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C:\Users\josee\OneDrive - MIN-EDUC\2 - coordenação nacional da modalidade\doc. coordenação\4 - programas de pontuação\"/>
    </mc:Choice>
  </mc:AlternateContent>
  <xr:revisionPtr revIDLastSave="797" documentId="6_{69F5E14D-F7EA-4E5F-8506-BF142BBE8B20}" xr6:coauthVersionLast="40" xr6:coauthVersionMax="40" xr10:uidLastSave="{62F31441-7DF5-49D5-8020-3B6D45318C8A}"/>
  <bookViews>
    <workbookView xWindow="0" yWindow="0" windowWidth="5628" windowHeight="3996" tabRatio="0" firstSheet="1" activeTab="1" xr2:uid="{00000000-000D-0000-FFFF-FFFF00000000}"/>
  </bookViews>
  <sheets>
    <sheet name="Instruções" sheetId="61" r:id="rId1"/>
    <sheet name="menú" sheetId="60" r:id="rId2"/>
    <sheet name="Ordenação" sheetId="62" r:id="rId3"/>
    <sheet name="ordem de passagem" sheetId="39" r:id="rId4"/>
    <sheet name="Juiz 1" sheetId="20" state="hidden" r:id="rId5"/>
    <sheet name="Juiz 2" sheetId="21" state="hidden" r:id="rId6"/>
    <sheet name="Juiz 3" sheetId="22" state="hidden" r:id="rId7"/>
    <sheet name="Juiz 4" sheetId="23" state="hidden" r:id="rId8"/>
    <sheet name="Juiz 5" sheetId="24" state="hidden" r:id="rId9"/>
    <sheet name="facultativo" sheetId="43" r:id="rId10"/>
    <sheet name="saltos" sheetId="42" r:id="rId11"/>
    <sheet name="solo" sheetId="40" r:id="rId12"/>
    <sheet name="Classificação geral" sheetId="45" r:id="rId13"/>
    <sheet name="Classificações" sheetId="46" r:id="rId14"/>
    <sheet name="apuramento" sheetId="18" state="hidden" r:id="rId15"/>
    <sheet name="Classificação 2 encontros" sheetId="17" state="hidden" r:id="rId16"/>
    <sheet name="Classificação Final por escalõe" sheetId="2" state="hidden" r:id="rId17"/>
    <sheet name="classificação juízes" sheetId="13" state="hidden" r:id="rId18"/>
  </sheets>
  <definedNames>
    <definedName name="_xlnm._FilterDatabase" localSheetId="12" hidden="1">'Classificação geral'!$B$8:$Y$104</definedName>
    <definedName name="_xlnm._FilterDatabase" localSheetId="3" hidden="1">'ordem de passagem'!$D$10:$H$10</definedName>
    <definedName name="_xlnm._FilterDatabase" localSheetId="2" hidden="1">Ordenação!$D$10:$H$10</definedName>
    <definedName name="aparelhos">'ordem de passagem'!$M$1:$M$3</definedName>
    <definedName name="_xlnm.Print_Area" localSheetId="14">apuramento!$A$4:$CJ$34</definedName>
    <definedName name="_xlnm.Print_Area" localSheetId="15">'Classificação 2 encontros'!$A$4:$BL$34</definedName>
    <definedName name="_xlnm.Print_Area" localSheetId="16">'Classificação Final por escalõe'!$A$4:$HL$72</definedName>
    <definedName name="_xlnm.Print_Area" localSheetId="13">Classificações!$A$2:$ED$53</definedName>
    <definedName name="_xlnm.Print_Area" localSheetId="9">facultativo!$A$2:$Z$101</definedName>
    <definedName name="_xlnm.Print_Area" localSheetId="0">Instruções!$A$2:$U$110</definedName>
    <definedName name="_xlnm.Print_Area" localSheetId="4">'Juiz 1'!$A$1:$W$30</definedName>
    <definedName name="_xlnm.Print_Area" localSheetId="5">'Juiz 2'!$A$1:$W$30</definedName>
    <definedName name="_xlnm.Print_Area" localSheetId="6">'Juiz 3'!$A$1:$W$30</definedName>
    <definedName name="_xlnm.Print_Area" localSheetId="7">'Juiz 4'!$A$1:$W$30</definedName>
    <definedName name="_xlnm.Print_Area" localSheetId="8">'Juiz 5'!$A$1:$W$30</definedName>
    <definedName name="_xlnm.Print_Area" localSheetId="1">menú!$A$1:$P$25</definedName>
    <definedName name="_xlnm.Print_Area" localSheetId="3">'ordem de passagem'!$A$2:$H$83</definedName>
    <definedName name="_xlnm.Print_Area" localSheetId="2">Ordenação!$A$2:$H$83</definedName>
    <definedName name="_xlnm.Print_Area" localSheetId="10">saltos!$A$2:$AH$101</definedName>
    <definedName name="_xlnm.Print_Area" localSheetId="11">solo!$A$2:$Z$101</definedName>
    <definedName name="níveis">'ordem de passagem'!$L$1:$L$3</definedName>
    <definedName name="sexo">'ordem de passagem'!$K$1:$K$2</definedName>
    <definedName name="_xlnm.Print_Titles" localSheetId="13">Classificações!$9:$13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0" i="40" l="1"/>
  <c r="Z74" i="43" l="1"/>
  <c r="Z75" i="43"/>
  <c r="Z76" i="43"/>
  <c r="Z77" i="43"/>
  <c r="Z78" i="43"/>
  <c r="Z79" i="43"/>
  <c r="Z80" i="43"/>
  <c r="Z81" i="43"/>
  <c r="Z82" i="43"/>
  <c r="Z83" i="43"/>
  <c r="Z84" i="43"/>
  <c r="Z85" i="43"/>
  <c r="Z86" i="43"/>
  <c r="Z87" i="43"/>
  <c r="Z88" i="43"/>
  <c r="Z89" i="43"/>
  <c r="Z90" i="43"/>
  <c r="Z91" i="43"/>
  <c r="Z92" i="43"/>
  <c r="Z93" i="43"/>
  <c r="Z94" i="43"/>
  <c r="Z95" i="43"/>
  <c r="Z96" i="43"/>
  <c r="Z97" i="43"/>
  <c r="Z98" i="43"/>
  <c r="Z99" i="43"/>
  <c r="Z100" i="43"/>
  <c r="Z101" i="43"/>
  <c r="Z102" i="43"/>
  <c r="IP104" i="46"/>
  <c r="IQ104" i="46"/>
  <c r="IR104" i="46"/>
  <c r="IS104" i="46"/>
  <c r="IT104" i="46"/>
  <c r="IU104" i="46"/>
  <c r="IV104" i="46"/>
  <c r="IW104" i="46"/>
  <c r="IX104" i="46"/>
  <c r="IY104" i="46"/>
  <c r="IZ104" i="46"/>
  <c r="JA104" i="46"/>
  <c r="IP105" i="46"/>
  <c r="IQ105" i="46"/>
  <c r="IR105" i="46"/>
  <c r="IS105" i="46"/>
  <c r="IT105" i="46"/>
  <c r="IU105" i="46"/>
  <c r="IV105" i="46"/>
  <c r="IW105" i="46"/>
  <c r="IX105" i="46"/>
  <c r="IY105" i="46"/>
  <c r="IZ105" i="46"/>
  <c r="JA105" i="46"/>
  <c r="IP106" i="46"/>
  <c r="IQ106" i="46"/>
  <c r="IR106" i="46"/>
  <c r="IS106" i="46"/>
  <c r="IT106" i="46"/>
  <c r="IU106" i="46"/>
  <c r="IV106" i="46"/>
  <c r="IW106" i="46"/>
  <c r="IX106" i="46"/>
  <c r="IY106" i="46"/>
  <c r="IZ106" i="46"/>
  <c r="JA106" i="46"/>
  <c r="IP107" i="46"/>
  <c r="IQ107" i="46"/>
  <c r="IR107" i="46"/>
  <c r="IS107" i="46"/>
  <c r="IT107" i="46"/>
  <c r="IU107" i="46"/>
  <c r="IV107" i="46"/>
  <c r="IW107" i="46"/>
  <c r="IX107" i="46"/>
  <c r="IY107" i="46"/>
  <c r="IZ107" i="46"/>
  <c r="JA107" i="46"/>
  <c r="IP108" i="46"/>
  <c r="IQ108" i="46"/>
  <c r="IR108" i="46"/>
  <c r="IS108" i="46"/>
  <c r="IT108" i="46"/>
  <c r="IU108" i="46"/>
  <c r="IV108" i="46"/>
  <c r="IW108" i="46"/>
  <c r="IX108" i="46"/>
  <c r="IY108" i="46"/>
  <c r="IZ108" i="46"/>
  <c r="JA108" i="46"/>
  <c r="IP109" i="46"/>
  <c r="IQ109" i="46"/>
  <c r="IR109" i="46"/>
  <c r="IS109" i="46"/>
  <c r="IT109" i="46"/>
  <c r="IU109" i="46"/>
  <c r="IV109" i="46"/>
  <c r="IW109" i="46"/>
  <c r="IX109" i="46"/>
  <c r="IY109" i="46"/>
  <c r="IZ109" i="46"/>
  <c r="JA109" i="46"/>
  <c r="IP110" i="46"/>
  <c r="IQ110" i="46"/>
  <c r="IR110" i="46"/>
  <c r="IS110" i="46"/>
  <c r="IT110" i="46"/>
  <c r="IU110" i="46"/>
  <c r="IV110" i="46"/>
  <c r="IW110" i="46"/>
  <c r="IX110" i="46"/>
  <c r="IY110" i="46"/>
  <c r="IZ110" i="46"/>
  <c r="JA110" i="46"/>
  <c r="IP111" i="46"/>
  <c r="IQ111" i="46"/>
  <c r="IR111" i="46"/>
  <c r="IS111" i="46"/>
  <c r="IT111" i="46"/>
  <c r="IU111" i="46"/>
  <c r="IV111" i="46"/>
  <c r="IW111" i="46"/>
  <c r="IX111" i="46"/>
  <c r="IY111" i="46"/>
  <c r="IZ111" i="46"/>
  <c r="JA111" i="46"/>
  <c r="IP112" i="46"/>
  <c r="IQ112" i="46"/>
  <c r="IR112" i="46"/>
  <c r="IS112" i="46"/>
  <c r="IT112" i="46"/>
  <c r="IU112" i="46"/>
  <c r="IV112" i="46"/>
  <c r="IW112" i="46"/>
  <c r="IX112" i="46"/>
  <c r="IY112" i="46"/>
  <c r="IZ112" i="46"/>
  <c r="JA112" i="46"/>
  <c r="IP113" i="46"/>
  <c r="IQ113" i="46"/>
  <c r="IR113" i="46"/>
  <c r="IS113" i="46"/>
  <c r="IT113" i="46"/>
  <c r="IU113" i="46"/>
  <c r="IV113" i="46"/>
  <c r="IW113" i="46"/>
  <c r="IX113" i="46"/>
  <c r="IY113" i="46"/>
  <c r="IZ113" i="46"/>
  <c r="JA113" i="46"/>
  <c r="IP114" i="46"/>
  <c r="IQ114" i="46"/>
  <c r="IR114" i="46"/>
  <c r="IS114" i="46"/>
  <c r="IT114" i="46"/>
  <c r="IU114" i="46"/>
  <c r="IV114" i="46"/>
  <c r="IW114" i="46"/>
  <c r="IX114" i="46"/>
  <c r="IY114" i="46"/>
  <c r="IZ114" i="46"/>
  <c r="JA114" i="46"/>
  <c r="IP115" i="46"/>
  <c r="IQ115" i="46"/>
  <c r="IR115" i="46"/>
  <c r="IS115" i="46"/>
  <c r="IT115" i="46"/>
  <c r="IU115" i="46"/>
  <c r="IV115" i="46"/>
  <c r="IW115" i="46"/>
  <c r="IX115" i="46"/>
  <c r="IY115" i="46"/>
  <c r="IZ115" i="46"/>
  <c r="JA115" i="46"/>
  <c r="IP116" i="46"/>
  <c r="IQ116" i="46"/>
  <c r="IR116" i="46"/>
  <c r="IS116" i="46"/>
  <c r="IT116" i="46"/>
  <c r="IU116" i="46"/>
  <c r="IV116" i="46"/>
  <c r="IW116" i="46"/>
  <c r="IX116" i="46"/>
  <c r="IY116" i="46"/>
  <c r="IZ116" i="46"/>
  <c r="JA116" i="46"/>
  <c r="IP117" i="46"/>
  <c r="IQ117" i="46"/>
  <c r="IR117" i="46"/>
  <c r="IS117" i="46"/>
  <c r="IT117" i="46"/>
  <c r="IU117" i="46"/>
  <c r="IV117" i="46"/>
  <c r="IW117" i="46"/>
  <c r="IX117" i="46"/>
  <c r="IY117" i="46"/>
  <c r="IZ117" i="46"/>
  <c r="JA117" i="46"/>
  <c r="IP118" i="46"/>
  <c r="IQ118" i="46"/>
  <c r="IR118" i="46"/>
  <c r="IS118" i="46"/>
  <c r="IT118" i="46"/>
  <c r="IU118" i="46"/>
  <c r="IV118" i="46"/>
  <c r="IW118" i="46"/>
  <c r="IX118" i="46"/>
  <c r="IY118" i="46"/>
  <c r="IZ118" i="46"/>
  <c r="JA118" i="46"/>
  <c r="IP119" i="46"/>
  <c r="IQ119" i="46"/>
  <c r="IR119" i="46"/>
  <c r="IS119" i="46"/>
  <c r="IT119" i="46"/>
  <c r="IU119" i="46"/>
  <c r="IV119" i="46"/>
  <c r="IW119" i="46"/>
  <c r="IX119" i="46"/>
  <c r="IY119" i="46"/>
  <c r="IZ119" i="46"/>
  <c r="JA119" i="46"/>
  <c r="IP120" i="46"/>
  <c r="IQ120" i="46"/>
  <c r="IR120" i="46"/>
  <c r="IS120" i="46"/>
  <c r="IT120" i="46"/>
  <c r="IU120" i="46"/>
  <c r="IV120" i="46"/>
  <c r="IW120" i="46"/>
  <c r="IX120" i="46"/>
  <c r="IY120" i="46"/>
  <c r="IZ120" i="46"/>
  <c r="JA120" i="46"/>
  <c r="IP121" i="46"/>
  <c r="IQ121" i="46"/>
  <c r="IR121" i="46"/>
  <c r="IS121" i="46"/>
  <c r="IT121" i="46"/>
  <c r="IU121" i="46"/>
  <c r="IV121" i="46"/>
  <c r="IW121" i="46"/>
  <c r="IX121" i="46"/>
  <c r="IY121" i="46"/>
  <c r="IZ121" i="46"/>
  <c r="JA121" i="46"/>
  <c r="IP122" i="46"/>
  <c r="IQ122" i="46"/>
  <c r="IR122" i="46"/>
  <c r="IS122" i="46"/>
  <c r="IT122" i="46"/>
  <c r="IU122" i="46"/>
  <c r="IV122" i="46"/>
  <c r="IW122" i="46"/>
  <c r="IX122" i="46"/>
  <c r="IY122" i="46"/>
  <c r="IZ122" i="46"/>
  <c r="JA122" i="46"/>
  <c r="IP123" i="46"/>
  <c r="IQ123" i="46"/>
  <c r="IR123" i="46"/>
  <c r="IS123" i="46"/>
  <c r="IT123" i="46"/>
  <c r="IU123" i="46"/>
  <c r="IV123" i="46"/>
  <c r="IW123" i="46"/>
  <c r="IX123" i="46"/>
  <c r="IY123" i="46"/>
  <c r="IZ123" i="46"/>
  <c r="JA123" i="46"/>
  <c r="IP124" i="46"/>
  <c r="IQ124" i="46"/>
  <c r="IR124" i="46"/>
  <c r="IS124" i="46"/>
  <c r="IT124" i="46"/>
  <c r="IU124" i="46"/>
  <c r="IV124" i="46"/>
  <c r="IW124" i="46"/>
  <c r="IX124" i="46"/>
  <c r="IY124" i="46"/>
  <c r="IZ124" i="46"/>
  <c r="JA124" i="46"/>
  <c r="IP125" i="46"/>
  <c r="IQ125" i="46"/>
  <c r="IR125" i="46"/>
  <c r="IS125" i="46"/>
  <c r="IT125" i="46"/>
  <c r="IU125" i="46"/>
  <c r="IV125" i="46"/>
  <c r="IW125" i="46"/>
  <c r="IX125" i="46"/>
  <c r="IY125" i="46"/>
  <c r="IZ125" i="46"/>
  <c r="JA125" i="46"/>
  <c r="IP126" i="46"/>
  <c r="IQ126" i="46"/>
  <c r="IR126" i="46"/>
  <c r="IS126" i="46"/>
  <c r="IT126" i="46"/>
  <c r="IU126" i="46"/>
  <c r="IV126" i="46"/>
  <c r="IW126" i="46"/>
  <c r="IX126" i="46"/>
  <c r="IY126" i="46"/>
  <c r="IZ126" i="46"/>
  <c r="JA126" i="46"/>
  <c r="IP127" i="46"/>
  <c r="IQ127" i="46"/>
  <c r="IR127" i="46"/>
  <c r="IS127" i="46"/>
  <c r="IT127" i="46"/>
  <c r="IU127" i="46"/>
  <c r="IV127" i="46"/>
  <c r="IW127" i="46"/>
  <c r="IX127" i="46"/>
  <c r="IY127" i="46"/>
  <c r="IZ127" i="46"/>
  <c r="JA127" i="46"/>
  <c r="IP128" i="46"/>
  <c r="IQ128" i="46"/>
  <c r="IR128" i="46"/>
  <c r="IS128" i="46"/>
  <c r="IT128" i="46"/>
  <c r="IU128" i="46"/>
  <c r="IV128" i="46"/>
  <c r="IW128" i="46"/>
  <c r="IX128" i="46"/>
  <c r="IY128" i="46"/>
  <c r="IZ128" i="46"/>
  <c r="JA128" i="46"/>
  <c r="IP129" i="46"/>
  <c r="IQ129" i="46"/>
  <c r="IR129" i="46"/>
  <c r="IS129" i="46"/>
  <c r="IT129" i="46"/>
  <c r="IU129" i="46"/>
  <c r="IV129" i="46"/>
  <c r="IW129" i="46"/>
  <c r="IX129" i="46"/>
  <c r="IY129" i="46"/>
  <c r="IZ129" i="46"/>
  <c r="JA129" i="46"/>
  <c r="IP130" i="46"/>
  <c r="IQ130" i="46"/>
  <c r="IR130" i="46"/>
  <c r="IS130" i="46"/>
  <c r="IT130" i="46"/>
  <c r="IU130" i="46"/>
  <c r="IV130" i="46"/>
  <c r="IW130" i="46"/>
  <c r="IX130" i="46"/>
  <c r="IY130" i="46"/>
  <c r="IZ130" i="46"/>
  <c r="JA130" i="46"/>
  <c r="IP131" i="46"/>
  <c r="IQ131" i="46"/>
  <c r="IR131" i="46"/>
  <c r="IS131" i="46"/>
  <c r="IT131" i="46"/>
  <c r="IU131" i="46"/>
  <c r="IV131" i="46"/>
  <c r="IW131" i="46"/>
  <c r="IX131" i="46"/>
  <c r="IY131" i="46"/>
  <c r="IZ131" i="46"/>
  <c r="JA131" i="46"/>
  <c r="IP132" i="46"/>
  <c r="IQ132" i="46"/>
  <c r="IR132" i="46"/>
  <c r="IS132" i="46"/>
  <c r="IT132" i="46"/>
  <c r="IU132" i="46"/>
  <c r="IV132" i="46"/>
  <c r="IW132" i="46"/>
  <c r="IX132" i="46"/>
  <c r="IY132" i="46"/>
  <c r="IZ132" i="46"/>
  <c r="JA132" i="46"/>
  <c r="IP133" i="46"/>
  <c r="IQ133" i="46"/>
  <c r="IR133" i="46"/>
  <c r="IS133" i="46"/>
  <c r="IT133" i="46"/>
  <c r="IU133" i="46"/>
  <c r="IV133" i="46"/>
  <c r="IW133" i="46"/>
  <c r="IX133" i="46"/>
  <c r="IY133" i="46"/>
  <c r="IZ133" i="46"/>
  <c r="JA133" i="46"/>
  <c r="IP134" i="46"/>
  <c r="IQ134" i="46"/>
  <c r="IR134" i="46"/>
  <c r="IS134" i="46"/>
  <c r="IT134" i="46"/>
  <c r="IU134" i="46"/>
  <c r="IV134" i="46"/>
  <c r="IW134" i="46"/>
  <c r="IX134" i="46"/>
  <c r="IY134" i="46"/>
  <c r="IZ134" i="46"/>
  <c r="JA134" i="46"/>
  <c r="IP135" i="46"/>
  <c r="IQ135" i="46"/>
  <c r="IR135" i="46"/>
  <c r="IS135" i="46"/>
  <c r="IT135" i="46"/>
  <c r="IU135" i="46"/>
  <c r="IV135" i="46"/>
  <c r="IW135" i="46"/>
  <c r="IX135" i="46"/>
  <c r="IY135" i="46"/>
  <c r="IZ135" i="46"/>
  <c r="JA135" i="46"/>
  <c r="IP136" i="46"/>
  <c r="IQ136" i="46"/>
  <c r="IR136" i="46"/>
  <c r="IS136" i="46"/>
  <c r="IT136" i="46"/>
  <c r="IU136" i="46"/>
  <c r="IV136" i="46"/>
  <c r="IW136" i="46"/>
  <c r="IX136" i="46"/>
  <c r="IY136" i="46"/>
  <c r="IZ136" i="46"/>
  <c r="JA136" i="46"/>
  <c r="IP137" i="46"/>
  <c r="IQ137" i="46"/>
  <c r="IR137" i="46"/>
  <c r="IS137" i="46"/>
  <c r="IT137" i="46"/>
  <c r="IU137" i="46"/>
  <c r="IV137" i="46"/>
  <c r="IW137" i="46"/>
  <c r="IX137" i="46"/>
  <c r="IY137" i="46"/>
  <c r="IZ137" i="46"/>
  <c r="JA137" i="46"/>
  <c r="IP138" i="46"/>
  <c r="IQ138" i="46"/>
  <c r="IR138" i="46"/>
  <c r="IS138" i="46"/>
  <c r="IT138" i="46"/>
  <c r="IU138" i="46"/>
  <c r="IV138" i="46"/>
  <c r="IW138" i="46"/>
  <c r="IX138" i="46"/>
  <c r="IY138" i="46"/>
  <c r="IZ138" i="46"/>
  <c r="JA138" i="46"/>
  <c r="IP139" i="46"/>
  <c r="IQ139" i="46"/>
  <c r="IR139" i="46"/>
  <c r="IS139" i="46"/>
  <c r="IT139" i="46"/>
  <c r="IU139" i="46"/>
  <c r="IV139" i="46"/>
  <c r="IW139" i="46"/>
  <c r="IX139" i="46"/>
  <c r="IY139" i="46"/>
  <c r="IZ139" i="46"/>
  <c r="JA139" i="46"/>
  <c r="IP140" i="46"/>
  <c r="IQ140" i="46"/>
  <c r="IR140" i="46"/>
  <c r="IS140" i="46"/>
  <c r="IT140" i="46"/>
  <c r="IU140" i="46"/>
  <c r="IV140" i="46"/>
  <c r="IW140" i="46"/>
  <c r="IX140" i="46"/>
  <c r="IY140" i="46"/>
  <c r="IZ140" i="46"/>
  <c r="JA140" i="46"/>
  <c r="IP141" i="46"/>
  <c r="IQ141" i="46"/>
  <c r="IR141" i="46"/>
  <c r="IS141" i="46"/>
  <c r="IT141" i="46"/>
  <c r="IU141" i="46"/>
  <c r="IV141" i="46"/>
  <c r="IW141" i="46"/>
  <c r="IX141" i="46"/>
  <c r="IY141" i="46"/>
  <c r="IZ141" i="46"/>
  <c r="JA141" i="46"/>
  <c r="IP142" i="46"/>
  <c r="IQ142" i="46"/>
  <c r="IR142" i="46"/>
  <c r="IS142" i="46"/>
  <c r="IT142" i="46"/>
  <c r="IU142" i="46"/>
  <c r="IV142" i="46"/>
  <c r="IW142" i="46"/>
  <c r="IX142" i="46"/>
  <c r="IY142" i="46"/>
  <c r="IZ142" i="46"/>
  <c r="JA142" i="46"/>
  <c r="IP143" i="46"/>
  <c r="IQ143" i="46"/>
  <c r="IR143" i="46"/>
  <c r="IS143" i="46"/>
  <c r="IT143" i="46"/>
  <c r="IU143" i="46"/>
  <c r="IV143" i="46"/>
  <c r="IW143" i="46"/>
  <c r="IX143" i="46"/>
  <c r="IY143" i="46"/>
  <c r="IZ143" i="46"/>
  <c r="JA143" i="46"/>
  <c r="IP144" i="46"/>
  <c r="IQ144" i="46"/>
  <c r="IR144" i="46"/>
  <c r="IS144" i="46"/>
  <c r="IT144" i="46"/>
  <c r="IU144" i="46"/>
  <c r="IV144" i="46"/>
  <c r="IW144" i="46"/>
  <c r="IX144" i="46"/>
  <c r="IY144" i="46"/>
  <c r="IZ144" i="46"/>
  <c r="JA144" i="46"/>
  <c r="IP145" i="46"/>
  <c r="IQ145" i="46"/>
  <c r="IR145" i="46"/>
  <c r="IS145" i="46"/>
  <c r="IT145" i="46"/>
  <c r="IU145" i="46"/>
  <c r="IV145" i="46"/>
  <c r="IW145" i="46"/>
  <c r="IX145" i="46"/>
  <c r="IY145" i="46"/>
  <c r="IZ145" i="46"/>
  <c r="JA145" i="46"/>
  <c r="IP146" i="46"/>
  <c r="IQ146" i="46"/>
  <c r="IR146" i="46"/>
  <c r="IS146" i="46"/>
  <c r="IT146" i="46"/>
  <c r="IU146" i="46"/>
  <c r="IV146" i="46"/>
  <c r="IW146" i="46"/>
  <c r="IX146" i="46"/>
  <c r="IY146" i="46"/>
  <c r="IZ146" i="46"/>
  <c r="JA146" i="46"/>
  <c r="IP147" i="46"/>
  <c r="IQ147" i="46"/>
  <c r="IR147" i="46"/>
  <c r="IS147" i="46"/>
  <c r="IT147" i="46"/>
  <c r="IU147" i="46"/>
  <c r="IV147" i="46"/>
  <c r="IW147" i="46"/>
  <c r="IX147" i="46"/>
  <c r="IY147" i="46"/>
  <c r="IZ147" i="46"/>
  <c r="JA147" i="46"/>
  <c r="IP148" i="46"/>
  <c r="IQ148" i="46"/>
  <c r="IR148" i="46"/>
  <c r="IS148" i="46"/>
  <c r="IT148" i="46"/>
  <c r="IU148" i="46"/>
  <c r="IV148" i="46"/>
  <c r="IW148" i="46"/>
  <c r="IX148" i="46"/>
  <c r="IY148" i="46"/>
  <c r="IZ148" i="46"/>
  <c r="JA148" i="46"/>
  <c r="IP149" i="46"/>
  <c r="IQ149" i="46"/>
  <c r="IR149" i="46"/>
  <c r="IS149" i="46"/>
  <c r="IT149" i="46"/>
  <c r="IU149" i="46"/>
  <c r="IV149" i="46"/>
  <c r="IW149" i="46"/>
  <c r="IX149" i="46"/>
  <c r="IY149" i="46"/>
  <c r="IZ149" i="46"/>
  <c r="JA149" i="46"/>
  <c r="IP150" i="46"/>
  <c r="IQ150" i="46"/>
  <c r="IR150" i="46"/>
  <c r="IS150" i="46"/>
  <c r="IT150" i="46"/>
  <c r="IU150" i="46"/>
  <c r="IV150" i="46"/>
  <c r="IW150" i="46"/>
  <c r="IX150" i="46"/>
  <c r="IY150" i="46"/>
  <c r="IZ150" i="46"/>
  <c r="JA150" i="46"/>
  <c r="IP151" i="46"/>
  <c r="IQ151" i="46"/>
  <c r="IR151" i="46"/>
  <c r="IS151" i="46"/>
  <c r="IT151" i="46"/>
  <c r="IU151" i="46"/>
  <c r="IV151" i="46"/>
  <c r="IW151" i="46"/>
  <c r="IX151" i="46"/>
  <c r="IY151" i="46"/>
  <c r="IZ151" i="46"/>
  <c r="JA151" i="46"/>
  <c r="IP152" i="46"/>
  <c r="IQ152" i="46"/>
  <c r="IR152" i="46"/>
  <c r="IS152" i="46"/>
  <c r="IT152" i="46"/>
  <c r="IU152" i="46"/>
  <c r="IV152" i="46"/>
  <c r="IW152" i="46"/>
  <c r="IX152" i="46"/>
  <c r="IY152" i="46"/>
  <c r="IZ152" i="46"/>
  <c r="JA152" i="46"/>
  <c r="IP153" i="46"/>
  <c r="IQ153" i="46"/>
  <c r="IR153" i="46"/>
  <c r="IS153" i="46"/>
  <c r="IT153" i="46"/>
  <c r="IU153" i="46"/>
  <c r="IV153" i="46"/>
  <c r="IW153" i="46"/>
  <c r="IX153" i="46"/>
  <c r="IY153" i="46"/>
  <c r="IZ153" i="46"/>
  <c r="JA153" i="46"/>
  <c r="IP154" i="46"/>
  <c r="IQ154" i="46"/>
  <c r="IR154" i="46"/>
  <c r="IS154" i="46"/>
  <c r="IT154" i="46"/>
  <c r="IU154" i="46"/>
  <c r="IV154" i="46"/>
  <c r="IW154" i="46"/>
  <c r="IX154" i="46"/>
  <c r="IY154" i="46"/>
  <c r="IZ154" i="46"/>
  <c r="JA154" i="46"/>
  <c r="IP155" i="46"/>
  <c r="IQ155" i="46"/>
  <c r="IR155" i="46"/>
  <c r="IS155" i="46"/>
  <c r="IT155" i="46"/>
  <c r="IU155" i="46"/>
  <c r="IV155" i="46"/>
  <c r="IW155" i="46"/>
  <c r="IX155" i="46"/>
  <c r="IY155" i="46"/>
  <c r="IZ155" i="46"/>
  <c r="JA155" i="46"/>
  <c r="IP156" i="46"/>
  <c r="IQ156" i="46"/>
  <c r="IR156" i="46"/>
  <c r="IS156" i="46"/>
  <c r="IT156" i="46"/>
  <c r="IU156" i="46"/>
  <c r="IV156" i="46"/>
  <c r="IW156" i="46"/>
  <c r="IX156" i="46"/>
  <c r="IY156" i="46"/>
  <c r="IZ156" i="46"/>
  <c r="JA156" i="46"/>
  <c r="IP157" i="46"/>
  <c r="IQ157" i="46"/>
  <c r="IR157" i="46"/>
  <c r="IS157" i="46"/>
  <c r="IT157" i="46"/>
  <c r="IU157" i="46"/>
  <c r="IV157" i="46"/>
  <c r="IW157" i="46"/>
  <c r="IX157" i="46"/>
  <c r="IY157" i="46"/>
  <c r="IZ157" i="46"/>
  <c r="JA157" i="46"/>
  <c r="IP158" i="46"/>
  <c r="IQ158" i="46"/>
  <c r="IR158" i="46"/>
  <c r="IS158" i="46"/>
  <c r="IT158" i="46"/>
  <c r="IU158" i="46"/>
  <c r="IV158" i="46"/>
  <c r="IW158" i="46"/>
  <c r="IX158" i="46"/>
  <c r="IY158" i="46"/>
  <c r="IZ158" i="46"/>
  <c r="JA158" i="46"/>
  <c r="IP159" i="46"/>
  <c r="IQ159" i="46"/>
  <c r="IR159" i="46"/>
  <c r="IS159" i="46"/>
  <c r="IT159" i="46"/>
  <c r="IU159" i="46"/>
  <c r="IV159" i="46"/>
  <c r="IW159" i="46"/>
  <c r="IX159" i="46"/>
  <c r="IY159" i="46"/>
  <c r="IZ159" i="46"/>
  <c r="JA159" i="46"/>
  <c r="IP160" i="46"/>
  <c r="IQ160" i="46"/>
  <c r="IR160" i="46"/>
  <c r="IS160" i="46"/>
  <c r="IT160" i="46"/>
  <c r="IU160" i="46"/>
  <c r="IV160" i="46"/>
  <c r="IW160" i="46"/>
  <c r="IX160" i="46"/>
  <c r="IY160" i="46"/>
  <c r="IZ160" i="46"/>
  <c r="JA160" i="46"/>
  <c r="IP161" i="46"/>
  <c r="IQ161" i="46"/>
  <c r="IR161" i="46"/>
  <c r="IS161" i="46"/>
  <c r="IT161" i="46"/>
  <c r="IU161" i="46"/>
  <c r="IV161" i="46"/>
  <c r="IW161" i="46"/>
  <c r="IX161" i="46"/>
  <c r="IY161" i="46"/>
  <c r="IZ161" i="46"/>
  <c r="JA161" i="46"/>
  <c r="IP162" i="46"/>
  <c r="IQ162" i="46"/>
  <c r="IR162" i="46"/>
  <c r="IS162" i="46"/>
  <c r="IT162" i="46"/>
  <c r="IU162" i="46"/>
  <c r="IV162" i="46"/>
  <c r="IW162" i="46"/>
  <c r="IX162" i="46"/>
  <c r="IY162" i="46"/>
  <c r="IZ162" i="46"/>
  <c r="JA162" i="46"/>
  <c r="IP163" i="46"/>
  <c r="IQ163" i="46"/>
  <c r="IR163" i="46"/>
  <c r="IS163" i="46"/>
  <c r="IT163" i="46"/>
  <c r="IU163" i="46"/>
  <c r="IV163" i="46"/>
  <c r="IW163" i="46"/>
  <c r="IX163" i="46"/>
  <c r="IY163" i="46"/>
  <c r="IZ163" i="46"/>
  <c r="JA163" i="46"/>
  <c r="IP164" i="46"/>
  <c r="IQ164" i="46"/>
  <c r="IR164" i="46"/>
  <c r="IS164" i="46"/>
  <c r="IT164" i="46"/>
  <c r="IU164" i="46"/>
  <c r="IV164" i="46"/>
  <c r="IW164" i="46"/>
  <c r="IX164" i="46"/>
  <c r="IY164" i="46"/>
  <c r="IZ164" i="46"/>
  <c r="JA164" i="46"/>
  <c r="IP165" i="46"/>
  <c r="IQ165" i="46"/>
  <c r="IR165" i="46"/>
  <c r="IS165" i="46"/>
  <c r="IT165" i="46"/>
  <c r="IU165" i="46"/>
  <c r="IV165" i="46"/>
  <c r="IW165" i="46"/>
  <c r="IX165" i="46"/>
  <c r="IY165" i="46"/>
  <c r="IZ165" i="46"/>
  <c r="JA165" i="46"/>
  <c r="IP166" i="46"/>
  <c r="IQ166" i="46"/>
  <c r="IR166" i="46"/>
  <c r="IS166" i="46"/>
  <c r="IT166" i="46"/>
  <c r="IU166" i="46"/>
  <c r="IV166" i="46"/>
  <c r="IW166" i="46"/>
  <c r="IX166" i="46"/>
  <c r="IY166" i="46"/>
  <c r="IZ166" i="46"/>
  <c r="JA166" i="46"/>
  <c r="IP167" i="46"/>
  <c r="IQ167" i="46"/>
  <c r="IR167" i="46"/>
  <c r="IS167" i="46"/>
  <c r="IT167" i="46"/>
  <c r="IU167" i="46"/>
  <c r="IV167" i="46"/>
  <c r="IW167" i="46"/>
  <c r="IX167" i="46"/>
  <c r="IY167" i="46"/>
  <c r="IZ167" i="46"/>
  <c r="JA167" i="46"/>
  <c r="IP168" i="46"/>
  <c r="IQ168" i="46"/>
  <c r="IR168" i="46"/>
  <c r="IS168" i="46"/>
  <c r="IT168" i="46"/>
  <c r="IU168" i="46"/>
  <c r="IV168" i="46"/>
  <c r="IW168" i="46"/>
  <c r="IX168" i="46"/>
  <c r="IY168" i="46"/>
  <c r="IZ168" i="46"/>
  <c r="JA168" i="46"/>
  <c r="IP169" i="46"/>
  <c r="IQ169" i="46"/>
  <c r="IR169" i="46"/>
  <c r="IS169" i="46"/>
  <c r="IT169" i="46"/>
  <c r="IU169" i="46"/>
  <c r="IV169" i="46"/>
  <c r="IW169" i="46"/>
  <c r="IX169" i="46"/>
  <c r="IY169" i="46"/>
  <c r="IZ169" i="46"/>
  <c r="JA169" i="46"/>
  <c r="IP170" i="46"/>
  <c r="IQ170" i="46"/>
  <c r="IR170" i="46"/>
  <c r="IS170" i="46"/>
  <c r="IT170" i="46"/>
  <c r="IU170" i="46"/>
  <c r="IV170" i="46"/>
  <c r="IW170" i="46"/>
  <c r="IX170" i="46"/>
  <c r="IY170" i="46"/>
  <c r="IZ170" i="46"/>
  <c r="JA170" i="46"/>
  <c r="IP171" i="46"/>
  <c r="IQ171" i="46"/>
  <c r="IR171" i="46"/>
  <c r="IS171" i="46"/>
  <c r="IT171" i="46"/>
  <c r="IU171" i="46"/>
  <c r="IV171" i="46"/>
  <c r="IW171" i="46"/>
  <c r="IX171" i="46"/>
  <c r="IY171" i="46"/>
  <c r="IZ171" i="46"/>
  <c r="JA171" i="46"/>
  <c r="IP172" i="46"/>
  <c r="IQ172" i="46"/>
  <c r="IR172" i="46"/>
  <c r="IS172" i="46"/>
  <c r="IT172" i="46"/>
  <c r="IU172" i="46"/>
  <c r="IV172" i="46"/>
  <c r="IW172" i="46"/>
  <c r="IX172" i="46"/>
  <c r="IY172" i="46"/>
  <c r="IZ172" i="46"/>
  <c r="JA172" i="46"/>
  <c r="IP173" i="46"/>
  <c r="IQ173" i="46"/>
  <c r="IR173" i="46"/>
  <c r="IS173" i="46"/>
  <c r="IT173" i="46"/>
  <c r="IU173" i="46"/>
  <c r="IV173" i="46"/>
  <c r="IW173" i="46"/>
  <c r="IX173" i="46"/>
  <c r="IY173" i="46"/>
  <c r="IZ173" i="46"/>
  <c r="JA173" i="46"/>
  <c r="IP174" i="46"/>
  <c r="IQ174" i="46"/>
  <c r="IR174" i="46"/>
  <c r="IS174" i="46"/>
  <c r="IT174" i="46"/>
  <c r="IU174" i="46"/>
  <c r="IV174" i="46"/>
  <c r="IW174" i="46"/>
  <c r="IX174" i="46"/>
  <c r="IY174" i="46"/>
  <c r="IZ174" i="46"/>
  <c r="JA174" i="46"/>
  <c r="IP175" i="46"/>
  <c r="IQ175" i="46"/>
  <c r="IR175" i="46"/>
  <c r="IS175" i="46"/>
  <c r="IT175" i="46"/>
  <c r="IU175" i="46"/>
  <c r="IV175" i="46"/>
  <c r="IW175" i="46"/>
  <c r="IX175" i="46"/>
  <c r="IY175" i="46"/>
  <c r="IZ175" i="46"/>
  <c r="JA175" i="46"/>
  <c r="IP176" i="46"/>
  <c r="IQ176" i="46"/>
  <c r="IR176" i="46"/>
  <c r="IS176" i="46"/>
  <c r="IT176" i="46"/>
  <c r="IU176" i="46"/>
  <c r="IV176" i="46"/>
  <c r="IW176" i="46"/>
  <c r="IX176" i="46"/>
  <c r="IY176" i="46"/>
  <c r="IZ176" i="46"/>
  <c r="JA176" i="46"/>
  <c r="IP177" i="46"/>
  <c r="IQ177" i="46"/>
  <c r="IR177" i="46"/>
  <c r="IS177" i="46"/>
  <c r="IT177" i="46"/>
  <c r="IU177" i="46"/>
  <c r="IV177" i="46"/>
  <c r="IW177" i="46"/>
  <c r="IX177" i="46"/>
  <c r="IY177" i="46"/>
  <c r="IZ177" i="46"/>
  <c r="JA177" i="46"/>
  <c r="IP178" i="46"/>
  <c r="IQ178" i="46"/>
  <c r="IR178" i="46"/>
  <c r="IS178" i="46"/>
  <c r="IT178" i="46"/>
  <c r="IU178" i="46"/>
  <c r="IV178" i="46"/>
  <c r="IW178" i="46"/>
  <c r="IX178" i="46"/>
  <c r="IY178" i="46"/>
  <c r="IZ178" i="46"/>
  <c r="JA178" i="46"/>
  <c r="IP179" i="46"/>
  <c r="IQ179" i="46"/>
  <c r="IR179" i="46"/>
  <c r="IS179" i="46"/>
  <c r="IT179" i="46"/>
  <c r="IU179" i="46"/>
  <c r="IV179" i="46"/>
  <c r="IW179" i="46"/>
  <c r="IX179" i="46"/>
  <c r="IY179" i="46"/>
  <c r="IZ179" i="46"/>
  <c r="JA179" i="46"/>
  <c r="IP180" i="46"/>
  <c r="IQ180" i="46"/>
  <c r="IR180" i="46"/>
  <c r="IS180" i="46"/>
  <c r="IT180" i="46"/>
  <c r="IU180" i="46"/>
  <c r="IV180" i="46"/>
  <c r="IW180" i="46"/>
  <c r="IX180" i="46"/>
  <c r="IY180" i="46"/>
  <c r="IZ180" i="46"/>
  <c r="JA180" i="46"/>
  <c r="IP181" i="46"/>
  <c r="IQ181" i="46"/>
  <c r="IR181" i="46"/>
  <c r="IS181" i="46"/>
  <c r="IT181" i="46"/>
  <c r="IU181" i="46"/>
  <c r="IV181" i="46"/>
  <c r="IW181" i="46"/>
  <c r="IX181" i="46"/>
  <c r="IY181" i="46"/>
  <c r="IZ181" i="46"/>
  <c r="JA181" i="46"/>
  <c r="IP182" i="46"/>
  <c r="IQ182" i="46"/>
  <c r="IR182" i="46"/>
  <c r="IS182" i="46"/>
  <c r="IT182" i="46"/>
  <c r="IU182" i="46"/>
  <c r="IV182" i="46"/>
  <c r="IW182" i="46"/>
  <c r="IX182" i="46"/>
  <c r="IY182" i="46"/>
  <c r="IZ182" i="46"/>
  <c r="JA182" i="46"/>
  <c r="IP183" i="46"/>
  <c r="IQ183" i="46"/>
  <c r="IR183" i="46"/>
  <c r="IS183" i="46"/>
  <c r="IT183" i="46"/>
  <c r="IU183" i="46"/>
  <c r="IV183" i="46"/>
  <c r="IW183" i="46"/>
  <c r="IX183" i="46"/>
  <c r="IY183" i="46"/>
  <c r="IZ183" i="46"/>
  <c r="JA183" i="46"/>
  <c r="IP184" i="46"/>
  <c r="IQ184" i="46"/>
  <c r="IR184" i="46"/>
  <c r="IS184" i="46"/>
  <c r="IT184" i="46"/>
  <c r="IU184" i="46"/>
  <c r="IV184" i="46"/>
  <c r="IW184" i="46"/>
  <c r="IX184" i="46"/>
  <c r="IY184" i="46"/>
  <c r="IZ184" i="46"/>
  <c r="JA184" i="46"/>
  <c r="IP185" i="46"/>
  <c r="IQ185" i="46"/>
  <c r="IR185" i="46"/>
  <c r="IS185" i="46"/>
  <c r="IT185" i="46"/>
  <c r="IU185" i="46"/>
  <c r="IV185" i="46"/>
  <c r="IW185" i="46"/>
  <c r="IX185" i="46"/>
  <c r="IY185" i="46"/>
  <c r="IZ185" i="46"/>
  <c r="JA185" i="46"/>
  <c r="IP186" i="46"/>
  <c r="IQ186" i="46"/>
  <c r="IR186" i="46"/>
  <c r="IS186" i="46"/>
  <c r="IT186" i="46"/>
  <c r="IU186" i="46"/>
  <c r="IV186" i="46"/>
  <c r="IW186" i="46"/>
  <c r="IX186" i="46"/>
  <c r="IY186" i="46"/>
  <c r="IZ186" i="46"/>
  <c r="JA186" i="46"/>
  <c r="IP187" i="46"/>
  <c r="IQ187" i="46"/>
  <c r="IR187" i="46"/>
  <c r="IS187" i="46"/>
  <c r="IT187" i="46"/>
  <c r="IU187" i="46"/>
  <c r="IV187" i="46"/>
  <c r="IW187" i="46"/>
  <c r="IX187" i="46"/>
  <c r="IY187" i="46"/>
  <c r="IZ187" i="46"/>
  <c r="JA187" i="46"/>
  <c r="IP188" i="46"/>
  <c r="IQ188" i="46"/>
  <c r="IR188" i="46"/>
  <c r="IS188" i="46"/>
  <c r="IT188" i="46"/>
  <c r="IU188" i="46"/>
  <c r="IV188" i="46"/>
  <c r="IW188" i="46"/>
  <c r="IX188" i="46"/>
  <c r="IY188" i="46"/>
  <c r="IZ188" i="46"/>
  <c r="JA188" i="46"/>
  <c r="IP189" i="46"/>
  <c r="IQ189" i="46"/>
  <c r="IR189" i="46"/>
  <c r="IS189" i="46"/>
  <c r="IT189" i="46"/>
  <c r="IU189" i="46"/>
  <c r="IV189" i="46"/>
  <c r="IW189" i="46"/>
  <c r="IX189" i="46"/>
  <c r="IY189" i="46"/>
  <c r="IZ189" i="46"/>
  <c r="JA189" i="46"/>
  <c r="IP190" i="46"/>
  <c r="IQ190" i="46"/>
  <c r="IR190" i="46"/>
  <c r="IS190" i="46"/>
  <c r="IT190" i="46"/>
  <c r="IU190" i="46"/>
  <c r="IV190" i="46"/>
  <c r="IW190" i="46"/>
  <c r="IX190" i="46"/>
  <c r="IY190" i="46"/>
  <c r="IZ190" i="46"/>
  <c r="JA190" i="46"/>
  <c r="IP191" i="46"/>
  <c r="IQ191" i="46"/>
  <c r="IR191" i="46"/>
  <c r="IS191" i="46"/>
  <c r="IT191" i="46"/>
  <c r="IU191" i="46"/>
  <c r="IV191" i="46"/>
  <c r="IW191" i="46"/>
  <c r="IX191" i="46"/>
  <c r="IY191" i="46"/>
  <c r="IZ191" i="46"/>
  <c r="JA191" i="46"/>
  <c r="IP192" i="46"/>
  <c r="IQ192" i="46"/>
  <c r="IR192" i="46"/>
  <c r="IS192" i="46"/>
  <c r="IT192" i="46"/>
  <c r="IU192" i="46"/>
  <c r="IV192" i="46"/>
  <c r="IW192" i="46"/>
  <c r="IX192" i="46"/>
  <c r="IY192" i="46"/>
  <c r="IZ192" i="46"/>
  <c r="JA192" i="46"/>
  <c r="IP193" i="46"/>
  <c r="IQ193" i="46"/>
  <c r="IR193" i="46"/>
  <c r="IS193" i="46"/>
  <c r="IT193" i="46"/>
  <c r="IU193" i="46"/>
  <c r="IV193" i="46"/>
  <c r="IW193" i="46"/>
  <c r="IX193" i="46"/>
  <c r="IY193" i="46"/>
  <c r="IZ193" i="46"/>
  <c r="JA193" i="46"/>
  <c r="IP194" i="46"/>
  <c r="IQ194" i="46"/>
  <c r="IR194" i="46"/>
  <c r="IS194" i="46"/>
  <c r="IT194" i="46"/>
  <c r="IU194" i="46"/>
  <c r="IV194" i="46"/>
  <c r="IW194" i="46"/>
  <c r="IX194" i="46"/>
  <c r="IY194" i="46"/>
  <c r="IZ194" i="46"/>
  <c r="JA194" i="46"/>
  <c r="IP195" i="46"/>
  <c r="IQ195" i="46"/>
  <c r="IR195" i="46"/>
  <c r="IS195" i="46"/>
  <c r="IT195" i="46"/>
  <c r="IU195" i="46"/>
  <c r="IV195" i="46"/>
  <c r="IW195" i="46"/>
  <c r="IX195" i="46"/>
  <c r="IY195" i="46"/>
  <c r="IZ195" i="46"/>
  <c r="JA195" i="46"/>
  <c r="IP196" i="46"/>
  <c r="IQ196" i="46"/>
  <c r="IR196" i="46"/>
  <c r="IS196" i="46"/>
  <c r="IT196" i="46"/>
  <c r="IU196" i="46"/>
  <c r="IV196" i="46"/>
  <c r="IW196" i="46"/>
  <c r="IX196" i="46"/>
  <c r="IY196" i="46"/>
  <c r="IZ196" i="46"/>
  <c r="JA196" i="46"/>
  <c r="IP197" i="46"/>
  <c r="IQ197" i="46"/>
  <c r="IR197" i="46"/>
  <c r="IS197" i="46"/>
  <c r="IT197" i="46"/>
  <c r="IU197" i="46"/>
  <c r="IV197" i="46"/>
  <c r="IW197" i="46"/>
  <c r="IX197" i="46"/>
  <c r="IY197" i="46"/>
  <c r="IZ197" i="46"/>
  <c r="JA197" i="46"/>
  <c r="IP198" i="46"/>
  <c r="IQ198" i="46"/>
  <c r="IR198" i="46"/>
  <c r="IS198" i="46"/>
  <c r="IT198" i="46"/>
  <c r="IU198" i="46"/>
  <c r="IV198" i="46"/>
  <c r="IW198" i="46"/>
  <c r="IX198" i="46"/>
  <c r="IY198" i="46"/>
  <c r="IZ198" i="46"/>
  <c r="JA198" i="46"/>
  <c r="IP199" i="46"/>
  <c r="IQ199" i="46"/>
  <c r="IR199" i="46"/>
  <c r="IS199" i="46"/>
  <c r="IT199" i="46"/>
  <c r="IU199" i="46"/>
  <c r="IV199" i="46"/>
  <c r="IW199" i="46"/>
  <c r="IX199" i="46"/>
  <c r="IY199" i="46"/>
  <c r="IZ199" i="46"/>
  <c r="JA199" i="46"/>
  <c r="IP200" i="46"/>
  <c r="IQ200" i="46"/>
  <c r="IR200" i="46"/>
  <c r="IS200" i="46"/>
  <c r="IT200" i="46"/>
  <c r="IU200" i="46"/>
  <c r="IV200" i="46"/>
  <c r="IW200" i="46"/>
  <c r="IX200" i="46"/>
  <c r="IY200" i="46"/>
  <c r="IZ200" i="46"/>
  <c r="JA200" i="46"/>
  <c r="IP201" i="46"/>
  <c r="IQ201" i="46"/>
  <c r="IR201" i="46"/>
  <c r="IS201" i="46"/>
  <c r="IT201" i="46"/>
  <c r="IU201" i="46"/>
  <c r="IV201" i="46"/>
  <c r="IW201" i="46"/>
  <c r="IX201" i="46"/>
  <c r="IY201" i="46"/>
  <c r="IZ201" i="46"/>
  <c r="JA201" i="46"/>
  <c r="IP202" i="46"/>
  <c r="IQ202" i="46"/>
  <c r="IR202" i="46"/>
  <c r="IS202" i="46"/>
  <c r="IT202" i="46"/>
  <c r="IU202" i="46"/>
  <c r="IV202" i="46"/>
  <c r="IW202" i="46"/>
  <c r="IX202" i="46"/>
  <c r="IY202" i="46"/>
  <c r="IZ202" i="46"/>
  <c r="JA202" i="46"/>
  <c r="IP203" i="46"/>
  <c r="IQ203" i="46"/>
  <c r="IR203" i="46"/>
  <c r="IS203" i="46"/>
  <c r="IT203" i="46"/>
  <c r="IU203" i="46"/>
  <c r="IV203" i="46"/>
  <c r="IW203" i="46"/>
  <c r="IX203" i="46"/>
  <c r="IY203" i="46"/>
  <c r="IZ203" i="46"/>
  <c r="JA203" i="46"/>
  <c r="IP204" i="46"/>
  <c r="IQ204" i="46"/>
  <c r="IR204" i="46"/>
  <c r="IS204" i="46"/>
  <c r="IT204" i="46"/>
  <c r="IU204" i="46"/>
  <c r="IV204" i="46"/>
  <c r="IW204" i="46"/>
  <c r="IX204" i="46"/>
  <c r="IY204" i="46"/>
  <c r="IZ204" i="46"/>
  <c r="JA204" i="46"/>
  <c r="IP205" i="46"/>
  <c r="IQ205" i="46"/>
  <c r="IR205" i="46"/>
  <c r="IS205" i="46"/>
  <c r="IT205" i="46"/>
  <c r="IU205" i="46"/>
  <c r="IV205" i="46"/>
  <c r="IW205" i="46"/>
  <c r="IX205" i="46"/>
  <c r="IY205" i="46"/>
  <c r="IZ205" i="46"/>
  <c r="JA205" i="46"/>
  <c r="IP206" i="46"/>
  <c r="IQ206" i="46"/>
  <c r="IR206" i="46"/>
  <c r="IS206" i="46"/>
  <c r="IT206" i="46"/>
  <c r="IU206" i="46"/>
  <c r="IV206" i="46"/>
  <c r="IW206" i="46"/>
  <c r="IX206" i="46"/>
  <c r="IY206" i="46"/>
  <c r="IZ206" i="46"/>
  <c r="JA206" i="46"/>
  <c r="IP207" i="46"/>
  <c r="IQ207" i="46"/>
  <c r="IR207" i="46"/>
  <c r="IS207" i="46"/>
  <c r="IT207" i="46"/>
  <c r="IU207" i="46"/>
  <c r="IV207" i="46"/>
  <c r="IW207" i="46"/>
  <c r="IX207" i="46"/>
  <c r="IY207" i="46"/>
  <c r="IZ207" i="46"/>
  <c r="JA207" i="46"/>
  <c r="IP208" i="46"/>
  <c r="IQ208" i="46"/>
  <c r="IR208" i="46"/>
  <c r="IS208" i="46"/>
  <c r="IT208" i="46"/>
  <c r="IU208" i="46"/>
  <c r="IV208" i="46"/>
  <c r="IW208" i="46"/>
  <c r="IX208" i="46"/>
  <c r="IY208" i="46"/>
  <c r="IZ208" i="46"/>
  <c r="JA208" i="46"/>
  <c r="IP209" i="46"/>
  <c r="IQ209" i="46"/>
  <c r="IR209" i="46"/>
  <c r="IS209" i="46"/>
  <c r="IT209" i="46"/>
  <c r="IU209" i="46"/>
  <c r="IV209" i="46"/>
  <c r="IW209" i="46"/>
  <c r="IX209" i="46"/>
  <c r="IY209" i="46"/>
  <c r="IZ209" i="46"/>
  <c r="JA209" i="46"/>
  <c r="IP210" i="46"/>
  <c r="IQ210" i="46"/>
  <c r="IR210" i="46"/>
  <c r="IS210" i="46"/>
  <c r="IT210" i="46"/>
  <c r="IU210" i="46"/>
  <c r="IV210" i="46"/>
  <c r="IW210" i="46"/>
  <c r="IX210" i="46"/>
  <c r="IY210" i="46"/>
  <c r="IZ210" i="46"/>
  <c r="JA210" i="46"/>
  <c r="IP211" i="46"/>
  <c r="IQ211" i="46"/>
  <c r="IR211" i="46"/>
  <c r="IS211" i="46"/>
  <c r="IT211" i="46"/>
  <c r="IU211" i="46"/>
  <c r="IV211" i="46"/>
  <c r="IW211" i="46"/>
  <c r="IX211" i="46"/>
  <c r="IY211" i="46"/>
  <c r="IZ211" i="46"/>
  <c r="JA211" i="46"/>
  <c r="IP212" i="46"/>
  <c r="IQ212" i="46"/>
  <c r="IR212" i="46"/>
  <c r="IS212" i="46"/>
  <c r="IT212" i="46"/>
  <c r="IU212" i="46"/>
  <c r="IV212" i="46"/>
  <c r="IW212" i="46"/>
  <c r="IX212" i="46"/>
  <c r="IY212" i="46"/>
  <c r="IZ212" i="46"/>
  <c r="JA212" i="46"/>
  <c r="IP213" i="46"/>
  <c r="IQ213" i="46"/>
  <c r="IR213" i="46"/>
  <c r="IS213" i="46"/>
  <c r="IT213" i="46"/>
  <c r="IU213" i="46"/>
  <c r="IV213" i="46"/>
  <c r="IW213" i="46"/>
  <c r="IX213" i="46"/>
  <c r="IY213" i="46"/>
  <c r="IZ213" i="46"/>
  <c r="JA213" i="46"/>
  <c r="IP214" i="46"/>
  <c r="IQ214" i="46"/>
  <c r="IR214" i="46"/>
  <c r="IS214" i="46"/>
  <c r="IT214" i="46"/>
  <c r="IU214" i="46"/>
  <c r="IV214" i="46"/>
  <c r="IW214" i="46"/>
  <c r="IX214" i="46"/>
  <c r="IY214" i="46"/>
  <c r="IZ214" i="46"/>
  <c r="JA214" i="46"/>
  <c r="IP215" i="46"/>
  <c r="IQ215" i="46"/>
  <c r="IR215" i="46"/>
  <c r="IS215" i="46"/>
  <c r="IT215" i="46"/>
  <c r="IU215" i="46"/>
  <c r="IV215" i="46"/>
  <c r="IW215" i="46"/>
  <c r="IX215" i="46"/>
  <c r="IY215" i="46"/>
  <c r="IZ215" i="46"/>
  <c r="JA215" i="46"/>
  <c r="IP216" i="46"/>
  <c r="IQ216" i="46"/>
  <c r="IR216" i="46"/>
  <c r="IS216" i="46"/>
  <c r="IT216" i="46"/>
  <c r="IU216" i="46"/>
  <c r="IV216" i="46"/>
  <c r="IW216" i="46"/>
  <c r="IX216" i="46"/>
  <c r="IY216" i="46"/>
  <c r="IZ216" i="46"/>
  <c r="JA216" i="46"/>
  <c r="IP217" i="46"/>
  <c r="IQ217" i="46"/>
  <c r="IR217" i="46"/>
  <c r="IS217" i="46"/>
  <c r="IT217" i="46"/>
  <c r="IU217" i="46"/>
  <c r="IV217" i="46"/>
  <c r="IW217" i="46"/>
  <c r="IX217" i="46"/>
  <c r="IY217" i="46"/>
  <c r="IZ217" i="46"/>
  <c r="JA217" i="46"/>
  <c r="IP218" i="46"/>
  <c r="IQ218" i="46"/>
  <c r="IR218" i="46"/>
  <c r="IS218" i="46"/>
  <c r="IT218" i="46"/>
  <c r="IU218" i="46"/>
  <c r="IV218" i="46"/>
  <c r="IW218" i="46"/>
  <c r="IX218" i="46"/>
  <c r="IY218" i="46"/>
  <c r="IZ218" i="46"/>
  <c r="JA218" i="46"/>
  <c r="IP219" i="46"/>
  <c r="IQ219" i="46"/>
  <c r="IR219" i="46"/>
  <c r="IS219" i="46"/>
  <c r="IT219" i="46"/>
  <c r="IU219" i="46"/>
  <c r="IV219" i="46"/>
  <c r="IW219" i="46"/>
  <c r="IX219" i="46"/>
  <c r="IY219" i="46"/>
  <c r="IZ219" i="46"/>
  <c r="JA219" i="46"/>
  <c r="IP220" i="46"/>
  <c r="IQ220" i="46"/>
  <c r="IR220" i="46"/>
  <c r="IS220" i="46"/>
  <c r="IT220" i="46"/>
  <c r="IU220" i="46"/>
  <c r="IV220" i="46"/>
  <c r="IW220" i="46"/>
  <c r="IX220" i="46"/>
  <c r="IY220" i="46"/>
  <c r="IZ220" i="46"/>
  <c r="JA220" i="46"/>
  <c r="IP221" i="46"/>
  <c r="IQ221" i="46"/>
  <c r="IR221" i="46"/>
  <c r="IS221" i="46"/>
  <c r="IT221" i="46"/>
  <c r="IU221" i="46"/>
  <c r="IV221" i="46"/>
  <c r="IW221" i="46"/>
  <c r="IX221" i="46"/>
  <c r="IY221" i="46"/>
  <c r="IZ221" i="46"/>
  <c r="JA221" i="46"/>
  <c r="IP222" i="46"/>
  <c r="IQ222" i="46"/>
  <c r="IR222" i="46"/>
  <c r="IS222" i="46"/>
  <c r="IT222" i="46"/>
  <c r="IU222" i="46"/>
  <c r="IV222" i="46"/>
  <c r="IW222" i="46"/>
  <c r="IX222" i="46"/>
  <c r="IY222" i="46"/>
  <c r="IZ222" i="46"/>
  <c r="JA222" i="46"/>
  <c r="IP223" i="46"/>
  <c r="IQ223" i="46"/>
  <c r="IR223" i="46"/>
  <c r="IS223" i="46"/>
  <c r="IT223" i="46"/>
  <c r="IU223" i="46"/>
  <c r="IV223" i="46"/>
  <c r="IW223" i="46"/>
  <c r="IX223" i="46"/>
  <c r="IY223" i="46"/>
  <c r="IZ223" i="46"/>
  <c r="JA223" i="46"/>
  <c r="IP224" i="46"/>
  <c r="IQ224" i="46"/>
  <c r="IR224" i="46"/>
  <c r="IS224" i="46"/>
  <c r="IT224" i="46"/>
  <c r="IU224" i="46"/>
  <c r="IV224" i="46"/>
  <c r="IW224" i="46"/>
  <c r="IX224" i="46"/>
  <c r="IY224" i="46"/>
  <c r="IZ224" i="46"/>
  <c r="JA224" i="46"/>
  <c r="IP225" i="46"/>
  <c r="IQ225" i="46"/>
  <c r="IR225" i="46"/>
  <c r="IS225" i="46"/>
  <c r="IT225" i="46"/>
  <c r="IU225" i="46"/>
  <c r="IV225" i="46"/>
  <c r="IW225" i="46"/>
  <c r="IX225" i="46"/>
  <c r="IY225" i="46"/>
  <c r="IZ225" i="46"/>
  <c r="JA225" i="46"/>
  <c r="IP226" i="46"/>
  <c r="IQ226" i="46"/>
  <c r="IR226" i="46"/>
  <c r="IS226" i="46"/>
  <c r="IT226" i="46"/>
  <c r="IU226" i="46"/>
  <c r="IV226" i="46"/>
  <c r="IW226" i="46"/>
  <c r="IX226" i="46"/>
  <c r="IY226" i="46"/>
  <c r="IZ226" i="46"/>
  <c r="JA226" i="46"/>
  <c r="IP227" i="46"/>
  <c r="IQ227" i="46"/>
  <c r="IR227" i="46"/>
  <c r="IS227" i="46"/>
  <c r="IT227" i="46"/>
  <c r="IU227" i="46"/>
  <c r="IV227" i="46"/>
  <c r="IW227" i="46"/>
  <c r="IX227" i="46"/>
  <c r="IY227" i="46"/>
  <c r="IZ227" i="46"/>
  <c r="JA227" i="46"/>
  <c r="IP228" i="46"/>
  <c r="IQ228" i="46"/>
  <c r="IR228" i="46"/>
  <c r="IS228" i="46"/>
  <c r="IT228" i="46"/>
  <c r="IU228" i="46"/>
  <c r="IV228" i="46"/>
  <c r="IW228" i="46"/>
  <c r="IX228" i="46"/>
  <c r="IY228" i="46"/>
  <c r="IZ228" i="46"/>
  <c r="JA228" i="46"/>
  <c r="IP229" i="46"/>
  <c r="IQ229" i="46"/>
  <c r="IR229" i="46"/>
  <c r="IS229" i="46"/>
  <c r="IT229" i="46"/>
  <c r="IU229" i="46"/>
  <c r="IV229" i="46"/>
  <c r="IW229" i="46"/>
  <c r="IX229" i="46"/>
  <c r="IY229" i="46"/>
  <c r="IZ229" i="46"/>
  <c r="JA229" i="46"/>
  <c r="IP230" i="46"/>
  <c r="IQ230" i="46"/>
  <c r="IR230" i="46"/>
  <c r="IS230" i="46"/>
  <c r="IT230" i="46"/>
  <c r="IU230" i="46"/>
  <c r="IV230" i="46"/>
  <c r="IW230" i="46"/>
  <c r="IX230" i="46"/>
  <c r="IY230" i="46"/>
  <c r="IZ230" i="46"/>
  <c r="JA230" i="46"/>
  <c r="IP231" i="46"/>
  <c r="IQ231" i="46"/>
  <c r="IR231" i="46"/>
  <c r="IS231" i="46"/>
  <c r="IT231" i="46"/>
  <c r="IU231" i="46"/>
  <c r="IV231" i="46"/>
  <c r="IW231" i="46"/>
  <c r="IX231" i="46"/>
  <c r="IY231" i="46"/>
  <c r="IZ231" i="46"/>
  <c r="JA231" i="46"/>
  <c r="IP232" i="46"/>
  <c r="IQ232" i="46"/>
  <c r="IR232" i="46"/>
  <c r="IS232" i="46"/>
  <c r="IT232" i="46"/>
  <c r="IU232" i="46"/>
  <c r="IV232" i="46"/>
  <c r="IW232" i="46"/>
  <c r="IX232" i="46"/>
  <c r="IY232" i="46"/>
  <c r="IZ232" i="46"/>
  <c r="JA232" i="46"/>
  <c r="IP233" i="46"/>
  <c r="IQ233" i="46"/>
  <c r="IR233" i="46"/>
  <c r="IS233" i="46"/>
  <c r="IT233" i="46"/>
  <c r="IU233" i="46"/>
  <c r="IV233" i="46"/>
  <c r="IW233" i="46"/>
  <c r="IX233" i="46"/>
  <c r="IY233" i="46"/>
  <c r="IZ233" i="46"/>
  <c r="JA233" i="46"/>
  <c r="IP234" i="46"/>
  <c r="IQ234" i="46"/>
  <c r="IR234" i="46"/>
  <c r="IS234" i="46"/>
  <c r="IT234" i="46"/>
  <c r="IU234" i="46"/>
  <c r="IV234" i="46"/>
  <c r="IW234" i="46"/>
  <c r="IX234" i="46"/>
  <c r="IY234" i="46"/>
  <c r="IZ234" i="46"/>
  <c r="JA234" i="46"/>
  <c r="IP235" i="46"/>
  <c r="IQ235" i="46"/>
  <c r="IR235" i="46"/>
  <c r="IS235" i="46"/>
  <c r="IT235" i="46"/>
  <c r="IU235" i="46"/>
  <c r="IV235" i="46"/>
  <c r="IW235" i="46"/>
  <c r="IX235" i="46"/>
  <c r="IY235" i="46"/>
  <c r="IZ235" i="46"/>
  <c r="JA235" i="46"/>
  <c r="IP236" i="46"/>
  <c r="IQ236" i="46"/>
  <c r="IR236" i="46"/>
  <c r="IS236" i="46"/>
  <c r="IT236" i="46"/>
  <c r="IU236" i="46"/>
  <c r="IV236" i="46"/>
  <c r="IW236" i="46"/>
  <c r="IX236" i="46"/>
  <c r="IY236" i="46"/>
  <c r="IZ236" i="46"/>
  <c r="JA236" i="46"/>
  <c r="IP237" i="46"/>
  <c r="IQ237" i="46"/>
  <c r="IR237" i="46"/>
  <c r="IS237" i="46"/>
  <c r="IT237" i="46"/>
  <c r="IU237" i="46"/>
  <c r="IV237" i="46"/>
  <c r="IW237" i="46"/>
  <c r="IX237" i="46"/>
  <c r="IY237" i="46"/>
  <c r="IZ237" i="46"/>
  <c r="JA237" i="46"/>
  <c r="IP238" i="46"/>
  <c r="IQ238" i="46"/>
  <c r="IR238" i="46"/>
  <c r="IS238" i="46"/>
  <c r="IT238" i="46"/>
  <c r="IU238" i="46"/>
  <c r="IV238" i="46"/>
  <c r="IW238" i="46"/>
  <c r="IX238" i="46"/>
  <c r="IY238" i="46"/>
  <c r="IZ238" i="46"/>
  <c r="JA238" i="46"/>
  <c r="IP239" i="46"/>
  <c r="IQ239" i="46"/>
  <c r="IR239" i="46"/>
  <c r="IS239" i="46"/>
  <c r="IT239" i="46"/>
  <c r="IU239" i="46"/>
  <c r="IV239" i="46"/>
  <c r="IW239" i="46"/>
  <c r="IX239" i="46"/>
  <c r="IY239" i="46"/>
  <c r="IZ239" i="46"/>
  <c r="JA239" i="46"/>
  <c r="IP240" i="46"/>
  <c r="IQ240" i="46"/>
  <c r="IR240" i="46"/>
  <c r="IS240" i="46"/>
  <c r="IT240" i="46"/>
  <c r="IU240" i="46"/>
  <c r="IV240" i="46"/>
  <c r="IW240" i="46"/>
  <c r="IX240" i="46"/>
  <c r="IY240" i="46"/>
  <c r="IZ240" i="46"/>
  <c r="JA240" i="46"/>
  <c r="IP241" i="46"/>
  <c r="IQ241" i="46"/>
  <c r="IR241" i="46"/>
  <c r="IS241" i="46"/>
  <c r="IT241" i="46"/>
  <c r="IU241" i="46"/>
  <c r="IV241" i="46"/>
  <c r="IW241" i="46"/>
  <c r="IX241" i="46"/>
  <c r="IY241" i="46"/>
  <c r="IZ241" i="46"/>
  <c r="JA241" i="46"/>
  <c r="IP242" i="46"/>
  <c r="IQ242" i="46"/>
  <c r="IR242" i="46"/>
  <c r="IS242" i="46"/>
  <c r="IT242" i="46"/>
  <c r="IU242" i="46"/>
  <c r="IV242" i="46"/>
  <c r="IW242" i="46"/>
  <c r="IX242" i="46"/>
  <c r="IY242" i="46"/>
  <c r="IZ242" i="46"/>
  <c r="JA242" i="46"/>
  <c r="IP243" i="46"/>
  <c r="IQ243" i="46"/>
  <c r="IR243" i="46"/>
  <c r="IS243" i="46"/>
  <c r="IT243" i="46"/>
  <c r="IU243" i="46"/>
  <c r="IV243" i="46"/>
  <c r="IW243" i="46"/>
  <c r="IX243" i="46"/>
  <c r="IY243" i="46"/>
  <c r="IZ243" i="46"/>
  <c r="JA243" i="46"/>
  <c r="IP244" i="46"/>
  <c r="IQ244" i="46"/>
  <c r="IR244" i="46"/>
  <c r="IS244" i="46"/>
  <c r="IT244" i="46"/>
  <c r="IU244" i="46"/>
  <c r="IV244" i="46"/>
  <c r="IW244" i="46"/>
  <c r="IX244" i="46"/>
  <c r="IY244" i="46"/>
  <c r="IZ244" i="46"/>
  <c r="JA244" i="46"/>
  <c r="IP245" i="46"/>
  <c r="IQ245" i="46"/>
  <c r="IR245" i="46"/>
  <c r="IS245" i="46"/>
  <c r="IT245" i="46"/>
  <c r="IU245" i="46"/>
  <c r="IV245" i="46"/>
  <c r="IW245" i="46"/>
  <c r="IX245" i="46"/>
  <c r="IY245" i="46"/>
  <c r="IZ245" i="46"/>
  <c r="JA245" i="46"/>
  <c r="IP246" i="46"/>
  <c r="IQ246" i="46"/>
  <c r="IR246" i="46"/>
  <c r="IS246" i="46"/>
  <c r="IT246" i="46"/>
  <c r="IU246" i="46"/>
  <c r="IV246" i="46"/>
  <c r="IW246" i="46"/>
  <c r="IX246" i="46"/>
  <c r="IY246" i="46"/>
  <c r="IZ246" i="46"/>
  <c r="JA246" i="46"/>
  <c r="IP247" i="46"/>
  <c r="IQ247" i="46"/>
  <c r="IR247" i="46"/>
  <c r="IS247" i="46"/>
  <c r="IT247" i="46"/>
  <c r="IU247" i="46"/>
  <c r="IV247" i="46"/>
  <c r="IW247" i="46"/>
  <c r="IX247" i="46"/>
  <c r="IY247" i="46"/>
  <c r="IZ247" i="46"/>
  <c r="JA247" i="46"/>
  <c r="IP248" i="46"/>
  <c r="IQ248" i="46"/>
  <c r="IR248" i="46"/>
  <c r="IS248" i="46"/>
  <c r="IT248" i="46"/>
  <c r="IU248" i="46"/>
  <c r="IV248" i="46"/>
  <c r="IW248" i="46"/>
  <c r="IX248" i="46"/>
  <c r="IY248" i="46"/>
  <c r="IZ248" i="46"/>
  <c r="JA248" i="46"/>
  <c r="IP249" i="46"/>
  <c r="IQ249" i="46"/>
  <c r="IR249" i="46"/>
  <c r="IS249" i="46"/>
  <c r="IT249" i="46"/>
  <c r="IU249" i="46"/>
  <c r="IV249" i="46"/>
  <c r="IW249" i="46"/>
  <c r="IX249" i="46"/>
  <c r="IY249" i="46"/>
  <c r="IZ249" i="46"/>
  <c r="JA249" i="46"/>
  <c r="IP250" i="46"/>
  <c r="IQ250" i="46"/>
  <c r="IR250" i="46"/>
  <c r="IS250" i="46"/>
  <c r="IT250" i="46"/>
  <c r="IU250" i="46"/>
  <c r="IV250" i="46"/>
  <c r="IW250" i="46"/>
  <c r="IX250" i="46"/>
  <c r="IY250" i="46"/>
  <c r="IZ250" i="46"/>
  <c r="JA250" i="46"/>
  <c r="IP251" i="46"/>
  <c r="IQ251" i="46"/>
  <c r="IR251" i="46"/>
  <c r="IS251" i="46"/>
  <c r="IT251" i="46"/>
  <c r="IU251" i="46"/>
  <c r="IV251" i="46"/>
  <c r="IW251" i="46"/>
  <c r="IX251" i="46"/>
  <c r="IY251" i="46"/>
  <c r="IZ251" i="46"/>
  <c r="JA251" i="46"/>
  <c r="IP252" i="46"/>
  <c r="IQ252" i="46"/>
  <c r="IR252" i="46"/>
  <c r="IS252" i="46"/>
  <c r="IT252" i="46"/>
  <c r="IU252" i="46"/>
  <c r="IV252" i="46"/>
  <c r="IW252" i="46"/>
  <c r="IX252" i="46"/>
  <c r="IY252" i="46"/>
  <c r="IZ252" i="46"/>
  <c r="JA252" i="46"/>
  <c r="IP253" i="46"/>
  <c r="IQ253" i="46"/>
  <c r="IR253" i="46"/>
  <c r="IS253" i="46"/>
  <c r="IT253" i="46"/>
  <c r="IU253" i="46"/>
  <c r="IV253" i="46"/>
  <c r="IW253" i="46"/>
  <c r="IX253" i="46"/>
  <c r="IY253" i="46"/>
  <c r="IZ253" i="46"/>
  <c r="JA253" i="46"/>
  <c r="IP254" i="46"/>
  <c r="IQ254" i="46"/>
  <c r="IR254" i="46"/>
  <c r="IS254" i="46"/>
  <c r="IT254" i="46"/>
  <c r="IU254" i="46"/>
  <c r="IV254" i="46"/>
  <c r="IW254" i="46"/>
  <c r="IX254" i="46"/>
  <c r="IY254" i="46"/>
  <c r="IZ254" i="46"/>
  <c r="JA254" i="46"/>
  <c r="IP255" i="46"/>
  <c r="IQ255" i="46"/>
  <c r="IR255" i="46"/>
  <c r="IS255" i="46"/>
  <c r="IT255" i="46"/>
  <c r="IU255" i="46"/>
  <c r="IV255" i="46"/>
  <c r="IW255" i="46"/>
  <c r="IX255" i="46"/>
  <c r="IY255" i="46"/>
  <c r="IZ255" i="46"/>
  <c r="JA255" i="46"/>
  <c r="IP256" i="46"/>
  <c r="IQ256" i="46"/>
  <c r="IR256" i="46"/>
  <c r="IS256" i="46"/>
  <c r="IT256" i="46"/>
  <c r="IU256" i="46"/>
  <c r="IV256" i="46"/>
  <c r="IW256" i="46"/>
  <c r="IX256" i="46"/>
  <c r="IY256" i="46"/>
  <c r="IZ256" i="46"/>
  <c r="JA256" i="46"/>
  <c r="IP257" i="46"/>
  <c r="IQ257" i="46"/>
  <c r="IR257" i="46"/>
  <c r="IS257" i="46"/>
  <c r="IT257" i="46"/>
  <c r="IU257" i="46"/>
  <c r="IV257" i="46"/>
  <c r="IW257" i="46"/>
  <c r="IX257" i="46"/>
  <c r="IY257" i="46"/>
  <c r="IZ257" i="46"/>
  <c r="JA257" i="46"/>
  <c r="IP258" i="46"/>
  <c r="IQ258" i="46"/>
  <c r="IR258" i="46"/>
  <c r="IS258" i="46"/>
  <c r="IT258" i="46"/>
  <c r="IU258" i="46"/>
  <c r="IV258" i="46"/>
  <c r="IW258" i="46"/>
  <c r="IX258" i="46"/>
  <c r="IY258" i="46"/>
  <c r="IZ258" i="46"/>
  <c r="JA258" i="46"/>
  <c r="IP259" i="46"/>
  <c r="IQ259" i="46"/>
  <c r="IR259" i="46"/>
  <c r="IS259" i="46"/>
  <c r="IT259" i="46"/>
  <c r="IU259" i="46"/>
  <c r="IV259" i="46"/>
  <c r="IW259" i="46"/>
  <c r="IX259" i="46"/>
  <c r="IY259" i="46"/>
  <c r="IZ259" i="46"/>
  <c r="JA259" i="46"/>
  <c r="IP260" i="46"/>
  <c r="IQ260" i="46"/>
  <c r="IR260" i="46"/>
  <c r="IS260" i="46"/>
  <c r="IT260" i="46"/>
  <c r="IU260" i="46"/>
  <c r="IV260" i="46"/>
  <c r="IW260" i="46"/>
  <c r="IX260" i="46"/>
  <c r="IY260" i="46"/>
  <c r="IZ260" i="46"/>
  <c r="JA260" i="46"/>
  <c r="IP261" i="46"/>
  <c r="IQ261" i="46"/>
  <c r="IR261" i="46"/>
  <c r="IS261" i="46"/>
  <c r="IT261" i="46"/>
  <c r="IU261" i="46"/>
  <c r="IV261" i="46"/>
  <c r="IW261" i="46"/>
  <c r="IX261" i="46"/>
  <c r="IY261" i="46"/>
  <c r="IZ261" i="46"/>
  <c r="JA261" i="46"/>
  <c r="IP262" i="46"/>
  <c r="IQ262" i="46"/>
  <c r="IR262" i="46"/>
  <c r="IS262" i="46"/>
  <c r="IT262" i="46"/>
  <c r="IU262" i="46"/>
  <c r="IV262" i="46"/>
  <c r="IW262" i="46"/>
  <c r="IX262" i="46"/>
  <c r="IY262" i="46"/>
  <c r="IZ262" i="46"/>
  <c r="JA262" i="46"/>
  <c r="IP263" i="46"/>
  <c r="IQ263" i="46"/>
  <c r="IR263" i="46"/>
  <c r="IS263" i="46"/>
  <c r="IT263" i="46"/>
  <c r="IU263" i="46"/>
  <c r="IV263" i="46"/>
  <c r="IW263" i="46"/>
  <c r="IX263" i="46"/>
  <c r="IY263" i="46"/>
  <c r="IZ263" i="46"/>
  <c r="JA263" i="46"/>
  <c r="IP264" i="46"/>
  <c r="IQ264" i="46"/>
  <c r="IR264" i="46"/>
  <c r="IS264" i="46"/>
  <c r="IT264" i="46"/>
  <c r="IU264" i="46"/>
  <c r="IV264" i="46"/>
  <c r="IW264" i="46"/>
  <c r="IX264" i="46"/>
  <c r="IY264" i="46"/>
  <c r="IZ264" i="46"/>
  <c r="JA264" i="46"/>
  <c r="IP265" i="46"/>
  <c r="IQ265" i="46"/>
  <c r="IR265" i="46"/>
  <c r="IS265" i="46"/>
  <c r="IT265" i="46"/>
  <c r="IU265" i="46"/>
  <c r="IV265" i="46"/>
  <c r="IW265" i="46"/>
  <c r="IX265" i="46"/>
  <c r="IY265" i="46"/>
  <c r="IZ265" i="46"/>
  <c r="JA265" i="46"/>
  <c r="IP266" i="46"/>
  <c r="IQ266" i="46"/>
  <c r="IR266" i="46"/>
  <c r="IS266" i="46"/>
  <c r="IT266" i="46"/>
  <c r="IU266" i="46"/>
  <c r="IV266" i="46"/>
  <c r="IW266" i="46"/>
  <c r="IX266" i="46"/>
  <c r="IY266" i="46"/>
  <c r="IZ266" i="46"/>
  <c r="JA266" i="46"/>
  <c r="IP267" i="46"/>
  <c r="IQ267" i="46"/>
  <c r="IR267" i="46"/>
  <c r="IS267" i="46"/>
  <c r="IT267" i="46"/>
  <c r="IU267" i="46"/>
  <c r="IV267" i="46"/>
  <c r="IW267" i="46"/>
  <c r="IX267" i="46"/>
  <c r="IY267" i="46"/>
  <c r="IZ267" i="46"/>
  <c r="JA267" i="46"/>
  <c r="IP268" i="46"/>
  <c r="IQ268" i="46"/>
  <c r="IR268" i="46"/>
  <c r="IS268" i="46"/>
  <c r="IT268" i="46"/>
  <c r="IU268" i="46"/>
  <c r="IV268" i="46"/>
  <c r="IW268" i="46"/>
  <c r="IX268" i="46"/>
  <c r="IY268" i="46"/>
  <c r="IZ268" i="46"/>
  <c r="JA268" i="46"/>
  <c r="IP269" i="46"/>
  <c r="IQ269" i="46"/>
  <c r="IR269" i="46"/>
  <c r="IS269" i="46"/>
  <c r="IT269" i="46"/>
  <c r="IU269" i="46"/>
  <c r="IV269" i="46"/>
  <c r="IW269" i="46"/>
  <c r="IX269" i="46"/>
  <c r="IY269" i="46"/>
  <c r="IZ269" i="46"/>
  <c r="JA269" i="46"/>
  <c r="IP270" i="46"/>
  <c r="IQ270" i="46"/>
  <c r="IR270" i="46"/>
  <c r="IS270" i="46"/>
  <c r="IT270" i="46"/>
  <c r="IU270" i="46"/>
  <c r="IV270" i="46"/>
  <c r="IW270" i="46"/>
  <c r="IX270" i="46"/>
  <c r="IY270" i="46"/>
  <c r="IZ270" i="46"/>
  <c r="JA270" i="46"/>
  <c r="IP271" i="46"/>
  <c r="IQ271" i="46"/>
  <c r="IR271" i="46"/>
  <c r="IS271" i="46"/>
  <c r="IT271" i="46"/>
  <c r="IU271" i="46"/>
  <c r="IV271" i="46"/>
  <c r="IW271" i="46"/>
  <c r="IX271" i="46"/>
  <c r="IY271" i="46"/>
  <c r="IZ271" i="46"/>
  <c r="JA271" i="46"/>
  <c r="IP272" i="46"/>
  <c r="IQ272" i="46"/>
  <c r="IR272" i="46"/>
  <c r="IS272" i="46"/>
  <c r="IT272" i="46"/>
  <c r="IU272" i="46"/>
  <c r="IV272" i="46"/>
  <c r="IW272" i="46"/>
  <c r="IX272" i="46"/>
  <c r="IY272" i="46"/>
  <c r="IZ272" i="46"/>
  <c r="JA272" i="46"/>
  <c r="IP273" i="46"/>
  <c r="IQ273" i="46"/>
  <c r="IR273" i="46"/>
  <c r="IS273" i="46"/>
  <c r="IT273" i="46"/>
  <c r="IU273" i="46"/>
  <c r="IV273" i="46"/>
  <c r="IW273" i="46"/>
  <c r="IX273" i="46"/>
  <c r="IY273" i="46"/>
  <c r="IZ273" i="46"/>
  <c r="JA273" i="46"/>
  <c r="IP274" i="46"/>
  <c r="IQ274" i="46"/>
  <c r="IR274" i="46"/>
  <c r="IS274" i="46"/>
  <c r="IT274" i="46"/>
  <c r="IU274" i="46"/>
  <c r="IV274" i="46"/>
  <c r="IW274" i="46"/>
  <c r="IX274" i="46"/>
  <c r="IY274" i="46"/>
  <c r="IZ274" i="46"/>
  <c r="JA274" i="46"/>
  <c r="IP275" i="46"/>
  <c r="IQ275" i="46"/>
  <c r="IR275" i="46"/>
  <c r="IS275" i="46"/>
  <c r="IT275" i="46"/>
  <c r="IU275" i="46"/>
  <c r="IV275" i="46"/>
  <c r="IW275" i="46"/>
  <c r="IX275" i="46"/>
  <c r="IY275" i="46"/>
  <c r="IZ275" i="46"/>
  <c r="JA275" i="46"/>
  <c r="IP276" i="46"/>
  <c r="IQ276" i="46"/>
  <c r="IR276" i="46"/>
  <c r="IS276" i="46"/>
  <c r="IT276" i="46"/>
  <c r="IU276" i="46"/>
  <c r="IV276" i="46"/>
  <c r="IW276" i="46"/>
  <c r="IX276" i="46"/>
  <c r="IY276" i="46"/>
  <c r="IZ276" i="46"/>
  <c r="JA276" i="46"/>
  <c r="IP277" i="46"/>
  <c r="IQ277" i="46"/>
  <c r="IR277" i="46"/>
  <c r="IS277" i="46"/>
  <c r="IT277" i="46"/>
  <c r="IU277" i="46"/>
  <c r="IV277" i="46"/>
  <c r="IW277" i="46"/>
  <c r="IX277" i="46"/>
  <c r="IY277" i="46"/>
  <c r="IZ277" i="46"/>
  <c r="JA277" i="46"/>
  <c r="IP278" i="46"/>
  <c r="IQ278" i="46"/>
  <c r="IR278" i="46"/>
  <c r="IS278" i="46"/>
  <c r="IT278" i="46"/>
  <c r="IU278" i="46"/>
  <c r="IV278" i="46"/>
  <c r="IW278" i="46"/>
  <c r="IX278" i="46"/>
  <c r="IY278" i="46"/>
  <c r="IZ278" i="46"/>
  <c r="JA278" i="46"/>
  <c r="IP279" i="46"/>
  <c r="IQ279" i="46"/>
  <c r="IR279" i="46"/>
  <c r="IS279" i="46"/>
  <c r="IT279" i="46"/>
  <c r="IU279" i="46"/>
  <c r="IV279" i="46"/>
  <c r="IW279" i="46"/>
  <c r="IX279" i="46"/>
  <c r="IY279" i="46"/>
  <c r="IZ279" i="46"/>
  <c r="JA279" i="46"/>
  <c r="IP280" i="46"/>
  <c r="IQ280" i="46"/>
  <c r="IR280" i="46"/>
  <c r="IS280" i="46"/>
  <c r="IT280" i="46"/>
  <c r="IU280" i="46"/>
  <c r="IV280" i="46"/>
  <c r="IW280" i="46"/>
  <c r="IX280" i="46"/>
  <c r="IY280" i="46"/>
  <c r="IZ280" i="46"/>
  <c r="JA280" i="46"/>
  <c r="IP281" i="46"/>
  <c r="IQ281" i="46"/>
  <c r="IR281" i="46"/>
  <c r="IS281" i="46"/>
  <c r="IT281" i="46"/>
  <c r="IU281" i="46"/>
  <c r="IV281" i="46"/>
  <c r="IW281" i="46"/>
  <c r="IX281" i="46"/>
  <c r="IY281" i="46"/>
  <c r="IZ281" i="46"/>
  <c r="JA281" i="46"/>
  <c r="IP282" i="46"/>
  <c r="IQ282" i="46"/>
  <c r="IR282" i="46"/>
  <c r="IS282" i="46"/>
  <c r="IT282" i="46"/>
  <c r="IU282" i="46"/>
  <c r="IV282" i="46"/>
  <c r="IW282" i="46"/>
  <c r="IX282" i="46"/>
  <c r="IY282" i="46"/>
  <c r="IZ282" i="46"/>
  <c r="JA282" i="46"/>
  <c r="IP283" i="46"/>
  <c r="IQ283" i="46"/>
  <c r="IR283" i="46"/>
  <c r="IS283" i="46"/>
  <c r="IT283" i="46"/>
  <c r="IU283" i="46"/>
  <c r="IV283" i="46"/>
  <c r="IW283" i="46"/>
  <c r="IX283" i="46"/>
  <c r="IY283" i="46"/>
  <c r="IZ283" i="46"/>
  <c r="JA283" i="46"/>
  <c r="IP284" i="46"/>
  <c r="IQ284" i="46"/>
  <c r="IR284" i="46"/>
  <c r="IS284" i="46"/>
  <c r="IT284" i="46"/>
  <c r="IU284" i="46"/>
  <c r="IV284" i="46"/>
  <c r="IW284" i="46"/>
  <c r="IX284" i="46"/>
  <c r="IY284" i="46"/>
  <c r="IZ284" i="46"/>
  <c r="JA284" i="46"/>
  <c r="IP285" i="46"/>
  <c r="IQ285" i="46"/>
  <c r="IR285" i="46"/>
  <c r="IS285" i="46"/>
  <c r="IT285" i="46"/>
  <c r="IU285" i="46"/>
  <c r="IV285" i="46"/>
  <c r="IW285" i="46"/>
  <c r="IX285" i="46"/>
  <c r="IY285" i="46"/>
  <c r="IZ285" i="46"/>
  <c r="JA285" i="46"/>
  <c r="IP286" i="46"/>
  <c r="IQ286" i="46"/>
  <c r="IR286" i="46"/>
  <c r="IS286" i="46"/>
  <c r="IT286" i="46"/>
  <c r="IU286" i="46"/>
  <c r="IV286" i="46"/>
  <c r="IW286" i="46"/>
  <c r="IX286" i="46"/>
  <c r="IY286" i="46"/>
  <c r="IZ286" i="46"/>
  <c r="JA286" i="46"/>
  <c r="IP287" i="46"/>
  <c r="IQ287" i="46"/>
  <c r="IR287" i="46"/>
  <c r="IS287" i="46"/>
  <c r="IT287" i="46"/>
  <c r="IU287" i="46"/>
  <c r="IV287" i="46"/>
  <c r="IW287" i="46"/>
  <c r="IX287" i="46"/>
  <c r="IY287" i="46"/>
  <c r="IZ287" i="46"/>
  <c r="JA287" i="46"/>
  <c r="IP288" i="46"/>
  <c r="IQ288" i="46"/>
  <c r="IR288" i="46"/>
  <c r="IS288" i="46"/>
  <c r="IT288" i="46"/>
  <c r="IU288" i="46"/>
  <c r="IV288" i="46"/>
  <c r="IW288" i="46"/>
  <c r="IX288" i="46"/>
  <c r="IY288" i="46"/>
  <c r="IZ288" i="46"/>
  <c r="JA288" i="46"/>
  <c r="IP289" i="46"/>
  <c r="IQ289" i="46"/>
  <c r="IR289" i="46"/>
  <c r="IS289" i="46"/>
  <c r="IT289" i="46"/>
  <c r="IU289" i="46"/>
  <c r="IV289" i="46"/>
  <c r="IW289" i="46"/>
  <c r="IX289" i="46"/>
  <c r="IY289" i="46"/>
  <c r="IZ289" i="46"/>
  <c r="JA289" i="46"/>
  <c r="IP290" i="46"/>
  <c r="IQ290" i="46"/>
  <c r="IR290" i="46"/>
  <c r="IS290" i="46"/>
  <c r="IT290" i="46"/>
  <c r="IU290" i="46"/>
  <c r="IV290" i="46"/>
  <c r="IW290" i="46"/>
  <c r="IX290" i="46"/>
  <c r="IY290" i="46"/>
  <c r="IZ290" i="46"/>
  <c r="JA290" i="46"/>
  <c r="IP291" i="46"/>
  <c r="IQ291" i="46"/>
  <c r="IR291" i="46"/>
  <c r="IS291" i="46"/>
  <c r="IT291" i="46"/>
  <c r="IU291" i="46"/>
  <c r="IV291" i="46"/>
  <c r="IW291" i="46"/>
  <c r="IX291" i="46"/>
  <c r="IY291" i="46"/>
  <c r="IZ291" i="46"/>
  <c r="JA291" i="46"/>
  <c r="IP292" i="46"/>
  <c r="IQ292" i="46"/>
  <c r="IR292" i="46"/>
  <c r="IS292" i="46"/>
  <c r="IT292" i="46"/>
  <c r="IU292" i="46"/>
  <c r="IV292" i="46"/>
  <c r="IW292" i="46"/>
  <c r="IX292" i="46"/>
  <c r="IY292" i="46"/>
  <c r="IZ292" i="46"/>
  <c r="JA292" i="46"/>
  <c r="IP293" i="46"/>
  <c r="IQ293" i="46"/>
  <c r="IR293" i="46"/>
  <c r="IS293" i="46"/>
  <c r="IT293" i="46"/>
  <c r="IU293" i="46"/>
  <c r="IV293" i="46"/>
  <c r="IW293" i="46"/>
  <c r="IX293" i="46"/>
  <c r="IY293" i="46"/>
  <c r="IZ293" i="46"/>
  <c r="JA293" i="46"/>
  <c r="IP294" i="46"/>
  <c r="IQ294" i="46"/>
  <c r="IR294" i="46"/>
  <c r="IS294" i="46"/>
  <c r="IT294" i="46"/>
  <c r="IU294" i="46"/>
  <c r="IV294" i="46"/>
  <c r="IW294" i="46"/>
  <c r="IX294" i="46"/>
  <c r="IY294" i="46"/>
  <c r="IZ294" i="46"/>
  <c r="JA294" i="46"/>
  <c r="IP295" i="46"/>
  <c r="IQ295" i="46"/>
  <c r="IR295" i="46"/>
  <c r="IS295" i="46"/>
  <c r="IT295" i="46"/>
  <c r="IU295" i="46"/>
  <c r="IV295" i="46"/>
  <c r="IW295" i="46"/>
  <c r="IX295" i="46"/>
  <c r="IY295" i="46"/>
  <c r="IZ295" i="46"/>
  <c r="JA295" i="46"/>
  <c r="IP296" i="46"/>
  <c r="IQ296" i="46"/>
  <c r="IR296" i="46"/>
  <c r="IS296" i="46"/>
  <c r="IT296" i="46"/>
  <c r="IU296" i="46"/>
  <c r="IV296" i="46"/>
  <c r="IW296" i="46"/>
  <c r="IX296" i="46"/>
  <c r="IY296" i="46"/>
  <c r="IZ296" i="46"/>
  <c r="JA296" i="46"/>
  <c r="IP297" i="46"/>
  <c r="IQ297" i="46"/>
  <c r="IR297" i="46"/>
  <c r="IS297" i="46"/>
  <c r="IT297" i="46"/>
  <c r="IU297" i="46"/>
  <c r="IV297" i="46"/>
  <c r="IW297" i="46"/>
  <c r="IX297" i="46"/>
  <c r="IY297" i="46"/>
  <c r="IZ297" i="46"/>
  <c r="JA297" i="46"/>
  <c r="IP298" i="46"/>
  <c r="IQ298" i="46"/>
  <c r="IR298" i="46"/>
  <c r="IS298" i="46"/>
  <c r="IT298" i="46"/>
  <c r="IU298" i="46"/>
  <c r="IV298" i="46"/>
  <c r="IW298" i="46"/>
  <c r="IX298" i="46"/>
  <c r="IY298" i="46"/>
  <c r="IZ298" i="46"/>
  <c r="JA298" i="46"/>
  <c r="IP299" i="46"/>
  <c r="IQ299" i="46"/>
  <c r="IR299" i="46"/>
  <c r="IS299" i="46"/>
  <c r="IT299" i="46"/>
  <c r="IU299" i="46"/>
  <c r="IV299" i="46"/>
  <c r="IW299" i="46"/>
  <c r="IX299" i="46"/>
  <c r="IY299" i="46"/>
  <c r="IZ299" i="46"/>
  <c r="JA299" i="46"/>
  <c r="IP300" i="46"/>
  <c r="IQ300" i="46"/>
  <c r="IR300" i="46"/>
  <c r="IS300" i="46"/>
  <c r="IT300" i="46"/>
  <c r="IU300" i="46"/>
  <c r="IV300" i="46"/>
  <c r="IW300" i="46"/>
  <c r="IX300" i="46"/>
  <c r="IY300" i="46"/>
  <c r="IZ300" i="46"/>
  <c r="JA300" i="46"/>
  <c r="IP301" i="46"/>
  <c r="IQ301" i="46"/>
  <c r="IR301" i="46"/>
  <c r="IS301" i="46"/>
  <c r="IT301" i="46"/>
  <c r="IU301" i="46"/>
  <c r="IV301" i="46"/>
  <c r="IW301" i="46"/>
  <c r="IX301" i="46"/>
  <c r="IY301" i="46"/>
  <c r="IZ301" i="46"/>
  <c r="JA301" i="46"/>
  <c r="IP302" i="46"/>
  <c r="IQ302" i="46"/>
  <c r="IR302" i="46"/>
  <c r="IS302" i="46"/>
  <c r="IT302" i="46"/>
  <c r="IU302" i="46"/>
  <c r="IV302" i="46"/>
  <c r="IW302" i="46"/>
  <c r="IX302" i="46"/>
  <c r="IY302" i="46"/>
  <c r="IZ302" i="46"/>
  <c r="JA302" i="46"/>
  <c r="IP303" i="46"/>
  <c r="IQ303" i="46"/>
  <c r="IR303" i="46"/>
  <c r="IS303" i="46"/>
  <c r="IT303" i="46"/>
  <c r="IU303" i="46"/>
  <c r="IV303" i="46"/>
  <c r="IW303" i="46"/>
  <c r="IX303" i="46"/>
  <c r="IY303" i="46"/>
  <c r="IZ303" i="46"/>
  <c r="JA303" i="46"/>
  <c r="IP304" i="46"/>
  <c r="IQ304" i="46"/>
  <c r="IR304" i="46"/>
  <c r="IS304" i="46"/>
  <c r="IT304" i="46"/>
  <c r="IU304" i="46"/>
  <c r="IV304" i="46"/>
  <c r="IW304" i="46"/>
  <c r="IX304" i="46"/>
  <c r="IY304" i="46"/>
  <c r="IZ304" i="46"/>
  <c r="JA304" i="46"/>
  <c r="IP305" i="46"/>
  <c r="IQ305" i="46"/>
  <c r="IR305" i="46"/>
  <c r="IS305" i="46"/>
  <c r="IT305" i="46"/>
  <c r="IU305" i="46"/>
  <c r="IV305" i="46"/>
  <c r="IW305" i="46"/>
  <c r="IX305" i="46"/>
  <c r="IY305" i="46"/>
  <c r="IZ305" i="46"/>
  <c r="JA305" i="46"/>
  <c r="IP306" i="46"/>
  <c r="IQ306" i="46"/>
  <c r="IR306" i="46"/>
  <c r="IS306" i="46"/>
  <c r="IT306" i="46"/>
  <c r="IU306" i="46"/>
  <c r="IV306" i="46"/>
  <c r="IW306" i="46"/>
  <c r="IX306" i="46"/>
  <c r="IY306" i="46"/>
  <c r="IZ306" i="46"/>
  <c r="JA306" i="46"/>
  <c r="IP307" i="46"/>
  <c r="IQ307" i="46"/>
  <c r="IR307" i="46"/>
  <c r="IS307" i="46"/>
  <c r="IT307" i="46"/>
  <c r="IU307" i="46"/>
  <c r="IV307" i="46"/>
  <c r="IW307" i="46"/>
  <c r="IX307" i="46"/>
  <c r="IY307" i="46"/>
  <c r="IZ307" i="46"/>
  <c r="JA307" i="46"/>
  <c r="IP308" i="46"/>
  <c r="IQ308" i="46"/>
  <c r="IR308" i="46"/>
  <c r="IS308" i="46"/>
  <c r="IT308" i="46"/>
  <c r="IU308" i="46"/>
  <c r="IV308" i="46"/>
  <c r="IW308" i="46"/>
  <c r="IX308" i="46"/>
  <c r="IY308" i="46"/>
  <c r="IZ308" i="46"/>
  <c r="JA308" i="46"/>
  <c r="IP309" i="46"/>
  <c r="IQ309" i="46"/>
  <c r="IR309" i="46"/>
  <c r="IS309" i="46"/>
  <c r="IT309" i="46"/>
  <c r="IU309" i="46"/>
  <c r="IV309" i="46"/>
  <c r="IW309" i="46"/>
  <c r="IX309" i="46"/>
  <c r="IY309" i="46"/>
  <c r="IZ309" i="46"/>
  <c r="JA309" i="46"/>
  <c r="IP310" i="46"/>
  <c r="IQ310" i="46"/>
  <c r="IR310" i="46"/>
  <c r="IS310" i="46"/>
  <c r="IT310" i="46"/>
  <c r="IU310" i="46"/>
  <c r="IV310" i="46"/>
  <c r="IW310" i="46"/>
  <c r="IX310" i="46"/>
  <c r="IY310" i="46"/>
  <c r="IZ310" i="46"/>
  <c r="JA310" i="46"/>
  <c r="IP311" i="46"/>
  <c r="IQ311" i="46"/>
  <c r="IR311" i="46"/>
  <c r="IS311" i="46"/>
  <c r="IT311" i="46"/>
  <c r="IU311" i="46"/>
  <c r="IV311" i="46"/>
  <c r="IW311" i="46"/>
  <c r="IX311" i="46"/>
  <c r="IY311" i="46"/>
  <c r="IZ311" i="46"/>
  <c r="JA311" i="46"/>
  <c r="IP312" i="46"/>
  <c r="IQ312" i="46"/>
  <c r="IR312" i="46"/>
  <c r="IS312" i="46"/>
  <c r="IT312" i="46"/>
  <c r="IU312" i="46"/>
  <c r="IV312" i="46"/>
  <c r="IW312" i="46"/>
  <c r="IX312" i="46"/>
  <c r="IY312" i="46"/>
  <c r="IZ312" i="46"/>
  <c r="JA312" i="46"/>
  <c r="IP313" i="46"/>
  <c r="IQ313" i="46"/>
  <c r="IR313" i="46"/>
  <c r="IS313" i="46"/>
  <c r="IT313" i="46"/>
  <c r="IU313" i="46"/>
  <c r="IV313" i="46"/>
  <c r="IW313" i="46"/>
  <c r="IX313" i="46"/>
  <c r="IY313" i="46"/>
  <c r="IZ313" i="46"/>
  <c r="JA313" i="46"/>
  <c r="IP314" i="46"/>
  <c r="IQ314" i="46"/>
  <c r="IR314" i="46"/>
  <c r="IS314" i="46"/>
  <c r="IT314" i="46"/>
  <c r="IU314" i="46"/>
  <c r="IV314" i="46"/>
  <c r="IW314" i="46"/>
  <c r="IX314" i="46"/>
  <c r="IY314" i="46"/>
  <c r="IZ314" i="46"/>
  <c r="JA314" i="46"/>
  <c r="IP315" i="46"/>
  <c r="IQ315" i="46"/>
  <c r="IR315" i="46"/>
  <c r="IS315" i="46"/>
  <c r="IT315" i="46"/>
  <c r="IU315" i="46"/>
  <c r="IV315" i="46"/>
  <c r="IW315" i="46"/>
  <c r="IX315" i="46"/>
  <c r="IY315" i="46"/>
  <c r="IZ315" i="46"/>
  <c r="JA315" i="46"/>
  <c r="IP316" i="46"/>
  <c r="IQ316" i="46"/>
  <c r="IR316" i="46"/>
  <c r="IS316" i="46"/>
  <c r="IT316" i="46"/>
  <c r="IU316" i="46"/>
  <c r="IV316" i="46"/>
  <c r="IW316" i="46"/>
  <c r="IX316" i="46"/>
  <c r="IY316" i="46"/>
  <c r="IZ316" i="46"/>
  <c r="JA316" i="46"/>
  <c r="IP317" i="46"/>
  <c r="IQ317" i="46"/>
  <c r="IR317" i="46"/>
  <c r="IS317" i="46"/>
  <c r="IT317" i="46"/>
  <c r="IU317" i="46"/>
  <c r="IV317" i="46"/>
  <c r="IW317" i="46"/>
  <c r="IX317" i="46"/>
  <c r="IY317" i="46"/>
  <c r="IZ317" i="46"/>
  <c r="JA317" i="46"/>
  <c r="IP318" i="46"/>
  <c r="IQ318" i="46"/>
  <c r="IR318" i="46"/>
  <c r="IS318" i="46"/>
  <c r="IT318" i="46"/>
  <c r="IU318" i="46"/>
  <c r="IV318" i="46"/>
  <c r="IW318" i="46"/>
  <c r="IX318" i="46"/>
  <c r="IY318" i="46"/>
  <c r="IZ318" i="46"/>
  <c r="JA318" i="46"/>
  <c r="IP319" i="46"/>
  <c r="IQ319" i="46"/>
  <c r="IR319" i="46"/>
  <c r="IS319" i="46"/>
  <c r="IT319" i="46"/>
  <c r="IU319" i="46"/>
  <c r="IV319" i="46"/>
  <c r="IW319" i="46"/>
  <c r="IX319" i="46"/>
  <c r="IY319" i="46"/>
  <c r="IZ319" i="46"/>
  <c r="JA319" i="46"/>
  <c r="IP320" i="46"/>
  <c r="IQ320" i="46"/>
  <c r="IR320" i="46"/>
  <c r="IS320" i="46"/>
  <c r="IT320" i="46"/>
  <c r="IU320" i="46"/>
  <c r="IV320" i="46"/>
  <c r="IW320" i="46"/>
  <c r="IX320" i="46"/>
  <c r="IY320" i="46"/>
  <c r="IZ320" i="46"/>
  <c r="JA320" i="46"/>
  <c r="IP321" i="46"/>
  <c r="IQ321" i="46"/>
  <c r="IR321" i="46"/>
  <c r="IS321" i="46"/>
  <c r="IT321" i="46"/>
  <c r="IU321" i="46"/>
  <c r="IV321" i="46"/>
  <c r="IW321" i="46"/>
  <c r="IX321" i="46"/>
  <c r="IY321" i="46"/>
  <c r="IZ321" i="46"/>
  <c r="JA321" i="46"/>
  <c r="IP322" i="46"/>
  <c r="IQ322" i="46"/>
  <c r="IR322" i="46"/>
  <c r="IS322" i="46"/>
  <c r="IT322" i="46"/>
  <c r="IU322" i="46"/>
  <c r="IV322" i="46"/>
  <c r="IW322" i="46"/>
  <c r="IX322" i="46"/>
  <c r="IY322" i="46"/>
  <c r="IZ322" i="46"/>
  <c r="JA322" i="46"/>
  <c r="IP323" i="46"/>
  <c r="IQ323" i="46"/>
  <c r="IR323" i="46"/>
  <c r="IS323" i="46"/>
  <c r="IT323" i="46"/>
  <c r="IU323" i="46"/>
  <c r="IV323" i="46"/>
  <c r="IW323" i="46"/>
  <c r="IX323" i="46"/>
  <c r="IY323" i="46"/>
  <c r="IZ323" i="46"/>
  <c r="JA323" i="46"/>
  <c r="IP324" i="46"/>
  <c r="IQ324" i="46"/>
  <c r="IR324" i="46"/>
  <c r="IS324" i="46"/>
  <c r="IT324" i="46"/>
  <c r="IU324" i="46"/>
  <c r="IV324" i="46"/>
  <c r="IW324" i="46"/>
  <c r="IX324" i="46"/>
  <c r="IY324" i="46"/>
  <c r="IZ324" i="46"/>
  <c r="JA324" i="46"/>
  <c r="IP325" i="46"/>
  <c r="IQ325" i="46"/>
  <c r="IR325" i="46"/>
  <c r="IS325" i="46"/>
  <c r="IT325" i="46"/>
  <c r="IU325" i="46"/>
  <c r="IV325" i="46"/>
  <c r="IW325" i="46"/>
  <c r="IX325" i="46"/>
  <c r="IY325" i="46"/>
  <c r="IZ325" i="46"/>
  <c r="JA325" i="46"/>
  <c r="GE104" i="46"/>
  <c r="GF104" i="46"/>
  <c r="GG104" i="46"/>
  <c r="GH104" i="46"/>
  <c r="GI104" i="46"/>
  <c r="GJ104" i="46"/>
  <c r="GK104" i="46"/>
  <c r="GL104" i="46"/>
  <c r="GM104" i="46"/>
  <c r="GN104" i="46"/>
  <c r="GO104" i="46"/>
  <c r="GP104" i="46"/>
  <c r="GE105" i="46"/>
  <c r="GF105" i="46"/>
  <c r="GG105" i="46"/>
  <c r="GH105" i="46"/>
  <c r="GI105" i="46"/>
  <c r="GJ105" i="46"/>
  <c r="GK105" i="46"/>
  <c r="GL105" i="46"/>
  <c r="GM105" i="46"/>
  <c r="GN105" i="46"/>
  <c r="GO105" i="46"/>
  <c r="GP105" i="46"/>
  <c r="GE106" i="46"/>
  <c r="GF106" i="46"/>
  <c r="GG106" i="46"/>
  <c r="GH106" i="46"/>
  <c r="GI106" i="46"/>
  <c r="GJ106" i="46"/>
  <c r="GK106" i="46"/>
  <c r="GL106" i="46"/>
  <c r="GM106" i="46"/>
  <c r="GN106" i="46"/>
  <c r="GO106" i="46"/>
  <c r="GP106" i="46"/>
  <c r="GE107" i="46"/>
  <c r="GF107" i="46"/>
  <c r="GG107" i="46"/>
  <c r="GH107" i="46"/>
  <c r="GI107" i="46"/>
  <c r="GJ107" i="46"/>
  <c r="GK107" i="46"/>
  <c r="GL107" i="46"/>
  <c r="GM107" i="46"/>
  <c r="GN107" i="46"/>
  <c r="GO107" i="46"/>
  <c r="GP107" i="46"/>
  <c r="GE108" i="46"/>
  <c r="GF108" i="46"/>
  <c r="GG108" i="46"/>
  <c r="GH108" i="46"/>
  <c r="GI108" i="46"/>
  <c r="GJ108" i="46"/>
  <c r="GK108" i="46"/>
  <c r="GL108" i="46"/>
  <c r="GM108" i="46"/>
  <c r="GN108" i="46"/>
  <c r="GO108" i="46"/>
  <c r="GP108" i="46"/>
  <c r="GE109" i="46"/>
  <c r="GF109" i="46"/>
  <c r="GG109" i="46"/>
  <c r="GH109" i="46"/>
  <c r="GI109" i="46"/>
  <c r="GJ109" i="46"/>
  <c r="GK109" i="46"/>
  <c r="GL109" i="46"/>
  <c r="GM109" i="46"/>
  <c r="GN109" i="46"/>
  <c r="GO109" i="46"/>
  <c r="GP109" i="46"/>
  <c r="GE110" i="46"/>
  <c r="GF110" i="46"/>
  <c r="GG110" i="46"/>
  <c r="GH110" i="46"/>
  <c r="GI110" i="46"/>
  <c r="GJ110" i="46"/>
  <c r="GK110" i="46"/>
  <c r="GL110" i="46"/>
  <c r="GM110" i="46"/>
  <c r="GN110" i="46"/>
  <c r="GO110" i="46"/>
  <c r="GP110" i="46"/>
  <c r="GE111" i="46"/>
  <c r="GF111" i="46"/>
  <c r="GG111" i="46"/>
  <c r="GH111" i="46"/>
  <c r="GI111" i="46"/>
  <c r="GJ111" i="46"/>
  <c r="GK111" i="46"/>
  <c r="GL111" i="46"/>
  <c r="GM111" i="46"/>
  <c r="GN111" i="46"/>
  <c r="GO111" i="46"/>
  <c r="GP111" i="46"/>
  <c r="GE112" i="46"/>
  <c r="GF112" i="46"/>
  <c r="GG112" i="46"/>
  <c r="GH112" i="46"/>
  <c r="GI112" i="46"/>
  <c r="GJ112" i="46"/>
  <c r="GK112" i="46"/>
  <c r="GL112" i="46"/>
  <c r="GM112" i="46"/>
  <c r="GN112" i="46"/>
  <c r="GO112" i="46"/>
  <c r="GP112" i="46"/>
  <c r="GE113" i="46"/>
  <c r="GF113" i="46"/>
  <c r="GG113" i="46"/>
  <c r="GH113" i="46"/>
  <c r="GI113" i="46"/>
  <c r="GJ113" i="46"/>
  <c r="GK113" i="46"/>
  <c r="GL113" i="46"/>
  <c r="GM113" i="46"/>
  <c r="GN113" i="46"/>
  <c r="GO113" i="46"/>
  <c r="GP113" i="46"/>
  <c r="GE114" i="46"/>
  <c r="GF114" i="46"/>
  <c r="GG114" i="46"/>
  <c r="GH114" i="46"/>
  <c r="GI114" i="46"/>
  <c r="GJ114" i="46"/>
  <c r="GK114" i="46"/>
  <c r="GL114" i="46"/>
  <c r="GM114" i="46"/>
  <c r="GN114" i="46"/>
  <c r="GO114" i="46"/>
  <c r="GP114" i="46"/>
  <c r="GE115" i="46"/>
  <c r="GF115" i="46"/>
  <c r="GG115" i="46"/>
  <c r="GH115" i="46"/>
  <c r="GI115" i="46"/>
  <c r="GJ115" i="46"/>
  <c r="GK115" i="46"/>
  <c r="GL115" i="46"/>
  <c r="GM115" i="46"/>
  <c r="GN115" i="46"/>
  <c r="GO115" i="46"/>
  <c r="GP115" i="46"/>
  <c r="GE116" i="46"/>
  <c r="GF116" i="46"/>
  <c r="GG116" i="46"/>
  <c r="GH116" i="46"/>
  <c r="GI116" i="46"/>
  <c r="GJ116" i="46"/>
  <c r="GK116" i="46"/>
  <c r="GL116" i="46"/>
  <c r="GM116" i="46"/>
  <c r="GN116" i="46"/>
  <c r="GO116" i="46"/>
  <c r="GP116" i="46"/>
  <c r="GE117" i="46"/>
  <c r="GF117" i="46"/>
  <c r="GG117" i="46"/>
  <c r="GH117" i="46"/>
  <c r="GI117" i="46"/>
  <c r="GJ117" i="46"/>
  <c r="GK117" i="46"/>
  <c r="GL117" i="46"/>
  <c r="GM117" i="46"/>
  <c r="GN117" i="46"/>
  <c r="GO117" i="46"/>
  <c r="GP117" i="46"/>
  <c r="GE118" i="46"/>
  <c r="GF118" i="46"/>
  <c r="GG118" i="46"/>
  <c r="GH118" i="46"/>
  <c r="GI118" i="46"/>
  <c r="GJ118" i="46"/>
  <c r="GK118" i="46"/>
  <c r="GL118" i="46"/>
  <c r="GM118" i="46"/>
  <c r="GN118" i="46"/>
  <c r="GO118" i="46"/>
  <c r="GP118" i="46"/>
  <c r="GE119" i="46"/>
  <c r="GF119" i="46"/>
  <c r="GG119" i="46"/>
  <c r="GH119" i="46"/>
  <c r="GI119" i="46"/>
  <c r="GJ119" i="46"/>
  <c r="GK119" i="46"/>
  <c r="GL119" i="46"/>
  <c r="GM119" i="46"/>
  <c r="GN119" i="46"/>
  <c r="GO119" i="46"/>
  <c r="GP119" i="46"/>
  <c r="GE120" i="46"/>
  <c r="GF120" i="46"/>
  <c r="GG120" i="46"/>
  <c r="GH120" i="46"/>
  <c r="GI120" i="46"/>
  <c r="GJ120" i="46"/>
  <c r="GK120" i="46"/>
  <c r="GL120" i="46"/>
  <c r="GM120" i="46"/>
  <c r="GN120" i="46"/>
  <c r="GO120" i="46"/>
  <c r="GP120" i="46"/>
  <c r="GE121" i="46"/>
  <c r="GF121" i="46"/>
  <c r="GG121" i="46"/>
  <c r="GH121" i="46"/>
  <c r="GI121" i="46"/>
  <c r="GJ121" i="46"/>
  <c r="GK121" i="46"/>
  <c r="GL121" i="46"/>
  <c r="GM121" i="46"/>
  <c r="GN121" i="46"/>
  <c r="GO121" i="46"/>
  <c r="GP121" i="46"/>
  <c r="GE122" i="46"/>
  <c r="GF122" i="46"/>
  <c r="GG122" i="46"/>
  <c r="GH122" i="46"/>
  <c r="GI122" i="46"/>
  <c r="GJ122" i="46"/>
  <c r="GK122" i="46"/>
  <c r="GL122" i="46"/>
  <c r="GM122" i="46"/>
  <c r="GN122" i="46"/>
  <c r="GO122" i="46"/>
  <c r="GP122" i="46"/>
  <c r="GE123" i="46"/>
  <c r="GF123" i="46"/>
  <c r="GG123" i="46"/>
  <c r="GH123" i="46"/>
  <c r="GI123" i="46"/>
  <c r="GJ123" i="46"/>
  <c r="GK123" i="46"/>
  <c r="GL123" i="46"/>
  <c r="GM123" i="46"/>
  <c r="GN123" i="46"/>
  <c r="GO123" i="46"/>
  <c r="GP123" i="46"/>
  <c r="GE124" i="46"/>
  <c r="GF124" i="46"/>
  <c r="GG124" i="46"/>
  <c r="GH124" i="46"/>
  <c r="GI124" i="46"/>
  <c r="GJ124" i="46"/>
  <c r="GK124" i="46"/>
  <c r="GL124" i="46"/>
  <c r="GM124" i="46"/>
  <c r="GN124" i="46"/>
  <c r="GO124" i="46"/>
  <c r="GP124" i="46"/>
  <c r="GE125" i="46"/>
  <c r="GF125" i="46"/>
  <c r="GG125" i="46"/>
  <c r="GH125" i="46"/>
  <c r="GI125" i="46"/>
  <c r="GJ125" i="46"/>
  <c r="GK125" i="46"/>
  <c r="GL125" i="46"/>
  <c r="GM125" i="46"/>
  <c r="GN125" i="46"/>
  <c r="GO125" i="46"/>
  <c r="GP125" i="46"/>
  <c r="GE126" i="46"/>
  <c r="GF126" i="46"/>
  <c r="GG126" i="46"/>
  <c r="GH126" i="46"/>
  <c r="GI126" i="46"/>
  <c r="GJ126" i="46"/>
  <c r="GK126" i="46"/>
  <c r="GL126" i="46"/>
  <c r="GM126" i="46"/>
  <c r="GN126" i="46"/>
  <c r="GO126" i="46"/>
  <c r="GP126" i="46"/>
  <c r="GE127" i="46"/>
  <c r="GF127" i="46"/>
  <c r="GG127" i="46"/>
  <c r="GH127" i="46"/>
  <c r="GI127" i="46"/>
  <c r="GJ127" i="46"/>
  <c r="GK127" i="46"/>
  <c r="GL127" i="46"/>
  <c r="GM127" i="46"/>
  <c r="GN127" i="46"/>
  <c r="GO127" i="46"/>
  <c r="GP127" i="46"/>
  <c r="GE128" i="46"/>
  <c r="GF128" i="46"/>
  <c r="GG128" i="46"/>
  <c r="GH128" i="46"/>
  <c r="GI128" i="46"/>
  <c r="GJ128" i="46"/>
  <c r="GK128" i="46"/>
  <c r="GL128" i="46"/>
  <c r="GM128" i="46"/>
  <c r="GN128" i="46"/>
  <c r="GO128" i="46"/>
  <c r="GP128" i="46"/>
  <c r="GE129" i="46"/>
  <c r="GF129" i="46"/>
  <c r="GG129" i="46"/>
  <c r="GH129" i="46"/>
  <c r="GI129" i="46"/>
  <c r="GJ129" i="46"/>
  <c r="GK129" i="46"/>
  <c r="GL129" i="46"/>
  <c r="GM129" i="46"/>
  <c r="GN129" i="46"/>
  <c r="GO129" i="46"/>
  <c r="GP129" i="46"/>
  <c r="GE130" i="46"/>
  <c r="GF130" i="46"/>
  <c r="GG130" i="46"/>
  <c r="GH130" i="46"/>
  <c r="GI130" i="46"/>
  <c r="GJ130" i="46"/>
  <c r="GK130" i="46"/>
  <c r="GL130" i="46"/>
  <c r="GM130" i="46"/>
  <c r="GN130" i="46"/>
  <c r="GO130" i="46"/>
  <c r="GP130" i="46"/>
  <c r="GE131" i="46"/>
  <c r="GF131" i="46"/>
  <c r="GG131" i="46"/>
  <c r="GH131" i="46"/>
  <c r="GI131" i="46"/>
  <c r="GJ131" i="46"/>
  <c r="GK131" i="46"/>
  <c r="GL131" i="46"/>
  <c r="GM131" i="46"/>
  <c r="GN131" i="46"/>
  <c r="GO131" i="46"/>
  <c r="GP131" i="46"/>
  <c r="GE132" i="46"/>
  <c r="GF132" i="46"/>
  <c r="GG132" i="46"/>
  <c r="GH132" i="46"/>
  <c r="GI132" i="46"/>
  <c r="GJ132" i="46"/>
  <c r="GK132" i="46"/>
  <c r="GL132" i="46"/>
  <c r="GM132" i="46"/>
  <c r="GN132" i="46"/>
  <c r="GO132" i="46"/>
  <c r="GP132" i="46"/>
  <c r="GE133" i="46"/>
  <c r="GF133" i="46"/>
  <c r="GG133" i="46"/>
  <c r="GH133" i="46"/>
  <c r="GI133" i="46"/>
  <c r="GJ133" i="46"/>
  <c r="GK133" i="46"/>
  <c r="GL133" i="46"/>
  <c r="GM133" i="46"/>
  <c r="GN133" i="46"/>
  <c r="GO133" i="46"/>
  <c r="GP133" i="46"/>
  <c r="GE134" i="46"/>
  <c r="GF134" i="46"/>
  <c r="GG134" i="46"/>
  <c r="GH134" i="46"/>
  <c r="GI134" i="46"/>
  <c r="GJ134" i="46"/>
  <c r="GK134" i="46"/>
  <c r="GL134" i="46"/>
  <c r="GM134" i="46"/>
  <c r="GN134" i="46"/>
  <c r="GO134" i="46"/>
  <c r="GP134" i="46"/>
  <c r="GE135" i="46"/>
  <c r="GF135" i="46"/>
  <c r="GG135" i="46"/>
  <c r="GH135" i="46"/>
  <c r="GI135" i="46"/>
  <c r="GJ135" i="46"/>
  <c r="GK135" i="46"/>
  <c r="GL135" i="46"/>
  <c r="GM135" i="46"/>
  <c r="GN135" i="46"/>
  <c r="GO135" i="46"/>
  <c r="GP135" i="46"/>
  <c r="GE136" i="46"/>
  <c r="GF136" i="46"/>
  <c r="GG136" i="46"/>
  <c r="GH136" i="46"/>
  <c r="GI136" i="46"/>
  <c r="GJ136" i="46"/>
  <c r="GK136" i="46"/>
  <c r="GL136" i="46"/>
  <c r="GM136" i="46"/>
  <c r="GN136" i="46"/>
  <c r="GO136" i="46"/>
  <c r="GP136" i="46"/>
  <c r="GE137" i="46"/>
  <c r="GF137" i="46"/>
  <c r="GG137" i="46"/>
  <c r="GH137" i="46"/>
  <c r="GI137" i="46"/>
  <c r="GJ137" i="46"/>
  <c r="GK137" i="46"/>
  <c r="GL137" i="46"/>
  <c r="GM137" i="46"/>
  <c r="GN137" i="46"/>
  <c r="GO137" i="46"/>
  <c r="GP137" i="46"/>
  <c r="GE138" i="46"/>
  <c r="GF138" i="46"/>
  <c r="GG138" i="46"/>
  <c r="GH138" i="46"/>
  <c r="GI138" i="46"/>
  <c r="GJ138" i="46"/>
  <c r="GK138" i="46"/>
  <c r="GL138" i="46"/>
  <c r="GM138" i="46"/>
  <c r="GN138" i="46"/>
  <c r="GO138" i="46"/>
  <c r="GP138" i="46"/>
  <c r="GE139" i="46"/>
  <c r="GF139" i="46"/>
  <c r="GG139" i="46"/>
  <c r="GH139" i="46"/>
  <c r="GI139" i="46"/>
  <c r="GJ139" i="46"/>
  <c r="GK139" i="46"/>
  <c r="GL139" i="46"/>
  <c r="GM139" i="46"/>
  <c r="GN139" i="46"/>
  <c r="GO139" i="46"/>
  <c r="GP139" i="46"/>
  <c r="GE140" i="46"/>
  <c r="GF140" i="46"/>
  <c r="GG140" i="46"/>
  <c r="GH140" i="46"/>
  <c r="GI140" i="46"/>
  <c r="GJ140" i="46"/>
  <c r="GK140" i="46"/>
  <c r="GL140" i="46"/>
  <c r="GM140" i="46"/>
  <c r="GN140" i="46"/>
  <c r="GO140" i="46"/>
  <c r="GP140" i="46"/>
  <c r="GE141" i="46"/>
  <c r="GF141" i="46"/>
  <c r="GG141" i="46"/>
  <c r="GH141" i="46"/>
  <c r="GI141" i="46"/>
  <c r="GJ141" i="46"/>
  <c r="GK141" i="46"/>
  <c r="GL141" i="46"/>
  <c r="GM141" i="46"/>
  <c r="GN141" i="46"/>
  <c r="GO141" i="46"/>
  <c r="GP141" i="46"/>
  <c r="GE142" i="46"/>
  <c r="GF142" i="46"/>
  <c r="GG142" i="46"/>
  <c r="GH142" i="46"/>
  <c r="GI142" i="46"/>
  <c r="GJ142" i="46"/>
  <c r="GK142" i="46"/>
  <c r="GL142" i="46"/>
  <c r="GM142" i="46"/>
  <c r="GN142" i="46"/>
  <c r="GO142" i="46"/>
  <c r="GP142" i="46"/>
  <c r="GE143" i="46"/>
  <c r="GF143" i="46"/>
  <c r="GG143" i="46"/>
  <c r="GH143" i="46"/>
  <c r="GI143" i="46"/>
  <c r="GJ143" i="46"/>
  <c r="GK143" i="46"/>
  <c r="GL143" i="46"/>
  <c r="GM143" i="46"/>
  <c r="GN143" i="46"/>
  <c r="GO143" i="46"/>
  <c r="GP143" i="46"/>
  <c r="GE144" i="46"/>
  <c r="GF144" i="46"/>
  <c r="GG144" i="46"/>
  <c r="GH144" i="46"/>
  <c r="GI144" i="46"/>
  <c r="GJ144" i="46"/>
  <c r="GK144" i="46"/>
  <c r="GL144" i="46"/>
  <c r="GM144" i="46"/>
  <c r="GN144" i="46"/>
  <c r="GO144" i="46"/>
  <c r="GP144" i="46"/>
  <c r="GE145" i="46"/>
  <c r="GF145" i="46"/>
  <c r="GG145" i="46"/>
  <c r="GH145" i="46"/>
  <c r="GI145" i="46"/>
  <c r="GJ145" i="46"/>
  <c r="GK145" i="46"/>
  <c r="GL145" i="46"/>
  <c r="GM145" i="46"/>
  <c r="GN145" i="46"/>
  <c r="GO145" i="46"/>
  <c r="GP145" i="46"/>
  <c r="GE146" i="46"/>
  <c r="GF146" i="46"/>
  <c r="GG146" i="46"/>
  <c r="GH146" i="46"/>
  <c r="GI146" i="46"/>
  <c r="GJ146" i="46"/>
  <c r="GK146" i="46"/>
  <c r="GL146" i="46"/>
  <c r="GM146" i="46"/>
  <c r="GN146" i="46"/>
  <c r="GO146" i="46"/>
  <c r="GP146" i="46"/>
  <c r="GE147" i="46"/>
  <c r="GF147" i="46"/>
  <c r="GG147" i="46"/>
  <c r="GH147" i="46"/>
  <c r="GI147" i="46"/>
  <c r="GJ147" i="46"/>
  <c r="GK147" i="46"/>
  <c r="GL147" i="46"/>
  <c r="GM147" i="46"/>
  <c r="GN147" i="46"/>
  <c r="GO147" i="46"/>
  <c r="GP147" i="46"/>
  <c r="GE148" i="46"/>
  <c r="GF148" i="46"/>
  <c r="GG148" i="46"/>
  <c r="GH148" i="46"/>
  <c r="GI148" i="46"/>
  <c r="GJ148" i="46"/>
  <c r="GK148" i="46"/>
  <c r="GL148" i="46"/>
  <c r="GM148" i="46"/>
  <c r="GN148" i="46"/>
  <c r="GO148" i="46"/>
  <c r="GP148" i="46"/>
  <c r="GE149" i="46"/>
  <c r="GF149" i="46"/>
  <c r="GG149" i="46"/>
  <c r="GH149" i="46"/>
  <c r="GI149" i="46"/>
  <c r="GJ149" i="46"/>
  <c r="GK149" i="46"/>
  <c r="GL149" i="46"/>
  <c r="GM149" i="46"/>
  <c r="GN149" i="46"/>
  <c r="GO149" i="46"/>
  <c r="GP149" i="46"/>
  <c r="GE150" i="46"/>
  <c r="GF150" i="46"/>
  <c r="GG150" i="46"/>
  <c r="GH150" i="46"/>
  <c r="GI150" i="46"/>
  <c r="GJ150" i="46"/>
  <c r="GK150" i="46"/>
  <c r="GL150" i="46"/>
  <c r="GM150" i="46"/>
  <c r="GN150" i="46"/>
  <c r="GO150" i="46"/>
  <c r="GP150" i="46"/>
  <c r="GE151" i="46"/>
  <c r="GF151" i="46"/>
  <c r="GG151" i="46"/>
  <c r="GH151" i="46"/>
  <c r="GI151" i="46"/>
  <c r="GJ151" i="46"/>
  <c r="GK151" i="46"/>
  <c r="GL151" i="46"/>
  <c r="GM151" i="46"/>
  <c r="GN151" i="46"/>
  <c r="GO151" i="46"/>
  <c r="GP151" i="46"/>
  <c r="GE152" i="46"/>
  <c r="GF152" i="46"/>
  <c r="GG152" i="46"/>
  <c r="GH152" i="46"/>
  <c r="GI152" i="46"/>
  <c r="GJ152" i="46"/>
  <c r="GK152" i="46"/>
  <c r="GL152" i="46"/>
  <c r="GM152" i="46"/>
  <c r="GN152" i="46"/>
  <c r="GO152" i="46"/>
  <c r="GP152" i="46"/>
  <c r="GE153" i="46"/>
  <c r="GF153" i="46"/>
  <c r="GG153" i="46"/>
  <c r="GH153" i="46"/>
  <c r="GI153" i="46"/>
  <c r="GJ153" i="46"/>
  <c r="GK153" i="46"/>
  <c r="GL153" i="46"/>
  <c r="GM153" i="46"/>
  <c r="GN153" i="46"/>
  <c r="GO153" i="46"/>
  <c r="GP153" i="46"/>
  <c r="GE154" i="46"/>
  <c r="GF154" i="46"/>
  <c r="GG154" i="46"/>
  <c r="GH154" i="46"/>
  <c r="GI154" i="46"/>
  <c r="GJ154" i="46"/>
  <c r="GK154" i="46"/>
  <c r="GL154" i="46"/>
  <c r="GM154" i="46"/>
  <c r="GN154" i="46"/>
  <c r="GO154" i="46"/>
  <c r="GP154" i="46"/>
  <c r="GE155" i="46"/>
  <c r="GF155" i="46"/>
  <c r="GG155" i="46"/>
  <c r="GH155" i="46"/>
  <c r="GI155" i="46"/>
  <c r="GJ155" i="46"/>
  <c r="GK155" i="46"/>
  <c r="GL155" i="46"/>
  <c r="GM155" i="46"/>
  <c r="GN155" i="46"/>
  <c r="GO155" i="46"/>
  <c r="GP155" i="46"/>
  <c r="GE156" i="46"/>
  <c r="GF156" i="46"/>
  <c r="GG156" i="46"/>
  <c r="GH156" i="46"/>
  <c r="GI156" i="46"/>
  <c r="GJ156" i="46"/>
  <c r="GK156" i="46"/>
  <c r="GL156" i="46"/>
  <c r="GM156" i="46"/>
  <c r="GN156" i="46"/>
  <c r="GO156" i="46"/>
  <c r="GP156" i="46"/>
  <c r="GE157" i="46"/>
  <c r="GF157" i="46"/>
  <c r="GG157" i="46"/>
  <c r="GH157" i="46"/>
  <c r="GI157" i="46"/>
  <c r="GJ157" i="46"/>
  <c r="GK157" i="46"/>
  <c r="GL157" i="46"/>
  <c r="GM157" i="46"/>
  <c r="GN157" i="46"/>
  <c r="GO157" i="46"/>
  <c r="GP157" i="46"/>
  <c r="GE158" i="46"/>
  <c r="GF158" i="46"/>
  <c r="GG158" i="46"/>
  <c r="GH158" i="46"/>
  <c r="GI158" i="46"/>
  <c r="GJ158" i="46"/>
  <c r="GK158" i="46"/>
  <c r="GL158" i="46"/>
  <c r="GM158" i="46"/>
  <c r="GN158" i="46"/>
  <c r="GO158" i="46"/>
  <c r="GP158" i="46"/>
  <c r="GE159" i="46"/>
  <c r="GF159" i="46"/>
  <c r="GG159" i="46"/>
  <c r="GH159" i="46"/>
  <c r="GI159" i="46"/>
  <c r="GJ159" i="46"/>
  <c r="GK159" i="46"/>
  <c r="GL159" i="46"/>
  <c r="GM159" i="46"/>
  <c r="GN159" i="46"/>
  <c r="GO159" i="46"/>
  <c r="GP159" i="46"/>
  <c r="GE160" i="46"/>
  <c r="GF160" i="46"/>
  <c r="GG160" i="46"/>
  <c r="GH160" i="46"/>
  <c r="GI160" i="46"/>
  <c r="GJ160" i="46"/>
  <c r="GK160" i="46"/>
  <c r="GL160" i="46"/>
  <c r="GM160" i="46"/>
  <c r="GN160" i="46"/>
  <c r="GO160" i="46"/>
  <c r="GP160" i="46"/>
  <c r="GE161" i="46"/>
  <c r="GF161" i="46"/>
  <c r="GG161" i="46"/>
  <c r="GH161" i="46"/>
  <c r="GI161" i="46"/>
  <c r="GJ161" i="46"/>
  <c r="GK161" i="46"/>
  <c r="GL161" i="46"/>
  <c r="GM161" i="46"/>
  <c r="GN161" i="46"/>
  <c r="GO161" i="46"/>
  <c r="GP161" i="46"/>
  <c r="GE162" i="46"/>
  <c r="GF162" i="46"/>
  <c r="GG162" i="46"/>
  <c r="GH162" i="46"/>
  <c r="GI162" i="46"/>
  <c r="GJ162" i="46"/>
  <c r="GK162" i="46"/>
  <c r="GL162" i="46"/>
  <c r="GM162" i="46"/>
  <c r="GN162" i="46"/>
  <c r="GO162" i="46"/>
  <c r="GP162" i="46"/>
  <c r="GE163" i="46"/>
  <c r="GF163" i="46"/>
  <c r="GG163" i="46"/>
  <c r="GH163" i="46"/>
  <c r="GI163" i="46"/>
  <c r="GJ163" i="46"/>
  <c r="GK163" i="46"/>
  <c r="GL163" i="46"/>
  <c r="GM163" i="46"/>
  <c r="GN163" i="46"/>
  <c r="GO163" i="46"/>
  <c r="GP163" i="46"/>
  <c r="GE164" i="46"/>
  <c r="GF164" i="46"/>
  <c r="GG164" i="46"/>
  <c r="GH164" i="46"/>
  <c r="GI164" i="46"/>
  <c r="GJ164" i="46"/>
  <c r="GK164" i="46"/>
  <c r="GL164" i="46"/>
  <c r="GM164" i="46"/>
  <c r="GN164" i="46"/>
  <c r="GO164" i="46"/>
  <c r="GP164" i="46"/>
  <c r="GE165" i="46"/>
  <c r="GF165" i="46"/>
  <c r="GG165" i="46"/>
  <c r="GH165" i="46"/>
  <c r="GI165" i="46"/>
  <c r="GJ165" i="46"/>
  <c r="GK165" i="46"/>
  <c r="GL165" i="46"/>
  <c r="GM165" i="46"/>
  <c r="GN165" i="46"/>
  <c r="GO165" i="46"/>
  <c r="GP165" i="46"/>
  <c r="GE166" i="46"/>
  <c r="GF166" i="46"/>
  <c r="GG166" i="46"/>
  <c r="GH166" i="46"/>
  <c r="GI166" i="46"/>
  <c r="GJ166" i="46"/>
  <c r="GK166" i="46"/>
  <c r="GL166" i="46"/>
  <c r="GM166" i="46"/>
  <c r="GN166" i="46"/>
  <c r="GO166" i="46"/>
  <c r="GP166" i="46"/>
  <c r="GE167" i="46"/>
  <c r="GF167" i="46"/>
  <c r="GG167" i="46"/>
  <c r="GH167" i="46"/>
  <c r="GI167" i="46"/>
  <c r="GJ167" i="46"/>
  <c r="GK167" i="46"/>
  <c r="GL167" i="46"/>
  <c r="GM167" i="46"/>
  <c r="GN167" i="46"/>
  <c r="GO167" i="46"/>
  <c r="GP167" i="46"/>
  <c r="GE168" i="46"/>
  <c r="GF168" i="46"/>
  <c r="GG168" i="46"/>
  <c r="GH168" i="46"/>
  <c r="GI168" i="46"/>
  <c r="GJ168" i="46"/>
  <c r="GK168" i="46"/>
  <c r="GL168" i="46"/>
  <c r="GM168" i="46"/>
  <c r="GN168" i="46"/>
  <c r="GO168" i="46"/>
  <c r="GP168" i="46"/>
  <c r="GE169" i="46"/>
  <c r="GF169" i="46"/>
  <c r="GG169" i="46"/>
  <c r="GH169" i="46"/>
  <c r="GI169" i="46"/>
  <c r="GJ169" i="46"/>
  <c r="GK169" i="46"/>
  <c r="GL169" i="46"/>
  <c r="GM169" i="46"/>
  <c r="GN169" i="46"/>
  <c r="GO169" i="46"/>
  <c r="GP169" i="46"/>
  <c r="GE170" i="46"/>
  <c r="GF170" i="46"/>
  <c r="GG170" i="46"/>
  <c r="GH170" i="46"/>
  <c r="GI170" i="46"/>
  <c r="GJ170" i="46"/>
  <c r="GK170" i="46"/>
  <c r="GL170" i="46"/>
  <c r="GM170" i="46"/>
  <c r="GN170" i="46"/>
  <c r="GO170" i="46"/>
  <c r="GP170" i="46"/>
  <c r="GE171" i="46"/>
  <c r="GF171" i="46"/>
  <c r="GG171" i="46"/>
  <c r="GH171" i="46"/>
  <c r="GI171" i="46"/>
  <c r="GJ171" i="46"/>
  <c r="GK171" i="46"/>
  <c r="GL171" i="46"/>
  <c r="GM171" i="46"/>
  <c r="GN171" i="46"/>
  <c r="GO171" i="46"/>
  <c r="GP171" i="46"/>
  <c r="GE172" i="46"/>
  <c r="GF172" i="46"/>
  <c r="GG172" i="46"/>
  <c r="GH172" i="46"/>
  <c r="GI172" i="46"/>
  <c r="GJ172" i="46"/>
  <c r="GK172" i="46"/>
  <c r="GL172" i="46"/>
  <c r="GM172" i="46"/>
  <c r="GN172" i="46"/>
  <c r="GO172" i="46"/>
  <c r="GP172" i="46"/>
  <c r="GE173" i="46"/>
  <c r="GF173" i="46"/>
  <c r="GG173" i="46"/>
  <c r="GH173" i="46"/>
  <c r="GI173" i="46"/>
  <c r="GJ173" i="46"/>
  <c r="GK173" i="46"/>
  <c r="GL173" i="46"/>
  <c r="GM173" i="46"/>
  <c r="GN173" i="46"/>
  <c r="GO173" i="46"/>
  <c r="GP173" i="46"/>
  <c r="GE174" i="46"/>
  <c r="GF174" i="46"/>
  <c r="GG174" i="46"/>
  <c r="GH174" i="46"/>
  <c r="GI174" i="46"/>
  <c r="GJ174" i="46"/>
  <c r="GK174" i="46"/>
  <c r="GL174" i="46"/>
  <c r="GM174" i="46"/>
  <c r="GN174" i="46"/>
  <c r="GO174" i="46"/>
  <c r="GP174" i="46"/>
  <c r="GE175" i="46"/>
  <c r="GF175" i="46"/>
  <c r="GG175" i="46"/>
  <c r="GH175" i="46"/>
  <c r="GI175" i="46"/>
  <c r="GJ175" i="46"/>
  <c r="GK175" i="46"/>
  <c r="GL175" i="46"/>
  <c r="GM175" i="46"/>
  <c r="GN175" i="46"/>
  <c r="GO175" i="46"/>
  <c r="GP175" i="46"/>
  <c r="GE176" i="46"/>
  <c r="GF176" i="46"/>
  <c r="GG176" i="46"/>
  <c r="GH176" i="46"/>
  <c r="GI176" i="46"/>
  <c r="GJ176" i="46"/>
  <c r="GK176" i="46"/>
  <c r="GL176" i="46"/>
  <c r="GM176" i="46"/>
  <c r="GN176" i="46"/>
  <c r="GO176" i="46"/>
  <c r="GP176" i="46"/>
  <c r="GE177" i="46"/>
  <c r="GF177" i="46"/>
  <c r="GG177" i="46"/>
  <c r="GH177" i="46"/>
  <c r="GI177" i="46"/>
  <c r="GJ177" i="46"/>
  <c r="GK177" i="46"/>
  <c r="GL177" i="46"/>
  <c r="GM177" i="46"/>
  <c r="GN177" i="46"/>
  <c r="GO177" i="46"/>
  <c r="GP177" i="46"/>
  <c r="GE178" i="46"/>
  <c r="GF178" i="46"/>
  <c r="GG178" i="46"/>
  <c r="GH178" i="46"/>
  <c r="GI178" i="46"/>
  <c r="GJ178" i="46"/>
  <c r="GK178" i="46"/>
  <c r="GL178" i="46"/>
  <c r="GM178" i="46"/>
  <c r="GN178" i="46"/>
  <c r="GO178" i="46"/>
  <c r="GP178" i="46"/>
  <c r="GE179" i="46"/>
  <c r="GF179" i="46"/>
  <c r="GG179" i="46"/>
  <c r="GH179" i="46"/>
  <c r="GI179" i="46"/>
  <c r="GJ179" i="46"/>
  <c r="GK179" i="46"/>
  <c r="GL179" i="46"/>
  <c r="GM179" i="46"/>
  <c r="GN179" i="46"/>
  <c r="GO179" i="46"/>
  <c r="GP179" i="46"/>
  <c r="GE180" i="46"/>
  <c r="GF180" i="46"/>
  <c r="GG180" i="46"/>
  <c r="GH180" i="46"/>
  <c r="GI180" i="46"/>
  <c r="GJ180" i="46"/>
  <c r="GK180" i="46"/>
  <c r="GL180" i="46"/>
  <c r="GM180" i="46"/>
  <c r="GN180" i="46"/>
  <c r="GO180" i="46"/>
  <c r="GP180" i="46"/>
  <c r="GE181" i="46"/>
  <c r="GF181" i="46"/>
  <c r="GG181" i="46"/>
  <c r="GH181" i="46"/>
  <c r="GI181" i="46"/>
  <c r="GJ181" i="46"/>
  <c r="GK181" i="46"/>
  <c r="GL181" i="46"/>
  <c r="GM181" i="46"/>
  <c r="GN181" i="46"/>
  <c r="GO181" i="46"/>
  <c r="GP181" i="46"/>
  <c r="GE182" i="46"/>
  <c r="GF182" i="46"/>
  <c r="GG182" i="46"/>
  <c r="GH182" i="46"/>
  <c r="GI182" i="46"/>
  <c r="GJ182" i="46"/>
  <c r="GK182" i="46"/>
  <c r="GL182" i="46"/>
  <c r="GM182" i="46"/>
  <c r="GN182" i="46"/>
  <c r="GO182" i="46"/>
  <c r="GP182" i="46"/>
  <c r="GE183" i="46"/>
  <c r="GF183" i="46"/>
  <c r="GG183" i="46"/>
  <c r="GH183" i="46"/>
  <c r="GI183" i="46"/>
  <c r="GJ183" i="46"/>
  <c r="GK183" i="46"/>
  <c r="GL183" i="46"/>
  <c r="GM183" i="46"/>
  <c r="GN183" i="46"/>
  <c r="GO183" i="46"/>
  <c r="GP183" i="46"/>
  <c r="GE184" i="46"/>
  <c r="GF184" i="46"/>
  <c r="GG184" i="46"/>
  <c r="GH184" i="46"/>
  <c r="GI184" i="46"/>
  <c r="GJ184" i="46"/>
  <c r="GK184" i="46"/>
  <c r="GL184" i="46"/>
  <c r="GM184" i="46"/>
  <c r="GN184" i="46"/>
  <c r="GO184" i="46"/>
  <c r="GP184" i="46"/>
  <c r="GE185" i="46"/>
  <c r="GF185" i="46"/>
  <c r="GG185" i="46"/>
  <c r="GH185" i="46"/>
  <c r="GI185" i="46"/>
  <c r="GJ185" i="46"/>
  <c r="GK185" i="46"/>
  <c r="GL185" i="46"/>
  <c r="GM185" i="46"/>
  <c r="GN185" i="46"/>
  <c r="GO185" i="46"/>
  <c r="GP185" i="46"/>
  <c r="GE186" i="46"/>
  <c r="GF186" i="46"/>
  <c r="GG186" i="46"/>
  <c r="GH186" i="46"/>
  <c r="GI186" i="46"/>
  <c r="GJ186" i="46"/>
  <c r="GK186" i="46"/>
  <c r="GL186" i="46"/>
  <c r="GM186" i="46"/>
  <c r="GN186" i="46"/>
  <c r="GO186" i="46"/>
  <c r="GP186" i="46"/>
  <c r="GE187" i="46"/>
  <c r="GF187" i="46"/>
  <c r="GG187" i="46"/>
  <c r="GH187" i="46"/>
  <c r="GI187" i="46"/>
  <c r="GJ187" i="46"/>
  <c r="GK187" i="46"/>
  <c r="GL187" i="46"/>
  <c r="GM187" i="46"/>
  <c r="GN187" i="46"/>
  <c r="GO187" i="46"/>
  <c r="GP187" i="46"/>
  <c r="GE188" i="46"/>
  <c r="GF188" i="46"/>
  <c r="GG188" i="46"/>
  <c r="GH188" i="46"/>
  <c r="GI188" i="46"/>
  <c r="GJ188" i="46"/>
  <c r="GK188" i="46"/>
  <c r="GL188" i="46"/>
  <c r="GM188" i="46"/>
  <c r="GN188" i="46"/>
  <c r="GO188" i="46"/>
  <c r="GP188" i="46"/>
  <c r="GE189" i="46"/>
  <c r="GF189" i="46"/>
  <c r="GG189" i="46"/>
  <c r="GH189" i="46"/>
  <c r="GI189" i="46"/>
  <c r="GJ189" i="46"/>
  <c r="GK189" i="46"/>
  <c r="GL189" i="46"/>
  <c r="GM189" i="46"/>
  <c r="GN189" i="46"/>
  <c r="GO189" i="46"/>
  <c r="GP189" i="46"/>
  <c r="GE190" i="46"/>
  <c r="GF190" i="46"/>
  <c r="GG190" i="46"/>
  <c r="GH190" i="46"/>
  <c r="GI190" i="46"/>
  <c r="GJ190" i="46"/>
  <c r="GK190" i="46"/>
  <c r="GL190" i="46"/>
  <c r="GM190" i="46"/>
  <c r="GN190" i="46"/>
  <c r="GO190" i="46"/>
  <c r="GP190" i="46"/>
  <c r="GE191" i="46"/>
  <c r="GF191" i="46"/>
  <c r="GG191" i="46"/>
  <c r="GH191" i="46"/>
  <c r="GI191" i="46"/>
  <c r="GJ191" i="46"/>
  <c r="GK191" i="46"/>
  <c r="GL191" i="46"/>
  <c r="GM191" i="46"/>
  <c r="GN191" i="46"/>
  <c r="GO191" i="46"/>
  <c r="GP191" i="46"/>
  <c r="GE192" i="46"/>
  <c r="GF192" i="46"/>
  <c r="GG192" i="46"/>
  <c r="GH192" i="46"/>
  <c r="GI192" i="46"/>
  <c r="GJ192" i="46"/>
  <c r="GK192" i="46"/>
  <c r="GL192" i="46"/>
  <c r="GM192" i="46"/>
  <c r="GN192" i="46"/>
  <c r="GO192" i="46"/>
  <c r="GP192" i="46"/>
  <c r="GE193" i="46"/>
  <c r="GF193" i="46"/>
  <c r="GG193" i="46"/>
  <c r="GH193" i="46"/>
  <c r="GI193" i="46"/>
  <c r="GJ193" i="46"/>
  <c r="GK193" i="46"/>
  <c r="GL193" i="46"/>
  <c r="GM193" i="46"/>
  <c r="GN193" i="46"/>
  <c r="GO193" i="46"/>
  <c r="GP193" i="46"/>
  <c r="GE194" i="46"/>
  <c r="GF194" i="46"/>
  <c r="GG194" i="46"/>
  <c r="GH194" i="46"/>
  <c r="GI194" i="46"/>
  <c r="GJ194" i="46"/>
  <c r="GK194" i="46"/>
  <c r="GL194" i="46"/>
  <c r="GM194" i="46"/>
  <c r="GN194" i="46"/>
  <c r="GO194" i="46"/>
  <c r="GP194" i="46"/>
  <c r="GE195" i="46"/>
  <c r="GF195" i="46"/>
  <c r="GG195" i="46"/>
  <c r="GH195" i="46"/>
  <c r="GI195" i="46"/>
  <c r="GJ195" i="46"/>
  <c r="GK195" i="46"/>
  <c r="GL195" i="46"/>
  <c r="GM195" i="46"/>
  <c r="GN195" i="46"/>
  <c r="GO195" i="46"/>
  <c r="GP195" i="46"/>
  <c r="GE196" i="46"/>
  <c r="GF196" i="46"/>
  <c r="GG196" i="46"/>
  <c r="GH196" i="46"/>
  <c r="GI196" i="46"/>
  <c r="GJ196" i="46"/>
  <c r="GK196" i="46"/>
  <c r="GL196" i="46"/>
  <c r="GM196" i="46"/>
  <c r="GN196" i="46"/>
  <c r="GO196" i="46"/>
  <c r="GP196" i="46"/>
  <c r="GE197" i="46"/>
  <c r="GF197" i="46"/>
  <c r="GG197" i="46"/>
  <c r="GH197" i="46"/>
  <c r="GI197" i="46"/>
  <c r="GJ197" i="46"/>
  <c r="GK197" i="46"/>
  <c r="GL197" i="46"/>
  <c r="GM197" i="46"/>
  <c r="GN197" i="46"/>
  <c r="GO197" i="46"/>
  <c r="GP197" i="46"/>
  <c r="GE198" i="46"/>
  <c r="GF198" i="46"/>
  <c r="GG198" i="46"/>
  <c r="GH198" i="46"/>
  <c r="GI198" i="46"/>
  <c r="GJ198" i="46"/>
  <c r="GK198" i="46"/>
  <c r="GL198" i="46"/>
  <c r="GM198" i="46"/>
  <c r="GN198" i="46"/>
  <c r="GO198" i="46"/>
  <c r="GP198" i="46"/>
  <c r="GE199" i="46"/>
  <c r="GF199" i="46"/>
  <c r="GG199" i="46"/>
  <c r="GH199" i="46"/>
  <c r="GI199" i="46"/>
  <c r="GJ199" i="46"/>
  <c r="GK199" i="46"/>
  <c r="GL199" i="46"/>
  <c r="GM199" i="46"/>
  <c r="GN199" i="46"/>
  <c r="GO199" i="46"/>
  <c r="GP199" i="46"/>
  <c r="GE200" i="46"/>
  <c r="GF200" i="46"/>
  <c r="GG200" i="46"/>
  <c r="GH200" i="46"/>
  <c r="GI200" i="46"/>
  <c r="GJ200" i="46"/>
  <c r="GK200" i="46"/>
  <c r="GL200" i="46"/>
  <c r="GM200" i="46"/>
  <c r="GN200" i="46"/>
  <c r="GO200" i="46"/>
  <c r="GP200" i="46"/>
  <c r="GE201" i="46"/>
  <c r="GF201" i="46"/>
  <c r="GG201" i="46"/>
  <c r="GH201" i="46"/>
  <c r="GI201" i="46"/>
  <c r="GJ201" i="46"/>
  <c r="GK201" i="46"/>
  <c r="GL201" i="46"/>
  <c r="GM201" i="46"/>
  <c r="GN201" i="46"/>
  <c r="GO201" i="46"/>
  <c r="GP201" i="46"/>
  <c r="GE202" i="46"/>
  <c r="GF202" i="46"/>
  <c r="GG202" i="46"/>
  <c r="GH202" i="46"/>
  <c r="GI202" i="46"/>
  <c r="GJ202" i="46"/>
  <c r="GK202" i="46"/>
  <c r="GL202" i="46"/>
  <c r="GM202" i="46"/>
  <c r="GN202" i="46"/>
  <c r="GO202" i="46"/>
  <c r="GP202" i="46"/>
  <c r="GE203" i="46"/>
  <c r="GF203" i="46"/>
  <c r="GG203" i="46"/>
  <c r="GH203" i="46"/>
  <c r="GI203" i="46"/>
  <c r="GJ203" i="46"/>
  <c r="GK203" i="46"/>
  <c r="GL203" i="46"/>
  <c r="GM203" i="46"/>
  <c r="GN203" i="46"/>
  <c r="GO203" i="46"/>
  <c r="GP203" i="46"/>
  <c r="GE204" i="46"/>
  <c r="GF204" i="46"/>
  <c r="GG204" i="46"/>
  <c r="GH204" i="46"/>
  <c r="GI204" i="46"/>
  <c r="GJ204" i="46"/>
  <c r="GK204" i="46"/>
  <c r="GL204" i="46"/>
  <c r="GM204" i="46"/>
  <c r="GN204" i="46"/>
  <c r="GO204" i="46"/>
  <c r="GP204" i="46"/>
  <c r="GE205" i="46"/>
  <c r="GF205" i="46"/>
  <c r="GG205" i="46"/>
  <c r="GH205" i="46"/>
  <c r="GI205" i="46"/>
  <c r="GJ205" i="46"/>
  <c r="GK205" i="46"/>
  <c r="GL205" i="46"/>
  <c r="GM205" i="46"/>
  <c r="GN205" i="46"/>
  <c r="GO205" i="46"/>
  <c r="GP205" i="46"/>
  <c r="GE206" i="46"/>
  <c r="GF206" i="46"/>
  <c r="GG206" i="46"/>
  <c r="GH206" i="46"/>
  <c r="GI206" i="46"/>
  <c r="GJ206" i="46"/>
  <c r="GK206" i="46"/>
  <c r="GL206" i="46"/>
  <c r="GM206" i="46"/>
  <c r="GN206" i="46"/>
  <c r="GO206" i="46"/>
  <c r="GP206" i="46"/>
  <c r="GE207" i="46"/>
  <c r="GF207" i="46"/>
  <c r="GG207" i="46"/>
  <c r="GH207" i="46"/>
  <c r="GI207" i="46"/>
  <c r="GJ207" i="46"/>
  <c r="GK207" i="46"/>
  <c r="GL207" i="46"/>
  <c r="GM207" i="46"/>
  <c r="GN207" i="46"/>
  <c r="GO207" i="46"/>
  <c r="GP207" i="46"/>
  <c r="GE208" i="46"/>
  <c r="GF208" i="46"/>
  <c r="GG208" i="46"/>
  <c r="GH208" i="46"/>
  <c r="GI208" i="46"/>
  <c r="GJ208" i="46"/>
  <c r="GK208" i="46"/>
  <c r="GL208" i="46"/>
  <c r="GM208" i="46"/>
  <c r="GN208" i="46"/>
  <c r="GO208" i="46"/>
  <c r="GP208" i="46"/>
  <c r="GE209" i="46"/>
  <c r="GF209" i="46"/>
  <c r="GG209" i="46"/>
  <c r="GH209" i="46"/>
  <c r="GI209" i="46"/>
  <c r="GJ209" i="46"/>
  <c r="GK209" i="46"/>
  <c r="GL209" i="46"/>
  <c r="GM209" i="46"/>
  <c r="GN209" i="46"/>
  <c r="GO209" i="46"/>
  <c r="GP209" i="46"/>
  <c r="GE210" i="46"/>
  <c r="GF210" i="46"/>
  <c r="GG210" i="46"/>
  <c r="GH210" i="46"/>
  <c r="GI210" i="46"/>
  <c r="GJ210" i="46"/>
  <c r="GK210" i="46"/>
  <c r="GL210" i="46"/>
  <c r="GM210" i="46"/>
  <c r="GN210" i="46"/>
  <c r="GO210" i="46"/>
  <c r="GP210" i="46"/>
  <c r="GE211" i="46"/>
  <c r="GF211" i="46"/>
  <c r="GG211" i="46"/>
  <c r="GH211" i="46"/>
  <c r="GI211" i="46"/>
  <c r="GJ211" i="46"/>
  <c r="GK211" i="46"/>
  <c r="GL211" i="46"/>
  <c r="GM211" i="46"/>
  <c r="GN211" i="46"/>
  <c r="GO211" i="46"/>
  <c r="GP211" i="46"/>
  <c r="GE212" i="46"/>
  <c r="GF212" i="46"/>
  <c r="GG212" i="46"/>
  <c r="GH212" i="46"/>
  <c r="GI212" i="46"/>
  <c r="GJ212" i="46"/>
  <c r="GK212" i="46"/>
  <c r="GL212" i="46"/>
  <c r="GM212" i="46"/>
  <c r="GN212" i="46"/>
  <c r="GO212" i="46"/>
  <c r="GP212" i="46"/>
  <c r="GE213" i="46"/>
  <c r="GF213" i="46"/>
  <c r="GG213" i="46"/>
  <c r="GH213" i="46"/>
  <c r="GI213" i="46"/>
  <c r="GJ213" i="46"/>
  <c r="GK213" i="46"/>
  <c r="GL213" i="46"/>
  <c r="GM213" i="46"/>
  <c r="GN213" i="46"/>
  <c r="GO213" i="46"/>
  <c r="GP213" i="46"/>
  <c r="GE214" i="46"/>
  <c r="GF214" i="46"/>
  <c r="GG214" i="46"/>
  <c r="GH214" i="46"/>
  <c r="GI214" i="46"/>
  <c r="GJ214" i="46"/>
  <c r="GK214" i="46"/>
  <c r="GL214" i="46"/>
  <c r="GM214" i="46"/>
  <c r="GN214" i="46"/>
  <c r="GO214" i="46"/>
  <c r="GP214" i="46"/>
  <c r="GE215" i="46"/>
  <c r="GF215" i="46"/>
  <c r="GG215" i="46"/>
  <c r="GH215" i="46"/>
  <c r="GI215" i="46"/>
  <c r="GJ215" i="46"/>
  <c r="GK215" i="46"/>
  <c r="GL215" i="46"/>
  <c r="GM215" i="46"/>
  <c r="GN215" i="46"/>
  <c r="GO215" i="46"/>
  <c r="GP215" i="46"/>
  <c r="GE216" i="46"/>
  <c r="GF216" i="46"/>
  <c r="GG216" i="46"/>
  <c r="GH216" i="46"/>
  <c r="GI216" i="46"/>
  <c r="GJ216" i="46"/>
  <c r="GK216" i="46"/>
  <c r="GL216" i="46"/>
  <c r="GM216" i="46"/>
  <c r="GN216" i="46"/>
  <c r="GO216" i="46"/>
  <c r="GP216" i="46"/>
  <c r="GE217" i="46"/>
  <c r="GF217" i="46"/>
  <c r="GG217" i="46"/>
  <c r="GH217" i="46"/>
  <c r="GI217" i="46"/>
  <c r="GJ217" i="46"/>
  <c r="GK217" i="46"/>
  <c r="GL217" i="46"/>
  <c r="GM217" i="46"/>
  <c r="GN217" i="46"/>
  <c r="GO217" i="46"/>
  <c r="GP217" i="46"/>
  <c r="GE218" i="46"/>
  <c r="GF218" i="46"/>
  <c r="GG218" i="46"/>
  <c r="GH218" i="46"/>
  <c r="GI218" i="46"/>
  <c r="GJ218" i="46"/>
  <c r="GK218" i="46"/>
  <c r="GL218" i="46"/>
  <c r="GM218" i="46"/>
  <c r="GN218" i="46"/>
  <c r="GO218" i="46"/>
  <c r="GP218" i="46"/>
  <c r="GE219" i="46"/>
  <c r="GF219" i="46"/>
  <c r="GG219" i="46"/>
  <c r="GH219" i="46"/>
  <c r="GI219" i="46"/>
  <c r="GJ219" i="46"/>
  <c r="GK219" i="46"/>
  <c r="GL219" i="46"/>
  <c r="GM219" i="46"/>
  <c r="GN219" i="46"/>
  <c r="GO219" i="46"/>
  <c r="GP219" i="46"/>
  <c r="GE220" i="46"/>
  <c r="GF220" i="46"/>
  <c r="GG220" i="46"/>
  <c r="GH220" i="46"/>
  <c r="GI220" i="46"/>
  <c r="GJ220" i="46"/>
  <c r="GK220" i="46"/>
  <c r="GL220" i="46"/>
  <c r="GM220" i="46"/>
  <c r="GN220" i="46"/>
  <c r="GO220" i="46"/>
  <c r="GP220" i="46"/>
  <c r="GE221" i="46"/>
  <c r="GF221" i="46"/>
  <c r="GG221" i="46"/>
  <c r="GH221" i="46"/>
  <c r="GI221" i="46"/>
  <c r="GJ221" i="46"/>
  <c r="GK221" i="46"/>
  <c r="GL221" i="46"/>
  <c r="GM221" i="46"/>
  <c r="GN221" i="46"/>
  <c r="GO221" i="46"/>
  <c r="GP221" i="46"/>
  <c r="GE222" i="46"/>
  <c r="GF222" i="46"/>
  <c r="GG222" i="46"/>
  <c r="GH222" i="46"/>
  <c r="GI222" i="46"/>
  <c r="GJ222" i="46"/>
  <c r="GK222" i="46"/>
  <c r="GL222" i="46"/>
  <c r="GM222" i="46"/>
  <c r="GN222" i="46"/>
  <c r="GO222" i="46"/>
  <c r="GP222" i="46"/>
  <c r="GE223" i="46"/>
  <c r="GF223" i="46"/>
  <c r="GG223" i="46"/>
  <c r="GH223" i="46"/>
  <c r="GI223" i="46"/>
  <c r="GJ223" i="46"/>
  <c r="GK223" i="46"/>
  <c r="GL223" i="46"/>
  <c r="GM223" i="46"/>
  <c r="GN223" i="46"/>
  <c r="GO223" i="46"/>
  <c r="GP223" i="46"/>
  <c r="GE224" i="46"/>
  <c r="GF224" i="46"/>
  <c r="GG224" i="46"/>
  <c r="GH224" i="46"/>
  <c r="GI224" i="46"/>
  <c r="GJ224" i="46"/>
  <c r="GK224" i="46"/>
  <c r="GL224" i="46"/>
  <c r="GM224" i="46"/>
  <c r="GN224" i="46"/>
  <c r="GO224" i="46"/>
  <c r="GP224" i="46"/>
  <c r="GE225" i="46"/>
  <c r="GF225" i="46"/>
  <c r="GG225" i="46"/>
  <c r="GH225" i="46"/>
  <c r="GI225" i="46"/>
  <c r="GJ225" i="46"/>
  <c r="GK225" i="46"/>
  <c r="GL225" i="46"/>
  <c r="GM225" i="46"/>
  <c r="GN225" i="46"/>
  <c r="GO225" i="46"/>
  <c r="GP225" i="46"/>
  <c r="GE226" i="46"/>
  <c r="GF226" i="46"/>
  <c r="GG226" i="46"/>
  <c r="GH226" i="46"/>
  <c r="GI226" i="46"/>
  <c r="GJ226" i="46"/>
  <c r="GK226" i="46"/>
  <c r="GL226" i="46"/>
  <c r="GM226" i="46"/>
  <c r="GN226" i="46"/>
  <c r="GO226" i="46"/>
  <c r="GP226" i="46"/>
  <c r="GE227" i="46"/>
  <c r="GF227" i="46"/>
  <c r="GG227" i="46"/>
  <c r="GH227" i="46"/>
  <c r="GI227" i="46"/>
  <c r="GJ227" i="46"/>
  <c r="GK227" i="46"/>
  <c r="GL227" i="46"/>
  <c r="GM227" i="46"/>
  <c r="GN227" i="46"/>
  <c r="GO227" i="46"/>
  <c r="GP227" i="46"/>
  <c r="GE228" i="46"/>
  <c r="GF228" i="46"/>
  <c r="GG228" i="46"/>
  <c r="GH228" i="46"/>
  <c r="GI228" i="46"/>
  <c r="GJ228" i="46"/>
  <c r="GK228" i="46"/>
  <c r="GL228" i="46"/>
  <c r="GM228" i="46"/>
  <c r="GN228" i="46"/>
  <c r="GO228" i="46"/>
  <c r="GP228" i="46"/>
  <c r="GE229" i="46"/>
  <c r="GF229" i="46"/>
  <c r="GG229" i="46"/>
  <c r="GH229" i="46"/>
  <c r="GI229" i="46"/>
  <c r="GJ229" i="46"/>
  <c r="GK229" i="46"/>
  <c r="GL229" i="46"/>
  <c r="GM229" i="46"/>
  <c r="GN229" i="46"/>
  <c r="GO229" i="46"/>
  <c r="GP229" i="46"/>
  <c r="GE230" i="46"/>
  <c r="GF230" i="46"/>
  <c r="GG230" i="46"/>
  <c r="GH230" i="46"/>
  <c r="GI230" i="46"/>
  <c r="GJ230" i="46"/>
  <c r="GK230" i="46"/>
  <c r="GL230" i="46"/>
  <c r="GM230" i="46"/>
  <c r="GN230" i="46"/>
  <c r="GO230" i="46"/>
  <c r="GP230" i="46"/>
  <c r="GE231" i="46"/>
  <c r="GF231" i="46"/>
  <c r="GG231" i="46"/>
  <c r="GH231" i="46"/>
  <c r="GI231" i="46"/>
  <c r="GJ231" i="46"/>
  <c r="GK231" i="46"/>
  <c r="GL231" i="46"/>
  <c r="GM231" i="46"/>
  <c r="GN231" i="46"/>
  <c r="GO231" i="46"/>
  <c r="GP231" i="46"/>
  <c r="GE232" i="46"/>
  <c r="GF232" i="46"/>
  <c r="GG232" i="46"/>
  <c r="GH232" i="46"/>
  <c r="GI232" i="46"/>
  <c r="GJ232" i="46"/>
  <c r="GK232" i="46"/>
  <c r="GL232" i="46"/>
  <c r="GM232" i="46"/>
  <c r="GN232" i="46"/>
  <c r="GO232" i="46"/>
  <c r="GP232" i="46"/>
  <c r="GE233" i="46"/>
  <c r="GF233" i="46"/>
  <c r="GG233" i="46"/>
  <c r="GH233" i="46"/>
  <c r="GI233" i="46"/>
  <c r="GJ233" i="46"/>
  <c r="GK233" i="46"/>
  <c r="GL233" i="46"/>
  <c r="GM233" i="46"/>
  <c r="GN233" i="46"/>
  <c r="GO233" i="46"/>
  <c r="GP233" i="46"/>
  <c r="GE234" i="46"/>
  <c r="GF234" i="46"/>
  <c r="GG234" i="46"/>
  <c r="GH234" i="46"/>
  <c r="GI234" i="46"/>
  <c r="GJ234" i="46"/>
  <c r="GK234" i="46"/>
  <c r="GL234" i="46"/>
  <c r="GM234" i="46"/>
  <c r="GN234" i="46"/>
  <c r="GO234" i="46"/>
  <c r="GP234" i="46"/>
  <c r="GE235" i="46"/>
  <c r="GF235" i="46"/>
  <c r="GG235" i="46"/>
  <c r="GH235" i="46"/>
  <c r="GI235" i="46"/>
  <c r="GJ235" i="46"/>
  <c r="GK235" i="46"/>
  <c r="GL235" i="46"/>
  <c r="GM235" i="46"/>
  <c r="GN235" i="46"/>
  <c r="GO235" i="46"/>
  <c r="GP235" i="46"/>
  <c r="GE236" i="46"/>
  <c r="GF236" i="46"/>
  <c r="GG236" i="46"/>
  <c r="GH236" i="46"/>
  <c r="GI236" i="46"/>
  <c r="GJ236" i="46"/>
  <c r="GK236" i="46"/>
  <c r="GL236" i="46"/>
  <c r="GM236" i="46"/>
  <c r="GN236" i="46"/>
  <c r="GO236" i="46"/>
  <c r="GP236" i="46"/>
  <c r="GE237" i="46"/>
  <c r="GF237" i="46"/>
  <c r="GG237" i="46"/>
  <c r="GH237" i="46"/>
  <c r="GI237" i="46"/>
  <c r="GJ237" i="46"/>
  <c r="GK237" i="46"/>
  <c r="GL237" i="46"/>
  <c r="GM237" i="46"/>
  <c r="GN237" i="46"/>
  <c r="GO237" i="46"/>
  <c r="GP237" i="46"/>
  <c r="GE238" i="46"/>
  <c r="GF238" i="46"/>
  <c r="GG238" i="46"/>
  <c r="GH238" i="46"/>
  <c r="GI238" i="46"/>
  <c r="GJ238" i="46"/>
  <c r="GK238" i="46"/>
  <c r="GL238" i="46"/>
  <c r="GM238" i="46"/>
  <c r="GN238" i="46"/>
  <c r="GO238" i="46"/>
  <c r="GP238" i="46"/>
  <c r="GE239" i="46"/>
  <c r="GF239" i="46"/>
  <c r="GG239" i="46"/>
  <c r="GH239" i="46"/>
  <c r="GI239" i="46"/>
  <c r="GJ239" i="46"/>
  <c r="GK239" i="46"/>
  <c r="GL239" i="46"/>
  <c r="GM239" i="46"/>
  <c r="GN239" i="46"/>
  <c r="GO239" i="46"/>
  <c r="GP239" i="46"/>
  <c r="GE240" i="46"/>
  <c r="GF240" i="46"/>
  <c r="GG240" i="46"/>
  <c r="GH240" i="46"/>
  <c r="GI240" i="46"/>
  <c r="GJ240" i="46"/>
  <c r="GK240" i="46"/>
  <c r="GL240" i="46"/>
  <c r="GM240" i="46"/>
  <c r="GN240" i="46"/>
  <c r="GO240" i="46"/>
  <c r="GP240" i="46"/>
  <c r="GE241" i="46"/>
  <c r="GF241" i="46"/>
  <c r="GG241" i="46"/>
  <c r="GH241" i="46"/>
  <c r="GI241" i="46"/>
  <c r="GJ241" i="46"/>
  <c r="GK241" i="46"/>
  <c r="GL241" i="46"/>
  <c r="GM241" i="46"/>
  <c r="GN241" i="46"/>
  <c r="GO241" i="46"/>
  <c r="GP241" i="46"/>
  <c r="GE242" i="46"/>
  <c r="GF242" i="46"/>
  <c r="GG242" i="46"/>
  <c r="GH242" i="46"/>
  <c r="GI242" i="46"/>
  <c r="GJ242" i="46"/>
  <c r="GK242" i="46"/>
  <c r="GL242" i="46"/>
  <c r="GM242" i="46"/>
  <c r="GN242" i="46"/>
  <c r="GO242" i="46"/>
  <c r="GP242" i="46"/>
  <c r="GE243" i="46"/>
  <c r="GF243" i="46"/>
  <c r="GG243" i="46"/>
  <c r="GH243" i="46"/>
  <c r="GI243" i="46"/>
  <c r="GJ243" i="46"/>
  <c r="GK243" i="46"/>
  <c r="GL243" i="46"/>
  <c r="GM243" i="46"/>
  <c r="GN243" i="46"/>
  <c r="GO243" i="46"/>
  <c r="GP243" i="46"/>
  <c r="GE244" i="46"/>
  <c r="GF244" i="46"/>
  <c r="GG244" i="46"/>
  <c r="GH244" i="46"/>
  <c r="GI244" i="46"/>
  <c r="GJ244" i="46"/>
  <c r="GK244" i="46"/>
  <c r="GL244" i="46"/>
  <c r="GM244" i="46"/>
  <c r="GN244" i="46"/>
  <c r="GO244" i="46"/>
  <c r="GP244" i="46"/>
  <c r="GE245" i="46"/>
  <c r="GF245" i="46"/>
  <c r="GG245" i="46"/>
  <c r="GH245" i="46"/>
  <c r="GI245" i="46"/>
  <c r="GJ245" i="46"/>
  <c r="GK245" i="46"/>
  <c r="GL245" i="46"/>
  <c r="GM245" i="46"/>
  <c r="GN245" i="46"/>
  <c r="GO245" i="46"/>
  <c r="GP245" i="46"/>
  <c r="GE246" i="46"/>
  <c r="GF246" i="46"/>
  <c r="GG246" i="46"/>
  <c r="GH246" i="46"/>
  <c r="GI246" i="46"/>
  <c r="GJ246" i="46"/>
  <c r="GK246" i="46"/>
  <c r="GL246" i="46"/>
  <c r="GM246" i="46"/>
  <c r="GN246" i="46"/>
  <c r="GO246" i="46"/>
  <c r="GP246" i="46"/>
  <c r="GE247" i="46"/>
  <c r="GF247" i="46"/>
  <c r="GG247" i="46"/>
  <c r="GH247" i="46"/>
  <c r="GI247" i="46"/>
  <c r="GJ247" i="46"/>
  <c r="GK247" i="46"/>
  <c r="GL247" i="46"/>
  <c r="GM247" i="46"/>
  <c r="GN247" i="46"/>
  <c r="GO247" i="46"/>
  <c r="GP247" i="46"/>
  <c r="GE248" i="46"/>
  <c r="GF248" i="46"/>
  <c r="GG248" i="46"/>
  <c r="GH248" i="46"/>
  <c r="GI248" i="46"/>
  <c r="GJ248" i="46"/>
  <c r="GK248" i="46"/>
  <c r="GL248" i="46"/>
  <c r="GM248" i="46"/>
  <c r="GN248" i="46"/>
  <c r="GO248" i="46"/>
  <c r="GP248" i="46"/>
  <c r="GE249" i="46"/>
  <c r="GF249" i="46"/>
  <c r="GG249" i="46"/>
  <c r="GH249" i="46"/>
  <c r="GI249" i="46"/>
  <c r="GJ249" i="46"/>
  <c r="GK249" i="46"/>
  <c r="GL249" i="46"/>
  <c r="GM249" i="46"/>
  <c r="GN249" i="46"/>
  <c r="GO249" i="46"/>
  <c r="GP249" i="46"/>
  <c r="GE250" i="46"/>
  <c r="GF250" i="46"/>
  <c r="GG250" i="46"/>
  <c r="GH250" i="46"/>
  <c r="GI250" i="46"/>
  <c r="GJ250" i="46"/>
  <c r="GK250" i="46"/>
  <c r="GL250" i="46"/>
  <c r="GM250" i="46"/>
  <c r="GN250" i="46"/>
  <c r="GO250" i="46"/>
  <c r="GP250" i="46"/>
  <c r="GE251" i="46"/>
  <c r="GF251" i="46"/>
  <c r="GG251" i="46"/>
  <c r="GH251" i="46"/>
  <c r="GI251" i="46"/>
  <c r="GJ251" i="46"/>
  <c r="GK251" i="46"/>
  <c r="GL251" i="46"/>
  <c r="GM251" i="46"/>
  <c r="GN251" i="46"/>
  <c r="GO251" i="46"/>
  <c r="GP251" i="46"/>
  <c r="GE252" i="46"/>
  <c r="GF252" i="46"/>
  <c r="GG252" i="46"/>
  <c r="GH252" i="46"/>
  <c r="GI252" i="46"/>
  <c r="GJ252" i="46"/>
  <c r="GK252" i="46"/>
  <c r="GL252" i="46"/>
  <c r="GM252" i="46"/>
  <c r="GN252" i="46"/>
  <c r="GO252" i="46"/>
  <c r="GP252" i="46"/>
  <c r="GE253" i="46"/>
  <c r="GF253" i="46"/>
  <c r="GG253" i="46"/>
  <c r="GH253" i="46"/>
  <c r="GI253" i="46"/>
  <c r="GJ253" i="46"/>
  <c r="GK253" i="46"/>
  <c r="GL253" i="46"/>
  <c r="GM253" i="46"/>
  <c r="GN253" i="46"/>
  <c r="GO253" i="46"/>
  <c r="GP253" i="46"/>
  <c r="GE254" i="46"/>
  <c r="GF254" i="46"/>
  <c r="GG254" i="46"/>
  <c r="GH254" i="46"/>
  <c r="GI254" i="46"/>
  <c r="GJ254" i="46"/>
  <c r="GK254" i="46"/>
  <c r="GL254" i="46"/>
  <c r="GM254" i="46"/>
  <c r="GN254" i="46"/>
  <c r="GO254" i="46"/>
  <c r="GP254" i="46"/>
  <c r="GE255" i="46"/>
  <c r="GF255" i="46"/>
  <c r="GG255" i="46"/>
  <c r="GH255" i="46"/>
  <c r="GI255" i="46"/>
  <c r="GJ255" i="46"/>
  <c r="GK255" i="46"/>
  <c r="GL255" i="46"/>
  <c r="GM255" i="46"/>
  <c r="GN255" i="46"/>
  <c r="GO255" i="46"/>
  <c r="GP255" i="46"/>
  <c r="GE256" i="46"/>
  <c r="GF256" i="46"/>
  <c r="GG256" i="46"/>
  <c r="GH256" i="46"/>
  <c r="GI256" i="46"/>
  <c r="GJ256" i="46"/>
  <c r="GK256" i="46"/>
  <c r="GL256" i="46"/>
  <c r="GM256" i="46"/>
  <c r="GN256" i="46"/>
  <c r="GO256" i="46"/>
  <c r="GP256" i="46"/>
  <c r="GE257" i="46"/>
  <c r="GF257" i="46"/>
  <c r="GG257" i="46"/>
  <c r="GH257" i="46"/>
  <c r="GI257" i="46"/>
  <c r="GJ257" i="46"/>
  <c r="GK257" i="46"/>
  <c r="GL257" i="46"/>
  <c r="GM257" i="46"/>
  <c r="GN257" i="46"/>
  <c r="GO257" i="46"/>
  <c r="GP257" i="46"/>
  <c r="GE258" i="46"/>
  <c r="GF258" i="46"/>
  <c r="GG258" i="46"/>
  <c r="GH258" i="46"/>
  <c r="GI258" i="46"/>
  <c r="GJ258" i="46"/>
  <c r="GK258" i="46"/>
  <c r="GL258" i="46"/>
  <c r="GM258" i="46"/>
  <c r="GN258" i="46"/>
  <c r="GO258" i="46"/>
  <c r="GP258" i="46"/>
  <c r="GE259" i="46"/>
  <c r="GF259" i="46"/>
  <c r="GG259" i="46"/>
  <c r="GH259" i="46"/>
  <c r="GI259" i="46"/>
  <c r="GJ259" i="46"/>
  <c r="GK259" i="46"/>
  <c r="GL259" i="46"/>
  <c r="GM259" i="46"/>
  <c r="GN259" i="46"/>
  <c r="GO259" i="46"/>
  <c r="GP259" i="46"/>
  <c r="GE260" i="46"/>
  <c r="GF260" i="46"/>
  <c r="GG260" i="46"/>
  <c r="GH260" i="46"/>
  <c r="GI260" i="46"/>
  <c r="GJ260" i="46"/>
  <c r="GK260" i="46"/>
  <c r="GL260" i="46"/>
  <c r="GM260" i="46"/>
  <c r="GN260" i="46"/>
  <c r="GO260" i="46"/>
  <c r="GP260" i="46"/>
  <c r="GE261" i="46"/>
  <c r="GF261" i="46"/>
  <c r="GG261" i="46"/>
  <c r="GH261" i="46"/>
  <c r="GI261" i="46"/>
  <c r="GJ261" i="46"/>
  <c r="GK261" i="46"/>
  <c r="GL261" i="46"/>
  <c r="GM261" i="46"/>
  <c r="GN261" i="46"/>
  <c r="GO261" i="46"/>
  <c r="GP261" i="46"/>
  <c r="GE262" i="46"/>
  <c r="GF262" i="46"/>
  <c r="GG262" i="46"/>
  <c r="GH262" i="46"/>
  <c r="GI262" i="46"/>
  <c r="GJ262" i="46"/>
  <c r="GK262" i="46"/>
  <c r="GL262" i="46"/>
  <c r="GM262" i="46"/>
  <c r="GN262" i="46"/>
  <c r="GO262" i="46"/>
  <c r="GP262" i="46"/>
  <c r="GE263" i="46"/>
  <c r="GF263" i="46"/>
  <c r="GG263" i="46"/>
  <c r="GH263" i="46"/>
  <c r="GI263" i="46"/>
  <c r="GJ263" i="46"/>
  <c r="GK263" i="46"/>
  <c r="GL263" i="46"/>
  <c r="GM263" i="46"/>
  <c r="GN263" i="46"/>
  <c r="GO263" i="46"/>
  <c r="GP263" i="46"/>
  <c r="GE264" i="46"/>
  <c r="GF264" i="46"/>
  <c r="GG264" i="46"/>
  <c r="GH264" i="46"/>
  <c r="GI264" i="46"/>
  <c r="GJ264" i="46"/>
  <c r="GK264" i="46"/>
  <c r="GL264" i="46"/>
  <c r="GM264" i="46"/>
  <c r="GN264" i="46"/>
  <c r="GO264" i="46"/>
  <c r="GP264" i="46"/>
  <c r="GE265" i="46"/>
  <c r="GF265" i="46"/>
  <c r="GG265" i="46"/>
  <c r="GH265" i="46"/>
  <c r="GI265" i="46"/>
  <c r="GJ265" i="46"/>
  <c r="GK265" i="46"/>
  <c r="GL265" i="46"/>
  <c r="GM265" i="46"/>
  <c r="GN265" i="46"/>
  <c r="GO265" i="46"/>
  <c r="GP265" i="46"/>
  <c r="GE266" i="46"/>
  <c r="GF266" i="46"/>
  <c r="GG266" i="46"/>
  <c r="GH266" i="46"/>
  <c r="GI266" i="46"/>
  <c r="GJ266" i="46"/>
  <c r="GK266" i="46"/>
  <c r="GL266" i="46"/>
  <c r="GM266" i="46"/>
  <c r="GN266" i="46"/>
  <c r="GO266" i="46"/>
  <c r="GP266" i="46"/>
  <c r="GE267" i="46"/>
  <c r="GF267" i="46"/>
  <c r="GG267" i="46"/>
  <c r="GH267" i="46"/>
  <c r="GI267" i="46"/>
  <c r="GJ267" i="46"/>
  <c r="GK267" i="46"/>
  <c r="GL267" i="46"/>
  <c r="GM267" i="46"/>
  <c r="GN267" i="46"/>
  <c r="GO267" i="46"/>
  <c r="GP267" i="46"/>
  <c r="GE268" i="46"/>
  <c r="GF268" i="46"/>
  <c r="GG268" i="46"/>
  <c r="GH268" i="46"/>
  <c r="GI268" i="46"/>
  <c r="GJ268" i="46"/>
  <c r="GK268" i="46"/>
  <c r="GL268" i="46"/>
  <c r="GM268" i="46"/>
  <c r="GN268" i="46"/>
  <c r="GO268" i="46"/>
  <c r="GP268" i="46"/>
  <c r="GE269" i="46"/>
  <c r="GF269" i="46"/>
  <c r="GG269" i="46"/>
  <c r="GH269" i="46"/>
  <c r="GI269" i="46"/>
  <c r="GJ269" i="46"/>
  <c r="GK269" i="46"/>
  <c r="GL269" i="46"/>
  <c r="GM269" i="46"/>
  <c r="GN269" i="46"/>
  <c r="GO269" i="46"/>
  <c r="GP269" i="46"/>
  <c r="GE270" i="46"/>
  <c r="GF270" i="46"/>
  <c r="GG270" i="46"/>
  <c r="GH270" i="46"/>
  <c r="GI270" i="46"/>
  <c r="GJ270" i="46"/>
  <c r="GK270" i="46"/>
  <c r="GL270" i="46"/>
  <c r="GM270" i="46"/>
  <c r="GN270" i="46"/>
  <c r="GO270" i="46"/>
  <c r="GP270" i="46"/>
  <c r="GE271" i="46"/>
  <c r="GF271" i="46"/>
  <c r="GG271" i="46"/>
  <c r="GH271" i="46"/>
  <c r="GI271" i="46"/>
  <c r="GJ271" i="46"/>
  <c r="GK271" i="46"/>
  <c r="GL271" i="46"/>
  <c r="GM271" i="46"/>
  <c r="GN271" i="46"/>
  <c r="GO271" i="46"/>
  <c r="GP271" i="46"/>
  <c r="GE272" i="46"/>
  <c r="GF272" i="46"/>
  <c r="GG272" i="46"/>
  <c r="GH272" i="46"/>
  <c r="GI272" i="46"/>
  <c r="GJ272" i="46"/>
  <c r="GK272" i="46"/>
  <c r="GL272" i="46"/>
  <c r="GM272" i="46"/>
  <c r="GN272" i="46"/>
  <c r="GO272" i="46"/>
  <c r="GP272" i="46"/>
  <c r="GE273" i="46"/>
  <c r="GF273" i="46"/>
  <c r="GG273" i="46"/>
  <c r="GH273" i="46"/>
  <c r="GI273" i="46"/>
  <c r="GJ273" i="46"/>
  <c r="GK273" i="46"/>
  <c r="GL273" i="46"/>
  <c r="GM273" i="46"/>
  <c r="GN273" i="46"/>
  <c r="GO273" i="46"/>
  <c r="GP273" i="46"/>
  <c r="GE274" i="46"/>
  <c r="GF274" i="46"/>
  <c r="GG274" i="46"/>
  <c r="GH274" i="46"/>
  <c r="GI274" i="46"/>
  <c r="GJ274" i="46"/>
  <c r="GK274" i="46"/>
  <c r="GL274" i="46"/>
  <c r="GM274" i="46"/>
  <c r="GN274" i="46"/>
  <c r="GO274" i="46"/>
  <c r="GP274" i="46"/>
  <c r="GE275" i="46"/>
  <c r="GF275" i="46"/>
  <c r="GG275" i="46"/>
  <c r="GH275" i="46"/>
  <c r="GI275" i="46"/>
  <c r="GJ275" i="46"/>
  <c r="GK275" i="46"/>
  <c r="GL275" i="46"/>
  <c r="GM275" i="46"/>
  <c r="GN275" i="46"/>
  <c r="GO275" i="46"/>
  <c r="GP275" i="46"/>
  <c r="GE276" i="46"/>
  <c r="GF276" i="46"/>
  <c r="GG276" i="46"/>
  <c r="GH276" i="46"/>
  <c r="GI276" i="46"/>
  <c r="GJ276" i="46"/>
  <c r="GK276" i="46"/>
  <c r="GL276" i="46"/>
  <c r="GM276" i="46"/>
  <c r="GN276" i="46"/>
  <c r="GO276" i="46"/>
  <c r="GP276" i="46"/>
  <c r="GE277" i="46"/>
  <c r="GF277" i="46"/>
  <c r="GG277" i="46"/>
  <c r="GH277" i="46"/>
  <c r="GI277" i="46"/>
  <c r="GJ277" i="46"/>
  <c r="GK277" i="46"/>
  <c r="GL277" i="46"/>
  <c r="GM277" i="46"/>
  <c r="GN277" i="46"/>
  <c r="GO277" i="46"/>
  <c r="GP277" i="46"/>
  <c r="GE278" i="46"/>
  <c r="GF278" i="46"/>
  <c r="GG278" i="46"/>
  <c r="GH278" i="46"/>
  <c r="GI278" i="46"/>
  <c r="GJ278" i="46"/>
  <c r="GK278" i="46"/>
  <c r="GL278" i="46"/>
  <c r="GM278" i="46"/>
  <c r="GN278" i="46"/>
  <c r="GO278" i="46"/>
  <c r="GP278" i="46"/>
  <c r="GE279" i="46"/>
  <c r="GF279" i="46"/>
  <c r="GG279" i="46"/>
  <c r="GH279" i="46"/>
  <c r="GI279" i="46"/>
  <c r="GJ279" i="46"/>
  <c r="GK279" i="46"/>
  <c r="GL279" i="46"/>
  <c r="GM279" i="46"/>
  <c r="GN279" i="46"/>
  <c r="GO279" i="46"/>
  <c r="GP279" i="46"/>
  <c r="GE280" i="46"/>
  <c r="GF280" i="46"/>
  <c r="GG280" i="46"/>
  <c r="GH280" i="46"/>
  <c r="GI280" i="46"/>
  <c r="GJ280" i="46"/>
  <c r="GK280" i="46"/>
  <c r="GL280" i="46"/>
  <c r="GM280" i="46"/>
  <c r="GN280" i="46"/>
  <c r="GO280" i="46"/>
  <c r="GP280" i="46"/>
  <c r="GE281" i="46"/>
  <c r="GF281" i="46"/>
  <c r="GG281" i="46"/>
  <c r="GH281" i="46"/>
  <c r="GI281" i="46"/>
  <c r="GJ281" i="46"/>
  <c r="GK281" i="46"/>
  <c r="GL281" i="46"/>
  <c r="GM281" i="46"/>
  <c r="GN281" i="46"/>
  <c r="GO281" i="46"/>
  <c r="GP281" i="46"/>
  <c r="GE282" i="46"/>
  <c r="GF282" i="46"/>
  <c r="GG282" i="46"/>
  <c r="GH282" i="46"/>
  <c r="GI282" i="46"/>
  <c r="GJ282" i="46"/>
  <c r="GK282" i="46"/>
  <c r="GL282" i="46"/>
  <c r="GM282" i="46"/>
  <c r="GN282" i="46"/>
  <c r="GO282" i="46"/>
  <c r="GP282" i="46"/>
  <c r="GE283" i="46"/>
  <c r="GF283" i="46"/>
  <c r="GG283" i="46"/>
  <c r="GH283" i="46"/>
  <c r="GI283" i="46"/>
  <c r="GJ283" i="46"/>
  <c r="GK283" i="46"/>
  <c r="GL283" i="46"/>
  <c r="GM283" i="46"/>
  <c r="GN283" i="46"/>
  <c r="GO283" i="46"/>
  <c r="GP283" i="46"/>
  <c r="GE284" i="46"/>
  <c r="GF284" i="46"/>
  <c r="GG284" i="46"/>
  <c r="GH284" i="46"/>
  <c r="GI284" i="46"/>
  <c r="GJ284" i="46"/>
  <c r="GK284" i="46"/>
  <c r="GL284" i="46"/>
  <c r="GM284" i="46"/>
  <c r="GN284" i="46"/>
  <c r="GO284" i="46"/>
  <c r="GP284" i="46"/>
  <c r="GE285" i="46"/>
  <c r="GF285" i="46"/>
  <c r="GG285" i="46"/>
  <c r="GH285" i="46"/>
  <c r="GI285" i="46"/>
  <c r="GJ285" i="46"/>
  <c r="GK285" i="46"/>
  <c r="GL285" i="46"/>
  <c r="GM285" i="46"/>
  <c r="GN285" i="46"/>
  <c r="GO285" i="46"/>
  <c r="GP285" i="46"/>
  <c r="GE286" i="46"/>
  <c r="GF286" i="46"/>
  <c r="GG286" i="46"/>
  <c r="GH286" i="46"/>
  <c r="GI286" i="46"/>
  <c r="GJ286" i="46"/>
  <c r="GK286" i="46"/>
  <c r="GL286" i="46"/>
  <c r="GM286" i="46"/>
  <c r="GN286" i="46"/>
  <c r="GO286" i="46"/>
  <c r="GP286" i="46"/>
  <c r="GE287" i="46"/>
  <c r="GF287" i="46"/>
  <c r="GG287" i="46"/>
  <c r="GH287" i="46"/>
  <c r="GI287" i="46"/>
  <c r="GJ287" i="46"/>
  <c r="GK287" i="46"/>
  <c r="GL287" i="46"/>
  <c r="GM287" i="46"/>
  <c r="GN287" i="46"/>
  <c r="GO287" i="46"/>
  <c r="GP287" i="46"/>
  <c r="GE288" i="46"/>
  <c r="GF288" i="46"/>
  <c r="GG288" i="46"/>
  <c r="GH288" i="46"/>
  <c r="GI288" i="46"/>
  <c r="GJ288" i="46"/>
  <c r="GK288" i="46"/>
  <c r="GL288" i="46"/>
  <c r="GM288" i="46"/>
  <c r="GN288" i="46"/>
  <c r="GO288" i="46"/>
  <c r="GP288" i="46"/>
  <c r="GE289" i="46"/>
  <c r="GF289" i="46"/>
  <c r="GG289" i="46"/>
  <c r="GH289" i="46"/>
  <c r="GI289" i="46"/>
  <c r="GJ289" i="46"/>
  <c r="GK289" i="46"/>
  <c r="GL289" i="46"/>
  <c r="GM289" i="46"/>
  <c r="GN289" i="46"/>
  <c r="GO289" i="46"/>
  <c r="GP289" i="46"/>
  <c r="GE290" i="46"/>
  <c r="GF290" i="46"/>
  <c r="GG290" i="46"/>
  <c r="GH290" i="46"/>
  <c r="GI290" i="46"/>
  <c r="GJ290" i="46"/>
  <c r="GK290" i="46"/>
  <c r="GL290" i="46"/>
  <c r="GM290" i="46"/>
  <c r="GN290" i="46"/>
  <c r="GO290" i="46"/>
  <c r="GP290" i="46"/>
  <c r="GE291" i="46"/>
  <c r="GF291" i="46"/>
  <c r="GG291" i="46"/>
  <c r="GH291" i="46"/>
  <c r="GI291" i="46"/>
  <c r="GJ291" i="46"/>
  <c r="GK291" i="46"/>
  <c r="GL291" i="46"/>
  <c r="GM291" i="46"/>
  <c r="GN291" i="46"/>
  <c r="GO291" i="46"/>
  <c r="GP291" i="46"/>
  <c r="GE292" i="46"/>
  <c r="GF292" i="46"/>
  <c r="GG292" i="46"/>
  <c r="GH292" i="46"/>
  <c r="GI292" i="46"/>
  <c r="GJ292" i="46"/>
  <c r="GK292" i="46"/>
  <c r="GL292" i="46"/>
  <c r="GM292" i="46"/>
  <c r="GN292" i="46"/>
  <c r="GO292" i="46"/>
  <c r="GP292" i="46"/>
  <c r="GE293" i="46"/>
  <c r="GF293" i="46"/>
  <c r="GG293" i="46"/>
  <c r="GH293" i="46"/>
  <c r="GI293" i="46"/>
  <c r="GJ293" i="46"/>
  <c r="GK293" i="46"/>
  <c r="GL293" i="46"/>
  <c r="GM293" i="46"/>
  <c r="GN293" i="46"/>
  <c r="GO293" i="46"/>
  <c r="GP293" i="46"/>
  <c r="GE294" i="46"/>
  <c r="GF294" i="46"/>
  <c r="GG294" i="46"/>
  <c r="GH294" i="46"/>
  <c r="GI294" i="46"/>
  <c r="GJ294" i="46"/>
  <c r="GK294" i="46"/>
  <c r="GL294" i="46"/>
  <c r="GM294" i="46"/>
  <c r="GN294" i="46"/>
  <c r="GO294" i="46"/>
  <c r="GP294" i="46"/>
  <c r="GE295" i="46"/>
  <c r="GF295" i="46"/>
  <c r="GG295" i="46"/>
  <c r="GH295" i="46"/>
  <c r="GI295" i="46"/>
  <c r="GJ295" i="46"/>
  <c r="GK295" i="46"/>
  <c r="GL295" i="46"/>
  <c r="GM295" i="46"/>
  <c r="GN295" i="46"/>
  <c r="GO295" i="46"/>
  <c r="GP295" i="46"/>
  <c r="GE296" i="46"/>
  <c r="GF296" i="46"/>
  <c r="GG296" i="46"/>
  <c r="GH296" i="46"/>
  <c r="GI296" i="46"/>
  <c r="GJ296" i="46"/>
  <c r="GK296" i="46"/>
  <c r="GL296" i="46"/>
  <c r="GM296" i="46"/>
  <c r="GN296" i="46"/>
  <c r="GO296" i="46"/>
  <c r="GP296" i="46"/>
  <c r="GE297" i="46"/>
  <c r="GF297" i="46"/>
  <c r="GG297" i="46"/>
  <c r="GH297" i="46"/>
  <c r="GI297" i="46"/>
  <c r="GJ297" i="46"/>
  <c r="GK297" i="46"/>
  <c r="GL297" i="46"/>
  <c r="GM297" i="46"/>
  <c r="GN297" i="46"/>
  <c r="GO297" i="46"/>
  <c r="GP297" i="46"/>
  <c r="GE298" i="46"/>
  <c r="GF298" i="46"/>
  <c r="GG298" i="46"/>
  <c r="GH298" i="46"/>
  <c r="GI298" i="46"/>
  <c r="GJ298" i="46"/>
  <c r="GK298" i="46"/>
  <c r="GL298" i="46"/>
  <c r="GM298" i="46"/>
  <c r="GN298" i="46"/>
  <c r="GO298" i="46"/>
  <c r="GP298" i="46"/>
  <c r="GE299" i="46"/>
  <c r="GF299" i="46"/>
  <c r="GG299" i="46"/>
  <c r="GH299" i="46"/>
  <c r="GI299" i="46"/>
  <c r="GJ299" i="46"/>
  <c r="GK299" i="46"/>
  <c r="GL299" i="46"/>
  <c r="GM299" i="46"/>
  <c r="GN299" i="46"/>
  <c r="GO299" i="46"/>
  <c r="GP299" i="46"/>
  <c r="GE300" i="46"/>
  <c r="GF300" i="46"/>
  <c r="GG300" i="46"/>
  <c r="GH300" i="46"/>
  <c r="GI300" i="46"/>
  <c r="GJ300" i="46"/>
  <c r="GK300" i="46"/>
  <c r="GL300" i="46"/>
  <c r="GM300" i="46"/>
  <c r="GN300" i="46"/>
  <c r="GO300" i="46"/>
  <c r="GP300" i="46"/>
  <c r="GE301" i="46"/>
  <c r="GF301" i="46"/>
  <c r="GG301" i="46"/>
  <c r="GH301" i="46"/>
  <c r="GI301" i="46"/>
  <c r="GJ301" i="46"/>
  <c r="GK301" i="46"/>
  <c r="GL301" i="46"/>
  <c r="GM301" i="46"/>
  <c r="GN301" i="46"/>
  <c r="GO301" i="46"/>
  <c r="GP301" i="46"/>
  <c r="GE302" i="46"/>
  <c r="GF302" i="46"/>
  <c r="GG302" i="46"/>
  <c r="GH302" i="46"/>
  <c r="GI302" i="46"/>
  <c r="GJ302" i="46"/>
  <c r="GK302" i="46"/>
  <c r="GL302" i="46"/>
  <c r="GM302" i="46"/>
  <c r="GN302" i="46"/>
  <c r="GO302" i="46"/>
  <c r="GP302" i="46"/>
  <c r="GE303" i="46"/>
  <c r="GF303" i="46"/>
  <c r="GG303" i="46"/>
  <c r="GH303" i="46"/>
  <c r="GI303" i="46"/>
  <c r="GJ303" i="46"/>
  <c r="GK303" i="46"/>
  <c r="GL303" i="46"/>
  <c r="GM303" i="46"/>
  <c r="GN303" i="46"/>
  <c r="GO303" i="46"/>
  <c r="GP303" i="46"/>
  <c r="GE304" i="46"/>
  <c r="GF304" i="46"/>
  <c r="GG304" i="46"/>
  <c r="GH304" i="46"/>
  <c r="GI304" i="46"/>
  <c r="GJ304" i="46"/>
  <c r="GK304" i="46"/>
  <c r="GL304" i="46"/>
  <c r="GM304" i="46"/>
  <c r="GN304" i="46"/>
  <c r="GO304" i="46"/>
  <c r="GP304" i="46"/>
  <c r="GE305" i="46"/>
  <c r="GF305" i="46"/>
  <c r="GG305" i="46"/>
  <c r="GH305" i="46"/>
  <c r="GI305" i="46"/>
  <c r="GJ305" i="46"/>
  <c r="GK305" i="46"/>
  <c r="GL305" i="46"/>
  <c r="GM305" i="46"/>
  <c r="GN305" i="46"/>
  <c r="GO305" i="46"/>
  <c r="GP305" i="46"/>
  <c r="GE306" i="46"/>
  <c r="GF306" i="46"/>
  <c r="GG306" i="46"/>
  <c r="GH306" i="46"/>
  <c r="GI306" i="46"/>
  <c r="GJ306" i="46"/>
  <c r="GK306" i="46"/>
  <c r="GL306" i="46"/>
  <c r="GM306" i="46"/>
  <c r="GN306" i="46"/>
  <c r="GO306" i="46"/>
  <c r="GP306" i="46"/>
  <c r="GE307" i="46"/>
  <c r="GF307" i="46"/>
  <c r="GG307" i="46"/>
  <c r="GH307" i="46"/>
  <c r="GI307" i="46"/>
  <c r="GJ307" i="46"/>
  <c r="GK307" i="46"/>
  <c r="GL307" i="46"/>
  <c r="GM307" i="46"/>
  <c r="GN307" i="46"/>
  <c r="GO307" i="46"/>
  <c r="GP307" i="46"/>
  <c r="GE308" i="46"/>
  <c r="GF308" i="46"/>
  <c r="GG308" i="46"/>
  <c r="GH308" i="46"/>
  <c r="GI308" i="46"/>
  <c r="GJ308" i="46"/>
  <c r="GK308" i="46"/>
  <c r="GL308" i="46"/>
  <c r="GM308" i="46"/>
  <c r="GN308" i="46"/>
  <c r="GO308" i="46"/>
  <c r="GP308" i="46"/>
  <c r="GE309" i="46"/>
  <c r="GF309" i="46"/>
  <c r="GG309" i="46"/>
  <c r="GH309" i="46"/>
  <c r="GI309" i="46"/>
  <c r="GJ309" i="46"/>
  <c r="GK309" i="46"/>
  <c r="GL309" i="46"/>
  <c r="GM309" i="46"/>
  <c r="GN309" i="46"/>
  <c r="GO309" i="46"/>
  <c r="GP309" i="46"/>
  <c r="GE310" i="46"/>
  <c r="GF310" i="46"/>
  <c r="GG310" i="46"/>
  <c r="GH310" i="46"/>
  <c r="GI310" i="46"/>
  <c r="GJ310" i="46"/>
  <c r="GK310" i="46"/>
  <c r="GL310" i="46"/>
  <c r="GM310" i="46"/>
  <c r="GN310" i="46"/>
  <c r="GO310" i="46"/>
  <c r="GP310" i="46"/>
  <c r="GE311" i="46"/>
  <c r="GF311" i="46"/>
  <c r="GG311" i="46"/>
  <c r="GH311" i="46"/>
  <c r="GI311" i="46"/>
  <c r="GJ311" i="46"/>
  <c r="GK311" i="46"/>
  <c r="GL311" i="46"/>
  <c r="GM311" i="46"/>
  <c r="GN311" i="46"/>
  <c r="GO311" i="46"/>
  <c r="GP311" i="46"/>
  <c r="GE312" i="46"/>
  <c r="GF312" i="46"/>
  <c r="GG312" i="46"/>
  <c r="GH312" i="46"/>
  <c r="GI312" i="46"/>
  <c r="GJ312" i="46"/>
  <c r="GK312" i="46"/>
  <c r="GL312" i="46"/>
  <c r="GM312" i="46"/>
  <c r="GN312" i="46"/>
  <c r="GO312" i="46"/>
  <c r="GP312" i="46"/>
  <c r="GE313" i="46"/>
  <c r="GF313" i="46"/>
  <c r="GG313" i="46"/>
  <c r="GH313" i="46"/>
  <c r="GI313" i="46"/>
  <c r="GJ313" i="46"/>
  <c r="GK313" i="46"/>
  <c r="GL313" i="46"/>
  <c r="GM313" i="46"/>
  <c r="GN313" i="46"/>
  <c r="GO313" i="46"/>
  <c r="GP313" i="46"/>
  <c r="GE314" i="46"/>
  <c r="GF314" i="46"/>
  <c r="GG314" i="46"/>
  <c r="GH314" i="46"/>
  <c r="GI314" i="46"/>
  <c r="GJ314" i="46"/>
  <c r="GK314" i="46"/>
  <c r="GL314" i="46"/>
  <c r="GM314" i="46"/>
  <c r="GN314" i="46"/>
  <c r="GO314" i="46"/>
  <c r="GP314" i="46"/>
  <c r="GE315" i="46"/>
  <c r="GF315" i="46"/>
  <c r="GG315" i="46"/>
  <c r="GH315" i="46"/>
  <c r="GI315" i="46"/>
  <c r="GJ315" i="46"/>
  <c r="GK315" i="46"/>
  <c r="GL315" i="46"/>
  <c r="GM315" i="46"/>
  <c r="GN315" i="46"/>
  <c r="GO315" i="46"/>
  <c r="GP315" i="46"/>
  <c r="GE316" i="46"/>
  <c r="GF316" i="46"/>
  <c r="GG316" i="46"/>
  <c r="GH316" i="46"/>
  <c r="GI316" i="46"/>
  <c r="GJ316" i="46"/>
  <c r="GK316" i="46"/>
  <c r="GL316" i="46"/>
  <c r="GM316" i="46"/>
  <c r="GN316" i="46"/>
  <c r="GO316" i="46"/>
  <c r="GP316" i="46"/>
  <c r="GE317" i="46"/>
  <c r="GF317" i="46"/>
  <c r="GG317" i="46"/>
  <c r="GH317" i="46"/>
  <c r="GI317" i="46"/>
  <c r="GJ317" i="46"/>
  <c r="GK317" i="46"/>
  <c r="GL317" i="46"/>
  <c r="GM317" i="46"/>
  <c r="GN317" i="46"/>
  <c r="GO317" i="46"/>
  <c r="GP317" i="46"/>
  <c r="GE318" i="46"/>
  <c r="GF318" i="46"/>
  <c r="GG318" i="46"/>
  <c r="GH318" i="46"/>
  <c r="GI318" i="46"/>
  <c r="GJ318" i="46"/>
  <c r="GK318" i="46"/>
  <c r="GL318" i="46"/>
  <c r="GM318" i="46"/>
  <c r="GN318" i="46"/>
  <c r="GO318" i="46"/>
  <c r="GP318" i="46"/>
  <c r="GE319" i="46"/>
  <c r="GF319" i="46"/>
  <c r="GG319" i="46"/>
  <c r="GH319" i="46"/>
  <c r="GI319" i="46"/>
  <c r="GJ319" i="46"/>
  <c r="GK319" i="46"/>
  <c r="GL319" i="46"/>
  <c r="GM319" i="46"/>
  <c r="GN319" i="46"/>
  <c r="GO319" i="46"/>
  <c r="GP319" i="46"/>
  <c r="GE320" i="46"/>
  <c r="GF320" i="46"/>
  <c r="GG320" i="46"/>
  <c r="GH320" i="46"/>
  <c r="GI320" i="46"/>
  <c r="GJ320" i="46"/>
  <c r="GK320" i="46"/>
  <c r="GL320" i="46"/>
  <c r="GM320" i="46"/>
  <c r="GN320" i="46"/>
  <c r="GO320" i="46"/>
  <c r="GP320" i="46"/>
  <c r="GE321" i="46"/>
  <c r="GF321" i="46"/>
  <c r="GG321" i="46"/>
  <c r="GH321" i="46"/>
  <c r="GI321" i="46"/>
  <c r="GJ321" i="46"/>
  <c r="GK321" i="46"/>
  <c r="GL321" i="46"/>
  <c r="GM321" i="46"/>
  <c r="GN321" i="46"/>
  <c r="GO321" i="46"/>
  <c r="GP321" i="46"/>
  <c r="GE322" i="46"/>
  <c r="GF322" i="46"/>
  <c r="GG322" i="46"/>
  <c r="GH322" i="46"/>
  <c r="GI322" i="46"/>
  <c r="GJ322" i="46"/>
  <c r="GK322" i="46"/>
  <c r="GL322" i="46"/>
  <c r="GM322" i="46"/>
  <c r="GN322" i="46"/>
  <c r="GO322" i="46"/>
  <c r="GP322" i="46"/>
  <c r="GE323" i="46"/>
  <c r="GF323" i="46"/>
  <c r="GG323" i="46"/>
  <c r="GH323" i="46"/>
  <c r="GI323" i="46"/>
  <c r="GJ323" i="46"/>
  <c r="GK323" i="46"/>
  <c r="GL323" i="46"/>
  <c r="GM323" i="46"/>
  <c r="GN323" i="46"/>
  <c r="GO323" i="46"/>
  <c r="GP323" i="46"/>
  <c r="GE324" i="46"/>
  <c r="GF324" i="46"/>
  <c r="GG324" i="46"/>
  <c r="GH324" i="46"/>
  <c r="GI324" i="46"/>
  <c r="GJ324" i="46"/>
  <c r="GK324" i="46"/>
  <c r="GL324" i="46"/>
  <c r="GM324" i="46"/>
  <c r="GN324" i="46"/>
  <c r="GO324" i="46"/>
  <c r="GP324" i="46"/>
  <c r="GE325" i="46"/>
  <c r="GF325" i="46"/>
  <c r="GG325" i="46"/>
  <c r="GH325" i="46"/>
  <c r="GI325" i="46"/>
  <c r="GJ325" i="46"/>
  <c r="GK325" i="46"/>
  <c r="GL325" i="46"/>
  <c r="GM325" i="46"/>
  <c r="GN325" i="46"/>
  <c r="GO325" i="46"/>
  <c r="GP325" i="46"/>
  <c r="CY8" i="46"/>
  <c r="HU104" i="46"/>
  <c r="HV104" i="46"/>
  <c r="HW104" i="46"/>
  <c r="HX104" i="46"/>
  <c r="HY104" i="46"/>
  <c r="HZ104" i="46"/>
  <c r="IA104" i="46"/>
  <c r="IB104" i="46"/>
  <c r="IC104" i="46"/>
  <c r="ID104" i="46"/>
  <c r="IE104" i="46"/>
  <c r="IF104" i="46"/>
  <c r="IG104" i="46"/>
  <c r="HU105" i="46"/>
  <c r="HV105" i="46"/>
  <c r="HW105" i="46"/>
  <c r="HX105" i="46"/>
  <c r="HY105" i="46"/>
  <c r="HZ105" i="46"/>
  <c r="IA105" i="46"/>
  <c r="IB105" i="46"/>
  <c r="IC105" i="46"/>
  <c r="ID105" i="46"/>
  <c r="IE105" i="46"/>
  <c r="IF105" i="46"/>
  <c r="IG105" i="46"/>
  <c r="HU106" i="46"/>
  <c r="HV106" i="46"/>
  <c r="HW106" i="46"/>
  <c r="HX106" i="46"/>
  <c r="HY106" i="46"/>
  <c r="HZ106" i="46"/>
  <c r="IA106" i="46"/>
  <c r="IB106" i="46"/>
  <c r="IC106" i="46"/>
  <c r="ID106" i="46"/>
  <c r="IE106" i="46"/>
  <c r="IF106" i="46"/>
  <c r="IG106" i="46"/>
  <c r="HU107" i="46"/>
  <c r="HV107" i="46"/>
  <c r="HW107" i="46"/>
  <c r="HX107" i="46"/>
  <c r="HY107" i="46"/>
  <c r="HZ107" i="46"/>
  <c r="IA107" i="46"/>
  <c r="IB107" i="46"/>
  <c r="IC107" i="46"/>
  <c r="ID107" i="46"/>
  <c r="IE107" i="46"/>
  <c r="IF107" i="46"/>
  <c r="IG107" i="46"/>
  <c r="HU108" i="46"/>
  <c r="HV108" i="46"/>
  <c r="HW108" i="46"/>
  <c r="HX108" i="46"/>
  <c r="HY108" i="46"/>
  <c r="HZ108" i="46"/>
  <c r="IA108" i="46"/>
  <c r="IB108" i="46"/>
  <c r="IC108" i="46"/>
  <c r="ID108" i="46"/>
  <c r="IE108" i="46"/>
  <c r="IF108" i="46"/>
  <c r="IG108" i="46"/>
  <c r="HU109" i="46"/>
  <c r="HV109" i="46"/>
  <c r="HW109" i="46"/>
  <c r="HX109" i="46"/>
  <c r="HY109" i="46"/>
  <c r="HZ109" i="46"/>
  <c r="IA109" i="46"/>
  <c r="IB109" i="46"/>
  <c r="IC109" i="46"/>
  <c r="ID109" i="46"/>
  <c r="IE109" i="46"/>
  <c r="IF109" i="46"/>
  <c r="IG109" i="46"/>
  <c r="HU110" i="46"/>
  <c r="HV110" i="46"/>
  <c r="HW110" i="46"/>
  <c r="HX110" i="46"/>
  <c r="HY110" i="46"/>
  <c r="HZ110" i="46"/>
  <c r="IA110" i="46"/>
  <c r="IB110" i="46"/>
  <c r="IC110" i="46"/>
  <c r="ID110" i="46"/>
  <c r="IE110" i="46"/>
  <c r="IF110" i="46"/>
  <c r="IG110" i="46"/>
  <c r="HU111" i="46"/>
  <c r="HV111" i="46"/>
  <c r="HW111" i="46"/>
  <c r="HX111" i="46"/>
  <c r="HY111" i="46"/>
  <c r="HZ111" i="46"/>
  <c r="IA111" i="46"/>
  <c r="IB111" i="46"/>
  <c r="IC111" i="46"/>
  <c r="ID111" i="46"/>
  <c r="IE111" i="46"/>
  <c r="IF111" i="46"/>
  <c r="IG111" i="46"/>
  <c r="HU112" i="46"/>
  <c r="HV112" i="46"/>
  <c r="HW112" i="46"/>
  <c r="HX112" i="46"/>
  <c r="HY112" i="46"/>
  <c r="HZ112" i="46"/>
  <c r="IA112" i="46"/>
  <c r="IB112" i="46"/>
  <c r="IC112" i="46"/>
  <c r="ID112" i="46"/>
  <c r="IE112" i="46"/>
  <c r="IF112" i="46"/>
  <c r="IG112" i="46"/>
  <c r="HU113" i="46"/>
  <c r="HV113" i="46"/>
  <c r="HW113" i="46"/>
  <c r="HX113" i="46"/>
  <c r="HY113" i="46"/>
  <c r="HZ113" i="46"/>
  <c r="IA113" i="46"/>
  <c r="IB113" i="46"/>
  <c r="IC113" i="46"/>
  <c r="ID113" i="46"/>
  <c r="IE113" i="46"/>
  <c r="IF113" i="46"/>
  <c r="IG113" i="46"/>
  <c r="HU114" i="46"/>
  <c r="HV114" i="46"/>
  <c r="HW114" i="46"/>
  <c r="HX114" i="46"/>
  <c r="HY114" i="46"/>
  <c r="HZ114" i="46"/>
  <c r="IA114" i="46"/>
  <c r="IB114" i="46"/>
  <c r="IC114" i="46"/>
  <c r="ID114" i="46"/>
  <c r="IE114" i="46"/>
  <c r="IF114" i="46"/>
  <c r="IG114" i="46"/>
  <c r="HU115" i="46"/>
  <c r="HV115" i="46"/>
  <c r="HW115" i="46"/>
  <c r="HX115" i="46"/>
  <c r="HY115" i="46"/>
  <c r="HZ115" i="46"/>
  <c r="IA115" i="46"/>
  <c r="IB115" i="46"/>
  <c r="IC115" i="46"/>
  <c r="ID115" i="46"/>
  <c r="IE115" i="46"/>
  <c r="IF115" i="46"/>
  <c r="IG115" i="46"/>
  <c r="HU116" i="46"/>
  <c r="HV116" i="46"/>
  <c r="HW116" i="46"/>
  <c r="HX116" i="46"/>
  <c r="HY116" i="46"/>
  <c r="HZ116" i="46"/>
  <c r="IA116" i="46"/>
  <c r="IB116" i="46"/>
  <c r="IC116" i="46"/>
  <c r="ID116" i="46"/>
  <c r="IE116" i="46"/>
  <c r="IF116" i="46"/>
  <c r="IG116" i="46"/>
  <c r="HU117" i="46"/>
  <c r="HV117" i="46"/>
  <c r="HW117" i="46"/>
  <c r="HX117" i="46"/>
  <c r="HY117" i="46"/>
  <c r="HZ117" i="46"/>
  <c r="IA117" i="46"/>
  <c r="IB117" i="46"/>
  <c r="IC117" i="46"/>
  <c r="ID117" i="46"/>
  <c r="IE117" i="46"/>
  <c r="IF117" i="46"/>
  <c r="IG117" i="46"/>
  <c r="HU118" i="46"/>
  <c r="HV118" i="46"/>
  <c r="HW118" i="46"/>
  <c r="HX118" i="46"/>
  <c r="HY118" i="46"/>
  <c r="HZ118" i="46"/>
  <c r="IA118" i="46"/>
  <c r="IB118" i="46"/>
  <c r="IC118" i="46"/>
  <c r="ID118" i="46"/>
  <c r="IE118" i="46"/>
  <c r="IF118" i="46"/>
  <c r="IG118" i="46"/>
  <c r="HU119" i="46"/>
  <c r="HV119" i="46"/>
  <c r="HW119" i="46"/>
  <c r="HX119" i="46"/>
  <c r="HY119" i="46"/>
  <c r="HZ119" i="46"/>
  <c r="IA119" i="46"/>
  <c r="IB119" i="46"/>
  <c r="IC119" i="46"/>
  <c r="ID119" i="46"/>
  <c r="IE119" i="46"/>
  <c r="IF119" i="46"/>
  <c r="IG119" i="46"/>
  <c r="HU120" i="46"/>
  <c r="HV120" i="46"/>
  <c r="HW120" i="46"/>
  <c r="HX120" i="46"/>
  <c r="HY120" i="46"/>
  <c r="HZ120" i="46"/>
  <c r="IA120" i="46"/>
  <c r="IB120" i="46"/>
  <c r="IC120" i="46"/>
  <c r="ID120" i="46"/>
  <c r="IE120" i="46"/>
  <c r="IF120" i="46"/>
  <c r="IG120" i="46"/>
  <c r="HU121" i="46"/>
  <c r="HV121" i="46"/>
  <c r="HW121" i="46"/>
  <c r="HX121" i="46"/>
  <c r="HY121" i="46"/>
  <c r="HZ121" i="46"/>
  <c r="IA121" i="46"/>
  <c r="IB121" i="46"/>
  <c r="IC121" i="46"/>
  <c r="ID121" i="46"/>
  <c r="IE121" i="46"/>
  <c r="IF121" i="46"/>
  <c r="IG121" i="46"/>
  <c r="HU122" i="46"/>
  <c r="HV122" i="46"/>
  <c r="HW122" i="46"/>
  <c r="HX122" i="46"/>
  <c r="HY122" i="46"/>
  <c r="HZ122" i="46"/>
  <c r="IA122" i="46"/>
  <c r="IB122" i="46"/>
  <c r="IC122" i="46"/>
  <c r="ID122" i="46"/>
  <c r="IE122" i="46"/>
  <c r="IF122" i="46"/>
  <c r="IG122" i="46"/>
  <c r="HU123" i="46"/>
  <c r="HV123" i="46"/>
  <c r="HW123" i="46"/>
  <c r="HX123" i="46"/>
  <c r="HY123" i="46"/>
  <c r="HZ123" i="46"/>
  <c r="IA123" i="46"/>
  <c r="IB123" i="46"/>
  <c r="IC123" i="46"/>
  <c r="ID123" i="46"/>
  <c r="IE123" i="46"/>
  <c r="IF123" i="46"/>
  <c r="IG123" i="46"/>
  <c r="HU124" i="46"/>
  <c r="HV124" i="46"/>
  <c r="HW124" i="46"/>
  <c r="HX124" i="46"/>
  <c r="HY124" i="46"/>
  <c r="HZ124" i="46"/>
  <c r="IA124" i="46"/>
  <c r="IB124" i="46"/>
  <c r="IC124" i="46"/>
  <c r="ID124" i="46"/>
  <c r="IE124" i="46"/>
  <c r="IF124" i="46"/>
  <c r="IG124" i="46"/>
  <c r="HU125" i="46"/>
  <c r="HV125" i="46"/>
  <c r="HW125" i="46"/>
  <c r="HX125" i="46"/>
  <c r="HY125" i="46"/>
  <c r="HZ125" i="46"/>
  <c r="IA125" i="46"/>
  <c r="IB125" i="46"/>
  <c r="IC125" i="46"/>
  <c r="ID125" i="46"/>
  <c r="IE125" i="46"/>
  <c r="IF125" i="46"/>
  <c r="IG125" i="46"/>
  <c r="HU126" i="46"/>
  <c r="HV126" i="46"/>
  <c r="HW126" i="46"/>
  <c r="HX126" i="46"/>
  <c r="HY126" i="46"/>
  <c r="HZ126" i="46"/>
  <c r="IA126" i="46"/>
  <c r="IB126" i="46"/>
  <c r="IC126" i="46"/>
  <c r="ID126" i="46"/>
  <c r="IE126" i="46"/>
  <c r="IF126" i="46"/>
  <c r="IG126" i="46"/>
  <c r="HU127" i="46"/>
  <c r="HV127" i="46"/>
  <c r="HW127" i="46"/>
  <c r="HX127" i="46"/>
  <c r="HY127" i="46"/>
  <c r="HZ127" i="46"/>
  <c r="IA127" i="46"/>
  <c r="IB127" i="46"/>
  <c r="IC127" i="46"/>
  <c r="ID127" i="46"/>
  <c r="IE127" i="46"/>
  <c r="IF127" i="46"/>
  <c r="IG127" i="46"/>
  <c r="HU128" i="46"/>
  <c r="HV128" i="46"/>
  <c r="HW128" i="46"/>
  <c r="HX128" i="46"/>
  <c r="HY128" i="46"/>
  <c r="HZ128" i="46"/>
  <c r="IA128" i="46"/>
  <c r="IB128" i="46"/>
  <c r="IC128" i="46"/>
  <c r="ID128" i="46"/>
  <c r="IE128" i="46"/>
  <c r="IF128" i="46"/>
  <c r="IG128" i="46"/>
  <c r="HU129" i="46"/>
  <c r="HV129" i="46"/>
  <c r="HW129" i="46"/>
  <c r="HX129" i="46"/>
  <c r="HY129" i="46"/>
  <c r="HZ129" i="46"/>
  <c r="IA129" i="46"/>
  <c r="IB129" i="46"/>
  <c r="IC129" i="46"/>
  <c r="ID129" i="46"/>
  <c r="IE129" i="46"/>
  <c r="IF129" i="46"/>
  <c r="IG129" i="46"/>
  <c r="HU130" i="46"/>
  <c r="HV130" i="46"/>
  <c r="HW130" i="46"/>
  <c r="HX130" i="46"/>
  <c r="HY130" i="46"/>
  <c r="HZ130" i="46"/>
  <c r="IA130" i="46"/>
  <c r="IB130" i="46"/>
  <c r="IC130" i="46"/>
  <c r="ID130" i="46"/>
  <c r="IE130" i="46"/>
  <c r="IF130" i="46"/>
  <c r="IG130" i="46"/>
  <c r="HU131" i="46"/>
  <c r="HV131" i="46"/>
  <c r="HW131" i="46"/>
  <c r="HX131" i="46"/>
  <c r="HY131" i="46"/>
  <c r="HZ131" i="46"/>
  <c r="IA131" i="46"/>
  <c r="IB131" i="46"/>
  <c r="IC131" i="46"/>
  <c r="ID131" i="46"/>
  <c r="IE131" i="46"/>
  <c r="IF131" i="46"/>
  <c r="IG131" i="46"/>
  <c r="HU132" i="46"/>
  <c r="HV132" i="46"/>
  <c r="HW132" i="46"/>
  <c r="HX132" i="46"/>
  <c r="HY132" i="46"/>
  <c r="HZ132" i="46"/>
  <c r="IA132" i="46"/>
  <c r="IB132" i="46"/>
  <c r="IC132" i="46"/>
  <c r="ID132" i="46"/>
  <c r="IE132" i="46"/>
  <c r="IF132" i="46"/>
  <c r="IG132" i="46"/>
  <c r="HU133" i="46"/>
  <c r="HV133" i="46"/>
  <c r="HW133" i="46"/>
  <c r="HX133" i="46"/>
  <c r="HY133" i="46"/>
  <c r="HZ133" i="46"/>
  <c r="IA133" i="46"/>
  <c r="IB133" i="46"/>
  <c r="IC133" i="46"/>
  <c r="ID133" i="46"/>
  <c r="IE133" i="46"/>
  <c r="IF133" i="46"/>
  <c r="IG133" i="46"/>
  <c r="HU134" i="46"/>
  <c r="HV134" i="46"/>
  <c r="HW134" i="46"/>
  <c r="HX134" i="46"/>
  <c r="HY134" i="46"/>
  <c r="HZ134" i="46"/>
  <c r="IA134" i="46"/>
  <c r="IB134" i="46"/>
  <c r="IC134" i="46"/>
  <c r="ID134" i="46"/>
  <c r="IE134" i="46"/>
  <c r="IF134" i="46"/>
  <c r="IG134" i="46"/>
  <c r="HU135" i="46"/>
  <c r="HV135" i="46"/>
  <c r="HW135" i="46"/>
  <c r="HX135" i="46"/>
  <c r="HY135" i="46"/>
  <c r="HZ135" i="46"/>
  <c r="IA135" i="46"/>
  <c r="IB135" i="46"/>
  <c r="IC135" i="46"/>
  <c r="ID135" i="46"/>
  <c r="IE135" i="46"/>
  <c r="IF135" i="46"/>
  <c r="IG135" i="46"/>
  <c r="HU136" i="46"/>
  <c r="HV136" i="46"/>
  <c r="HW136" i="46"/>
  <c r="HX136" i="46"/>
  <c r="HY136" i="46"/>
  <c r="HZ136" i="46"/>
  <c r="IA136" i="46"/>
  <c r="IB136" i="46"/>
  <c r="IC136" i="46"/>
  <c r="ID136" i="46"/>
  <c r="IE136" i="46"/>
  <c r="IF136" i="46"/>
  <c r="IG136" i="46"/>
  <c r="HU137" i="46"/>
  <c r="HV137" i="46"/>
  <c r="HW137" i="46"/>
  <c r="HX137" i="46"/>
  <c r="HY137" i="46"/>
  <c r="HZ137" i="46"/>
  <c r="IA137" i="46"/>
  <c r="IB137" i="46"/>
  <c r="IC137" i="46"/>
  <c r="ID137" i="46"/>
  <c r="IE137" i="46"/>
  <c r="IF137" i="46"/>
  <c r="IG137" i="46"/>
  <c r="HU138" i="46"/>
  <c r="HV138" i="46"/>
  <c r="HW138" i="46"/>
  <c r="HX138" i="46"/>
  <c r="HY138" i="46"/>
  <c r="HZ138" i="46"/>
  <c r="IA138" i="46"/>
  <c r="IB138" i="46"/>
  <c r="IC138" i="46"/>
  <c r="ID138" i="46"/>
  <c r="IE138" i="46"/>
  <c r="IF138" i="46"/>
  <c r="IG138" i="46"/>
  <c r="HU139" i="46"/>
  <c r="HV139" i="46"/>
  <c r="HW139" i="46"/>
  <c r="HX139" i="46"/>
  <c r="HY139" i="46"/>
  <c r="HZ139" i="46"/>
  <c r="IA139" i="46"/>
  <c r="IB139" i="46"/>
  <c r="IC139" i="46"/>
  <c r="ID139" i="46"/>
  <c r="IE139" i="46"/>
  <c r="IF139" i="46"/>
  <c r="IG139" i="46"/>
  <c r="HU140" i="46"/>
  <c r="HV140" i="46"/>
  <c r="HW140" i="46"/>
  <c r="HX140" i="46"/>
  <c r="HY140" i="46"/>
  <c r="HZ140" i="46"/>
  <c r="IA140" i="46"/>
  <c r="IB140" i="46"/>
  <c r="IC140" i="46"/>
  <c r="ID140" i="46"/>
  <c r="IE140" i="46"/>
  <c r="IF140" i="46"/>
  <c r="IG140" i="46"/>
  <c r="HU141" i="46"/>
  <c r="HV141" i="46"/>
  <c r="HW141" i="46"/>
  <c r="HX141" i="46"/>
  <c r="HY141" i="46"/>
  <c r="HZ141" i="46"/>
  <c r="IA141" i="46"/>
  <c r="IB141" i="46"/>
  <c r="IC141" i="46"/>
  <c r="ID141" i="46"/>
  <c r="IE141" i="46"/>
  <c r="IF141" i="46"/>
  <c r="IG141" i="46"/>
  <c r="HU142" i="46"/>
  <c r="HV142" i="46"/>
  <c r="HW142" i="46"/>
  <c r="HX142" i="46"/>
  <c r="HY142" i="46"/>
  <c r="HZ142" i="46"/>
  <c r="IA142" i="46"/>
  <c r="IB142" i="46"/>
  <c r="IC142" i="46"/>
  <c r="ID142" i="46"/>
  <c r="IE142" i="46"/>
  <c r="IF142" i="46"/>
  <c r="IG142" i="46"/>
  <c r="HU143" i="46"/>
  <c r="HV143" i="46"/>
  <c r="HW143" i="46"/>
  <c r="HX143" i="46"/>
  <c r="HY143" i="46"/>
  <c r="HZ143" i="46"/>
  <c r="IA143" i="46"/>
  <c r="IB143" i="46"/>
  <c r="IC143" i="46"/>
  <c r="ID143" i="46"/>
  <c r="IE143" i="46"/>
  <c r="IF143" i="46"/>
  <c r="IG143" i="46"/>
  <c r="HU144" i="46"/>
  <c r="HV144" i="46"/>
  <c r="HW144" i="46"/>
  <c r="HX144" i="46"/>
  <c r="HY144" i="46"/>
  <c r="HZ144" i="46"/>
  <c r="IA144" i="46"/>
  <c r="IB144" i="46"/>
  <c r="IC144" i="46"/>
  <c r="ID144" i="46"/>
  <c r="IE144" i="46"/>
  <c r="IF144" i="46"/>
  <c r="IG144" i="46"/>
  <c r="HU145" i="46"/>
  <c r="HV145" i="46"/>
  <c r="HW145" i="46"/>
  <c r="HX145" i="46"/>
  <c r="HY145" i="46"/>
  <c r="HZ145" i="46"/>
  <c r="IA145" i="46"/>
  <c r="IB145" i="46"/>
  <c r="IC145" i="46"/>
  <c r="ID145" i="46"/>
  <c r="IE145" i="46"/>
  <c r="IF145" i="46"/>
  <c r="IG145" i="46"/>
  <c r="HU146" i="46"/>
  <c r="HV146" i="46"/>
  <c r="HW146" i="46"/>
  <c r="HX146" i="46"/>
  <c r="HY146" i="46"/>
  <c r="HZ146" i="46"/>
  <c r="IA146" i="46"/>
  <c r="IB146" i="46"/>
  <c r="IC146" i="46"/>
  <c r="ID146" i="46"/>
  <c r="IE146" i="46"/>
  <c r="IF146" i="46"/>
  <c r="IG146" i="46"/>
  <c r="HU147" i="46"/>
  <c r="HV147" i="46"/>
  <c r="HW147" i="46"/>
  <c r="HX147" i="46"/>
  <c r="HY147" i="46"/>
  <c r="HZ147" i="46"/>
  <c r="IA147" i="46"/>
  <c r="IB147" i="46"/>
  <c r="IC147" i="46"/>
  <c r="ID147" i="46"/>
  <c r="IE147" i="46"/>
  <c r="IF147" i="46"/>
  <c r="IG147" i="46"/>
  <c r="HU148" i="46"/>
  <c r="HV148" i="46"/>
  <c r="HW148" i="46"/>
  <c r="HX148" i="46"/>
  <c r="HY148" i="46"/>
  <c r="HZ148" i="46"/>
  <c r="IA148" i="46"/>
  <c r="IB148" i="46"/>
  <c r="IC148" i="46"/>
  <c r="ID148" i="46"/>
  <c r="IE148" i="46"/>
  <c r="IF148" i="46"/>
  <c r="IG148" i="46"/>
  <c r="HU149" i="46"/>
  <c r="HV149" i="46"/>
  <c r="HW149" i="46"/>
  <c r="HX149" i="46"/>
  <c r="HY149" i="46"/>
  <c r="HZ149" i="46"/>
  <c r="IA149" i="46"/>
  <c r="IB149" i="46"/>
  <c r="IC149" i="46"/>
  <c r="ID149" i="46"/>
  <c r="IE149" i="46"/>
  <c r="IF149" i="46"/>
  <c r="IG149" i="46"/>
  <c r="HU150" i="46"/>
  <c r="HV150" i="46"/>
  <c r="HW150" i="46"/>
  <c r="HX150" i="46"/>
  <c r="HY150" i="46"/>
  <c r="HZ150" i="46"/>
  <c r="IA150" i="46"/>
  <c r="IB150" i="46"/>
  <c r="IC150" i="46"/>
  <c r="ID150" i="46"/>
  <c r="IE150" i="46"/>
  <c r="IF150" i="46"/>
  <c r="IG150" i="46"/>
  <c r="HU151" i="46"/>
  <c r="HV151" i="46"/>
  <c r="HW151" i="46"/>
  <c r="HX151" i="46"/>
  <c r="HY151" i="46"/>
  <c r="HZ151" i="46"/>
  <c r="IA151" i="46"/>
  <c r="IB151" i="46"/>
  <c r="IC151" i="46"/>
  <c r="ID151" i="46"/>
  <c r="IE151" i="46"/>
  <c r="IF151" i="46"/>
  <c r="IG151" i="46"/>
  <c r="HU152" i="46"/>
  <c r="HV152" i="46"/>
  <c r="HW152" i="46"/>
  <c r="HX152" i="46"/>
  <c r="HY152" i="46"/>
  <c r="HZ152" i="46"/>
  <c r="IA152" i="46"/>
  <c r="IB152" i="46"/>
  <c r="IC152" i="46"/>
  <c r="ID152" i="46"/>
  <c r="IE152" i="46"/>
  <c r="IF152" i="46"/>
  <c r="IG152" i="46"/>
  <c r="HU153" i="46"/>
  <c r="HV153" i="46"/>
  <c r="HW153" i="46"/>
  <c r="HX153" i="46"/>
  <c r="HY153" i="46"/>
  <c r="HZ153" i="46"/>
  <c r="IA153" i="46"/>
  <c r="IB153" i="46"/>
  <c r="IC153" i="46"/>
  <c r="ID153" i="46"/>
  <c r="IE153" i="46"/>
  <c r="IF153" i="46"/>
  <c r="IG153" i="46"/>
  <c r="HU154" i="46"/>
  <c r="HV154" i="46"/>
  <c r="HW154" i="46"/>
  <c r="HX154" i="46"/>
  <c r="HY154" i="46"/>
  <c r="HZ154" i="46"/>
  <c r="IA154" i="46"/>
  <c r="IB154" i="46"/>
  <c r="IC154" i="46"/>
  <c r="ID154" i="46"/>
  <c r="IE154" i="46"/>
  <c r="IF154" i="46"/>
  <c r="IG154" i="46"/>
  <c r="HU155" i="46"/>
  <c r="HV155" i="46"/>
  <c r="HW155" i="46"/>
  <c r="HX155" i="46"/>
  <c r="HY155" i="46"/>
  <c r="HZ155" i="46"/>
  <c r="IA155" i="46"/>
  <c r="IB155" i="46"/>
  <c r="IC155" i="46"/>
  <c r="ID155" i="46"/>
  <c r="IE155" i="46"/>
  <c r="IF155" i="46"/>
  <c r="IG155" i="46"/>
  <c r="HU156" i="46"/>
  <c r="HV156" i="46"/>
  <c r="HW156" i="46"/>
  <c r="HX156" i="46"/>
  <c r="HY156" i="46"/>
  <c r="HZ156" i="46"/>
  <c r="IA156" i="46"/>
  <c r="IB156" i="46"/>
  <c r="IC156" i="46"/>
  <c r="ID156" i="46"/>
  <c r="IE156" i="46"/>
  <c r="IF156" i="46"/>
  <c r="IG156" i="46"/>
  <c r="HU157" i="46"/>
  <c r="HV157" i="46"/>
  <c r="HW157" i="46"/>
  <c r="HX157" i="46"/>
  <c r="HY157" i="46"/>
  <c r="HZ157" i="46"/>
  <c r="IA157" i="46"/>
  <c r="IB157" i="46"/>
  <c r="IC157" i="46"/>
  <c r="ID157" i="46"/>
  <c r="IE157" i="46"/>
  <c r="IF157" i="46"/>
  <c r="IG157" i="46"/>
  <c r="HU158" i="46"/>
  <c r="HV158" i="46"/>
  <c r="HW158" i="46"/>
  <c r="HX158" i="46"/>
  <c r="HY158" i="46"/>
  <c r="HZ158" i="46"/>
  <c r="IA158" i="46"/>
  <c r="IB158" i="46"/>
  <c r="IC158" i="46"/>
  <c r="ID158" i="46"/>
  <c r="IE158" i="46"/>
  <c r="IF158" i="46"/>
  <c r="IG158" i="46"/>
  <c r="HU159" i="46"/>
  <c r="HV159" i="46"/>
  <c r="HW159" i="46"/>
  <c r="HX159" i="46"/>
  <c r="HY159" i="46"/>
  <c r="HZ159" i="46"/>
  <c r="IA159" i="46"/>
  <c r="IB159" i="46"/>
  <c r="IC159" i="46"/>
  <c r="ID159" i="46"/>
  <c r="IE159" i="46"/>
  <c r="IF159" i="46"/>
  <c r="IG159" i="46"/>
  <c r="HU160" i="46"/>
  <c r="HV160" i="46"/>
  <c r="HW160" i="46"/>
  <c r="HX160" i="46"/>
  <c r="HY160" i="46"/>
  <c r="HZ160" i="46"/>
  <c r="IA160" i="46"/>
  <c r="IB160" i="46"/>
  <c r="IC160" i="46"/>
  <c r="ID160" i="46"/>
  <c r="IE160" i="46"/>
  <c r="IF160" i="46"/>
  <c r="IG160" i="46"/>
  <c r="HU161" i="46"/>
  <c r="HV161" i="46"/>
  <c r="HW161" i="46"/>
  <c r="HX161" i="46"/>
  <c r="HY161" i="46"/>
  <c r="HZ161" i="46"/>
  <c r="IA161" i="46"/>
  <c r="IB161" i="46"/>
  <c r="IC161" i="46"/>
  <c r="ID161" i="46"/>
  <c r="IE161" i="46"/>
  <c r="IF161" i="46"/>
  <c r="IG161" i="46"/>
  <c r="HU162" i="46"/>
  <c r="HV162" i="46"/>
  <c r="HW162" i="46"/>
  <c r="HX162" i="46"/>
  <c r="HY162" i="46"/>
  <c r="HZ162" i="46"/>
  <c r="IA162" i="46"/>
  <c r="IB162" i="46"/>
  <c r="IC162" i="46"/>
  <c r="ID162" i="46"/>
  <c r="IE162" i="46"/>
  <c r="IF162" i="46"/>
  <c r="IG162" i="46"/>
  <c r="HU163" i="46"/>
  <c r="HV163" i="46"/>
  <c r="HW163" i="46"/>
  <c r="HX163" i="46"/>
  <c r="HY163" i="46"/>
  <c r="HZ163" i="46"/>
  <c r="IA163" i="46"/>
  <c r="IB163" i="46"/>
  <c r="IC163" i="46"/>
  <c r="ID163" i="46"/>
  <c r="IE163" i="46"/>
  <c r="IF163" i="46"/>
  <c r="IG163" i="46"/>
  <c r="HU164" i="46"/>
  <c r="HV164" i="46"/>
  <c r="HW164" i="46"/>
  <c r="HX164" i="46"/>
  <c r="HY164" i="46"/>
  <c r="HZ164" i="46"/>
  <c r="IA164" i="46"/>
  <c r="IB164" i="46"/>
  <c r="IC164" i="46"/>
  <c r="ID164" i="46"/>
  <c r="IE164" i="46"/>
  <c r="IF164" i="46"/>
  <c r="IG164" i="46"/>
  <c r="HU165" i="46"/>
  <c r="HV165" i="46"/>
  <c r="HW165" i="46"/>
  <c r="HX165" i="46"/>
  <c r="HY165" i="46"/>
  <c r="HZ165" i="46"/>
  <c r="IA165" i="46"/>
  <c r="IB165" i="46"/>
  <c r="IC165" i="46"/>
  <c r="ID165" i="46"/>
  <c r="IE165" i="46"/>
  <c r="IF165" i="46"/>
  <c r="IG165" i="46"/>
  <c r="HU166" i="46"/>
  <c r="HV166" i="46"/>
  <c r="HW166" i="46"/>
  <c r="HX166" i="46"/>
  <c r="HY166" i="46"/>
  <c r="HZ166" i="46"/>
  <c r="IA166" i="46"/>
  <c r="IB166" i="46"/>
  <c r="IC166" i="46"/>
  <c r="ID166" i="46"/>
  <c r="IE166" i="46"/>
  <c r="IF166" i="46"/>
  <c r="IG166" i="46"/>
  <c r="HU167" i="46"/>
  <c r="HV167" i="46"/>
  <c r="HW167" i="46"/>
  <c r="HX167" i="46"/>
  <c r="HY167" i="46"/>
  <c r="HZ167" i="46"/>
  <c r="IA167" i="46"/>
  <c r="IB167" i="46"/>
  <c r="IC167" i="46"/>
  <c r="ID167" i="46"/>
  <c r="IE167" i="46"/>
  <c r="IF167" i="46"/>
  <c r="IG167" i="46"/>
  <c r="HU168" i="46"/>
  <c r="HV168" i="46"/>
  <c r="HW168" i="46"/>
  <c r="HX168" i="46"/>
  <c r="HY168" i="46"/>
  <c r="HZ168" i="46"/>
  <c r="IA168" i="46"/>
  <c r="IB168" i="46"/>
  <c r="IC168" i="46"/>
  <c r="ID168" i="46"/>
  <c r="IE168" i="46"/>
  <c r="IF168" i="46"/>
  <c r="IG168" i="46"/>
  <c r="HU169" i="46"/>
  <c r="HV169" i="46"/>
  <c r="HW169" i="46"/>
  <c r="HX169" i="46"/>
  <c r="HY169" i="46"/>
  <c r="HZ169" i="46"/>
  <c r="IA169" i="46"/>
  <c r="IB169" i="46"/>
  <c r="IC169" i="46"/>
  <c r="ID169" i="46"/>
  <c r="IE169" i="46"/>
  <c r="IF169" i="46"/>
  <c r="IG169" i="46"/>
  <c r="HU170" i="46"/>
  <c r="HV170" i="46"/>
  <c r="HW170" i="46"/>
  <c r="HX170" i="46"/>
  <c r="HY170" i="46"/>
  <c r="HZ170" i="46"/>
  <c r="IA170" i="46"/>
  <c r="IB170" i="46"/>
  <c r="IC170" i="46"/>
  <c r="ID170" i="46"/>
  <c r="IE170" i="46"/>
  <c r="IF170" i="46"/>
  <c r="IG170" i="46"/>
  <c r="HU171" i="46"/>
  <c r="HV171" i="46"/>
  <c r="HW171" i="46"/>
  <c r="HX171" i="46"/>
  <c r="HY171" i="46"/>
  <c r="HZ171" i="46"/>
  <c r="IA171" i="46"/>
  <c r="IB171" i="46"/>
  <c r="IC171" i="46"/>
  <c r="ID171" i="46"/>
  <c r="IE171" i="46"/>
  <c r="IF171" i="46"/>
  <c r="IG171" i="46"/>
  <c r="HU172" i="46"/>
  <c r="HV172" i="46"/>
  <c r="HW172" i="46"/>
  <c r="HX172" i="46"/>
  <c r="HY172" i="46"/>
  <c r="HZ172" i="46"/>
  <c r="IA172" i="46"/>
  <c r="IB172" i="46"/>
  <c r="IC172" i="46"/>
  <c r="ID172" i="46"/>
  <c r="IE172" i="46"/>
  <c r="IF172" i="46"/>
  <c r="IG172" i="46"/>
  <c r="HU173" i="46"/>
  <c r="HV173" i="46"/>
  <c r="HW173" i="46"/>
  <c r="HX173" i="46"/>
  <c r="HY173" i="46"/>
  <c r="HZ173" i="46"/>
  <c r="IA173" i="46"/>
  <c r="IB173" i="46"/>
  <c r="IC173" i="46"/>
  <c r="ID173" i="46"/>
  <c r="IE173" i="46"/>
  <c r="IF173" i="46"/>
  <c r="IG173" i="46"/>
  <c r="HU174" i="46"/>
  <c r="HV174" i="46"/>
  <c r="HW174" i="46"/>
  <c r="HX174" i="46"/>
  <c r="HY174" i="46"/>
  <c r="HZ174" i="46"/>
  <c r="IA174" i="46"/>
  <c r="IB174" i="46"/>
  <c r="IC174" i="46"/>
  <c r="ID174" i="46"/>
  <c r="IE174" i="46"/>
  <c r="IF174" i="46"/>
  <c r="IG174" i="46"/>
  <c r="HU175" i="46"/>
  <c r="HV175" i="46"/>
  <c r="HW175" i="46"/>
  <c r="HX175" i="46"/>
  <c r="HY175" i="46"/>
  <c r="HZ175" i="46"/>
  <c r="IA175" i="46"/>
  <c r="IB175" i="46"/>
  <c r="IC175" i="46"/>
  <c r="ID175" i="46"/>
  <c r="IE175" i="46"/>
  <c r="IF175" i="46"/>
  <c r="IG175" i="46"/>
  <c r="HU176" i="46"/>
  <c r="HV176" i="46"/>
  <c r="HW176" i="46"/>
  <c r="HX176" i="46"/>
  <c r="HY176" i="46"/>
  <c r="HZ176" i="46"/>
  <c r="IA176" i="46"/>
  <c r="IB176" i="46"/>
  <c r="IC176" i="46"/>
  <c r="ID176" i="46"/>
  <c r="IE176" i="46"/>
  <c r="IF176" i="46"/>
  <c r="IG176" i="46"/>
  <c r="HU177" i="46"/>
  <c r="HV177" i="46"/>
  <c r="HW177" i="46"/>
  <c r="HX177" i="46"/>
  <c r="HY177" i="46"/>
  <c r="HZ177" i="46"/>
  <c r="IA177" i="46"/>
  <c r="IB177" i="46"/>
  <c r="IC177" i="46"/>
  <c r="ID177" i="46"/>
  <c r="IE177" i="46"/>
  <c r="IF177" i="46"/>
  <c r="IG177" i="46"/>
  <c r="HU178" i="46"/>
  <c r="HV178" i="46"/>
  <c r="HW178" i="46"/>
  <c r="HX178" i="46"/>
  <c r="HY178" i="46"/>
  <c r="HZ178" i="46"/>
  <c r="IA178" i="46"/>
  <c r="IB178" i="46"/>
  <c r="IC178" i="46"/>
  <c r="ID178" i="46"/>
  <c r="IE178" i="46"/>
  <c r="IF178" i="46"/>
  <c r="IG178" i="46"/>
  <c r="HU179" i="46"/>
  <c r="HV179" i="46"/>
  <c r="HW179" i="46"/>
  <c r="HX179" i="46"/>
  <c r="HY179" i="46"/>
  <c r="HZ179" i="46"/>
  <c r="IA179" i="46"/>
  <c r="IB179" i="46"/>
  <c r="IC179" i="46"/>
  <c r="ID179" i="46"/>
  <c r="IE179" i="46"/>
  <c r="IF179" i="46"/>
  <c r="IG179" i="46"/>
  <c r="HU180" i="46"/>
  <c r="HV180" i="46"/>
  <c r="HW180" i="46"/>
  <c r="HX180" i="46"/>
  <c r="HY180" i="46"/>
  <c r="HZ180" i="46"/>
  <c r="IA180" i="46"/>
  <c r="IB180" i="46"/>
  <c r="IC180" i="46"/>
  <c r="ID180" i="46"/>
  <c r="IE180" i="46"/>
  <c r="IF180" i="46"/>
  <c r="IG180" i="46"/>
  <c r="HU181" i="46"/>
  <c r="HV181" i="46"/>
  <c r="HW181" i="46"/>
  <c r="HX181" i="46"/>
  <c r="HY181" i="46"/>
  <c r="HZ181" i="46"/>
  <c r="IA181" i="46"/>
  <c r="IB181" i="46"/>
  <c r="IC181" i="46"/>
  <c r="ID181" i="46"/>
  <c r="IE181" i="46"/>
  <c r="IF181" i="46"/>
  <c r="IG181" i="46"/>
  <c r="HU182" i="46"/>
  <c r="HV182" i="46"/>
  <c r="HW182" i="46"/>
  <c r="HX182" i="46"/>
  <c r="HY182" i="46"/>
  <c r="HZ182" i="46"/>
  <c r="IA182" i="46"/>
  <c r="IB182" i="46"/>
  <c r="IC182" i="46"/>
  <c r="ID182" i="46"/>
  <c r="IE182" i="46"/>
  <c r="IF182" i="46"/>
  <c r="IG182" i="46"/>
  <c r="HU183" i="46"/>
  <c r="HV183" i="46"/>
  <c r="HW183" i="46"/>
  <c r="HX183" i="46"/>
  <c r="HY183" i="46"/>
  <c r="HZ183" i="46"/>
  <c r="IA183" i="46"/>
  <c r="IB183" i="46"/>
  <c r="IC183" i="46"/>
  <c r="ID183" i="46"/>
  <c r="IE183" i="46"/>
  <c r="IF183" i="46"/>
  <c r="IG183" i="46"/>
  <c r="HU184" i="46"/>
  <c r="HV184" i="46"/>
  <c r="HW184" i="46"/>
  <c r="HX184" i="46"/>
  <c r="HY184" i="46"/>
  <c r="HZ184" i="46"/>
  <c r="IA184" i="46"/>
  <c r="IB184" i="46"/>
  <c r="IC184" i="46"/>
  <c r="ID184" i="46"/>
  <c r="IE184" i="46"/>
  <c r="IF184" i="46"/>
  <c r="IG184" i="46"/>
  <c r="HU185" i="46"/>
  <c r="HV185" i="46"/>
  <c r="HW185" i="46"/>
  <c r="HX185" i="46"/>
  <c r="HY185" i="46"/>
  <c r="HZ185" i="46"/>
  <c r="IA185" i="46"/>
  <c r="IB185" i="46"/>
  <c r="IC185" i="46"/>
  <c r="ID185" i="46"/>
  <c r="IE185" i="46"/>
  <c r="IF185" i="46"/>
  <c r="IG185" i="46"/>
  <c r="HU186" i="46"/>
  <c r="HV186" i="46"/>
  <c r="HW186" i="46"/>
  <c r="HX186" i="46"/>
  <c r="HY186" i="46"/>
  <c r="HZ186" i="46"/>
  <c r="IA186" i="46"/>
  <c r="IB186" i="46"/>
  <c r="IC186" i="46"/>
  <c r="ID186" i="46"/>
  <c r="IE186" i="46"/>
  <c r="IF186" i="46"/>
  <c r="IG186" i="46"/>
  <c r="HU187" i="46"/>
  <c r="HV187" i="46"/>
  <c r="HW187" i="46"/>
  <c r="HX187" i="46"/>
  <c r="HY187" i="46"/>
  <c r="HZ187" i="46"/>
  <c r="IA187" i="46"/>
  <c r="IB187" i="46"/>
  <c r="IC187" i="46"/>
  <c r="ID187" i="46"/>
  <c r="IE187" i="46"/>
  <c r="IF187" i="46"/>
  <c r="IG187" i="46"/>
  <c r="HU188" i="46"/>
  <c r="HV188" i="46"/>
  <c r="HW188" i="46"/>
  <c r="HX188" i="46"/>
  <c r="HY188" i="46"/>
  <c r="HZ188" i="46"/>
  <c r="IA188" i="46"/>
  <c r="IB188" i="46"/>
  <c r="IC188" i="46"/>
  <c r="ID188" i="46"/>
  <c r="IE188" i="46"/>
  <c r="IF188" i="46"/>
  <c r="IG188" i="46"/>
  <c r="HU189" i="46"/>
  <c r="HV189" i="46"/>
  <c r="HW189" i="46"/>
  <c r="HX189" i="46"/>
  <c r="HY189" i="46"/>
  <c r="HZ189" i="46"/>
  <c r="IA189" i="46"/>
  <c r="IB189" i="46"/>
  <c r="IC189" i="46"/>
  <c r="ID189" i="46"/>
  <c r="IE189" i="46"/>
  <c r="IF189" i="46"/>
  <c r="IG189" i="46"/>
  <c r="HU190" i="46"/>
  <c r="HV190" i="46"/>
  <c r="HW190" i="46"/>
  <c r="HX190" i="46"/>
  <c r="HY190" i="46"/>
  <c r="HZ190" i="46"/>
  <c r="IA190" i="46"/>
  <c r="IB190" i="46"/>
  <c r="IC190" i="46"/>
  <c r="ID190" i="46"/>
  <c r="IE190" i="46"/>
  <c r="IF190" i="46"/>
  <c r="IG190" i="46"/>
  <c r="HU191" i="46"/>
  <c r="HV191" i="46"/>
  <c r="HW191" i="46"/>
  <c r="HX191" i="46"/>
  <c r="HY191" i="46"/>
  <c r="HZ191" i="46"/>
  <c r="IA191" i="46"/>
  <c r="IB191" i="46"/>
  <c r="IC191" i="46"/>
  <c r="ID191" i="46"/>
  <c r="IE191" i="46"/>
  <c r="IF191" i="46"/>
  <c r="IG191" i="46"/>
  <c r="HU192" i="46"/>
  <c r="HV192" i="46"/>
  <c r="HW192" i="46"/>
  <c r="HX192" i="46"/>
  <c r="HY192" i="46"/>
  <c r="HZ192" i="46"/>
  <c r="IA192" i="46"/>
  <c r="IB192" i="46"/>
  <c r="IC192" i="46"/>
  <c r="ID192" i="46"/>
  <c r="IE192" i="46"/>
  <c r="IF192" i="46"/>
  <c r="IG192" i="46"/>
  <c r="HU193" i="46"/>
  <c r="HV193" i="46"/>
  <c r="HW193" i="46"/>
  <c r="HX193" i="46"/>
  <c r="HY193" i="46"/>
  <c r="HZ193" i="46"/>
  <c r="IA193" i="46"/>
  <c r="IB193" i="46"/>
  <c r="IC193" i="46"/>
  <c r="ID193" i="46"/>
  <c r="IE193" i="46"/>
  <c r="IF193" i="46"/>
  <c r="IG193" i="46"/>
  <c r="HU194" i="46"/>
  <c r="HV194" i="46"/>
  <c r="HW194" i="46"/>
  <c r="HX194" i="46"/>
  <c r="HY194" i="46"/>
  <c r="HZ194" i="46"/>
  <c r="IA194" i="46"/>
  <c r="IB194" i="46"/>
  <c r="IC194" i="46"/>
  <c r="ID194" i="46"/>
  <c r="IE194" i="46"/>
  <c r="IF194" i="46"/>
  <c r="IG194" i="46"/>
  <c r="HU195" i="46"/>
  <c r="HV195" i="46"/>
  <c r="HW195" i="46"/>
  <c r="HX195" i="46"/>
  <c r="HY195" i="46"/>
  <c r="HZ195" i="46"/>
  <c r="IA195" i="46"/>
  <c r="IB195" i="46"/>
  <c r="IC195" i="46"/>
  <c r="ID195" i="46"/>
  <c r="IE195" i="46"/>
  <c r="IF195" i="46"/>
  <c r="IG195" i="46"/>
  <c r="HU196" i="46"/>
  <c r="HV196" i="46"/>
  <c r="HW196" i="46"/>
  <c r="HX196" i="46"/>
  <c r="HY196" i="46"/>
  <c r="HZ196" i="46"/>
  <c r="IA196" i="46"/>
  <c r="IB196" i="46"/>
  <c r="IC196" i="46"/>
  <c r="ID196" i="46"/>
  <c r="IE196" i="46"/>
  <c r="IF196" i="46"/>
  <c r="IG196" i="46"/>
  <c r="HU197" i="46"/>
  <c r="HV197" i="46"/>
  <c r="HW197" i="46"/>
  <c r="HX197" i="46"/>
  <c r="HY197" i="46"/>
  <c r="HZ197" i="46"/>
  <c r="IA197" i="46"/>
  <c r="IB197" i="46"/>
  <c r="IC197" i="46"/>
  <c r="ID197" i="46"/>
  <c r="IE197" i="46"/>
  <c r="IF197" i="46"/>
  <c r="IG197" i="46"/>
  <c r="HU198" i="46"/>
  <c r="HV198" i="46"/>
  <c r="HW198" i="46"/>
  <c r="HX198" i="46"/>
  <c r="HY198" i="46"/>
  <c r="HZ198" i="46"/>
  <c r="IA198" i="46"/>
  <c r="IB198" i="46"/>
  <c r="IC198" i="46"/>
  <c r="ID198" i="46"/>
  <c r="IE198" i="46"/>
  <c r="IF198" i="46"/>
  <c r="IG198" i="46"/>
  <c r="HU199" i="46"/>
  <c r="HV199" i="46"/>
  <c r="HW199" i="46"/>
  <c r="HX199" i="46"/>
  <c r="HY199" i="46"/>
  <c r="HZ199" i="46"/>
  <c r="IA199" i="46"/>
  <c r="IB199" i="46"/>
  <c r="IC199" i="46"/>
  <c r="ID199" i="46"/>
  <c r="IE199" i="46"/>
  <c r="IF199" i="46"/>
  <c r="IG199" i="46"/>
  <c r="HU200" i="46"/>
  <c r="HV200" i="46"/>
  <c r="HW200" i="46"/>
  <c r="HX200" i="46"/>
  <c r="HY200" i="46"/>
  <c r="HZ200" i="46"/>
  <c r="IA200" i="46"/>
  <c r="IB200" i="46"/>
  <c r="IC200" i="46"/>
  <c r="ID200" i="46"/>
  <c r="IE200" i="46"/>
  <c r="IF200" i="46"/>
  <c r="IG200" i="46"/>
  <c r="HU201" i="46"/>
  <c r="HV201" i="46"/>
  <c r="HW201" i="46"/>
  <c r="HX201" i="46"/>
  <c r="HY201" i="46"/>
  <c r="HZ201" i="46"/>
  <c r="IA201" i="46"/>
  <c r="IB201" i="46"/>
  <c r="IC201" i="46"/>
  <c r="ID201" i="46"/>
  <c r="IE201" i="46"/>
  <c r="IF201" i="46"/>
  <c r="IG201" i="46"/>
  <c r="HU202" i="46"/>
  <c r="HV202" i="46"/>
  <c r="HW202" i="46"/>
  <c r="HX202" i="46"/>
  <c r="HY202" i="46"/>
  <c r="HZ202" i="46"/>
  <c r="IA202" i="46"/>
  <c r="IB202" i="46"/>
  <c r="IC202" i="46"/>
  <c r="ID202" i="46"/>
  <c r="IE202" i="46"/>
  <c r="IF202" i="46"/>
  <c r="IG202" i="46"/>
  <c r="HU203" i="46"/>
  <c r="HV203" i="46"/>
  <c r="HW203" i="46"/>
  <c r="HX203" i="46"/>
  <c r="HY203" i="46"/>
  <c r="HZ203" i="46"/>
  <c r="IA203" i="46"/>
  <c r="IB203" i="46"/>
  <c r="IC203" i="46"/>
  <c r="ID203" i="46"/>
  <c r="IE203" i="46"/>
  <c r="IF203" i="46"/>
  <c r="IG203" i="46"/>
  <c r="HU204" i="46"/>
  <c r="HV204" i="46"/>
  <c r="HW204" i="46"/>
  <c r="HX204" i="46"/>
  <c r="HY204" i="46"/>
  <c r="HZ204" i="46"/>
  <c r="IA204" i="46"/>
  <c r="IB204" i="46"/>
  <c r="IC204" i="46"/>
  <c r="ID204" i="46"/>
  <c r="IE204" i="46"/>
  <c r="IF204" i="46"/>
  <c r="IG204" i="46"/>
  <c r="HU205" i="46"/>
  <c r="HV205" i="46"/>
  <c r="HW205" i="46"/>
  <c r="HX205" i="46"/>
  <c r="HY205" i="46"/>
  <c r="HZ205" i="46"/>
  <c r="IA205" i="46"/>
  <c r="IB205" i="46"/>
  <c r="IC205" i="46"/>
  <c r="ID205" i="46"/>
  <c r="IE205" i="46"/>
  <c r="IF205" i="46"/>
  <c r="IG205" i="46"/>
  <c r="HU206" i="46"/>
  <c r="HV206" i="46"/>
  <c r="HW206" i="46"/>
  <c r="HX206" i="46"/>
  <c r="HY206" i="46"/>
  <c r="HZ206" i="46"/>
  <c r="IA206" i="46"/>
  <c r="IB206" i="46"/>
  <c r="IC206" i="46"/>
  <c r="ID206" i="46"/>
  <c r="IE206" i="46"/>
  <c r="IF206" i="46"/>
  <c r="IG206" i="46"/>
  <c r="HU207" i="46"/>
  <c r="HV207" i="46"/>
  <c r="HW207" i="46"/>
  <c r="HX207" i="46"/>
  <c r="HY207" i="46"/>
  <c r="HZ207" i="46"/>
  <c r="IA207" i="46"/>
  <c r="IB207" i="46"/>
  <c r="IC207" i="46"/>
  <c r="ID207" i="46"/>
  <c r="IE207" i="46"/>
  <c r="IF207" i="46"/>
  <c r="IG207" i="46"/>
  <c r="HU208" i="46"/>
  <c r="HV208" i="46"/>
  <c r="HW208" i="46"/>
  <c r="HX208" i="46"/>
  <c r="HY208" i="46"/>
  <c r="HZ208" i="46"/>
  <c r="IA208" i="46"/>
  <c r="IB208" i="46"/>
  <c r="IC208" i="46"/>
  <c r="ID208" i="46"/>
  <c r="IE208" i="46"/>
  <c r="IF208" i="46"/>
  <c r="IG208" i="46"/>
  <c r="HU209" i="46"/>
  <c r="HV209" i="46"/>
  <c r="HW209" i="46"/>
  <c r="HX209" i="46"/>
  <c r="HY209" i="46"/>
  <c r="HZ209" i="46"/>
  <c r="IA209" i="46"/>
  <c r="IB209" i="46"/>
  <c r="IC209" i="46"/>
  <c r="ID209" i="46"/>
  <c r="IE209" i="46"/>
  <c r="IF209" i="46"/>
  <c r="IG209" i="46"/>
  <c r="HU210" i="46"/>
  <c r="HV210" i="46"/>
  <c r="HW210" i="46"/>
  <c r="HX210" i="46"/>
  <c r="HY210" i="46"/>
  <c r="HZ210" i="46"/>
  <c r="IA210" i="46"/>
  <c r="IB210" i="46"/>
  <c r="IC210" i="46"/>
  <c r="ID210" i="46"/>
  <c r="IE210" i="46"/>
  <c r="IF210" i="46"/>
  <c r="IG210" i="46"/>
  <c r="HU211" i="46"/>
  <c r="HV211" i="46"/>
  <c r="HW211" i="46"/>
  <c r="HX211" i="46"/>
  <c r="HY211" i="46"/>
  <c r="HZ211" i="46"/>
  <c r="IA211" i="46"/>
  <c r="IB211" i="46"/>
  <c r="IC211" i="46"/>
  <c r="ID211" i="46"/>
  <c r="IE211" i="46"/>
  <c r="IF211" i="46"/>
  <c r="IG211" i="46"/>
  <c r="HU212" i="46"/>
  <c r="HV212" i="46"/>
  <c r="HW212" i="46"/>
  <c r="HX212" i="46"/>
  <c r="HY212" i="46"/>
  <c r="HZ212" i="46"/>
  <c r="IA212" i="46"/>
  <c r="IB212" i="46"/>
  <c r="IC212" i="46"/>
  <c r="ID212" i="46"/>
  <c r="IE212" i="46"/>
  <c r="IF212" i="46"/>
  <c r="IG212" i="46"/>
  <c r="HU213" i="46"/>
  <c r="HV213" i="46"/>
  <c r="HW213" i="46"/>
  <c r="HX213" i="46"/>
  <c r="HY213" i="46"/>
  <c r="HZ213" i="46"/>
  <c r="IA213" i="46"/>
  <c r="IB213" i="46"/>
  <c r="IC213" i="46"/>
  <c r="ID213" i="46"/>
  <c r="IE213" i="46"/>
  <c r="IF213" i="46"/>
  <c r="IG213" i="46"/>
  <c r="HU214" i="46"/>
  <c r="HV214" i="46"/>
  <c r="HW214" i="46"/>
  <c r="HX214" i="46"/>
  <c r="HY214" i="46"/>
  <c r="HZ214" i="46"/>
  <c r="IA214" i="46"/>
  <c r="IB214" i="46"/>
  <c r="IC214" i="46"/>
  <c r="ID214" i="46"/>
  <c r="IE214" i="46"/>
  <c r="IF214" i="46"/>
  <c r="IG214" i="46"/>
  <c r="HU215" i="46"/>
  <c r="HV215" i="46"/>
  <c r="HW215" i="46"/>
  <c r="HX215" i="46"/>
  <c r="HY215" i="46"/>
  <c r="HZ215" i="46"/>
  <c r="IA215" i="46"/>
  <c r="IB215" i="46"/>
  <c r="IC215" i="46"/>
  <c r="ID215" i="46"/>
  <c r="IE215" i="46"/>
  <c r="IF215" i="46"/>
  <c r="IG215" i="46"/>
  <c r="HU216" i="46"/>
  <c r="HV216" i="46"/>
  <c r="HW216" i="46"/>
  <c r="HX216" i="46"/>
  <c r="HY216" i="46"/>
  <c r="HZ216" i="46"/>
  <c r="IA216" i="46"/>
  <c r="IB216" i="46"/>
  <c r="IC216" i="46"/>
  <c r="ID216" i="46"/>
  <c r="IE216" i="46"/>
  <c r="IF216" i="46"/>
  <c r="IG216" i="46"/>
  <c r="HU217" i="46"/>
  <c r="HV217" i="46"/>
  <c r="HW217" i="46"/>
  <c r="HX217" i="46"/>
  <c r="HY217" i="46"/>
  <c r="HZ217" i="46"/>
  <c r="IA217" i="46"/>
  <c r="IB217" i="46"/>
  <c r="IC217" i="46"/>
  <c r="ID217" i="46"/>
  <c r="IE217" i="46"/>
  <c r="IF217" i="46"/>
  <c r="IG217" i="46"/>
  <c r="HU218" i="46"/>
  <c r="HV218" i="46"/>
  <c r="HW218" i="46"/>
  <c r="HX218" i="46"/>
  <c r="HY218" i="46"/>
  <c r="HZ218" i="46"/>
  <c r="IA218" i="46"/>
  <c r="IB218" i="46"/>
  <c r="IC218" i="46"/>
  <c r="ID218" i="46"/>
  <c r="IE218" i="46"/>
  <c r="IF218" i="46"/>
  <c r="IG218" i="46"/>
  <c r="HU219" i="46"/>
  <c r="HV219" i="46"/>
  <c r="HW219" i="46"/>
  <c r="HX219" i="46"/>
  <c r="HY219" i="46"/>
  <c r="HZ219" i="46"/>
  <c r="IA219" i="46"/>
  <c r="IB219" i="46"/>
  <c r="IC219" i="46"/>
  <c r="ID219" i="46"/>
  <c r="IE219" i="46"/>
  <c r="IF219" i="46"/>
  <c r="IG219" i="46"/>
  <c r="HU220" i="46"/>
  <c r="HV220" i="46"/>
  <c r="HW220" i="46"/>
  <c r="HX220" i="46"/>
  <c r="HY220" i="46"/>
  <c r="HZ220" i="46"/>
  <c r="IA220" i="46"/>
  <c r="IB220" i="46"/>
  <c r="IC220" i="46"/>
  <c r="ID220" i="46"/>
  <c r="IE220" i="46"/>
  <c r="IF220" i="46"/>
  <c r="IG220" i="46"/>
  <c r="HU221" i="46"/>
  <c r="HV221" i="46"/>
  <c r="HW221" i="46"/>
  <c r="HX221" i="46"/>
  <c r="HY221" i="46"/>
  <c r="HZ221" i="46"/>
  <c r="IA221" i="46"/>
  <c r="IB221" i="46"/>
  <c r="IC221" i="46"/>
  <c r="ID221" i="46"/>
  <c r="IE221" i="46"/>
  <c r="IF221" i="46"/>
  <c r="IG221" i="46"/>
  <c r="HU222" i="46"/>
  <c r="HV222" i="46"/>
  <c r="HW222" i="46"/>
  <c r="HX222" i="46"/>
  <c r="HY222" i="46"/>
  <c r="HZ222" i="46"/>
  <c r="IA222" i="46"/>
  <c r="IB222" i="46"/>
  <c r="IC222" i="46"/>
  <c r="ID222" i="46"/>
  <c r="IE222" i="46"/>
  <c r="IF222" i="46"/>
  <c r="IG222" i="46"/>
  <c r="HU223" i="46"/>
  <c r="HV223" i="46"/>
  <c r="HW223" i="46"/>
  <c r="HX223" i="46"/>
  <c r="HY223" i="46"/>
  <c r="HZ223" i="46"/>
  <c r="IA223" i="46"/>
  <c r="IB223" i="46"/>
  <c r="IC223" i="46"/>
  <c r="ID223" i="46"/>
  <c r="IE223" i="46"/>
  <c r="IF223" i="46"/>
  <c r="IG223" i="46"/>
  <c r="HU224" i="46"/>
  <c r="HV224" i="46"/>
  <c r="HW224" i="46"/>
  <c r="HX224" i="46"/>
  <c r="HY224" i="46"/>
  <c r="HZ224" i="46"/>
  <c r="IA224" i="46"/>
  <c r="IB224" i="46"/>
  <c r="IC224" i="46"/>
  <c r="ID224" i="46"/>
  <c r="IE224" i="46"/>
  <c r="IF224" i="46"/>
  <c r="IG224" i="46"/>
  <c r="HU225" i="46"/>
  <c r="HV225" i="46"/>
  <c r="HW225" i="46"/>
  <c r="HX225" i="46"/>
  <c r="HY225" i="46"/>
  <c r="HZ225" i="46"/>
  <c r="IA225" i="46"/>
  <c r="IB225" i="46"/>
  <c r="IC225" i="46"/>
  <c r="ID225" i="46"/>
  <c r="IE225" i="46"/>
  <c r="IF225" i="46"/>
  <c r="IG225" i="46"/>
  <c r="HU226" i="46"/>
  <c r="HV226" i="46"/>
  <c r="HW226" i="46"/>
  <c r="HX226" i="46"/>
  <c r="HY226" i="46"/>
  <c r="HZ226" i="46"/>
  <c r="IA226" i="46"/>
  <c r="IB226" i="46"/>
  <c r="IC226" i="46"/>
  <c r="ID226" i="46"/>
  <c r="IE226" i="46"/>
  <c r="IF226" i="46"/>
  <c r="IG226" i="46"/>
  <c r="HU227" i="46"/>
  <c r="HV227" i="46"/>
  <c r="HW227" i="46"/>
  <c r="HX227" i="46"/>
  <c r="HY227" i="46"/>
  <c r="HZ227" i="46"/>
  <c r="IA227" i="46"/>
  <c r="IB227" i="46"/>
  <c r="IC227" i="46"/>
  <c r="ID227" i="46"/>
  <c r="IE227" i="46"/>
  <c r="IF227" i="46"/>
  <c r="IG227" i="46"/>
  <c r="HU228" i="46"/>
  <c r="HV228" i="46"/>
  <c r="HW228" i="46"/>
  <c r="HX228" i="46"/>
  <c r="HY228" i="46"/>
  <c r="HZ228" i="46"/>
  <c r="IA228" i="46"/>
  <c r="IB228" i="46"/>
  <c r="IC228" i="46"/>
  <c r="ID228" i="46"/>
  <c r="IE228" i="46"/>
  <c r="IF228" i="46"/>
  <c r="IG228" i="46"/>
  <c r="HU229" i="46"/>
  <c r="HV229" i="46"/>
  <c r="HW229" i="46"/>
  <c r="HX229" i="46"/>
  <c r="HY229" i="46"/>
  <c r="HZ229" i="46"/>
  <c r="IA229" i="46"/>
  <c r="IB229" i="46"/>
  <c r="IC229" i="46"/>
  <c r="ID229" i="46"/>
  <c r="IE229" i="46"/>
  <c r="IF229" i="46"/>
  <c r="IG229" i="46"/>
  <c r="HU230" i="46"/>
  <c r="HV230" i="46"/>
  <c r="HW230" i="46"/>
  <c r="HX230" i="46"/>
  <c r="HY230" i="46"/>
  <c r="HZ230" i="46"/>
  <c r="IA230" i="46"/>
  <c r="IB230" i="46"/>
  <c r="IC230" i="46"/>
  <c r="ID230" i="46"/>
  <c r="IE230" i="46"/>
  <c r="IF230" i="46"/>
  <c r="IG230" i="46"/>
  <c r="HU231" i="46"/>
  <c r="HV231" i="46"/>
  <c r="HW231" i="46"/>
  <c r="HX231" i="46"/>
  <c r="HY231" i="46"/>
  <c r="HZ231" i="46"/>
  <c r="IA231" i="46"/>
  <c r="IB231" i="46"/>
  <c r="IC231" i="46"/>
  <c r="ID231" i="46"/>
  <c r="IE231" i="46"/>
  <c r="IF231" i="46"/>
  <c r="IG231" i="46"/>
  <c r="HU232" i="46"/>
  <c r="HV232" i="46"/>
  <c r="HW232" i="46"/>
  <c r="HX232" i="46"/>
  <c r="HY232" i="46"/>
  <c r="HZ232" i="46"/>
  <c r="IA232" i="46"/>
  <c r="IB232" i="46"/>
  <c r="IC232" i="46"/>
  <c r="ID232" i="46"/>
  <c r="IE232" i="46"/>
  <c r="IF232" i="46"/>
  <c r="IG232" i="46"/>
  <c r="HU233" i="46"/>
  <c r="HV233" i="46"/>
  <c r="HW233" i="46"/>
  <c r="HX233" i="46"/>
  <c r="HY233" i="46"/>
  <c r="HZ233" i="46"/>
  <c r="IA233" i="46"/>
  <c r="IB233" i="46"/>
  <c r="IC233" i="46"/>
  <c r="ID233" i="46"/>
  <c r="IE233" i="46"/>
  <c r="IF233" i="46"/>
  <c r="IG233" i="46"/>
  <c r="HU234" i="46"/>
  <c r="HV234" i="46"/>
  <c r="HW234" i="46"/>
  <c r="HX234" i="46"/>
  <c r="HY234" i="46"/>
  <c r="HZ234" i="46"/>
  <c r="IA234" i="46"/>
  <c r="IB234" i="46"/>
  <c r="IC234" i="46"/>
  <c r="ID234" i="46"/>
  <c r="IE234" i="46"/>
  <c r="IF234" i="46"/>
  <c r="IG234" i="46"/>
  <c r="HU235" i="46"/>
  <c r="HV235" i="46"/>
  <c r="HW235" i="46"/>
  <c r="HX235" i="46"/>
  <c r="HY235" i="46"/>
  <c r="HZ235" i="46"/>
  <c r="IA235" i="46"/>
  <c r="IB235" i="46"/>
  <c r="IC235" i="46"/>
  <c r="ID235" i="46"/>
  <c r="IE235" i="46"/>
  <c r="IF235" i="46"/>
  <c r="IG235" i="46"/>
  <c r="HU236" i="46"/>
  <c r="HV236" i="46"/>
  <c r="HW236" i="46"/>
  <c r="HX236" i="46"/>
  <c r="HY236" i="46"/>
  <c r="HZ236" i="46"/>
  <c r="IA236" i="46"/>
  <c r="IB236" i="46"/>
  <c r="IC236" i="46"/>
  <c r="ID236" i="46"/>
  <c r="IE236" i="46"/>
  <c r="IF236" i="46"/>
  <c r="IG236" i="46"/>
  <c r="HU237" i="46"/>
  <c r="HV237" i="46"/>
  <c r="HW237" i="46"/>
  <c r="HX237" i="46"/>
  <c r="HY237" i="46"/>
  <c r="HZ237" i="46"/>
  <c r="IA237" i="46"/>
  <c r="IB237" i="46"/>
  <c r="IC237" i="46"/>
  <c r="ID237" i="46"/>
  <c r="IE237" i="46"/>
  <c r="IF237" i="46"/>
  <c r="IG237" i="46"/>
  <c r="HU238" i="46"/>
  <c r="HV238" i="46"/>
  <c r="HW238" i="46"/>
  <c r="HX238" i="46"/>
  <c r="HY238" i="46"/>
  <c r="HZ238" i="46"/>
  <c r="IA238" i="46"/>
  <c r="IB238" i="46"/>
  <c r="IC238" i="46"/>
  <c r="ID238" i="46"/>
  <c r="IE238" i="46"/>
  <c r="IF238" i="46"/>
  <c r="IG238" i="46"/>
  <c r="HU239" i="46"/>
  <c r="HV239" i="46"/>
  <c r="HW239" i="46"/>
  <c r="HX239" i="46"/>
  <c r="HY239" i="46"/>
  <c r="HZ239" i="46"/>
  <c r="IA239" i="46"/>
  <c r="IB239" i="46"/>
  <c r="IC239" i="46"/>
  <c r="ID239" i="46"/>
  <c r="IE239" i="46"/>
  <c r="IF239" i="46"/>
  <c r="IG239" i="46"/>
  <c r="HU240" i="46"/>
  <c r="HV240" i="46"/>
  <c r="HW240" i="46"/>
  <c r="HX240" i="46"/>
  <c r="HY240" i="46"/>
  <c r="HZ240" i="46"/>
  <c r="IA240" i="46"/>
  <c r="IB240" i="46"/>
  <c r="IC240" i="46"/>
  <c r="ID240" i="46"/>
  <c r="IE240" i="46"/>
  <c r="IF240" i="46"/>
  <c r="IG240" i="46"/>
  <c r="HU241" i="46"/>
  <c r="HV241" i="46"/>
  <c r="HW241" i="46"/>
  <c r="HX241" i="46"/>
  <c r="HY241" i="46"/>
  <c r="HZ241" i="46"/>
  <c r="IA241" i="46"/>
  <c r="IB241" i="46"/>
  <c r="IC241" i="46"/>
  <c r="ID241" i="46"/>
  <c r="IE241" i="46"/>
  <c r="IF241" i="46"/>
  <c r="IG241" i="46"/>
  <c r="HU242" i="46"/>
  <c r="HV242" i="46"/>
  <c r="HW242" i="46"/>
  <c r="HX242" i="46"/>
  <c r="HY242" i="46"/>
  <c r="HZ242" i="46"/>
  <c r="IA242" i="46"/>
  <c r="IB242" i="46"/>
  <c r="IC242" i="46"/>
  <c r="ID242" i="46"/>
  <c r="IE242" i="46"/>
  <c r="IF242" i="46"/>
  <c r="IG242" i="46"/>
  <c r="HU243" i="46"/>
  <c r="HV243" i="46"/>
  <c r="HW243" i="46"/>
  <c r="HX243" i="46"/>
  <c r="HY243" i="46"/>
  <c r="HZ243" i="46"/>
  <c r="IA243" i="46"/>
  <c r="IB243" i="46"/>
  <c r="IC243" i="46"/>
  <c r="ID243" i="46"/>
  <c r="IE243" i="46"/>
  <c r="IF243" i="46"/>
  <c r="IG243" i="46"/>
  <c r="HU244" i="46"/>
  <c r="HV244" i="46"/>
  <c r="HW244" i="46"/>
  <c r="HX244" i="46"/>
  <c r="HY244" i="46"/>
  <c r="HZ244" i="46"/>
  <c r="IA244" i="46"/>
  <c r="IB244" i="46"/>
  <c r="IC244" i="46"/>
  <c r="ID244" i="46"/>
  <c r="IE244" i="46"/>
  <c r="IF244" i="46"/>
  <c r="IG244" i="46"/>
  <c r="HU245" i="46"/>
  <c r="HV245" i="46"/>
  <c r="HW245" i="46"/>
  <c r="HX245" i="46"/>
  <c r="HY245" i="46"/>
  <c r="HZ245" i="46"/>
  <c r="IA245" i="46"/>
  <c r="IB245" i="46"/>
  <c r="IC245" i="46"/>
  <c r="ID245" i="46"/>
  <c r="IE245" i="46"/>
  <c r="IF245" i="46"/>
  <c r="IG245" i="46"/>
  <c r="HU246" i="46"/>
  <c r="HV246" i="46"/>
  <c r="HW246" i="46"/>
  <c r="HX246" i="46"/>
  <c r="HY246" i="46"/>
  <c r="HZ246" i="46"/>
  <c r="IA246" i="46"/>
  <c r="IB246" i="46"/>
  <c r="IC246" i="46"/>
  <c r="ID246" i="46"/>
  <c r="IE246" i="46"/>
  <c r="IF246" i="46"/>
  <c r="IG246" i="46"/>
  <c r="HU247" i="46"/>
  <c r="HV247" i="46"/>
  <c r="HW247" i="46"/>
  <c r="HX247" i="46"/>
  <c r="HY247" i="46"/>
  <c r="HZ247" i="46"/>
  <c r="IA247" i="46"/>
  <c r="IB247" i="46"/>
  <c r="IC247" i="46"/>
  <c r="ID247" i="46"/>
  <c r="IE247" i="46"/>
  <c r="IF247" i="46"/>
  <c r="IG247" i="46"/>
  <c r="HU248" i="46"/>
  <c r="HV248" i="46"/>
  <c r="HW248" i="46"/>
  <c r="HX248" i="46"/>
  <c r="HY248" i="46"/>
  <c r="HZ248" i="46"/>
  <c r="IA248" i="46"/>
  <c r="IB248" i="46"/>
  <c r="IC248" i="46"/>
  <c r="ID248" i="46"/>
  <c r="IE248" i="46"/>
  <c r="IF248" i="46"/>
  <c r="IG248" i="46"/>
  <c r="HU249" i="46"/>
  <c r="HV249" i="46"/>
  <c r="HW249" i="46"/>
  <c r="HX249" i="46"/>
  <c r="HY249" i="46"/>
  <c r="HZ249" i="46"/>
  <c r="IA249" i="46"/>
  <c r="IB249" i="46"/>
  <c r="IC249" i="46"/>
  <c r="ID249" i="46"/>
  <c r="IE249" i="46"/>
  <c r="IF249" i="46"/>
  <c r="IG249" i="46"/>
  <c r="HU250" i="46"/>
  <c r="HV250" i="46"/>
  <c r="HW250" i="46"/>
  <c r="HX250" i="46"/>
  <c r="HY250" i="46"/>
  <c r="HZ250" i="46"/>
  <c r="IA250" i="46"/>
  <c r="IB250" i="46"/>
  <c r="IC250" i="46"/>
  <c r="ID250" i="46"/>
  <c r="IE250" i="46"/>
  <c r="IF250" i="46"/>
  <c r="IG250" i="46"/>
  <c r="HU251" i="46"/>
  <c r="HV251" i="46"/>
  <c r="HW251" i="46"/>
  <c r="HX251" i="46"/>
  <c r="HY251" i="46"/>
  <c r="HZ251" i="46"/>
  <c r="IA251" i="46"/>
  <c r="IB251" i="46"/>
  <c r="IC251" i="46"/>
  <c r="ID251" i="46"/>
  <c r="IE251" i="46"/>
  <c r="IF251" i="46"/>
  <c r="IG251" i="46"/>
  <c r="HU252" i="46"/>
  <c r="HV252" i="46"/>
  <c r="HW252" i="46"/>
  <c r="HX252" i="46"/>
  <c r="HY252" i="46"/>
  <c r="HZ252" i="46"/>
  <c r="IA252" i="46"/>
  <c r="IB252" i="46"/>
  <c r="IC252" i="46"/>
  <c r="ID252" i="46"/>
  <c r="IE252" i="46"/>
  <c r="IF252" i="46"/>
  <c r="IG252" i="46"/>
  <c r="HU253" i="46"/>
  <c r="HV253" i="46"/>
  <c r="HW253" i="46"/>
  <c r="HX253" i="46"/>
  <c r="HY253" i="46"/>
  <c r="HZ253" i="46"/>
  <c r="IA253" i="46"/>
  <c r="IB253" i="46"/>
  <c r="IC253" i="46"/>
  <c r="ID253" i="46"/>
  <c r="IE253" i="46"/>
  <c r="IF253" i="46"/>
  <c r="IG253" i="46"/>
  <c r="HU254" i="46"/>
  <c r="HV254" i="46"/>
  <c r="HW254" i="46"/>
  <c r="HX254" i="46"/>
  <c r="HY254" i="46"/>
  <c r="HZ254" i="46"/>
  <c r="IA254" i="46"/>
  <c r="IB254" i="46"/>
  <c r="IC254" i="46"/>
  <c r="ID254" i="46"/>
  <c r="IE254" i="46"/>
  <c r="IF254" i="46"/>
  <c r="IG254" i="46"/>
  <c r="HU255" i="46"/>
  <c r="HV255" i="46"/>
  <c r="HW255" i="46"/>
  <c r="HX255" i="46"/>
  <c r="HY255" i="46"/>
  <c r="HZ255" i="46"/>
  <c r="IA255" i="46"/>
  <c r="IB255" i="46"/>
  <c r="IC255" i="46"/>
  <c r="ID255" i="46"/>
  <c r="IE255" i="46"/>
  <c r="IF255" i="46"/>
  <c r="IG255" i="46"/>
  <c r="HU256" i="46"/>
  <c r="HV256" i="46"/>
  <c r="HW256" i="46"/>
  <c r="HX256" i="46"/>
  <c r="HY256" i="46"/>
  <c r="HZ256" i="46"/>
  <c r="IA256" i="46"/>
  <c r="IB256" i="46"/>
  <c r="IC256" i="46"/>
  <c r="ID256" i="46"/>
  <c r="IE256" i="46"/>
  <c r="IF256" i="46"/>
  <c r="IG256" i="46"/>
  <c r="HU257" i="46"/>
  <c r="HV257" i="46"/>
  <c r="HW257" i="46"/>
  <c r="HX257" i="46"/>
  <c r="HY257" i="46"/>
  <c r="HZ257" i="46"/>
  <c r="IA257" i="46"/>
  <c r="IB257" i="46"/>
  <c r="IC257" i="46"/>
  <c r="ID257" i="46"/>
  <c r="IE257" i="46"/>
  <c r="IF257" i="46"/>
  <c r="IG257" i="46"/>
  <c r="HU258" i="46"/>
  <c r="HV258" i="46"/>
  <c r="HW258" i="46"/>
  <c r="HX258" i="46"/>
  <c r="HY258" i="46"/>
  <c r="HZ258" i="46"/>
  <c r="IA258" i="46"/>
  <c r="IB258" i="46"/>
  <c r="IC258" i="46"/>
  <c r="ID258" i="46"/>
  <c r="IE258" i="46"/>
  <c r="IF258" i="46"/>
  <c r="IG258" i="46"/>
  <c r="HU259" i="46"/>
  <c r="HV259" i="46"/>
  <c r="HW259" i="46"/>
  <c r="HX259" i="46"/>
  <c r="HY259" i="46"/>
  <c r="HZ259" i="46"/>
  <c r="IA259" i="46"/>
  <c r="IB259" i="46"/>
  <c r="IC259" i="46"/>
  <c r="ID259" i="46"/>
  <c r="IE259" i="46"/>
  <c r="IF259" i="46"/>
  <c r="IG259" i="46"/>
  <c r="HU260" i="46"/>
  <c r="HV260" i="46"/>
  <c r="HW260" i="46"/>
  <c r="HX260" i="46"/>
  <c r="HY260" i="46"/>
  <c r="HZ260" i="46"/>
  <c r="IA260" i="46"/>
  <c r="IB260" i="46"/>
  <c r="IC260" i="46"/>
  <c r="ID260" i="46"/>
  <c r="IE260" i="46"/>
  <c r="IF260" i="46"/>
  <c r="IG260" i="46"/>
  <c r="HU261" i="46"/>
  <c r="HV261" i="46"/>
  <c r="HW261" i="46"/>
  <c r="HX261" i="46"/>
  <c r="HY261" i="46"/>
  <c r="HZ261" i="46"/>
  <c r="IA261" i="46"/>
  <c r="IB261" i="46"/>
  <c r="IC261" i="46"/>
  <c r="ID261" i="46"/>
  <c r="IE261" i="46"/>
  <c r="IF261" i="46"/>
  <c r="IG261" i="46"/>
  <c r="HU262" i="46"/>
  <c r="HV262" i="46"/>
  <c r="HW262" i="46"/>
  <c r="HX262" i="46"/>
  <c r="HY262" i="46"/>
  <c r="HZ262" i="46"/>
  <c r="IA262" i="46"/>
  <c r="IB262" i="46"/>
  <c r="IC262" i="46"/>
  <c r="ID262" i="46"/>
  <c r="IE262" i="46"/>
  <c r="IF262" i="46"/>
  <c r="IG262" i="46"/>
  <c r="HU263" i="46"/>
  <c r="HV263" i="46"/>
  <c r="HW263" i="46"/>
  <c r="HX263" i="46"/>
  <c r="HY263" i="46"/>
  <c r="HZ263" i="46"/>
  <c r="IA263" i="46"/>
  <c r="IB263" i="46"/>
  <c r="IC263" i="46"/>
  <c r="ID263" i="46"/>
  <c r="IE263" i="46"/>
  <c r="IF263" i="46"/>
  <c r="IG263" i="46"/>
  <c r="HU264" i="46"/>
  <c r="HV264" i="46"/>
  <c r="HW264" i="46"/>
  <c r="HX264" i="46"/>
  <c r="HY264" i="46"/>
  <c r="HZ264" i="46"/>
  <c r="IA264" i="46"/>
  <c r="IB264" i="46"/>
  <c r="IC264" i="46"/>
  <c r="ID264" i="46"/>
  <c r="IE264" i="46"/>
  <c r="IF264" i="46"/>
  <c r="IG264" i="46"/>
  <c r="HU265" i="46"/>
  <c r="HV265" i="46"/>
  <c r="HW265" i="46"/>
  <c r="HX265" i="46"/>
  <c r="HY265" i="46"/>
  <c r="HZ265" i="46"/>
  <c r="IA265" i="46"/>
  <c r="IB265" i="46"/>
  <c r="IC265" i="46"/>
  <c r="ID265" i="46"/>
  <c r="IE265" i="46"/>
  <c r="IF265" i="46"/>
  <c r="IG265" i="46"/>
  <c r="HU266" i="46"/>
  <c r="HV266" i="46"/>
  <c r="HW266" i="46"/>
  <c r="HX266" i="46"/>
  <c r="HY266" i="46"/>
  <c r="HZ266" i="46"/>
  <c r="IA266" i="46"/>
  <c r="IB266" i="46"/>
  <c r="IC266" i="46"/>
  <c r="ID266" i="46"/>
  <c r="IE266" i="46"/>
  <c r="IF266" i="46"/>
  <c r="IG266" i="46"/>
  <c r="HU267" i="46"/>
  <c r="HV267" i="46"/>
  <c r="HW267" i="46"/>
  <c r="HX267" i="46"/>
  <c r="HY267" i="46"/>
  <c r="HZ267" i="46"/>
  <c r="IA267" i="46"/>
  <c r="IB267" i="46"/>
  <c r="IC267" i="46"/>
  <c r="ID267" i="46"/>
  <c r="IE267" i="46"/>
  <c r="IF267" i="46"/>
  <c r="IG267" i="46"/>
  <c r="HU268" i="46"/>
  <c r="HV268" i="46"/>
  <c r="HW268" i="46"/>
  <c r="HX268" i="46"/>
  <c r="HY268" i="46"/>
  <c r="HZ268" i="46"/>
  <c r="IA268" i="46"/>
  <c r="IB268" i="46"/>
  <c r="IC268" i="46"/>
  <c r="ID268" i="46"/>
  <c r="IE268" i="46"/>
  <c r="IF268" i="46"/>
  <c r="IG268" i="46"/>
  <c r="HU269" i="46"/>
  <c r="HV269" i="46"/>
  <c r="HW269" i="46"/>
  <c r="HX269" i="46"/>
  <c r="HY269" i="46"/>
  <c r="HZ269" i="46"/>
  <c r="IA269" i="46"/>
  <c r="IB269" i="46"/>
  <c r="IC269" i="46"/>
  <c r="ID269" i="46"/>
  <c r="IE269" i="46"/>
  <c r="IF269" i="46"/>
  <c r="IG269" i="46"/>
  <c r="HU270" i="46"/>
  <c r="HV270" i="46"/>
  <c r="HW270" i="46"/>
  <c r="HX270" i="46"/>
  <c r="HY270" i="46"/>
  <c r="HZ270" i="46"/>
  <c r="IA270" i="46"/>
  <c r="IB270" i="46"/>
  <c r="IC270" i="46"/>
  <c r="ID270" i="46"/>
  <c r="IE270" i="46"/>
  <c r="IF270" i="46"/>
  <c r="IG270" i="46"/>
  <c r="HU271" i="46"/>
  <c r="HV271" i="46"/>
  <c r="HW271" i="46"/>
  <c r="HX271" i="46"/>
  <c r="HY271" i="46"/>
  <c r="HZ271" i="46"/>
  <c r="IA271" i="46"/>
  <c r="IB271" i="46"/>
  <c r="IC271" i="46"/>
  <c r="ID271" i="46"/>
  <c r="IE271" i="46"/>
  <c r="IF271" i="46"/>
  <c r="IG271" i="46"/>
  <c r="HU272" i="46"/>
  <c r="HV272" i="46"/>
  <c r="HW272" i="46"/>
  <c r="HX272" i="46"/>
  <c r="HY272" i="46"/>
  <c r="HZ272" i="46"/>
  <c r="IA272" i="46"/>
  <c r="IB272" i="46"/>
  <c r="IC272" i="46"/>
  <c r="ID272" i="46"/>
  <c r="IE272" i="46"/>
  <c r="IF272" i="46"/>
  <c r="IG272" i="46"/>
  <c r="HU273" i="46"/>
  <c r="HV273" i="46"/>
  <c r="HW273" i="46"/>
  <c r="HX273" i="46"/>
  <c r="HY273" i="46"/>
  <c r="HZ273" i="46"/>
  <c r="IA273" i="46"/>
  <c r="IB273" i="46"/>
  <c r="IC273" i="46"/>
  <c r="ID273" i="46"/>
  <c r="IE273" i="46"/>
  <c r="IF273" i="46"/>
  <c r="IG273" i="46"/>
  <c r="HU274" i="46"/>
  <c r="HV274" i="46"/>
  <c r="HW274" i="46"/>
  <c r="HX274" i="46"/>
  <c r="HY274" i="46"/>
  <c r="HZ274" i="46"/>
  <c r="IA274" i="46"/>
  <c r="IB274" i="46"/>
  <c r="IC274" i="46"/>
  <c r="ID274" i="46"/>
  <c r="IE274" i="46"/>
  <c r="IF274" i="46"/>
  <c r="IG274" i="46"/>
  <c r="HU275" i="46"/>
  <c r="HV275" i="46"/>
  <c r="HW275" i="46"/>
  <c r="HX275" i="46"/>
  <c r="HY275" i="46"/>
  <c r="HZ275" i="46"/>
  <c r="IA275" i="46"/>
  <c r="IB275" i="46"/>
  <c r="IC275" i="46"/>
  <c r="ID275" i="46"/>
  <c r="IE275" i="46"/>
  <c r="IF275" i="46"/>
  <c r="IG275" i="46"/>
  <c r="HU276" i="46"/>
  <c r="HV276" i="46"/>
  <c r="HW276" i="46"/>
  <c r="HX276" i="46"/>
  <c r="HY276" i="46"/>
  <c r="HZ276" i="46"/>
  <c r="IA276" i="46"/>
  <c r="IB276" i="46"/>
  <c r="IC276" i="46"/>
  <c r="ID276" i="46"/>
  <c r="IE276" i="46"/>
  <c r="IF276" i="46"/>
  <c r="IG276" i="46"/>
  <c r="HU277" i="46"/>
  <c r="HV277" i="46"/>
  <c r="HW277" i="46"/>
  <c r="HX277" i="46"/>
  <c r="HY277" i="46"/>
  <c r="HZ277" i="46"/>
  <c r="IA277" i="46"/>
  <c r="IB277" i="46"/>
  <c r="IC277" i="46"/>
  <c r="ID277" i="46"/>
  <c r="IE277" i="46"/>
  <c r="IF277" i="46"/>
  <c r="IG277" i="46"/>
  <c r="HU278" i="46"/>
  <c r="HV278" i="46"/>
  <c r="HW278" i="46"/>
  <c r="HX278" i="46"/>
  <c r="HY278" i="46"/>
  <c r="HZ278" i="46"/>
  <c r="IA278" i="46"/>
  <c r="IB278" i="46"/>
  <c r="IC278" i="46"/>
  <c r="ID278" i="46"/>
  <c r="IE278" i="46"/>
  <c r="IF278" i="46"/>
  <c r="IG278" i="46"/>
  <c r="HU279" i="46"/>
  <c r="HV279" i="46"/>
  <c r="HW279" i="46"/>
  <c r="HX279" i="46"/>
  <c r="HY279" i="46"/>
  <c r="HZ279" i="46"/>
  <c r="IA279" i="46"/>
  <c r="IB279" i="46"/>
  <c r="IC279" i="46"/>
  <c r="ID279" i="46"/>
  <c r="IE279" i="46"/>
  <c r="IF279" i="46"/>
  <c r="IG279" i="46"/>
  <c r="HU280" i="46"/>
  <c r="HV280" i="46"/>
  <c r="HW280" i="46"/>
  <c r="HX280" i="46"/>
  <c r="HY280" i="46"/>
  <c r="HZ280" i="46"/>
  <c r="IA280" i="46"/>
  <c r="IB280" i="46"/>
  <c r="IC280" i="46"/>
  <c r="ID280" i="46"/>
  <c r="IE280" i="46"/>
  <c r="IF280" i="46"/>
  <c r="IG280" i="46"/>
  <c r="HU281" i="46"/>
  <c r="HV281" i="46"/>
  <c r="HW281" i="46"/>
  <c r="HX281" i="46"/>
  <c r="HY281" i="46"/>
  <c r="HZ281" i="46"/>
  <c r="IA281" i="46"/>
  <c r="IB281" i="46"/>
  <c r="IC281" i="46"/>
  <c r="ID281" i="46"/>
  <c r="IE281" i="46"/>
  <c r="IF281" i="46"/>
  <c r="IG281" i="46"/>
  <c r="HU282" i="46"/>
  <c r="HV282" i="46"/>
  <c r="HW282" i="46"/>
  <c r="HX282" i="46"/>
  <c r="HY282" i="46"/>
  <c r="HZ282" i="46"/>
  <c r="IA282" i="46"/>
  <c r="IB282" i="46"/>
  <c r="IC282" i="46"/>
  <c r="ID282" i="46"/>
  <c r="IE282" i="46"/>
  <c r="IF282" i="46"/>
  <c r="IG282" i="46"/>
  <c r="HU283" i="46"/>
  <c r="HV283" i="46"/>
  <c r="HW283" i="46"/>
  <c r="HX283" i="46"/>
  <c r="HY283" i="46"/>
  <c r="HZ283" i="46"/>
  <c r="IA283" i="46"/>
  <c r="IB283" i="46"/>
  <c r="IC283" i="46"/>
  <c r="ID283" i="46"/>
  <c r="IE283" i="46"/>
  <c r="IF283" i="46"/>
  <c r="IG283" i="46"/>
  <c r="HU284" i="46"/>
  <c r="HV284" i="46"/>
  <c r="HW284" i="46"/>
  <c r="HX284" i="46"/>
  <c r="HY284" i="46"/>
  <c r="HZ284" i="46"/>
  <c r="IA284" i="46"/>
  <c r="IB284" i="46"/>
  <c r="IC284" i="46"/>
  <c r="ID284" i="46"/>
  <c r="IE284" i="46"/>
  <c r="IF284" i="46"/>
  <c r="IG284" i="46"/>
  <c r="HU285" i="46"/>
  <c r="HV285" i="46"/>
  <c r="HW285" i="46"/>
  <c r="HX285" i="46"/>
  <c r="HY285" i="46"/>
  <c r="HZ285" i="46"/>
  <c r="IA285" i="46"/>
  <c r="IB285" i="46"/>
  <c r="IC285" i="46"/>
  <c r="ID285" i="46"/>
  <c r="IE285" i="46"/>
  <c r="IF285" i="46"/>
  <c r="IG285" i="46"/>
  <c r="HU286" i="46"/>
  <c r="HV286" i="46"/>
  <c r="HW286" i="46"/>
  <c r="HX286" i="46"/>
  <c r="HY286" i="46"/>
  <c r="HZ286" i="46"/>
  <c r="IA286" i="46"/>
  <c r="IB286" i="46"/>
  <c r="IC286" i="46"/>
  <c r="ID286" i="46"/>
  <c r="IE286" i="46"/>
  <c r="IF286" i="46"/>
  <c r="IG286" i="46"/>
  <c r="HU287" i="46"/>
  <c r="HV287" i="46"/>
  <c r="HW287" i="46"/>
  <c r="HX287" i="46"/>
  <c r="HY287" i="46"/>
  <c r="HZ287" i="46"/>
  <c r="IA287" i="46"/>
  <c r="IB287" i="46"/>
  <c r="IC287" i="46"/>
  <c r="ID287" i="46"/>
  <c r="IE287" i="46"/>
  <c r="IF287" i="46"/>
  <c r="IG287" i="46"/>
  <c r="HU288" i="46"/>
  <c r="HV288" i="46"/>
  <c r="HW288" i="46"/>
  <c r="HX288" i="46"/>
  <c r="HY288" i="46"/>
  <c r="HZ288" i="46"/>
  <c r="IA288" i="46"/>
  <c r="IB288" i="46"/>
  <c r="IC288" i="46"/>
  <c r="ID288" i="46"/>
  <c r="IE288" i="46"/>
  <c r="IF288" i="46"/>
  <c r="IG288" i="46"/>
  <c r="HU289" i="46"/>
  <c r="HV289" i="46"/>
  <c r="HW289" i="46"/>
  <c r="HX289" i="46"/>
  <c r="HY289" i="46"/>
  <c r="HZ289" i="46"/>
  <c r="IA289" i="46"/>
  <c r="IB289" i="46"/>
  <c r="IC289" i="46"/>
  <c r="ID289" i="46"/>
  <c r="IE289" i="46"/>
  <c r="IF289" i="46"/>
  <c r="IG289" i="46"/>
  <c r="HU290" i="46"/>
  <c r="HV290" i="46"/>
  <c r="HW290" i="46"/>
  <c r="HX290" i="46"/>
  <c r="HY290" i="46"/>
  <c r="HZ290" i="46"/>
  <c r="IA290" i="46"/>
  <c r="IB290" i="46"/>
  <c r="IC290" i="46"/>
  <c r="ID290" i="46"/>
  <c r="IE290" i="46"/>
  <c r="IF290" i="46"/>
  <c r="IG290" i="46"/>
  <c r="HU291" i="46"/>
  <c r="HV291" i="46"/>
  <c r="HW291" i="46"/>
  <c r="HX291" i="46"/>
  <c r="HY291" i="46"/>
  <c r="HZ291" i="46"/>
  <c r="IA291" i="46"/>
  <c r="IB291" i="46"/>
  <c r="IC291" i="46"/>
  <c r="ID291" i="46"/>
  <c r="IE291" i="46"/>
  <c r="IF291" i="46"/>
  <c r="IG291" i="46"/>
  <c r="HU292" i="46"/>
  <c r="HV292" i="46"/>
  <c r="HW292" i="46"/>
  <c r="HX292" i="46"/>
  <c r="HY292" i="46"/>
  <c r="HZ292" i="46"/>
  <c r="IA292" i="46"/>
  <c r="IB292" i="46"/>
  <c r="IC292" i="46"/>
  <c r="ID292" i="46"/>
  <c r="IE292" i="46"/>
  <c r="IF292" i="46"/>
  <c r="IG292" i="46"/>
  <c r="HU293" i="46"/>
  <c r="HV293" i="46"/>
  <c r="HW293" i="46"/>
  <c r="HX293" i="46"/>
  <c r="HY293" i="46"/>
  <c r="HZ293" i="46"/>
  <c r="IA293" i="46"/>
  <c r="IB293" i="46"/>
  <c r="IC293" i="46"/>
  <c r="ID293" i="46"/>
  <c r="IE293" i="46"/>
  <c r="IF293" i="46"/>
  <c r="IG293" i="46"/>
  <c r="HU294" i="46"/>
  <c r="HV294" i="46"/>
  <c r="HW294" i="46"/>
  <c r="HX294" i="46"/>
  <c r="HY294" i="46"/>
  <c r="HZ294" i="46"/>
  <c r="IA294" i="46"/>
  <c r="IB294" i="46"/>
  <c r="IC294" i="46"/>
  <c r="ID294" i="46"/>
  <c r="IE294" i="46"/>
  <c r="IF294" i="46"/>
  <c r="IG294" i="46"/>
  <c r="HU295" i="46"/>
  <c r="HV295" i="46"/>
  <c r="HW295" i="46"/>
  <c r="HX295" i="46"/>
  <c r="HY295" i="46"/>
  <c r="HZ295" i="46"/>
  <c r="IA295" i="46"/>
  <c r="IB295" i="46"/>
  <c r="IC295" i="46"/>
  <c r="ID295" i="46"/>
  <c r="IE295" i="46"/>
  <c r="IF295" i="46"/>
  <c r="IG295" i="46"/>
  <c r="HU296" i="46"/>
  <c r="HV296" i="46"/>
  <c r="HW296" i="46"/>
  <c r="HX296" i="46"/>
  <c r="HY296" i="46"/>
  <c r="HZ296" i="46"/>
  <c r="IA296" i="46"/>
  <c r="IB296" i="46"/>
  <c r="IC296" i="46"/>
  <c r="ID296" i="46"/>
  <c r="IE296" i="46"/>
  <c r="IF296" i="46"/>
  <c r="IG296" i="46"/>
  <c r="HU297" i="46"/>
  <c r="HV297" i="46"/>
  <c r="HW297" i="46"/>
  <c r="HX297" i="46"/>
  <c r="HY297" i="46"/>
  <c r="HZ297" i="46"/>
  <c r="IA297" i="46"/>
  <c r="IB297" i="46"/>
  <c r="IC297" i="46"/>
  <c r="ID297" i="46"/>
  <c r="IE297" i="46"/>
  <c r="IF297" i="46"/>
  <c r="IG297" i="46"/>
  <c r="HU298" i="46"/>
  <c r="HV298" i="46"/>
  <c r="HW298" i="46"/>
  <c r="HX298" i="46"/>
  <c r="HY298" i="46"/>
  <c r="HZ298" i="46"/>
  <c r="IA298" i="46"/>
  <c r="IB298" i="46"/>
  <c r="IC298" i="46"/>
  <c r="ID298" i="46"/>
  <c r="IE298" i="46"/>
  <c r="IF298" i="46"/>
  <c r="IG298" i="46"/>
  <c r="HU299" i="46"/>
  <c r="HV299" i="46"/>
  <c r="HW299" i="46"/>
  <c r="HX299" i="46"/>
  <c r="HY299" i="46"/>
  <c r="HZ299" i="46"/>
  <c r="IA299" i="46"/>
  <c r="IB299" i="46"/>
  <c r="IC299" i="46"/>
  <c r="ID299" i="46"/>
  <c r="IE299" i="46"/>
  <c r="IF299" i="46"/>
  <c r="IG299" i="46"/>
  <c r="HU300" i="46"/>
  <c r="HV300" i="46"/>
  <c r="HW300" i="46"/>
  <c r="HX300" i="46"/>
  <c r="HY300" i="46"/>
  <c r="HZ300" i="46"/>
  <c r="IA300" i="46"/>
  <c r="IB300" i="46"/>
  <c r="IC300" i="46"/>
  <c r="ID300" i="46"/>
  <c r="IE300" i="46"/>
  <c r="IF300" i="46"/>
  <c r="IG300" i="46"/>
  <c r="HU301" i="46"/>
  <c r="HV301" i="46"/>
  <c r="HW301" i="46"/>
  <c r="HX301" i="46"/>
  <c r="HY301" i="46"/>
  <c r="HZ301" i="46"/>
  <c r="IA301" i="46"/>
  <c r="IB301" i="46"/>
  <c r="IC301" i="46"/>
  <c r="ID301" i="46"/>
  <c r="IE301" i="46"/>
  <c r="IF301" i="46"/>
  <c r="IG301" i="46"/>
  <c r="HU302" i="46"/>
  <c r="HV302" i="46"/>
  <c r="HW302" i="46"/>
  <c r="HX302" i="46"/>
  <c r="HY302" i="46"/>
  <c r="HZ302" i="46"/>
  <c r="IA302" i="46"/>
  <c r="IB302" i="46"/>
  <c r="IC302" i="46"/>
  <c r="ID302" i="46"/>
  <c r="IE302" i="46"/>
  <c r="IF302" i="46"/>
  <c r="IG302" i="46"/>
  <c r="HU303" i="46"/>
  <c r="HV303" i="46"/>
  <c r="HW303" i="46"/>
  <c r="HX303" i="46"/>
  <c r="HY303" i="46"/>
  <c r="HZ303" i="46"/>
  <c r="IA303" i="46"/>
  <c r="IB303" i="46"/>
  <c r="IC303" i="46"/>
  <c r="ID303" i="46"/>
  <c r="IE303" i="46"/>
  <c r="IF303" i="46"/>
  <c r="IG303" i="46"/>
  <c r="HU304" i="46"/>
  <c r="HV304" i="46"/>
  <c r="HW304" i="46"/>
  <c r="HX304" i="46"/>
  <c r="HY304" i="46"/>
  <c r="HZ304" i="46"/>
  <c r="IA304" i="46"/>
  <c r="IB304" i="46"/>
  <c r="IC304" i="46"/>
  <c r="ID304" i="46"/>
  <c r="IE304" i="46"/>
  <c r="IF304" i="46"/>
  <c r="IG304" i="46"/>
  <c r="HU305" i="46"/>
  <c r="HV305" i="46"/>
  <c r="HW305" i="46"/>
  <c r="HX305" i="46"/>
  <c r="HY305" i="46"/>
  <c r="HZ305" i="46"/>
  <c r="IA305" i="46"/>
  <c r="IB305" i="46"/>
  <c r="IC305" i="46"/>
  <c r="ID305" i="46"/>
  <c r="IE305" i="46"/>
  <c r="IF305" i="46"/>
  <c r="IG305" i="46"/>
  <c r="HU306" i="46"/>
  <c r="HV306" i="46"/>
  <c r="HW306" i="46"/>
  <c r="HX306" i="46"/>
  <c r="HY306" i="46"/>
  <c r="HZ306" i="46"/>
  <c r="IA306" i="46"/>
  <c r="IB306" i="46"/>
  <c r="IC306" i="46"/>
  <c r="ID306" i="46"/>
  <c r="IE306" i="46"/>
  <c r="IF306" i="46"/>
  <c r="IG306" i="46"/>
  <c r="HU307" i="46"/>
  <c r="HV307" i="46"/>
  <c r="HW307" i="46"/>
  <c r="HX307" i="46"/>
  <c r="HY307" i="46"/>
  <c r="HZ307" i="46"/>
  <c r="IA307" i="46"/>
  <c r="IB307" i="46"/>
  <c r="IC307" i="46"/>
  <c r="ID307" i="46"/>
  <c r="IE307" i="46"/>
  <c r="IF307" i="46"/>
  <c r="IG307" i="46"/>
  <c r="HU308" i="46"/>
  <c r="HV308" i="46"/>
  <c r="HW308" i="46"/>
  <c r="HX308" i="46"/>
  <c r="HY308" i="46"/>
  <c r="HZ308" i="46"/>
  <c r="IA308" i="46"/>
  <c r="IB308" i="46"/>
  <c r="IC308" i="46"/>
  <c r="ID308" i="46"/>
  <c r="IE308" i="46"/>
  <c r="IF308" i="46"/>
  <c r="IG308" i="46"/>
  <c r="HU309" i="46"/>
  <c r="HV309" i="46"/>
  <c r="HW309" i="46"/>
  <c r="HX309" i="46"/>
  <c r="HY309" i="46"/>
  <c r="HZ309" i="46"/>
  <c r="IA309" i="46"/>
  <c r="IB309" i="46"/>
  <c r="IC309" i="46"/>
  <c r="ID309" i="46"/>
  <c r="IE309" i="46"/>
  <c r="IF309" i="46"/>
  <c r="IG309" i="46"/>
  <c r="HU310" i="46"/>
  <c r="HV310" i="46"/>
  <c r="HW310" i="46"/>
  <c r="HX310" i="46"/>
  <c r="HY310" i="46"/>
  <c r="HZ310" i="46"/>
  <c r="IA310" i="46"/>
  <c r="IB310" i="46"/>
  <c r="IC310" i="46"/>
  <c r="ID310" i="46"/>
  <c r="IE310" i="46"/>
  <c r="IF310" i="46"/>
  <c r="IG310" i="46"/>
  <c r="HU311" i="46"/>
  <c r="HV311" i="46"/>
  <c r="HW311" i="46"/>
  <c r="HX311" i="46"/>
  <c r="HY311" i="46"/>
  <c r="HZ311" i="46"/>
  <c r="IA311" i="46"/>
  <c r="IB311" i="46"/>
  <c r="IC311" i="46"/>
  <c r="ID311" i="46"/>
  <c r="IE311" i="46"/>
  <c r="IF311" i="46"/>
  <c r="IG311" i="46"/>
  <c r="HU312" i="46"/>
  <c r="HV312" i="46"/>
  <c r="HW312" i="46"/>
  <c r="HX312" i="46"/>
  <c r="HY312" i="46"/>
  <c r="HZ312" i="46"/>
  <c r="IA312" i="46"/>
  <c r="IB312" i="46"/>
  <c r="IC312" i="46"/>
  <c r="ID312" i="46"/>
  <c r="IE312" i="46"/>
  <c r="IF312" i="46"/>
  <c r="IG312" i="46"/>
  <c r="HU313" i="46"/>
  <c r="HV313" i="46"/>
  <c r="HW313" i="46"/>
  <c r="HX313" i="46"/>
  <c r="HY313" i="46"/>
  <c r="HZ313" i="46"/>
  <c r="IA313" i="46"/>
  <c r="IB313" i="46"/>
  <c r="IC313" i="46"/>
  <c r="ID313" i="46"/>
  <c r="IE313" i="46"/>
  <c r="IF313" i="46"/>
  <c r="IG313" i="46"/>
  <c r="HU314" i="46"/>
  <c r="HV314" i="46"/>
  <c r="HW314" i="46"/>
  <c r="HX314" i="46"/>
  <c r="HY314" i="46"/>
  <c r="HZ314" i="46"/>
  <c r="IA314" i="46"/>
  <c r="IB314" i="46"/>
  <c r="IC314" i="46"/>
  <c r="ID314" i="46"/>
  <c r="IE314" i="46"/>
  <c r="IF314" i="46"/>
  <c r="IG314" i="46"/>
  <c r="HU315" i="46"/>
  <c r="HV315" i="46"/>
  <c r="HW315" i="46"/>
  <c r="HX315" i="46"/>
  <c r="HY315" i="46"/>
  <c r="HZ315" i="46"/>
  <c r="IA315" i="46"/>
  <c r="IB315" i="46"/>
  <c r="IC315" i="46"/>
  <c r="ID315" i="46"/>
  <c r="IE315" i="46"/>
  <c r="IF315" i="46"/>
  <c r="IG315" i="46"/>
  <c r="HU316" i="46"/>
  <c r="HV316" i="46"/>
  <c r="HW316" i="46"/>
  <c r="HX316" i="46"/>
  <c r="HY316" i="46"/>
  <c r="HZ316" i="46"/>
  <c r="IA316" i="46"/>
  <c r="IB316" i="46"/>
  <c r="IC316" i="46"/>
  <c r="ID316" i="46"/>
  <c r="IE316" i="46"/>
  <c r="IF316" i="46"/>
  <c r="IG316" i="46"/>
  <c r="HU317" i="46"/>
  <c r="HV317" i="46"/>
  <c r="HW317" i="46"/>
  <c r="HX317" i="46"/>
  <c r="HY317" i="46"/>
  <c r="HZ317" i="46"/>
  <c r="IA317" i="46"/>
  <c r="IB317" i="46"/>
  <c r="IC317" i="46"/>
  <c r="ID317" i="46"/>
  <c r="IE317" i="46"/>
  <c r="IF317" i="46"/>
  <c r="IG317" i="46"/>
  <c r="HU318" i="46"/>
  <c r="HV318" i="46"/>
  <c r="HW318" i="46"/>
  <c r="HX318" i="46"/>
  <c r="HY318" i="46"/>
  <c r="HZ318" i="46"/>
  <c r="IA318" i="46"/>
  <c r="IB318" i="46"/>
  <c r="IC318" i="46"/>
  <c r="ID318" i="46"/>
  <c r="IE318" i="46"/>
  <c r="IF318" i="46"/>
  <c r="IG318" i="46"/>
  <c r="HU319" i="46"/>
  <c r="HV319" i="46"/>
  <c r="HW319" i="46"/>
  <c r="HX319" i="46"/>
  <c r="HY319" i="46"/>
  <c r="HZ319" i="46"/>
  <c r="IA319" i="46"/>
  <c r="IB319" i="46"/>
  <c r="IC319" i="46"/>
  <c r="ID319" i="46"/>
  <c r="IE319" i="46"/>
  <c r="IF319" i="46"/>
  <c r="IG319" i="46"/>
  <c r="HU320" i="46"/>
  <c r="HV320" i="46"/>
  <c r="HW320" i="46"/>
  <c r="HX320" i="46"/>
  <c r="HY320" i="46"/>
  <c r="HZ320" i="46"/>
  <c r="IA320" i="46"/>
  <c r="IB320" i="46"/>
  <c r="IC320" i="46"/>
  <c r="ID320" i="46"/>
  <c r="IE320" i="46"/>
  <c r="IF320" i="46"/>
  <c r="IG320" i="46"/>
  <c r="HU321" i="46"/>
  <c r="HV321" i="46"/>
  <c r="HW321" i="46"/>
  <c r="HX321" i="46"/>
  <c r="HY321" i="46"/>
  <c r="HZ321" i="46"/>
  <c r="IA321" i="46"/>
  <c r="IB321" i="46"/>
  <c r="IC321" i="46"/>
  <c r="ID321" i="46"/>
  <c r="IE321" i="46"/>
  <c r="IF321" i="46"/>
  <c r="IG321" i="46"/>
  <c r="HU322" i="46"/>
  <c r="HV322" i="46"/>
  <c r="HW322" i="46"/>
  <c r="HX322" i="46"/>
  <c r="HY322" i="46"/>
  <c r="HZ322" i="46"/>
  <c r="IA322" i="46"/>
  <c r="IB322" i="46"/>
  <c r="IC322" i="46"/>
  <c r="ID322" i="46"/>
  <c r="IE322" i="46"/>
  <c r="IF322" i="46"/>
  <c r="IG322" i="46"/>
  <c r="HU323" i="46"/>
  <c r="HV323" i="46"/>
  <c r="HW323" i="46"/>
  <c r="HX323" i="46"/>
  <c r="HY323" i="46"/>
  <c r="HZ323" i="46"/>
  <c r="IA323" i="46"/>
  <c r="IB323" i="46"/>
  <c r="IC323" i="46"/>
  <c r="ID323" i="46"/>
  <c r="IE323" i="46"/>
  <c r="IF323" i="46"/>
  <c r="IG323" i="46"/>
  <c r="HU324" i="46"/>
  <c r="HV324" i="46"/>
  <c r="HW324" i="46"/>
  <c r="HX324" i="46"/>
  <c r="HY324" i="46"/>
  <c r="HZ324" i="46"/>
  <c r="IA324" i="46"/>
  <c r="IB324" i="46"/>
  <c r="IC324" i="46"/>
  <c r="ID324" i="46"/>
  <c r="IE324" i="46"/>
  <c r="IF324" i="46"/>
  <c r="IG324" i="46"/>
  <c r="HU325" i="46"/>
  <c r="HV325" i="46"/>
  <c r="HW325" i="46"/>
  <c r="HX325" i="46"/>
  <c r="HY325" i="46"/>
  <c r="HZ325" i="46"/>
  <c r="IA325" i="46"/>
  <c r="IB325" i="46"/>
  <c r="IC325" i="46"/>
  <c r="ID325" i="46"/>
  <c r="IE325" i="46"/>
  <c r="IF325" i="46"/>
  <c r="IG325" i="46"/>
  <c r="HM104" i="46"/>
  <c r="HM105" i="46"/>
  <c r="HM106" i="46"/>
  <c r="HM107" i="46"/>
  <c r="HM108" i="46"/>
  <c r="HM109" i="46"/>
  <c r="HM110" i="46"/>
  <c r="HM111" i="46"/>
  <c r="HM112" i="46"/>
  <c r="HM113" i="46"/>
  <c r="HM114" i="46"/>
  <c r="HM115" i="46"/>
  <c r="HM116" i="46"/>
  <c r="HM117" i="46"/>
  <c r="HM118" i="46"/>
  <c r="HM119" i="46"/>
  <c r="HM120" i="46"/>
  <c r="HM121" i="46"/>
  <c r="HM122" i="46"/>
  <c r="HM123" i="46"/>
  <c r="HM124" i="46"/>
  <c r="HM125" i="46"/>
  <c r="HM126" i="46"/>
  <c r="HM127" i="46"/>
  <c r="HM128" i="46"/>
  <c r="HM129" i="46"/>
  <c r="HM130" i="46"/>
  <c r="HM131" i="46"/>
  <c r="HM132" i="46"/>
  <c r="HM133" i="46"/>
  <c r="HM134" i="46"/>
  <c r="HM135" i="46"/>
  <c r="HM136" i="46"/>
  <c r="HM137" i="46"/>
  <c r="HM138" i="46"/>
  <c r="HM139" i="46"/>
  <c r="HM140" i="46"/>
  <c r="HM141" i="46"/>
  <c r="HM142" i="46"/>
  <c r="HM143" i="46"/>
  <c r="HM144" i="46"/>
  <c r="HM145" i="46"/>
  <c r="HM146" i="46"/>
  <c r="HM147" i="46"/>
  <c r="HM148" i="46"/>
  <c r="HM149" i="46"/>
  <c r="HM150" i="46"/>
  <c r="HM151" i="46"/>
  <c r="HM152" i="46"/>
  <c r="HM153" i="46"/>
  <c r="HM154" i="46"/>
  <c r="HM155" i="46"/>
  <c r="HM156" i="46"/>
  <c r="HM157" i="46"/>
  <c r="HM158" i="46"/>
  <c r="HM159" i="46"/>
  <c r="HM160" i="46"/>
  <c r="HM161" i="46"/>
  <c r="HM162" i="46"/>
  <c r="HM163" i="46"/>
  <c r="HM164" i="46"/>
  <c r="HM165" i="46"/>
  <c r="HM166" i="46"/>
  <c r="HM167" i="46"/>
  <c r="HM168" i="46"/>
  <c r="HM169" i="46"/>
  <c r="HM170" i="46"/>
  <c r="HM171" i="46"/>
  <c r="HM172" i="46"/>
  <c r="HM173" i="46"/>
  <c r="HM174" i="46"/>
  <c r="HM175" i="46"/>
  <c r="HM176" i="46"/>
  <c r="HM177" i="46"/>
  <c r="HM178" i="46"/>
  <c r="HM179" i="46"/>
  <c r="HM180" i="46"/>
  <c r="HM181" i="46"/>
  <c r="HM182" i="46"/>
  <c r="HM183" i="46"/>
  <c r="HM184" i="46"/>
  <c r="HM185" i="46"/>
  <c r="HM186" i="46"/>
  <c r="HM187" i="46"/>
  <c r="HM188" i="46"/>
  <c r="HM189" i="46"/>
  <c r="HM190" i="46"/>
  <c r="HM191" i="46"/>
  <c r="HM192" i="46"/>
  <c r="HM193" i="46"/>
  <c r="HM194" i="46"/>
  <c r="HM195" i="46"/>
  <c r="HM196" i="46"/>
  <c r="HM197" i="46"/>
  <c r="HM198" i="46"/>
  <c r="HM199" i="46"/>
  <c r="HM200" i="46"/>
  <c r="HM201" i="46"/>
  <c r="HM202" i="46"/>
  <c r="HM203" i="46"/>
  <c r="HM204" i="46"/>
  <c r="HM205" i="46"/>
  <c r="HM206" i="46"/>
  <c r="HM207" i="46"/>
  <c r="HM208" i="46"/>
  <c r="HM209" i="46"/>
  <c r="HM210" i="46"/>
  <c r="HM211" i="46"/>
  <c r="HM212" i="46"/>
  <c r="HM213" i="46"/>
  <c r="HM214" i="46"/>
  <c r="HM215" i="46"/>
  <c r="HM216" i="46"/>
  <c r="HM217" i="46"/>
  <c r="HM218" i="46"/>
  <c r="HM219" i="46"/>
  <c r="HM220" i="46"/>
  <c r="HM221" i="46"/>
  <c r="HM222" i="46"/>
  <c r="HM223" i="46"/>
  <c r="HM224" i="46"/>
  <c r="HM225" i="46"/>
  <c r="HM226" i="46"/>
  <c r="HM227" i="46"/>
  <c r="HM228" i="46"/>
  <c r="HM229" i="46"/>
  <c r="HM230" i="46"/>
  <c r="HM231" i="46"/>
  <c r="HM232" i="46"/>
  <c r="HM233" i="46"/>
  <c r="HM234" i="46"/>
  <c r="HM235" i="46"/>
  <c r="HM236" i="46"/>
  <c r="HM237" i="46"/>
  <c r="HM238" i="46"/>
  <c r="HM239" i="46"/>
  <c r="HM240" i="46"/>
  <c r="HM241" i="46"/>
  <c r="HM242" i="46"/>
  <c r="HM243" i="46"/>
  <c r="HM244" i="46"/>
  <c r="HM245" i="46"/>
  <c r="HM246" i="46"/>
  <c r="HM247" i="46"/>
  <c r="HM248" i="46"/>
  <c r="HM249" i="46"/>
  <c r="HM250" i="46"/>
  <c r="HM251" i="46"/>
  <c r="HM252" i="46"/>
  <c r="HM253" i="46"/>
  <c r="HM254" i="46"/>
  <c r="HM255" i="46"/>
  <c r="HM256" i="46"/>
  <c r="HM257" i="46"/>
  <c r="HM258" i="46"/>
  <c r="HM259" i="46"/>
  <c r="HM260" i="46"/>
  <c r="HM261" i="46"/>
  <c r="HM262" i="46"/>
  <c r="HM263" i="46"/>
  <c r="HM264" i="46"/>
  <c r="HM265" i="46"/>
  <c r="HM266" i="46"/>
  <c r="HM267" i="46"/>
  <c r="HM268" i="46"/>
  <c r="HM269" i="46"/>
  <c r="HM270" i="46"/>
  <c r="HM271" i="46"/>
  <c r="HM272" i="46"/>
  <c r="HM273" i="46"/>
  <c r="HM274" i="46"/>
  <c r="HM275" i="46"/>
  <c r="HM276" i="46"/>
  <c r="HM277" i="46"/>
  <c r="HM278" i="46"/>
  <c r="HM279" i="46"/>
  <c r="HM280" i="46"/>
  <c r="HM281" i="46"/>
  <c r="HM282" i="46"/>
  <c r="HM283" i="46"/>
  <c r="HM284" i="46"/>
  <c r="HM285" i="46"/>
  <c r="HM286" i="46"/>
  <c r="HM287" i="46"/>
  <c r="HM288" i="46"/>
  <c r="HM289" i="46"/>
  <c r="HM290" i="46"/>
  <c r="HM291" i="46"/>
  <c r="HM292" i="46"/>
  <c r="HM293" i="46"/>
  <c r="HM294" i="46"/>
  <c r="HM295" i="46"/>
  <c r="HM296" i="46"/>
  <c r="HM297" i="46"/>
  <c r="HM298" i="46"/>
  <c r="HM299" i="46"/>
  <c r="HM300" i="46"/>
  <c r="HM301" i="46"/>
  <c r="HM302" i="46"/>
  <c r="HM303" i="46"/>
  <c r="HM304" i="46"/>
  <c r="HM305" i="46"/>
  <c r="HM306" i="46"/>
  <c r="HM307" i="46"/>
  <c r="HM308" i="46"/>
  <c r="HM309" i="46"/>
  <c r="HM310" i="46"/>
  <c r="HM311" i="46"/>
  <c r="HM312" i="46"/>
  <c r="HM313" i="46"/>
  <c r="HM314" i="46"/>
  <c r="HM315" i="46"/>
  <c r="HM316" i="46"/>
  <c r="HM317" i="46"/>
  <c r="HM318" i="46"/>
  <c r="HM319" i="46"/>
  <c r="HM320" i="46"/>
  <c r="HM321" i="46"/>
  <c r="HM322" i="46"/>
  <c r="HM323" i="46"/>
  <c r="HM324" i="46"/>
  <c r="HM325" i="46"/>
  <c r="GR104" i="46"/>
  <c r="GR105" i="46"/>
  <c r="GR106" i="46"/>
  <c r="GR107" i="46"/>
  <c r="GR108" i="46"/>
  <c r="GR109" i="46"/>
  <c r="GR110" i="46"/>
  <c r="GR111" i="46"/>
  <c r="GR112" i="46"/>
  <c r="GR113" i="46"/>
  <c r="GR114" i="46"/>
  <c r="GR115" i="46"/>
  <c r="GR116" i="46"/>
  <c r="GR117" i="46"/>
  <c r="GR118" i="46"/>
  <c r="GR119" i="46"/>
  <c r="GR120" i="46"/>
  <c r="GR121" i="46"/>
  <c r="GR122" i="46"/>
  <c r="GR123" i="46"/>
  <c r="GR124" i="46"/>
  <c r="GR125" i="46"/>
  <c r="GR126" i="46"/>
  <c r="GR127" i="46"/>
  <c r="GR128" i="46"/>
  <c r="GR129" i="46"/>
  <c r="GR130" i="46"/>
  <c r="GR131" i="46"/>
  <c r="GR132" i="46"/>
  <c r="GR133" i="46"/>
  <c r="GR134" i="46"/>
  <c r="GR135" i="46"/>
  <c r="GR136" i="46"/>
  <c r="GR137" i="46"/>
  <c r="GR138" i="46"/>
  <c r="GR139" i="46"/>
  <c r="GR140" i="46"/>
  <c r="GR141" i="46"/>
  <c r="GR142" i="46"/>
  <c r="GR143" i="46"/>
  <c r="GR144" i="46"/>
  <c r="GR145" i="46"/>
  <c r="GR146" i="46"/>
  <c r="GR147" i="46"/>
  <c r="GR148" i="46"/>
  <c r="GR149" i="46"/>
  <c r="GR150" i="46"/>
  <c r="GR151" i="46"/>
  <c r="GR152" i="46"/>
  <c r="GR153" i="46"/>
  <c r="GR154" i="46"/>
  <c r="GR155" i="46"/>
  <c r="GR156" i="46"/>
  <c r="GR157" i="46"/>
  <c r="GR158" i="46"/>
  <c r="GR159" i="46"/>
  <c r="GR160" i="46"/>
  <c r="GR161" i="46"/>
  <c r="GR162" i="46"/>
  <c r="GR163" i="46"/>
  <c r="GR164" i="46"/>
  <c r="GR165" i="46"/>
  <c r="GR166" i="46"/>
  <c r="GR167" i="46"/>
  <c r="GR168" i="46"/>
  <c r="GR169" i="46"/>
  <c r="GR170" i="46"/>
  <c r="GR171" i="46"/>
  <c r="GR172" i="46"/>
  <c r="GR173" i="46"/>
  <c r="GR174" i="46"/>
  <c r="GR175" i="46"/>
  <c r="GR176" i="46"/>
  <c r="GR177" i="46"/>
  <c r="GR178" i="46"/>
  <c r="GR179" i="46"/>
  <c r="GR180" i="46"/>
  <c r="GR181" i="46"/>
  <c r="GR182" i="46"/>
  <c r="GR183" i="46"/>
  <c r="GR184" i="46"/>
  <c r="GR185" i="46"/>
  <c r="GR186" i="46"/>
  <c r="GR187" i="46"/>
  <c r="GR188" i="46"/>
  <c r="GR189" i="46"/>
  <c r="GR190" i="46"/>
  <c r="GR191" i="46"/>
  <c r="GR192" i="46"/>
  <c r="GR193" i="46"/>
  <c r="GR194" i="46"/>
  <c r="GR195" i="46"/>
  <c r="GR196" i="46"/>
  <c r="GR197" i="46"/>
  <c r="GR198" i="46"/>
  <c r="GR199" i="46"/>
  <c r="GR200" i="46"/>
  <c r="GR201" i="46"/>
  <c r="GR202" i="46"/>
  <c r="GR203" i="46"/>
  <c r="GR204" i="46"/>
  <c r="GR205" i="46"/>
  <c r="GR206" i="46"/>
  <c r="GR207" i="46"/>
  <c r="GR208" i="46"/>
  <c r="GR209" i="46"/>
  <c r="GR210" i="46"/>
  <c r="GR211" i="46"/>
  <c r="GR212" i="46"/>
  <c r="GR213" i="46"/>
  <c r="GR214" i="46"/>
  <c r="GR215" i="46"/>
  <c r="GR216" i="46"/>
  <c r="GR217" i="46"/>
  <c r="GR218" i="46"/>
  <c r="GR219" i="46"/>
  <c r="GR220" i="46"/>
  <c r="GR221" i="46"/>
  <c r="GR222" i="46"/>
  <c r="GR223" i="46"/>
  <c r="GR224" i="46"/>
  <c r="GR225" i="46"/>
  <c r="GR226" i="46"/>
  <c r="GR227" i="46"/>
  <c r="GR228" i="46"/>
  <c r="GR229" i="46"/>
  <c r="GR230" i="46"/>
  <c r="GR231" i="46"/>
  <c r="GR232" i="46"/>
  <c r="GR233" i="46"/>
  <c r="GR234" i="46"/>
  <c r="GR235" i="46"/>
  <c r="GR236" i="46"/>
  <c r="GR237" i="46"/>
  <c r="GR238" i="46"/>
  <c r="GR239" i="46"/>
  <c r="GR240" i="46"/>
  <c r="GR241" i="46"/>
  <c r="GR242" i="46"/>
  <c r="GR243" i="46"/>
  <c r="GR244" i="46"/>
  <c r="GR245" i="46"/>
  <c r="GR246" i="46"/>
  <c r="GR247" i="46"/>
  <c r="GR248" i="46"/>
  <c r="GR249" i="46"/>
  <c r="GR250" i="46"/>
  <c r="GR251" i="46"/>
  <c r="GR252" i="46"/>
  <c r="GR253" i="46"/>
  <c r="GR254" i="46"/>
  <c r="GR255" i="46"/>
  <c r="GR256" i="46"/>
  <c r="GR257" i="46"/>
  <c r="GR258" i="46"/>
  <c r="GR259" i="46"/>
  <c r="GR260" i="46"/>
  <c r="GR261" i="46"/>
  <c r="GR262" i="46"/>
  <c r="GR263" i="46"/>
  <c r="GR264" i="46"/>
  <c r="GR265" i="46"/>
  <c r="GR266" i="46"/>
  <c r="GR267" i="46"/>
  <c r="GR268" i="46"/>
  <c r="GR269" i="46"/>
  <c r="GR270" i="46"/>
  <c r="GR271" i="46"/>
  <c r="GR272" i="46"/>
  <c r="GR273" i="46"/>
  <c r="GR274" i="46"/>
  <c r="GR275" i="46"/>
  <c r="GR276" i="46"/>
  <c r="GR277" i="46"/>
  <c r="GR278" i="46"/>
  <c r="GR279" i="46"/>
  <c r="GR280" i="46"/>
  <c r="GR281" i="46"/>
  <c r="GR282" i="46"/>
  <c r="GR283" i="46"/>
  <c r="GR284" i="46"/>
  <c r="GR285" i="46"/>
  <c r="GR286" i="46"/>
  <c r="GR287" i="46"/>
  <c r="GR288" i="46"/>
  <c r="GR289" i="46"/>
  <c r="GR290" i="46"/>
  <c r="GR291" i="46"/>
  <c r="GR292" i="46"/>
  <c r="GR293" i="46"/>
  <c r="GR294" i="46"/>
  <c r="GR295" i="46"/>
  <c r="GR296" i="46"/>
  <c r="GR297" i="46"/>
  <c r="GR298" i="46"/>
  <c r="GR299" i="46"/>
  <c r="GR300" i="46"/>
  <c r="GR301" i="46"/>
  <c r="GR302" i="46"/>
  <c r="GR303" i="46"/>
  <c r="GR304" i="46"/>
  <c r="GR305" i="46"/>
  <c r="GR306" i="46"/>
  <c r="GR307" i="46"/>
  <c r="GR308" i="46"/>
  <c r="GR309" i="46"/>
  <c r="GR310" i="46"/>
  <c r="GR311" i="46"/>
  <c r="GR312" i="46"/>
  <c r="GR313" i="46"/>
  <c r="GR314" i="46"/>
  <c r="GR315" i="46"/>
  <c r="GR316" i="46"/>
  <c r="GR317" i="46"/>
  <c r="GR318" i="46"/>
  <c r="GR319" i="46"/>
  <c r="GR320" i="46"/>
  <c r="GR321" i="46"/>
  <c r="GR322" i="46"/>
  <c r="GR323" i="46"/>
  <c r="GR324" i="46"/>
  <c r="GR325" i="46"/>
  <c r="FW104" i="46"/>
  <c r="FW105" i="46"/>
  <c r="FW106" i="46"/>
  <c r="FW107" i="46"/>
  <c r="FW108" i="46"/>
  <c r="FW109" i="46"/>
  <c r="FW110" i="46"/>
  <c r="FW111" i="46"/>
  <c r="FW112" i="46"/>
  <c r="FW113" i="46"/>
  <c r="FW114" i="46"/>
  <c r="FW115" i="46"/>
  <c r="FW116" i="46"/>
  <c r="FW117" i="46"/>
  <c r="FW118" i="46"/>
  <c r="FW119" i="46"/>
  <c r="FW120" i="46"/>
  <c r="FW121" i="46"/>
  <c r="FW122" i="46"/>
  <c r="FW123" i="46"/>
  <c r="FW124" i="46"/>
  <c r="FW125" i="46"/>
  <c r="FW126" i="46"/>
  <c r="FW127" i="46"/>
  <c r="FW128" i="46"/>
  <c r="FW129" i="46"/>
  <c r="FW130" i="46"/>
  <c r="FW131" i="46"/>
  <c r="FW132" i="46"/>
  <c r="FW133" i="46"/>
  <c r="FW134" i="46"/>
  <c r="FW135" i="46"/>
  <c r="FW136" i="46"/>
  <c r="FW137" i="46"/>
  <c r="FW138" i="46"/>
  <c r="FW139" i="46"/>
  <c r="FW140" i="46"/>
  <c r="FW141" i="46"/>
  <c r="FW142" i="46"/>
  <c r="FW143" i="46"/>
  <c r="FW144" i="46"/>
  <c r="FW145" i="46"/>
  <c r="FW146" i="46"/>
  <c r="FW147" i="46"/>
  <c r="FW148" i="46"/>
  <c r="FW149" i="46"/>
  <c r="FW150" i="46"/>
  <c r="FW151" i="46"/>
  <c r="FW152" i="46"/>
  <c r="FW153" i="46"/>
  <c r="FW154" i="46"/>
  <c r="FW155" i="46"/>
  <c r="FW156" i="46"/>
  <c r="FW157" i="46"/>
  <c r="FW158" i="46"/>
  <c r="FW159" i="46"/>
  <c r="FW160" i="46"/>
  <c r="FW161" i="46"/>
  <c r="FW162" i="46"/>
  <c r="FW163" i="46"/>
  <c r="FW164" i="46"/>
  <c r="FW165" i="46"/>
  <c r="FW166" i="46"/>
  <c r="FW167" i="46"/>
  <c r="FW168" i="46"/>
  <c r="FW169" i="46"/>
  <c r="FW170" i="46"/>
  <c r="FW171" i="46"/>
  <c r="FW172" i="46"/>
  <c r="FW173" i="46"/>
  <c r="FW174" i="46"/>
  <c r="FW175" i="46"/>
  <c r="FW176" i="46"/>
  <c r="FW177" i="46"/>
  <c r="FW178" i="46"/>
  <c r="FW179" i="46"/>
  <c r="FW180" i="46"/>
  <c r="FW181" i="46"/>
  <c r="FW182" i="46"/>
  <c r="FW183" i="46"/>
  <c r="FW184" i="46"/>
  <c r="FW185" i="46"/>
  <c r="FW186" i="46"/>
  <c r="FW187" i="46"/>
  <c r="FW188" i="46"/>
  <c r="FW189" i="46"/>
  <c r="FW190" i="46"/>
  <c r="FW191" i="46"/>
  <c r="FW192" i="46"/>
  <c r="FW193" i="46"/>
  <c r="FW194" i="46"/>
  <c r="FW195" i="46"/>
  <c r="FW196" i="46"/>
  <c r="FW197" i="46"/>
  <c r="FW198" i="46"/>
  <c r="FW199" i="46"/>
  <c r="FW200" i="46"/>
  <c r="FW201" i="46"/>
  <c r="FW202" i="46"/>
  <c r="FW203" i="46"/>
  <c r="FW204" i="46"/>
  <c r="FW205" i="46"/>
  <c r="FW206" i="46"/>
  <c r="FW207" i="46"/>
  <c r="FW208" i="46"/>
  <c r="FW209" i="46"/>
  <c r="FW210" i="46"/>
  <c r="FW211" i="46"/>
  <c r="FW212" i="46"/>
  <c r="FW213" i="46"/>
  <c r="FW214" i="46"/>
  <c r="FW215" i="46"/>
  <c r="FW216" i="46"/>
  <c r="FW217" i="46"/>
  <c r="FW218" i="46"/>
  <c r="FW219" i="46"/>
  <c r="FW220" i="46"/>
  <c r="FW221" i="46"/>
  <c r="FW222" i="46"/>
  <c r="FW223" i="46"/>
  <c r="FW224" i="46"/>
  <c r="FW225" i="46"/>
  <c r="FW226" i="46"/>
  <c r="FW227" i="46"/>
  <c r="FW228" i="46"/>
  <c r="FW229" i="46"/>
  <c r="FW230" i="46"/>
  <c r="FW231" i="46"/>
  <c r="FW232" i="46"/>
  <c r="FW233" i="46"/>
  <c r="FW234" i="46"/>
  <c r="FW235" i="46"/>
  <c r="FW236" i="46"/>
  <c r="FW237" i="46"/>
  <c r="FW238" i="46"/>
  <c r="FW239" i="46"/>
  <c r="FW240" i="46"/>
  <c r="FW241" i="46"/>
  <c r="FW242" i="46"/>
  <c r="FW243" i="46"/>
  <c r="FW244" i="46"/>
  <c r="FW245" i="46"/>
  <c r="FW246" i="46"/>
  <c r="FW247" i="46"/>
  <c r="FW248" i="46"/>
  <c r="FW249" i="46"/>
  <c r="FW250" i="46"/>
  <c r="FW251" i="46"/>
  <c r="FW252" i="46"/>
  <c r="FW253" i="46"/>
  <c r="FW254" i="46"/>
  <c r="FW255" i="46"/>
  <c r="FW256" i="46"/>
  <c r="FW257" i="46"/>
  <c r="FW258" i="46"/>
  <c r="FW259" i="46"/>
  <c r="FW260" i="46"/>
  <c r="FW261" i="46"/>
  <c r="FW262" i="46"/>
  <c r="FW263" i="46"/>
  <c r="FW264" i="46"/>
  <c r="FW265" i="46"/>
  <c r="FW266" i="46"/>
  <c r="FW267" i="46"/>
  <c r="FW268" i="46"/>
  <c r="FW269" i="46"/>
  <c r="FW270" i="46"/>
  <c r="FW271" i="46"/>
  <c r="FW272" i="46"/>
  <c r="FW273" i="46"/>
  <c r="FW274" i="46"/>
  <c r="FW275" i="46"/>
  <c r="FW276" i="46"/>
  <c r="FW277" i="46"/>
  <c r="FW278" i="46"/>
  <c r="FW279" i="46"/>
  <c r="FW280" i="46"/>
  <c r="FW281" i="46"/>
  <c r="FW282" i="46"/>
  <c r="FW283" i="46"/>
  <c r="FW284" i="46"/>
  <c r="FW285" i="46"/>
  <c r="FW286" i="46"/>
  <c r="FW287" i="46"/>
  <c r="FW288" i="46"/>
  <c r="FW289" i="46"/>
  <c r="FW290" i="46"/>
  <c r="FW291" i="46"/>
  <c r="FW292" i="46"/>
  <c r="FW293" i="46"/>
  <c r="FW294" i="46"/>
  <c r="FW295" i="46"/>
  <c r="FW296" i="46"/>
  <c r="FW297" i="46"/>
  <c r="FW298" i="46"/>
  <c r="FW299" i="46"/>
  <c r="FW300" i="46"/>
  <c r="FW301" i="46"/>
  <c r="FW302" i="46"/>
  <c r="FW303" i="46"/>
  <c r="FW304" i="46"/>
  <c r="FW305" i="46"/>
  <c r="FW306" i="46"/>
  <c r="FW307" i="46"/>
  <c r="FW308" i="46"/>
  <c r="FW309" i="46"/>
  <c r="FW310" i="46"/>
  <c r="FW311" i="46"/>
  <c r="FW312" i="46"/>
  <c r="FW313" i="46"/>
  <c r="FW314" i="46"/>
  <c r="FW315" i="46"/>
  <c r="FW316" i="46"/>
  <c r="FW317" i="46"/>
  <c r="FW318" i="46"/>
  <c r="FW319" i="46"/>
  <c r="FW320" i="46"/>
  <c r="FW321" i="46"/>
  <c r="FW322" i="46"/>
  <c r="FW323" i="46"/>
  <c r="FW324" i="46"/>
  <c r="FW325" i="46"/>
  <c r="FA104" i="46"/>
  <c r="FA105" i="46"/>
  <c r="FA106" i="46"/>
  <c r="FA107" i="46"/>
  <c r="FA108" i="46"/>
  <c r="FA109" i="46"/>
  <c r="FA110" i="46"/>
  <c r="FA111" i="46"/>
  <c r="FA112" i="46"/>
  <c r="FA113" i="46"/>
  <c r="FA114" i="46"/>
  <c r="FA115" i="46"/>
  <c r="FA116" i="46"/>
  <c r="FA117" i="46"/>
  <c r="FA118" i="46"/>
  <c r="FA119" i="46"/>
  <c r="FA120" i="46"/>
  <c r="FA121" i="46"/>
  <c r="FA122" i="46"/>
  <c r="FA123" i="46"/>
  <c r="FA124" i="46"/>
  <c r="FA125" i="46"/>
  <c r="FA126" i="46"/>
  <c r="FA127" i="46"/>
  <c r="FA128" i="46"/>
  <c r="FA129" i="46"/>
  <c r="FA130" i="46"/>
  <c r="FA131" i="46"/>
  <c r="FA132" i="46"/>
  <c r="FA133" i="46"/>
  <c r="FA134" i="46"/>
  <c r="FA135" i="46"/>
  <c r="FA136" i="46"/>
  <c r="FA137" i="46"/>
  <c r="FA138" i="46"/>
  <c r="FA139" i="46"/>
  <c r="FA140" i="46"/>
  <c r="FA141" i="46"/>
  <c r="FA142" i="46"/>
  <c r="FA143" i="46"/>
  <c r="FA144" i="46"/>
  <c r="FA145" i="46"/>
  <c r="FA146" i="46"/>
  <c r="FA147" i="46"/>
  <c r="FA148" i="46"/>
  <c r="FA149" i="46"/>
  <c r="FA150" i="46"/>
  <c r="FA151" i="46"/>
  <c r="FA152" i="46"/>
  <c r="FA153" i="46"/>
  <c r="FA154" i="46"/>
  <c r="FA155" i="46"/>
  <c r="FA156" i="46"/>
  <c r="FA157" i="46"/>
  <c r="FA158" i="46"/>
  <c r="FA159" i="46"/>
  <c r="FA160" i="46"/>
  <c r="FA161" i="46"/>
  <c r="FA162" i="46"/>
  <c r="FA163" i="46"/>
  <c r="FA164" i="46"/>
  <c r="FA165" i="46"/>
  <c r="FA166" i="46"/>
  <c r="FA167" i="46"/>
  <c r="FA168" i="46"/>
  <c r="FA169" i="46"/>
  <c r="FA170" i="46"/>
  <c r="FA171" i="46"/>
  <c r="FA172" i="46"/>
  <c r="FA173" i="46"/>
  <c r="FA174" i="46"/>
  <c r="FA175" i="46"/>
  <c r="FA176" i="46"/>
  <c r="FA177" i="46"/>
  <c r="FA178" i="46"/>
  <c r="FA179" i="46"/>
  <c r="FA180" i="46"/>
  <c r="FA181" i="46"/>
  <c r="FA182" i="46"/>
  <c r="FA183" i="46"/>
  <c r="FA184" i="46"/>
  <c r="FA185" i="46"/>
  <c r="FA186" i="46"/>
  <c r="FA187" i="46"/>
  <c r="FA188" i="46"/>
  <c r="FA189" i="46"/>
  <c r="FA190" i="46"/>
  <c r="FA191" i="46"/>
  <c r="FA192" i="46"/>
  <c r="FA193" i="46"/>
  <c r="FA194" i="46"/>
  <c r="FA195" i="46"/>
  <c r="FA196" i="46"/>
  <c r="FA197" i="46"/>
  <c r="FA198" i="46"/>
  <c r="FA199" i="46"/>
  <c r="FA200" i="46"/>
  <c r="FA201" i="46"/>
  <c r="FA202" i="46"/>
  <c r="FA203" i="46"/>
  <c r="FA204" i="46"/>
  <c r="FA205" i="46"/>
  <c r="FA206" i="46"/>
  <c r="FA207" i="46"/>
  <c r="FA208" i="46"/>
  <c r="FA209" i="46"/>
  <c r="FA210" i="46"/>
  <c r="FA211" i="46"/>
  <c r="FA212" i="46"/>
  <c r="FA213" i="46"/>
  <c r="FA214" i="46"/>
  <c r="FA215" i="46"/>
  <c r="FA216" i="46"/>
  <c r="FA217" i="46"/>
  <c r="FA218" i="46"/>
  <c r="FA219" i="46"/>
  <c r="FA220" i="46"/>
  <c r="FA221" i="46"/>
  <c r="FA222" i="46"/>
  <c r="FA223" i="46"/>
  <c r="FA224" i="46"/>
  <c r="FA225" i="46"/>
  <c r="FA226" i="46"/>
  <c r="FA227" i="46"/>
  <c r="FA228" i="46"/>
  <c r="FA229" i="46"/>
  <c r="FA230" i="46"/>
  <c r="FA231" i="46"/>
  <c r="FA232" i="46"/>
  <c r="FA233" i="46"/>
  <c r="FA234" i="46"/>
  <c r="FA235" i="46"/>
  <c r="FA236" i="46"/>
  <c r="FA237" i="46"/>
  <c r="FA238" i="46"/>
  <c r="FA239" i="46"/>
  <c r="FA240" i="46"/>
  <c r="FA241" i="46"/>
  <c r="FA242" i="46"/>
  <c r="FA243" i="46"/>
  <c r="FA244" i="46"/>
  <c r="FA245" i="46"/>
  <c r="FA246" i="46"/>
  <c r="FA247" i="46"/>
  <c r="FA248" i="46"/>
  <c r="FA249" i="46"/>
  <c r="FA250" i="46"/>
  <c r="FA251" i="46"/>
  <c r="FA252" i="46"/>
  <c r="FA253" i="46"/>
  <c r="FA254" i="46"/>
  <c r="FA255" i="46"/>
  <c r="FA256" i="46"/>
  <c r="FA257" i="46"/>
  <c r="FA258" i="46"/>
  <c r="FA259" i="46"/>
  <c r="FA260" i="46"/>
  <c r="FA261" i="46"/>
  <c r="FA262" i="46"/>
  <c r="FA263" i="46"/>
  <c r="FA264" i="46"/>
  <c r="FA265" i="46"/>
  <c r="FA266" i="46"/>
  <c r="FA267" i="46"/>
  <c r="FA268" i="46"/>
  <c r="FA269" i="46"/>
  <c r="FA270" i="46"/>
  <c r="FA271" i="46"/>
  <c r="FA272" i="46"/>
  <c r="FA273" i="46"/>
  <c r="FA274" i="46"/>
  <c r="FA275" i="46"/>
  <c r="FA276" i="46"/>
  <c r="FA277" i="46"/>
  <c r="FA278" i="46"/>
  <c r="FA279" i="46"/>
  <c r="FA280" i="46"/>
  <c r="FA281" i="46"/>
  <c r="FA282" i="46"/>
  <c r="FA283" i="46"/>
  <c r="FA284" i="46"/>
  <c r="FA285" i="46"/>
  <c r="FA286" i="46"/>
  <c r="FA287" i="46"/>
  <c r="FA288" i="46"/>
  <c r="FA289" i="46"/>
  <c r="FA290" i="46"/>
  <c r="FA291" i="46"/>
  <c r="FA292" i="46"/>
  <c r="FA293" i="46"/>
  <c r="FA294" i="46"/>
  <c r="FA295" i="46"/>
  <c r="FA296" i="46"/>
  <c r="FA297" i="46"/>
  <c r="FA298" i="46"/>
  <c r="FA299" i="46"/>
  <c r="FA300" i="46"/>
  <c r="FA301" i="46"/>
  <c r="FA302" i="46"/>
  <c r="FA303" i="46"/>
  <c r="FA304" i="46"/>
  <c r="FA305" i="46"/>
  <c r="FA306" i="46"/>
  <c r="FA307" i="46"/>
  <c r="FA308" i="46"/>
  <c r="FA309" i="46"/>
  <c r="FA310" i="46"/>
  <c r="FA311" i="46"/>
  <c r="FA312" i="46"/>
  <c r="FA313" i="46"/>
  <c r="FA314" i="46"/>
  <c r="FA315" i="46"/>
  <c r="FA316" i="46"/>
  <c r="FA317" i="46"/>
  <c r="FA318" i="46"/>
  <c r="FA319" i="46"/>
  <c r="FA320" i="46"/>
  <c r="FA321" i="46"/>
  <c r="FA322" i="46"/>
  <c r="FA323" i="46"/>
  <c r="FA324" i="46"/>
  <c r="FA325" i="46"/>
  <c r="GA74" i="46" l="1"/>
  <c r="GR74" i="46" s="1"/>
  <c r="GA75" i="46"/>
  <c r="GR75" i="46" s="1"/>
  <c r="GA76" i="46"/>
  <c r="GR76" i="46" s="1"/>
  <c r="GA77" i="46"/>
  <c r="GR77" i="46" s="1"/>
  <c r="GA78" i="46"/>
  <c r="GR78" i="46" s="1"/>
  <c r="GA79" i="46"/>
  <c r="GR79" i="46" s="1"/>
  <c r="GA80" i="46"/>
  <c r="GR80" i="46" s="1"/>
  <c r="GA81" i="46"/>
  <c r="GR81" i="46" s="1"/>
  <c r="GA82" i="46"/>
  <c r="GR82" i="46" s="1"/>
  <c r="GA83" i="46"/>
  <c r="GR83" i="46" s="1"/>
  <c r="GA84" i="46"/>
  <c r="GR84" i="46" s="1"/>
  <c r="GA85" i="46"/>
  <c r="GR85" i="46" s="1"/>
  <c r="GA86" i="46"/>
  <c r="GR86" i="46" s="1"/>
  <c r="GA87" i="46"/>
  <c r="GR87" i="46" s="1"/>
  <c r="GA88" i="46"/>
  <c r="GR88" i="46" s="1"/>
  <c r="GA89" i="46"/>
  <c r="GR89" i="46" s="1"/>
  <c r="GA90" i="46"/>
  <c r="GR90" i="46" s="1"/>
  <c r="GA91" i="46"/>
  <c r="GR91" i="46" s="1"/>
  <c r="GA92" i="46"/>
  <c r="GR92" i="46" s="1"/>
  <c r="GA93" i="46"/>
  <c r="GR93" i="46" s="1"/>
  <c r="GA94" i="46"/>
  <c r="GR94" i="46" s="1"/>
  <c r="GA95" i="46"/>
  <c r="GR95" i="46" s="1"/>
  <c r="GA96" i="46"/>
  <c r="GR96" i="46" s="1"/>
  <c r="GA97" i="46"/>
  <c r="GR97" i="46" s="1"/>
  <c r="GA98" i="46"/>
  <c r="GR98" i="46" s="1"/>
  <c r="GA99" i="46"/>
  <c r="GR99" i="46" s="1"/>
  <c r="GA100" i="46"/>
  <c r="GR100" i="46" s="1"/>
  <c r="GA101" i="46"/>
  <c r="GR101" i="46" s="1"/>
  <c r="GA102" i="46"/>
  <c r="GR102" i="46" s="1"/>
  <c r="GA103" i="46"/>
  <c r="GR103" i="46" s="1"/>
  <c r="FJ316" i="46"/>
  <c r="FK316" i="46"/>
  <c r="FL316" i="46"/>
  <c r="FM316" i="46"/>
  <c r="FN316" i="46"/>
  <c r="FO316" i="46"/>
  <c r="FP316" i="46"/>
  <c r="FQ316" i="46"/>
  <c r="FR316" i="46"/>
  <c r="FS316" i="46"/>
  <c r="FT316" i="46"/>
  <c r="FU316" i="46"/>
  <c r="FJ317" i="46"/>
  <c r="FK317" i="46"/>
  <c r="FL317" i="46"/>
  <c r="FM317" i="46"/>
  <c r="FN317" i="46"/>
  <c r="FO317" i="46"/>
  <c r="FP317" i="46"/>
  <c r="FQ317" i="46"/>
  <c r="FR317" i="46"/>
  <c r="FS317" i="46"/>
  <c r="FT317" i="46"/>
  <c r="FU317" i="46"/>
  <c r="FJ318" i="46"/>
  <c r="FK318" i="46"/>
  <c r="FL318" i="46"/>
  <c r="FM318" i="46"/>
  <c r="FN318" i="46"/>
  <c r="FO318" i="46"/>
  <c r="FP318" i="46"/>
  <c r="FQ318" i="46"/>
  <c r="FR318" i="46"/>
  <c r="FS318" i="46"/>
  <c r="FT318" i="46"/>
  <c r="FU318" i="46"/>
  <c r="FJ319" i="46"/>
  <c r="FK319" i="46"/>
  <c r="FL319" i="46"/>
  <c r="FM319" i="46"/>
  <c r="FN319" i="46"/>
  <c r="FO319" i="46"/>
  <c r="FP319" i="46"/>
  <c r="FQ319" i="46"/>
  <c r="FR319" i="46"/>
  <c r="FS319" i="46"/>
  <c r="FT319" i="46"/>
  <c r="FU319" i="46"/>
  <c r="FJ320" i="46"/>
  <c r="FK320" i="46"/>
  <c r="FL320" i="46"/>
  <c r="FM320" i="46"/>
  <c r="FN320" i="46"/>
  <c r="FO320" i="46"/>
  <c r="FP320" i="46"/>
  <c r="FQ320" i="46"/>
  <c r="FR320" i="46"/>
  <c r="FS320" i="46"/>
  <c r="FT320" i="46"/>
  <c r="FU320" i="46"/>
  <c r="FJ321" i="46"/>
  <c r="FK321" i="46"/>
  <c r="FL321" i="46"/>
  <c r="FM321" i="46"/>
  <c r="FN321" i="46"/>
  <c r="FO321" i="46"/>
  <c r="FP321" i="46"/>
  <c r="FQ321" i="46"/>
  <c r="FR321" i="46"/>
  <c r="FS321" i="46"/>
  <c r="FT321" i="46"/>
  <c r="FU321" i="46"/>
  <c r="FJ322" i="46"/>
  <c r="FK322" i="46"/>
  <c r="FL322" i="46"/>
  <c r="FM322" i="46"/>
  <c r="FN322" i="46"/>
  <c r="FO322" i="46"/>
  <c r="FP322" i="46"/>
  <c r="FQ322" i="46"/>
  <c r="FR322" i="46"/>
  <c r="FS322" i="46"/>
  <c r="FT322" i="46"/>
  <c r="FU322" i="46"/>
  <c r="FJ323" i="46"/>
  <c r="FK323" i="46"/>
  <c r="FL323" i="46"/>
  <c r="FM323" i="46"/>
  <c r="FN323" i="46"/>
  <c r="FO323" i="46"/>
  <c r="FP323" i="46"/>
  <c r="FQ323" i="46"/>
  <c r="FR323" i="46"/>
  <c r="FS323" i="46"/>
  <c r="FT323" i="46"/>
  <c r="FU323" i="46"/>
  <c r="FJ324" i="46"/>
  <c r="FK324" i="46"/>
  <c r="FL324" i="46"/>
  <c r="FM324" i="46"/>
  <c r="FN324" i="46"/>
  <c r="FO324" i="46"/>
  <c r="FP324" i="46"/>
  <c r="FQ324" i="46"/>
  <c r="FR324" i="46"/>
  <c r="FS324" i="46"/>
  <c r="FT324" i="46"/>
  <c r="FU324" i="46"/>
  <c r="FJ325" i="46"/>
  <c r="FK325" i="46"/>
  <c r="FL325" i="46"/>
  <c r="FM325" i="46"/>
  <c r="FN325" i="46"/>
  <c r="FO325" i="46"/>
  <c r="FP325" i="46"/>
  <c r="FQ325" i="46"/>
  <c r="FR325" i="46"/>
  <c r="FS325" i="46"/>
  <c r="FT325" i="46"/>
  <c r="FU325" i="46"/>
  <c r="FJ104" i="46"/>
  <c r="FK104" i="46"/>
  <c r="FL104" i="46"/>
  <c r="FM104" i="46"/>
  <c r="FN104" i="46"/>
  <c r="FO104" i="46"/>
  <c r="FP104" i="46"/>
  <c r="FQ104" i="46"/>
  <c r="FR104" i="46"/>
  <c r="FS104" i="46"/>
  <c r="FT104" i="46"/>
  <c r="FU104" i="46"/>
  <c r="FJ105" i="46"/>
  <c r="FK105" i="46"/>
  <c r="FL105" i="46"/>
  <c r="FM105" i="46"/>
  <c r="FN105" i="46"/>
  <c r="FO105" i="46"/>
  <c r="FP105" i="46"/>
  <c r="FQ105" i="46"/>
  <c r="FR105" i="46"/>
  <c r="FS105" i="46"/>
  <c r="FT105" i="46"/>
  <c r="FU105" i="46"/>
  <c r="FJ106" i="46"/>
  <c r="FK106" i="46"/>
  <c r="FL106" i="46"/>
  <c r="FM106" i="46"/>
  <c r="FN106" i="46"/>
  <c r="FO106" i="46"/>
  <c r="FP106" i="46"/>
  <c r="FQ106" i="46"/>
  <c r="FR106" i="46"/>
  <c r="FS106" i="46"/>
  <c r="FT106" i="46"/>
  <c r="FU106" i="46"/>
  <c r="FJ107" i="46"/>
  <c r="FK107" i="46"/>
  <c r="FL107" i="46"/>
  <c r="FM107" i="46"/>
  <c r="FN107" i="46"/>
  <c r="FO107" i="46"/>
  <c r="FP107" i="46"/>
  <c r="FQ107" i="46"/>
  <c r="FR107" i="46"/>
  <c r="FS107" i="46"/>
  <c r="FT107" i="46"/>
  <c r="FU107" i="46"/>
  <c r="FJ108" i="46"/>
  <c r="FK108" i="46"/>
  <c r="FL108" i="46"/>
  <c r="FM108" i="46"/>
  <c r="FN108" i="46"/>
  <c r="FO108" i="46"/>
  <c r="FP108" i="46"/>
  <c r="FQ108" i="46"/>
  <c r="FR108" i="46"/>
  <c r="FS108" i="46"/>
  <c r="FT108" i="46"/>
  <c r="FU108" i="46"/>
  <c r="FJ109" i="46"/>
  <c r="FK109" i="46"/>
  <c r="FL109" i="46"/>
  <c r="FM109" i="46"/>
  <c r="FN109" i="46"/>
  <c r="FO109" i="46"/>
  <c r="FP109" i="46"/>
  <c r="FQ109" i="46"/>
  <c r="FR109" i="46"/>
  <c r="FS109" i="46"/>
  <c r="FT109" i="46"/>
  <c r="FU109" i="46"/>
  <c r="FJ110" i="46"/>
  <c r="FK110" i="46"/>
  <c r="FL110" i="46"/>
  <c r="FM110" i="46"/>
  <c r="FN110" i="46"/>
  <c r="FO110" i="46"/>
  <c r="FP110" i="46"/>
  <c r="FQ110" i="46"/>
  <c r="FR110" i="46"/>
  <c r="FS110" i="46"/>
  <c r="FT110" i="46"/>
  <c r="FU110" i="46"/>
  <c r="FJ111" i="46"/>
  <c r="FK111" i="46"/>
  <c r="FL111" i="46"/>
  <c r="FM111" i="46"/>
  <c r="FN111" i="46"/>
  <c r="FO111" i="46"/>
  <c r="FP111" i="46"/>
  <c r="FQ111" i="46"/>
  <c r="FR111" i="46"/>
  <c r="FS111" i="46"/>
  <c r="FT111" i="46"/>
  <c r="FU111" i="46"/>
  <c r="FJ112" i="46"/>
  <c r="FK112" i="46"/>
  <c r="FL112" i="46"/>
  <c r="FM112" i="46"/>
  <c r="FN112" i="46"/>
  <c r="FO112" i="46"/>
  <c r="FP112" i="46"/>
  <c r="FQ112" i="46"/>
  <c r="FR112" i="46"/>
  <c r="FS112" i="46"/>
  <c r="FT112" i="46"/>
  <c r="FU112" i="46"/>
  <c r="FJ113" i="46"/>
  <c r="FK113" i="46"/>
  <c r="FL113" i="46"/>
  <c r="FM113" i="46"/>
  <c r="FN113" i="46"/>
  <c r="FO113" i="46"/>
  <c r="FP113" i="46"/>
  <c r="FQ113" i="46"/>
  <c r="FR113" i="46"/>
  <c r="FS113" i="46"/>
  <c r="FT113" i="46"/>
  <c r="FU113" i="46"/>
  <c r="FJ114" i="46"/>
  <c r="FK114" i="46"/>
  <c r="FL114" i="46"/>
  <c r="FM114" i="46"/>
  <c r="FN114" i="46"/>
  <c r="FO114" i="46"/>
  <c r="FP114" i="46"/>
  <c r="FQ114" i="46"/>
  <c r="FR114" i="46"/>
  <c r="FS114" i="46"/>
  <c r="FT114" i="46"/>
  <c r="FU114" i="46"/>
  <c r="FJ115" i="46"/>
  <c r="FK115" i="46"/>
  <c r="FL115" i="46"/>
  <c r="FM115" i="46"/>
  <c r="FN115" i="46"/>
  <c r="FO115" i="46"/>
  <c r="FP115" i="46"/>
  <c r="FQ115" i="46"/>
  <c r="FR115" i="46"/>
  <c r="FS115" i="46"/>
  <c r="FT115" i="46"/>
  <c r="FU115" i="46"/>
  <c r="FJ116" i="46"/>
  <c r="FK116" i="46"/>
  <c r="FL116" i="46"/>
  <c r="FM116" i="46"/>
  <c r="FN116" i="46"/>
  <c r="FO116" i="46"/>
  <c r="FP116" i="46"/>
  <c r="FQ116" i="46"/>
  <c r="FR116" i="46"/>
  <c r="FS116" i="46"/>
  <c r="FT116" i="46"/>
  <c r="FU116" i="46"/>
  <c r="FJ117" i="46"/>
  <c r="FK117" i="46"/>
  <c r="FL117" i="46"/>
  <c r="FM117" i="46"/>
  <c r="FN117" i="46"/>
  <c r="FO117" i="46"/>
  <c r="FP117" i="46"/>
  <c r="FQ117" i="46"/>
  <c r="FR117" i="46"/>
  <c r="FS117" i="46"/>
  <c r="FT117" i="46"/>
  <c r="FU117" i="46"/>
  <c r="FJ118" i="46"/>
  <c r="FK118" i="46"/>
  <c r="FL118" i="46"/>
  <c r="FM118" i="46"/>
  <c r="FN118" i="46"/>
  <c r="FO118" i="46"/>
  <c r="FP118" i="46"/>
  <c r="FQ118" i="46"/>
  <c r="FR118" i="46"/>
  <c r="FS118" i="46"/>
  <c r="FT118" i="46"/>
  <c r="FU118" i="46"/>
  <c r="FJ119" i="46"/>
  <c r="FK119" i="46"/>
  <c r="FL119" i="46"/>
  <c r="FM119" i="46"/>
  <c r="FN119" i="46"/>
  <c r="FO119" i="46"/>
  <c r="FP119" i="46"/>
  <c r="FQ119" i="46"/>
  <c r="FR119" i="46"/>
  <c r="FS119" i="46"/>
  <c r="FT119" i="46"/>
  <c r="FU119" i="46"/>
  <c r="FJ120" i="46"/>
  <c r="FK120" i="46"/>
  <c r="FL120" i="46"/>
  <c r="FM120" i="46"/>
  <c r="FN120" i="46"/>
  <c r="FO120" i="46"/>
  <c r="FP120" i="46"/>
  <c r="FQ120" i="46"/>
  <c r="FR120" i="46"/>
  <c r="FS120" i="46"/>
  <c r="FT120" i="46"/>
  <c r="FU120" i="46"/>
  <c r="FJ121" i="46"/>
  <c r="FK121" i="46"/>
  <c r="FL121" i="46"/>
  <c r="FM121" i="46"/>
  <c r="FN121" i="46"/>
  <c r="FO121" i="46"/>
  <c r="FP121" i="46"/>
  <c r="FQ121" i="46"/>
  <c r="FR121" i="46"/>
  <c r="FS121" i="46"/>
  <c r="FT121" i="46"/>
  <c r="FU121" i="46"/>
  <c r="FJ122" i="46"/>
  <c r="FK122" i="46"/>
  <c r="FL122" i="46"/>
  <c r="FM122" i="46"/>
  <c r="FN122" i="46"/>
  <c r="FO122" i="46"/>
  <c r="FP122" i="46"/>
  <c r="FQ122" i="46"/>
  <c r="FR122" i="46"/>
  <c r="FS122" i="46"/>
  <c r="FT122" i="46"/>
  <c r="FU122" i="46"/>
  <c r="FJ123" i="46"/>
  <c r="FK123" i="46"/>
  <c r="FL123" i="46"/>
  <c r="FM123" i="46"/>
  <c r="FN123" i="46"/>
  <c r="FO123" i="46"/>
  <c r="FP123" i="46"/>
  <c r="FQ123" i="46"/>
  <c r="FR123" i="46"/>
  <c r="FS123" i="46"/>
  <c r="FT123" i="46"/>
  <c r="FU123" i="46"/>
  <c r="FJ124" i="46"/>
  <c r="FK124" i="46"/>
  <c r="FL124" i="46"/>
  <c r="FM124" i="46"/>
  <c r="FN124" i="46"/>
  <c r="FO124" i="46"/>
  <c r="FP124" i="46"/>
  <c r="FQ124" i="46"/>
  <c r="FR124" i="46"/>
  <c r="FS124" i="46"/>
  <c r="FT124" i="46"/>
  <c r="FU124" i="46"/>
  <c r="FJ125" i="46"/>
  <c r="FK125" i="46"/>
  <c r="FL125" i="46"/>
  <c r="FM125" i="46"/>
  <c r="FN125" i="46"/>
  <c r="FO125" i="46"/>
  <c r="FP125" i="46"/>
  <c r="FQ125" i="46"/>
  <c r="FR125" i="46"/>
  <c r="FS125" i="46"/>
  <c r="FT125" i="46"/>
  <c r="FU125" i="46"/>
  <c r="FJ126" i="46"/>
  <c r="FK126" i="46"/>
  <c r="FL126" i="46"/>
  <c r="FM126" i="46"/>
  <c r="FN126" i="46"/>
  <c r="FO126" i="46"/>
  <c r="FP126" i="46"/>
  <c r="FQ126" i="46"/>
  <c r="FR126" i="46"/>
  <c r="FS126" i="46"/>
  <c r="FT126" i="46"/>
  <c r="FU126" i="46"/>
  <c r="FJ127" i="46"/>
  <c r="FK127" i="46"/>
  <c r="FL127" i="46"/>
  <c r="FM127" i="46"/>
  <c r="FN127" i="46"/>
  <c r="FO127" i="46"/>
  <c r="FP127" i="46"/>
  <c r="FQ127" i="46"/>
  <c r="FR127" i="46"/>
  <c r="FS127" i="46"/>
  <c r="FT127" i="46"/>
  <c r="FU127" i="46"/>
  <c r="FJ128" i="46"/>
  <c r="FK128" i="46"/>
  <c r="FL128" i="46"/>
  <c r="FM128" i="46"/>
  <c r="FN128" i="46"/>
  <c r="FO128" i="46"/>
  <c r="FP128" i="46"/>
  <c r="FQ128" i="46"/>
  <c r="FR128" i="46"/>
  <c r="FS128" i="46"/>
  <c r="FT128" i="46"/>
  <c r="FU128" i="46"/>
  <c r="FJ129" i="46"/>
  <c r="FK129" i="46"/>
  <c r="FL129" i="46"/>
  <c r="FM129" i="46"/>
  <c r="FN129" i="46"/>
  <c r="FO129" i="46"/>
  <c r="FP129" i="46"/>
  <c r="FQ129" i="46"/>
  <c r="FR129" i="46"/>
  <c r="FS129" i="46"/>
  <c r="FT129" i="46"/>
  <c r="FU129" i="46"/>
  <c r="FJ130" i="46"/>
  <c r="FK130" i="46"/>
  <c r="FL130" i="46"/>
  <c r="FM130" i="46"/>
  <c r="FN130" i="46"/>
  <c r="FO130" i="46"/>
  <c r="FP130" i="46"/>
  <c r="FQ130" i="46"/>
  <c r="FR130" i="46"/>
  <c r="FS130" i="46"/>
  <c r="FT130" i="46"/>
  <c r="FU130" i="46"/>
  <c r="FJ131" i="46"/>
  <c r="FK131" i="46"/>
  <c r="FL131" i="46"/>
  <c r="FM131" i="46"/>
  <c r="FN131" i="46"/>
  <c r="FO131" i="46"/>
  <c r="FP131" i="46"/>
  <c r="FQ131" i="46"/>
  <c r="FR131" i="46"/>
  <c r="FS131" i="46"/>
  <c r="FT131" i="46"/>
  <c r="FU131" i="46"/>
  <c r="FJ132" i="46"/>
  <c r="FK132" i="46"/>
  <c r="FL132" i="46"/>
  <c r="FM132" i="46"/>
  <c r="FN132" i="46"/>
  <c r="FO132" i="46"/>
  <c r="FP132" i="46"/>
  <c r="FQ132" i="46"/>
  <c r="FR132" i="46"/>
  <c r="FS132" i="46"/>
  <c r="FT132" i="46"/>
  <c r="FU132" i="46"/>
  <c r="FJ133" i="46"/>
  <c r="FK133" i="46"/>
  <c r="FL133" i="46"/>
  <c r="FM133" i="46"/>
  <c r="FN133" i="46"/>
  <c r="FO133" i="46"/>
  <c r="FP133" i="46"/>
  <c r="FQ133" i="46"/>
  <c r="FR133" i="46"/>
  <c r="FS133" i="46"/>
  <c r="FT133" i="46"/>
  <c r="FU133" i="46"/>
  <c r="FJ134" i="46"/>
  <c r="FK134" i="46"/>
  <c r="FL134" i="46"/>
  <c r="FM134" i="46"/>
  <c r="FN134" i="46"/>
  <c r="FO134" i="46"/>
  <c r="FP134" i="46"/>
  <c r="FQ134" i="46"/>
  <c r="FR134" i="46"/>
  <c r="FS134" i="46"/>
  <c r="FT134" i="46"/>
  <c r="FU134" i="46"/>
  <c r="FJ135" i="46"/>
  <c r="FK135" i="46"/>
  <c r="FL135" i="46"/>
  <c r="FM135" i="46"/>
  <c r="FN135" i="46"/>
  <c r="FO135" i="46"/>
  <c r="FP135" i="46"/>
  <c r="FQ135" i="46"/>
  <c r="FR135" i="46"/>
  <c r="FS135" i="46"/>
  <c r="FT135" i="46"/>
  <c r="FU135" i="46"/>
  <c r="FJ136" i="46"/>
  <c r="FK136" i="46"/>
  <c r="FL136" i="46"/>
  <c r="FM136" i="46"/>
  <c r="FN136" i="46"/>
  <c r="FO136" i="46"/>
  <c r="FP136" i="46"/>
  <c r="FQ136" i="46"/>
  <c r="FR136" i="46"/>
  <c r="FS136" i="46"/>
  <c r="FT136" i="46"/>
  <c r="FU136" i="46"/>
  <c r="FJ137" i="46"/>
  <c r="FK137" i="46"/>
  <c r="FL137" i="46"/>
  <c r="FM137" i="46"/>
  <c r="FN137" i="46"/>
  <c r="FO137" i="46"/>
  <c r="FP137" i="46"/>
  <c r="FQ137" i="46"/>
  <c r="FR137" i="46"/>
  <c r="FS137" i="46"/>
  <c r="FT137" i="46"/>
  <c r="FU137" i="46"/>
  <c r="FJ138" i="46"/>
  <c r="FK138" i="46"/>
  <c r="FL138" i="46"/>
  <c r="FM138" i="46"/>
  <c r="FN138" i="46"/>
  <c r="FO138" i="46"/>
  <c r="FP138" i="46"/>
  <c r="FQ138" i="46"/>
  <c r="FR138" i="46"/>
  <c r="FS138" i="46"/>
  <c r="FT138" i="46"/>
  <c r="FU138" i="46"/>
  <c r="FJ139" i="46"/>
  <c r="FK139" i="46"/>
  <c r="FL139" i="46"/>
  <c r="FM139" i="46"/>
  <c r="FN139" i="46"/>
  <c r="FO139" i="46"/>
  <c r="FP139" i="46"/>
  <c r="FQ139" i="46"/>
  <c r="FR139" i="46"/>
  <c r="FS139" i="46"/>
  <c r="FT139" i="46"/>
  <c r="FU139" i="46"/>
  <c r="FJ140" i="46"/>
  <c r="FK140" i="46"/>
  <c r="FL140" i="46"/>
  <c r="FM140" i="46"/>
  <c r="FN140" i="46"/>
  <c r="FO140" i="46"/>
  <c r="FP140" i="46"/>
  <c r="FQ140" i="46"/>
  <c r="FR140" i="46"/>
  <c r="FS140" i="46"/>
  <c r="FT140" i="46"/>
  <c r="FU140" i="46"/>
  <c r="FJ141" i="46"/>
  <c r="FK141" i="46"/>
  <c r="FL141" i="46"/>
  <c r="FM141" i="46"/>
  <c r="FN141" i="46"/>
  <c r="FO141" i="46"/>
  <c r="FP141" i="46"/>
  <c r="FQ141" i="46"/>
  <c r="FR141" i="46"/>
  <c r="FS141" i="46"/>
  <c r="FT141" i="46"/>
  <c r="FU141" i="46"/>
  <c r="FJ142" i="46"/>
  <c r="FK142" i="46"/>
  <c r="FL142" i="46"/>
  <c r="FM142" i="46"/>
  <c r="FN142" i="46"/>
  <c r="FO142" i="46"/>
  <c r="FP142" i="46"/>
  <c r="FQ142" i="46"/>
  <c r="FR142" i="46"/>
  <c r="FS142" i="46"/>
  <c r="FT142" i="46"/>
  <c r="FU142" i="46"/>
  <c r="FJ143" i="46"/>
  <c r="FK143" i="46"/>
  <c r="FL143" i="46"/>
  <c r="FM143" i="46"/>
  <c r="FN143" i="46"/>
  <c r="FO143" i="46"/>
  <c r="FP143" i="46"/>
  <c r="FQ143" i="46"/>
  <c r="FR143" i="46"/>
  <c r="FS143" i="46"/>
  <c r="FT143" i="46"/>
  <c r="FU143" i="46"/>
  <c r="FJ144" i="46"/>
  <c r="FK144" i="46"/>
  <c r="FL144" i="46"/>
  <c r="FM144" i="46"/>
  <c r="FN144" i="46"/>
  <c r="FO144" i="46"/>
  <c r="FP144" i="46"/>
  <c r="FQ144" i="46"/>
  <c r="FR144" i="46"/>
  <c r="FS144" i="46"/>
  <c r="FT144" i="46"/>
  <c r="FU144" i="46"/>
  <c r="FJ145" i="46"/>
  <c r="FK145" i="46"/>
  <c r="FL145" i="46"/>
  <c r="FM145" i="46"/>
  <c r="FN145" i="46"/>
  <c r="FO145" i="46"/>
  <c r="FP145" i="46"/>
  <c r="FQ145" i="46"/>
  <c r="FR145" i="46"/>
  <c r="FS145" i="46"/>
  <c r="FT145" i="46"/>
  <c r="FU145" i="46"/>
  <c r="FJ146" i="46"/>
  <c r="FK146" i="46"/>
  <c r="FL146" i="46"/>
  <c r="FM146" i="46"/>
  <c r="FN146" i="46"/>
  <c r="FO146" i="46"/>
  <c r="FP146" i="46"/>
  <c r="FQ146" i="46"/>
  <c r="FR146" i="46"/>
  <c r="FS146" i="46"/>
  <c r="FT146" i="46"/>
  <c r="FU146" i="46"/>
  <c r="FJ147" i="46"/>
  <c r="FK147" i="46"/>
  <c r="FL147" i="46"/>
  <c r="FM147" i="46"/>
  <c r="FN147" i="46"/>
  <c r="FO147" i="46"/>
  <c r="FP147" i="46"/>
  <c r="FQ147" i="46"/>
  <c r="FR147" i="46"/>
  <c r="FS147" i="46"/>
  <c r="FT147" i="46"/>
  <c r="FU147" i="46"/>
  <c r="FJ148" i="46"/>
  <c r="FK148" i="46"/>
  <c r="FL148" i="46"/>
  <c r="FM148" i="46"/>
  <c r="FN148" i="46"/>
  <c r="FO148" i="46"/>
  <c r="FP148" i="46"/>
  <c r="FQ148" i="46"/>
  <c r="FR148" i="46"/>
  <c r="FS148" i="46"/>
  <c r="FT148" i="46"/>
  <c r="FU148" i="46"/>
  <c r="FJ149" i="46"/>
  <c r="FK149" i="46"/>
  <c r="FL149" i="46"/>
  <c r="FM149" i="46"/>
  <c r="FN149" i="46"/>
  <c r="FO149" i="46"/>
  <c r="FP149" i="46"/>
  <c r="FQ149" i="46"/>
  <c r="FR149" i="46"/>
  <c r="FS149" i="46"/>
  <c r="FT149" i="46"/>
  <c r="FU149" i="46"/>
  <c r="FJ150" i="46"/>
  <c r="FK150" i="46"/>
  <c r="FL150" i="46"/>
  <c r="FM150" i="46"/>
  <c r="FN150" i="46"/>
  <c r="FO150" i="46"/>
  <c r="FP150" i="46"/>
  <c r="FQ150" i="46"/>
  <c r="FR150" i="46"/>
  <c r="FS150" i="46"/>
  <c r="FT150" i="46"/>
  <c r="FU150" i="46"/>
  <c r="FJ151" i="46"/>
  <c r="FK151" i="46"/>
  <c r="FL151" i="46"/>
  <c r="FM151" i="46"/>
  <c r="FN151" i="46"/>
  <c r="FO151" i="46"/>
  <c r="FP151" i="46"/>
  <c r="FQ151" i="46"/>
  <c r="FR151" i="46"/>
  <c r="FS151" i="46"/>
  <c r="FT151" i="46"/>
  <c r="FU151" i="46"/>
  <c r="FJ152" i="46"/>
  <c r="FK152" i="46"/>
  <c r="FL152" i="46"/>
  <c r="FM152" i="46"/>
  <c r="FN152" i="46"/>
  <c r="FO152" i="46"/>
  <c r="FP152" i="46"/>
  <c r="FQ152" i="46"/>
  <c r="FR152" i="46"/>
  <c r="FS152" i="46"/>
  <c r="FT152" i="46"/>
  <c r="FU152" i="46"/>
  <c r="FJ153" i="46"/>
  <c r="FK153" i="46"/>
  <c r="FL153" i="46"/>
  <c r="FM153" i="46"/>
  <c r="FN153" i="46"/>
  <c r="FO153" i="46"/>
  <c r="FP153" i="46"/>
  <c r="FQ153" i="46"/>
  <c r="FR153" i="46"/>
  <c r="FS153" i="46"/>
  <c r="FT153" i="46"/>
  <c r="FU153" i="46"/>
  <c r="FJ154" i="46"/>
  <c r="FK154" i="46"/>
  <c r="FL154" i="46"/>
  <c r="FM154" i="46"/>
  <c r="FN154" i="46"/>
  <c r="FO154" i="46"/>
  <c r="FP154" i="46"/>
  <c r="FQ154" i="46"/>
  <c r="FR154" i="46"/>
  <c r="FS154" i="46"/>
  <c r="FT154" i="46"/>
  <c r="FU154" i="46"/>
  <c r="FJ155" i="46"/>
  <c r="FK155" i="46"/>
  <c r="FL155" i="46"/>
  <c r="FM155" i="46"/>
  <c r="FN155" i="46"/>
  <c r="FO155" i="46"/>
  <c r="FP155" i="46"/>
  <c r="FQ155" i="46"/>
  <c r="FR155" i="46"/>
  <c r="FS155" i="46"/>
  <c r="FT155" i="46"/>
  <c r="FU155" i="46"/>
  <c r="FJ156" i="46"/>
  <c r="FK156" i="46"/>
  <c r="FL156" i="46"/>
  <c r="FM156" i="46"/>
  <c r="FN156" i="46"/>
  <c r="FO156" i="46"/>
  <c r="FP156" i="46"/>
  <c r="FQ156" i="46"/>
  <c r="FR156" i="46"/>
  <c r="FS156" i="46"/>
  <c r="FT156" i="46"/>
  <c r="FU156" i="46"/>
  <c r="FJ157" i="46"/>
  <c r="FK157" i="46"/>
  <c r="FL157" i="46"/>
  <c r="FM157" i="46"/>
  <c r="FN157" i="46"/>
  <c r="FO157" i="46"/>
  <c r="FP157" i="46"/>
  <c r="FQ157" i="46"/>
  <c r="FR157" i="46"/>
  <c r="FS157" i="46"/>
  <c r="FT157" i="46"/>
  <c r="FU157" i="46"/>
  <c r="FJ158" i="46"/>
  <c r="FK158" i="46"/>
  <c r="FL158" i="46"/>
  <c r="FM158" i="46"/>
  <c r="FN158" i="46"/>
  <c r="FO158" i="46"/>
  <c r="FP158" i="46"/>
  <c r="FQ158" i="46"/>
  <c r="FR158" i="46"/>
  <c r="FS158" i="46"/>
  <c r="FT158" i="46"/>
  <c r="FU158" i="46"/>
  <c r="FJ159" i="46"/>
  <c r="FK159" i="46"/>
  <c r="FL159" i="46"/>
  <c r="FM159" i="46"/>
  <c r="FN159" i="46"/>
  <c r="FO159" i="46"/>
  <c r="FP159" i="46"/>
  <c r="FQ159" i="46"/>
  <c r="FR159" i="46"/>
  <c r="FS159" i="46"/>
  <c r="FT159" i="46"/>
  <c r="FU159" i="46"/>
  <c r="FJ160" i="46"/>
  <c r="FK160" i="46"/>
  <c r="FL160" i="46"/>
  <c r="FM160" i="46"/>
  <c r="FN160" i="46"/>
  <c r="FO160" i="46"/>
  <c r="FP160" i="46"/>
  <c r="FQ160" i="46"/>
  <c r="FR160" i="46"/>
  <c r="FS160" i="46"/>
  <c r="FT160" i="46"/>
  <c r="FU160" i="46"/>
  <c r="FJ161" i="46"/>
  <c r="FK161" i="46"/>
  <c r="FL161" i="46"/>
  <c r="FM161" i="46"/>
  <c r="FN161" i="46"/>
  <c r="FO161" i="46"/>
  <c r="FP161" i="46"/>
  <c r="FQ161" i="46"/>
  <c r="FR161" i="46"/>
  <c r="FS161" i="46"/>
  <c r="FT161" i="46"/>
  <c r="FU161" i="46"/>
  <c r="FJ162" i="46"/>
  <c r="FK162" i="46"/>
  <c r="FL162" i="46"/>
  <c r="FM162" i="46"/>
  <c r="FN162" i="46"/>
  <c r="FO162" i="46"/>
  <c r="FP162" i="46"/>
  <c r="FQ162" i="46"/>
  <c r="FR162" i="46"/>
  <c r="FS162" i="46"/>
  <c r="FT162" i="46"/>
  <c r="FU162" i="46"/>
  <c r="FJ163" i="46"/>
  <c r="FK163" i="46"/>
  <c r="FL163" i="46"/>
  <c r="FM163" i="46"/>
  <c r="FN163" i="46"/>
  <c r="FO163" i="46"/>
  <c r="FP163" i="46"/>
  <c r="FQ163" i="46"/>
  <c r="FR163" i="46"/>
  <c r="FS163" i="46"/>
  <c r="FT163" i="46"/>
  <c r="FU163" i="46"/>
  <c r="FJ164" i="46"/>
  <c r="FK164" i="46"/>
  <c r="FL164" i="46"/>
  <c r="FM164" i="46"/>
  <c r="FN164" i="46"/>
  <c r="FO164" i="46"/>
  <c r="FP164" i="46"/>
  <c r="FQ164" i="46"/>
  <c r="FR164" i="46"/>
  <c r="FS164" i="46"/>
  <c r="FT164" i="46"/>
  <c r="FU164" i="46"/>
  <c r="FJ165" i="46"/>
  <c r="FK165" i="46"/>
  <c r="FL165" i="46"/>
  <c r="FM165" i="46"/>
  <c r="FN165" i="46"/>
  <c r="FO165" i="46"/>
  <c r="FP165" i="46"/>
  <c r="FQ165" i="46"/>
  <c r="FR165" i="46"/>
  <c r="FS165" i="46"/>
  <c r="FT165" i="46"/>
  <c r="FU165" i="46"/>
  <c r="FJ166" i="46"/>
  <c r="FK166" i="46"/>
  <c r="FL166" i="46"/>
  <c r="FM166" i="46"/>
  <c r="FN166" i="46"/>
  <c r="FO166" i="46"/>
  <c r="FP166" i="46"/>
  <c r="FQ166" i="46"/>
  <c r="FR166" i="46"/>
  <c r="FS166" i="46"/>
  <c r="FT166" i="46"/>
  <c r="FU166" i="46"/>
  <c r="FJ167" i="46"/>
  <c r="FK167" i="46"/>
  <c r="FL167" i="46"/>
  <c r="FM167" i="46"/>
  <c r="FN167" i="46"/>
  <c r="FO167" i="46"/>
  <c r="FP167" i="46"/>
  <c r="FQ167" i="46"/>
  <c r="FR167" i="46"/>
  <c r="FS167" i="46"/>
  <c r="FT167" i="46"/>
  <c r="FU167" i="46"/>
  <c r="FJ168" i="46"/>
  <c r="FK168" i="46"/>
  <c r="FL168" i="46"/>
  <c r="FM168" i="46"/>
  <c r="FN168" i="46"/>
  <c r="FO168" i="46"/>
  <c r="FP168" i="46"/>
  <c r="FQ168" i="46"/>
  <c r="FR168" i="46"/>
  <c r="FS168" i="46"/>
  <c r="FT168" i="46"/>
  <c r="FU168" i="46"/>
  <c r="FJ169" i="46"/>
  <c r="FK169" i="46"/>
  <c r="FL169" i="46"/>
  <c r="FM169" i="46"/>
  <c r="FN169" i="46"/>
  <c r="FO169" i="46"/>
  <c r="FP169" i="46"/>
  <c r="FQ169" i="46"/>
  <c r="FR169" i="46"/>
  <c r="FS169" i="46"/>
  <c r="FT169" i="46"/>
  <c r="FU169" i="46"/>
  <c r="FJ170" i="46"/>
  <c r="FK170" i="46"/>
  <c r="FL170" i="46"/>
  <c r="FM170" i="46"/>
  <c r="FN170" i="46"/>
  <c r="FO170" i="46"/>
  <c r="FP170" i="46"/>
  <c r="FQ170" i="46"/>
  <c r="FR170" i="46"/>
  <c r="FS170" i="46"/>
  <c r="FT170" i="46"/>
  <c r="FU170" i="46"/>
  <c r="FJ171" i="46"/>
  <c r="FK171" i="46"/>
  <c r="FL171" i="46"/>
  <c r="FM171" i="46"/>
  <c r="FN171" i="46"/>
  <c r="FO171" i="46"/>
  <c r="FP171" i="46"/>
  <c r="FQ171" i="46"/>
  <c r="FR171" i="46"/>
  <c r="FS171" i="46"/>
  <c r="FT171" i="46"/>
  <c r="FU171" i="46"/>
  <c r="FJ172" i="46"/>
  <c r="FK172" i="46"/>
  <c r="FL172" i="46"/>
  <c r="FM172" i="46"/>
  <c r="FN172" i="46"/>
  <c r="FO172" i="46"/>
  <c r="FP172" i="46"/>
  <c r="FQ172" i="46"/>
  <c r="FR172" i="46"/>
  <c r="FS172" i="46"/>
  <c r="FT172" i="46"/>
  <c r="FU172" i="46"/>
  <c r="FJ173" i="46"/>
  <c r="FK173" i="46"/>
  <c r="FL173" i="46"/>
  <c r="FM173" i="46"/>
  <c r="FN173" i="46"/>
  <c r="FO173" i="46"/>
  <c r="FP173" i="46"/>
  <c r="FQ173" i="46"/>
  <c r="FR173" i="46"/>
  <c r="FS173" i="46"/>
  <c r="FT173" i="46"/>
  <c r="FU173" i="46"/>
  <c r="FJ174" i="46"/>
  <c r="FK174" i="46"/>
  <c r="FL174" i="46"/>
  <c r="FM174" i="46"/>
  <c r="FN174" i="46"/>
  <c r="FO174" i="46"/>
  <c r="FP174" i="46"/>
  <c r="FQ174" i="46"/>
  <c r="FR174" i="46"/>
  <c r="FS174" i="46"/>
  <c r="FT174" i="46"/>
  <c r="FU174" i="46"/>
  <c r="FJ175" i="46"/>
  <c r="FK175" i="46"/>
  <c r="FL175" i="46"/>
  <c r="FM175" i="46"/>
  <c r="FN175" i="46"/>
  <c r="FO175" i="46"/>
  <c r="FP175" i="46"/>
  <c r="FQ175" i="46"/>
  <c r="FR175" i="46"/>
  <c r="FS175" i="46"/>
  <c r="FT175" i="46"/>
  <c r="FU175" i="46"/>
  <c r="FJ176" i="46"/>
  <c r="FK176" i="46"/>
  <c r="FL176" i="46"/>
  <c r="FM176" i="46"/>
  <c r="FN176" i="46"/>
  <c r="FO176" i="46"/>
  <c r="FP176" i="46"/>
  <c r="FQ176" i="46"/>
  <c r="FR176" i="46"/>
  <c r="FS176" i="46"/>
  <c r="FT176" i="46"/>
  <c r="FU176" i="46"/>
  <c r="FJ177" i="46"/>
  <c r="FK177" i="46"/>
  <c r="FL177" i="46"/>
  <c r="FM177" i="46"/>
  <c r="FN177" i="46"/>
  <c r="FO177" i="46"/>
  <c r="FP177" i="46"/>
  <c r="FQ177" i="46"/>
  <c r="FR177" i="46"/>
  <c r="FS177" i="46"/>
  <c r="FT177" i="46"/>
  <c r="FU177" i="46"/>
  <c r="FJ178" i="46"/>
  <c r="FK178" i="46"/>
  <c r="FL178" i="46"/>
  <c r="FM178" i="46"/>
  <c r="FN178" i="46"/>
  <c r="FO178" i="46"/>
  <c r="FP178" i="46"/>
  <c r="FQ178" i="46"/>
  <c r="FR178" i="46"/>
  <c r="FS178" i="46"/>
  <c r="FT178" i="46"/>
  <c r="FU178" i="46"/>
  <c r="FJ179" i="46"/>
  <c r="FK179" i="46"/>
  <c r="FL179" i="46"/>
  <c r="FM179" i="46"/>
  <c r="FN179" i="46"/>
  <c r="FO179" i="46"/>
  <c r="FP179" i="46"/>
  <c r="FQ179" i="46"/>
  <c r="FR179" i="46"/>
  <c r="FS179" i="46"/>
  <c r="FT179" i="46"/>
  <c r="FU179" i="46"/>
  <c r="FJ180" i="46"/>
  <c r="FK180" i="46"/>
  <c r="FL180" i="46"/>
  <c r="FM180" i="46"/>
  <c r="FN180" i="46"/>
  <c r="FO180" i="46"/>
  <c r="FP180" i="46"/>
  <c r="FQ180" i="46"/>
  <c r="FR180" i="46"/>
  <c r="FS180" i="46"/>
  <c r="FT180" i="46"/>
  <c r="FU180" i="46"/>
  <c r="FJ181" i="46"/>
  <c r="FK181" i="46"/>
  <c r="FL181" i="46"/>
  <c r="FM181" i="46"/>
  <c r="FN181" i="46"/>
  <c r="FO181" i="46"/>
  <c r="FP181" i="46"/>
  <c r="FQ181" i="46"/>
  <c r="FR181" i="46"/>
  <c r="FS181" i="46"/>
  <c r="FT181" i="46"/>
  <c r="FU181" i="46"/>
  <c r="FJ182" i="46"/>
  <c r="FK182" i="46"/>
  <c r="FL182" i="46"/>
  <c r="FM182" i="46"/>
  <c r="FN182" i="46"/>
  <c r="FO182" i="46"/>
  <c r="FP182" i="46"/>
  <c r="FQ182" i="46"/>
  <c r="FR182" i="46"/>
  <c r="FS182" i="46"/>
  <c r="FT182" i="46"/>
  <c r="FU182" i="46"/>
  <c r="FJ183" i="46"/>
  <c r="FK183" i="46"/>
  <c r="FL183" i="46"/>
  <c r="FM183" i="46"/>
  <c r="FN183" i="46"/>
  <c r="FO183" i="46"/>
  <c r="FP183" i="46"/>
  <c r="FQ183" i="46"/>
  <c r="FR183" i="46"/>
  <c r="FS183" i="46"/>
  <c r="FT183" i="46"/>
  <c r="FU183" i="46"/>
  <c r="FJ184" i="46"/>
  <c r="FK184" i="46"/>
  <c r="FL184" i="46"/>
  <c r="FM184" i="46"/>
  <c r="FN184" i="46"/>
  <c r="FO184" i="46"/>
  <c r="FP184" i="46"/>
  <c r="FQ184" i="46"/>
  <c r="FR184" i="46"/>
  <c r="FS184" i="46"/>
  <c r="FT184" i="46"/>
  <c r="FU184" i="46"/>
  <c r="FJ185" i="46"/>
  <c r="FK185" i="46"/>
  <c r="FL185" i="46"/>
  <c r="FM185" i="46"/>
  <c r="FN185" i="46"/>
  <c r="FO185" i="46"/>
  <c r="FP185" i="46"/>
  <c r="FQ185" i="46"/>
  <c r="FR185" i="46"/>
  <c r="FS185" i="46"/>
  <c r="FT185" i="46"/>
  <c r="FU185" i="46"/>
  <c r="FJ186" i="46"/>
  <c r="FK186" i="46"/>
  <c r="FL186" i="46"/>
  <c r="FM186" i="46"/>
  <c r="FN186" i="46"/>
  <c r="FO186" i="46"/>
  <c r="FP186" i="46"/>
  <c r="FQ186" i="46"/>
  <c r="FR186" i="46"/>
  <c r="FS186" i="46"/>
  <c r="FT186" i="46"/>
  <c r="FU186" i="46"/>
  <c r="FJ187" i="46"/>
  <c r="FK187" i="46"/>
  <c r="FL187" i="46"/>
  <c r="FM187" i="46"/>
  <c r="FN187" i="46"/>
  <c r="FO187" i="46"/>
  <c r="FP187" i="46"/>
  <c r="FQ187" i="46"/>
  <c r="FR187" i="46"/>
  <c r="FS187" i="46"/>
  <c r="FT187" i="46"/>
  <c r="FU187" i="46"/>
  <c r="FJ188" i="46"/>
  <c r="FK188" i="46"/>
  <c r="FL188" i="46"/>
  <c r="FM188" i="46"/>
  <c r="FN188" i="46"/>
  <c r="FO188" i="46"/>
  <c r="FP188" i="46"/>
  <c r="FQ188" i="46"/>
  <c r="FR188" i="46"/>
  <c r="FS188" i="46"/>
  <c r="FT188" i="46"/>
  <c r="FU188" i="46"/>
  <c r="FJ189" i="46"/>
  <c r="FK189" i="46"/>
  <c r="FL189" i="46"/>
  <c r="FM189" i="46"/>
  <c r="FN189" i="46"/>
  <c r="FO189" i="46"/>
  <c r="FP189" i="46"/>
  <c r="FQ189" i="46"/>
  <c r="FR189" i="46"/>
  <c r="FS189" i="46"/>
  <c r="FT189" i="46"/>
  <c r="FU189" i="46"/>
  <c r="FJ190" i="46"/>
  <c r="FK190" i="46"/>
  <c r="FL190" i="46"/>
  <c r="FM190" i="46"/>
  <c r="FN190" i="46"/>
  <c r="FO190" i="46"/>
  <c r="FP190" i="46"/>
  <c r="FQ190" i="46"/>
  <c r="FR190" i="46"/>
  <c r="FS190" i="46"/>
  <c r="FT190" i="46"/>
  <c r="FU190" i="46"/>
  <c r="FJ191" i="46"/>
  <c r="FK191" i="46"/>
  <c r="FL191" i="46"/>
  <c r="FM191" i="46"/>
  <c r="FN191" i="46"/>
  <c r="FO191" i="46"/>
  <c r="FP191" i="46"/>
  <c r="FQ191" i="46"/>
  <c r="FR191" i="46"/>
  <c r="FS191" i="46"/>
  <c r="FT191" i="46"/>
  <c r="FU191" i="46"/>
  <c r="FJ192" i="46"/>
  <c r="FK192" i="46"/>
  <c r="FL192" i="46"/>
  <c r="FM192" i="46"/>
  <c r="FN192" i="46"/>
  <c r="FO192" i="46"/>
  <c r="FP192" i="46"/>
  <c r="FQ192" i="46"/>
  <c r="FR192" i="46"/>
  <c r="FS192" i="46"/>
  <c r="FT192" i="46"/>
  <c r="FU192" i="46"/>
  <c r="FJ193" i="46"/>
  <c r="FK193" i="46"/>
  <c r="FL193" i="46"/>
  <c r="FM193" i="46"/>
  <c r="FN193" i="46"/>
  <c r="FO193" i="46"/>
  <c r="FP193" i="46"/>
  <c r="FQ193" i="46"/>
  <c r="FR193" i="46"/>
  <c r="FS193" i="46"/>
  <c r="FT193" i="46"/>
  <c r="FU193" i="46"/>
  <c r="FJ194" i="46"/>
  <c r="FK194" i="46"/>
  <c r="FL194" i="46"/>
  <c r="FM194" i="46"/>
  <c r="FN194" i="46"/>
  <c r="FO194" i="46"/>
  <c r="FP194" i="46"/>
  <c r="FQ194" i="46"/>
  <c r="FR194" i="46"/>
  <c r="FS194" i="46"/>
  <c r="FT194" i="46"/>
  <c r="FU194" i="46"/>
  <c r="FJ195" i="46"/>
  <c r="FK195" i="46"/>
  <c r="FL195" i="46"/>
  <c r="FM195" i="46"/>
  <c r="FN195" i="46"/>
  <c r="FO195" i="46"/>
  <c r="FP195" i="46"/>
  <c r="FQ195" i="46"/>
  <c r="FR195" i="46"/>
  <c r="FS195" i="46"/>
  <c r="FT195" i="46"/>
  <c r="FU195" i="46"/>
  <c r="FJ196" i="46"/>
  <c r="FK196" i="46"/>
  <c r="FL196" i="46"/>
  <c r="FM196" i="46"/>
  <c r="FN196" i="46"/>
  <c r="FO196" i="46"/>
  <c r="FP196" i="46"/>
  <c r="FQ196" i="46"/>
  <c r="FR196" i="46"/>
  <c r="FS196" i="46"/>
  <c r="FT196" i="46"/>
  <c r="FU196" i="46"/>
  <c r="FJ197" i="46"/>
  <c r="FK197" i="46"/>
  <c r="FL197" i="46"/>
  <c r="FM197" i="46"/>
  <c r="FN197" i="46"/>
  <c r="FO197" i="46"/>
  <c r="FP197" i="46"/>
  <c r="FQ197" i="46"/>
  <c r="FR197" i="46"/>
  <c r="FS197" i="46"/>
  <c r="FT197" i="46"/>
  <c r="FU197" i="46"/>
  <c r="FJ198" i="46"/>
  <c r="FK198" i="46"/>
  <c r="FL198" i="46"/>
  <c r="FM198" i="46"/>
  <c r="FN198" i="46"/>
  <c r="FO198" i="46"/>
  <c r="FP198" i="46"/>
  <c r="FQ198" i="46"/>
  <c r="FR198" i="46"/>
  <c r="FS198" i="46"/>
  <c r="FT198" i="46"/>
  <c r="FU198" i="46"/>
  <c r="FJ199" i="46"/>
  <c r="FK199" i="46"/>
  <c r="FL199" i="46"/>
  <c r="FM199" i="46"/>
  <c r="FN199" i="46"/>
  <c r="FO199" i="46"/>
  <c r="FP199" i="46"/>
  <c r="FQ199" i="46"/>
  <c r="FR199" i="46"/>
  <c r="FS199" i="46"/>
  <c r="FT199" i="46"/>
  <c r="FU199" i="46"/>
  <c r="FJ200" i="46"/>
  <c r="FK200" i="46"/>
  <c r="FL200" i="46"/>
  <c r="FM200" i="46"/>
  <c r="FN200" i="46"/>
  <c r="FO200" i="46"/>
  <c r="FP200" i="46"/>
  <c r="FQ200" i="46"/>
  <c r="FR200" i="46"/>
  <c r="FS200" i="46"/>
  <c r="FT200" i="46"/>
  <c r="FU200" i="46"/>
  <c r="FJ201" i="46"/>
  <c r="FK201" i="46"/>
  <c r="FL201" i="46"/>
  <c r="FM201" i="46"/>
  <c r="FN201" i="46"/>
  <c r="FO201" i="46"/>
  <c r="FP201" i="46"/>
  <c r="FQ201" i="46"/>
  <c r="FR201" i="46"/>
  <c r="FS201" i="46"/>
  <c r="FT201" i="46"/>
  <c r="FU201" i="46"/>
  <c r="FJ202" i="46"/>
  <c r="FK202" i="46"/>
  <c r="FL202" i="46"/>
  <c r="FM202" i="46"/>
  <c r="FN202" i="46"/>
  <c r="FO202" i="46"/>
  <c r="FP202" i="46"/>
  <c r="FQ202" i="46"/>
  <c r="FR202" i="46"/>
  <c r="FS202" i="46"/>
  <c r="FT202" i="46"/>
  <c r="FU202" i="46"/>
  <c r="FJ203" i="46"/>
  <c r="FK203" i="46"/>
  <c r="FL203" i="46"/>
  <c r="FM203" i="46"/>
  <c r="FN203" i="46"/>
  <c r="FO203" i="46"/>
  <c r="FP203" i="46"/>
  <c r="FQ203" i="46"/>
  <c r="FR203" i="46"/>
  <c r="FS203" i="46"/>
  <c r="FT203" i="46"/>
  <c r="FU203" i="46"/>
  <c r="FJ204" i="46"/>
  <c r="FK204" i="46"/>
  <c r="FL204" i="46"/>
  <c r="FM204" i="46"/>
  <c r="FN204" i="46"/>
  <c r="FO204" i="46"/>
  <c r="FP204" i="46"/>
  <c r="FQ204" i="46"/>
  <c r="FR204" i="46"/>
  <c r="FS204" i="46"/>
  <c r="FT204" i="46"/>
  <c r="FU204" i="46"/>
  <c r="FJ205" i="46"/>
  <c r="FK205" i="46"/>
  <c r="FL205" i="46"/>
  <c r="FM205" i="46"/>
  <c r="FN205" i="46"/>
  <c r="FO205" i="46"/>
  <c r="FP205" i="46"/>
  <c r="FQ205" i="46"/>
  <c r="FR205" i="46"/>
  <c r="FS205" i="46"/>
  <c r="FT205" i="46"/>
  <c r="FU205" i="46"/>
  <c r="FJ206" i="46"/>
  <c r="FK206" i="46"/>
  <c r="FL206" i="46"/>
  <c r="FM206" i="46"/>
  <c r="FN206" i="46"/>
  <c r="FO206" i="46"/>
  <c r="FP206" i="46"/>
  <c r="FQ206" i="46"/>
  <c r="FR206" i="46"/>
  <c r="FS206" i="46"/>
  <c r="FT206" i="46"/>
  <c r="FU206" i="46"/>
  <c r="FJ207" i="46"/>
  <c r="FK207" i="46"/>
  <c r="FL207" i="46"/>
  <c r="FM207" i="46"/>
  <c r="FN207" i="46"/>
  <c r="FO207" i="46"/>
  <c r="FP207" i="46"/>
  <c r="FQ207" i="46"/>
  <c r="FR207" i="46"/>
  <c r="FS207" i="46"/>
  <c r="FT207" i="46"/>
  <c r="FU207" i="46"/>
  <c r="FJ208" i="46"/>
  <c r="FK208" i="46"/>
  <c r="FL208" i="46"/>
  <c r="FM208" i="46"/>
  <c r="FN208" i="46"/>
  <c r="FO208" i="46"/>
  <c r="FP208" i="46"/>
  <c r="FQ208" i="46"/>
  <c r="FR208" i="46"/>
  <c r="FS208" i="46"/>
  <c r="FT208" i="46"/>
  <c r="FU208" i="46"/>
  <c r="FJ209" i="46"/>
  <c r="FK209" i="46"/>
  <c r="FL209" i="46"/>
  <c r="FM209" i="46"/>
  <c r="FN209" i="46"/>
  <c r="FO209" i="46"/>
  <c r="FP209" i="46"/>
  <c r="FQ209" i="46"/>
  <c r="FR209" i="46"/>
  <c r="FS209" i="46"/>
  <c r="FT209" i="46"/>
  <c r="FU209" i="46"/>
  <c r="FJ210" i="46"/>
  <c r="FK210" i="46"/>
  <c r="FL210" i="46"/>
  <c r="FM210" i="46"/>
  <c r="FN210" i="46"/>
  <c r="FO210" i="46"/>
  <c r="FP210" i="46"/>
  <c r="FQ210" i="46"/>
  <c r="FR210" i="46"/>
  <c r="FS210" i="46"/>
  <c r="FT210" i="46"/>
  <c r="FU210" i="46"/>
  <c r="FJ211" i="46"/>
  <c r="FK211" i="46"/>
  <c r="FL211" i="46"/>
  <c r="FM211" i="46"/>
  <c r="FN211" i="46"/>
  <c r="FO211" i="46"/>
  <c r="FP211" i="46"/>
  <c r="FQ211" i="46"/>
  <c r="FR211" i="46"/>
  <c r="FS211" i="46"/>
  <c r="FT211" i="46"/>
  <c r="FU211" i="46"/>
  <c r="FJ212" i="46"/>
  <c r="FK212" i="46"/>
  <c r="FL212" i="46"/>
  <c r="FM212" i="46"/>
  <c r="FN212" i="46"/>
  <c r="FO212" i="46"/>
  <c r="FP212" i="46"/>
  <c r="FQ212" i="46"/>
  <c r="FR212" i="46"/>
  <c r="FS212" i="46"/>
  <c r="FT212" i="46"/>
  <c r="FU212" i="46"/>
  <c r="FJ213" i="46"/>
  <c r="FK213" i="46"/>
  <c r="FL213" i="46"/>
  <c r="FM213" i="46"/>
  <c r="FN213" i="46"/>
  <c r="FO213" i="46"/>
  <c r="FP213" i="46"/>
  <c r="FQ213" i="46"/>
  <c r="FR213" i="46"/>
  <c r="FS213" i="46"/>
  <c r="FT213" i="46"/>
  <c r="FU213" i="46"/>
  <c r="FJ214" i="46"/>
  <c r="FK214" i="46"/>
  <c r="FL214" i="46"/>
  <c r="FM214" i="46"/>
  <c r="FN214" i="46"/>
  <c r="FO214" i="46"/>
  <c r="FP214" i="46"/>
  <c r="FQ214" i="46"/>
  <c r="FR214" i="46"/>
  <c r="FS214" i="46"/>
  <c r="FT214" i="46"/>
  <c r="FU214" i="46"/>
  <c r="FJ215" i="46"/>
  <c r="FK215" i="46"/>
  <c r="FL215" i="46"/>
  <c r="FM215" i="46"/>
  <c r="FN215" i="46"/>
  <c r="FO215" i="46"/>
  <c r="FP215" i="46"/>
  <c r="FQ215" i="46"/>
  <c r="FR215" i="46"/>
  <c r="FS215" i="46"/>
  <c r="FT215" i="46"/>
  <c r="FU215" i="46"/>
  <c r="FJ216" i="46"/>
  <c r="FK216" i="46"/>
  <c r="FL216" i="46"/>
  <c r="FM216" i="46"/>
  <c r="FN216" i="46"/>
  <c r="FO216" i="46"/>
  <c r="FP216" i="46"/>
  <c r="FQ216" i="46"/>
  <c r="FR216" i="46"/>
  <c r="FS216" i="46"/>
  <c r="FT216" i="46"/>
  <c r="FU216" i="46"/>
  <c r="FJ217" i="46"/>
  <c r="FK217" i="46"/>
  <c r="FL217" i="46"/>
  <c r="FM217" i="46"/>
  <c r="FN217" i="46"/>
  <c r="FO217" i="46"/>
  <c r="FP217" i="46"/>
  <c r="FQ217" i="46"/>
  <c r="FR217" i="46"/>
  <c r="FS217" i="46"/>
  <c r="FT217" i="46"/>
  <c r="FU217" i="46"/>
  <c r="FJ218" i="46"/>
  <c r="FK218" i="46"/>
  <c r="FL218" i="46"/>
  <c r="FM218" i="46"/>
  <c r="FN218" i="46"/>
  <c r="FO218" i="46"/>
  <c r="FP218" i="46"/>
  <c r="FQ218" i="46"/>
  <c r="FR218" i="46"/>
  <c r="FS218" i="46"/>
  <c r="FT218" i="46"/>
  <c r="FU218" i="46"/>
  <c r="FJ219" i="46"/>
  <c r="FK219" i="46"/>
  <c r="FL219" i="46"/>
  <c r="FM219" i="46"/>
  <c r="FN219" i="46"/>
  <c r="FO219" i="46"/>
  <c r="FP219" i="46"/>
  <c r="FQ219" i="46"/>
  <c r="FR219" i="46"/>
  <c r="FS219" i="46"/>
  <c r="FT219" i="46"/>
  <c r="FU219" i="46"/>
  <c r="FJ220" i="46"/>
  <c r="FK220" i="46"/>
  <c r="FL220" i="46"/>
  <c r="FM220" i="46"/>
  <c r="FN220" i="46"/>
  <c r="FO220" i="46"/>
  <c r="FP220" i="46"/>
  <c r="FQ220" i="46"/>
  <c r="FR220" i="46"/>
  <c r="FS220" i="46"/>
  <c r="FT220" i="46"/>
  <c r="FU220" i="46"/>
  <c r="FJ221" i="46"/>
  <c r="FK221" i="46"/>
  <c r="FL221" i="46"/>
  <c r="FM221" i="46"/>
  <c r="FN221" i="46"/>
  <c r="FO221" i="46"/>
  <c r="FP221" i="46"/>
  <c r="FQ221" i="46"/>
  <c r="FR221" i="46"/>
  <c r="FS221" i="46"/>
  <c r="FT221" i="46"/>
  <c r="FU221" i="46"/>
  <c r="FJ222" i="46"/>
  <c r="FK222" i="46"/>
  <c r="FL222" i="46"/>
  <c r="FM222" i="46"/>
  <c r="FN222" i="46"/>
  <c r="FO222" i="46"/>
  <c r="FP222" i="46"/>
  <c r="FQ222" i="46"/>
  <c r="FR222" i="46"/>
  <c r="FS222" i="46"/>
  <c r="FT222" i="46"/>
  <c r="FU222" i="46"/>
  <c r="FJ223" i="46"/>
  <c r="FK223" i="46"/>
  <c r="FL223" i="46"/>
  <c r="FM223" i="46"/>
  <c r="FN223" i="46"/>
  <c r="FO223" i="46"/>
  <c r="FP223" i="46"/>
  <c r="FQ223" i="46"/>
  <c r="FR223" i="46"/>
  <c r="FS223" i="46"/>
  <c r="FT223" i="46"/>
  <c r="FU223" i="46"/>
  <c r="FJ224" i="46"/>
  <c r="FK224" i="46"/>
  <c r="FL224" i="46"/>
  <c r="FM224" i="46"/>
  <c r="FN224" i="46"/>
  <c r="FO224" i="46"/>
  <c r="FP224" i="46"/>
  <c r="FQ224" i="46"/>
  <c r="FR224" i="46"/>
  <c r="FS224" i="46"/>
  <c r="FT224" i="46"/>
  <c r="FU224" i="46"/>
  <c r="FJ225" i="46"/>
  <c r="FK225" i="46"/>
  <c r="FL225" i="46"/>
  <c r="FM225" i="46"/>
  <c r="FN225" i="46"/>
  <c r="FO225" i="46"/>
  <c r="FP225" i="46"/>
  <c r="FQ225" i="46"/>
  <c r="FR225" i="46"/>
  <c r="FS225" i="46"/>
  <c r="FT225" i="46"/>
  <c r="FU225" i="46"/>
  <c r="FJ226" i="46"/>
  <c r="FK226" i="46"/>
  <c r="FL226" i="46"/>
  <c r="FM226" i="46"/>
  <c r="FN226" i="46"/>
  <c r="FO226" i="46"/>
  <c r="FP226" i="46"/>
  <c r="FQ226" i="46"/>
  <c r="FR226" i="46"/>
  <c r="FS226" i="46"/>
  <c r="FT226" i="46"/>
  <c r="FU226" i="46"/>
  <c r="FJ227" i="46"/>
  <c r="FK227" i="46"/>
  <c r="FL227" i="46"/>
  <c r="FM227" i="46"/>
  <c r="FN227" i="46"/>
  <c r="FO227" i="46"/>
  <c r="FP227" i="46"/>
  <c r="FQ227" i="46"/>
  <c r="FR227" i="46"/>
  <c r="FS227" i="46"/>
  <c r="FT227" i="46"/>
  <c r="FU227" i="46"/>
  <c r="FJ228" i="46"/>
  <c r="FK228" i="46"/>
  <c r="FL228" i="46"/>
  <c r="FM228" i="46"/>
  <c r="FN228" i="46"/>
  <c r="FO228" i="46"/>
  <c r="FP228" i="46"/>
  <c r="FQ228" i="46"/>
  <c r="FR228" i="46"/>
  <c r="FS228" i="46"/>
  <c r="FT228" i="46"/>
  <c r="FU228" i="46"/>
  <c r="FJ229" i="46"/>
  <c r="FK229" i="46"/>
  <c r="FL229" i="46"/>
  <c r="FM229" i="46"/>
  <c r="FN229" i="46"/>
  <c r="FO229" i="46"/>
  <c r="FP229" i="46"/>
  <c r="FQ229" i="46"/>
  <c r="FR229" i="46"/>
  <c r="FS229" i="46"/>
  <c r="FT229" i="46"/>
  <c r="FU229" i="46"/>
  <c r="FJ230" i="46"/>
  <c r="FK230" i="46"/>
  <c r="FL230" i="46"/>
  <c r="FM230" i="46"/>
  <c r="FN230" i="46"/>
  <c r="FO230" i="46"/>
  <c r="FP230" i="46"/>
  <c r="FQ230" i="46"/>
  <c r="FR230" i="46"/>
  <c r="FS230" i="46"/>
  <c r="FT230" i="46"/>
  <c r="FU230" i="46"/>
  <c r="FJ231" i="46"/>
  <c r="FK231" i="46"/>
  <c r="FL231" i="46"/>
  <c r="FM231" i="46"/>
  <c r="FN231" i="46"/>
  <c r="FO231" i="46"/>
  <c r="FP231" i="46"/>
  <c r="FQ231" i="46"/>
  <c r="FR231" i="46"/>
  <c r="FS231" i="46"/>
  <c r="FT231" i="46"/>
  <c r="FU231" i="46"/>
  <c r="FJ232" i="46"/>
  <c r="FK232" i="46"/>
  <c r="FL232" i="46"/>
  <c r="FM232" i="46"/>
  <c r="FN232" i="46"/>
  <c r="FO232" i="46"/>
  <c r="FP232" i="46"/>
  <c r="FQ232" i="46"/>
  <c r="FR232" i="46"/>
  <c r="FS232" i="46"/>
  <c r="FT232" i="46"/>
  <c r="FU232" i="46"/>
  <c r="FJ233" i="46"/>
  <c r="FK233" i="46"/>
  <c r="FL233" i="46"/>
  <c r="FM233" i="46"/>
  <c r="FN233" i="46"/>
  <c r="FO233" i="46"/>
  <c r="FP233" i="46"/>
  <c r="FQ233" i="46"/>
  <c r="FR233" i="46"/>
  <c r="FS233" i="46"/>
  <c r="FT233" i="46"/>
  <c r="FU233" i="46"/>
  <c r="FJ234" i="46"/>
  <c r="FK234" i="46"/>
  <c r="FL234" i="46"/>
  <c r="FM234" i="46"/>
  <c r="FN234" i="46"/>
  <c r="FO234" i="46"/>
  <c r="FP234" i="46"/>
  <c r="FQ234" i="46"/>
  <c r="FR234" i="46"/>
  <c r="FS234" i="46"/>
  <c r="FT234" i="46"/>
  <c r="FU234" i="46"/>
  <c r="FJ235" i="46"/>
  <c r="FK235" i="46"/>
  <c r="FL235" i="46"/>
  <c r="FM235" i="46"/>
  <c r="FN235" i="46"/>
  <c r="FO235" i="46"/>
  <c r="FP235" i="46"/>
  <c r="FQ235" i="46"/>
  <c r="FR235" i="46"/>
  <c r="FS235" i="46"/>
  <c r="FT235" i="46"/>
  <c r="FU235" i="46"/>
  <c r="FJ236" i="46"/>
  <c r="FK236" i="46"/>
  <c r="FL236" i="46"/>
  <c r="FM236" i="46"/>
  <c r="FN236" i="46"/>
  <c r="FO236" i="46"/>
  <c r="FP236" i="46"/>
  <c r="FQ236" i="46"/>
  <c r="FR236" i="46"/>
  <c r="FS236" i="46"/>
  <c r="FT236" i="46"/>
  <c r="FU236" i="46"/>
  <c r="FJ237" i="46"/>
  <c r="FK237" i="46"/>
  <c r="FL237" i="46"/>
  <c r="FM237" i="46"/>
  <c r="FN237" i="46"/>
  <c r="FO237" i="46"/>
  <c r="FP237" i="46"/>
  <c r="FQ237" i="46"/>
  <c r="FR237" i="46"/>
  <c r="FS237" i="46"/>
  <c r="FT237" i="46"/>
  <c r="FU237" i="46"/>
  <c r="FJ238" i="46"/>
  <c r="FK238" i="46"/>
  <c r="FL238" i="46"/>
  <c r="FM238" i="46"/>
  <c r="FN238" i="46"/>
  <c r="FO238" i="46"/>
  <c r="FP238" i="46"/>
  <c r="FQ238" i="46"/>
  <c r="FR238" i="46"/>
  <c r="FS238" i="46"/>
  <c r="FT238" i="46"/>
  <c r="FU238" i="46"/>
  <c r="FJ239" i="46"/>
  <c r="FK239" i="46"/>
  <c r="FL239" i="46"/>
  <c r="FM239" i="46"/>
  <c r="FN239" i="46"/>
  <c r="FO239" i="46"/>
  <c r="FP239" i="46"/>
  <c r="FQ239" i="46"/>
  <c r="FR239" i="46"/>
  <c r="FS239" i="46"/>
  <c r="FT239" i="46"/>
  <c r="FU239" i="46"/>
  <c r="FJ240" i="46"/>
  <c r="FK240" i="46"/>
  <c r="FL240" i="46"/>
  <c r="FM240" i="46"/>
  <c r="FN240" i="46"/>
  <c r="FO240" i="46"/>
  <c r="FP240" i="46"/>
  <c r="FQ240" i="46"/>
  <c r="FR240" i="46"/>
  <c r="FS240" i="46"/>
  <c r="FT240" i="46"/>
  <c r="FU240" i="46"/>
  <c r="FJ241" i="46"/>
  <c r="FK241" i="46"/>
  <c r="FL241" i="46"/>
  <c r="FM241" i="46"/>
  <c r="FN241" i="46"/>
  <c r="FO241" i="46"/>
  <c r="FP241" i="46"/>
  <c r="FQ241" i="46"/>
  <c r="FR241" i="46"/>
  <c r="FS241" i="46"/>
  <c r="FT241" i="46"/>
  <c r="FU241" i="46"/>
  <c r="FJ242" i="46"/>
  <c r="FK242" i="46"/>
  <c r="FL242" i="46"/>
  <c r="FM242" i="46"/>
  <c r="FN242" i="46"/>
  <c r="FO242" i="46"/>
  <c r="FP242" i="46"/>
  <c r="FQ242" i="46"/>
  <c r="FR242" i="46"/>
  <c r="FS242" i="46"/>
  <c r="FT242" i="46"/>
  <c r="FU242" i="46"/>
  <c r="FJ243" i="46"/>
  <c r="FK243" i="46"/>
  <c r="FL243" i="46"/>
  <c r="FM243" i="46"/>
  <c r="FN243" i="46"/>
  <c r="FO243" i="46"/>
  <c r="FP243" i="46"/>
  <c r="FQ243" i="46"/>
  <c r="FR243" i="46"/>
  <c r="FS243" i="46"/>
  <c r="FT243" i="46"/>
  <c r="FU243" i="46"/>
  <c r="FJ244" i="46"/>
  <c r="FK244" i="46"/>
  <c r="FL244" i="46"/>
  <c r="FM244" i="46"/>
  <c r="FN244" i="46"/>
  <c r="FO244" i="46"/>
  <c r="FP244" i="46"/>
  <c r="FQ244" i="46"/>
  <c r="FR244" i="46"/>
  <c r="FS244" i="46"/>
  <c r="FT244" i="46"/>
  <c r="FU244" i="46"/>
  <c r="FJ245" i="46"/>
  <c r="FK245" i="46"/>
  <c r="FL245" i="46"/>
  <c r="FM245" i="46"/>
  <c r="FN245" i="46"/>
  <c r="FO245" i="46"/>
  <c r="FP245" i="46"/>
  <c r="FQ245" i="46"/>
  <c r="FR245" i="46"/>
  <c r="FS245" i="46"/>
  <c r="FT245" i="46"/>
  <c r="FU245" i="46"/>
  <c r="FJ246" i="46"/>
  <c r="FK246" i="46"/>
  <c r="FL246" i="46"/>
  <c r="FM246" i="46"/>
  <c r="FN246" i="46"/>
  <c r="FO246" i="46"/>
  <c r="FP246" i="46"/>
  <c r="FQ246" i="46"/>
  <c r="FR246" i="46"/>
  <c r="FS246" i="46"/>
  <c r="FT246" i="46"/>
  <c r="FU246" i="46"/>
  <c r="FJ247" i="46"/>
  <c r="FK247" i="46"/>
  <c r="FL247" i="46"/>
  <c r="FM247" i="46"/>
  <c r="FN247" i="46"/>
  <c r="FO247" i="46"/>
  <c r="FP247" i="46"/>
  <c r="FQ247" i="46"/>
  <c r="FR247" i="46"/>
  <c r="FS247" i="46"/>
  <c r="FT247" i="46"/>
  <c r="FU247" i="46"/>
  <c r="FJ248" i="46"/>
  <c r="FK248" i="46"/>
  <c r="FL248" i="46"/>
  <c r="FM248" i="46"/>
  <c r="FN248" i="46"/>
  <c r="FO248" i="46"/>
  <c r="FP248" i="46"/>
  <c r="FQ248" i="46"/>
  <c r="FR248" i="46"/>
  <c r="FS248" i="46"/>
  <c r="FT248" i="46"/>
  <c r="FU248" i="46"/>
  <c r="FJ249" i="46"/>
  <c r="FK249" i="46"/>
  <c r="FL249" i="46"/>
  <c r="FM249" i="46"/>
  <c r="FN249" i="46"/>
  <c r="FO249" i="46"/>
  <c r="FP249" i="46"/>
  <c r="FQ249" i="46"/>
  <c r="FR249" i="46"/>
  <c r="FS249" i="46"/>
  <c r="FT249" i="46"/>
  <c r="FU249" i="46"/>
  <c r="FJ250" i="46"/>
  <c r="FK250" i="46"/>
  <c r="FL250" i="46"/>
  <c r="FM250" i="46"/>
  <c r="FN250" i="46"/>
  <c r="FO250" i="46"/>
  <c r="FP250" i="46"/>
  <c r="FQ250" i="46"/>
  <c r="FR250" i="46"/>
  <c r="FS250" i="46"/>
  <c r="FT250" i="46"/>
  <c r="FU250" i="46"/>
  <c r="FJ251" i="46"/>
  <c r="FK251" i="46"/>
  <c r="FL251" i="46"/>
  <c r="FM251" i="46"/>
  <c r="FN251" i="46"/>
  <c r="FO251" i="46"/>
  <c r="FP251" i="46"/>
  <c r="FQ251" i="46"/>
  <c r="FR251" i="46"/>
  <c r="FS251" i="46"/>
  <c r="FT251" i="46"/>
  <c r="FU251" i="46"/>
  <c r="FJ252" i="46"/>
  <c r="FK252" i="46"/>
  <c r="FL252" i="46"/>
  <c r="FM252" i="46"/>
  <c r="FN252" i="46"/>
  <c r="FO252" i="46"/>
  <c r="FP252" i="46"/>
  <c r="FQ252" i="46"/>
  <c r="FR252" i="46"/>
  <c r="FS252" i="46"/>
  <c r="FT252" i="46"/>
  <c r="FU252" i="46"/>
  <c r="FJ253" i="46"/>
  <c r="FK253" i="46"/>
  <c r="FL253" i="46"/>
  <c r="FM253" i="46"/>
  <c r="FN253" i="46"/>
  <c r="FO253" i="46"/>
  <c r="FP253" i="46"/>
  <c r="FQ253" i="46"/>
  <c r="FR253" i="46"/>
  <c r="FS253" i="46"/>
  <c r="FT253" i="46"/>
  <c r="FU253" i="46"/>
  <c r="FJ254" i="46"/>
  <c r="FK254" i="46"/>
  <c r="FL254" i="46"/>
  <c r="FM254" i="46"/>
  <c r="FN254" i="46"/>
  <c r="FO254" i="46"/>
  <c r="FP254" i="46"/>
  <c r="FQ254" i="46"/>
  <c r="FR254" i="46"/>
  <c r="FS254" i="46"/>
  <c r="FT254" i="46"/>
  <c r="FU254" i="46"/>
  <c r="FJ255" i="46"/>
  <c r="FK255" i="46"/>
  <c r="FL255" i="46"/>
  <c r="FM255" i="46"/>
  <c r="FN255" i="46"/>
  <c r="FO255" i="46"/>
  <c r="FP255" i="46"/>
  <c r="FQ255" i="46"/>
  <c r="FR255" i="46"/>
  <c r="FS255" i="46"/>
  <c r="FT255" i="46"/>
  <c r="FU255" i="46"/>
  <c r="FJ256" i="46"/>
  <c r="FK256" i="46"/>
  <c r="FL256" i="46"/>
  <c r="FM256" i="46"/>
  <c r="FN256" i="46"/>
  <c r="FO256" i="46"/>
  <c r="FP256" i="46"/>
  <c r="FQ256" i="46"/>
  <c r="FR256" i="46"/>
  <c r="FS256" i="46"/>
  <c r="FT256" i="46"/>
  <c r="FU256" i="46"/>
  <c r="FJ257" i="46"/>
  <c r="FK257" i="46"/>
  <c r="FL257" i="46"/>
  <c r="FM257" i="46"/>
  <c r="FN257" i="46"/>
  <c r="FO257" i="46"/>
  <c r="FP257" i="46"/>
  <c r="FQ257" i="46"/>
  <c r="FR257" i="46"/>
  <c r="FS257" i="46"/>
  <c r="FT257" i="46"/>
  <c r="FU257" i="46"/>
  <c r="FJ258" i="46"/>
  <c r="FK258" i="46"/>
  <c r="FL258" i="46"/>
  <c r="FM258" i="46"/>
  <c r="FN258" i="46"/>
  <c r="FO258" i="46"/>
  <c r="FP258" i="46"/>
  <c r="FQ258" i="46"/>
  <c r="FR258" i="46"/>
  <c r="FS258" i="46"/>
  <c r="FT258" i="46"/>
  <c r="FU258" i="46"/>
  <c r="FJ259" i="46"/>
  <c r="FK259" i="46"/>
  <c r="FL259" i="46"/>
  <c r="FM259" i="46"/>
  <c r="FN259" i="46"/>
  <c r="FO259" i="46"/>
  <c r="FP259" i="46"/>
  <c r="FQ259" i="46"/>
  <c r="FR259" i="46"/>
  <c r="FS259" i="46"/>
  <c r="FT259" i="46"/>
  <c r="FU259" i="46"/>
  <c r="FJ260" i="46"/>
  <c r="FK260" i="46"/>
  <c r="FL260" i="46"/>
  <c r="FM260" i="46"/>
  <c r="FN260" i="46"/>
  <c r="FO260" i="46"/>
  <c r="FP260" i="46"/>
  <c r="FQ260" i="46"/>
  <c r="FR260" i="46"/>
  <c r="FS260" i="46"/>
  <c r="FT260" i="46"/>
  <c r="FU260" i="46"/>
  <c r="FJ261" i="46"/>
  <c r="FK261" i="46"/>
  <c r="FL261" i="46"/>
  <c r="FM261" i="46"/>
  <c r="FN261" i="46"/>
  <c r="FO261" i="46"/>
  <c r="FP261" i="46"/>
  <c r="FQ261" i="46"/>
  <c r="FR261" i="46"/>
  <c r="FS261" i="46"/>
  <c r="FT261" i="46"/>
  <c r="FU261" i="46"/>
  <c r="FJ262" i="46"/>
  <c r="FK262" i="46"/>
  <c r="FL262" i="46"/>
  <c r="FM262" i="46"/>
  <c r="FN262" i="46"/>
  <c r="FO262" i="46"/>
  <c r="FP262" i="46"/>
  <c r="FQ262" i="46"/>
  <c r="FR262" i="46"/>
  <c r="FS262" i="46"/>
  <c r="FT262" i="46"/>
  <c r="FU262" i="46"/>
  <c r="FJ263" i="46"/>
  <c r="FK263" i="46"/>
  <c r="FL263" i="46"/>
  <c r="FM263" i="46"/>
  <c r="FN263" i="46"/>
  <c r="FO263" i="46"/>
  <c r="FP263" i="46"/>
  <c r="FQ263" i="46"/>
  <c r="FR263" i="46"/>
  <c r="FS263" i="46"/>
  <c r="FT263" i="46"/>
  <c r="FU263" i="46"/>
  <c r="FJ264" i="46"/>
  <c r="FK264" i="46"/>
  <c r="FL264" i="46"/>
  <c r="FM264" i="46"/>
  <c r="FN264" i="46"/>
  <c r="FO264" i="46"/>
  <c r="FP264" i="46"/>
  <c r="FQ264" i="46"/>
  <c r="FR264" i="46"/>
  <c r="FS264" i="46"/>
  <c r="FT264" i="46"/>
  <c r="FU264" i="46"/>
  <c r="FJ265" i="46"/>
  <c r="FK265" i="46"/>
  <c r="FL265" i="46"/>
  <c r="FM265" i="46"/>
  <c r="FN265" i="46"/>
  <c r="FO265" i="46"/>
  <c r="FP265" i="46"/>
  <c r="FQ265" i="46"/>
  <c r="FR265" i="46"/>
  <c r="FS265" i="46"/>
  <c r="FT265" i="46"/>
  <c r="FU265" i="46"/>
  <c r="FJ266" i="46"/>
  <c r="FK266" i="46"/>
  <c r="FL266" i="46"/>
  <c r="FM266" i="46"/>
  <c r="FN266" i="46"/>
  <c r="FO266" i="46"/>
  <c r="FP266" i="46"/>
  <c r="FQ266" i="46"/>
  <c r="FR266" i="46"/>
  <c r="FS266" i="46"/>
  <c r="FT266" i="46"/>
  <c r="FU266" i="46"/>
  <c r="FJ267" i="46"/>
  <c r="FK267" i="46"/>
  <c r="FL267" i="46"/>
  <c r="FM267" i="46"/>
  <c r="FN267" i="46"/>
  <c r="FO267" i="46"/>
  <c r="FP267" i="46"/>
  <c r="FQ267" i="46"/>
  <c r="FR267" i="46"/>
  <c r="FS267" i="46"/>
  <c r="FT267" i="46"/>
  <c r="FU267" i="46"/>
  <c r="FJ268" i="46"/>
  <c r="FK268" i="46"/>
  <c r="FL268" i="46"/>
  <c r="FM268" i="46"/>
  <c r="FN268" i="46"/>
  <c r="FO268" i="46"/>
  <c r="FP268" i="46"/>
  <c r="FQ268" i="46"/>
  <c r="FR268" i="46"/>
  <c r="FS268" i="46"/>
  <c r="FT268" i="46"/>
  <c r="FU268" i="46"/>
  <c r="FJ269" i="46"/>
  <c r="FK269" i="46"/>
  <c r="FL269" i="46"/>
  <c r="FM269" i="46"/>
  <c r="FN269" i="46"/>
  <c r="FO269" i="46"/>
  <c r="FP269" i="46"/>
  <c r="FQ269" i="46"/>
  <c r="FR269" i="46"/>
  <c r="FS269" i="46"/>
  <c r="FT269" i="46"/>
  <c r="FU269" i="46"/>
  <c r="FJ270" i="46"/>
  <c r="FK270" i="46"/>
  <c r="FL270" i="46"/>
  <c r="FM270" i="46"/>
  <c r="FN270" i="46"/>
  <c r="FO270" i="46"/>
  <c r="FP270" i="46"/>
  <c r="FQ270" i="46"/>
  <c r="FR270" i="46"/>
  <c r="FS270" i="46"/>
  <c r="FT270" i="46"/>
  <c r="FU270" i="46"/>
  <c r="FJ271" i="46"/>
  <c r="FK271" i="46"/>
  <c r="FL271" i="46"/>
  <c r="FM271" i="46"/>
  <c r="FN271" i="46"/>
  <c r="FO271" i="46"/>
  <c r="FP271" i="46"/>
  <c r="FQ271" i="46"/>
  <c r="FR271" i="46"/>
  <c r="FS271" i="46"/>
  <c r="FT271" i="46"/>
  <c r="FU271" i="46"/>
  <c r="FJ272" i="46"/>
  <c r="FK272" i="46"/>
  <c r="FL272" i="46"/>
  <c r="FM272" i="46"/>
  <c r="FN272" i="46"/>
  <c r="FO272" i="46"/>
  <c r="FP272" i="46"/>
  <c r="FQ272" i="46"/>
  <c r="FR272" i="46"/>
  <c r="FS272" i="46"/>
  <c r="FT272" i="46"/>
  <c r="FU272" i="46"/>
  <c r="FJ273" i="46"/>
  <c r="FK273" i="46"/>
  <c r="FL273" i="46"/>
  <c r="FM273" i="46"/>
  <c r="FN273" i="46"/>
  <c r="FO273" i="46"/>
  <c r="FP273" i="46"/>
  <c r="FQ273" i="46"/>
  <c r="FR273" i="46"/>
  <c r="FS273" i="46"/>
  <c r="FT273" i="46"/>
  <c r="FU273" i="46"/>
  <c r="FJ274" i="46"/>
  <c r="FK274" i="46"/>
  <c r="FL274" i="46"/>
  <c r="FM274" i="46"/>
  <c r="FN274" i="46"/>
  <c r="FO274" i="46"/>
  <c r="FP274" i="46"/>
  <c r="FQ274" i="46"/>
  <c r="FR274" i="46"/>
  <c r="FS274" i="46"/>
  <c r="FT274" i="46"/>
  <c r="FU274" i="46"/>
  <c r="FJ275" i="46"/>
  <c r="FK275" i="46"/>
  <c r="FL275" i="46"/>
  <c r="FM275" i="46"/>
  <c r="FN275" i="46"/>
  <c r="FO275" i="46"/>
  <c r="FP275" i="46"/>
  <c r="FQ275" i="46"/>
  <c r="FR275" i="46"/>
  <c r="FS275" i="46"/>
  <c r="FT275" i="46"/>
  <c r="FU275" i="46"/>
  <c r="FJ276" i="46"/>
  <c r="FK276" i="46"/>
  <c r="FL276" i="46"/>
  <c r="FM276" i="46"/>
  <c r="FN276" i="46"/>
  <c r="FO276" i="46"/>
  <c r="FP276" i="46"/>
  <c r="FQ276" i="46"/>
  <c r="FR276" i="46"/>
  <c r="FS276" i="46"/>
  <c r="FT276" i="46"/>
  <c r="FU276" i="46"/>
  <c r="FJ277" i="46"/>
  <c r="FK277" i="46"/>
  <c r="FL277" i="46"/>
  <c r="FM277" i="46"/>
  <c r="FN277" i="46"/>
  <c r="FO277" i="46"/>
  <c r="FP277" i="46"/>
  <c r="FQ277" i="46"/>
  <c r="FR277" i="46"/>
  <c r="FS277" i="46"/>
  <c r="FT277" i="46"/>
  <c r="FU277" i="46"/>
  <c r="FJ278" i="46"/>
  <c r="FK278" i="46"/>
  <c r="FL278" i="46"/>
  <c r="FM278" i="46"/>
  <c r="FN278" i="46"/>
  <c r="FO278" i="46"/>
  <c r="FP278" i="46"/>
  <c r="FQ278" i="46"/>
  <c r="FR278" i="46"/>
  <c r="FS278" i="46"/>
  <c r="FT278" i="46"/>
  <c r="FU278" i="46"/>
  <c r="FJ279" i="46"/>
  <c r="FK279" i="46"/>
  <c r="FL279" i="46"/>
  <c r="FM279" i="46"/>
  <c r="FN279" i="46"/>
  <c r="FO279" i="46"/>
  <c r="FP279" i="46"/>
  <c r="FQ279" i="46"/>
  <c r="FR279" i="46"/>
  <c r="FS279" i="46"/>
  <c r="FT279" i="46"/>
  <c r="FU279" i="46"/>
  <c r="FJ280" i="46"/>
  <c r="FK280" i="46"/>
  <c r="FL280" i="46"/>
  <c r="FM280" i="46"/>
  <c r="FN280" i="46"/>
  <c r="FO280" i="46"/>
  <c r="FP280" i="46"/>
  <c r="FQ280" i="46"/>
  <c r="FR280" i="46"/>
  <c r="FS280" i="46"/>
  <c r="FT280" i="46"/>
  <c r="FU280" i="46"/>
  <c r="FJ281" i="46"/>
  <c r="FK281" i="46"/>
  <c r="FL281" i="46"/>
  <c r="FM281" i="46"/>
  <c r="FN281" i="46"/>
  <c r="FO281" i="46"/>
  <c r="FP281" i="46"/>
  <c r="FQ281" i="46"/>
  <c r="FR281" i="46"/>
  <c r="FS281" i="46"/>
  <c r="FT281" i="46"/>
  <c r="FU281" i="46"/>
  <c r="FJ282" i="46"/>
  <c r="FK282" i="46"/>
  <c r="FL282" i="46"/>
  <c r="FM282" i="46"/>
  <c r="FN282" i="46"/>
  <c r="FO282" i="46"/>
  <c r="FP282" i="46"/>
  <c r="FQ282" i="46"/>
  <c r="FR282" i="46"/>
  <c r="FS282" i="46"/>
  <c r="FT282" i="46"/>
  <c r="FU282" i="46"/>
  <c r="FJ283" i="46"/>
  <c r="FK283" i="46"/>
  <c r="FL283" i="46"/>
  <c r="FM283" i="46"/>
  <c r="FN283" i="46"/>
  <c r="FO283" i="46"/>
  <c r="FP283" i="46"/>
  <c r="FQ283" i="46"/>
  <c r="FR283" i="46"/>
  <c r="FS283" i="46"/>
  <c r="FT283" i="46"/>
  <c r="FU283" i="46"/>
  <c r="FJ284" i="46"/>
  <c r="FK284" i="46"/>
  <c r="FL284" i="46"/>
  <c r="FM284" i="46"/>
  <c r="FN284" i="46"/>
  <c r="FO284" i="46"/>
  <c r="FP284" i="46"/>
  <c r="FQ284" i="46"/>
  <c r="FR284" i="46"/>
  <c r="FS284" i="46"/>
  <c r="FT284" i="46"/>
  <c r="FU284" i="46"/>
  <c r="FJ285" i="46"/>
  <c r="FK285" i="46"/>
  <c r="FL285" i="46"/>
  <c r="FM285" i="46"/>
  <c r="FN285" i="46"/>
  <c r="FO285" i="46"/>
  <c r="FP285" i="46"/>
  <c r="FQ285" i="46"/>
  <c r="FR285" i="46"/>
  <c r="FS285" i="46"/>
  <c r="FT285" i="46"/>
  <c r="FU285" i="46"/>
  <c r="FJ286" i="46"/>
  <c r="FK286" i="46"/>
  <c r="FL286" i="46"/>
  <c r="FM286" i="46"/>
  <c r="FN286" i="46"/>
  <c r="FO286" i="46"/>
  <c r="FP286" i="46"/>
  <c r="FQ286" i="46"/>
  <c r="FR286" i="46"/>
  <c r="FS286" i="46"/>
  <c r="FT286" i="46"/>
  <c r="FU286" i="46"/>
  <c r="FJ287" i="46"/>
  <c r="FK287" i="46"/>
  <c r="FL287" i="46"/>
  <c r="FM287" i="46"/>
  <c r="FN287" i="46"/>
  <c r="FO287" i="46"/>
  <c r="FP287" i="46"/>
  <c r="FQ287" i="46"/>
  <c r="FR287" i="46"/>
  <c r="FS287" i="46"/>
  <c r="FT287" i="46"/>
  <c r="FU287" i="46"/>
  <c r="FJ288" i="46"/>
  <c r="FK288" i="46"/>
  <c r="FL288" i="46"/>
  <c r="FM288" i="46"/>
  <c r="FN288" i="46"/>
  <c r="FO288" i="46"/>
  <c r="FP288" i="46"/>
  <c r="FQ288" i="46"/>
  <c r="FR288" i="46"/>
  <c r="FS288" i="46"/>
  <c r="FT288" i="46"/>
  <c r="FU288" i="46"/>
  <c r="FJ289" i="46"/>
  <c r="FK289" i="46"/>
  <c r="FL289" i="46"/>
  <c r="FM289" i="46"/>
  <c r="FN289" i="46"/>
  <c r="FO289" i="46"/>
  <c r="FP289" i="46"/>
  <c r="FQ289" i="46"/>
  <c r="FR289" i="46"/>
  <c r="FS289" i="46"/>
  <c r="FT289" i="46"/>
  <c r="FU289" i="46"/>
  <c r="FJ290" i="46"/>
  <c r="FK290" i="46"/>
  <c r="FL290" i="46"/>
  <c r="FM290" i="46"/>
  <c r="FN290" i="46"/>
  <c r="FO290" i="46"/>
  <c r="FP290" i="46"/>
  <c r="FQ290" i="46"/>
  <c r="FR290" i="46"/>
  <c r="FS290" i="46"/>
  <c r="FT290" i="46"/>
  <c r="FU290" i="46"/>
  <c r="FJ291" i="46"/>
  <c r="FK291" i="46"/>
  <c r="FL291" i="46"/>
  <c r="FM291" i="46"/>
  <c r="FN291" i="46"/>
  <c r="FO291" i="46"/>
  <c r="FP291" i="46"/>
  <c r="FQ291" i="46"/>
  <c r="FR291" i="46"/>
  <c r="FS291" i="46"/>
  <c r="FT291" i="46"/>
  <c r="FU291" i="46"/>
  <c r="FJ292" i="46"/>
  <c r="FK292" i="46"/>
  <c r="FL292" i="46"/>
  <c r="FM292" i="46"/>
  <c r="FN292" i="46"/>
  <c r="FO292" i="46"/>
  <c r="FP292" i="46"/>
  <c r="FQ292" i="46"/>
  <c r="FR292" i="46"/>
  <c r="FS292" i="46"/>
  <c r="FT292" i="46"/>
  <c r="FU292" i="46"/>
  <c r="FJ293" i="46"/>
  <c r="FK293" i="46"/>
  <c r="FL293" i="46"/>
  <c r="FM293" i="46"/>
  <c r="FN293" i="46"/>
  <c r="FO293" i="46"/>
  <c r="FP293" i="46"/>
  <c r="FQ293" i="46"/>
  <c r="FR293" i="46"/>
  <c r="FS293" i="46"/>
  <c r="FT293" i="46"/>
  <c r="FU293" i="46"/>
  <c r="FJ294" i="46"/>
  <c r="FK294" i="46"/>
  <c r="FL294" i="46"/>
  <c r="FM294" i="46"/>
  <c r="FN294" i="46"/>
  <c r="FO294" i="46"/>
  <c r="FP294" i="46"/>
  <c r="FQ294" i="46"/>
  <c r="FR294" i="46"/>
  <c r="FS294" i="46"/>
  <c r="FT294" i="46"/>
  <c r="FU294" i="46"/>
  <c r="FJ295" i="46"/>
  <c r="FK295" i="46"/>
  <c r="FL295" i="46"/>
  <c r="FM295" i="46"/>
  <c r="FN295" i="46"/>
  <c r="FO295" i="46"/>
  <c r="FP295" i="46"/>
  <c r="FQ295" i="46"/>
  <c r="FR295" i="46"/>
  <c r="FS295" i="46"/>
  <c r="FT295" i="46"/>
  <c r="FU295" i="46"/>
  <c r="FJ296" i="46"/>
  <c r="FK296" i="46"/>
  <c r="FL296" i="46"/>
  <c r="FM296" i="46"/>
  <c r="FN296" i="46"/>
  <c r="FO296" i="46"/>
  <c r="FP296" i="46"/>
  <c r="FQ296" i="46"/>
  <c r="FR296" i="46"/>
  <c r="FS296" i="46"/>
  <c r="FT296" i="46"/>
  <c r="FU296" i="46"/>
  <c r="FJ297" i="46"/>
  <c r="FK297" i="46"/>
  <c r="FL297" i="46"/>
  <c r="FM297" i="46"/>
  <c r="FN297" i="46"/>
  <c r="FO297" i="46"/>
  <c r="FP297" i="46"/>
  <c r="FQ297" i="46"/>
  <c r="FR297" i="46"/>
  <c r="FS297" i="46"/>
  <c r="FT297" i="46"/>
  <c r="FU297" i="46"/>
  <c r="FJ298" i="46"/>
  <c r="FK298" i="46"/>
  <c r="FL298" i="46"/>
  <c r="FM298" i="46"/>
  <c r="FN298" i="46"/>
  <c r="FO298" i="46"/>
  <c r="FP298" i="46"/>
  <c r="FQ298" i="46"/>
  <c r="FR298" i="46"/>
  <c r="FS298" i="46"/>
  <c r="FT298" i="46"/>
  <c r="FU298" i="46"/>
  <c r="FJ299" i="46"/>
  <c r="FK299" i="46"/>
  <c r="FL299" i="46"/>
  <c r="FM299" i="46"/>
  <c r="FN299" i="46"/>
  <c r="FO299" i="46"/>
  <c r="FP299" i="46"/>
  <c r="FQ299" i="46"/>
  <c r="FR299" i="46"/>
  <c r="FS299" i="46"/>
  <c r="FT299" i="46"/>
  <c r="FU299" i="46"/>
  <c r="FJ300" i="46"/>
  <c r="FK300" i="46"/>
  <c r="FL300" i="46"/>
  <c r="FM300" i="46"/>
  <c r="FN300" i="46"/>
  <c r="FO300" i="46"/>
  <c r="FP300" i="46"/>
  <c r="FQ300" i="46"/>
  <c r="FR300" i="46"/>
  <c r="FS300" i="46"/>
  <c r="FT300" i="46"/>
  <c r="FU300" i="46"/>
  <c r="FJ301" i="46"/>
  <c r="FK301" i="46"/>
  <c r="FL301" i="46"/>
  <c r="FM301" i="46"/>
  <c r="FN301" i="46"/>
  <c r="FO301" i="46"/>
  <c r="FP301" i="46"/>
  <c r="FQ301" i="46"/>
  <c r="FR301" i="46"/>
  <c r="FS301" i="46"/>
  <c r="FT301" i="46"/>
  <c r="FU301" i="46"/>
  <c r="FJ302" i="46"/>
  <c r="FK302" i="46"/>
  <c r="FL302" i="46"/>
  <c r="FM302" i="46"/>
  <c r="FN302" i="46"/>
  <c r="FO302" i="46"/>
  <c r="FP302" i="46"/>
  <c r="FQ302" i="46"/>
  <c r="FR302" i="46"/>
  <c r="FS302" i="46"/>
  <c r="FT302" i="46"/>
  <c r="FU302" i="46"/>
  <c r="FJ303" i="46"/>
  <c r="FK303" i="46"/>
  <c r="FL303" i="46"/>
  <c r="FM303" i="46"/>
  <c r="FN303" i="46"/>
  <c r="FO303" i="46"/>
  <c r="FP303" i="46"/>
  <c r="FQ303" i="46"/>
  <c r="FR303" i="46"/>
  <c r="FS303" i="46"/>
  <c r="FT303" i="46"/>
  <c r="FU303" i="46"/>
  <c r="FJ304" i="46"/>
  <c r="FK304" i="46"/>
  <c r="FL304" i="46"/>
  <c r="FM304" i="46"/>
  <c r="FN304" i="46"/>
  <c r="FO304" i="46"/>
  <c r="FP304" i="46"/>
  <c r="FQ304" i="46"/>
  <c r="FR304" i="46"/>
  <c r="FS304" i="46"/>
  <c r="FT304" i="46"/>
  <c r="FU304" i="46"/>
  <c r="FJ305" i="46"/>
  <c r="FK305" i="46"/>
  <c r="FL305" i="46"/>
  <c r="FM305" i="46"/>
  <c r="FN305" i="46"/>
  <c r="FO305" i="46"/>
  <c r="FP305" i="46"/>
  <c r="FQ305" i="46"/>
  <c r="FR305" i="46"/>
  <c r="FS305" i="46"/>
  <c r="FT305" i="46"/>
  <c r="FU305" i="46"/>
  <c r="FJ306" i="46"/>
  <c r="FK306" i="46"/>
  <c r="FL306" i="46"/>
  <c r="FM306" i="46"/>
  <c r="FN306" i="46"/>
  <c r="FO306" i="46"/>
  <c r="FP306" i="46"/>
  <c r="FQ306" i="46"/>
  <c r="FR306" i="46"/>
  <c r="FS306" i="46"/>
  <c r="FT306" i="46"/>
  <c r="FU306" i="46"/>
  <c r="FJ307" i="46"/>
  <c r="FK307" i="46"/>
  <c r="FL307" i="46"/>
  <c r="FM307" i="46"/>
  <c r="FN307" i="46"/>
  <c r="FO307" i="46"/>
  <c r="FP307" i="46"/>
  <c r="FQ307" i="46"/>
  <c r="FR307" i="46"/>
  <c r="FS307" i="46"/>
  <c r="FT307" i="46"/>
  <c r="FU307" i="46"/>
  <c r="FJ308" i="46"/>
  <c r="FK308" i="46"/>
  <c r="FL308" i="46"/>
  <c r="FM308" i="46"/>
  <c r="FN308" i="46"/>
  <c r="FO308" i="46"/>
  <c r="FP308" i="46"/>
  <c r="FQ308" i="46"/>
  <c r="FR308" i="46"/>
  <c r="FS308" i="46"/>
  <c r="FT308" i="46"/>
  <c r="FU308" i="46"/>
  <c r="FJ309" i="46"/>
  <c r="FK309" i="46"/>
  <c r="FL309" i="46"/>
  <c r="FM309" i="46"/>
  <c r="FN309" i="46"/>
  <c r="FO309" i="46"/>
  <c r="FP309" i="46"/>
  <c r="FQ309" i="46"/>
  <c r="FR309" i="46"/>
  <c r="FS309" i="46"/>
  <c r="FT309" i="46"/>
  <c r="FU309" i="46"/>
  <c r="FJ310" i="46"/>
  <c r="FK310" i="46"/>
  <c r="FL310" i="46"/>
  <c r="FM310" i="46"/>
  <c r="FN310" i="46"/>
  <c r="FO310" i="46"/>
  <c r="FP310" i="46"/>
  <c r="FQ310" i="46"/>
  <c r="FR310" i="46"/>
  <c r="FS310" i="46"/>
  <c r="FT310" i="46"/>
  <c r="FU310" i="46"/>
  <c r="FJ311" i="46"/>
  <c r="FK311" i="46"/>
  <c r="FL311" i="46"/>
  <c r="FM311" i="46"/>
  <c r="FN311" i="46"/>
  <c r="FO311" i="46"/>
  <c r="FP311" i="46"/>
  <c r="FQ311" i="46"/>
  <c r="FR311" i="46"/>
  <c r="FS311" i="46"/>
  <c r="FT311" i="46"/>
  <c r="FU311" i="46"/>
  <c r="FJ312" i="46"/>
  <c r="FK312" i="46"/>
  <c r="FL312" i="46"/>
  <c r="FM312" i="46"/>
  <c r="FN312" i="46"/>
  <c r="FO312" i="46"/>
  <c r="FP312" i="46"/>
  <c r="FQ312" i="46"/>
  <c r="FR312" i="46"/>
  <c r="FS312" i="46"/>
  <c r="FT312" i="46"/>
  <c r="FU312" i="46"/>
  <c r="FJ313" i="46"/>
  <c r="FK313" i="46"/>
  <c r="FL313" i="46"/>
  <c r="FM313" i="46"/>
  <c r="FN313" i="46"/>
  <c r="FO313" i="46"/>
  <c r="FP313" i="46"/>
  <c r="FQ313" i="46"/>
  <c r="FR313" i="46"/>
  <c r="FS313" i="46"/>
  <c r="FT313" i="46"/>
  <c r="FU313" i="46"/>
  <c r="FJ314" i="46"/>
  <c r="FK314" i="46"/>
  <c r="FL314" i="46"/>
  <c r="FM314" i="46"/>
  <c r="FN314" i="46"/>
  <c r="FO314" i="46"/>
  <c r="FP314" i="46"/>
  <c r="FQ314" i="46"/>
  <c r="FR314" i="46"/>
  <c r="FS314" i="46"/>
  <c r="FT314" i="46"/>
  <c r="FU314" i="46"/>
  <c r="FJ315" i="46"/>
  <c r="FK315" i="46"/>
  <c r="FL315" i="46"/>
  <c r="FM315" i="46"/>
  <c r="FN315" i="46"/>
  <c r="FO315" i="46"/>
  <c r="FP315" i="46"/>
  <c r="FQ315" i="46"/>
  <c r="FR315" i="46"/>
  <c r="FS315" i="46"/>
  <c r="FT315" i="46"/>
  <c r="FU315" i="46"/>
  <c r="Q8" i="46"/>
  <c r="M68" i="45"/>
  <c r="M69" i="45"/>
  <c r="M70" i="45"/>
  <c r="M71" i="45"/>
  <c r="M72" i="45"/>
  <c r="M73" i="45"/>
  <c r="M74" i="45"/>
  <c r="M75" i="45"/>
  <c r="M76" i="45"/>
  <c r="M77" i="45"/>
  <c r="M78" i="45"/>
  <c r="M79" i="45"/>
  <c r="M80" i="45"/>
  <c r="M81" i="45"/>
  <c r="M82" i="45"/>
  <c r="M83" i="45"/>
  <c r="M84" i="45"/>
  <c r="M85" i="45"/>
  <c r="M86" i="45"/>
  <c r="M87" i="45"/>
  <c r="M88" i="45"/>
  <c r="M89" i="45"/>
  <c r="M90" i="45"/>
  <c r="M91" i="45"/>
  <c r="M92" i="45"/>
  <c r="M93" i="45"/>
  <c r="M94" i="45"/>
  <c r="M95" i="45"/>
  <c r="M96" i="45"/>
  <c r="M97" i="45"/>
  <c r="M98" i="45"/>
  <c r="M99" i="45"/>
  <c r="M100" i="45"/>
  <c r="M101" i="45"/>
  <c r="M102" i="45"/>
  <c r="M103" i="45"/>
  <c r="M104" i="45"/>
  <c r="M105" i="45"/>
  <c r="M106" i="45"/>
  <c r="M107" i="45"/>
  <c r="M108" i="45"/>
  <c r="M109" i="45"/>
  <c r="M110" i="45"/>
  <c r="M111" i="45"/>
  <c r="M112" i="45"/>
  <c r="M113" i="45"/>
  <c r="M114" i="45"/>
  <c r="M115" i="45"/>
  <c r="M116" i="45"/>
  <c r="M117" i="45"/>
  <c r="M118" i="45"/>
  <c r="M119" i="45"/>
  <c r="M120" i="45"/>
  <c r="M121" i="45"/>
  <c r="M122" i="45"/>
  <c r="M123" i="45"/>
  <c r="M124" i="45"/>
  <c r="M125" i="45"/>
  <c r="M126" i="45"/>
  <c r="M127" i="45"/>
  <c r="M128" i="45"/>
  <c r="M129" i="45"/>
  <c r="M130" i="45"/>
  <c r="M131" i="45"/>
  <c r="M132" i="45"/>
  <c r="M133" i="45"/>
  <c r="M134" i="45"/>
  <c r="EY104" i="46"/>
  <c r="EY105" i="46"/>
  <c r="EY106" i="46"/>
  <c r="EY107" i="46"/>
  <c r="EY108" i="46"/>
  <c r="EY109" i="46"/>
  <c r="EY110" i="46"/>
  <c r="EY111" i="46"/>
  <c r="EY112" i="46"/>
  <c r="EY113" i="46"/>
  <c r="EY114" i="46"/>
  <c r="EY115" i="46"/>
  <c r="EY116" i="46"/>
  <c r="EY117" i="46"/>
  <c r="EY118" i="46"/>
  <c r="EY119" i="46"/>
  <c r="EY120" i="46"/>
  <c r="EY121" i="46"/>
  <c r="EY122" i="46"/>
  <c r="EY123" i="46"/>
  <c r="EY124" i="46"/>
  <c r="EY125" i="46"/>
  <c r="EY126" i="46"/>
  <c r="EY127" i="46"/>
  <c r="EY128" i="46"/>
  <c r="EY129" i="46"/>
  <c r="EY130" i="46"/>
  <c r="EY131" i="46"/>
  <c r="EY132" i="46"/>
  <c r="EY133" i="46"/>
  <c r="EY134" i="46"/>
  <c r="EY135" i="46"/>
  <c r="EY136" i="46"/>
  <c r="EY137" i="46"/>
  <c r="EY138" i="46"/>
  <c r="EY139" i="46"/>
  <c r="EY140" i="46"/>
  <c r="EY141" i="46"/>
  <c r="EY142" i="46"/>
  <c r="EY143" i="46"/>
  <c r="EY144" i="46"/>
  <c r="EY145" i="46"/>
  <c r="EY146" i="46"/>
  <c r="EY147" i="46"/>
  <c r="EY148" i="46"/>
  <c r="EY149" i="46"/>
  <c r="EY150" i="46"/>
  <c r="EY151" i="46"/>
  <c r="EY152" i="46"/>
  <c r="EY153" i="46"/>
  <c r="EY154" i="46"/>
  <c r="EY155" i="46"/>
  <c r="EY156" i="46"/>
  <c r="EY157" i="46"/>
  <c r="EY158" i="46"/>
  <c r="EY159" i="46"/>
  <c r="EY160" i="46"/>
  <c r="EY161" i="46"/>
  <c r="EY162" i="46"/>
  <c r="EY163" i="46"/>
  <c r="EY164" i="46"/>
  <c r="EY165" i="46"/>
  <c r="EY166" i="46"/>
  <c r="EY167" i="46"/>
  <c r="EY168" i="46"/>
  <c r="EY169" i="46"/>
  <c r="EY170" i="46"/>
  <c r="EY171" i="46"/>
  <c r="EY172" i="46"/>
  <c r="EY173" i="46"/>
  <c r="EY174" i="46"/>
  <c r="EY175" i="46"/>
  <c r="EY176" i="46"/>
  <c r="EY177" i="46"/>
  <c r="EY178" i="46"/>
  <c r="EY179" i="46"/>
  <c r="EY180" i="46"/>
  <c r="EY181" i="46"/>
  <c r="EY182" i="46"/>
  <c r="EY183" i="46"/>
  <c r="EY184" i="46"/>
  <c r="EY185" i="46"/>
  <c r="EY186" i="46"/>
  <c r="EY187" i="46"/>
  <c r="EY188" i="46"/>
  <c r="EY189" i="46"/>
  <c r="EY190" i="46"/>
  <c r="EY191" i="46"/>
  <c r="EY192" i="46"/>
  <c r="EY193" i="46"/>
  <c r="EY194" i="46"/>
  <c r="EY195" i="46"/>
  <c r="EY196" i="46"/>
  <c r="EY197" i="46"/>
  <c r="EY198" i="46"/>
  <c r="EY199" i="46"/>
  <c r="EY200" i="46"/>
  <c r="EY201" i="46"/>
  <c r="EY202" i="46"/>
  <c r="EY203" i="46"/>
  <c r="EY204" i="46"/>
  <c r="EY205" i="46"/>
  <c r="EY206" i="46"/>
  <c r="EY207" i="46"/>
  <c r="EY208" i="46"/>
  <c r="EY209" i="46"/>
  <c r="EY210" i="46"/>
  <c r="EY211" i="46"/>
  <c r="EY212" i="46"/>
  <c r="EY213" i="46"/>
  <c r="EY214" i="46"/>
  <c r="EY215" i="46"/>
  <c r="EY216" i="46"/>
  <c r="EY217" i="46"/>
  <c r="EY218" i="46"/>
  <c r="EY219" i="46"/>
  <c r="EY220" i="46"/>
  <c r="EY221" i="46"/>
  <c r="EY222" i="46"/>
  <c r="EY223" i="46"/>
  <c r="EY224" i="46"/>
  <c r="EY225" i="46"/>
  <c r="EY226" i="46"/>
  <c r="EY227" i="46"/>
  <c r="EY228" i="46"/>
  <c r="EY229" i="46"/>
  <c r="EY230" i="46"/>
  <c r="EY231" i="46"/>
  <c r="EY232" i="46"/>
  <c r="EY233" i="46"/>
  <c r="EY234" i="46"/>
  <c r="EY235" i="46"/>
  <c r="EY236" i="46"/>
  <c r="EY237" i="46"/>
  <c r="EY238" i="46"/>
  <c r="EY239" i="46"/>
  <c r="EY240" i="46"/>
  <c r="EY241" i="46"/>
  <c r="EY242" i="46"/>
  <c r="EY243" i="46"/>
  <c r="EY244" i="46"/>
  <c r="EY245" i="46"/>
  <c r="EY246" i="46"/>
  <c r="EY247" i="46"/>
  <c r="EY248" i="46"/>
  <c r="EY249" i="46"/>
  <c r="EY250" i="46"/>
  <c r="EY251" i="46"/>
  <c r="EY252" i="46"/>
  <c r="EY253" i="46"/>
  <c r="EY254" i="46"/>
  <c r="EY255" i="46"/>
  <c r="EY256" i="46"/>
  <c r="EY257" i="46"/>
  <c r="EY258" i="46"/>
  <c r="EY259" i="46"/>
  <c r="EY260" i="46"/>
  <c r="EY261" i="46"/>
  <c r="EY262" i="46"/>
  <c r="EY263" i="46"/>
  <c r="EY264" i="46"/>
  <c r="EY265" i="46"/>
  <c r="EY266" i="46"/>
  <c r="EY267" i="46"/>
  <c r="EY268" i="46"/>
  <c r="EY269" i="46"/>
  <c r="EY270" i="46"/>
  <c r="EY271" i="46"/>
  <c r="EY272" i="46"/>
  <c r="EY273" i="46"/>
  <c r="EY274" i="46"/>
  <c r="EY275" i="46"/>
  <c r="EY276" i="46"/>
  <c r="EY277" i="46"/>
  <c r="EY278" i="46"/>
  <c r="EY279" i="46"/>
  <c r="EY280" i="46"/>
  <c r="EY281" i="46"/>
  <c r="EY282" i="46"/>
  <c r="EY283" i="46"/>
  <c r="EY284" i="46"/>
  <c r="EY285" i="46"/>
  <c r="EY286" i="46"/>
  <c r="EY287" i="46"/>
  <c r="EY288" i="46"/>
  <c r="EY289" i="46"/>
  <c r="EY290" i="46"/>
  <c r="EY291" i="46"/>
  <c r="EY292" i="46"/>
  <c r="EY293" i="46"/>
  <c r="EY294" i="46"/>
  <c r="EY295" i="46"/>
  <c r="EY296" i="46"/>
  <c r="EY297" i="46"/>
  <c r="EY298" i="46"/>
  <c r="EY299" i="46"/>
  <c r="EY300" i="46"/>
  <c r="EY301" i="46"/>
  <c r="EY302" i="46"/>
  <c r="EY303" i="46"/>
  <c r="EY304" i="46"/>
  <c r="EY305" i="46"/>
  <c r="EY306" i="46"/>
  <c r="EY307" i="46"/>
  <c r="EY308" i="46"/>
  <c r="EY309" i="46"/>
  <c r="EY310" i="46"/>
  <c r="EY311" i="46"/>
  <c r="EY312" i="46"/>
  <c r="EY313" i="46"/>
  <c r="EY314" i="46"/>
  <c r="EY315" i="46"/>
  <c r="EY316" i="46"/>
  <c r="EY317" i="46"/>
  <c r="EY318" i="46"/>
  <c r="EY319" i="46"/>
  <c r="EY320" i="46"/>
  <c r="EY321" i="46"/>
  <c r="EY322" i="46"/>
  <c r="EY323" i="46"/>
  <c r="EY324" i="46"/>
  <c r="EY325" i="46"/>
  <c r="EU104" i="46"/>
  <c r="EU105" i="46"/>
  <c r="EU106" i="46"/>
  <c r="EU107" i="46"/>
  <c r="EU108" i="46"/>
  <c r="EU109" i="46"/>
  <c r="EU110" i="46"/>
  <c r="EU111" i="46"/>
  <c r="EU112" i="46"/>
  <c r="EU113" i="46"/>
  <c r="EU114" i="46"/>
  <c r="EU115" i="46"/>
  <c r="EU116" i="46"/>
  <c r="EU117" i="46"/>
  <c r="EU118" i="46"/>
  <c r="EU119" i="46"/>
  <c r="EU120" i="46"/>
  <c r="EU121" i="46"/>
  <c r="EU122" i="46"/>
  <c r="EU123" i="46"/>
  <c r="EU124" i="46"/>
  <c r="EU125" i="46"/>
  <c r="EU126" i="46"/>
  <c r="EU127" i="46"/>
  <c r="EU128" i="46"/>
  <c r="EU129" i="46"/>
  <c r="EU130" i="46"/>
  <c r="EU131" i="46"/>
  <c r="EU132" i="46"/>
  <c r="EU133" i="46"/>
  <c r="EU134" i="46"/>
  <c r="EU135" i="46"/>
  <c r="EU136" i="46"/>
  <c r="EU137" i="46"/>
  <c r="EU138" i="46"/>
  <c r="EU139" i="46"/>
  <c r="EU140" i="46"/>
  <c r="EU141" i="46"/>
  <c r="EU142" i="46"/>
  <c r="EU143" i="46"/>
  <c r="EU144" i="46"/>
  <c r="EU145" i="46"/>
  <c r="EU146" i="46"/>
  <c r="EU147" i="46"/>
  <c r="EU148" i="46"/>
  <c r="EU149" i="46"/>
  <c r="EU150" i="46"/>
  <c r="EU151" i="46"/>
  <c r="EU152" i="46"/>
  <c r="EU153" i="46"/>
  <c r="EU154" i="46"/>
  <c r="EU155" i="46"/>
  <c r="EU156" i="46"/>
  <c r="EU157" i="46"/>
  <c r="EU158" i="46"/>
  <c r="EU159" i="46"/>
  <c r="EU160" i="46"/>
  <c r="EU161" i="46"/>
  <c r="EU162" i="46"/>
  <c r="EU163" i="46"/>
  <c r="EU164" i="46"/>
  <c r="EU165" i="46"/>
  <c r="EU166" i="46"/>
  <c r="EU167" i="46"/>
  <c r="EU168" i="46"/>
  <c r="EU169" i="46"/>
  <c r="EU170" i="46"/>
  <c r="EU171" i="46"/>
  <c r="EU172" i="46"/>
  <c r="EU173" i="46"/>
  <c r="EU174" i="46"/>
  <c r="EU175" i="46"/>
  <c r="EU176" i="46"/>
  <c r="EU177" i="46"/>
  <c r="EU178" i="46"/>
  <c r="EU179" i="46"/>
  <c r="EU180" i="46"/>
  <c r="EU181" i="46"/>
  <c r="EU182" i="46"/>
  <c r="EU183" i="46"/>
  <c r="EU184" i="46"/>
  <c r="EU185" i="46"/>
  <c r="EU186" i="46"/>
  <c r="EU187" i="46"/>
  <c r="EU188" i="46"/>
  <c r="EU189" i="46"/>
  <c r="EU190" i="46"/>
  <c r="EU191" i="46"/>
  <c r="EU192" i="46"/>
  <c r="EU193" i="46"/>
  <c r="EU194" i="46"/>
  <c r="EU195" i="46"/>
  <c r="EU196" i="46"/>
  <c r="EU197" i="46"/>
  <c r="EU198" i="46"/>
  <c r="EU199" i="46"/>
  <c r="EU200" i="46"/>
  <c r="EU201" i="46"/>
  <c r="EU202" i="46"/>
  <c r="EU203" i="46"/>
  <c r="EU204" i="46"/>
  <c r="EU205" i="46"/>
  <c r="EU206" i="46"/>
  <c r="EU207" i="46"/>
  <c r="EU208" i="46"/>
  <c r="EU209" i="46"/>
  <c r="EU210" i="46"/>
  <c r="EU211" i="46"/>
  <c r="EU212" i="46"/>
  <c r="EU213" i="46"/>
  <c r="EU214" i="46"/>
  <c r="EU215" i="46"/>
  <c r="EU216" i="46"/>
  <c r="EU217" i="46"/>
  <c r="EU218" i="46"/>
  <c r="EU219" i="46"/>
  <c r="EU220" i="46"/>
  <c r="EU221" i="46"/>
  <c r="EU222" i="46"/>
  <c r="EU223" i="46"/>
  <c r="EU224" i="46"/>
  <c r="EU225" i="46"/>
  <c r="EU226" i="46"/>
  <c r="EU227" i="46"/>
  <c r="EU228" i="46"/>
  <c r="EU229" i="46"/>
  <c r="EU230" i="46"/>
  <c r="EU231" i="46"/>
  <c r="EU232" i="46"/>
  <c r="EU233" i="46"/>
  <c r="EU234" i="46"/>
  <c r="EU235" i="46"/>
  <c r="EU236" i="46"/>
  <c r="EU237" i="46"/>
  <c r="EU238" i="46"/>
  <c r="EU239" i="46"/>
  <c r="EU240" i="46"/>
  <c r="EU241" i="46"/>
  <c r="EU242" i="46"/>
  <c r="EU243" i="46"/>
  <c r="EU244" i="46"/>
  <c r="EU245" i="46"/>
  <c r="EU246" i="46"/>
  <c r="EU247" i="46"/>
  <c r="EU248" i="46"/>
  <c r="EU249" i="46"/>
  <c r="EU250" i="46"/>
  <c r="EU251" i="46"/>
  <c r="EU252" i="46"/>
  <c r="EU253" i="46"/>
  <c r="EU254" i="46"/>
  <c r="EU255" i="46"/>
  <c r="EU256" i="46"/>
  <c r="EU257" i="46"/>
  <c r="EU258" i="46"/>
  <c r="EU259" i="46"/>
  <c r="EU260" i="46"/>
  <c r="EU261" i="46"/>
  <c r="EU262" i="46"/>
  <c r="EU263" i="46"/>
  <c r="EU264" i="46"/>
  <c r="EU265" i="46"/>
  <c r="EU266" i="46"/>
  <c r="EU267" i="46"/>
  <c r="EU268" i="46"/>
  <c r="EU269" i="46"/>
  <c r="EU270" i="46"/>
  <c r="EU271" i="46"/>
  <c r="EU272" i="46"/>
  <c r="EU273" i="46"/>
  <c r="EU274" i="46"/>
  <c r="EU275" i="46"/>
  <c r="EU276" i="46"/>
  <c r="EU277" i="46"/>
  <c r="EU278" i="46"/>
  <c r="EU279" i="46"/>
  <c r="EU280" i="46"/>
  <c r="EU281" i="46"/>
  <c r="EU282" i="46"/>
  <c r="EU283" i="46"/>
  <c r="EU284" i="46"/>
  <c r="EU285" i="46"/>
  <c r="EU286" i="46"/>
  <c r="EU287" i="46"/>
  <c r="EU288" i="46"/>
  <c r="EU289" i="46"/>
  <c r="EU290" i="46"/>
  <c r="EU291" i="46"/>
  <c r="EU292" i="46"/>
  <c r="EU293" i="46"/>
  <c r="EU294" i="46"/>
  <c r="EU295" i="46"/>
  <c r="EU296" i="46"/>
  <c r="EU297" i="46"/>
  <c r="EU298" i="46"/>
  <c r="EU299" i="46"/>
  <c r="EU300" i="46"/>
  <c r="EU301" i="46"/>
  <c r="EU302" i="46"/>
  <c r="EU303" i="46"/>
  <c r="EU304" i="46"/>
  <c r="EU305" i="46"/>
  <c r="EU306" i="46"/>
  <c r="EU307" i="46"/>
  <c r="EU308" i="46"/>
  <c r="EU309" i="46"/>
  <c r="EU310" i="46"/>
  <c r="EU311" i="46"/>
  <c r="EU312" i="46"/>
  <c r="EU313" i="46"/>
  <c r="EU314" i="46"/>
  <c r="EU315" i="46"/>
  <c r="EU316" i="46"/>
  <c r="EU317" i="46"/>
  <c r="EU318" i="46"/>
  <c r="EU319" i="46"/>
  <c r="EU320" i="46"/>
  <c r="EU321" i="46"/>
  <c r="EU322" i="46"/>
  <c r="EU323" i="46"/>
  <c r="EU324" i="46"/>
  <c r="EU325" i="46"/>
  <c r="EQ104" i="46"/>
  <c r="EQ105" i="46"/>
  <c r="EQ106" i="46"/>
  <c r="EQ107" i="46"/>
  <c r="EQ108" i="46"/>
  <c r="EQ109" i="46"/>
  <c r="EQ110" i="46"/>
  <c r="EQ111" i="46"/>
  <c r="EQ112" i="46"/>
  <c r="EQ113" i="46"/>
  <c r="EQ114" i="46"/>
  <c r="EQ115" i="46"/>
  <c r="EQ116" i="46"/>
  <c r="EQ117" i="46"/>
  <c r="EQ118" i="46"/>
  <c r="EQ119" i="46"/>
  <c r="EQ120" i="46"/>
  <c r="EQ121" i="46"/>
  <c r="EQ122" i="46"/>
  <c r="EQ123" i="46"/>
  <c r="EQ124" i="46"/>
  <c r="EQ125" i="46"/>
  <c r="EQ126" i="46"/>
  <c r="EQ127" i="46"/>
  <c r="EQ128" i="46"/>
  <c r="EQ129" i="46"/>
  <c r="EQ130" i="46"/>
  <c r="EQ131" i="46"/>
  <c r="EQ132" i="46"/>
  <c r="EQ133" i="46"/>
  <c r="EQ134" i="46"/>
  <c r="EQ135" i="46"/>
  <c r="EQ136" i="46"/>
  <c r="EQ137" i="46"/>
  <c r="EQ138" i="46"/>
  <c r="EQ139" i="46"/>
  <c r="EQ140" i="46"/>
  <c r="EQ141" i="46"/>
  <c r="EQ142" i="46"/>
  <c r="EQ143" i="46"/>
  <c r="EQ144" i="46"/>
  <c r="EQ145" i="46"/>
  <c r="EQ146" i="46"/>
  <c r="EQ147" i="46"/>
  <c r="EQ148" i="46"/>
  <c r="EQ149" i="46"/>
  <c r="EQ150" i="46"/>
  <c r="EQ151" i="46"/>
  <c r="EQ152" i="46"/>
  <c r="EQ153" i="46"/>
  <c r="EQ154" i="46"/>
  <c r="EQ155" i="46"/>
  <c r="EQ156" i="46"/>
  <c r="EQ157" i="46"/>
  <c r="EQ158" i="46"/>
  <c r="EQ159" i="46"/>
  <c r="EQ160" i="46"/>
  <c r="EQ161" i="46"/>
  <c r="EQ162" i="46"/>
  <c r="EQ163" i="46"/>
  <c r="EQ164" i="46"/>
  <c r="EQ165" i="46"/>
  <c r="EQ166" i="46"/>
  <c r="EQ167" i="46"/>
  <c r="EQ168" i="46"/>
  <c r="EQ169" i="46"/>
  <c r="EQ170" i="46"/>
  <c r="EQ171" i="46"/>
  <c r="EQ172" i="46"/>
  <c r="EQ173" i="46"/>
  <c r="EQ174" i="46"/>
  <c r="EQ175" i="46"/>
  <c r="EQ176" i="46"/>
  <c r="EQ177" i="46"/>
  <c r="EQ178" i="46"/>
  <c r="EQ179" i="46"/>
  <c r="EQ180" i="46"/>
  <c r="EQ181" i="46"/>
  <c r="EQ182" i="46"/>
  <c r="EQ183" i="46"/>
  <c r="EQ184" i="46"/>
  <c r="EQ185" i="46"/>
  <c r="EQ186" i="46"/>
  <c r="EQ187" i="46"/>
  <c r="EQ188" i="46"/>
  <c r="EQ189" i="46"/>
  <c r="EQ190" i="46"/>
  <c r="EQ191" i="46"/>
  <c r="EQ192" i="46"/>
  <c r="EQ193" i="46"/>
  <c r="EQ194" i="46"/>
  <c r="EQ195" i="46"/>
  <c r="EQ196" i="46"/>
  <c r="EQ197" i="46"/>
  <c r="EQ198" i="46"/>
  <c r="EQ199" i="46"/>
  <c r="EQ200" i="46"/>
  <c r="EQ201" i="46"/>
  <c r="EQ202" i="46"/>
  <c r="EQ203" i="46"/>
  <c r="EQ204" i="46"/>
  <c r="EQ205" i="46"/>
  <c r="EQ206" i="46"/>
  <c r="EQ207" i="46"/>
  <c r="EQ208" i="46"/>
  <c r="EQ209" i="46"/>
  <c r="EQ210" i="46"/>
  <c r="EQ211" i="46"/>
  <c r="EQ212" i="46"/>
  <c r="EQ213" i="46"/>
  <c r="EQ214" i="46"/>
  <c r="EQ215" i="46"/>
  <c r="EQ216" i="46"/>
  <c r="EQ217" i="46"/>
  <c r="EQ218" i="46"/>
  <c r="EQ219" i="46"/>
  <c r="EQ220" i="46"/>
  <c r="EQ221" i="46"/>
  <c r="EQ222" i="46"/>
  <c r="EQ223" i="46"/>
  <c r="EQ224" i="46"/>
  <c r="EQ225" i="46"/>
  <c r="EQ226" i="46"/>
  <c r="EQ227" i="46"/>
  <c r="EQ228" i="46"/>
  <c r="EQ229" i="46"/>
  <c r="EQ230" i="46"/>
  <c r="EQ231" i="46"/>
  <c r="EQ232" i="46"/>
  <c r="EQ233" i="46"/>
  <c r="EQ234" i="46"/>
  <c r="EQ235" i="46"/>
  <c r="EQ236" i="46"/>
  <c r="EQ237" i="46"/>
  <c r="EQ238" i="46"/>
  <c r="EQ239" i="46"/>
  <c r="EQ240" i="46"/>
  <c r="EQ241" i="46"/>
  <c r="EQ242" i="46"/>
  <c r="EQ243" i="46"/>
  <c r="EQ244" i="46"/>
  <c r="EQ245" i="46"/>
  <c r="EQ246" i="46"/>
  <c r="EQ247" i="46"/>
  <c r="EQ248" i="46"/>
  <c r="EQ249" i="46"/>
  <c r="EQ250" i="46"/>
  <c r="EQ251" i="46"/>
  <c r="EQ252" i="46"/>
  <c r="EQ253" i="46"/>
  <c r="EQ254" i="46"/>
  <c r="EQ255" i="46"/>
  <c r="EQ256" i="46"/>
  <c r="EQ257" i="46"/>
  <c r="EQ258" i="46"/>
  <c r="EQ259" i="46"/>
  <c r="EQ260" i="46"/>
  <c r="EQ261" i="46"/>
  <c r="EQ262" i="46"/>
  <c r="EQ263" i="46"/>
  <c r="EQ264" i="46"/>
  <c r="EQ265" i="46"/>
  <c r="EQ266" i="46"/>
  <c r="EQ267" i="46"/>
  <c r="EQ268" i="46"/>
  <c r="EQ269" i="46"/>
  <c r="EQ270" i="46"/>
  <c r="EQ271" i="46"/>
  <c r="EQ272" i="46"/>
  <c r="EQ273" i="46"/>
  <c r="EQ274" i="46"/>
  <c r="EQ275" i="46"/>
  <c r="EQ276" i="46"/>
  <c r="EQ277" i="46"/>
  <c r="EQ278" i="46"/>
  <c r="EQ279" i="46"/>
  <c r="EQ280" i="46"/>
  <c r="EQ281" i="46"/>
  <c r="EQ282" i="46"/>
  <c r="EQ283" i="46"/>
  <c r="EQ284" i="46"/>
  <c r="EQ285" i="46"/>
  <c r="EQ286" i="46"/>
  <c r="EQ287" i="46"/>
  <c r="EQ288" i="46"/>
  <c r="EQ289" i="46"/>
  <c r="EQ290" i="46"/>
  <c r="EQ291" i="46"/>
  <c r="EQ292" i="46"/>
  <c r="EQ293" i="46"/>
  <c r="EQ294" i="46"/>
  <c r="EQ295" i="46"/>
  <c r="EQ296" i="46"/>
  <c r="EQ297" i="46"/>
  <c r="EQ298" i="46"/>
  <c r="EQ299" i="46"/>
  <c r="EQ300" i="46"/>
  <c r="EQ301" i="46"/>
  <c r="EQ302" i="46"/>
  <c r="EQ303" i="46"/>
  <c r="EQ304" i="46"/>
  <c r="EQ305" i="46"/>
  <c r="EQ306" i="46"/>
  <c r="EQ307" i="46"/>
  <c r="EQ308" i="46"/>
  <c r="EQ309" i="46"/>
  <c r="EQ310" i="46"/>
  <c r="EQ311" i="46"/>
  <c r="EQ312" i="46"/>
  <c r="EQ313" i="46"/>
  <c r="EQ314" i="46"/>
  <c r="EQ315" i="46"/>
  <c r="EQ316" i="46"/>
  <c r="EQ317" i="46"/>
  <c r="EQ318" i="46"/>
  <c r="EQ319" i="46"/>
  <c r="EQ320" i="46"/>
  <c r="EQ321" i="46"/>
  <c r="EQ322" i="46"/>
  <c r="EQ323" i="46"/>
  <c r="EQ324" i="46"/>
  <c r="EQ325" i="46"/>
  <c r="EW104" i="46"/>
  <c r="EX104" i="46"/>
  <c r="EW105" i="46"/>
  <c r="EX105" i="46"/>
  <c r="EW106" i="46"/>
  <c r="EX106" i="46"/>
  <c r="EW107" i="46"/>
  <c r="EX107" i="46"/>
  <c r="EW108" i="46"/>
  <c r="EX108" i="46"/>
  <c r="EW109" i="46"/>
  <c r="EX109" i="46"/>
  <c r="EW110" i="46"/>
  <c r="EX110" i="46"/>
  <c r="EW111" i="46"/>
  <c r="EX111" i="46"/>
  <c r="EW112" i="46"/>
  <c r="EX112" i="46"/>
  <c r="EW113" i="46"/>
  <c r="EX113" i="46"/>
  <c r="EW114" i="46"/>
  <c r="EX114" i="46"/>
  <c r="EW115" i="46"/>
  <c r="EX115" i="46"/>
  <c r="EW116" i="46"/>
  <c r="EX116" i="46"/>
  <c r="EW117" i="46"/>
  <c r="EX117" i="46"/>
  <c r="EW118" i="46"/>
  <c r="EX118" i="46"/>
  <c r="EW119" i="46"/>
  <c r="EX119" i="46"/>
  <c r="EW120" i="46"/>
  <c r="EX120" i="46"/>
  <c r="EW121" i="46"/>
  <c r="EX121" i="46"/>
  <c r="EW122" i="46"/>
  <c r="EX122" i="46"/>
  <c r="EW123" i="46"/>
  <c r="EX123" i="46"/>
  <c r="EW124" i="46"/>
  <c r="EX124" i="46"/>
  <c r="EW125" i="46"/>
  <c r="EX125" i="46"/>
  <c r="EW126" i="46"/>
  <c r="EX126" i="46"/>
  <c r="EW127" i="46"/>
  <c r="EX127" i="46"/>
  <c r="EW128" i="46"/>
  <c r="EX128" i="46"/>
  <c r="EW129" i="46"/>
  <c r="EX129" i="46"/>
  <c r="EW130" i="46"/>
  <c r="EX130" i="46"/>
  <c r="EW131" i="46"/>
  <c r="EX131" i="46"/>
  <c r="EW132" i="46"/>
  <c r="EX132" i="46"/>
  <c r="EW133" i="46"/>
  <c r="EX133" i="46"/>
  <c r="EW134" i="46"/>
  <c r="EX134" i="46"/>
  <c r="EW135" i="46"/>
  <c r="EX135" i="46"/>
  <c r="EW136" i="46"/>
  <c r="EX136" i="46"/>
  <c r="EW137" i="46"/>
  <c r="EX137" i="46"/>
  <c r="EW138" i="46"/>
  <c r="EX138" i="46"/>
  <c r="EW139" i="46"/>
  <c r="EX139" i="46"/>
  <c r="EW140" i="46"/>
  <c r="EX140" i="46"/>
  <c r="EW141" i="46"/>
  <c r="EX141" i="46"/>
  <c r="EW142" i="46"/>
  <c r="EX142" i="46"/>
  <c r="EW143" i="46"/>
  <c r="EX143" i="46"/>
  <c r="EW144" i="46"/>
  <c r="EX144" i="46"/>
  <c r="EW145" i="46"/>
  <c r="EX145" i="46"/>
  <c r="EW146" i="46"/>
  <c r="EX146" i="46"/>
  <c r="EW147" i="46"/>
  <c r="EX147" i="46"/>
  <c r="EW148" i="46"/>
  <c r="EX148" i="46"/>
  <c r="EW149" i="46"/>
  <c r="EX149" i="46"/>
  <c r="EW150" i="46"/>
  <c r="EX150" i="46"/>
  <c r="EW151" i="46"/>
  <c r="EX151" i="46"/>
  <c r="EW152" i="46"/>
  <c r="EX152" i="46"/>
  <c r="EW153" i="46"/>
  <c r="EX153" i="46"/>
  <c r="EW154" i="46"/>
  <c r="EX154" i="46"/>
  <c r="EW155" i="46"/>
  <c r="EX155" i="46"/>
  <c r="EW156" i="46"/>
  <c r="EX156" i="46"/>
  <c r="EW157" i="46"/>
  <c r="EX157" i="46"/>
  <c r="EW158" i="46"/>
  <c r="EX158" i="46"/>
  <c r="EW159" i="46"/>
  <c r="EX159" i="46"/>
  <c r="EW160" i="46"/>
  <c r="EX160" i="46"/>
  <c r="EW161" i="46"/>
  <c r="EX161" i="46"/>
  <c r="EW162" i="46"/>
  <c r="EX162" i="46"/>
  <c r="EW163" i="46"/>
  <c r="EX163" i="46"/>
  <c r="EW164" i="46"/>
  <c r="EX164" i="46"/>
  <c r="EW165" i="46"/>
  <c r="EX165" i="46"/>
  <c r="EW166" i="46"/>
  <c r="EX166" i="46"/>
  <c r="EW167" i="46"/>
  <c r="EX167" i="46"/>
  <c r="EW168" i="46"/>
  <c r="EX168" i="46"/>
  <c r="EW169" i="46"/>
  <c r="EX169" i="46"/>
  <c r="EW170" i="46"/>
  <c r="EX170" i="46"/>
  <c r="EW171" i="46"/>
  <c r="EX171" i="46"/>
  <c r="EW172" i="46"/>
  <c r="EX172" i="46"/>
  <c r="EW173" i="46"/>
  <c r="EX173" i="46"/>
  <c r="EW174" i="46"/>
  <c r="EX174" i="46"/>
  <c r="EW175" i="46"/>
  <c r="EX175" i="46"/>
  <c r="EW176" i="46"/>
  <c r="EX176" i="46"/>
  <c r="EW177" i="46"/>
  <c r="EX177" i="46"/>
  <c r="EW178" i="46"/>
  <c r="EX178" i="46"/>
  <c r="EW179" i="46"/>
  <c r="EX179" i="46"/>
  <c r="EW180" i="46"/>
  <c r="EX180" i="46"/>
  <c r="EW181" i="46"/>
  <c r="EX181" i="46"/>
  <c r="EW182" i="46"/>
  <c r="EX182" i="46"/>
  <c r="EW183" i="46"/>
  <c r="EX183" i="46"/>
  <c r="EW184" i="46"/>
  <c r="EX184" i="46"/>
  <c r="EW185" i="46"/>
  <c r="EX185" i="46"/>
  <c r="EW186" i="46"/>
  <c r="EX186" i="46"/>
  <c r="EW187" i="46"/>
  <c r="EX187" i="46"/>
  <c r="EW188" i="46"/>
  <c r="EX188" i="46"/>
  <c r="EW189" i="46"/>
  <c r="EX189" i="46"/>
  <c r="EW190" i="46"/>
  <c r="EX190" i="46"/>
  <c r="EW191" i="46"/>
  <c r="EX191" i="46"/>
  <c r="EW192" i="46"/>
  <c r="EX192" i="46"/>
  <c r="EW193" i="46"/>
  <c r="EX193" i="46"/>
  <c r="EW194" i="46"/>
  <c r="EX194" i="46"/>
  <c r="EW195" i="46"/>
  <c r="EX195" i="46"/>
  <c r="EW196" i="46"/>
  <c r="EX196" i="46"/>
  <c r="EW197" i="46"/>
  <c r="EX197" i="46"/>
  <c r="EW198" i="46"/>
  <c r="EX198" i="46"/>
  <c r="EW199" i="46"/>
  <c r="EX199" i="46"/>
  <c r="EW200" i="46"/>
  <c r="EX200" i="46"/>
  <c r="EW201" i="46"/>
  <c r="EX201" i="46"/>
  <c r="EW202" i="46"/>
  <c r="EX202" i="46"/>
  <c r="EW203" i="46"/>
  <c r="EX203" i="46"/>
  <c r="EW204" i="46"/>
  <c r="EX204" i="46"/>
  <c r="EW205" i="46"/>
  <c r="EX205" i="46"/>
  <c r="EW206" i="46"/>
  <c r="EX206" i="46"/>
  <c r="EW207" i="46"/>
  <c r="EX207" i="46"/>
  <c r="EW208" i="46"/>
  <c r="EX208" i="46"/>
  <c r="EW209" i="46"/>
  <c r="EX209" i="46"/>
  <c r="EW210" i="46"/>
  <c r="EX210" i="46"/>
  <c r="EW211" i="46"/>
  <c r="EX211" i="46"/>
  <c r="EW212" i="46"/>
  <c r="EX212" i="46"/>
  <c r="EW213" i="46"/>
  <c r="EX213" i="46"/>
  <c r="EW214" i="46"/>
  <c r="EX214" i="46"/>
  <c r="EW215" i="46"/>
  <c r="EX215" i="46"/>
  <c r="EW216" i="46"/>
  <c r="EX216" i="46"/>
  <c r="EW217" i="46"/>
  <c r="EX217" i="46"/>
  <c r="EW218" i="46"/>
  <c r="EX218" i="46"/>
  <c r="EW219" i="46"/>
  <c r="EX219" i="46"/>
  <c r="EW220" i="46"/>
  <c r="EX220" i="46"/>
  <c r="EW221" i="46"/>
  <c r="EX221" i="46"/>
  <c r="EW222" i="46"/>
  <c r="EX222" i="46"/>
  <c r="EW223" i="46"/>
  <c r="EX223" i="46"/>
  <c r="EW224" i="46"/>
  <c r="EX224" i="46"/>
  <c r="EW225" i="46"/>
  <c r="EX225" i="46"/>
  <c r="EW226" i="46"/>
  <c r="EX226" i="46"/>
  <c r="EW227" i="46"/>
  <c r="EX227" i="46"/>
  <c r="EW228" i="46"/>
  <c r="EX228" i="46"/>
  <c r="EW229" i="46"/>
  <c r="EX229" i="46"/>
  <c r="EW230" i="46"/>
  <c r="EX230" i="46"/>
  <c r="EW231" i="46"/>
  <c r="EX231" i="46"/>
  <c r="EW232" i="46"/>
  <c r="EX232" i="46"/>
  <c r="EW233" i="46"/>
  <c r="EX233" i="46"/>
  <c r="EW234" i="46"/>
  <c r="EX234" i="46"/>
  <c r="EW235" i="46"/>
  <c r="EX235" i="46"/>
  <c r="EW236" i="46"/>
  <c r="EX236" i="46"/>
  <c r="EW237" i="46"/>
  <c r="EX237" i="46"/>
  <c r="EW238" i="46"/>
  <c r="EX238" i="46"/>
  <c r="EW239" i="46"/>
  <c r="EX239" i="46"/>
  <c r="EW240" i="46"/>
  <c r="EX240" i="46"/>
  <c r="EW241" i="46"/>
  <c r="EX241" i="46"/>
  <c r="EW242" i="46"/>
  <c r="EX242" i="46"/>
  <c r="EW243" i="46"/>
  <c r="EX243" i="46"/>
  <c r="EW244" i="46"/>
  <c r="EX244" i="46"/>
  <c r="EW245" i="46"/>
  <c r="EX245" i="46"/>
  <c r="EW246" i="46"/>
  <c r="EX246" i="46"/>
  <c r="EW247" i="46"/>
  <c r="EX247" i="46"/>
  <c r="EW248" i="46"/>
  <c r="EX248" i="46"/>
  <c r="EW249" i="46"/>
  <c r="EX249" i="46"/>
  <c r="EW250" i="46"/>
  <c r="EX250" i="46"/>
  <c r="EW251" i="46"/>
  <c r="EX251" i="46"/>
  <c r="EW252" i="46"/>
  <c r="EX252" i="46"/>
  <c r="EW253" i="46"/>
  <c r="EX253" i="46"/>
  <c r="EW254" i="46"/>
  <c r="EX254" i="46"/>
  <c r="EW255" i="46"/>
  <c r="EX255" i="46"/>
  <c r="EW256" i="46"/>
  <c r="EX256" i="46"/>
  <c r="EW257" i="46"/>
  <c r="EX257" i="46"/>
  <c r="EW258" i="46"/>
  <c r="EX258" i="46"/>
  <c r="EW259" i="46"/>
  <c r="EX259" i="46"/>
  <c r="EW260" i="46"/>
  <c r="EX260" i="46"/>
  <c r="EW261" i="46"/>
  <c r="EX261" i="46"/>
  <c r="EW262" i="46"/>
  <c r="EX262" i="46"/>
  <c r="EW263" i="46"/>
  <c r="EX263" i="46"/>
  <c r="EW264" i="46"/>
  <c r="EX264" i="46"/>
  <c r="EW265" i="46"/>
  <c r="EX265" i="46"/>
  <c r="EW266" i="46"/>
  <c r="EX266" i="46"/>
  <c r="EW267" i="46"/>
  <c r="EX267" i="46"/>
  <c r="EW268" i="46"/>
  <c r="EX268" i="46"/>
  <c r="EW269" i="46"/>
  <c r="EX269" i="46"/>
  <c r="EW270" i="46"/>
  <c r="EX270" i="46"/>
  <c r="EW271" i="46"/>
  <c r="EX271" i="46"/>
  <c r="EW272" i="46"/>
  <c r="EX272" i="46"/>
  <c r="EW273" i="46"/>
  <c r="EX273" i="46"/>
  <c r="EW274" i="46"/>
  <c r="EX274" i="46"/>
  <c r="EW275" i="46"/>
  <c r="EX275" i="46"/>
  <c r="EW276" i="46"/>
  <c r="EX276" i="46"/>
  <c r="EW277" i="46"/>
  <c r="EX277" i="46"/>
  <c r="EW278" i="46"/>
  <c r="EX278" i="46"/>
  <c r="EW279" i="46"/>
  <c r="EX279" i="46"/>
  <c r="EW280" i="46"/>
  <c r="EX280" i="46"/>
  <c r="EW281" i="46"/>
  <c r="EX281" i="46"/>
  <c r="EW282" i="46"/>
  <c r="EX282" i="46"/>
  <c r="EW283" i="46"/>
  <c r="EX283" i="46"/>
  <c r="EW284" i="46"/>
  <c r="EX284" i="46"/>
  <c r="EW285" i="46"/>
  <c r="EX285" i="46"/>
  <c r="EW286" i="46"/>
  <c r="EX286" i="46"/>
  <c r="EW287" i="46"/>
  <c r="EX287" i="46"/>
  <c r="EW288" i="46"/>
  <c r="EX288" i="46"/>
  <c r="EW289" i="46"/>
  <c r="EX289" i="46"/>
  <c r="EW290" i="46"/>
  <c r="EX290" i="46"/>
  <c r="EW291" i="46"/>
  <c r="EX291" i="46"/>
  <c r="EW292" i="46"/>
  <c r="EX292" i="46"/>
  <c r="EW293" i="46"/>
  <c r="EX293" i="46"/>
  <c r="EW294" i="46"/>
  <c r="EX294" i="46"/>
  <c r="EW295" i="46"/>
  <c r="EX295" i="46"/>
  <c r="EW296" i="46"/>
  <c r="EX296" i="46"/>
  <c r="EW297" i="46"/>
  <c r="EX297" i="46"/>
  <c r="EW298" i="46"/>
  <c r="EX298" i="46"/>
  <c r="EW299" i="46"/>
  <c r="EX299" i="46"/>
  <c r="EW300" i="46"/>
  <c r="EX300" i="46"/>
  <c r="EW301" i="46"/>
  <c r="EX301" i="46"/>
  <c r="EW302" i="46"/>
  <c r="EX302" i="46"/>
  <c r="EW303" i="46"/>
  <c r="EX303" i="46"/>
  <c r="EW304" i="46"/>
  <c r="EX304" i="46"/>
  <c r="EW305" i="46"/>
  <c r="EX305" i="46"/>
  <c r="EW306" i="46"/>
  <c r="EX306" i="46"/>
  <c r="EW307" i="46"/>
  <c r="EX307" i="46"/>
  <c r="EW308" i="46"/>
  <c r="EX308" i="46"/>
  <c r="EW309" i="46"/>
  <c r="EX309" i="46"/>
  <c r="EW310" i="46"/>
  <c r="EX310" i="46"/>
  <c r="EW311" i="46"/>
  <c r="EX311" i="46"/>
  <c r="EW312" i="46"/>
  <c r="EX312" i="46"/>
  <c r="EW313" i="46"/>
  <c r="EX313" i="46"/>
  <c r="EW314" i="46"/>
  <c r="EX314" i="46"/>
  <c r="EW315" i="46"/>
  <c r="EX315" i="46"/>
  <c r="EW316" i="46"/>
  <c r="EX316" i="46"/>
  <c r="EW317" i="46"/>
  <c r="EX317" i="46"/>
  <c r="EW318" i="46"/>
  <c r="EX318" i="46"/>
  <c r="EW319" i="46"/>
  <c r="EX319" i="46"/>
  <c r="EW320" i="46"/>
  <c r="EX320" i="46"/>
  <c r="EW321" i="46"/>
  <c r="EX321" i="46"/>
  <c r="EW322" i="46"/>
  <c r="EX322" i="46"/>
  <c r="EW323" i="46"/>
  <c r="EX323" i="46"/>
  <c r="EW324" i="46"/>
  <c r="EX324" i="46"/>
  <c r="EW325" i="46"/>
  <c r="EX325" i="46"/>
  <c r="ES104" i="46"/>
  <c r="ET104" i="46"/>
  <c r="ES105" i="46"/>
  <c r="ET105" i="46"/>
  <c r="ES106" i="46"/>
  <c r="ET106" i="46"/>
  <c r="ES107" i="46"/>
  <c r="ET107" i="46"/>
  <c r="ES108" i="46"/>
  <c r="ET108" i="46"/>
  <c r="ES109" i="46"/>
  <c r="ET109" i="46"/>
  <c r="ES110" i="46"/>
  <c r="ET110" i="46"/>
  <c r="ES111" i="46"/>
  <c r="ET111" i="46"/>
  <c r="ES112" i="46"/>
  <c r="ET112" i="46"/>
  <c r="ES113" i="46"/>
  <c r="ET113" i="46"/>
  <c r="ES114" i="46"/>
  <c r="ET114" i="46"/>
  <c r="ES115" i="46"/>
  <c r="ET115" i="46"/>
  <c r="ES116" i="46"/>
  <c r="ET116" i="46"/>
  <c r="ES117" i="46"/>
  <c r="ET117" i="46"/>
  <c r="ES118" i="46"/>
  <c r="ET118" i="46"/>
  <c r="ES119" i="46"/>
  <c r="ET119" i="46"/>
  <c r="ES120" i="46"/>
  <c r="ET120" i="46"/>
  <c r="ES121" i="46"/>
  <c r="ET121" i="46"/>
  <c r="ES122" i="46"/>
  <c r="ET122" i="46"/>
  <c r="ES123" i="46"/>
  <c r="ET123" i="46"/>
  <c r="ES124" i="46"/>
  <c r="ET124" i="46"/>
  <c r="ES125" i="46"/>
  <c r="ET125" i="46"/>
  <c r="ES126" i="46"/>
  <c r="ET126" i="46"/>
  <c r="ES127" i="46"/>
  <c r="ET127" i="46"/>
  <c r="ES128" i="46"/>
  <c r="ET128" i="46"/>
  <c r="ES129" i="46"/>
  <c r="ET129" i="46"/>
  <c r="ES130" i="46"/>
  <c r="ET130" i="46"/>
  <c r="ES131" i="46"/>
  <c r="ET131" i="46"/>
  <c r="ES132" i="46"/>
  <c r="ET132" i="46"/>
  <c r="ES133" i="46"/>
  <c r="ET133" i="46"/>
  <c r="ES134" i="46"/>
  <c r="ET134" i="46"/>
  <c r="ES135" i="46"/>
  <c r="ET135" i="46"/>
  <c r="ES136" i="46"/>
  <c r="ET136" i="46"/>
  <c r="ES137" i="46"/>
  <c r="ET137" i="46"/>
  <c r="ES138" i="46"/>
  <c r="ET138" i="46"/>
  <c r="ES139" i="46"/>
  <c r="ET139" i="46"/>
  <c r="ES140" i="46"/>
  <c r="ET140" i="46"/>
  <c r="ES141" i="46"/>
  <c r="ET141" i="46"/>
  <c r="ES142" i="46"/>
  <c r="ET142" i="46"/>
  <c r="ES143" i="46"/>
  <c r="ET143" i="46"/>
  <c r="ES144" i="46"/>
  <c r="ET144" i="46"/>
  <c r="ES145" i="46"/>
  <c r="ET145" i="46"/>
  <c r="ES146" i="46"/>
  <c r="ET146" i="46"/>
  <c r="ES147" i="46"/>
  <c r="ET147" i="46"/>
  <c r="ES148" i="46"/>
  <c r="ET148" i="46"/>
  <c r="ES149" i="46"/>
  <c r="ET149" i="46"/>
  <c r="ES150" i="46"/>
  <c r="ET150" i="46"/>
  <c r="ES151" i="46"/>
  <c r="ET151" i="46"/>
  <c r="ES152" i="46"/>
  <c r="ET152" i="46"/>
  <c r="ES153" i="46"/>
  <c r="ET153" i="46"/>
  <c r="ES154" i="46"/>
  <c r="ET154" i="46"/>
  <c r="ES155" i="46"/>
  <c r="ET155" i="46"/>
  <c r="ES156" i="46"/>
  <c r="ET156" i="46"/>
  <c r="ES157" i="46"/>
  <c r="ET157" i="46"/>
  <c r="ES158" i="46"/>
  <c r="ET158" i="46"/>
  <c r="ES159" i="46"/>
  <c r="ET159" i="46"/>
  <c r="ES160" i="46"/>
  <c r="ET160" i="46"/>
  <c r="ES161" i="46"/>
  <c r="ET161" i="46"/>
  <c r="ES162" i="46"/>
  <c r="ET162" i="46"/>
  <c r="ES163" i="46"/>
  <c r="ET163" i="46"/>
  <c r="ES164" i="46"/>
  <c r="ET164" i="46"/>
  <c r="ES165" i="46"/>
  <c r="ET165" i="46"/>
  <c r="ES166" i="46"/>
  <c r="ET166" i="46"/>
  <c r="ES167" i="46"/>
  <c r="ET167" i="46"/>
  <c r="ES168" i="46"/>
  <c r="ET168" i="46"/>
  <c r="ES169" i="46"/>
  <c r="ET169" i="46"/>
  <c r="ES170" i="46"/>
  <c r="ET170" i="46"/>
  <c r="ES171" i="46"/>
  <c r="ET171" i="46"/>
  <c r="ES172" i="46"/>
  <c r="ET172" i="46"/>
  <c r="ES173" i="46"/>
  <c r="ET173" i="46"/>
  <c r="ES174" i="46"/>
  <c r="ET174" i="46"/>
  <c r="ES175" i="46"/>
  <c r="ET175" i="46"/>
  <c r="ES176" i="46"/>
  <c r="ET176" i="46"/>
  <c r="ES177" i="46"/>
  <c r="ET177" i="46"/>
  <c r="ES178" i="46"/>
  <c r="ET178" i="46"/>
  <c r="ES179" i="46"/>
  <c r="ET179" i="46"/>
  <c r="ES180" i="46"/>
  <c r="ET180" i="46"/>
  <c r="ES181" i="46"/>
  <c r="ET181" i="46"/>
  <c r="ES182" i="46"/>
  <c r="ET182" i="46"/>
  <c r="ES183" i="46"/>
  <c r="ET183" i="46"/>
  <c r="ES184" i="46"/>
  <c r="ET184" i="46"/>
  <c r="ES185" i="46"/>
  <c r="ET185" i="46"/>
  <c r="ES186" i="46"/>
  <c r="ET186" i="46"/>
  <c r="ES187" i="46"/>
  <c r="ET187" i="46"/>
  <c r="ES188" i="46"/>
  <c r="ET188" i="46"/>
  <c r="ES189" i="46"/>
  <c r="ET189" i="46"/>
  <c r="ES190" i="46"/>
  <c r="ET190" i="46"/>
  <c r="ES191" i="46"/>
  <c r="ET191" i="46"/>
  <c r="ES192" i="46"/>
  <c r="ET192" i="46"/>
  <c r="ES193" i="46"/>
  <c r="ET193" i="46"/>
  <c r="ES194" i="46"/>
  <c r="ET194" i="46"/>
  <c r="ES195" i="46"/>
  <c r="ET195" i="46"/>
  <c r="ES196" i="46"/>
  <c r="ET196" i="46"/>
  <c r="ES197" i="46"/>
  <c r="ET197" i="46"/>
  <c r="ES198" i="46"/>
  <c r="ET198" i="46"/>
  <c r="ES199" i="46"/>
  <c r="ET199" i="46"/>
  <c r="ES200" i="46"/>
  <c r="ET200" i="46"/>
  <c r="ES201" i="46"/>
  <c r="ET201" i="46"/>
  <c r="ES202" i="46"/>
  <c r="ET202" i="46"/>
  <c r="ES203" i="46"/>
  <c r="ET203" i="46"/>
  <c r="ES204" i="46"/>
  <c r="ET204" i="46"/>
  <c r="ES205" i="46"/>
  <c r="ET205" i="46"/>
  <c r="ES206" i="46"/>
  <c r="ET206" i="46"/>
  <c r="ES207" i="46"/>
  <c r="ET207" i="46"/>
  <c r="ES208" i="46"/>
  <c r="ET208" i="46"/>
  <c r="ES209" i="46"/>
  <c r="ET209" i="46"/>
  <c r="ES210" i="46"/>
  <c r="ET210" i="46"/>
  <c r="ES211" i="46"/>
  <c r="ET211" i="46"/>
  <c r="ES212" i="46"/>
  <c r="ET212" i="46"/>
  <c r="ES213" i="46"/>
  <c r="ET213" i="46"/>
  <c r="ES214" i="46"/>
  <c r="ET214" i="46"/>
  <c r="ES215" i="46"/>
  <c r="ET215" i="46"/>
  <c r="ES216" i="46"/>
  <c r="ET216" i="46"/>
  <c r="ES217" i="46"/>
  <c r="ET217" i="46"/>
  <c r="ES218" i="46"/>
  <c r="ET218" i="46"/>
  <c r="ES219" i="46"/>
  <c r="ET219" i="46"/>
  <c r="ES220" i="46"/>
  <c r="ET220" i="46"/>
  <c r="ES221" i="46"/>
  <c r="ET221" i="46"/>
  <c r="ES222" i="46"/>
  <c r="ET222" i="46"/>
  <c r="ES223" i="46"/>
  <c r="ET223" i="46"/>
  <c r="ES224" i="46"/>
  <c r="ET224" i="46"/>
  <c r="ES225" i="46"/>
  <c r="ET225" i="46"/>
  <c r="ES226" i="46"/>
  <c r="ET226" i="46"/>
  <c r="ES227" i="46"/>
  <c r="ET227" i="46"/>
  <c r="ES228" i="46"/>
  <c r="ET228" i="46"/>
  <c r="ES229" i="46"/>
  <c r="ET229" i="46"/>
  <c r="ES230" i="46"/>
  <c r="ET230" i="46"/>
  <c r="ES231" i="46"/>
  <c r="ET231" i="46"/>
  <c r="ES232" i="46"/>
  <c r="ET232" i="46"/>
  <c r="ES233" i="46"/>
  <c r="ET233" i="46"/>
  <c r="ES234" i="46"/>
  <c r="ET234" i="46"/>
  <c r="ES235" i="46"/>
  <c r="ET235" i="46"/>
  <c r="ES236" i="46"/>
  <c r="ET236" i="46"/>
  <c r="ES237" i="46"/>
  <c r="ET237" i="46"/>
  <c r="ES238" i="46"/>
  <c r="ET238" i="46"/>
  <c r="ES239" i="46"/>
  <c r="ET239" i="46"/>
  <c r="ES240" i="46"/>
  <c r="ET240" i="46"/>
  <c r="ES241" i="46"/>
  <c r="ET241" i="46"/>
  <c r="ES242" i="46"/>
  <c r="ET242" i="46"/>
  <c r="ES243" i="46"/>
  <c r="ET243" i="46"/>
  <c r="ES244" i="46"/>
  <c r="ET244" i="46"/>
  <c r="ES245" i="46"/>
  <c r="ET245" i="46"/>
  <c r="ES246" i="46"/>
  <c r="ET246" i="46"/>
  <c r="ES247" i="46"/>
  <c r="ET247" i="46"/>
  <c r="ES248" i="46"/>
  <c r="ET248" i="46"/>
  <c r="ES249" i="46"/>
  <c r="ET249" i="46"/>
  <c r="ES250" i="46"/>
  <c r="ET250" i="46"/>
  <c r="ES251" i="46"/>
  <c r="ET251" i="46"/>
  <c r="ES252" i="46"/>
  <c r="ET252" i="46"/>
  <c r="ES253" i="46"/>
  <c r="ET253" i="46"/>
  <c r="ES254" i="46"/>
  <c r="ET254" i="46"/>
  <c r="ES255" i="46"/>
  <c r="ET255" i="46"/>
  <c r="ES256" i="46"/>
  <c r="ET256" i="46"/>
  <c r="ES257" i="46"/>
  <c r="ET257" i="46"/>
  <c r="ES258" i="46"/>
  <c r="ET258" i="46"/>
  <c r="ES259" i="46"/>
  <c r="ET259" i="46"/>
  <c r="ES260" i="46"/>
  <c r="ET260" i="46"/>
  <c r="ES261" i="46"/>
  <c r="ET261" i="46"/>
  <c r="ES262" i="46"/>
  <c r="ET262" i="46"/>
  <c r="ES263" i="46"/>
  <c r="ET263" i="46"/>
  <c r="ES264" i="46"/>
  <c r="ET264" i="46"/>
  <c r="ES265" i="46"/>
  <c r="ET265" i="46"/>
  <c r="ES266" i="46"/>
  <c r="ET266" i="46"/>
  <c r="ES267" i="46"/>
  <c r="ET267" i="46"/>
  <c r="ES268" i="46"/>
  <c r="ET268" i="46"/>
  <c r="ES269" i="46"/>
  <c r="ET269" i="46"/>
  <c r="ES270" i="46"/>
  <c r="ET270" i="46"/>
  <c r="ES271" i="46"/>
  <c r="ET271" i="46"/>
  <c r="ES272" i="46"/>
  <c r="ET272" i="46"/>
  <c r="ES273" i="46"/>
  <c r="ET273" i="46"/>
  <c r="ES274" i="46"/>
  <c r="ET274" i="46"/>
  <c r="ES275" i="46"/>
  <c r="ET275" i="46"/>
  <c r="ES276" i="46"/>
  <c r="ET276" i="46"/>
  <c r="ES277" i="46"/>
  <c r="ET277" i="46"/>
  <c r="ES278" i="46"/>
  <c r="ET278" i="46"/>
  <c r="ES279" i="46"/>
  <c r="ET279" i="46"/>
  <c r="ES280" i="46"/>
  <c r="ET280" i="46"/>
  <c r="ES281" i="46"/>
  <c r="ET281" i="46"/>
  <c r="ES282" i="46"/>
  <c r="ET282" i="46"/>
  <c r="ES283" i="46"/>
  <c r="ET283" i="46"/>
  <c r="ES284" i="46"/>
  <c r="ET284" i="46"/>
  <c r="ES285" i="46"/>
  <c r="ET285" i="46"/>
  <c r="ES286" i="46"/>
  <c r="ET286" i="46"/>
  <c r="ES287" i="46"/>
  <c r="ET287" i="46"/>
  <c r="ES288" i="46"/>
  <c r="ET288" i="46"/>
  <c r="ES289" i="46"/>
  <c r="ET289" i="46"/>
  <c r="ES290" i="46"/>
  <c r="ET290" i="46"/>
  <c r="ES291" i="46"/>
  <c r="ET291" i="46"/>
  <c r="ES292" i="46"/>
  <c r="ET292" i="46"/>
  <c r="ES293" i="46"/>
  <c r="ET293" i="46"/>
  <c r="ES294" i="46"/>
  <c r="ET294" i="46"/>
  <c r="ES295" i="46"/>
  <c r="ET295" i="46"/>
  <c r="ES296" i="46"/>
  <c r="ET296" i="46"/>
  <c r="ES297" i="46"/>
  <c r="ET297" i="46"/>
  <c r="ES298" i="46"/>
  <c r="ET298" i="46"/>
  <c r="ES299" i="46"/>
  <c r="ET299" i="46"/>
  <c r="ES300" i="46"/>
  <c r="ET300" i="46"/>
  <c r="ES301" i="46"/>
  <c r="ET301" i="46"/>
  <c r="ES302" i="46"/>
  <c r="ET302" i="46"/>
  <c r="ES303" i="46"/>
  <c r="ET303" i="46"/>
  <c r="ES304" i="46"/>
  <c r="ET304" i="46"/>
  <c r="ES305" i="46"/>
  <c r="ET305" i="46"/>
  <c r="ES306" i="46"/>
  <c r="ET306" i="46"/>
  <c r="ES307" i="46"/>
  <c r="ET307" i="46"/>
  <c r="ES308" i="46"/>
  <c r="ET308" i="46"/>
  <c r="ES309" i="46"/>
  <c r="ET309" i="46"/>
  <c r="ES310" i="46"/>
  <c r="ET310" i="46"/>
  <c r="ES311" i="46"/>
  <c r="ET311" i="46"/>
  <c r="ES312" i="46"/>
  <c r="ET312" i="46"/>
  <c r="ES313" i="46"/>
  <c r="ET313" i="46"/>
  <c r="ES314" i="46"/>
  <c r="ET314" i="46"/>
  <c r="ES315" i="46"/>
  <c r="ET315" i="46"/>
  <c r="ES316" i="46"/>
  <c r="ET316" i="46"/>
  <c r="ES317" i="46"/>
  <c r="ET317" i="46"/>
  <c r="ES318" i="46"/>
  <c r="ET318" i="46"/>
  <c r="ES319" i="46"/>
  <c r="ET319" i="46"/>
  <c r="ES320" i="46"/>
  <c r="ET320" i="46"/>
  <c r="ES321" i="46"/>
  <c r="ET321" i="46"/>
  <c r="ES322" i="46"/>
  <c r="ET322" i="46"/>
  <c r="ES323" i="46"/>
  <c r="ET323" i="46"/>
  <c r="ES324" i="46"/>
  <c r="ET324" i="46"/>
  <c r="ES325" i="46"/>
  <c r="ET325" i="46"/>
  <c r="EN104" i="46"/>
  <c r="EO104" i="46"/>
  <c r="EP104" i="46"/>
  <c r="EN105" i="46"/>
  <c r="EO105" i="46"/>
  <c r="EP105" i="46"/>
  <c r="EN106" i="46"/>
  <c r="EO106" i="46"/>
  <c r="EP106" i="46"/>
  <c r="EN107" i="46"/>
  <c r="EO107" i="46"/>
  <c r="EP107" i="46"/>
  <c r="EN108" i="46"/>
  <c r="EO108" i="46"/>
  <c r="EP108" i="46"/>
  <c r="EN109" i="46"/>
  <c r="EO109" i="46"/>
  <c r="EP109" i="46"/>
  <c r="EN110" i="46"/>
  <c r="EO110" i="46"/>
  <c r="EP110" i="46"/>
  <c r="EN111" i="46"/>
  <c r="EO111" i="46"/>
  <c r="EP111" i="46"/>
  <c r="EN112" i="46"/>
  <c r="EO112" i="46"/>
  <c r="EP112" i="46"/>
  <c r="EN113" i="46"/>
  <c r="EO113" i="46"/>
  <c r="EP113" i="46"/>
  <c r="EN114" i="46"/>
  <c r="EO114" i="46"/>
  <c r="EP114" i="46"/>
  <c r="EN115" i="46"/>
  <c r="EO115" i="46"/>
  <c r="EP115" i="46"/>
  <c r="EN116" i="46"/>
  <c r="EO116" i="46"/>
  <c r="EP116" i="46"/>
  <c r="EN117" i="46"/>
  <c r="EO117" i="46"/>
  <c r="EP117" i="46"/>
  <c r="EN118" i="46"/>
  <c r="EO118" i="46"/>
  <c r="EP118" i="46"/>
  <c r="EN119" i="46"/>
  <c r="EO119" i="46"/>
  <c r="EP119" i="46"/>
  <c r="EN120" i="46"/>
  <c r="EO120" i="46"/>
  <c r="EP120" i="46"/>
  <c r="EN121" i="46"/>
  <c r="EO121" i="46"/>
  <c r="EP121" i="46"/>
  <c r="EN122" i="46"/>
  <c r="EO122" i="46"/>
  <c r="EP122" i="46"/>
  <c r="EN123" i="46"/>
  <c r="EO123" i="46"/>
  <c r="EP123" i="46"/>
  <c r="EN124" i="46"/>
  <c r="EO124" i="46"/>
  <c r="EP124" i="46"/>
  <c r="EN125" i="46"/>
  <c r="EO125" i="46"/>
  <c r="EP125" i="46"/>
  <c r="EN126" i="46"/>
  <c r="EO126" i="46"/>
  <c r="EP126" i="46"/>
  <c r="EN127" i="46"/>
  <c r="EO127" i="46"/>
  <c r="EP127" i="46"/>
  <c r="EN128" i="46"/>
  <c r="EO128" i="46"/>
  <c r="EP128" i="46"/>
  <c r="EN129" i="46"/>
  <c r="EO129" i="46"/>
  <c r="EP129" i="46"/>
  <c r="EN130" i="46"/>
  <c r="EO130" i="46"/>
  <c r="EP130" i="46"/>
  <c r="EN131" i="46"/>
  <c r="EO131" i="46"/>
  <c r="EP131" i="46"/>
  <c r="EN132" i="46"/>
  <c r="EO132" i="46"/>
  <c r="EP132" i="46"/>
  <c r="EN133" i="46"/>
  <c r="EO133" i="46"/>
  <c r="EP133" i="46"/>
  <c r="EN134" i="46"/>
  <c r="EO134" i="46"/>
  <c r="EP134" i="46"/>
  <c r="EN135" i="46"/>
  <c r="EO135" i="46"/>
  <c r="EP135" i="46"/>
  <c r="EN136" i="46"/>
  <c r="EO136" i="46"/>
  <c r="EP136" i="46"/>
  <c r="EN137" i="46"/>
  <c r="EO137" i="46"/>
  <c r="EP137" i="46"/>
  <c r="EN138" i="46"/>
  <c r="EO138" i="46"/>
  <c r="EP138" i="46"/>
  <c r="EN139" i="46"/>
  <c r="EO139" i="46"/>
  <c r="EP139" i="46"/>
  <c r="EN140" i="46"/>
  <c r="EO140" i="46"/>
  <c r="EP140" i="46"/>
  <c r="EN141" i="46"/>
  <c r="EO141" i="46"/>
  <c r="EP141" i="46"/>
  <c r="EN142" i="46"/>
  <c r="EO142" i="46"/>
  <c r="EP142" i="46"/>
  <c r="EN143" i="46"/>
  <c r="EO143" i="46"/>
  <c r="EP143" i="46"/>
  <c r="EN144" i="46"/>
  <c r="EO144" i="46"/>
  <c r="EP144" i="46"/>
  <c r="EN145" i="46"/>
  <c r="EO145" i="46"/>
  <c r="EP145" i="46"/>
  <c r="EN146" i="46"/>
  <c r="EO146" i="46"/>
  <c r="EP146" i="46"/>
  <c r="EN147" i="46"/>
  <c r="EO147" i="46"/>
  <c r="EP147" i="46"/>
  <c r="EN148" i="46"/>
  <c r="EO148" i="46"/>
  <c r="EP148" i="46"/>
  <c r="EN149" i="46"/>
  <c r="EO149" i="46"/>
  <c r="EP149" i="46"/>
  <c r="EN150" i="46"/>
  <c r="EO150" i="46"/>
  <c r="EP150" i="46"/>
  <c r="EN151" i="46"/>
  <c r="EO151" i="46"/>
  <c r="EP151" i="46"/>
  <c r="EN152" i="46"/>
  <c r="EO152" i="46"/>
  <c r="EP152" i="46"/>
  <c r="EN153" i="46"/>
  <c r="EO153" i="46"/>
  <c r="EP153" i="46"/>
  <c r="EN154" i="46"/>
  <c r="EO154" i="46"/>
  <c r="EP154" i="46"/>
  <c r="EN155" i="46"/>
  <c r="EO155" i="46"/>
  <c r="EP155" i="46"/>
  <c r="EN156" i="46"/>
  <c r="EO156" i="46"/>
  <c r="EP156" i="46"/>
  <c r="EN157" i="46"/>
  <c r="EO157" i="46"/>
  <c r="EP157" i="46"/>
  <c r="EN158" i="46"/>
  <c r="EO158" i="46"/>
  <c r="EP158" i="46"/>
  <c r="EN159" i="46"/>
  <c r="EO159" i="46"/>
  <c r="EP159" i="46"/>
  <c r="EN160" i="46"/>
  <c r="EO160" i="46"/>
  <c r="EP160" i="46"/>
  <c r="EN161" i="46"/>
  <c r="EO161" i="46"/>
  <c r="EP161" i="46"/>
  <c r="EN162" i="46"/>
  <c r="EO162" i="46"/>
  <c r="EP162" i="46"/>
  <c r="EN163" i="46"/>
  <c r="EO163" i="46"/>
  <c r="EP163" i="46"/>
  <c r="EN164" i="46"/>
  <c r="EO164" i="46"/>
  <c r="EP164" i="46"/>
  <c r="EN165" i="46"/>
  <c r="EO165" i="46"/>
  <c r="EP165" i="46"/>
  <c r="EN166" i="46"/>
  <c r="EO166" i="46"/>
  <c r="EP166" i="46"/>
  <c r="EN167" i="46"/>
  <c r="EO167" i="46"/>
  <c r="EP167" i="46"/>
  <c r="EN168" i="46"/>
  <c r="EO168" i="46"/>
  <c r="EP168" i="46"/>
  <c r="EN169" i="46"/>
  <c r="EO169" i="46"/>
  <c r="EP169" i="46"/>
  <c r="EN170" i="46"/>
  <c r="EO170" i="46"/>
  <c r="EP170" i="46"/>
  <c r="EN171" i="46"/>
  <c r="EO171" i="46"/>
  <c r="EP171" i="46"/>
  <c r="EN172" i="46"/>
  <c r="EO172" i="46"/>
  <c r="EP172" i="46"/>
  <c r="EN173" i="46"/>
  <c r="EO173" i="46"/>
  <c r="EP173" i="46"/>
  <c r="EN174" i="46"/>
  <c r="EO174" i="46"/>
  <c r="EP174" i="46"/>
  <c r="EN175" i="46"/>
  <c r="EO175" i="46"/>
  <c r="EP175" i="46"/>
  <c r="EN176" i="46"/>
  <c r="EO176" i="46"/>
  <c r="EP176" i="46"/>
  <c r="EN177" i="46"/>
  <c r="EO177" i="46"/>
  <c r="EP177" i="46"/>
  <c r="EN178" i="46"/>
  <c r="EO178" i="46"/>
  <c r="EP178" i="46"/>
  <c r="EN179" i="46"/>
  <c r="EO179" i="46"/>
  <c r="EP179" i="46"/>
  <c r="EN180" i="46"/>
  <c r="EO180" i="46"/>
  <c r="EP180" i="46"/>
  <c r="EN181" i="46"/>
  <c r="EO181" i="46"/>
  <c r="EP181" i="46"/>
  <c r="EN182" i="46"/>
  <c r="EO182" i="46"/>
  <c r="EP182" i="46"/>
  <c r="EN183" i="46"/>
  <c r="EO183" i="46"/>
  <c r="EP183" i="46"/>
  <c r="EN184" i="46"/>
  <c r="EO184" i="46"/>
  <c r="EP184" i="46"/>
  <c r="EN185" i="46"/>
  <c r="EO185" i="46"/>
  <c r="EP185" i="46"/>
  <c r="EN186" i="46"/>
  <c r="EO186" i="46"/>
  <c r="EP186" i="46"/>
  <c r="EN187" i="46"/>
  <c r="EO187" i="46"/>
  <c r="EP187" i="46"/>
  <c r="EN188" i="46"/>
  <c r="EO188" i="46"/>
  <c r="EP188" i="46"/>
  <c r="EN189" i="46"/>
  <c r="EO189" i="46"/>
  <c r="EP189" i="46"/>
  <c r="EN190" i="46"/>
  <c r="EO190" i="46"/>
  <c r="EP190" i="46"/>
  <c r="EN191" i="46"/>
  <c r="EO191" i="46"/>
  <c r="EP191" i="46"/>
  <c r="EN192" i="46"/>
  <c r="EO192" i="46"/>
  <c r="EP192" i="46"/>
  <c r="EN193" i="46"/>
  <c r="EO193" i="46"/>
  <c r="EP193" i="46"/>
  <c r="EN194" i="46"/>
  <c r="EO194" i="46"/>
  <c r="EP194" i="46"/>
  <c r="EN195" i="46"/>
  <c r="EO195" i="46"/>
  <c r="EP195" i="46"/>
  <c r="EN196" i="46"/>
  <c r="EO196" i="46"/>
  <c r="EP196" i="46"/>
  <c r="EN197" i="46"/>
  <c r="EO197" i="46"/>
  <c r="EP197" i="46"/>
  <c r="EN198" i="46"/>
  <c r="EO198" i="46"/>
  <c r="EP198" i="46"/>
  <c r="EN199" i="46"/>
  <c r="EO199" i="46"/>
  <c r="EP199" i="46"/>
  <c r="EN200" i="46"/>
  <c r="EO200" i="46"/>
  <c r="EP200" i="46"/>
  <c r="EN201" i="46"/>
  <c r="EO201" i="46"/>
  <c r="EP201" i="46"/>
  <c r="EN202" i="46"/>
  <c r="EO202" i="46"/>
  <c r="EP202" i="46"/>
  <c r="EN203" i="46"/>
  <c r="EO203" i="46"/>
  <c r="EP203" i="46"/>
  <c r="EN204" i="46"/>
  <c r="EO204" i="46"/>
  <c r="EP204" i="46"/>
  <c r="EN205" i="46"/>
  <c r="EO205" i="46"/>
  <c r="EP205" i="46"/>
  <c r="EN206" i="46"/>
  <c r="EO206" i="46"/>
  <c r="EP206" i="46"/>
  <c r="EN207" i="46"/>
  <c r="EO207" i="46"/>
  <c r="EP207" i="46"/>
  <c r="EN208" i="46"/>
  <c r="EO208" i="46"/>
  <c r="EP208" i="46"/>
  <c r="EN209" i="46"/>
  <c r="EO209" i="46"/>
  <c r="EP209" i="46"/>
  <c r="EN210" i="46"/>
  <c r="EO210" i="46"/>
  <c r="EP210" i="46"/>
  <c r="EN211" i="46"/>
  <c r="EO211" i="46"/>
  <c r="EP211" i="46"/>
  <c r="EN212" i="46"/>
  <c r="EO212" i="46"/>
  <c r="EP212" i="46"/>
  <c r="EN213" i="46"/>
  <c r="EO213" i="46"/>
  <c r="EP213" i="46"/>
  <c r="EN214" i="46"/>
  <c r="EO214" i="46"/>
  <c r="EP214" i="46"/>
  <c r="EN215" i="46"/>
  <c r="EO215" i="46"/>
  <c r="EP215" i="46"/>
  <c r="EN216" i="46"/>
  <c r="EO216" i="46"/>
  <c r="EP216" i="46"/>
  <c r="EN217" i="46"/>
  <c r="EO217" i="46"/>
  <c r="EP217" i="46"/>
  <c r="EN218" i="46"/>
  <c r="EO218" i="46"/>
  <c r="EP218" i="46"/>
  <c r="EN219" i="46"/>
  <c r="EO219" i="46"/>
  <c r="EP219" i="46"/>
  <c r="EN220" i="46"/>
  <c r="EO220" i="46"/>
  <c r="EP220" i="46"/>
  <c r="EN221" i="46"/>
  <c r="EO221" i="46"/>
  <c r="EP221" i="46"/>
  <c r="EN222" i="46"/>
  <c r="EO222" i="46"/>
  <c r="EP222" i="46"/>
  <c r="EN223" i="46"/>
  <c r="EO223" i="46"/>
  <c r="EP223" i="46"/>
  <c r="EN224" i="46"/>
  <c r="EO224" i="46"/>
  <c r="EP224" i="46"/>
  <c r="EN225" i="46"/>
  <c r="EO225" i="46"/>
  <c r="EP225" i="46"/>
  <c r="EN226" i="46"/>
  <c r="EO226" i="46"/>
  <c r="EP226" i="46"/>
  <c r="EN227" i="46"/>
  <c r="EO227" i="46"/>
  <c r="EP227" i="46"/>
  <c r="EN228" i="46"/>
  <c r="EO228" i="46"/>
  <c r="EP228" i="46"/>
  <c r="EN229" i="46"/>
  <c r="EO229" i="46"/>
  <c r="EP229" i="46"/>
  <c r="EN230" i="46"/>
  <c r="EO230" i="46"/>
  <c r="EP230" i="46"/>
  <c r="EN231" i="46"/>
  <c r="EO231" i="46"/>
  <c r="EP231" i="46"/>
  <c r="EN232" i="46"/>
  <c r="EO232" i="46"/>
  <c r="EP232" i="46"/>
  <c r="EN233" i="46"/>
  <c r="EO233" i="46"/>
  <c r="EP233" i="46"/>
  <c r="EN234" i="46"/>
  <c r="EO234" i="46"/>
  <c r="EP234" i="46"/>
  <c r="EN235" i="46"/>
  <c r="EO235" i="46"/>
  <c r="EP235" i="46"/>
  <c r="EN236" i="46"/>
  <c r="EO236" i="46"/>
  <c r="EP236" i="46"/>
  <c r="EN237" i="46"/>
  <c r="EO237" i="46"/>
  <c r="EP237" i="46"/>
  <c r="EN238" i="46"/>
  <c r="EO238" i="46"/>
  <c r="EP238" i="46"/>
  <c r="EN239" i="46"/>
  <c r="EO239" i="46"/>
  <c r="EP239" i="46"/>
  <c r="EN240" i="46"/>
  <c r="EO240" i="46"/>
  <c r="EP240" i="46"/>
  <c r="EN241" i="46"/>
  <c r="EO241" i="46"/>
  <c r="EP241" i="46"/>
  <c r="EN242" i="46"/>
  <c r="EO242" i="46"/>
  <c r="EP242" i="46"/>
  <c r="EN243" i="46"/>
  <c r="EO243" i="46"/>
  <c r="EP243" i="46"/>
  <c r="EN244" i="46"/>
  <c r="EO244" i="46"/>
  <c r="EP244" i="46"/>
  <c r="EN245" i="46"/>
  <c r="EO245" i="46"/>
  <c r="EP245" i="46"/>
  <c r="EN246" i="46"/>
  <c r="EO246" i="46"/>
  <c r="EP246" i="46"/>
  <c r="EN247" i="46"/>
  <c r="EO247" i="46"/>
  <c r="EP247" i="46"/>
  <c r="EN248" i="46"/>
  <c r="EO248" i="46"/>
  <c r="EP248" i="46"/>
  <c r="EN249" i="46"/>
  <c r="EO249" i="46"/>
  <c r="EP249" i="46"/>
  <c r="EN250" i="46"/>
  <c r="EO250" i="46"/>
  <c r="EP250" i="46"/>
  <c r="EN251" i="46"/>
  <c r="EO251" i="46"/>
  <c r="EP251" i="46"/>
  <c r="EN252" i="46"/>
  <c r="EO252" i="46"/>
  <c r="EP252" i="46"/>
  <c r="EN253" i="46"/>
  <c r="EO253" i="46"/>
  <c r="EP253" i="46"/>
  <c r="EN254" i="46"/>
  <c r="EO254" i="46"/>
  <c r="EP254" i="46"/>
  <c r="EN255" i="46"/>
  <c r="EO255" i="46"/>
  <c r="EP255" i="46"/>
  <c r="EN256" i="46"/>
  <c r="EO256" i="46"/>
  <c r="EP256" i="46"/>
  <c r="EN257" i="46"/>
  <c r="EO257" i="46"/>
  <c r="EP257" i="46"/>
  <c r="EN258" i="46"/>
  <c r="EO258" i="46"/>
  <c r="EP258" i="46"/>
  <c r="EN259" i="46"/>
  <c r="EO259" i="46"/>
  <c r="EP259" i="46"/>
  <c r="EN260" i="46"/>
  <c r="EO260" i="46"/>
  <c r="EP260" i="46"/>
  <c r="EN261" i="46"/>
  <c r="EO261" i="46"/>
  <c r="EP261" i="46"/>
  <c r="EN262" i="46"/>
  <c r="EO262" i="46"/>
  <c r="EP262" i="46"/>
  <c r="EN263" i="46"/>
  <c r="EO263" i="46"/>
  <c r="EP263" i="46"/>
  <c r="EN264" i="46"/>
  <c r="EO264" i="46"/>
  <c r="EP264" i="46"/>
  <c r="EN265" i="46"/>
  <c r="EO265" i="46"/>
  <c r="EP265" i="46"/>
  <c r="EN266" i="46"/>
  <c r="EO266" i="46"/>
  <c r="EP266" i="46"/>
  <c r="EN267" i="46"/>
  <c r="EO267" i="46"/>
  <c r="EP267" i="46"/>
  <c r="EN268" i="46"/>
  <c r="EO268" i="46"/>
  <c r="EP268" i="46"/>
  <c r="EN269" i="46"/>
  <c r="EO269" i="46"/>
  <c r="EP269" i="46"/>
  <c r="EN270" i="46"/>
  <c r="EO270" i="46"/>
  <c r="EP270" i="46"/>
  <c r="EN271" i="46"/>
  <c r="EO271" i="46"/>
  <c r="EP271" i="46"/>
  <c r="EN272" i="46"/>
  <c r="EO272" i="46"/>
  <c r="EP272" i="46"/>
  <c r="EN273" i="46"/>
  <c r="EO273" i="46"/>
  <c r="EP273" i="46"/>
  <c r="EN274" i="46"/>
  <c r="EO274" i="46"/>
  <c r="EP274" i="46"/>
  <c r="EN275" i="46"/>
  <c r="EO275" i="46"/>
  <c r="EP275" i="46"/>
  <c r="EN276" i="46"/>
  <c r="EO276" i="46"/>
  <c r="EP276" i="46"/>
  <c r="EN277" i="46"/>
  <c r="EO277" i="46"/>
  <c r="EP277" i="46"/>
  <c r="EN278" i="46"/>
  <c r="EO278" i="46"/>
  <c r="EP278" i="46"/>
  <c r="EN279" i="46"/>
  <c r="EO279" i="46"/>
  <c r="EP279" i="46"/>
  <c r="EN280" i="46"/>
  <c r="EO280" i="46"/>
  <c r="EP280" i="46"/>
  <c r="EN281" i="46"/>
  <c r="EO281" i="46"/>
  <c r="EP281" i="46"/>
  <c r="EN282" i="46"/>
  <c r="EO282" i="46"/>
  <c r="EP282" i="46"/>
  <c r="EN283" i="46"/>
  <c r="EO283" i="46"/>
  <c r="EP283" i="46"/>
  <c r="EN284" i="46"/>
  <c r="EO284" i="46"/>
  <c r="EP284" i="46"/>
  <c r="EN285" i="46"/>
  <c r="EO285" i="46"/>
  <c r="EP285" i="46"/>
  <c r="EN286" i="46"/>
  <c r="EO286" i="46"/>
  <c r="EP286" i="46"/>
  <c r="EN287" i="46"/>
  <c r="EO287" i="46"/>
  <c r="EP287" i="46"/>
  <c r="EN288" i="46"/>
  <c r="EO288" i="46"/>
  <c r="EP288" i="46"/>
  <c r="EN289" i="46"/>
  <c r="EO289" i="46"/>
  <c r="EP289" i="46"/>
  <c r="EN290" i="46"/>
  <c r="EO290" i="46"/>
  <c r="EP290" i="46"/>
  <c r="EN291" i="46"/>
  <c r="EO291" i="46"/>
  <c r="EP291" i="46"/>
  <c r="EN292" i="46"/>
  <c r="EO292" i="46"/>
  <c r="EP292" i="46"/>
  <c r="EN293" i="46"/>
  <c r="EO293" i="46"/>
  <c r="EP293" i="46"/>
  <c r="EN294" i="46"/>
  <c r="EO294" i="46"/>
  <c r="EP294" i="46"/>
  <c r="EN295" i="46"/>
  <c r="EO295" i="46"/>
  <c r="EP295" i="46"/>
  <c r="EN296" i="46"/>
  <c r="EO296" i="46"/>
  <c r="EP296" i="46"/>
  <c r="EN297" i="46"/>
  <c r="EO297" i="46"/>
  <c r="EP297" i="46"/>
  <c r="EN298" i="46"/>
  <c r="EO298" i="46"/>
  <c r="EP298" i="46"/>
  <c r="EN299" i="46"/>
  <c r="EO299" i="46"/>
  <c r="EP299" i="46"/>
  <c r="EN300" i="46"/>
  <c r="EO300" i="46"/>
  <c r="EP300" i="46"/>
  <c r="EN301" i="46"/>
  <c r="EO301" i="46"/>
  <c r="EP301" i="46"/>
  <c r="EN302" i="46"/>
  <c r="EO302" i="46"/>
  <c r="EP302" i="46"/>
  <c r="EN303" i="46"/>
  <c r="EO303" i="46"/>
  <c r="EP303" i="46"/>
  <c r="EN304" i="46"/>
  <c r="EO304" i="46"/>
  <c r="EP304" i="46"/>
  <c r="EN305" i="46"/>
  <c r="EO305" i="46"/>
  <c r="EP305" i="46"/>
  <c r="EN306" i="46"/>
  <c r="EO306" i="46"/>
  <c r="EP306" i="46"/>
  <c r="EN307" i="46"/>
  <c r="EO307" i="46"/>
  <c r="EP307" i="46"/>
  <c r="EN308" i="46"/>
  <c r="EO308" i="46"/>
  <c r="EP308" i="46"/>
  <c r="EN309" i="46"/>
  <c r="EO309" i="46"/>
  <c r="EP309" i="46"/>
  <c r="EN310" i="46"/>
  <c r="EO310" i="46"/>
  <c r="EP310" i="46"/>
  <c r="EN311" i="46"/>
  <c r="EO311" i="46"/>
  <c r="EP311" i="46"/>
  <c r="EN312" i="46"/>
  <c r="EO312" i="46"/>
  <c r="EP312" i="46"/>
  <c r="EN313" i="46"/>
  <c r="EO313" i="46"/>
  <c r="EP313" i="46"/>
  <c r="EN314" i="46"/>
  <c r="EO314" i="46"/>
  <c r="EP314" i="46"/>
  <c r="EN315" i="46"/>
  <c r="EO315" i="46"/>
  <c r="EP315" i="46"/>
  <c r="EN316" i="46"/>
  <c r="EO316" i="46"/>
  <c r="EP316" i="46"/>
  <c r="EN317" i="46"/>
  <c r="EO317" i="46"/>
  <c r="EP317" i="46"/>
  <c r="EN318" i="46"/>
  <c r="EO318" i="46"/>
  <c r="EP318" i="46"/>
  <c r="EN319" i="46"/>
  <c r="EO319" i="46"/>
  <c r="EP319" i="46"/>
  <c r="EN320" i="46"/>
  <c r="EO320" i="46"/>
  <c r="EP320" i="46"/>
  <c r="EN321" i="46"/>
  <c r="EO321" i="46"/>
  <c r="EP321" i="46"/>
  <c r="EN322" i="46"/>
  <c r="EO322" i="46"/>
  <c r="EP322" i="46"/>
  <c r="EN323" i="46"/>
  <c r="EO323" i="46"/>
  <c r="EP323" i="46"/>
  <c r="EN324" i="46"/>
  <c r="EO324" i="46"/>
  <c r="EP324" i="46"/>
  <c r="EN325" i="46"/>
  <c r="EO325" i="46"/>
  <c r="EP325" i="46"/>
  <c r="E7" i="39" l="1"/>
  <c r="B7" i="39"/>
  <c r="B5" i="39"/>
  <c r="K22" i="62" l="1"/>
  <c r="K18" i="62"/>
  <c r="K27" i="62"/>
  <c r="K21" i="62"/>
  <c r="K20" i="62"/>
  <c r="K14" i="62"/>
  <c r="K25" i="62"/>
  <c r="K24" i="62"/>
  <c r="K15" i="62"/>
  <c r="K19" i="62"/>
  <c r="K12" i="62"/>
  <c r="K28" i="62"/>
  <c r="K23" i="62"/>
  <c r="K13" i="62"/>
  <c r="K16" i="62"/>
  <c r="K17" i="62"/>
  <c r="K43" i="62"/>
  <c r="K32" i="62"/>
  <c r="K44" i="62"/>
  <c r="K40" i="62"/>
  <c r="K35" i="62"/>
  <c r="K34" i="62"/>
  <c r="K31" i="62"/>
  <c r="K37" i="62"/>
  <c r="K42" i="62"/>
  <c r="K41" i="62"/>
  <c r="K38" i="62"/>
  <c r="K39" i="62"/>
  <c r="K30" i="62"/>
  <c r="K33" i="62"/>
  <c r="K36" i="62"/>
  <c r="K29" i="62"/>
  <c r="K49" i="62"/>
  <c r="K53" i="62"/>
  <c r="K48" i="62"/>
  <c r="K47" i="62"/>
  <c r="K46" i="62"/>
  <c r="K51" i="62"/>
  <c r="K45" i="62"/>
  <c r="K52" i="62"/>
  <c r="K54" i="62"/>
  <c r="K50" i="62"/>
  <c r="K55" i="62"/>
  <c r="K57" i="62"/>
  <c r="K58" i="62"/>
  <c r="K56" i="62"/>
  <c r="K62" i="62"/>
  <c r="K59" i="62"/>
  <c r="K64" i="62"/>
  <c r="K68" i="62"/>
  <c r="K60" i="62"/>
  <c r="K63" i="62"/>
  <c r="K65" i="62"/>
  <c r="K61" i="62"/>
  <c r="K66" i="62"/>
  <c r="K67" i="62"/>
  <c r="K69" i="62"/>
  <c r="K70" i="62"/>
  <c r="K71" i="62"/>
  <c r="K72" i="62"/>
  <c r="K73" i="62"/>
  <c r="K74" i="62"/>
  <c r="K75" i="62"/>
  <c r="K76" i="62"/>
  <c r="K77" i="62"/>
  <c r="K78" i="62"/>
  <c r="K79" i="62"/>
  <c r="K80" i="62"/>
  <c r="K81" i="62"/>
  <c r="K82" i="62"/>
  <c r="K83" i="62"/>
  <c r="K84" i="62"/>
  <c r="K85" i="62"/>
  <c r="K86" i="62"/>
  <c r="K87" i="62"/>
  <c r="K88" i="62"/>
  <c r="K89" i="62"/>
  <c r="K90" i="62"/>
  <c r="K91" i="62"/>
  <c r="K92" i="62"/>
  <c r="K93" i="62"/>
  <c r="K94" i="62"/>
  <c r="K95" i="62"/>
  <c r="K96" i="62"/>
  <c r="K97" i="62"/>
  <c r="K98" i="62"/>
  <c r="K99" i="62"/>
  <c r="K100" i="62"/>
  <c r="K101" i="62"/>
  <c r="K102" i="62"/>
  <c r="K103" i="62"/>
  <c r="K104" i="62"/>
  <c r="K105" i="62"/>
  <c r="K106" i="62"/>
  <c r="K107" i="62"/>
  <c r="K108" i="62"/>
  <c r="K26" i="62"/>
  <c r="DJ8" i="46" l="1"/>
  <c r="DJ5" i="46"/>
  <c r="CM8" i="46"/>
  <c r="CM5" i="46"/>
  <c r="BQ8" i="46"/>
  <c r="BQ5" i="46"/>
  <c r="AU8" i="46"/>
  <c r="AU5" i="46"/>
  <c r="AK8" i="46"/>
  <c r="Y8" i="46"/>
  <c r="Y5" i="46"/>
  <c r="C5" i="46"/>
  <c r="C8" i="46"/>
  <c r="A8" i="40"/>
  <c r="Q6" i="40"/>
  <c r="A5" i="40"/>
  <c r="A16" i="40"/>
  <c r="B16" i="40"/>
  <c r="C16" i="40"/>
  <c r="D16" i="40"/>
  <c r="E16" i="40"/>
  <c r="A17" i="40"/>
  <c r="B17" i="40"/>
  <c r="C17" i="40"/>
  <c r="D17" i="40"/>
  <c r="E17" i="40"/>
  <c r="A18" i="40"/>
  <c r="B18" i="40"/>
  <c r="C18" i="40"/>
  <c r="D18" i="40"/>
  <c r="E18" i="40"/>
  <c r="A19" i="40"/>
  <c r="B19" i="40"/>
  <c r="C19" i="40"/>
  <c r="D19" i="40"/>
  <c r="E19" i="40"/>
  <c r="A20" i="40"/>
  <c r="B20" i="40"/>
  <c r="C20" i="40"/>
  <c r="D20" i="40"/>
  <c r="E20" i="40"/>
  <c r="A21" i="40"/>
  <c r="B21" i="40"/>
  <c r="C21" i="40"/>
  <c r="D21" i="40"/>
  <c r="E21" i="40"/>
  <c r="A22" i="40"/>
  <c r="B22" i="40"/>
  <c r="C22" i="40"/>
  <c r="D22" i="40"/>
  <c r="E22" i="40"/>
  <c r="A23" i="40"/>
  <c r="B23" i="40"/>
  <c r="C23" i="40"/>
  <c r="D23" i="40"/>
  <c r="E23" i="40"/>
  <c r="A24" i="40"/>
  <c r="B24" i="40"/>
  <c r="C24" i="40"/>
  <c r="D24" i="40"/>
  <c r="E24" i="40"/>
  <c r="A25" i="40"/>
  <c r="B25" i="40"/>
  <c r="C25" i="40"/>
  <c r="D25" i="40"/>
  <c r="E25" i="40"/>
  <c r="A26" i="40"/>
  <c r="B26" i="40"/>
  <c r="C26" i="40"/>
  <c r="D26" i="40"/>
  <c r="E26" i="40"/>
  <c r="A27" i="40"/>
  <c r="B27" i="40"/>
  <c r="C27" i="40"/>
  <c r="D27" i="40"/>
  <c r="E27" i="40"/>
  <c r="A28" i="40"/>
  <c r="B28" i="40"/>
  <c r="C28" i="40"/>
  <c r="D28" i="40"/>
  <c r="E28" i="40"/>
  <c r="A29" i="40"/>
  <c r="B29" i="40"/>
  <c r="C29" i="40"/>
  <c r="D29" i="40"/>
  <c r="E29" i="40"/>
  <c r="A30" i="40"/>
  <c r="B30" i="40"/>
  <c r="C30" i="40"/>
  <c r="D30" i="40"/>
  <c r="E30" i="40"/>
  <c r="A31" i="40"/>
  <c r="B31" i="40"/>
  <c r="C31" i="40"/>
  <c r="D31" i="40"/>
  <c r="E31" i="40"/>
  <c r="A32" i="40"/>
  <c r="B32" i="40"/>
  <c r="C32" i="40"/>
  <c r="D32" i="40"/>
  <c r="E32" i="40"/>
  <c r="A33" i="40"/>
  <c r="B33" i="40"/>
  <c r="C33" i="40"/>
  <c r="D33" i="40"/>
  <c r="E33" i="40"/>
  <c r="A34" i="40"/>
  <c r="B34" i="40"/>
  <c r="C34" i="40"/>
  <c r="D34" i="40"/>
  <c r="E34" i="40"/>
  <c r="A35" i="40"/>
  <c r="B35" i="40"/>
  <c r="C35" i="40"/>
  <c r="D35" i="40"/>
  <c r="E35" i="40"/>
  <c r="A36" i="40"/>
  <c r="B36" i="40"/>
  <c r="C36" i="40"/>
  <c r="D36" i="40"/>
  <c r="E36" i="40"/>
  <c r="A37" i="40"/>
  <c r="B37" i="40"/>
  <c r="C37" i="40"/>
  <c r="D37" i="40"/>
  <c r="E37" i="40"/>
  <c r="A38" i="40"/>
  <c r="B38" i="40"/>
  <c r="C38" i="40"/>
  <c r="D38" i="40"/>
  <c r="E38" i="40"/>
  <c r="A39" i="40"/>
  <c r="B39" i="40"/>
  <c r="C39" i="40"/>
  <c r="D39" i="40"/>
  <c r="E39" i="40"/>
  <c r="A40" i="40"/>
  <c r="B40" i="40"/>
  <c r="C40" i="40"/>
  <c r="D40" i="40"/>
  <c r="E40" i="40"/>
  <c r="F34" i="45" s="1"/>
  <c r="M34" i="45" s="1"/>
  <c r="A41" i="40"/>
  <c r="B41" i="40"/>
  <c r="C41" i="40"/>
  <c r="D41" i="40"/>
  <c r="E41" i="40"/>
  <c r="A42" i="40"/>
  <c r="B42" i="40"/>
  <c r="C42" i="40"/>
  <c r="D42" i="40"/>
  <c r="E42" i="40"/>
  <c r="A43" i="40"/>
  <c r="B43" i="40"/>
  <c r="C43" i="40"/>
  <c r="D43" i="40"/>
  <c r="E43" i="40"/>
  <c r="A44" i="40"/>
  <c r="B44" i="40"/>
  <c r="C44" i="40"/>
  <c r="D44" i="40"/>
  <c r="E44" i="40"/>
  <c r="A45" i="40"/>
  <c r="B45" i="40"/>
  <c r="C45" i="40"/>
  <c r="D45" i="40"/>
  <c r="E45" i="40"/>
  <c r="A46" i="40"/>
  <c r="B46" i="40"/>
  <c r="C46" i="40"/>
  <c r="D46" i="40"/>
  <c r="E46" i="40"/>
  <c r="A47" i="40"/>
  <c r="B47" i="40"/>
  <c r="C47" i="40"/>
  <c r="D47" i="40"/>
  <c r="E47" i="40"/>
  <c r="A48" i="40"/>
  <c r="B48" i="40"/>
  <c r="C48" i="40"/>
  <c r="D48" i="40"/>
  <c r="E48" i="40"/>
  <c r="A49" i="40"/>
  <c r="B49" i="40"/>
  <c r="C49" i="40"/>
  <c r="D49" i="40"/>
  <c r="E49" i="40"/>
  <c r="A50" i="40"/>
  <c r="B50" i="40"/>
  <c r="C50" i="40"/>
  <c r="D50" i="40"/>
  <c r="E50" i="40"/>
  <c r="A51" i="40"/>
  <c r="B51" i="40"/>
  <c r="C51" i="40"/>
  <c r="D51" i="40"/>
  <c r="E51" i="40"/>
  <c r="A52" i="40"/>
  <c r="B52" i="40"/>
  <c r="C52" i="40"/>
  <c r="D52" i="40"/>
  <c r="E52" i="40"/>
  <c r="A53" i="40"/>
  <c r="B53" i="40"/>
  <c r="C53" i="40"/>
  <c r="D53" i="40"/>
  <c r="E53" i="40"/>
  <c r="A54" i="40"/>
  <c r="B54" i="40"/>
  <c r="C54" i="40"/>
  <c r="D54" i="40"/>
  <c r="E54" i="40"/>
  <c r="A55" i="40"/>
  <c r="B55" i="40"/>
  <c r="C55" i="40"/>
  <c r="D55" i="40"/>
  <c r="E55" i="40"/>
  <c r="A56" i="40"/>
  <c r="B56" i="40"/>
  <c r="C56" i="40"/>
  <c r="D56" i="40"/>
  <c r="E56" i="40"/>
  <c r="A57" i="40"/>
  <c r="B57" i="40"/>
  <c r="C57" i="40"/>
  <c r="D57" i="40"/>
  <c r="E57" i="40"/>
  <c r="A58" i="40"/>
  <c r="B58" i="40"/>
  <c r="C58" i="40"/>
  <c r="D58" i="40"/>
  <c r="E58" i="40"/>
  <c r="A59" i="40"/>
  <c r="B59" i="40"/>
  <c r="C59" i="40"/>
  <c r="D59" i="40"/>
  <c r="E59" i="40"/>
  <c r="A60" i="40"/>
  <c r="B60" i="40"/>
  <c r="C60" i="40"/>
  <c r="D60" i="40"/>
  <c r="E60" i="40"/>
  <c r="A61" i="40"/>
  <c r="B61" i="40"/>
  <c r="C61" i="40"/>
  <c r="D61" i="40"/>
  <c r="E61" i="40"/>
  <c r="A62" i="40"/>
  <c r="B62" i="40"/>
  <c r="C62" i="40"/>
  <c r="D62" i="40"/>
  <c r="E62" i="40"/>
  <c r="A63" i="40"/>
  <c r="B63" i="40"/>
  <c r="C63" i="40"/>
  <c r="D63" i="40"/>
  <c r="E63" i="40"/>
  <c r="A64" i="40"/>
  <c r="B64" i="40"/>
  <c r="C64" i="40"/>
  <c r="D64" i="40"/>
  <c r="E64" i="40"/>
  <c r="A65" i="40"/>
  <c r="B65" i="40"/>
  <c r="C65" i="40"/>
  <c r="D65" i="40"/>
  <c r="E65" i="40"/>
  <c r="A66" i="40"/>
  <c r="B66" i="40"/>
  <c r="C66" i="40"/>
  <c r="D66" i="40"/>
  <c r="E66" i="40"/>
  <c r="A67" i="40"/>
  <c r="B67" i="40"/>
  <c r="C67" i="40"/>
  <c r="D67" i="40"/>
  <c r="E67" i="40"/>
  <c r="A68" i="40"/>
  <c r="B68" i="40"/>
  <c r="C68" i="40"/>
  <c r="D68" i="40"/>
  <c r="E68" i="40"/>
  <c r="A69" i="40"/>
  <c r="B69" i="40"/>
  <c r="C69" i="40"/>
  <c r="D69" i="40"/>
  <c r="E69" i="40"/>
  <c r="A70" i="40"/>
  <c r="B70" i="40"/>
  <c r="C70" i="40"/>
  <c r="D70" i="40"/>
  <c r="E70" i="40"/>
  <c r="A71" i="40"/>
  <c r="B71" i="40"/>
  <c r="C71" i="40"/>
  <c r="D71" i="40"/>
  <c r="E71" i="40"/>
  <c r="A72" i="40"/>
  <c r="B72" i="40"/>
  <c r="C72" i="40"/>
  <c r="D72" i="40"/>
  <c r="E72" i="40"/>
  <c r="A73" i="40"/>
  <c r="B73" i="40"/>
  <c r="C73" i="40"/>
  <c r="D73" i="40"/>
  <c r="E73" i="40"/>
  <c r="A74" i="40"/>
  <c r="B74" i="40"/>
  <c r="C74" i="40"/>
  <c r="D74" i="40"/>
  <c r="E74" i="40"/>
  <c r="A75" i="40"/>
  <c r="B75" i="40"/>
  <c r="C75" i="40"/>
  <c r="D75" i="40"/>
  <c r="E75" i="40"/>
  <c r="A76" i="40"/>
  <c r="B76" i="40"/>
  <c r="C76" i="40"/>
  <c r="D76" i="40"/>
  <c r="E76" i="40"/>
  <c r="A77" i="40"/>
  <c r="B77" i="40"/>
  <c r="C77" i="40"/>
  <c r="D77" i="40"/>
  <c r="E77" i="40"/>
  <c r="A78" i="40"/>
  <c r="B78" i="40"/>
  <c r="C78" i="40"/>
  <c r="D78" i="40"/>
  <c r="E78" i="40"/>
  <c r="A79" i="40"/>
  <c r="B79" i="40"/>
  <c r="C79" i="40"/>
  <c r="D79" i="40"/>
  <c r="E79" i="40"/>
  <c r="A80" i="40"/>
  <c r="B80" i="40"/>
  <c r="C80" i="40"/>
  <c r="D80" i="40"/>
  <c r="E80" i="40"/>
  <c r="A81" i="40"/>
  <c r="B81" i="40"/>
  <c r="C81" i="40"/>
  <c r="D81" i="40"/>
  <c r="E81" i="40"/>
  <c r="A82" i="40"/>
  <c r="B82" i="40"/>
  <c r="C82" i="40"/>
  <c r="D82" i="40"/>
  <c r="E82" i="40"/>
  <c r="A83" i="40"/>
  <c r="B83" i="40"/>
  <c r="C83" i="40"/>
  <c r="D83" i="40"/>
  <c r="E83" i="40"/>
  <c r="A84" i="40"/>
  <c r="B84" i="40"/>
  <c r="C84" i="40"/>
  <c r="D84" i="40"/>
  <c r="E84" i="40"/>
  <c r="A85" i="40"/>
  <c r="B85" i="40"/>
  <c r="C85" i="40"/>
  <c r="D85" i="40"/>
  <c r="E85" i="40"/>
  <c r="A86" i="40"/>
  <c r="B86" i="40"/>
  <c r="C86" i="40"/>
  <c r="D86" i="40"/>
  <c r="E86" i="40"/>
  <c r="A87" i="40"/>
  <c r="B87" i="40"/>
  <c r="C87" i="40"/>
  <c r="D87" i="40"/>
  <c r="E87" i="40"/>
  <c r="A88" i="40"/>
  <c r="B88" i="40"/>
  <c r="C88" i="40"/>
  <c r="D88" i="40"/>
  <c r="E88" i="40"/>
  <c r="A89" i="40"/>
  <c r="B89" i="40"/>
  <c r="C89" i="40"/>
  <c r="D89" i="40"/>
  <c r="E89" i="40"/>
  <c r="A90" i="40"/>
  <c r="B90" i="40"/>
  <c r="C90" i="40"/>
  <c r="D90" i="40"/>
  <c r="E90" i="40"/>
  <c r="A91" i="40"/>
  <c r="B91" i="40"/>
  <c r="C91" i="40"/>
  <c r="D91" i="40"/>
  <c r="E91" i="40"/>
  <c r="A92" i="40"/>
  <c r="B92" i="40"/>
  <c r="C92" i="40"/>
  <c r="D92" i="40"/>
  <c r="E92" i="40"/>
  <c r="A93" i="40"/>
  <c r="B93" i="40"/>
  <c r="C93" i="40"/>
  <c r="D93" i="40"/>
  <c r="E93" i="40"/>
  <c r="A94" i="40"/>
  <c r="B94" i="40"/>
  <c r="C94" i="40"/>
  <c r="D94" i="40"/>
  <c r="E94" i="40"/>
  <c r="A95" i="40"/>
  <c r="B95" i="40"/>
  <c r="C95" i="40"/>
  <c r="D95" i="40"/>
  <c r="E95" i="40"/>
  <c r="A96" i="40"/>
  <c r="B96" i="40"/>
  <c r="C96" i="40"/>
  <c r="D96" i="40"/>
  <c r="E96" i="40"/>
  <c r="A97" i="40"/>
  <c r="B97" i="40"/>
  <c r="C97" i="40"/>
  <c r="D97" i="40"/>
  <c r="E97" i="40"/>
  <c r="A98" i="40"/>
  <c r="B98" i="40"/>
  <c r="C98" i="40"/>
  <c r="D98" i="40"/>
  <c r="E98" i="40"/>
  <c r="A99" i="40"/>
  <c r="B99" i="40"/>
  <c r="C99" i="40"/>
  <c r="D99" i="40"/>
  <c r="E99" i="40"/>
  <c r="A100" i="40"/>
  <c r="B100" i="40"/>
  <c r="C100" i="40"/>
  <c r="D100" i="40"/>
  <c r="E100" i="40"/>
  <c r="A101" i="40"/>
  <c r="B101" i="40"/>
  <c r="C101" i="40"/>
  <c r="D101" i="40"/>
  <c r="E101" i="40"/>
  <c r="A102" i="40"/>
  <c r="B102" i="40"/>
  <c r="C102" i="40"/>
  <c r="D102" i="40"/>
  <c r="E102" i="40"/>
  <c r="E15" i="40"/>
  <c r="D15" i="40"/>
  <c r="C15" i="40"/>
  <c r="B15" i="40"/>
  <c r="A15" i="40"/>
  <c r="P6" i="42"/>
  <c r="A5" i="42"/>
  <c r="A16" i="43"/>
  <c r="Z16" i="43" s="1"/>
  <c r="A17" i="43"/>
  <c r="Z17" i="43" s="1"/>
  <c r="A18" i="43"/>
  <c r="Z18" i="43" s="1"/>
  <c r="A19" i="43"/>
  <c r="Z19" i="43" s="1"/>
  <c r="A20" i="43"/>
  <c r="Z20" i="43" s="1"/>
  <c r="A21" i="43"/>
  <c r="Z21" i="43" s="1"/>
  <c r="A22" i="43"/>
  <c r="Z22" i="43" s="1"/>
  <c r="A23" i="43"/>
  <c r="Z23" i="43" s="1"/>
  <c r="A24" i="43"/>
  <c r="Z24" i="43" s="1"/>
  <c r="A25" i="43"/>
  <c r="Z25" i="43" s="1"/>
  <c r="A26" i="43"/>
  <c r="Z26" i="43" s="1"/>
  <c r="A27" i="43"/>
  <c r="Z27" i="43" s="1"/>
  <c r="A28" i="43"/>
  <c r="Z28" i="43" s="1"/>
  <c r="A29" i="43"/>
  <c r="Z29" i="43" s="1"/>
  <c r="A30" i="43"/>
  <c r="Z30" i="43" s="1"/>
  <c r="A31" i="43"/>
  <c r="Z31" i="43" s="1"/>
  <c r="A32" i="43"/>
  <c r="Z32" i="43" s="1"/>
  <c r="A33" i="43"/>
  <c r="Z33" i="43" s="1"/>
  <c r="A34" i="43"/>
  <c r="Z34" i="43" s="1"/>
  <c r="A35" i="43"/>
  <c r="Z35" i="43" s="1"/>
  <c r="A36" i="43"/>
  <c r="Z36" i="43" s="1"/>
  <c r="A37" i="43"/>
  <c r="Z37" i="43" s="1"/>
  <c r="A38" i="43"/>
  <c r="Z38" i="43" s="1"/>
  <c r="A39" i="43"/>
  <c r="Z39" i="43" s="1"/>
  <c r="A40" i="43"/>
  <c r="Z40" i="43" s="1"/>
  <c r="A41" i="43"/>
  <c r="Z41" i="43" s="1"/>
  <c r="A42" i="43"/>
  <c r="Z42" i="43" s="1"/>
  <c r="A43" i="43"/>
  <c r="Z43" i="43" s="1"/>
  <c r="A44" i="43"/>
  <c r="Z44" i="43" s="1"/>
  <c r="A45" i="43"/>
  <c r="Z45" i="43" s="1"/>
  <c r="A46" i="43"/>
  <c r="Z46" i="43" s="1"/>
  <c r="A47" i="43"/>
  <c r="Z47" i="43" s="1"/>
  <c r="A48" i="43"/>
  <c r="Z48" i="43" s="1"/>
  <c r="A49" i="43"/>
  <c r="Z49" i="43" s="1"/>
  <c r="A50" i="43"/>
  <c r="Z50" i="43" s="1"/>
  <c r="A51" i="43"/>
  <c r="Z51" i="43" s="1"/>
  <c r="A52" i="43"/>
  <c r="Z52" i="43" s="1"/>
  <c r="A53" i="43"/>
  <c r="Z53" i="43" s="1"/>
  <c r="A54" i="43"/>
  <c r="Z54" i="43" s="1"/>
  <c r="A55" i="43"/>
  <c r="Z55" i="43" s="1"/>
  <c r="A56" i="43"/>
  <c r="Z56" i="43" s="1"/>
  <c r="A57" i="43"/>
  <c r="Z57" i="43" s="1"/>
  <c r="A58" i="43"/>
  <c r="Z58" i="43" s="1"/>
  <c r="A59" i="43"/>
  <c r="Z59" i="43" s="1"/>
  <c r="A60" i="43"/>
  <c r="Z60" i="43" s="1"/>
  <c r="A61" i="43"/>
  <c r="Z61" i="43" s="1"/>
  <c r="A62" i="43"/>
  <c r="Z62" i="43" s="1"/>
  <c r="A63" i="43"/>
  <c r="Z63" i="43" s="1"/>
  <c r="A64" i="43"/>
  <c r="Z64" i="43" s="1"/>
  <c r="A65" i="43"/>
  <c r="Z65" i="43" s="1"/>
  <c r="A66" i="43"/>
  <c r="Z66" i="43" s="1"/>
  <c r="A67" i="43"/>
  <c r="Z67" i="43" s="1"/>
  <c r="A68" i="43"/>
  <c r="Z68" i="43" s="1"/>
  <c r="A69" i="43"/>
  <c r="Z69" i="43" s="1"/>
  <c r="A70" i="43"/>
  <c r="Z70" i="43" s="1"/>
  <c r="A71" i="43"/>
  <c r="Z71" i="43" s="1"/>
  <c r="A72" i="43"/>
  <c r="Z72" i="43" s="1"/>
  <c r="A73" i="43"/>
  <c r="Z73" i="43" s="1"/>
  <c r="A74" i="43"/>
  <c r="A75" i="43"/>
  <c r="A76" i="43"/>
  <c r="A77" i="43"/>
  <c r="A78" i="43"/>
  <c r="A79" i="43"/>
  <c r="A80" i="43"/>
  <c r="A81" i="43"/>
  <c r="A82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6" i="42"/>
  <c r="A17" i="42"/>
  <c r="A18" i="42"/>
  <c r="A19" i="42"/>
  <c r="A20" i="42"/>
  <c r="A21" i="42"/>
  <c r="A22" i="42"/>
  <c r="A23" i="42"/>
  <c r="A24" i="42"/>
  <c r="A25" i="42"/>
  <c r="A26" i="42"/>
  <c r="A27" i="42"/>
  <c r="A28" i="42"/>
  <c r="A29" i="42"/>
  <c r="A30" i="42"/>
  <c r="A31" i="42"/>
  <c r="A32" i="42"/>
  <c r="A33" i="42"/>
  <c r="A34" i="42"/>
  <c r="A35" i="42"/>
  <c r="A36" i="42"/>
  <c r="A37" i="42"/>
  <c r="A38" i="42"/>
  <c r="A39" i="42"/>
  <c r="A40" i="42"/>
  <c r="A41" i="42"/>
  <c r="A42" i="42"/>
  <c r="A43" i="42"/>
  <c r="A44" i="42"/>
  <c r="A45" i="42"/>
  <c r="A46" i="42"/>
  <c r="A47" i="42"/>
  <c r="A48" i="42"/>
  <c r="A49" i="42"/>
  <c r="A50" i="42"/>
  <c r="A51" i="42"/>
  <c r="A52" i="42"/>
  <c r="A53" i="42"/>
  <c r="A54" i="42"/>
  <c r="A55" i="42"/>
  <c r="A56" i="42"/>
  <c r="A57" i="42"/>
  <c r="A58" i="42"/>
  <c r="A59" i="42"/>
  <c r="A60" i="42"/>
  <c r="A61" i="42"/>
  <c r="A62" i="42"/>
  <c r="A63" i="42"/>
  <c r="A64" i="42"/>
  <c r="A65" i="42"/>
  <c r="A66" i="42"/>
  <c r="A67" i="42"/>
  <c r="A68" i="42"/>
  <c r="A69" i="42"/>
  <c r="A70" i="42"/>
  <c r="A71" i="42"/>
  <c r="A72" i="42"/>
  <c r="A73" i="42"/>
  <c r="A74" i="42"/>
  <c r="A75" i="42"/>
  <c r="A76" i="42"/>
  <c r="A77" i="42"/>
  <c r="A78" i="42"/>
  <c r="A79" i="42"/>
  <c r="A80" i="42"/>
  <c r="A81" i="42"/>
  <c r="A82" i="42"/>
  <c r="A83" i="42"/>
  <c r="A84" i="42"/>
  <c r="A85" i="42"/>
  <c r="A86" i="42"/>
  <c r="A87" i="42"/>
  <c r="A88" i="42"/>
  <c r="A89" i="42"/>
  <c r="A90" i="42"/>
  <c r="A91" i="42"/>
  <c r="A92" i="42"/>
  <c r="A93" i="42"/>
  <c r="A94" i="42"/>
  <c r="A95" i="42"/>
  <c r="A96" i="42"/>
  <c r="A97" i="42"/>
  <c r="A98" i="42"/>
  <c r="A99" i="42"/>
  <c r="A100" i="42"/>
  <c r="A101" i="42"/>
  <c r="A102" i="42"/>
  <c r="D16" i="42"/>
  <c r="E16" i="42"/>
  <c r="D17" i="42"/>
  <c r="E17" i="42"/>
  <c r="D18" i="42"/>
  <c r="E18" i="42"/>
  <c r="D19" i="42"/>
  <c r="E19" i="42"/>
  <c r="D20" i="42"/>
  <c r="E20" i="42"/>
  <c r="D21" i="42"/>
  <c r="E21" i="42"/>
  <c r="D22" i="42"/>
  <c r="E22" i="42"/>
  <c r="D23" i="42"/>
  <c r="E23" i="42"/>
  <c r="D24" i="42"/>
  <c r="E24" i="42"/>
  <c r="D25" i="42"/>
  <c r="E25" i="42"/>
  <c r="D26" i="42"/>
  <c r="E26" i="42"/>
  <c r="D27" i="42"/>
  <c r="E27" i="42"/>
  <c r="D28" i="42"/>
  <c r="E28" i="42"/>
  <c r="D29" i="42"/>
  <c r="E29" i="42"/>
  <c r="D30" i="42"/>
  <c r="E30" i="42"/>
  <c r="D31" i="42"/>
  <c r="E31" i="42"/>
  <c r="D32" i="42"/>
  <c r="E32" i="42"/>
  <c r="D33" i="42"/>
  <c r="E33" i="42"/>
  <c r="D34" i="42"/>
  <c r="E34" i="42"/>
  <c r="D35" i="42"/>
  <c r="E35" i="42"/>
  <c r="D36" i="42"/>
  <c r="E36" i="42"/>
  <c r="D37" i="42"/>
  <c r="E37" i="42"/>
  <c r="D38" i="42"/>
  <c r="E38" i="42"/>
  <c r="D39" i="42"/>
  <c r="E39" i="42"/>
  <c r="D40" i="42"/>
  <c r="E40" i="42"/>
  <c r="D41" i="42"/>
  <c r="E41" i="42"/>
  <c r="D42" i="42"/>
  <c r="E42" i="42"/>
  <c r="D43" i="42"/>
  <c r="E43" i="42"/>
  <c r="D44" i="42"/>
  <c r="E44" i="42"/>
  <c r="D45" i="42"/>
  <c r="E45" i="42"/>
  <c r="D46" i="42"/>
  <c r="E46" i="42"/>
  <c r="D47" i="42"/>
  <c r="E47" i="42"/>
  <c r="D48" i="42"/>
  <c r="E48" i="42"/>
  <c r="D49" i="42"/>
  <c r="E49" i="42"/>
  <c r="D50" i="42"/>
  <c r="E50" i="42"/>
  <c r="D51" i="42"/>
  <c r="E51" i="42"/>
  <c r="D52" i="42"/>
  <c r="E52" i="42"/>
  <c r="D53" i="42"/>
  <c r="E53" i="42"/>
  <c r="D54" i="42"/>
  <c r="E54" i="42"/>
  <c r="D55" i="42"/>
  <c r="E55" i="42"/>
  <c r="D56" i="42"/>
  <c r="E56" i="42"/>
  <c r="D57" i="42"/>
  <c r="E57" i="42"/>
  <c r="D58" i="42"/>
  <c r="E58" i="42"/>
  <c r="D59" i="42"/>
  <c r="E59" i="42"/>
  <c r="D60" i="42"/>
  <c r="E60" i="42"/>
  <c r="D61" i="42"/>
  <c r="E61" i="42"/>
  <c r="D62" i="42"/>
  <c r="E62" i="42"/>
  <c r="D63" i="42"/>
  <c r="E63" i="42"/>
  <c r="D64" i="42"/>
  <c r="E64" i="42"/>
  <c r="D65" i="42"/>
  <c r="E65" i="42"/>
  <c r="D66" i="42"/>
  <c r="E66" i="42"/>
  <c r="D67" i="42"/>
  <c r="E67" i="42"/>
  <c r="D68" i="42"/>
  <c r="E68" i="42"/>
  <c r="D69" i="42"/>
  <c r="E69" i="42"/>
  <c r="D70" i="42"/>
  <c r="E70" i="42"/>
  <c r="D71" i="42"/>
  <c r="E71" i="42"/>
  <c r="D72" i="42"/>
  <c r="E72" i="42"/>
  <c r="D73" i="42"/>
  <c r="E73" i="42"/>
  <c r="D74" i="42"/>
  <c r="E74" i="42"/>
  <c r="D75" i="42"/>
  <c r="E75" i="42"/>
  <c r="D76" i="42"/>
  <c r="E76" i="42"/>
  <c r="D77" i="42"/>
  <c r="E77" i="42"/>
  <c r="D78" i="42"/>
  <c r="E78" i="42"/>
  <c r="D79" i="42"/>
  <c r="E79" i="42"/>
  <c r="D80" i="42"/>
  <c r="E80" i="42"/>
  <c r="D81" i="42"/>
  <c r="E81" i="42"/>
  <c r="D82" i="42"/>
  <c r="E82" i="42"/>
  <c r="D83" i="42"/>
  <c r="E83" i="42"/>
  <c r="D84" i="42"/>
  <c r="E84" i="42"/>
  <c r="D85" i="42"/>
  <c r="E85" i="42"/>
  <c r="D86" i="42"/>
  <c r="E86" i="42"/>
  <c r="D87" i="42"/>
  <c r="E87" i="42"/>
  <c r="D88" i="42"/>
  <c r="E88" i="42"/>
  <c r="D89" i="42"/>
  <c r="E89" i="42"/>
  <c r="D90" i="42"/>
  <c r="E90" i="42"/>
  <c r="D91" i="42"/>
  <c r="E91" i="42"/>
  <c r="D92" i="42"/>
  <c r="E92" i="42"/>
  <c r="D93" i="42"/>
  <c r="E93" i="42"/>
  <c r="D94" i="42"/>
  <c r="E94" i="42"/>
  <c r="D95" i="42"/>
  <c r="E95" i="42"/>
  <c r="D96" i="42"/>
  <c r="E96" i="42"/>
  <c r="D97" i="42"/>
  <c r="E97" i="42"/>
  <c r="D98" i="42"/>
  <c r="E98" i="42"/>
  <c r="D99" i="42"/>
  <c r="E99" i="42"/>
  <c r="D100" i="42"/>
  <c r="E100" i="42"/>
  <c r="D101" i="42"/>
  <c r="E101" i="42"/>
  <c r="D102" i="42"/>
  <c r="E102" i="42"/>
  <c r="E15" i="42"/>
  <c r="D15" i="42"/>
  <c r="C102" i="42"/>
  <c r="B102" i="42"/>
  <c r="C101" i="42"/>
  <c r="B101" i="42"/>
  <c r="C100" i="42"/>
  <c r="B100" i="42"/>
  <c r="C99" i="42"/>
  <c r="B99" i="42"/>
  <c r="C98" i="42"/>
  <c r="B98" i="42"/>
  <c r="C97" i="42"/>
  <c r="B97" i="42"/>
  <c r="C96" i="42"/>
  <c r="B96" i="42"/>
  <c r="C95" i="42"/>
  <c r="B95" i="42"/>
  <c r="C94" i="42"/>
  <c r="B94" i="42"/>
  <c r="C93" i="42"/>
  <c r="B93" i="42"/>
  <c r="C92" i="42"/>
  <c r="B92" i="42"/>
  <c r="C91" i="42"/>
  <c r="B91" i="42"/>
  <c r="C90" i="42"/>
  <c r="B90" i="42"/>
  <c r="C89" i="42"/>
  <c r="B89" i="42"/>
  <c r="C88" i="42"/>
  <c r="B88" i="42"/>
  <c r="C87" i="42"/>
  <c r="B87" i="42"/>
  <c r="C86" i="42"/>
  <c r="B86" i="42"/>
  <c r="C85" i="42"/>
  <c r="B85" i="42"/>
  <c r="C84" i="42"/>
  <c r="B84" i="42"/>
  <c r="C83" i="42"/>
  <c r="B83" i="42"/>
  <c r="C82" i="42"/>
  <c r="B82" i="42"/>
  <c r="C81" i="42"/>
  <c r="B81" i="42"/>
  <c r="C80" i="42"/>
  <c r="B80" i="42"/>
  <c r="C79" i="42"/>
  <c r="B79" i="42"/>
  <c r="C78" i="42"/>
  <c r="B78" i="42"/>
  <c r="C77" i="42"/>
  <c r="B77" i="42"/>
  <c r="C76" i="42"/>
  <c r="B76" i="42"/>
  <c r="C75" i="42"/>
  <c r="B75" i="42"/>
  <c r="C74" i="42"/>
  <c r="B74" i="42"/>
  <c r="C73" i="42"/>
  <c r="B73" i="42"/>
  <c r="C72" i="42"/>
  <c r="B72" i="42"/>
  <c r="C71" i="42"/>
  <c r="B71" i="42"/>
  <c r="C70" i="42"/>
  <c r="B70" i="42"/>
  <c r="C69" i="42"/>
  <c r="B69" i="42"/>
  <c r="C68" i="42"/>
  <c r="B68" i="42"/>
  <c r="C67" i="42"/>
  <c r="B67" i="42"/>
  <c r="C66" i="42"/>
  <c r="B66" i="42"/>
  <c r="C65" i="42"/>
  <c r="B65" i="42"/>
  <c r="C64" i="42"/>
  <c r="B64" i="42"/>
  <c r="C63" i="42"/>
  <c r="B63" i="42"/>
  <c r="C62" i="42"/>
  <c r="B62" i="42"/>
  <c r="C61" i="42"/>
  <c r="B61" i="42"/>
  <c r="C60" i="42"/>
  <c r="B60" i="42"/>
  <c r="C59" i="42"/>
  <c r="B59" i="42"/>
  <c r="C58" i="42"/>
  <c r="B58" i="42"/>
  <c r="C57" i="42"/>
  <c r="B57" i="42"/>
  <c r="C56" i="42"/>
  <c r="B56" i="42"/>
  <c r="C55" i="42"/>
  <c r="B55" i="42"/>
  <c r="C54" i="42"/>
  <c r="B54" i="42"/>
  <c r="C53" i="42"/>
  <c r="B53" i="42"/>
  <c r="C52" i="42"/>
  <c r="B52" i="42"/>
  <c r="C51" i="42"/>
  <c r="B51" i="42"/>
  <c r="C50" i="42"/>
  <c r="B50" i="42"/>
  <c r="C49" i="42"/>
  <c r="B49" i="42"/>
  <c r="C48" i="42"/>
  <c r="B48" i="42"/>
  <c r="C47" i="42"/>
  <c r="B47" i="42"/>
  <c r="C46" i="42"/>
  <c r="B46" i="42"/>
  <c r="C45" i="42"/>
  <c r="B45" i="42"/>
  <c r="C44" i="42"/>
  <c r="B44" i="42"/>
  <c r="C43" i="42"/>
  <c r="B43" i="42"/>
  <c r="C42" i="42"/>
  <c r="B42" i="42"/>
  <c r="C41" i="42"/>
  <c r="B41" i="42"/>
  <c r="C40" i="42"/>
  <c r="B40" i="42"/>
  <c r="C39" i="42"/>
  <c r="B39" i="42"/>
  <c r="C38" i="42"/>
  <c r="B38" i="42"/>
  <c r="C37" i="42"/>
  <c r="B37" i="42"/>
  <c r="C36" i="42"/>
  <c r="B36" i="42"/>
  <c r="C35" i="42"/>
  <c r="B35" i="42"/>
  <c r="C34" i="42"/>
  <c r="B34" i="42"/>
  <c r="C33" i="42"/>
  <c r="B33" i="42"/>
  <c r="C32" i="42"/>
  <c r="B32" i="42"/>
  <c r="C31" i="42"/>
  <c r="B31" i="42"/>
  <c r="C30" i="42"/>
  <c r="B30" i="42"/>
  <c r="C29" i="42"/>
  <c r="B29" i="42"/>
  <c r="C28" i="42"/>
  <c r="B28" i="42"/>
  <c r="C27" i="42"/>
  <c r="B27" i="42"/>
  <c r="C26" i="42"/>
  <c r="B26" i="42"/>
  <c r="C25" i="42"/>
  <c r="B25" i="42"/>
  <c r="C24" i="42"/>
  <c r="B24" i="42"/>
  <c r="C23" i="42"/>
  <c r="B23" i="42"/>
  <c r="C22" i="42"/>
  <c r="B22" i="42"/>
  <c r="C21" i="42"/>
  <c r="B21" i="42"/>
  <c r="C20" i="42"/>
  <c r="B20" i="42"/>
  <c r="C19" i="42"/>
  <c r="B19" i="42"/>
  <c r="C18" i="42"/>
  <c r="B18" i="42"/>
  <c r="C17" i="42"/>
  <c r="B17" i="42"/>
  <c r="C16" i="42"/>
  <c r="B16" i="42"/>
  <c r="C15" i="42"/>
  <c r="B15" i="42"/>
  <c r="A15" i="42"/>
  <c r="A8" i="42"/>
  <c r="N12" i="42"/>
  <c r="E7" i="62"/>
  <c r="B7" i="62"/>
  <c r="B5" i="62"/>
  <c r="D16" i="43"/>
  <c r="E16" i="43"/>
  <c r="F16" i="43"/>
  <c r="D17" i="43"/>
  <c r="E17" i="43"/>
  <c r="F17" i="43"/>
  <c r="D18" i="43"/>
  <c r="E18" i="43"/>
  <c r="F18" i="43"/>
  <c r="D19" i="43"/>
  <c r="E19" i="43"/>
  <c r="F19" i="43"/>
  <c r="D20" i="43"/>
  <c r="E20" i="43"/>
  <c r="F20" i="43"/>
  <c r="D21" i="43"/>
  <c r="E21" i="43"/>
  <c r="F21" i="43"/>
  <c r="D22" i="43"/>
  <c r="E22" i="43"/>
  <c r="F22" i="43"/>
  <c r="D23" i="43"/>
  <c r="E23" i="43"/>
  <c r="F23" i="43"/>
  <c r="D24" i="43"/>
  <c r="E24" i="43"/>
  <c r="F24" i="43"/>
  <c r="D25" i="43"/>
  <c r="E25" i="43"/>
  <c r="F25" i="43"/>
  <c r="D26" i="43"/>
  <c r="E26" i="43"/>
  <c r="F26" i="43"/>
  <c r="D27" i="43"/>
  <c r="E27" i="43"/>
  <c r="F27" i="43"/>
  <c r="D28" i="43"/>
  <c r="E28" i="43"/>
  <c r="F28" i="43"/>
  <c r="D29" i="43"/>
  <c r="E29" i="43"/>
  <c r="F29" i="43"/>
  <c r="D30" i="43"/>
  <c r="E30" i="43"/>
  <c r="F30" i="43"/>
  <c r="D31" i="43"/>
  <c r="E31" i="43"/>
  <c r="F31" i="43"/>
  <c r="D32" i="43"/>
  <c r="E32" i="43"/>
  <c r="F32" i="43"/>
  <c r="D33" i="43"/>
  <c r="E33" i="43"/>
  <c r="F33" i="43"/>
  <c r="D34" i="43"/>
  <c r="E34" i="43"/>
  <c r="F34" i="43"/>
  <c r="D35" i="43"/>
  <c r="E35" i="43"/>
  <c r="F35" i="43"/>
  <c r="D36" i="43"/>
  <c r="E36" i="43"/>
  <c r="F36" i="43"/>
  <c r="D37" i="43"/>
  <c r="E37" i="43"/>
  <c r="F37" i="43"/>
  <c r="D38" i="43"/>
  <c r="E38" i="43"/>
  <c r="F38" i="43"/>
  <c r="D39" i="43"/>
  <c r="E39" i="43"/>
  <c r="F39" i="43"/>
  <c r="D40" i="43"/>
  <c r="E40" i="43"/>
  <c r="F40" i="43"/>
  <c r="D41" i="43"/>
  <c r="E41" i="43"/>
  <c r="F41" i="43"/>
  <c r="D42" i="43"/>
  <c r="E42" i="43"/>
  <c r="F42" i="43"/>
  <c r="D43" i="43"/>
  <c r="E43" i="43"/>
  <c r="F43" i="43"/>
  <c r="D44" i="43"/>
  <c r="E44" i="43"/>
  <c r="F44" i="43"/>
  <c r="D45" i="43"/>
  <c r="E45" i="43"/>
  <c r="F45" i="43"/>
  <c r="D46" i="43"/>
  <c r="E46" i="43"/>
  <c r="F46" i="43"/>
  <c r="D47" i="43"/>
  <c r="E47" i="43"/>
  <c r="F47" i="43"/>
  <c r="D48" i="43"/>
  <c r="E48" i="43"/>
  <c r="F48" i="43"/>
  <c r="D49" i="43"/>
  <c r="E49" i="43"/>
  <c r="F49" i="43"/>
  <c r="D50" i="43"/>
  <c r="E50" i="43"/>
  <c r="F50" i="43"/>
  <c r="D51" i="43"/>
  <c r="E51" i="43"/>
  <c r="F51" i="43"/>
  <c r="D52" i="43"/>
  <c r="E52" i="43"/>
  <c r="F52" i="43"/>
  <c r="D53" i="43"/>
  <c r="E53" i="43"/>
  <c r="F53" i="43"/>
  <c r="D54" i="43"/>
  <c r="E54" i="43"/>
  <c r="F54" i="43"/>
  <c r="D55" i="43"/>
  <c r="E55" i="43"/>
  <c r="F55" i="43"/>
  <c r="D56" i="43"/>
  <c r="E56" i="43"/>
  <c r="F56" i="43"/>
  <c r="D57" i="43"/>
  <c r="E57" i="43"/>
  <c r="F57" i="43"/>
  <c r="D58" i="43"/>
  <c r="E58" i="43"/>
  <c r="F58" i="43"/>
  <c r="D59" i="43"/>
  <c r="E59" i="43"/>
  <c r="F59" i="43"/>
  <c r="D60" i="43"/>
  <c r="E60" i="43"/>
  <c r="F60" i="43"/>
  <c r="D61" i="43"/>
  <c r="E61" i="43"/>
  <c r="F61" i="43"/>
  <c r="D62" i="43"/>
  <c r="E62" i="43"/>
  <c r="F62" i="43"/>
  <c r="D63" i="43"/>
  <c r="E63" i="43"/>
  <c r="F63" i="43"/>
  <c r="D64" i="43"/>
  <c r="E64" i="43"/>
  <c r="F64" i="43"/>
  <c r="D65" i="43"/>
  <c r="E65" i="43"/>
  <c r="F65" i="43"/>
  <c r="D66" i="43"/>
  <c r="E66" i="43"/>
  <c r="F66" i="43"/>
  <c r="D67" i="43"/>
  <c r="E67" i="43"/>
  <c r="F67" i="43"/>
  <c r="D68" i="43"/>
  <c r="E68" i="43"/>
  <c r="F68" i="43"/>
  <c r="D69" i="43"/>
  <c r="E69" i="43"/>
  <c r="F69" i="43"/>
  <c r="D70" i="43"/>
  <c r="E70" i="43"/>
  <c r="F70" i="43"/>
  <c r="D71" i="43"/>
  <c r="E71" i="43"/>
  <c r="F71" i="43"/>
  <c r="D72" i="43"/>
  <c r="E72" i="43"/>
  <c r="F72" i="43"/>
  <c r="D73" i="43"/>
  <c r="E73" i="43"/>
  <c r="F73" i="43"/>
  <c r="D74" i="43"/>
  <c r="E74" i="43"/>
  <c r="F74" i="43"/>
  <c r="D75" i="43"/>
  <c r="E75" i="43"/>
  <c r="F75" i="43"/>
  <c r="D76" i="43"/>
  <c r="E76" i="43"/>
  <c r="F76" i="43"/>
  <c r="D77" i="43"/>
  <c r="E77" i="43"/>
  <c r="F77" i="43"/>
  <c r="D78" i="43"/>
  <c r="E78" i="43"/>
  <c r="F78" i="43"/>
  <c r="D79" i="43"/>
  <c r="E79" i="43"/>
  <c r="F79" i="43"/>
  <c r="D80" i="43"/>
  <c r="E80" i="43"/>
  <c r="F80" i="43"/>
  <c r="D81" i="43"/>
  <c r="E81" i="43"/>
  <c r="F81" i="43"/>
  <c r="D82" i="43"/>
  <c r="E82" i="43"/>
  <c r="F82" i="43"/>
  <c r="D83" i="43"/>
  <c r="E83" i="43"/>
  <c r="F83" i="43"/>
  <c r="D84" i="43"/>
  <c r="E84" i="43"/>
  <c r="F84" i="43"/>
  <c r="D85" i="43"/>
  <c r="E85" i="43"/>
  <c r="F85" i="43"/>
  <c r="D86" i="43"/>
  <c r="E86" i="43"/>
  <c r="F86" i="43"/>
  <c r="D87" i="43"/>
  <c r="E87" i="43"/>
  <c r="F87" i="43"/>
  <c r="D88" i="43"/>
  <c r="E88" i="43"/>
  <c r="F88" i="43"/>
  <c r="D89" i="43"/>
  <c r="E89" i="43"/>
  <c r="F89" i="43"/>
  <c r="D90" i="43"/>
  <c r="E90" i="43"/>
  <c r="F90" i="43"/>
  <c r="D91" i="43"/>
  <c r="E91" i="43"/>
  <c r="F91" i="43"/>
  <c r="D92" i="43"/>
  <c r="E92" i="43"/>
  <c r="F92" i="43"/>
  <c r="D93" i="43"/>
  <c r="E93" i="43"/>
  <c r="F93" i="43"/>
  <c r="D94" i="43"/>
  <c r="E94" i="43"/>
  <c r="F94" i="43"/>
  <c r="D95" i="43"/>
  <c r="E95" i="43"/>
  <c r="F95" i="43"/>
  <c r="D96" i="43"/>
  <c r="E96" i="43"/>
  <c r="F96" i="43"/>
  <c r="D97" i="43"/>
  <c r="E97" i="43"/>
  <c r="F97" i="43"/>
  <c r="D98" i="43"/>
  <c r="E98" i="43"/>
  <c r="F98" i="43"/>
  <c r="D99" i="43"/>
  <c r="E99" i="43"/>
  <c r="F99" i="43"/>
  <c r="D100" i="43"/>
  <c r="E100" i="43"/>
  <c r="F100" i="43"/>
  <c r="D101" i="43"/>
  <c r="E101" i="43"/>
  <c r="F101" i="43"/>
  <c r="D102" i="43"/>
  <c r="E102" i="43"/>
  <c r="F102" i="43"/>
  <c r="D15" i="43"/>
  <c r="B16" i="43"/>
  <c r="C16" i="43"/>
  <c r="B17" i="43"/>
  <c r="C17" i="43"/>
  <c r="B18" i="43"/>
  <c r="C18" i="43"/>
  <c r="B19" i="43"/>
  <c r="C19" i="43"/>
  <c r="B20" i="43"/>
  <c r="C20" i="43"/>
  <c r="B21" i="43"/>
  <c r="C21" i="43"/>
  <c r="B22" i="43"/>
  <c r="C22" i="43"/>
  <c r="B23" i="43"/>
  <c r="C23" i="43"/>
  <c r="B24" i="43"/>
  <c r="C24" i="43"/>
  <c r="B25" i="43"/>
  <c r="C25" i="43"/>
  <c r="B26" i="43"/>
  <c r="C26" i="43"/>
  <c r="B27" i="43"/>
  <c r="C27" i="43"/>
  <c r="B28" i="43"/>
  <c r="C28" i="43"/>
  <c r="B29" i="43"/>
  <c r="C29" i="43"/>
  <c r="B30" i="43"/>
  <c r="C30" i="43"/>
  <c r="B31" i="43"/>
  <c r="C31" i="43"/>
  <c r="B32" i="43"/>
  <c r="C32" i="43"/>
  <c r="B33" i="43"/>
  <c r="C33" i="43"/>
  <c r="B34" i="43"/>
  <c r="C34" i="43"/>
  <c r="B35" i="43"/>
  <c r="C35" i="43"/>
  <c r="B36" i="43"/>
  <c r="C36" i="43"/>
  <c r="B37" i="43"/>
  <c r="C37" i="43"/>
  <c r="B38" i="43"/>
  <c r="C38" i="43"/>
  <c r="B39" i="43"/>
  <c r="C39" i="43"/>
  <c r="B40" i="43"/>
  <c r="C40" i="43"/>
  <c r="B41" i="43"/>
  <c r="C41" i="43"/>
  <c r="B42" i="43"/>
  <c r="C42" i="43"/>
  <c r="B43" i="43"/>
  <c r="C43" i="43"/>
  <c r="B44" i="43"/>
  <c r="C44" i="43"/>
  <c r="B45" i="43"/>
  <c r="C45" i="43"/>
  <c r="B46" i="43"/>
  <c r="C46" i="43"/>
  <c r="B47" i="43"/>
  <c r="C47" i="43"/>
  <c r="B48" i="43"/>
  <c r="C48" i="43"/>
  <c r="B49" i="43"/>
  <c r="C49" i="43"/>
  <c r="B50" i="43"/>
  <c r="C50" i="43"/>
  <c r="B51" i="43"/>
  <c r="C51" i="43"/>
  <c r="B52" i="43"/>
  <c r="C52" i="43"/>
  <c r="B53" i="43"/>
  <c r="C53" i="43"/>
  <c r="B54" i="43"/>
  <c r="C54" i="43"/>
  <c r="B55" i="43"/>
  <c r="C55" i="43"/>
  <c r="B56" i="43"/>
  <c r="C56" i="43"/>
  <c r="B57" i="43"/>
  <c r="C57" i="43"/>
  <c r="B58" i="43"/>
  <c r="C58" i="43"/>
  <c r="B59" i="43"/>
  <c r="C59" i="43"/>
  <c r="B60" i="43"/>
  <c r="C60" i="43"/>
  <c r="B61" i="43"/>
  <c r="C61" i="43"/>
  <c r="B62" i="43"/>
  <c r="C62" i="43"/>
  <c r="B63" i="43"/>
  <c r="C63" i="43"/>
  <c r="B64" i="43"/>
  <c r="C64" i="43"/>
  <c r="B65" i="43"/>
  <c r="C65" i="43"/>
  <c r="B66" i="43"/>
  <c r="C66" i="43"/>
  <c r="B67" i="43"/>
  <c r="C67" i="43"/>
  <c r="B68" i="43"/>
  <c r="C68" i="43"/>
  <c r="B69" i="43"/>
  <c r="C69" i="43"/>
  <c r="B70" i="43"/>
  <c r="C70" i="43"/>
  <c r="B71" i="43"/>
  <c r="C71" i="43"/>
  <c r="B72" i="43"/>
  <c r="C72" i="43"/>
  <c r="B73" i="43"/>
  <c r="C73" i="43"/>
  <c r="B74" i="43"/>
  <c r="C74" i="43"/>
  <c r="B75" i="43"/>
  <c r="C75" i="43"/>
  <c r="B76" i="43"/>
  <c r="C76" i="43"/>
  <c r="B77" i="43"/>
  <c r="C77" i="43"/>
  <c r="B78" i="43"/>
  <c r="C78" i="43"/>
  <c r="B79" i="43"/>
  <c r="C79" i="43"/>
  <c r="B80" i="43"/>
  <c r="C80" i="43"/>
  <c r="B81" i="43"/>
  <c r="C81" i="43"/>
  <c r="B82" i="43"/>
  <c r="C82" i="43"/>
  <c r="B83" i="43"/>
  <c r="C83" i="43"/>
  <c r="B84" i="43"/>
  <c r="C84" i="43"/>
  <c r="B85" i="43"/>
  <c r="C85" i="43"/>
  <c r="B86" i="43"/>
  <c r="C86" i="43"/>
  <c r="B87" i="43"/>
  <c r="C87" i="43"/>
  <c r="B88" i="43"/>
  <c r="C88" i="43"/>
  <c r="B89" i="43"/>
  <c r="C89" i="43"/>
  <c r="B90" i="43"/>
  <c r="C90" i="43"/>
  <c r="B91" i="43"/>
  <c r="C91" i="43"/>
  <c r="B92" i="43"/>
  <c r="C92" i="43"/>
  <c r="B93" i="43"/>
  <c r="C93" i="43"/>
  <c r="B94" i="43"/>
  <c r="C94" i="43"/>
  <c r="B95" i="43"/>
  <c r="C95" i="43"/>
  <c r="B96" i="43"/>
  <c r="C96" i="43"/>
  <c r="B97" i="43"/>
  <c r="C97" i="43"/>
  <c r="B98" i="43"/>
  <c r="C98" i="43"/>
  <c r="B99" i="43"/>
  <c r="C99" i="43"/>
  <c r="B100" i="43"/>
  <c r="C100" i="43"/>
  <c r="B101" i="43"/>
  <c r="C101" i="43"/>
  <c r="B102" i="43"/>
  <c r="C102" i="43"/>
  <c r="B15" i="43"/>
  <c r="C15" i="43"/>
  <c r="E15" i="43"/>
  <c r="F15" i="43"/>
  <c r="A15" i="43"/>
  <c r="Z15" i="43" s="1"/>
  <c r="A5" i="43"/>
  <c r="A8" i="43"/>
  <c r="Q6" i="43"/>
  <c r="G112" i="43" l="1"/>
  <c r="D112" i="43"/>
  <c r="G111" i="43"/>
  <c r="D111" i="43"/>
  <c r="G110" i="43"/>
  <c r="D110" i="43"/>
  <c r="G109" i="43"/>
  <c r="D109" i="43"/>
  <c r="D108" i="43"/>
  <c r="G107" i="43"/>
  <c r="Q105" i="43"/>
  <c r="O105" i="43"/>
  <c r="M105" i="43"/>
  <c r="K105" i="43"/>
  <c r="I105" i="43"/>
  <c r="G105" i="43"/>
  <c r="Q104" i="43"/>
  <c r="O104" i="43"/>
  <c r="M104" i="43"/>
  <c r="K104" i="43"/>
  <c r="I104" i="43"/>
  <c r="G104" i="43"/>
  <c r="Q103" i="43"/>
  <c r="O103" i="43"/>
  <c r="M103" i="43"/>
  <c r="K103" i="43"/>
  <c r="I103" i="43"/>
  <c r="G103" i="43"/>
  <c r="O13" i="43"/>
  <c r="M13" i="43"/>
  <c r="O10" i="43"/>
  <c r="M10" i="43"/>
  <c r="K10" i="43"/>
  <c r="I10" i="43"/>
  <c r="W10" i="43" s="1"/>
  <c r="G10" i="43"/>
  <c r="F107" i="42"/>
  <c r="Q105" i="42"/>
  <c r="P105" i="42"/>
  <c r="O105" i="42"/>
  <c r="N105" i="42"/>
  <c r="M105" i="42"/>
  <c r="L105" i="42"/>
  <c r="K105" i="42"/>
  <c r="J105" i="42"/>
  <c r="I105" i="42"/>
  <c r="G105" i="42"/>
  <c r="F105" i="42"/>
  <c r="Q104" i="42"/>
  <c r="P104" i="42"/>
  <c r="O104" i="42"/>
  <c r="N104" i="42"/>
  <c r="M104" i="42"/>
  <c r="L104" i="42"/>
  <c r="K104" i="42"/>
  <c r="J104" i="42"/>
  <c r="I104" i="42"/>
  <c r="G104" i="42"/>
  <c r="F104" i="42"/>
  <c r="Q103" i="42"/>
  <c r="P103" i="42"/>
  <c r="O103" i="42"/>
  <c r="O106" i="42" s="1"/>
  <c r="G112" i="42" s="1"/>
  <c r="N103" i="42"/>
  <c r="M103" i="42"/>
  <c r="L103" i="42"/>
  <c r="K103" i="42"/>
  <c r="J103" i="42"/>
  <c r="I103" i="42"/>
  <c r="G103" i="42"/>
  <c r="F103" i="42"/>
  <c r="Y102" i="42"/>
  <c r="Y101" i="42"/>
  <c r="Y100" i="42"/>
  <c r="Y99" i="42"/>
  <c r="Y98" i="42"/>
  <c r="Y97" i="42"/>
  <c r="Y96" i="42"/>
  <c r="Y95" i="42"/>
  <c r="Y94" i="42"/>
  <c r="Y93" i="42"/>
  <c r="Y92" i="42"/>
  <c r="Y91" i="42"/>
  <c r="Y90" i="42"/>
  <c r="Y89" i="42"/>
  <c r="Y88" i="42"/>
  <c r="Y87" i="42"/>
  <c r="Y86" i="42"/>
  <c r="Y85" i="42"/>
  <c r="Y84" i="42"/>
  <c r="Y83" i="42"/>
  <c r="Y82" i="42"/>
  <c r="Y81" i="42"/>
  <c r="Y80" i="42"/>
  <c r="Y79" i="42"/>
  <c r="Y78" i="42"/>
  <c r="Y77" i="42"/>
  <c r="Y76" i="42"/>
  <c r="Y75" i="42"/>
  <c r="Y74" i="42"/>
  <c r="Y73" i="42"/>
  <c r="Y72" i="42"/>
  <c r="Y71" i="42"/>
  <c r="Y70" i="42"/>
  <c r="Y69" i="42"/>
  <c r="Y68" i="42"/>
  <c r="Y67" i="42"/>
  <c r="Y66" i="42"/>
  <c r="Y65" i="42"/>
  <c r="Y64" i="42"/>
  <c r="Y63" i="42"/>
  <c r="Y62" i="42"/>
  <c r="Y61" i="42"/>
  <c r="Y60" i="42"/>
  <c r="Y59" i="42"/>
  <c r="Y58" i="42"/>
  <c r="Y57" i="42"/>
  <c r="Y56" i="42"/>
  <c r="Y55" i="42"/>
  <c r="Y54" i="42"/>
  <c r="Y53" i="42"/>
  <c r="Y52" i="42"/>
  <c r="Y51" i="42"/>
  <c r="Y50" i="42"/>
  <c r="Y49" i="42"/>
  <c r="Y48" i="42"/>
  <c r="Y47" i="42"/>
  <c r="Y46" i="42"/>
  <c r="Y45" i="42"/>
  <c r="Y44" i="42"/>
  <c r="Y43" i="42"/>
  <c r="Y42" i="42"/>
  <c r="Y41" i="42"/>
  <c r="Y40" i="42"/>
  <c r="Y39" i="42"/>
  <c r="Y38" i="42"/>
  <c r="Y37" i="42"/>
  <c r="Y36" i="42"/>
  <c r="Y35" i="42"/>
  <c r="Y34" i="42"/>
  <c r="Y33" i="42"/>
  <c r="Y32" i="42"/>
  <c r="Y31" i="42"/>
  <c r="Y30" i="42"/>
  <c r="Y29" i="42"/>
  <c r="Y28" i="42"/>
  <c r="Y27" i="42"/>
  <c r="Y26" i="42"/>
  <c r="Y25" i="42"/>
  <c r="Y24" i="42"/>
  <c r="Y23" i="42"/>
  <c r="Y22" i="42"/>
  <c r="Y21" i="42"/>
  <c r="Y20" i="42"/>
  <c r="Y19" i="42"/>
  <c r="Y18" i="42"/>
  <c r="Y17" i="42"/>
  <c r="Y16" i="42"/>
  <c r="Y15" i="42"/>
  <c r="L13" i="42"/>
  <c r="K13" i="42"/>
  <c r="O13" i="42"/>
  <c r="N13" i="42"/>
  <c r="M13" i="42"/>
  <c r="O12" i="42"/>
  <c r="M12" i="42"/>
  <c r="L12" i="42"/>
  <c r="K12" i="42"/>
  <c r="J11" i="42"/>
  <c r="O11" i="42" s="1"/>
  <c r="I11" i="42"/>
  <c r="H11" i="42"/>
  <c r="M11" i="42" s="1"/>
  <c r="G11" i="42"/>
  <c r="L11" i="42" s="1"/>
  <c r="F11" i="42"/>
  <c r="K11" i="42" s="1"/>
  <c r="F113" i="40"/>
  <c r="F112" i="40"/>
  <c r="F111" i="40"/>
  <c r="F110" i="40"/>
  <c r="F109" i="40"/>
  <c r="F108" i="40"/>
  <c r="N10" i="40"/>
  <c r="L10" i="40"/>
  <c r="J10" i="40"/>
  <c r="H10" i="40"/>
  <c r="N11" i="42" l="1"/>
  <c r="Z10" i="42"/>
  <c r="Z61" i="42" s="1"/>
  <c r="V10" i="40"/>
  <c r="N106" i="42"/>
  <c r="G111" i="42" s="1"/>
  <c r="L106" i="42"/>
  <c r="G109" i="42" s="1"/>
  <c r="P106" i="42"/>
  <c r="G106" i="42"/>
  <c r="F109" i="42" s="1"/>
  <c r="G106" i="43"/>
  <c r="G108" i="43" s="1"/>
  <c r="K106" i="42"/>
  <c r="G108" i="42" s="1"/>
  <c r="J106" i="42"/>
  <c r="F112" i="42" s="1"/>
  <c r="H112" i="42" s="1"/>
  <c r="F106" i="42"/>
  <c r="F108" i="42" s="1"/>
  <c r="M106" i="42"/>
  <c r="G110" i="42" s="1"/>
  <c r="I106" i="42"/>
  <c r="F111" i="42" s="1"/>
  <c r="X35" i="43"/>
  <c r="Y35" i="43" s="1"/>
  <c r="X33" i="43"/>
  <c r="Y33" i="43" s="1"/>
  <c r="X31" i="43"/>
  <c r="Y31" i="43" s="1"/>
  <c r="X29" i="43"/>
  <c r="Y29" i="43" s="1"/>
  <c r="X27" i="43"/>
  <c r="Y27" i="43" s="1"/>
  <c r="X25" i="43"/>
  <c r="Y25" i="43" s="1"/>
  <c r="X23" i="43"/>
  <c r="Y23" i="43" s="1"/>
  <c r="X21" i="43"/>
  <c r="Y21" i="43" s="1"/>
  <c r="X19" i="43"/>
  <c r="Y19" i="43" s="1"/>
  <c r="X17" i="43"/>
  <c r="Y17" i="43" s="1"/>
  <c r="X15" i="43"/>
  <c r="Y15" i="43" s="1"/>
  <c r="X101" i="43"/>
  <c r="Y101" i="43" s="1"/>
  <c r="X99" i="43"/>
  <c r="Y99" i="43" s="1"/>
  <c r="X97" i="43"/>
  <c r="Y97" i="43" s="1"/>
  <c r="X95" i="43"/>
  <c r="Y95" i="43" s="1"/>
  <c r="X93" i="43"/>
  <c r="Y93" i="43" s="1"/>
  <c r="X91" i="43"/>
  <c r="Y91" i="43" s="1"/>
  <c r="X89" i="43"/>
  <c r="Y89" i="43" s="1"/>
  <c r="X87" i="43"/>
  <c r="Y87" i="43" s="1"/>
  <c r="X85" i="43"/>
  <c r="Y85" i="43" s="1"/>
  <c r="X83" i="43"/>
  <c r="Y83" i="43" s="1"/>
  <c r="X81" i="43"/>
  <c r="Y81" i="43" s="1"/>
  <c r="X79" i="43"/>
  <c r="Y79" i="43" s="1"/>
  <c r="X77" i="43"/>
  <c r="Y77" i="43" s="1"/>
  <c r="X75" i="43"/>
  <c r="Y75" i="43" s="1"/>
  <c r="X73" i="43"/>
  <c r="Y73" i="43" s="1"/>
  <c r="X71" i="43"/>
  <c r="Y71" i="43" s="1"/>
  <c r="X69" i="43"/>
  <c r="Y69" i="43" s="1"/>
  <c r="X67" i="43"/>
  <c r="Y67" i="43" s="1"/>
  <c r="X65" i="43"/>
  <c r="Y65" i="43" s="1"/>
  <c r="X63" i="43"/>
  <c r="Y63" i="43" s="1"/>
  <c r="X61" i="43"/>
  <c r="Y61" i="43" s="1"/>
  <c r="X59" i="43"/>
  <c r="Y59" i="43" s="1"/>
  <c r="X57" i="43"/>
  <c r="Y57" i="43" s="1"/>
  <c r="X55" i="43"/>
  <c r="Y55" i="43" s="1"/>
  <c r="X53" i="43"/>
  <c r="Y53" i="43" s="1"/>
  <c r="X51" i="43"/>
  <c r="Y51" i="43" s="1"/>
  <c r="X49" i="43"/>
  <c r="Y49" i="43" s="1"/>
  <c r="X47" i="43"/>
  <c r="Y47" i="43" s="1"/>
  <c r="X45" i="43"/>
  <c r="Y45" i="43" s="1"/>
  <c r="X43" i="43"/>
  <c r="Y43" i="43" s="1"/>
  <c r="X41" i="43"/>
  <c r="Y41" i="43" s="1"/>
  <c r="X39" i="43"/>
  <c r="Y39" i="43" s="1"/>
  <c r="X37" i="43"/>
  <c r="Y37" i="43" s="1"/>
  <c r="V35" i="43"/>
  <c r="V33" i="43"/>
  <c r="V31" i="43"/>
  <c r="V29" i="43"/>
  <c r="V27" i="43"/>
  <c r="V25" i="43"/>
  <c r="V23" i="43"/>
  <c r="V21" i="43"/>
  <c r="V19" i="43"/>
  <c r="V17" i="43"/>
  <c r="V15" i="43"/>
  <c r="V101" i="43"/>
  <c r="V99" i="43"/>
  <c r="V97" i="43"/>
  <c r="V95" i="43"/>
  <c r="V93" i="43"/>
  <c r="V91" i="43"/>
  <c r="V89" i="43"/>
  <c r="V87" i="43"/>
  <c r="V85" i="43"/>
  <c r="V83" i="43"/>
  <c r="V81" i="43"/>
  <c r="V79" i="43"/>
  <c r="V77" i="43"/>
  <c r="V75" i="43"/>
  <c r="V73" i="43"/>
  <c r="V71" i="43"/>
  <c r="V69" i="43"/>
  <c r="V67" i="43"/>
  <c r="V65" i="43"/>
  <c r="V63" i="43"/>
  <c r="V61" i="43"/>
  <c r="V59" i="43"/>
  <c r="V57" i="43"/>
  <c r="V55" i="43"/>
  <c r="V53" i="43"/>
  <c r="V51" i="43"/>
  <c r="V49" i="43"/>
  <c r="V47" i="43"/>
  <c r="V45" i="43"/>
  <c r="V43" i="43"/>
  <c r="V41" i="43"/>
  <c r="V39" i="43"/>
  <c r="V37" i="43"/>
  <c r="X102" i="43"/>
  <c r="Y102" i="43" s="1"/>
  <c r="X100" i="43"/>
  <c r="Y100" i="43" s="1"/>
  <c r="X98" i="43"/>
  <c r="Y98" i="43" s="1"/>
  <c r="X96" i="43"/>
  <c r="Y96" i="43" s="1"/>
  <c r="X94" i="43"/>
  <c r="Y94" i="43" s="1"/>
  <c r="X92" i="43"/>
  <c r="Y92" i="43" s="1"/>
  <c r="X90" i="43"/>
  <c r="Y90" i="43" s="1"/>
  <c r="X88" i="43"/>
  <c r="Y88" i="43" s="1"/>
  <c r="X86" i="43"/>
  <c r="Y86" i="43" s="1"/>
  <c r="X84" i="43"/>
  <c r="Y84" i="43" s="1"/>
  <c r="X82" i="43"/>
  <c r="Y82" i="43" s="1"/>
  <c r="X80" i="43"/>
  <c r="Y80" i="43" s="1"/>
  <c r="X78" i="43"/>
  <c r="Y78" i="43" s="1"/>
  <c r="X76" i="43"/>
  <c r="Y76" i="43" s="1"/>
  <c r="X74" i="43"/>
  <c r="Y74" i="43" s="1"/>
  <c r="X72" i="43"/>
  <c r="Y72" i="43" s="1"/>
  <c r="X70" i="43"/>
  <c r="Y70" i="43" s="1"/>
  <c r="X68" i="43"/>
  <c r="Y68" i="43" s="1"/>
  <c r="X66" i="43"/>
  <c r="Y66" i="43" s="1"/>
  <c r="X64" i="43"/>
  <c r="Y64" i="43" s="1"/>
  <c r="X62" i="43"/>
  <c r="Y62" i="43" s="1"/>
  <c r="X60" i="43"/>
  <c r="Y60" i="43" s="1"/>
  <c r="X58" i="43"/>
  <c r="Y58" i="43" s="1"/>
  <c r="X56" i="43"/>
  <c r="Y56" i="43" s="1"/>
  <c r="X54" i="43"/>
  <c r="Y54" i="43" s="1"/>
  <c r="X52" i="43"/>
  <c r="Y52" i="43" s="1"/>
  <c r="X50" i="43"/>
  <c r="Y50" i="43" s="1"/>
  <c r="X48" i="43"/>
  <c r="Y48" i="43" s="1"/>
  <c r="X46" i="43"/>
  <c r="Y46" i="43" s="1"/>
  <c r="X44" i="43"/>
  <c r="Y44" i="43" s="1"/>
  <c r="X42" i="43"/>
  <c r="Y42" i="43" s="1"/>
  <c r="X40" i="43"/>
  <c r="Y40" i="43" s="1"/>
  <c r="X38" i="43"/>
  <c r="Y38" i="43" s="1"/>
  <c r="V36" i="43"/>
  <c r="V34" i="43"/>
  <c r="V32" i="43"/>
  <c r="V30" i="43"/>
  <c r="V28" i="43"/>
  <c r="V26" i="43"/>
  <c r="V24" i="43"/>
  <c r="V22" i="43"/>
  <c r="V20" i="43"/>
  <c r="V18" i="43"/>
  <c r="V16" i="43"/>
  <c r="V102" i="43"/>
  <c r="V100" i="43"/>
  <c r="V98" i="43"/>
  <c r="V96" i="43"/>
  <c r="V94" i="43"/>
  <c r="V92" i="43"/>
  <c r="V90" i="43"/>
  <c r="V88" i="43"/>
  <c r="V86" i="43"/>
  <c r="V84" i="43"/>
  <c r="V82" i="43"/>
  <c r="V80" i="43"/>
  <c r="V78" i="43"/>
  <c r="V76" i="43"/>
  <c r="V74" i="43"/>
  <c r="V70" i="43"/>
  <c r="V54" i="43"/>
  <c r="X26" i="43"/>
  <c r="Y26" i="43" s="1"/>
  <c r="V44" i="43"/>
  <c r="V58" i="43"/>
  <c r="X30" i="43"/>
  <c r="Y30" i="43" s="1"/>
  <c r="V68" i="43"/>
  <c r="V52" i="43"/>
  <c r="V40" i="43"/>
  <c r="X24" i="43"/>
  <c r="Y24" i="43" s="1"/>
  <c r="V56" i="43"/>
  <c r="X28" i="43"/>
  <c r="Y28" i="43" s="1"/>
  <c r="V66" i="43"/>
  <c r="V50" i="43"/>
  <c r="X22" i="43"/>
  <c r="Y22" i="43" s="1"/>
  <c r="V72" i="43"/>
  <c r="V42" i="43"/>
  <c r="V64" i="43"/>
  <c r="V48" i="43"/>
  <c r="V38" i="43"/>
  <c r="X36" i="43"/>
  <c r="Y36" i="43" s="1"/>
  <c r="X20" i="43"/>
  <c r="Y20" i="43" s="1"/>
  <c r="X32" i="43"/>
  <c r="Y32" i="43" s="1"/>
  <c r="X16" i="43"/>
  <c r="Y16" i="43" s="1"/>
  <c r="V62" i="43"/>
  <c r="V46" i="43"/>
  <c r="X34" i="43"/>
  <c r="Y34" i="43" s="1"/>
  <c r="X18" i="43"/>
  <c r="Y18" i="43" s="1"/>
  <c r="V60" i="43"/>
  <c r="H104" i="42"/>
  <c r="H103" i="42"/>
  <c r="H105" i="42"/>
  <c r="U16" i="40" l="1"/>
  <c r="U24" i="40"/>
  <c r="U32" i="40"/>
  <c r="U40" i="40"/>
  <c r="U48" i="40"/>
  <c r="U56" i="40"/>
  <c r="U64" i="40"/>
  <c r="U72" i="40"/>
  <c r="U80" i="40"/>
  <c r="U88" i="40"/>
  <c r="U96" i="40"/>
  <c r="U29" i="40"/>
  <c r="U61" i="40"/>
  <c r="U85" i="40"/>
  <c r="U17" i="40"/>
  <c r="U25" i="40"/>
  <c r="U33" i="40"/>
  <c r="U41" i="40"/>
  <c r="U49" i="40"/>
  <c r="U57" i="40"/>
  <c r="U65" i="40"/>
  <c r="U73" i="40"/>
  <c r="U81" i="40"/>
  <c r="U89" i="40"/>
  <c r="U97" i="40"/>
  <c r="U45" i="40"/>
  <c r="U69" i="40"/>
  <c r="U93" i="40"/>
  <c r="U30" i="40"/>
  <c r="U46" i="40"/>
  <c r="U62" i="40"/>
  <c r="U78" i="40"/>
  <c r="U94" i="40"/>
  <c r="U23" i="40"/>
  <c r="U31" i="40"/>
  <c r="U47" i="40"/>
  <c r="U63" i="40"/>
  <c r="U79" i="40"/>
  <c r="U95" i="40"/>
  <c r="U18" i="40"/>
  <c r="U26" i="40"/>
  <c r="U34" i="40"/>
  <c r="U42" i="40"/>
  <c r="U50" i="40"/>
  <c r="U58" i="40"/>
  <c r="U66" i="40"/>
  <c r="U74" i="40"/>
  <c r="U82" i="40"/>
  <c r="U90" i="40"/>
  <c r="U98" i="40"/>
  <c r="U37" i="40"/>
  <c r="U19" i="40"/>
  <c r="U27" i="40"/>
  <c r="U35" i="40"/>
  <c r="U43" i="40"/>
  <c r="U51" i="40"/>
  <c r="U59" i="40"/>
  <c r="U67" i="40"/>
  <c r="U75" i="40"/>
  <c r="U83" i="40"/>
  <c r="U91" i="40"/>
  <c r="U99" i="40"/>
  <c r="U21" i="40"/>
  <c r="U53" i="40"/>
  <c r="U77" i="40"/>
  <c r="U101" i="40"/>
  <c r="U22" i="40"/>
  <c r="U38" i="40"/>
  <c r="U54" i="40"/>
  <c r="U70" i="40"/>
  <c r="U86" i="40"/>
  <c r="U102" i="40"/>
  <c r="U39" i="40"/>
  <c r="U55" i="40"/>
  <c r="U71" i="40"/>
  <c r="U87" i="40"/>
  <c r="U15" i="40"/>
  <c r="U20" i="40"/>
  <c r="U28" i="40"/>
  <c r="U36" i="40"/>
  <c r="U44" i="40"/>
  <c r="U52" i="40"/>
  <c r="U60" i="40"/>
  <c r="U68" i="40"/>
  <c r="U76" i="40"/>
  <c r="U84" i="40"/>
  <c r="U92" i="40"/>
  <c r="U100" i="40"/>
  <c r="H111" i="42"/>
  <c r="W69" i="40"/>
  <c r="X69" i="40" s="1"/>
  <c r="W32" i="40"/>
  <c r="W89" i="40"/>
  <c r="X89" i="40" s="1"/>
  <c r="W72" i="40"/>
  <c r="X72" i="40" s="1"/>
  <c r="W17" i="40"/>
  <c r="X17" i="40" s="1"/>
  <c r="Y17" i="40" s="1"/>
  <c r="W84" i="40"/>
  <c r="X84" i="40" s="1"/>
  <c r="W53" i="40"/>
  <c r="X53" i="40" s="1"/>
  <c r="W21" i="40"/>
  <c r="X21" i="40" s="1"/>
  <c r="W102" i="40"/>
  <c r="X102" i="40" s="1"/>
  <c r="W68" i="40"/>
  <c r="X68" i="40" s="1"/>
  <c r="W91" i="40"/>
  <c r="W28" i="40"/>
  <c r="W50" i="40"/>
  <c r="W75" i="40"/>
  <c r="X75" i="40" s="1"/>
  <c r="W82" i="40"/>
  <c r="X82" i="40" s="1"/>
  <c r="W22" i="40"/>
  <c r="X22" i="40" s="1"/>
  <c r="W100" i="40"/>
  <c r="W57" i="40"/>
  <c r="X57" i="40" s="1"/>
  <c r="W26" i="40"/>
  <c r="X26" i="40" s="1"/>
  <c r="W54" i="40"/>
  <c r="X54" i="40" s="1"/>
  <c r="W93" i="40"/>
  <c r="W87" i="40"/>
  <c r="W24" i="40"/>
  <c r="W81" i="40"/>
  <c r="X81" i="40" s="1"/>
  <c r="W49" i="40"/>
  <c r="X49" i="40" s="1"/>
  <c r="W18" i="40"/>
  <c r="X18" i="40" s="1"/>
  <c r="W64" i="40"/>
  <c r="X64" i="40" s="1"/>
  <c r="W31" i="40"/>
  <c r="W71" i="40"/>
  <c r="X71" i="40" s="1"/>
  <c r="W41" i="40"/>
  <c r="W70" i="40"/>
  <c r="W85" i="40"/>
  <c r="X85" i="40" s="1"/>
  <c r="W19" i="40"/>
  <c r="W47" i="40"/>
  <c r="X47" i="40" s="1"/>
  <c r="W77" i="40"/>
  <c r="X77" i="40" s="1"/>
  <c r="W45" i="40"/>
  <c r="W90" i="40"/>
  <c r="X90" i="40" s="1"/>
  <c r="W15" i="40"/>
  <c r="W94" i="40"/>
  <c r="W60" i="40"/>
  <c r="X60" i="40" s="1"/>
  <c r="W83" i="40"/>
  <c r="W20" i="40"/>
  <c r="X20" i="40" s="1"/>
  <c r="W67" i="40"/>
  <c r="X67" i="40" s="1"/>
  <c r="W43" i="40"/>
  <c r="X43" i="40" s="1"/>
  <c r="W95" i="40"/>
  <c r="X95" i="40" s="1"/>
  <c r="W39" i="40"/>
  <c r="W79" i="40"/>
  <c r="X79" i="40" s="1"/>
  <c r="W16" i="40"/>
  <c r="W73" i="40"/>
  <c r="X73" i="40" s="1"/>
  <c r="W35" i="40"/>
  <c r="W42" i="40"/>
  <c r="W98" i="40"/>
  <c r="W56" i="40"/>
  <c r="W23" i="40"/>
  <c r="W96" i="40"/>
  <c r="X96" i="40" s="1"/>
  <c r="W63" i="40"/>
  <c r="X63" i="40" s="1"/>
  <c r="W33" i="40"/>
  <c r="W27" i="40"/>
  <c r="W74" i="40"/>
  <c r="X74" i="40" s="1"/>
  <c r="W86" i="40"/>
  <c r="X86" i="40" s="1"/>
  <c r="W52" i="40"/>
  <c r="W59" i="40"/>
  <c r="W38" i="40"/>
  <c r="W40" i="40"/>
  <c r="X40" i="40" s="1"/>
  <c r="W65" i="40"/>
  <c r="X65" i="40" s="1"/>
  <c r="W97" i="40"/>
  <c r="W34" i="40"/>
  <c r="W46" i="40"/>
  <c r="X46" i="40" s="1"/>
  <c r="W80" i="40"/>
  <c r="W48" i="40"/>
  <c r="X48" i="40" s="1"/>
  <c r="W88" i="40"/>
  <c r="W55" i="40"/>
  <c r="X55" i="40" s="1"/>
  <c r="W25" i="40"/>
  <c r="X25" i="40" s="1"/>
  <c r="W101" i="40"/>
  <c r="X101" i="40" s="1"/>
  <c r="W58" i="40"/>
  <c r="W37" i="40"/>
  <c r="W78" i="40"/>
  <c r="X78" i="40" s="1"/>
  <c r="W44" i="40"/>
  <c r="W62" i="40"/>
  <c r="X62" i="40" s="1"/>
  <c r="W92" i="40"/>
  <c r="W61" i="40"/>
  <c r="X61" i="40" s="1"/>
  <c r="W29" i="40"/>
  <c r="X29" i="40" s="1"/>
  <c r="W76" i="40"/>
  <c r="X76" i="40" s="1"/>
  <c r="W99" i="40"/>
  <c r="X99" i="40" s="1"/>
  <c r="W36" i="40"/>
  <c r="W66" i="40"/>
  <c r="X66" i="40" s="1"/>
  <c r="W51" i="40"/>
  <c r="W30" i="40"/>
  <c r="X30" i="40" s="1"/>
  <c r="AA22" i="42"/>
  <c r="AA82" i="42"/>
  <c r="Z78" i="42"/>
  <c r="Z70" i="42"/>
  <c r="Z62" i="42"/>
  <c r="AA55" i="42"/>
  <c r="AA45" i="42"/>
  <c r="AA37" i="42"/>
  <c r="AA29" i="42"/>
  <c r="Z66" i="42"/>
  <c r="Z48" i="42"/>
  <c r="Z40" i="42"/>
  <c r="Z32" i="42"/>
  <c r="Z24" i="42"/>
  <c r="AA16" i="42"/>
  <c r="Z20" i="42"/>
  <c r="AA67" i="42"/>
  <c r="AA75" i="42"/>
  <c r="Z83" i="42"/>
  <c r="Z87" i="42"/>
  <c r="Z94" i="42"/>
  <c r="Z102" i="42"/>
  <c r="AA95" i="42"/>
  <c r="Z71" i="42"/>
  <c r="AA30" i="42"/>
  <c r="Z41" i="42"/>
  <c r="Z25" i="42"/>
  <c r="Z21" i="42"/>
  <c r="AA74" i="42"/>
  <c r="AA102" i="42"/>
  <c r="Z77" i="42"/>
  <c r="AA64" i="42"/>
  <c r="AA57" i="42"/>
  <c r="AA52" i="42"/>
  <c r="AA44" i="42"/>
  <c r="AA36" i="42"/>
  <c r="AA28" i="42"/>
  <c r="AA63" i="42"/>
  <c r="Z47" i="42"/>
  <c r="Z39" i="42"/>
  <c r="Z31" i="42"/>
  <c r="Z23" i="42"/>
  <c r="AA15" i="42"/>
  <c r="Z19" i="42"/>
  <c r="AA68" i="42"/>
  <c r="AA76" i="42"/>
  <c r="AA83" i="42"/>
  <c r="X83" i="42" s="1"/>
  <c r="AA87" i="42"/>
  <c r="Z95" i="42"/>
  <c r="AA88" i="42"/>
  <c r="AA96" i="42"/>
  <c r="Z79" i="42"/>
  <c r="Z64" i="42"/>
  <c r="AA38" i="42"/>
  <c r="Z49" i="42"/>
  <c r="Z33" i="42"/>
  <c r="AA17" i="42"/>
  <c r="AA66" i="42"/>
  <c r="AA86" i="42"/>
  <c r="Z93" i="42"/>
  <c r="Z101" i="42"/>
  <c r="AA94" i="42"/>
  <c r="AA59" i="42"/>
  <c r="Z76" i="42"/>
  <c r="AA62" i="42"/>
  <c r="Z54" i="42"/>
  <c r="AA51" i="42"/>
  <c r="AA43" i="42"/>
  <c r="AA35" i="42"/>
  <c r="AA27" i="42"/>
  <c r="AA58" i="42"/>
  <c r="Z46" i="42"/>
  <c r="Z38" i="42"/>
  <c r="Z30" i="42"/>
  <c r="Z22" i="42"/>
  <c r="Z65" i="42"/>
  <c r="Z18" i="42"/>
  <c r="AA69" i="42"/>
  <c r="AA77" i="42"/>
  <c r="Z84" i="42"/>
  <c r="Z88" i="42"/>
  <c r="Z96" i="42"/>
  <c r="AA89" i="42"/>
  <c r="AA97" i="42"/>
  <c r="Z82" i="42"/>
  <c r="AF82" i="42" s="1"/>
  <c r="Z74" i="42"/>
  <c r="AA54" i="42"/>
  <c r="AF54" i="42" s="1"/>
  <c r="AA60" i="42"/>
  <c r="AA49" i="42"/>
  <c r="AA41" i="42"/>
  <c r="AA33" i="42"/>
  <c r="AA25" i="42"/>
  <c r="Z52" i="42"/>
  <c r="AF52" i="42" s="1"/>
  <c r="Z44" i="42"/>
  <c r="AF44" i="42" s="1"/>
  <c r="Z36" i="42"/>
  <c r="Z28" i="42"/>
  <c r="AA20" i="42"/>
  <c r="AA61" i="42"/>
  <c r="X61" i="42" s="1"/>
  <c r="Z16" i="42"/>
  <c r="AA71" i="42"/>
  <c r="AA79" i="42"/>
  <c r="Z85" i="42"/>
  <c r="Z90" i="42"/>
  <c r="Z98" i="42"/>
  <c r="AA91" i="42"/>
  <c r="AA99" i="42"/>
  <c r="AA46" i="42"/>
  <c r="Z75" i="42"/>
  <c r="X75" i="42" s="1"/>
  <c r="Z68" i="42"/>
  <c r="X68" i="42" s="1"/>
  <c r="AA42" i="42"/>
  <c r="AA26" i="42"/>
  <c r="Z45" i="42"/>
  <c r="Z29" i="42"/>
  <c r="AF29" i="42" s="1"/>
  <c r="Z63" i="42"/>
  <c r="AA70" i="42"/>
  <c r="AA84" i="42"/>
  <c r="Z97" i="42"/>
  <c r="AA98" i="42"/>
  <c r="Z81" i="42"/>
  <c r="Z73" i="42"/>
  <c r="Z57" i="42"/>
  <c r="X57" i="42" s="1"/>
  <c r="AA48" i="42"/>
  <c r="AF48" i="42" s="1"/>
  <c r="AA40" i="42"/>
  <c r="AA32" i="42"/>
  <c r="AA24" i="42"/>
  <c r="Z51" i="42"/>
  <c r="AF51" i="42" s="1"/>
  <c r="Z43" i="42"/>
  <c r="Z35" i="42"/>
  <c r="Z27" i="42"/>
  <c r="AA19" i="42"/>
  <c r="Z58" i="42"/>
  <c r="Z15" i="42"/>
  <c r="AA72" i="42"/>
  <c r="AA80" i="42"/>
  <c r="AA85" i="42"/>
  <c r="Z91" i="42"/>
  <c r="Z99" i="42"/>
  <c r="X99" i="42" s="1"/>
  <c r="AA92" i="42"/>
  <c r="AA100" i="42"/>
  <c r="H108" i="42"/>
  <c r="Z60" i="42"/>
  <c r="Z56" i="42"/>
  <c r="Z59" i="42"/>
  <c r="X59" i="42" s="1"/>
  <c r="AA50" i="42"/>
  <c r="AA34" i="42"/>
  <c r="Z55" i="42"/>
  <c r="Z37" i="42"/>
  <c r="AA21" i="42"/>
  <c r="AF21" i="42" s="1"/>
  <c r="Z17" i="42"/>
  <c r="AA78" i="42"/>
  <c r="X78" i="42" s="1"/>
  <c r="Z89" i="42"/>
  <c r="AF89" i="42" s="1"/>
  <c r="AA90" i="42"/>
  <c r="Z80" i="42"/>
  <c r="Z72" i="42"/>
  <c r="Z69" i="42"/>
  <c r="Z67" i="42"/>
  <c r="AA47" i="42"/>
  <c r="AA39" i="42"/>
  <c r="AA31" i="42"/>
  <c r="AA23" i="42"/>
  <c r="AF23" i="42" s="1"/>
  <c r="Z50" i="42"/>
  <c r="Z42" i="42"/>
  <c r="Z34" i="42"/>
  <c r="Z26" i="42"/>
  <c r="AA18" i="42"/>
  <c r="X18" i="42" s="1"/>
  <c r="AA53" i="42"/>
  <c r="AA65" i="42"/>
  <c r="X65" i="42" s="1"/>
  <c r="AA73" i="42"/>
  <c r="AA81" i="42"/>
  <c r="Z86" i="42"/>
  <c r="AF86" i="42" s="1"/>
  <c r="Z92" i="42"/>
  <c r="Z100" i="42"/>
  <c r="AA93" i="42"/>
  <c r="AA101" i="42"/>
  <c r="Z53" i="42"/>
  <c r="H109" i="42"/>
  <c r="AF61" i="42"/>
  <c r="AA56" i="42"/>
  <c r="H106" i="42"/>
  <c r="F110" i="42" s="1"/>
  <c r="H110" i="42" s="1"/>
  <c r="AF41" i="42"/>
  <c r="X41" i="42"/>
  <c r="AF25" i="42"/>
  <c r="X25" i="42"/>
  <c r="X48" i="42"/>
  <c r="X66" i="42"/>
  <c r="AF66" i="42"/>
  <c r="AF19" i="42"/>
  <c r="X96" i="42"/>
  <c r="AF96" i="42"/>
  <c r="X88" i="42" l="1"/>
  <c r="X94" i="40"/>
  <c r="Y94" i="40" s="1"/>
  <c r="Y66" i="40"/>
  <c r="Y48" i="40"/>
  <c r="Y75" i="40"/>
  <c r="Y84" i="40"/>
  <c r="X23" i="40"/>
  <c r="Y23" i="40" s="1"/>
  <c r="Y78" i="40"/>
  <c r="Y95" i="40"/>
  <c r="Y90" i="40"/>
  <c r="Y71" i="40"/>
  <c r="G11" i="45"/>
  <c r="X59" i="40"/>
  <c r="Y59" i="40" s="1"/>
  <c r="X39" i="40"/>
  <c r="Y39" i="40" s="1"/>
  <c r="X56" i="40"/>
  <c r="Y56" i="40" s="1"/>
  <c r="Y82" i="40"/>
  <c r="Y86" i="40"/>
  <c r="X51" i="40"/>
  <c r="Y51" i="40" s="1"/>
  <c r="X70" i="40"/>
  <c r="Y70" i="40" s="1"/>
  <c r="X38" i="40"/>
  <c r="Y38" i="40" s="1"/>
  <c r="Y76" i="40"/>
  <c r="Y74" i="40"/>
  <c r="Y67" i="40"/>
  <c r="Y77" i="40"/>
  <c r="Y64" i="40"/>
  <c r="Y26" i="40"/>
  <c r="Y89" i="40"/>
  <c r="X52" i="40"/>
  <c r="Y52" i="40" s="1"/>
  <c r="X58" i="40"/>
  <c r="Y58" i="40" s="1"/>
  <c r="Y79" i="40"/>
  <c r="Y20" i="40"/>
  <c r="Y47" i="40"/>
  <c r="Y18" i="40"/>
  <c r="Y57" i="40"/>
  <c r="Y68" i="40"/>
  <c r="X44" i="40"/>
  <c r="Y44" i="40" s="1"/>
  <c r="X35" i="40"/>
  <c r="Y35" i="40" s="1"/>
  <c r="X50" i="40"/>
  <c r="Y50" i="40" s="1"/>
  <c r="X32" i="40"/>
  <c r="Y32" i="40" s="1"/>
  <c r="Y96" i="40"/>
  <c r="Y46" i="40"/>
  <c r="Y43" i="40"/>
  <c r="Y72" i="40"/>
  <c r="Y29" i="40"/>
  <c r="Y61" i="40"/>
  <c r="Y25" i="40"/>
  <c r="Y65" i="40"/>
  <c r="Y73" i="40"/>
  <c r="Y49" i="40"/>
  <c r="Y102" i="40"/>
  <c r="X100" i="40"/>
  <c r="Y100" i="40" s="1"/>
  <c r="X36" i="40"/>
  <c r="Y36" i="40" s="1"/>
  <c r="X15" i="40"/>
  <c r="Y15" i="40" s="1"/>
  <c r="X91" i="40"/>
  <c r="Y91" i="40" s="1"/>
  <c r="X27" i="40"/>
  <c r="Y27" i="40" s="1"/>
  <c r="X42" i="40"/>
  <c r="Y42" i="40" s="1"/>
  <c r="X41" i="40"/>
  <c r="Y41" i="40" s="1"/>
  <c r="X88" i="40"/>
  <c r="Y88" i="40" s="1"/>
  <c r="X24" i="40"/>
  <c r="Y24" i="40" s="1"/>
  <c r="Y62" i="40"/>
  <c r="Y53" i="40"/>
  <c r="Y99" i="40"/>
  <c r="Y54" i="40"/>
  <c r="X37" i="40"/>
  <c r="Y37" i="40" s="1"/>
  <c r="X31" i="40"/>
  <c r="Y31" i="40" s="1"/>
  <c r="X45" i="40"/>
  <c r="Y45" i="40" s="1"/>
  <c r="Y101" i="40"/>
  <c r="Y30" i="40"/>
  <c r="Y55" i="40"/>
  <c r="Y40" i="40"/>
  <c r="Y63" i="40"/>
  <c r="Y60" i="40"/>
  <c r="Y85" i="40"/>
  <c r="Y81" i="40"/>
  <c r="Y22" i="40"/>
  <c r="Y21" i="40"/>
  <c r="X92" i="40"/>
  <c r="Y92" i="40" s="1"/>
  <c r="X28" i="40"/>
  <c r="Y28" i="40" s="1"/>
  <c r="X87" i="40"/>
  <c r="Y87" i="40" s="1"/>
  <c r="X83" i="40"/>
  <c r="Y83" i="40" s="1"/>
  <c r="X19" i="40"/>
  <c r="Y19" i="40" s="1"/>
  <c r="X98" i="40"/>
  <c r="Y98" i="40" s="1"/>
  <c r="X34" i="40"/>
  <c r="Y34" i="40" s="1"/>
  <c r="X97" i="40"/>
  <c r="Y97" i="40" s="1"/>
  <c r="X33" i="40"/>
  <c r="Y33" i="40" s="1"/>
  <c r="X93" i="40"/>
  <c r="Y93" i="40" s="1"/>
  <c r="X80" i="40"/>
  <c r="Y80" i="40" s="1"/>
  <c r="X16" i="40"/>
  <c r="Y16" i="40" s="1"/>
  <c r="AF43" i="42"/>
  <c r="X36" i="42"/>
  <c r="X101" i="42"/>
  <c r="AF74" i="42"/>
  <c r="X94" i="42"/>
  <c r="AF57" i="42"/>
  <c r="AF62" i="42"/>
  <c r="X92" i="42"/>
  <c r="AF45" i="42"/>
  <c r="AF46" i="42"/>
  <c r="AF33" i="42"/>
  <c r="X87" i="42"/>
  <c r="X82" i="42"/>
  <c r="AF34" i="42"/>
  <c r="X62" i="42"/>
  <c r="AF30" i="42"/>
  <c r="AF22" i="42"/>
  <c r="Y69" i="40"/>
  <c r="G63" i="45" s="1"/>
  <c r="X15" i="42"/>
  <c r="X81" i="42"/>
  <c r="X49" i="42"/>
  <c r="AF95" i="42"/>
  <c r="X29" i="42"/>
  <c r="X38" i="42"/>
  <c r="X31" i="42"/>
  <c r="X80" i="42"/>
  <c r="X22" i="42"/>
  <c r="AF92" i="42"/>
  <c r="AF17" i="42"/>
  <c r="X34" i="42"/>
  <c r="X91" i="42"/>
  <c r="AF88" i="42"/>
  <c r="X100" i="42"/>
  <c r="X67" i="42"/>
  <c r="X50" i="42"/>
  <c r="X30" i="42"/>
  <c r="AF99" i="42"/>
  <c r="AF40" i="42"/>
  <c r="X70" i="42"/>
  <c r="AF56" i="42"/>
  <c r="AF84" i="42"/>
  <c r="AF42" i="42"/>
  <c r="AF63" i="42"/>
  <c r="X102" i="42"/>
  <c r="AF55" i="42"/>
  <c r="X44" i="42"/>
  <c r="X17" i="42"/>
  <c r="AF38" i="42"/>
  <c r="X74" i="42"/>
  <c r="AF35" i="42"/>
  <c r="X98" i="42"/>
  <c r="AF28" i="42"/>
  <c r="X76" i="42"/>
  <c r="X64" i="42"/>
  <c r="X71" i="42"/>
  <c r="X20" i="42"/>
  <c r="X37" i="42"/>
  <c r="X16" i="42"/>
  <c r="X52" i="42"/>
  <c r="AF32" i="42"/>
  <c r="AF100" i="42"/>
  <c r="X19" i="42"/>
  <c r="AF18" i="42"/>
  <c r="X51" i="42"/>
  <c r="X86" i="42"/>
  <c r="X97" i="42"/>
  <c r="AF93" i="42"/>
  <c r="X79" i="42"/>
  <c r="X40" i="42"/>
  <c r="AF70" i="42"/>
  <c r="AF78" i="42"/>
  <c r="AF68" i="42"/>
  <c r="X26" i="42"/>
  <c r="X56" i="42"/>
  <c r="AF27" i="42"/>
  <c r="AF15" i="42"/>
  <c r="AF65" i="42"/>
  <c r="AF79" i="42"/>
  <c r="AF31" i="42"/>
  <c r="AF67" i="42"/>
  <c r="AF97" i="42"/>
  <c r="AF75" i="42"/>
  <c r="AF16" i="42"/>
  <c r="X85" i="42"/>
  <c r="X69" i="42"/>
  <c r="X63" i="42"/>
  <c r="AF102" i="42"/>
  <c r="X24" i="42"/>
  <c r="X55" i="42"/>
  <c r="X43" i="42"/>
  <c r="X93" i="42"/>
  <c r="X42" i="42"/>
  <c r="AF72" i="42"/>
  <c r="AF101" i="42"/>
  <c r="X73" i="42"/>
  <c r="AF39" i="42"/>
  <c r="AF64" i="42"/>
  <c r="X90" i="42"/>
  <c r="X58" i="42"/>
  <c r="AF47" i="42"/>
  <c r="X77" i="42"/>
  <c r="AF94" i="42"/>
  <c r="X72" i="42"/>
  <c r="X60" i="42"/>
  <c r="AF24" i="42"/>
  <c r="X27" i="42"/>
  <c r="AF80" i="42"/>
  <c r="AF26" i="42"/>
  <c r="AF20" i="42"/>
  <c r="AF69" i="42"/>
  <c r="AF73" i="42"/>
  <c r="X28" i="42"/>
  <c r="AF71" i="42"/>
  <c r="X39" i="42"/>
  <c r="X33" i="42"/>
  <c r="AF58" i="42"/>
  <c r="AF81" i="42"/>
  <c r="AF49" i="42"/>
  <c r="AF87" i="42"/>
  <c r="X47" i="42"/>
  <c r="AF98" i="42"/>
  <c r="AF76" i="42"/>
  <c r="AF77" i="42"/>
  <c r="AF50" i="42"/>
  <c r="X95" i="42"/>
  <c r="AF36" i="42"/>
  <c r="AF37" i="42"/>
  <c r="X54" i="42"/>
  <c r="X89" i="42"/>
  <c r="X84" i="42"/>
  <c r="AF83" i="42"/>
  <c r="X45" i="42"/>
  <c r="X21" i="42"/>
  <c r="X46" i="42"/>
  <c r="X23" i="42"/>
  <c r="AF60" i="42"/>
  <c r="AF90" i="42"/>
  <c r="AF59" i="42"/>
  <c r="AF91" i="42"/>
  <c r="X32" i="42"/>
  <c r="AF85" i="42"/>
  <c r="X35" i="42"/>
  <c r="AF53" i="42"/>
  <c r="X53" i="42"/>
  <c r="Z23" i="40" l="1"/>
  <c r="Z34" i="40"/>
  <c r="Z35" i="40"/>
  <c r="Z17" i="40"/>
  <c r="Z44" i="40"/>
  <c r="Z30" i="40"/>
  <c r="Z28" i="40"/>
  <c r="Z27" i="40"/>
  <c r="Z29" i="40"/>
  <c r="Z25" i="40"/>
  <c r="Z16" i="40"/>
  <c r="Z19" i="40"/>
  <c r="Z41" i="40"/>
  <c r="Z31" i="40"/>
  <c r="Z33" i="40"/>
  <c r="Z37" i="40"/>
  <c r="Z43" i="40"/>
  <c r="Z24" i="40"/>
  <c r="Z42" i="40"/>
  <c r="Z38" i="40"/>
  <c r="Z18" i="40"/>
  <c r="Z32" i="40"/>
  <c r="Z15" i="40"/>
  <c r="Z21" i="40"/>
  <c r="Z40" i="40"/>
  <c r="Z39" i="40"/>
  <c r="Z20" i="40"/>
  <c r="Z36" i="40"/>
  <c r="Z22" i="40"/>
  <c r="Z26" i="40"/>
  <c r="D27" i="13"/>
  <c r="F27" i="13" s="1"/>
  <c r="C27" i="13"/>
  <c r="B27" i="13"/>
  <c r="E26" i="13"/>
  <c r="D26" i="13"/>
  <c r="F26" i="13" s="1"/>
  <c r="C26" i="13"/>
  <c r="B26" i="13"/>
  <c r="E25" i="13"/>
  <c r="D25" i="13"/>
  <c r="F25" i="13" s="1"/>
  <c r="C25" i="13"/>
  <c r="B25" i="13"/>
  <c r="D24" i="13"/>
  <c r="F24" i="13" s="1"/>
  <c r="C24" i="13"/>
  <c r="B24" i="13"/>
  <c r="D23" i="13"/>
  <c r="F23" i="13" s="1"/>
  <c r="C23" i="13"/>
  <c r="B23" i="13"/>
  <c r="D22" i="13"/>
  <c r="Y9" i="13" s="1"/>
  <c r="AB11" i="13" s="1"/>
  <c r="B22" i="13"/>
  <c r="C20" i="13"/>
  <c r="B20" i="13"/>
  <c r="E19" i="13"/>
  <c r="D19" i="13"/>
  <c r="F19" i="13" s="1"/>
  <c r="C19" i="13"/>
  <c r="B19" i="13"/>
  <c r="E18" i="13"/>
  <c r="D18" i="13"/>
  <c r="F18" i="13" s="1"/>
  <c r="C18" i="13"/>
  <c r="B18" i="13"/>
  <c r="D17" i="13"/>
  <c r="E17" i="13" s="1"/>
  <c r="C17" i="13"/>
  <c r="B17" i="13"/>
  <c r="D16" i="13"/>
  <c r="E16" i="13" s="1"/>
  <c r="C16" i="13"/>
  <c r="B16" i="13"/>
  <c r="D15" i="13"/>
  <c r="Q9" i="13" s="1"/>
  <c r="B15" i="13"/>
  <c r="AE13" i="13"/>
  <c r="AE12" i="13" s="1"/>
  <c r="AE11" i="13" s="1"/>
  <c r="AE10" i="13" s="1"/>
  <c r="AE9" i="13" s="1"/>
  <c r="W13" i="13"/>
  <c r="W12" i="13" s="1"/>
  <c r="W11" i="13" s="1"/>
  <c r="W10" i="13" s="1"/>
  <c r="W9" i="13" s="1"/>
  <c r="O13" i="13"/>
  <c r="O12" i="13" s="1"/>
  <c r="O11" i="13" s="1"/>
  <c r="O10" i="13" s="1"/>
  <c r="O9" i="13" s="1"/>
  <c r="D13" i="13"/>
  <c r="F13" i="13" s="1"/>
  <c r="C13" i="13"/>
  <c r="B13" i="13"/>
  <c r="E12" i="13"/>
  <c r="D12" i="13"/>
  <c r="F12" i="13" s="1"/>
  <c r="C12" i="13"/>
  <c r="B12" i="13"/>
  <c r="E11" i="13"/>
  <c r="D11" i="13"/>
  <c r="F11" i="13" s="1"/>
  <c r="B11" i="13"/>
  <c r="Y10" i="13"/>
  <c r="Z11" i="13" s="1"/>
  <c r="Z12" i="13" s="1"/>
  <c r="Q10" i="13"/>
  <c r="R11" i="13" s="1"/>
  <c r="R12" i="13" s="1"/>
  <c r="I10" i="13"/>
  <c r="J11" i="13" s="1"/>
  <c r="J12" i="13" s="1"/>
  <c r="C10" i="13"/>
  <c r="B10" i="13"/>
  <c r="D9" i="13"/>
  <c r="E9" i="13" s="1"/>
  <c r="C9" i="13"/>
  <c r="B9" i="13"/>
  <c r="D8" i="13"/>
  <c r="I9" i="13" s="1"/>
  <c r="B8" i="13"/>
  <c r="CA13" i="2"/>
  <c r="BE13" i="2"/>
  <c r="AI13" i="2"/>
  <c r="X13" i="2"/>
  <c r="M13" i="2"/>
  <c r="HD10" i="2"/>
  <c r="GS10" i="2"/>
  <c r="GH10" i="2"/>
  <c r="FW10" i="2"/>
  <c r="FL10" i="2"/>
  <c r="FA10" i="2"/>
  <c r="EP10" i="2"/>
  <c r="EE10" i="2"/>
  <c r="DT10" i="2"/>
  <c r="DI10" i="2"/>
  <c r="CX10" i="2"/>
  <c r="CM10" i="2"/>
  <c r="CB10" i="2"/>
  <c r="BQ10" i="2"/>
  <c r="BF10" i="2"/>
  <c r="AU10" i="2"/>
  <c r="AJ10" i="2"/>
  <c r="Y10" i="2"/>
  <c r="N10" i="2"/>
  <c r="C10" i="2"/>
  <c r="D20" i="13"/>
  <c r="D10" i="13"/>
  <c r="C11" i="13"/>
  <c r="BJ72" i="17"/>
  <c r="AY72" i="17"/>
  <c r="AO72" i="17"/>
  <c r="AE72" i="17"/>
  <c r="T72" i="17"/>
  <c r="I72" i="17"/>
  <c r="BJ71" i="17"/>
  <c r="AY71" i="17"/>
  <c r="AO71" i="17"/>
  <c r="AE71" i="17"/>
  <c r="T71" i="17"/>
  <c r="I71" i="17"/>
  <c r="BJ70" i="17"/>
  <c r="AY70" i="17"/>
  <c r="AO70" i="17"/>
  <c r="AE70" i="17"/>
  <c r="T70" i="17"/>
  <c r="I70" i="17"/>
  <c r="BJ69" i="17"/>
  <c r="AY69" i="17"/>
  <c r="AO69" i="17"/>
  <c r="AE69" i="17"/>
  <c r="T69" i="17"/>
  <c r="I69" i="17"/>
  <c r="BJ68" i="17"/>
  <c r="AY68" i="17"/>
  <c r="AO68" i="17"/>
  <c r="AE68" i="17"/>
  <c r="T68" i="17"/>
  <c r="I68" i="17"/>
  <c r="BJ67" i="17"/>
  <c r="AY67" i="17"/>
  <c r="AO67" i="17"/>
  <c r="AE67" i="17"/>
  <c r="T67" i="17"/>
  <c r="I67" i="17"/>
  <c r="BJ66" i="17"/>
  <c r="AY66" i="17"/>
  <c r="AO66" i="17"/>
  <c r="AE66" i="17"/>
  <c r="T66" i="17"/>
  <c r="I66" i="17"/>
  <c r="BJ65" i="17"/>
  <c r="AY65" i="17"/>
  <c r="AO65" i="17"/>
  <c r="AE65" i="17"/>
  <c r="T65" i="17"/>
  <c r="I65" i="17"/>
  <c r="BJ64" i="17"/>
  <c r="AY64" i="17"/>
  <c r="AO64" i="17"/>
  <c r="AE64" i="17"/>
  <c r="T64" i="17"/>
  <c r="I64" i="17"/>
  <c r="BJ63" i="17"/>
  <c r="AY63" i="17"/>
  <c r="AO63" i="17"/>
  <c r="AE63" i="17"/>
  <c r="T63" i="17"/>
  <c r="I63" i="17"/>
  <c r="BJ62" i="17"/>
  <c r="AY62" i="17"/>
  <c r="AO62" i="17"/>
  <c r="AE62" i="17"/>
  <c r="T62" i="17"/>
  <c r="I62" i="17"/>
  <c r="BJ61" i="17"/>
  <c r="AY61" i="17"/>
  <c r="AO61" i="17"/>
  <c r="AE61" i="17"/>
  <c r="T61" i="17"/>
  <c r="I61" i="17"/>
  <c r="BJ60" i="17"/>
  <c r="AY60" i="17"/>
  <c r="AO60" i="17"/>
  <c r="AE60" i="17"/>
  <c r="T60" i="17"/>
  <c r="I60" i="17"/>
  <c r="BJ59" i="17"/>
  <c r="AY59" i="17"/>
  <c r="AO59" i="17"/>
  <c r="AE59" i="17"/>
  <c r="T59" i="17"/>
  <c r="I59" i="17"/>
  <c r="BJ58" i="17"/>
  <c r="AY58" i="17"/>
  <c r="AO58" i="17"/>
  <c r="AE58" i="17"/>
  <c r="T58" i="17"/>
  <c r="I58" i="17"/>
  <c r="BJ57" i="17"/>
  <c r="AY57" i="17"/>
  <c r="AO57" i="17"/>
  <c r="AE57" i="17"/>
  <c r="T57" i="17"/>
  <c r="I57" i="17"/>
  <c r="BJ56" i="17"/>
  <c r="AY56" i="17"/>
  <c r="AO56" i="17"/>
  <c r="AE56" i="17"/>
  <c r="T56" i="17"/>
  <c r="I56" i="17"/>
  <c r="BJ55" i="17"/>
  <c r="AY55" i="17"/>
  <c r="AO55" i="17"/>
  <c r="AE55" i="17"/>
  <c r="T55" i="17"/>
  <c r="I55" i="17"/>
  <c r="BJ54" i="17"/>
  <c r="AY54" i="17"/>
  <c r="AO54" i="17"/>
  <c r="AE54" i="17"/>
  <c r="T54" i="17"/>
  <c r="I54" i="17"/>
  <c r="BJ53" i="17"/>
  <c r="AY53" i="17"/>
  <c r="AO53" i="17"/>
  <c r="AE53" i="17"/>
  <c r="T53" i="17"/>
  <c r="I53" i="17"/>
  <c r="BJ52" i="17"/>
  <c r="AY52" i="17"/>
  <c r="AO52" i="17"/>
  <c r="AE52" i="17"/>
  <c r="T52" i="17"/>
  <c r="I52" i="17"/>
  <c r="BJ51" i="17"/>
  <c r="AY51" i="17"/>
  <c r="AO51" i="17"/>
  <c r="AE51" i="17"/>
  <c r="T51" i="17"/>
  <c r="I51" i="17"/>
  <c r="BJ50" i="17"/>
  <c r="AY50" i="17"/>
  <c r="AO50" i="17"/>
  <c r="AE50" i="17"/>
  <c r="T50" i="17"/>
  <c r="I50" i="17"/>
  <c r="BJ49" i="17"/>
  <c r="AY49" i="17"/>
  <c r="AO49" i="17"/>
  <c r="AE49" i="17"/>
  <c r="T49" i="17"/>
  <c r="I49" i="17"/>
  <c r="BJ48" i="17"/>
  <c r="AY48" i="17"/>
  <c r="AO48" i="17"/>
  <c r="AE48" i="17"/>
  <c r="T48" i="17"/>
  <c r="I48" i="17"/>
  <c r="BJ47" i="17"/>
  <c r="AY47" i="17"/>
  <c r="AO47" i="17"/>
  <c r="AE47" i="17"/>
  <c r="T47" i="17"/>
  <c r="I47" i="17"/>
  <c r="BJ46" i="17"/>
  <c r="AY46" i="17"/>
  <c r="AO46" i="17"/>
  <c r="AE46" i="17"/>
  <c r="T46" i="17"/>
  <c r="I46" i="17"/>
  <c r="BJ45" i="17"/>
  <c r="AY45" i="17"/>
  <c r="AO45" i="17"/>
  <c r="AE45" i="17"/>
  <c r="T45" i="17"/>
  <c r="I45" i="17"/>
  <c r="BJ44" i="17"/>
  <c r="AY44" i="17"/>
  <c r="AO44" i="17"/>
  <c r="AE44" i="17"/>
  <c r="T44" i="17"/>
  <c r="I44" i="17"/>
  <c r="BJ43" i="17"/>
  <c r="AY43" i="17"/>
  <c r="AO43" i="17"/>
  <c r="AE43" i="17"/>
  <c r="T43" i="17"/>
  <c r="I43" i="17"/>
  <c r="BJ42" i="17"/>
  <c r="AY42" i="17"/>
  <c r="AO42" i="17"/>
  <c r="AE42" i="17"/>
  <c r="T42" i="17"/>
  <c r="I42" i="17"/>
  <c r="BJ41" i="17"/>
  <c r="AY41" i="17"/>
  <c r="AO41" i="17"/>
  <c r="AE41" i="17"/>
  <c r="T41" i="17"/>
  <c r="I41" i="17"/>
  <c r="BJ40" i="17"/>
  <c r="AY40" i="17"/>
  <c r="AO40" i="17"/>
  <c r="AE40" i="17"/>
  <c r="T40" i="17"/>
  <c r="I40" i="17"/>
  <c r="BJ39" i="17"/>
  <c r="AY39" i="17"/>
  <c r="AO39" i="17"/>
  <c r="AE39" i="17"/>
  <c r="T39" i="17"/>
  <c r="I39" i="17"/>
  <c r="BJ38" i="17"/>
  <c r="AY38" i="17"/>
  <c r="AO38" i="17"/>
  <c r="AE38" i="17"/>
  <c r="T38" i="17"/>
  <c r="I38" i="17"/>
  <c r="BJ37" i="17"/>
  <c r="AY37" i="17"/>
  <c r="AO37" i="17"/>
  <c r="AE37" i="17"/>
  <c r="T37" i="17"/>
  <c r="I37" i="17"/>
  <c r="BJ36" i="17"/>
  <c r="AY36" i="17"/>
  <c r="AO36" i="17"/>
  <c r="AE36" i="17"/>
  <c r="T36" i="17"/>
  <c r="I36" i="17"/>
  <c r="BJ35" i="17"/>
  <c r="AY35" i="17"/>
  <c r="AO35" i="17"/>
  <c r="AE35" i="17"/>
  <c r="T35" i="17"/>
  <c r="I35" i="17"/>
  <c r="BJ34" i="17"/>
  <c r="AY34" i="17"/>
  <c r="AO34" i="17"/>
  <c r="AE34" i="17"/>
  <c r="T34" i="17"/>
  <c r="I34" i="17"/>
  <c r="BJ33" i="17"/>
  <c r="AY33" i="17"/>
  <c r="AO33" i="17"/>
  <c r="AE33" i="17"/>
  <c r="T33" i="17"/>
  <c r="I33" i="17"/>
  <c r="BJ32" i="17"/>
  <c r="AO32" i="17"/>
  <c r="AE32" i="17"/>
  <c r="T32" i="17"/>
  <c r="I32" i="17"/>
  <c r="BJ31" i="17"/>
  <c r="AO31" i="17"/>
  <c r="T31" i="17"/>
  <c r="I31" i="17"/>
  <c r="BJ30" i="17"/>
  <c r="AO30" i="17"/>
  <c r="T30" i="17"/>
  <c r="I30" i="17"/>
  <c r="BJ29" i="17"/>
  <c r="AO29" i="17"/>
  <c r="T29" i="17"/>
  <c r="I29" i="17"/>
  <c r="BJ28" i="17"/>
  <c r="AO28" i="17"/>
  <c r="T28" i="17"/>
  <c r="I28" i="17"/>
  <c r="BJ27" i="17"/>
  <c r="AO27" i="17"/>
  <c r="I27" i="17"/>
  <c r="BJ26" i="17"/>
  <c r="AO26" i="17"/>
  <c r="I26" i="17"/>
  <c r="BJ25" i="17"/>
  <c r="AO25" i="17"/>
  <c r="BJ24" i="17"/>
  <c r="AO24" i="17"/>
  <c r="BJ23" i="17"/>
  <c r="AO23" i="17"/>
  <c r="BJ22" i="17"/>
  <c r="AO22" i="17"/>
  <c r="BD9" i="17"/>
  <c r="AS9" i="17"/>
  <c r="AJ9" i="17"/>
  <c r="Y9" i="17"/>
  <c r="N9" i="17"/>
  <c r="C9" i="17"/>
  <c r="BF7" i="17"/>
  <c r="AA7" i="17"/>
  <c r="E7" i="17"/>
  <c r="CG20" i="18"/>
  <c r="CF20" i="18"/>
  <c r="CD20" i="18"/>
  <c r="CC20" i="18"/>
  <c r="CB20" i="18"/>
  <c r="CA20" i="18"/>
  <c r="BZ20" i="18"/>
  <c r="BY20" i="18"/>
  <c r="BX20" i="18"/>
  <c r="BW20" i="18"/>
  <c r="BR20" i="18"/>
  <c r="BQ20" i="18"/>
  <c r="BP20" i="18"/>
  <c r="BO20" i="18"/>
  <c r="BN20" i="18"/>
  <c r="BM20" i="18"/>
  <c r="BL20" i="18"/>
  <c r="BK20" i="18"/>
  <c r="BJ20" i="18"/>
  <c r="BI20" i="18"/>
  <c r="BH20" i="18"/>
  <c r="AP20" i="18"/>
  <c r="AO20" i="18"/>
  <c r="AN20" i="18"/>
  <c r="AM20" i="18"/>
  <c r="AL20" i="18"/>
  <c r="AK20" i="18"/>
  <c r="AJ20" i="18"/>
  <c r="AI20" i="18"/>
  <c r="AH20" i="18"/>
  <c r="AG20" i="18"/>
  <c r="AF20" i="18"/>
  <c r="CG19" i="18"/>
  <c r="CF19" i="18"/>
  <c r="CE19" i="18"/>
  <c r="CD19" i="18"/>
  <c r="CC19" i="18"/>
  <c r="CB19" i="18"/>
  <c r="CA19" i="18"/>
  <c r="BZ19" i="18"/>
  <c r="BY19" i="18"/>
  <c r="BX19" i="18"/>
  <c r="BW19" i="18"/>
  <c r="BR19" i="18"/>
  <c r="BQ19" i="18"/>
  <c r="BP19" i="18"/>
  <c r="BO19" i="18"/>
  <c r="BN19" i="18"/>
  <c r="BM19" i="18"/>
  <c r="BL19" i="18"/>
  <c r="BK19" i="18"/>
  <c r="BJ19" i="18"/>
  <c r="BI19" i="18"/>
  <c r="BH19" i="18"/>
  <c r="BD19" i="18"/>
  <c r="BC19" i="18"/>
  <c r="BA19" i="18"/>
  <c r="AZ19" i="18"/>
  <c r="AY19" i="18"/>
  <c r="AX19" i="18"/>
  <c r="AW19" i="18"/>
  <c r="AV19" i="18"/>
  <c r="AU19" i="18"/>
  <c r="AT19" i="18"/>
  <c r="AP19" i="18"/>
  <c r="AO19" i="18"/>
  <c r="AM19" i="18"/>
  <c r="AL19" i="18"/>
  <c r="AK19" i="18"/>
  <c r="AJ19" i="18"/>
  <c r="AI19" i="18"/>
  <c r="AH19" i="18"/>
  <c r="AG19" i="18"/>
  <c r="AF19" i="18"/>
  <c r="AA19" i="18"/>
  <c r="Z19" i="18"/>
  <c r="X19" i="18"/>
  <c r="W19" i="18"/>
  <c r="V19" i="18"/>
  <c r="U19" i="18"/>
  <c r="T19" i="18"/>
  <c r="S19" i="18"/>
  <c r="R19" i="18"/>
  <c r="Q19" i="18"/>
  <c r="CG18" i="18"/>
  <c r="CF18" i="18"/>
  <c r="CD18" i="18"/>
  <c r="CC18" i="18"/>
  <c r="CB18" i="18"/>
  <c r="CA18" i="18"/>
  <c r="BZ18" i="18"/>
  <c r="BY18" i="18"/>
  <c r="BX18" i="18"/>
  <c r="BW18" i="18"/>
  <c r="BR18" i="18"/>
  <c r="BQ18" i="18"/>
  <c r="BO18" i="18"/>
  <c r="BN18" i="18"/>
  <c r="BM18" i="18"/>
  <c r="BL18" i="18"/>
  <c r="BK18" i="18"/>
  <c r="BJ18" i="18"/>
  <c r="BI18" i="18"/>
  <c r="BH18" i="18"/>
  <c r="BD18" i="18"/>
  <c r="BC18" i="18"/>
  <c r="BA18" i="18"/>
  <c r="AZ18" i="18"/>
  <c r="AY18" i="18"/>
  <c r="AX18" i="18"/>
  <c r="AW18" i="18"/>
  <c r="AV18" i="18"/>
  <c r="AU18" i="18"/>
  <c r="AT18" i="18"/>
  <c r="AP18" i="18"/>
  <c r="AO18" i="18"/>
  <c r="AM18" i="18"/>
  <c r="AL18" i="18"/>
  <c r="AK18" i="18"/>
  <c r="AJ18" i="18"/>
  <c r="AI18" i="18"/>
  <c r="AH18" i="18"/>
  <c r="AG18" i="18"/>
  <c r="AF18" i="18"/>
  <c r="AA18" i="18"/>
  <c r="Z18" i="18"/>
  <c r="X18" i="18"/>
  <c r="W18" i="18"/>
  <c r="V18" i="18"/>
  <c r="U18" i="18"/>
  <c r="T18" i="18"/>
  <c r="S18" i="18"/>
  <c r="R18" i="18"/>
  <c r="Q18" i="18"/>
  <c r="CG17" i="18"/>
  <c r="CF17" i="18"/>
  <c r="CD17" i="18"/>
  <c r="CC17" i="18"/>
  <c r="CB17" i="18"/>
  <c r="CA17" i="18"/>
  <c r="BZ17" i="18"/>
  <c r="BY17" i="18"/>
  <c r="BX17" i="18"/>
  <c r="BW17" i="18"/>
  <c r="BR17" i="18"/>
  <c r="BQ17" i="18"/>
  <c r="BO17" i="18"/>
  <c r="BN17" i="18"/>
  <c r="BM17" i="18"/>
  <c r="BL17" i="18"/>
  <c r="BK17" i="18"/>
  <c r="BJ17" i="18"/>
  <c r="BI17" i="18"/>
  <c r="BH17" i="18"/>
  <c r="BD17" i="18"/>
  <c r="BC17" i="18"/>
  <c r="BA17" i="18"/>
  <c r="AZ17" i="18"/>
  <c r="AY17" i="18"/>
  <c r="AX17" i="18"/>
  <c r="AW17" i="18"/>
  <c r="AV17" i="18"/>
  <c r="AU17" i="18"/>
  <c r="AT17" i="18"/>
  <c r="AP17" i="18"/>
  <c r="AO17" i="18"/>
  <c r="AM17" i="18"/>
  <c r="AL17" i="18"/>
  <c r="AK17" i="18"/>
  <c r="AJ17" i="18"/>
  <c r="AI17" i="18"/>
  <c r="AH17" i="18"/>
  <c r="AG17" i="18"/>
  <c r="AF17" i="18"/>
  <c r="AA17" i="18"/>
  <c r="Z17" i="18"/>
  <c r="X17" i="18"/>
  <c r="W17" i="18"/>
  <c r="V17" i="18"/>
  <c r="U17" i="18"/>
  <c r="T17" i="18"/>
  <c r="S17" i="18"/>
  <c r="R17" i="18"/>
  <c r="Q17" i="18"/>
  <c r="BX9" i="18"/>
  <c r="BI9" i="18"/>
  <c r="AV9" i="18"/>
  <c r="AG9" i="18"/>
  <c r="R9" i="18"/>
  <c r="C9" i="18"/>
  <c r="BZ7" i="18"/>
  <c r="BK7" i="18"/>
  <c r="AI7" i="18"/>
  <c r="T7" i="18"/>
  <c r="E7" i="18"/>
  <c r="F96" i="21"/>
  <c r="E96" i="20"/>
  <c r="E95" i="20"/>
  <c r="C95" i="22"/>
  <c r="B95" i="24"/>
  <c r="F94" i="22"/>
  <c r="E94" i="20"/>
  <c r="A94" i="20"/>
  <c r="F93" i="23"/>
  <c r="E93" i="20"/>
  <c r="C93" i="21"/>
  <c r="F92" i="24"/>
  <c r="E92" i="20"/>
  <c r="A92" i="21"/>
  <c r="E91" i="20"/>
  <c r="C91" i="22"/>
  <c r="B91" i="21"/>
  <c r="A91" i="24"/>
  <c r="F90" i="20"/>
  <c r="E90" i="20"/>
  <c r="E89" i="20"/>
  <c r="C89" i="21"/>
  <c r="F88" i="21"/>
  <c r="E88" i="20"/>
  <c r="C87" i="22"/>
  <c r="B87" i="23"/>
  <c r="F86" i="21"/>
  <c r="E86" i="23"/>
  <c r="F85" i="21"/>
  <c r="E85" i="22"/>
  <c r="C85" i="22"/>
  <c r="E84" i="24"/>
  <c r="A84" i="24"/>
  <c r="C83" i="21"/>
  <c r="B83" i="24"/>
  <c r="A83" i="22"/>
  <c r="F82" i="21"/>
  <c r="E81" i="24"/>
  <c r="C81" i="24"/>
  <c r="F80" i="21"/>
  <c r="E80" i="24"/>
  <c r="C79" i="22"/>
  <c r="B79" i="24"/>
  <c r="F78" i="21"/>
  <c r="A78" i="20"/>
  <c r="F77" i="21"/>
  <c r="E77" i="24"/>
  <c r="C77" i="22"/>
  <c r="F76" i="21"/>
  <c r="E76" i="23"/>
  <c r="A76" i="22"/>
  <c r="F75" i="21"/>
  <c r="B75" i="24"/>
  <c r="A75" i="24"/>
  <c r="F74" i="21"/>
  <c r="F73" i="21"/>
  <c r="C73" i="24"/>
  <c r="F72" i="21"/>
  <c r="E72" i="20"/>
  <c r="F71" i="21"/>
  <c r="C71" i="22"/>
  <c r="B71" i="24"/>
  <c r="F70" i="21"/>
  <c r="E70" i="24"/>
  <c r="A70" i="23"/>
  <c r="E69" i="23"/>
  <c r="C69" i="23"/>
  <c r="F68" i="22"/>
  <c r="E68" i="23"/>
  <c r="A68" i="20"/>
  <c r="A67" i="22"/>
  <c r="F66" i="24"/>
  <c r="E65" i="24"/>
  <c r="C65" i="23"/>
  <c r="F64" i="21"/>
  <c r="C63" i="22"/>
  <c r="F62" i="23"/>
  <c r="C61" i="21"/>
  <c r="A61" i="20"/>
  <c r="F60" i="21"/>
  <c r="E60" i="21"/>
  <c r="B60" i="21"/>
  <c r="A60" i="21"/>
  <c r="A59" i="23"/>
  <c r="F58" i="20"/>
  <c r="E58" i="21"/>
  <c r="B58" i="24"/>
  <c r="C57" i="22"/>
  <c r="F56" i="24"/>
  <c r="E56" i="21"/>
  <c r="C55" i="24"/>
  <c r="F54" i="23"/>
  <c r="B54" i="20"/>
  <c r="C53" i="21"/>
  <c r="B53" i="21"/>
  <c r="F52" i="24"/>
  <c r="E52" i="20"/>
  <c r="B52" i="22"/>
  <c r="F50" i="21"/>
  <c r="F48" i="20"/>
  <c r="E48" i="24"/>
  <c r="F46" i="21"/>
  <c r="B46" i="21"/>
  <c r="F44" i="22"/>
  <c r="E44" i="24"/>
  <c r="B44" i="24"/>
  <c r="F42" i="21"/>
  <c r="E42" i="22"/>
  <c r="B42" i="23"/>
  <c r="F41" i="23"/>
  <c r="B41" i="22"/>
  <c r="F40" i="23"/>
  <c r="C40" i="21"/>
  <c r="F39" i="22"/>
  <c r="C39" i="21"/>
  <c r="B39" i="24"/>
  <c r="F38" i="22"/>
  <c r="C38" i="20"/>
  <c r="B38" i="20"/>
  <c r="F37" i="24"/>
  <c r="C37" i="23"/>
  <c r="B37" i="23"/>
  <c r="F36" i="23"/>
  <c r="C36" i="21"/>
  <c r="B36" i="22"/>
  <c r="F35" i="23"/>
  <c r="E35" i="24"/>
  <c r="B35" i="23"/>
  <c r="A35" i="23"/>
  <c r="F34" i="20"/>
  <c r="E34" i="21"/>
  <c r="C34" i="20"/>
  <c r="A34" i="21"/>
  <c r="F33" i="24"/>
  <c r="E33" i="23"/>
  <c r="C33" i="24"/>
  <c r="B33" i="22"/>
  <c r="A33" i="23"/>
  <c r="F32" i="21"/>
  <c r="E32" i="24"/>
  <c r="C32" i="21"/>
  <c r="A32" i="21"/>
  <c r="F31" i="22"/>
  <c r="E31" i="21"/>
  <c r="C31" i="22"/>
  <c r="B31" i="24"/>
  <c r="A31" i="23"/>
  <c r="F30" i="23"/>
  <c r="E30" i="24"/>
  <c r="C30" i="24"/>
  <c r="B30" i="23"/>
  <c r="A30" i="21"/>
  <c r="F29" i="23"/>
  <c r="C29" i="23"/>
  <c r="B29" i="22"/>
  <c r="A29" i="23"/>
  <c r="F28" i="23"/>
  <c r="C28" i="21"/>
  <c r="B28" i="23"/>
  <c r="A28" i="21"/>
  <c r="F27" i="24"/>
  <c r="E27" i="24"/>
  <c r="C27" i="22"/>
  <c r="B27" i="22"/>
  <c r="F26" i="21"/>
  <c r="E26" i="21"/>
  <c r="C26" i="24"/>
  <c r="B26" i="22"/>
  <c r="A26" i="21"/>
  <c r="D25" i="22"/>
  <c r="F25" i="22"/>
  <c r="E25" i="22"/>
  <c r="C25" i="24"/>
  <c r="B25" i="24"/>
  <c r="A25" i="23"/>
  <c r="F24" i="22"/>
  <c r="E24" i="21"/>
  <c r="C24" i="21"/>
  <c r="A24" i="21"/>
  <c r="F23" i="22"/>
  <c r="C23" i="20"/>
  <c r="B23" i="24"/>
  <c r="A23" i="23"/>
  <c r="F22" i="20"/>
  <c r="E22" i="23"/>
  <c r="C22" i="23"/>
  <c r="B22" i="24"/>
  <c r="A22" i="21"/>
  <c r="F21" i="21"/>
  <c r="E21" i="21"/>
  <c r="C21" i="21"/>
  <c r="B21" i="23"/>
  <c r="A21" i="23"/>
  <c r="F20" i="21"/>
  <c r="E20" i="22"/>
  <c r="C20" i="21"/>
  <c r="B20" i="22"/>
  <c r="A20" i="21"/>
  <c r="F19" i="23"/>
  <c r="E19" i="24"/>
  <c r="C19" i="20"/>
  <c r="B19" i="21"/>
  <c r="A19" i="23"/>
  <c r="F18" i="22"/>
  <c r="E18" i="21"/>
  <c r="C18" i="23"/>
  <c r="B18" i="24"/>
  <c r="A18" i="21"/>
  <c r="F17" i="22"/>
  <c r="E17" i="22"/>
  <c r="C17" i="21"/>
  <c r="B17" i="24"/>
  <c r="A17" i="23"/>
  <c r="F16" i="22"/>
  <c r="E16" i="21"/>
  <c r="C16" i="21"/>
  <c r="A16" i="21"/>
  <c r="F15" i="21"/>
  <c r="E15" i="21"/>
  <c r="C15" i="20"/>
  <c r="B15" i="24"/>
  <c r="A15" i="21"/>
  <c r="F14" i="23"/>
  <c r="E14" i="22"/>
  <c r="C14" i="22"/>
  <c r="B14" i="24"/>
  <c r="A14" i="22"/>
  <c r="F13" i="23"/>
  <c r="E13" i="23"/>
  <c r="A13" i="21"/>
  <c r="F12" i="24"/>
  <c r="E12" i="21"/>
  <c r="C12" i="23"/>
  <c r="B12" i="24"/>
  <c r="A12" i="24"/>
  <c r="F11" i="24"/>
  <c r="E11" i="20"/>
  <c r="C11" i="23"/>
  <c r="B11" i="24"/>
  <c r="A11" i="22"/>
  <c r="A6" i="24"/>
  <c r="O96" i="45"/>
  <c r="Q96" i="45"/>
  <c r="O95" i="45"/>
  <c r="Q95" i="45"/>
  <c r="O94" i="45"/>
  <c r="O93" i="45"/>
  <c r="Q93" i="45"/>
  <c r="O92" i="45"/>
  <c r="Q92" i="45"/>
  <c r="O91" i="45"/>
  <c r="Q91" i="45"/>
  <c r="O90" i="45"/>
  <c r="Q90" i="45"/>
  <c r="O89" i="45"/>
  <c r="R89" i="45"/>
  <c r="Q89" i="45"/>
  <c r="O88" i="45"/>
  <c r="Q88" i="45"/>
  <c r="O87" i="45"/>
  <c r="Q87" i="45"/>
  <c r="O86" i="45"/>
  <c r="Q86" i="45"/>
  <c r="O85" i="45"/>
  <c r="Q85" i="45"/>
  <c r="O84" i="45"/>
  <c r="Q84" i="45"/>
  <c r="O83" i="45"/>
  <c r="Q83" i="45"/>
  <c r="O82" i="45"/>
  <c r="R82" i="45"/>
  <c r="Q82" i="45"/>
  <c r="Q81" i="45"/>
  <c r="O80" i="45"/>
  <c r="Q80" i="45"/>
  <c r="O79" i="45"/>
  <c r="Q79" i="45"/>
  <c r="O78" i="45"/>
  <c r="Q78" i="45"/>
  <c r="O77" i="45"/>
  <c r="O76" i="45"/>
  <c r="Q76" i="45"/>
  <c r="O75" i="45"/>
  <c r="O74" i="45"/>
  <c r="R74" i="45"/>
  <c r="Q74" i="45"/>
  <c r="O73" i="45"/>
  <c r="Q73" i="45"/>
  <c r="O72" i="45"/>
  <c r="Q72" i="45"/>
  <c r="O71" i="45"/>
  <c r="Q71" i="45"/>
  <c r="O70" i="45"/>
  <c r="Q70" i="45"/>
  <c r="O69" i="45"/>
  <c r="O68" i="45"/>
  <c r="Q68" i="45"/>
  <c r="O67" i="45"/>
  <c r="Q67" i="45"/>
  <c r="O66" i="45"/>
  <c r="Q66" i="45"/>
  <c r="O65" i="45"/>
  <c r="Q65" i="45"/>
  <c r="O64" i="45"/>
  <c r="Q64" i="45"/>
  <c r="O63" i="45"/>
  <c r="Q63" i="45"/>
  <c r="O62" i="45"/>
  <c r="Q62" i="45"/>
  <c r="O61" i="45"/>
  <c r="O60" i="45"/>
  <c r="Q60" i="45"/>
  <c r="O59" i="45"/>
  <c r="Q59" i="45"/>
  <c r="O58" i="45"/>
  <c r="R58" i="45"/>
  <c r="Q58" i="45"/>
  <c r="Q57" i="45"/>
  <c r="O56" i="45"/>
  <c r="Q56" i="45"/>
  <c r="O55" i="45"/>
  <c r="Q55" i="45"/>
  <c r="O54" i="45"/>
  <c r="Q54" i="45"/>
  <c r="O53" i="45"/>
  <c r="O52" i="45"/>
  <c r="Q52" i="45"/>
  <c r="O51" i="45"/>
  <c r="Q51" i="45"/>
  <c r="O50" i="45"/>
  <c r="R50" i="45"/>
  <c r="Q50" i="45"/>
  <c r="O49" i="45"/>
  <c r="Q49" i="45"/>
  <c r="O48" i="45"/>
  <c r="Q48" i="45"/>
  <c r="O47" i="45"/>
  <c r="Q47" i="45"/>
  <c r="O46" i="45"/>
  <c r="Q46" i="45"/>
  <c r="O45" i="45"/>
  <c r="O44" i="45"/>
  <c r="Q44" i="45"/>
  <c r="O43" i="45"/>
  <c r="Q43" i="45"/>
  <c r="O42" i="45"/>
  <c r="R42" i="45"/>
  <c r="Q42" i="45"/>
  <c r="O41" i="45"/>
  <c r="R41" i="45"/>
  <c r="Q41" i="45"/>
  <c r="O40" i="45"/>
  <c r="Q40" i="45"/>
  <c r="O39" i="45"/>
  <c r="Q39" i="45"/>
  <c r="Q38" i="45"/>
  <c r="O37" i="45"/>
  <c r="R36" i="45"/>
  <c r="Q36" i="45"/>
  <c r="O35" i="45"/>
  <c r="Q35" i="45"/>
  <c r="R34" i="45"/>
  <c r="Q34" i="45"/>
  <c r="Q33" i="45"/>
  <c r="Q32" i="45"/>
  <c r="O31" i="45"/>
  <c r="Q31" i="45"/>
  <c r="Q30" i="45"/>
  <c r="O29" i="45"/>
  <c r="Q29" i="45"/>
  <c r="Q28" i="45"/>
  <c r="R26" i="45"/>
  <c r="Q26" i="45"/>
  <c r="R25" i="45"/>
  <c r="Q25" i="45"/>
  <c r="Q24" i="45"/>
  <c r="O23" i="45"/>
  <c r="Q23" i="45"/>
  <c r="Q22" i="45"/>
  <c r="O21" i="45"/>
  <c r="Q20" i="45"/>
  <c r="Q19" i="45"/>
  <c r="R18" i="45"/>
  <c r="Q18" i="45"/>
  <c r="O17" i="45"/>
  <c r="Q17" i="45"/>
  <c r="Q16" i="45"/>
  <c r="O15" i="45"/>
  <c r="Q15" i="45"/>
  <c r="Q14" i="45"/>
  <c r="O13" i="45"/>
  <c r="Q13" i="45"/>
  <c r="R12" i="45"/>
  <c r="Q12" i="45"/>
  <c r="Q11" i="45"/>
  <c r="Q10" i="45"/>
  <c r="O9" i="45"/>
  <c r="Q9" i="45"/>
  <c r="U134" i="45"/>
  <c r="JB140" i="46" s="1"/>
  <c r="R134" i="45"/>
  <c r="Q134" i="45"/>
  <c r="P134" i="45"/>
  <c r="O134" i="45"/>
  <c r="N134" i="45"/>
  <c r="L134" i="45"/>
  <c r="K134" i="45"/>
  <c r="J134" i="45"/>
  <c r="I134" i="45"/>
  <c r="H134" i="45"/>
  <c r="G134" i="45"/>
  <c r="U133" i="45"/>
  <c r="JB139" i="46" s="1"/>
  <c r="R133" i="45"/>
  <c r="Q133" i="45"/>
  <c r="P133" i="45"/>
  <c r="O133" i="45"/>
  <c r="N133" i="45"/>
  <c r="L133" i="45"/>
  <c r="K133" i="45"/>
  <c r="J133" i="45"/>
  <c r="I133" i="45"/>
  <c r="H133" i="45"/>
  <c r="G133" i="45"/>
  <c r="U132" i="45"/>
  <c r="JB138" i="46" s="1"/>
  <c r="R132" i="45"/>
  <c r="Q132" i="45"/>
  <c r="P132" i="45"/>
  <c r="O132" i="45"/>
  <c r="N132" i="45"/>
  <c r="L132" i="45"/>
  <c r="K132" i="45"/>
  <c r="J132" i="45"/>
  <c r="I132" i="45"/>
  <c r="H132" i="45"/>
  <c r="G132" i="45"/>
  <c r="U131" i="45"/>
  <c r="JB137" i="46" s="1"/>
  <c r="R131" i="45"/>
  <c r="Q131" i="45"/>
  <c r="P131" i="45"/>
  <c r="O131" i="45"/>
  <c r="N131" i="45"/>
  <c r="L131" i="45"/>
  <c r="K131" i="45"/>
  <c r="J131" i="45"/>
  <c r="I131" i="45"/>
  <c r="H131" i="45"/>
  <c r="G131" i="45"/>
  <c r="U130" i="45"/>
  <c r="JB136" i="46" s="1"/>
  <c r="R130" i="45"/>
  <c r="Q130" i="45"/>
  <c r="P130" i="45"/>
  <c r="O130" i="45"/>
  <c r="N130" i="45"/>
  <c r="L130" i="45"/>
  <c r="K130" i="45"/>
  <c r="J130" i="45"/>
  <c r="I130" i="45"/>
  <c r="H130" i="45"/>
  <c r="G130" i="45"/>
  <c r="U129" i="45"/>
  <c r="JB135" i="46" s="1"/>
  <c r="R129" i="45"/>
  <c r="Q129" i="45"/>
  <c r="P129" i="45"/>
  <c r="O129" i="45"/>
  <c r="N129" i="45"/>
  <c r="L129" i="45"/>
  <c r="K129" i="45"/>
  <c r="J129" i="45"/>
  <c r="I129" i="45"/>
  <c r="H129" i="45"/>
  <c r="G129" i="45"/>
  <c r="U128" i="45"/>
  <c r="JB134" i="46" s="1"/>
  <c r="R128" i="45"/>
  <c r="Q128" i="45"/>
  <c r="P128" i="45"/>
  <c r="O128" i="45"/>
  <c r="N128" i="45"/>
  <c r="L128" i="45"/>
  <c r="K128" i="45"/>
  <c r="J128" i="45"/>
  <c r="I128" i="45"/>
  <c r="H128" i="45"/>
  <c r="G128" i="45"/>
  <c r="U127" i="45"/>
  <c r="JB133" i="46" s="1"/>
  <c r="R127" i="45"/>
  <c r="Q127" i="45"/>
  <c r="P127" i="45"/>
  <c r="O127" i="45"/>
  <c r="N127" i="45"/>
  <c r="L127" i="45"/>
  <c r="K127" i="45"/>
  <c r="J127" i="45"/>
  <c r="I127" i="45"/>
  <c r="H127" i="45"/>
  <c r="G127" i="45"/>
  <c r="U126" i="45"/>
  <c r="JB132" i="46" s="1"/>
  <c r="R126" i="45"/>
  <c r="Q126" i="45"/>
  <c r="P126" i="45"/>
  <c r="O126" i="45"/>
  <c r="N126" i="45"/>
  <c r="L126" i="45"/>
  <c r="K126" i="45"/>
  <c r="J126" i="45"/>
  <c r="I126" i="45"/>
  <c r="H126" i="45"/>
  <c r="G126" i="45"/>
  <c r="U125" i="45"/>
  <c r="JB131" i="46" s="1"/>
  <c r="R125" i="45"/>
  <c r="Q125" i="45"/>
  <c r="P125" i="45"/>
  <c r="O125" i="45"/>
  <c r="N125" i="45"/>
  <c r="L125" i="45"/>
  <c r="K125" i="45"/>
  <c r="J125" i="45"/>
  <c r="I125" i="45"/>
  <c r="H125" i="45"/>
  <c r="G125" i="45"/>
  <c r="U124" i="45"/>
  <c r="JB130" i="46" s="1"/>
  <c r="R124" i="45"/>
  <c r="Q124" i="45"/>
  <c r="P124" i="45"/>
  <c r="O124" i="45"/>
  <c r="N124" i="45"/>
  <c r="L124" i="45"/>
  <c r="K124" i="45"/>
  <c r="J124" i="45"/>
  <c r="I124" i="45"/>
  <c r="H124" i="45"/>
  <c r="G124" i="45"/>
  <c r="U123" i="45"/>
  <c r="R123" i="45"/>
  <c r="Q123" i="45"/>
  <c r="P123" i="45"/>
  <c r="O123" i="45"/>
  <c r="N123" i="45"/>
  <c r="L123" i="45"/>
  <c r="K123" i="45"/>
  <c r="J123" i="45"/>
  <c r="I123" i="45"/>
  <c r="H123" i="45"/>
  <c r="G123" i="45"/>
  <c r="U122" i="45"/>
  <c r="JB128" i="46" s="1"/>
  <c r="R122" i="45"/>
  <c r="Q122" i="45"/>
  <c r="P122" i="45"/>
  <c r="O122" i="45"/>
  <c r="N122" i="45"/>
  <c r="L122" i="45"/>
  <c r="K122" i="45"/>
  <c r="J122" i="45"/>
  <c r="I122" i="45"/>
  <c r="H122" i="45"/>
  <c r="G122" i="45"/>
  <c r="U121" i="45"/>
  <c r="JB127" i="46" s="1"/>
  <c r="R121" i="45"/>
  <c r="Q121" i="45"/>
  <c r="P121" i="45"/>
  <c r="O121" i="45"/>
  <c r="N121" i="45"/>
  <c r="L121" i="45"/>
  <c r="K121" i="45"/>
  <c r="J121" i="45"/>
  <c r="I121" i="45"/>
  <c r="H121" i="45"/>
  <c r="G121" i="45"/>
  <c r="U120" i="45"/>
  <c r="JB126" i="46" s="1"/>
  <c r="R120" i="45"/>
  <c r="Q120" i="45"/>
  <c r="P120" i="45"/>
  <c r="O120" i="45"/>
  <c r="N120" i="45"/>
  <c r="L120" i="45"/>
  <c r="K120" i="45"/>
  <c r="J120" i="45"/>
  <c r="I120" i="45"/>
  <c r="H120" i="45"/>
  <c r="G120" i="45"/>
  <c r="U119" i="45"/>
  <c r="JB125" i="46" s="1"/>
  <c r="R119" i="45"/>
  <c r="Q119" i="45"/>
  <c r="P119" i="45"/>
  <c r="O119" i="45"/>
  <c r="N119" i="45"/>
  <c r="L119" i="45"/>
  <c r="K119" i="45"/>
  <c r="J119" i="45"/>
  <c r="I119" i="45"/>
  <c r="H119" i="45"/>
  <c r="G119" i="45"/>
  <c r="U118" i="45"/>
  <c r="JB124" i="46" s="1"/>
  <c r="R118" i="45"/>
  <c r="Q118" i="45"/>
  <c r="P118" i="45"/>
  <c r="O118" i="45"/>
  <c r="N118" i="45"/>
  <c r="L118" i="45"/>
  <c r="K118" i="45"/>
  <c r="J118" i="45"/>
  <c r="I118" i="45"/>
  <c r="H118" i="45"/>
  <c r="G118" i="45"/>
  <c r="U117" i="45"/>
  <c r="JB123" i="46" s="1"/>
  <c r="R117" i="45"/>
  <c r="Q117" i="45"/>
  <c r="P117" i="45"/>
  <c r="O117" i="45"/>
  <c r="N117" i="45"/>
  <c r="L117" i="45"/>
  <c r="K117" i="45"/>
  <c r="J117" i="45"/>
  <c r="I117" i="45"/>
  <c r="H117" i="45"/>
  <c r="G117" i="45"/>
  <c r="U116" i="45"/>
  <c r="JB122" i="46" s="1"/>
  <c r="R116" i="45"/>
  <c r="Q116" i="45"/>
  <c r="P116" i="45"/>
  <c r="O116" i="45"/>
  <c r="N116" i="45"/>
  <c r="L116" i="45"/>
  <c r="K116" i="45"/>
  <c r="J116" i="45"/>
  <c r="I116" i="45"/>
  <c r="H116" i="45"/>
  <c r="G116" i="45"/>
  <c r="U115" i="45"/>
  <c r="R115" i="45"/>
  <c r="Q115" i="45"/>
  <c r="P115" i="45"/>
  <c r="O115" i="45"/>
  <c r="N115" i="45"/>
  <c r="L115" i="45"/>
  <c r="K115" i="45"/>
  <c r="J115" i="45"/>
  <c r="I115" i="45"/>
  <c r="H115" i="45"/>
  <c r="G115" i="45"/>
  <c r="U114" i="45"/>
  <c r="JB120" i="46" s="1"/>
  <c r="R114" i="45"/>
  <c r="Q114" i="45"/>
  <c r="P114" i="45"/>
  <c r="O114" i="45"/>
  <c r="N114" i="45"/>
  <c r="L114" i="45"/>
  <c r="K114" i="45"/>
  <c r="J114" i="45"/>
  <c r="I114" i="45"/>
  <c r="H114" i="45"/>
  <c r="G114" i="45"/>
  <c r="U113" i="45"/>
  <c r="JB119" i="46" s="1"/>
  <c r="R113" i="45"/>
  <c r="Q113" i="45"/>
  <c r="P113" i="45"/>
  <c r="O113" i="45"/>
  <c r="N113" i="45"/>
  <c r="L113" i="45"/>
  <c r="K113" i="45"/>
  <c r="J113" i="45"/>
  <c r="I113" i="45"/>
  <c r="H113" i="45"/>
  <c r="G113" i="45"/>
  <c r="U112" i="45"/>
  <c r="JB118" i="46" s="1"/>
  <c r="R112" i="45"/>
  <c r="Q112" i="45"/>
  <c r="P112" i="45"/>
  <c r="O112" i="45"/>
  <c r="N112" i="45"/>
  <c r="L112" i="45"/>
  <c r="K112" i="45"/>
  <c r="J112" i="45"/>
  <c r="I112" i="45"/>
  <c r="H112" i="45"/>
  <c r="G112" i="45"/>
  <c r="U111" i="45"/>
  <c r="JB117" i="46" s="1"/>
  <c r="R111" i="45"/>
  <c r="Q111" i="45"/>
  <c r="P111" i="45"/>
  <c r="O111" i="45"/>
  <c r="N111" i="45"/>
  <c r="L111" i="45"/>
  <c r="K111" i="45"/>
  <c r="J111" i="45"/>
  <c r="I111" i="45"/>
  <c r="H111" i="45"/>
  <c r="G111" i="45"/>
  <c r="U110" i="45"/>
  <c r="JB116" i="46" s="1"/>
  <c r="R110" i="45"/>
  <c r="Q110" i="45"/>
  <c r="P110" i="45"/>
  <c r="O110" i="45"/>
  <c r="N110" i="45"/>
  <c r="L110" i="45"/>
  <c r="K110" i="45"/>
  <c r="J110" i="45"/>
  <c r="I110" i="45"/>
  <c r="H110" i="45"/>
  <c r="G110" i="45"/>
  <c r="U109" i="45"/>
  <c r="JB115" i="46" s="1"/>
  <c r="R109" i="45"/>
  <c r="Q109" i="45"/>
  <c r="P109" i="45"/>
  <c r="O109" i="45"/>
  <c r="N109" i="45"/>
  <c r="L109" i="45"/>
  <c r="K109" i="45"/>
  <c r="J109" i="45"/>
  <c r="I109" i="45"/>
  <c r="H109" i="45"/>
  <c r="G109" i="45"/>
  <c r="U108" i="45"/>
  <c r="JB114" i="46" s="1"/>
  <c r="R108" i="45"/>
  <c r="Q108" i="45"/>
  <c r="P108" i="45"/>
  <c r="O108" i="45"/>
  <c r="N108" i="45"/>
  <c r="L108" i="45"/>
  <c r="K108" i="45"/>
  <c r="J108" i="45"/>
  <c r="I108" i="45"/>
  <c r="H108" i="45"/>
  <c r="G108" i="45"/>
  <c r="U107" i="45"/>
  <c r="JB113" i="46" s="1"/>
  <c r="R107" i="45"/>
  <c r="Q107" i="45"/>
  <c r="P107" i="45"/>
  <c r="O107" i="45"/>
  <c r="N107" i="45"/>
  <c r="L107" i="45"/>
  <c r="K107" i="45"/>
  <c r="J107" i="45"/>
  <c r="I107" i="45"/>
  <c r="H107" i="45"/>
  <c r="G107" i="45"/>
  <c r="U106" i="45"/>
  <c r="JB112" i="46" s="1"/>
  <c r="R106" i="45"/>
  <c r="Q106" i="45"/>
  <c r="P106" i="45"/>
  <c r="O106" i="45"/>
  <c r="N106" i="45"/>
  <c r="L106" i="45"/>
  <c r="K106" i="45"/>
  <c r="J106" i="45"/>
  <c r="I106" i="45"/>
  <c r="H106" i="45"/>
  <c r="G106" i="45"/>
  <c r="U105" i="45"/>
  <c r="JB111" i="46" s="1"/>
  <c r="R105" i="45"/>
  <c r="Q105" i="45"/>
  <c r="P105" i="45"/>
  <c r="O105" i="45"/>
  <c r="N105" i="45"/>
  <c r="L105" i="45"/>
  <c r="K105" i="45"/>
  <c r="J105" i="45"/>
  <c r="I105" i="45"/>
  <c r="H105" i="45"/>
  <c r="G105" i="45"/>
  <c r="Y104" i="45"/>
  <c r="Z104" i="45" s="1"/>
  <c r="U104" i="45"/>
  <c r="JB110" i="46" s="1"/>
  <c r="R104" i="45"/>
  <c r="Q104" i="45"/>
  <c r="P104" i="45"/>
  <c r="O104" i="45"/>
  <c r="N104" i="45"/>
  <c r="L104" i="45"/>
  <c r="K104" i="45"/>
  <c r="J104" i="45"/>
  <c r="I104" i="45"/>
  <c r="H104" i="45"/>
  <c r="G104" i="45"/>
  <c r="Y103" i="45"/>
  <c r="Z103" i="45" s="1"/>
  <c r="U103" i="45"/>
  <c r="JB109" i="46" s="1"/>
  <c r="R103" i="45"/>
  <c r="Q103" i="45"/>
  <c r="P103" i="45"/>
  <c r="O103" i="45"/>
  <c r="N103" i="45"/>
  <c r="L103" i="45"/>
  <c r="K103" i="45"/>
  <c r="J103" i="45"/>
  <c r="I103" i="45"/>
  <c r="H103" i="45"/>
  <c r="G103" i="45"/>
  <c r="Y102" i="45"/>
  <c r="Z102" i="45" s="1"/>
  <c r="U102" i="45"/>
  <c r="R102" i="45"/>
  <c r="Q102" i="45"/>
  <c r="P102" i="45"/>
  <c r="O102" i="45"/>
  <c r="N102" i="45"/>
  <c r="L102" i="45"/>
  <c r="K102" i="45"/>
  <c r="J102" i="45"/>
  <c r="I102" i="45"/>
  <c r="H102" i="45"/>
  <c r="G102" i="45"/>
  <c r="Y101" i="45"/>
  <c r="Z101" i="45" s="1"/>
  <c r="U101" i="45"/>
  <c r="JB107" i="46" s="1"/>
  <c r="R101" i="45"/>
  <c r="Q101" i="45"/>
  <c r="P101" i="45"/>
  <c r="O101" i="45"/>
  <c r="N101" i="45"/>
  <c r="L101" i="45"/>
  <c r="K101" i="45"/>
  <c r="J101" i="45"/>
  <c r="I101" i="45"/>
  <c r="H101" i="45"/>
  <c r="G101" i="45"/>
  <c r="Y100" i="45"/>
  <c r="Z100" i="45" s="1"/>
  <c r="U100" i="45"/>
  <c r="JB106" i="46" s="1"/>
  <c r="R100" i="45"/>
  <c r="Q100" i="45"/>
  <c r="P100" i="45"/>
  <c r="O100" i="45"/>
  <c r="N100" i="45"/>
  <c r="L100" i="45"/>
  <c r="K100" i="45"/>
  <c r="J100" i="45"/>
  <c r="I100" i="45"/>
  <c r="H100" i="45"/>
  <c r="G100" i="45"/>
  <c r="Y99" i="45"/>
  <c r="Z99" i="45" s="1"/>
  <c r="U99" i="45"/>
  <c r="JB105" i="46" s="1"/>
  <c r="R99" i="45"/>
  <c r="Q99" i="45"/>
  <c r="P99" i="45"/>
  <c r="O99" i="45"/>
  <c r="N99" i="45"/>
  <c r="L99" i="45"/>
  <c r="K99" i="45"/>
  <c r="J99" i="45"/>
  <c r="I99" i="45"/>
  <c r="H99" i="45"/>
  <c r="G99" i="45"/>
  <c r="Z98" i="45"/>
  <c r="AK98" i="45" s="1"/>
  <c r="Y98" i="45"/>
  <c r="U98" i="45"/>
  <c r="JB104" i="46" s="1"/>
  <c r="R98" i="45"/>
  <c r="Q98" i="45"/>
  <c r="P98" i="45"/>
  <c r="O98" i="45"/>
  <c r="N98" i="45"/>
  <c r="L98" i="45"/>
  <c r="K98" i="45"/>
  <c r="J98" i="45"/>
  <c r="I98" i="45"/>
  <c r="H98" i="45"/>
  <c r="G98" i="45"/>
  <c r="R97" i="45"/>
  <c r="Q97" i="45"/>
  <c r="P97" i="45"/>
  <c r="O97" i="45"/>
  <c r="K97" i="45"/>
  <c r="J97" i="45"/>
  <c r="I97" i="45"/>
  <c r="H97" i="45"/>
  <c r="G97" i="45"/>
  <c r="F97" i="45"/>
  <c r="N97" i="45" s="1"/>
  <c r="E97" i="45"/>
  <c r="C97" i="45"/>
  <c r="B97" i="45"/>
  <c r="A97" i="45"/>
  <c r="J96" i="45"/>
  <c r="I96" i="45"/>
  <c r="J95" i="45"/>
  <c r="I95" i="45"/>
  <c r="Q94" i="45"/>
  <c r="J94" i="45"/>
  <c r="I94" i="45"/>
  <c r="J93" i="45"/>
  <c r="I93" i="45"/>
  <c r="R92" i="45"/>
  <c r="J92" i="45"/>
  <c r="I92" i="45"/>
  <c r="J91" i="45"/>
  <c r="I91" i="45"/>
  <c r="R90" i="45"/>
  <c r="J90" i="45"/>
  <c r="I90" i="45"/>
  <c r="J89" i="45"/>
  <c r="I89" i="45"/>
  <c r="J88" i="45"/>
  <c r="I88" i="45"/>
  <c r="J87" i="45"/>
  <c r="I87" i="45"/>
  <c r="J86" i="45"/>
  <c r="I86" i="45"/>
  <c r="J85" i="45"/>
  <c r="I85" i="45"/>
  <c r="R84" i="45"/>
  <c r="J84" i="45"/>
  <c r="I84" i="45"/>
  <c r="J83" i="45"/>
  <c r="I83" i="45"/>
  <c r="J82" i="45"/>
  <c r="I82" i="45"/>
  <c r="O81" i="45"/>
  <c r="J81" i="45"/>
  <c r="I81" i="45"/>
  <c r="R80" i="45"/>
  <c r="J80" i="45"/>
  <c r="I80" i="45"/>
  <c r="J79" i="45"/>
  <c r="I79" i="45"/>
  <c r="J78" i="45"/>
  <c r="I78" i="45"/>
  <c r="Q77" i="45"/>
  <c r="J77" i="45"/>
  <c r="I77" i="45"/>
  <c r="R76" i="45"/>
  <c r="J76" i="45"/>
  <c r="I76" i="45"/>
  <c r="Q75" i="45"/>
  <c r="J75" i="45"/>
  <c r="I75" i="45"/>
  <c r="J74" i="45"/>
  <c r="I74" i="45"/>
  <c r="J73" i="45"/>
  <c r="I73" i="45"/>
  <c r="J72" i="45"/>
  <c r="I72" i="45"/>
  <c r="J71" i="45"/>
  <c r="I71" i="45"/>
  <c r="J70" i="45"/>
  <c r="I70" i="45"/>
  <c r="Q69" i="45"/>
  <c r="J69" i="45"/>
  <c r="I69" i="45"/>
  <c r="R68" i="45"/>
  <c r="J68" i="45"/>
  <c r="I68" i="45"/>
  <c r="J67" i="45"/>
  <c r="I67" i="45"/>
  <c r="R66" i="45"/>
  <c r="J66" i="45"/>
  <c r="I66" i="45"/>
  <c r="J65" i="45"/>
  <c r="I65" i="45"/>
  <c r="J64" i="45"/>
  <c r="I64" i="45"/>
  <c r="J63" i="45"/>
  <c r="I63" i="45"/>
  <c r="J62" i="45"/>
  <c r="I62" i="45"/>
  <c r="Q61" i="45"/>
  <c r="J61" i="45"/>
  <c r="I61" i="45"/>
  <c r="R60" i="45"/>
  <c r="J60" i="45"/>
  <c r="I60" i="45"/>
  <c r="J59" i="45"/>
  <c r="I59" i="45"/>
  <c r="J58" i="45"/>
  <c r="I58" i="45"/>
  <c r="O57" i="45"/>
  <c r="J57" i="45"/>
  <c r="I57" i="45"/>
  <c r="J56" i="45"/>
  <c r="I56" i="45"/>
  <c r="J55" i="45"/>
  <c r="I55" i="45"/>
  <c r="J54" i="45"/>
  <c r="I54" i="45"/>
  <c r="Q53" i="45"/>
  <c r="J53" i="45"/>
  <c r="I53" i="45"/>
  <c r="R52" i="45"/>
  <c r="J52" i="45"/>
  <c r="I52" i="45"/>
  <c r="J51" i="45"/>
  <c r="I51" i="45"/>
  <c r="J50" i="45"/>
  <c r="I50" i="45"/>
  <c r="J49" i="45"/>
  <c r="I49" i="45"/>
  <c r="J48" i="45"/>
  <c r="I48" i="45"/>
  <c r="J47" i="45"/>
  <c r="I47" i="45"/>
  <c r="J46" i="45"/>
  <c r="I46" i="45"/>
  <c r="Q45" i="45"/>
  <c r="J45" i="45"/>
  <c r="I45" i="45"/>
  <c r="R44" i="45"/>
  <c r="J44" i="45"/>
  <c r="I44" i="45"/>
  <c r="J43" i="45"/>
  <c r="I43" i="45"/>
  <c r="J42" i="45"/>
  <c r="I42" i="45"/>
  <c r="J41" i="45"/>
  <c r="I41" i="45"/>
  <c r="J40" i="45"/>
  <c r="I40" i="45"/>
  <c r="J39" i="45"/>
  <c r="I39" i="45"/>
  <c r="J38" i="45"/>
  <c r="I38" i="45"/>
  <c r="Q37" i="45"/>
  <c r="J37" i="45"/>
  <c r="I37" i="45"/>
  <c r="J36" i="45"/>
  <c r="I36" i="45"/>
  <c r="J35" i="45"/>
  <c r="I35" i="45"/>
  <c r="J34" i="45"/>
  <c r="I34" i="45"/>
  <c r="O33" i="45"/>
  <c r="J33" i="45"/>
  <c r="I33" i="45"/>
  <c r="J32" i="45"/>
  <c r="I32" i="45"/>
  <c r="J31" i="45"/>
  <c r="I31" i="45"/>
  <c r="J30" i="45"/>
  <c r="I30" i="45"/>
  <c r="J29" i="45"/>
  <c r="I29" i="45"/>
  <c r="R28" i="45"/>
  <c r="J28" i="45"/>
  <c r="I28" i="45"/>
  <c r="Q27" i="45"/>
  <c r="O27" i="45"/>
  <c r="J27" i="45"/>
  <c r="I27" i="45"/>
  <c r="J26" i="45"/>
  <c r="I26" i="45"/>
  <c r="O25" i="45"/>
  <c r="J25" i="45"/>
  <c r="I25" i="45"/>
  <c r="J24" i="45"/>
  <c r="I24" i="45"/>
  <c r="J23" i="45"/>
  <c r="I23" i="45"/>
  <c r="J22" i="45"/>
  <c r="I22" i="45"/>
  <c r="Q21" i="45"/>
  <c r="J21" i="45"/>
  <c r="I21" i="45"/>
  <c r="R20" i="45"/>
  <c r="J20" i="45"/>
  <c r="I20" i="45"/>
  <c r="O19" i="45"/>
  <c r="J19" i="45"/>
  <c r="I19" i="45"/>
  <c r="J18" i="45"/>
  <c r="I18" i="45"/>
  <c r="J17" i="45"/>
  <c r="I17" i="45"/>
  <c r="J16" i="45"/>
  <c r="I16" i="45"/>
  <c r="J15" i="45"/>
  <c r="I15" i="45"/>
  <c r="J14" i="45"/>
  <c r="I14" i="45"/>
  <c r="J13" i="45"/>
  <c r="I13" i="45"/>
  <c r="J12" i="45"/>
  <c r="I12" i="45"/>
  <c r="O11" i="45"/>
  <c r="J11" i="45"/>
  <c r="I11" i="45"/>
  <c r="R10" i="45"/>
  <c r="J10" i="45"/>
  <c r="I10" i="45"/>
  <c r="Y9" i="45"/>
  <c r="Z9" i="45" s="1"/>
  <c r="J9" i="45"/>
  <c r="I9" i="45"/>
  <c r="JC325" i="46"/>
  <c r="JB325" i="46"/>
  <c r="IH325" i="46"/>
  <c r="JC324" i="46"/>
  <c r="JB324" i="46"/>
  <c r="IH324" i="46"/>
  <c r="JC323" i="46"/>
  <c r="JB323" i="46"/>
  <c r="IH323" i="46"/>
  <c r="JC322" i="46"/>
  <c r="JB322" i="46"/>
  <c r="IH322" i="46"/>
  <c r="JC321" i="46"/>
  <c r="JB321" i="46"/>
  <c r="IH321" i="46"/>
  <c r="JC320" i="46"/>
  <c r="JB320" i="46"/>
  <c r="IH320" i="46"/>
  <c r="JC319" i="46"/>
  <c r="JB319" i="46"/>
  <c r="IH319" i="46"/>
  <c r="JC318" i="46"/>
  <c r="JB318" i="46"/>
  <c r="IH318" i="46"/>
  <c r="JC317" i="46"/>
  <c r="JB317" i="46"/>
  <c r="IH317" i="46"/>
  <c r="JC316" i="46"/>
  <c r="JB316" i="46"/>
  <c r="IH316" i="46"/>
  <c r="JC315" i="46"/>
  <c r="JB315" i="46"/>
  <c r="IH315" i="46"/>
  <c r="JC314" i="46"/>
  <c r="JB314" i="46"/>
  <c r="IH314" i="46"/>
  <c r="JC313" i="46"/>
  <c r="JB313" i="46"/>
  <c r="IH313" i="46"/>
  <c r="JC312" i="46"/>
  <c r="JB312" i="46"/>
  <c r="IH312" i="46"/>
  <c r="JC311" i="46"/>
  <c r="JB311" i="46"/>
  <c r="IH311" i="46"/>
  <c r="JC310" i="46"/>
  <c r="JB310" i="46"/>
  <c r="IH310" i="46"/>
  <c r="JC309" i="46"/>
  <c r="JB309" i="46"/>
  <c r="IH309" i="46"/>
  <c r="JC308" i="46"/>
  <c r="JB308" i="46"/>
  <c r="IH308" i="46"/>
  <c r="JC307" i="46"/>
  <c r="JB307" i="46"/>
  <c r="IH307" i="46"/>
  <c r="JC306" i="46"/>
  <c r="JB306" i="46"/>
  <c r="IH306" i="46"/>
  <c r="JC305" i="46"/>
  <c r="JB305" i="46"/>
  <c r="IH305" i="46"/>
  <c r="JC304" i="46"/>
  <c r="JB304" i="46"/>
  <c r="IH304" i="46"/>
  <c r="JC303" i="46"/>
  <c r="JB303" i="46"/>
  <c r="IH303" i="46"/>
  <c r="JC302" i="46"/>
  <c r="JB302" i="46"/>
  <c r="IH302" i="46"/>
  <c r="JC301" i="46"/>
  <c r="JB301" i="46"/>
  <c r="IH301" i="46"/>
  <c r="JC300" i="46"/>
  <c r="JB300" i="46"/>
  <c r="IH300" i="46"/>
  <c r="JC299" i="46"/>
  <c r="JB299" i="46"/>
  <c r="IH299" i="46"/>
  <c r="JC298" i="46"/>
  <c r="JB298" i="46"/>
  <c r="IH298" i="46"/>
  <c r="JC297" i="46"/>
  <c r="JB297" i="46"/>
  <c r="IH297" i="46"/>
  <c r="JC296" i="46"/>
  <c r="JB296" i="46"/>
  <c r="IH296" i="46"/>
  <c r="JC295" i="46"/>
  <c r="JB295" i="46"/>
  <c r="IH295" i="46"/>
  <c r="JC294" i="46"/>
  <c r="JB294" i="46"/>
  <c r="IH294" i="46"/>
  <c r="JC293" i="46"/>
  <c r="JB293" i="46"/>
  <c r="IH293" i="46"/>
  <c r="JC292" i="46"/>
  <c r="JB292" i="46"/>
  <c r="IH292" i="46"/>
  <c r="JC291" i="46"/>
  <c r="JB291" i="46"/>
  <c r="IH291" i="46"/>
  <c r="JC290" i="46"/>
  <c r="JB290" i="46"/>
  <c r="IH290" i="46"/>
  <c r="JC289" i="46"/>
  <c r="JB289" i="46"/>
  <c r="IH289" i="46"/>
  <c r="JC288" i="46"/>
  <c r="JB288" i="46"/>
  <c r="IH288" i="46"/>
  <c r="JC287" i="46"/>
  <c r="JB287" i="46"/>
  <c r="IH287" i="46"/>
  <c r="JC286" i="46"/>
  <c r="JB286" i="46"/>
  <c r="IH286" i="46"/>
  <c r="JC285" i="46"/>
  <c r="JB285" i="46"/>
  <c r="IH285" i="46"/>
  <c r="JC284" i="46"/>
  <c r="JB284" i="46"/>
  <c r="IH284" i="46"/>
  <c r="JC283" i="46"/>
  <c r="JB283" i="46"/>
  <c r="IH283" i="46"/>
  <c r="JC282" i="46"/>
  <c r="JB282" i="46"/>
  <c r="IH282" i="46"/>
  <c r="JC281" i="46"/>
  <c r="JB281" i="46"/>
  <c r="IH281" i="46"/>
  <c r="JC280" i="46"/>
  <c r="JB280" i="46"/>
  <c r="IH280" i="46"/>
  <c r="JC279" i="46"/>
  <c r="JB279" i="46"/>
  <c r="IH279" i="46"/>
  <c r="JC278" i="46"/>
  <c r="JB278" i="46"/>
  <c r="IH278" i="46"/>
  <c r="JC277" i="46"/>
  <c r="JB277" i="46"/>
  <c r="IH277" i="46"/>
  <c r="JC276" i="46"/>
  <c r="JB276" i="46"/>
  <c r="IH276" i="46"/>
  <c r="JC275" i="46"/>
  <c r="JB275" i="46"/>
  <c r="IH275" i="46"/>
  <c r="JC274" i="46"/>
  <c r="JB274" i="46"/>
  <c r="IH274" i="46"/>
  <c r="JC273" i="46"/>
  <c r="JB273" i="46"/>
  <c r="IH273" i="46"/>
  <c r="JC272" i="46"/>
  <c r="JB272" i="46"/>
  <c r="IH272" i="46"/>
  <c r="JC271" i="46"/>
  <c r="JB271" i="46"/>
  <c r="IH271" i="46"/>
  <c r="JC270" i="46"/>
  <c r="JB270" i="46"/>
  <c r="IH270" i="46"/>
  <c r="JC269" i="46"/>
  <c r="JB269" i="46"/>
  <c r="IH269" i="46"/>
  <c r="JC268" i="46"/>
  <c r="JB268" i="46"/>
  <c r="IH268" i="46"/>
  <c r="JC267" i="46"/>
  <c r="JB267" i="46"/>
  <c r="IH267" i="46"/>
  <c r="JC266" i="46"/>
  <c r="JB266" i="46"/>
  <c r="IH266" i="46"/>
  <c r="JC265" i="46"/>
  <c r="JB265" i="46"/>
  <c r="IH265" i="46"/>
  <c r="JC264" i="46"/>
  <c r="JB264" i="46"/>
  <c r="IH264" i="46"/>
  <c r="JC263" i="46"/>
  <c r="JB263" i="46"/>
  <c r="IH263" i="46"/>
  <c r="JC262" i="46"/>
  <c r="JB262" i="46"/>
  <c r="IH262" i="46"/>
  <c r="JC261" i="46"/>
  <c r="JB261" i="46"/>
  <c r="IH261" i="46"/>
  <c r="JC260" i="46"/>
  <c r="JB260" i="46"/>
  <c r="IH260" i="46"/>
  <c r="JC259" i="46"/>
  <c r="JB259" i="46"/>
  <c r="IH259" i="46"/>
  <c r="JC258" i="46"/>
  <c r="JB258" i="46"/>
  <c r="IH258" i="46"/>
  <c r="JC257" i="46"/>
  <c r="JB257" i="46"/>
  <c r="IH257" i="46"/>
  <c r="JC256" i="46"/>
  <c r="JB256" i="46"/>
  <c r="IH256" i="46"/>
  <c r="JC255" i="46"/>
  <c r="JB255" i="46"/>
  <c r="IH255" i="46"/>
  <c r="JC254" i="46"/>
  <c r="JB254" i="46"/>
  <c r="IH254" i="46"/>
  <c r="JC253" i="46"/>
  <c r="JB253" i="46"/>
  <c r="IH253" i="46"/>
  <c r="JC252" i="46"/>
  <c r="JB252" i="46"/>
  <c r="IH252" i="46"/>
  <c r="JC251" i="46"/>
  <c r="JB251" i="46"/>
  <c r="IH251" i="46"/>
  <c r="JC250" i="46"/>
  <c r="JB250" i="46"/>
  <c r="IH250" i="46"/>
  <c r="JC249" i="46"/>
  <c r="JB249" i="46"/>
  <c r="IH249" i="46"/>
  <c r="JC248" i="46"/>
  <c r="JB248" i="46"/>
  <c r="IH248" i="46"/>
  <c r="JC247" i="46"/>
  <c r="JB247" i="46"/>
  <c r="IH247" i="46"/>
  <c r="JC246" i="46"/>
  <c r="JB246" i="46"/>
  <c r="IH246" i="46"/>
  <c r="JC245" i="46"/>
  <c r="JB245" i="46"/>
  <c r="IH245" i="46"/>
  <c r="JC244" i="46"/>
  <c r="JB244" i="46"/>
  <c r="IH244" i="46"/>
  <c r="JC243" i="46"/>
  <c r="JB243" i="46"/>
  <c r="IH243" i="46"/>
  <c r="JC242" i="46"/>
  <c r="JB242" i="46"/>
  <c r="IH242" i="46"/>
  <c r="JC241" i="46"/>
  <c r="JB241" i="46"/>
  <c r="IH241" i="46"/>
  <c r="JC240" i="46"/>
  <c r="JB240" i="46"/>
  <c r="IH240" i="46"/>
  <c r="JC239" i="46"/>
  <c r="JB239" i="46"/>
  <c r="IH239" i="46"/>
  <c r="JC238" i="46"/>
  <c r="JB238" i="46"/>
  <c r="IH238" i="46"/>
  <c r="JC237" i="46"/>
  <c r="JB237" i="46"/>
  <c r="IH237" i="46"/>
  <c r="JC236" i="46"/>
  <c r="JB236" i="46"/>
  <c r="IH236" i="46"/>
  <c r="JC235" i="46"/>
  <c r="JB235" i="46"/>
  <c r="IH235" i="46"/>
  <c r="JC234" i="46"/>
  <c r="JB234" i="46"/>
  <c r="IH234" i="46"/>
  <c r="JC233" i="46"/>
  <c r="JB233" i="46"/>
  <c r="IH233" i="46"/>
  <c r="JC232" i="46"/>
  <c r="JB232" i="46"/>
  <c r="IH232" i="46"/>
  <c r="JC231" i="46"/>
  <c r="JB231" i="46"/>
  <c r="IH231" i="46"/>
  <c r="JC230" i="46"/>
  <c r="JB230" i="46"/>
  <c r="IH230" i="46"/>
  <c r="JC229" i="46"/>
  <c r="JB229" i="46"/>
  <c r="IH229" i="46"/>
  <c r="JC228" i="46"/>
  <c r="JB228" i="46"/>
  <c r="IH228" i="46"/>
  <c r="JC227" i="46"/>
  <c r="JB227" i="46"/>
  <c r="IH227" i="46"/>
  <c r="JC226" i="46"/>
  <c r="JB226" i="46"/>
  <c r="IH226" i="46"/>
  <c r="JC225" i="46"/>
  <c r="JB225" i="46"/>
  <c r="IH225" i="46"/>
  <c r="JC224" i="46"/>
  <c r="JB224" i="46"/>
  <c r="IH224" i="46"/>
  <c r="JC223" i="46"/>
  <c r="JB223" i="46"/>
  <c r="IH223" i="46"/>
  <c r="JC222" i="46"/>
  <c r="JB222" i="46"/>
  <c r="IH222" i="46"/>
  <c r="JC221" i="46"/>
  <c r="JB221" i="46"/>
  <c r="IH221" i="46"/>
  <c r="JC220" i="46"/>
  <c r="JB220" i="46"/>
  <c r="IH220" i="46"/>
  <c r="JC219" i="46"/>
  <c r="JB219" i="46"/>
  <c r="IH219" i="46"/>
  <c r="JC218" i="46"/>
  <c r="JB218" i="46"/>
  <c r="IH218" i="46"/>
  <c r="JC217" i="46"/>
  <c r="JB217" i="46"/>
  <c r="IH217" i="46"/>
  <c r="JC216" i="46"/>
  <c r="JB216" i="46"/>
  <c r="IH216" i="46"/>
  <c r="JC215" i="46"/>
  <c r="JB215" i="46"/>
  <c r="IH215" i="46"/>
  <c r="JC214" i="46"/>
  <c r="JB214" i="46"/>
  <c r="IH214" i="46"/>
  <c r="JC213" i="46"/>
  <c r="JB213" i="46"/>
  <c r="IH213" i="46"/>
  <c r="JC212" i="46"/>
  <c r="JB212" i="46"/>
  <c r="IH212" i="46"/>
  <c r="JC211" i="46"/>
  <c r="JB211" i="46"/>
  <c r="IH211" i="46"/>
  <c r="JC210" i="46"/>
  <c r="JB210" i="46"/>
  <c r="IH210" i="46"/>
  <c r="JC209" i="46"/>
  <c r="JB209" i="46"/>
  <c r="IH209" i="46"/>
  <c r="JC208" i="46"/>
  <c r="JB208" i="46"/>
  <c r="IH208" i="46"/>
  <c r="JC207" i="46"/>
  <c r="JB207" i="46"/>
  <c r="IH207" i="46"/>
  <c r="JC206" i="46"/>
  <c r="JB206" i="46"/>
  <c r="IH206" i="46"/>
  <c r="JC205" i="46"/>
  <c r="JB205" i="46"/>
  <c r="IH205" i="46"/>
  <c r="JC204" i="46"/>
  <c r="JB204" i="46"/>
  <c r="IH204" i="46"/>
  <c r="JC203" i="46"/>
  <c r="JB203" i="46"/>
  <c r="IH203" i="46"/>
  <c r="JC202" i="46"/>
  <c r="JB202" i="46"/>
  <c r="IH202" i="46"/>
  <c r="JC201" i="46"/>
  <c r="JB201" i="46"/>
  <c r="IH201" i="46"/>
  <c r="JC200" i="46"/>
  <c r="JB200" i="46"/>
  <c r="IH200" i="46"/>
  <c r="JC199" i="46"/>
  <c r="JB199" i="46"/>
  <c r="IH199" i="46"/>
  <c r="JC198" i="46"/>
  <c r="JB198" i="46"/>
  <c r="IH198" i="46"/>
  <c r="JC197" i="46"/>
  <c r="JB197" i="46"/>
  <c r="IH197" i="46"/>
  <c r="JC196" i="46"/>
  <c r="JB196" i="46"/>
  <c r="IH196" i="46"/>
  <c r="JC195" i="46"/>
  <c r="JB195" i="46"/>
  <c r="IH195" i="46"/>
  <c r="JC194" i="46"/>
  <c r="JB194" i="46"/>
  <c r="IH194" i="46"/>
  <c r="JC193" i="46"/>
  <c r="JB193" i="46"/>
  <c r="IH193" i="46"/>
  <c r="JC192" i="46"/>
  <c r="JB192" i="46"/>
  <c r="IH192" i="46"/>
  <c r="JC191" i="46"/>
  <c r="JB191" i="46"/>
  <c r="IH191" i="46"/>
  <c r="JC190" i="46"/>
  <c r="JB190" i="46"/>
  <c r="IH190" i="46"/>
  <c r="JC189" i="46"/>
  <c r="JB189" i="46"/>
  <c r="IH189" i="46"/>
  <c r="JC188" i="46"/>
  <c r="JB188" i="46"/>
  <c r="IH188" i="46"/>
  <c r="JC187" i="46"/>
  <c r="JB187" i="46"/>
  <c r="IH187" i="46"/>
  <c r="JC186" i="46"/>
  <c r="JB186" i="46"/>
  <c r="IH186" i="46"/>
  <c r="JC185" i="46"/>
  <c r="JB185" i="46"/>
  <c r="IH185" i="46"/>
  <c r="JC184" i="46"/>
  <c r="JB184" i="46"/>
  <c r="IH184" i="46"/>
  <c r="JC183" i="46"/>
  <c r="JB183" i="46"/>
  <c r="IH183" i="46"/>
  <c r="JC182" i="46"/>
  <c r="JB182" i="46"/>
  <c r="IH182" i="46"/>
  <c r="JC181" i="46"/>
  <c r="JB181" i="46"/>
  <c r="IH181" i="46"/>
  <c r="JC180" i="46"/>
  <c r="JB180" i="46"/>
  <c r="IH180" i="46"/>
  <c r="JC179" i="46"/>
  <c r="JB179" i="46"/>
  <c r="IH179" i="46"/>
  <c r="JC178" i="46"/>
  <c r="JB178" i="46"/>
  <c r="IH178" i="46"/>
  <c r="JC177" i="46"/>
  <c r="JB177" i="46"/>
  <c r="IH177" i="46"/>
  <c r="JC176" i="46"/>
  <c r="JB176" i="46"/>
  <c r="IH176" i="46"/>
  <c r="JC175" i="46"/>
  <c r="JB175" i="46"/>
  <c r="IH175" i="46"/>
  <c r="JC174" i="46"/>
  <c r="JB174" i="46"/>
  <c r="IH174" i="46"/>
  <c r="JC173" i="46"/>
  <c r="JB173" i="46"/>
  <c r="IH173" i="46"/>
  <c r="JC172" i="46"/>
  <c r="JB172" i="46"/>
  <c r="IH172" i="46"/>
  <c r="JC171" i="46"/>
  <c r="JB171" i="46"/>
  <c r="IH171" i="46"/>
  <c r="JC170" i="46"/>
  <c r="JB170" i="46"/>
  <c r="IH170" i="46"/>
  <c r="JC169" i="46"/>
  <c r="JB169" i="46"/>
  <c r="IH169" i="46"/>
  <c r="JC168" i="46"/>
  <c r="JB168" i="46"/>
  <c r="IH168" i="46"/>
  <c r="JC167" i="46"/>
  <c r="JB167" i="46"/>
  <c r="IH167" i="46"/>
  <c r="JC166" i="46"/>
  <c r="JB166" i="46"/>
  <c r="IH166" i="46"/>
  <c r="JC165" i="46"/>
  <c r="JB165" i="46"/>
  <c r="IH165" i="46"/>
  <c r="JC164" i="46"/>
  <c r="JB164" i="46"/>
  <c r="IH164" i="46"/>
  <c r="JC163" i="46"/>
  <c r="JB163" i="46"/>
  <c r="IH163" i="46"/>
  <c r="JC162" i="46"/>
  <c r="JB162" i="46"/>
  <c r="IH162" i="46"/>
  <c r="JC161" i="46"/>
  <c r="JB161" i="46"/>
  <c r="IH161" i="46"/>
  <c r="JC160" i="46"/>
  <c r="JB160" i="46"/>
  <c r="IH160" i="46"/>
  <c r="JC159" i="46"/>
  <c r="JB159" i="46"/>
  <c r="IH159" i="46"/>
  <c r="JC158" i="46"/>
  <c r="JB158" i="46"/>
  <c r="IH158" i="46"/>
  <c r="JC157" i="46"/>
  <c r="JB157" i="46"/>
  <c r="IH157" i="46"/>
  <c r="JC156" i="46"/>
  <c r="JB156" i="46"/>
  <c r="IH156" i="46"/>
  <c r="JC155" i="46"/>
  <c r="JB155" i="46"/>
  <c r="IH155" i="46"/>
  <c r="JC154" i="46"/>
  <c r="JB154" i="46"/>
  <c r="IH154" i="46"/>
  <c r="JC153" i="46"/>
  <c r="JB153" i="46"/>
  <c r="IH153" i="46"/>
  <c r="JC152" i="46"/>
  <c r="JB152" i="46"/>
  <c r="IH152" i="46"/>
  <c r="JC151" i="46"/>
  <c r="JB151" i="46"/>
  <c r="IH151" i="46"/>
  <c r="JC150" i="46"/>
  <c r="JB150" i="46"/>
  <c r="IH150" i="46"/>
  <c r="JC149" i="46"/>
  <c r="JB149" i="46"/>
  <c r="IH149" i="46"/>
  <c r="JC148" i="46"/>
  <c r="JB148" i="46"/>
  <c r="IH148" i="46"/>
  <c r="JC147" i="46"/>
  <c r="JB147" i="46"/>
  <c r="IH147" i="46"/>
  <c r="JC146" i="46"/>
  <c r="JB146" i="46"/>
  <c r="IH146" i="46"/>
  <c r="JC145" i="46"/>
  <c r="JB145" i="46"/>
  <c r="IH145" i="46"/>
  <c r="JC144" i="46"/>
  <c r="JB144" i="46"/>
  <c r="IH144" i="46"/>
  <c r="JC143" i="46"/>
  <c r="JB143" i="46"/>
  <c r="IH143" i="46"/>
  <c r="JC142" i="46"/>
  <c r="JB142" i="46"/>
  <c r="IH142" i="46"/>
  <c r="JC141" i="46"/>
  <c r="JB141" i="46"/>
  <c r="IH141" i="46"/>
  <c r="JC140" i="46"/>
  <c r="IH140" i="46"/>
  <c r="JC139" i="46"/>
  <c r="IH139" i="46"/>
  <c r="JC138" i="46"/>
  <c r="IH138" i="46"/>
  <c r="JC137" i="46"/>
  <c r="IH137" i="46"/>
  <c r="JC136" i="46"/>
  <c r="IH136" i="46"/>
  <c r="JC135" i="46"/>
  <c r="IH135" i="46"/>
  <c r="JC134" i="46"/>
  <c r="IH134" i="46"/>
  <c r="JC133" i="46"/>
  <c r="IH133" i="46"/>
  <c r="JC132" i="46"/>
  <c r="IH132" i="46"/>
  <c r="JC131" i="46"/>
  <c r="IH131" i="46"/>
  <c r="JC130" i="46"/>
  <c r="IH130" i="46"/>
  <c r="JC129" i="46"/>
  <c r="JB129" i="46"/>
  <c r="IH129" i="46"/>
  <c r="JC128" i="46"/>
  <c r="IH128" i="46"/>
  <c r="JC127" i="46"/>
  <c r="IH127" i="46"/>
  <c r="JC126" i="46"/>
  <c r="IH126" i="46"/>
  <c r="JC125" i="46"/>
  <c r="IH125" i="46"/>
  <c r="JC124" i="46"/>
  <c r="IH124" i="46"/>
  <c r="JC123" i="46"/>
  <c r="IH123" i="46"/>
  <c r="JC122" i="46"/>
  <c r="IH122" i="46"/>
  <c r="JC121" i="46"/>
  <c r="JB121" i="46"/>
  <c r="IH121" i="46"/>
  <c r="JC120" i="46"/>
  <c r="IH120" i="46"/>
  <c r="JC119" i="46"/>
  <c r="IH119" i="46"/>
  <c r="JC118" i="46"/>
  <c r="IH118" i="46"/>
  <c r="JC117" i="46"/>
  <c r="IH117" i="46"/>
  <c r="JC116" i="46"/>
  <c r="IH116" i="46"/>
  <c r="JC115" i="46"/>
  <c r="IH115" i="46"/>
  <c r="JC114" i="46"/>
  <c r="IH114" i="46"/>
  <c r="JC113" i="46"/>
  <c r="IH113" i="46"/>
  <c r="JC112" i="46"/>
  <c r="IH112" i="46"/>
  <c r="JC111" i="46"/>
  <c r="IH111" i="46"/>
  <c r="JC110" i="46"/>
  <c r="IH110" i="46"/>
  <c r="JC109" i="46"/>
  <c r="IH109" i="46"/>
  <c r="JC108" i="46"/>
  <c r="JB108" i="46"/>
  <c r="IH108" i="46"/>
  <c r="JC107" i="46"/>
  <c r="IH107" i="46"/>
  <c r="JC106" i="46"/>
  <c r="IH106" i="46"/>
  <c r="JC105" i="46"/>
  <c r="IH105" i="46"/>
  <c r="JC104" i="46"/>
  <c r="IH104" i="46"/>
  <c r="L99" i="24"/>
  <c r="K99" i="24"/>
  <c r="I99" i="24"/>
  <c r="V98" i="24"/>
  <c r="S98" i="24"/>
  <c r="R98" i="24"/>
  <c r="Q98" i="24"/>
  <c r="L98" i="24"/>
  <c r="K98" i="24"/>
  <c r="J98" i="24"/>
  <c r="I98" i="24"/>
  <c r="F98" i="24"/>
  <c r="E98" i="24"/>
  <c r="D98" i="24"/>
  <c r="C98" i="24"/>
  <c r="B98" i="24"/>
  <c r="A98" i="24"/>
  <c r="V97" i="24"/>
  <c r="S97" i="24"/>
  <c r="R97" i="24"/>
  <c r="Q97" i="24"/>
  <c r="L97" i="24"/>
  <c r="K97" i="24"/>
  <c r="J97" i="24"/>
  <c r="I97" i="24"/>
  <c r="F97" i="24"/>
  <c r="E97" i="24"/>
  <c r="D97" i="24"/>
  <c r="C97" i="24"/>
  <c r="B97" i="24"/>
  <c r="A97" i="24"/>
  <c r="V96" i="24"/>
  <c r="S96" i="24"/>
  <c r="R96" i="24"/>
  <c r="Q96" i="24"/>
  <c r="T96" i="24" s="1"/>
  <c r="U96" i="24" s="1"/>
  <c r="L96" i="24"/>
  <c r="K96" i="24"/>
  <c r="J96" i="24"/>
  <c r="I96" i="24"/>
  <c r="D96" i="24"/>
  <c r="V95" i="24"/>
  <c r="S95" i="24"/>
  <c r="R95" i="24"/>
  <c r="Q95" i="24"/>
  <c r="L95" i="24"/>
  <c r="K95" i="24"/>
  <c r="J95" i="24"/>
  <c r="I95" i="24"/>
  <c r="D95" i="24"/>
  <c r="V94" i="24"/>
  <c r="T94" i="24"/>
  <c r="U94" i="24" s="1"/>
  <c r="S94" i="24"/>
  <c r="R94" i="24"/>
  <c r="Q94" i="24"/>
  <c r="L94" i="24"/>
  <c r="K94" i="24"/>
  <c r="J94" i="24"/>
  <c r="I94" i="24"/>
  <c r="D94" i="24"/>
  <c r="V93" i="24"/>
  <c r="S93" i="24"/>
  <c r="R93" i="24"/>
  <c r="Q93" i="24"/>
  <c r="L93" i="24"/>
  <c r="K93" i="24"/>
  <c r="J93" i="24"/>
  <c r="I93" i="24"/>
  <c r="D93" i="24"/>
  <c r="V92" i="24"/>
  <c r="S92" i="24"/>
  <c r="R92" i="24"/>
  <c r="Q92" i="24"/>
  <c r="L92" i="24"/>
  <c r="K92" i="24"/>
  <c r="J92" i="24"/>
  <c r="I92" i="24"/>
  <c r="D92" i="24"/>
  <c r="B92" i="24"/>
  <c r="V91" i="24"/>
  <c r="S91" i="24"/>
  <c r="R91" i="24"/>
  <c r="Q91" i="24"/>
  <c r="T91" i="24" s="1"/>
  <c r="U91" i="24" s="1"/>
  <c r="L91" i="24"/>
  <c r="K91" i="24"/>
  <c r="J91" i="24"/>
  <c r="I91" i="24"/>
  <c r="D91" i="24"/>
  <c r="V90" i="24"/>
  <c r="S90" i="24"/>
  <c r="R90" i="24"/>
  <c r="Q90" i="24"/>
  <c r="T90" i="24" s="1"/>
  <c r="U90" i="24" s="1"/>
  <c r="L90" i="24"/>
  <c r="K90" i="24"/>
  <c r="J90" i="24"/>
  <c r="I90" i="24"/>
  <c r="D90" i="24"/>
  <c r="V89" i="24"/>
  <c r="S89" i="24"/>
  <c r="R89" i="24"/>
  <c r="Q89" i="24"/>
  <c r="L89" i="24"/>
  <c r="K89" i="24"/>
  <c r="J89" i="24"/>
  <c r="I89" i="24"/>
  <c r="D89" i="24"/>
  <c r="B89" i="24"/>
  <c r="V88" i="24"/>
  <c r="S88" i="24"/>
  <c r="R88" i="24"/>
  <c r="Q88" i="24"/>
  <c r="T88" i="24" s="1"/>
  <c r="U88" i="24" s="1"/>
  <c r="L88" i="24"/>
  <c r="K88" i="24"/>
  <c r="J88" i="24"/>
  <c r="I88" i="24"/>
  <c r="D88" i="24"/>
  <c r="V87" i="24"/>
  <c r="S87" i="24"/>
  <c r="R87" i="24"/>
  <c r="Q87" i="24"/>
  <c r="L87" i="24"/>
  <c r="K87" i="24"/>
  <c r="J87" i="24"/>
  <c r="I87" i="24"/>
  <c r="D87" i="24"/>
  <c r="V86" i="24"/>
  <c r="S86" i="24"/>
  <c r="R86" i="24"/>
  <c r="Q86" i="24"/>
  <c r="L86" i="24"/>
  <c r="K86" i="24"/>
  <c r="J86" i="24"/>
  <c r="I86" i="24"/>
  <c r="D86" i="24"/>
  <c r="V85" i="24"/>
  <c r="S85" i="24"/>
  <c r="R85" i="24"/>
  <c r="Q85" i="24"/>
  <c r="T85" i="24" s="1"/>
  <c r="U85" i="24" s="1"/>
  <c r="L85" i="24"/>
  <c r="K85" i="24"/>
  <c r="J85" i="24"/>
  <c r="I85" i="24"/>
  <c r="D85" i="24"/>
  <c r="V84" i="24"/>
  <c r="S84" i="24"/>
  <c r="R84" i="24"/>
  <c r="Q84" i="24"/>
  <c r="L84" i="24"/>
  <c r="K84" i="24"/>
  <c r="J84" i="24"/>
  <c r="I84" i="24"/>
  <c r="D84" i="24"/>
  <c r="V83" i="24"/>
  <c r="S83" i="24"/>
  <c r="R83" i="24"/>
  <c r="Q83" i="24"/>
  <c r="T83" i="24" s="1"/>
  <c r="U83" i="24" s="1"/>
  <c r="L83" i="24"/>
  <c r="K83" i="24"/>
  <c r="J83" i="24"/>
  <c r="I83" i="24"/>
  <c r="D83" i="24"/>
  <c r="V82" i="24"/>
  <c r="S82" i="24"/>
  <c r="R82" i="24"/>
  <c r="Q82" i="24"/>
  <c r="L82" i="24"/>
  <c r="K82" i="24"/>
  <c r="J82" i="24"/>
  <c r="I82" i="24"/>
  <c r="D82" i="24"/>
  <c r="V81" i="24"/>
  <c r="T81" i="24"/>
  <c r="U81" i="24" s="1"/>
  <c r="S81" i="24"/>
  <c r="R81" i="24"/>
  <c r="Q81" i="24"/>
  <c r="L81" i="24"/>
  <c r="K81" i="24"/>
  <c r="J81" i="24"/>
  <c r="I81" i="24"/>
  <c r="D81" i="24"/>
  <c r="V80" i="24"/>
  <c r="S80" i="24"/>
  <c r="R80" i="24"/>
  <c r="Q80" i="24"/>
  <c r="L80" i="24"/>
  <c r="K80" i="24"/>
  <c r="J80" i="24"/>
  <c r="I80" i="24"/>
  <c r="D80" i="24"/>
  <c r="V79" i="24"/>
  <c r="S79" i="24"/>
  <c r="R79" i="24"/>
  <c r="Q79" i="24"/>
  <c r="L79" i="24"/>
  <c r="K79" i="24"/>
  <c r="J79" i="24"/>
  <c r="I79" i="24"/>
  <c r="D79" i="24"/>
  <c r="V78" i="24"/>
  <c r="S78" i="24"/>
  <c r="R78" i="24"/>
  <c r="Q78" i="24"/>
  <c r="L78" i="24"/>
  <c r="K78" i="24"/>
  <c r="J78" i="24"/>
  <c r="I78" i="24"/>
  <c r="E78" i="24"/>
  <c r="D78" i="24"/>
  <c r="V77" i="24"/>
  <c r="S77" i="24"/>
  <c r="R77" i="24"/>
  <c r="Q77" i="24"/>
  <c r="L77" i="24"/>
  <c r="K77" i="24"/>
  <c r="J77" i="24"/>
  <c r="I77" i="24"/>
  <c r="V76" i="24"/>
  <c r="S76" i="24"/>
  <c r="R76" i="24"/>
  <c r="Q76" i="24"/>
  <c r="L76" i="24"/>
  <c r="K76" i="24"/>
  <c r="J76" i="24"/>
  <c r="I76" i="24"/>
  <c r="A76" i="24"/>
  <c r="V75" i="24"/>
  <c r="S75" i="24"/>
  <c r="R75" i="24"/>
  <c r="Q75" i="24"/>
  <c r="L75" i="24"/>
  <c r="K75" i="24"/>
  <c r="J75" i="24"/>
  <c r="I75" i="24"/>
  <c r="V74" i="24"/>
  <c r="T74" i="24"/>
  <c r="U74" i="24" s="1"/>
  <c r="S74" i="24"/>
  <c r="R74" i="24"/>
  <c r="Q74" i="24"/>
  <c r="L74" i="24"/>
  <c r="K74" i="24"/>
  <c r="J74" i="24"/>
  <c r="I74" i="24"/>
  <c r="E74" i="24"/>
  <c r="V73" i="24"/>
  <c r="S73" i="24"/>
  <c r="R73" i="24"/>
  <c r="Q73" i="24"/>
  <c r="T73" i="24" s="1"/>
  <c r="U73" i="24" s="1"/>
  <c r="L73" i="24"/>
  <c r="K73" i="24"/>
  <c r="J73" i="24"/>
  <c r="I73" i="24"/>
  <c r="V72" i="24"/>
  <c r="S72" i="24"/>
  <c r="R72" i="24"/>
  <c r="Q72" i="24"/>
  <c r="L72" i="24"/>
  <c r="K72" i="24"/>
  <c r="J72" i="24"/>
  <c r="I72" i="24"/>
  <c r="V71" i="24"/>
  <c r="S71" i="24"/>
  <c r="R71" i="24"/>
  <c r="Q71" i="24"/>
  <c r="T71" i="24" s="1"/>
  <c r="U71" i="24" s="1"/>
  <c r="L71" i="24"/>
  <c r="K71" i="24"/>
  <c r="J71" i="24"/>
  <c r="I71" i="24"/>
  <c r="V70" i="24"/>
  <c r="S70" i="24"/>
  <c r="R70" i="24"/>
  <c r="Q70" i="24"/>
  <c r="L70" i="24"/>
  <c r="K70" i="24"/>
  <c r="J70" i="24"/>
  <c r="I70" i="24"/>
  <c r="V69" i="24"/>
  <c r="S69" i="24"/>
  <c r="R69" i="24"/>
  <c r="Q69" i="24"/>
  <c r="L69" i="24"/>
  <c r="K69" i="24"/>
  <c r="J69" i="24"/>
  <c r="I69" i="24"/>
  <c r="A69" i="24"/>
  <c r="V68" i="24"/>
  <c r="S68" i="24"/>
  <c r="R68" i="24"/>
  <c r="Q68" i="24"/>
  <c r="L68" i="24"/>
  <c r="K68" i="24"/>
  <c r="J68" i="24"/>
  <c r="I68" i="24"/>
  <c r="E68" i="24"/>
  <c r="V67" i="24"/>
  <c r="T67" i="24"/>
  <c r="U67" i="24" s="1"/>
  <c r="S67" i="24"/>
  <c r="R67" i="24"/>
  <c r="Q67" i="24"/>
  <c r="L67" i="24"/>
  <c r="K67" i="24"/>
  <c r="J67" i="24"/>
  <c r="I67" i="24"/>
  <c r="B67" i="24"/>
  <c r="A67" i="24"/>
  <c r="V66" i="24"/>
  <c r="S66" i="24"/>
  <c r="R66" i="24"/>
  <c r="Q66" i="24"/>
  <c r="L66" i="24"/>
  <c r="K66" i="24"/>
  <c r="J66" i="24"/>
  <c r="I66" i="24"/>
  <c r="V65" i="24"/>
  <c r="S65" i="24"/>
  <c r="R65" i="24"/>
  <c r="Q65" i="24"/>
  <c r="L65" i="24"/>
  <c r="K65" i="24"/>
  <c r="J65" i="24"/>
  <c r="I65" i="24"/>
  <c r="V64" i="24"/>
  <c r="S64" i="24"/>
  <c r="R64" i="24"/>
  <c r="Q64" i="24"/>
  <c r="T64" i="24" s="1"/>
  <c r="U64" i="24" s="1"/>
  <c r="L64" i="24"/>
  <c r="K64" i="24"/>
  <c r="J64" i="24"/>
  <c r="V63" i="24"/>
  <c r="S63" i="24"/>
  <c r="R63" i="24"/>
  <c r="Q63" i="24"/>
  <c r="T63" i="24" s="1"/>
  <c r="U63" i="24" s="1"/>
  <c r="L63" i="24"/>
  <c r="K63" i="24"/>
  <c r="J63" i="24"/>
  <c r="V62" i="24"/>
  <c r="S62" i="24"/>
  <c r="R62" i="24"/>
  <c r="Q62" i="24"/>
  <c r="L62" i="24"/>
  <c r="K62" i="24"/>
  <c r="J62" i="24"/>
  <c r="V61" i="24"/>
  <c r="T61" i="24"/>
  <c r="U61" i="24" s="1"/>
  <c r="S61" i="24"/>
  <c r="R61" i="24"/>
  <c r="Q61" i="24"/>
  <c r="L61" i="24"/>
  <c r="K61" i="24"/>
  <c r="J61" i="24"/>
  <c r="V60" i="24"/>
  <c r="S60" i="24"/>
  <c r="R60" i="24"/>
  <c r="Q60" i="24"/>
  <c r="L60" i="24"/>
  <c r="K60" i="24"/>
  <c r="J60" i="24"/>
  <c r="B60" i="24"/>
  <c r="V59" i="24"/>
  <c r="S59" i="24"/>
  <c r="R59" i="24"/>
  <c r="Q59" i="24"/>
  <c r="L59" i="24"/>
  <c r="K59" i="24"/>
  <c r="J59" i="24"/>
  <c r="E59" i="24"/>
  <c r="V58" i="24"/>
  <c r="S58" i="24"/>
  <c r="R58" i="24"/>
  <c r="Q58" i="24"/>
  <c r="T58" i="24" s="1"/>
  <c r="U58" i="24" s="1"/>
  <c r="L58" i="24"/>
  <c r="K58" i="24"/>
  <c r="J58" i="24"/>
  <c r="E58" i="24"/>
  <c r="V57" i="24"/>
  <c r="S57" i="24"/>
  <c r="R57" i="24"/>
  <c r="Q57" i="24"/>
  <c r="L57" i="24"/>
  <c r="K57" i="24"/>
  <c r="J57" i="24"/>
  <c r="E57" i="24"/>
  <c r="V56" i="24"/>
  <c r="S56" i="24"/>
  <c r="R56" i="24"/>
  <c r="Q56" i="24"/>
  <c r="T56" i="24" s="1"/>
  <c r="U56" i="24" s="1"/>
  <c r="L56" i="24"/>
  <c r="K56" i="24"/>
  <c r="J56" i="24"/>
  <c r="E56" i="24"/>
  <c r="V55" i="24"/>
  <c r="S55" i="24"/>
  <c r="R55" i="24"/>
  <c r="Q55" i="24"/>
  <c r="L55" i="24"/>
  <c r="K55" i="24"/>
  <c r="J55" i="24"/>
  <c r="V54" i="24"/>
  <c r="S54" i="24"/>
  <c r="T54" i="24" s="1"/>
  <c r="U54" i="24" s="1"/>
  <c r="R54" i="24"/>
  <c r="Q54" i="24"/>
  <c r="L54" i="24"/>
  <c r="K54" i="24"/>
  <c r="J54" i="24"/>
  <c r="V53" i="24"/>
  <c r="S53" i="24"/>
  <c r="R53" i="24"/>
  <c r="Q53" i="24"/>
  <c r="L53" i="24"/>
  <c r="K53" i="24"/>
  <c r="J53" i="24"/>
  <c r="V52" i="24"/>
  <c r="S52" i="24"/>
  <c r="R52" i="24"/>
  <c r="Q52" i="24"/>
  <c r="L52" i="24"/>
  <c r="K52" i="24"/>
  <c r="J52" i="24"/>
  <c r="V51" i="24"/>
  <c r="S51" i="24"/>
  <c r="R51" i="24"/>
  <c r="Q51" i="24"/>
  <c r="L51" i="24"/>
  <c r="K51" i="24"/>
  <c r="J51" i="24"/>
  <c r="V50" i="24"/>
  <c r="S50" i="24"/>
  <c r="R50" i="24"/>
  <c r="Q50" i="24"/>
  <c r="L50" i="24"/>
  <c r="K50" i="24"/>
  <c r="J50" i="24"/>
  <c r="V49" i="24"/>
  <c r="S49" i="24"/>
  <c r="R49" i="24"/>
  <c r="Q49" i="24"/>
  <c r="L49" i="24"/>
  <c r="K49" i="24"/>
  <c r="J49" i="24"/>
  <c r="V48" i="24"/>
  <c r="S48" i="24"/>
  <c r="R48" i="24"/>
  <c r="Q48" i="24"/>
  <c r="L48" i="24"/>
  <c r="K48" i="24"/>
  <c r="J48" i="24"/>
  <c r="J99" i="24" s="1"/>
  <c r="V47" i="24"/>
  <c r="S47" i="24"/>
  <c r="R47" i="24"/>
  <c r="Q47" i="24"/>
  <c r="V46" i="24"/>
  <c r="S46" i="24"/>
  <c r="R46" i="24"/>
  <c r="Q46" i="24"/>
  <c r="B46" i="24"/>
  <c r="V45" i="24"/>
  <c r="S45" i="24"/>
  <c r="R45" i="24"/>
  <c r="Q45" i="24"/>
  <c r="E45" i="24"/>
  <c r="V44" i="24"/>
  <c r="S44" i="24"/>
  <c r="R44" i="24"/>
  <c r="Q44" i="24"/>
  <c r="V43" i="24"/>
  <c r="T43" i="24"/>
  <c r="U43" i="24" s="1"/>
  <c r="S43" i="24"/>
  <c r="R43" i="24"/>
  <c r="Q43" i="24"/>
  <c r="V42" i="24"/>
  <c r="S42" i="24"/>
  <c r="R42" i="24"/>
  <c r="Q42" i="24"/>
  <c r="T42" i="24" s="1"/>
  <c r="U42" i="24" s="1"/>
  <c r="V41" i="24"/>
  <c r="S41" i="24"/>
  <c r="R41" i="24"/>
  <c r="Q41" i="24"/>
  <c r="V40" i="24"/>
  <c r="S40" i="24"/>
  <c r="R40" i="24"/>
  <c r="Q40" i="24"/>
  <c r="T40" i="24" s="1"/>
  <c r="U40" i="24" s="1"/>
  <c r="B40" i="24"/>
  <c r="V39" i="24"/>
  <c r="S39" i="24"/>
  <c r="R39" i="24"/>
  <c r="Q39" i="24"/>
  <c r="V38" i="24"/>
  <c r="S38" i="24"/>
  <c r="R38" i="24"/>
  <c r="Q38" i="24"/>
  <c r="E38" i="24"/>
  <c r="V37" i="24"/>
  <c r="S37" i="24"/>
  <c r="R37" i="24"/>
  <c r="Q37" i="24"/>
  <c r="V36" i="24"/>
  <c r="S36" i="24"/>
  <c r="R36" i="24"/>
  <c r="Q36" i="24"/>
  <c r="V35" i="24"/>
  <c r="S35" i="24"/>
  <c r="R35" i="24"/>
  <c r="Q35" i="24"/>
  <c r="V34" i="24"/>
  <c r="S34" i="24"/>
  <c r="R34" i="24"/>
  <c r="Q34" i="24"/>
  <c r="V33" i="24"/>
  <c r="S33" i="24"/>
  <c r="R33" i="24"/>
  <c r="Q33" i="24"/>
  <c r="B33" i="24"/>
  <c r="V32" i="24"/>
  <c r="S32" i="24"/>
  <c r="R32" i="24"/>
  <c r="Q32" i="24"/>
  <c r="T32" i="24" s="1"/>
  <c r="U32" i="24" s="1"/>
  <c r="V31" i="24"/>
  <c r="S31" i="24"/>
  <c r="R31" i="24"/>
  <c r="Q31" i="24"/>
  <c r="V30" i="24"/>
  <c r="S30" i="24"/>
  <c r="R30" i="24"/>
  <c r="Q30" i="24"/>
  <c r="T30" i="24" s="1"/>
  <c r="U30" i="24" s="1"/>
  <c r="V29" i="24"/>
  <c r="S29" i="24"/>
  <c r="R29" i="24"/>
  <c r="Q29" i="24"/>
  <c r="V28" i="24"/>
  <c r="S28" i="24"/>
  <c r="R28" i="24"/>
  <c r="Q28" i="24"/>
  <c r="V27" i="24"/>
  <c r="S27" i="24"/>
  <c r="R27" i="24"/>
  <c r="Q27" i="24"/>
  <c r="V26" i="24"/>
  <c r="S26" i="24"/>
  <c r="R26" i="24"/>
  <c r="Q26" i="24"/>
  <c r="B26" i="24"/>
  <c r="V25" i="24"/>
  <c r="S25" i="24"/>
  <c r="R25" i="24"/>
  <c r="Q25" i="24"/>
  <c r="V24" i="24"/>
  <c r="S24" i="24"/>
  <c r="R24" i="24"/>
  <c r="Q24" i="24"/>
  <c r="V23" i="24"/>
  <c r="S23" i="24"/>
  <c r="R23" i="24"/>
  <c r="Q23" i="24"/>
  <c r="V22" i="24"/>
  <c r="S22" i="24"/>
  <c r="R22" i="24"/>
  <c r="Q22" i="24"/>
  <c r="V21" i="24"/>
  <c r="S21" i="24"/>
  <c r="T21" i="24" s="1"/>
  <c r="U21" i="24" s="1"/>
  <c r="R21" i="24"/>
  <c r="Q21" i="24"/>
  <c r="V20" i="24"/>
  <c r="S20" i="24"/>
  <c r="R20" i="24"/>
  <c r="Q20" i="24"/>
  <c r="V19" i="24"/>
  <c r="T19" i="24"/>
  <c r="U19" i="24" s="1"/>
  <c r="S19" i="24"/>
  <c r="R19" i="24"/>
  <c r="Q19" i="24"/>
  <c r="B19" i="24"/>
  <c r="V18" i="24"/>
  <c r="S18" i="24"/>
  <c r="R18" i="24"/>
  <c r="Q18" i="24"/>
  <c r="T18" i="24" s="1"/>
  <c r="U18" i="24" s="1"/>
  <c r="V17" i="24"/>
  <c r="S17" i="24"/>
  <c r="R17" i="24"/>
  <c r="Q17" i="24"/>
  <c r="T17" i="24" s="1"/>
  <c r="U17" i="24" s="1"/>
  <c r="V16" i="24"/>
  <c r="S16" i="24"/>
  <c r="R16" i="24"/>
  <c r="Q16" i="24"/>
  <c r="T16" i="24" s="1"/>
  <c r="U16" i="24" s="1"/>
  <c r="V15" i="24"/>
  <c r="S15" i="24"/>
  <c r="R15" i="24"/>
  <c r="Q15" i="24"/>
  <c r="V14" i="24"/>
  <c r="S14" i="24"/>
  <c r="R14" i="24"/>
  <c r="Q14" i="24"/>
  <c r="T14" i="24" s="1"/>
  <c r="U14" i="24" s="1"/>
  <c r="V13" i="24"/>
  <c r="S13" i="24"/>
  <c r="R13" i="24"/>
  <c r="Q13" i="24"/>
  <c r="T13" i="24" s="1"/>
  <c r="U13" i="24" s="1"/>
  <c r="V12" i="24"/>
  <c r="T12" i="24"/>
  <c r="U12" i="24" s="1"/>
  <c r="S12" i="24"/>
  <c r="R12" i="24"/>
  <c r="Q12" i="24"/>
  <c r="V11" i="24"/>
  <c r="S11" i="24"/>
  <c r="R11" i="24"/>
  <c r="Q11" i="24"/>
  <c r="L99" i="23"/>
  <c r="K99" i="23"/>
  <c r="I99" i="23"/>
  <c r="V98" i="23"/>
  <c r="S98" i="23"/>
  <c r="R98" i="23"/>
  <c r="Q98" i="23"/>
  <c r="T98" i="23" s="1"/>
  <c r="U98" i="23" s="1"/>
  <c r="L98" i="23"/>
  <c r="K98" i="23"/>
  <c r="J98" i="23"/>
  <c r="I98" i="23"/>
  <c r="F98" i="23"/>
  <c r="E98" i="23"/>
  <c r="D98" i="23"/>
  <c r="C98" i="23"/>
  <c r="B98" i="23"/>
  <c r="A98" i="23"/>
  <c r="V97" i="23"/>
  <c r="S97" i="23"/>
  <c r="T97" i="23" s="1"/>
  <c r="U97" i="23" s="1"/>
  <c r="R97" i="23"/>
  <c r="Q97" i="23"/>
  <c r="L97" i="23"/>
  <c r="K97" i="23"/>
  <c r="J97" i="23"/>
  <c r="I97" i="23"/>
  <c r="F97" i="23"/>
  <c r="E97" i="23"/>
  <c r="D97" i="23"/>
  <c r="C97" i="23"/>
  <c r="B97" i="23"/>
  <c r="A97" i="23"/>
  <c r="V96" i="23"/>
  <c r="S96" i="23"/>
  <c r="T96" i="23" s="1"/>
  <c r="U96" i="23" s="1"/>
  <c r="R96" i="23"/>
  <c r="Q96" i="23"/>
  <c r="L96" i="23"/>
  <c r="K96" i="23"/>
  <c r="J96" i="23"/>
  <c r="I96" i="23"/>
  <c r="D96" i="23"/>
  <c r="V95" i="23"/>
  <c r="S95" i="23"/>
  <c r="R95" i="23"/>
  <c r="Q95" i="23"/>
  <c r="L95" i="23"/>
  <c r="K95" i="23"/>
  <c r="J95" i="23"/>
  <c r="I95" i="23"/>
  <c r="D95" i="23"/>
  <c r="V94" i="23"/>
  <c r="S94" i="23"/>
  <c r="R94" i="23"/>
  <c r="Q94" i="23"/>
  <c r="L94" i="23"/>
  <c r="K94" i="23"/>
  <c r="J94" i="23"/>
  <c r="I94" i="23"/>
  <c r="D94" i="23"/>
  <c r="V93" i="23"/>
  <c r="S93" i="23"/>
  <c r="R93" i="23"/>
  <c r="Q93" i="23"/>
  <c r="L93" i="23"/>
  <c r="K93" i="23"/>
  <c r="J93" i="23"/>
  <c r="I93" i="23"/>
  <c r="D93" i="23"/>
  <c r="V92" i="23"/>
  <c r="S92" i="23"/>
  <c r="R92" i="23"/>
  <c r="Q92" i="23"/>
  <c r="T92" i="23" s="1"/>
  <c r="U92" i="23" s="1"/>
  <c r="L92" i="23"/>
  <c r="K92" i="23"/>
  <c r="J92" i="23"/>
  <c r="I92" i="23"/>
  <c r="D92" i="23"/>
  <c r="B92" i="23"/>
  <c r="V91" i="23"/>
  <c r="S91" i="23"/>
  <c r="R91" i="23"/>
  <c r="Q91" i="23"/>
  <c r="L91" i="23"/>
  <c r="K91" i="23"/>
  <c r="J91" i="23"/>
  <c r="I91" i="23"/>
  <c r="D91" i="23"/>
  <c r="V90" i="23"/>
  <c r="S90" i="23"/>
  <c r="R90" i="23"/>
  <c r="Q90" i="23"/>
  <c r="T90" i="23" s="1"/>
  <c r="U90" i="23" s="1"/>
  <c r="L90" i="23"/>
  <c r="K90" i="23"/>
  <c r="J90" i="23"/>
  <c r="I90" i="23"/>
  <c r="D90" i="23"/>
  <c r="V89" i="23"/>
  <c r="S89" i="23"/>
  <c r="R89" i="23"/>
  <c r="Q89" i="23"/>
  <c r="L89" i="23"/>
  <c r="K89" i="23"/>
  <c r="J89" i="23"/>
  <c r="I89" i="23"/>
  <c r="D89" i="23"/>
  <c r="V88" i="23"/>
  <c r="S88" i="23"/>
  <c r="T88" i="23" s="1"/>
  <c r="U88" i="23" s="1"/>
  <c r="R88" i="23"/>
  <c r="Q88" i="23"/>
  <c r="L88" i="23"/>
  <c r="K88" i="23"/>
  <c r="J88" i="23"/>
  <c r="I88" i="23"/>
  <c r="D88" i="23"/>
  <c r="V87" i="23"/>
  <c r="S87" i="23"/>
  <c r="R87" i="23"/>
  <c r="Q87" i="23"/>
  <c r="T87" i="23" s="1"/>
  <c r="U87" i="23" s="1"/>
  <c r="L87" i="23"/>
  <c r="K87" i="23"/>
  <c r="J87" i="23"/>
  <c r="I87" i="23"/>
  <c r="D87" i="23"/>
  <c r="V86" i="23"/>
  <c r="S86" i="23"/>
  <c r="R86" i="23"/>
  <c r="Q86" i="23"/>
  <c r="L86" i="23"/>
  <c r="K86" i="23"/>
  <c r="J86" i="23"/>
  <c r="I86" i="23"/>
  <c r="D86" i="23"/>
  <c r="B86" i="23"/>
  <c r="V85" i="23"/>
  <c r="S85" i="23"/>
  <c r="R85" i="23"/>
  <c r="Q85" i="23"/>
  <c r="T85" i="23" s="1"/>
  <c r="U85" i="23" s="1"/>
  <c r="L85" i="23"/>
  <c r="K85" i="23"/>
  <c r="J85" i="23"/>
  <c r="I85" i="23"/>
  <c r="D85" i="23"/>
  <c r="V84" i="23"/>
  <c r="S84" i="23"/>
  <c r="R84" i="23"/>
  <c r="Q84" i="23"/>
  <c r="L84" i="23"/>
  <c r="K84" i="23"/>
  <c r="J84" i="23"/>
  <c r="I84" i="23"/>
  <c r="D84" i="23"/>
  <c r="V83" i="23"/>
  <c r="S83" i="23"/>
  <c r="R83" i="23"/>
  <c r="Q83" i="23"/>
  <c r="L83" i="23"/>
  <c r="K83" i="23"/>
  <c r="J83" i="23"/>
  <c r="I83" i="23"/>
  <c r="D83" i="23"/>
  <c r="V82" i="23"/>
  <c r="S82" i="23"/>
  <c r="R82" i="23"/>
  <c r="Q82" i="23"/>
  <c r="L82" i="23"/>
  <c r="K82" i="23"/>
  <c r="J82" i="23"/>
  <c r="I82" i="23"/>
  <c r="D82" i="23"/>
  <c r="V81" i="23"/>
  <c r="S81" i="23"/>
  <c r="R81" i="23"/>
  <c r="Q81" i="23"/>
  <c r="L81" i="23"/>
  <c r="K81" i="23"/>
  <c r="J81" i="23"/>
  <c r="I81" i="23"/>
  <c r="D81" i="23"/>
  <c r="V80" i="23"/>
  <c r="S80" i="23"/>
  <c r="R80" i="23"/>
  <c r="Q80" i="23"/>
  <c r="L80" i="23"/>
  <c r="K80" i="23"/>
  <c r="J80" i="23"/>
  <c r="I80" i="23"/>
  <c r="D80" i="23"/>
  <c r="V79" i="23"/>
  <c r="S79" i="23"/>
  <c r="R79" i="23"/>
  <c r="Q79" i="23"/>
  <c r="L79" i="23"/>
  <c r="K79" i="23"/>
  <c r="J79" i="23"/>
  <c r="I79" i="23"/>
  <c r="D79" i="23"/>
  <c r="V78" i="23"/>
  <c r="S78" i="23"/>
  <c r="R78" i="23"/>
  <c r="Q78" i="23"/>
  <c r="L78" i="23"/>
  <c r="K78" i="23"/>
  <c r="J78" i="23"/>
  <c r="I78" i="23"/>
  <c r="E78" i="23"/>
  <c r="D78" i="23"/>
  <c r="V77" i="23"/>
  <c r="S77" i="23"/>
  <c r="T77" i="23" s="1"/>
  <c r="U77" i="23" s="1"/>
  <c r="R77" i="23"/>
  <c r="Q77" i="23"/>
  <c r="L77" i="23"/>
  <c r="K77" i="23"/>
  <c r="J77" i="23"/>
  <c r="I77" i="23"/>
  <c r="V76" i="23"/>
  <c r="S76" i="23"/>
  <c r="R76" i="23"/>
  <c r="Q76" i="23"/>
  <c r="L76" i="23"/>
  <c r="K76" i="23"/>
  <c r="J76" i="23"/>
  <c r="I76" i="23"/>
  <c r="V75" i="23"/>
  <c r="S75" i="23"/>
  <c r="R75" i="23"/>
  <c r="Q75" i="23"/>
  <c r="T75" i="23" s="1"/>
  <c r="U75" i="23" s="1"/>
  <c r="L75" i="23"/>
  <c r="K75" i="23"/>
  <c r="J75" i="23"/>
  <c r="I75" i="23"/>
  <c r="A75" i="23"/>
  <c r="V74" i="23"/>
  <c r="S74" i="23"/>
  <c r="T74" i="23" s="1"/>
  <c r="U74" i="23" s="1"/>
  <c r="R74" i="23"/>
  <c r="Q74" i="23"/>
  <c r="L74" i="23"/>
  <c r="K74" i="23"/>
  <c r="J74" i="23"/>
  <c r="I74" i="23"/>
  <c r="V73" i="23"/>
  <c r="S73" i="23"/>
  <c r="R73" i="23"/>
  <c r="Q73" i="23"/>
  <c r="L73" i="23"/>
  <c r="K73" i="23"/>
  <c r="J73" i="23"/>
  <c r="I73" i="23"/>
  <c r="E73" i="23"/>
  <c r="V72" i="23"/>
  <c r="S72" i="23"/>
  <c r="R72" i="23"/>
  <c r="Q72" i="23"/>
  <c r="T72" i="23" s="1"/>
  <c r="U72" i="23" s="1"/>
  <c r="L72" i="23"/>
  <c r="K72" i="23"/>
  <c r="J72" i="23"/>
  <c r="I72" i="23"/>
  <c r="E72" i="23"/>
  <c r="V71" i="23"/>
  <c r="S71" i="23"/>
  <c r="R71" i="23"/>
  <c r="Q71" i="23"/>
  <c r="L71" i="23"/>
  <c r="K71" i="23"/>
  <c r="J71" i="23"/>
  <c r="I71" i="23"/>
  <c r="V70" i="23"/>
  <c r="S70" i="23"/>
  <c r="R70" i="23"/>
  <c r="Q70" i="23"/>
  <c r="L70" i="23"/>
  <c r="K70" i="23"/>
  <c r="J70" i="23"/>
  <c r="I70" i="23"/>
  <c r="V69" i="23"/>
  <c r="S69" i="23"/>
  <c r="R69" i="23"/>
  <c r="Q69" i="23"/>
  <c r="T69" i="23" s="1"/>
  <c r="U69" i="23" s="1"/>
  <c r="L69" i="23"/>
  <c r="K69" i="23"/>
  <c r="J69" i="23"/>
  <c r="I69" i="23"/>
  <c r="V68" i="23"/>
  <c r="S68" i="23"/>
  <c r="R68" i="23"/>
  <c r="Q68" i="23"/>
  <c r="L68" i="23"/>
  <c r="K68" i="23"/>
  <c r="J68" i="23"/>
  <c r="I68" i="23"/>
  <c r="V67" i="23"/>
  <c r="S67" i="23"/>
  <c r="R67" i="23"/>
  <c r="Q67" i="23"/>
  <c r="L67" i="23"/>
  <c r="K67" i="23"/>
  <c r="J67" i="23"/>
  <c r="I67" i="23"/>
  <c r="B67" i="23"/>
  <c r="V66" i="23"/>
  <c r="S66" i="23"/>
  <c r="R66" i="23"/>
  <c r="Q66" i="23"/>
  <c r="L66" i="23"/>
  <c r="K66" i="23"/>
  <c r="J66" i="23"/>
  <c r="I66" i="23"/>
  <c r="E66" i="23"/>
  <c r="V65" i="23"/>
  <c r="S65" i="23"/>
  <c r="R65" i="23"/>
  <c r="Q65" i="23"/>
  <c r="L65" i="23"/>
  <c r="K65" i="23"/>
  <c r="J65" i="23"/>
  <c r="I65" i="23"/>
  <c r="E65" i="23"/>
  <c r="V64" i="23"/>
  <c r="S64" i="23"/>
  <c r="R64" i="23"/>
  <c r="Q64" i="23"/>
  <c r="L64" i="23"/>
  <c r="K64" i="23"/>
  <c r="J64" i="23"/>
  <c r="E64" i="23"/>
  <c r="V63" i="23"/>
  <c r="S63" i="23"/>
  <c r="R63" i="23"/>
  <c r="Q63" i="23"/>
  <c r="L63" i="23"/>
  <c r="K63" i="23"/>
  <c r="J63" i="23"/>
  <c r="E63" i="23"/>
  <c r="V62" i="23"/>
  <c r="S62" i="23"/>
  <c r="R62" i="23"/>
  <c r="Q62" i="23"/>
  <c r="L62" i="23"/>
  <c r="K62" i="23"/>
  <c r="J62" i="23"/>
  <c r="E62" i="23"/>
  <c r="A62" i="23"/>
  <c r="V61" i="23"/>
  <c r="S61" i="23"/>
  <c r="R61" i="23"/>
  <c r="Q61" i="23"/>
  <c r="L61" i="23"/>
  <c r="K61" i="23"/>
  <c r="J61" i="23"/>
  <c r="V60" i="23"/>
  <c r="S60" i="23"/>
  <c r="R60" i="23"/>
  <c r="Q60" i="23"/>
  <c r="T60" i="23" s="1"/>
  <c r="U60" i="23" s="1"/>
  <c r="L60" i="23"/>
  <c r="K60" i="23"/>
  <c r="J60" i="23"/>
  <c r="B60" i="23"/>
  <c r="V59" i="23"/>
  <c r="S59" i="23"/>
  <c r="R59" i="23"/>
  <c r="Q59" i="23"/>
  <c r="L59" i="23"/>
  <c r="K59" i="23"/>
  <c r="J59" i="23"/>
  <c r="V58" i="23"/>
  <c r="S58" i="23"/>
  <c r="R58" i="23"/>
  <c r="Q58" i="23"/>
  <c r="L58" i="23"/>
  <c r="K58" i="23"/>
  <c r="J58" i="23"/>
  <c r="V57" i="23"/>
  <c r="S57" i="23"/>
  <c r="R57" i="23"/>
  <c r="Q57" i="23"/>
  <c r="L57" i="23"/>
  <c r="K57" i="23"/>
  <c r="J57" i="23"/>
  <c r="V56" i="23"/>
  <c r="S56" i="23"/>
  <c r="R56" i="23"/>
  <c r="Q56" i="23"/>
  <c r="T56" i="23" s="1"/>
  <c r="U56" i="23" s="1"/>
  <c r="L56" i="23"/>
  <c r="K56" i="23"/>
  <c r="J56" i="23"/>
  <c r="V55" i="23"/>
  <c r="S55" i="23"/>
  <c r="R55" i="23"/>
  <c r="Q55" i="23"/>
  <c r="L55" i="23"/>
  <c r="K55" i="23"/>
  <c r="J55" i="23"/>
  <c r="V54" i="23"/>
  <c r="S54" i="23"/>
  <c r="R54" i="23"/>
  <c r="Q54" i="23"/>
  <c r="L54" i="23"/>
  <c r="K54" i="23"/>
  <c r="J54" i="23"/>
  <c r="V53" i="23"/>
  <c r="S53" i="23"/>
  <c r="R53" i="23"/>
  <c r="Q53" i="23"/>
  <c r="T53" i="23" s="1"/>
  <c r="U53" i="23" s="1"/>
  <c r="L53" i="23"/>
  <c r="K53" i="23"/>
  <c r="J53" i="23"/>
  <c r="V52" i="23"/>
  <c r="S52" i="23"/>
  <c r="R52" i="23"/>
  <c r="Q52" i="23"/>
  <c r="L52" i="23"/>
  <c r="K52" i="23"/>
  <c r="J52" i="23"/>
  <c r="V51" i="23"/>
  <c r="S51" i="23"/>
  <c r="R51" i="23"/>
  <c r="Q51" i="23"/>
  <c r="T51" i="23" s="1"/>
  <c r="U51" i="23" s="1"/>
  <c r="L51" i="23"/>
  <c r="K51" i="23"/>
  <c r="J51" i="23"/>
  <c r="V50" i="23"/>
  <c r="S50" i="23"/>
  <c r="R50" i="23"/>
  <c r="Q50" i="23"/>
  <c r="L50" i="23"/>
  <c r="K50" i="23"/>
  <c r="J50" i="23"/>
  <c r="V49" i="23"/>
  <c r="S49" i="23"/>
  <c r="R49" i="23"/>
  <c r="Q49" i="23"/>
  <c r="T49" i="23" s="1"/>
  <c r="U49" i="23" s="1"/>
  <c r="L49" i="23"/>
  <c r="K49" i="23"/>
  <c r="J49" i="23"/>
  <c r="B49" i="23"/>
  <c r="V48" i="23"/>
  <c r="S48" i="23"/>
  <c r="R48" i="23"/>
  <c r="Q48" i="23"/>
  <c r="T48" i="23" s="1"/>
  <c r="U48" i="23" s="1"/>
  <c r="L48" i="23"/>
  <c r="K48" i="23"/>
  <c r="J48" i="23"/>
  <c r="J99" i="23" s="1"/>
  <c r="V47" i="23"/>
  <c r="S47" i="23"/>
  <c r="R47" i="23"/>
  <c r="Q47" i="23"/>
  <c r="T47" i="23" s="1"/>
  <c r="U47" i="23" s="1"/>
  <c r="V46" i="23"/>
  <c r="S46" i="23"/>
  <c r="R46" i="23"/>
  <c r="Q46" i="23"/>
  <c r="V45" i="23"/>
  <c r="S45" i="23"/>
  <c r="R45" i="23"/>
  <c r="Q45" i="23"/>
  <c r="V44" i="23"/>
  <c r="S44" i="23"/>
  <c r="R44" i="23"/>
  <c r="Q44" i="23"/>
  <c r="B44" i="23"/>
  <c r="V43" i="23"/>
  <c r="S43" i="23"/>
  <c r="R43" i="23"/>
  <c r="Q43" i="23"/>
  <c r="T43" i="23" s="1"/>
  <c r="U43" i="23" s="1"/>
  <c r="V42" i="23"/>
  <c r="S42" i="23"/>
  <c r="R42" i="23"/>
  <c r="Q42" i="23"/>
  <c r="V41" i="23"/>
  <c r="S41" i="23"/>
  <c r="R41" i="23"/>
  <c r="Q41" i="23"/>
  <c r="V40" i="23"/>
  <c r="S40" i="23"/>
  <c r="R40" i="23"/>
  <c r="Q40" i="23"/>
  <c r="T40" i="23" s="1"/>
  <c r="U40" i="23" s="1"/>
  <c r="V39" i="23"/>
  <c r="S39" i="23"/>
  <c r="R39" i="23"/>
  <c r="Q39" i="23"/>
  <c r="V38" i="23"/>
  <c r="S38" i="23"/>
  <c r="R38" i="23"/>
  <c r="Q38" i="23"/>
  <c r="V37" i="23"/>
  <c r="S37" i="23"/>
  <c r="R37" i="23"/>
  <c r="Q37" i="23"/>
  <c r="V36" i="23"/>
  <c r="S36" i="23"/>
  <c r="R36" i="23"/>
  <c r="Q36" i="23"/>
  <c r="B36" i="23"/>
  <c r="V35" i="23"/>
  <c r="S35" i="23"/>
  <c r="R35" i="23"/>
  <c r="Q35" i="23"/>
  <c r="V34" i="23"/>
  <c r="S34" i="23"/>
  <c r="R34" i="23"/>
  <c r="Q34" i="23"/>
  <c r="T34" i="23" s="1"/>
  <c r="U34" i="23" s="1"/>
  <c r="V33" i="23"/>
  <c r="S33" i="23"/>
  <c r="R33" i="23"/>
  <c r="Q33" i="23"/>
  <c r="V32" i="23"/>
  <c r="S32" i="23"/>
  <c r="R32" i="23"/>
  <c r="Q32" i="23"/>
  <c r="T32" i="23" s="1"/>
  <c r="U32" i="23" s="1"/>
  <c r="V31" i="23"/>
  <c r="S31" i="23"/>
  <c r="R31" i="23"/>
  <c r="Q31" i="23"/>
  <c r="V30" i="23"/>
  <c r="S30" i="23"/>
  <c r="R30" i="23"/>
  <c r="Q30" i="23"/>
  <c r="V29" i="23"/>
  <c r="S29" i="23"/>
  <c r="R29" i="23"/>
  <c r="Q29" i="23"/>
  <c r="B29" i="23"/>
  <c r="V28" i="23"/>
  <c r="S28" i="23"/>
  <c r="R28" i="23"/>
  <c r="Q28" i="23"/>
  <c r="V27" i="23"/>
  <c r="S27" i="23"/>
  <c r="R27" i="23"/>
  <c r="Q27" i="23"/>
  <c r="T27" i="23" s="1"/>
  <c r="U27" i="23" s="1"/>
  <c r="V26" i="23"/>
  <c r="S26" i="23"/>
  <c r="R26" i="23"/>
  <c r="Q26" i="23"/>
  <c r="T26" i="23" s="1"/>
  <c r="U26" i="23" s="1"/>
  <c r="V25" i="23"/>
  <c r="S25" i="23"/>
  <c r="R25" i="23"/>
  <c r="Q25" i="23"/>
  <c r="V24" i="23"/>
  <c r="S24" i="23"/>
  <c r="R24" i="23"/>
  <c r="Q24" i="23"/>
  <c r="V23" i="23"/>
  <c r="S23" i="23"/>
  <c r="R23" i="23"/>
  <c r="Q23" i="23"/>
  <c r="T23" i="23" s="1"/>
  <c r="U23" i="23" s="1"/>
  <c r="V22" i="23"/>
  <c r="S22" i="23"/>
  <c r="R22" i="23"/>
  <c r="Q22" i="23"/>
  <c r="T22" i="23" s="1"/>
  <c r="U22" i="23" s="1"/>
  <c r="B22" i="23"/>
  <c r="V21" i="23"/>
  <c r="S21" i="23"/>
  <c r="R21" i="23"/>
  <c r="Q21" i="23"/>
  <c r="V20" i="23"/>
  <c r="S20" i="23"/>
  <c r="R20" i="23"/>
  <c r="Q20" i="23"/>
  <c r="V19" i="23"/>
  <c r="S19" i="23"/>
  <c r="R19" i="23"/>
  <c r="Q19" i="23"/>
  <c r="V18" i="23"/>
  <c r="S18" i="23"/>
  <c r="R18" i="23"/>
  <c r="Q18" i="23"/>
  <c r="V17" i="23"/>
  <c r="S17" i="23"/>
  <c r="R17" i="23"/>
  <c r="Q17" i="23"/>
  <c r="V16" i="23"/>
  <c r="S16" i="23"/>
  <c r="R16" i="23"/>
  <c r="Q16" i="23"/>
  <c r="T16" i="23" s="1"/>
  <c r="U16" i="23" s="1"/>
  <c r="V15" i="23"/>
  <c r="S15" i="23"/>
  <c r="R15" i="23"/>
  <c r="Q15" i="23"/>
  <c r="V14" i="23"/>
  <c r="S14" i="23"/>
  <c r="R14" i="23"/>
  <c r="Q14" i="23"/>
  <c r="V13" i="23"/>
  <c r="S13" i="23"/>
  <c r="R13" i="23"/>
  <c r="Q13" i="23"/>
  <c r="V12" i="23"/>
  <c r="S12" i="23"/>
  <c r="R12" i="23"/>
  <c r="Q12" i="23"/>
  <c r="V11" i="23"/>
  <c r="S11" i="23"/>
  <c r="R11" i="23"/>
  <c r="Q11" i="23"/>
  <c r="L99" i="22"/>
  <c r="K99" i="22"/>
  <c r="I99" i="22"/>
  <c r="V98" i="22"/>
  <c r="S98" i="22"/>
  <c r="R98" i="22"/>
  <c r="Q98" i="22"/>
  <c r="L98" i="22"/>
  <c r="K98" i="22"/>
  <c r="J98" i="22"/>
  <c r="I98" i="22"/>
  <c r="F98" i="22"/>
  <c r="E98" i="22"/>
  <c r="D98" i="22"/>
  <c r="C98" i="22"/>
  <c r="B98" i="22"/>
  <c r="A98" i="22"/>
  <c r="V97" i="22"/>
  <c r="S97" i="22"/>
  <c r="R97" i="22"/>
  <c r="Q97" i="22"/>
  <c r="L97" i="22"/>
  <c r="K97" i="22"/>
  <c r="J97" i="22"/>
  <c r="I97" i="22"/>
  <c r="F97" i="22"/>
  <c r="E97" i="22"/>
  <c r="D97" i="22"/>
  <c r="C97" i="22"/>
  <c r="B97" i="22"/>
  <c r="A97" i="22"/>
  <c r="V96" i="22"/>
  <c r="S96" i="22"/>
  <c r="R96" i="22"/>
  <c r="Q96" i="22"/>
  <c r="T96" i="22" s="1"/>
  <c r="U96" i="22" s="1"/>
  <c r="L96" i="22"/>
  <c r="K96" i="22"/>
  <c r="J96" i="22"/>
  <c r="I96" i="22"/>
  <c r="D96" i="22"/>
  <c r="V95" i="22"/>
  <c r="S95" i="22"/>
  <c r="R95" i="22"/>
  <c r="Q95" i="22"/>
  <c r="L95" i="22"/>
  <c r="K95" i="22"/>
  <c r="J95" i="22"/>
  <c r="I95" i="22"/>
  <c r="D95" i="22"/>
  <c r="V94" i="22"/>
  <c r="S94" i="22"/>
  <c r="R94" i="22"/>
  <c r="Q94" i="22"/>
  <c r="L94" i="22"/>
  <c r="K94" i="22"/>
  <c r="J94" i="22"/>
  <c r="I94" i="22"/>
  <c r="D94" i="22"/>
  <c r="V93" i="22"/>
  <c r="S93" i="22"/>
  <c r="R93" i="22"/>
  <c r="Q93" i="22"/>
  <c r="L93" i="22"/>
  <c r="K93" i="22"/>
  <c r="J93" i="22"/>
  <c r="I93" i="22"/>
  <c r="D93" i="22"/>
  <c r="V92" i="22"/>
  <c r="S92" i="22"/>
  <c r="R92" i="22"/>
  <c r="Q92" i="22"/>
  <c r="L92" i="22"/>
  <c r="K92" i="22"/>
  <c r="J92" i="22"/>
  <c r="I92" i="22"/>
  <c r="D92" i="22"/>
  <c r="V91" i="22"/>
  <c r="S91" i="22"/>
  <c r="R91" i="22"/>
  <c r="Q91" i="22"/>
  <c r="L91" i="22"/>
  <c r="K91" i="22"/>
  <c r="J91" i="22"/>
  <c r="I91" i="22"/>
  <c r="D91" i="22"/>
  <c r="B91" i="22"/>
  <c r="V90" i="22"/>
  <c r="S90" i="22"/>
  <c r="R90" i="22"/>
  <c r="Q90" i="22"/>
  <c r="T90" i="22" s="1"/>
  <c r="U90" i="22" s="1"/>
  <c r="L90" i="22"/>
  <c r="K90" i="22"/>
  <c r="J90" i="22"/>
  <c r="I90" i="22"/>
  <c r="D90" i="22"/>
  <c r="V89" i="22"/>
  <c r="S89" i="22"/>
  <c r="R89" i="22"/>
  <c r="Q89" i="22"/>
  <c r="L89" i="22"/>
  <c r="K89" i="22"/>
  <c r="J89" i="22"/>
  <c r="I89" i="22"/>
  <c r="D89" i="22"/>
  <c r="V88" i="22"/>
  <c r="S88" i="22"/>
  <c r="R88" i="22"/>
  <c r="Q88" i="22"/>
  <c r="T88" i="22" s="1"/>
  <c r="U88" i="22" s="1"/>
  <c r="L88" i="22"/>
  <c r="K88" i="22"/>
  <c r="J88" i="22"/>
  <c r="I88" i="22"/>
  <c r="D88" i="22"/>
  <c r="B88" i="22"/>
  <c r="V87" i="22"/>
  <c r="S87" i="22"/>
  <c r="R87" i="22"/>
  <c r="Q87" i="22"/>
  <c r="L87" i="22"/>
  <c r="K87" i="22"/>
  <c r="J87" i="22"/>
  <c r="I87" i="22"/>
  <c r="D87" i="22"/>
  <c r="V86" i="22"/>
  <c r="S86" i="22"/>
  <c r="R86" i="22"/>
  <c r="Q86" i="22"/>
  <c r="L86" i="22"/>
  <c r="K86" i="22"/>
  <c r="J86" i="22"/>
  <c r="I86" i="22"/>
  <c r="D86" i="22"/>
  <c r="V85" i="22"/>
  <c r="S85" i="22"/>
  <c r="R85" i="22"/>
  <c r="Q85" i="22"/>
  <c r="L85" i="22"/>
  <c r="K85" i="22"/>
  <c r="J85" i="22"/>
  <c r="I85" i="22"/>
  <c r="D85" i="22"/>
  <c r="V84" i="22"/>
  <c r="S84" i="22"/>
  <c r="R84" i="22"/>
  <c r="Q84" i="22"/>
  <c r="L84" i="22"/>
  <c r="K84" i="22"/>
  <c r="J84" i="22"/>
  <c r="I84" i="22"/>
  <c r="D84" i="22"/>
  <c r="B84" i="22"/>
  <c r="V83" i="22"/>
  <c r="S83" i="22"/>
  <c r="R83" i="22"/>
  <c r="Q83" i="22"/>
  <c r="L83" i="22"/>
  <c r="K83" i="22"/>
  <c r="J83" i="22"/>
  <c r="I83" i="22"/>
  <c r="D83" i="22"/>
  <c r="V82" i="22"/>
  <c r="S82" i="22"/>
  <c r="R82" i="22"/>
  <c r="Q82" i="22"/>
  <c r="L82" i="22"/>
  <c r="K82" i="22"/>
  <c r="J82" i="22"/>
  <c r="I82" i="22"/>
  <c r="D82" i="22"/>
  <c r="V81" i="22"/>
  <c r="S81" i="22"/>
  <c r="R81" i="22"/>
  <c r="Q81" i="22"/>
  <c r="L81" i="22"/>
  <c r="K81" i="22"/>
  <c r="J81" i="22"/>
  <c r="I81" i="22"/>
  <c r="D81" i="22"/>
  <c r="V80" i="22"/>
  <c r="S80" i="22"/>
  <c r="R80" i="22"/>
  <c r="Q80" i="22"/>
  <c r="L80" i="22"/>
  <c r="K80" i="22"/>
  <c r="J80" i="22"/>
  <c r="I80" i="22"/>
  <c r="D80" i="22"/>
  <c r="B80" i="22"/>
  <c r="V79" i="22"/>
  <c r="S79" i="22"/>
  <c r="R79" i="22"/>
  <c r="Q79" i="22"/>
  <c r="L79" i="22"/>
  <c r="K79" i="22"/>
  <c r="J79" i="22"/>
  <c r="I79" i="22"/>
  <c r="D79" i="22"/>
  <c r="V78" i="22"/>
  <c r="S78" i="22"/>
  <c r="T78" i="22" s="1"/>
  <c r="U78" i="22" s="1"/>
  <c r="R78" i="22"/>
  <c r="Q78" i="22"/>
  <c r="L78" i="22"/>
  <c r="K78" i="22"/>
  <c r="J78" i="22"/>
  <c r="I78" i="22"/>
  <c r="E78" i="22"/>
  <c r="D78" i="22"/>
  <c r="V77" i="22"/>
  <c r="S77" i="22"/>
  <c r="R77" i="22"/>
  <c r="Q77" i="22"/>
  <c r="L77" i="22"/>
  <c r="K77" i="22"/>
  <c r="J77" i="22"/>
  <c r="I77" i="22"/>
  <c r="E77" i="22"/>
  <c r="V76" i="22"/>
  <c r="T76" i="22"/>
  <c r="U76" i="22" s="1"/>
  <c r="S76" i="22"/>
  <c r="R76" i="22"/>
  <c r="Q76" i="22"/>
  <c r="L76" i="22"/>
  <c r="K76" i="22"/>
  <c r="J76" i="22"/>
  <c r="I76" i="22"/>
  <c r="B76" i="22"/>
  <c r="V75" i="22"/>
  <c r="S75" i="22"/>
  <c r="R75" i="22"/>
  <c r="Q75" i="22"/>
  <c r="L75" i="22"/>
  <c r="K75" i="22"/>
  <c r="J75" i="22"/>
  <c r="I75" i="22"/>
  <c r="V74" i="22"/>
  <c r="S74" i="22"/>
  <c r="R74" i="22"/>
  <c r="Q74" i="22"/>
  <c r="T74" i="22" s="1"/>
  <c r="U74" i="22" s="1"/>
  <c r="L74" i="22"/>
  <c r="K74" i="22"/>
  <c r="J74" i="22"/>
  <c r="I74" i="22"/>
  <c r="V73" i="22"/>
  <c r="S73" i="22"/>
  <c r="R73" i="22"/>
  <c r="Q73" i="22"/>
  <c r="L73" i="22"/>
  <c r="K73" i="22"/>
  <c r="J73" i="22"/>
  <c r="I73" i="22"/>
  <c r="V72" i="22"/>
  <c r="S72" i="22"/>
  <c r="R72" i="22"/>
  <c r="Q72" i="22"/>
  <c r="L72" i="22"/>
  <c r="K72" i="22"/>
  <c r="J72" i="22"/>
  <c r="I72" i="22"/>
  <c r="B72" i="22"/>
  <c r="V71" i="22"/>
  <c r="S71" i="22"/>
  <c r="R71" i="22"/>
  <c r="Q71" i="22"/>
  <c r="L71" i="22"/>
  <c r="K71" i="22"/>
  <c r="J71" i="22"/>
  <c r="I71" i="22"/>
  <c r="E71" i="22"/>
  <c r="V70" i="22"/>
  <c r="T70" i="22"/>
  <c r="U70" i="22" s="1"/>
  <c r="S70" i="22"/>
  <c r="R70" i="22"/>
  <c r="Q70" i="22"/>
  <c r="L70" i="22"/>
  <c r="K70" i="22"/>
  <c r="J70" i="22"/>
  <c r="I70" i="22"/>
  <c r="V69" i="22"/>
  <c r="S69" i="22"/>
  <c r="R69" i="22"/>
  <c r="Q69" i="22"/>
  <c r="L69" i="22"/>
  <c r="K69" i="22"/>
  <c r="J69" i="22"/>
  <c r="I69" i="22"/>
  <c r="V68" i="22"/>
  <c r="S68" i="22"/>
  <c r="R68" i="22"/>
  <c r="Q68" i="22"/>
  <c r="L68" i="22"/>
  <c r="K68" i="22"/>
  <c r="J68" i="22"/>
  <c r="I68" i="22"/>
  <c r="V67" i="22"/>
  <c r="S67" i="22"/>
  <c r="R67" i="22"/>
  <c r="Q67" i="22"/>
  <c r="L67" i="22"/>
  <c r="K67" i="22"/>
  <c r="J67" i="22"/>
  <c r="I67" i="22"/>
  <c r="V66" i="22"/>
  <c r="S66" i="22"/>
  <c r="R66" i="22"/>
  <c r="Q66" i="22"/>
  <c r="L66" i="22"/>
  <c r="K66" i="22"/>
  <c r="J66" i="22"/>
  <c r="I66" i="22"/>
  <c r="B66" i="22"/>
  <c r="V65" i="22"/>
  <c r="S65" i="22"/>
  <c r="R65" i="22"/>
  <c r="Q65" i="22"/>
  <c r="L65" i="22"/>
  <c r="K65" i="22"/>
  <c r="J65" i="22"/>
  <c r="I65" i="22"/>
  <c r="E65" i="22"/>
  <c r="V64" i="22"/>
  <c r="S64" i="22"/>
  <c r="R64" i="22"/>
  <c r="Q64" i="22"/>
  <c r="L64" i="22"/>
  <c r="K64" i="22"/>
  <c r="J64" i="22"/>
  <c r="E64" i="22"/>
  <c r="V63" i="22"/>
  <c r="S63" i="22"/>
  <c r="R63" i="22"/>
  <c r="Q63" i="22"/>
  <c r="L63" i="22"/>
  <c r="K63" i="22"/>
  <c r="J63" i="22"/>
  <c r="E63" i="22"/>
  <c r="A63" i="22"/>
  <c r="V62" i="22"/>
  <c r="S62" i="22"/>
  <c r="R62" i="22"/>
  <c r="Q62" i="22"/>
  <c r="T62" i="22" s="1"/>
  <c r="U62" i="22" s="1"/>
  <c r="L62" i="22"/>
  <c r="K62" i="22"/>
  <c r="J62" i="22"/>
  <c r="V61" i="22"/>
  <c r="S61" i="22"/>
  <c r="R61" i="22"/>
  <c r="Q61" i="22"/>
  <c r="L61" i="22"/>
  <c r="K61" i="22"/>
  <c r="J61" i="22"/>
  <c r="V60" i="22"/>
  <c r="S60" i="22"/>
  <c r="R60" i="22"/>
  <c r="Q60" i="22"/>
  <c r="L60" i="22"/>
  <c r="K60" i="22"/>
  <c r="J60" i="22"/>
  <c r="V59" i="22"/>
  <c r="S59" i="22"/>
  <c r="R59" i="22"/>
  <c r="Q59" i="22"/>
  <c r="L59" i="22"/>
  <c r="K59" i="22"/>
  <c r="J59" i="22"/>
  <c r="V58" i="22"/>
  <c r="S58" i="22"/>
  <c r="R58" i="22"/>
  <c r="Q58" i="22"/>
  <c r="L58" i="22"/>
  <c r="K58" i="22"/>
  <c r="J58" i="22"/>
  <c r="V57" i="22"/>
  <c r="S57" i="22"/>
  <c r="R57" i="22"/>
  <c r="Q57" i="22"/>
  <c r="L57" i="22"/>
  <c r="K57" i="22"/>
  <c r="J57" i="22"/>
  <c r="B57" i="22"/>
  <c r="V56" i="22"/>
  <c r="S56" i="22"/>
  <c r="R56" i="22"/>
  <c r="Q56" i="22"/>
  <c r="L56" i="22"/>
  <c r="K56" i="22"/>
  <c r="J56" i="22"/>
  <c r="V55" i="22"/>
  <c r="S55" i="22"/>
  <c r="R55" i="22"/>
  <c r="Q55" i="22"/>
  <c r="T55" i="22" s="1"/>
  <c r="U55" i="22" s="1"/>
  <c r="L55" i="22"/>
  <c r="K55" i="22"/>
  <c r="J55" i="22"/>
  <c r="V54" i="22"/>
  <c r="S54" i="22"/>
  <c r="R54" i="22"/>
  <c r="Q54" i="22"/>
  <c r="T54" i="22" s="1"/>
  <c r="U54" i="22" s="1"/>
  <c r="L54" i="22"/>
  <c r="K54" i="22"/>
  <c r="J54" i="22"/>
  <c r="V53" i="22"/>
  <c r="S53" i="22"/>
  <c r="R53" i="22"/>
  <c r="Q53" i="22"/>
  <c r="T53" i="22" s="1"/>
  <c r="U53" i="22" s="1"/>
  <c r="L53" i="22"/>
  <c r="K53" i="22"/>
  <c r="J53" i="22"/>
  <c r="V52" i="22"/>
  <c r="S52" i="22"/>
  <c r="R52" i="22"/>
  <c r="Q52" i="22"/>
  <c r="T52" i="22" s="1"/>
  <c r="U52" i="22" s="1"/>
  <c r="L52" i="22"/>
  <c r="K52" i="22"/>
  <c r="J52" i="22"/>
  <c r="F52" i="22"/>
  <c r="V51" i="22"/>
  <c r="S51" i="22"/>
  <c r="R51" i="22"/>
  <c r="Q51" i="22"/>
  <c r="L51" i="22"/>
  <c r="K51" i="22"/>
  <c r="J51" i="22"/>
  <c r="V50" i="22"/>
  <c r="S50" i="22"/>
  <c r="R50" i="22"/>
  <c r="Q50" i="22"/>
  <c r="L50" i="22"/>
  <c r="K50" i="22"/>
  <c r="J50" i="22"/>
  <c r="A50" i="22"/>
  <c r="V49" i="22"/>
  <c r="S49" i="22"/>
  <c r="R49" i="22"/>
  <c r="Q49" i="22"/>
  <c r="T49" i="22" s="1"/>
  <c r="U49" i="22" s="1"/>
  <c r="L49" i="22"/>
  <c r="K49" i="22"/>
  <c r="J49" i="22"/>
  <c r="E49" i="22"/>
  <c r="V48" i="22"/>
  <c r="S48" i="22"/>
  <c r="R48" i="22"/>
  <c r="Q48" i="22"/>
  <c r="L48" i="22"/>
  <c r="K48" i="22"/>
  <c r="J48" i="22"/>
  <c r="J99" i="22" s="1"/>
  <c r="V47" i="22"/>
  <c r="S47" i="22"/>
  <c r="R47" i="22"/>
  <c r="Q47" i="22"/>
  <c r="V46" i="22"/>
  <c r="S46" i="22"/>
  <c r="R46" i="22"/>
  <c r="Q46" i="22"/>
  <c r="V45" i="22"/>
  <c r="S45" i="22"/>
  <c r="R45" i="22"/>
  <c r="Q45" i="22"/>
  <c r="V44" i="22"/>
  <c r="S44" i="22"/>
  <c r="R44" i="22"/>
  <c r="Q44" i="22"/>
  <c r="V43" i="22"/>
  <c r="S43" i="22"/>
  <c r="R43" i="22"/>
  <c r="Q43" i="22"/>
  <c r="V42" i="22"/>
  <c r="S42" i="22"/>
  <c r="R42" i="22"/>
  <c r="Q42" i="22"/>
  <c r="B42" i="22"/>
  <c r="V41" i="22"/>
  <c r="S41" i="22"/>
  <c r="R41" i="22"/>
  <c r="Q41" i="22"/>
  <c r="V40" i="22"/>
  <c r="S40" i="22"/>
  <c r="R40" i="22"/>
  <c r="Q40" i="22"/>
  <c r="V39" i="22"/>
  <c r="S39" i="22"/>
  <c r="R39" i="22"/>
  <c r="Q39" i="22"/>
  <c r="T39" i="22" s="1"/>
  <c r="U39" i="22" s="1"/>
  <c r="V38" i="22"/>
  <c r="S38" i="22"/>
  <c r="R38" i="22"/>
  <c r="Q38" i="22"/>
  <c r="V37" i="22"/>
  <c r="S37" i="22"/>
  <c r="R37" i="22"/>
  <c r="Q37" i="22"/>
  <c r="V36" i="22"/>
  <c r="S36" i="22"/>
  <c r="R36" i="22"/>
  <c r="Q36" i="22"/>
  <c r="V35" i="22"/>
  <c r="S35" i="22"/>
  <c r="R35" i="22"/>
  <c r="Q35" i="22"/>
  <c r="B35" i="22"/>
  <c r="V34" i="22"/>
  <c r="S34" i="22"/>
  <c r="R34" i="22"/>
  <c r="Q34" i="22"/>
  <c r="V33" i="22"/>
  <c r="S33" i="22"/>
  <c r="R33" i="22"/>
  <c r="Q33" i="22"/>
  <c r="T33" i="22" s="1"/>
  <c r="U33" i="22" s="1"/>
  <c r="V32" i="22"/>
  <c r="S32" i="22"/>
  <c r="R32" i="22"/>
  <c r="Q32" i="22"/>
  <c r="V31" i="22"/>
  <c r="S31" i="22"/>
  <c r="R31" i="22"/>
  <c r="Q31" i="22"/>
  <c r="V30" i="22"/>
  <c r="S30" i="22"/>
  <c r="R30" i="22"/>
  <c r="Q30" i="22"/>
  <c r="V29" i="22"/>
  <c r="T29" i="22"/>
  <c r="U29" i="22" s="1"/>
  <c r="S29" i="22"/>
  <c r="R29" i="22"/>
  <c r="Q29" i="22"/>
  <c r="V28" i="22"/>
  <c r="S28" i="22"/>
  <c r="R28" i="22"/>
  <c r="Q28" i="22"/>
  <c r="T28" i="22" s="1"/>
  <c r="U28" i="22" s="1"/>
  <c r="B28" i="22"/>
  <c r="V27" i="22"/>
  <c r="S27" i="22"/>
  <c r="R27" i="22"/>
  <c r="Q27" i="22"/>
  <c r="V26" i="22"/>
  <c r="S26" i="22"/>
  <c r="R26" i="22"/>
  <c r="Q26" i="22"/>
  <c r="V25" i="22"/>
  <c r="S25" i="22"/>
  <c r="R25" i="22"/>
  <c r="Q25" i="22"/>
  <c r="V24" i="22"/>
  <c r="S24" i="22"/>
  <c r="R24" i="22"/>
  <c r="Q24" i="22"/>
  <c r="V23" i="22"/>
  <c r="S23" i="22"/>
  <c r="R23" i="22"/>
  <c r="Q23" i="22"/>
  <c r="V22" i="22"/>
  <c r="S22" i="22"/>
  <c r="R22" i="22"/>
  <c r="Q22" i="22"/>
  <c r="V21" i="22"/>
  <c r="S21" i="22"/>
  <c r="R21" i="22"/>
  <c r="Q21" i="22"/>
  <c r="B21" i="22"/>
  <c r="V20" i="22"/>
  <c r="S20" i="22"/>
  <c r="R20" i="22"/>
  <c r="Q20" i="22"/>
  <c r="T20" i="22" s="1"/>
  <c r="U20" i="22" s="1"/>
  <c r="V19" i="22"/>
  <c r="S19" i="22"/>
  <c r="R19" i="22"/>
  <c r="Q19" i="22"/>
  <c r="T19" i="22" s="1"/>
  <c r="U19" i="22" s="1"/>
  <c r="V18" i="22"/>
  <c r="S18" i="22"/>
  <c r="R18" i="22"/>
  <c r="Q18" i="22"/>
  <c r="V17" i="22"/>
  <c r="S17" i="22"/>
  <c r="R17" i="22"/>
  <c r="Q17" i="22"/>
  <c r="T17" i="22" s="1"/>
  <c r="U17" i="22" s="1"/>
  <c r="V16" i="22"/>
  <c r="S16" i="22"/>
  <c r="R16" i="22"/>
  <c r="Q16" i="22"/>
  <c r="T16" i="22" s="1"/>
  <c r="U16" i="22" s="1"/>
  <c r="V15" i="22"/>
  <c r="S15" i="22"/>
  <c r="R15" i="22"/>
  <c r="Q15" i="22"/>
  <c r="V14" i="22"/>
  <c r="S14" i="22"/>
  <c r="R14" i="22"/>
  <c r="Q14" i="22"/>
  <c r="T14" i="22" s="1"/>
  <c r="U14" i="22" s="1"/>
  <c r="V13" i="22"/>
  <c r="S13" i="22"/>
  <c r="R13" i="22"/>
  <c r="Q13" i="22"/>
  <c r="V12" i="22"/>
  <c r="S12" i="22"/>
  <c r="R12" i="22"/>
  <c r="Q12" i="22"/>
  <c r="F12" i="22"/>
  <c r="V11" i="22"/>
  <c r="S11" i="22"/>
  <c r="R11" i="22"/>
  <c r="Q11" i="22"/>
  <c r="L99" i="21"/>
  <c r="K99" i="21"/>
  <c r="I99" i="21"/>
  <c r="V98" i="21"/>
  <c r="S98" i="21"/>
  <c r="R98" i="21"/>
  <c r="Q98" i="21"/>
  <c r="L98" i="21"/>
  <c r="K98" i="21"/>
  <c r="J98" i="21"/>
  <c r="I98" i="21"/>
  <c r="F98" i="21"/>
  <c r="E98" i="21"/>
  <c r="D98" i="21"/>
  <c r="C98" i="21"/>
  <c r="B98" i="21"/>
  <c r="A98" i="21"/>
  <c r="V97" i="21"/>
  <c r="S97" i="21"/>
  <c r="R97" i="21"/>
  <c r="Q97" i="21"/>
  <c r="L97" i="21"/>
  <c r="K97" i="21"/>
  <c r="J97" i="21"/>
  <c r="I97" i="21"/>
  <c r="F97" i="21"/>
  <c r="E97" i="21"/>
  <c r="D97" i="21"/>
  <c r="C97" i="21"/>
  <c r="B97" i="21"/>
  <c r="A97" i="21"/>
  <c r="V96" i="21"/>
  <c r="S96" i="21"/>
  <c r="R96" i="21"/>
  <c r="Q96" i="21"/>
  <c r="L96" i="21"/>
  <c r="K96" i="21"/>
  <c r="J96" i="21"/>
  <c r="I96" i="21"/>
  <c r="D96" i="21"/>
  <c r="V95" i="21"/>
  <c r="S95" i="21"/>
  <c r="T95" i="21" s="1"/>
  <c r="U95" i="21" s="1"/>
  <c r="R95" i="21"/>
  <c r="Q95" i="21"/>
  <c r="L95" i="21"/>
  <c r="K95" i="21"/>
  <c r="J95" i="21"/>
  <c r="I95" i="21"/>
  <c r="D95" i="21"/>
  <c r="V94" i="21"/>
  <c r="S94" i="21"/>
  <c r="R94" i="21"/>
  <c r="Q94" i="21"/>
  <c r="L94" i="21"/>
  <c r="K94" i="21"/>
  <c r="J94" i="21"/>
  <c r="I94" i="21"/>
  <c r="D94" i="21"/>
  <c r="V93" i="21"/>
  <c r="S93" i="21"/>
  <c r="R93" i="21"/>
  <c r="Q93" i="21"/>
  <c r="L93" i="21"/>
  <c r="K93" i="21"/>
  <c r="J93" i="21"/>
  <c r="I93" i="21"/>
  <c r="D93" i="21"/>
  <c r="V92" i="21"/>
  <c r="S92" i="21"/>
  <c r="R92" i="21"/>
  <c r="Q92" i="21"/>
  <c r="L92" i="21"/>
  <c r="K92" i="21"/>
  <c r="J92" i="21"/>
  <c r="I92" i="21"/>
  <c r="D92" i="21"/>
  <c r="V91" i="21"/>
  <c r="S91" i="21"/>
  <c r="R91" i="21"/>
  <c r="Q91" i="21"/>
  <c r="T91" i="21" s="1"/>
  <c r="U91" i="21" s="1"/>
  <c r="L91" i="21"/>
  <c r="K91" i="21"/>
  <c r="J91" i="21"/>
  <c r="I91" i="21"/>
  <c r="D91" i="21"/>
  <c r="V90" i="21"/>
  <c r="S90" i="21"/>
  <c r="T90" i="21" s="1"/>
  <c r="U90" i="21" s="1"/>
  <c r="R90" i="21"/>
  <c r="Q90" i="21"/>
  <c r="L90" i="21"/>
  <c r="K90" i="21"/>
  <c r="J90" i="21"/>
  <c r="I90" i="21"/>
  <c r="D90" i="21"/>
  <c r="V89" i="21"/>
  <c r="S89" i="21"/>
  <c r="R89" i="21"/>
  <c r="Q89" i="21"/>
  <c r="L89" i="21"/>
  <c r="K89" i="21"/>
  <c r="J89" i="21"/>
  <c r="I89" i="21"/>
  <c r="D89" i="21"/>
  <c r="V88" i="21"/>
  <c r="S88" i="21"/>
  <c r="R88" i="21"/>
  <c r="Q88" i="21"/>
  <c r="T88" i="21" s="1"/>
  <c r="U88" i="21" s="1"/>
  <c r="L88" i="21"/>
  <c r="K88" i="21"/>
  <c r="J88" i="21"/>
  <c r="I88" i="21"/>
  <c r="D88" i="21"/>
  <c r="V87" i="21"/>
  <c r="S87" i="21"/>
  <c r="R87" i="21"/>
  <c r="Q87" i="21"/>
  <c r="L87" i="21"/>
  <c r="K87" i="21"/>
  <c r="J87" i="21"/>
  <c r="I87" i="21"/>
  <c r="D87" i="21"/>
  <c r="V86" i="21"/>
  <c r="S86" i="21"/>
  <c r="R86" i="21"/>
  <c r="Q86" i="21"/>
  <c r="L86" i="21"/>
  <c r="K86" i="21"/>
  <c r="J86" i="21"/>
  <c r="I86" i="21"/>
  <c r="D86" i="21"/>
  <c r="V85" i="21"/>
  <c r="S85" i="21"/>
  <c r="R85" i="21"/>
  <c r="Q85" i="21"/>
  <c r="L85" i="21"/>
  <c r="K85" i="21"/>
  <c r="J85" i="21"/>
  <c r="I85" i="21"/>
  <c r="D85" i="21"/>
  <c r="B85" i="21"/>
  <c r="V84" i="21"/>
  <c r="S84" i="21"/>
  <c r="R84" i="21"/>
  <c r="Q84" i="21"/>
  <c r="T84" i="21" s="1"/>
  <c r="U84" i="21" s="1"/>
  <c r="L84" i="21"/>
  <c r="K84" i="21"/>
  <c r="J84" i="21"/>
  <c r="I84" i="21"/>
  <c r="D84" i="21"/>
  <c r="V83" i="21"/>
  <c r="S83" i="21"/>
  <c r="R83" i="21"/>
  <c r="Q83" i="21"/>
  <c r="L83" i="21"/>
  <c r="K83" i="21"/>
  <c r="J83" i="21"/>
  <c r="I83" i="21"/>
  <c r="D83" i="21"/>
  <c r="V82" i="21"/>
  <c r="S82" i="21"/>
  <c r="R82" i="21"/>
  <c r="Q82" i="21"/>
  <c r="L82" i="21"/>
  <c r="K82" i="21"/>
  <c r="J82" i="21"/>
  <c r="I82" i="21"/>
  <c r="D82" i="21"/>
  <c r="V81" i="21"/>
  <c r="S81" i="21"/>
  <c r="T81" i="21" s="1"/>
  <c r="U81" i="21" s="1"/>
  <c r="R81" i="21"/>
  <c r="Q81" i="21"/>
  <c r="L81" i="21"/>
  <c r="K81" i="21"/>
  <c r="J81" i="21"/>
  <c r="I81" i="21"/>
  <c r="D81" i="21"/>
  <c r="B81" i="21"/>
  <c r="V80" i="21"/>
  <c r="S80" i="21"/>
  <c r="R80" i="21"/>
  <c r="Q80" i="21"/>
  <c r="L80" i="21"/>
  <c r="K80" i="21"/>
  <c r="J80" i="21"/>
  <c r="I80" i="21"/>
  <c r="D80" i="21"/>
  <c r="V79" i="21"/>
  <c r="S79" i="21"/>
  <c r="R79" i="21"/>
  <c r="Q79" i="21"/>
  <c r="T79" i="21" s="1"/>
  <c r="U79" i="21" s="1"/>
  <c r="L79" i="21"/>
  <c r="K79" i="21"/>
  <c r="J79" i="21"/>
  <c r="I79" i="21"/>
  <c r="D79" i="21"/>
  <c r="V78" i="21"/>
  <c r="S78" i="21"/>
  <c r="R78" i="21"/>
  <c r="Q78" i="21"/>
  <c r="L78" i="21"/>
  <c r="K78" i="21"/>
  <c r="J78" i="21"/>
  <c r="I78" i="21"/>
  <c r="E78" i="21"/>
  <c r="D78" i="21"/>
  <c r="V77" i="21"/>
  <c r="S77" i="21"/>
  <c r="R77" i="21"/>
  <c r="Q77" i="21"/>
  <c r="L77" i="21"/>
  <c r="K77" i="21"/>
  <c r="J77" i="21"/>
  <c r="I77" i="21"/>
  <c r="B77" i="21"/>
  <c r="V76" i="21"/>
  <c r="S76" i="21"/>
  <c r="R76" i="21"/>
  <c r="Q76" i="21"/>
  <c r="L76" i="21"/>
  <c r="K76" i="21"/>
  <c r="J76" i="21"/>
  <c r="I76" i="21"/>
  <c r="V75" i="21"/>
  <c r="S75" i="21"/>
  <c r="R75" i="21"/>
  <c r="Q75" i="21"/>
  <c r="L75" i="21"/>
  <c r="K75" i="21"/>
  <c r="J75" i="21"/>
  <c r="I75" i="21"/>
  <c r="V74" i="21"/>
  <c r="S74" i="21"/>
  <c r="R74" i="21"/>
  <c r="Q74" i="21"/>
  <c r="L74" i="21"/>
  <c r="K74" i="21"/>
  <c r="J74" i="21"/>
  <c r="I74" i="21"/>
  <c r="V73" i="21"/>
  <c r="S73" i="21"/>
  <c r="R73" i="21"/>
  <c r="Q73" i="21"/>
  <c r="T73" i="21" s="1"/>
  <c r="U73" i="21" s="1"/>
  <c r="L73" i="21"/>
  <c r="K73" i="21"/>
  <c r="J73" i="21"/>
  <c r="I73" i="21"/>
  <c r="E73" i="21"/>
  <c r="B73" i="21"/>
  <c r="A73" i="21"/>
  <c r="V72" i="21"/>
  <c r="S72" i="21"/>
  <c r="R72" i="21"/>
  <c r="Q72" i="21"/>
  <c r="L72" i="21"/>
  <c r="K72" i="21"/>
  <c r="J72" i="21"/>
  <c r="I72" i="21"/>
  <c r="V71" i="21"/>
  <c r="S71" i="21"/>
  <c r="T71" i="21" s="1"/>
  <c r="U71" i="21" s="1"/>
  <c r="R71" i="21"/>
  <c r="Q71" i="21"/>
  <c r="L71" i="21"/>
  <c r="K71" i="21"/>
  <c r="J71" i="21"/>
  <c r="I71" i="21"/>
  <c r="V70" i="21"/>
  <c r="S70" i="21"/>
  <c r="R70" i="21"/>
  <c r="Q70" i="21"/>
  <c r="L70" i="21"/>
  <c r="K70" i="21"/>
  <c r="J70" i="21"/>
  <c r="I70" i="21"/>
  <c r="V69" i="21"/>
  <c r="S69" i="21"/>
  <c r="R69" i="21"/>
  <c r="Q69" i="21"/>
  <c r="L69" i="21"/>
  <c r="K69" i="21"/>
  <c r="J69" i="21"/>
  <c r="I69" i="21"/>
  <c r="V68" i="21"/>
  <c r="S68" i="21"/>
  <c r="R68" i="21"/>
  <c r="Q68" i="21"/>
  <c r="L68" i="21"/>
  <c r="K68" i="21"/>
  <c r="J68" i="21"/>
  <c r="I68" i="21"/>
  <c r="V67" i="21"/>
  <c r="S67" i="21"/>
  <c r="R67" i="21"/>
  <c r="Q67" i="21"/>
  <c r="T67" i="21" s="1"/>
  <c r="U67" i="21" s="1"/>
  <c r="L67" i="21"/>
  <c r="K67" i="21"/>
  <c r="J67" i="21"/>
  <c r="I67" i="21"/>
  <c r="E67" i="21"/>
  <c r="V66" i="21"/>
  <c r="S66" i="21"/>
  <c r="R66" i="21"/>
  <c r="Q66" i="21"/>
  <c r="L66" i="21"/>
  <c r="K66" i="21"/>
  <c r="J66" i="21"/>
  <c r="I66" i="21"/>
  <c r="E66" i="21"/>
  <c r="V65" i="21"/>
  <c r="S65" i="21"/>
  <c r="R65" i="21"/>
  <c r="Q65" i="21"/>
  <c r="L65" i="21"/>
  <c r="K65" i="21"/>
  <c r="J65" i="21"/>
  <c r="I65" i="21"/>
  <c r="V64" i="21"/>
  <c r="S64" i="21"/>
  <c r="R64" i="21"/>
  <c r="Q64" i="21"/>
  <c r="L64" i="21"/>
  <c r="K64" i="21"/>
  <c r="J64" i="21"/>
  <c r="V63" i="21"/>
  <c r="S63" i="21"/>
  <c r="R63" i="21"/>
  <c r="Q63" i="21"/>
  <c r="L63" i="21"/>
  <c r="K63" i="21"/>
  <c r="J63" i="21"/>
  <c r="A63" i="21"/>
  <c r="V62" i="21"/>
  <c r="S62" i="21"/>
  <c r="T62" i="21" s="1"/>
  <c r="U62" i="21" s="1"/>
  <c r="R62" i="21"/>
  <c r="Q62" i="21"/>
  <c r="L62" i="21"/>
  <c r="K62" i="21"/>
  <c r="J62" i="21"/>
  <c r="B62" i="21"/>
  <c r="V61" i="21"/>
  <c r="S61" i="21"/>
  <c r="R61" i="21"/>
  <c r="Q61" i="21"/>
  <c r="L61" i="21"/>
  <c r="K61" i="21"/>
  <c r="J61" i="21"/>
  <c r="V60" i="21"/>
  <c r="S60" i="21"/>
  <c r="R60" i="21"/>
  <c r="Q60" i="21"/>
  <c r="L60" i="21"/>
  <c r="K60" i="21"/>
  <c r="J60" i="21"/>
  <c r="V59" i="21"/>
  <c r="T59" i="21"/>
  <c r="U59" i="21" s="1"/>
  <c r="S59" i="21"/>
  <c r="R59" i="21"/>
  <c r="Q59" i="21"/>
  <c r="L59" i="21"/>
  <c r="K59" i="21"/>
  <c r="J59" i="21"/>
  <c r="V58" i="21"/>
  <c r="S58" i="21"/>
  <c r="R58" i="21"/>
  <c r="Q58" i="21"/>
  <c r="L58" i="21"/>
  <c r="K58" i="21"/>
  <c r="J58" i="21"/>
  <c r="V57" i="21"/>
  <c r="S57" i="21"/>
  <c r="R57" i="21"/>
  <c r="Q57" i="21"/>
  <c r="T57" i="21" s="1"/>
  <c r="U57" i="21" s="1"/>
  <c r="L57" i="21"/>
  <c r="K57" i="21"/>
  <c r="J57" i="21"/>
  <c r="V56" i="21"/>
  <c r="S56" i="21"/>
  <c r="R56" i="21"/>
  <c r="Q56" i="21"/>
  <c r="T56" i="21" s="1"/>
  <c r="U56" i="21" s="1"/>
  <c r="L56" i="21"/>
  <c r="K56" i="21"/>
  <c r="J56" i="21"/>
  <c r="V55" i="21"/>
  <c r="S55" i="21"/>
  <c r="R55" i="21"/>
  <c r="Q55" i="21"/>
  <c r="T55" i="21" s="1"/>
  <c r="U55" i="21" s="1"/>
  <c r="L55" i="21"/>
  <c r="K55" i="21"/>
  <c r="J55" i="21"/>
  <c r="V54" i="21"/>
  <c r="S54" i="21"/>
  <c r="T54" i="21" s="1"/>
  <c r="U54" i="21" s="1"/>
  <c r="R54" i="21"/>
  <c r="Q54" i="21"/>
  <c r="L54" i="21"/>
  <c r="K54" i="21"/>
  <c r="J54" i="21"/>
  <c r="V53" i="21"/>
  <c r="S53" i="21"/>
  <c r="T53" i="21" s="1"/>
  <c r="U53" i="21" s="1"/>
  <c r="R53" i="21"/>
  <c r="Q53" i="21"/>
  <c r="L53" i="21"/>
  <c r="K53" i="21"/>
  <c r="J53" i="21"/>
  <c r="V52" i="21"/>
  <c r="S52" i="21"/>
  <c r="R52" i="21"/>
  <c r="Q52" i="21"/>
  <c r="L52" i="21"/>
  <c r="K52" i="21"/>
  <c r="J52" i="21"/>
  <c r="V51" i="21"/>
  <c r="S51" i="21"/>
  <c r="R51" i="21"/>
  <c r="Q51" i="21"/>
  <c r="T51" i="21" s="1"/>
  <c r="U51" i="21" s="1"/>
  <c r="L51" i="21"/>
  <c r="K51" i="21"/>
  <c r="J51" i="21"/>
  <c r="V50" i="21"/>
  <c r="S50" i="21"/>
  <c r="R50" i="21"/>
  <c r="Q50" i="21"/>
  <c r="L50" i="21"/>
  <c r="K50" i="21"/>
  <c r="J50" i="21"/>
  <c r="V49" i="21"/>
  <c r="S49" i="21"/>
  <c r="T49" i="21" s="1"/>
  <c r="U49" i="21" s="1"/>
  <c r="R49" i="21"/>
  <c r="Q49" i="21"/>
  <c r="L49" i="21"/>
  <c r="K49" i="21"/>
  <c r="J49" i="21"/>
  <c r="V48" i="21"/>
  <c r="S48" i="21"/>
  <c r="T48" i="21" s="1"/>
  <c r="U48" i="21" s="1"/>
  <c r="R48" i="21"/>
  <c r="Q48" i="21"/>
  <c r="L48" i="21"/>
  <c r="K48" i="21"/>
  <c r="J48" i="21"/>
  <c r="J99" i="21" s="1"/>
  <c r="V47" i="21"/>
  <c r="S47" i="21"/>
  <c r="R47" i="21"/>
  <c r="Q47" i="21"/>
  <c r="B47" i="21"/>
  <c r="V46" i="21"/>
  <c r="S46" i="21"/>
  <c r="T46" i="21" s="1"/>
  <c r="U46" i="21" s="1"/>
  <c r="R46" i="21"/>
  <c r="Q46" i="21"/>
  <c r="V45" i="21"/>
  <c r="S45" i="21"/>
  <c r="T45" i="21" s="1"/>
  <c r="U45" i="21" s="1"/>
  <c r="R45" i="21"/>
  <c r="Q45" i="21"/>
  <c r="V44" i="21"/>
  <c r="S44" i="21"/>
  <c r="R44" i="21"/>
  <c r="Q44" i="21"/>
  <c r="V43" i="21"/>
  <c r="S43" i="21"/>
  <c r="R43" i="21"/>
  <c r="Q43" i="21"/>
  <c r="V42" i="21"/>
  <c r="S42" i="21"/>
  <c r="R42" i="21"/>
  <c r="Q42" i="21"/>
  <c r="V41" i="21"/>
  <c r="S41" i="21"/>
  <c r="R41" i="21"/>
  <c r="Q41" i="21"/>
  <c r="V40" i="21"/>
  <c r="S40" i="21"/>
  <c r="R40" i="21"/>
  <c r="Q40" i="21"/>
  <c r="E40" i="21"/>
  <c r="V39" i="21"/>
  <c r="S39" i="21"/>
  <c r="R39" i="21"/>
  <c r="Q39" i="21"/>
  <c r="V38" i="21"/>
  <c r="S38" i="21"/>
  <c r="R38" i="21"/>
  <c r="Q38" i="21"/>
  <c r="V37" i="21"/>
  <c r="S37" i="21"/>
  <c r="R37" i="21"/>
  <c r="Q37" i="21"/>
  <c r="V36" i="21"/>
  <c r="S36" i="21"/>
  <c r="R36" i="21"/>
  <c r="Q36" i="21"/>
  <c r="V35" i="21"/>
  <c r="S35" i="21"/>
  <c r="R35" i="21"/>
  <c r="Q35" i="21"/>
  <c r="V34" i="21"/>
  <c r="S34" i="21"/>
  <c r="R34" i="21"/>
  <c r="Q34" i="21"/>
  <c r="V33" i="21"/>
  <c r="S33" i="21"/>
  <c r="R33" i="21"/>
  <c r="Q33" i="21"/>
  <c r="B33" i="21"/>
  <c r="V32" i="21"/>
  <c r="S32" i="21"/>
  <c r="R32" i="21"/>
  <c r="Q32" i="21"/>
  <c r="T32" i="21" s="1"/>
  <c r="U32" i="21" s="1"/>
  <c r="V31" i="21"/>
  <c r="S31" i="21"/>
  <c r="R31" i="21"/>
  <c r="Q31" i="21"/>
  <c r="V30" i="21"/>
  <c r="S30" i="21"/>
  <c r="R30" i="21"/>
  <c r="Q30" i="21"/>
  <c r="V29" i="21"/>
  <c r="S29" i="21"/>
  <c r="R29" i="21"/>
  <c r="Q29" i="21"/>
  <c r="V28" i="21"/>
  <c r="S28" i="21"/>
  <c r="R28" i="21"/>
  <c r="Q28" i="21"/>
  <c r="V27" i="21"/>
  <c r="S27" i="21"/>
  <c r="R27" i="21"/>
  <c r="Q27" i="21"/>
  <c r="V26" i="21"/>
  <c r="S26" i="21"/>
  <c r="R26" i="21"/>
  <c r="Q26" i="21"/>
  <c r="B26" i="21"/>
  <c r="V25" i="21"/>
  <c r="S25" i="21"/>
  <c r="R25" i="21"/>
  <c r="Q25" i="21"/>
  <c r="V24" i="21"/>
  <c r="S24" i="21"/>
  <c r="T24" i="21" s="1"/>
  <c r="U24" i="21" s="1"/>
  <c r="R24" i="21"/>
  <c r="Q24" i="21"/>
  <c r="V23" i="21"/>
  <c r="T23" i="21"/>
  <c r="U23" i="21" s="1"/>
  <c r="S23" i="21"/>
  <c r="R23" i="21"/>
  <c r="Q23" i="21"/>
  <c r="V22" i="21"/>
  <c r="S22" i="21"/>
  <c r="R22" i="21"/>
  <c r="Q22" i="21"/>
  <c r="V21" i="21"/>
  <c r="S21" i="21"/>
  <c r="R21" i="21"/>
  <c r="Q21" i="21"/>
  <c r="T21" i="21" s="1"/>
  <c r="U21" i="21" s="1"/>
  <c r="V20" i="21"/>
  <c r="S20" i="21"/>
  <c r="T20" i="21" s="1"/>
  <c r="U20" i="21" s="1"/>
  <c r="R20" i="21"/>
  <c r="Q20" i="21"/>
  <c r="V19" i="21"/>
  <c r="S19" i="21"/>
  <c r="R19" i="21"/>
  <c r="Q19" i="21"/>
  <c r="T19" i="21" s="1"/>
  <c r="U19" i="21" s="1"/>
  <c r="V18" i="21"/>
  <c r="S18" i="21"/>
  <c r="R18" i="21"/>
  <c r="Q18" i="21"/>
  <c r="V17" i="21"/>
  <c r="S17" i="21"/>
  <c r="R17" i="21"/>
  <c r="Q17" i="21"/>
  <c r="T17" i="21" s="1"/>
  <c r="U17" i="21" s="1"/>
  <c r="V16" i="21"/>
  <c r="S16" i="21"/>
  <c r="R16" i="21"/>
  <c r="Q16" i="21"/>
  <c r="V15" i="21"/>
  <c r="S15" i="21"/>
  <c r="R15" i="21"/>
  <c r="Q15" i="21"/>
  <c r="T15" i="21" s="1"/>
  <c r="U15" i="21" s="1"/>
  <c r="V14" i="21"/>
  <c r="S14" i="21"/>
  <c r="R14" i="21"/>
  <c r="Q14" i="21"/>
  <c r="V13" i="21"/>
  <c r="S13" i="21"/>
  <c r="T13" i="21" s="1"/>
  <c r="U13" i="21" s="1"/>
  <c r="R13" i="21"/>
  <c r="Q13" i="21"/>
  <c r="V12" i="21"/>
  <c r="S12" i="21"/>
  <c r="R12" i="21"/>
  <c r="Q12" i="21"/>
  <c r="V11" i="21"/>
  <c r="S11" i="21"/>
  <c r="T11" i="21" s="1"/>
  <c r="U11" i="21" s="1"/>
  <c r="R11" i="21"/>
  <c r="Q11" i="21"/>
  <c r="A6" i="21"/>
  <c r="L99" i="20"/>
  <c r="K99" i="20"/>
  <c r="I99" i="20"/>
  <c r="V98" i="20"/>
  <c r="S98" i="20"/>
  <c r="T98" i="20" s="1"/>
  <c r="U98" i="20" s="1"/>
  <c r="R98" i="20"/>
  <c r="Q98" i="20"/>
  <c r="L98" i="20"/>
  <c r="K98" i="20"/>
  <c r="J98" i="20"/>
  <c r="I98" i="20"/>
  <c r="F98" i="20"/>
  <c r="E98" i="20"/>
  <c r="D98" i="20"/>
  <c r="C98" i="20"/>
  <c r="B98" i="20"/>
  <c r="A98" i="20"/>
  <c r="V97" i="20"/>
  <c r="S97" i="20"/>
  <c r="R97" i="20"/>
  <c r="Q97" i="20"/>
  <c r="L97" i="20"/>
  <c r="K97" i="20"/>
  <c r="J97" i="20"/>
  <c r="I97" i="20"/>
  <c r="F97" i="20"/>
  <c r="E97" i="20"/>
  <c r="D97" i="20"/>
  <c r="C97" i="20"/>
  <c r="B97" i="20"/>
  <c r="A97" i="20"/>
  <c r="V96" i="20"/>
  <c r="S96" i="20"/>
  <c r="T96" i="20" s="1"/>
  <c r="U96" i="20" s="1"/>
  <c r="R96" i="20"/>
  <c r="Q96" i="20"/>
  <c r="L96" i="20"/>
  <c r="K96" i="20"/>
  <c r="J96" i="20"/>
  <c r="I96" i="20"/>
  <c r="D96" i="20"/>
  <c r="V95" i="20"/>
  <c r="S95" i="20"/>
  <c r="R95" i="20"/>
  <c r="Q95" i="20"/>
  <c r="T95" i="20" s="1"/>
  <c r="U95" i="20" s="1"/>
  <c r="L95" i="20"/>
  <c r="K95" i="20"/>
  <c r="J95" i="20"/>
  <c r="I95" i="20"/>
  <c r="D95" i="20"/>
  <c r="V94" i="20"/>
  <c r="S94" i="20"/>
  <c r="R94" i="20"/>
  <c r="Q94" i="20"/>
  <c r="L94" i="20"/>
  <c r="K94" i="20"/>
  <c r="J94" i="20"/>
  <c r="I94" i="20"/>
  <c r="D94" i="20"/>
  <c r="V93" i="20"/>
  <c r="S93" i="20"/>
  <c r="R93" i="20"/>
  <c r="Q93" i="20"/>
  <c r="T93" i="20" s="1"/>
  <c r="U93" i="20" s="1"/>
  <c r="L93" i="20"/>
  <c r="K93" i="20"/>
  <c r="J93" i="20"/>
  <c r="I93" i="20"/>
  <c r="D93" i="20"/>
  <c r="V92" i="20"/>
  <c r="S92" i="20"/>
  <c r="T92" i="20" s="1"/>
  <c r="U92" i="20" s="1"/>
  <c r="R92" i="20"/>
  <c r="Q92" i="20"/>
  <c r="L92" i="20"/>
  <c r="K92" i="20"/>
  <c r="J92" i="20"/>
  <c r="I92" i="20"/>
  <c r="D92" i="20"/>
  <c r="V91" i="20"/>
  <c r="S91" i="20"/>
  <c r="T91" i="20" s="1"/>
  <c r="U91" i="20" s="1"/>
  <c r="R91" i="20"/>
  <c r="Q91" i="20"/>
  <c r="L91" i="20"/>
  <c r="K91" i="20"/>
  <c r="J91" i="20"/>
  <c r="I91" i="20"/>
  <c r="D91" i="20"/>
  <c r="V90" i="20"/>
  <c r="S90" i="20"/>
  <c r="R90" i="20"/>
  <c r="Q90" i="20"/>
  <c r="T90" i="20" s="1"/>
  <c r="U90" i="20" s="1"/>
  <c r="L90" i="20"/>
  <c r="K90" i="20"/>
  <c r="J90" i="20"/>
  <c r="I90" i="20"/>
  <c r="D90" i="20"/>
  <c r="V89" i="20"/>
  <c r="S89" i="20"/>
  <c r="R89" i="20"/>
  <c r="Q89" i="20"/>
  <c r="L89" i="20"/>
  <c r="K89" i="20"/>
  <c r="J89" i="20"/>
  <c r="I89" i="20"/>
  <c r="D89" i="20"/>
  <c r="V88" i="20"/>
  <c r="S88" i="20"/>
  <c r="R88" i="20"/>
  <c r="Q88" i="20"/>
  <c r="L88" i="20"/>
  <c r="K88" i="20"/>
  <c r="J88" i="20"/>
  <c r="I88" i="20"/>
  <c r="D88" i="20"/>
  <c r="V87" i="20"/>
  <c r="S87" i="20"/>
  <c r="R87" i="20"/>
  <c r="Q87" i="20"/>
  <c r="L87" i="20"/>
  <c r="K87" i="20"/>
  <c r="J87" i="20"/>
  <c r="I87" i="20"/>
  <c r="D87" i="20"/>
  <c r="V86" i="20"/>
  <c r="S86" i="20"/>
  <c r="R86" i="20"/>
  <c r="Q86" i="20"/>
  <c r="L86" i="20"/>
  <c r="K86" i="20"/>
  <c r="J86" i="20"/>
  <c r="I86" i="20"/>
  <c r="D86" i="20"/>
  <c r="V85" i="20"/>
  <c r="S85" i="20"/>
  <c r="R85" i="20"/>
  <c r="Q85" i="20"/>
  <c r="L85" i="20"/>
  <c r="K85" i="20"/>
  <c r="J85" i="20"/>
  <c r="I85" i="20"/>
  <c r="D85" i="20"/>
  <c r="V84" i="20"/>
  <c r="S84" i="20"/>
  <c r="R84" i="20"/>
  <c r="Q84" i="20"/>
  <c r="L84" i="20"/>
  <c r="K84" i="20"/>
  <c r="J84" i="20"/>
  <c r="I84" i="20"/>
  <c r="D84" i="20"/>
  <c r="V83" i="20"/>
  <c r="S83" i="20"/>
  <c r="T83" i="20" s="1"/>
  <c r="U83" i="20" s="1"/>
  <c r="R83" i="20"/>
  <c r="Q83" i="20"/>
  <c r="L83" i="20"/>
  <c r="K83" i="20"/>
  <c r="J83" i="20"/>
  <c r="I83" i="20"/>
  <c r="D83" i="20"/>
  <c r="V82" i="20"/>
  <c r="S82" i="20"/>
  <c r="T82" i="20" s="1"/>
  <c r="U82" i="20" s="1"/>
  <c r="R82" i="20"/>
  <c r="Q82" i="20"/>
  <c r="L82" i="20"/>
  <c r="K82" i="20"/>
  <c r="J82" i="20"/>
  <c r="I82" i="20"/>
  <c r="D82" i="20"/>
  <c r="V81" i="20"/>
  <c r="S81" i="20"/>
  <c r="R81" i="20"/>
  <c r="Q81" i="20"/>
  <c r="T81" i="20" s="1"/>
  <c r="U81" i="20" s="1"/>
  <c r="L81" i="20"/>
  <c r="K81" i="20"/>
  <c r="J81" i="20"/>
  <c r="I81" i="20"/>
  <c r="D81" i="20"/>
  <c r="V80" i="20"/>
  <c r="S80" i="20"/>
  <c r="R80" i="20"/>
  <c r="Q80" i="20"/>
  <c r="L80" i="20"/>
  <c r="K80" i="20"/>
  <c r="J80" i="20"/>
  <c r="I80" i="20"/>
  <c r="D80" i="20"/>
  <c r="V79" i="20"/>
  <c r="S79" i="20"/>
  <c r="R79" i="20"/>
  <c r="Q79" i="20"/>
  <c r="T79" i="20" s="1"/>
  <c r="U79" i="20" s="1"/>
  <c r="L79" i="20"/>
  <c r="K79" i="20"/>
  <c r="J79" i="20"/>
  <c r="I79" i="20"/>
  <c r="D79" i="20"/>
  <c r="V78" i="20"/>
  <c r="T78" i="20"/>
  <c r="U78" i="20" s="1"/>
  <c r="S78" i="20"/>
  <c r="R78" i="20"/>
  <c r="Q78" i="20"/>
  <c r="L78" i="20"/>
  <c r="K78" i="20"/>
  <c r="J78" i="20"/>
  <c r="I78" i="20"/>
  <c r="E78" i="20"/>
  <c r="D78" i="20"/>
  <c r="V77" i="20"/>
  <c r="S77" i="20"/>
  <c r="R77" i="20"/>
  <c r="Q77" i="20"/>
  <c r="L77" i="20"/>
  <c r="K77" i="20"/>
  <c r="J77" i="20"/>
  <c r="I77" i="20"/>
  <c r="E77" i="20"/>
  <c r="V76" i="20"/>
  <c r="S76" i="20"/>
  <c r="R76" i="20"/>
  <c r="Q76" i="20"/>
  <c r="L76" i="20"/>
  <c r="K76" i="20"/>
  <c r="J76" i="20"/>
  <c r="I76" i="20"/>
  <c r="V75" i="20"/>
  <c r="S75" i="20"/>
  <c r="R75" i="20"/>
  <c r="Q75" i="20"/>
  <c r="T75" i="20" s="1"/>
  <c r="U75" i="20" s="1"/>
  <c r="L75" i="20"/>
  <c r="K75" i="20"/>
  <c r="J75" i="20"/>
  <c r="I75" i="20"/>
  <c r="V74" i="20"/>
  <c r="S74" i="20"/>
  <c r="R74" i="20"/>
  <c r="Q74" i="20"/>
  <c r="L74" i="20"/>
  <c r="K74" i="20"/>
  <c r="J74" i="20"/>
  <c r="I74" i="20"/>
  <c r="V73" i="20"/>
  <c r="S73" i="20"/>
  <c r="R73" i="20"/>
  <c r="Q73" i="20"/>
  <c r="L73" i="20"/>
  <c r="K73" i="20"/>
  <c r="J73" i="20"/>
  <c r="I73" i="20"/>
  <c r="V72" i="20"/>
  <c r="S72" i="20"/>
  <c r="R72" i="20"/>
  <c r="Q72" i="20"/>
  <c r="L72" i="20"/>
  <c r="K72" i="20"/>
  <c r="J72" i="20"/>
  <c r="I72" i="20"/>
  <c r="V71" i="20"/>
  <c r="S71" i="20"/>
  <c r="R71" i="20"/>
  <c r="Q71" i="20"/>
  <c r="L71" i="20"/>
  <c r="K71" i="20"/>
  <c r="J71" i="20"/>
  <c r="I71" i="20"/>
  <c r="A71" i="20"/>
  <c r="V70" i="20"/>
  <c r="S70" i="20"/>
  <c r="T70" i="20" s="1"/>
  <c r="U70" i="20" s="1"/>
  <c r="R70" i="20"/>
  <c r="Q70" i="20"/>
  <c r="L70" i="20"/>
  <c r="K70" i="20"/>
  <c r="J70" i="20"/>
  <c r="I70" i="20"/>
  <c r="E70" i="20"/>
  <c r="V69" i="20"/>
  <c r="S69" i="20"/>
  <c r="R69" i="20"/>
  <c r="Q69" i="20"/>
  <c r="T69" i="20" s="1"/>
  <c r="U69" i="20" s="1"/>
  <c r="L69" i="20"/>
  <c r="K69" i="20"/>
  <c r="J69" i="20"/>
  <c r="I69" i="20"/>
  <c r="B69" i="20"/>
  <c r="A69" i="20"/>
  <c r="V68" i="20"/>
  <c r="S68" i="20"/>
  <c r="T68" i="20" s="1"/>
  <c r="U68" i="20" s="1"/>
  <c r="R68" i="20"/>
  <c r="Q68" i="20"/>
  <c r="L68" i="20"/>
  <c r="K68" i="20"/>
  <c r="J68" i="20"/>
  <c r="I68" i="20"/>
  <c r="V67" i="20"/>
  <c r="S67" i="20"/>
  <c r="R67" i="20"/>
  <c r="Q67" i="20"/>
  <c r="L67" i="20"/>
  <c r="K67" i="20"/>
  <c r="J67" i="20"/>
  <c r="I67" i="20"/>
  <c r="V66" i="20"/>
  <c r="S66" i="20"/>
  <c r="R66" i="20"/>
  <c r="Q66" i="20"/>
  <c r="L66" i="20"/>
  <c r="K66" i="20"/>
  <c r="J66" i="20"/>
  <c r="I66" i="20"/>
  <c r="V65" i="20"/>
  <c r="S65" i="20"/>
  <c r="T65" i="20" s="1"/>
  <c r="U65" i="20" s="1"/>
  <c r="R65" i="20"/>
  <c r="Q65" i="20"/>
  <c r="L65" i="20"/>
  <c r="K65" i="20"/>
  <c r="J65" i="20"/>
  <c r="I65" i="20"/>
  <c r="E65" i="20"/>
  <c r="A65" i="20"/>
  <c r="V64" i="20"/>
  <c r="S64" i="20"/>
  <c r="R64" i="20"/>
  <c r="Q64" i="20"/>
  <c r="L64" i="20"/>
  <c r="K64" i="20"/>
  <c r="J64" i="20"/>
  <c r="E64" i="20"/>
  <c r="V63" i="20"/>
  <c r="S63" i="20"/>
  <c r="R63" i="20"/>
  <c r="Q63" i="20"/>
  <c r="L63" i="20"/>
  <c r="K63" i="20"/>
  <c r="J63" i="20"/>
  <c r="E63" i="20"/>
  <c r="V62" i="20"/>
  <c r="S62" i="20"/>
  <c r="R62" i="20"/>
  <c r="Q62" i="20"/>
  <c r="T62" i="20" s="1"/>
  <c r="U62" i="20" s="1"/>
  <c r="L62" i="20"/>
  <c r="K62" i="20"/>
  <c r="J62" i="20"/>
  <c r="E62" i="20"/>
  <c r="V61" i="20"/>
  <c r="S61" i="20"/>
  <c r="R61" i="20"/>
  <c r="Q61" i="20"/>
  <c r="T61" i="20" s="1"/>
  <c r="U61" i="20" s="1"/>
  <c r="L61" i="20"/>
  <c r="K61" i="20"/>
  <c r="J61" i="20"/>
  <c r="E61" i="20"/>
  <c r="V60" i="20"/>
  <c r="S60" i="20"/>
  <c r="R60" i="20"/>
  <c r="Q60" i="20"/>
  <c r="T60" i="20" s="1"/>
  <c r="U60" i="20" s="1"/>
  <c r="L60" i="20"/>
  <c r="K60" i="20"/>
  <c r="J60" i="20"/>
  <c r="E60" i="20"/>
  <c r="V59" i="20"/>
  <c r="S59" i="20"/>
  <c r="R59" i="20"/>
  <c r="Q59" i="20"/>
  <c r="T59" i="20" s="1"/>
  <c r="U59" i="20" s="1"/>
  <c r="L59" i="20"/>
  <c r="K59" i="20"/>
  <c r="J59" i="20"/>
  <c r="E59" i="20"/>
  <c r="V58" i="20"/>
  <c r="S58" i="20"/>
  <c r="R58" i="20"/>
  <c r="Q58" i="20"/>
  <c r="L58" i="20"/>
  <c r="K58" i="20"/>
  <c r="J58" i="20"/>
  <c r="E58" i="20"/>
  <c r="V57" i="20"/>
  <c r="S57" i="20"/>
  <c r="R57" i="20"/>
  <c r="Q57" i="20"/>
  <c r="T57" i="20" s="1"/>
  <c r="U57" i="20" s="1"/>
  <c r="L57" i="20"/>
  <c r="K57" i="20"/>
  <c r="J57" i="20"/>
  <c r="E57" i="20"/>
  <c r="V56" i="20"/>
  <c r="S56" i="20"/>
  <c r="R56" i="20"/>
  <c r="Q56" i="20"/>
  <c r="T56" i="20" s="1"/>
  <c r="U56" i="20" s="1"/>
  <c r="L56" i="20"/>
  <c r="K56" i="20"/>
  <c r="J56" i="20"/>
  <c r="E56" i="20"/>
  <c r="V55" i="20"/>
  <c r="S55" i="20"/>
  <c r="R55" i="20"/>
  <c r="Q55" i="20"/>
  <c r="L55" i="20"/>
  <c r="K55" i="20"/>
  <c r="J55" i="20"/>
  <c r="V54" i="20"/>
  <c r="S54" i="20"/>
  <c r="R54" i="20"/>
  <c r="Q54" i="20"/>
  <c r="L54" i="20"/>
  <c r="K54" i="20"/>
  <c r="J54" i="20"/>
  <c r="V53" i="20"/>
  <c r="S53" i="20"/>
  <c r="R53" i="20"/>
  <c r="Q53" i="20"/>
  <c r="T53" i="20" s="1"/>
  <c r="U53" i="20" s="1"/>
  <c r="L53" i="20"/>
  <c r="K53" i="20"/>
  <c r="J53" i="20"/>
  <c r="V52" i="20"/>
  <c r="U52" i="20"/>
  <c r="S52" i="20"/>
  <c r="R52" i="20"/>
  <c r="Q52" i="20"/>
  <c r="T52" i="20" s="1"/>
  <c r="L52" i="20"/>
  <c r="K52" i="20"/>
  <c r="J52" i="20"/>
  <c r="V51" i="20"/>
  <c r="S51" i="20"/>
  <c r="R51" i="20"/>
  <c r="Q51" i="20"/>
  <c r="L51" i="20"/>
  <c r="K51" i="20"/>
  <c r="J51" i="20"/>
  <c r="V50" i="20"/>
  <c r="S50" i="20"/>
  <c r="T50" i="20" s="1"/>
  <c r="U50" i="20" s="1"/>
  <c r="R50" i="20"/>
  <c r="Q50" i="20"/>
  <c r="L50" i="20"/>
  <c r="K50" i="20"/>
  <c r="J50" i="20"/>
  <c r="V49" i="20"/>
  <c r="S49" i="20"/>
  <c r="R49" i="20"/>
  <c r="Q49" i="20"/>
  <c r="L49" i="20"/>
  <c r="K49" i="20"/>
  <c r="J49" i="20"/>
  <c r="V48" i="20"/>
  <c r="S48" i="20"/>
  <c r="R48" i="20"/>
  <c r="Q48" i="20"/>
  <c r="L48" i="20"/>
  <c r="K48" i="20"/>
  <c r="J48" i="20"/>
  <c r="J99" i="20" s="1"/>
  <c r="V47" i="20"/>
  <c r="S47" i="20"/>
  <c r="R47" i="20"/>
  <c r="Q47" i="20"/>
  <c r="B47" i="20"/>
  <c r="V46" i="20"/>
  <c r="S46" i="20"/>
  <c r="R46" i="20"/>
  <c r="Q46" i="20"/>
  <c r="V45" i="20"/>
  <c r="S45" i="20"/>
  <c r="R45" i="20"/>
  <c r="Q45" i="20"/>
  <c r="V44" i="20"/>
  <c r="S44" i="20"/>
  <c r="R44" i="20"/>
  <c r="Q44" i="20"/>
  <c r="V43" i="20"/>
  <c r="S43" i="20"/>
  <c r="R43" i="20"/>
  <c r="Q43" i="20"/>
  <c r="V42" i="20"/>
  <c r="S42" i="20"/>
  <c r="R42" i="20"/>
  <c r="Q42" i="20"/>
  <c r="V41" i="20"/>
  <c r="S41" i="20"/>
  <c r="R41" i="20"/>
  <c r="Q41" i="20"/>
  <c r="V40" i="20"/>
  <c r="S40" i="20"/>
  <c r="R40" i="20"/>
  <c r="Q40" i="20"/>
  <c r="V39" i="20"/>
  <c r="S39" i="20"/>
  <c r="R39" i="20"/>
  <c r="Q39" i="20"/>
  <c r="E39" i="20"/>
  <c r="V38" i="20"/>
  <c r="S38" i="20"/>
  <c r="R38" i="20"/>
  <c r="Q38" i="20"/>
  <c r="V37" i="20"/>
  <c r="S37" i="20"/>
  <c r="T37" i="20" s="1"/>
  <c r="U37" i="20" s="1"/>
  <c r="R37" i="20"/>
  <c r="Q37" i="20"/>
  <c r="V36" i="20"/>
  <c r="S36" i="20"/>
  <c r="R36" i="20"/>
  <c r="Q36" i="20"/>
  <c r="V35" i="20"/>
  <c r="S35" i="20"/>
  <c r="R35" i="20"/>
  <c r="Q35" i="20"/>
  <c r="V34" i="20"/>
  <c r="S34" i="20"/>
  <c r="R34" i="20"/>
  <c r="Q34" i="20"/>
  <c r="V33" i="20"/>
  <c r="S33" i="20"/>
  <c r="R33" i="20"/>
  <c r="Q33" i="20"/>
  <c r="V32" i="20"/>
  <c r="S32" i="20"/>
  <c r="R32" i="20"/>
  <c r="Q32" i="20"/>
  <c r="B32" i="20"/>
  <c r="V31" i="20"/>
  <c r="S31" i="20"/>
  <c r="R31" i="20"/>
  <c r="Q31" i="20"/>
  <c r="T31" i="20" s="1"/>
  <c r="U31" i="20" s="1"/>
  <c r="V30" i="20"/>
  <c r="S30" i="20"/>
  <c r="R30" i="20"/>
  <c r="Q30" i="20"/>
  <c r="V29" i="20"/>
  <c r="S29" i="20"/>
  <c r="R29" i="20"/>
  <c r="Q29" i="20"/>
  <c r="T29" i="20" s="1"/>
  <c r="U29" i="20" s="1"/>
  <c r="V28" i="20"/>
  <c r="S28" i="20"/>
  <c r="R28" i="20"/>
  <c r="Q28" i="20"/>
  <c r="T28" i="20" s="1"/>
  <c r="U28" i="20" s="1"/>
  <c r="V27" i="20"/>
  <c r="S27" i="20"/>
  <c r="R27" i="20"/>
  <c r="Q27" i="20"/>
  <c r="V26" i="20"/>
  <c r="S26" i="20"/>
  <c r="R26" i="20"/>
  <c r="Q26" i="20"/>
  <c r="B26" i="20"/>
  <c r="V25" i="20"/>
  <c r="S25" i="20"/>
  <c r="R25" i="20"/>
  <c r="Q25" i="20"/>
  <c r="T25" i="20" s="1"/>
  <c r="U25" i="20" s="1"/>
  <c r="V24" i="20"/>
  <c r="S24" i="20"/>
  <c r="R24" i="20"/>
  <c r="Q24" i="20"/>
  <c r="V23" i="20"/>
  <c r="S23" i="20"/>
  <c r="R23" i="20"/>
  <c r="Q23" i="20"/>
  <c r="T23" i="20" s="1"/>
  <c r="U23" i="20" s="1"/>
  <c r="V22" i="20"/>
  <c r="S22" i="20"/>
  <c r="R22" i="20"/>
  <c r="Q22" i="20"/>
  <c r="V21" i="20"/>
  <c r="S21" i="20"/>
  <c r="R21" i="20"/>
  <c r="Q21" i="20"/>
  <c r="V20" i="20"/>
  <c r="S20" i="20"/>
  <c r="R20" i="20"/>
  <c r="Q20" i="20"/>
  <c r="V19" i="20"/>
  <c r="S19" i="20"/>
  <c r="R19" i="20"/>
  <c r="Q19" i="20"/>
  <c r="B19" i="20"/>
  <c r="V18" i="20"/>
  <c r="S18" i="20"/>
  <c r="R18" i="20"/>
  <c r="Q18" i="20"/>
  <c r="T18" i="20" s="1"/>
  <c r="U18" i="20" s="1"/>
  <c r="V17" i="20"/>
  <c r="S17" i="20"/>
  <c r="R17" i="20"/>
  <c r="Q17" i="20"/>
  <c r="T17" i="20" s="1"/>
  <c r="U17" i="20" s="1"/>
  <c r="V16" i="20"/>
  <c r="S16" i="20"/>
  <c r="R16" i="20"/>
  <c r="Q16" i="20"/>
  <c r="T16" i="20" s="1"/>
  <c r="U16" i="20" s="1"/>
  <c r="V15" i="20"/>
  <c r="S15" i="20"/>
  <c r="R15" i="20"/>
  <c r="Q15" i="20"/>
  <c r="V14" i="20"/>
  <c r="S14" i="20"/>
  <c r="R14" i="20"/>
  <c r="Q14" i="20"/>
  <c r="T14" i="20" s="1"/>
  <c r="U14" i="20" s="1"/>
  <c r="V13" i="20"/>
  <c r="S13" i="20"/>
  <c r="R13" i="20"/>
  <c r="Q13" i="20"/>
  <c r="V12" i="20"/>
  <c r="S12" i="20"/>
  <c r="R12" i="20"/>
  <c r="Q12" i="20"/>
  <c r="V11" i="20"/>
  <c r="S11" i="20"/>
  <c r="R11" i="20"/>
  <c r="Q11" i="20"/>
  <c r="D97" i="45"/>
  <c r="AS101" i="45" l="1"/>
  <c r="AG101" i="45"/>
  <c r="IL103" i="46"/>
  <c r="JC103" i="46" s="1"/>
  <c r="T104" i="45"/>
  <c r="T98" i="45"/>
  <c r="S110" i="45"/>
  <c r="AB10" i="13"/>
  <c r="E31" i="20"/>
  <c r="E75" i="20"/>
  <c r="E32" i="21"/>
  <c r="E62" i="21"/>
  <c r="E72" i="21"/>
  <c r="E77" i="21"/>
  <c r="E82" i="21"/>
  <c r="E55" i="22"/>
  <c r="E56" i="22"/>
  <c r="E70" i="22"/>
  <c r="E86" i="22"/>
  <c r="E56" i="23"/>
  <c r="E57" i="23"/>
  <c r="E58" i="23"/>
  <c r="E59" i="23"/>
  <c r="E70" i="23"/>
  <c r="E77" i="23"/>
  <c r="E13" i="24"/>
  <c r="E72" i="24"/>
  <c r="E69" i="20"/>
  <c r="E76" i="20"/>
  <c r="E19" i="21"/>
  <c r="E51" i="21"/>
  <c r="E63" i="21"/>
  <c r="E64" i="21"/>
  <c r="E65" i="21"/>
  <c r="E23" i="22"/>
  <c r="E57" i="22"/>
  <c r="E58" i="22"/>
  <c r="E59" i="22"/>
  <c r="E60" i="22"/>
  <c r="E61" i="22"/>
  <c r="E62" i="22"/>
  <c r="E76" i="22"/>
  <c r="E60" i="23"/>
  <c r="E61" i="23"/>
  <c r="E71" i="23"/>
  <c r="E41" i="24"/>
  <c r="E67" i="24"/>
  <c r="E73" i="24"/>
  <c r="E15" i="20"/>
  <c r="E66" i="20"/>
  <c r="E71" i="20"/>
  <c r="E68" i="21"/>
  <c r="E74" i="21"/>
  <c r="E31" i="22"/>
  <c r="E66" i="22"/>
  <c r="E72" i="22"/>
  <c r="E17" i="23"/>
  <c r="E74" i="23"/>
  <c r="E60" i="24"/>
  <c r="E61" i="24"/>
  <c r="E75" i="24"/>
  <c r="E67" i="20"/>
  <c r="E69" i="21"/>
  <c r="E75" i="21"/>
  <c r="E67" i="22"/>
  <c r="E73" i="22"/>
  <c r="E67" i="23"/>
  <c r="E87" i="23"/>
  <c r="E53" i="24"/>
  <c r="E62" i="24"/>
  <c r="E63" i="24"/>
  <c r="E64" i="24"/>
  <c r="E69" i="24"/>
  <c r="E23" i="20"/>
  <c r="E68" i="20"/>
  <c r="E73" i="20"/>
  <c r="E57" i="21"/>
  <c r="E59" i="21"/>
  <c r="E70" i="21"/>
  <c r="E76" i="21"/>
  <c r="E39" i="22"/>
  <c r="E68" i="22"/>
  <c r="E74" i="22"/>
  <c r="E25" i="23"/>
  <c r="E75" i="23"/>
  <c r="E66" i="24"/>
  <c r="E76" i="24"/>
  <c r="E49" i="20"/>
  <c r="E74" i="20"/>
  <c r="E87" i="20"/>
  <c r="E54" i="21"/>
  <c r="E61" i="21"/>
  <c r="E71" i="21"/>
  <c r="E69" i="22"/>
  <c r="E75" i="22"/>
  <c r="E22" i="24"/>
  <c r="E50" i="24"/>
  <c r="E71" i="24"/>
  <c r="T27" i="20"/>
  <c r="U27" i="20" s="1"/>
  <c r="T51" i="20"/>
  <c r="U51" i="20" s="1"/>
  <c r="T80" i="20"/>
  <c r="U80" i="20" s="1"/>
  <c r="T40" i="21"/>
  <c r="U40" i="21" s="1"/>
  <c r="T70" i="21"/>
  <c r="U70" i="21" s="1"/>
  <c r="T74" i="21"/>
  <c r="U74" i="21" s="1"/>
  <c r="T86" i="21"/>
  <c r="U86" i="21" s="1"/>
  <c r="T92" i="21"/>
  <c r="U92" i="21" s="1"/>
  <c r="T98" i="21"/>
  <c r="U98" i="21" s="1"/>
  <c r="T13" i="22"/>
  <c r="U13" i="22" s="1"/>
  <c r="T23" i="22"/>
  <c r="U23" i="22" s="1"/>
  <c r="D32" i="22"/>
  <c r="T80" i="22"/>
  <c r="U80" i="22" s="1"/>
  <c r="T86" i="22"/>
  <c r="U86" i="22" s="1"/>
  <c r="T13" i="23"/>
  <c r="U13" i="23" s="1"/>
  <c r="T36" i="23"/>
  <c r="U36" i="23" s="1"/>
  <c r="T38" i="23"/>
  <c r="U38" i="23" s="1"/>
  <c r="D40" i="23"/>
  <c r="T62" i="23"/>
  <c r="U62" i="23" s="1"/>
  <c r="T63" i="23"/>
  <c r="U63" i="23" s="1"/>
  <c r="T64" i="23"/>
  <c r="U64" i="23" s="1"/>
  <c r="T83" i="23"/>
  <c r="U83" i="23" s="1"/>
  <c r="T89" i="23"/>
  <c r="U89" i="23" s="1"/>
  <c r="T95" i="23"/>
  <c r="U95" i="23" s="1"/>
  <c r="T24" i="24"/>
  <c r="U24" i="24" s="1"/>
  <c r="T60" i="24"/>
  <c r="U60" i="24" s="1"/>
  <c r="T79" i="24"/>
  <c r="U79" i="24" s="1"/>
  <c r="T86" i="24"/>
  <c r="U86" i="24" s="1"/>
  <c r="T92" i="24"/>
  <c r="U92" i="24" s="1"/>
  <c r="GU103" i="46"/>
  <c r="T123" i="45"/>
  <c r="T11" i="20"/>
  <c r="U11" i="20" s="1"/>
  <c r="T13" i="20"/>
  <c r="U13" i="20" s="1"/>
  <c r="T24" i="20"/>
  <c r="U24" i="20" s="1"/>
  <c r="T76" i="20"/>
  <c r="U76" i="20" s="1"/>
  <c r="T18" i="21"/>
  <c r="U18" i="21" s="1"/>
  <c r="T21" i="22"/>
  <c r="U21" i="22" s="1"/>
  <c r="T30" i="22"/>
  <c r="U30" i="22" s="1"/>
  <c r="T32" i="22"/>
  <c r="U32" i="22" s="1"/>
  <c r="T34" i="22"/>
  <c r="U34" i="22" s="1"/>
  <c r="T48" i="22"/>
  <c r="U48" i="22" s="1"/>
  <c r="T58" i="22"/>
  <c r="U58" i="22" s="1"/>
  <c r="T60" i="22"/>
  <c r="U60" i="22" s="1"/>
  <c r="T87" i="22"/>
  <c r="U87" i="22" s="1"/>
  <c r="T92" i="22"/>
  <c r="U92" i="22" s="1"/>
  <c r="T98" i="22"/>
  <c r="U98" i="22" s="1"/>
  <c r="T15" i="23"/>
  <c r="U15" i="23" s="1"/>
  <c r="T24" i="23"/>
  <c r="U24" i="23" s="1"/>
  <c r="T31" i="23"/>
  <c r="U31" i="23" s="1"/>
  <c r="D52" i="23"/>
  <c r="D53" i="23"/>
  <c r="T65" i="23"/>
  <c r="U65" i="23" s="1"/>
  <c r="T20" i="24"/>
  <c r="U20" i="24" s="1"/>
  <c r="T44" i="24"/>
  <c r="U44" i="24" s="1"/>
  <c r="T68" i="24"/>
  <c r="U68" i="24" s="1"/>
  <c r="T80" i="24"/>
  <c r="U80" i="24" s="1"/>
  <c r="T98" i="24"/>
  <c r="U98" i="24" s="1"/>
  <c r="EI103" i="46"/>
  <c r="GV103" i="46"/>
  <c r="T105" i="45"/>
  <c r="T112" i="45"/>
  <c r="D64" i="20"/>
  <c r="EJ103" i="46"/>
  <c r="HP103" i="46"/>
  <c r="S122" i="45"/>
  <c r="T47" i="20"/>
  <c r="U47" i="20" s="1"/>
  <c r="T22" i="21"/>
  <c r="U22" i="21" s="1"/>
  <c r="D76" i="21"/>
  <c r="T77" i="21"/>
  <c r="U77" i="21" s="1"/>
  <c r="T40" i="22"/>
  <c r="U40" i="22" s="1"/>
  <c r="T28" i="23"/>
  <c r="U28" i="23" s="1"/>
  <c r="T91" i="23"/>
  <c r="U91" i="23" s="1"/>
  <c r="T49" i="24"/>
  <c r="U49" i="24" s="1"/>
  <c r="FE103" i="46"/>
  <c r="T82" i="21"/>
  <c r="U82" i="21" s="1"/>
  <c r="T33" i="23"/>
  <c r="U33" i="23" s="1"/>
  <c r="T44" i="23"/>
  <c r="U44" i="23" s="1"/>
  <c r="T69" i="24"/>
  <c r="U69" i="24" s="1"/>
  <c r="T97" i="24"/>
  <c r="U97" i="24" s="1"/>
  <c r="HQ103" i="46"/>
  <c r="IH103" i="46" s="1"/>
  <c r="T15" i="20"/>
  <c r="U15" i="20" s="1"/>
  <c r="T26" i="20"/>
  <c r="U26" i="20" s="1"/>
  <c r="T30" i="20"/>
  <c r="U30" i="20" s="1"/>
  <c r="D36" i="20"/>
  <c r="T73" i="20"/>
  <c r="U73" i="20" s="1"/>
  <c r="T85" i="20"/>
  <c r="U85" i="20" s="1"/>
  <c r="T50" i="21"/>
  <c r="U50" i="21" s="1"/>
  <c r="T66" i="21"/>
  <c r="U66" i="21" s="1"/>
  <c r="T96" i="21"/>
  <c r="U96" i="21" s="1"/>
  <c r="T18" i="22"/>
  <c r="U18" i="22" s="1"/>
  <c r="T24" i="22"/>
  <c r="U24" i="22" s="1"/>
  <c r="T31" i="22"/>
  <c r="U31" i="22" s="1"/>
  <c r="T36" i="22"/>
  <c r="U36" i="22" s="1"/>
  <c r="T44" i="22"/>
  <c r="U44" i="22" s="1"/>
  <c r="T73" i="22"/>
  <c r="U73" i="22" s="1"/>
  <c r="T12" i="23"/>
  <c r="U12" i="23" s="1"/>
  <c r="D30" i="23"/>
  <c r="T39" i="23"/>
  <c r="U39" i="23" s="1"/>
  <c r="T67" i="23"/>
  <c r="U67" i="23" s="1"/>
  <c r="T79" i="23"/>
  <c r="U79" i="23" s="1"/>
  <c r="T25" i="24"/>
  <c r="U25" i="24" s="1"/>
  <c r="T41" i="24"/>
  <c r="U41" i="24" s="1"/>
  <c r="T51" i="24"/>
  <c r="U51" i="24" s="1"/>
  <c r="T76" i="24"/>
  <c r="U76" i="24" s="1"/>
  <c r="T82" i="24"/>
  <c r="U82" i="24" s="1"/>
  <c r="FF103" i="46"/>
  <c r="FW103" i="46" s="1"/>
  <c r="IK103" i="46"/>
  <c r="A85" i="20"/>
  <c r="FZ103" i="46"/>
  <c r="AQ98" i="45"/>
  <c r="T36" i="20"/>
  <c r="U36" i="20" s="1"/>
  <c r="T38" i="20"/>
  <c r="U38" i="20" s="1"/>
  <c r="T55" i="20"/>
  <c r="U55" i="20" s="1"/>
  <c r="T74" i="20"/>
  <c r="U74" i="20" s="1"/>
  <c r="T86" i="20"/>
  <c r="U86" i="20" s="1"/>
  <c r="T78" i="21"/>
  <c r="U78" i="21" s="1"/>
  <c r="T11" i="22"/>
  <c r="U11" i="22" s="1"/>
  <c r="T89" i="22"/>
  <c r="U89" i="22" s="1"/>
  <c r="T30" i="23"/>
  <c r="U30" i="23" s="1"/>
  <c r="T55" i="23"/>
  <c r="U55" i="23" s="1"/>
  <c r="T80" i="23"/>
  <c r="U80" i="23" s="1"/>
  <c r="T82" i="23"/>
  <c r="U82" i="23" s="1"/>
  <c r="T94" i="23"/>
  <c r="U94" i="23" s="1"/>
  <c r="T27" i="24"/>
  <c r="U27" i="24" s="1"/>
  <c r="T29" i="24"/>
  <c r="U29" i="24" s="1"/>
  <c r="T77" i="24"/>
  <c r="U77" i="24" s="1"/>
  <c r="T99" i="45"/>
  <c r="T118" i="45"/>
  <c r="E82" i="22"/>
  <c r="E85" i="24"/>
  <c r="E79" i="21"/>
  <c r="E84" i="23"/>
  <c r="E84" i="20"/>
  <c r="E79" i="22"/>
  <c r="E86" i="21"/>
  <c r="E80" i="23"/>
  <c r="E80" i="20"/>
  <c r="E83" i="21"/>
  <c r="E83" i="22"/>
  <c r="E82" i="24"/>
  <c r="E86" i="24"/>
  <c r="E81" i="20"/>
  <c r="E80" i="21"/>
  <c r="E87" i="21"/>
  <c r="E87" i="22"/>
  <c r="E81" i="23"/>
  <c r="E85" i="23"/>
  <c r="E79" i="24"/>
  <c r="E85" i="20"/>
  <c r="E84" i="21"/>
  <c r="E80" i="22"/>
  <c r="E83" i="24"/>
  <c r="E87" i="24"/>
  <c r="E82" i="20"/>
  <c r="E84" i="22"/>
  <c r="E82" i="23"/>
  <c r="E86" i="20"/>
  <c r="E81" i="21"/>
  <c r="E81" i="22"/>
  <c r="E79" i="20"/>
  <c r="E83" i="20"/>
  <c r="E85" i="21"/>
  <c r="E79" i="23"/>
  <c r="E83" i="23"/>
  <c r="T25" i="23"/>
  <c r="U25" i="23" s="1"/>
  <c r="T124" i="45"/>
  <c r="T128" i="45"/>
  <c r="T132" i="45"/>
  <c r="T83" i="22"/>
  <c r="U83" i="22" s="1"/>
  <c r="T41" i="23"/>
  <c r="U41" i="23" s="1"/>
  <c r="T106" i="45"/>
  <c r="AQ99" i="45"/>
  <c r="AF99" i="45"/>
  <c r="AI99" i="45"/>
  <c r="D17" i="21"/>
  <c r="D18" i="22"/>
  <c r="D18" i="24"/>
  <c r="D19" i="24"/>
  <c r="D22" i="22"/>
  <c r="D22" i="24"/>
  <c r="D25" i="24"/>
  <c r="D26" i="23"/>
  <c r="D28" i="22"/>
  <c r="D35" i="22"/>
  <c r="D37" i="23"/>
  <c r="D39" i="21"/>
  <c r="D41" i="22"/>
  <c r="D42" i="24"/>
  <c r="D44" i="22"/>
  <c r="D45" i="21"/>
  <c r="D48" i="20"/>
  <c r="D48" i="21"/>
  <c r="D49" i="20"/>
  <c r="D49" i="21"/>
  <c r="D50" i="22"/>
  <c r="D63" i="21"/>
  <c r="D70" i="24"/>
  <c r="D71" i="22"/>
  <c r="D72" i="20"/>
  <c r="D72" i="23"/>
  <c r="D73" i="21"/>
  <c r="A86" i="24"/>
  <c r="A86" i="23"/>
  <c r="A96" i="23"/>
  <c r="T50" i="22"/>
  <c r="U50" i="22" s="1"/>
  <c r="T14" i="23"/>
  <c r="U14" i="23" s="1"/>
  <c r="T87" i="24"/>
  <c r="U87" i="24" s="1"/>
  <c r="T12" i="20"/>
  <c r="U12" i="20" s="1"/>
  <c r="T20" i="20"/>
  <c r="U20" i="20" s="1"/>
  <c r="T22" i="20"/>
  <c r="U22" i="20" s="1"/>
  <c r="T48" i="20"/>
  <c r="U48" i="20" s="1"/>
  <c r="T54" i="20"/>
  <c r="U54" i="20" s="1"/>
  <c r="T66" i="20"/>
  <c r="U66" i="20" s="1"/>
  <c r="T71" i="20"/>
  <c r="U71" i="20" s="1"/>
  <c r="T88" i="20"/>
  <c r="U88" i="20" s="1"/>
  <c r="T89" i="20"/>
  <c r="U89" i="20" s="1"/>
  <c r="T97" i="20"/>
  <c r="U97" i="20" s="1"/>
  <c r="T12" i="21"/>
  <c r="U12" i="21" s="1"/>
  <c r="T14" i="21"/>
  <c r="U14" i="21" s="1"/>
  <c r="T27" i="21"/>
  <c r="U27" i="21" s="1"/>
  <c r="T29" i="21"/>
  <c r="U29" i="21" s="1"/>
  <c r="T31" i="21"/>
  <c r="U31" i="21" s="1"/>
  <c r="T33" i="21"/>
  <c r="U33" i="21" s="1"/>
  <c r="T35" i="21"/>
  <c r="U35" i="21" s="1"/>
  <c r="T37" i="21"/>
  <c r="U37" i="21" s="1"/>
  <c r="T63" i="21"/>
  <c r="U63" i="21" s="1"/>
  <c r="T64" i="21"/>
  <c r="U64" i="21" s="1"/>
  <c r="T89" i="21"/>
  <c r="U89" i="21" s="1"/>
  <c r="T93" i="21"/>
  <c r="U93" i="21" s="1"/>
  <c r="T15" i="22"/>
  <c r="U15" i="22" s="1"/>
  <c r="T25" i="22"/>
  <c r="U25" i="22" s="1"/>
  <c r="T27" i="22"/>
  <c r="U27" i="22" s="1"/>
  <c r="T51" i="22"/>
  <c r="U51" i="22" s="1"/>
  <c r="T64" i="22"/>
  <c r="U64" i="22" s="1"/>
  <c r="T17" i="23"/>
  <c r="U17" i="23" s="1"/>
  <c r="T19" i="23"/>
  <c r="U19" i="23" s="1"/>
  <c r="T21" i="23"/>
  <c r="U21" i="23" s="1"/>
  <c r="T29" i="23"/>
  <c r="U29" i="23" s="1"/>
  <c r="T61" i="23"/>
  <c r="U61" i="23" s="1"/>
  <c r="T76" i="23"/>
  <c r="U76" i="23" s="1"/>
  <c r="T34" i="24"/>
  <c r="U34" i="24" s="1"/>
  <c r="T36" i="24"/>
  <c r="U36" i="24" s="1"/>
  <c r="T47" i="24"/>
  <c r="U47" i="24" s="1"/>
  <c r="T48" i="24"/>
  <c r="U48" i="24" s="1"/>
  <c r="T65" i="24"/>
  <c r="U65" i="24" s="1"/>
  <c r="S111" i="45"/>
  <c r="F9" i="13"/>
  <c r="T32" i="20"/>
  <c r="U32" i="20" s="1"/>
  <c r="T34" i="20"/>
  <c r="U34" i="20" s="1"/>
  <c r="T40" i="20"/>
  <c r="U40" i="20" s="1"/>
  <c r="T42" i="20"/>
  <c r="U42" i="20" s="1"/>
  <c r="T44" i="20"/>
  <c r="U44" i="20" s="1"/>
  <c r="T46" i="20"/>
  <c r="U46" i="20" s="1"/>
  <c r="T49" i="20"/>
  <c r="U49" i="20" s="1"/>
  <c r="T58" i="20"/>
  <c r="U58" i="20" s="1"/>
  <c r="T67" i="20"/>
  <c r="U67" i="20" s="1"/>
  <c r="T77" i="20"/>
  <c r="U77" i="20" s="1"/>
  <c r="T16" i="21"/>
  <c r="U16" i="21" s="1"/>
  <c r="T39" i="21"/>
  <c r="U39" i="21" s="1"/>
  <c r="T42" i="21"/>
  <c r="U42" i="21" s="1"/>
  <c r="T44" i="21"/>
  <c r="U44" i="21" s="1"/>
  <c r="T65" i="21"/>
  <c r="U65" i="21" s="1"/>
  <c r="T85" i="21"/>
  <c r="U85" i="21" s="1"/>
  <c r="T94" i="21"/>
  <c r="U94" i="21" s="1"/>
  <c r="T97" i="21"/>
  <c r="U97" i="21" s="1"/>
  <c r="T12" i="22"/>
  <c r="U12" i="22" s="1"/>
  <c r="T38" i="24"/>
  <c r="U38" i="24" s="1"/>
  <c r="T45" i="24"/>
  <c r="U45" i="24" s="1"/>
  <c r="T52" i="24"/>
  <c r="U52" i="24" s="1"/>
  <c r="T53" i="24"/>
  <c r="U53" i="24" s="1"/>
  <c r="T57" i="24"/>
  <c r="U57" i="24" s="1"/>
  <c r="T72" i="24"/>
  <c r="U72" i="24" s="1"/>
  <c r="S131" i="45"/>
  <c r="F17" i="13"/>
  <c r="S97" i="45"/>
  <c r="T12" i="13"/>
  <c r="T35" i="22"/>
  <c r="U35" i="22" s="1"/>
  <c r="T65" i="22"/>
  <c r="U65" i="22" s="1"/>
  <c r="T66" i="22"/>
  <c r="U66" i="22" s="1"/>
  <c r="T81" i="22"/>
  <c r="U81" i="22" s="1"/>
  <c r="T82" i="22"/>
  <c r="U82" i="22" s="1"/>
  <c r="T84" i="22"/>
  <c r="U84" i="22" s="1"/>
  <c r="T85" i="22"/>
  <c r="U85" i="22" s="1"/>
  <c r="T50" i="23"/>
  <c r="U50" i="23" s="1"/>
  <c r="AG98" i="45"/>
  <c r="T19" i="20"/>
  <c r="U19" i="20" s="1"/>
  <c r="T21" i="20"/>
  <c r="U21" i="20" s="1"/>
  <c r="T63" i="20"/>
  <c r="U63" i="20" s="1"/>
  <c r="T72" i="20"/>
  <c r="U72" i="20" s="1"/>
  <c r="T87" i="20"/>
  <c r="U87" i="20" s="1"/>
  <c r="T94" i="20"/>
  <c r="U94" i="20" s="1"/>
  <c r="T26" i="21"/>
  <c r="U26" i="21" s="1"/>
  <c r="T28" i="21"/>
  <c r="U28" i="21" s="1"/>
  <c r="T30" i="21"/>
  <c r="U30" i="21" s="1"/>
  <c r="T34" i="21"/>
  <c r="U34" i="21" s="1"/>
  <c r="T36" i="21"/>
  <c r="U36" i="21" s="1"/>
  <c r="T38" i="21"/>
  <c r="U38" i="21" s="1"/>
  <c r="T60" i="21"/>
  <c r="U60" i="21" s="1"/>
  <c r="T61" i="21"/>
  <c r="U61" i="21" s="1"/>
  <c r="T68" i="21"/>
  <c r="U68" i="21" s="1"/>
  <c r="T72" i="21"/>
  <c r="U72" i="21" s="1"/>
  <c r="T75" i="21"/>
  <c r="U75" i="21" s="1"/>
  <c r="T76" i="21"/>
  <c r="U76" i="21" s="1"/>
  <c r="T83" i="21"/>
  <c r="U83" i="21" s="1"/>
  <c r="T22" i="22"/>
  <c r="U22" i="22" s="1"/>
  <c r="T26" i="22"/>
  <c r="U26" i="22" s="1"/>
  <c r="T41" i="22"/>
  <c r="U41" i="22" s="1"/>
  <c r="T57" i="22"/>
  <c r="U57" i="22" s="1"/>
  <c r="T75" i="22"/>
  <c r="U75" i="22" s="1"/>
  <c r="T79" i="22"/>
  <c r="U79" i="22" s="1"/>
  <c r="T94" i="22"/>
  <c r="U94" i="22" s="1"/>
  <c r="T97" i="22"/>
  <c r="U97" i="22" s="1"/>
  <c r="T18" i="23"/>
  <c r="U18" i="23" s="1"/>
  <c r="T20" i="23"/>
  <c r="U20" i="23" s="1"/>
  <c r="T54" i="23"/>
  <c r="U54" i="23" s="1"/>
  <c r="T57" i="23"/>
  <c r="U57" i="23" s="1"/>
  <c r="T58" i="23"/>
  <c r="U58" i="23" s="1"/>
  <c r="T59" i="23"/>
  <c r="U59" i="23" s="1"/>
  <c r="T78" i="23"/>
  <c r="U78" i="23" s="1"/>
  <c r="T84" i="23"/>
  <c r="U84" i="23" s="1"/>
  <c r="T86" i="23"/>
  <c r="U86" i="23" s="1"/>
  <c r="T15" i="24"/>
  <c r="U15" i="24" s="1"/>
  <c r="T26" i="24"/>
  <c r="U26" i="24" s="1"/>
  <c r="T33" i="24"/>
  <c r="U33" i="24" s="1"/>
  <c r="T35" i="24"/>
  <c r="U35" i="24" s="1"/>
  <c r="T37" i="24"/>
  <c r="U37" i="24" s="1"/>
  <c r="T59" i="24"/>
  <c r="U59" i="24" s="1"/>
  <c r="AI98" i="45"/>
  <c r="T33" i="20"/>
  <c r="U33" i="20" s="1"/>
  <c r="T35" i="20"/>
  <c r="U35" i="20" s="1"/>
  <c r="T39" i="20"/>
  <c r="U39" i="20" s="1"/>
  <c r="T41" i="20"/>
  <c r="U41" i="20" s="1"/>
  <c r="T43" i="20"/>
  <c r="U43" i="20" s="1"/>
  <c r="T45" i="20"/>
  <c r="U45" i="20" s="1"/>
  <c r="T64" i="20"/>
  <c r="U64" i="20" s="1"/>
  <c r="T84" i="20"/>
  <c r="U84" i="20" s="1"/>
  <c r="T25" i="21"/>
  <c r="U25" i="21" s="1"/>
  <c r="T41" i="21"/>
  <c r="U41" i="21" s="1"/>
  <c r="T43" i="21"/>
  <c r="U43" i="21" s="1"/>
  <c r="T47" i="21"/>
  <c r="U47" i="21" s="1"/>
  <c r="T52" i="21"/>
  <c r="U52" i="21" s="1"/>
  <c r="T58" i="21"/>
  <c r="U58" i="21" s="1"/>
  <c r="T69" i="21"/>
  <c r="U69" i="21" s="1"/>
  <c r="T80" i="21"/>
  <c r="U80" i="21" s="1"/>
  <c r="T87" i="21"/>
  <c r="U87" i="21" s="1"/>
  <c r="T59" i="22"/>
  <c r="U59" i="22" s="1"/>
  <c r="T61" i="22"/>
  <c r="U61" i="22" s="1"/>
  <c r="T68" i="22"/>
  <c r="U68" i="22" s="1"/>
  <c r="T72" i="22"/>
  <c r="U72" i="22" s="1"/>
  <c r="T37" i="23"/>
  <c r="U37" i="23" s="1"/>
  <c r="T42" i="23"/>
  <c r="U42" i="23" s="1"/>
  <c r="T66" i="23"/>
  <c r="U66" i="23" s="1"/>
  <c r="T70" i="23"/>
  <c r="U70" i="23" s="1"/>
  <c r="T28" i="24"/>
  <c r="U28" i="24" s="1"/>
  <c r="T39" i="24"/>
  <c r="U39" i="24" s="1"/>
  <c r="T75" i="24"/>
  <c r="U75" i="24" s="1"/>
  <c r="AC101" i="45"/>
  <c r="S127" i="45"/>
  <c r="S121" i="45"/>
  <c r="D22" i="20"/>
  <c r="D25" i="20"/>
  <c r="D29" i="20"/>
  <c r="D33" i="20"/>
  <c r="D44" i="20"/>
  <c r="D47" i="20"/>
  <c r="D50" i="20"/>
  <c r="D51" i="20"/>
  <c r="D52" i="20"/>
  <c r="D70" i="20"/>
  <c r="D20" i="21"/>
  <c r="D24" i="21"/>
  <c r="D30" i="21"/>
  <c r="D36" i="21"/>
  <c r="D42" i="21"/>
  <c r="D50" i="21"/>
  <c r="D71" i="21"/>
  <c r="D51" i="22"/>
  <c r="D74" i="22"/>
  <c r="D17" i="23"/>
  <c r="D20" i="23"/>
  <c r="D25" i="23"/>
  <c r="D33" i="23"/>
  <c r="D43" i="23"/>
  <c r="D46" i="23"/>
  <c r="A84" i="23"/>
  <c r="D17" i="24"/>
  <c r="D28" i="24"/>
  <c r="D37" i="24"/>
  <c r="D41" i="24"/>
  <c r="D46" i="24"/>
  <c r="D52" i="24"/>
  <c r="D53" i="24"/>
  <c r="D74" i="24"/>
  <c r="D19" i="20"/>
  <c r="D38" i="20"/>
  <c r="D41" i="20"/>
  <c r="D73" i="20"/>
  <c r="D76" i="20"/>
  <c r="D12" i="21"/>
  <c r="D19" i="21"/>
  <c r="D27" i="21"/>
  <c r="D33" i="21"/>
  <c r="D51" i="21"/>
  <c r="D17" i="22"/>
  <c r="D27" i="22"/>
  <c r="D31" i="22"/>
  <c r="D34" i="22"/>
  <c r="D37" i="22"/>
  <c r="D40" i="22"/>
  <c r="D46" i="22"/>
  <c r="D52" i="22"/>
  <c r="D62" i="22"/>
  <c r="D77" i="22"/>
  <c r="D24" i="23"/>
  <c r="D36" i="23"/>
  <c r="D54" i="23"/>
  <c r="D55" i="23"/>
  <c r="D75" i="23"/>
  <c r="D31" i="24"/>
  <c r="D34" i="24"/>
  <c r="D40" i="24"/>
  <c r="D45" i="24"/>
  <c r="D54" i="24"/>
  <c r="D55" i="24"/>
  <c r="D71" i="24"/>
  <c r="D77" i="24"/>
  <c r="D14" i="20"/>
  <c r="D18" i="20"/>
  <c r="D28" i="20"/>
  <c r="D35" i="20"/>
  <c r="D46" i="20"/>
  <c r="D53" i="20"/>
  <c r="D54" i="20"/>
  <c r="D55" i="20"/>
  <c r="D23" i="21"/>
  <c r="D32" i="21"/>
  <c r="D38" i="21"/>
  <c r="D44" i="21"/>
  <c r="D47" i="21"/>
  <c r="D52" i="21"/>
  <c r="D53" i="21"/>
  <c r="D54" i="21"/>
  <c r="D74" i="21"/>
  <c r="D77" i="21"/>
  <c r="D21" i="22"/>
  <c r="D24" i="22"/>
  <c r="D43" i="22"/>
  <c r="D72" i="22"/>
  <c r="D75" i="22"/>
  <c r="D23" i="23"/>
  <c r="D29" i="23"/>
  <c r="D32" i="23"/>
  <c r="D39" i="23"/>
  <c r="D48" i="23"/>
  <c r="D21" i="24"/>
  <c r="D24" i="24"/>
  <c r="D27" i="24"/>
  <c r="A80" i="24"/>
  <c r="A89" i="24"/>
  <c r="D21" i="20"/>
  <c r="D24" i="20"/>
  <c r="D32" i="20"/>
  <c r="D43" i="20"/>
  <c r="D74" i="20"/>
  <c r="D77" i="20"/>
  <c r="D29" i="21"/>
  <c r="D35" i="21"/>
  <c r="D41" i="21"/>
  <c r="D55" i="21"/>
  <c r="D72" i="21"/>
  <c r="D20" i="22"/>
  <c r="D30" i="22"/>
  <c r="D39" i="22"/>
  <c r="D48" i="22"/>
  <c r="D53" i="22"/>
  <c r="D70" i="22"/>
  <c r="A81" i="22"/>
  <c r="D19" i="23"/>
  <c r="D22" i="23"/>
  <c r="D28" i="23"/>
  <c r="D35" i="23"/>
  <c r="D42" i="23"/>
  <c r="D45" i="23"/>
  <c r="D70" i="23"/>
  <c r="D73" i="23"/>
  <c r="D76" i="23"/>
  <c r="D30" i="24"/>
  <c r="D36" i="24"/>
  <c r="D39" i="24"/>
  <c r="D44" i="24"/>
  <c r="D48" i="24"/>
  <c r="D49" i="24"/>
  <c r="D75" i="24"/>
  <c r="D17" i="20"/>
  <c r="D27" i="20"/>
  <c r="D31" i="20"/>
  <c r="D37" i="20"/>
  <c r="D40" i="20"/>
  <c r="D18" i="21"/>
  <c r="D22" i="21"/>
  <c r="D26" i="21"/>
  <c r="D40" i="21"/>
  <c r="D46" i="21"/>
  <c r="D23" i="22"/>
  <c r="D26" i="22"/>
  <c r="D33" i="22"/>
  <c r="D36" i="22"/>
  <c r="D45" i="22"/>
  <c r="D49" i="22"/>
  <c r="D73" i="22"/>
  <c r="D31" i="23"/>
  <c r="D38" i="23"/>
  <c r="D33" i="24"/>
  <c r="D72" i="24"/>
  <c r="D23" i="20"/>
  <c r="D34" i="20"/>
  <c r="D45" i="20"/>
  <c r="D71" i="20"/>
  <c r="D31" i="21"/>
  <c r="D37" i="21"/>
  <c r="D43" i="21"/>
  <c r="D70" i="21"/>
  <c r="D75" i="21"/>
  <c r="D19" i="22"/>
  <c r="D29" i="22"/>
  <c r="D42" i="22"/>
  <c r="D54" i="22"/>
  <c r="D55" i="22"/>
  <c r="D76" i="22"/>
  <c r="D21" i="23"/>
  <c r="D27" i="23"/>
  <c r="D41" i="23"/>
  <c r="D47" i="23"/>
  <c r="D49" i="23"/>
  <c r="D62" i="23"/>
  <c r="D71" i="23"/>
  <c r="D74" i="23"/>
  <c r="D77" i="23"/>
  <c r="D20" i="24"/>
  <c r="D23" i="24"/>
  <c r="D26" i="24"/>
  <c r="D29" i="24"/>
  <c r="D38" i="24"/>
  <c r="D43" i="24"/>
  <c r="D47" i="24"/>
  <c r="D50" i="24"/>
  <c r="D16" i="20"/>
  <c r="D20" i="20"/>
  <c r="D26" i="20"/>
  <c r="D30" i="20"/>
  <c r="D39" i="20"/>
  <c r="D42" i="20"/>
  <c r="D75" i="20"/>
  <c r="A87" i="20"/>
  <c r="D21" i="21"/>
  <c r="D25" i="21"/>
  <c r="D28" i="21"/>
  <c r="D34" i="21"/>
  <c r="D38" i="22"/>
  <c r="D47" i="22"/>
  <c r="D18" i="23"/>
  <c r="D34" i="23"/>
  <c r="D44" i="23"/>
  <c r="D50" i="23"/>
  <c r="D51" i="23"/>
  <c r="A88" i="23"/>
  <c r="D32" i="24"/>
  <c r="D35" i="24"/>
  <c r="D51" i="24"/>
  <c r="D62" i="24"/>
  <c r="D73" i="24"/>
  <c r="D76" i="24"/>
  <c r="F22" i="23"/>
  <c r="F23" i="23"/>
  <c r="F24" i="23"/>
  <c r="F44" i="24"/>
  <c r="F45" i="24"/>
  <c r="F53" i="24"/>
  <c r="F12" i="23"/>
  <c r="F45" i="21"/>
  <c r="F55" i="23"/>
  <c r="F32" i="24"/>
  <c r="F12" i="21"/>
  <c r="F56" i="23"/>
  <c r="F22" i="24"/>
  <c r="F34" i="23"/>
  <c r="E11" i="45"/>
  <c r="E14" i="45"/>
  <c r="E21" i="45"/>
  <c r="E24" i="45"/>
  <c r="E27" i="45"/>
  <c r="E30" i="45"/>
  <c r="E34" i="45"/>
  <c r="GA40" i="46" s="1"/>
  <c r="E38" i="45"/>
  <c r="E41" i="45"/>
  <c r="E47" i="45"/>
  <c r="E51" i="45"/>
  <c r="E54" i="45"/>
  <c r="E60" i="45"/>
  <c r="E63" i="45"/>
  <c r="E66" i="45"/>
  <c r="E69" i="45"/>
  <c r="E76" i="45"/>
  <c r="E79" i="45"/>
  <c r="E82" i="45"/>
  <c r="E85" i="45"/>
  <c r="E90" i="45"/>
  <c r="E93" i="45"/>
  <c r="A74" i="20"/>
  <c r="A76" i="20"/>
  <c r="A83" i="20"/>
  <c r="A90" i="20"/>
  <c r="A92" i="20"/>
  <c r="A41" i="21"/>
  <c r="A68" i="21"/>
  <c r="A71" i="21"/>
  <c r="A75" i="21"/>
  <c r="A82" i="21"/>
  <c r="A87" i="21"/>
  <c r="A90" i="21"/>
  <c r="A93" i="21"/>
  <c r="A64" i="22"/>
  <c r="A68" i="22"/>
  <c r="A73" i="22"/>
  <c r="A75" i="22"/>
  <c r="A79" i="22"/>
  <c r="A86" i="22"/>
  <c r="A88" i="22"/>
  <c r="A94" i="22"/>
  <c r="A68" i="23"/>
  <c r="A71" i="23"/>
  <c r="A73" i="23"/>
  <c r="A80" i="23"/>
  <c r="A82" i="23"/>
  <c r="A93" i="23"/>
  <c r="A74" i="24"/>
  <c r="A78" i="24"/>
  <c r="A94" i="24"/>
  <c r="E10" i="45"/>
  <c r="E13" i="45"/>
  <c r="E16" i="45"/>
  <c r="E19" i="45"/>
  <c r="E23" i="45"/>
  <c r="E28" i="45"/>
  <c r="E31" i="45"/>
  <c r="E33" i="45"/>
  <c r="E36" i="45"/>
  <c r="E40" i="45"/>
  <c r="E45" i="45"/>
  <c r="E50" i="45"/>
  <c r="E53" i="45"/>
  <c r="E56" i="45"/>
  <c r="E59" i="45"/>
  <c r="E61" i="45"/>
  <c r="E67" i="45"/>
  <c r="GA73" i="46" s="1"/>
  <c r="GR73" i="46" s="1"/>
  <c r="E71" i="45"/>
  <c r="E74" i="45"/>
  <c r="E77" i="45"/>
  <c r="E80" i="45"/>
  <c r="E83" i="45"/>
  <c r="E86" i="45"/>
  <c r="E88" i="45"/>
  <c r="E92" i="45"/>
  <c r="E95" i="45"/>
  <c r="A66" i="20"/>
  <c r="A81" i="20"/>
  <c r="A95" i="20"/>
  <c r="A64" i="21"/>
  <c r="A80" i="21"/>
  <c r="A85" i="21"/>
  <c r="A65" i="22"/>
  <c r="A71" i="22"/>
  <c r="A77" i="22"/>
  <c r="A84" i="22"/>
  <c r="A91" i="22"/>
  <c r="A63" i="23"/>
  <c r="A66" i="23"/>
  <c r="A78" i="23"/>
  <c r="A91" i="23"/>
  <c r="A59" i="24"/>
  <c r="A64" i="24"/>
  <c r="A85" i="24"/>
  <c r="A87" i="24"/>
  <c r="A92" i="24"/>
  <c r="E12" i="45"/>
  <c r="E15" i="45"/>
  <c r="E20" i="45"/>
  <c r="E22" i="45"/>
  <c r="E26" i="45"/>
  <c r="E29" i="45"/>
  <c r="E32" i="45"/>
  <c r="E35" i="45"/>
  <c r="E37" i="45"/>
  <c r="E43" i="45"/>
  <c r="E46" i="45"/>
  <c r="E49" i="45"/>
  <c r="E52" i="45"/>
  <c r="E55" i="45"/>
  <c r="E58" i="45"/>
  <c r="E62" i="45"/>
  <c r="E68" i="45"/>
  <c r="E70" i="45"/>
  <c r="E73" i="45"/>
  <c r="E75" i="45"/>
  <c r="E78" i="45"/>
  <c r="E81" i="45"/>
  <c r="E84" i="45"/>
  <c r="E89" i="45"/>
  <c r="E91" i="45"/>
  <c r="E94" i="45"/>
  <c r="AB15" i="42"/>
  <c r="F9" i="45"/>
  <c r="M9" i="45" s="1"/>
  <c r="AB16" i="42"/>
  <c r="F10" i="45"/>
  <c r="M10" i="45" s="1"/>
  <c r="F11" i="45"/>
  <c r="AB18" i="42"/>
  <c r="F12" i="45"/>
  <c r="M12" i="45" s="1"/>
  <c r="AB19" i="42"/>
  <c r="F13" i="45"/>
  <c r="AB20" i="42"/>
  <c r="F14" i="45"/>
  <c r="M14" i="45" s="1"/>
  <c r="F15" i="45"/>
  <c r="M15" i="45" s="1"/>
  <c r="AB22" i="42"/>
  <c r="F16" i="45"/>
  <c r="M16" i="45" s="1"/>
  <c r="AB23" i="42"/>
  <c r="F17" i="45"/>
  <c r="M17" i="45" s="1"/>
  <c r="AB24" i="42"/>
  <c r="F18" i="45"/>
  <c r="AB25" i="42"/>
  <c r="F19" i="45"/>
  <c r="AB26" i="42"/>
  <c r="F20" i="45"/>
  <c r="AB27" i="42"/>
  <c r="F21" i="45"/>
  <c r="AB28" i="42"/>
  <c r="F22" i="45"/>
  <c r="AB29" i="42"/>
  <c r="F23" i="45"/>
  <c r="M23" i="45" s="1"/>
  <c r="AB30" i="42"/>
  <c r="F24" i="45"/>
  <c r="M24" i="45" s="1"/>
  <c r="AB31" i="42"/>
  <c r="F25" i="45"/>
  <c r="M25" i="45" s="1"/>
  <c r="AB32" i="42"/>
  <c r="F26" i="45"/>
  <c r="M26" i="45" s="1"/>
  <c r="AB33" i="42"/>
  <c r="F27" i="45"/>
  <c r="M27" i="45" s="1"/>
  <c r="AB34" i="42"/>
  <c r="F28" i="45"/>
  <c r="M28" i="45" s="1"/>
  <c r="AB35" i="42"/>
  <c r="F29" i="45"/>
  <c r="M29" i="45" s="1"/>
  <c r="AB36" i="42"/>
  <c r="F30" i="45"/>
  <c r="M30" i="45" s="1"/>
  <c r="AB37" i="42"/>
  <c r="F31" i="45"/>
  <c r="M31" i="45" s="1"/>
  <c r="AB38" i="42"/>
  <c r="F32" i="45"/>
  <c r="M32" i="45" s="1"/>
  <c r="AB39" i="42"/>
  <c r="F33" i="45"/>
  <c r="M33" i="45" s="1"/>
  <c r="AB40" i="42"/>
  <c r="AB41" i="42"/>
  <c r="F35" i="45"/>
  <c r="M35" i="45" s="1"/>
  <c r="AB42" i="42"/>
  <c r="F36" i="45"/>
  <c r="M36" i="45" s="1"/>
  <c r="AB43" i="42"/>
  <c r="F37" i="45"/>
  <c r="M37" i="45" s="1"/>
  <c r="AB44" i="42"/>
  <c r="F38" i="45"/>
  <c r="M38" i="45" s="1"/>
  <c r="AB45" i="42"/>
  <c r="F39" i="45"/>
  <c r="M39" i="45" s="1"/>
  <c r="AB46" i="42"/>
  <c r="F40" i="45"/>
  <c r="M40" i="45" s="1"/>
  <c r="AB47" i="42"/>
  <c r="F41" i="45"/>
  <c r="M41" i="45" s="1"/>
  <c r="AB48" i="42"/>
  <c r="F42" i="45"/>
  <c r="M42" i="45" s="1"/>
  <c r="AB49" i="42"/>
  <c r="F43" i="45"/>
  <c r="M43" i="45" s="1"/>
  <c r="AB50" i="42"/>
  <c r="F44" i="45"/>
  <c r="M44" i="45" s="1"/>
  <c r="F45" i="45"/>
  <c r="M45" i="45" s="1"/>
  <c r="F46" i="45"/>
  <c r="M46" i="45" s="1"/>
  <c r="F47" i="45"/>
  <c r="M47" i="45" s="1"/>
  <c r="F48" i="45"/>
  <c r="M48" i="45" s="1"/>
  <c r="F49" i="45"/>
  <c r="M49" i="45" s="1"/>
  <c r="AB55" i="42"/>
  <c r="F50" i="45"/>
  <c r="M50" i="45" s="1"/>
  <c r="AB57" i="42"/>
  <c r="F51" i="45"/>
  <c r="M51" i="45" s="1"/>
  <c r="AB58" i="42"/>
  <c r="F52" i="45"/>
  <c r="M52" i="45" s="1"/>
  <c r="AB59" i="42"/>
  <c r="F53" i="45"/>
  <c r="M53" i="45" s="1"/>
  <c r="AB60" i="42"/>
  <c r="F54" i="45"/>
  <c r="M54" i="45" s="1"/>
  <c r="AB61" i="42"/>
  <c r="F55" i="45"/>
  <c r="M55" i="45" s="1"/>
  <c r="AB62" i="42"/>
  <c r="F56" i="45"/>
  <c r="M56" i="45" s="1"/>
  <c r="AB63" i="42"/>
  <c r="AB64" i="42"/>
  <c r="F58" i="45"/>
  <c r="M58" i="45" s="1"/>
  <c r="AB65" i="42"/>
  <c r="F59" i="45"/>
  <c r="M59" i="45" s="1"/>
  <c r="AB66" i="42"/>
  <c r="F60" i="45"/>
  <c r="M60" i="45" s="1"/>
  <c r="AB67" i="42"/>
  <c r="F61" i="45"/>
  <c r="M61" i="45" s="1"/>
  <c r="AB68" i="42"/>
  <c r="F62" i="45"/>
  <c r="M62" i="45" s="1"/>
  <c r="AB69" i="42"/>
  <c r="F63" i="45"/>
  <c r="M63" i="45" s="1"/>
  <c r="AB70" i="42"/>
  <c r="F64" i="45"/>
  <c r="M64" i="45" s="1"/>
  <c r="AB71" i="42"/>
  <c r="F65" i="45"/>
  <c r="M65" i="45" s="1"/>
  <c r="AB72" i="42"/>
  <c r="F66" i="45"/>
  <c r="M66" i="45" s="1"/>
  <c r="AB73" i="42"/>
  <c r="F67" i="45"/>
  <c r="M67" i="45" s="1"/>
  <c r="AB74" i="42"/>
  <c r="F68" i="45"/>
  <c r="AB75" i="42"/>
  <c r="F69" i="45"/>
  <c r="AB76" i="42"/>
  <c r="F70" i="45"/>
  <c r="AB77" i="42"/>
  <c r="F71" i="45"/>
  <c r="AB78" i="42"/>
  <c r="F72" i="45"/>
  <c r="F73" i="45"/>
  <c r="AB79" i="42"/>
  <c r="AB80" i="42"/>
  <c r="F74" i="45"/>
  <c r="AB81" i="42"/>
  <c r="F75" i="45"/>
  <c r="AB82" i="42"/>
  <c r="F76" i="45"/>
  <c r="AB83" i="42"/>
  <c r="F77" i="45"/>
  <c r="AB84" i="42"/>
  <c r="F78" i="45"/>
  <c r="AB85" i="42"/>
  <c r="F79" i="45"/>
  <c r="AB86" i="42"/>
  <c r="F80" i="45"/>
  <c r="AB87" i="42"/>
  <c r="F81" i="45"/>
  <c r="AB88" i="42"/>
  <c r="F82" i="45"/>
  <c r="AB89" i="42"/>
  <c r="F83" i="45"/>
  <c r="AB90" i="42"/>
  <c r="F84" i="45"/>
  <c r="F85" i="45"/>
  <c r="AB91" i="42"/>
  <c r="AB92" i="42"/>
  <c r="F86" i="45"/>
  <c r="AB93" i="42"/>
  <c r="F87" i="45"/>
  <c r="AB94" i="42"/>
  <c r="F88" i="45"/>
  <c r="F89" i="45"/>
  <c r="AB95" i="42"/>
  <c r="AB96" i="42"/>
  <c r="F90" i="45"/>
  <c r="AB97" i="42"/>
  <c r="F91" i="45"/>
  <c r="AB98" i="42"/>
  <c r="F92" i="45"/>
  <c r="F93" i="45"/>
  <c r="AB99" i="42"/>
  <c r="AB100" i="42"/>
  <c r="F94" i="45"/>
  <c r="F95" i="45"/>
  <c r="AB101" i="42"/>
  <c r="AB102" i="42"/>
  <c r="F96" i="45"/>
  <c r="A70" i="20"/>
  <c r="A72" i="20"/>
  <c r="A86" i="20"/>
  <c r="A88" i="20"/>
  <c r="A25" i="21"/>
  <c r="A65" i="21"/>
  <c r="A69" i="21"/>
  <c r="A94" i="21"/>
  <c r="A59" i="22"/>
  <c r="A69" i="22"/>
  <c r="A82" i="22"/>
  <c r="A95" i="22"/>
  <c r="A69" i="23"/>
  <c r="A76" i="23"/>
  <c r="A85" i="23"/>
  <c r="A94" i="23"/>
  <c r="A72" i="24"/>
  <c r="A81" i="24"/>
  <c r="A90" i="24"/>
  <c r="D70" i="45"/>
  <c r="A62" i="20"/>
  <c r="A67" i="20"/>
  <c r="A77" i="20"/>
  <c r="A79" i="20"/>
  <c r="A93" i="20"/>
  <c r="A12" i="21"/>
  <c r="A76" i="21"/>
  <c r="A78" i="21"/>
  <c r="A83" i="21"/>
  <c r="A88" i="21"/>
  <c r="A91" i="21"/>
  <c r="A62" i="22"/>
  <c r="A66" i="22"/>
  <c r="A80" i="22"/>
  <c r="A64" i="23"/>
  <c r="A67" i="23"/>
  <c r="A72" i="23"/>
  <c r="A74" i="23"/>
  <c r="A87" i="23"/>
  <c r="A89" i="23"/>
  <c r="A65" i="24"/>
  <c r="A70" i="24"/>
  <c r="A77" i="24"/>
  <c r="A79" i="24"/>
  <c r="A83" i="24"/>
  <c r="D60" i="45"/>
  <c r="A9" i="45"/>
  <c r="A10" i="45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7" i="45"/>
  <c r="A28" i="45"/>
  <c r="A29" i="45"/>
  <c r="A30" i="45"/>
  <c r="A31" i="45"/>
  <c r="A32" i="45"/>
  <c r="A33" i="45"/>
  <c r="A34" i="45"/>
  <c r="A35" i="45"/>
  <c r="A36" i="45"/>
  <c r="A37" i="45"/>
  <c r="A38" i="45"/>
  <c r="A39" i="45"/>
  <c r="A40" i="45"/>
  <c r="A41" i="45"/>
  <c r="A42" i="45"/>
  <c r="A43" i="45"/>
  <c r="A44" i="45"/>
  <c r="A45" i="45"/>
  <c r="A46" i="45"/>
  <c r="A47" i="45"/>
  <c r="A48" i="45"/>
  <c r="A50" i="45"/>
  <c r="A51" i="45"/>
  <c r="A52" i="45"/>
  <c r="A53" i="45"/>
  <c r="A54" i="45"/>
  <c r="A55" i="45"/>
  <c r="A56" i="45"/>
  <c r="A58" i="45"/>
  <c r="A59" i="45"/>
  <c r="A60" i="45"/>
  <c r="A61" i="45"/>
  <c r="A62" i="45"/>
  <c r="A63" i="45"/>
  <c r="A64" i="45"/>
  <c r="A65" i="45"/>
  <c r="A66" i="45"/>
  <c r="A67" i="45"/>
  <c r="A68" i="45"/>
  <c r="A69" i="45"/>
  <c r="A70" i="45"/>
  <c r="A71" i="45"/>
  <c r="A72" i="45"/>
  <c r="A73" i="45"/>
  <c r="A74" i="45"/>
  <c r="A75" i="45"/>
  <c r="A76" i="45"/>
  <c r="A77" i="45"/>
  <c r="A78" i="45"/>
  <c r="A79" i="45"/>
  <c r="A80" i="45"/>
  <c r="A81" i="45"/>
  <c r="A82" i="45"/>
  <c r="A83" i="45"/>
  <c r="A84" i="45"/>
  <c r="A85" i="45"/>
  <c r="A87" i="45"/>
  <c r="A88" i="45"/>
  <c r="A89" i="45"/>
  <c r="A90" i="45"/>
  <c r="A91" i="45"/>
  <c r="A92" i="45"/>
  <c r="A93" i="45"/>
  <c r="A94" i="45"/>
  <c r="A95" i="45"/>
  <c r="A96" i="45"/>
  <c r="A63" i="20"/>
  <c r="A75" i="20"/>
  <c r="A82" i="20"/>
  <c r="A84" i="20"/>
  <c r="A91" i="20"/>
  <c r="A96" i="20"/>
  <c r="A62" i="21"/>
  <c r="A66" i="21"/>
  <c r="A70" i="21"/>
  <c r="A72" i="21"/>
  <c r="A74" i="21"/>
  <c r="A81" i="21"/>
  <c r="A95" i="21"/>
  <c r="A70" i="22"/>
  <c r="A72" i="22"/>
  <c r="A78" i="22"/>
  <c r="A87" i="22"/>
  <c r="A89" i="22"/>
  <c r="A92" i="22"/>
  <c r="A96" i="22"/>
  <c r="A79" i="23"/>
  <c r="A83" i="23"/>
  <c r="A92" i="23"/>
  <c r="A62" i="24"/>
  <c r="A68" i="24"/>
  <c r="A95" i="24"/>
  <c r="B9" i="45"/>
  <c r="B10" i="45"/>
  <c r="B11" i="45"/>
  <c r="B12" i="45"/>
  <c r="B13" i="45"/>
  <c r="B15" i="45"/>
  <c r="B16" i="45"/>
  <c r="B17" i="45"/>
  <c r="B18" i="45"/>
  <c r="B19" i="45"/>
  <c r="B20" i="45"/>
  <c r="B21" i="45"/>
  <c r="B22" i="45"/>
  <c r="B23" i="45"/>
  <c r="B24" i="45"/>
  <c r="B25" i="45"/>
  <c r="B26" i="45"/>
  <c r="B27" i="45"/>
  <c r="B29" i="45"/>
  <c r="B31" i="45"/>
  <c r="B32" i="45"/>
  <c r="B33" i="45"/>
  <c r="B34" i="45"/>
  <c r="B35" i="45"/>
  <c r="B36" i="45"/>
  <c r="B37" i="45"/>
  <c r="B38" i="45"/>
  <c r="B39" i="45"/>
  <c r="B40" i="45"/>
  <c r="B41" i="45"/>
  <c r="B42" i="45"/>
  <c r="B43" i="45"/>
  <c r="B44" i="45"/>
  <c r="B45" i="45"/>
  <c r="B46" i="45"/>
  <c r="B47" i="45"/>
  <c r="B48" i="45"/>
  <c r="B49" i="45"/>
  <c r="B50" i="45"/>
  <c r="B51" i="45"/>
  <c r="B52" i="45"/>
  <c r="B53" i="45"/>
  <c r="B54" i="45"/>
  <c r="B55" i="45"/>
  <c r="B56" i="45"/>
  <c r="B58" i="45"/>
  <c r="B59" i="45"/>
  <c r="B60" i="45"/>
  <c r="B61" i="45"/>
  <c r="B62" i="45"/>
  <c r="B63" i="45"/>
  <c r="B64" i="45"/>
  <c r="B65" i="45"/>
  <c r="B66" i="45"/>
  <c r="B67" i="45"/>
  <c r="B68" i="45"/>
  <c r="B69" i="45"/>
  <c r="B70" i="45"/>
  <c r="B71" i="45"/>
  <c r="B72" i="45"/>
  <c r="B73" i="45"/>
  <c r="B74" i="45"/>
  <c r="B75" i="45"/>
  <c r="B76" i="45"/>
  <c r="B77" i="45"/>
  <c r="B78" i="45"/>
  <c r="B79" i="45"/>
  <c r="B80" i="45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A64" i="20"/>
  <c r="A73" i="20"/>
  <c r="A89" i="20"/>
  <c r="A86" i="21"/>
  <c r="A74" i="22"/>
  <c r="A85" i="22"/>
  <c r="A65" i="23"/>
  <c r="A77" i="23"/>
  <c r="A81" i="23"/>
  <c r="A90" i="23"/>
  <c r="A95" i="23"/>
  <c r="A66" i="24"/>
  <c r="A73" i="24"/>
  <c r="A88" i="24"/>
  <c r="C9" i="45"/>
  <c r="C10" i="45"/>
  <c r="C11" i="45"/>
  <c r="C12" i="45"/>
  <c r="C13" i="45"/>
  <c r="C14" i="45"/>
  <c r="C15" i="45"/>
  <c r="C16" i="45"/>
  <c r="C17" i="45"/>
  <c r="C18" i="45"/>
  <c r="C19" i="45"/>
  <c r="C20" i="45"/>
  <c r="C21" i="45"/>
  <c r="C22" i="45"/>
  <c r="C23" i="45"/>
  <c r="C24" i="45"/>
  <c r="C25" i="45"/>
  <c r="C26" i="45"/>
  <c r="C27" i="45"/>
  <c r="C28" i="45"/>
  <c r="C29" i="45"/>
  <c r="C31" i="45"/>
  <c r="C32" i="45"/>
  <c r="C33" i="45"/>
  <c r="C34" i="45"/>
  <c r="C35" i="45"/>
  <c r="C36" i="45"/>
  <c r="C37" i="45"/>
  <c r="C39" i="45"/>
  <c r="C40" i="45"/>
  <c r="C41" i="45"/>
  <c r="C42" i="45"/>
  <c r="C43" i="45"/>
  <c r="C44" i="45"/>
  <c r="C45" i="45"/>
  <c r="C47" i="45"/>
  <c r="C48" i="45"/>
  <c r="C49" i="45"/>
  <c r="C50" i="45"/>
  <c r="C51" i="45"/>
  <c r="C52" i="45"/>
  <c r="C53" i="45"/>
  <c r="C55" i="45"/>
  <c r="C56" i="45"/>
  <c r="C58" i="45"/>
  <c r="C59" i="45"/>
  <c r="C60" i="45"/>
  <c r="C61" i="45"/>
  <c r="C62" i="45"/>
  <c r="C63" i="45"/>
  <c r="C64" i="45"/>
  <c r="C65" i="45"/>
  <c r="C66" i="45"/>
  <c r="C67" i="45"/>
  <c r="C68" i="45"/>
  <c r="C69" i="45"/>
  <c r="C71" i="45"/>
  <c r="C72" i="45"/>
  <c r="C73" i="45"/>
  <c r="C74" i="45"/>
  <c r="C75" i="45"/>
  <c r="C76" i="45"/>
  <c r="C77" i="45"/>
  <c r="C78" i="45"/>
  <c r="C79" i="45"/>
  <c r="C80" i="45"/>
  <c r="C81" i="45"/>
  <c r="C82" i="45"/>
  <c r="C83" i="45"/>
  <c r="C84" i="45"/>
  <c r="C85" i="45"/>
  <c r="C87" i="45"/>
  <c r="C88" i="45"/>
  <c r="C89" i="45"/>
  <c r="C90" i="45"/>
  <c r="C91" i="45"/>
  <c r="C92" i="45"/>
  <c r="C93" i="45"/>
  <c r="C94" i="45"/>
  <c r="C95" i="45"/>
  <c r="C96" i="45"/>
  <c r="A80" i="20"/>
  <c r="A67" i="21"/>
  <c r="A77" i="21"/>
  <c r="A79" i="21"/>
  <c r="A84" i="21"/>
  <c r="A89" i="21"/>
  <c r="A96" i="21"/>
  <c r="A90" i="22"/>
  <c r="A93" i="22"/>
  <c r="A63" i="24"/>
  <c r="A71" i="24"/>
  <c r="A82" i="24"/>
  <c r="A93" i="24"/>
  <c r="A96" i="24"/>
  <c r="T120" i="45"/>
  <c r="T97" i="45"/>
  <c r="U97" i="45" s="1"/>
  <c r="S126" i="45"/>
  <c r="T100" i="45"/>
  <c r="T111" i="45"/>
  <c r="T127" i="45"/>
  <c r="T115" i="45"/>
  <c r="S133" i="45"/>
  <c r="T134" i="45"/>
  <c r="T108" i="45"/>
  <c r="T114" i="45"/>
  <c r="T131" i="45"/>
  <c r="S102" i="45"/>
  <c r="T119" i="45"/>
  <c r="S117" i="45"/>
  <c r="T113" i="45"/>
  <c r="T130" i="45"/>
  <c r="S101" i="45"/>
  <c r="S98" i="45"/>
  <c r="F60" i="20"/>
  <c r="F11" i="21"/>
  <c r="F31" i="21"/>
  <c r="F60" i="22"/>
  <c r="F21" i="24"/>
  <c r="F54" i="24"/>
  <c r="F49" i="20"/>
  <c r="F47" i="22"/>
  <c r="F49" i="22"/>
  <c r="F61" i="22"/>
  <c r="F50" i="23"/>
  <c r="F26" i="20"/>
  <c r="F37" i="20"/>
  <c r="F46" i="20"/>
  <c r="F19" i="21"/>
  <c r="F40" i="21"/>
  <c r="F41" i="21"/>
  <c r="F37" i="22"/>
  <c r="F51" i="23"/>
  <c r="F14" i="20"/>
  <c r="F25" i="20"/>
  <c r="F18" i="21"/>
  <c r="F27" i="21"/>
  <c r="F26" i="22"/>
  <c r="F39" i="23"/>
  <c r="F13" i="20"/>
  <c r="F54" i="20"/>
  <c r="F36" i="21"/>
  <c r="F56" i="21"/>
  <c r="F15" i="22"/>
  <c r="F33" i="22"/>
  <c r="F43" i="22"/>
  <c r="F56" i="22"/>
  <c r="F27" i="23"/>
  <c r="F60" i="23"/>
  <c r="F58" i="24"/>
  <c r="F21" i="20"/>
  <c r="F33" i="20"/>
  <c r="F42" i="20"/>
  <c r="F55" i="20"/>
  <c r="F57" i="21"/>
  <c r="F22" i="22"/>
  <c r="F26" i="23"/>
  <c r="F45" i="23"/>
  <c r="F26" i="24"/>
  <c r="F36" i="24"/>
  <c r="F46" i="24"/>
  <c r="F14" i="24"/>
  <c r="F18" i="23"/>
  <c r="F20" i="20"/>
  <c r="F41" i="20"/>
  <c r="F45" i="20"/>
  <c r="F50" i="20"/>
  <c r="F14" i="21"/>
  <c r="F30" i="21"/>
  <c r="F35" i="21"/>
  <c r="F39" i="21"/>
  <c r="F51" i="21"/>
  <c r="F58" i="21"/>
  <c r="F20" i="22"/>
  <c r="F21" i="22"/>
  <c r="F32" i="22"/>
  <c r="F42" i="22"/>
  <c r="F46" i="22"/>
  <c r="F53" i="22"/>
  <c r="F16" i="23"/>
  <c r="F17" i="23"/>
  <c r="F21" i="23"/>
  <c r="F25" i="23"/>
  <c r="F32" i="23"/>
  <c r="F33" i="23"/>
  <c r="F38" i="23"/>
  <c r="F44" i="23"/>
  <c r="F48" i="23"/>
  <c r="F61" i="23"/>
  <c r="F25" i="24"/>
  <c r="F31" i="24"/>
  <c r="F43" i="24"/>
  <c r="F50" i="24"/>
  <c r="F55" i="24"/>
  <c r="F59" i="24"/>
  <c r="F24" i="20"/>
  <c r="F32" i="20"/>
  <c r="F36" i="20"/>
  <c r="F51" i="20"/>
  <c r="F56" i="20"/>
  <c r="F17" i="21"/>
  <c r="F24" i="21"/>
  <c r="F25" i="21"/>
  <c r="F44" i="21"/>
  <c r="F52" i="21"/>
  <c r="F59" i="21"/>
  <c r="A6" i="22"/>
  <c r="F19" i="22"/>
  <c r="F36" i="22"/>
  <c r="F41" i="22"/>
  <c r="F57" i="22"/>
  <c r="A6" i="23"/>
  <c r="F31" i="23"/>
  <c r="F43" i="23"/>
  <c r="F52" i="23"/>
  <c r="F57" i="23"/>
  <c r="F13" i="24"/>
  <c r="F16" i="24"/>
  <c r="F17" i="24"/>
  <c r="F18" i="24"/>
  <c r="F20" i="24"/>
  <c r="F35" i="24"/>
  <c r="F40" i="24"/>
  <c r="F42" i="24"/>
  <c r="F51" i="24"/>
  <c r="F12" i="20"/>
  <c r="F18" i="20"/>
  <c r="F19" i="20"/>
  <c r="F30" i="20"/>
  <c r="F31" i="20"/>
  <c r="F40" i="20"/>
  <c r="F44" i="20"/>
  <c r="F52" i="20"/>
  <c r="F61" i="20"/>
  <c r="F23" i="21"/>
  <c r="F29" i="21"/>
  <c r="F34" i="21"/>
  <c r="F38" i="21"/>
  <c r="F48" i="21"/>
  <c r="F53" i="21"/>
  <c r="F11" i="22"/>
  <c r="F14" i="22"/>
  <c r="F30" i="22"/>
  <c r="F40" i="22"/>
  <c r="F45" i="22"/>
  <c r="F50" i="22"/>
  <c r="F11" i="23"/>
  <c r="F20" i="23"/>
  <c r="F37" i="23"/>
  <c r="F47" i="23"/>
  <c r="F53" i="23"/>
  <c r="F58" i="23"/>
  <c r="F19" i="24"/>
  <c r="F24" i="24"/>
  <c r="F29" i="24"/>
  <c r="F30" i="24"/>
  <c r="F39" i="24"/>
  <c r="F41" i="24"/>
  <c r="F60" i="24"/>
  <c r="F17" i="20"/>
  <c r="F23" i="20"/>
  <c r="F29" i="20"/>
  <c r="F35" i="20"/>
  <c r="F57" i="20"/>
  <c r="F13" i="21"/>
  <c r="F16" i="21"/>
  <c r="F22" i="21"/>
  <c r="F43" i="21"/>
  <c r="F49" i="21"/>
  <c r="F93" i="21"/>
  <c r="F29" i="22"/>
  <c r="F35" i="22"/>
  <c r="F54" i="22"/>
  <c r="F58" i="22"/>
  <c r="F15" i="23"/>
  <c r="F42" i="23"/>
  <c r="F34" i="24"/>
  <c r="F48" i="24"/>
  <c r="F61" i="24"/>
  <c r="A6" i="20"/>
  <c r="F16" i="20"/>
  <c r="F28" i="20"/>
  <c r="F39" i="20"/>
  <c r="F43" i="20"/>
  <c r="F28" i="21"/>
  <c r="F33" i="21"/>
  <c r="F37" i="21"/>
  <c r="F47" i="21"/>
  <c r="F54" i="21"/>
  <c r="F13" i="22"/>
  <c r="F28" i="22"/>
  <c r="F34" i="22"/>
  <c r="F48" i="22"/>
  <c r="F51" i="22"/>
  <c r="F46" i="23"/>
  <c r="F49" i="23"/>
  <c r="F59" i="23"/>
  <c r="F15" i="24"/>
  <c r="F23" i="24"/>
  <c r="F28" i="24"/>
  <c r="F38" i="24"/>
  <c r="F47" i="24"/>
  <c r="F49" i="24"/>
  <c r="F57" i="24"/>
  <c r="F90" i="24"/>
  <c r="F11" i="20"/>
  <c r="F15" i="20"/>
  <c r="F27" i="20"/>
  <c r="F38" i="20"/>
  <c r="F47" i="20"/>
  <c r="F53" i="20"/>
  <c r="F59" i="20"/>
  <c r="F55" i="21"/>
  <c r="F61" i="21"/>
  <c r="F27" i="22"/>
  <c r="F55" i="22"/>
  <c r="F59" i="22"/>
  <c r="T43" i="22"/>
  <c r="U43" i="22" s="1"/>
  <c r="T47" i="22"/>
  <c r="U47" i="22" s="1"/>
  <c r="T56" i="22"/>
  <c r="U56" i="22" s="1"/>
  <c r="T91" i="22"/>
  <c r="U91" i="22" s="1"/>
  <c r="T23" i="24"/>
  <c r="U23" i="24" s="1"/>
  <c r="T69" i="22"/>
  <c r="U69" i="22" s="1"/>
  <c r="T93" i="23"/>
  <c r="U93" i="23" s="1"/>
  <c r="T22" i="24"/>
  <c r="U22" i="24" s="1"/>
  <c r="T31" i="24"/>
  <c r="U31" i="24" s="1"/>
  <c r="S119" i="45"/>
  <c r="T42" i="22"/>
  <c r="U42" i="22" s="1"/>
  <c r="T46" i="22"/>
  <c r="U46" i="22" s="1"/>
  <c r="T63" i="22"/>
  <c r="U63" i="22" s="1"/>
  <c r="T71" i="22"/>
  <c r="U71" i="22" s="1"/>
  <c r="T95" i="22"/>
  <c r="U95" i="22" s="1"/>
  <c r="T11" i="23"/>
  <c r="U11" i="23" s="1"/>
  <c r="T46" i="23"/>
  <c r="U46" i="23" s="1"/>
  <c r="T52" i="23"/>
  <c r="U52" i="23" s="1"/>
  <c r="T68" i="23"/>
  <c r="U68" i="23" s="1"/>
  <c r="T50" i="24"/>
  <c r="U50" i="24" s="1"/>
  <c r="T84" i="24"/>
  <c r="U84" i="24" s="1"/>
  <c r="T95" i="24"/>
  <c r="U95" i="24" s="1"/>
  <c r="AM104" i="45"/>
  <c r="AI104" i="45"/>
  <c r="AF104" i="45"/>
  <c r="AS104" i="45"/>
  <c r="AC104" i="45"/>
  <c r="AK104" i="45"/>
  <c r="AG104" i="45"/>
  <c r="AQ104" i="45"/>
  <c r="T107" i="45"/>
  <c r="T116" i="45"/>
  <c r="AO104" i="45"/>
  <c r="T38" i="22"/>
  <c r="U38" i="22" s="1"/>
  <c r="T45" i="22"/>
  <c r="U45" i="22" s="1"/>
  <c r="T67" i="22"/>
  <c r="U67" i="22" s="1"/>
  <c r="T77" i="22"/>
  <c r="U77" i="22" s="1"/>
  <c r="T45" i="23"/>
  <c r="U45" i="23" s="1"/>
  <c r="T71" i="23"/>
  <c r="U71" i="23" s="1"/>
  <c r="T81" i="23"/>
  <c r="U81" i="23" s="1"/>
  <c r="T11" i="24"/>
  <c r="U11" i="24" s="1"/>
  <c r="T46" i="24"/>
  <c r="U46" i="24" s="1"/>
  <c r="T55" i="24"/>
  <c r="U55" i="24" s="1"/>
  <c r="T62" i="24"/>
  <c r="U62" i="24" s="1"/>
  <c r="T78" i="24"/>
  <c r="U78" i="24" s="1"/>
  <c r="T89" i="24"/>
  <c r="U89" i="24" s="1"/>
  <c r="T93" i="24"/>
  <c r="U93" i="24" s="1"/>
  <c r="AQ100" i="45"/>
  <c r="AM100" i="45"/>
  <c r="AK100" i="45"/>
  <c r="AS100" i="45"/>
  <c r="AO100" i="45"/>
  <c r="AI100" i="45"/>
  <c r="AG100" i="45"/>
  <c r="AF100" i="45"/>
  <c r="AC100" i="45"/>
  <c r="AK102" i="45"/>
  <c r="AG102" i="45"/>
  <c r="AF102" i="45"/>
  <c r="AO102" i="45"/>
  <c r="AM102" i="45"/>
  <c r="AI102" i="45"/>
  <c r="AC102" i="45"/>
  <c r="AS102" i="45"/>
  <c r="AO103" i="45"/>
  <c r="AK103" i="45"/>
  <c r="AG103" i="45"/>
  <c r="AF103" i="45"/>
  <c r="AS103" i="45"/>
  <c r="AQ103" i="45"/>
  <c r="AM103" i="45"/>
  <c r="AI103" i="45"/>
  <c r="AC103" i="45"/>
  <c r="T37" i="22"/>
  <c r="U37" i="22" s="1"/>
  <c r="T93" i="22"/>
  <c r="U93" i="22" s="1"/>
  <c r="T35" i="23"/>
  <c r="U35" i="23" s="1"/>
  <c r="T73" i="23"/>
  <c r="U73" i="23" s="1"/>
  <c r="T66" i="24"/>
  <c r="U66" i="24" s="1"/>
  <c r="T70" i="24"/>
  <c r="U70" i="24" s="1"/>
  <c r="AQ102" i="45"/>
  <c r="AS98" i="45"/>
  <c r="AC98" i="45"/>
  <c r="AO98" i="45"/>
  <c r="AM98" i="45"/>
  <c r="AK99" i="45"/>
  <c r="AM101" i="45"/>
  <c r="AF98" i="45"/>
  <c r="S99" i="45"/>
  <c r="AQ101" i="45"/>
  <c r="S106" i="45"/>
  <c r="S115" i="45"/>
  <c r="T126" i="45"/>
  <c r="L97" i="45"/>
  <c r="T129" i="45"/>
  <c r="S130" i="45"/>
  <c r="T102" i="45"/>
  <c r="T110" i="45"/>
  <c r="AS99" i="45"/>
  <c r="AC99" i="45"/>
  <c r="AO99" i="45"/>
  <c r="AM99" i="45"/>
  <c r="AO101" i="45"/>
  <c r="AK101" i="45"/>
  <c r="AI101" i="45"/>
  <c r="S105" i="45"/>
  <c r="S114" i="45"/>
  <c r="S100" i="45"/>
  <c r="S123" i="45"/>
  <c r="AG99" i="45"/>
  <c r="AF101" i="45"/>
  <c r="T103" i="45"/>
  <c r="S107" i="45"/>
  <c r="T109" i="45"/>
  <c r="S118" i="45"/>
  <c r="T125" i="45"/>
  <c r="S134" i="45"/>
  <c r="S103" i="45"/>
  <c r="S104" i="45"/>
  <c r="S108" i="45"/>
  <c r="S109" i="45"/>
  <c r="S125" i="45"/>
  <c r="S113" i="45"/>
  <c r="S129" i="45"/>
  <c r="F16" i="13"/>
  <c r="AB12" i="13"/>
  <c r="R51" i="45"/>
  <c r="R94" i="45"/>
  <c r="R75" i="45"/>
  <c r="B73" i="23"/>
  <c r="B77" i="23"/>
  <c r="B73" i="24"/>
  <c r="B81" i="24"/>
  <c r="B21" i="20"/>
  <c r="C27" i="20"/>
  <c r="B34" i="20"/>
  <c r="B41" i="20"/>
  <c r="B61" i="20"/>
  <c r="B21" i="21"/>
  <c r="B28" i="21"/>
  <c r="B35" i="21"/>
  <c r="B41" i="21"/>
  <c r="B57" i="21"/>
  <c r="B59" i="21"/>
  <c r="B66" i="21"/>
  <c r="B72" i="21"/>
  <c r="B76" i="21"/>
  <c r="B80" i="21"/>
  <c r="B84" i="21"/>
  <c r="B88" i="21"/>
  <c r="B23" i="22"/>
  <c r="B30" i="22"/>
  <c r="B37" i="22"/>
  <c r="B44" i="22"/>
  <c r="B49" i="22"/>
  <c r="B68" i="22"/>
  <c r="B71" i="22"/>
  <c r="B75" i="22"/>
  <c r="B79" i="22"/>
  <c r="B83" i="22"/>
  <c r="B87" i="22"/>
  <c r="B90" i="22"/>
  <c r="B93" i="22"/>
  <c r="B11" i="23"/>
  <c r="B12" i="23"/>
  <c r="B13" i="23"/>
  <c r="B14" i="23"/>
  <c r="B15" i="23"/>
  <c r="B16" i="23"/>
  <c r="B17" i="23"/>
  <c r="B24" i="23"/>
  <c r="B31" i="23"/>
  <c r="B38" i="23"/>
  <c r="B46" i="23"/>
  <c r="B52" i="23"/>
  <c r="B64" i="23"/>
  <c r="B69" i="23"/>
  <c r="B85" i="23"/>
  <c r="B94" i="23"/>
  <c r="B21" i="24"/>
  <c r="B28" i="24"/>
  <c r="B35" i="24"/>
  <c r="B48" i="24"/>
  <c r="B64" i="24"/>
  <c r="B69" i="24"/>
  <c r="B94" i="24"/>
  <c r="B33" i="20"/>
  <c r="B48" i="20"/>
  <c r="B57" i="20"/>
  <c r="B96" i="20"/>
  <c r="B20" i="21"/>
  <c r="B27" i="21"/>
  <c r="B94" i="21"/>
  <c r="B22" i="22"/>
  <c r="B59" i="22"/>
  <c r="B20" i="24"/>
  <c r="B34" i="24"/>
  <c r="B52" i="24"/>
  <c r="B11" i="20"/>
  <c r="B12" i="20"/>
  <c r="B13" i="20"/>
  <c r="B14" i="20"/>
  <c r="B22" i="20"/>
  <c r="B28" i="20"/>
  <c r="B35" i="20"/>
  <c r="B42" i="20"/>
  <c r="B63" i="20"/>
  <c r="B68" i="20"/>
  <c r="B71" i="20"/>
  <c r="B75" i="20"/>
  <c r="B79" i="20"/>
  <c r="B83" i="20"/>
  <c r="B87" i="20"/>
  <c r="B91" i="20"/>
  <c r="B95" i="20"/>
  <c r="B11" i="21"/>
  <c r="B22" i="21"/>
  <c r="B29" i="21"/>
  <c r="B36" i="21"/>
  <c r="B42" i="21"/>
  <c r="B61" i="21"/>
  <c r="B93" i="21"/>
  <c r="B96" i="21"/>
  <c r="B31" i="22"/>
  <c r="B38" i="22"/>
  <c r="B45" i="22"/>
  <c r="B63" i="22"/>
  <c r="B65" i="22"/>
  <c r="C90" i="22"/>
  <c r="B25" i="23"/>
  <c r="B32" i="23"/>
  <c r="B39" i="23"/>
  <c r="B47" i="23"/>
  <c r="B57" i="23"/>
  <c r="B66" i="23"/>
  <c r="B72" i="23"/>
  <c r="B76" i="23"/>
  <c r="B80" i="23"/>
  <c r="B91" i="23"/>
  <c r="B29" i="24"/>
  <c r="B36" i="24"/>
  <c r="B42" i="24"/>
  <c r="B57" i="24"/>
  <c r="B66" i="24"/>
  <c r="B72" i="24"/>
  <c r="B76" i="24"/>
  <c r="B80" i="24"/>
  <c r="B84" i="24"/>
  <c r="B88" i="24"/>
  <c r="B91" i="24"/>
  <c r="B64" i="21"/>
  <c r="B61" i="22"/>
  <c r="B96" i="22"/>
  <c r="B62" i="23"/>
  <c r="B81" i="23"/>
  <c r="B15" i="20"/>
  <c r="B23" i="20"/>
  <c r="B29" i="20"/>
  <c r="B36" i="20"/>
  <c r="B43" i="20"/>
  <c r="B65" i="20"/>
  <c r="B12" i="21"/>
  <c r="B23" i="21"/>
  <c r="B30" i="21"/>
  <c r="B37" i="21"/>
  <c r="B43" i="21"/>
  <c r="B63" i="21"/>
  <c r="B68" i="21"/>
  <c r="B71" i="21"/>
  <c r="B75" i="21"/>
  <c r="B79" i="21"/>
  <c r="B83" i="21"/>
  <c r="B87" i="21"/>
  <c r="B90" i="21"/>
  <c r="B11" i="22"/>
  <c r="B12" i="22"/>
  <c r="B13" i="22"/>
  <c r="B14" i="22"/>
  <c r="B15" i="22"/>
  <c r="B16" i="22"/>
  <c r="B17" i="22"/>
  <c r="B24" i="22"/>
  <c r="B39" i="22"/>
  <c r="B46" i="22"/>
  <c r="B56" i="22"/>
  <c r="B58" i="22"/>
  <c r="B70" i="22"/>
  <c r="B74" i="22"/>
  <c r="B78" i="22"/>
  <c r="B82" i="22"/>
  <c r="B86" i="22"/>
  <c r="B95" i="22"/>
  <c r="B18" i="23"/>
  <c r="B33" i="23"/>
  <c r="B40" i="23"/>
  <c r="B48" i="23"/>
  <c r="B59" i="23"/>
  <c r="B61" i="23"/>
  <c r="B84" i="23"/>
  <c r="B88" i="23"/>
  <c r="B96" i="23"/>
  <c r="B30" i="24"/>
  <c r="B37" i="24"/>
  <c r="B43" i="24"/>
  <c r="B59" i="24"/>
  <c r="B61" i="24"/>
  <c r="B96" i="24"/>
  <c r="B40" i="20"/>
  <c r="B59" i="20"/>
  <c r="B72" i="20"/>
  <c r="B88" i="20"/>
  <c r="B92" i="20"/>
  <c r="B43" i="22"/>
  <c r="B23" i="23"/>
  <c r="B89" i="23"/>
  <c r="B77" i="24"/>
  <c r="B16" i="20"/>
  <c r="B30" i="20"/>
  <c r="B37" i="20"/>
  <c r="B44" i="20"/>
  <c r="B49" i="20"/>
  <c r="B56" i="20"/>
  <c r="B58" i="20"/>
  <c r="B60" i="20"/>
  <c r="B70" i="20"/>
  <c r="B74" i="20"/>
  <c r="B78" i="20"/>
  <c r="B82" i="20"/>
  <c r="B86" i="20"/>
  <c r="B90" i="20"/>
  <c r="B94" i="20"/>
  <c r="B13" i="21"/>
  <c r="B14" i="21"/>
  <c r="B15" i="21"/>
  <c r="B16" i="21"/>
  <c r="B17" i="21"/>
  <c r="B24" i="21"/>
  <c r="B31" i="21"/>
  <c r="B38" i="21"/>
  <c r="B44" i="21"/>
  <c r="B49" i="21"/>
  <c r="B65" i="21"/>
  <c r="B18" i="22"/>
  <c r="B25" i="22"/>
  <c r="B32" i="22"/>
  <c r="B47" i="22"/>
  <c r="B60" i="22"/>
  <c r="B67" i="22"/>
  <c r="B89" i="22"/>
  <c r="B92" i="22"/>
  <c r="B19" i="23"/>
  <c r="B26" i="23"/>
  <c r="B41" i="23"/>
  <c r="B68" i="23"/>
  <c r="B71" i="23"/>
  <c r="B75" i="23"/>
  <c r="B79" i="23"/>
  <c r="B83" i="23"/>
  <c r="B93" i="23"/>
  <c r="B13" i="24"/>
  <c r="B38" i="24"/>
  <c r="B68" i="24"/>
  <c r="B87" i="24"/>
  <c r="B90" i="24"/>
  <c r="B93" i="24"/>
  <c r="C96" i="24"/>
  <c r="B45" i="23"/>
  <c r="B27" i="24"/>
  <c r="B62" i="24"/>
  <c r="B17" i="20"/>
  <c r="B24" i="20"/>
  <c r="B31" i="20"/>
  <c r="B45" i="20"/>
  <c r="B67" i="20"/>
  <c r="B18" i="21"/>
  <c r="B32" i="21"/>
  <c r="B39" i="21"/>
  <c r="B45" i="21"/>
  <c r="B56" i="21"/>
  <c r="B58" i="21"/>
  <c r="B70" i="21"/>
  <c r="B74" i="21"/>
  <c r="B78" i="21"/>
  <c r="B82" i="21"/>
  <c r="B86" i="21"/>
  <c r="B92" i="21"/>
  <c r="B95" i="21"/>
  <c r="B19" i="22"/>
  <c r="B40" i="22"/>
  <c r="B48" i="22"/>
  <c r="B62" i="22"/>
  <c r="B73" i="22"/>
  <c r="B77" i="22"/>
  <c r="B81" i="22"/>
  <c r="B85" i="22"/>
  <c r="B20" i="23"/>
  <c r="B27" i="23"/>
  <c r="B34" i="23"/>
  <c r="B63" i="23"/>
  <c r="B65" i="23"/>
  <c r="C83" i="23"/>
  <c r="B90" i="23"/>
  <c r="B16" i="24"/>
  <c r="B24" i="24"/>
  <c r="B45" i="24"/>
  <c r="B49" i="24"/>
  <c r="B63" i="24"/>
  <c r="B65" i="24"/>
  <c r="B20" i="20"/>
  <c r="B27" i="20"/>
  <c r="B66" i="20"/>
  <c r="B76" i="20"/>
  <c r="B80" i="20"/>
  <c r="B84" i="20"/>
  <c r="B34" i="21"/>
  <c r="B48" i="21"/>
  <c r="B69" i="21"/>
  <c r="B41" i="24"/>
  <c r="B47" i="24"/>
  <c r="B85" i="24"/>
  <c r="B18" i="20"/>
  <c r="B25" i="20"/>
  <c r="B39" i="20"/>
  <c r="B46" i="20"/>
  <c r="B62" i="20"/>
  <c r="B64" i="20"/>
  <c r="B73" i="20"/>
  <c r="B77" i="20"/>
  <c r="B81" i="20"/>
  <c r="B85" i="20"/>
  <c r="B89" i="20"/>
  <c r="B93" i="20"/>
  <c r="B25" i="21"/>
  <c r="B40" i="21"/>
  <c r="B67" i="21"/>
  <c r="B89" i="21"/>
  <c r="B34" i="22"/>
  <c r="B64" i="22"/>
  <c r="B69" i="22"/>
  <c r="B94" i="22"/>
  <c r="B43" i="23"/>
  <c r="B56" i="23"/>
  <c r="B58" i="23"/>
  <c r="B70" i="23"/>
  <c r="B74" i="23"/>
  <c r="B78" i="23"/>
  <c r="B82" i="23"/>
  <c r="B95" i="23"/>
  <c r="B32" i="24"/>
  <c r="B56" i="24"/>
  <c r="B70" i="24"/>
  <c r="B74" i="24"/>
  <c r="B78" i="24"/>
  <c r="B82" i="24"/>
  <c r="B86" i="24"/>
  <c r="C29" i="21"/>
  <c r="C55" i="21"/>
  <c r="C64" i="21"/>
  <c r="C73" i="21"/>
  <c r="C59" i="22"/>
  <c r="C13" i="23"/>
  <c r="C57" i="24"/>
  <c r="C18" i="21"/>
  <c r="C81" i="21"/>
  <c r="C39" i="22"/>
  <c r="C69" i="22"/>
  <c r="C30" i="23"/>
  <c r="C38" i="24"/>
  <c r="C75" i="20"/>
  <c r="C20" i="22"/>
  <c r="C56" i="22"/>
  <c r="C19" i="24"/>
  <c r="C92" i="24"/>
  <c r="C83" i="20"/>
  <c r="C25" i="21"/>
  <c r="C76" i="22"/>
  <c r="C31" i="20"/>
  <c r="C91" i="20"/>
  <c r="C35" i="22"/>
  <c r="C65" i="22"/>
  <c r="C84" i="22"/>
  <c r="C94" i="22"/>
  <c r="C26" i="23"/>
  <c r="C34" i="24"/>
  <c r="C71" i="24"/>
  <c r="D56" i="23"/>
  <c r="C79" i="24"/>
  <c r="C12" i="21"/>
  <c r="C15" i="22"/>
  <c r="C62" i="22"/>
  <c r="C75" i="23"/>
  <c r="C60" i="24"/>
  <c r="C87" i="24"/>
  <c r="R78" i="45"/>
  <c r="R86" i="45"/>
  <c r="R43" i="45"/>
  <c r="R59" i="45"/>
  <c r="R67" i="45"/>
  <c r="R83" i="45"/>
  <c r="R91" i="45"/>
  <c r="C16" i="20"/>
  <c r="C20" i="20"/>
  <c r="C35" i="20"/>
  <c r="C39" i="20"/>
  <c r="C51" i="20"/>
  <c r="C53" i="20"/>
  <c r="C58" i="20"/>
  <c r="C61" i="20"/>
  <c r="C64" i="20"/>
  <c r="C68" i="20"/>
  <c r="C74" i="20"/>
  <c r="C82" i="20"/>
  <c r="C90" i="20"/>
  <c r="C22" i="21"/>
  <c r="C33" i="21"/>
  <c r="C37" i="21"/>
  <c r="C50" i="21"/>
  <c r="C67" i="21"/>
  <c r="C72" i="21"/>
  <c r="C80" i="21"/>
  <c r="C88" i="21"/>
  <c r="C92" i="21"/>
  <c r="C16" i="22"/>
  <c r="C24" i="22"/>
  <c r="C28" i="22"/>
  <c r="C51" i="22"/>
  <c r="C75" i="22"/>
  <c r="C83" i="22"/>
  <c r="C14" i="23"/>
  <c r="C19" i="23"/>
  <c r="C23" i="23"/>
  <c r="C34" i="23"/>
  <c r="C38" i="23"/>
  <c r="C51" i="23"/>
  <c r="C58" i="23"/>
  <c r="C61" i="23"/>
  <c r="C68" i="23"/>
  <c r="C74" i="23"/>
  <c r="C82" i="23"/>
  <c r="C89" i="23"/>
  <c r="C93" i="23"/>
  <c r="C14" i="24"/>
  <c r="C23" i="24"/>
  <c r="C27" i="24"/>
  <c r="C52" i="24"/>
  <c r="C63" i="24"/>
  <c r="C66" i="24"/>
  <c r="C70" i="24"/>
  <c r="C78" i="24"/>
  <c r="C86" i="24"/>
  <c r="C11" i="20"/>
  <c r="C24" i="20"/>
  <c r="C28" i="20"/>
  <c r="C55" i="20"/>
  <c r="C73" i="20"/>
  <c r="C81" i="20"/>
  <c r="C89" i="20"/>
  <c r="C13" i="21"/>
  <c r="C19" i="21"/>
  <c r="C26" i="21"/>
  <c r="C30" i="21"/>
  <c r="C52" i="21"/>
  <c r="C57" i="21"/>
  <c r="C60" i="21"/>
  <c r="C63" i="21"/>
  <c r="C71" i="21"/>
  <c r="C79" i="21"/>
  <c r="C87" i="21"/>
  <c r="C96" i="21"/>
  <c r="C17" i="22"/>
  <c r="C21" i="22"/>
  <c r="C32" i="22"/>
  <c r="C36" i="22"/>
  <c r="C53" i="22"/>
  <c r="C55" i="22"/>
  <c r="C58" i="22"/>
  <c r="C61" i="22"/>
  <c r="C68" i="22"/>
  <c r="C74" i="22"/>
  <c r="C82" i="22"/>
  <c r="C89" i="22"/>
  <c r="C93" i="22"/>
  <c r="C15" i="23"/>
  <c r="C27" i="23"/>
  <c r="C31" i="23"/>
  <c r="C53" i="23"/>
  <c r="C55" i="23"/>
  <c r="C64" i="23"/>
  <c r="C73" i="23"/>
  <c r="C81" i="23"/>
  <c r="C15" i="24"/>
  <c r="C20" i="24"/>
  <c r="C31" i="24"/>
  <c r="C35" i="24"/>
  <c r="C54" i="24"/>
  <c r="C77" i="24"/>
  <c r="C85" i="24"/>
  <c r="C91" i="24"/>
  <c r="C95" i="24"/>
  <c r="C12" i="20"/>
  <c r="C17" i="20"/>
  <c r="C21" i="20"/>
  <c r="C32" i="20"/>
  <c r="C36" i="20"/>
  <c r="C60" i="20"/>
  <c r="C67" i="20"/>
  <c r="C72" i="20"/>
  <c r="C80" i="20"/>
  <c r="C88" i="20"/>
  <c r="C96" i="20"/>
  <c r="C14" i="21"/>
  <c r="C23" i="21"/>
  <c r="C34" i="21"/>
  <c r="C38" i="21"/>
  <c r="C54" i="21"/>
  <c r="C66" i="21"/>
  <c r="C70" i="21"/>
  <c r="C78" i="21"/>
  <c r="C86" i="21"/>
  <c r="C91" i="21"/>
  <c r="C25" i="22"/>
  <c r="C29" i="22"/>
  <c r="C40" i="22"/>
  <c r="C64" i="22"/>
  <c r="C73" i="22"/>
  <c r="C81" i="22"/>
  <c r="C16" i="23"/>
  <c r="C20" i="23"/>
  <c r="C24" i="23"/>
  <c r="C35" i="23"/>
  <c r="C39" i="23"/>
  <c r="C67" i="23"/>
  <c r="C72" i="23"/>
  <c r="C80" i="23"/>
  <c r="C88" i="23"/>
  <c r="C92" i="23"/>
  <c r="C96" i="23"/>
  <c r="C16" i="24"/>
  <c r="C24" i="24"/>
  <c r="C28" i="24"/>
  <c r="C39" i="24"/>
  <c r="C56" i="24"/>
  <c r="C59" i="24"/>
  <c r="C62" i="24"/>
  <c r="C65" i="24"/>
  <c r="C69" i="24"/>
  <c r="C76" i="24"/>
  <c r="C84" i="24"/>
  <c r="C90" i="24"/>
  <c r="C13" i="20"/>
  <c r="C25" i="20"/>
  <c r="C29" i="20"/>
  <c r="C40" i="20"/>
  <c r="C57" i="20"/>
  <c r="C63" i="20"/>
  <c r="C71" i="20"/>
  <c r="C79" i="20"/>
  <c r="C87" i="20"/>
  <c r="C95" i="20"/>
  <c r="C15" i="21"/>
  <c r="C27" i="21"/>
  <c r="C31" i="21"/>
  <c r="C59" i="21"/>
  <c r="C77" i="21"/>
  <c r="C85" i="21"/>
  <c r="C95" i="21"/>
  <c r="C11" i="22"/>
  <c r="C18" i="22"/>
  <c r="C22" i="22"/>
  <c r="C33" i="22"/>
  <c r="C37" i="22"/>
  <c r="C67" i="22"/>
  <c r="C72" i="22"/>
  <c r="C80" i="22"/>
  <c r="C88" i="22"/>
  <c r="C92" i="22"/>
  <c r="C96" i="22"/>
  <c r="C17" i="23"/>
  <c r="C28" i="23"/>
  <c r="C32" i="23"/>
  <c r="C57" i="23"/>
  <c r="C60" i="23"/>
  <c r="C71" i="23"/>
  <c r="C79" i="23"/>
  <c r="C87" i="23"/>
  <c r="C17" i="24"/>
  <c r="C21" i="24"/>
  <c r="C32" i="24"/>
  <c r="C36" i="24"/>
  <c r="C51" i="24"/>
  <c r="C75" i="24"/>
  <c r="C83" i="24"/>
  <c r="C94" i="24"/>
  <c r="C14" i="20"/>
  <c r="C18" i="20"/>
  <c r="C22" i="20"/>
  <c r="C33" i="20"/>
  <c r="C37" i="20"/>
  <c r="C50" i="20"/>
  <c r="C52" i="20"/>
  <c r="C66" i="20"/>
  <c r="C70" i="20"/>
  <c r="C78" i="20"/>
  <c r="C86" i="20"/>
  <c r="C94" i="20"/>
  <c r="C35" i="21"/>
  <c r="C51" i="21"/>
  <c r="C56" i="21"/>
  <c r="C62" i="21"/>
  <c r="C65" i="21"/>
  <c r="C69" i="21"/>
  <c r="C76" i="21"/>
  <c r="C84" i="21"/>
  <c r="C90" i="21"/>
  <c r="C12" i="22"/>
  <c r="C26" i="22"/>
  <c r="C30" i="22"/>
  <c r="C50" i="22"/>
  <c r="C60" i="22"/>
  <c r="C21" i="23"/>
  <c r="C25" i="23"/>
  <c r="C36" i="23"/>
  <c r="C40" i="23"/>
  <c r="C50" i="23"/>
  <c r="C63" i="23"/>
  <c r="C66" i="23"/>
  <c r="C70" i="23"/>
  <c r="C78" i="23"/>
  <c r="C86" i="23"/>
  <c r="C91" i="23"/>
  <c r="C95" i="23"/>
  <c r="C11" i="24"/>
  <c r="C29" i="24"/>
  <c r="C40" i="24"/>
  <c r="C53" i="24"/>
  <c r="C58" i="24"/>
  <c r="C61" i="24"/>
  <c r="C68" i="24"/>
  <c r="C74" i="24"/>
  <c r="C82" i="24"/>
  <c r="C89" i="24"/>
  <c r="C26" i="20"/>
  <c r="C30" i="20"/>
  <c r="C54" i="20"/>
  <c r="C59" i="20"/>
  <c r="C77" i="20"/>
  <c r="C85" i="20"/>
  <c r="C93" i="20"/>
  <c r="C11" i="21"/>
  <c r="C75" i="21"/>
  <c r="C94" i="21"/>
  <c r="C13" i="22"/>
  <c r="C19" i="22"/>
  <c r="C23" i="22"/>
  <c r="C34" i="22"/>
  <c r="C38" i="22"/>
  <c r="C52" i="22"/>
  <c r="C54" i="22"/>
  <c r="C66" i="22"/>
  <c r="C70" i="22"/>
  <c r="C78" i="22"/>
  <c r="C86" i="22"/>
  <c r="C33" i="23"/>
  <c r="C52" i="23"/>
  <c r="C54" i="23"/>
  <c r="C77" i="23"/>
  <c r="C85" i="23"/>
  <c r="C12" i="24"/>
  <c r="C18" i="24"/>
  <c r="C22" i="24"/>
  <c r="C37" i="24"/>
  <c r="C64" i="24"/>
  <c r="C93" i="24"/>
  <c r="C56" i="20"/>
  <c r="C62" i="20"/>
  <c r="C65" i="20"/>
  <c r="C69" i="20"/>
  <c r="C76" i="20"/>
  <c r="C84" i="20"/>
  <c r="C92" i="20"/>
  <c r="C58" i="21"/>
  <c r="C68" i="21"/>
  <c r="C74" i="21"/>
  <c r="C82" i="21"/>
  <c r="C56" i="23"/>
  <c r="C59" i="23"/>
  <c r="C62" i="23"/>
  <c r="C76" i="23"/>
  <c r="C84" i="23"/>
  <c r="C90" i="23"/>
  <c r="C94" i="23"/>
  <c r="C13" i="24"/>
  <c r="C50" i="24"/>
  <c r="C67" i="24"/>
  <c r="C72" i="24"/>
  <c r="C80" i="24"/>
  <c r="C88" i="24"/>
  <c r="R16" i="45"/>
  <c r="R24" i="45"/>
  <c r="R32" i="45"/>
  <c r="R17" i="45"/>
  <c r="R33" i="45"/>
  <c r="R49" i="45"/>
  <c r="R57" i="45"/>
  <c r="R65" i="45"/>
  <c r="R73" i="45"/>
  <c r="E12" i="20"/>
  <c r="E18" i="20"/>
  <c r="E26" i="20"/>
  <c r="E34" i="20"/>
  <c r="E43" i="20"/>
  <c r="E47" i="20"/>
  <c r="E13" i="21"/>
  <c r="E22" i="21"/>
  <c r="E27" i="21"/>
  <c r="E35" i="21"/>
  <c r="E44" i="21"/>
  <c r="E48" i="21"/>
  <c r="E11" i="22"/>
  <c r="E15" i="22"/>
  <c r="E18" i="22"/>
  <c r="E26" i="22"/>
  <c r="E34" i="22"/>
  <c r="E43" i="22"/>
  <c r="E47" i="22"/>
  <c r="E52" i="22"/>
  <c r="E14" i="23"/>
  <c r="E20" i="23"/>
  <c r="E28" i="23"/>
  <c r="E36" i="23"/>
  <c r="E42" i="23"/>
  <c r="E46" i="23"/>
  <c r="E55" i="23"/>
  <c r="E17" i="24"/>
  <c r="E25" i="24"/>
  <c r="E33" i="24"/>
  <c r="E21" i="20"/>
  <c r="E29" i="20"/>
  <c r="E37" i="20"/>
  <c r="E51" i="20"/>
  <c r="E54" i="20"/>
  <c r="E17" i="21"/>
  <c r="E30" i="21"/>
  <c r="E38" i="21"/>
  <c r="E21" i="22"/>
  <c r="E29" i="22"/>
  <c r="E37" i="22"/>
  <c r="E23" i="23"/>
  <c r="E31" i="23"/>
  <c r="E39" i="23"/>
  <c r="E49" i="23"/>
  <c r="E52" i="23"/>
  <c r="E14" i="24"/>
  <c r="E20" i="24"/>
  <c r="E28" i="24"/>
  <c r="E36" i="24"/>
  <c r="E42" i="24"/>
  <c r="E46" i="24"/>
  <c r="E55" i="24"/>
  <c r="E13" i="20"/>
  <c r="E16" i="20"/>
  <c r="E24" i="20"/>
  <c r="E32" i="20"/>
  <c r="E40" i="20"/>
  <c r="E44" i="20"/>
  <c r="E48" i="20"/>
  <c r="E11" i="21"/>
  <c r="E14" i="21"/>
  <c r="E20" i="21"/>
  <c r="E25" i="21"/>
  <c r="E33" i="21"/>
  <c r="E41" i="21"/>
  <c r="E45" i="21"/>
  <c r="E50" i="21"/>
  <c r="E53" i="21"/>
  <c r="E12" i="22"/>
  <c r="E16" i="22"/>
  <c r="E24" i="22"/>
  <c r="E32" i="22"/>
  <c r="E40" i="22"/>
  <c r="E44" i="22"/>
  <c r="E48" i="22"/>
  <c r="E51" i="22"/>
  <c r="E54" i="22"/>
  <c r="E11" i="23"/>
  <c r="E15" i="23"/>
  <c r="E18" i="23"/>
  <c r="E26" i="23"/>
  <c r="E34" i="23"/>
  <c r="E43" i="23"/>
  <c r="E47" i="23"/>
  <c r="E23" i="24"/>
  <c r="E31" i="24"/>
  <c r="E39" i="24"/>
  <c r="E49" i="24"/>
  <c r="E52" i="24"/>
  <c r="E19" i="20"/>
  <c r="E27" i="20"/>
  <c r="E35" i="20"/>
  <c r="E53" i="20"/>
  <c r="E23" i="21"/>
  <c r="E28" i="21"/>
  <c r="E36" i="21"/>
  <c r="E19" i="22"/>
  <c r="E27" i="22"/>
  <c r="E35" i="22"/>
  <c r="E21" i="23"/>
  <c r="E29" i="23"/>
  <c r="E37" i="23"/>
  <c r="E51" i="23"/>
  <c r="E54" i="23"/>
  <c r="E11" i="24"/>
  <c r="E15" i="24"/>
  <c r="E18" i="24"/>
  <c r="E26" i="24"/>
  <c r="E34" i="24"/>
  <c r="E43" i="24"/>
  <c r="E47" i="24"/>
  <c r="E22" i="20"/>
  <c r="E30" i="20"/>
  <c r="E38" i="20"/>
  <c r="E41" i="20"/>
  <c r="E45" i="20"/>
  <c r="E50" i="20"/>
  <c r="E39" i="21"/>
  <c r="E42" i="21"/>
  <c r="E46" i="21"/>
  <c r="E52" i="21"/>
  <c r="E55" i="21"/>
  <c r="E13" i="22"/>
  <c r="E22" i="22"/>
  <c r="E30" i="22"/>
  <c r="E38" i="22"/>
  <c r="E41" i="22"/>
  <c r="E45" i="22"/>
  <c r="E12" i="23"/>
  <c r="E16" i="23"/>
  <c r="E24" i="23"/>
  <c r="E32" i="23"/>
  <c r="E40" i="23"/>
  <c r="E44" i="23"/>
  <c r="E48" i="23"/>
  <c r="E21" i="24"/>
  <c r="E29" i="24"/>
  <c r="E37" i="24"/>
  <c r="E51" i="24"/>
  <c r="E54" i="24"/>
  <c r="E14" i="20"/>
  <c r="E17" i="20"/>
  <c r="E25" i="20"/>
  <c r="E33" i="20"/>
  <c r="E49" i="21"/>
  <c r="E33" i="22"/>
  <c r="E50" i="22"/>
  <c r="E53" i="22"/>
  <c r="E19" i="23"/>
  <c r="E27" i="23"/>
  <c r="E35" i="23"/>
  <c r="E12" i="24"/>
  <c r="E16" i="24"/>
  <c r="E24" i="24"/>
  <c r="E40" i="24"/>
  <c r="E20" i="20"/>
  <c r="E28" i="20"/>
  <c r="E36" i="20"/>
  <c r="E42" i="20"/>
  <c r="E46" i="20"/>
  <c r="E55" i="20"/>
  <c r="E29" i="21"/>
  <c r="E37" i="21"/>
  <c r="E43" i="21"/>
  <c r="E47" i="21"/>
  <c r="E28" i="22"/>
  <c r="E36" i="22"/>
  <c r="E46" i="22"/>
  <c r="E30" i="23"/>
  <c r="E38" i="23"/>
  <c r="E41" i="23"/>
  <c r="E45" i="23"/>
  <c r="E50" i="23"/>
  <c r="E53" i="23"/>
  <c r="F66" i="20"/>
  <c r="A27" i="21"/>
  <c r="D60" i="22"/>
  <c r="A49" i="24"/>
  <c r="A23" i="21"/>
  <c r="A39" i="21"/>
  <c r="F67" i="21"/>
  <c r="F92" i="22"/>
  <c r="A15" i="23"/>
  <c r="F91" i="23"/>
  <c r="A44" i="20"/>
  <c r="A54" i="20"/>
  <c r="A21" i="21"/>
  <c r="A37" i="21"/>
  <c r="F66" i="22"/>
  <c r="A47" i="23"/>
  <c r="F65" i="23"/>
  <c r="A19" i="21"/>
  <c r="A35" i="21"/>
  <c r="A55" i="21"/>
  <c r="D56" i="21"/>
  <c r="A17" i="21"/>
  <c r="A33" i="21"/>
  <c r="A12" i="22"/>
  <c r="A54" i="23"/>
  <c r="A50" i="20"/>
  <c r="A31" i="21"/>
  <c r="A44" i="22"/>
  <c r="A42" i="24"/>
  <c r="A15" i="20"/>
  <c r="A29" i="21"/>
  <c r="D59" i="24"/>
  <c r="A17" i="20"/>
  <c r="A19" i="20"/>
  <c r="A21" i="20"/>
  <c r="A23" i="20"/>
  <c r="A25" i="20"/>
  <c r="A27" i="20"/>
  <c r="A29" i="20"/>
  <c r="A31" i="20"/>
  <c r="A33" i="20"/>
  <c r="A35" i="20"/>
  <c r="A37" i="20"/>
  <c r="A39" i="20"/>
  <c r="A41" i="20"/>
  <c r="A55" i="20"/>
  <c r="D56" i="20"/>
  <c r="D60" i="20"/>
  <c r="F67" i="20"/>
  <c r="A14" i="21"/>
  <c r="A46" i="21"/>
  <c r="A51" i="21"/>
  <c r="D61" i="21"/>
  <c r="F62" i="21"/>
  <c r="F68" i="21"/>
  <c r="F94" i="21"/>
  <c r="A17" i="22"/>
  <c r="A19" i="22"/>
  <c r="A21" i="22"/>
  <c r="A23" i="22"/>
  <c r="A25" i="22"/>
  <c r="A27" i="22"/>
  <c r="A29" i="22"/>
  <c r="A31" i="22"/>
  <c r="A33" i="22"/>
  <c r="A35" i="22"/>
  <c r="A37" i="22"/>
  <c r="A39" i="22"/>
  <c r="A41" i="22"/>
  <c r="A55" i="22"/>
  <c r="D56" i="22"/>
  <c r="F62" i="22"/>
  <c r="F67" i="22"/>
  <c r="F93" i="22"/>
  <c r="A12" i="23"/>
  <c r="A44" i="23"/>
  <c r="A50" i="23"/>
  <c r="D60" i="23"/>
  <c r="F66" i="23"/>
  <c r="F92" i="23"/>
  <c r="A15" i="24"/>
  <c r="A47" i="24"/>
  <c r="A54" i="24"/>
  <c r="F65" i="24"/>
  <c r="F91" i="24"/>
  <c r="R29" i="45"/>
  <c r="A13" i="20"/>
  <c r="A47" i="20"/>
  <c r="D59" i="20"/>
  <c r="F65" i="20"/>
  <c r="A44" i="21"/>
  <c r="A50" i="21"/>
  <c r="D60" i="21"/>
  <c r="F66" i="21"/>
  <c r="F92" i="21"/>
  <c r="A15" i="22"/>
  <c r="A47" i="22"/>
  <c r="A54" i="22"/>
  <c r="F65" i="22"/>
  <c r="F91" i="22"/>
  <c r="A42" i="23"/>
  <c r="A49" i="23"/>
  <c r="D59" i="23"/>
  <c r="F90" i="23"/>
  <c r="A13" i="24"/>
  <c r="A18" i="24"/>
  <c r="A20" i="24"/>
  <c r="A22" i="24"/>
  <c r="A24" i="24"/>
  <c r="A26" i="24"/>
  <c r="A28" i="24"/>
  <c r="A30" i="24"/>
  <c r="A32" i="24"/>
  <c r="A34" i="24"/>
  <c r="A36" i="24"/>
  <c r="A38" i="24"/>
  <c r="A40" i="24"/>
  <c r="A45" i="24"/>
  <c r="A53" i="24"/>
  <c r="D58" i="24"/>
  <c r="F64" i="24"/>
  <c r="F89" i="24"/>
  <c r="R69" i="45"/>
  <c r="A42" i="20"/>
  <c r="A49" i="20"/>
  <c r="A53" i="20"/>
  <c r="A47" i="21"/>
  <c r="A54" i="21"/>
  <c r="D59" i="21"/>
  <c r="F65" i="21"/>
  <c r="F91" i="21"/>
  <c r="A42" i="22"/>
  <c r="A49" i="22"/>
  <c r="D59" i="22"/>
  <c r="F90" i="22"/>
  <c r="A13" i="23"/>
  <c r="A18" i="23"/>
  <c r="A20" i="23"/>
  <c r="A22" i="23"/>
  <c r="A24" i="23"/>
  <c r="A26" i="23"/>
  <c r="A28" i="23"/>
  <c r="A30" i="23"/>
  <c r="A32" i="23"/>
  <c r="A34" i="23"/>
  <c r="A36" i="23"/>
  <c r="A38" i="23"/>
  <c r="A40" i="23"/>
  <c r="A45" i="23"/>
  <c r="A53" i="23"/>
  <c r="D58" i="23"/>
  <c r="F64" i="23"/>
  <c r="F89" i="23"/>
  <c r="A16" i="24"/>
  <c r="A48" i="24"/>
  <c r="A52" i="24"/>
  <c r="F88" i="24"/>
  <c r="F96" i="24"/>
  <c r="R21" i="45"/>
  <c r="R53" i="45"/>
  <c r="R61" i="45"/>
  <c r="R77" i="45"/>
  <c r="R85" i="45"/>
  <c r="A11" i="20"/>
  <c r="A16" i="20"/>
  <c r="A18" i="20"/>
  <c r="A20" i="20"/>
  <c r="A22" i="20"/>
  <c r="A24" i="20"/>
  <c r="A26" i="20"/>
  <c r="A28" i="20"/>
  <c r="A30" i="20"/>
  <c r="A32" i="20"/>
  <c r="A34" i="20"/>
  <c r="A36" i="20"/>
  <c r="A38" i="20"/>
  <c r="A40" i="20"/>
  <c r="A45" i="20"/>
  <c r="D58" i="20"/>
  <c r="F64" i="20"/>
  <c r="A42" i="21"/>
  <c r="A49" i="21"/>
  <c r="A53" i="21"/>
  <c r="F90" i="21"/>
  <c r="A13" i="22"/>
  <c r="A18" i="22"/>
  <c r="A20" i="22"/>
  <c r="A22" i="22"/>
  <c r="A24" i="22"/>
  <c r="A26" i="22"/>
  <c r="A28" i="22"/>
  <c r="A30" i="22"/>
  <c r="A32" i="22"/>
  <c r="A34" i="22"/>
  <c r="A36" i="22"/>
  <c r="A38" i="22"/>
  <c r="A40" i="22"/>
  <c r="A45" i="22"/>
  <c r="A53" i="22"/>
  <c r="D58" i="22"/>
  <c r="F64" i="22"/>
  <c r="F89" i="22"/>
  <c r="A16" i="23"/>
  <c r="A48" i="23"/>
  <c r="A52" i="23"/>
  <c r="F88" i="23"/>
  <c r="F96" i="23"/>
  <c r="A11" i="24"/>
  <c r="A43" i="24"/>
  <c r="D57" i="24"/>
  <c r="F63" i="24"/>
  <c r="F69" i="24"/>
  <c r="F78" i="24"/>
  <c r="F79" i="24"/>
  <c r="F80" i="24"/>
  <c r="F81" i="24"/>
  <c r="F82" i="24"/>
  <c r="F83" i="24"/>
  <c r="F84" i="24"/>
  <c r="F85" i="24"/>
  <c r="F86" i="24"/>
  <c r="F87" i="24"/>
  <c r="F95" i="24"/>
  <c r="R45" i="45"/>
  <c r="R93" i="45"/>
  <c r="A14" i="20"/>
  <c r="A48" i="20"/>
  <c r="A52" i="20"/>
  <c r="F63" i="20"/>
  <c r="A36" i="21"/>
  <c r="A38" i="21"/>
  <c r="A40" i="21"/>
  <c r="A45" i="21"/>
  <c r="D58" i="21"/>
  <c r="F89" i="21"/>
  <c r="A16" i="22"/>
  <c r="A48" i="22"/>
  <c r="A52" i="22"/>
  <c r="F88" i="22"/>
  <c r="F96" i="22"/>
  <c r="A11" i="23"/>
  <c r="A43" i="23"/>
  <c r="D57" i="23"/>
  <c r="F63" i="23"/>
  <c r="F69" i="23"/>
  <c r="F78" i="23"/>
  <c r="F79" i="23"/>
  <c r="F80" i="23"/>
  <c r="F81" i="23"/>
  <c r="F82" i="23"/>
  <c r="F83" i="23"/>
  <c r="F84" i="23"/>
  <c r="F85" i="23"/>
  <c r="F86" i="23"/>
  <c r="F87" i="23"/>
  <c r="F95" i="23"/>
  <c r="A14" i="24"/>
  <c r="A46" i="24"/>
  <c r="A51" i="24"/>
  <c r="D61" i="24"/>
  <c r="F68" i="24"/>
  <c r="F94" i="24"/>
  <c r="R37" i="45"/>
  <c r="A43" i="20"/>
  <c r="D57" i="20"/>
  <c r="F69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1" i="20"/>
  <c r="F92" i="20"/>
  <c r="F93" i="20"/>
  <c r="F94" i="20"/>
  <c r="F95" i="20"/>
  <c r="F96" i="20"/>
  <c r="A11" i="21"/>
  <c r="A48" i="21"/>
  <c r="A52" i="21"/>
  <c r="A43" i="22"/>
  <c r="D57" i="22"/>
  <c r="F63" i="22"/>
  <c r="F69" i="22"/>
  <c r="F78" i="22"/>
  <c r="F79" i="22"/>
  <c r="F80" i="22"/>
  <c r="F81" i="22"/>
  <c r="F82" i="22"/>
  <c r="F83" i="22"/>
  <c r="F84" i="22"/>
  <c r="F85" i="22"/>
  <c r="F86" i="22"/>
  <c r="F87" i="22"/>
  <c r="F95" i="22"/>
  <c r="A14" i="23"/>
  <c r="A46" i="23"/>
  <c r="A51" i="23"/>
  <c r="D61" i="23"/>
  <c r="F68" i="23"/>
  <c r="F94" i="23"/>
  <c r="A17" i="24"/>
  <c r="A19" i="24"/>
  <c r="A21" i="24"/>
  <c r="A23" i="24"/>
  <c r="A25" i="24"/>
  <c r="A27" i="24"/>
  <c r="A29" i="24"/>
  <c r="A31" i="24"/>
  <c r="A33" i="24"/>
  <c r="A35" i="24"/>
  <c r="A37" i="24"/>
  <c r="A39" i="24"/>
  <c r="A41" i="24"/>
  <c r="A55" i="24"/>
  <c r="D56" i="24"/>
  <c r="F62" i="24"/>
  <c r="F67" i="24"/>
  <c r="F93" i="24"/>
  <c r="R13" i="45"/>
  <c r="A12" i="20"/>
  <c r="A46" i="20"/>
  <c r="A51" i="20"/>
  <c r="D61" i="20"/>
  <c r="F62" i="20"/>
  <c r="F68" i="20"/>
  <c r="A43" i="21"/>
  <c r="D57" i="21"/>
  <c r="F63" i="21"/>
  <c r="F69" i="21"/>
  <c r="F79" i="21"/>
  <c r="F81" i="21"/>
  <c r="F83" i="21"/>
  <c r="F84" i="21"/>
  <c r="F87" i="21"/>
  <c r="F95" i="21"/>
  <c r="A46" i="22"/>
  <c r="A51" i="22"/>
  <c r="D61" i="22"/>
  <c r="A27" i="23"/>
  <c r="A37" i="23"/>
  <c r="A39" i="23"/>
  <c r="A41" i="23"/>
  <c r="A55" i="23"/>
  <c r="F67" i="23"/>
  <c r="A44" i="24"/>
  <c r="A50" i="24"/>
  <c r="D60" i="24"/>
  <c r="R40" i="45"/>
  <c r="R48" i="45"/>
  <c r="R56" i="45"/>
  <c r="R64" i="45"/>
  <c r="R72" i="45"/>
  <c r="R88" i="45"/>
  <c r="R96" i="45"/>
  <c r="BS20" i="18"/>
  <c r="R15" i="45"/>
  <c r="R9" i="45"/>
  <c r="R81" i="45"/>
  <c r="P96" i="45"/>
  <c r="R63" i="45"/>
  <c r="R87" i="45"/>
  <c r="R39" i="45"/>
  <c r="R11" i="45"/>
  <c r="R19" i="45"/>
  <c r="R27" i="45"/>
  <c r="R35" i="45"/>
  <c r="R47" i="45"/>
  <c r="R23" i="45"/>
  <c r="R31" i="45"/>
  <c r="R55" i="45"/>
  <c r="R71" i="45"/>
  <c r="R79" i="45"/>
  <c r="R95" i="45"/>
  <c r="R14" i="45"/>
  <c r="R22" i="45"/>
  <c r="R30" i="45"/>
  <c r="R38" i="45"/>
  <c r="R46" i="45"/>
  <c r="R54" i="45"/>
  <c r="R62" i="45"/>
  <c r="R70" i="45"/>
  <c r="T101" i="45"/>
  <c r="S116" i="45"/>
  <c r="T122" i="45"/>
  <c r="S132" i="45"/>
  <c r="S120" i="45"/>
  <c r="T117" i="45"/>
  <c r="T133" i="45"/>
  <c r="S124" i="45"/>
  <c r="T121" i="45"/>
  <c r="S112" i="45"/>
  <c r="S128" i="45"/>
  <c r="AU7" i="17"/>
  <c r="GJ8" i="2"/>
  <c r="CZ8" i="2"/>
  <c r="P8" i="2"/>
  <c r="FY8" i="2"/>
  <c r="CO8" i="2"/>
  <c r="E8" i="2"/>
  <c r="FN8" i="2"/>
  <c r="CD8" i="2"/>
  <c r="FC8" i="2"/>
  <c r="BS8" i="2"/>
  <c r="ER8" i="2"/>
  <c r="BH8" i="2"/>
  <c r="EG8" i="2"/>
  <c r="AW8" i="2"/>
  <c r="HF8" i="2"/>
  <c r="DV8" i="2"/>
  <c r="AL8" i="2"/>
  <c r="AA8" i="2"/>
  <c r="DK8" i="2"/>
  <c r="GU8" i="2"/>
  <c r="L12" i="13"/>
  <c r="L13" i="13"/>
  <c r="N9" i="13" s="1"/>
  <c r="N10" i="13" s="1"/>
  <c r="N11" i="13" s="1"/>
  <c r="N12" i="13" s="1"/>
  <c r="N13" i="13" s="1"/>
  <c r="N14" i="13" s="1"/>
  <c r="N15" i="13" s="1"/>
  <c r="N16" i="13" s="1"/>
  <c r="N17" i="13" s="1"/>
  <c r="N18" i="13" s="1"/>
  <c r="N19" i="13" s="1"/>
  <c r="N20" i="13" s="1"/>
  <c r="N21" i="13" s="1"/>
  <c r="N22" i="13" s="1"/>
  <c r="N23" i="13" s="1"/>
  <c r="N24" i="13" s="1"/>
  <c r="N25" i="13" s="1"/>
  <c r="N26" i="13" s="1"/>
  <c r="N27" i="13" s="1"/>
  <c r="N28" i="13" s="1"/>
  <c r="N29" i="13" s="1"/>
  <c r="N30" i="13" s="1"/>
  <c r="N31" i="13" s="1"/>
  <c r="N32" i="13" s="1"/>
  <c r="N33" i="13" s="1"/>
  <c r="N34" i="13" s="1"/>
  <c r="N35" i="13" s="1"/>
  <c r="N36" i="13" s="1"/>
  <c r="N37" i="13" s="1"/>
  <c r="N38" i="13" s="1"/>
  <c r="N39" i="13" s="1"/>
  <c r="N40" i="13" s="1"/>
  <c r="N41" i="13" s="1"/>
  <c r="N42" i="13" s="1"/>
  <c r="N43" i="13" s="1"/>
  <c r="N44" i="13" s="1"/>
  <c r="N45" i="13" s="1"/>
  <c r="N46" i="13" s="1"/>
  <c r="N47" i="13" s="1"/>
  <c r="N48" i="13" s="1"/>
  <c r="N49" i="13" s="1"/>
  <c r="N50" i="13" s="1"/>
  <c r="N51" i="13" s="1"/>
  <c r="N52" i="13" s="1"/>
  <c r="N53" i="13" s="1"/>
  <c r="N54" i="13" s="1"/>
  <c r="N55" i="13" s="1"/>
  <c r="N56" i="13" s="1"/>
  <c r="N57" i="13" s="1"/>
  <c r="N58" i="13" s="1"/>
  <c r="N59" i="13" s="1"/>
  <c r="N60" i="13" s="1"/>
  <c r="N61" i="13" s="1"/>
  <c r="N62" i="13" s="1"/>
  <c r="N63" i="13" s="1"/>
  <c r="N64" i="13" s="1"/>
  <c r="N65" i="13" s="1"/>
  <c r="N66" i="13" s="1"/>
  <c r="N67" i="13" s="1"/>
  <c r="N68" i="13" s="1"/>
  <c r="N69" i="13" s="1"/>
  <c r="N70" i="13" s="1"/>
  <c r="N71" i="13" s="1"/>
  <c r="N72" i="13" s="1"/>
  <c r="N73" i="13" s="1"/>
  <c r="N74" i="13" s="1"/>
  <c r="N75" i="13" s="1"/>
  <c r="N76" i="13" s="1"/>
  <c r="N77" i="13" s="1"/>
  <c r="N78" i="13" s="1"/>
  <c r="N79" i="13" s="1"/>
  <c r="N80" i="13" s="1"/>
  <c r="N81" i="13" s="1"/>
  <c r="N82" i="13" s="1"/>
  <c r="N83" i="13" s="1"/>
  <c r="N84" i="13" s="1"/>
  <c r="N85" i="13" s="1"/>
  <c r="N86" i="13" s="1"/>
  <c r="N87" i="13" s="1"/>
  <c r="N88" i="13" s="1"/>
  <c r="N89" i="13" s="1"/>
  <c r="N90" i="13" s="1"/>
  <c r="N91" i="13" s="1"/>
  <c r="N92" i="13" s="1"/>
  <c r="N93" i="13" s="1"/>
  <c r="N94" i="13" s="1"/>
  <c r="N95" i="13" s="1"/>
  <c r="N96" i="13" s="1"/>
  <c r="N97" i="13" s="1"/>
  <c r="N98" i="13" s="1"/>
  <c r="N99" i="13" s="1"/>
  <c r="N100" i="13" s="1"/>
  <c r="N101" i="13" s="1"/>
  <c r="N102" i="13" s="1"/>
  <c r="N103" i="13" s="1"/>
  <c r="N104" i="13" s="1"/>
  <c r="N105" i="13" s="1"/>
  <c r="N106" i="13" s="1"/>
  <c r="N107" i="13" s="1"/>
  <c r="N108" i="13" s="1"/>
  <c r="N109" i="13" s="1"/>
  <c r="N110" i="13" s="1"/>
  <c r="N111" i="13" s="1"/>
  <c r="N112" i="13" s="1"/>
  <c r="N113" i="13" s="1"/>
  <c r="N114" i="13" s="1"/>
  <c r="N115" i="13" s="1"/>
  <c r="N116" i="13" s="1"/>
  <c r="N117" i="13" s="1"/>
  <c r="N118" i="13" s="1"/>
  <c r="N119" i="13" s="1"/>
  <c r="N120" i="13" s="1"/>
  <c r="N121" i="13" s="1"/>
  <c r="N122" i="13" s="1"/>
  <c r="N123" i="13" s="1"/>
  <c r="N124" i="13" s="1"/>
  <c r="N125" i="13" s="1"/>
  <c r="N126" i="13" s="1"/>
  <c r="N127" i="13" s="1"/>
  <c r="N128" i="13" s="1"/>
  <c r="N129" i="13" s="1"/>
  <c r="N130" i="13" s="1"/>
  <c r="N131" i="13" s="1"/>
  <c r="N132" i="13" s="1"/>
  <c r="N133" i="13" s="1"/>
  <c r="N134" i="13" s="1"/>
  <c r="N135" i="13" s="1"/>
  <c r="N136" i="13" s="1"/>
  <c r="N137" i="13" s="1"/>
  <c r="N138" i="13" s="1"/>
  <c r="N139" i="13" s="1"/>
  <c r="N140" i="13" s="1"/>
  <c r="N141" i="13" s="1"/>
  <c r="N142" i="13" s="1"/>
  <c r="N143" i="13" s="1"/>
  <c r="N144" i="13" s="1"/>
  <c r="N145" i="13" s="1"/>
  <c r="N146" i="13" s="1"/>
  <c r="N147" i="13" s="1"/>
  <c r="N148" i="13" s="1"/>
  <c r="N149" i="13" s="1"/>
  <c r="N150" i="13" s="1"/>
  <c r="N151" i="13" s="1"/>
  <c r="N152" i="13" s="1"/>
  <c r="N153" i="13" s="1"/>
  <c r="N154" i="13" s="1"/>
  <c r="N155" i="13" s="1"/>
  <c r="N156" i="13" s="1"/>
  <c r="N157" i="13" s="1"/>
  <c r="N158" i="13" s="1"/>
  <c r="N159" i="13" s="1"/>
  <c r="N160" i="13" s="1"/>
  <c r="N161" i="13" s="1"/>
  <c r="N162" i="13" s="1"/>
  <c r="N163" i="13" s="1"/>
  <c r="N164" i="13" s="1"/>
  <c r="N165" i="13" s="1"/>
  <c r="N166" i="13" s="1"/>
  <c r="N167" i="13" s="1"/>
  <c r="N168" i="13" s="1"/>
  <c r="N169" i="13" s="1"/>
  <c r="N170" i="13" s="1"/>
  <c r="N171" i="13" s="1"/>
  <c r="N172" i="13" s="1"/>
  <c r="N173" i="13" s="1"/>
  <c r="N174" i="13" s="1"/>
  <c r="N175" i="13" s="1"/>
  <c r="N176" i="13" s="1"/>
  <c r="N177" i="13" s="1"/>
  <c r="N178" i="13" s="1"/>
  <c r="N179" i="13" s="1"/>
  <c r="N180" i="13" s="1"/>
  <c r="N181" i="13" s="1"/>
  <c r="N182" i="13" s="1"/>
  <c r="N183" i="13" s="1"/>
  <c r="N184" i="13" s="1"/>
  <c r="N185" i="13" s="1"/>
  <c r="N186" i="13" s="1"/>
  <c r="N187" i="13" s="1"/>
  <c r="N188" i="13" s="1"/>
  <c r="N189" i="13" s="1"/>
  <c r="N190" i="13" s="1"/>
  <c r="N191" i="13" s="1"/>
  <c r="N192" i="13" s="1"/>
  <c r="N193" i="13" s="1"/>
  <c r="N194" i="13" s="1"/>
  <c r="N195" i="13" s="1"/>
  <c r="N196" i="13" s="1"/>
  <c r="N197" i="13" s="1"/>
  <c r="N198" i="13" s="1"/>
  <c r="N199" i="13" s="1"/>
  <c r="N200" i="13" s="1"/>
  <c r="N201" i="13" s="1"/>
  <c r="N202" i="13" s="1"/>
  <c r="N203" i="13" s="1"/>
  <c r="N204" i="13" s="1"/>
  <c r="N205" i="13" s="1"/>
  <c r="N206" i="13" s="1"/>
  <c r="N207" i="13" s="1"/>
  <c r="N208" i="13" s="1"/>
  <c r="N209" i="13" s="1"/>
  <c r="N210" i="13" s="1"/>
  <c r="N211" i="13" s="1"/>
  <c r="N212" i="13" s="1"/>
  <c r="N213" i="13" s="1"/>
  <c r="N214" i="13" s="1"/>
  <c r="N215" i="13" s="1"/>
  <c r="N216" i="13" s="1"/>
  <c r="N217" i="13" s="1"/>
  <c r="N218" i="13" s="1"/>
  <c r="N219" i="13" s="1"/>
  <c r="N220" i="13" s="1"/>
  <c r="N221" i="13" s="1"/>
  <c r="N222" i="13" s="1"/>
  <c r="N223" i="13" s="1"/>
  <c r="N224" i="13" s="1"/>
  <c r="N225" i="13" s="1"/>
  <c r="N226" i="13" s="1"/>
  <c r="N227" i="13" s="1"/>
  <c r="N228" i="13" s="1"/>
  <c r="N229" i="13" s="1"/>
  <c r="N230" i="13" s="1"/>
  <c r="N231" i="13" s="1"/>
  <c r="N232" i="13" s="1"/>
  <c r="N233" i="13" s="1"/>
  <c r="N234" i="13" s="1"/>
  <c r="N235" i="13" s="1"/>
  <c r="N236" i="13" s="1"/>
  <c r="N237" i="13" s="1"/>
  <c r="N238" i="13" s="1"/>
  <c r="N239" i="13" s="1"/>
  <c r="N240" i="13" s="1"/>
  <c r="N241" i="13" s="1"/>
  <c r="N242" i="13" s="1"/>
  <c r="N243" i="13" s="1"/>
  <c r="N244" i="13" s="1"/>
  <c r="N245" i="13" s="1"/>
  <c r="N246" i="13" s="1"/>
  <c r="N247" i="13" s="1"/>
  <c r="N248" i="13" s="1"/>
  <c r="N249" i="13" s="1"/>
  <c r="N250" i="13" s="1"/>
  <c r="N251" i="13" s="1"/>
  <c r="N252" i="13" s="1"/>
  <c r="N253" i="13" s="1"/>
  <c r="N254" i="13" s="1"/>
  <c r="N255" i="13" s="1"/>
  <c r="N256" i="13" s="1"/>
  <c r="L11" i="13"/>
  <c r="L10" i="13"/>
  <c r="L9" i="13"/>
  <c r="BS19" i="18"/>
  <c r="P7" i="17"/>
  <c r="T9" i="13"/>
  <c r="T13" i="13"/>
  <c r="V9" i="13" s="1"/>
  <c r="V10" i="13" s="1"/>
  <c r="V11" i="13" s="1"/>
  <c r="V12" i="13" s="1"/>
  <c r="V13" i="13" s="1"/>
  <c r="V14" i="13" s="1"/>
  <c r="V15" i="13" s="1"/>
  <c r="V16" i="13" s="1"/>
  <c r="V17" i="13" s="1"/>
  <c r="V18" i="13" s="1"/>
  <c r="V19" i="13" s="1"/>
  <c r="V20" i="13" s="1"/>
  <c r="V21" i="13" s="1"/>
  <c r="V22" i="13" s="1"/>
  <c r="V23" i="13" s="1"/>
  <c r="V24" i="13" s="1"/>
  <c r="V25" i="13" s="1"/>
  <c r="V26" i="13" s="1"/>
  <c r="V27" i="13" s="1"/>
  <c r="V28" i="13" s="1"/>
  <c r="V29" i="13" s="1"/>
  <c r="V30" i="13" s="1"/>
  <c r="V31" i="13" s="1"/>
  <c r="V32" i="13" s="1"/>
  <c r="V33" i="13" s="1"/>
  <c r="V34" i="13" s="1"/>
  <c r="V35" i="13" s="1"/>
  <c r="V36" i="13" s="1"/>
  <c r="V37" i="13" s="1"/>
  <c r="V38" i="13" s="1"/>
  <c r="V39" i="13" s="1"/>
  <c r="V40" i="13" s="1"/>
  <c r="V41" i="13" s="1"/>
  <c r="V42" i="13" s="1"/>
  <c r="V43" i="13" s="1"/>
  <c r="V44" i="13" s="1"/>
  <c r="V45" i="13" s="1"/>
  <c r="V46" i="13" s="1"/>
  <c r="V47" i="13" s="1"/>
  <c r="V48" i="13" s="1"/>
  <c r="V49" i="13" s="1"/>
  <c r="V50" i="13" s="1"/>
  <c r="V51" i="13" s="1"/>
  <c r="V52" i="13" s="1"/>
  <c r="V53" i="13" s="1"/>
  <c r="V54" i="13" s="1"/>
  <c r="V55" i="13" s="1"/>
  <c r="V56" i="13" s="1"/>
  <c r="V57" i="13" s="1"/>
  <c r="V58" i="13" s="1"/>
  <c r="V59" i="13" s="1"/>
  <c r="V60" i="13" s="1"/>
  <c r="V61" i="13" s="1"/>
  <c r="V62" i="13" s="1"/>
  <c r="V63" i="13" s="1"/>
  <c r="V64" i="13" s="1"/>
  <c r="V65" i="13" s="1"/>
  <c r="V66" i="13" s="1"/>
  <c r="V67" i="13" s="1"/>
  <c r="V68" i="13" s="1"/>
  <c r="V69" i="13" s="1"/>
  <c r="V70" i="13" s="1"/>
  <c r="V71" i="13" s="1"/>
  <c r="V72" i="13" s="1"/>
  <c r="V73" i="13" s="1"/>
  <c r="V74" i="13" s="1"/>
  <c r="V75" i="13" s="1"/>
  <c r="V76" i="13" s="1"/>
  <c r="V77" i="13" s="1"/>
  <c r="V78" i="13" s="1"/>
  <c r="V79" i="13" s="1"/>
  <c r="V80" i="13" s="1"/>
  <c r="V81" i="13" s="1"/>
  <c r="V82" i="13" s="1"/>
  <c r="V83" i="13" s="1"/>
  <c r="V84" i="13" s="1"/>
  <c r="V85" i="13" s="1"/>
  <c r="V86" i="13" s="1"/>
  <c r="V87" i="13" s="1"/>
  <c r="V88" i="13" s="1"/>
  <c r="V89" i="13" s="1"/>
  <c r="V90" i="13" s="1"/>
  <c r="V91" i="13" s="1"/>
  <c r="V92" i="13" s="1"/>
  <c r="V93" i="13" s="1"/>
  <c r="V94" i="13" s="1"/>
  <c r="V95" i="13" s="1"/>
  <c r="V96" i="13" s="1"/>
  <c r="V97" i="13" s="1"/>
  <c r="V98" i="13" s="1"/>
  <c r="V99" i="13" s="1"/>
  <c r="V100" i="13" s="1"/>
  <c r="V101" i="13" s="1"/>
  <c r="V102" i="13" s="1"/>
  <c r="V103" i="13" s="1"/>
  <c r="V104" i="13" s="1"/>
  <c r="V105" i="13" s="1"/>
  <c r="V106" i="13" s="1"/>
  <c r="V107" i="13" s="1"/>
  <c r="V108" i="13" s="1"/>
  <c r="V109" i="13" s="1"/>
  <c r="V110" i="13" s="1"/>
  <c r="V111" i="13" s="1"/>
  <c r="V112" i="13" s="1"/>
  <c r="V113" i="13" s="1"/>
  <c r="V114" i="13" s="1"/>
  <c r="V115" i="13" s="1"/>
  <c r="V116" i="13" s="1"/>
  <c r="V117" i="13" s="1"/>
  <c r="V118" i="13" s="1"/>
  <c r="V119" i="13" s="1"/>
  <c r="V120" i="13" s="1"/>
  <c r="V121" i="13" s="1"/>
  <c r="V122" i="13" s="1"/>
  <c r="V123" i="13" s="1"/>
  <c r="V124" i="13" s="1"/>
  <c r="V125" i="13" s="1"/>
  <c r="V126" i="13" s="1"/>
  <c r="V127" i="13" s="1"/>
  <c r="V128" i="13" s="1"/>
  <c r="V129" i="13" s="1"/>
  <c r="V130" i="13" s="1"/>
  <c r="V131" i="13" s="1"/>
  <c r="V132" i="13" s="1"/>
  <c r="V133" i="13" s="1"/>
  <c r="V134" i="13" s="1"/>
  <c r="V135" i="13" s="1"/>
  <c r="V136" i="13" s="1"/>
  <c r="V137" i="13" s="1"/>
  <c r="V138" i="13" s="1"/>
  <c r="V139" i="13" s="1"/>
  <c r="V140" i="13" s="1"/>
  <c r="V141" i="13" s="1"/>
  <c r="V142" i="13" s="1"/>
  <c r="V143" i="13" s="1"/>
  <c r="V144" i="13" s="1"/>
  <c r="V145" i="13" s="1"/>
  <c r="V146" i="13" s="1"/>
  <c r="V147" i="13" s="1"/>
  <c r="V148" i="13" s="1"/>
  <c r="V149" i="13" s="1"/>
  <c r="V150" i="13" s="1"/>
  <c r="V151" i="13" s="1"/>
  <c r="V152" i="13" s="1"/>
  <c r="V153" i="13" s="1"/>
  <c r="V154" i="13" s="1"/>
  <c r="V155" i="13" s="1"/>
  <c r="V156" i="13" s="1"/>
  <c r="V157" i="13" s="1"/>
  <c r="V158" i="13" s="1"/>
  <c r="V159" i="13" s="1"/>
  <c r="V160" i="13" s="1"/>
  <c r="V161" i="13" s="1"/>
  <c r="V162" i="13" s="1"/>
  <c r="V163" i="13" s="1"/>
  <c r="V164" i="13" s="1"/>
  <c r="V165" i="13" s="1"/>
  <c r="V166" i="13" s="1"/>
  <c r="V167" i="13" s="1"/>
  <c r="V168" i="13" s="1"/>
  <c r="V169" i="13" s="1"/>
  <c r="V170" i="13" s="1"/>
  <c r="V171" i="13" s="1"/>
  <c r="V172" i="13" s="1"/>
  <c r="V173" i="13" s="1"/>
  <c r="V174" i="13" s="1"/>
  <c r="V175" i="13" s="1"/>
  <c r="V176" i="13" s="1"/>
  <c r="V177" i="13" s="1"/>
  <c r="V178" i="13" s="1"/>
  <c r="V179" i="13" s="1"/>
  <c r="V180" i="13" s="1"/>
  <c r="V181" i="13" s="1"/>
  <c r="V182" i="13" s="1"/>
  <c r="V183" i="13" s="1"/>
  <c r="V184" i="13" s="1"/>
  <c r="V185" i="13" s="1"/>
  <c r="V186" i="13" s="1"/>
  <c r="V187" i="13" s="1"/>
  <c r="V188" i="13" s="1"/>
  <c r="V189" i="13" s="1"/>
  <c r="V190" i="13" s="1"/>
  <c r="V191" i="13" s="1"/>
  <c r="V192" i="13" s="1"/>
  <c r="V193" i="13" s="1"/>
  <c r="V194" i="13" s="1"/>
  <c r="V195" i="13" s="1"/>
  <c r="V196" i="13" s="1"/>
  <c r="V197" i="13" s="1"/>
  <c r="V198" i="13" s="1"/>
  <c r="V199" i="13" s="1"/>
  <c r="V200" i="13" s="1"/>
  <c r="V201" i="13" s="1"/>
  <c r="V202" i="13" s="1"/>
  <c r="V203" i="13" s="1"/>
  <c r="V204" i="13" s="1"/>
  <c r="V205" i="13" s="1"/>
  <c r="V206" i="13" s="1"/>
  <c r="V207" i="13" s="1"/>
  <c r="V208" i="13" s="1"/>
  <c r="V209" i="13" s="1"/>
  <c r="V210" i="13" s="1"/>
  <c r="V211" i="13" s="1"/>
  <c r="V212" i="13" s="1"/>
  <c r="V213" i="13" s="1"/>
  <c r="V214" i="13" s="1"/>
  <c r="V215" i="13" s="1"/>
  <c r="V216" i="13" s="1"/>
  <c r="V217" i="13" s="1"/>
  <c r="V218" i="13" s="1"/>
  <c r="V219" i="13" s="1"/>
  <c r="V220" i="13" s="1"/>
  <c r="V221" i="13" s="1"/>
  <c r="V222" i="13" s="1"/>
  <c r="V223" i="13" s="1"/>
  <c r="V224" i="13" s="1"/>
  <c r="V225" i="13" s="1"/>
  <c r="V226" i="13" s="1"/>
  <c r="V227" i="13" s="1"/>
  <c r="V228" i="13" s="1"/>
  <c r="V229" i="13" s="1"/>
  <c r="V230" i="13" s="1"/>
  <c r="V231" i="13" s="1"/>
  <c r="V232" i="13" s="1"/>
  <c r="V233" i="13" s="1"/>
  <c r="V234" i="13" s="1"/>
  <c r="V235" i="13" s="1"/>
  <c r="V236" i="13" s="1"/>
  <c r="V237" i="13" s="1"/>
  <c r="V238" i="13" s="1"/>
  <c r="V239" i="13" s="1"/>
  <c r="V240" i="13" s="1"/>
  <c r="V241" i="13" s="1"/>
  <c r="V242" i="13" s="1"/>
  <c r="V243" i="13" s="1"/>
  <c r="V244" i="13" s="1"/>
  <c r="V245" i="13" s="1"/>
  <c r="V246" i="13" s="1"/>
  <c r="V247" i="13" s="1"/>
  <c r="V248" i="13" s="1"/>
  <c r="V249" i="13" s="1"/>
  <c r="V250" i="13" s="1"/>
  <c r="V251" i="13" s="1"/>
  <c r="V252" i="13" s="1"/>
  <c r="V253" i="13" s="1"/>
  <c r="V254" i="13" s="1"/>
  <c r="V255" i="13" s="1"/>
  <c r="V256" i="13" s="1"/>
  <c r="V257" i="13" s="1"/>
  <c r="V258" i="13" s="1"/>
  <c r="V259" i="13" s="1"/>
  <c r="V260" i="13" s="1"/>
  <c r="V261" i="13" s="1"/>
  <c r="V262" i="13" s="1"/>
  <c r="V263" i="13" s="1"/>
  <c r="V264" i="13" s="1"/>
  <c r="V265" i="13" s="1"/>
  <c r="V266" i="13" s="1"/>
  <c r="V267" i="13" s="1"/>
  <c r="V268" i="13" s="1"/>
  <c r="V269" i="13" s="1"/>
  <c r="V270" i="13" s="1"/>
  <c r="V271" i="13" s="1"/>
  <c r="V272" i="13" s="1"/>
  <c r="V273" i="13" s="1"/>
  <c r="V274" i="13" s="1"/>
  <c r="V275" i="13" s="1"/>
  <c r="V276" i="13" s="1"/>
  <c r="V277" i="13" s="1"/>
  <c r="V278" i="13" s="1"/>
  <c r="V279" i="13" s="1"/>
  <c r="V280" i="13" s="1"/>
  <c r="V281" i="13" s="1"/>
  <c r="V282" i="13" s="1"/>
  <c r="V283" i="13" s="1"/>
  <c r="V284" i="13" s="1"/>
  <c r="V285" i="13" s="1"/>
  <c r="V286" i="13" s="1"/>
  <c r="V287" i="13" s="1"/>
  <c r="V288" i="13" s="1"/>
  <c r="V289" i="13" s="1"/>
  <c r="V290" i="13" s="1"/>
  <c r="V291" i="13" s="1"/>
  <c r="V292" i="13" s="1"/>
  <c r="V293" i="13" s="1"/>
  <c r="V294" i="13" s="1"/>
  <c r="V295" i="13" s="1"/>
  <c r="V296" i="13" s="1"/>
  <c r="V297" i="13" s="1"/>
  <c r="V298" i="13" s="1"/>
  <c r="V299" i="13" s="1"/>
  <c r="V300" i="13" s="1"/>
  <c r="V301" i="13" s="1"/>
  <c r="V302" i="13" s="1"/>
  <c r="V303" i="13" s="1"/>
  <c r="V304" i="13" s="1"/>
  <c r="V305" i="13" s="1"/>
  <c r="V306" i="13" s="1"/>
  <c r="V307" i="13" s="1"/>
  <c r="V308" i="13" s="1"/>
  <c r="V309" i="13" s="1"/>
  <c r="V310" i="13" s="1"/>
  <c r="V311" i="13" s="1"/>
  <c r="V312" i="13" s="1"/>
  <c r="V313" i="13" s="1"/>
  <c r="V314" i="13" s="1"/>
  <c r="V315" i="13" s="1"/>
  <c r="V316" i="13" s="1"/>
  <c r="V317" i="13" s="1"/>
  <c r="V318" i="13" s="1"/>
  <c r="V319" i="13" s="1"/>
  <c r="V320" i="13" s="1"/>
  <c r="V321" i="13" s="1"/>
  <c r="V322" i="13" s="1"/>
  <c r="V323" i="13" s="1"/>
  <c r="V324" i="13" s="1"/>
  <c r="V325" i="13" s="1"/>
  <c r="V326" i="13" s="1"/>
  <c r="V327" i="13" s="1"/>
  <c r="V328" i="13" s="1"/>
  <c r="V329" i="13" s="1"/>
  <c r="V330" i="13" s="1"/>
  <c r="V331" i="13" s="1"/>
  <c r="V332" i="13" s="1"/>
  <c r="V333" i="13" s="1"/>
  <c r="V334" i="13" s="1"/>
  <c r="V335" i="13" s="1"/>
  <c r="V336" i="13" s="1"/>
  <c r="V337" i="13" s="1"/>
  <c r="V338" i="13" s="1"/>
  <c r="V339" i="13" s="1"/>
  <c r="V340" i="13" s="1"/>
  <c r="V341" i="13" s="1"/>
  <c r="V342" i="13" s="1"/>
  <c r="V343" i="13" s="1"/>
  <c r="V344" i="13" s="1"/>
  <c r="V345" i="13" s="1"/>
  <c r="V346" i="13" s="1"/>
  <c r="V347" i="13" s="1"/>
  <c r="V348" i="13" s="1"/>
  <c r="V349" i="13" s="1"/>
  <c r="V350" i="13" s="1"/>
  <c r="V351" i="13" s="1"/>
  <c r="V352" i="13" s="1"/>
  <c r="V353" i="13" s="1"/>
  <c r="V354" i="13" s="1"/>
  <c r="V355" i="13" s="1"/>
  <c r="V356" i="13" s="1"/>
  <c r="V357" i="13" s="1"/>
  <c r="V358" i="13" s="1"/>
  <c r="V359" i="13" s="1"/>
  <c r="V360" i="13" s="1"/>
  <c r="V361" i="13" s="1"/>
  <c r="V362" i="13" s="1"/>
  <c r="V363" i="13" s="1"/>
  <c r="V364" i="13" s="1"/>
  <c r="V365" i="13" s="1"/>
  <c r="V366" i="13" s="1"/>
  <c r="V367" i="13" s="1"/>
  <c r="V368" i="13" s="1"/>
  <c r="V369" i="13" s="1"/>
  <c r="V370" i="13" s="1"/>
  <c r="V371" i="13" s="1"/>
  <c r="V372" i="13" s="1"/>
  <c r="V373" i="13" s="1"/>
  <c r="V374" i="13" s="1"/>
  <c r="V375" i="13" s="1"/>
  <c r="V376" i="13" s="1"/>
  <c r="V377" i="13" s="1"/>
  <c r="V378" i="13" s="1"/>
  <c r="V379" i="13" s="1"/>
  <c r="V380" i="13" s="1"/>
  <c r="V381" i="13" s="1"/>
  <c r="V382" i="13" s="1"/>
  <c r="V383" i="13" s="1"/>
  <c r="V384" i="13" s="1"/>
  <c r="V385" i="13" s="1"/>
  <c r="V386" i="13" s="1"/>
  <c r="V387" i="13" s="1"/>
  <c r="V388" i="13" s="1"/>
  <c r="V389" i="13" s="1"/>
  <c r="V390" i="13" s="1"/>
  <c r="V391" i="13" s="1"/>
  <c r="V392" i="13" s="1"/>
  <c r="V393" i="13" s="1"/>
  <c r="V394" i="13" s="1"/>
  <c r="V395" i="13" s="1"/>
  <c r="V396" i="13" s="1"/>
  <c r="V397" i="13" s="1"/>
  <c r="V398" i="13" s="1"/>
  <c r="V399" i="13" s="1"/>
  <c r="V400" i="13" s="1"/>
  <c r="V401" i="13" s="1"/>
  <c r="V402" i="13" s="1"/>
  <c r="V403" i="13" s="1"/>
  <c r="V404" i="13" s="1"/>
  <c r="V405" i="13" s="1"/>
  <c r="V406" i="13" s="1"/>
  <c r="V407" i="13" s="1"/>
  <c r="V408" i="13" s="1"/>
  <c r="V409" i="13" s="1"/>
  <c r="E23" i="13"/>
  <c r="E24" i="13"/>
  <c r="T10" i="13"/>
  <c r="T11" i="13"/>
  <c r="AB13" i="13"/>
  <c r="AD9" i="13" s="1"/>
  <c r="AD10" i="13" s="1"/>
  <c r="AD11" i="13" s="1"/>
  <c r="AD12" i="13" s="1"/>
  <c r="AD13" i="13" s="1"/>
  <c r="AD14" i="13" s="1"/>
  <c r="AD15" i="13" s="1"/>
  <c r="AD16" i="13" s="1"/>
  <c r="AD17" i="13" s="1"/>
  <c r="AD18" i="13" s="1"/>
  <c r="AD19" i="13" s="1"/>
  <c r="AD20" i="13" s="1"/>
  <c r="AD21" i="13" s="1"/>
  <c r="AD22" i="13" s="1"/>
  <c r="AD23" i="13" s="1"/>
  <c r="AD24" i="13" s="1"/>
  <c r="AD25" i="13" s="1"/>
  <c r="AD26" i="13" s="1"/>
  <c r="AD27" i="13" s="1"/>
  <c r="AD28" i="13" s="1"/>
  <c r="AD29" i="13" s="1"/>
  <c r="AD30" i="13" s="1"/>
  <c r="AD31" i="13" s="1"/>
  <c r="AD32" i="13" s="1"/>
  <c r="AD33" i="13" s="1"/>
  <c r="AD34" i="13" s="1"/>
  <c r="AD35" i="13" s="1"/>
  <c r="AD36" i="13" s="1"/>
  <c r="AD37" i="13" s="1"/>
  <c r="AD38" i="13" s="1"/>
  <c r="AD39" i="13" s="1"/>
  <c r="AD40" i="13" s="1"/>
  <c r="AD41" i="13" s="1"/>
  <c r="AD42" i="13" s="1"/>
  <c r="AD43" i="13" s="1"/>
  <c r="AD44" i="13" s="1"/>
  <c r="AD45" i="13" s="1"/>
  <c r="AD46" i="13" s="1"/>
  <c r="AD47" i="13" s="1"/>
  <c r="AD48" i="13" s="1"/>
  <c r="AD49" i="13" s="1"/>
  <c r="AD50" i="13" s="1"/>
  <c r="AD51" i="13" s="1"/>
  <c r="AD52" i="13" s="1"/>
  <c r="AD53" i="13" s="1"/>
  <c r="AD54" i="13" s="1"/>
  <c r="AD55" i="13" s="1"/>
  <c r="AD56" i="13" s="1"/>
  <c r="AD57" i="13" s="1"/>
  <c r="AD58" i="13" s="1"/>
  <c r="AD59" i="13" s="1"/>
  <c r="AD60" i="13" s="1"/>
  <c r="AD61" i="13" s="1"/>
  <c r="AD62" i="13" s="1"/>
  <c r="AD63" i="13" s="1"/>
  <c r="AD64" i="13" s="1"/>
  <c r="AD65" i="13" s="1"/>
  <c r="AD66" i="13" s="1"/>
  <c r="AD67" i="13" s="1"/>
  <c r="AD68" i="13" s="1"/>
  <c r="AD69" i="13" s="1"/>
  <c r="AD70" i="13" s="1"/>
  <c r="AD71" i="13" s="1"/>
  <c r="AD72" i="13" s="1"/>
  <c r="AD73" i="13" s="1"/>
  <c r="AD74" i="13" s="1"/>
  <c r="AD75" i="13" s="1"/>
  <c r="AD76" i="13" s="1"/>
  <c r="AD77" i="13" s="1"/>
  <c r="AD78" i="13" s="1"/>
  <c r="AD79" i="13" s="1"/>
  <c r="AD80" i="13" s="1"/>
  <c r="AD81" i="13" s="1"/>
  <c r="AD82" i="13" s="1"/>
  <c r="AD83" i="13" s="1"/>
  <c r="AD84" i="13" s="1"/>
  <c r="AD85" i="13" s="1"/>
  <c r="AD86" i="13" s="1"/>
  <c r="AD87" i="13" s="1"/>
  <c r="AD88" i="13" s="1"/>
  <c r="AD89" i="13" s="1"/>
  <c r="AD90" i="13" s="1"/>
  <c r="AD91" i="13" s="1"/>
  <c r="AD92" i="13" s="1"/>
  <c r="AD93" i="13" s="1"/>
  <c r="AD94" i="13" s="1"/>
  <c r="AD95" i="13" s="1"/>
  <c r="AD96" i="13" s="1"/>
  <c r="AD97" i="13" s="1"/>
  <c r="AD98" i="13" s="1"/>
  <c r="AD99" i="13" s="1"/>
  <c r="AD100" i="13" s="1"/>
  <c r="AD101" i="13" s="1"/>
  <c r="AD102" i="13" s="1"/>
  <c r="AD103" i="13" s="1"/>
  <c r="AD104" i="13" s="1"/>
  <c r="AD105" i="13" s="1"/>
  <c r="AD106" i="13" s="1"/>
  <c r="AD107" i="13" s="1"/>
  <c r="AD108" i="13" s="1"/>
  <c r="AD109" i="13" s="1"/>
  <c r="AD110" i="13" s="1"/>
  <c r="AD111" i="13" s="1"/>
  <c r="AD112" i="13" s="1"/>
  <c r="AD113" i="13" s="1"/>
  <c r="AD114" i="13" s="1"/>
  <c r="AD115" i="13" s="1"/>
  <c r="AD116" i="13" s="1"/>
  <c r="AD117" i="13" s="1"/>
  <c r="AD118" i="13" s="1"/>
  <c r="AD119" i="13" s="1"/>
  <c r="AD120" i="13" s="1"/>
  <c r="AD121" i="13" s="1"/>
  <c r="AD122" i="13" s="1"/>
  <c r="AD123" i="13" s="1"/>
  <c r="AD124" i="13" s="1"/>
  <c r="AD125" i="13" s="1"/>
  <c r="AD126" i="13" s="1"/>
  <c r="AD127" i="13" s="1"/>
  <c r="AD128" i="13" s="1"/>
  <c r="AD129" i="13" s="1"/>
  <c r="AD130" i="13" s="1"/>
  <c r="AD131" i="13" s="1"/>
  <c r="AD132" i="13" s="1"/>
  <c r="AD133" i="13" s="1"/>
  <c r="AD134" i="13" s="1"/>
  <c r="AD135" i="13" s="1"/>
  <c r="AD136" i="13" s="1"/>
  <c r="AD137" i="13" s="1"/>
  <c r="AD138" i="13" s="1"/>
  <c r="AD139" i="13" s="1"/>
  <c r="AD140" i="13" s="1"/>
  <c r="AD141" i="13" s="1"/>
  <c r="AD142" i="13" s="1"/>
  <c r="AD143" i="13" s="1"/>
  <c r="AD144" i="13" s="1"/>
  <c r="AD145" i="13" s="1"/>
  <c r="AD146" i="13" s="1"/>
  <c r="AD147" i="13" s="1"/>
  <c r="AD148" i="13" s="1"/>
  <c r="AD149" i="13" s="1"/>
  <c r="AD150" i="13" s="1"/>
  <c r="AD151" i="13" s="1"/>
  <c r="AD152" i="13" s="1"/>
  <c r="AD153" i="13" s="1"/>
  <c r="AD154" i="13" s="1"/>
  <c r="AD155" i="13" s="1"/>
  <c r="AD156" i="13" s="1"/>
  <c r="AD157" i="13" s="1"/>
  <c r="AD158" i="13" s="1"/>
  <c r="AD159" i="13" s="1"/>
  <c r="AD160" i="13" s="1"/>
  <c r="AD161" i="13" s="1"/>
  <c r="AD162" i="13" s="1"/>
  <c r="AD163" i="13" s="1"/>
  <c r="AD164" i="13" s="1"/>
  <c r="AD165" i="13" s="1"/>
  <c r="AD166" i="13" s="1"/>
  <c r="AD167" i="13" s="1"/>
  <c r="AD168" i="13" s="1"/>
  <c r="AD169" i="13" s="1"/>
  <c r="AD170" i="13" s="1"/>
  <c r="AD171" i="13" s="1"/>
  <c r="AD172" i="13" s="1"/>
  <c r="AD173" i="13" s="1"/>
  <c r="AD174" i="13" s="1"/>
  <c r="AD175" i="13" s="1"/>
  <c r="AD176" i="13" s="1"/>
  <c r="AD177" i="13" s="1"/>
  <c r="AD178" i="13" s="1"/>
  <c r="AD179" i="13" s="1"/>
  <c r="AD180" i="13" s="1"/>
  <c r="AD181" i="13" s="1"/>
  <c r="AD182" i="13" s="1"/>
  <c r="AD183" i="13" s="1"/>
  <c r="AD184" i="13" s="1"/>
  <c r="AD185" i="13" s="1"/>
  <c r="AD186" i="13" s="1"/>
  <c r="AD187" i="13" s="1"/>
  <c r="AD188" i="13" s="1"/>
  <c r="AD189" i="13" s="1"/>
  <c r="AD190" i="13" s="1"/>
  <c r="AD191" i="13" s="1"/>
  <c r="AD192" i="13" s="1"/>
  <c r="AD193" i="13" s="1"/>
  <c r="AD194" i="13" s="1"/>
  <c r="AD195" i="13" s="1"/>
  <c r="AD196" i="13" s="1"/>
  <c r="AD197" i="13" s="1"/>
  <c r="AD198" i="13" s="1"/>
  <c r="AD199" i="13" s="1"/>
  <c r="AD200" i="13" s="1"/>
  <c r="AD201" i="13" s="1"/>
  <c r="AD202" i="13" s="1"/>
  <c r="AD203" i="13" s="1"/>
  <c r="AD204" i="13" s="1"/>
  <c r="AD205" i="13" s="1"/>
  <c r="AD206" i="13" s="1"/>
  <c r="AD207" i="13" s="1"/>
  <c r="AD208" i="13" s="1"/>
  <c r="AD209" i="13" s="1"/>
  <c r="AD210" i="13" s="1"/>
  <c r="AD211" i="13" s="1"/>
  <c r="AD212" i="13" s="1"/>
  <c r="AD213" i="13" s="1"/>
  <c r="AD214" i="13" s="1"/>
  <c r="AD215" i="13" s="1"/>
  <c r="AD216" i="13" s="1"/>
  <c r="AD217" i="13" s="1"/>
  <c r="AD218" i="13" s="1"/>
  <c r="AD219" i="13" s="1"/>
  <c r="AD220" i="13" s="1"/>
  <c r="AD221" i="13" s="1"/>
  <c r="AD222" i="13" s="1"/>
  <c r="AD223" i="13" s="1"/>
  <c r="AD224" i="13" s="1"/>
  <c r="AD225" i="13" s="1"/>
  <c r="AD226" i="13" s="1"/>
  <c r="AD227" i="13" s="1"/>
  <c r="AD228" i="13" s="1"/>
  <c r="AD229" i="13" s="1"/>
  <c r="AD230" i="13" s="1"/>
  <c r="AD231" i="13" s="1"/>
  <c r="AD232" i="13" s="1"/>
  <c r="AD233" i="13" s="1"/>
  <c r="AD234" i="13" s="1"/>
  <c r="AD235" i="13" s="1"/>
  <c r="AD236" i="13" s="1"/>
  <c r="AD237" i="13" s="1"/>
  <c r="AD238" i="13" s="1"/>
  <c r="AD239" i="13" s="1"/>
  <c r="AD240" i="13" s="1"/>
  <c r="AD241" i="13" s="1"/>
  <c r="AD242" i="13" s="1"/>
  <c r="AD243" i="13" s="1"/>
  <c r="AD244" i="13" s="1"/>
  <c r="AD245" i="13" s="1"/>
  <c r="AD246" i="13" s="1"/>
  <c r="AD247" i="13" s="1"/>
  <c r="AD248" i="13" s="1"/>
  <c r="AD249" i="13" s="1"/>
  <c r="AD250" i="13" s="1"/>
  <c r="AD251" i="13" s="1"/>
  <c r="AD252" i="13" s="1"/>
  <c r="AD253" i="13" s="1"/>
  <c r="AD254" i="13" s="1"/>
  <c r="AD255" i="13" s="1"/>
  <c r="AD256" i="13" s="1"/>
  <c r="AD257" i="13" s="1"/>
  <c r="AD258" i="13" s="1"/>
  <c r="AD259" i="13" s="1"/>
  <c r="AD260" i="13" s="1"/>
  <c r="AD261" i="13" s="1"/>
  <c r="AD262" i="13" s="1"/>
  <c r="AD263" i="13" s="1"/>
  <c r="AD264" i="13" s="1"/>
  <c r="AD265" i="13" s="1"/>
  <c r="AD266" i="13" s="1"/>
  <c r="AD267" i="13" s="1"/>
  <c r="AD268" i="13" s="1"/>
  <c r="AD269" i="13" s="1"/>
  <c r="AD270" i="13" s="1"/>
  <c r="AD271" i="13" s="1"/>
  <c r="AD272" i="13" s="1"/>
  <c r="AD273" i="13" s="1"/>
  <c r="AD274" i="13" s="1"/>
  <c r="AD275" i="13" s="1"/>
  <c r="AD276" i="13" s="1"/>
  <c r="AD277" i="13" s="1"/>
  <c r="AD278" i="13" s="1"/>
  <c r="AD279" i="13" s="1"/>
  <c r="AD280" i="13" s="1"/>
  <c r="AD281" i="13" s="1"/>
  <c r="AD282" i="13" s="1"/>
  <c r="AD283" i="13" s="1"/>
  <c r="AD284" i="13" s="1"/>
  <c r="AD285" i="13" s="1"/>
  <c r="AD286" i="13" s="1"/>
  <c r="AD287" i="13" s="1"/>
  <c r="AD288" i="13" s="1"/>
  <c r="AD289" i="13" s="1"/>
  <c r="AD290" i="13" s="1"/>
  <c r="AD291" i="13" s="1"/>
  <c r="AD292" i="13" s="1"/>
  <c r="AD293" i="13" s="1"/>
  <c r="AD294" i="13" s="1"/>
  <c r="AD295" i="13" s="1"/>
  <c r="AD296" i="13" s="1"/>
  <c r="AD297" i="13" s="1"/>
  <c r="AD298" i="13" s="1"/>
  <c r="AD299" i="13" s="1"/>
  <c r="AD300" i="13" s="1"/>
  <c r="AD301" i="13" s="1"/>
  <c r="AD302" i="13" s="1"/>
  <c r="AD303" i="13" s="1"/>
  <c r="AD304" i="13" s="1"/>
  <c r="AD305" i="13" s="1"/>
  <c r="AD306" i="13" s="1"/>
  <c r="AD307" i="13" s="1"/>
  <c r="AD308" i="13" s="1"/>
  <c r="AD309" i="13" s="1"/>
  <c r="AD310" i="13" s="1"/>
  <c r="AD311" i="13" s="1"/>
  <c r="AD312" i="13" s="1"/>
  <c r="AD313" i="13" s="1"/>
  <c r="AD314" i="13" s="1"/>
  <c r="AD315" i="13" s="1"/>
  <c r="AD316" i="13" s="1"/>
  <c r="AD317" i="13" s="1"/>
  <c r="AD318" i="13" s="1"/>
  <c r="AD319" i="13" s="1"/>
  <c r="AD320" i="13" s="1"/>
  <c r="AD321" i="13" s="1"/>
  <c r="AD322" i="13" s="1"/>
  <c r="AD323" i="13" s="1"/>
  <c r="AD324" i="13" s="1"/>
  <c r="AD325" i="13" s="1"/>
  <c r="AD326" i="13" s="1"/>
  <c r="AD327" i="13" s="1"/>
  <c r="AD328" i="13" s="1"/>
  <c r="AD329" i="13" s="1"/>
  <c r="AD330" i="13" s="1"/>
  <c r="AD331" i="13" s="1"/>
  <c r="AD332" i="13" s="1"/>
  <c r="AD333" i="13" s="1"/>
  <c r="AD334" i="13" s="1"/>
  <c r="AD335" i="13" s="1"/>
  <c r="AD336" i="13" s="1"/>
  <c r="AD337" i="13" s="1"/>
  <c r="AD338" i="13" s="1"/>
  <c r="AD339" i="13" s="1"/>
  <c r="AD340" i="13" s="1"/>
  <c r="AD341" i="13" s="1"/>
  <c r="AD342" i="13" s="1"/>
  <c r="AD343" i="13" s="1"/>
  <c r="AD344" i="13" s="1"/>
  <c r="AD345" i="13" s="1"/>
  <c r="AD346" i="13" s="1"/>
  <c r="AD347" i="13" s="1"/>
  <c r="AD348" i="13" s="1"/>
  <c r="AD349" i="13" s="1"/>
  <c r="AD350" i="13" s="1"/>
  <c r="AD351" i="13" s="1"/>
  <c r="AD352" i="13" s="1"/>
  <c r="AD353" i="13" s="1"/>
  <c r="AD354" i="13" s="1"/>
  <c r="AD355" i="13" s="1"/>
  <c r="AD356" i="13" s="1"/>
  <c r="AD357" i="13" s="1"/>
  <c r="AD358" i="13" s="1"/>
  <c r="AD359" i="13" s="1"/>
  <c r="AD360" i="13" s="1"/>
  <c r="AD361" i="13" s="1"/>
  <c r="AD362" i="13" s="1"/>
  <c r="AD363" i="13" s="1"/>
  <c r="AD364" i="13" s="1"/>
  <c r="AD365" i="13" s="1"/>
  <c r="AD366" i="13" s="1"/>
  <c r="AD367" i="13" s="1"/>
  <c r="AD368" i="13" s="1"/>
  <c r="AD369" i="13" s="1"/>
  <c r="AD370" i="13" s="1"/>
  <c r="AD371" i="13" s="1"/>
  <c r="AD372" i="13" s="1"/>
  <c r="AD373" i="13" s="1"/>
  <c r="AD374" i="13" s="1"/>
  <c r="AD375" i="13" s="1"/>
  <c r="AD376" i="13" s="1"/>
  <c r="AD377" i="13" s="1"/>
  <c r="AD378" i="13" s="1"/>
  <c r="AD379" i="13" s="1"/>
  <c r="AD380" i="13" s="1"/>
  <c r="AD381" i="13" s="1"/>
  <c r="AD382" i="13" s="1"/>
  <c r="AD383" i="13" s="1"/>
  <c r="AD384" i="13" s="1"/>
  <c r="AD385" i="13" s="1"/>
  <c r="AD386" i="13" s="1"/>
  <c r="AD387" i="13" s="1"/>
  <c r="AD388" i="13" s="1"/>
  <c r="AD389" i="13" s="1"/>
  <c r="AD390" i="13" s="1"/>
  <c r="AD391" i="13" s="1"/>
  <c r="AD392" i="13" s="1"/>
  <c r="AD393" i="13" s="1"/>
  <c r="AD394" i="13" s="1"/>
  <c r="AD395" i="13" s="1"/>
  <c r="AD396" i="13" s="1"/>
  <c r="AD397" i="13" s="1"/>
  <c r="AD398" i="13" s="1"/>
  <c r="AD399" i="13" s="1"/>
  <c r="AD400" i="13" s="1"/>
  <c r="AD401" i="13" s="1"/>
  <c r="AD402" i="13" s="1"/>
  <c r="AD403" i="13" s="1"/>
  <c r="AD404" i="13" s="1"/>
  <c r="AD405" i="13" s="1"/>
  <c r="AD406" i="13" s="1"/>
  <c r="AD407" i="13" s="1"/>
  <c r="AD408" i="13" s="1"/>
  <c r="AD409" i="13" s="1"/>
  <c r="AB9" i="13"/>
  <c r="E88" i="21"/>
  <c r="E88" i="24"/>
  <c r="E88" i="23"/>
  <c r="E88" i="22"/>
  <c r="E89" i="21"/>
  <c r="E89" i="24"/>
  <c r="E89" i="23"/>
  <c r="E89" i="22"/>
  <c r="E90" i="21"/>
  <c r="E90" i="24"/>
  <c r="E90" i="23"/>
  <c r="E90" i="22"/>
  <c r="E91" i="21"/>
  <c r="E91" i="24"/>
  <c r="E91" i="23"/>
  <c r="E91" i="22"/>
  <c r="E92" i="21"/>
  <c r="E92" i="24"/>
  <c r="E92" i="23"/>
  <c r="E92" i="22"/>
  <c r="E93" i="21"/>
  <c r="E93" i="24"/>
  <c r="E93" i="23"/>
  <c r="E93" i="22"/>
  <c r="E94" i="21"/>
  <c r="E94" i="24"/>
  <c r="E94" i="23"/>
  <c r="E94" i="22"/>
  <c r="E95" i="21"/>
  <c r="E95" i="24"/>
  <c r="E95" i="23"/>
  <c r="E95" i="22"/>
  <c r="E96" i="21"/>
  <c r="E96" i="24"/>
  <c r="E96" i="23"/>
  <c r="E96" i="22"/>
  <c r="D11" i="20"/>
  <c r="D11" i="21"/>
  <c r="D11" i="22"/>
  <c r="D11" i="24"/>
  <c r="D11" i="23"/>
  <c r="D12" i="22"/>
  <c r="D12" i="24"/>
  <c r="D12" i="23"/>
  <c r="D12" i="20"/>
  <c r="D13" i="24"/>
  <c r="D13" i="23"/>
  <c r="D14" i="21"/>
  <c r="D14" i="24"/>
  <c r="D14" i="23"/>
  <c r="D14" i="22"/>
  <c r="D15" i="20"/>
  <c r="D15" i="21"/>
  <c r="D15" i="24"/>
  <c r="D15" i="23"/>
  <c r="D15" i="22"/>
  <c r="D16" i="21"/>
  <c r="D16" i="24"/>
  <c r="D16" i="23"/>
  <c r="D16" i="22"/>
  <c r="F70" i="24"/>
  <c r="F70" i="23"/>
  <c r="F70" i="22"/>
  <c r="F70" i="20"/>
  <c r="F71" i="24"/>
  <c r="F71" i="23"/>
  <c r="F71" i="22"/>
  <c r="F71" i="20"/>
  <c r="F72" i="24"/>
  <c r="F72" i="23"/>
  <c r="F72" i="22"/>
  <c r="F72" i="20"/>
  <c r="F73" i="24"/>
  <c r="F73" i="23"/>
  <c r="F73" i="22"/>
  <c r="F73" i="20"/>
  <c r="F74" i="24"/>
  <c r="F74" i="23"/>
  <c r="F74" i="22"/>
  <c r="F74" i="20"/>
  <c r="F75" i="24"/>
  <c r="F75" i="23"/>
  <c r="F75" i="22"/>
  <c r="F75" i="20"/>
  <c r="F76" i="24"/>
  <c r="F76" i="23"/>
  <c r="F76" i="22"/>
  <c r="F76" i="20"/>
  <c r="F77" i="24"/>
  <c r="F77" i="23"/>
  <c r="F77" i="22"/>
  <c r="F77" i="20"/>
  <c r="B50" i="20"/>
  <c r="B50" i="21"/>
  <c r="B50" i="24"/>
  <c r="B50" i="23"/>
  <c r="B50" i="22"/>
  <c r="B51" i="20"/>
  <c r="B51" i="21"/>
  <c r="B51" i="24"/>
  <c r="B51" i="23"/>
  <c r="B51" i="22"/>
  <c r="B52" i="20"/>
  <c r="B52" i="21"/>
  <c r="B53" i="24"/>
  <c r="B53" i="23"/>
  <c r="B53" i="22"/>
  <c r="B53" i="20"/>
  <c r="B54" i="21"/>
  <c r="B54" i="24"/>
  <c r="B54" i="23"/>
  <c r="B54" i="22"/>
  <c r="B55" i="20"/>
  <c r="B55" i="21"/>
  <c r="B55" i="24"/>
  <c r="B55" i="23"/>
  <c r="B55" i="22"/>
  <c r="A56" i="20"/>
  <c r="A56" i="21"/>
  <c r="A56" i="24"/>
  <c r="A56" i="23"/>
  <c r="A56" i="22"/>
  <c r="A57" i="20"/>
  <c r="A57" i="21"/>
  <c r="A57" i="24"/>
  <c r="A57" i="23"/>
  <c r="A57" i="22"/>
  <c r="A58" i="20"/>
  <c r="A58" i="21"/>
  <c r="A58" i="24"/>
  <c r="A58" i="23"/>
  <c r="A58" i="22"/>
  <c r="A59" i="20"/>
  <c r="A59" i="21"/>
  <c r="A60" i="24"/>
  <c r="A60" i="23"/>
  <c r="A60" i="22"/>
  <c r="A60" i="20"/>
  <c r="A61" i="21"/>
  <c r="A61" i="24"/>
  <c r="A61" i="23"/>
  <c r="A61" i="22"/>
  <c r="D62" i="20"/>
  <c r="D62" i="21"/>
  <c r="D63" i="24"/>
  <c r="D63" i="23"/>
  <c r="D63" i="22"/>
  <c r="D63" i="20"/>
  <c r="D64" i="21"/>
  <c r="D64" i="24"/>
  <c r="D64" i="23"/>
  <c r="D64" i="22"/>
  <c r="D65" i="20"/>
  <c r="D65" i="21"/>
  <c r="D65" i="24"/>
  <c r="D65" i="23"/>
  <c r="D65" i="22"/>
  <c r="D66" i="20"/>
  <c r="D66" i="21"/>
  <c r="D66" i="24"/>
  <c r="D66" i="23"/>
  <c r="D66" i="22"/>
  <c r="D67" i="20"/>
  <c r="D67" i="21"/>
  <c r="D67" i="24"/>
  <c r="D67" i="23"/>
  <c r="D67" i="22"/>
  <c r="D68" i="20"/>
  <c r="D68" i="21"/>
  <c r="D68" i="24"/>
  <c r="D68" i="23"/>
  <c r="D68" i="22"/>
  <c r="D69" i="20"/>
  <c r="D69" i="21"/>
  <c r="D69" i="24"/>
  <c r="D69" i="23"/>
  <c r="D69" i="22"/>
  <c r="C41" i="20"/>
  <c r="C41" i="21"/>
  <c r="C41" i="24"/>
  <c r="C41" i="23"/>
  <c r="C41" i="22"/>
  <c r="C42" i="20"/>
  <c r="C42" i="21"/>
  <c r="C42" i="24"/>
  <c r="C42" i="23"/>
  <c r="C42" i="22"/>
  <c r="C43" i="20"/>
  <c r="C43" i="21"/>
  <c r="C43" i="24"/>
  <c r="C43" i="23"/>
  <c r="C43" i="22"/>
  <c r="C44" i="20"/>
  <c r="C44" i="21"/>
  <c r="C44" i="24"/>
  <c r="C44" i="23"/>
  <c r="C44" i="22"/>
  <c r="C45" i="20"/>
  <c r="C45" i="21"/>
  <c r="C45" i="24"/>
  <c r="C45" i="23"/>
  <c r="C45" i="22"/>
  <c r="C46" i="20"/>
  <c r="C46" i="21"/>
  <c r="C46" i="24"/>
  <c r="C46" i="23"/>
  <c r="C46" i="22"/>
  <c r="C47" i="20"/>
  <c r="C47" i="21"/>
  <c r="C47" i="24"/>
  <c r="C47" i="23"/>
  <c r="C47" i="22"/>
  <c r="C48" i="20"/>
  <c r="C48" i="21"/>
  <c r="C48" i="24"/>
  <c r="C48" i="23"/>
  <c r="C48" i="22"/>
  <c r="C49" i="20"/>
  <c r="C49" i="21"/>
  <c r="C49" i="24"/>
  <c r="C49" i="23"/>
  <c r="C49" i="22"/>
  <c r="P37" i="45"/>
  <c r="P22" i="45"/>
  <c r="P30" i="45"/>
  <c r="P63" i="45"/>
  <c r="AQ17" i="18"/>
  <c r="P41" i="45"/>
  <c r="P57" i="45"/>
  <c r="P73" i="45"/>
  <c r="BS17" i="18"/>
  <c r="AQ19" i="18"/>
  <c r="P18" i="45"/>
  <c r="P26" i="45"/>
  <c r="P11" i="45"/>
  <c r="P59" i="45"/>
  <c r="AB17" i="18"/>
  <c r="BE19" i="18"/>
  <c r="P84" i="45"/>
  <c r="P15" i="45"/>
  <c r="P23" i="45"/>
  <c r="P31" i="45"/>
  <c r="P38" i="45"/>
  <c r="P66" i="45"/>
  <c r="P88" i="45"/>
  <c r="P16" i="45"/>
  <c r="P24" i="45"/>
  <c r="P32" i="45"/>
  <c r="P39" i="45"/>
  <c r="P54" i="45"/>
  <c r="P67" i="45"/>
  <c r="P74" i="45"/>
  <c r="AQ20" i="18"/>
  <c r="P10" i="45"/>
  <c r="P17" i="45"/>
  <c r="P25" i="45"/>
  <c r="P33" i="45"/>
  <c r="P47" i="45"/>
  <c r="P55" i="45"/>
  <c r="P62" i="45"/>
  <c r="P75" i="45"/>
  <c r="P89" i="45"/>
  <c r="BE17" i="18"/>
  <c r="AQ18" i="18"/>
  <c r="AB19" i="18"/>
  <c r="P12" i="45"/>
  <c r="P19" i="45"/>
  <c r="P27" i="45"/>
  <c r="P34" i="45"/>
  <c r="D56" i="45"/>
  <c r="P13" i="45"/>
  <c r="P20" i="45"/>
  <c r="P28" i="45"/>
  <c r="P35" i="45"/>
  <c r="P42" i="45"/>
  <c r="P50" i="45"/>
  <c r="P71" i="45"/>
  <c r="P86" i="45"/>
  <c r="P14" i="45"/>
  <c r="P21" i="45"/>
  <c r="P29" i="45"/>
  <c r="P36" i="45"/>
  <c r="P43" i="45"/>
  <c r="P51" i="45"/>
  <c r="P58" i="45"/>
  <c r="P65" i="45"/>
  <c r="P79" i="45"/>
  <c r="P93" i="45"/>
  <c r="CH19" i="18"/>
  <c r="CH17" i="18"/>
  <c r="BS18" i="18"/>
  <c r="B30" i="45"/>
  <c r="C46" i="45"/>
  <c r="D35" i="45"/>
  <c r="D19" i="45"/>
  <c r="D16" i="45"/>
  <c r="E39" i="45"/>
  <c r="GA45" i="46" s="1"/>
  <c r="E65" i="45"/>
  <c r="E17" i="45"/>
  <c r="D18" i="45"/>
  <c r="D20" i="45"/>
  <c r="D22" i="45"/>
  <c r="E25" i="45"/>
  <c r="D21" i="45"/>
  <c r="C38" i="45"/>
  <c r="D39" i="45"/>
  <c r="D43" i="45"/>
  <c r="D83" i="45"/>
  <c r="D87" i="45"/>
  <c r="D89" i="45"/>
  <c r="D91" i="45"/>
  <c r="D93" i="45"/>
  <c r="D95" i="45"/>
  <c r="C86" i="45"/>
  <c r="D41" i="45"/>
  <c r="D49" i="45"/>
  <c r="D51" i="45"/>
  <c r="D55" i="45"/>
  <c r="D57" i="45"/>
  <c r="D59" i="45"/>
  <c r="D61" i="45"/>
  <c r="D63" i="45"/>
  <c r="D65" i="45"/>
  <c r="D67" i="45"/>
  <c r="D69" i="45"/>
  <c r="D71" i="45"/>
  <c r="D73" i="45"/>
  <c r="D75" i="45"/>
  <c r="D77" i="45"/>
  <c r="D79" i="45"/>
  <c r="D81" i="45"/>
  <c r="B14" i="45"/>
  <c r="D17" i="45"/>
  <c r="D25" i="45"/>
  <c r="D27" i="45"/>
  <c r="D29" i="45"/>
  <c r="D31" i="45"/>
  <c r="E42" i="45"/>
  <c r="E44" i="45"/>
  <c r="GA50" i="46" s="1"/>
  <c r="E48" i="45"/>
  <c r="A49" i="45"/>
  <c r="E64" i="45"/>
  <c r="E72" i="45"/>
  <c r="E96" i="45"/>
  <c r="D12" i="45"/>
  <c r="C30" i="45"/>
  <c r="B28" i="45"/>
  <c r="D45" i="45"/>
  <c r="D9" i="45"/>
  <c r="D11" i="45"/>
  <c r="D13" i="45"/>
  <c r="D15" i="45"/>
  <c r="E18" i="45"/>
  <c r="D32" i="45"/>
  <c r="D85" i="45"/>
  <c r="D14" i="45"/>
  <c r="D33" i="45"/>
  <c r="C54" i="45"/>
  <c r="D47" i="45"/>
  <c r="D24" i="45"/>
  <c r="D34" i="45"/>
  <c r="D36" i="45"/>
  <c r="D38" i="45"/>
  <c r="D40" i="45"/>
  <c r="D42" i="45"/>
  <c r="D44" i="45"/>
  <c r="D46" i="45"/>
  <c r="D48" i="45"/>
  <c r="D50" i="45"/>
  <c r="D52" i="45"/>
  <c r="D54" i="45"/>
  <c r="D58" i="45"/>
  <c r="D62" i="45"/>
  <c r="D64" i="45"/>
  <c r="D66" i="45"/>
  <c r="D68" i="45"/>
  <c r="D72" i="45"/>
  <c r="D74" i="45"/>
  <c r="D76" i="45"/>
  <c r="D78" i="45"/>
  <c r="D80" i="45"/>
  <c r="D82" i="45"/>
  <c r="D84" i="45"/>
  <c r="D86" i="45"/>
  <c r="D88" i="45"/>
  <c r="D90" i="45"/>
  <c r="D92" i="45"/>
  <c r="D94" i="45"/>
  <c r="D96" i="45"/>
  <c r="K6" i="45"/>
  <c r="D10" i="45"/>
  <c r="C70" i="45"/>
  <c r="D23" i="45"/>
  <c r="D37" i="45"/>
  <c r="D53" i="45"/>
  <c r="B4" i="45"/>
  <c r="D26" i="45"/>
  <c r="D28" i="45"/>
  <c r="D30" i="45"/>
  <c r="A86" i="45"/>
  <c r="E87" i="45"/>
  <c r="BE18" i="18"/>
  <c r="AB18" i="18"/>
  <c r="CH18" i="18"/>
  <c r="CH20" i="18"/>
  <c r="P85" i="45"/>
  <c r="O10" i="45"/>
  <c r="O12" i="45"/>
  <c r="O14" i="45"/>
  <c r="O16" i="45"/>
  <c r="O18" i="45"/>
  <c r="O20" i="45"/>
  <c r="O22" i="45"/>
  <c r="O24" i="45"/>
  <c r="O26" i="45"/>
  <c r="O28" i="45"/>
  <c r="O30" i="45"/>
  <c r="O32" i="45"/>
  <c r="O34" i="45"/>
  <c r="O36" i="45"/>
  <c r="O38" i="45"/>
  <c r="P44" i="45"/>
  <c r="P46" i="45"/>
  <c r="P68" i="45"/>
  <c r="P49" i="45"/>
  <c r="P70" i="45"/>
  <c r="P92" i="45"/>
  <c r="P52" i="45"/>
  <c r="P76" i="45"/>
  <c r="P78" i="45"/>
  <c r="P60" i="45"/>
  <c r="P81" i="45"/>
  <c r="P95" i="45"/>
  <c r="P9" i="45"/>
  <c r="P82" i="45"/>
  <c r="P45" i="45"/>
  <c r="P53" i="45"/>
  <c r="P61" i="45"/>
  <c r="P69" i="45"/>
  <c r="P77" i="45"/>
  <c r="P40" i="45"/>
  <c r="P48" i="45"/>
  <c r="P56" i="45"/>
  <c r="P64" i="45"/>
  <c r="P72" i="45"/>
  <c r="P80" i="45"/>
  <c r="P83" i="45"/>
  <c r="P90" i="45"/>
  <c r="P87" i="45"/>
  <c r="P94" i="45"/>
  <c r="P91" i="45"/>
  <c r="GA72" i="46" l="1"/>
  <c r="GR72" i="46" s="1"/>
  <c r="GA31" i="46"/>
  <c r="GA70" i="46"/>
  <c r="GA54" i="46"/>
  <c r="GA23" i="46"/>
  <c r="GA71" i="46"/>
  <c r="GA48" i="46"/>
  <c r="GA52" i="46"/>
  <c r="GA42" i="46"/>
  <c r="GA66" i="46"/>
  <c r="GA33" i="46"/>
  <c r="GA49" i="46"/>
  <c r="GA67" i="46"/>
  <c r="GA39" i="46"/>
  <c r="GA60" i="46"/>
  <c r="GA30" i="46"/>
  <c r="GA43" i="46"/>
  <c r="GA65" i="46"/>
  <c r="GA37" i="46"/>
  <c r="GA57" i="46"/>
  <c r="GA68" i="46"/>
  <c r="GA41" i="46"/>
  <c r="GA62" i="46"/>
  <c r="GA34" i="46"/>
  <c r="GA53" i="46"/>
  <c r="GC53" i="46" s="1"/>
  <c r="GA64" i="46"/>
  <c r="GA38" i="46"/>
  <c r="GA59" i="46"/>
  <c r="GA29" i="46"/>
  <c r="GA47" i="46"/>
  <c r="GA61" i="46"/>
  <c r="GA35" i="46"/>
  <c r="GA56" i="46"/>
  <c r="GA44" i="46"/>
  <c r="GA58" i="46"/>
  <c r="GA32" i="46"/>
  <c r="GA51" i="46"/>
  <c r="GA55" i="46"/>
  <c r="GA46" i="46"/>
  <c r="GA69" i="46"/>
  <c r="GA36" i="46"/>
  <c r="GX103" i="46"/>
  <c r="GZ103" i="46" s="1"/>
  <c r="HM103" i="46"/>
  <c r="EL103" i="46"/>
  <c r="EO103" i="46" s="1"/>
  <c r="FA103" i="46"/>
  <c r="GA21" i="46"/>
  <c r="GA20" i="46"/>
  <c r="HR103" i="46"/>
  <c r="HJ103" i="46"/>
  <c r="HD103" i="46"/>
  <c r="GA28" i="46"/>
  <c r="M22" i="45"/>
  <c r="GA27" i="46"/>
  <c r="M21" i="45"/>
  <c r="GA26" i="46"/>
  <c r="M20" i="45"/>
  <c r="GA25" i="46"/>
  <c r="M19" i="45"/>
  <c r="GA24" i="46"/>
  <c r="M18" i="45"/>
  <c r="GA22" i="46"/>
  <c r="GA19" i="46"/>
  <c r="M13" i="45"/>
  <c r="GA18" i="46"/>
  <c r="GA17" i="46"/>
  <c r="M11" i="45"/>
  <c r="GA16" i="46"/>
  <c r="EU103" i="46"/>
  <c r="EM103" i="46"/>
  <c r="EZ103" i="46" s="1"/>
  <c r="EP103" i="46"/>
  <c r="EW103" i="46"/>
  <c r="GB103" i="46"/>
  <c r="GC103" i="46"/>
  <c r="IM103" i="46"/>
  <c r="IN103" i="46"/>
  <c r="ER103" i="46"/>
  <c r="HS103" i="46"/>
  <c r="GW103" i="46"/>
  <c r="EK103" i="46"/>
  <c r="FH103" i="46"/>
  <c r="FG103" i="46"/>
  <c r="AD102" i="42"/>
  <c r="AE102" i="42"/>
  <c r="AG102" i="42" s="1"/>
  <c r="AH102" i="42" s="1"/>
  <c r="AD98" i="42"/>
  <c r="AE98" i="42"/>
  <c r="AG98" i="42" s="1"/>
  <c r="AH98" i="42" s="1"/>
  <c r="AD96" i="42"/>
  <c r="AE96" i="42"/>
  <c r="AG96" i="42" s="1"/>
  <c r="AH96" i="42" s="1"/>
  <c r="AD94" i="42"/>
  <c r="AE94" i="42"/>
  <c r="AG94" i="42" s="1"/>
  <c r="AH94" i="42" s="1"/>
  <c r="AD92" i="42"/>
  <c r="AE92" i="42"/>
  <c r="AG92" i="42" s="1"/>
  <c r="AH92" i="42" s="1"/>
  <c r="AD90" i="42"/>
  <c r="AE90" i="42"/>
  <c r="AG90" i="42" s="1"/>
  <c r="AH90" i="42" s="1"/>
  <c r="AD88" i="42"/>
  <c r="AE88" i="42"/>
  <c r="AG88" i="42" s="1"/>
  <c r="AH88" i="42" s="1"/>
  <c r="AD86" i="42"/>
  <c r="AE86" i="42"/>
  <c r="AG86" i="42" s="1"/>
  <c r="AH86" i="42" s="1"/>
  <c r="AD84" i="42"/>
  <c r="AE84" i="42"/>
  <c r="AG84" i="42" s="1"/>
  <c r="AH84" i="42" s="1"/>
  <c r="AD82" i="42"/>
  <c r="AE82" i="42"/>
  <c r="AG82" i="42" s="1"/>
  <c r="AH82" i="42" s="1"/>
  <c r="AD80" i="42"/>
  <c r="AE80" i="42"/>
  <c r="AG80" i="42" s="1"/>
  <c r="AH80" i="42" s="1"/>
  <c r="AD78" i="42"/>
  <c r="AE78" i="42"/>
  <c r="AG78" i="42" s="1"/>
  <c r="AH78" i="42" s="1"/>
  <c r="AD74" i="42"/>
  <c r="AE74" i="42"/>
  <c r="AG74" i="42" s="1"/>
  <c r="AH74" i="42" s="1"/>
  <c r="AD72" i="42"/>
  <c r="AE72" i="42"/>
  <c r="AG72" i="42" s="1"/>
  <c r="AH72" i="42" s="1"/>
  <c r="AD70" i="42"/>
  <c r="AE70" i="42"/>
  <c r="AG70" i="42" s="1"/>
  <c r="AH70" i="42" s="1"/>
  <c r="AD66" i="42"/>
  <c r="AE66" i="42"/>
  <c r="AG66" i="42" s="1"/>
  <c r="AH66" i="42" s="1"/>
  <c r="AD64" i="42"/>
  <c r="AE64" i="42"/>
  <c r="AG64" i="42" s="1"/>
  <c r="AH64" i="42" s="1"/>
  <c r="AD62" i="42"/>
  <c r="AE62" i="42"/>
  <c r="AG62" i="42" s="1"/>
  <c r="AH62" i="42" s="1"/>
  <c r="AD58" i="42"/>
  <c r="AE58" i="42"/>
  <c r="AG58" i="42" s="1"/>
  <c r="AH58" i="42" s="1"/>
  <c r="AB56" i="42"/>
  <c r="AB54" i="42"/>
  <c r="AD50" i="42"/>
  <c r="AE50" i="42"/>
  <c r="AG50" i="42" s="1"/>
  <c r="AH50" i="42" s="1"/>
  <c r="AD48" i="42"/>
  <c r="AE48" i="42"/>
  <c r="AG48" i="42" s="1"/>
  <c r="AH48" i="42" s="1"/>
  <c r="AD46" i="42"/>
  <c r="AE46" i="42"/>
  <c r="AG46" i="42" s="1"/>
  <c r="AH46" i="42" s="1"/>
  <c r="AD42" i="42"/>
  <c r="AE42" i="42"/>
  <c r="AG42" i="42" s="1"/>
  <c r="AH42" i="42" s="1"/>
  <c r="AD40" i="42"/>
  <c r="AE40" i="42"/>
  <c r="AG40" i="42" s="1"/>
  <c r="AH40" i="42" s="1"/>
  <c r="AD38" i="42"/>
  <c r="AE38" i="42"/>
  <c r="AG38" i="42" s="1"/>
  <c r="AH38" i="42" s="1"/>
  <c r="AD36" i="42"/>
  <c r="AE36" i="42"/>
  <c r="AG36" i="42" s="1"/>
  <c r="AH36" i="42" s="1"/>
  <c r="AD34" i="42"/>
  <c r="AE34" i="42"/>
  <c r="AG34" i="42" s="1"/>
  <c r="AH34" i="42" s="1"/>
  <c r="AD32" i="42"/>
  <c r="AE32" i="42"/>
  <c r="AG32" i="42" s="1"/>
  <c r="AH32" i="42" s="1"/>
  <c r="AD28" i="42"/>
  <c r="AE28" i="42"/>
  <c r="AG28" i="42" s="1"/>
  <c r="AH28" i="42" s="1"/>
  <c r="AD26" i="42"/>
  <c r="AE26" i="42"/>
  <c r="AG26" i="42" s="1"/>
  <c r="AH26" i="42" s="1"/>
  <c r="AD24" i="42"/>
  <c r="AE24" i="42"/>
  <c r="AG24" i="42" s="1"/>
  <c r="AH24" i="42" s="1"/>
  <c r="AD20" i="42"/>
  <c r="AE20" i="42"/>
  <c r="AG20" i="42" s="1"/>
  <c r="AH20" i="42" s="1"/>
  <c r="AD18" i="42"/>
  <c r="AE18" i="42"/>
  <c r="AG18" i="42" s="1"/>
  <c r="AH18" i="42" s="1"/>
  <c r="AD16" i="42"/>
  <c r="AE16" i="42"/>
  <c r="AG16" i="42" s="1"/>
  <c r="AH16" i="42" s="1"/>
  <c r="FZ53" i="46"/>
  <c r="AD100" i="42"/>
  <c r="AE100" i="42"/>
  <c r="AG100" i="42" s="1"/>
  <c r="AH100" i="42" s="1"/>
  <c r="AD76" i="42"/>
  <c r="AE76" i="42"/>
  <c r="AG76" i="42" s="1"/>
  <c r="AH76" i="42" s="1"/>
  <c r="AD68" i="42"/>
  <c r="AE68" i="42"/>
  <c r="AG68" i="42" s="1"/>
  <c r="AH68" i="42" s="1"/>
  <c r="AD60" i="42"/>
  <c r="AE60" i="42"/>
  <c r="AG60" i="42" s="1"/>
  <c r="AH60" i="42" s="1"/>
  <c r="AB52" i="42"/>
  <c r="N46" i="45" s="1"/>
  <c r="S46" i="45" s="1"/>
  <c r="AD44" i="42"/>
  <c r="AE44" i="42"/>
  <c r="AG44" i="42" s="1"/>
  <c r="AH44" i="42" s="1"/>
  <c r="AD30" i="42"/>
  <c r="AE30" i="42"/>
  <c r="AG30" i="42" s="1"/>
  <c r="AH30" i="42" s="1"/>
  <c r="AD22" i="42"/>
  <c r="AE22" i="42"/>
  <c r="AG22" i="42" s="1"/>
  <c r="AH22" i="42" s="1"/>
  <c r="AD101" i="42"/>
  <c r="AE101" i="42"/>
  <c r="AG101" i="42" s="1"/>
  <c r="AH101" i="42" s="1"/>
  <c r="AD99" i="42"/>
  <c r="AE99" i="42"/>
  <c r="AG99" i="42" s="1"/>
  <c r="AH99" i="42" s="1"/>
  <c r="AD95" i="42"/>
  <c r="AE95" i="42"/>
  <c r="AG95" i="42" s="1"/>
  <c r="AH95" i="42" s="1"/>
  <c r="AD91" i="42"/>
  <c r="AE91" i="42"/>
  <c r="AG91" i="42" s="1"/>
  <c r="AH91" i="42" s="1"/>
  <c r="AD79" i="42"/>
  <c r="AE79" i="42"/>
  <c r="AG79" i="42" s="1"/>
  <c r="AH79" i="42" s="1"/>
  <c r="AD55" i="42"/>
  <c r="AE55" i="42"/>
  <c r="AG55" i="42" s="1"/>
  <c r="AH55" i="42" s="1"/>
  <c r="D105" i="43"/>
  <c r="D104" i="43"/>
  <c r="AD97" i="42"/>
  <c r="AE97" i="42"/>
  <c r="AG97" i="42" s="1"/>
  <c r="AH97" i="42" s="1"/>
  <c r="AD93" i="42"/>
  <c r="AE93" i="42"/>
  <c r="AG93" i="42" s="1"/>
  <c r="AH93" i="42" s="1"/>
  <c r="AD89" i="42"/>
  <c r="AE89" i="42"/>
  <c r="AG89" i="42" s="1"/>
  <c r="AH89" i="42" s="1"/>
  <c r="AD87" i="42"/>
  <c r="AE87" i="42"/>
  <c r="AG87" i="42" s="1"/>
  <c r="AH87" i="42" s="1"/>
  <c r="AD83" i="42"/>
  <c r="AE83" i="42"/>
  <c r="AG83" i="42" s="1"/>
  <c r="AH83" i="42" s="1"/>
  <c r="AD81" i="42"/>
  <c r="AE81" i="42"/>
  <c r="AG81" i="42" s="1"/>
  <c r="AH81" i="42" s="1"/>
  <c r="AD75" i="42"/>
  <c r="AE75" i="42"/>
  <c r="AG75" i="42" s="1"/>
  <c r="AH75" i="42" s="1"/>
  <c r="AD73" i="42"/>
  <c r="AE73" i="42"/>
  <c r="AG73" i="42" s="1"/>
  <c r="AH73" i="42" s="1"/>
  <c r="AD71" i="42"/>
  <c r="AE71" i="42"/>
  <c r="AG71" i="42" s="1"/>
  <c r="AH71" i="42" s="1"/>
  <c r="AD67" i="42"/>
  <c r="AE67" i="42"/>
  <c r="AG67" i="42" s="1"/>
  <c r="AH67" i="42" s="1"/>
  <c r="AD65" i="42"/>
  <c r="AE65" i="42"/>
  <c r="AG65" i="42" s="1"/>
  <c r="AH65" i="42" s="1"/>
  <c r="AD63" i="42"/>
  <c r="AE63" i="42"/>
  <c r="AG63" i="42" s="1"/>
  <c r="AH63" i="42" s="1"/>
  <c r="AD59" i="42"/>
  <c r="AE59" i="42"/>
  <c r="AG59" i="42" s="1"/>
  <c r="AH59" i="42" s="1"/>
  <c r="AD57" i="42"/>
  <c r="AE57" i="42"/>
  <c r="AG57" i="42" s="1"/>
  <c r="AH57" i="42" s="1"/>
  <c r="AB53" i="42"/>
  <c r="N47" i="45" s="1"/>
  <c r="S47" i="45" s="1"/>
  <c r="AB51" i="42"/>
  <c r="AD49" i="42"/>
  <c r="AE49" i="42"/>
  <c r="AG49" i="42" s="1"/>
  <c r="AH49" i="42" s="1"/>
  <c r="AD47" i="42"/>
  <c r="AE47" i="42"/>
  <c r="AG47" i="42" s="1"/>
  <c r="AH47" i="42" s="1"/>
  <c r="AD45" i="42"/>
  <c r="AE45" i="42"/>
  <c r="AG45" i="42" s="1"/>
  <c r="AH45" i="42" s="1"/>
  <c r="AD43" i="42"/>
  <c r="AE43" i="42"/>
  <c r="AG43" i="42" s="1"/>
  <c r="AH43" i="42" s="1"/>
  <c r="AD41" i="42"/>
  <c r="AE41" i="42"/>
  <c r="AG41" i="42" s="1"/>
  <c r="AH41" i="42" s="1"/>
  <c r="AD39" i="42"/>
  <c r="AE39" i="42"/>
  <c r="AG39" i="42" s="1"/>
  <c r="AH39" i="42" s="1"/>
  <c r="AD37" i="42"/>
  <c r="AE37" i="42"/>
  <c r="AG37" i="42" s="1"/>
  <c r="AH37" i="42" s="1"/>
  <c r="AD35" i="42"/>
  <c r="AE35" i="42"/>
  <c r="AG35" i="42" s="1"/>
  <c r="AH35" i="42" s="1"/>
  <c r="AD33" i="42"/>
  <c r="AE33" i="42"/>
  <c r="AG33" i="42" s="1"/>
  <c r="AH33" i="42" s="1"/>
  <c r="AD31" i="42"/>
  <c r="AE31" i="42"/>
  <c r="AG31" i="42" s="1"/>
  <c r="AH31" i="42" s="1"/>
  <c r="AD29" i="42"/>
  <c r="AE29" i="42"/>
  <c r="AG29" i="42" s="1"/>
  <c r="AH29" i="42" s="1"/>
  <c r="AD27" i="42"/>
  <c r="AE27" i="42"/>
  <c r="AG27" i="42" s="1"/>
  <c r="AH27" i="42" s="1"/>
  <c r="AD25" i="42"/>
  <c r="AE25" i="42"/>
  <c r="AG25" i="42" s="1"/>
  <c r="AH25" i="42" s="1"/>
  <c r="AD23" i="42"/>
  <c r="AE23" i="42"/>
  <c r="AG23" i="42" s="1"/>
  <c r="AH23" i="42" s="1"/>
  <c r="AD19" i="42"/>
  <c r="AE19" i="42"/>
  <c r="AG19" i="42" s="1"/>
  <c r="AH19" i="42" s="1"/>
  <c r="AB17" i="42"/>
  <c r="AD15" i="42"/>
  <c r="AE15" i="42"/>
  <c r="AG15" i="42" s="1"/>
  <c r="AH15" i="42" s="1"/>
  <c r="AD85" i="42"/>
  <c r="AE85" i="42"/>
  <c r="AG85" i="42" s="1"/>
  <c r="AH85" i="42" s="1"/>
  <c r="AD77" i="42"/>
  <c r="AE77" i="42"/>
  <c r="AG77" i="42" s="1"/>
  <c r="AH77" i="42" s="1"/>
  <c r="AD69" i="42"/>
  <c r="AE69" i="42"/>
  <c r="AG69" i="42" s="1"/>
  <c r="AH69" i="42" s="1"/>
  <c r="K63" i="45" s="1"/>
  <c r="AE61" i="42"/>
  <c r="AG61" i="42" s="1"/>
  <c r="AH61" i="42" s="1"/>
  <c r="AD61" i="42"/>
  <c r="AC21" i="42"/>
  <c r="AB21" i="42"/>
  <c r="N15" i="45" s="1"/>
  <c r="S15" i="45" s="1"/>
  <c r="H33" i="45"/>
  <c r="H25" i="45"/>
  <c r="H17" i="45"/>
  <c r="H9" i="45"/>
  <c r="G95" i="45"/>
  <c r="G93" i="45"/>
  <c r="G91" i="45"/>
  <c r="G89" i="45"/>
  <c r="G87" i="45"/>
  <c r="G85" i="45"/>
  <c r="G83" i="45"/>
  <c r="G81" i="45"/>
  <c r="G79" i="45"/>
  <c r="G77" i="45"/>
  <c r="G75" i="45"/>
  <c r="G73" i="45"/>
  <c r="G71" i="45"/>
  <c r="G69" i="45"/>
  <c r="G67" i="45"/>
  <c r="G65" i="45"/>
  <c r="G61" i="45"/>
  <c r="G59" i="45"/>
  <c r="G55" i="45"/>
  <c r="G53" i="45"/>
  <c r="G51" i="45"/>
  <c r="G49" i="45"/>
  <c r="G47" i="45"/>
  <c r="G45" i="45"/>
  <c r="G43" i="45"/>
  <c r="G41" i="45"/>
  <c r="G39" i="45"/>
  <c r="H36" i="45"/>
  <c r="H28" i="45"/>
  <c r="H20" i="45"/>
  <c r="H12" i="45"/>
  <c r="G96" i="45"/>
  <c r="G94" i="45"/>
  <c r="G92" i="45"/>
  <c r="G90" i="45"/>
  <c r="G88" i="45"/>
  <c r="G86" i="45"/>
  <c r="G84" i="45"/>
  <c r="G82" i="45"/>
  <c r="G80" i="45"/>
  <c r="G78" i="45"/>
  <c r="G76" i="45"/>
  <c r="G74" i="45"/>
  <c r="G72" i="45"/>
  <c r="G70" i="45"/>
  <c r="G68" i="45"/>
  <c r="G66" i="45"/>
  <c r="G64" i="45"/>
  <c r="G62" i="45"/>
  <c r="G60" i="45"/>
  <c r="G58" i="45"/>
  <c r="G56" i="45"/>
  <c r="G54" i="45"/>
  <c r="G52" i="45"/>
  <c r="G50" i="45"/>
  <c r="G48" i="45"/>
  <c r="G46" i="45"/>
  <c r="G44" i="45"/>
  <c r="G42" i="45"/>
  <c r="G40" i="45"/>
  <c r="H32" i="45"/>
  <c r="H24" i="45"/>
  <c r="H16" i="45"/>
  <c r="H96" i="45"/>
  <c r="H94" i="45"/>
  <c r="H92" i="45"/>
  <c r="H90" i="45"/>
  <c r="H88" i="45"/>
  <c r="H86" i="45"/>
  <c r="H84" i="45"/>
  <c r="H82" i="45"/>
  <c r="H80" i="45"/>
  <c r="H78" i="45"/>
  <c r="H76" i="45"/>
  <c r="H74" i="45"/>
  <c r="H72" i="45"/>
  <c r="H70" i="45"/>
  <c r="H68" i="45"/>
  <c r="H66" i="45"/>
  <c r="H64" i="45"/>
  <c r="H62" i="45"/>
  <c r="H60" i="45"/>
  <c r="H58" i="45"/>
  <c r="H56" i="45"/>
  <c r="H54" i="45"/>
  <c r="H52" i="45"/>
  <c r="H50" i="45"/>
  <c r="H48" i="45"/>
  <c r="H46" i="45"/>
  <c r="H44" i="45"/>
  <c r="H42" i="45"/>
  <c r="H40" i="45"/>
  <c r="H35" i="45"/>
  <c r="H27" i="45"/>
  <c r="H19" i="45"/>
  <c r="H11" i="45"/>
  <c r="H34" i="45"/>
  <c r="H18" i="45"/>
  <c r="H37" i="45"/>
  <c r="H21" i="45"/>
  <c r="H30" i="45"/>
  <c r="H14" i="45"/>
  <c r="H95" i="45"/>
  <c r="H91" i="45"/>
  <c r="H87" i="45"/>
  <c r="H83" i="45"/>
  <c r="H79" i="45"/>
  <c r="H75" i="45"/>
  <c r="H71" i="45"/>
  <c r="H67" i="45"/>
  <c r="H63" i="45"/>
  <c r="H59" i="45"/>
  <c r="H55" i="45"/>
  <c r="H51" i="45"/>
  <c r="H47" i="45"/>
  <c r="H43" i="45"/>
  <c r="H39" i="45"/>
  <c r="H23" i="45"/>
  <c r="H26" i="45"/>
  <c r="H10" i="45"/>
  <c r="H29" i="45"/>
  <c r="H13" i="45"/>
  <c r="H38" i="45"/>
  <c r="H22" i="45"/>
  <c r="H93" i="45"/>
  <c r="H89" i="45"/>
  <c r="H85" i="45"/>
  <c r="H81" i="45"/>
  <c r="H77" i="45"/>
  <c r="H73" i="45"/>
  <c r="H69" i="45"/>
  <c r="H65" i="45"/>
  <c r="H61" i="45"/>
  <c r="H57" i="45"/>
  <c r="H53" i="45"/>
  <c r="H49" i="45"/>
  <c r="H45" i="45"/>
  <c r="H41" i="45"/>
  <c r="H31" i="45"/>
  <c r="H15" i="45"/>
  <c r="HY59" i="2"/>
  <c r="HY29" i="2"/>
  <c r="LA45" i="2"/>
  <c r="MY52" i="2"/>
  <c r="MZ52" i="2" s="1"/>
  <c r="JW56" i="2"/>
  <c r="JX56" i="2" s="1"/>
  <c r="JC55" i="2"/>
  <c r="JD55" i="2" s="1"/>
  <c r="F20" i="13"/>
  <c r="N257" i="13"/>
  <c r="N258" i="13" s="1"/>
  <c r="N259" i="13" s="1"/>
  <c r="N260" i="13" s="1"/>
  <c r="N261" i="13" s="1"/>
  <c r="N262" i="13" s="1"/>
  <c r="N263" i="13" s="1"/>
  <c r="N264" i="13" s="1"/>
  <c r="N265" i="13" s="1"/>
  <c r="N266" i="13" s="1"/>
  <c r="N267" i="13" s="1"/>
  <c r="N268" i="13" s="1"/>
  <c r="N269" i="13" s="1"/>
  <c r="N270" i="13" s="1"/>
  <c r="N271" i="13" s="1"/>
  <c r="N272" i="13" s="1"/>
  <c r="N273" i="13" s="1"/>
  <c r="N274" i="13" s="1"/>
  <c r="N275" i="13" s="1"/>
  <c r="N276" i="13" s="1"/>
  <c r="N277" i="13" s="1"/>
  <c r="N278" i="13" s="1"/>
  <c r="N279" i="13" s="1"/>
  <c r="N280" i="13" s="1"/>
  <c r="N281" i="13" s="1"/>
  <c r="N282" i="13" s="1"/>
  <c r="N283" i="13" s="1"/>
  <c r="N284" i="13" s="1"/>
  <c r="N285" i="13" s="1"/>
  <c r="N286" i="13" s="1"/>
  <c r="N287" i="13" s="1"/>
  <c r="N288" i="13" s="1"/>
  <c r="N289" i="13" s="1"/>
  <c r="N290" i="13" s="1"/>
  <c r="N291" i="13" s="1"/>
  <c r="N292" i="13" s="1"/>
  <c r="N293" i="13" s="1"/>
  <c r="N294" i="13" s="1"/>
  <c r="N295" i="13" s="1"/>
  <c r="N296" i="13" s="1"/>
  <c r="N297" i="13" s="1"/>
  <c r="N298" i="13" s="1"/>
  <c r="N299" i="13" s="1"/>
  <c r="N300" i="13" s="1"/>
  <c r="N301" i="13" s="1"/>
  <c r="N302" i="13" s="1"/>
  <c r="N303" i="13" s="1"/>
  <c r="N304" i="13" s="1"/>
  <c r="N305" i="13" s="1"/>
  <c r="N306" i="13" s="1"/>
  <c r="N307" i="13" s="1"/>
  <c r="N308" i="13" s="1"/>
  <c r="N309" i="13" s="1"/>
  <c r="N310" i="13" s="1"/>
  <c r="N311" i="13" s="1"/>
  <c r="N312" i="13" s="1"/>
  <c r="N313" i="13" s="1"/>
  <c r="N314" i="13" s="1"/>
  <c r="N315" i="13" s="1"/>
  <c r="N316" i="13" s="1"/>
  <c r="N317" i="13" s="1"/>
  <c r="N318" i="13" s="1"/>
  <c r="N319" i="13" s="1"/>
  <c r="N320" i="13" s="1"/>
  <c r="N321" i="13" s="1"/>
  <c r="N322" i="13" s="1"/>
  <c r="N323" i="13" s="1"/>
  <c r="N324" i="13" s="1"/>
  <c r="N325" i="13" s="1"/>
  <c r="N326" i="13" s="1"/>
  <c r="N327" i="13" s="1"/>
  <c r="N328" i="13" s="1"/>
  <c r="N329" i="13" s="1"/>
  <c r="N330" i="13" s="1"/>
  <c r="N331" i="13" s="1"/>
  <c r="N332" i="13" s="1"/>
  <c r="N333" i="13" s="1"/>
  <c r="N334" i="13" s="1"/>
  <c r="N335" i="13" s="1"/>
  <c r="N336" i="13" s="1"/>
  <c r="N337" i="13" s="1"/>
  <c r="N338" i="13" s="1"/>
  <c r="N339" i="13" s="1"/>
  <c r="N340" i="13" s="1"/>
  <c r="N341" i="13" s="1"/>
  <c r="N342" i="13" s="1"/>
  <c r="N343" i="13" s="1"/>
  <c r="N344" i="13" s="1"/>
  <c r="N345" i="13" s="1"/>
  <c r="N346" i="13" s="1"/>
  <c r="N347" i="13" s="1"/>
  <c r="N348" i="13" s="1"/>
  <c r="N349" i="13" s="1"/>
  <c r="N350" i="13" s="1"/>
  <c r="N351" i="13" s="1"/>
  <c r="N352" i="13" s="1"/>
  <c r="N353" i="13" s="1"/>
  <c r="N354" i="13" s="1"/>
  <c r="N355" i="13" s="1"/>
  <c r="N356" i="13" s="1"/>
  <c r="N357" i="13" s="1"/>
  <c r="N358" i="13" s="1"/>
  <c r="N359" i="13" s="1"/>
  <c r="N360" i="13" s="1"/>
  <c r="N361" i="13" s="1"/>
  <c r="N362" i="13" s="1"/>
  <c r="N363" i="13" s="1"/>
  <c r="N364" i="13" s="1"/>
  <c r="N365" i="13" s="1"/>
  <c r="N366" i="13" s="1"/>
  <c r="N367" i="13" s="1"/>
  <c r="N368" i="13" s="1"/>
  <c r="N369" i="13" s="1"/>
  <c r="N370" i="13" s="1"/>
  <c r="N371" i="13" s="1"/>
  <c r="N372" i="13" s="1"/>
  <c r="N373" i="13" s="1"/>
  <c r="N374" i="13" s="1"/>
  <c r="N375" i="13" s="1"/>
  <c r="N376" i="13" s="1"/>
  <c r="N377" i="13" s="1"/>
  <c r="N378" i="13" s="1"/>
  <c r="N379" i="13" s="1"/>
  <c r="N380" i="13" s="1"/>
  <c r="N381" i="13" s="1"/>
  <c r="N382" i="13" s="1"/>
  <c r="N383" i="13" s="1"/>
  <c r="N384" i="13" s="1"/>
  <c r="N385" i="13" s="1"/>
  <c r="N386" i="13" s="1"/>
  <c r="N387" i="13" s="1"/>
  <c r="N388" i="13" s="1"/>
  <c r="N389" i="13" s="1"/>
  <c r="N390" i="13" s="1"/>
  <c r="N391" i="13" s="1"/>
  <c r="N392" i="13" s="1"/>
  <c r="N393" i="13" s="1"/>
  <c r="N394" i="13" s="1"/>
  <c r="N395" i="13" s="1"/>
  <c r="N396" i="13" s="1"/>
  <c r="N397" i="13" s="1"/>
  <c r="N398" i="13" s="1"/>
  <c r="N399" i="13" s="1"/>
  <c r="N400" i="13" s="1"/>
  <c r="N401" i="13" s="1"/>
  <c r="N402" i="13" s="1"/>
  <c r="N403" i="13" s="1"/>
  <c r="N404" i="13" s="1"/>
  <c r="N405" i="13" s="1"/>
  <c r="N406" i="13" s="1"/>
  <c r="N407" i="13" s="1"/>
  <c r="N408" i="13" s="1"/>
  <c r="N409" i="13" s="1"/>
  <c r="ME60" i="2"/>
  <c r="MF60" i="2" s="1"/>
  <c r="OM51" i="2"/>
  <c r="OO51" i="2" s="1"/>
  <c r="EI53" i="46"/>
  <c r="JM63" i="2"/>
  <c r="JO63" i="2" s="1"/>
  <c r="JP63" i="2" s="1"/>
  <c r="GU53" i="46"/>
  <c r="GV53" i="46"/>
  <c r="EJ53" i="46"/>
  <c r="IK53" i="46"/>
  <c r="FF53" i="46"/>
  <c r="FE53" i="46"/>
  <c r="ME47" i="2"/>
  <c r="MF47" i="2" s="1"/>
  <c r="HQ53" i="46"/>
  <c r="HP53" i="46"/>
  <c r="IL53" i="46"/>
  <c r="PG67" i="2"/>
  <c r="PH67" i="2" s="1"/>
  <c r="JW52" i="2"/>
  <c r="JX52" i="2" s="1"/>
  <c r="MY64" i="2"/>
  <c r="NA64" i="2" s="1"/>
  <c r="NS63" i="2"/>
  <c r="NT63" i="2" s="1"/>
  <c r="KG55" i="2"/>
  <c r="KI55" i="2" s="1"/>
  <c r="PG64" i="2"/>
  <c r="PI64" i="2" s="1"/>
  <c r="JC60" i="2"/>
  <c r="JE60" i="2" s="1"/>
  <c r="OM55" i="2"/>
  <c r="ON55" i="2" s="1"/>
  <c r="MY56" i="2"/>
  <c r="NA56" i="2" s="1"/>
  <c r="MO47" i="2"/>
  <c r="MP47" i="2" s="1"/>
  <c r="HY55" i="2"/>
  <c r="HZ55" i="2" s="1"/>
  <c r="MY63" i="2"/>
  <c r="NA63" i="2" s="1"/>
  <c r="NS56" i="2"/>
  <c r="NU56" i="2" s="1"/>
  <c r="KQ47" i="2"/>
  <c r="KR47" i="2" s="1"/>
  <c r="II55" i="2"/>
  <c r="IJ55" i="2" s="1"/>
  <c r="JC63" i="2"/>
  <c r="JE63" i="2" s="1"/>
  <c r="OC47" i="2"/>
  <c r="OE47" i="2" s="1"/>
  <c r="NI63" i="2"/>
  <c r="NK63" i="2" s="1"/>
  <c r="JM67" i="2"/>
  <c r="JN67" i="2" s="1"/>
  <c r="NS55" i="2"/>
  <c r="NU55" i="2" s="1"/>
  <c r="MO52" i="2"/>
  <c r="MQ52" i="2" s="1"/>
  <c r="OM60" i="2"/>
  <c r="ON60" i="2" s="1"/>
  <c r="LA67" i="2"/>
  <c r="LC67" i="2" s="1"/>
  <c r="PG55" i="2"/>
  <c r="PI55" i="2" s="1"/>
  <c r="OC60" i="2"/>
  <c r="OD60" i="2" s="1"/>
  <c r="OC67" i="2"/>
  <c r="OD67" i="2" s="1"/>
  <c r="JM49" i="2"/>
  <c r="OM49" i="2"/>
  <c r="MY49" i="2"/>
  <c r="LK49" i="2"/>
  <c r="JW49" i="2"/>
  <c r="OW49" i="2"/>
  <c r="NI49" i="2"/>
  <c r="LU49" i="2"/>
  <c r="KG49" i="2"/>
  <c r="PG49" i="2"/>
  <c r="NS49" i="2"/>
  <c r="ME49" i="2"/>
  <c r="KQ49" i="2"/>
  <c r="JC49" i="2"/>
  <c r="IS49" i="2"/>
  <c r="II49" i="2"/>
  <c r="HY49" i="2"/>
  <c r="MO49" i="2"/>
  <c r="LA49" i="2"/>
  <c r="OC49" i="2"/>
  <c r="HQ95" i="46"/>
  <c r="HP95" i="46"/>
  <c r="FF95" i="46"/>
  <c r="FW95" i="46" s="1"/>
  <c r="EJ95" i="46"/>
  <c r="FA95" i="46" s="1"/>
  <c r="IL95" i="46"/>
  <c r="FE95" i="46"/>
  <c r="EI95" i="46"/>
  <c r="IK95" i="46"/>
  <c r="GV95" i="46"/>
  <c r="HM95" i="46" s="1"/>
  <c r="GU95" i="46"/>
  <c r="FZ95" i="46"/>
  <c r="L93" i="45"/>
  <c r="L48" i="45"/>
  <c r="L24" i="45"/>
  <c r="PG44" i="2"/>
  <c r="OW44" i="2"/>
  <c r="OM44" i="2"/>
  <c r="OC44" i="2"/>
  <c r="NS44" i="2"/>
  <c r="NI44" i="2"/>
  <c r="MY44" i="2"/>
  <c r="MO44" i="2"/>
  <c r="ME44" i="2"/>
  <c r="LU44" i="2"/>
  <c r="LK44" i="2"/>
  <c r="LA44" i="2"/>
  <c r="KQ44" i="2"/>
  <c r="KG44" i="2"/>
  <c r="JW44" i="2"/>
  <c r="JM44" i="2"/>
  <c r="JC44" i="2"/>
  <c r="IS44" i="2"/>
  <c r="II44" i="2"/>
  <c r="HY44" i="2"/>
  <c r="PG57" i="2"/>
  <c r="OW57" i="2"/>
  <c r="OM57" i="2"/>
  <c r="OC57" i="2"/>
  <c r="NS57" i="2"/>
  <c r="NI57" i="2"/>
  <c r="MY57" i="2"/>
  <c r="MO57" i="2"/>
  <c r="ME57" i="2"/>
  <c r="LU57" i="2"/>
  <c r="LK57" i="2"/>
  <c r="LA57" i="2"/>
  <c r="KQ57" i="2"/>
  <c r="KG57" i="2"/>
  <c r="IS57" i="2"/>
  <c r="JW57" i="2"/>
  <c r="HY57" i="2"/>
  <c r="JC57" i="2"/>
  <c r="JM57" i="2"/>
  <c r="II57" i="2"/>
  <c r="PG43" i="2"/>
  <c r="OW43" i="2"/>
  <c r="OM43" i="2"/>
  <c r="OC43" i="2"/>
  <c r="NS43" i="2"/>
  <c r="NI43" i="2"/>
  <c r="MY43" i="2"/>
  <c r="MO43" i="2"/>
  <c r="ME43" i="2"/>
  <c r="LU43" i="2"/>
  <c r="LK43" i="2"/>
  <c r="LA43" i="2"/>
  <c r="KQ43" i="2"/>
  <c r="KG43" i="2"/>
  <c r="JW43" i="2"/>
  <c r="HY43" i="2"/>
  <c r="IS43" i="2"/>
  <c r="JM43" i="2"/>
  <c r="II43" i="2"/>
  <c r="JC43" i="2"/>
  <c r="MO71" i="2"/>
  <c r="LA71" i="2"/>
  <c r="OC71" i="2"/>
  <c r="JM71" i="2"/>
  <c r="HY71" i="2"/>
  <c r="OM71" i="2"/>
  <c r="NI71" i="2"/>
  <c r="LU71" i="2"/>
  <c r="KG71" i="2"/>
  <c r="NS71" i="2"/>
  <c r="IS71" i="2"/>
  <c r="PG71" i="2"/>
  <c r="JW71" i="2"/>
  <c r="II71" i="2"/>
  <c r="ME71" i="2"/>
  <c r="OW71" i="2"/>
  <c r="KQ71" i="2"/>
  <c r="MY71" i="2"/>
  <c r="JC71" i="2"/>
  <c r="LK71" i="2"/>
  <c r="LK51" i="2"/>
  <c r="II51" i="2"/>
  <c r="OC51" i="2"/>
  <c r="IS60" i="2"/>
  <c r="MY60" i="2"/>
  <c r="KQ60" i="2"/>
  <c r="MO63" i="2"/>
  <c r="LA63" i="2"/>
  <c r="OC63" i="2"/>
  <c r="LA56" i="2"/>
  <c r="IS56" i="2"/>
  <c r="PG56" i="2"/>
  <c r="NS47" i="2"/>
  <c r="PG47" i="2"/>
  <c r="NS18" i="2"/>
  <c r="MO18" i="2"/>
  <c r="ME18" i="2"/>
  <c r="LU18" i="2"/>
  <c r="PG18" i="2"/>
  <c r="JC18" i="2"/>
  <c r="IS18" i="2"/>
  <c r="OW18" i="2"/>
  <c r="LA18" i="2"/>
  <c r="MY18" i="2"/>
  <c r="LK18" i="2"/>
  <c r="JM18" i="2"/>
  <c r="OM18" i="2"/>
  <c r="JW18" i="2"/>
  <c r="HY18" i="2"/>
  <c r="KG18" i="2"/>
  <c r="OC18" i="2"/>
  <c r="KQ18" i="2"/>
  <c r="NI18" i="2"/>
  <c r="II18" i="2"/>
  <c r="LA64" i="2"/>
  <c r="II64" i="2"/>
  <c r="IS67" i="2"/>
  <c r="LU67" i="2"/>
  <c r="OW67" i="2"/>
  <c r="KQ52" i="2"/>
  <c r="NS52" i="2"/>
  <c r="JW36" i="2"/>
  <c r="JM36" i="2"/>
  <c r="JC36" i="2"/>
  <c r="IS36" i="2"/>
  <c r="II36" i="2"/>
  <c r="HY36" i="2"/>
  <c r="NS36" i="2"/>
  <c r="KQ36" i="2"/>
  <c r="NI36" i="2"/>
  <c r="KG36" i="2"/>
  <c r="MY36" i="2"/>
  <c r="MO36" i="2"/>
  <c r="PG36" i="2"/>
  <c r="ME36" i="2"/>
  <c r="OW36" i="2"/>
  <c r="LU36" i="2"/>
  <c r="OC36" i="2"/>
  <c r="LA36" i="2"/>
  <c r="OM36" i="2"/>
  <c r="LK36" i="2"/>
  <c r="FZ77" i="46"/>
  <c r="HQ77" i="46"/>
  <c r="HP77" i="46"/>
  <c r="FF77" i="46"/>
  <c r="FW77" i="46" s="1"/>
  <c r="IL77" i="46"/>
  <c r="GU77" i="46"/>
  <c r="EJ77" i="46"/>
  <c r="FA77" i="46" s="1"/>
  <c r="EI77" i="46"/>
  <c r="IK77" i="46"/>
  <c r="GV77" i="46"/>
  <c r="HM77" i="46" s="1"/>
  <c r="FE77" i="46"/>
  <c r="L90" i="45"/>
  <c r="L72" i="45"/>
  <c r="L70" i="45"/>
  <c r="N70" i="45"/>
  <c r="S70" i="45" s="1"/>
  <c r="L62" i="45"/>
  <c r="L54" i="45"/>
  <c r="HQ26" i="46"/>
  <c r="FF26" i="46"/>
  <c r="HP26" i="46"/>
  <c r="FE26" i="46"/>
  <c r="IL26" i="46"/>
  <c r="IK26" i="46"/>
  <c r="EJ26" i="46"/>
  <c r="GV26" i="46"/>
  <c r="EI26" i="46"/>
  <c r="GU26" i="46"/>
  <c r="FZ26" i="46"/>
  <c r="N71" i="45"/>
  <c r="S71" i="45" s="1"/>
  <c r="L95" i="45"/>
  <c r="L69" i="45"/>
  <c r="L45" i="45"/>
  <c r="HP100" i="46"/>
  <c r="FF100" i="46"/>
  <c r="FW100" i="46" s="1"/>
  <c r="FE100" i="46"/>
  <c r="IL100" i="46"/>
  <c r="GV100" i="46"/>
  <c r="HM100" i="46" s="1"/>
  <c r="IK100" i="46"/>
  <c r="GU100" i="46"/>
  <c r="EJ100" i="46"/>
  <c r="FA100" i="46" s="1"/>
  <c r="FZ100" i="46"/>
  <c r="HQ100" i="46"/>
  <c r="EI100" i="46"/>
  <c r="HP84" i="46"/>
  <c r="FF84" i="46"/>
  <c r="FW84" i="46" s="1"/>
  <c r="IL84" i="46"/>
  <c r="FE84" i="46"/>
  <c r="EJ84" i="46"/>
  <c r="FA84" i="46" s="1"/>
  <c r="IK84" i="46"/>
  <c r="GV84" i="46"/>
  <c r="HM84" i="46" s="1"/>
  <c r="EI84" i="46"/>
  <c r="GU84" i="46"/>
  <c r="FZ84" i="46"/>
  <c r="HQ84" i="46"/>
  <c r="IL72" i="46"/>
  <c r="FE72" i="46"/>
  <c r="EJ72" i="46"/>
  <c r="FA72" i="46" s="1"/>
  <c r="IK72" i="46"/>
  <c r="GV72" i="46"/>
  <c r="HM72" i="46" s="1"/>
  <c r="EI72" i="46"/>
  <c r="GU72" i="46"/>
  <c r="HQ72" i="46"/>
  <c r="FF72" i="46"/>
  <c r="FW72" i="46" s="1"/>
  <c r="GC72" i="46"/>
  <c r="HP72" i="46"/>
  <c r="FZ72" i="46"/>
  <c r="GU50" i="46"/>
  <c r="EI50" i="46"/>
  <c r="FZ50" i="46"/>
  <c r="HQ50" i="46"/>
  <c r="HP50" i="46"/>
  <c r="FF50" i="46"/>
  <c r="IK50" i="46"/>
  <c r="GV50" i="46"/>
  <c r="EJ50" i="46"/>
  <c r="IL50" i="46"/>
  <c r="FE50" i="46"/>
  <c r="FZ48" i="46"/>
  <c r="HQ48" i="46"/>
  <c r="HP48" i="46"/>
  <c r="FF48" i="46"/>
  <c r="IL48" i="46"/>
  <c r="FE48" i="46"/>
  <c r="IK48" i="46"/>
  <c r="GV48" i="46"/>
  <c r="EJ48" i="46"/>
  <c r="EI48" i="46"/>
  <c r="GU48" i="46"/>
  <c r="HQ44" i="46"/>
  <c r="FZ44" i="46"/>
  <c r="HP44" i="46"/>
  <c r="FF44" i="46"/>
  <c r="GV44" i="46"/>
  <c r="FE44" i="46"/>
  <c r="GU44" i="46"/>
  <c r="IK44" i="46"/>
  <c r="EI44" i="46"/>
  <c r="EJ44" i="46"/>
  <c r="IL44" i="46"/>
  <c r="GU19" i="46"/>
  <c r="EJ19" i="46"/>
  <c r="EI19" i="46"/>
  <c r="HQ19" i="46"/>
  <c r="FZ19" i="46"/>
  <c r="HP19" i="46"/>
  <c r="IK19" i="46"/>
  <c r="GV19" i="46"/>
  <c r="FE19" i="46"/>
  <c r="FF19" i="46"/>
  <c r="IL19" i="46"/>
  <c r="L33" i="45"/>
  <c r="FZ55" i="46"/>
  <c r="HQ55" i="46"/>
  <c r="HP55" i="46"/>
  <c r="FF55" i="46"/>
  <c r="EJ55" i="46"/>
  <c r="IL55" i="46"/>
  <c r="FE55" i="46"/>
  <c r="EI55" i="46"/>
  <c r="IK55" i="46"/>
  <c r="GV55" i="46"/>
  <c r="GU55" i="46"/>
  <c r="FZ43" i="46"/>
  <c r="HQ43" i="46"/>
  <c r="HP43" i="46"/>
  <c r="FF43" i="46"/>
  <c r="FE43" i="46"/>
  <c r="IL43" i="46"/>
  <c r="GV43" i="46"/>
  <c r="IK43" i="46"/>
  <c r="GU43" i="46"/>
  <c r="EJ43" i="46"/>
  <c r="EI43" i="46"/>
  <c r="IS51" i="2"/>
  <c r="IL97" i="46"/>
  <c r="FE97" i="46"/>
  <c r="EI97" i="46"/>
  <c r="IK97" i="46"/>
  <c r="GV97" i="46"/>
  <c r="HM97" i="46" s="1"/>
  <c r="GU97" i="46"/>
  <c r="HQ97" i="46"/>
  <c r="EJ97" i="46"/>
  <c r="FA97" i="46" s="1"/>
  <c r="HP97" i="46"/>
  <c r="FZ97" i="46"/>
  <c r="FF97" i="46"/>
  <c r="FW97" i="46" s="1"/>
  <c r="L30" i="45"/>
  <c r="JC70" i="2"/>
  <c r="OC70" i="2"/>
  <c r="MO70" i="2"/>
  <c r="LA70" i="2"/>
  <c r="JW70" i="2"/>
  <c r="OW70" i="2"/>
  <c r="HY70" i="2"/>
  <c r="OM70" i="2"/>
  <c r="NS70" i="2"/>
  <c r="ME70" i="2"/>
  <c r="JM70" i="2"/>
  <c r="II70" i="2"/>
  <c r="NI70" i="2"/>
  <c r="KQ70" i="2"/>
  <c r="LU70" i="2"/>
  <c r="MY70" i="2"/>
  <c r="KG70" i="2"/>
  <c r="LK70" i="2"/>
  <c r="IS70" i="2"/>
  <c r="PG70" i="2"/>
  <c r="PG46" i="2"/>
  <c r="ME46" i="2"/>
  <c r="NI46" i="2"/>
  <c r="KG46" i="2"/>
  <c r="JC46" i="2"/>
  <c r="OM46" i="2"/>
  <c r="LK46" i="2"/>
  <c r="MO46" i="2"/>
  <c r="HY46" i="2"/>
  <c r="NS46" i="2"/>
  <c r="KQ46" i="2"/>
  <c r="JM46" i="2"/>
  <c r="OW46" i="2"/>
  <c r="LU46" i="2"/>
  <c r="II46" i="2"/>
  <c r="OC46" i="2"/>
  <c r="LA46" i="2"/>
  <c r="JW46" i="2"/>
  <c r="IS46" i="2"/>
  <c r="MY46" i="2"/>
  <c r="OC69" i="2"/>
  <c r="MO69" i="2"/>
  <c r="LA69" i="2"/>
  <c r="JM69" i="2"/>
  <c r="HY69" i="2"/>
  <c r="OW69" i="2"/>
  <c r="NI69" i="2"/>
  <c r="LU69" i="2"/>
  <c r="KG69" i="2"/>
  <c r="MY69" i="2"/>
  <c r="ME69" i="2"/>
  <c r="OM69" i="2"/>
  <c r="NS69" i="2"/>
  <c r="PG69" i="2"/>
  <c r="IS69" i="2"/>
  <c r="II69" i="2"/>
  <c r="LK69" i="2"/>
  <c r="KQ69" i="2"/>
  <c r="JW69" i="2"/>
  <c r="JC69" i="2"/>
  <c r="OC55" i="2"/>
  <c r="LU55" i="2"/>
  <c r="IS55" i="2"/>
  <c r="HY51" i="2"/>
  <c r="JW51" i="2"/>
  <c r="KG60" i="2"/>
  <c r="HY60" i="2"/>
  <c r="IS63" i="2"/>
  <c r="ME63" i="2"/>
  <c r="OM63" i="2"/>
  <c r="PG27" i="2"/>
  <c r="OW27" i="2"/>
  <c r="OM27" i="2"/>
  <c r="OC27" i="2"/>
  <c r="NS27" i="2"/>
  <c r="NI27" i="2"/>
  <c r="MY27" i="2"/>
  <c r="MO27" i="2"/>
  <c r="ME27" i="2"/>
  <c r="LU27" i="2"/>
  <c r="LK27" i="2"/>
  <c r="LA27" i="2"/>
  <c r="KQ27" i="2"/>
  <c r="KG27" i="2"/>
  <c r="IS27" i="2"/>
  <c r="JM27" i="2"/>
  <c r="II27" i="2"/>
  <c r="JC27" i="2"/>
  <c r="HY27" i="2"/>
  <c r="JW27" i="2"/>
  <c r="PG40" i="2"/>
  <c r="OW40" i="2"/>
  <c r="OM40" i="2"/>
  <c r="OC40" i="2"/>
  <c r="NS40" i="2"/>
  <c r="NI40" i="2"/>
  <c r="MY40" i="2"/>
  <c r="MO40" i="2"/>
  <c r="ME40" i="2"/>
  <c r="LU40" i="2"/>
  <c r="LK40" i="2"/>
  <c r="LA40" i="2"/>
  <c r="KQ40" i="2"/>
  <c r="JW40" i="2"/>
  <c r="II40" i="2"/>
  <c r="KG40" i="2"/>
  <c r="IS40" i="2"/>
  <c r="JC40" i="2"/>
  <c r="HY40" i="2"/>
  <c r="JM40" i="2"/>
  <c r="OC56" i="2"/>
  <c r="LK56" i="2"/>
  <c r="LK47" i="2"/>
  <c r="HY47" i="2"/>
  <c r="IS47" i="2"/>
  <c r="NI64" i="2"/>
  <c r="MO64" i="2"/>
  <c r="IS64" i="2"/>
  <c r="II67" i="2"/>
  <c r="ME67" i="2"/>
  <c r="HY52" i="2"/>
  <c r="LA52" i="2"/>
  <c r="OC52" i="2"/>
  <c r="L18" i="45"/>
  <c r="HQ38" i="46"/>
  <c r="FF38" i="46"/>
  <c r="HP38" i="46"/>
  <c r="FE38" i="46"/>
  <c r="IL38" i="46"/>
  <c r="IK38" i="46"/>
  <c r="EJ38" i="46"/>
  <c r="GV38" i="46"/>
  <c r="EI38" i="46"/>
  <c r="GU38" i="46"/>
  <c r="FZ38" i="46"/>
  <c r="L77" i="45"/>
  <c r="L28" i="45"/>
  <c r="L16" i="45"/>
  <c r="N54" i="45"/>
  <c r="S54" i="45" s="1"/>
  <c r="N44" i="45"/>
  <c r="S44" i="45" s="1"/>
  <c r="L44" i="45"/>
  <c r="N36" i="45"/>
  <c r="S36" i="45" s="1"/>
  <c r="L36" i="45"/>
  <c r="HQ24" i="46"/>
  <c r="FZ24" i="46"/>
  <c r="HP24" i="46"/>
  <c r="IL24" i="46"/>
  <c r="IK24" i="46"/>
  <c r="FF24" i="46"/>
  <c r="EJ24" i="46"/>
  <c r="GV24" i="46"/>
  <c r="FE24" i="46"/>
  <c r="EI24" i="46"/>
  <c r="GU24" i="46"/>
  <c r="L71" i="45"/>
  <c r="L55" i="45"/>
  <c r="N55" i="45"/>
  <c r="S55" i="45" s="1"/>
  <c r="N69" i="45"/>
  <c r="S69" i="45" s="1"/>
  <c r="L49" i="45"/>
  <c r="IK102" i="46"/>
  <c r="GU102" i="46"/>
  <c r="EJ102" i="46"/>
  <c r="FA102" i="46" s="1"/>
  <c r="EI102" i="46"/>
  <c r="FZ102" i="46"/>
  <c r="FE102" i="46"/>
  <c r="HQ102" i="46"/>
  <c r="HP102" i="46"/>
  <c r="IL102" i="46"/>
  <c r="GV102" i="46"/>
  <c r="HM102" i="46" s="1"/>
  <c r="FF102" i="46"/>
  <c r="FW102" i="46" s="1"/>
  <c r="FZ86" i="46"/>
  <c r="HQ86" i="46"/>
  <c r="IK86" i="46"/>
  <c r="GV86" i="46"/>
  <c r="HM86" i="46" s="1"/>
  <c r="EI86" i="46"/>
  <c r="HP86" i="46"/>
  <c r="EJ86" i="46"/>
  <c r="FA86" i="46" s="1"/>
  <c r="IL86" i="46"/>
  <c r="FF86" i="46"/>
  <c r="FW86" i="46" s="1"/>
  <c r="GU86" i="46"/>
  <c r="FE86" i="46"/>
  <c r="FZ70" i="46"/>
  <c r="HQ70" i="46"/>
  <c r="HP70" i="46"/>
  <c r="FF70" i="46"/>
  <c r="IL70" i="46"/>
  <c r="FE70" i="46"/>
  <c r="EJ70" i="46"/>
  <c r="EI70" i="46"/>
  <c r="IK70" i="46"/>
  <c r="GV70" i="46"/>
  <c r="GU70" i="46"/>
  <c r="IL68" i="46"/>
  <c r="FE68" i="46"/>
  <c r="EJ68" i="46"/>
  <c r="IK68" i="46"/>
  <c r="GV68" i="46"/>
  <c r="EI68" i="46"/>
  <c r="GU68" i="46"/>
  <c r="HQ68" i="46"/>
  <c r="FF68" i="46"/>
  <c r="HP68" i="46"/>
  <c r="FZ68" i="46"/>
  <c r="HP46" i="46"/>
  <c r="GV46" i="46"/>
  <c r="IL46" i="46"/>
  <c r="GU46" i="46"/>
  <c r="EJ46" i="46"/>
  <c r="IK46" i="46"/>
  <c r="EI46" i="46"/>
  <c r="FZ46" i="46"/>
  <c r="HQ46" i="46"/>
  <c r="FE46" i="46"/>
  <c r="FF46" i="46"/>
  <c r="N33" i="45"/>
  <c r="S33" i="45" s="1"/>
  <c r="HQ37" i="46"/>
  <c r="FF37" i="46"/>
  <c r="HP37" i="46"/>
  <c r="FE37" i="46"/>
  <c r="IL37" i="46"/>
  <c r="IK37" i="46"/>
  <c r="GV37" i="46"/>
  <c r="EJ37" i="46"/>
  <c r="GU37" i="46"/>
  <c r="EI37" i="46"/>
  <c r="FZ37" i="46"/>
  <c r="IK45" i="46"/>
  <c r="GU45" i="46"/>
  <c r="EJ45" i="46"/>
  <c r="EI45" i="46"/>
  <c r="FZ45" i="46"/>
  <c r="HQ45" i="46"/>
  <c r="FF45" i="46"/>
  <c r="IL45" i="46"/>
  <c r="GV45" i="46"/>
  <c r="FE45" i="46"/>
  <c r="HP45" i="46"/>
  <c r="IL29" i="46"/>
  <c r="EJ29" i="46"/>
  <c r="IK29" i="46"/>
  <c r="GV29" i="46"/>
  <c r="EI29" i="46"/>
  <c r="GU29" i="46"/>
  <c r="FZ29" i="46"/>
  <c r="FF29" i="46"/>
  <c r="HP29" i="46"/>
  <c r="FE29" i="46"/>
  <c r="HQ29" i="46"/>
  <c r="NI51" i="2"/>
  <c r="IK99" i="46"/>
  <c r="FZ99" i="46"/>
  <c r="HQ99" i="46"/>
  <c r="GV99" i="46"/>
  <c r="HM99" i="46" s="1"/>
  <c r="EJ99" i="46"/>
  <c r="FA99" i="46" s="1"/>
  <c r="IL99" i="46"/>
  <c r="FF99" i="46"/>
  <c r="FW99" i="46" s="1"/>
  <c r="GU99" i="46"/>
  <c r="FE99" i="46"/>
  <c r="EI99" i="46"/>
  <c r="HP99" i="46"/>
  <c r="L76" i="45"/>
  <c r="NS65" i="2"/>
  <c r="KQ65" i="2"/>
  <c r="JC65" i="2"/>
  <c r="OW65" i="2"/>
  <c r="LU65" i="2"/>
  <c r="MY65" i="2"/>
  <c r="JM65" i="2"/>
  <c r="HY65" i="2"/>
  <c r="OC65" i="2"/>
  <c r="LA65" i="2"/>
  <c r="PG65" i="2"/>
  <c r="ME65" i="2"/>
  <c r="JW65" i="2"/>
  <c r="II65" i="2"/>
  <c r="NI65" i="2"/>
  <c r="KG65" i="2"/>
  <c r="MO65" i="2"/>
  <c r="IS65" i="2"/>
  <c r="LK65" i="2"/>
  <c r="OM65" i="2"/>
  <c r="LA55" i="2"/>
  <c r="NI55" i="2"/>
  <c r="JM51" i="2"/>
  <c r="LU51" i="2"/>
  <c r="OW51" i="2"/>
  <c r="LU60" i="2"/>
  <c r="JM60" i="2"/>
  <c r="NS60" i="2"/>
  <c r="KQ63" i="2"/>
  <c r="II63" i="2"/>
  <c r="OW63" i="2"/>
  <c r="JM39" i="2"/>
  <c r="HY39" i="2"/>
  <c r="OM39" i="2"/>
  <c r="MY39" i="2"/>
  <c r="LK39" i="2"/>
  <c r="JW39" i="2"/>
  <c r="II39" i="2"/>
  <c r="OW39" i="2"/>
  <c r="NI39" i="2"/>
  <c r="LU39" i="2"/>
  <c r="KG39" i="2"/>
  <c r="IS39" i="2"/>
  <c r="PG39" i="2"/>
  <c r="NS39" i="2"/>
  <c r="ME39" i="2"/>
  <c r="KQ39" i="2"/>
  <c r="JC39" i="2"/>
  <c r="LA39" i="2"/>
  <c r="OC39" i="2"/>
  <c r="MO39" i="2"/>
  <c r="PG25" i="2"/>
  <c r="OW25" i="2"/>
  <c r="OM25" i="2"/>
  <c r="OC25" i="2"/>
  <c r="NS25" i="2"/>
  <c r="NI25" i="2"/>
  <c r="MY25" i="2"/>
  <c r="MO25" i="2"/>
  <c r="ME25" i="2"/>
  <c r="JW25" i="2"/>
  <c r="II25" i="2"/>
  <c r="LU25" i="2"/>
  <c r="LA25" i="2"/>
  <c r="KG25" i="2"/>
  <c r="IS25" i="2"/>
  <c r="JC25" i="2"/>
  <c r="LK25" i="2"/>
  <c r="KQ25" i="2"/>
  <c r="JM25" i="2"/>
  <c r="HY25" i="2"/>
  <c r="LU56" i="2"/>
  <c r="OM56" i="2"/>
  <c r="PG21" i="2"/>
  <c r="OW21" i="2"/>
  <c r="OM21" i="2"/>
  <c r="OC21" i="2"/>
  <c r="NS21" i="2"/>
  <c r="NI21" i="2"/>
  <c r="MY21" i="2"/>
  <c r="MO21" i="2"/>
  <c r="ME21" i="2"/>
  <c r="LU21" i="2"/>
  <c r="LK21" i="2"/>
  <c r="LA21" i="2"/>
  <c r="KQ21" i="2"/>
  <c r="KG21" i="2"/>
  <c r="IS21" i="2"/>
  <c r="II21" i="2"/>
  <c r="HY21" i="2"/>
  <c r="JW21" i="2"/>
  <c r="JC21" i="2"/>
  <c r="JM21" i="2"/>
  <c r="OM47" i="2"/>
  <c r="LU47" i="2"/>
  <c r="JC47" i="2"/>
  <c r="JW20" i="2"/>
  <c r="JM20" i="2"/>
  <c r="JC20" i="2"/>
  <c r="IS20" i="2"/>
  <c r="II20" i="2"/>
  <c r="HY20" i="2"/>
  <c r="NI20" i="2"/>
  <c r="KG20" i="2"/>
  <c r="MY20" i="2"/>
  <c r="MO20" i="2"/>
  <c r="PG20" i="2"/>
  <c r="ME20" i="2"/>
  <c r="OW20" i="2"/>
  <c r="LU20" i="2"/>
  <c r="OM20" i="2"/>
  <c r="LK20" i="2"/>
  <c r="NS20" i="2"/>
  <c r="KQ20" i="2"/>
  <c r="LA20" i="2"/>
  <c r="OC20" i="2"/>
  <c r="KG64" i="2"/>
  <c r="OC64" i="2"/>
  <c r="JC64" i="2"/>
  <c r="JW67" i="2"/>
  <c r="MO67" i="2"/>
  <c r="II52" i="2"/>
  <c r="LK52" i="2"/>
  <c r="OM52" i="2"/>
  <c r="E57" i="45"/>
  <c r="FZ59" i="46"/>
  <c r="HQ59" i="46"/>
  <c r="HP59" i="46"/>
  <c r="FF59" i="46"/>
  <c r="FE59" i="46"/>
  <c r="GV59" i="46"/>
  <c r="GU59" i="46"/>
  <c r="EJ59" i="46"/>
  <c r="IK59" i="46"/>
  <c r="EI59" i="46"/>
  <c r="IL59" i="46"/>
  <c r="N39" i="45"/>
  <c r="S39" i="45" s="1"/>
  <c r="L26" i="45"/>
  <c r="IK20" i="46"/>
  <c r="FF20" i="46"/>
  <c r="EJ20" i="46"/>
  <c r="GV20" i="46"/>
  <c r="FE20" i="46"/>
  <c r="EI20" i="46"/>
  <c r="GU20" i="46"/>
  <c r="HQ20" i="46"/>
  <c r="FZ20" i="46"/>
  <c r="IL20" i="46"/>
  <c r="HP20" i="46"/>
  <c r="EI17" i="46"/>
  <c r="HQ17" i="46"/>
  <c r="FZ17" i="46"/>
  <c r="HP17" i="46"/>
  <c r="IL17" i="46"/>
  <c r="FF17" i="46"/>
  <c r="GU17" i="46"/>
  <c r="EJ17" i="46"/>
  <c r="GV17" i="46"/>
  <c r="FE17" i="46"/>
  <c r="IK17" i="46"/>
  <c r="L80" i="45"/>
  <c r="C57" i="45"/>
  <c r="L52" i="45"/>
  <c r="L42" i="45"/>
  <c r="N34" i="45"/>
  <c r="S34" i="45" s="1"/>
  <c r="L34" i="45"/>
  <c r="IK21" i="46"/>
  <c r="GV21" i="46"/>
  <c r="FE21" i="46"/>
  <c r="GU21" i="46"/>
  <c r="EJ21" i="46"/>
  <c r="EI21" i="46"/>
  <c r="HQ21" i="46"/>
  <c r="FZ21" i="46"/>
  <c r="IL21" i="46"/>
  <c r="FF21" i="46"/>
  <c r="HP21" i="46"/>
  <c r="F57" i="45"/>
  <c r="M57" i="45" s="1"/>
  <c r="FZ96" i="46"/>
  <c r="HQ96" i="46"/>
  <c r="IK96" i="46"/>
  <c r="GV96" i="46"/>
  <c r="HM96" i="46" s="1"/>
  <c r="FF96" i="46"/>
  <c r="FW96" i="46" s="1"/>
  <c r="GU96" i="46"/>
  <c r="FE96" i="46"/>
  <c r="EJ96" i="46"/>
  <c r="FA96" i="46" s="1"/>
  <c r="HP96" i="46"/>
  <c r="EI96" i="46"/>
  <c r="IL96" i="46"/>
  <c r="IK80" i="46"/>
  <c r="GV80" i="46"/>
  <c r="HM80" i="46" s="1"/>
  <c r="EI80" i="46"/>
  <c r="GU80" i="46"/>
  <c r="HP80" i="46"/>
  <c r="IL80" i="46"/>
  <c r="FF80" i="46"/>
  <c r="FW80" i="46" s="1"/>
  <c r="FE80" i="46"/>
  <c r="EJ80" i="46"/>
  <c r="FA80" i="46" s="1"/>
  <c r="HQ80" i="46"/>
  <c r="FZ80" i="46"/>
  <c r="FZ62" i="46"/>
  <c r="HQ62" i="46"/>
  <c r="HP62" i="46"/>
  <c r="FF62" i="46"/>
  <c r="IL62" i="46"/>
  <c r="FE62" i="46"/>
  <c r="EJ62" i="46"/>
  <c r="IK62" i="46"/>
  <c r="GV62" i="46"/>
  <c r="EI62" i="46"/>
  <c r="GU62" i="46"/>
  <c r="IL60" i="46"/>
  <c r="GU60" i="46"/>
  <c r="EJ60" i="46"/>
  <c r="IK60" i="46"/>
  <c r="EI60" i="46"/>
  <c r="FZ60" i="46"/>
  <c r="HQ60" i="46"/>
  <c r="HP60" i="46"/>
  <c r="FF60" i="46"/>
  <c r="GV60" i="46"/>
  <c r="FE60" i="46"/>
  <c r="L29" i="45"/>
  <c r="N79" i="45"/>
  <c r="S79" i="45" s="1"/>
  <c r="N53" i="45"/>
  <c r="S53" i="45" s="1"/>
  <c r="L53" i="45"/>
  <c r="L17" i="45"/>
  <c r="IL35" i="46"/>
  <c r="IK35" i="46"/>
  <c r="GV35" i="46"/>
  <c r="EJ35" i="46"/>
  <c r="GU35" i="46"/>
  <c r="EI35" i="46"/>
  <c r="FZ35" i="46"/>
  <c r="HP35" i="46"/>
  <c r="FE35" i="46"/>
  <c r="FF35" i="46"/>
  <c r="HQ35" i="46"/>
  <c r="HP57" i="46"/>
  <c r="FF57" i="46"/>
  <c r="EJ57" i="46"/>
  <c r="IL57" i="46"/>
  <c r="FE57" i="46"/>
  <c r="EI57" i="46"/>
  <c r="IK57" i="46"/>
  <c r="GV57" i="46"/>
  <c r="GU57" i="46"/>
  <c r="HQ57" i="46"/>
  <c r="FZ57" i="46"/>
  <c r="L11" i="45"/>
  <c r="L25" i="45"/>
  <c r="L63" i="45"/>
  <c r="OC38" i="2"/>
  <c r="MO38" i="2"/>
  <c r="LA38" i="2"/>
  <c r="JM38" i="2"/>
  <c r="HY38" i="2"/>
  <c r="OM38" i="2"/>
  <c r="MY38" i="2"/>
  <c r="LK38" i="2"/>
  <c r="JW38" i="2"/>
  <c r="II38" i="2"/>
  <c r="OW38" i="2"/>
  <c r="NI38" i="2"/>
  <c r="LU38" i="2"/>
  <c r="KG38" i="2"/>
  <c r="IS38" i="2"/>
  <c r="PG38" i="2"/>
  <c r="NS38" i="2"/>
  <c r="ME38" i="2"/>
  <c r="KQ38" i="2"/>
  <c r="JC38" i="2"/>
  <c r="L27" i="45"/>
  <c r="PG58" i="2"/>
  <c r="OW58" i="2"/>
  <c r="OM58" i="2"/>
  <c r="OC58" i="2"/>
  <c r="NS58" i="2"/>
  <c r="NI58" i="2"/>
  <c r="MY58" i="2"/>
  <c r="MO58" i="2"/>
  <c r="ME58" i="2"/>
  <c r="LU58" i="2"/>
  <c r="LK58" i="2"/>
  <c r="LA58" i="2"/>
  <c r="KQ58" i="2"/>
  <c r="KG58" i="2"/>
  <c r="JW58" i="2"/>
  <c r="JM58" i="2"/>
  <c r="JC58" i="2"/>
  <c r="IS58" i="2"/>
  <c r="II58" i="2"/>
  <c r="HY58" i="2"/>
  <c r="JW53" i="2"/>
  <c r="JM53" i="2"/>
  <c r="JC53" i="2"/>
  <c r="IS53" i="2"/>
  <c r="II53" i="2"/>
  <c r="HY53" i="2"/>
  <c r="OW53" i="2"/>
  <c r="NS53" i="2"/>
  <c r="KQ53" i="2"/>
  <c r="MO53" i="2"/>
  <c r="OM53" i="2"/>
  <c r="LK53" i="2"/>
  <c r="NI53" i="2"/>
  <c r="KG53" i="2"/>
  <c r="ME53" i="2"/>
  <c r="PG53" i="2"/>
  <c r="OC53" i="2"/>
  <c r="LA53" i="2"/>
  <c r="MY53" i="2"/>
  <c r="LU53" i="2"/>
  <c r="MO55" i="2"/>
  <c r="OW55" i="2"/>
  <c r="JM55" i="2"/>
  <c r="LA51" i="2"/>
  <c r="ME51" i="2"/>
  <c r="PG51" i="2"/>
  <c r="NI60" i="2"/>
  <c r="PG60" i="2"/>
  <c r="OW60" i="2"/>
  <c r="JW63" i="2"/>
  <c r="KG63" i="2"/>
  <c r="PG63" i="2"/>
  <c r="OW56" i="2"/>
  <c r="KG56" i="2"/>
  <c r="II47" i="2"/>
  <c r="OW47" i="2"/>
  <c r="JM47" i="2"/>
  <c r="JW42" i="2"/>
  <c r="JM42" i="2"/>
  <c r="JC42" i="2"/>
  <c r="IS42" i="2"/>
  <c r="II42" i="2"/>
  <c r="HY42" i="2"/>
  <c r="MO42" i="2"/>
  <c r="OM42" i="2"/>
  <c r="LK42" i="2"/>
  <c r="NI42" i="2"/>
  <c r="KG42" i="2"/>
  <c r="PG42" i="2"/>
  <c r="ME42" i="2"/>
  <c r="OC42" i="2"/>
  <c r="LA42" i="2"/>
  <c r="MY42" i="2"/>
  <c r="OW42" i="2"/>
  <c r="LU42" i="2"/>
  <c r="KQ42" i="2"/>
  <c r="NS42" i="2"/>
  <c r="OW64" i="2"/>
  <c r="KQ64" i="2"/>
  <c r="JM64" i="2"/>
  <c r="JC67" i="2"/>
  <c r="MY67" i="2"/>
  <c r="IS52" i="2"/>
  <c r="LU52" i="2"/>
  <c r="OW52" i="2"/>
  <c r="N67" i="45"/>
  <c r="S67" i="45" s="1"/>
  <c r="N43" i="45"/>
  <c r="S43" i="45" s="1"/>
  <c r="L39" i="45"/>
  <c r="GV18" i="46"/>
  <c r="FE18" i="46"/>
  <c r="EI18" i="46"/>
  <c r="GU18" i="46"/>
  <c r="HQ18" i="46"/>
  <c r="FZ18" i="46"/>
  <c r="HP18" i="46"/>
  <c r="IK18" i="46"/>
  <c r="FF18" i="46"/>
  <c r="EJ18" i="46"/>
  <c r="IL18" i="46"/>
  <c r="IK34" i="46"/>
  <c r="EJ34" i="46"/>
  <c r="GV34" i="46"/>
  <c r="EI34" i="46"/>
  <c r="GU34" i="46"/>
  <c r="FZ34" i="46"/>
  <c r="HQ34" i="46"/>
  <c r="FF34" i="46"/>
  <c r="IL34" i="46"/>
  <c r="HP34" i="46"/>
  <c r="FE34" i="46"/>
  <c r="L96" i="45"/>
  <c r="L88" i="45"/>
  <c r="L78" i="45"/>
  <c r="N68" i="45"/>
  <c r="S68" i="45" s="1"/>
  <c r="L68" i="45"/>
  <c r="L60" i="45"/>
  <c r="L50" i="45"/>
  <c r="HP36" i="46"/>
  <c r="FE36" i="46"/>
  <c r="IL36" i="46"/>
  <c r="IK36" i="46"/>
  <c r="EJ36" i="46"/>
  <c r="GV36" i="46"/>
  <c r="EI36" i="46"/>
  <c r="GU36" i="46"/>
  <c r="FZ36" i="46"/>
  <c r="HQ36" i="46"/>
  <c r="FF36" i="46"/>
  <c r="L73" i="45"/>
  <c r="FE98" i="46"/>
  <c r="GV98" i="46"/>
  <c r="HM98" i="46" s="1"/>
  <c r="IL98" i="46"/>
  <c r="GU98" i="46"/>
  <c r="EJ98" i="46"/>
  <c r="FA98" i="46" s="1"/>
  <c r="IK98" i="46"/>
  <c r="EI98" i="46"/>
  <c r="HQ98" i="46"/>
  <c r="HP98" i="46"/>
  <c r="FZ98" i="46"/>
  <c r="FF98" i="46"/>
  <c r="FW98" i="46" s="1"/>
  <c r="FZ82" i="46"/>
  <c r="HQ82" i="46"/>
  <c r="HP82" i="46"/>
  <c r="FF82" i="46"/>
  <c r="FW82" i="46" s="1"/>
  <c r="GU82" i="46"/>
  <c r="EJ82" i="46"/>
  <c r="FA82" i="46" s="1"/>
  <c r="EI82" i="46"/>
  <c r="IL82" i="46"/>
  <c r="IK82" i="46"/>
  <c r="GV82" i="46"/>
  <c r="HM82" i="46" s="1"/>
  <c r="FE82" i="46"/>
  <c r="FZ66" i="46"/>
  <c r="HQ66" i="46"/>
  <c r="HP66" i="46"/>
  <c r="FF66" i="46"/>
  <c r="IL66" i="46"/>
  <c r="FE66" i="46"/>
  <c r="EJ66" i="46"/>
  <c r="EI66" i="46"/>
  <c r="IK66" i="46"/>
  <c r="GU66" i="46"/>
  <c r="GV66" i="46"/>
  <c r="FF42" i="46"/>
  <c r="GV42" i="46"/>
  <c r="FE42" i="46"/>
  <c r="GU42" i="46"/>
  <c r="IL42" i="46"/>
  <c r="EJ42" i="46"/>
  <c r="IK42" i="46"/>
  <c r="EI42" i="46"/>
  <c r="HQ42" i="46"/>
  <c r="FZ42" i="46"/>
  <c r="HP42" i="46"/>
  <c r="AO9" i="45"/>
  <c r="AM9" i="45"/>
  <c r="AQ9" i="45"/>
  <c r="AS9" i="45"/>
  <c r="E9" i="45"/>
  <c r="L83" i="45"/>
  <c r="L79" i="45"/>
  <c r="GU33" i="46"/>
  <c r="EI33" i="46"/>
  <c r="FZ33" i="46"/>
  <c r="HQ33" i="46"/>
  <c r="FF33" i="46"/>
  <c r="HP33" i="46"/>
  <c r="FE33" i="46"/>
  <c r="IK33" i="46"/>
  <c r="GV33" i="46"/>
  <c r="EJ33" i="46"/>
  <c r="IL33" i="46"/>
  <c r="FF31" i="46"/>
  <c r="FE31" i="46"/>
  <c r="HQ31" i="46"/>
  <c r="HP31" i="46"/>
  <c r="EJ31" i="46"/>
  <c r="IL31" i="46"/>
  <c r="EI31" i="46"/>
  <c r="IK31" i="46"/>
  <c r="GV31" i="46"/>
  <c r="GU31" i="46"/>
  <c r="FZ31" i="46"/>
  <c r="GU67" i="46"/>
  <c r="FZ67" i="46"/>
  <c r="IL67" i="46"/>
  <c r="FE67" i="46"/>
  <c r="EI67" i="46"/>
  <c r="HQ67" i="46"/>
  <c r="EJ67" i="46"/>
  <c r="HP67" i="46"/>
  <c r="IK67" i="46"/>
  <c r="GV67" i="46"/>
  <c r="FF67" i="46"/>
  <c r="FE61" i="46"/>
  <c r="GV61" i="46"/>
  <c r="IL61" i="46"/>
  <c r="GU61" i="46"/>
  <c r="EJ61" i="46"/>
  <c r="IK61" i="46"/>
  <c r="EI61" i="46"/>
  <c r="FZ61" i="46"/>
  <c r="HP61" i="46"/>
  <c r="FF61" i="46"/>
  <c r="HQ61" i="46"/>
  <c r="GU51" i="46"/>
  <c r="EJ51" i="46"/>
  <c r="EI51" i="46"/>
  <c r="FZ51" i="46"/>
  <c r="HQ51" i="46"/>
  <c r="HP51" i="46"/>
  <c r="FF51" i="46"/>
  <c r="IK51" i="46"/>
  <c r="GV51" i="46"/>
  <c r="IL51" i="46"/>
  <c r="FE51" i="46"/>
  <c r="HP47" i="46"/>
  <c r="FF47" i="46"/>
  <c r="IL47" i="46"/>
  <c r="FE47" i="46"/>
  <c r="IK47" i="46"/>
  <c r="GV47" i="46"/>
  <c r="GU47" i="46"/>
  <c r="EJ47" i="46"/>
  <c r="EI47" i="46"/>
  <c r="HQ47" i="46"/>
  <c r="FZ47" i="46"/>
  <c r="L15" i="45"/>
  <c r="OC72" i="2"/>
  <c r="MO72" i="2"/>
  <c r="LA72" i="2"/>
  <c r="JM72" i="2"/>
  <c r="OW72" i="2"/>
  <c r="NI72" i="2"/>
  <c r="LU72" i="2"/>
  <c r="KG72" i="2"/>
  <c r="LK72" i="2"/>
  <c r="KQ72" i="2"/>
  <c r="JW72" i="2"/>
  <c r="JC72" i="2"/>
  <c r="II72" i="2"/>
  <c r="MY72" i="2"/>
  <c r="ME72" i="2"/>
  <c r="HY72" i="2"/>
  <c r="NS72" i="2"/>
  <c r="PG72" i="2"/>
  <c r="IS72" i="2"/>
  <c r="OM72" i="2"/>
  <c r="KQ55" i="2"/>
  <c r="LK55" i="2"/>
  <c r="JW55" i="2"/>
  <c r="JC51" i="2"/>
  <c r="MO51" i="2"/>
  <c r="OW32" i="2"/>
  <c r="NI32" i="2"/>
  <c r="LU32" i="2"/>
  <c r="KG32" i="2"/>
  <c r="IS32" i="2"/>
  <c r="PG32" i="2"/>
  <c r="NS32" i="2"/>
  <c r="ME32" i="2"/>
  <c r="KQ32" i="2"/>
  <c r="JC32" i="2"/>
  <c r="OC32" i="2"/>
  <c r="MO32" i="2"/>
  <c r="LA32" i="2"/>
  <c r="JM32" i="2"/>
  <c r="HY32" i="2"/>
  <c r="JW32" i="2"/>
  <c r="II32" i="2"/>
  <c r="MY32" i="2"/>
  <c r="LK32" i="2"/>
  <c r="OM32" i="2"/>
  <c r="II60" i="2"/>
  <c r="LA60" i="2"/>
  <c r="PG41" i="2"/>
  <c r="OW41" i="2"/>
  <c r="OM41" i="2"/>
  <c r="OC41" i="2"/>
  <c r="NS41" i="2"/>
  <c r="NI41" i="2"/>
  <c r="MY41" i="2"/>
  <c r="MO41" i="2"/>
  <c r="ME41" i="2"/>
  <c r="LU41" i="2"/>
  <c r="LK41" i="2"/>
  <c r="LA41" i="2"/>
  <c r="KQ41" i="2"/>
  <c r="KG41" i="2"/>
  <c r="JW41" i="2"/>
  <c r="JM41" i="2"/>
  <c r="JC41" i="2"/>
  <c r="IS41" i="2"/>
  <c r="II41" i="2"/>
  <c r="HY41" i="2"/>
  <c r="PG19" i="2"/>
  <c r="OW19" i="2"/>
  <c r="OM19" i="2"/>
  <c r="OC19" i="2"/>
  <c r="NS19" i="2"/>
  <c r="NI19" i="2"/>
  <c r="MY19" i="2"/>
  <c r="MO19" i="2"/>
  <c r="ME19" i="2"/>
  <c r="LU19" i="2"/>
  <c r="LK19" i="2"/>
  <c r="LA19" i="2"/>
  <c r="JW19" i="2"/>
  <c r="JM19" i="2"/>
  <c r="JC19" i="2"/>
  <c r="IS19" i="2"/>
  <c r="II19" i="2"/>
  <c r="HY19" i="2"/>
  <c r="KQ19" i="2"/>
  <c r="KG19" i="2"/>
  <c r="LU63" i="2"/>
  <c r="JC56" i="2"/>
  <c r="NI56" i="2"/>
  <c r="KG47" i="2"/>
  <c r="MY47" i="2"/>
  <c r="JW47" i="2"/>
  <c r="PG22" i="2"/>
  <c r="OW22" i="2"/>
  <c r="OM22" i="2"/>
  <c r="OC22" i="2"/>
  <c r="NS22" i="2"/>
  <c r="NI22" i="2"/>
  <c r="MY22" i="2"/>
  <c r="MO22" i="2"/>
  <c r="ME22" i="2"/>
  <c r="LU22" i="2"/>
  <c r="LK22" i="2"/>
  <c r="LA22" i="2"/>
  <c r="KQ22" i="2"/>
  <c r="KG22" i="2"/>
  <c r="JW22" i="2"/>
  <c r="JM22" i="2"/>
  <c r="JC22" i="2"/>
  <c r="IS22" i="2"/>
  <c r="II22" i="2"/>
  <c r="HY22" i="2"/>
  <c r="LU64" i="2"/>
  <c r="ME64" i="2"/>
  <c r="JW64" i="2"/>
  <c r="KG67" i="2"/>
  <c r="NI67" i="2"/>
  <c r="PG34" i="2"/>
  <c r="OW34" i="2"/>
  <c r="OM34" i="2"/>
  <c r="OC34" i="2"/>
  <c r="NS34" i="2"/>
  <c r="NI34" i="2"/>
  <c r="MY34" i="2"/>
  <c r="MO34" i="2"/>
  <c r="ME34" i="2"/>
  <c r="LU34" i="2"/>
  <c r="LK34" i="2"/>
  <c r="LA34" i="2"/>
  <c r="KQ34" i="2"/>
  <c r="KG34" i="2"/>
  <c r="JW34" i="2"/>
  <c r="JM34" i="2"/>
  <c r="JC34" i="2"/>
  <c r="IS34" i="2"/>
  <c r="II34" i="2"/>
  <c r="HY34" i="2"/>
  <c r="JC52" i="2"/>
  <c r="ME52" i="2"/>
  <c r="PG52" i="2"/>
  <c r="FZ85" i="46"/>
  <c r="HQ85" i="46"/>
  <c r="HP85" i="46"/>
  <c r="FF85" i="46"/>
  <c r="FW85" i="46" s="1"/>
  <c r="IL85" i="46"/>
  <c r="FE85" i="46"/>
  <c r="EJ85" i="46"/>
  <c r="FA85" i="46" s="1"/>
  <c r="GU85" i="46"/>
  <c r="EI85" i="46"/>
  <c r="GV85" i="46"/>
  <c r="HM85" i="46" s="1"/>
  <c r="IK85" i="46"/>
  <c r="IK83" i="46"/>
  <c r="GV83" i="46"/>
  <c r="HM83" i="46" s="1"/>
  <c r="GU83" i="46"/>
  <c r="HP83" i="46"/>
  <c r="FF83" i="46"/>
  <c r="FW83" i="46" s="1"/>
  <c r="EJ83" i="46"/>
  <c r="FA83" i="46" s="1"/>
  <c r="HQ83" i="46"/>
  <c r="FZ83" i="46"/>
  <c r="EI83" i="46"/>
  <c r="IL83" i="46"/>
  <c r="FE83" i="46"/>
  <c r="HQ81" i="46"/>
  <c r="HP81" i="46"/>
  <c r="FF81" i="46"/>
  <c r="FW81" i="46" s="1"/>
  <c r="EJ81" i="46"/>
  <c r="FA81" i="46" s="1"/>
  <c r="IL81" i="46"/>
  <c r="FE81" i="46"/>
  <c r="EI81" i="46"/>
  <c r="IK81" i="46"/>
  <c r="GV81" i="46"/>
  <c r="HM81" i="46" s="1"/>
  <c r="GU81" i="46"/>
  <c r="FZ81" i="46"/>
  <c r="FF79" i="46"/>
  <c r="FW79" i="46" s="1"/>
  <c r="FE79" i="46"/>
  <c r="HQ79" i="46"/>
  <c r="GV79" i="46"/>
  <c r="HM79" i="46" s="1"/>
  <c r="IK79" i="46"/>
  <c r="HP79" i="46"/>
  <c r="FZ79" i="46"/>
  <c r="EI79" i="46"/>
  <c r="IL79" i="46"/>
  <c r="GU79" i="46"/>
  <c r="EJ79" i="46"/>
  <c r="FA79" i="46" s="1"/>
  <c r="HP69" i="46"/>
  <c r="FF69" i="46"/>
  <c r="IL69" i="46"/>
  <c r="FE69" i="46"/>
  <c r="IK69" i="46"/>
  <c r="GV69" i="46"/>
  <c r="EJ69" i="46"/>
  <c r="GU69" i="46"/>
  <c r="EI69" i="46"/>
  <c r="FZ69" i="46"/>
  <c r="HQ69" i="46"/>
  <c r="L20" i="45"/>
  <c r="N87" i="45"/>
  <c r="S87" i="45" s="1"/>
  <c r="L67" i="45"/>
  <c r="L43" i="45"/>
  <c r="GU16" i="46"/>
  <c r="HQ16" i="46"/>
  <c r="FZ16" i="46"/>
  <c r="HP16" i="46"/>
  <c r="IL16" i="46"/>
  <c r="GV16" i="46"/>
  <c r="FE16" i="46"/>
  <c r="EI16" i="46"/>
  <c r="FF16" i="46"/>
  <c r="EJ16" i="46"/>
  <c r="IK16" i="46"/>
  <c r="N9" i="45"/>
  <c r="S9" i="45" s="1"/>
  <c r="L65" i="45"/>
  <c r="HP64" i="46"/>
  <c r="FF64" i="46"/>
  <c r="IL64" i="46"/>
  <c r="FE64" i="46"/>
  <c r="EJ64" i="46"/>
  <c r="IK64" i="46"/>
  <c r="GV64" i="46"/>
  <c r="EI64" i="46"/>
  <c r="GU64" i="46"/>
  <c r="HQ64" i="46"/>
  <c r="FZ64" i="46"/>
  <c r="L94" i="45"/>
  <c r="L86" i="45"/>
  <c r="L66" i="45"/>
  <c r="L58" i="45"/>
  <c r="L91" i="45"/>
  <c r="L23" i="45"/>
  <c r="FZ58" i="46"/>
  <c r="HQ58" i="46"/>
  <c r="HP58" i="46"/>
  <c r="FF58" i="46"/>
  <c r="IL58" i="46"/>
  <c r="FE58" i="46"/>
  <c r="EJ58" i="46"/>
  <c r="IK58" i="46"/>
  <c r="GV58" i="46"/>
  <c r="EI58" i="46"/>
  <c r="GU58" i="46"/>
  <c r="IL40" i="46"/>
  <c r="EJ40" i="46"/>
  <c r="IK40" i="46"/>
  <c r="EI40" i="46"/>
  <c r="HQ40" i="46"/>
  <c r="FZ40" i="46"/>
  <c r="HP40" i="46"/>
  <c r="FF40" i="46"/>
  <c r="GU40" i="46"/>
  <c r="GV40" i="46"/>
  <c r="FE40" i="46"/>
  <c r="L19" i="45"/>
  <c r="L81" i="45"/>
  <c r="N35" i="45"/>
  <c r="S35" i="45" s="1"/>
  <c r="L35" i="45"/>
  <c r="L85" i="45"/>
  <c r="GU71" i="46"/>
  <c r="FZ71" i="46"/>
  <c r="IL71" i="46"/>
  <c r="FE71" i="46"/>
  <c r="EI71" i="46"/>
  <c r="HP71" i="46"/>
  <c r="IK71" i="46"/>
  <c r="GV71" i="46"/>
  <c r="FF71" i="46"/>
  <c r="HQ71" i="46"/>
  <c r="EJ71" i="46"/>
  <c r="FZ101" i="46"/>
  <c r="HQ101" i="46"/>
  <c r="HP101" i="46"/>
  <c r="FF101" i="46"/>
  <c r="FW101" i="46" s="1"/>
  <c r="IK101" i="46"/>
  <c r="GU101" i="46"/>
  <c r="EJ101" i="46"/>
  <c r="FA101" i="46" s="1"/>
  <c r="EI101" i="46"/>
  <c r="GV101" i="46"/>
  <c r="HM101" i="46" s="1"/>
  <c r="FE101" i="46"/>
  <c r="IL101" i="46"/>
  <c r="FZ93" i="46"/>
  <c r="HQ93" i="46"/>
  <c r="IK93" i="46"/>
  <c r="GV93" i="46"/>
  <c r="HM93" i="46" s="1"/>
  <c r="EJ93" i="46"/>
  <c r="FA93" i="46" s="1"/>
  <c r="HP93" i="46"/>
  <c r="EI93" i="46"/>
  <c r="IL93" i="46"/>
  <c r="GU93" i="46"/>
  <c r="FE93" i="46"/>
  <c r="FF93" i="46"/>
  <c r="FW93" i="46" s="1"/>
  <c r="IL65" i="46"/>
  <c r="IK65" i="46"/>
  <c r="FZ65" i="46"/>
  <c r="HQ65" i="46"/>
  <c r="HP65" i="46"/>
  <c r="FF65" i="46"/>
  <c r="EJ65" i="46"/>
  <c r="FE65" i="46"/>
  <c r="EI65" i="46"/>
  <c r="GV65" i="46"/>
  <c r="GU65" i="46"/>
  <c r="L74" i="45"/>
  <c r="L38" i="45"/>
  <c r="PG54" i="2"/>
  <c r="OW54" i="2"/>
  <c r="OM54" i="2"/>
  <c r="OC54" i="2"/>
  <c r="NS54" i="2"/>
  <c r="NI54" i="2"/>
  <c r="MY54" i="2"/>
  <c r="MO54" i="2"/>
  <c r="ME54" i="2"/>
  <c r="LU54" i="2"/>
  <c r="LK54" i="2"/>
  <c r="LA54" i="2"/>
  <c r="KQ54" i="2"/>
  <c r="KG54" i="2"/>
  <c r="IS54" i="2"/>
  <c r="JM54" i="2"/>
  <c r="HY54" i="2"/>
  <c r="JW54" i="2"/>
  <c r="II54" i="2"/>
  <c r="JC54" i="2"/>
  <c r="PG61" i="2"/>
  <c r="OW61" i="2"/>
  <c r="OM61" i="2"/>
  <c r="OC61" i="2"/>
  <c r="NS61" i="2"/>
  <c r="NI61" i="2"/>
  <c r="MY61" i="2"/>
  <c r="MO61" i="2"/>
  <c r="ME61" i="2"/>
  <c r="LU61" i="2"/>
  <c r="LK61" i="2"/>
  <c r="LA61" i="2"/>
  <c r="KQ61" i="2"/>
  <c r="KG61" i="2"/>
  <c r="II61" i="2"/>
  <c r="JM61" i="2"/>
  <c r="IS61" i="2"/>
  <c r="JW61" i="2"/>
  <c r="HY61" i="2"/>
  <c r="JC61" i="2"/>
  <c r="OW37" i="2"/>
  <c r="OM37" i="2"/>
  <c r="OC37" i="2"/>
  <c r="NS37" i="2"/>
  <c r="NI37" i="2"/>
  <c r="MY37" i="2"/>
  <c r="MO37" i="2"/>
  <c r="ME37" i="2"/>
  <c r="LU37" i="2"/>
  <c r="LK37" i="2"/>
  <c r="LA37" i="2"/>
  <c r="KQ37" i="2"/>
  <c r="KG37" i="2"/>
  <c r="PG37" i="2"/>
  <c r="JC37" i="2"/>
  <c r="IS37" i="2"/>
  <c r="II37" i="2"/>
  <c r="HY37" i="2"/>
  <c r="JM37" i="2"/>
  <c r="JW37" i="2"/>
  <c r="ME55" i="2"/>
  <c r="MY55" i="2"/>
  <c r="KQ51" i="2"/>
  <c r="MY51" i="2"/>
  <c r="JW60" i="2"/>
  <c r="MO60" i="2"/>
  <c r="PG23" i="2"/>
  <c r="OW23" i="2"/>
  <c r="OM23" i="2"/>
  <c r="OC23" i="2"/>
  <c r="NS23" i="2"/>
  <c r="NI23" i="2"/>
  <c r="MY23" i="2"/>
  <c r="MO23" i="2"/>
  <c r="ME23" i="2"/>
  <c r="LU23" i="2"/>
  <c r="LK23" i="2"/>
  <c r="LA23" i="2"/>
  <c r="KQ23" i="2"/>
  <c r="KG23" i="2"/>
  <c r="JW23" i="2"/>
  <c r="JM23" i="2"/>
  <c r="JC23" i="2"/>
  <c r="IS23" i="2"/>
  <c r="II23" i="2"/>
  <c r="HY23" i="2"/>
  <c r="HY63" i="2"/>
  <c r="LK63" i="2"/>
  <c r="PG35" i="2"/>
  <c r="OW35" i="2"/>
  <c r="OM35" i="2"/>
  <c r="OC35" i="2"/>
  <c r="NS35" i="2"/>
  <c r="NI35" i="2"/>
  <c r="MY35" i="2"/>
  <c r="MO35" i="2"/>
  <c r="ME35" i="2"/>
  <c r="LU35" i="2"/>
  <c r="LK35" i="2"/>
  <c r="LA35" i="2"/>
  <c r="KQ35" i="2"/>
  <c r="KG35" i="2"/>
  <c r="JW35" i="2"/>
  <c r="JM35" i="2"/>
  <c r="JC35" i="2"/>
  <c r="IS35" i="2"/>
  <c r="II35" i="2"/>
  <c r="HY35" i="2"/>
  <c r="PG33" i="2"/>
  <c r="OW33" i="2"/>
  <c r="OM33" i="2"/>
  <c r="OC33" i="2"/>
  <c r="NS33" i="2"/>
  <c r="NI33" i="2"/>
  <c r="MY33" i="2"/>
  <c r="MO33" i="2"/>
  <c r="ME33" i="2"/>
  <c r="LU33" i="2"/>
  <c r="LK33" i="2"/>
  <c r="LA33" i="2"/>
  <c r="KQ33" i="2"/>
  <c r="KG33" i="2"/>
  <c r="JW33" i="2"/>
  <c r="IS33" i="2"/>
  <c r="JC33" i="2"/>
  <c r="HY33" i="2"/>
  <c r="JM33" i="2"/>
  <c r="II33" i="2"/>
  <c r="HY56" i="2"/>
  <c r="KQ56" i="2"/>
  <c r="II56" i="2"/>
  <c r="NI47" i="2"/>
  <c r="LA47" i="2"/>
  <c r="LK64" i="2"/>
  <c r="NS64" i="2"/>
  <c r="KQ67" i="2"/>
  <c r="NS67" i="2"/>
  <c r="JW26" i="2"/>
  <c r="JM26" i="2"/>
  <c r="JC26" i="2"/>
  <c r="IS26" i="2"/>
  <c r="II26" i="2"/>
  <c r="HY26" i="2"/>
  <c r="NI26" i="2"/>
  <c r="KG26" i="2"/>
  <c r="PG26" i="2"/>
  <c r="ME26" i="2"/>
  <c r="OC26" i="2"/>
  <c r="LA26" i="2"/>
  <c r="MY26" i="2"/>
  <c r="OW26" i="2"/>
  <c r="LU26" i="2"/>
  <c r="NS26" i="2"/>
  <c r="KQ26" i="2"/>
  <c r="MO26" i="2"/>
  <c r="OM26" i="2"/>
  <c r="LK26" i="2"/>
  <c r="JM52" i="2"/>
  <c r="FZ89" i="46"/>
  <c r="HQ89" i="46"/>
  <c r="HP89" i="46"/>
  <c r="FF89" i="46"/>
  <c r="FW89" i="46" s="1"/>
  <c r="EJ89" i="46"/>
  <c r="FA89" i="46" s="1"/>
  <c r="GU89" i="46"/>
  <c r="EI89" i="46"/>
  <c r="IL89" i="46"/>
  <c r="GV89" i="46"/>
  <c r="HM89" i="46" s="1"/>
  <c r="FE89" i="46"/>
  <c r="IK89" i="46"/>
  <c r="IL87" i="46"/>
  <c r="EI87" i="46"/>
  <c r="IK87" i="46"/>
  <c r="GV87" i="46"/>
  <c r="HM87" i="46" s="1"/>
  <c r="GU87" i="46"/>
  <c r="HQ87" i="46"/>
  <c r="HP87" i="46"/>
  <c r="FZ87" i="46"/>
  <c r="FF87" i="46"/>
  <c r="FW87" i="46" s="1"/>
  <c r="FE87" i="46"/>
  <c r="EJ87" i="46"/>
  <c r="FA87" i="46" s="1"/>
  <c r="FZ73" i="46"/>
  <c r="HQ73" i="46"/>
  <c r="HP73" i="46"/>
  <c r="FF73" i="46"/>
  <c r="FW73" i="46" s="1"/>
  <c r="EJ73" i="46"/>
  <c r="FA73" i="46" s="1"/>
  <c r="IL73" i="46"/>
  <c r="FE73" i="46"/>
  <c r="EI73" i="46"/>
  <c r="GU73" i="46"/>
  <c r="GV73" i="46"/>
  <c r="HM73" i="46" s="1"/>
  <c r="IK73" i="46"/>
  <c r="L22" i="45"/>
  <c r="L87" i="45"/>
  <c r="L61" i="45"/>
  <c r="B57" i="45"/>
  <c r="L75" i="45"/>
  <c r="L40" i="45"/>
  <c r="GV28" i="46"/>
  <c r="EI28" i="46"/>
  <c r="GU28" i="46"/>
  <c r="FZ28" i="46"/>
  <c r="HQ28" i="46"/>
  <c r="FF28" i="46"/>
  <c r="HP28" i="46"/>
  <c r="FE28" i="46"/>
  <c r="IK28" i="46"/>
  <c r="EJ28" i="46"/>
  <c r="IL28" i="46"/>
  <c r="AK9" i="45"/>
  <c r="AI9" i="45"/>
  <c r="AG9" i="45"/>
  <c r="IK94" i="46"/>
  <c r="GV94" i="46"/>
  <c r="HM94" i="46" s="1"/>
  <c r="EI94" i="46"/>
  <c r="GU94" i="46"/>
  <c r="HP94" i="46"/>
  <c r="FF94" i="46"/>
  <c r="FW94" i="46" s="1"/>
  <c r="HQ94" i="46"/>
  <c r="FZ94" i="46"/>
  <c r="EJ94" i="46"/>
  <c r="FA94" i="46" s="1"/>
  <c r="IL94" i="46"/>
  <c r="FE94" i="46"/>
  <c r="FZ92" i="46"/>
  <c r="HQ92" i="46"/>
  <c r="HP92" i="46"/>
  <c r="FF92" i="46"/>
  <c r="FW92" i="46" s="1"/>
  <c r="GU92" i="46"/>
  <c r="IK92" i="46"/>
  <c r="GV92" i="46"/>
  <c r="HM92" i="46" s="1"/>
  <c r="FE92" i="46"/>
  <c r="EJ92" i="46"/>
  <c r="FA92" i="46" s="1"/>
  <c r="EI92" i="46"/>
  <c r="IL92" i="46"/>
  <c r="GU78" i="46"/>
  <c r="EJ78" i="46"/>
  <c r="FA78" i="46" s="1"/>
  <c r="EI78" i="46"/>
  <c r="IL78" i="46"/>
  <c r="IK78" i="46"/>
  <c r="FZ78" i="46"/>
  <c r="FE78" i="46"/>
  <c r="HQ78" i="46"/>
  <c r="HP78" i="46"/>
  <c r="GV78" i="46"/>
  <c r="HM78" i="46" s="1"/>
  <c r="FF78" i="46"/>
  <c r="FW78" i="46" s="1"/>
  <c r="HP76" i="46"/>
  <c r="FF76" i="46"/>
  <c r="FW76" i="46" s="1"/>
  <c r="FE76" i="46"/>
  <c r="GV76" i="46"/>
  <c r="HM76" i="46" s="1"/>
  <c r="GU76" i="46"/>
  <c r="EJ76" i="46"/>
  <c r="FA76" i="46" s="1"/>
  <c r="FZ76" i="46"/>
  <c r="IL76" i="46"/>
  <c r="IK76" i="46"/>
  <c r="HQ76" i="46"/>
  <c r="EI76" i="46"/>
  <c r="A57" i="45"/>
  <c r="GU56" i="46"/>
  <c r="FZ56" i="46"/>
  <c r="HQ56" i="46"/>
  <c r="HP56" i="46"/>
  <c r="FF56" i="46"/>
  <c r="IK56" i="46"/>
  <c r="GV56" i="46"/>
  <c r="EI56" i="46"/>
  <c r="FE56" i="46"/>
  <c r="EJ56" i="46"/>
  <c r="IL56" i="46"/>
  <c r="L21" i="45"/>
  <c r="L89" i="45"/>
  <c r="GU32" i="46"/>
  <c r="FZ32" i="46"/>
  <c r="HQ32" i="46"/>
  <c r="FF32" i="46"/>
  <c r="HP32" i="46"/>
  <c r="FE32" i="46"/>
  <c r="IL32" i="46"/>
  <c r="GV32" i="46"/>
  <c r="EI32" i="46"/>
  <c r="IK32" i="46"/>
  <c r="EJ32" i="46"/>
  <c r="HP54" i="46"/>
  <c r="FF54" i="46"/>
  <c r="IL54" i="46"/>
  <c r="FE54" i="46"/>
  <c r="IK54" i="46"/>
  <c r="GV54" i="46"/>
  <c r="EJ54" i="46"/>
  <c r="GU54" i="46"/>
  <c r="EI54" i="46"/>
  <c r="HQ54" i="46"/>
  <c r="FZ54" i="46"/>
  <c r="IL52" i="46"/>
  <c r="FE52" i="46"/>
  <c r="EJ52" i="46"/>
  <c r="IK52" i="46"/>
  <c r="GV52" i="46"/>
  <c r="EI52" i="46"/>
  <c r="GU52" i="46"/>
  <c r="FZ52" i="46"/>
  <c r="HP52" i="46"/>
  <c r="FF52" i="46"/>
  <c r="HQ52" i="46"/>
  <c r="L59" i="45"/>
  <c r="N12" i="45"/>
  <c r="S12" i="45" s="1"/>
  <c r="FZ27" i="46"/>
  <c r="FF27" i="46"/>
  <c r="HQ27" i="46"/>
  <c r="FE27" i="46"/>
  <c r="HP27" i="46"/>
  <c r="IL27" i="46"/>
  <c r="EJ27" i="46"/>
  <c r="GU27" i="46"/>
  <c r="EI27" i="46"/>
  <c r="IK27" i="46"/>
  <c r="GV27" i="46"/>
  <c r="PG30" i="2"/>
  <c r="OW30" i="2"/>
  <c r="OM30" i="2"/>
  <c r="OC30" i="2"/>
  <c r="NS30" i="2"/>
  <c r="NI30" i="2"/>
  <c r="MY30" i="2"/>
  <c r="MO30" i="2"/>
  <c r="ME30" i="2"/>
  <c r="LU30" i="2"/>
  <c r="LK30" i="2"/>
  <c r="LA30" i="2"/>
  <c r="KQ30" i="2"/>
  <c r="KG30" i="2"/>
  <c r="JW30" i="2"/>
  <c r="IS30" i="2"/>
  <c r="II30" i="2"/>
  <c r="HY30" i="2"/>
  <c r="JM30" i="2"/>
  <c r="JC30" i="2"/>
  <c r="HQ91" i="46"/>
  <c r="HP91" i="46"/>
  <c r="FF91" i="46"/>
  <c r="FW91" i="46" s="1"/>
  <c r="EJ91" i="46"/>
  <c r="FA91" i="46" s="1"/>
  <c r="IL91" i="46"/>
  <c r="FE91" i="46"/>
  <c r="EI91" i="46"/>
  <c r="IK91" i="46"/>
  <c r="GV91" i="46"/>
  <c r="HM91" i="46" s="1"/>
  <c r="FZ91" i="46"/>
  <c r="GU91" i="46"/>
  <c r="L31" i="45"/>
  <c r="PG66" i="2"/>
  <c r="ME66" i="2"/>
  <c r="OC66" i="2"/>
  <c r="LA66" i="2"/>
  <c r="JC66" i="2"/>
  <c r="MY66" i="2"/>
  <c r="II66" i="2"/>
  <c r="LU66" i="2"/>
  <c r="JW66" i="2"/>
  <c r="OW66" i="2"/>
  <c r="NS66" i="2"/>
  <c r="KQ66" i="2"/>
  <c r="MO66" i="2"/>
  <c r="IS66" i="2"/>
  <c r="NI66" i="2"/>
  <c r="KG66" i="2"/>
  <c r="HY66" i="2"/>
  <c r="LK66" i="2"/>
  <c r="JM66" i="2"/>
  <c r="OM66" i="2"/>
  <c r="OM50" i="2"/>
  <c r="MY50" i="2"/>
  <c r="LK50" i="2"/>
  <c r="JW50" i="2"/>
  <c r="II50" i="2"/>
  <c r="OW50" i="2"/>
  <c r="NI50" i="2"/>
  <c r="LU50" i="2"/>
  <c r="KG50" i="2"/>
  <c r="IS50" i="2"/>
  <c r="PG50" i="2"/>
  <c r="NS50" i="2"/>
  <c r="ME50" i="2"/>
  <c r="KQ50" i="2"/>
  <c r="JC50" i="2"/>
  <c r="OC50" i="2"/>
  <c r="MO50" i="2"/>
  <c r="LA50" i="2"/>
  <c r="JM50" i="2"/>
  <c r="HY50" i="2"/>
  <c r="KG51" i="2"/>
  <c r="NS51" i="2"/>
  <c r="LK60" i="2"/>
  <c r="JD63" i="2"/>
  <c r="JM56" i="2"/>
  <c r="MO56" i="2"/>
  <c r="ME56" i="2"/>
  <c r="JW31" i="2"/>
  <c r="JM31" i="2"/>
  <c r="JC31" i="2"/>
  <c r="IS31" i="2"/>
  <c r="II31" i="2"/>
  <c r="HY31" i="2"/>
  <c r="OW31" i="2"/>
  <c r="NI31" i="2"/>
  <c r="LU31" i="2"/>
  <c r="KG31" i="2"/>
  <c r="PG31" i="2"/>
  <c r="NS31" i="2"/>
  <c r="ME31" i="2"/>
  <c r="KQ31" i="2"/>
  <c r="OC31" i="2"/>
  <c r="MO31" i="2"/>
  <c r="LA31" i="2"/>
  <c r="OM31" i="2"/>
  <c r="MY31" i="2"/>
  <c r="LK31" i="2"/>
  <c r="OM64" i="2"/>
  <c r="HY64" i="2"/>
  <c r="HY67" i="2"/>
  <c r="LK67" i="2"/>
  <c r="OM67" i="2"/>
  <c r="JW28" i="2"/>
  <c r="JM28" i="2"/>
  <c r="JC28" i="2"/>
  <c r="IS28" i="2"/>
  <c r="II28" i="2"/>
  <c r="HY28" i="2"/>
  <c r="PG28" i="2"/>
  <c r="OW28" i="2"/>
  <c r="OM28" i="2"/>
  <c r="OC28" i="2"/>
  <c r="NS28" i="2"/>
  <c r="NI28" i="2"/>
  <c r="MY28" i="2"/>
  <c r="MO28" i="2"/>
  <c r="ME28" i="2"/>
  <c r="LU28" i="2"/>
  <c r="LK28" i="2"/>
  <c r="LA28" i="2"/>
  <c r="KQ28" i="2"/>
  <c r="KG28" i="2"/>
  <c r="OM24" i="2"/>
  <c r="MY24" i="2"/>
  <c r="MO24" i="2"/>
  <c r="ME24" i="2"/>
  <c r="LU24" i="2"/>
  <c r="LK24" i="2"/>
  <c r="LA24" i="2"/>
  <c r="KQ24" i="2"/>
  <c r="KG24" i="2"/>
  <c r="JW24" i="2"/>
  <c r="JM24" i="2"/>
  <c r="JC24" i="2"/>
  <c r="IS24" i="2"/>
  <c r="II24" i="2"/>
  <c r="HY24" i="2"/>
  <c r="OW24" i="2"/>
  <c r="NI24" i="2"/>
  <c r="PG24" i="2"/>
  <c r="NS24" i="2"/>
  <c r="OC24" i="2"/>
  <c r="KG52" i="2"/>
  <c r="NI52" i="2"/>
  <c r="EI75" i="46"/>
  <c r="IL75" i="46"/>
  <c r="IK75" i="46"/>
  <c r="FZ75" i="46"/>
  <c r="HQ75" i="46"/>
  <c r="GV75" i="46"/>
  <c r="HM75" i="46" s="1"/>
  <c r="FF75" i="46"/>
  <c r="FW75" i="46" s="1"/>
  <c r="GU75" i="46"/>
  <c r="FE75" i="46"/>
  <c r="EJ75" i="46"/>
  <c r="FA75" i="46" s="1"/>
  <c r="HP75" i="46"/>
  <c r="N41" i="45"/>
  <c r="S41" i="45" s="1"/>
  <c r="L41" i="45"/>
  <c r="L37" i="45"/>
  <c r="N37" i="45"/>
  <c r="S37" i="45" s="1"/>
  <c r="FZ39" i="46"/>
  <c r="HQ39" i="46"/>
  <c r="HP39" i="46"/>
  <c r="FF39" i="46"/>
  <c r="FE39" i="46"/>
  <c r="GV39" i="46"/>
  <c r="GU39" i="46"/>
  <c r="EJ39" i="46"/>
  <c r="IK39" i="46"/>
  <c r="EI39" i="46"/>
  <c r="IL39" i="46"/>
  <c r="L32" i="45"/>
  <c r="L9" i="45"/>
  <c r="L92" i="45"/>
  <c r="L84" i="45"/>
  <c r="N84" i="45"/>
  <c r="S84" i="45" s="1"/>
  <c r="N82" i="45"/>
  <c r="S82" i="45" s="1"/>
  <c r="L82" i="45"/>
  <c r="N72" i="45"/>
  <c r="S72" i="45" s="1"/>
  <c r="L64" i="45"/>
  <c r="N56" i="45"/>
  <c r="S56" i="45" s="1"/>
  <c r="L56" i="45"/>
  <c r="L46" i="45"/>
  <c r="N38" i="45"/>
  <c r="S38" i="45" s="1"/>
  <c r="IL22" i="46"/>
  <c r="IK22" i="46"/>
  <c r="FF22" i="46"/>
  <c r="EJ22" i="46"/>
  <c r="GV22" i="46"/>
  <c r="FE22" i="46"/>
  <c r="EI22" i="46"/>
  <c r="GU22" i="46"/>
  <c r="HP22" i="46"/>
  <c r="HQ22" i="46"/>
  <c r="FZ22" i="46"/>
  <c r="L51" i="45"/>
  <c r="L47" i="45"/>
  <c r="HQ25" i="46"/>
  <c r="FZ25" i="46"/>
  <c r="HP25" i="46"/>
  <c r="IL25" i="46"/>
  <c r="FF25" i="46"/>
  <c r="IK25" i="46"/>
  <c r="GV25" i="46"/>
  <c r="FE25" i="46"/>
  <c r="GU25" i="46"/>
  <c r="EJ25" i="46"/>
  <c r="EI25" i="46"/>
  <c r="IK90" i="46"/>
  <c r="GV90" i="46"/>
  <c r="HM90" i="46" s="1"/>
  <c r="GU90" i="46"/>
  <c r="HP90" i="46"/>
  <c r="FF90" i="46"/>
  <c r="FW90" i="46" s="1"/>
  <c r="EJ90" i="46"/>
  <c r="FA90" i="46" s="1"/>
  <c r="HQ90" i="46"/>
  <c r="FZ90" i="46"/>
  <c r="EI90" i="46"/>
  <c r="IL90" i="46"/>
  <c r="FE90" i="46"/>
  <c r="HP88" i="46"/>
  <c r="FF88" i="46"/>
  <c r="FW88" i="46" s="1"/>
  <c r="IL88" i="46"/>
  <c r="FE88" i="46"/>
  <c r="IK88" i="46"/>
  <c r="GV88" i="46"/>
  <c r="HM88" i="46" s="1"/>
  <c r="EJ88" i="46"/>
  <c r="FA88" i="46" s="1"/>
  <c r="GU88" i="46"/>
  <c r="EI88" i="46"/>
  <c r="FZ88" i="46"/>
  <c r="HQ88" i="46"/>
  <c r="FZ74" i="46"/>
  <c r="FF74" i="46"/>
  <c r="FW74" i="46" s="1"/>
  <c r="HQ74" i="46"/>
  <c r="FE74" i="46"/>
  <c r="IK74" i="46"/>
  <c r="GV74" i="46"/>
  <c r="HM74" i="46" s="1"/>
  <c r="EI74" i="46"/>
  <c r="HP74" i="46"/>
  <c r="EJ74" i="46"/>
  <c r="FA74" i="46" s="1"/>
  <c r="IL74" i="46"/>
  <c r="GU74" i="46"/>
  <c r="HP30" i="46"/>
  <c r="FE30" i="46"/>
  <c r="IL30" i="46"/>
  <c r="IK30" i="46"/>
  <c r="EJ30" i="46"/>
  <c r="GV30" i="46"/>
  <c r="EI30" i="46"/>
  <c r="GU30" i="46"/>
  <c r="FZ30" i="46"/>
  <c r="HQ30" i="46"/>
  <c r="FF30" i="46"/>
  <c r="HP23" i="46"/>
  <c r="IL23" i="46"/>
  <c r="FF23" i="46"/>
  <c r="IK23" i="46"/>
  <c r="GV23" i="46"/>
  <c r="FE23" i="46"/>
  <c r="EJ23" i="46"/>
  <c r="GU23" i="46"/>
  <c r="EI23" i="46"/>
  <c r="HQ23" i="46"/>
  <c r="FZ23" i="46"/>
  <c r="L14" i="45"/>
  <c r="L12" i="45"/>
  <c r="L10" i="45"/>
  <c r="FZ49" i="46"/>
  <c r="HQ49" i="46"/>
  <c r="HP49" i="46"/>
  <c r="FF49" i="46"/>
  <c r="IL49" i="46"/>
  <c r="FE49" i="46"/>
  <c r="GU49" i="46"/>
  <c r="EI49" i="46"/>
  <c r="EJ49" i="46"/>
  <c r="IK49" i="46"/>
  <c r="GV49" i="46"/>
  <c r="FE41" i="46"/>
  <c r="IL41" i="46"/>
  <c r="GV41" i="46"/>
  <c r="IK41" i="46"/>
  <c r="GU41" i="46"/>
  <c r="EJ41" i="46"/>
  <c r="EI41" i="46"/>
  <c r="FZ41" i="46"/>
  <c r="HP41" i="46"/>
  <c r="FF41" i="46"/>
  <c r="HQ41" i="46"/>
  <c r="N13" i="45"/>
  <c r="S13" i="45" s="1"/>
  <c r="L13" i="45"/>
  <c r="GA63" i="46" l="1"/>
  <c r="GH53" i="46"/>
  <c r="GP53" i="46"/>
  <c r="GJ53" i="46"/>
  <c r="GK53" i="46"/>
  <c r="GL53" i="46"/>
  <c r="GE53" i="46"/>
  <c r="GM53" i="46"/>
  <c r="GN53" i="46"/>
  <c r="GO53" i="46"/>
  <c r="GF53" i="46"/>
  <c r="GG53" i="46"/>
  <c r="GL72" i="46"/>
  <c r="GE72" i="46"/>
  <c r="GM72" i="46"/>
  <c r="GF72" i="46"/>
  <c r="GN72" i="46"/>
  <c r="GG72" i="46"/>
  <c r="GO72" i="46"/>
  <c r="GH72" i="46"/>
  <c r="GP72" i="46"/>
  <c r="GI72" i="46"/>
  <c r="GJ72" i="46"/>
  <c r="GK72" i="46"/>
  <c r="GF103" i="46"/>
  <c r="GN103" i="46"/>
  <c r="GL103" i="46"/>
  <c r="GG103" i="46"/>
  <c r="GO103" i="46"/>
  <c r="GH103" i="46"/>
  <c r="GP103" i="46"/>
  <c r="GI103" i="46"/>
  <c r="GJ103" i="46"/>
  <c r="GK103" i="46"/>
  <c r="GE103" i="46"/>
  <c r="GM103" i="46"/>
  <c r="HL103" i="46"/>
  <c r="HG103" i="46"/>
  <c r="GY103" i="46"/>
  <c r="HC103" i="46"/>
  <c r="HB103" i="46"/>
  <c r="HE103" i="46"/>
  <c r="HH103" i="46"/>
  <c r="HK103" i="46"/>
  <c r="HF103" i="46"/>
  <c r="ET103" i="46"/>
  <c r="ES103" i="46"/>
  <c r="EN103" i="46"/>
  <c r="EY103" i="46"/>
  <c r="EV103" i="46"/>
  <c r="EX103" i="46"/>
  <c r="EQ103" i="46"/>
  <c r="HA103" i="46"/>
  <c r="HI103" i="46"/>
  <c r="FH53" i="46"/>
  <c r="FQ53" i="46" s="1"/>
  <c r="EK53" i="46"/>
  <c r="FJ103" i="46"/>
  <c r="FR103" i="46"/>
  <c r="FK103" i="46"/>
  <c r="FS103" i="46"/>
  <c r="FL103" i="46"/>
  <c r="FT103" i="46"/>
  <c r="FM103" i="46"/>
  <c r="FU103" i="46"/>
  <c r="FN103" i="46"/>
  <c r="FO103" i="46"/>
  <c r="FQ103" i="46"/>
  <c r="FP103" i="46"/>
  <c r="GD103" i="46"/>
  <c r="GQ103" i="46"/>
  <c r="IO103" i="46"/>
  <c r="HT103" i="46"/>
  <c r="EL53" i="46"/>
  <c r="LB67" i="2"/>
  <c r="PH64" i="2"/>
  <c r="ME45" i="2"/>
  <c r="MF45" i="2" s="1"/>
  <c r="FI103" i="46"/>
  <c r="FV103" i="46"/>
  <c r="MG47" i="2"/>
  <c r="MK47" i="2" s="1"/>
  <c r="IA55" i="2"/>
  <c r="GB53" i="46"/>
  <c r="PH55" i="2"/>
  <c r="MZ64" i="2"/>
  <c r="NI68" i="2"/>
  <c r="NJ68" i="2" s="1"/>
  <c r="JY52" i="2"/>
  <c r="JZ52" i="2" s="1"/>
  <c r="KA52" i="2" s="1"/>
  <c r="FG53" i="46"/>
  <c r="D103" i="43"/>
  <c r="LU45" i="2"/>
  <c r="LW45" i="2" s="1"/>
  <c r="OW45" i="2"/>
  <c r="OY45" i="2" s="1"/>
  <c r="KG45" i="2"/>
  <c r="JM45" i="2"/>
  <c r="IS45" i="2"/>
  <c r="KQ45" i="2"/>
  <c r="KR45" i="2" s="1"/>
  <c r="II45" i="2"/>
  <c r="NI45" i="2"/>
  <c r="NK45" i="2" s="1"/>
  <c r="KQ29" i="2"/>
  <c r="KS29" i="2" s="1"/>
  <c r="OC68" i="2"/>
  <c r="OE68" i="2" s="1"/>
  <c r="KQ48" i="2"/>
  <c r="KS48" i="2" s="1"/>
  <c r="KV48" i="2" s="1"/>
  <c r="IN53" i="46"/>
  <c r="IO53" i="46" s="1"/>
  <c r="OM59" i="2"/>
  <c r="ON59" i="2" s="1"/>
  <c r="LA48" i="2"/>
  <c r="LC48" i="2" s="1"/>
  <c r="LG48" i="2" s="1"/>
  <c r="OC59" i="2"/>
  <c r="OE59" i="2" s="1"/>
  <c r="AD53" i="42"/>
  <c r="AE53" i="42"/>
  <c r="AG53" i="42" s="1"/>
  <c r="AH53" i="42" s="1"/>
  <c r="AD21" i="42"/>
  <c r="AE21" i="42"/>
  <c r="AG21" i="42" s="1"/>
  <c r="AH21" i="42" s="1"/>
  <c r="AD56" i="42"/>
  <c r="AE56" i="42"/>
  <c r="AG56" i="42" s="1"/>
  <c r="AH56" i="42" s="1"/>
  <c r="AD54" i="42"/>
  <c r="AE54" i="42"/>
  <c r="AG54" i="42" s="1"/>
  <c r="AH54" i="42" s="1"/>
  <c r="OO55" i="2"/>
  <c r="OT55" i="2" s="1"/>
  <c r="AD17" i="42"/>
  <c r="AE17" i="42"/>
  <c r="AG17" i="42" s="1"/>
  <c r="AH17" i="42" s="1"/>
  <c r="AD51" i="42"/>
  <c r="AE51" i="42"/>
  <c r="AG51" i="42" s="1"/>
  <c r="AH51" i="42" s="1"/>
  <c r="AD52" i="42"/>
  <c r="AE52" i="42"/>
  <c r="AG52" i="42" s="1"/>
  <c r="AH52" i="42" s="1"/>
  <c r="LU29" i="2"/>
  <c r="LV29" i="2" s="1"/>
  <c r="KH55" i="2"/>
  <c r="HY45" i="2"/>
  <c r="PG45" i="2"/>
  <c r="IS48" i="2"/>
  <c r="IT48" i="2" s="1"/>
  <c r="JW45" i="2"/>
  <c r="JY45" i="2" s="1"/>
  <c r="JZ45" i="2" s="1"/>
  <c r="KA45" i="2" s="1"/>
  <c r="OM45" i="2"/>
  <c r="NS45" i="2"/>
  <c r="NT45" i="2" s="1"/>
  <c r="JC45" i="2"/>
  <c r="JE45" i="2" s="1"/>
  <c r="JI45" i="2" s="1"/>
  <c r="MO45" i="2"/>
  <c r="OC45" i="2"/>
  <c r="OE45" i="2" s="1"/>
  <c r="OF45" i="2" s="1"/>
  <c r="MY45" i="2"/>
  <c r="NA45" i="2" s="1"/>
  <c r="JW48" i="2"/>
  <c r="JX48" i="2" s="1"/>
  <c r="NU63" i="2"/>
  <c r="ME48" i="2"/>
  <c r="MF48" i="2" s="1"/>
  <c r="GX53" i="46"/>
  <c r="JC48" i="2"/>
  <c r="JD48" i="2" s="1"/>
  <c r="NT55" i="2"/>
  <c r="OC48" i="2"/>
  <c r="KG48" i="2"/>
  <c r="OW48" i="2"/>
  <c r="OY48" i="2" s="1"/>
  <c r="OM48" i="2"/>
  <c r="OO48" i="2" s="1"/>
  <c r="MY48" i="2"/>
  <c r="NA48" i="2" s="1"/>
  <c r="MO48" i="2"/>
  <c r="MQ48" i="2" s="1"/>
  <c r="LU48" i="2"/>
  <c r="LW48" i="2" s="1"/>
  <c r="LK48" i="2"/>
  <c r="LM48" i="2" s="1"/>
  <c r="NI48" i="2"/>
  <c r="NK48" i="2" s="1"/>
  <c r="NM48" i="2" s="1"/>
  <c r="JM48" i="2"/>
  <c r="II48" i="2"/>
  <c r="IK48" i="2" s="1"/>
  <c r="HY48" i="2"/>
  <c r="HZ48" i="2" s="1"/>
  <c r="OW29" i="2"/>
  <c r="OY29" i="2" s="1"/>
  <c r="LK68" i="2"/>
  <c r="OC29" i="2"/>
  <c r="OE29" i="2" s="1"/>
  <c r="OH29" i="2" s="1"/>
  <c r="LU68" i="2"/>
  <c r="LV68" i="2" s="1"/>
  <c r="NI29" i="2"/>
  <c r="NK29" i="2" s="1"/>
  <c r="MZ63" i="2"/>
  <c r="OM29" i="2"/>
  <c r="OO29" i="2" s="1"/>
  <c r="JW29" i="2"/>
  <c r="JY29" i="2" s="1"/>
  <c r="JZ29" i="2" s="1"/>
  <c r="KC29" i="2" s="1"/>
  <c r="KG29" i="2"/>
  <c r="KH29" i="2" s="1"/>
  <c r="JM29" i="2"/>
  <c r="JO29" i="2" s="1"/>
  <c r="JP29" i="2" s="1"/>
  <c r="PG68" i="2"/>
  <c r="PH68" i="2" s="1"/>
  <c r="JC29" i="2"/>
  <c r="JE29" i="2" s="1"/>
  <c r="MY29" i="2"/>
  <c r="NS48" i="2"/>
  <c r="NU48" i="2" s="1"/>
  <c r="NX48" i="2" s="1"/>
  <c r="LK29" i="2"/>
  <c r="LL29" i="2" s="1"/>
  <c r="MO29" i="2"/>
  <c r="MQ29" i="2" s="1"/>
  <c r="PG29" i="2"/>
  <c r="PH29" i="2" s="1"/>
  <c r="HY68" i="2"/>
  <c r="IA68" i="2" s="1"/>
  <c r="JW68" i="2"/>
  <c r="JX68" i="2" s="1"/>
  <c r="LA29" i="2"/>
  <c r="LC29" i="2" s="1"/>
  <c r="NS29" i="2"/>
  <c r="NT29" i="2" s="1"/>
  <c r="II68" i="2"/>
  <c r="IK68" i="2" s="1"/>
  <c r="IS29" i="2"/>
  <c r="IU29" i="2" s="1"/>
  <c r="JM68" i="2"/>
  <c r="JO68" i="2" s="1"/>
  <c r="JP68" i="2" s="1"/>
  <c r="OW68" i="2"/>
  <c r="OY68" i="2" s="1"/>
  <c r="KG68" i="2"/>
  <c r="KH68" i="2" s="1"/>
  <c r="ME29" i="2"/>
  <c r="MG29" i="2" s="1"/>
  <c r="ME68" i="2"/>
  <c r="MG68" i="2" s="1"/>
  <c r="MO68" i="2"/>
  <c r="MQ68" i="2" s="1"/>
  <c r="G9" i="45"/>
  <c r="KQ68" i="2"/>
  <c r="KS68" i="2" s="1"/>
  <c r="IS68" i="2"/>
  <c r="IU68" i="2" s="1"/>
  <c r="IX68" i="2" s="1"/>
  <c r="LA68" i="2"/>
  <c r="G10" i="45"/>
  <c r="G15" i="45"/>
  <c r="G28" i="45"/>
  <c r="G16" i="45"/>
  <c r="G22" i="45"/>
  <c r="G35" i="45"/>
  <c r="JC68" i="2"/>
  <c r="JD68" i="2" s="1"/>
  <c r="G26" i="45"/>
  <c r="G21" i="45"/>
  <c r="G23" i="45"/>
  <c r="G36" i="45"/>
  <c r="G18" i="45"/>
  <c r="G32" i="45"/>
  <c r="G17" i="45"/>
  <c r="G30" i="45"/>
  <c r="NS68" i="2"/>
  <c r="NU68" i="2" s="1"/>
  <c r="NZ68" i="2" s="1"/>
  <c r="MY68" i="2"/>
  <c r="NA68" i="2" s="1"/>
  <c r="NF68" i="2" s="1"/>
  <c r="PG48" i="2"/>
  <c r="PH48" i="2" s="1"/>
  <c r="G37" i="45"/>
  <c r="G31" i="45"/>
  <c r="G12" i="45"/>
  <c r="OM68" i="2"/>
  <c r="OO68" i="2" s="1"/>
  <c r="OQ68" i="2" s="1"/>
  <c r="G34" i="45"/>
  <c r="G13" i="45"/>
  <c r="G33" i="45"/>
  <c r="G38" i="45"/>
  <c r="G19" i="45"/>
  <c r="G25" i="45"/>
  <c r="G20" i="45"/>
  <c r="G29" i="45"/>
  <c r="G24" i="45"/>
  <c r="G14" i="45"/>
  <c r="G27" i="45"/>
  <c r="G57" i="45"/>
  <c r="N64" i="45"/>
  <c r="S64" i="45" s="1"/>
  <c r="N22" i="45"/>
  <c r="S22" i="45" s="1"/>
  <c r="N28" i="45"/>
  <c r="S28" i="45" s="1"/>
  <c r="N10" i="45"/>
  <c r="S10" i="45" s="1"/>
  <c r="N51" i="45"/>
  <c r="S51" i="45" s="1"/>
  <c r="N60" i="45"/>
  <c r="S60" i="45" s="1"/>
  <c r="N16" i="45"/>
  <c r="S16" i="45" s="1"/>
  <c r="N40" i="45"/>
  <c r="S40" i="45" s="1"/>
  <c r="N26" i="45"/>
  <c r="S26" i="45" s="1"/>
  <c r="N14" i="45"/>
  <c r="S14" i="45" s="1"/>
  <c r="N52" i="45"/>
  <c r="S52" i="45" s="1"/>
  <c r="N32" i="45"/>
  <c r="S32" i="45" s="1"/>
  <c r="N91" i="45"/>
  <c r="S91" i="45" s="1"/>
  <c r="N21" i="45"/>
  <c r="S21" i="45" s="1"/>
  <c r="N18" i="45"/>
  <c r="S18" i="45" s="1"/>
  <c r="LA59" i="2"/>
  <c r="LC59" i="2" s="1"/>
  <c r="IS59" i="2"/>
  <c r="IU59" i="2" s="1"/>
  <c r="OW59" i="2"/>
  <c r="OY59" i="2" s="1"/>
  <c r="LK45" i="2"/>
  <c r="KQ59" i="2"/>
  <c r="PG59" i="2"/>
  <c r="PH59" i="2" s="1"/>
  <c r="IM53" i="46"/>
  <c r="NI59" i="2"/>
  <c r="MO59" i="2"/>
  <c r="JC59" i="2"/>
  <c r="JE59" i="2" s="1"/>
  <c r="II59" i="2"/>
  <c r="IK59" i="2" s="1"/>
  <c r="JM59" i="2"/>
  <c r="JO59" i="2" s="1"/>
  <c r="JP59" i="2" s="1"/>
  <c r="KG59" i="2"/>
  <c r="KI59" i="2" s="1"/>
  <c r="NS59" i="2"/>
  <c r="NU59" i="2" s="1"/>
  <c r="ME59" i="2"/>
  <c r="LK59" i="2"/>
  <c r="LM59" i="2" s="1"/>
  <c r="LU59" i="2"/>
  <c r="JW59" i="2"/>
  <c r="JY59" i="2" s="1"/>
  <c r="JZ59" i="2" s="1"/>
  <c r="MY59" i="2"/>
  <c r="NA59" i="2" s="1"/>
  <c r="LC45" i="2"/>
  <c r="LH45" i="2" s="1"/>
  <c r="LB45" i="2"/>
  <c r="GW53" i="46"/>
  <c r="NT56" i="2"/>
  <c r="PI67" i="2"/>
  <c r="PM67" i="2" s="1"/>
  <c r="OO60" i="2"/>
  <c r="OQ60" i="2" s="1"/>
  <c r="II29" i="2"/>
  <c r="HR53" i="46"/>
  <c r="HS53" i="46"/>
  <c r="IK55" i="2"/>
  <c r="IL55" i="2" s="1"/>
  <c r="OD59" i="2"/>
  <c r="NA52" i="2"/>
  <c r="NF52" i="2" s="1"/>
  <c r="MQ47" i="2"/>
  <c r="MU47" i="2" s="1"/>
  <c r="MZ56" i="2"/>
  <c r="JD60" i="2"/>
  <c r="ON51" i="2"/>
  <c r="OD47" i="2"/>
  <c r="JY56" i="2"/>
  <c r="JZ56" i="2" s="1"/>
  <c r="KD56" i="2" s="1"/>
  <c r="NJ63" i="2"/>
  <c r="MG60" i="2"/>
  <c r="MI60" i="2" s="1"/>
  <c r="JE55" i="2"/>
  <c r="JG55" i="2" s="1"/>
  <c r="JN63" i="2"/>
  <c r="OE67" i="2"/>
  <c r="OJ67" i="2" s="1"/>
  <c r="N31" i="45"/>
  <c r="S31" i="45" s="1"/>
  <c r="N29" i="45"/>
  <c r="OE60" i="2"/>
  <c r="OI60" i="2" s="1"/>
  <c r="MP52" i="2"/>
  <c r="N65" i="45"/>
  <c r="S65" i="45" s="1"/>
  <c r="E10" i="13"/>
  <c r="N73" i="45"/>
  <c r="S73" i="45" s="1"/>
  <c r="N75" i="45"/>
  <c r="S75" i="45" s="1"/>
  <c r="N49" i="45"/>
  <c r="S49" i="45" s="1"/>
  <c r="F10" i="13"/>
  <c r="N86" i="45"/>
  <c r="S86" i="45" s="1"/>
  <c r="N63" i="45"/>
  <c r="S63" i="45" s="1"/>
  <c r="N61" i="45"/>
  <c r="S61" i="45" s="1"/>
  <c r="N59" i="45"/>
  <c r="S59" i="45" s="1"/>
  <c r="N80" i="45"/>
  <c r="S80" i="45" s="1"/>
  <c r="N27" i="45"/>
  <c r="S27" i="45" s="1"/>
  <c r="N85" i="45"/>
  <c r="S85" i="45" s="1"/>
  <c r="N88" i="45"/>
  <c r="S88" i="45" s="1"/>
  <c r="N90" i="45"/>
  <c r="S90" i="45" s="1"/>
  <c r="N74" i="45"/>
  <c r="S74" i="45" s="1"/>
  <c r="N48" i="45"/>
  <c r="S48" i="45" s="1"/>
  <c r="N96" i="45"/>
  <c r="S96" i="45" s="1"/>
  <c r="N23" i="45"/>
  <c r="S23" i="45" s="1"/>
  <c r="KS47" i="2"/>
  <c r="KT47" i="2" s="1"/>
  <c r="JO67" i="2"/>
  <c r="JP67" i="2" s="1"/>
  <c r="JQ67" i="2" s="1"/>
  <c r="HS65" i="46"/>
  <c r="HR65" i="46"/>
  <c r="LF67" i="2"/>
  <c r="LD67" i="2"/>
  <c r="LH67" i="2"/>
  <c r="LG67" i="2"/>
  <c r="LE67" i="2"/>
  <c r="JC93" i="46"/>
  <c r="IN93" i="46"/>
  <c r="IM93" i="46"/>
  <c r="GB93" i="46"/>
  <c r="GC93" i="46"/>
  <c r="N58" i="45"/>
  <c r="S58" i="45" s="1"/>
  <c r="GC87" i="46"/>
  <c r="GB87" i="46"/>
  <c r="GX76" i="46"/>
  <c r="GW76" i="46"/>
  <c r="JC92" i="46"/>
  <c r="IN92" i="46"/>
  <c r="IM92" i="46"/>
  <c r="IH94" i="46"/>
  <c r="HS94" i="46"/>
  <c r="HR94" i="46"/>
  <c r="FH101" i="46"/>
  <c r="FG101" i="46"/>
  <c r="KS30" i="2"/>
  <c r="KR30" i="2"/>
  <c r="NU30" i="2"/>
  <c r="NT30" i="2"/>
  <c r="GX32" i="46"/>
  <c r="GW32" i="46"/>
  <c r="JY37" i="2"/>
  <c r="JZ37" i="2" s="1"/>
  <c r="JX37" i="2"/>
  <c r="KS37" i="2"/>
  <c r="KR37" i="2"/>
  <c r="NU37" i="2"/>
  <c r="NT37" i="2"/>
  <c r="HZ61" i="2"/>
  <c r="IA61" i="2"/>
  <c r="LL61" i="2"/>
  <c r="LM61" i="2"/>
  <c r="ON61" i="2"/>
  <c r="OO61" i="2"/>
  <c r="GX91" i="46"/>
  <c r="GW91" i="46"/>
  <c r="HS91" i="46"/>
  <c r="IH91" i="46"/>
  <c r="HR91" i="46"/>
  <c r="GW28" i="46"/>
  <c r="GX28" i="46"/>
  <c r="JY60" i="2"/>
  <c r="JZ60" i="2" s="1"/>
  <c r="JX60" i="2"/>
  <c r="MZ55" i="2"/>
  <c r="NA55" i="2"/>
  <c r="N92" i="45"/>
  <c r="S92" i="45" s="1"/>
  <c r="GC90" i="46"/>
  <c r="GB90" i="46"/>
  <c r="JO56" i="2"/>
  <c r="JP56" i="2" s="1"/>
  <c r="JN56" i="2"/>
  <c r="N94" i="45"/>
  <c r="S94" i="45" s="1"/>
  <c r="KH23" i="2"/>
  <c r="KI23" i="2"/>
  <c r="NJ23" i="2"/>
  <c r="NK23" i="2"/>
  <c r="HS49" i="46"/>
  <c r="HR49" i="46"/>
  <c r="KI52" i="2"/>
  <c r="KH52" i="2"/>
  <c r="OE24" i="2"/>
  <c r="OD24" i="2"/>
  <c r="JD24" i="2"/>
  <c r="JE24" i="2"/>
  <c r="MG24" i="2"/>
  <c r="MF24" i="2"/>
  <c r="KI28" i="2"/>
  <c r="KH28" i="2"/>
  <c r="NK28" i="2"/>
  <c r="NJ28" i="2"/>
  <c r="IT28" i="2"/>
  <c r="IU28" i="2"/>
  <c r="HZ64" i="2"/>
  <c r="IA64" i="2"/>
  <c r="LM31" i="2"/>
  <c r="LL31" i="2"/>
  <c r="NU31" i="2"/>
  <c r="NT31" i="2"/>
  <c r="IU31" i="2"/>
  <c r="IT31" i="2"/>
  <c r="JO50" i="2"/>
  <c r="JP50" i="2" s="1"/>
  <c r="JN50" i="2"/>
  <c r="PI50" i="2"/>
  <c r="PH50" i="2"/>
  <c r="LM50" i="2"/>
  <c r="LL50" i="2"/>
  <c r="JO66" i="2"/>
  <c r="JP66" i="2" s="1"/>
  <c r="JN66" i="2"/>
  <c r="NU66" i="2"/>
  <c r="NT66" i="2"/>
  <c r="OE66" i="2"/>
  <c r="OD66" i="2"/>
  <c r="EL27" i="46"/>
  <c r="EK27" i="46"/>
  <c r="KR26" i="2"/>
  <c r="KS26" i="2"/>
  <c r="PH26" i="2"/>
  <c r="PI26" i="2"/>
  <c r="JY26" i="2"/>
  <c r="JZ26" i="2" s="1"/>
  <c r="JX26" i="2"/>
  <c r="IA63" i="2"/>
  <c r="HZ63" i="2"/>
  <c r="GW71" i="46"/>
  <c r="GX71" i="46"/>
  <c r="JN54" i="2"/>
  <c r="JO54" i="2"/>
  <c r="JP54" i="2" s="1"/>
  <c r="MP54" i="2"/>
  <c r="MQ54" i="2"/>
  <c r="GX75" i="46"/>
  <c r="GW75" i="46"/>
  <c r="GC52" i="46"/>
  <c r="GB52" i="46"/>
  <c r="KH33" i="2"/>
  <c r="KI33" i="2"/>
  <c r="NJ33" i="2"/>
  <c r="NK33" i="2"/>
  <c r="KI35" i="2"/>
  <c r="KH35" i="2"/>
  <c r="NK35" i="2"/>
  <c r="NJ35" i="2"/>
  <c r="HS40" i="46"/>
  <c r="HR40" i="46"/>
  <c r="HR58" i="46"/>
  <c r="HS58" i="46"/>
  <c r="IN16" i="46"/>
  <c r="IM16" i="46"/>
  <c r="EL69" i="46"/>
  <c r="EK69" i="46"/>
  <c r="HS79" i="46"/>
  <c r="HR79" i="46"/>
  <c r="IH79" i="46"/>
  <c r="JC83" i="46"/>
  <c r="IM83" i="46"/>
  <c r="IN83" i="46"/>
  <c r="EL85" i="46"/>
  <c r="EK85" i="46"/>
  <c r="MG52" i="2"/>
  <c r="MF52" i="2"/>
  <c r="JY34" i="2"/>
  <c r="JZ34" i="2" s="1"/>
  <c r="JX34" i="2"/>
  <c r="MZ34" i="2"/>
  <c r="NA34" i="2"/>
  <c r="LW64" i="2"/>
  <c r="LV64" i="2"/>
  <c r="IU22" i="2"/>
  <c r="IT22" i="2"/>
  <c r="LW22" i="2"/>
  <c r="LV22" i="2"/>
  <c r="OY22" i="2"/>
  <c r="OX22" i="2"/>
  <c r="NK56" i="2"/>
  <c r="NJ56" i="2"/>
  <c r="NF45" i="2"/>
  <c r="NB45" i="2"/>
  <c r="NE45" i="2"/>
  <c r="ND45" i="2"/>
  <c r="NC45" i="2"/>
  <c r="JN48" i="2"/>
  <c r="JO48" i="2"/>
  <c r="JP48" i="2" s="1"/>
  <c r="KS19" i="2"/>
  <c r="KR19" i="2"/>
  <c r="LM19" i="2"/>
  <c r="LL19" i="2"/>
  <c r="ON19" i="2"/>
  <c r="OO19" i="2"/>
  <c r="KI41" i="2"/>
  <c r="KH41" i="2"/>
  <c r="NK41" i="2"/>
  <c r="NJ41" i="2"/>
  <c r="LB60" i="2"/>
  <c r="LC60" i="2"/>
  <c r="IK32" i="2"/>
  <c r="IJ32" i="2"/>
  <c r="KS32" i="2"/>
  <c r="KR32" i="2"/>
  <c r="OY32" i="2"/>
  <c r="OX32" i="2"/>
  <c r="KS55" i="2"/>
  <c r="KR55" i="2"/>
  <c r="HZ72" i="2"/>
  <c r="IA72" i="2"/>
  <c r="KH72" i="2"/>
  <c r="KI72" i="2"/>
  <c r="HS47" i="46"/>
  <c r="HR47" i="46"/>
  <c r="IM47" i="46"/>
  <c r="IN47" i="46"/>
  <c r="FH61" i="46"/>
  <c r="FG61" i="46"/>
  <c r="IN61" i="46"/>
  <c r="IM61" i="46"/>
  <c r="HS67" i="46"/>
  <c r="HR67" i="46"/>
  <c r="HS31" i="46"/>
  <c r="HR31" i="46"/>
  <c r="IH98" i="46"/>
  <c r="HR98" i="46"/>
  <c r="HS98" i="46"/>
  <c r="HS34" i="46"/>
  <c r="HR34" i="46"/>
  <c r="IN18" i="46"/>
  <c r="IM18" i="46"/>
  <c r="OY52" i="2"/>
  <c r="OX52" i="2"/>
  <c r="KR64" i="2"/>
  <c r="KS64" i="2"/>
  <c r="MZ42" i="2"/>
  <c r="NA42" i="2"/>
  <c r="ON42" i="2"/>
  <c r="OO42" i="2"/>
  <c r="JO47" i="2"/>
  <c r="JP47" i="2" s="1"/>
  <c r="JN47" i="2"/>
  <c r="JY63" i="2"/>
  <c r="JZ63" i="2" s="1"/>
  <c r="JX63" i="2"/>
  <c r="LV53" i="2"/>
  <c r="LW53" i="2"/>
  <c r="LL53" i="2"/>
  <c r="LM53" i="2"/>
  <c r="IU53" i="2"/>
  <c r="IT53" i="2"/>
  <c r="IJ58" i="2"/>
  <c r="IK58" i="2"/>
  <c r="LM58" i="2"/>
  <c r="LL58" i="2"/>
  <c r="OO58" i="2"/>
  <c r="ON58" i="2"/>
  <c r="KI38" i="2"/>
  <c r="KH38" i="2"/>
  <c r="OO38" i="2"/>
  <c r="ON38" i="2"/>
  <c r="IM35" i="46"/>
  <c r="IN35" i="46"/>
  <c r="FH60" i="46"/>
  <c r="FG60" i="46"/>
  <c r="IN62" i="46"/>
  <c r="IM62" i="46"/>
  <c r="EK80" i="46"/>
  <c r="EL80" i="46"/>
  <c r="GX80" i="46"/>
  <c r="GW80" i="46"/>
  <c r="FH96" i="46"/>
  <c r="FG96" i="46"/>
  <c r="GC21" i="46"/>
  <c r="GB21" i="46"/>
  <c r="IN20" i="46"/>
  <c r="IM20" i="46"/>
  <c r="EK20" i="46"/>
  <c r="EL20" i="46"/>
  <c r="IN59" i="46"/>
  <c r="IM59" i="46"/>
  <c r="FH59" i="46"/>
  <c r="FG59" i="46"/>
  <c r="OO52" i="2"/>
  <c r="ON52" i="2"/>
  <c r="JD64" i="2"/>
  <c r="JE64" i="2"/>
  <c r="OY20" i="2"/>
  <c r="OX20" i="2"/>
  <c r="IK20" i="2"/>
  <c r="IJ20" i="2"/>
  <c r="JE47" i="2"/>
  <c r="JD47" i="2"/>
  <c r="IU21" i="2"/>
  <c r="IT21" i="2"/>
  <c r="NA21" i="2"/>
  <c r="MZ21" i="2"/>
  <c r="LW56" i="2"/>
  <c r="LV56" i="2"/>
  <c r="JO25" i="2"/>
  <c r="JP25" i="2" s="1"/>
  <c r="JN25" i="2"/>
  <c r="IK25" i="2"/>
  <c r="IJ25" i="2"/>
  <c r="OO25" i="2"/>
  <c r="ON25" i="2"/>
  <c r="OE39" i="2"/>
  <c r="OD39" i="2"/>
  <c r="KI39" i="2"/>
  <c r="KH39" i="2"/>
  <c r="OO39" i="2"/>
  <c r="ON39" i="2"/>
  <c r="JO60" i="2"/>
  <c r="JP60" i="2" s="1"/>
  <c r="JN60" i="2"/>
  <c r="LV51" i="2"/>
  <c r="LW51" i="2"/>
  <c r="KI65" i="2"/>
  <c r="KH65" i="2"/>
  <c r="IA65" i="2"/>
  <c r="HZ65" i="2"/>
  <c r="KX48" i="2"/>
  <c r="GX45" i="46"/>
  <c r="GW45" i="46"/>
  <c r="EK46" i="46"/>
  <c r="EL46" i="46"/>
  <c r="FG68" i="46"/>
  <c r="FH68" i="46"/>
  <c r="IN68" i="46"/>
  <c r="IM68" i="46"/>
  <c r="IN70" i="46"/>
  <c r="IM70" i="46"/>
  <c r="JC86" i="46"/>
  <c r="IN86" i="46"/>
  <c r="IM86" i="46"/>
  <c r="GB86" i="46"/>
  <c r="GC86" i="46"/>
  <c r="GC102" i="46"/>
  <c r="GB102" i="46"/>
  <c r="FG38" i="46"/>
  <c r="FH38" i="46"/>
  <c r="NK64" i="2"/>
  <c r="NJ64" i="2"/>
  <c r="JY40" i="2"/>
  <c r="JZ40" i="2" s="1"/>
  <c r="JX40" i="2"/>
  <c r="NJ40" i="2"/>
  <c r="NK40" i="2"/>
  <c r="JD27" i="2"/>
  <c r="JE27" i="2"/>
  <c r="LV27" i="2"/>
  <c r="LW27" i="2"/>
  <c r="OX27" i="2"/>
  <c r="OY27" i="2"/>
  <c r="NU69" i="2"/>
  <c r="NT69" i="2"/>
  <c r="HZ69" i="2"/>
  <c r="IA69" i="2"/>
  <c r="OE46" i="2"/>
  <c r="OD46" i="2"/>
  <c r="MQ46" i="2"/>
  <c r="MP46" i="2"/>
  <c r="NA70" i="2"/>
  <c r="MZ70" i="2"/>
  <c r="OO70" i="2"/>
  <c r="ON70" i="2"/>
  <c r="OP55" i="2"/>
  <c r="EL43" i="46"/>
  <c r="EK43" i="46"/>
  <c r="HR43" i="46"/>
  <c r="HS43" i="46"/>
  <c r="EL55" i="46"/>
  <c r="EK55" i="46"/>
  <c r="IN19" i="46"/>
  <c r="IM19" i="46"/>
  <c r="GC19" i="46"/>
  <c r="GB19" i="46"/>
  <c r="JC100" i="46"/>
  <c r="IN100" i="46"/>
  <c r="IM100" i="46"/>
  <c r="IN26" i="46"/>
  <c r="IM26" i="46"/>
  <c r="GC77" i="46"/>
  <c r="GB77" i="46"/>
  <c r="LC36" i="2"/>
  <c r="LB36" i="2"/>
  <c r="KI36" i="2"/>
  <c r="KH36" i="2"/>
  <c r="JO36" i="2"/>
  <c r="JP36" i="2" s="1"/>
  <c r="JN36" i="2"/>
  <c r="IT67" i="2"/>
  <c r="IU67" i="2"/>
  <c r="JY18" i="2"/>
  <c r="JZ18" i="2" s="1"/>
  <c r="JX18" i="2"/>
  <c r="JE18" i="2"/>
  <c r="JD18" i="2"/>
  <c r="MZ60" i="2"/>
  <c r="NA60" i="2"/>
  <c r="JE71" i="2"/>
  <c r="JD71" i="2"/>
  <c r="IU71" i="2"/>
  <c r="IT71" i="2"/>
  <c r="OD71" i="2"/>
  <c r="OE71" i="2"/>
  <c r="IJ43" i="2"/>
  <c r="IK43" i="2"/>
  <c r="LL43" i="2"/>
  <c r="LM43" i="2"/>
  <c r="ON43" i="2"/>
  <c r="OO43" i="2"/>
  <c r="JO57" i="2"/>
  <c r="JP57" i="2" s="1"/>
  <c r="JN57" i="2"/>
  <c r="LL57" i="2"/>
  <c r="LM57" i="2"/>
  <c r="ON57" i="2"/>
  <c r="OO57" i="2"/>
  <c r="HZ44" i="2"/>
  <c r="IA44" i="2"/>
  <c r="LC44" i="2"/>
  <c r="LB44" i="2"/>
  <c r="OE44" i="2"/>
  <c r="OD44" i="2"/>
  <c r="GC95" i="46"/>
  <c r="GB95" i="46"/>
  <c r="MQ49" i="2"/>
  <c r="MP49" i="2"/>
  <c r="PI49" i="2"/>
  <c r="PH49" i="2"/>
  <c r="ON49" i="2"/>
  <c r="OO49" i="2"/>
  <c r="EL41" i="46"/>
  <c r="EK41" i="46"/>
  <c r="EL49" i="46"/>
  <c r="EK49" i="46"/>
  <c r="GC30" i="46"/>
  <c r="GB30" i="46"/>
  <c r="JC74" i="46"/>
  <c r="IN74" i="46"/>
  <c r="IM74" i="46"/>
  <c r="HS74" i="46"/>
  <c r="HR74" i="46"/>
  <c r="IH74" i="46"/>
  <c r="EL88" i="46"/>
  <c r="EK88" i="46"/>
  <c r="JC90" i="46"/>
  <c r="IM90" i="46"/>
  <c r="IN90" i="46"/>
  <c r="GX25" i="46"/>
  <c r="GW25" i="46"/>
  <c r="GX39" i="46"/>
  <c r="GW39" i="46"/>
  <c r="HS75" i="46"/>
  <c r="HR75" i="46"/>
  <c r="NU24" i="2"/>
  <c r="NT24" i="2"/>
  <c r="JN24" i="2"/>
  <c r="JO24" i="2"/>
  <c r="JP24" i="2" s="1"/>
  <c r="MQ24" i="2"/>
  <c r="MP24" i="2"/>
  <c r="KS28" i="2"/>
  <c r="KR28" i="2"/>
  <c r="NU28" i="2"/>
  <c r="NT28" i="2"/>
  <c r="JD28" i="2"/>
  <c r="JE28" i="2"/>
  <c r="OO64" i="2"/>
  <c r="ON64" i="2"/>
  <c r="NA31" i="2"/>
  <c r="MZ31" i="2"/>
  <c r="PI31" i="2"/>
  <c r="PH31" i="2"/>
  <c r="JE31" i="2"/>
  <c r="JD31" i="2"/>
  <c r="NT51" i="2"/>
  <c r="NU51" i="2"/>
  <c r="IC55" i="2"/>
  <c r="IE55" i="2"/>
  <c r="ID55" i="2"/>
  <c r="IB55" i="2"/>
  <c r="IF55" i="2" s="1"/>
  <c r="LC50" i="2"/>
  <c r="LB50" i="2"/>
  <c r="IU50" i="2"/>
  <c r="IT50" i="2"/>
  <c r="NA50" i="2"/>
  <c r="MZ50" i="2"/>
  <c r="LM66" i="2"/>
  <c r="LL66" i="2"/>
  <c r="OX66" i="2"/>
  <c r="OY66" i="2"/>
  <c r="MG66" i="2"/>
  <c r="MF66" i="2"/>
  <c r="JE30" i="2"/>
  <c r="JD30" i="2"/>
  <c r="LC30" i="2"/>
  <c r="LB30" i="2"/>
  <c r="OE30" i="2"/>
  <c r="OD30" i="2"/>
  <c r="PN64" i="2"/>
  <c r="PJ64" i="2"/>
  <c r="PM64" i="2"/>
  <c r="PL64" i="2"/>
  <c r="PK64" i="2"/>
  <c r="IN27" i="46"/>
  <c r="IM27" i="46"/>
  <c r="HS54" i="46"/>
  <c r="HR54" i="46"/>
  <c r="IM54" i="46"/>
  <c r="IN54" i="46"/>
  <c r="IN32" i="46"/>
  <c r="IM32" i="46"/>
  <c r="IN56" i="46"/>
  <c r="IM56" i="46"/>
  <c r="HS56" i="46"/>
  <c r="HR56" i="46"/>
  <c r="GC76" i="46"/>
  <c r="GB76" i="46"/>
  <c r="HS92" i="46"/>
  <c r="HR92" i="46"/>
  <c r="IH92" i="46"/>
  <c r="FH94" i="46"/>
  <c r="FG94" i="46"/>
  <c r="IN73" i="46"/>
  <c r="IM73" i="46"/>
  <c r="JC73" i="46"/>
  <c r="EL89" i="46"/>
  <c r="EK89" i="46"/>
  <c r="NT26" i="2"/>
  <c r="NU26" i="2"/>
  <c r="KH26" i="2"/>
  <c r="KI26" i="2"/>
  <c r="KR33" i="2"/>
  <c r="KS33" i="2"/>
  <c r="NU33" i="2"/>
  <c r="NT33" i="2"/>
  <c r="KS35" i="2"/>
  <c r="KR35" i="2"/>
  <c r="NU35" i="2"/>
  <c r="NT35" i="2"/>
  <c r="KR23" i="2"/>
  <c r="KS23" i="2"/>
  <c r="NT23" i="2"/>
  <c r="NU23" i="2"/>
  <c r="MG55" i="2"/>
  <c r="MF55" i="2"/>
  <c r="JO37" i="2"/>
  <c r="JP37" i="2" s="1"/>
  <c r="JN37" i="2"/>
  <c r="LC37" i="2"/>
  <c r="LB37" i="2"/>
  <c r="OE37" i="2"/>
  <c r="OD37" i="2"/>
  <c r="JX61" i="2"/>
  <c r="JY61" i="2"/>
  <c r="JZ61" i="2" s="1"/>
  <c r="LW61" i="2"/>
  <c r="LV61" i="2"/>
  <c r="OY61" i="2"/>
  <c r="OX61" i="2"/>
  <c r="IT54" i="2"/>
  <c r="IU54" i="2"/>
  <c r="MZ54" i="2"/>
  <c r="NA54" i="2"/>
  <c r="JC101" i="46"/>
  <c r="IN101" i="46"/>
  <c r="IM101" i="46"/>
  <c r="GX58" i="46"/>
  <c r="GW58" i="46"/>
  <c r="GX69" i="46"/>
  <c r="GW69" i="46"/>
  <c r="JC79" i="46"/>
  <c r="IN79" i="46"/>
  <c r="IM79" i="46"/>
  <c r="GX83" i="46"/>
  <c r="GW83" i="46"/>
  <c r="JD52" i="2"/>
  <c r="JE52" i="2"/>
  <c r="KH34" i="2"/>
  <c r="KI34" i="2"/>
  <c r="NJ34" i="2"/>
  <c r="NK34" i="2"/>
  <c r="JE22" i="2"/>
  <c r="JD22" i="2"/>
  <c r="MG22" i="2"/>
  <c r="MF22" i="2"/>
  <c r="PI22" i="2"/>
  <c r="PH22" i="2"/>
  <c r="JY47" i="2"/>
  <c r="JZ47" i="2" s="1"/>
  <c r="JX47" i="2"/>
  <c r="JE56" i="2"/>
  <c r="JD56" i="2"/>
  <c r="IA19" i="2"/>
  <c r="HZ19" i="2"/>
  <c r="LW19" i="2"/>
  <c r="LV19" i="2"/>
  <c r="OX19" i="2"/>
  <c r="OY19" i="2"/>
  <c r="KS41" i="2"/>
  <c r="KR41" i="2"/>
  <c r="NU41" i="2"/>
  <c r="NT41" i="2"/>
  <c r="IK60" i="2"/>
  <c r="IJ60" i="2"/>
  <c r="JY32" i="2"/>
  <c r="JZ32" i="2" s="1"/>
  <c r="JX32" i="2"/>
  <c r="MG32" i="2"/>
  <c r="MF32" i="2"/>
  <c r="MP51" i="2"/>
  <c r="MQ51" i="2"/>
  <c r="MF72" i="2"/>
  <c r="MG72" i="2"/>
  <c r="LV72" i="2"/>
  <c r="LW72" i="2"/>
  <c r="GC47" i="46"/>
  <c r="GB47" i="46"/>
  <c r="FG47" i="46"/>
  <c r="FH47" i="46"/>
  <c r="HS51" i="46"/>
  <c r="HR51" i="46"/>
  <c r="GW61" i="46"/>
  <c r="GX61" i="46"/>
  <c r="GC31" i="46"/>
  <c r="GB31" i="46"/>
  <c r="FH33" i="46"/>
  <c r="FG33" i="46"/>
  <c r="AF9" i="45"/>
  <c r="GA15" i="46"/>
  <c r="AC9" i="45"/>
  <c r="HQ15" i="46"/>
  <c r="FZ15" i="46"/>
  <c r="HP15" i="46"/>
  <c r="IL15" i="46"/>
  <c r="FF15" i="46"/>
  <c r="IK15" i="46"/>
  <c r="GV15" i="46"/>
  <c r="FE15" i="46"/>
  <c r="EJ15" i="46"/>
  <c r="GU15" i="46"/>
  <c r="EI15" i="46"/>
  <c r="EL66" i="46"/>
  <c r="EK66" i="46"/>
  <c r="GX82" i="46"/>
  <c r="GW82" i="46"/>
  <c r="HS82" i="46"/>
  <c r="HR82" i="46"/>
  <c r="IH82" i="46"/>
  <c r="EL18" i="46"/>
  <c r="EK18" i="46"/>
  <c r="LW52" i="2"/>
  <c r="LV52" i="2"/>
  <c r="OY64" i="2"/>
  <c r="OX64" i="2"/>
  <c r="LB42" i="2"/>
  <c r="LC42" i="2"/>
  <c r="MP42" i="2"/>
  <c r="MQ42" i="2"/>
  <c r="OX47" i="2"/>
  <c r="OY47" i="2"/>
  <c r="PH51" i="2"/>
  <c r="PI51" i="2"/>
  <c r="MZ53" i="2"/>
  <c r="NA53" i="2"/>
  <c r="ON53" i="2"/>
  <c r="OO53" i="2"/>
  <c r="JE53" i="2"/>
  <c r="JD53" i="2"/>
  <c r="IT58" i="2"/>
  <c r="IU58" i="2"/>
  <c r="LW58" i="2"/>
  <c r="LV58" i="2"/>
  <c r="OY58" i="2"/>
  <c r="OX58" i="2"/>
  <c r="LW38" i="2"/>
  <c r="LV38" i="2"/>
  <c r="HZ38" i="2"/>
  <c r="IA38" i="2"/>
  <c r="IM57" i="46"/>
  <c r="IN57" i="46"/>
  <c r="IM60" i="46"/>
  <c r="IN60" i="46"/>
  <c r="FH62" i="46"/>
  <c r="FG62" i="46"/>
  <c r="GW96" i="46"/>
  <c r="GX96" i="46"/>
  <c r="FG20" i="46"/>
  <c r="FH20" i="46"/>
  <c r="LM52" i="2"/>
  <c r="LL52" i="2"/>
  <c r="MQ67" i="2"/>
  <c r="MP67" i="2"/>
  <c r="OE64" i="2"/>
  <c r="OD64" i="2"/>
  <c r="OE20" i="2"/>
  <c r="OD20" i="2"/>
  <c r="MG20" i="2"/>
  <c r="MF20" i="2"/>
  <c r="IT20" i="2"/>
  <c r="IU20" i="2"/>
  <c r="LV47" i="2"/>
  <c r="LW47" i="2"/>
  <c r="KI21" i="2"/>
  <c r="KH21" i="2"/>
  <c r="NK21" i="2"/>
  <c r="NJ21" i="2"/>
  <c r="KR25" i="2"/>
  <c r="KS25" i="2"/>
  <c r="JY25" i="2"/>
  <c r="JZ25" i="2" s="1"/>
  <c r="JX25" i="2"/>
  <c r="OY25" i="2"/>
  <c r="OX25" i="2"/>
  <c r="LC39" i="2"/>
  <c r="LB39" i="2"/>
  <c r="LW39" i="2"/>
  <c r="LV39" i="2"/>
  <c r="IA39" i="2"/>
  <c r="HZ39" i="2"/>
  <c r="OY63" i="2"/>
  <c r="OX63" i="2"/>
  <c r="LV60" i="2"/>
  <c r="LW60" i="2"/>
  <c r="JO51" i="2"/>
  <c r="JP51" i="2" s="1"/>
  <c r="JN51" i="2"/>
  <c r="NK65" i="2"/>
  <c r="NJ65" i="2"/>
  <c r="JO65" i="2"/>
  <c r="JP65" i="2" s="1"/>
  <c r="JN65" i="2"/>
  <c r="FH99" i="46"/>
  <c r="FG99" i="46"/>
  <c r="OR60" i="2"/>
  <c r="OT60" i="2"/>
  <c r="IN45" i="46"/>
  <c r="IM45" i="46"/>
  <c r="IN37" i="46"/>
  <c r="IM37" i="46"/>
  <c r="FH46" i="46"/>
  <c r="FG46" i="46"/>
  <c r="HS68" i="46"/>
  <c r="HR68" i="46"/>
  <c r="FH70" i="46"/>
  <c r="FG70" i="46"/>
  <c r="EL86" i="46"/>
  <c r="EK86" i="46"/>
  <c r="FH102" i="46"/>
  <c r="FG102" i="46"/>
  <c r="HR24" i="46"/>
  <c r="HS24" i="46"/>
  <c r="K70" i="45"/>
  <c r="T70" i="45" s="1"/>
  <c r="U70" i="45" s="1"/>
  <c r="GC38" i="46"/>
  <c r="GB38" i="46"/>
  <c r="HR38" i="46"/>
  <c r="HS38" i="46"/>
  <c r="MF67" i="2"/>
  <c r="MG67" i="2"/>
  <c r="KR40" i="2"/>
  <c r="KS40" i="2"/>
  <c r="NT40" i="2"/>
  <c r="NU40" i="2"/>
  <c r="IJ27" i="2"/>
  <c r="IK27" i="2"/>
  <c r="MF27" i="2"/>
  <c r="MG27" i="2"/>
  <c r="PH27" i="2"/>
  <c r="PI27" i="2"/>
  <c r="JE69" i="2"/>
  <c r="JD69" i="2"/>
  <c r="OO69" i="2"/>
  <c r="ON69" i="2"/>
  <c r="JN69" i="2"/>
  <c r="JO69" i="2"/>
  <c r="JP69" i="2" s="1"/>
  <c r="IK46" i="2"/>
  <c r="IJ46" i="2"/>
  <c r="LM46" i="2"/>
  <c r="LL46" i="2"/>
  <c r="LW70" i="2"/>
  <c r="LV70" i="2"/>
  <c r="IA70" i="2"/>
  <c r="HZ70" i="2"/>
  <c r="FH55" i="46"/>
  <c r="FG55" i="46"/>
  <c r="FH19" i="46"/>
  <c r="FG19" i="46"/>
  <c r="HS48" i="46"/>
  <c r="HR48" i="46"/>
  <c r="FH50" i="46"/>
  <c r="FG50" i="46"/>
  <c r="EL72" i="46"/>
  <c r="EK72" i="46"/>
  <c r="GX84" i="46"/>
  <c r="GW84" i="46"/>
  <c r="GC100" i="46"/>
  <c r="GB100" i="46"/>
  <c r="EL77" i="46"/>
  <c r="EK77" i="46"/>
  <c r="OE36" i="2"/>
  <c r="OD36" i="2"/>
  <c r="NK36" i="2"/>
  <c r="NJ36" i="2"/>
  <c r="JY36" i="2"/>
  <c r="JZ36" i="2" s="1"/>
  <c r="JX36" i="2"/>
  <c r="OO18" i="2"/>
  <c r="ON18" i="2"/>
  <c r="PH18" i="2"/>
  <c r="PI18" i="2"/>
  <c r="IU60" i="2"/>
  <c r="IT60" i="2"/>
  <c r="KJ55" i="2"/>
  <c r="KN55" i="2"/>
  <c r="KM55" i="2"/>
  <c r="KK55" i="2"/>
  <c r="KL55" i="2"/>
  <c r="MZ71" i="2"/>
  <c r="NA71" i="2"/>
  <c r="NT71" i="2"/>
  <c r="NU71" i="2"/>
  <c r="LB71" i="2"/>
  <c r="LC71" i="2"/>
  <c r="JN43" i="2"/>
  <c r="JO43" i="2"/>
  <c r="JP43" i="2" s="1"/>
  <c r="LV43" i="2"/>
  <c r="LW43" i="2"/>
  <c r="OX43" i="2"/>
  <c r="OY43" i="2"/>
  <c r="JE57" i="2"/>
  <c r="JD57" i="2"/>
  <c r="LV57" i="2"/>
  <c r="LW57" i="2"/>
  <c r="OX57" i="2"/>
  <c r="OY57" i="2"/>
  <c r="IJ44" i="2"/>
  <c r="IK44" i="2"/>
  <c r="LM44" i="2"/>
  <c r="LL44" i="2"/>
  <c r="OO44" i="2"/>
  <c r="ON44" i="2"/>
  <c r="GX95" i="46"/>
  <c r="GW95" i="46"/>
  <c r="HS95" i="46"/>
  <c r="IH95" i="46"/>
  <c r="HR95" i="46"/>
  <c r="IA49" i="2"/>
  <c r="HZ49" i="2"/>
  <c r="KI49" i="2"/>
  <c r="KH49" i="2"/>
  <c r="JO49" i="2"/>
  <c r="JP49" i="2" s="1"/>
  <c r="JN49" i="2"/>
  <c r="JS63" i="2"/>
  <c r="JQ63" i="2"/>
  <c r="JT63" i="2"/>
  <c r="JR63" i="2"/>
  <c r="GB49" i="46"/>
  <c r="GC49" i="46"/>
  <c r="EL23" i="46"/>
  <c r="EK23" i="46"/>
  <c r="GX30" i="46"/>
  <c r="GW30" i="46"/>
  <c r="EL74" i="46"/>
  <c r="EK74" i="46"/>
  <c r="FH74" i="46"/>
  <c r="FG74" i="46"/>
  <c r="GX88" i="46"/>
  <c r="GW88" i="46"/>
  <c r="GX90" i="46"/>
  <c r="GW90" i="46"/>
  <c r="GX22" i="46"/>
  <c r="GW22" i="46"/>
  <c r="PI24" i="2"/>
  <c r="PH24" i="2"/>
  <c r="JX24" i="2"/>
  <c r="JY24" i="2"/>
  <c r="JZ24" i="2" s="1"/>
  <c r="NA24" i="2"/>
  <c r="MZ24" i="2"/>
  <c r="LC28" i="2"/>
  <c r="LB28" i="2"/>
  <c r="OE28" i="2"/>
  <c r="OD28" i="2"/>
  <c r="JN28" i="2"/>
  <c r="JO28" i="2"/>
  <c r="JP28" i="2" s="1"/>
  <c r="OO31" i="2"/>
  <c r="ON31" i="2"/>
  <c r="KH31" i="2"/>
  <c r="KI31" i="2"/>
  <c r="JO31" i="2"/>
  <c r="JP31" i="2" s="1"/>
  <c r="JN31" i="2"/>
  <c r="LL60" i="2"/>
  <c r="LM60" i="2"/>
  <c r="KH51" i="2"/>
  <c r="KI51" i="2"/>
  <c r="MQ50" i="2"/>
  <c r="MP50" i="2"/>
  <c r="KI50" i="2"/>
  <c r="KH50" i="2"/>
  <c r="OO50" i="2"/>
  <c r="ON50" i="2"/>
  <c r="IA66" i="2"/>
  <c r="HZ66" i="2"/>
  <c r="JY66" i="2"/>
  <c r="JZ66" i="2" s="1"/>
  <c r="JX66" i="2"/>
  <c r="PH66" i="2"/>
  <c r="PI66" i="2"/>
  <c r="JN30" i="2"/>
  <c r="JO30" i="2"/>
  <c r="JP30" i="2" s="1"/>
  <c r="LL30" i="2"/>
  <c r="LM30" i="2"/>
  <c r="ON30" i="2"/>
  <c r="OO30" i="2"/>
  <c r="GC54" i="46"/>
  <c r="GB54" i="46"/>
  <c r="FG54" i="46"/>
  <c r="FH54" i="46"/>
  <c r="N89" i="45"/>
  <c r="S89" i="45" s="1"/>
  <c r="K35" i="45"/>
  <c r="EL56" i="46"/>
  <c r="EK56" i="46"/>
  <c r="HR76" i="46"/>
  <c r="HS76" i="46"/>
  <c r="FH76" i="46"/>
  <c r="FG76" i="46"/>
  <c r="EL92" i="46"/>
  <c r="EK92" i="46"/>
  <c r="FH28" i="46"/>
  <c r="FG28" i="46"/>
  <c r="GD53" i="46"/>
  <c r="EL73" i="46"/>
  <c r="EK73" i="46"/>
  <c r="FH87" i="46"/>
  <c r="FG87" i="46"/>
  <c r="IN87" i="46"/>
  <c r="IM87" i="46"/>
  <c r="JC87" i="46"/>
  <c r="FH89" i="46"/>
  <c r="FG89" i="46"/>
  <c r="LV26" i="2"/>
  <c r="LW26" i="2"/>
  <c r="NJ26" i="2"/>
  <c r="NK26" i="2"/>
  <c r="IK33" i="2"/>
  <c r="IJ33" i="2"/>
  <c r="LB33" i="2"/>
  <c r="LC33" i="2"/>
  <c r="OE33" i="2"/>
  <c r="OD33" i="2"/>
  <c r="HZ35" i="2"/>
  <c r="IA35" i="2"/>
  <c r="LC35" i="2"/>
  <c r="LB35" i="2"/>
  <c r="OE35" i="2"/>
  <c r="OD35" i="2"/>
  <c r="KI48" i="2"/>
  <c r="KH48" i="2"/>
  <c r="IA23" i="2"/>
  <c r="HZ23" i="2"/>
  <c r="LB23" i="2"/>
  <c r="LC23" i="2"/>
  <c r="OD23" i="2"/>
  <c r="OE23" i="2"/>
  <c r="IA37" i="2"/>
  <c r="HZ37" i="2"/>
  <c r="LM37" i="2"/>
  <c r="LL37" i="2"/>
  <c r="OO37" i="2"/>
  <c r="ON37" i="2"/>
  <c r="IT61" i="2"/>
  <c r="IU61" i="2"/>
  <c r="MG61" i="2"/>
  <c r="MF61" i="2"/>
  <c r="PI61" i="2"/>
  <c r="PH61" i="2"/>
  <c r="KH54" i="2"/>
  <c r="KI54" i="2"/>
  <c r="NJ54" i="2"/>
  <c r="NK54" i="2"/>
  <c r="GX65" i="46"/>
  <c r="GW65" i="46"/>
  <c r="GB65" i="46"/>
  <c r="GC65" i="46"/>
  <c r="HS101" i="46"/>
  <c r="HR101" i="46"/>
  <c r="IH101" i="46"/>
  <c r="GB40" i="46"/>
  <c r="GC40" i="46"/>
  <c r="N66" i="45"/>
  <c r="S66" i="45" s="1"/>
  <c r="GX64" i="46"/>
  <c r="GW64" i="46"/>
  <c r="FG79" i="46"/>
  <c r="FH79" i="46"/>
  <c r="IN81" i="46"/>
  <c r="IM81" i="46"/>
  <c r="JC81" i="46"/>
  <c r="IN85" i="46"/>
  <c r="IM85" i="46"/>
  <c r="JC85" i="46"/>
  <c r="KR34" i="2"/>
  <c r="KS34" i="2"/>
  <c r="NT34" i="2"/>
  <c r="NU34" i="2"/>
  <c r="NK67" i="2"/>
  <c r="NJ67" i="2"/>
  <c r="JO22" i="2"/>
  <c r="JP22" i="2" s="1"/>
  <c r="JN22" i="2"/>
  <c r="MQ22" i="2"/>
  <c r="MP22" i="2"/>
  <c r="MZ47" i="2"/>
  <c r="NA47" i="2"/>
  <c r="LW63" i="2"/>
  <c r="LV63" i="2"/>
  <c r="IK19" i="2"/>
  <c r="IJ19" i="2"/>
  <c r="MG19" i="2"/>
  <c r="MF19" i="2"/>
  <c r="PI19" i="2"/>
  <c r="PH19" i="2"/>
  <c r="HZ41" i="2"/>
  <c r="IA41" i="2"/>
  <c r="LC41" i="2"/>
  <c r="LB41" i="2"/>
  <c r="OE41" i="2"/>
  <c r="OD41" i="2"/>
  <c r="IA32" i="2"/>
  <c r="HZ32" i="2"/>
  <c r="NU32" i="2"/>
  <c r="NT32" i="2"/>
  <c r="JE51" i="2"/>
  <c r="JD51" i="2"/>
  <c r="MZ72" i="2"/>
  <c r="NA72" i="2"/>
  <c r="NJ72" i="2"/>
  <c r="NK72" i="2"/>
  <c r="GX31" i="46"/>
  <c r="GW31" i="46"/>
  <c r="FG31" i="46"/>
  <c r="FH31" i="46"/>
  <c r="HS33" i="46"/>
  <c r="HR33" i="46"/>
  <c r="K53" i="45"/>
  <c r="T53" i="45" s="1"/>
  <c r="U53" i="45" s="1"/>
  <c r="HS42" i="46"/>
  <c r="HR42" i="46"/>
  <c r="GW42" i="46"/>
  <c r="GX42" i="46"/>
  <c r="GC36" i="46"/>
  <c r="GB36" i="46"/>
  <c r="FH18" i="46"/>
  <c r="FG18" i="46"/>
  <c r="IT52" i="2"/>
  <c r="IU52" i="2"/>
  <c r="OD42" i="2"/>
  <c r="OE42" i="2"/>
  <c r="IA42" i="2"/>
  <c r="HZ42" i="2"/>
  <c r="IK47" i="2"/>
  <c r="IJ47" i="2"/>
  <c r="MF51" i="2"/>
  <c r="MG51" i="2"/>
  <c r="LB53" i="2"/>
  <c r="LC53" i="2"/>
  <c r="MP53" i="2"/>
  <c r="MQ53" i="2"/>
  <c r="JO53" i="2"/>
  <c r="JP53" i="2" s="1"/>
  <c r="JN53" i="2"/>
  <c r="JD58" i="2"/>
  <c r="JE58" i="2"/>
  <c r="MG58" i="2"/>
  <c r="MF58" i="2"/>
  <c r="PI58" i="2"/>
  <c r="PH58" i="2"/>
  <c r="JE38" i="2"/>
  <c r="JD38" i="2"/>
  <c r="NK38" i="2"/>
  <c r="NJ38" i="2"/>
  <c r="JN38" i="2"/>
  <c r="JO38" i="2"/>
  <c r="JP38" i="2" s="1"/>
  <c r="HS57" i="46"/>
  <c r="HR57" i="46"/>
  <c r="EK57" i="46"/>
  <c r="EL57" i="46"/>
  <c r="GC35" i="46"/>
  <c r="GB35" i="46"/>
  <c r="HS60" i="46"/>
  <c r="HR60" i="46"/>
  <c r="FH80" i="46"/>
  <c r="FG80" i="46"/>
  <c r="JC96" i="46"/>
  <c r="IN96" i="46"/>
  <c r="IM96" i="46"/>
  <c r="EK21" i="46"/>
  <c r="EL21" i="46"/>
  <c r="N42" i="45"/>
  <c r="S42" i="45" s="1"/>
  <c r="HS17" i="46"/>
  <c r="HR17" i="46"/>
  <c r="HS20" i="46"/>
  <c r="HR20" i="46"/>
  <c r="GC59" i="46"/>
  <c r="GB59" i="46"/>
  <c r="HR59" i="46"/>
  <c r="HS59" i="46"/>
  <c r="IJ52" i="2"/>
  <c r="IK52" i="2"/>
  <c r="JX67" i="2"/>
  <c r="JY67" i="2"/>
  <c r="JZ67" i="2" s="1"/>
  <c r="KI64" i="2"/>
  <c r="KH64" i="2"/>
  <c r="LC20" i="2"/>
  <c r="LB20" i="2"/>
  <c r="PI20" i="2"/>
  <c r="PH20" i="2"/>
  <c r="JD20" i="2"/>
  <c r="JE20" i="2"/>
  <c r="ON47" i="2"/>
  <c r="OO47" i="2"/>
  <c r="KS21" i="2"/>
  <c r="KR21" i="2"/>
  <c r="NU21" i="2"/>
  <c r="NT21" i="2"/>
  <c r="LL25" i="2"/>
  <c r="LM25" i="2"/>
  <c r="MG25" i="2"/>
  <c r="MF25" i="2"/>
  <c r="PI25" i="2"/>
  <c r="PH25" i="2"/>
  <c r="JE39" i="2"/>
  <c r="JD39" i="2"/>
  <c r="NK39" i="2"/>
  <c r="NJ39" i="2"/>
  <c r="JO39" i="2"/>
  <c r="JP39" i="2" s="1"/>
  <c r="JN39" i="2"/>
  <c r="IK63" i="2"/>
  <c r="IJ63" i="2"/>
  <c r="MG48" i="2"/>
  <c r="IK65" i="2"/>
  <c r="IJ65" i="2"/>
  <c r="NA65" i="2"/>
  <c r="MZ65" i="2"/>
  <c r="IM99" i="46"/>
  <c r="IN99" i="46"/>
  <c r="JC99" i="46"/>
  <c r="HS29" i="46"/>
  <c r="HR29" i="46"/>
  <c r="GW29" i="46"/>
  <c r="GX29" i="46"/>
  <c r="FH45" i="46"/>
  <c r="FG45" i="46"/>
  <c r="IM46" i="46"/>
  <c r="IN46" i="46"/>
  <c r="GX70" i="46"/>
  <c r="GW70" i="46"/>
  <c r="GW102" i="46"/>
  <c r="GX102" i="46"/>
  <c r="EL102" i="46"/>
  <c r="EK102" i="46"/>
  <c r="GX24" i="46"/>
  <c r="GW24" i="46"/>
  <c r="GX38" i="46"/>
  <c r="GW38" i="46"/>
  <c r="OE52" i="2"/>
  <c r="OD52" i="2"/>
  <c r="IJ67" i="2"/>
  <c r="IK67" i="2"/>
  <c r="LM56" i="2"/>
  <c r="LL56" i="2"/>
  <c r="JO40" i="2"/>
  <c r="JP40" i="2" s="1"/>
  <c r="JN40" i="2"/>
  <c r="LB40" i="2"/>
  <c r="LC40" i="2"/>
  <c r="OD40" i="2"/>
  <c r="OE40" i="2"/>
  <c r="JN27" i="2"/>
  <c r="JO27" i="2"/>
  <c r="JP27" i="2" s="1"/>
  <c r="MP27" i="2"/>
  <c r="MQ27" i="2"/>
  <c r="OO63" i="2"/>
  <c r="ON63" i="2"/>
  <c r="JY51" i="2"/>
  <c r="JZ51" i="2" s="1"/>
  <c r="JX51" i="2"/>
  <c r="JY69" i="2"/>
  <c r="JZ69" i="2" s="1"/>
  <c r="JX69" i="2"/>
  <c r="MG69" i="2"/>
  <c r="MF69" i="2"/>
  <c r="LC69" i="2"/>
  <c r="LB69" i="2"/>
  <c r="LW46" i="2"/>
  <c r="LV46" i="2"/>
  <c r="OO46" i="2"/>
  <c r="ON46" i="2"/>
  <c r="KS70" i="2"/>
  <c r="KR70" i="2"/>
  <c r="OY70" i="2"/>
  <c r="OX70" i="2"/>
  <c r="N30" i="45"/>
  <c r="S30" i="45" s="1"/>
  <c r="EK97" i="46"/>
  <c r="EL97" i="46"/>
  <c r="IN97" i="46"/>
  <c r="JC97" i="46"/>
  <c r="IM97" i="46"/>
  <c r="EK19" i="46"/>
  <c r="EL19" i="46"/>
  <c r="EL48" i="46"/>
  <c r="EK48" i="46"/>
  <c r="GB72" i="46"/>
  <c r="HR100" i="46"/>
  <c r="IH100" i="46"/>
  <c r="HS100" i="46"/>
  <c r="FH100" i="46"/>
  <c r="FG100" i="46"/>
  <c r="LW36" i="2"/>
  <c r="LV36" i="2"/>
  <c r="KS36" i="2"/>
  <c r="KR36" i="2"/>
  <c r="IK64" i="2"/>
  <c r="IJ64" i="2"/>
  <c r="IJ18" i="2"/>
  <c r="IK18" i="2"/>
  <c r="JO18" i="2"/>
  <c r="JP18" i="2" s="1"/>
  <c r="JN18" i="2"/>
  <c r="LW18" i="2"/>
  <c r="LV18" i="2"/>
  <c r="OD51" i="2"/>
  <c r="OE51" i="2"/>
  <c r="KR71" i="2"/>
  <c r="KS71" i="2"/>
  <c r="KH71" i="2"/>
  <c r="KI71" i="2"/>
  <c r="MP71" i="2"/>
  <c r="MQ71" i="2"/>
  <c r="IT43" i="2"/>
  <c r="IU43" i="2"/>
  <c r="MF43" i="2"/>
  <c r="MG43" i="2"/>
  <c r="PH43" i="2"/>
  <c r="PI43" i="2"/>
  <c r="IA57" i="2"/>
  <c r="HZ57" i="2"/>
  <c r="MF57" i="2"/>
  <c r="MG57" i="2"/>
  <c r="PH57" i="2"/>
  <c r="PI57" i="2"/>
  <c r="IT44" i="2"/>
  <c r="IU44" i="2"/>
  <c r="LV44" i="2"/>
  <c r="LW44" i="2"/>
  <c r="OX44" i="2"/>
  <c r="OY44" i="2"/>
  <c r="N24" i="45"/>
  <c r="S24" i="45" s="1"/>
  <c r="K37" i="45"/>
  <c r="IK49" i="2"/>
  <c r="IJ49" i="2"/>
  <c r="LW49" i="2"/>
  <c r="LV49" i="2"/>
  <c r="OQ51" i="2"/>
  <c r="OT51" i="2"/>
  <c r="OS51" i="2"/>
  <c r="OR51" i="2"/>
  <c r="OP51" i="2"/>
  <c r="HS41" i="46"/>
  <c r="HR41" i="46"/>
  <c r="EL30" i="46"/>
  <c r="EK30" i="46"/>
  <c r="GB74" i="46"/>
  <c r="GC74" i="46"/>
  <c r="FH25" i="46"/>
  <c r="FG25" i="46"/>
  <c r="EK22" i="46"/>
  <c r="EL22" i="46"/>
  <c r="K38" i="45"/>
  <c r="IN39" i="46"/>
  <c r="IM39" i="46"/>
  <c r="FH39" i="46"/>
  <c r="FG39" i="46"/>
  <c r="NK24" i="2"/>
  <c r="NJ24" i="2"/>
  <c r="KI24" i="2"/>
  <c r="KH24" i="2"/>
  <c r="OO24" i="2"/>
  <c r="ON24" i="2"/>
  <c r="LM28" i="2"/>
  <c r="LL28" i="2"/>
  <c r="OO28" i="2"/>
  <c r="ON28" i="2"/>
  <c r="JX28" i="2"/>
  <c r="JY28" i="2"/>
  <c r="JZ28" i="2" s="1"/>
  <c r="LC31" i="2"/>
  <c r="LB31" i="2"/>
  <c r="LV31" i="2"/>
  <c r="LW31" i="2"/>
  <c r="JX31" i="2"/>
  <c r="JY31" i="2"/>
  <c r="JZ31" i="2" s="1"/>
  <c r="NW63" i="2"/>
  <c r="NZ63" i="2"/>
  <c r="NY63" i="2"/>
  <c r="NX63" i="2"/>
  <c r="NV63" i="2"/>
  <c r="PJ55" i="2"/>
  <c r="PN55" i="2"/>
  <c r="PL55" i="2"/>
  <c r="PK55" i="2"/>
  <c r="PM55" i="2"/>
  <c r="OJ59" i="2"/>
  <c r="OG59" i="2"/>
  <c r="OI59" i="2"/>
  <c r="OF59" i="2"/>
  <c r="OH59" i="2"/>
  <c r="OE50" i="2"/>
  <c r="OD50" i="2"/>
  <c r="LW50" i="2"/>
  <c r="LV50" i="2"/>
  <c r="KI66" i="2"/>
  <c r="KH66" i="2"/>
  <c r="LW66" i="2"/>
  <c r="LV66" i="2"/>
  <c r="IA30" i="2"/>
  <c r="HZ30" i="2"/>
  <c r="LW30" i="2"/>
  <c r="LV30" i="2"/>
  <c r="OY30" i="2"/>
  <c r="OX30" i="2"/>
  <c r="GX27" i="46"/>
  <c r="GW27" i="46"/>
  <c r="GW52" i="46"/>
  <c r="GX52" i="46"/>
  <c r="GC56" i="46"/>
  <c r="GB56" i="46"/>
  <c r="GC78" i="46"/>
  <c r="GB78" i="46"/>
  <c r="GC92" i="46"/>
  <c r="GB92" i="46"/>
  <c r="GC94" i="46"/>
  <c r="GB94" i="46"/>
  <c r="HS28" i="46"/>
  <c r="HR28" i="46"/>
  <c r="FH73" i="46"/>
  <c r="FG73" i="46"/>
  <c r="OX26" i="2"/>
  <c r="OY26" i="2"/>
  <c r="IA26" i="2"/>
  <c r="HZ26" i="2"/>
  <c r="JO33" i="2"/>
  <c r="JP33" i="2" s="1"/>
  <c r="JN33" i="2"/>
  <c r="LL33" i="2"/>
  <c r="LM33" i="2"/>
  <c r="OO33" i="2"/>
  <c r="ON33" i="2"/>
  <c r="IJ35" i="2"/>
  <c r="IK35" i="2"/>
  <c r="LM35" i="2"/>
  <c r="LL35" i="2"/>
  <c r="OO35" i="2"/>
  <c r="ON35" i="2"/>
  <c r="IK23" i="2"/>
  <c r="IJ23" i="2"/>
  <c r="LL23" i="2"/>
  <c r="LM23" i="2"/>
  <c r="ON23" i="2"/>
  <c r="OO23" i="2"/>
  <c r="IK37" i="2"/>
  <c r="IJ37" i="2"/>
  <c r="LW37" i="2"/>
  <c r="LV37" i="2"/>
  <c r="OY37" i="2"/>
  <c r="OX37" i="2"/>
  <c r="JN61" i="2"/>
  <c r="JO61" i="2"/>
  <c r="JP61" i="2" s="1"/>
  <c r="MQ61" i="2"/>
  <c r="MP61" i="2"/>
  <c r="KS54" i="2"/>
  <c r="KR54" i="2"/>
  <c r="NU54" i="2"/>
  <c r="NT54" i="2"/>
  <c r="EL93" i="46"/>
  <c r="EK93" i="46"/>
  <c r="GX101" i="46"/>
  <c r="GW101" i="46"/>
  <c r="GX40" i="46"/>
  <c r="GW40" i="46"/>
  <c r="EL58" i="46"/>
  <c r="EK58" i="46"/>
  <c r="EL16" i="46"/>
  <c r="EK16" i="46"/>
  <c r="HS16" i="46"/>
  <c r="HR16" i="46"/>
  <c r="GC69" i="46"/>
  <c r="GB69" i="46"/>
  <c r="EK81" i="46"/>
  <c r="EL81" i="46"/>
  <c r="IH83" i="46"/>
  <c r="HS83" i="46"/>
  <c r="HR83" i="46"/>
  <c r="FH85" i="46"/>
  <c r="FG85" i="46"/>
  <c r="IA34" i="2"/>
  <c r="HZ34" i="2"/>
  <c r="LB34" i="2"/>
  <c r="LC34" i="2"/>
  <c r="OD34" i="2"/>
  <c r="OE34" i="2"/>
  <c r="KI67" i="2"/>
  <c r="KH67" i="2"/>
  <c r="JY22" i="2"/>
  <c r="JZ22" i="2" s="1"/>
  <c r="JX22" i="2"/>
  <c r="NA22" i="2"/>
  <c r="MZ22" i="2"/>
  <c r="KH47" i="2"/>
  <c r="KI47" i="2"/>
  <c r="IU19" i="2"/>
  <c r="IT19" i="2"/>
  <c r="MP19" i="2"/>
  <c r="MQ19" i="2"/>
  <c r="IJ41" i="2"/>
  <c r="IK41" i="2"/>
  <c r="LM41" i="2"/>
  <c r="LL41" i="2"/>
  <c r="OO41" i="2"/>
  <c r="ON41" i="2"/>
  <c r="JO32" i="2"/>
  <c r="JP32" i="2" s="1"/>
  <c r="JN32" i="2"/>
  <c r="PI32" i="2"/>
  <c r="PH32" i="2"/>
  <c r="IJ72" i="2"/>
  <c r="IK72" i="2"/>
  <c r="OX72" i="2"/>
  <c r="OY72" i="2"/>
  <c r="EL47" i="46"/>
  <c r="EK47" i="46"/>
  <c r="GC51" i="46"/>
  <c r="GB51" i="46"/>
  <c r="GC61" i="46"/>
  <c r="GB61" i="46"/>
  <c r="FH67" i="46"/>
  <c r="FG67" i="46"/>
  <c r="IN67" i="46"/>
  <c r="IM67" i="46"/>
  <c r="IN33" i="46"/>
  <c r="IM33" i="46"/>
  <c r="FG42" i="46"/>
  <c r="FH42" i="46"/>
  <c r="IN66" i="46"/>
  <c r="IM66" i="46"/>
  <c r="JC82" i="46"/>
  <c r="IN82" i="46"/>
  <c r="IM82" i="46"/>
  <c r="GC82" i="46"/>
  <c r="GB82" i="46"/>
  <c r="EL98" i="46"/>
  <c r="EK98" i="46"/>
  <c r="GX36" i="46"/>
  <c r="GW36" i="46"/>
  <c r="GW18" i="46"/>
  <c r="GX18" i="46"/>
  <c r="MZ67" i="2"/>
  <c r="NA67" i="2"/>
  <c r="MF42" i="2"/>
  <c r="MG42" i="2"/>
  <c r="IK42" i="2"/>
  <c r="IJ42" i="2"/>
  <c r="KI56" i="2"/>
  <c r="KH56" i="2"/>
  <c r="LB51" i="2"/>
  <c r="LC51" i="2"/>
  <c r="LW59" i="2"/>
  <c r="LV59" i="2"/>
  <c r="OD53" i="2"/>
  <c r="OE53" i="2"/>
  <c r="KR53" i="2"/>
  <c r="KS53" i="2"/>
  <c r="JY53" i="2"/>
  <c r="JZ53" i="2" s="1"/>
  <c r="JX53" i="2"/>
  <c r="JN58" i="2"/>
  <c r="JO58" i="2"/>
  <c r="JP58" i="2" s="1"/>
  <c r="MQ58" i="2"/>
  <c r="MP58" i="2"/>
  <c r="KS38" i="2"/>
  <c r="KR38" i="2"/>
  <c r="OY38" i="2"/>
  <c r="OX38" i="2"/>
  <c r="LC38" i="2"/>
  <c r="LB38" i="2"/>
  <c r="GC57" i="46"/>
  <c r="GB57" i="46"/>
  <c r="FG57" i="46"/>
  <c r="FH57" i="46"/>
  <c r="HS62" i="46"/>
  <c r="HR62" i="46"/>
  <c r="JC80" i="46"/>
  <c r="IM80" i="46"/>
  <c r="IN80" i="46"/>
  <c r="HS96" i="46"/>
  <c r="HR96" i="46"/>
  <c r="IH96" i="46"/>
  <c r="GX17" i="46"/>
  <c r="GW17" i="46"/>
  <c r="GC17" i="46"/>
  <c r="GB17" i="46"/>
  <c r="GC20" i="46"/>
  <c r="GB20" i="46"/>
  <c r="KS20" i="2"/>
  <c r="KR20" i="2"/>
  <c r="MQ20" i="2"/>
  <c r="MP20" i="2"/>
  <c r="JO20" i="2"/>
  <c r="JP20" i="2" s="1"/>
  <c r="JN20" i="2"/>
  <c r="JO21" i="2"/>
  <c r="JP21" i="2" s="1"/>
  <c r="JN21" i="2"/>
  <c r="LC21" i="2"/>
  <c r="LB21" i="2"/>
  <c r="OE21" i="2"/>
  <c r="OD21" i="2"/>
  <c r="JE25" i="2"/>
  <c r="JD25" i="2"/>
  <c r="MQ25" i="2"/>
  <c r="MP25" i="2"/>
  <c r="KS39" i="2"/>
  <c r="KR39" i="2"/>
  <c r="OY39" i="2"/>
  <c r="OX39" i="2"/>
  <c r="KS63" i="2"/>
  <c r="KR63" i="2"/>
  <c r="NK55" i="2"/>
  <c r="NJ55" i="2"/>
  <c r="JY65" i="2"/>
  <c r="JZ65" i="2" s="1"/>
  <c r="JX65" i="2"/>
  <c r="LW65" i="2"/>
  <c r="LV65" i="2"/>
  <c r="EL99" i="46"/>
  <c r="EK99" i="46"/>
  <c r="NJ51" i="2"/>
  <c r="NK51" i="2"/>
  <c r="HS45" i="46"/>
  <c r="HR45" i="46"/>
  <c r="GC37" i="46"/>
  <c r="GB37" i="46"/>
  <c r="HS46" i="46"/>
  <c r="HR46" i="46"/>
  <c r="GW46" i="46"/>
  <c r="GX46" i="46"/>
  <c r="HR70" i="46"/>
  <c r="HS70" i="46"/>
  <c r="IM102" i="46"/>
  <c r="JC102" i="46"/>
  <c r="IN102" i="46"/>
  <c r="EL24" i="46"/>
  <c r="EK24" i="46"/>
  <c r="K34" i="45"/>
  <c r="EL38" i="46"/>
  <c r="EK38" i="46"/>
  <c r="LC52" i="2"/>
  <c r="LB52" i="2"/>
  <c r="OE56" i="2"/>
  <c r="OD56" i="2"/>
  <c r="IA40" i="2"/>
  <c r="HZ40" i="2"/>
  <c r="LL40" i="2"/>
  <c r="LM40" i="2"/>
  <c r="ON40" i="2"/>
  <c r="OO40" i="2"/>
  <c r="IT27" i="2"/>
  <c r="IU27" i="2"/>
  <c r="MZ27" i="2"/>
  <c r="NA27" i="2"/>
  <c r="MG63" i="2"/>
  <c r="MF63" i="2"/>
  <c r="IA51" i="2"/>
  <c r="HZ51" i="2"/>
  <c r="KS69" i="2"/>
  <c r="KR69" i="2"/>
  <c r="NA69" i="2"/>
  <c r="MZ69" i="2"/>
  <c r="MQ69" i="2"/>
  <c r="MP69" i="2"/>
  <c r="OY46" i="2"/>
  <c r="OX46" i="2"/>
  <c r="JD46" i="2"/>
  <c r="JE46" i="2"/>
  <c r="NK70" i="2"/>
  <c r="NJ70" i="2"/>
  <c r="JY70" i="2"/>
  <c r="JZ70" i="2" s="1"/>
  <c r="JX70" i="2"/>
  <c r="JW62" i="2"/>
  <c r="JM62" i="2"/>
  <c r="JC62" i="2"/>
  <c r="IS62" i="2"/>
  <c r="II62" i="2"/>
  <c r="HY62" i="2"/>
  <c r="OC62" i="2"/>
  <c r="LA62" i="2"/>
  <c r="MY62" i="2"/>
  <c r="OW62" i="2"/>
  <c r="LU62" i="2"/>
  <c r="NS62" i="2"/>
  <c r="KQ62" i="2"/>
  <c r="MO62" i="2"/>
  <c r="OM62" i="2"/>
  <c r="LK62" i="2"/>
  <c r="NI62" i="2"/>
  <c r="ME62" i="2"/>
  <c r="KG62" i="2"/>
  <c r="PG62" i="2"/>
  <c r="GC97" i="46"/>
  <c r="GB97" i="46"/>
  <c r="GX43" i="46"/>
  <c r="GW43" i="46"/>
  <c r="GX55" i="46"/>
  <c r="GW55" i="46"/>
  <c r="HS55" i="46"/>
  <c r="HR55" i="46"/>
  <c r="GX19" i="46"/>
  <c r="GW19" i="46"/>
  <c r="GX44" i="46"/>
  <c r="GW44" i="46"/>
  <c r="GX48" i="46"/>
  <c r="GW48" i="46"/>
  <c r="GB48" i="46"/>
  <c r="GC48" i="46"/>
  <c r="HS50" i="46"/>
  <c r="HR50" i="46"/>
  <c r="FG72" i="46"/>
  <c r="FH72" i="46"/>
  <c r="IN72" i="46"/>
  <c r="IM72" i="46"/>
  <c r="JC72" i="46"/>
  <c r="EK84" i="46"/>
  <c r="EL84" i="46"/>
  <c r="FG26" i="46"/>
  <c r="FH26" i="46"/>
  <c r="K41" i="45"/>
  <c r="T41" i="45" s="1"/>
  <c r="U41" i="45" s="1"/>
  <c r="JC77" i="46"/>
  <c r="IN77" i="46"/>
  <c r="IM77" i="46"/>
  <c r="OY36" i="2"/>
  <c r="OX36" i="2"/>
  <c r="NU36" i="2"/>
  <c r="NT36" i="2"/>
  <c r="LC64" i="2"/>
  <c r="LB64" i="2"/>
  <c r="NK18" i="2"/>
  <c r="NJ18" i="2"/>
  <c r="LL18" i="2"/>
  <c r="LM18" i="2"/>
  <c r="MG18" i="2"/>
  <c r="MF18" i="2"/>
  <c r="IK51" i="2"/>
  <c r="IJ51" i="2"/>
  <c r="OX71" i="2"/>
  <c r="OY71" i="2"/>
  <c r="LV71" i="2"/>
  <c r="LW71" i="2"/>
  <c r="HZ43" i="2"/>
  <c r="IA43" i="2"/>
  <c r="MP43" i="2"/>
  <c r="MQ43" i="2"/>
  <c r="JY57" i="2"/>
  <c r="JZ57" i="2" s="1"/>
  <c r="JX57" i="2"/>
  <c r="MP57" i="2"/>
  <c r="MQ57" i="2"/>
  <c r="JD44" i="2"/>
  <c r="JE44" i="2"/>
  <c r="MG44" i="2"/>
  <c r="MF44" i="2"/>
  <c r="PI44" i="2"/>
  <c r="PH44" i="2"/>
  <c r="IU49" i="2"/>
  <c r="IT49" i="2"/>
  <c r="NK49" i="2"/>
  <c r="NJ49" i="2"/>
  <c r="FH41" i="46"/>
  <c r="FG41" i="46"/>
  <c r="GW41" i="46"/>
  <c r="GX41" i="46"/>
  <c r="GX23" i="46"/>
  <c r="GW23" i="46"/>
  <c r="FH30" i="46"/>
  <c r="FG30" i="46"/>
  <c r="GC88" i="46"/>
  <c r="GB88" i="46"/>
  <c r="IH90" i="46"/>
  <c r="HS90" i="46"/>
  <c r="HR90" i="46"/>
  <c r="GC25" i="46"/>
  <c r="GB25" i="46"/>
  <c r="IN25" i="46"/>
  <c r="IM25" i="46"/>
  <c r="HS22" i="46"/>
  <c r="HR22" i="46"/>
  <c r="FG22" i="46"/>
  <c r="FH22" i="46"/>
  <c r="EK75" i="46"/>
  <c r="EL75" i="46"/>
  <c r="GB75" i="46"/>
  <c r="GC75" i="46"/>
  <c r="OY24" i="2"/>
  <c r="OX24" i="2"/>
  <c r="KS24" i="2"/>
  <c r="KR24" i="2"/>
  <c r="LW28" i="2"/>
  <c r="LV28" i="2"/>
  <c r="OY28" i="2"/>
  <c r="OX28" i="2"/>
  <c r="ON67" i="2"/>
  <c r="OO67" i="2"/>
  <c r="MJ47" i="2"/>
  <c r="MQ31" i="2"/>
  <c r="MP31" i="2"/>
  <c r="NJ31" i="2"/>
  <c r="NK31" i="2"/>
  <c r="JE50" i="2"/>
  <c r="JD50" i="2"/>
  <c r="NK50" i="2"/>
  <c r="NJ50" i="2"/>
  <c r="NK66" i="2"/>
  <c r="NJ66" i="2"/>
  <c r="IK66" i="2"/>
  <c r="IJ66" i="2"/>
  <c r="IN91" i="46"/>
  <c r="IM91" i="46"/>
  <c r="JC91" i="46"/>
  <c r="IK30" i="2"/>
  <c r="IJ30" i="2"/>
  <c r="MG30" i="2"/>
  <c r="MF30" i="2"/>
  <c r="PI30" i="2"/>
  <c r="PH30" i="2"/>
  <c r="HS27" i="46"/>
  <c r="HR27" i="46"/>
  <c r="HS52" i="46"/>
  <c r="HR52" i="46"/>
  <c r="EL32" i="46"/>
  <c r="EK32" i="46"/>
  <c r="FH32" i="46"/>
  <c r="FG32" i="46"/>
  <c r="JC76" i="46"/>
  <c r="IN76" i="46"/>
  <c r="IM76" i="46"/>
  <c r="FH78" i="46"/>
  <c r="FG78" i="46"/>
  <c r="IN78" i="46"/>
  <c r="IM78" i="46"/>
  <c r="JC78" i="46"/>
  <c r="GX92" i="46"/>
  <c r="GW92" i="46"/>
  <c r="GX73" i="46"/>
  <c r="GW73" i="46"/>
  <c r="HS89" i="46"/>
  <c r="HR89" i="46"/>
  <c r="IH89" i="46"/>
  <c r="MZ26" i="2"/>
  <c r="NA26" i="2"/>
  <c r="IK26" i="2"/>
  <c r="IJ26" i="2"/>
  <c r="NT64" i="2"/>
  <c r="NU64" i="2"/>
  <c r="LB47" i="2"/>
  <c r="LC47" i="2"/>
  <c r="IJ56" i="2"/>
  <c r="IK56" i="2"/>
  <c r="IA33" i="2"/>
  <c r="HZ33" i="2"/>
  <c r="LV33" i="2"/>
  <c r="LW33" i="2"/>
  <c r="OY33" i="2"/>
  <c r="OX33" i="2"/>
  <c r="IT35" i="2"/>
  <c r="IU35" i="2"/>
  <c r="LW35" i="2"/>
  <c r="LV35" i="2"/>
  <c r="OY35" i="2"/>
  <c r="OX35" i="2"/>
  <c r="IU23" i="2"/>
  <c r="IT23" i="2"/>
  <c r="LV23" i="2"/>
  <c r="LW23" i="2"/>
  <c r="OX23" i="2"/>
  <c r="OY23" i="2"/>
  <c r="MZ51" i="2"/>
  <c r="NA51" i="2"/>
  <c r="IU37" i="2"/>
  <c r="IT37" i="2"/>
  <c r="MG37" i="2"/>
  <c r="MF37" i="2"/>
  <c r="IJ61" i="2"/>
  <c r="IK61" i="2"/>
  <c r="NA61" i="2"/>
  <c r="MZ61" i="2"/>
  <c r="JD54" i="2"/>
  <c r="JE54" i="2"/>
  <c r="LC54" i="2"/>
  <c r="LB54" i="2"/>
  <c r="OE54" i="2"/>
  <c r="OD54" i="2"/>
  <c r="IM65" i="46"/>
  <c r="IN65" i="46"/>
  <c r="GX93" i="46"/>
  <c r="GW93" i="46"/>
  <c r="GC101" i="46"/>
  <c r="GB101" i="46"/>
  <c r="EK40" i="46"/>
  <c r="EL40" i="46"/>
  <c r="EK64" i="46"/>
  <c r="EL64" i="46"/>
  <c r="FH16" i="46"/>
  <c r="FG16" i="46"/>
  <c r="GC16" i="46"/>
  <c r="GB16" i="46"/>
  <c r="HR69" i="46"/>
  <c r="HS69" i="46"/>
  <c r="IM69" i="46"/>
  <c r="IN69" i="46"/>
  <c r="FG81" i="46"/>
  <c r="FH81" i="46"/>
  <c r="EK83" i="46"/>
  <c r="EL83" i="46"/>
  <c r="GX85" i="46"/>
  <c r="GW85" i="46"/>
  <c r="IK34" i="2"/>
  <c r="IJ34" i="2"/>
  <c r="LL34" i="2"/>
  <c r="LM34" i="2"/>
  <c r="ON34" i="2"/>
  <c r="OO34" i="2"/>
  <c r="KI22" i="2"/>
  <c r="KH22" i="2"/>
  <c r="NK22" i="2"/>
  <c r="NJ22" i="2"/>
  <c r="JE19" i="2"/>
  <c r="JD19" i="2"/>
  <c r="MZ19" i="2"/>
  <c r="NA19" i="2"/>
  <c r="IT41" i="2"/>
  <c r="IU41" i="2"/>
  <c r="LW41" i="2"/>
  <c r="LV41" i="2"/>
  <c r="OY41" i="2"/>
  <c r="OX41" i="2"/>
  <c r="LC32" i="2"/>
  <c r="LB32" i="2"/>
  <c r="IT32" i="2"/>
  <c r="IU32" i="2"/>
  <c r="ON72" i="2"/>
  <c r="OO72" i="2"/>
  <c r="JE72" i="2"/>
  <c r="JD72" i="2"/>
  <c r="JO72" i="2"/>
  <c r="JP72" i="2" s="1"/>
  <c r="JN72" i="2"/>
  <c r="IN51" i="46"/>
  <c r="IM51" i="46"/>
  <c r="GW67" i="46"/>
  <c r="GX67" i="46"/>
  <c r="EL33" i="46"/>
  <c r="EK33" i="46"/>
  <c r="GB33" i="46"/>
  <c r="GC33" i="46"/>
  <c r="GC42" i="46"/>
  <c r="GB42" i="46"/>
  <c r="GX66" i="46"/>
  <c r="GW66" i="46"/>
  <c r="FH66" i="46"/>
  <c r="FG66" i="46"/>
  <c r="GC98" i="46"/>
  <c r="GB98" i="46"/>
  <c r="EL36" i="46"/>
  <c r="EK36" i="46"/>
  <c r="GB34" i="46"/>
  <c r="GC34" i="46"/>
  <c r="JD67" i="2"/>
  <c r="JE67" i="2"/>
  <c r="NT42" i="2"/>
  <c r="NU42" i="2"/>
  <c r="PH42" i="2"/>
  <c r="PI42" i="2"/>
  <c r="IU42" i="2"/>
  <c r="IT42" i="2"/>
  <c r="OY56" i="2"/>
  <c r="OX56" i="2"/>
  <c r="PH53" i="2"/>
  <c r="PI53" i="2"/>
  <c r="NT53" i="2"/>
  <c r="NU53" i="2"/>
  <c r="JX58" i="2"/>
  <c r="JY58" i="2"/>
  <c r="JZ58" i="2" s="1"/>
  <c r="NA58" i="2"/>
  <c r="MZ58" i="2"/>
  <c r="MG38" i="2"/>
  <c r="MF38" i="2"/>
  <c r="IK38" i="2"/>
  <c r="IJ38" i="2"/>
  <c r="MQ38" i="2"/>
  <c r="MP38" i="2"/>
  <c r="GC60" i="46"/>
  <c r="GB60" i="46"/>
  <c r="GX62" i="46"/>
  <c r="GW62" i="46"/>
  <c r="N57" i="45"/>
  <c r="S57" i="45" s="1"/>
  <c r="L57" i="45"/>
  <c r="FH21" i="46"/>
  <c r="FG21" i="46"/>
  <c r="EL17" i="46"/>
  <c r="EK17" i="46"/>
  <c r="EL59" i="46"/>
  <c r="EK59" i="46"/>
  <c r="NU20" i="2"/>
  <c r="NT20" i="2"/>
  <c r="NA20" i="2"/>
  <c r="MZ20" i="2"/>
  <c r="JY20" i="2"/>
  <c r="JZ20" i="2" s="1"/>
  <c r="JX20" i="2"/>
  <c r="JE21" i="2"/>
  <c r="JD21" i="2"/>
  <c r="LM21" i="2"/>
  <c r="LL21" i="2"/>
  <c r="OO21" i="2"/>
  <c r="ON21" i="2"/>
  <c r="IU25" i="2"/>
  <c r="IT25" i="2"/>
  <c r="NA25" i="2"/>
  <c r="MZ25" i="2"/>
  <c r="MG39" i="2"/>
  <c r="MF39" i="2"/>
  <c r="IK39" i="2"/>
  <c r="IJ39" i="2"/>
  <c r="LC55" i="2"/>
  <c r="LB55" i="2"/>
  <c r="OO65" i="2"/>
  <c r="ON65" i="2"/>
  <c r="MG65" i="2"/>
  <c r="MF65" i="2"/>
  <c r="OY65" i="2"/>
  <c r="OX65" i="2"/>
  <c r="GX99" i="46"/>
  <c r="GW99" i="46"/>
  <c r="EK29" i="46"/>
  <c r="EL29" i="46"/>
  <c r="FG37" i="46"/>
  <c r="FH37" i="46"/>
  <c r="GW68" i="46"/>
  <c r="GX68" i="46"/>
  <c r="GB70" i="46"/>
  <c r="GC70" i="46"/>
  <c r="GX86" i="46"/>
  <c r="GW86" i="46"/>
  <c r="FH24" i="46"/>
  <c r="FG24" i="46"/>
  <c r="HZ52" i="2"/>
  <c r="IA52" i="2"/>
  <c r="JE40" i="2"/>
  <c r="JD40" i="2"/>
  <c r="LV40" i="2"/>
  <c r="LW40" i="2"/>
  <c r="OX40" i="2"/>
  <c r="OY40" i="2"/>
  <c r="KH27" i="2"/>
  <c r="KI27" i="2"/>
  <c r="NJ27" i="2"/>
  <c r="NK27" i="2"/>
  <c r="IU63" i="2"/>
  <c r="IT63" i="2"/>
  <c r="LM69" i="2"/>
  <c r="LL69" i="2"/>
  <c r="KI69" i="2"/>
  <c r="KH69" i="2"/>
  <c r="OE69" i="2"/>
  <c r="OD69" i="2"/>
  <c r="NA46" i="2"/>
  <c r="MZ46" i="2"/>
  <c r="JO46" i="2"/>
  <c r="JP46" i="2" s="1"/>
  <c r="JN46" i="2"/>
  <c r="KI46" i="2"/>
  <c r="KH46" i="2"/>
  <c r="PI70" i="2"/>
  <c r="PH70" i="2"/>
  <c r="IK70" i="2"/>
  <c r="IJ70" i="2"/>
  <c r="LC70" i="2"/>
  <c r="LB70" i="2"/>
  <c r="IH97" i="46"/>
  <c r="HS97" i="46"/>
  <c r="HR97" i="46"/>
  <c r="NS17" i="2"/>
  <c r="NI17" i="2"/>
  <c r="JM17" i="2"/>
  <c r="LU17" i="2"/>
  <c r="LK17" i="2"/>
  <c r="LA17" i="2"/>
  <c r="MO17" i="2"/>
  <c r="KQ17" i="2"/>
  <c r="II17" i="2"/>
  <c r="OW17" i="2"/>
  <c r="MY17" i="2"/>
  <c r="PG17" i="2"/>
  <c r="IS17" i="2"/>
  <c r="JC17" i="2"/>
  <c r="OM17" i="2"/>
  <c r="ME17" i="2"/>
  <c r="KG17" i="2"/>
  <c r="OC17" i="2"/>
  <c r="JW17" i="2"/>
  <c r="HY17" i="2"/>
  <c r="IN43" i="46"/>
  <c r="IM43" i="46"/>
  <c r="IN44" i="46"/>
  <c r="IM44" i="46"/>
  <c r="FH44" i="46"/>
  <c r="FG44" i="46"/>
  <c r="IH72" i="46"/>
  <c r="HS72" i="46"/>
  <c r="HR72" i="46"/>
  <c r="GC84" i="46"/>
  <c r="GB84" i="46"/>
  <c r="EL100" i="46"/>
  <c r="EK100" i="46"/>
  <c r="K55" i="45"/>
  <c r="T55" i="45" s="1"/>
  <c r="U55" i="45" s="1"/>
  <c r="GC26" i="46"/>
  <c r="GB26" i="46"/>
  <c r="HR26" i="46"/>
  <c r="HS26" i="46"/>
  <c r="FH77" i="46"/>
  <c r="FG77" i="46"/>
  <c r="MG36" i="2"/>
  <c r="MF36" i="2"/>
  <c r="IA36" i="2"/>
  <c r="HZ36" i="2"/>
  <c r="KR18" i="2"/>
  <c r="KS18" i="2"/>
  <c r="NA18" i="2"/>
  <c r="MZ18" i="2"/>
  <c r="MP18" i="2"/>
  <c r="MQ18" i="2"/>
  <c r="LL51" i="2"/>
  <c r="LM51" i="2"/>
  <c r="MF71" i="2"/>
  <c r="MG71" i="2"/>
  <c r="NJ71" i="2"/>
  <c r="NK71" i="2"/>
  <c r="JX43" i="2"/>
  <c r="JY43" i="2"/>
  <c r="JZ43" i="2" s="1"/>
  <c r="MZ43" i="2"/>
  <c r="NA43" i="2"/>
  <c r="IU57" i="2"/>
  <c r="IT57" i="2"/>
  <c r="MZ57" i="2"/>
  <c r="NA57" i="2"/>
  <c r="JN44" i="2"/>
  <c r="JO44" i="2"/>
  <c r="JP44" i="2" s="1"/>
  <c r="MQ44" i="2"/>
  <c r="MP44" i="2"/>
  <c r="JE49" i="2"/>
  <c r="JD49" i="2"/>
  <c r="OY49" i="2"/>
  <c r="OX49" i="2"/>
  <c r="IY68" i="2"/>
  <c r="IM41" i="46"/>
  <c r="IN41" i="46"/>
  <c r="IN49" i="46"/>
  <c r="IM49" i="46"/>
  <c r="GC23" i="46"/>
  <c r="GB23" i="46"/>
  <c r="HS30" i="46"/>
  <c r="HR30" i="46"/>
  <c r="IM30" i="46"/>
  <c r="IN30" i="46"/>
  <c r="IH88" i="46"/>
  <c r="HR88" i="46"/>
  <c r="HS88" i="46"/>
  <c r="IM88" i="46"/>
  <c r="JC88" i="46"/>
  <c r="IN88" i="46"/>
  <c r="EK90" i="46"/>
  <c r="EL90" i="46"/>
  <c r="GC39" i="46"/>
  <c r="GB39" i="46"/>
  <c r="HR39" i="46"/>
  <c r="HS39" i="46"/>
  <c r="IM75" i="46"/>
  <c r="IN75" i="46"/>
  <c r="JC75" i="46"/>
  <c r="HZ24" i="2"/>
  <c r="IA24" i="2"/>
  <c r="LC24" i="2"/>
  <c r="LB24" i="2"/>
  <c r="MF28" i="2"/>
  <c r="MG28" i="2"/>
  <c r="PI28" i="2"/>
  <c r="PH28" i="2"/>
  <c r="LL67" i="2"/>
  <c r="LM67" i="2"/>
  <c r="OE31" i="2"/>
  <c r="OD31" i="2"/>
  <c r="OX31" i="2"/>
  <c r="OY31" i="2"/>
  <c r="KS50" i="2"/>
  <c r="KR50" i="2"/>
  <c r="OY50" i="2"/>
  <c r="OX50" i="2"/>
  <c r="IU66" i="2"/>
  <c r="IT66" i="2"/>
  <c r="NA66" i="2"/>
  <c r="MZ66" i="2"/>
  <c r="EK91" i="46"/>
  <c r="EL91" i="46"/>
  <c r="IU30" i="2"/>
  <c r="IT30" i="2"/>
  <c r="MQ30" i="2"/>
  <c r="MP30" i="2"/>
  <c r="FH27" i="46"/>
  <c r="FG27" i="46"/>
  <c r="FH52" i="46"/>
  <c r="FG52" i="46"/>
  <c r="EK52" i="46"/>
  <c r="EL52" i="46"/>
  <c r="EL54" i="46"/>
  <c r="EK54" i="46"/>
  <c r="HS32" i="46"/>
  <c r="HR32" i="46"/>
  <c r="GX56" i="46"/>
  <c r="GW56" i="46"/>
  <c r="GW78" i="46"/>
  <c r="GX78" i="46"/>
  <c r="JC94" i="46"/>
  <c r="IM94" i="46"/>
  <c r="IN94" i="46"/>
  <c r="IN28" i="46"/>
  <c r="IM28" i="46"/>
  <c r="GB73" i="46"/>
  <c r="GC73" i="46"/>
  <c r="HR73" i="46"/>
  <c r="HS73" i="46"/>
  <c r="IH73" i="46"/>
  <c r="IH87" i="46"/>
  <c r="HR87" i="46"/>
  <c r="HS87" i="46"/>
  <c r="GX89" i="46"/>
  <c r="GW89" i="46"/>
  <c r="JN52" i="2"/>
  <c r="JO52" i="2"/>
  <c r="JP52" i="2" s="1"/>
  <c r="LL26" i="2"/>
  <c r="LM26" i="2"/>
  <c r="LB26" i="2"/>
  <c r="LC26" i="2"/>
  <c r="IU26" i="2"/>
  <c r="IT26" i="2"/>
  <c r="LM64" i="2"/>
  <c r="LL64" i="2"/>
  <c r="NJ47" i="2"/>
  <c r="NK47" i="2"/>
  <c r="KS56" i="2"/>
  <c r="KR56" i="2"/>
  <c r="JE33" i="2"/>
  <c r="JD33" i="2"/>
  <c r="MF33" i="2"/>
  <c r="MG33" i="2"/>
  <c r="PI33" i="2"/>
  <c r="PH33" i="2"/>
  <c r="JD35" i="2"/>
  <c r="JE35" i="2"/>
  <c r="MG35" i="2"/>
  <c r="MF35" i="2"/>
  <c r="PI35" i="2"/>
  <c r="PH35" i="2"/>
  <c r="JE23" i="2"/>
  <c r="JD23" i="2"/>
  <c r="MF23" i="2"/>
  <c r="MG23" i="2"/>
  <c r="PH23" i="2"/>
  <c r="PI23" i="2"/>
  <c r="KR51" i="2"/>
  <c r="KS51" i="2"/>
  <c r="JE37" i="2"/>
  <c r="JD37" i="2"/>
  <c r="MQ37" i="2"/>
  <c r="MP37" i="2"/>
  <c r="KI61" i="2"/>
  <c r="KH61" i="2"/>
  <c r="NK61" i="2"/>
  <c r="NJ61" i="2"/>
  <c r="IJ54" i="2"/>
  <c r="IK54" i="2"/>
  <c r="LL54" i="2"/>
  <c r="LM54" i="2"/>
  <c r="ON54" i="2"/>
  <c r="OO54" i="2"/>
  <c r="EL65" i="46"/>
  <c r="EK65" i="46"/>
  <c r="FH93" i="46"/>
  <c r="FG93" i="46"/>
  <c r="EL101" i="46"/>
  <c r="EK101" i="46"/>
  <c r="EL71" i="46"/>
  <c r="EK71" i="46"/>
  <c r="IN71" i="46"/>
  <c r="IM71" i="46"/>
  <c r="N19" i="45"/>
  <c r="S19" i="45" s="1"/>
  <c r="FH40" i="46"/>
  <c r="FG40" i="46"/>
  <c r="IM40" i="46"/>
  <c r="IN40" i="46"/>
  <c r="IN58" i="46"/>
  <c r="IM58" i="46"/>
  <c r="FH69" i="46"/>
  <c r="FG69" i="46"/>
  <c r="GB79" i="46"/>
  <c r="GC79" i="46"/>
  <c r="GC81" i="46"/>
  <c r="GB81" i="46"/>
  <c r="FH83" i="46"/>
  <c r="FG83" i="46"/>
  <c r="GB85" i="46"/>
  <c r="GC85" i="46"/>
  <c r="HR85" i="46"/>
  <c r="HS85" i="46"/>
  <c r="IH85" i="46"/>
  <c r="IU34" i="2"/>
  <c r="IT34" i="2"/>
  <c r="LV34" i="2"/>
  <c r="LW34" i="2"/>
  <c r="OX34" i="2"/>
  <c r="OY34" i="2"/>
  <c r="KS22" i="2"/>
  <c r="KR22" i="2"/>
  <c r="NU22" i="2"/>
  <c r="NT22" i="2"/>
  <c r="JO19" i="2"/>
  <c r="JP19" i="2" s="1"/>
  <c r="JN19" i="2"/>
  <c r="NJ19" i="2"/>
  <c r="NK19" i="2"/>
  <c r="JD41" i="2"/>
  <c r="JE41" i="2"/>
  <c r="MG41" i="2"/>
  <c r="MF41" i="2"/>
  <c r="PI41" i="2"/>
  <c r="PH41" i="2"/>
  <c r="OO32" i="2"/>
  <c r="ON32" i="2"/>
  <c r="MQ32" i="2"/>
  <c r="MP32" i="2"/>
  <c r="KI32" i="2"/>
  <c r="KH32" i="2"/>
  <c r="IU72" i="2"/>
  <c r="IT72" i="2"/>
  <c r="JY72" i="2"/>
  <c r="JZ72" i="2" s="1"/>
  <c r="JX72" i="2"/>
  <c r="LB72" i="2"/>
  <c r="LC72" i="2"/>
  <c r="GX47" i="46"/>
  <c r="GW47" i="46"/>
  <c r="GX51" i="46"/>
  <c r="GW51" i="46"/>
  <c r="EK51" i="46"/>
  <c r="EL51" i="46"/>
  <c r="GC67" i="46"/>
  <c r="GB67" i="46"/>
  <c r="IN31" i="46"/>
  <c r="IM31" i="46"/>
  <c r="GX33" i="46"/>
  <c r="GW33" i="46"/>
  <c r="EL82" i="46"/>
  <c r="EK82" i="46"/>
  <c r="FG98" i="46"/>
  <c r="FH98" i="46"/>
  <c r="JC98" i="46"/>
  <c r="IN98" i="46"/>
  <c r="IM98" i="46"/>
  <c r="FH36" i="46"/>
  <c r="FG36" i="46"/>
  <c r="N50" i="45"/>
  <c r="S50" i="45" s="1"/>
  <c r="GW34" i="46"/>
  <c r="GX34" i="46"/>
  <c r="KR42" i="2"/>
  <c r="KS42" i="2"/>
  <c r="KH42" i="2"/>
  <c r="KI42" i="2"/>
  <c r="JE42" i="2"/>
  <c r="JD42" i="2"/>
  <c r="OX60" i="2"/>
  <c r="OY60" i="2"/>
  <c r="JO55" i="2"/>
  <c r="JP55" i="2" s="1"/>
  <c r="JN55" i="2"/>
  <c r="MF53" i="2"/>
  <c r="MG53" i="2"/>
  <c r="OX53" i="2"/>
  <c r="OY53" i="2"/>
  <c r="KI58" i="2"/>
  <c r="KH58" i="2"/>
  <c r="NK58" i="2"/>
  <c r="NJ58" i="2"/>
  <c r="NU38" i="2"/>
  <c r="NT38" i="2"/>
  <c r="JY38" i="2"/>
  <c r="JZ38" i="2" s="1"/>
  <c r="JX38" i="2"/>
  <c r="OE38" i="2"/>
  <c r="OD38" i="2"/>
  <c r="N25" i="45"/>
  <c r="S25" i="45" s="1"/>
  <c r="GX57" i="46"/>
  <c r="GW57" i="46"/>
  <c r="HS35" i="46"/>
  <c r="HR35" i="46"/>
  <c r="EK35" i="46"/>
  <c r="EL35" i="46"/>
  <c r="GB62" i="46"/>
  <c r="GC62" i="46"/>
  <c r="GC80" i="46"/>
  <c r="GB80" i="46"/>
  <c r="EL96" i="46"/>
  <c r="EK96" i="46"/>
  <c r="GB96" i="46"/>
  <c r="GC96" i="46"/>
  <c r="IN21" i="46"/>
  <c r="IM21" i="46"/>
  <c r="GW21" i="46"/>
  <c r="GX21" i="46"/>
  <c r="LM20" i="2"/>
  <c r="LL20" i="2"/>
  <c r="KI20" i="2"/>
  <c r="KH20" i="2"/>
  <c r="JY21" i="2"/>
  <c r="JZ21" i="2" s="1"/>
  <c r="JX21" i="2"/>
  <c r="LW21" i="2"/>
  <c r="LV21" i="2"/>
  <c r="OY21" i="2"/>
  <c r="OX21" i="2"/>
  <c r="KH25" i="2"/>
  <c r="KI25" i="2"/>
  <c r="NK25" i="2"/>
  <c r="NJ25" i="2"/>
  <c r="NU39" i="2"/>
  <c r="NT39" i="2"/>
  <c r="JY39" i="2"/>
  <c r="JZ39" i="2" s="1"/>
  <c r="JX39" i="2"/>
  <c r="LM65" i="2"/>
  <c r="LL65" i="2"/>
  <c r="PI65" i="2"/>
  <c r="PH65" i="2"/>
  <c r="JD65" i="2"/>
  <c r="JE65" i="2"/>
  <c r="IH99" i="46"/>
  <c r="HS99" i="46"/>
  <c r="HR99" i="46"/>
  <c r="NV55" i="2"/>
  <c r="NZ55" i="2"/>
  <c r="NX55" i="2"/>
  <c r="NW55" i="2"/>
  <c r="NY55" i="2"/>
  <c r="FH29" i="46"/>
  <c r="FG29" i="46"/>
  <c r="IM29" i="46"/>
  <c r="IN29" i="46"/>
  <c r="GC45" i="46"/>
  <c r="GB45" i="46"/>
  <c r="HR37" i="46"/>
  <c r="HS37" i="46"/>
  <c r="GC46" i="46"/>
  <c r="GB46" i="46"/>
  <c r="GC68" i="46"/>
  <c r="GB68" i="46"/>
  <c r="IH102" i="46"/>
  <c r="HS102" i="46"/>
  <c r="HR102" i="46"/>
  <c r="K69" i="45"/>
  <c r="T69" i="45" s="1"/>
  <c r="U69" i="45" s="1"/>
  <c r="K54" i="45"/>
  <c r="T54" i="45" s="1"/>
  <c r="U54" i="45" s="1"/>
  <c r="IN38" i="46"/>
  <c r="IM38" i="46"/>
  <c r="IU47" i="2"/>
  <c r="IT47" i="2"/>
  <c r="IU40" i="2"/>
  <c r="IT40" i="2"/>
  <c r="MF40" i="2"/>
  <c r="MG40" i="2"/>
  <c r="PH40" i="2"/>
  <c r="PI40" i="2"/>
  <c r="KR27" i="2"/>
  <c r="KS27" i="2"/>
  <c r="NT27" i="2"/>
  <c r="NU27" i="2"/>
  <c r="IA60" i="2"/>
  <c r="HZ60" i="2"/>
  <c r="IT55" i="2"/>
  <c r="IU55" i="2"/>
  <c r="IK69" i="2"/>
  <c r="IJ69" i="2"/>
  <c r="LW69" i="2"/>
  <c r="LV69" i="2"/>
  <c r="IU46" i="2"/>
  <c r="IT46" i="2"/>
  <c r="KS46" i="2"/>
  <c r="KR46" i="2"/>
  <c r="NK46" i="2"/>
  <c r="NJ46" i="2"/>
  <c r="IU70" i="2"/>
  <c r="IT70" i="2"/>
  <c r="JO70" i="2"/>
  <c r="JP70" i="2" s="1"/>
  <c r="JN70" i="2"/>
  <c r="MQ70" i="2"/>
  <c r="MP70" i="2"/>
  <c r="GB55" i="46"/>
  <c r="GC55" i="46"/>
  <c r="EL44" i="46"/>
  <c r="EK44" i="46"/>
  <c r="IN50" i="46"/>
  <c r="IM50" i="46"/>
  <c r="GC50" i="46"/>
  <c r="GB50" i="46"/>
  <c r="IH84" i="46"/>
  <c r="HR84" i="46"/>
  <c r="HS84" i="46"/>
  <c r="IM84" i="46"/>
  <c r="IN84" i="46"/>
  <c r="JC84" i="46"/>
  <c r="GX26" i="46"/>
  <c r="GW26" i="46"/>
  <c r="PI36" i="2"/>
  <c r="PH36" i="2"/>
  <c r="IK36" i="2"/>
  <c r="IJ36" i="2"/>
  <c r="OE18" i="2"/>
  <c r="OD18" i="2"/>
  <c r="LB18" i="2"/>
  <c r="LC18" i="2"/>
  <c r="NU18" i="2"/>
  <c r="NT18" i="2"/>
  <c r="PI56" i="2"/>
  <c r="PH56" i="2"/>
  <c r="OD63" i="2"/>
  <c r="OE63" i="2"/>
  <c r="IA59" i="2"/>
  <c r="HZ59" i="2"/>
  <c r="IK71" i="2"/>
  <c r="IJ71" i="2"/>
  <c r="ON71" i="2"/>
  <c r="OO71" i="2"/>
  <c r="KH43" i="2"/>
  <c r="KI43" i="2"/>
  <c r="NJ43" i="2"/>
  <c r="NK43" i="2"/>
  <c r="KH57" i="2"/>
  <c r="KI57" i="2"/>
  <c r="NJ57" i="2"/>
  <c r="NK57" i="2"/>
  <c r="JX44" i="2"/>
  <c r="JY44" i="2"/>
  <c r="JZ44" i="2" s="1"/>
  <c r="NA44" i="2"/>
  <c r="MZ44" i="2"/>
  <c r="N93" i="45"/>
  <c r="S93" i="45" s="1"/>
  <c r="IN95" i="46"/>
  <c r="IM95" i="46"/>
  <c r="JC95" i="46"/>
  <c r="NE56" i="2"/>
  <c r="NF56" i="2"/>
  <c r="ND56" i="2"/>
  <c r="NC56" i="2"/>
  <c r="NB56" i="2"/>
  <c r="KS49" i="2"/>
  <c r="KR49" i="2"/>
  <c r="JY49" i="2"/>
  <c r="JZ49" i="2" s="1"/>
  <c r="JX49" i="2"/>
  <c r="FH49" i="46"/>
  <c r="FG49" i="46"/>
  <c r="FG23" i="46"/>
  <c r="FH23" i="46"/>
  <c r="GX74" i="46"/>
  <c r="GW74" i="46"/>
  <c r="FH88" i="46"/>
  <c r="FG88" i="46"/>
  <c r="FH90" i="46"/>
  <c r="FG90" i="46"/>
  <c r="EL25" i="46"/>
  <c r="EK25" i="46"/>
  <c r="GC22" i="46"/>
  <c r="GB22" i="46"/>
  <c r="IM22" i="46"/>
  <c r="IN22" i="46"/>
  <c r="K72" i="45"/>
  <c r="T72" i="45" s="1"/>
  <c r="U72" i="45" s="1"/>
  <c r="IJ24" i="2"/>
  <c r="IK24" i="2"/>
  <c r="LM24" i="2"/>
  <c r="LL24" i="2"/>
  <c r="MQ28" i="2"/>
  <c r="MP28" i="2"/>
  <c r="HZ28" i="2"/>
  <c r="IA28" i="2"/>
  <c r="HZ67" i="2"/>
  <c r="IA67" i="2"/>
  <c r="KS31" i="2"/>
  <c r="KR31" i="2"/>
  <c r="IA31" i="2"/>
  <c r="HZ31" i="2"/>
  <c r="MG56" i="2"/>
  <c r="MF56" i="2"/>
  <c r="JI63" i="2"/>
  <c r="JG63" i="2"/>
  <c r="JF63" i="2"/>
  <c r="JJ63" i="2"/>
  <c r="JH63" i="2"/>
  <c r="MG50" i="2"/>
  <c r="MF50" i="2"/>
  <c r="IJ50" i="2"/>
  <c r="IK50" i="2"/>
  <c r="MQ66" i="2"/>
  <c r="MP66" i="2"/>
  <c r="JE66" i="2"/>
  <c r="JD66" i="2"/>
  <c r="FG91" i="46"/>
  <c r="FH91" i="46"/>
  <c r="JX30" i="2"/>
  <c r="JY30" i="2"/>
  <c r="JZ30" i="2" s="1"/>
  <c r="MZ30" i="2"/>
  <c r="NA30" i="2"/>
  <c r="NY56" i="2"/>
  <c r="NZ56" i="2"/>
  <c r="NX56" i="2"/>
  <c r="NW56" i="2"/>
  <c r="NV56" i="2"/>
  <c r="GC27" i="46"/>
  <c r="GB27" i="46"/>
  <c r="GX54" i="46"/>
  <c r="GW54" i="46"/>
  <c r="EL76" i="46"/>
  <c r="EK76" i="46"/>
  <c r="EL78" i="46"/>
  <c r="EK78" i="46"/>
  <c r="EK94" i="46"/>
  <c r="EL94" i="46"/>
  <c r="GX94" i="46"/>
  <c r="GW94" i="46"/>
  <c r="EL28" i="46"/>
  <c r="EK28" i="46"/>
  <c r="JC89" i="46"/>
  <c r="IN89" i="46"/>
  <c r="IM89" i="46"/>
  <c r="GC89" i="46"/>
  <c r="GB89" i="46"/>
  <c r="ON26" i="2"/>
  <c r="OO26" i="2"/>
  <c r="OD26" i="2"/>
  <c r="OE26" i="2"/>
  <c r="JE26" i="2"/>
  <c r="JD26" i="2"/>
  <c r="NT67" i="2"/>
  <c r="NU67" i="2"/>
  <c r="IA56" i="2"/>
  <c r="HZ56" i="2"/>
  <c r="IU33" i="2"/>
  <c r="IT33" i="2"/>
  <c r="MP33" i="2"/>
  <c r="MQ33" i="2"/>
  <c r="JN35" i="2"/>
  <c r="JO35" i="2"/>
  <c r="JP35" i="2" s="1"/>
  <c r="MQ35" i="2"/>
  <c r="MP35" i="2"/>
  <c r="JO23" i="2"/>
  <c r="JP23" i="2" s="1"/>
  <c r="JN23" i="2"/>
  <c r="MP23" i="2"/>
  <c r="MQ23" i="2"/>
  <c r="KS59" i="2"/>
  <c r="KR59" i="2"/>
  <c r="PI37" i="2"/>
  <c r="PH37" i="2"/>
  <c r="NA37" i="2"/>
  <c r="MZ37" i="2"/>
  <c r="KS61" i="2"/>
  <c r="KR61" i="2"/>
  <c r="NU61" i="2"/>
  <c r="NT61" i="2"/>
  <c r="JX54" i="2"/>
  <c r="JY54" i="2"/>
  <c r="JZ54" i="2" s="1"/>
  <c r="LV54" i="2"/>
  <c r="LW54" i="2"/>
  <c r="OX54" i="2"/>
  <c r="OY54" i="2"/>
  <c r="FH65" i="46"/>
  <c r="FG65" i="46"/>
  <c r="HS93" i="46"/>
  <c r="HR93" i="46"/>
  <c r="IH93" i="46"/>
  <c r="HS71" i="46"/>
  <c r="HR71" i="46"/>
  <c r="GC58" i="46"/>
  <c r="GB58" i="46"/>
  <c r="FH58" i="46"/>
  <c r="FG58" i="46"/>
  <c r="HS64" i="46"/>
  <c r="HR64" i="46"/>
  <c r="IM64" i="46"/>
  <c r="IN64" i="46"/>
  <c r="N20" i="45"/>
  <c r="S20" i="45" s="1"/>
  <c r="GX81" i="46"/>
  <c r="GW81" i="46"/>
  <c r="HS81" i="46"/>
  <c r="HR81" i="46"/>
  <c r="IH81" i="46"/>
  <c r="JE34" i="2"/>
  <c r="JD34" i="2"/>
  <c r="MF34" i="2"/>
  <c r="MG34" i="2"/>
  <c r="PH34" i="2"/>
  <c r="PI34" i="2"/>
  <c r="JY64" i="2"/>
  <c r="JZ64" i="2" s="1"/>
  <c r="JX64" i="2"/>
  <c r="IA22" i="2"/>
  <c r="HZ22" i="2"/>
  <c r="LC22" i="2"/>
  <c r="LB22" i="2"/>
  <c r="OE22" i="2"/>
  <c r="OD22" i="2"/>
  <c r="IJ68" i="2"/>
  <c r="JY19" i="2"/>
  <c r="JZ19" i="2" s="1"/>
  <c r="JX19" i="2"/>
  <c r="NT19" i="2"/>
  <c r="NU19" i="2"/>
  <c r="JN41" i="2"/>
  <c r="JO41" i="2"/>
  <c r="JP41" i="2" s="1"/>
  <c r="MQ41" i="2"/>
  <c r="MP41" i="2"/>
  <c r="LM32" i="2"/>
  <c r="LL32" i="2"/>
  <c r="OE32" i="2"/>
  <c r="OD32" i="2"/>
  <c r="LW32" i="2"/>
  <c r="LV32" i="2"/>
  <c r="JX55" i="2"/>
  <c r="JY55" i="2"/>
  <c r="JZ55" i="2" s="1"/>
  <c r="PH72" i="2"/>
  <c r="PI72" i="2"/>
  <c r="KR72" i="2"/>
  <c r="KS72" i="2"/>
  <c r="MP72" i="2"/>
  <c r="MQ72" i="2"/>
  <c r="EL61" i="46"/>
  <c r="EK61" i="46"/>
  <c r="EL31" i="46"/>
  <c r="EK31" i="46"/>
  <c r="N83" i="45"/>
  <c r="S83" i="45" s="1"/>
  <c r="EL42" i="46"/>
  <c r="EK42" i="46"/>
  <c r="HR66" i="46"/>
  <c r="HS66" i="46"/>
  <c r="GW98" i="46"/>
  <c r="GX98" i="46"/>
  <c r="HS36" i="46"/>
  <c r="HR36" i="46"/>
  <c r="IM36" i="46"/>
  <c r="IN36" i="46"/>
  <c r="N78" i="45"/>
  <c r="S78" i="45" s="1"/>
  <c r="IN34" i="46"/>
  <c r="IM34" i="46"/>
  <c r="EK34" i="46"/>
  <c r="EL34" i="46"/>
  <c r="HS18" i="46"/>
  <c r="HR18" i="46"/>
  <c r="LV42" i="2"/>
  <c r="LW42" i="2"/>
  <c r="NJ42" i="2"/>
  <c r="NK42" i="2"/>
  <c r="JO42" i="2"/>
  <c r="JP42" i="2" s="1"/>
  <c r="JN42" i="2"/>
  <c r="PH63" i="2"/>
  <c r="PI63" i="2"/>
  <c r="PH60" i="2"/>
  <c r="PI60" i="2"/>
  <c r="OY55" i="2"/>
  <c r="OX55" i="2"/>
  <c r="KH53" i="2"/>
  <c r="KI53" i="2"/>
  <c r="IA53" i="2"/>
  <c r="HZ53" i="2"/>
  <c r="KS58" i="2"/>
  <c r="KR58" i="2"/>
  <c r="NU58" i="2"/>
  <c r="NT58" i="2"/>
  <c r="PI38" i="2"/>
  <c r="PH38" i="2"/>
  <c r="LM38" i="2"/>
  <c r="LL38" i="2"/>
  <c r="KB52" i="2"/>
  <c r="NC63" i="2"/>
  <c r="NE63" i="2"/>
  <c r="NB63" i="2"/>
  <c r="NF63" i="2"/>
  <c r="ND63" i="2"/>
  <c r="N11" i="45"/>
  <c r="FH35" i="46"/>
  <c r="FG35" i="46"/>
  <c r="GW35" i="46"/>
  <c r="GX35" i="46"/>
  <c r="EL62" i="46"/>
  <c r="EK62" i="46"/>
  <c r="FH17" i="46"/>
  <c r="FG17" i="46"/>
  <c r="GX59" i="46"/>
  <c r="GW59" i="46"/>
  <c r="IK63" i="46"/>
  <c r="GV63" i="46"/>
  <c r="GU63" i="46"/>
  <c r="FZ63" i="46"/>
  <c r="HQ63" i="46"/>
  <c r="IL63" i="46"/>
  <c r="FE63" i="46"/>
  <c r="EI63" i="46"/>
  <c r="HP63" i="46"/>
  <c r="FF63" i="46"/>
  <c r="EJ63" i="46"/>
  <c r="OO20" i="2"/>
  <c r="ON20" i="2"/>
  <c r="NK20" i="2"/>
  <c r="NJ20" i="2"/>
  <c r="IA21" i="2"/>
  <c r="HZ21" i="2"/>
  <c r="MG21" i="2"/>
  <c r="MF21" i="2"/>
  <c r="PI21" i="2"/>
  <c r="PH21" i="2"/>
  <c r="LB25" i="2"/>
  <c r="LC25" i="2"/>
  <c r="NU25" i="2"/>
  <c r="NT25" i="2"/>
  <c r="PI39" i="2"/>
  <c r="PH39" i="2"/>
  <c r="LM39" i="2"/>
  <c r="LL39" i="2"/>
  <c r="IU65" i="2"/>
  <c r="IT65" i="2"/>
  <c r="LC65" i="2"/>
  <c r="LB65" i="2"/>
  <c r="KS65" i="2"/>
  <c r="KR65" i="2"/>
  <c r="N76" i="45"/>
  <c r="S76" i="45" s="1"/>
  <c r="NM63" i="2"/>
  <c r="NO63" i="2"/>
  <c r="NN63" i="2"/>
  <c r="NL63" i="2"/>
  <c r="NP63" i="2"/>
  <c r="EL37" i="46"/>
  <c r="EK37" i="46"/>
  <c r="K33" i="45"/>
  <c r="EL68" i="46"/>
  <c r="EK68" i="46"/>
  <c r="EL70" i="46"/>
  <c r="EK70" i="46"/>
  <c r="HS86" i="46"/>
  <c r="HR86" i="46"/>
  <c r="IH86" i="46"/>
  <c r="GC24" i="46"/>
  <c r="GB24" i="46"/>
  <c r="IN24" i="46"/>
  <c r="IM24" i="46"/>
  <c r="N77" i="45"/>
  <c r="S77" i="45" s="1"/>
  <c r="IA29" i="2"/>
  <c r="HZ29" i="2"/>
  <c r="IT64" i="2"/>
  <c r="IU64" i="2"/>
  <c r="IA47" i="2"/>
  <c r="HZ47" i="2"/>
  <c r="KH40" i="2"/>
  <c r="KI40" i="2"/>
  <c r="MP40" i="2"/>
  <c r="MQ40" i="2"/>
  <c r="JX27" i="2"/>
  <c r="JY27" i="2"/>
  <c r="JZ27" i="2" s="1"/>
  <c r="LB27" i="2"/>
  <c r="LC27" i="2"/>
  <c r="OD27" i="2"/>
  <c r="OE27" i="2"/>
  <c r="JO45" i="2"/>
  <c r="JP45" i="2" s="1"/>
  <c r="JN45" i="2"/>
  <c r="KH60" i="2"/>
  <c r="KI60" i="2"/>
  <c r="LW55" i="2"/>
  <c r="LV55" i="2"/>
  <c r="IT69" i="2"/>
  <c r="IU69" i="2"/>
  <c r="NK69" i="2"/>
  <c r="NJ69" i="2"/>
  <c r="JY46" i="2"/>
  <c r="JZ46" i="2" s="1"/>
  <c r="JX46" i="2"/>
  <c r="NU46" i="2"/>
  <c r="NT46" i="2"/>
  <c r="MG46" i="2"/>
  <c r="MF46" i="2"/>
  <c r="LM70" i="2"/>
  <c r="LL70" i="2"/>
  <c r="MG70" i="2"/>
  <c r="MF70" i="2"/>
  <c r="OE70" i="2"/>
  <c r="OD70" i="2"/>
  <c r="GW97" i="46"/>
  <c r="GX97" i="46"/>
  <c r="FH43" i="46"/>
  <c r="FG43" i="46"/>
  <c r="IN48" i="46"/>
  <c r="IM48" i="46"/>
  <c r="EL50" i="46"/>
  <c r="EK50" i="46"/>
  <c r="FH84" i="46"/>
  <c r="FG84" i="46"/>
  <c r="N45" i="45"/>
  <c r="S45" i="45" s="1"/>
  <c r="N95" i="45"/>
  <c r="S95" i="45" s="1"/>
  <c r="K71" i="45"/>
  <c r="T71" i="45" s="1"/>
  <c r="U71" i="45" s="1"/>
  <c r="EL26" i="46"/>
  <c r="EK26" i="46"/>
  <c r="K36" i="45"/>
  <c r="N62" i="45"/>
  <c r="S62" i="45" s="1"/>
  <c r="GX77" i="46"/>
  <c r="GW77" i="46"/>
  <c r="HS77" i="46"/>
  <c r="HR77" i="46"/>
  <c r="LM36" i="2"/>
  <c r="LL36" i="2"/>
  <c r="MQ36" i="2"/>
  <c r="MP36" i="2"/>
  <c r="IU36" i="2"/>
  <c r="IT36" i="2"/>
  <c r="NU52" i="2"/>
  <c r="NT52" i="2"/>
  <c r="OY67" i="2"/>
  <c r="OX67" i="2"/>
  <c r="KH18" i="2"/>
  <c r="KI18" i="2"/>
  <c r="OY18" i="2"/>
  <c r="OX18" i="2"/>
  <c r="PH47" i="2"/>
  <c r="PI47" i="2"/>
  <c r="IU56" i="2"/>
  <c r="IT56" i="2"/>
  <c r="LC63" i="2"/>
  <c r="LB63" i="2"/>
  <c r="JY71" i="2"/>
  <c r="JZ71" i="2" s="1"/>
  <c r="JX71" i="2"/>
  <c r="IA71" i="2"/>
  <c r="HZ71" i="2"/>
  <c r="KR43" i="2"/>
  <c r="KS43" i="2"/>
  <c r="NT43" i="2"/>
  <c r="NU43" i="2"/>
  <c r="KR57" i="2"/>
  <c r="KS57" i="2"/>
  <c r="NT57" i="2"/>
  <c r="NU57" i="2"/>
  <c r="KH44" i="2"/>
  <c r="KI44" i="2"/>
  <c r="NJ44" i="2"/>
  <c r="NK44" i="2"/>
  <c r="EK95" i="46"/>
  <c r="EL95" i="46"/>
  <c r="OE49" i="2"/>
  <c r="OD49" i="2"/>
  <c r="MG49" i="2"/>
  <c r="MF49" i="2"/>
  <c r="LL49" i="2"/>
  <c r="LM49" i="2"/>
  <c r="JJ60" i="2"/>
  <c r="JI60" i="2"/>
  <c r="JH60" i="2"/>
  <c r="JG60" i="2"/>
  <c r="JF60" i="2"/>
  <c r="GC41" i="46"/>
  <c r="GB41" i="46"/>
  <c r="GX49" i="46"/>
  <c r="GW49" i="46"/>
  <c r="HS23" i="46"/>
  <c r="HR23" i="46"/>
  <c r="IM23" i="46"/>
  <c r="IN23" i="46"/>
  <c r="HR25" i="46"/>
  <c r="HS25" i="46"/>
  <c r="EL39" i="46"/>
  <c r="EK39" i="46"/>
  <c r="FH75" i="46"/>
  <c r="FG75" i="46"/>
  <c r="NK52" i="2"/>
  <c r="NJ52" i="2"/>
  <c r="IT24" i="2"/>
  <c r="IU24" i="2"/>
  <c r="LW24" i="2"/>
  <c r="LV24" i="2"/>
  <c r="NA28" i="2"/>
  <c r="MZ28" i="2"/>
  <c r="IJ28" i="2"/>
  <c r="IK28" i="2"/>
  <c r="MG31" i="2"/>
  <c r="MF31" i="2"/>
  <c r="IJ31" i="2"/>
  <c r="IK31" i="2"/>
  <c r="MQ56" i="2"/>
  <c r="MP56" i="2"/>
  <c r="IA50" i="2"/>
  <c r="HZ50" i="2"/>
  <c r="NU50" i="2"/>
  <c r="NT50" i="2"/>
  <c r="JX50" i="2"/>
  <c r="JY50" i="2"/>
  <c r="JZ50" i="2" s="1"/>
  <c r="OO66" i="2"/>
  <c r="ON66" i="2"/>
  <c r="KS66" i="2"/>
  <c r="KR66" i="2"/>
  <c r="LC66" i="2"/>
  <c r="LB66" i="2"/>
  <c r="GB91" i="46"/>
  <c r="GC91" i="46"/>
  <c r="KI30" i="2"/>
  <c r="KH30" i="2"/>
  <c r="NK30" i="2"/>
  <c r="NJ30" i="2"/>
  <c r="IM52" i="46"/>
  <c r="IN52" i="46"/>
  <c r="GC32" i="46"/>
  <c r="GB32" i="46"/>
  <c r="FH56" i="46"/>
  <c r="FG56" i="46"/>
  <c r="HS78" i="46"/>
  <c r="HR78" i="46"/>
  <c r="FH92" i="46"/>
  <c r="FG92" i="46"/>
  <c r="GB28" i="46"/>
  <c r="GC28" i="46"/>
  <c r="EK87" i="46"/>
  <c r="EL87" i="46"/>
  <c r="GW87" i="46"/>
  <c r="GX87" i="46"/>
  <c r="MP26" i="2"/>
  <c r="MQ26" i="2"/>
  <c r="MF26" i="2"/>
  <c r="MG26" i="2"/>
  <c r="JO26" i="2"/>
  <c r="JP26" i="2" s="1"/>
  <c r="JN26" i="2"/>
  <c r="KR67" i="2"/>
  <c r="KS67" i="2"/>
  <c r="JY33" i="2"/>
  <c r="JZ33" i="2" s="1"/>
  <c r="JX33" i="2"/>
  <c r="MZ33" i="2"/>
  <c r="NA33" i="2"/>
  <c r="JX35" i="2"/>
  <c r="JY35" i="2"/>
  <c r="JZ35" i="2" s="1"/>
  <c r="NA35" i="2"/>
  <c r="MZ35" i="2"/>
  <c r="LM63" i="2"/>
  <c r="LL63" i="2"/>
  <c r="JY23" i="2"/>
  <c r="JZ23" i="2" s="1"/>
  <c r="JX23" i="2"/>
  <c r="MZ23" i="2"/>
  <c r="NA23" i="2"/>
  <c r="MP60" i="2"/>
  <c r="MQ60" i="2"/>
  <c r="KI37" i="2"/>
  <c r="KH37" i="2"/>
  <c r="NK37" i="2"/>
  <c r="NJ37" i="2"/>
  <c r="JD61" i="2"/>
  <c r="JE61" i="2"/>
  <c r="LC61" i="2"/>
  <c r="LB61" i="2"/>
  <c r="OE61" i="2"/>
  <c r="OD61" i="2"/>
  <c r="HZ54" i="2"/>
  <c r="IA54" i="2"/>
  <c r="MG54" i="2"/>
  <c r="MF54" i="2"/>
  <c r="PI54" i="2"/>
  <c r="PH54" i="2"/>
  <c r="NF64" i="2"/>
  <c r="NB64" i="2"/>
  <c r="ND64" i="2"/>
  <c r="NC64" i="2"/>
  <c r="NE64" i="2"/>
  <c r="FH71" i="46"/>
  <c r="FG71" i="46"/>
  <c r="GC71" i="46"/>
  <c r="GB71" i="46"/>
  <c r="N81" i="45"/>
  <c r="S81" i="45" s="1"/>
  <c r="GC64" i="46"/>
  <c r="GB64" i="46"/>
  <c r="FG64" i="46"/>
  <c r="FH64" i="46"/>
  <c r="GX16" i="46"/>
  <c r="GW16" i="46"/>
  <c r="EL79" i="46"/>
  <c r="EK79" i="46"/>
  <c r="GX79" i="46"/>
  <c r="GW79" i="46"/>
  <c r="GC83" i="46"/>
  <c r="GB83" i="46"/>
  <c r="PI52" i="2"/>
  <c r="PH52" i="2"/>
  <c r="JO34" i="2"/>
  <c r="JP34" i="2" s="1"/>
  <c r="JN34" i="2"/>
  <c r="MP34" i="2"/>
  <c r="MQ34" i="2"/>
  <c r="MF64" i="2"/>
  <c r="MG64" i="2"/>
  <c r="IK22" i="2"/>
  <c r="IJ22" i="2"/>
  <c r="LM22" i="2"/>
  <c r="LL22" i="2"/>
  <c r="OO22" i="2"/>
  <c r="ON22" i="2"/>
  <c r="KI19" i="2"/>
  <c r="KH19" i="2"/>
  <c r="LC19" i="2"/>
  <c r="LB19" i="2"/>
  <c r="OD19" i="2"/>
  <c r="OE19" i="2"/>
  <c r="JX41" i="2"/>
  <c r="JY41" i="2"/>
  <c r="JZ41" i="2" s="1"/>
  <c r="NA41" i="2"/>
  <c r="MZ41" i="2"/>
  <c r="NA32" i="2"/>
  <c r="MZ32" i="2"/>
  <c r="JE32" i="2"/>
  <c r="JD32" i="2"/>
  <c r="NK32" i="2"/>
  <c r="NJ32" i="2"/>
  <c r="LL55" i="2"/>
  <c r="LM55" i="2"/>
  <c r="NT72" i="2"/>
  <c r="NU72" i="2"/>
  <c r="LL72" i="2"/>
  <c r="LM72" i="2"/>
  <c r="OD72" i="2"/>
  <c r="OE72" i="2"/>
  <c r="FH51" i="46"/>
  <c r="FG51" i="46"/>
  <c r="HS61" i="46"/>
  <c r="HR61" i="46"/>
  <c r="EL67" i="46"/>
  <c r="EK67" i="46"/>
  <c r="IN42" i="46"/>
  <c r="IM42" i="46"/>
  <c r="GB66" i="46"/>
  <c r="GC66" i="46"/>
  <c r="FH82" i="46"/>
  <c r="FG82" i="46"/>
  <c r="FH34" i="46"/>
  <c r="FG34" i="46"/>
  <c r="GC18" i="46"/>
  <c r="GB18" i="46"/>
  <c r="JO64" i="2"/>
  <c r="JP64" i="2" s="1"/>
  <c r="JN64" i="2"/>
  <c r="OX42" i="2"/>
  <c r="OY42" i="2"/>
  <c r="LL42" i="2"/>
  <c r="LM42" i="2"/>
  <c r="JY42" i="2"/>
  <c r="JZ42" i="2" s="1"/>
  <c r="JX42" i="2"/>
  <c r="KI63" i="2"/>
  <c r="KH63" i="2"/>
  <c r="IJ48" i="2"/>
  <c r="NJ60" i="2"/>
  <c r="NK60" i="2"/>
  <c r="MQ55" i="2"/>
  <c r="MP55" i="2"/>
  <c r="NJ53" i="2"/>
  <c r="NK53" i="2"/>
  <c r="IK53" i="2"/>
  <c r="IJ53" i="2"/>
  <c r="HZ58" i="2"/>
  <c r="IA58" i="2"/>
  <c r="LC58" i="2"/>
  <c r="LB58" i="2"/>
  <c r="OE58" i="2"/>
  <c r="OD58" i="2"/>
  <c r="IU38" i="2"/>
  <c r="IT38" i="2"/>
  <c r="NA38" i="2"/>
  <c r="MZ38" i="2"/>
  <c r="N17" i="45"/>
  <c r="S17" i="45" s="1"/>
  <c r="GX60" i="46"/>
  <c r="GW60" i="46"/>
  <c r="EK60" i="46"/>
  <c r="EL60" i="46"/>
  <c r="IH80" i="46"/>
  <c r="HS80" i="46"/>
  <c r="HR80" i="46"/>
  <c r="HS21" i="46"/>
  <c r="HR21" i="46"/>
  <c r="IN17" i="46"/>
  <c r="IM17" i="46"/>
  <c r="GW20" i="46"/>
  <c r="GX20" i="46"/>
  <c r="LW20" i="2"/>
  <c r="LV20" i="2"/>
  <c r="IA20" i="2"/>
  <c r="HZ20" i="2"/>
  <c r="IK21" i="2"/>
  <c r="IJ21" i="2"/>
  <c r="MQ21" i="2"/>
  <c r="MP21" i="2"/>
  <c r="OO56" i="2"/>
  <c r="ON56" i="2"/>
  <c r="IA25" i="2"/>
  <c r="HZ25" i="2"/>
  <c r="LV25" i="2"/>
  <c r="LW25" i="2"/>
  <c r="OE25" i="2"/>
  <c r="OD25" i="2"/>
  <c r="MQ39" i="2"/>
  <c r="MP39" i="2"/>
  <c r="IU39" i="2"/>
  <c r="IT39" i="2"/>
  <c r="NA39" i="2"/>
  <c r="MZ39" i="2"/>
  <c r="NT60" i="2"/>
  <c r="NU60" i="2"/>
  <c r="OX51" i="2"/>
  <c r="OY51" i="2"/>
  <c r="PI59" i="2"/>
  <c r="MQ65" i="2"/>
  <c r="MP65" i="2"/>
  <c r="OE65" i="2"/>
  <c r="OD65" i="2"/>
  <c r="NU65" i="2"/>
  <c r="NT65" i="2"/>
  <c r="GB99" i="46"/>
  <c r="GC99" i="46"/>
  <c r="OJ47" i="2"/>
  <c r="OH47" i="2"/>
  <c r="OG47" i="2"/>
  <c r="OF47" i="2"/>
  <c r="OI47" i="2"/>
  <c r="GC29" i="46"/>
  <c r="GB29" i="46"/>
  <c r="EK45" i="46"/>
  <c r="EL45" i="46"/>
  <c r="GX37" i="46"/>
  <c r="GW37" i="46"/>
  <c r="FH86" i="46"/>
  <c r="FG86" i="46"/>
  <c r="MQ64" i="2"/>
  <c r="MP64" i="2"/>
  <c r="LL47" i="2"/>
  <c r="LM47" i="2"/>
  <c r="IK40" i="2"/>
  <c r="IJ40" i="2"/>
  <c r="MZ40" i="2"/>
  <c r="NA40" i="2"/>
  <c r="LM68" i="2"/>
  <c r="LL68" i="2"/>
  <c r="HZ27" i="2"/>
  <c r="IA27" i="2"/>
  <c r="LL27" i="2"/>
  <c r="LM27" i="2"/>
  <c r="ON27" i="2"/>
  <c r="OO27" i="2"/>
  <c r="KS45" i="2"/>
  <c r="OE55" i="2"/>
  <c r="OD55" i="2"/>
  <c r="PI69" i="2"/>
  <c r="PH69" i="2"/>
  <c r="OY69" i="2"/>
  <c r="OX69" i="2"/>
  <c r="LC46" i="2"/>
  <c r="LB46" i="2"/>
  <c r="IA46" i="2"/>
  <c r="HZ46" i="2"/>
  <c r="PI46" i="2"/>
  <c r="PH46" i="2"/>
  <c r="KI70" i="2"/>
  <c r="KH70" i="2"/>
  <c r="NU70" i="2"/>
  <c r="NT70" i="2"/>
  <c r="JE70" i="2"/>
  <c r="JD70" i="2"/>
  <c r="FG97" i="46"/>
  <c r="FH97" i="46"/>
  <c r="IU51" i="2"/>
  <c r="IT51" i="2"/>
  <c r="GC43" i="46"/>
  <c r="GB43" i="46"/>
  <c r="IN55" i="46"/>
  <c r="IM55" i="46"/>
  <c r="HS19" i="46"/>
  <c r="HR19" i="46"/>
  <c r="GC44" i="46"/>
  <c r="GB44" i="46"/>
  <c r="HR44" i="46"/>
  <c r="HS44" i="46"/>
  <c r="FH48" i="46"/>
  <c r="FG48" i="46"/>
  <c r="GX50" i="46"/>
  <c r="GW50" i="46"/>
  <c r="GW72" i="46"/>
  <c r="GX72" i="46"/>
  <c r="GX100" i="46"/>
  <c r="GW100" i="46"/>
  <c r="OO36" i="2"/>
  <c r="ON36" i="2"/>
  <c r="NA36" i="2"/>
  <c r="MZ36" i="2"/>
  <c r="JE36" i="2"/>
  <c r="JD36" i="2"/>
  <c r="KS52" i="2"/>
  <c r="KR52" i="2"/>
  <c r="LW67" i="2"/>
  <c r="LV67" i="2"/>
  <c r="HZ18" i="2"/>
  <c r="IA18" i="2"/>
  <c r="IT18" i="2"/>
  <c r="IU18" i="2"/>
  <c r="NT47" i="2"/>
  <c r="NU47" i="2"/>
  <c r="LC56" i="2"/>
  <c r="LB56" i="2"/>
  <c r="MQ63" i="2"/>
  <c r="MP63" i="2"/>
  <c r="KR60" i="2"/>
  <c r="KS60" i="2"/>
  <c r="LL71" i="2"/>
  <c r="LM71" i="2"/>
  <c r="PH71" i="2"/>
  <c r="PI71" i="2"/>
  <c r="JO71" i="2"/>
  <c r="JP71" i="2" s="1"/>
  <c r="JN71" i="2"/>
  <c r="JD43" i="2"/>
  <c r="JE43" i="2"/>
  <c r="LB43" i="2"/>
  <c r="LC43" i="2"/>
  <c r="OD43" i="2"/>
  <c r="OE43" i="2"/>
  <c r="IK57" i="2"/>
  <c r="IJ57" i="2"/>
  <c r="LB57" i="2"/>
  <c r="LC57" i="2"/>
  <c r="OD57" i="2"/>
  <c r="OE57" i="2"/>
  <c r="KS44" i="2"/>
  <c r="KR44" i="2"/>
  <c r="NU44" i="2"/>
  <c r="NT44" i="2"/>
  <c r="FG95" i="46"/>
  <c r="FH95" i="46"/>
  <c r="LC49" i="2"/>
  <c r="LB49" i="2"/>
  <c r="NU49" i="2"/>
  <c r="NT49" i="2"/>
  <c r="MZ49" i="2"/>
  <c r="NA49" i="2"/>
  <c r="MV52" i="2"/>
  <c r="MU52" i="2"/>
  <c r="MR52" i="2"/>
  <c r="MT52" i="2"/>
  <c r="MS52" i="2"/>
  <c r="T38" i="45" l="1"/>
  <c r="U38" i="45" s="1"/>
  <c r="T36" i="45"/>
  <c r="U36" i="45" s="1"/>
  <c r="IW103" i="46"/>
  <c r="IP103" i="46"/>
  <c r="IX103" i="46"/>
  <c r="IQ103" i="46"/>
  <c r="IY103" i="46"/>
  <c r="IR103" i="46"/>
  <c r="IZ103" i="46"/>
  <c r="IS103" i="46"/>
  <c r="JA103" i="46"/>
  <c r="IV103" i="46"/>
  <c r="IT103" i="46"/>
  <c r="IU103" i="46"/>
  <c r="IU53" i="46"/>
  <c r="IV53" i="46"/>
  <c r="IW53" i="46"/>
  <c r="IP53" i="46"/>
  <c r="IX53" i="46"/>
  <c r="IQ53" i="46"/>
  <c r="IY53" i="46"/>
  <c r="IR53" i="46"/>
  <c r="IZ53" i="46"/>
  <c r="JA53" i="46"/>
  <c r="IS53" i="46"/>
  <c r="GL32" i="46"/>
  <c r="GE32" i="46"/>
  <c r="GM32" i="46"/>
  <c r="GF32" i="46"/>
  <c r="GN32" i="46"/>
  <c r="GG32" i="46"/>
  <c r="GO32" i="46"/>
  <c r="GH32" i="46"/>
  <c r="GP32" i="46"/>
  <c r="GJ32" i="46"/>
  <c r="GK32" i="46"/>
  <c r="GJ80" i="46"/>
  <c r="GK80" i="46"/>
  <c r="GP80" i="46"/>
  <c r="GL80" i="46"/>
  <c r="GH80" i="46"/>
  <c r="GE80" i="46"/>
  <c r="GM80" i="46"/>
  <c r="GF80" i="46"/>
  <c r="GN80" i="46"/>
  <c r="GG80" i="46"/>
  <c r="GO80" i="46"/>
  <c r="GI80" i="46"/>
  <c r="GH35" i="46"/>
  <c r="GP35" i="46"/>
  <c r="GJ35" i="46"/>
  <c r="GK35" i="46"/>
  <c r="GL35" i="46"/>
  <c r="GE35" i="46"/>
  <c r="GM35" i="46"/>
  <c r="GN35" i="46"/>
  <c r="GF35" i="46"/>
  <c r="GO35" i="46"/>
  <c r="GG35" i="46"/>
  <c r="GH27" i="46"/>
  <c r="GP27" i="46"/>
  <c r="GJ27" i="46"/>
  <c r="GK27" i="46"/>
  <c r="GL27" i="46"/>
  <c r="GE27" i="46"/>
  <c r="GM27" i="46"/>
  <c r="GN27" i="46"/>
  <c r="GO27" i="46"/>
  <c r="GG27" i="46"/>
  <c r="GF27" i="46"/>
  <c r="GH45" i="46"/>
  <c r="GP45" i="46"/>
  <c r="GJ45" i="46"/>
  <c r="GK45" i="46"/>
  <c r="GL45" i="46"/>
  <c r="GE45" i="46"/>
  <c r="GM45" i="46"/>
  <c r="GN45" i="46"/>
  <c r="GF45" i="46"/>
  <c r="GO45" i="46"/>
  <c r="GG45" i="46"/>
  <c r="GL34" i="46"/>
  <c r="GE34" i="46"/>
  <c r="GM34" i="46"/>
  <c r="GF34" i="46"/>
  <c r="GN34" i="46"/>
  <c r="GG34" i="46"/>
  <c r="GO34" i="46"/>
  <c r="GH34" i="46"/>
  <c r="GP34" i="46"/>
  <c r="GJ34" i="46"/>
  <c r="GK34" i="46"/>
  <c r="GE78" i="46"/>
  <c r="GF78" i="46"/>
  <c r="GG78" i="46"/>
  <c r="GH78" i="46"/>
  <c r="GI78" i="46"/>
  <c r="GJ78" i="46"/>
  <c r="GP78" i="46"/>
  <c r="GK78" i="46"/>
  <c r="GL78" i="46"/>
  <c r="GM78" i="46"/>
  <c r="GN78" i="46"/>
  <c r="GO78" i="46"/>
  <c r="GH43" i="46"/>
  <c r="GP43" i="46"/>
  <c r="GI43" i="46"/>
  <c r="GJ43" i="46"/>
  <c r="GK43" i="46"/>
  <c r="GL43" i="46"/>
  <c r="GE43" i="46"/>
  <c r="GM43" i="46"/>
  <c r="GN43" i="46"/>
  <c r="GF43" i="46"/>
  <c r="GG43" i="46"/>
  <c r="GO43" i="46"/>
  <c r="FI53" i="46"/>
  <c r="GL68" i="46"/>
  <c r="GE68" i="46"/>
  <c r="GM68" i="46"/>
  <c r="GF68" i="46"/>
  <c r="GN68" i="46"/>
  <c r="GG68" i="46"/>
  <c r="GO68" i="46"/>
  <c r="GH68" i="46"/>
  <c r="GP68" i="46"/>
  <c r="GJ68" i="46"/>
  <c r="GK68" i="46"/>
  <c r="GH75" i="46"/>
  <c r="GP75" i="46"/>
  <c r="GI75" i="46"/>
  <c r="GJ75" i="46"/>
  <c r="GK75" i="46"/>
  <c r="GL75" i="46"/>
  <c r="GE75" i="46"/>
  <c r="GM75" i="46"/>
  <c r="GN75" i="46"/>
  <c r="GO75" i="46"/>
  <c r="GF75" i="46"/>
  <c r="GG75" i="46"/>
  <c r="GH61" i="46"/>
  <c r="GP61" i="46"/>
  <c r="GI61" i="46"/>
  <c r="GJ61" i="46"/>
  <c r="GK61" i="46"/>
  <c r="GL61" i="46"/>
  <c r="GE61" i="46"/>
  <c r="GM61" i="46"/>
  <c r="GN61" i="46"/>
  <c r="GF61" i="46"/>
  <c r="GG61" i="46"/>
  <c r="GO61" i="46"/>
  <c r="GJ102" i="46"/>
  <c r="GK102" i="46"/>
  <c r="GL102" i="46"/>
  <c r="GP102" i="46"/>
  <c r="GE102" i="46"/>
  <c r="GM102" i="46"/>
  <c r="GH102" i="46"/>
  <c r="GF102" i="46"/>
  <c r="GN102" i="46"/>
  <c r="GG102" i="46"/>
  <c r="GO102" i="46"/>
  <c r="GI102" i="46"/>
  <c r="GF21" i="46"/>
  <c r="GN21" i="46"/>
  <c r="GG21" i="46"/>
  <c r="GO21" i="46"/>
  <c r="GH21" i="46"/>
  <c r="GP21" i="46"/>
  <c r="GJ21" i="46"/>
  <c r="GL21" i="46"/>
  <c r="GK21" i="46"/>
  <c r="GE21" i="46"/>
  <c r="GM21" i="46"/>
  <c r="GF89" i="46"/>
  <c r="GN89" i="46"/>
  <c r="GG89" i="46"/>
  <c r="GO89" i="46"/>
  <c r="GH89" i="46"/>
  <c r="GP89" i="46"/>
  <c r="GI89" i="46"/>
  <c r="GJ89" i="46"/>
  <c r="GL89" i="46"/>
  <c r="GK89" i="46"/>
  <c r="GE89" i="46"/>
  <c r="GM89" i="46"/>
  <c r="GF97" i="46"/>
  <c r="GN97" i="46"/>
  <c r="GG97" i="46"/>
  <c r="GO97" i="46"/>
  <c r="GH97" i="46"/>
  <c r="GP97" i="46"/>
  <c r="GI97" i="46"/>
  <c r="GJ97" i="46"/>
  <c r="GL97" i="46"/>
  <c r="GK97" i="46"/>
  <c r="GE97" i="46"/>
  <c r="GM97" i="46"/>
  <c r="GL62" i="46"/>
  <c r="GE62" i="46"/>
  <c r="GM62" i="46"/>
  <c r="GF62" i="46"/>
  <c r="GN62" i="46"/>
  <c r="GG62" i="46"/>
  <c r="GO62" i="46"/>
  <c r="GH62" i="46"/>
  <c r="GP62" i="46"/>
  <c r="GI62" i="46"/>
  <c r="GJ62" i="46"/>
  <c r="GK62" i="46"/>
  <c r="GL44" i="46"/>
  <c r="GE44" i="46"/>
  <c r="GM44" i="46"/>
  <c r="GF44" i="46"/>
  <c r="GN44" i="46"/>
  <c r="GG44" i="46"/>
  <c r="GO44" i="46"/>
  <c r="GH44" i="46"/>
  <c r="GP44" i="46"/>
  <c r="GI44" i="46"/>
  <c r="GJ44" i="46"/>
  <c r="GK44" i="46"/>
  <c r="GH71" i="46"/>
  <c r="GP71" i="46"/>
  <c r="GJ71" i="46"/>
  <c r="GK71" i="46"/>
  <c r="GL71" i="46"/>
  <c r="GE71" i="46"/>
  <c r="GM71" i="46"/>
  <c r="GF71" i="46"/>
  <c r="GG71" i="46"/>
  <c r="GN71" i="46"/>
  <c r="GO71" i="46"/>
  <c r="GH41" i="46"/>
  <c r="GP41" i="46"/>
  <c r="GI41" i="46"/>
  <c r="GJ41" i="46"/>
  <c r="GK41" i="46"/>
  <c r="GL41" i="46"/>
  <c r="GE41" i="46"/>
  <c r="GM41" i="46"/>
  <c r="GF41" i="46"/>
  <c r="GG41" i="46"/>
  <c r="GN41" i="46"/>
  <c r="GO41" i="46"/>
  <c r="GJ96" i="46"/>
  <c r="GP96" i="46"/>
  <c r="GK96" i="46"/>
  <c r="GH96" i="46"/>
  <c r="GL96" i="46"/>
  <c r="GE96" i="46"/>
  <c r="GM96" i="46"/>
  <c r="GF96" i="46"/>
  <c r="GN96" i="46"/>
  <c r="GG96" i="46"/>
  <c r="GO96" i="46"/>
  <c r="GI96" i="46"/>
  <c r="GL26" i="46"/>
  <c r="GE26" i="46"/>
  <c r="GM26" i="46"/>
  <c r="GF26" i="46"/>
  <c r="GN26" i="46"/>
  <c r="GG26" i="46"/>
  <c r="GO26" i="46"/>
  <c r="GH26" i="46"/>
  <c r="GP26" i="46"/>
  <c r="GJ26" i="46"/>
  <c r="GK26" i="46"/>
  <c r="GJ88" i="46"/>
  <c r="GP88" i="46"/>
  <c r="GK88" i="46"/>
  <c r="GL88" i="46"/>
  <c r="GH88" i="46"/>
  <c r="GE88" i="46"/>
  <c r="GM88" i="46"/>
  <c r="GF88" i="46"/>
  <c r="GN88" i="46"/>
  <c r="GG88" i="46"/>
  <c r="GO88" i="46"/>
  <c r="GI88" i="46"/>
  <c r="GJ20" i="46"/>
  <c r="GK20" i="46"/>
  <c r="GP20" i="46"/>
  <c r="GL20" i="46"/>
  <c r="GE20" i="46"/>
  <c r="GM20" i="46"/>
  <c r="GH20" i="46"/>
  <c r="GF20" i="46"/>
  <c r="GN20" i="46"/>
  <c r="GG20" i="46"/>
  <c r="GO20" i="46"/>
  <c r="GL56" i="46"/>
  <c r="GE56" i="46"/>
  <c r="GM56" i="46"/>
  <c r="GF56" i="46"/>
  <c r="GN56" i="46"/>
  <c r="GG56" i="46"/>
  <c r="GO56" i="46"/>
  <c r="GH56" i="46"/>
  <c r="GP56" i="46"/>
  <c r="GJ56" i="46"/>
  <c r="GK56" i="46"/>
  <c r="GH49" i="46"/>
  <c r="GP49" i="46"/>
  <c r="GJ49" i="46"/>
  <c r="GK49" i="46"/>
  <c r="GL49" i="46"/>
  <c r="GE49" i="46"/>
  <c r="GM49" i="46"/>
  <c r="GF49" i="46"/>
  <c r="GG49" i="46"/>
  <c r="GN49" i="46"/>
  <c r="GO49" i="46"/>
  <c r="GL38" i="46"/>
  <c r="GE38" i="46"/>
  <c r="GM38" i="46"/>
  <c r="GF38" i="46"/>
  <c r="GN38" i="46"/>
  <c r="GG38" i="46"/>
  <c r="GO38" i="46"/>
  <c r="GH38" i="46"/>
  <c r="GP38" i="46"/>
  <c r="GI38" i="46"/>
  <c r="GJ38" i="46"/>
  <c r="GK38" i="46"/>
  <c r="GJ86" i="46"/>
  <c r="GK86" i="46"/>
  <c r="GL86" i="46"/>
  <c r="GE86" i="46"/>
  <c r="GM86" i="46"/>
  <c r="GH86" i="46"/>
  <c r="GF86" i="46"/>
  <c r="GN86" i="46"/>
  <c r="GG86" i="46"/>
  <c r="GO86" i="46"/>
  <c r="GP86" i="46"/>
  <c r="GI86" i="46"/>
  <c r="GF91" i="46"/>
  <c r="GN91" i="46"/>
  <c r="GG91" i="46"/>
  <c r="GO91" i="46"/>
  <c r="GL91" i="46"/>
  <c r="GH91" i="46"/>
  <c r="GP91" i="46"/>
  <c r="GI91" i="46"/>
  <c r="GJ91" i="46"/>
  <c r="GK91" i="46"/>
  <c r="GE91" i="46"/>
  <c r="GM91" i="46"/>
  <c r="GL58" i="46"/>
  <c r="GE58" i="46"/>
  <c r="GM58" i="46"/>
  <c r="GF58" i="46"/>
  <c r="GN58" i="46"/>
  <c r="GG58" i="46"/>
  <c r="GO58" i="46"/>
  <c r="GH58" i="46"/>
  <c r="GP58" i="46"/>
  <c r="GJ58" i="46"/>
  <c r="GK58" i="46"/>
  <c r="GJ100" i="46"/>
  <c r="GH100" i="46"/>
  <c r="GK100" i="46"/>
  <c r="GP100" i="46"/>
  <c r="GL100" i="46"/>
  <c r="GE100" i="46"/>
  <c r="GM100" i="46"/>
  <c r="GF100" i="46"/>
  <c r="GN100" i="46"/>
  <c r="GG100" i="46"/>
  <c r="GO100" i="46"/>
  <c r="GI100" i="46"/>
  <c r="GF93" i="46"/>
  <c r="GN93" i="46"/>
  <c r="GL93" i="46"/>
  <c r="GG93" i="46"/>
  <c r="GO93" i="46"/>
  <c r="GH93" i="46"/>
  <c r="GP93" i="46"/>
  <c r="GI93" i="46"/>
  <c r="GJ93" i="46"/>
  <c r="GK93" i="46"/>
  <c r="GE93" i="46"/>
  <c r="GM93" i="46"/>
  <c r="GL50" i="46"/>
  <c r="GE50" i="46"/>
  <c r="GM50" i="46"/>
  <c r="GF50" i="46"/>
  <c r="GN50" i="46"/>
  <c r="GG50" i="46"/>
  <c r="GO50" i="46"/>
  <c r="GH50" i="46"/>
  <c r="GP50" i="46"/>
  <c r="GI50" i="46"/>
  <c r="GJ50" i="46"/>
  <c r="GK50" i="46"/>
  <c r="GL66" i="46"/>
  <c r="GE66" i="46"/>
  <c r="GM66" i="46"/>
  <c r="GF66" i="46"/>
  <c r="GN66" i="46"/>
  <c r="GG66" i="46"/>
  <c r="GO66" i="46"/>
  <c r="GH66" i="46"/>
  <c r="GP66" i="46"/>
  <c r="GJ66" i="46"/>
  <c r="GK66" i="46"/>
  <c r="GL46" i="46"/>
  <c r="GE46" i="46"/>
  <c r="GM46" i="46"/>
  <c r="GF46" i="46"/>
  <c r="GN46" i="46"/>
  <c r="GG46" i="46"/>
  <c r="GO46" i="46"/>
  <c r="GH46" i="46"/>
  <c r="GP46" i="46"/>
  <c r="GI46" i="46"/>
  <c r="GJ46" i="46"/>
  <c r="GK46" i="46"/>
  <c r="GF81" i="46"/>
  <c r="GN81" i="46"/>
  <c r="GG81" i="46"/>
  <c r="GO81" i="46"/>
  <c r="GH81" i="46"/>
  <c r="GP81" i="46"/>
  <c r="GI81" i="46"/>
  <c r="GL81" i="46"/>
  <c r="GJ81" i="46"/>
  <c r="GK81" i="46"/>
  <c r="GE81" i="46"/>
  <c r="GM81" i="46"/>
  <c r="GL42" i="46"/>
  <c r="GE42" i="46"/>
  <c r="GM42" i="46"/>
  <c r="GF42" i="46"/>
  <c r="GN42" i="46"/>
  <c r="GG42" i="46"/>
  <c r="GO42" i="46"/>
  <c r="GH42" i="46"/>
  <c r="GP42" i="46"/>
  <c r="GI42" i="46"/>
  <c r="GJ42" i="46"/>
  <c r="GK42" i="46"/>
  <c r="GH57" i="46"/>
  <c r="GP57" i="46"/>
  <c r="GJ57" i="46"/>
  <c r="GK57" i="46"/>
  <c r="GL57" i="46"/>
  <c r="GE57" i="46"/>
  <c r="GM57" i="46"/>
  <c r="GF57" i="46"/>
  <c r="GG57" i="46"/>
  <c r="GN57" i="46"/>
  <c r="GO57" i="46"/>
  <c r="GH51" i="46"/>
  <c r="GP51" i="46"/>
  <c r="GJ51" i="46"/>
  <c r="GK51" i="46"/>
  <c r="GL51" i="46"/>
  <c r="GE51" i="46"/>
  <c r="GM51" i="46"/>
  <c r="GN51" i="46"/>
  <c r="GF51" i="46"/>
  <c r="GO51" i="46"/>
  <c r="GG51" i="46"/>
  <c r="GL54" i="46"/>
  <c r="GE54" i="46"/>
  <c r="GM54" i="46"/>
  <c r="GF54" i="46"/>
  <c r="GN54" i="46"/>
  <c r="GG54" i="46"/>
  <c r="GO54" i="46"/>
  <c r="GH54" i="46"/>
  <c r="GP54" i="46"/>
  <c r="GJ54" i="46"/>
  <c r="GK54" i="46"/>
  <c r="GL52" i="46"/>
  <c r="GE52" i="46"/>
  <c r="GM52" i="46"/>
  <c r="GF52" i="46"/>
  <c r="GN52" i="46"/>
  <c r="GG52" i="46"/>
  <c r="GO52" i="46"/>
  <c r="GH52" i="46"/>
  <c r="GP52" i="46"/>
  <c r="GI52" i="46"/>
  <c r="GJ52" i="46"/>
  <c r="GK52" i="46"/>
  <c r="GJ90" i="46"/>
  <c r="GK90" i="46"/>
  <c r="GL90" i="46"/>
  <c r="GP90" i="46"/>
  <c r="GE90" i="46"/>
  <c r="GM90" i="46"/>
  <c r="GH90" i="46"/>
  <c r="GF90" i="46"/>
  <c r="GN90" i="46"/>
  <c r="GG90" i="46"/>
  <c r="GO90" i="46"/>
  <c r="GI90" i="46"/>
  <c r="FO53" i="46"/>
  <c r="GH59" i="46"/>
  <c r="GP59" i="46"/>
  <c r="GI59" i="46"/>
  <c r="GJ59" i="46"/>
  <c r="GK59" i="46"/>
  <c r="GL59" i="46"/>
  <c r="GE59" i="46"/>
  <c r="GM59" i="46"/>
  <c r="GN59" i="46"/>
  <c r="GG59" i="46"/>
  <c r="GO59" i="46"/>
  <c r="GF59" i="46"/>
  <c r="GH67" i="46"/>
  <c r="GP67" i="46"/>
  <c r="GJ67" i="46"/>
  <c r="GK67" i="46"/>
  <c r="GL67" i="46"/>
  <c r="GE67" i="46"/>
  <c r="GM67" i="46"/>
  <c r="GN67" i="46"/>
  <c r="GO67" i="46"/>
  <c r="GF67" i="46"/>
  <c r="GG67" i="46"/>
  <c r="GF79" i="46"/>
  <c r="GN79" i="46"/>
  <c r="GG79" i="46"/>
  <c r="GO79" i="46"/>
  <c r="GH79" i="46"/>
  <c r="GP79" i="46"/>
  <c r="GI79" i="46"/>
  <c r="GJ79" i="46"/>
  <c r="GL79" i="46"/>
  <c r="GK79" i="46"/>
  <c r="GM79" i="46"/>
  <c r="GE79" i="46"/>
  <c r="GH73" i="46"/>
  <c r="GP73" i="46"/>
  <c r="GI73" i="46"/>
  <c r="GJ73" i="46"/>
  <c r="GK73" i="46"/>
  <c r="GL73" i="46"/>
  <c r="GE73" i="46"/>
  <c r="GM73" i="46"/>
  <c r="GF73" i="46"/>
  <c r="GG73" i="46"/>
  <c r="GN73" i="46"/>
  <c r="GO73" i="46"/>
  <c r="GH33" i="46"/>
  <c r="GP33" i="46"/>
  <c r="GJ33" i="46"/>
  <c r="GK33" i="46"/>
  <c r="GL33" i="46"/>
  <c r="GE33" i="46"/>
  <c r="GM33" i="46"/>
  <c r="GF33" i="46"/>
  <c r="GG33" i="46"/>
  <c r="GN33" i="46"/>
  <c r="GO33" i="46"/>
  <c r="GF17" i="46"/>
  <c r="GN17" i="46"/>
  <c r="GG17" i="46"/>
  <c r="GO17" i="46"/>
  <c r="GH17" i="46"/>
  <c r="GP17" i="46"/>
  <c r="GJ17" i="46"/>
  <c r="GK17" i="46"/>
  <c r="GL17" i="46"/>
  <c r="GM17" i="46"/>
  <c r="GE17" i="46"/>
  <c r="GJ94" i="46"/>
  <c r="GK94" i="46"/>
  <c r="GL94" i="46"/>
  <c r="GP94" i="46"/>
  <c r="GE94" i="46"/>
  <c r="GM94" i="46"/>
  <c r="GF94" i="46"/>
  <c r="GN94" i="46"/>
  <c r="GH94" i="46"/>
  <c r="GG94" i="46"/>
  <c r="GO94" i="46"/>
  <c r="GI94" i="46"/>
  <c r="GL36" i="46"/>
  <c r="GE36" i="46"/>
  <c r="GM36" i="46"/>
  <c r="GF36" i="46"/>
  <c r="GN36" i="46"/>
  <c r="GG36" i="46"/>
  <c r="GO36" i="46"/>
  <c r="GH36" i="46"/>
  <c r="GP36" i="46"/>
  <c r="GJ36" i="46"/>
  <c r="GK36" i="46"/>
  <c r="GH31" i="46"/>
  <c r="GP31" i="46"/>
  <c r="GJ31" i="46"/>
  <c r="GK31" i="46"/>
  <c r="GL31" i="46"/>
  <c r="GE31" i="46"/>
  <c r="GM31" i="46"/>
  <c r="GF31" i="46"/>
  <c r="GG31" i="46"/>
  <c r="GN31" i="46"/>
  <c r="GO31" i="46"/>
  <c r="GH47" i="46"/>
  <c r="GP47" i="46"/>
  <c r="GI47" i="46"/>
  <c r="GJ47" i="46"/>
  <c r="GK47" i="46"/>
  <c r="GL47" i="46"/>
  <c r="GE47" i="46"/>
  <c r="GM47" i="46"/>
  <c r="GF47" i="46"/>
  <c r="GG47" i="46"/>
  <c r="GN47" i="46"/>
  <c r="GO47" i="46"/>
  <c r="GL76" i="46"/>
  <c r="GE76" i="46"/>
  <c r="GM76" i="46"/>
  <c r="GF76" i="46"/>
  <c r="GN76" i="46"/>
  <c r="GG76" i="46"/>
  <c r="GO76" i="46"/>
  <c r="GH76" i="46"/>
  <c r="GP76" i="46"/>
  <c r="GI76" i="46"/>
  <c r="GJ76" i="46"/>
  <c r="GK76" i="46"/>
  <c r="GF95" i="46"/>
  <c r="GN95" i="46"/>
  <c r="GG95" i="46"/>
  <c r="GO95" i="46"/>
  <c r="GH95" i="46"/>
  <c r="GP95" i="46"/>
  <c r="GI95" i="46"/>
  <c r="GL95" i="46"/>
  <c r="GJ95" i="46"/>
  <c r="GK95" i="46"/>
  <c r="GM95" i="46"/>
  <c r="GE95" i="46"/>
  <c r="GH77" i="46"/>
  <c r="GP77" i="46"/>
  <c r="GI77" i="46"/>
  <c r="GJ77" i="46"/>
  <c r="GK77" i="46"/>
  <c r="GL77" i="46"/>
  <c r="GE77" i="46"/>
  <c r="GM77" i="46"/>
  <c r="GN77" i="46"/>
  <c r="GF77" i="46"/>
  <c r="GG77" i="46"/>
  <c r="GO77" i="46"/>
  <c r="GF19" i="46"/>
  <c r="GN19" i="46"/>
  <c r="GG19" i="46"/>
  <c r="GO19" i="46"/>
  <c r="GH19" i="46"/>
  <c r="GP19" i="46"/>
  <c r="GL19" i="46"/>
  <c r="GJ19" i="46"/>
  <c r="GK19" i="46"/>
  <c r="GE19" i="46"/>
  <c r="GM19" i="46"/>
  <c r="GL60" i="46"/>
  <c r="GE60" i="46"/>
  <c r="GM60" i="46"/>
  <c r="GF60" i="46"/>
  <c r="GN60" i="46"/>
  <c r="GG60" i="46"/>
  <c r="GO60" i="46"/>
  <c r="GH60" i="46"/>
  <c r="GP60" i="46"/>
  <c r="GI60" i="46"/>
  <c r="GJ60" i="46"/>
  <c r="GK60" i="46"/>
  <c r="GJ82" i="46"/>
  <c r="GK82" i="46"/>
  <c r="GL82" i="46"/>
  <c r="GE82" i="46"/>
  <c r="GM82" i="46"/>
  <c r="GF82" i="46"/>
  <c r="GN82" i="46"/>
  <c r="GH82" i="46"/>
  <c r="GG82" i="46"/>
  <c r="GO82" i="46"/>
  <c r="GP82" i="46"/>
  <c r="GI82" i="46"/>
  <c r="GH29" i="46"/>
  <c r="GP29" i="46"/>
  <c r="GJ29" i="46"/>
  <c r="GK29" i="46"/>
  <c r="GL29" i="46"/>
  <c r="GE29" i="46"/>
  <c r="GM29" i="46"/>
  <c r="GO29" i="46"/>
  <c r="GF29" i="46"/>
  <c r="GG29" i="46"/>
  <c r="GN29" i="46"/>
  <c r="GF101" i="46"/>
  <c r="GN101" i="46"/>
  <c r="GG101" i="46"/>
  <c r="GO101" i="46"/>
  <c r="GH101" i="46"/>
  <c r="GP101" i="46"/>
  <c r="GI101" i="46"/>
  <c r="GJ101" i="46"/>
  <c r="GL101" i="46"/>
  <c r="GK101" i="46"/>
  <c r="GE101" i="46"/>
  <c r="GM101" i="46"/>
  <c r="GL74" i="46"/>
  <c r="GE74" i="46"/>
  <c r="GM74" i="46"/>
  <c r="GF74" i="46"/>
  <c r="GN74" i="46"/>
  <c r="GG74" i="46"/>
  <c r="GO74" i="46"/>
  <c r="GH74" i="46"/>
  <c r="GP74" i="46"/>
  <c r="GI74" i="46"/>
  <c r="GJ74" i="46"/>
  <c r="GK74" i="46"/>
  <c r="GL30" i="46"/>
  <c r="GE30" i="46"/>
  <c r="GM30" i="46"/>
  <c r="GF30" i="46"/>
  <c r="GN30" i="46"/>
  <c r="GG30" i="46"/>
  <c r="GO30" i="46"/>
  <c r="GH30" i="46"/>
  <c r="GP30" i="46"/>
  <c r="GJ30" i="46"/>
  <c r="GK30" i="46"/>
  <c r="GF83" i="46"/>
  <c r="GN83" i="46"/>
  <c r="GL83" i="46"/>
  <c r="GG83" i="46"/>
  <c r="GO83" i="46"/>
  <c r="GH83" i="46"/>
  <c r="GP83" i="46"/>
  <c r="GI83" i="46"/>
  <c r="GJ83" i="46"/>
  <c r="GK83" i="46"/>
  <c r="GM83" i="46"/>
  <c r="GE83" i="46"/>
  <c r="GL24" i="46"/>
  <c r="GE24" i="46"/>
  <c r="GM24" i="46"/>
  <c r="GF24" i="46"/>
  <c r="GN24" i="46"/>
  <c r="GG24" i="46"/>
  <c r="GO24" i="46"/>
  <c r="GH24" i="46"/>
  <c r="GP24" i="46"/>
  <c r="GJ24" i="46"/>
  <c r="GK24" i="46"/>
  <c r="GL22" i="46"/>
  <c r="GE22" i="46"/>
  <c r="GM22" i="46"/>
  <c r="GF22" i="46"/>
  <c r="GN22" i="46"/>
  <c r="GG22" i="46"/>
  <c r="GO22" i="46"/>
  <c r="GH22" i="46"/>
  <c r="GP22" i="46"/>
  <c r="GI22" i="46"/>
  <c r="GJ22" i="46"/>
  <c r="GK22" i="46"/>
  <c r="GH39" i="46"/>
  <c r="GP39" i="46"/>
  <c r="GI39" i="46"/>
  <c r="GJ39" i="46"/>
  <c r="GK39" i="46"/>
  <c r="GL39" i="46"/>
  <c r="GE39" i="46"/>
  <c r="GM39" i="46"/>
  <c r="GF39" i="46"/>
  <c r="GG39" i="46"/>
  <c r="GN39" i="46"/>
  <c r="GO39" i="46"/>
  <c r="GH23" i="46"/>
  <c r="GP23" i="46"/>
  <c r="GJ23" i="46"/>
  <c r="GK23" i="46"/>
  <c r="GL23" i="46"/>
  <c r="GE23" i="46"/>
  <c r="GM23" i="46"/>
  <c r="GF23" i="46"/>
  <c r="GG23" i="46"/>
  <c r="GN23" i="46"/>
  <c r="GO23" i="46"/>
  <c r="GJ98" i="46"/>
  <c r="GK98" i="46"/>
  <c r="GL98" i="46"/>
  <c r="GE98" i="46"/>
  <c r="GM98" i="46"/>
  <c r="GP98" i="46"/>
  <c r="GF98" i="46"/>
  <c r="GN98" i="46"/>
  <c r="GG98" i="46"/>
  <c r="GO98" i="46"/>
  <c r="GH98" i="46"/>
  <c r="GI98" i="46"/>
  <c r="GH25" i="46"/>
  <c r="GP25" i="46"/>
  <c r="GJ25" i="46"/>
  <c r="GK25" i="46"/>
  <c r="GL25" i="46"/>
  <c r="GE25" i="46"/>
  <c r="GM25" i="46"/>
  <c r="GF25" i="46"/>
  <c r="GG25" i="46"/>
  <c r="GN25" i="46"/>
  <c r="GO25" i="46"/>
  <c r="GH37" i="46"/>
  <c r="GP37" i="46"/>
  <c r="GJ37" i="46"/>
  <c r="GK37" i="46"/>
  <c r="GL37" i="46"/>
  <c r="GE37" i="46"/>
  <c r="GM37" i="46"/>
  <c r="GN37" i="46"/>
  <c r="GO37" i="46"/>
  <c r="GF37" i="46"/>
  <c r="GG37" i="46"/>
  <c r="GH65" i="46"/>
  <c r="GP65" i="46"/>
  <c r="GJ65" i="46"/>
  <c r="GK65" i="46"/>
  <c r="GL65" i="46"/>
  <c r="GE65" i="46"/>
  <c r="GM65" i="46"/>
  <c r="GF65" i="46"/>
  <c r="GG65" i="46"/>
  <c r="GN65" i="46"/>
  <c r="GO65" i="46"/>
  <c r="GF87" i="46"/>
  <c r="GN87" i="46"/>
  <c r="GG87" i="46"/>
  <c r="GO87" i="46"/>
  <c r="GL87" i="46"/>
  <c r="GH87" i="46"/>
  <c r="GP87" i="46"/>
  <c r="GI87" i="46"/>
  <c r="GJ87" i="46"/>
  <c r="GK87" i="46"/>
  <c r="GE87" i="46"/>
  <c r="GM87" i="46"/>
  <c r="FU53" i="46"/>
  <c r="GL64" i="46"/>
  <c r="GE64" i="46"/>
  <c r="GM64" i="46"/>
  <c r="GF64" i="46"/>
  <c r="GN64" i="46"/>
  <c r="GG64" i="46"/>
  <c r="GO64" i="46"/>
  <c r="GH64" i="46"/>
  <c r="GP64" i="46"/>
  <c r="GJ64" i="46"/>
  <c r="GK64" i="46"/>
  <c r="GJ84" i="46"/>
  <c r="GK84" i="46"/>
  <c r="GH84" i="46"/>
  <c r="GL84" i="46"/>
  <c r="GP84" i="46"/>
  <c r="GE84" i="46"/>
  <c r="GM84" i="46"/>
  <c r="GF84" i="46"/>
  <c r="GN84" i="46"/>
  <c r="GG84" i="46"/>
  <c r="GO84" i="46"/>
  <c r="GI84" i="46"/>
  <c r="GL48" i="46"/>
  <c r="GE48" i="46"/>
  <c r="GM48" i="46"/>
  <c r="GF48" i="46"/>
  <c r="GN48" i="46"/>
  <c r="GG48" i="46"/>
  <c r="GO48" i="46"/>
  <c r="GH48" i="46"/>
  <c r="GP48" i="46"/>
  <c r="GK48" i="46"/>
  <c r="GJ48" i="46"/>
  <c r="GJ16" i="46"/>
  <c r="GK16" i="46"/>
  <c r="GL16" i="46"/>
  <c r="GH16" i="46"/>
  <c r="GE16" i="46"/>
  <c r="GM16" i="46"/>
  <c r="GP16" i="46"/>
  <c r="GF16" i="46"/>
  <c r="GN16" i="46"/>
  <c r="GG16" i="46"/>
  <c r="GO16" i="46"/>
  <c r="GL40" i="46"/>
  <c r="GE40" i="46"/>
  <c r="GM40" i="46"/>
  <c r="GF40" i="46"/>
  <c r="GN40" i="46"/>
  <c r="GG40" i="46"/>
  <c r="GO40" i="46"/>
  <c r="GH40" i="46"/>
  <c r="GP40" i="46"/>
  <c r="GI40" i="46"/>
  <c r="GJ40" i="46"/>
  <c r="GK40" i="46"/>
  <c r="GF99" i="46"/>
  <c r="GN99" i="46"/>
  <c r="GG99" i="46"/>
  <c r="GO99" i="46"/>
  <c r="GH99" i="46"/>
  <c r="GP99" i="46"/>
  <c r="GL99" i="46"/>
  <c r="GI99" i="46"/>
  <c r="GJ99" i="46"/>
  <c r="GK99" i="46"/>
  <c r="GM99" i="46"/>
  <c r="GE99" i="46"/>
  <c r="GJ18" i="46"/>
  <c r="GH18" i="46"/>
  <c r="GK18" i="46"/>
  <c r="GL18" i="46"/>
  <c r="GE18" i="46"/>
  <c r="GM18" i="46"/>
  <c r="GF18" i="46"/>
  <c r="GN18" i="46"/>
  <c r="GP18" i="46"/>
  <c r="GG18" i="46"/>
  <c r="GO18" i="46"/>
  <c r="GL28" i="46"/>
  <c r="GE28" i="46"/>
  <c r="GM28" i="46"/>
  <c r="GF28" i="46"/>
  <c r="GN28" i="46"/>
  <c r="GG28" i="46"/>
  <c r="GO28" i="46"/>
  <c r="GH28" i="46"/>
  <c r="GP28" i="46"/>
  <c r="GJ28" i="46"/>
  <c r="GK28" i="46"/>
  <c r="GH55" i="46"/>
  <c r="GP55" i="46"/>
  <c r="GI55" i="46"/>
  <c r="GJ55" i="46"/>
  <c r="GK55" i="46"/>
  <c r="GL55" i="46"/>
  <c r="GE55" i="46"/>
  <c r="GM55" i="46"/>
  <c r="GF55" i="46"/>
  <c r="GG55" i="46"/>
  <c r="GN55" i="46"/>
  <c r="GO55" i="46"/>
  <c r="GF85" i="46"/>
  <c r="GN85" i="46"/>
  <c r="GG85" i="46"/>
  <c r="GO85" i="46"/>
  <c r="GH85" i="46"/>
  <c r="GP85" i="46"/>
  <c r="GI85" i="46"/>
  <c r="GJ85" i="46"/>
  <c r="GL85" i="46"/>
  <c r="GK85" i="46"/>
  <c r="GE85" i="46"/>
  <c r="GM85" i="46"/>
  <c r="GL70" i="46"/>
  <c r="GE70" i="46"/>
  <c r="GM70" i="46"/>
  <c r="GF70" i="46"/>
  <c r="GN70" i="46"/>
  <c r="GG70" i="46"/>
  <c r="GO70" i="46"/>
  <c r="GH70" i="46"/>
  <c r="GP70" i="46"/>
  <c r="GJ70" i="46"/>
  <c r="GK70" i="46"/>
  <c r="GH69" i="46"/>
  <c r="GP69" i="46"/>
  <c r="GI69" i="46"/>
  <c r="GJ69" i="46"/>
  <c r="GK69" i="46"/>
  <c r="GL69" i="46"/>
  <c r="GE69" i="46"/>
  <c r="GM69" i="46"/>
  <c r="GN69" i="46"/>
  <c r="GF69" i="46"/>
  <c r="GG69" i="46"/>
  <c r="GO69" i="46"/>
  <c r="GJ92" i="46"/>
  <c r="GK92" i="46"/>
  <c r="GL92" i="46"/>
  <c r="GE92" i="46"/>
  <c r="GM92" i="46"/>
  <c r="GP92" i="46"/>
  <c r="GF92" i="46"/>
  <c r="GN92" i="46"/>
  <c r="GG92" i="46"/>
  <c r="GO92" i="46"/>
  <c r="GH92" i="46"/>
  <c r="GI92" i="46"/>
  <c r="FJ53" i="46"/>
  <c r="FP53" i="46"/>
  <c r="FL53" i="46"/>
  <c r="FK53" i="46"/>
  <c r="FM53" i="46"/>
  <c r="FS53" i="46"/>
  <c r="FR53" i="46"/>
  <c r="HW103" i="46"/>
  <c r="IE103" i="46"/>
  <c r="HX103" i="46"/>
  <c r="IF103" i="46"/>
  <c r="HY103" i="46"/>
  <c r="IG103" i="46"/>
  <c r="HZ103" i="46"/>
  <c r="IA103" i="46"/>
  <c r="HU103" i="46"/>
  <c r="IC103" i="46"/>
  <c r="HV103" i="46"/>
  <c r="ID103" i="46"/>
  <c r="IB103" i="46"/>
  <c r="FT53" i="46"/>
  <c r="HA100" i="46"/>
  <c r="HJ100" i="46"/>
  <c r="HB100" i="46"/>
  <c r="HI100" i="46"/>
  <c r="HF100" i="46"/>
  <c r="HH100" i="46"/>
  <c r="HE100" i="46"/>
  <c r="HD100" i="46"/>
  <c r="GZ100" i="46"/>
  <c r="HD72" i="46"/>
  <c r="GZ72" i="46"/>
  <c r="HJ72" i="46"/>
  <c r="HB72" i="46"/>
  <c r="HE72" i="46"/>
  <c r="HA72" i="46"/>
  <c r="HH72" i="46"/>
  <c r="HI72" i="46"/>
  <c r="HF72" i="46"/>
  <c r="HA60" i="46"/>
  <c r="HJ60" i="46"/>
  <c r="HB60" i="46"/>
  <c r="HI60" i="46"/>
  <c r="HF60" i="46"/>
  <c r="HH60" i="46"/>
  <c r="HE60" i="46"/>
  <c r="HD60" i="46"/>
  <c r="GZ60" i="46"/>
  <c r="HJ35" i="46"/>
  <c r="HI35" i="46"/>
  <c r="HF35" i="46"/>
  <c r="HA35" i="46"/>
  <c r="GZ35" i="46"/>
  <c r="HH35" i="46"/>
  <c r="HB35" i="46"/>
  <c r="HE35" i="46"/>
  <c r="HD35" i="46"/>
  <c r="HJ86" i="46"/>
  <c r="HI86" i="46"/>
  <c r="HF86" i="46"/>
  <c r="HH86" i="46"/>
  <c r="HE86" i="46"/>
  <c r="GZ86" i="46"/>
  <c r="HA86" i="46"/>
  <c r="HB86" i="46"/>
  <c r="HD86" i="46"/>
  <c r="HJ70" i="46"/>
  <c r="HI70" i="46"/>
  <c r="HF70" i="46"/>
  <c r="HH70" i="46"/>
  <c r="HE70" i="46"/>
  <c r="GZ70" i="46"/>
  <c r="HA70" i="46"/>
  <c r="HB70" i="46"/>
  <c r="HD70" i="46"/>
  <c r="HB65" i="46"/>
  <c r="HJ65" i="46"/>
  <c r="HI65" i="46"/>
  <c r="HF65" i="46"/>
  <c r="HH65" i="46"/>
  <c r="HE65" i="46"/>
  <c r="HD65" i="46"/>
  <c r="GZ65" i="46"/>
  <c r="HA65" i="46"/>
  <c r="HD88" i="46"/>
  <c r="GZ88" i="46"/>
  <c r="HJ88" i="46"/>
  <c r="HB88" i="46"/>
  <c r="HI88" i="46"/>
  <c r="HF88" i="46"/>
  <c r="HH88" i="46"/>
  <c r="HE88" i="46"/>
  <c r="HA88" i="46"/>
  <c r="HJ30" i="46"/>
  <c r="HI30" i="46"/>
  <c r="HH30" i="46"/>
  <c r="HE30" i="46"/>
  <c r="GZ30" i="46"/>
  <c r="HD30" i="46"/>
  <c r="HA30" i="46"/>
  <c r="HB30" i="46"/>
  <c r="HF30" i="46"/>
  <c r="HB57" i="46"/>
  <c r="HJ57" i="46"/>
  <c r="HI57" i="46"/>
  <c r="HF57" i="46"/>
  <c r="HH57" i="46"/>
  <c r="HE57" i="46"/>
  <c r="HD57" i="46"/>
  <c r="GZ57" i="46"/>
  <c r="HA57" i="46"/>
  <c r="HJ47" i="46"/>
  <c r="GZ47" i="46"/>
  <c r="HI47" i="46"/>
  <c r="HF47" i="46"/>
  <c r="HA47" i="46"/>
  <c r="HH47" i="46"/>
  <c r="HE47" i="46"/>
  <c r="HB47" i="46"/>
  <c r="HD47" i="46"/>
  <c r="HH85" i="46"/>
  <c r="HE85" i="46"/>
  <c r="HD85" i="46"/>
  <c r="GZ85" i="46"/>
  <c r="HA85" i="46"/>
  <c r="HB85" i="46"/>
  <c r="HJ85" i="46"/>
  <c r="HI85" i="46"/>
  <c r="HF85" i="46"/>
  <c r="HH93" i="46"/>
  <c r="HE93" i="46"/>
  <c r="HD93" i="46"/>
  <c r="GZ93" i="46"/>
  <c r="HA93" i="46"/>
  <c r="HB93" i="46"/>
  <c r="HF93" i="46"/>
  <c r="HI93" i="46"/>
  <c r="HJ93" i="46"/>
  <c r="HA44" i="46"/>
  <c r="HJ44" i="46"/>
  <c r="HB44" i="46"/>
  <c r="HI44" i="46"/>
  <c r="HF44" i="46"/>
  <c r="HH44" i="46"/>
  <c r="HE44" i="46"/>
  <c r="HD44" i="46"/>
  <c r="GZ44" i="46"/>
  <c r="HJ55" i="46"/>
  <c r="GZ55" i="46"/>
  <c r="HI55" i="46"/>
  <c r="HF55" i="46"/>
  <c r="HA55" i="46"/>
  <c r="HH55" i="46"/>
  <c r="HE55" i="46"/>
  <c r="HB55" i="46"/>
  <c r="HD55" i="46"/>
  <c r="HA36" i="46"/>
  <c r="HJ36" i="46"/>
  <c r="HB36" i="46"/>
  <c r="HI36" i="46"/>
  <c r="HF36" i="46"/>
  <c r="HH36" i="46"/>
  <c r="HE36" i="46"/>
  <c r="HD36" i="46"/>
  <c r="GZ36" i="46"/>
  <c r="HJ71" i="46"/>
  <c r="GZ71" i="46"/>
  <c r="HI71" i="46"/>
  <c r="HF71" i="46"/>
  <c r="HA71" i="46"/>
  <c r="HH71" i="46"/>
  <c r="HE71" i="46"/>
  <c r="HB71" i="46"/>
  <c r="HD71" i="46"/>
  <c r="HD32" i="46"/>
  <c r="GZ32" i="46"/>
  <c r="HJ32" i="46"/>
  <c r="HB32" i="46"/>
  <c r="HE32" i="46"/>
  <c r="HI32" i="46"/>
  <c r="HH32" i="46"/>
  <c r="HF32" i="46"/>
  <c r="HA32" i="46"/>
  <c r="HA76" i="46"/>
  <c r="HJ76" i="46"/>
  <c r="HB76" i="46"/>
  <c r="HI76" i="46"/>
  <c r="HF76" i="46"/>
  <c r="HH76" i="46"/>
  <c r="HE76" i="46"/>
  <c r="HD76" i="46"/>
  <c r="GZ76" i="46"/>
  <c r="HJ94" i="46"/>
  <c r="HI94" i="46"/>
  <c r="HF94" i="46"/>
  <c r="HH94" i="46"/>
  <c r="HE94" i="46"/>
  <c r="GZ94" i="46"/>
  <c r="HB94" i="46"/>
  <c r="HA94" i="46"/>
  <c r="HD94" i="46"/>
  <c r="HB49" i="46"/>
  <c r="HJ49" i="46"/>
  <c r="HI49" i="46"/>
  <c r="HF49" i="46"/>
  <c r="HH49" i="46"/>
  <c r="HE49" i="46"/>
  <c r="HD49" i="46"/>
  <c r="GZ49" i="46"/>
  <c r="HA49" i="46"/>
  <c r="HJ59" i="46"/>
  <c r="HI59" i="46"/>
  <c r="HF59" i="46"/>
  <c r="HA59" i="46"/>
  <c r="HD59" i="46"/>
  <c r="HH59" i="46"/>
  <c r="HE59" i="46"/>
  <c r="GZ59" i="46"/>
  <c r="HB59" i="46"/>
  <c r="HB81" i="46"/>
  <c r="HJ81" i="46"/>
  <c r="HI81" i="46"/>
  <c r="HF81" i="46"/>
  <c r="HH81" i="46"/>
  <c r="HE81" i="46"/>
  <c r="HD81" i="46"/>
  <c r="HA81" i="46"/>
  <c r="GZ81" i="46"/>
  <c r="HJ54" i="46"/>
  <c r="HI54" i="46"/>
  <c r="HF54" i="46"/>
  <c r="HH54" i="46"/>
  <c r="HE54" i="46"/>
  <c r="GZ54" i="46"/>
  <c r="HB54" i="46"/>
  <c r="HA54" i="46"/>
  <c r="HD54" i="46"/>
  <c r="HD56" i="46"/>
  <c r="GZ56" i="46"/>
  <c r="HJ56" i="46"/>
  <c r="HB56" i="46"/>
  <c r="HA56" i="46"/>
  <c r="HI56" i="46"/>
  <c r="HF56" i="46"/>
  <c r="HH56" i="46"/>
  <c r="HE56" i="46"/>
  <c r="HA92" i="46"/>
  <c r="HJ92" i="46"/>
  <c r="HB92" i="46"/>
  <c r="HI92" i="46"/>
  <c r="HF92" i="46"/>
  <c r="HH92" i="46"/>
  <c r="HE92" i="46"/>
  <c r="HD92" i="46"/>
  <c r="GZ92" i="46"/>
  <c r="HJ91" i="46"/>
  <c r="HI91" i="46"/>
  <c r="HF91" i="46"/>
  <c r="HA91" i="46"/>
  <c r="HH91" i="46"/>
  <c r="HD91" i="46"/>
  <c r="HB91" i="46"/>
  <c r="GZ91" i="46"/>
  <c r="HE91" i="46"/>
  <c r="HH77" i="46"/>
  <c r="HE77" i="46"/>
  <c r="HD77" i="46"/>
  <c r="GZ77" i="46"/>
  <c r="HA77" i="46"/>
  <c r="HB77" i="46"/>
  <c r="HJ77" i="46"/>
  <c r="HI77" i="46"/>
  <c r="HF77" i="46"/>
  <c r="HI34" i="46"/>
  <c r="HF34" i="46"/>
  <c r="HH34" i="46"/>
  <c r="HE34" i="46"/>
  <c r="GZ34" i="46"/>
  <c r="HD34" i="46"/>
  <c r="HA34" i="46"/>
  <c r="HB34" i="46"/>
  <c r="HJ34" i="46"/>
  <c r="HB33" i="46"/>
  <c r="HJ33" i="46"/>
  <c r="HI33" i="46"/>
  <c r="HF33" i="46"/>
  <c r="HH33" i="46"/>
  <c r="HD33" i="46"/>
  <c r="HA33" i="46"/>
  <c r="HE33" i="46"/>
  <c r="GZ33" i="46"/>
  <c r="HJ67" i="46"/>
  <c r="HI67" i="46"/>
  <c r="HF67" i="46"/>
  <c r="HA67" i="46"/>
  <c r="HH67" i="46"/>
  <c r="HE67" i="46"/>
  <c r="HD67" i="46"/>
  <c r="GZ67" i="46"/>
  <c r="HB67" i="46"/>
  <c r="HD40" i="46"/>
  <c r="GZ40" i="46"/>
  <c r="HJ40" i="46"/>
  <c r="HB40" i="46"/>
  <c r="HH40" i="46"/>
  <c r="HA40" i="46"/>
  <c r="HI40" i="46"/>
  <c r="HF40" i="46"/>
  <c r="HE40" i="46"/>
  <c r="HJ102" i="46"/>
  <c r="HI102" i="46"/>
  <c r="HF102" i="46"/>
  <c r="HH102" i="46"/>
  <c r="HE102" i="46"/>
  <c r="GZ102" i="46"/>
  <c r="HB102" i="46"/>
  <c r="HA102" i="46"/>
  <c r="HD102" i="46"/>
  <c r="HH69" i="46"/>
  <c r="HE69" i="46"/>
  <c r="HD69" i="46"/>
  <c r="GZ69" i="46"/>
  <c r="HA69" i="46"/>
  <c r="HI69" i="46"/>
  <c r="HF69" i="46"/>
  <c r="HJ69" i="46"/>
  <c r="HB69" i="46"/>
  <c r="HJ87" i="46"/>
  <c r="GZ87" i="46"/>
  <c r="HI87" i="46"/>
  <c r="HF87" i="46"/>
  <c r="HA87" i="46"/>
  <c r="HH87" i="46"/>
  <c r="HE87" i="46"/>
  <c r="HB87" i="46"/>
  <c r="HD87" i="46"/>
  <c r="HI98" i="46"/>
  <c r="HF98" i="46"/>
  <c r="HH98" i="46"/>
  <c r="HE98" i="46"/>
  <c r="GZ98" i="46"/>
  <c r="HD98" i="46"/>
  <c r="HA98" i="46"/>
  <c r="HB98" i="46"/>
  <c r="HJ98" i="46"/>
  <c r="HI66" i="46"/>
  <c r="HF66" i="46"/>
  <c r="HH66" i="46"/>
  <c r="HE66" i="46"/>
  <c r="GZ66" i="46"/>
  <c r="HD66" i="46"/>
  <c r="HA66" i="46"/>
  <c r="HB66" i="46"/>
  <c r="HJ66" i="46"/>
  <c r="HJ43" i="46"/>
  <c r="HI43" i="46"/>
  <c r="HF43" i="46"/>
  <c r="HA43" i="46"/>
  <c r="GZ43" i="46"/>
  <c r="HB43" i="46"/>
  <c r="HH43" i="46"/>
  <c r="HE43" i="46"/>
  <c r="HD43" i="46"/>
  <c r="HJ38" i="46"/>
  <c r="HI38" i="46"/>
  <c r="HF38" i="46"/>
  <c r="HH38" i="46"/>
  <c r="HE38" i="46"/>
  <c r="GZ38" i="46"/>
  <c r="HD38" i="46"/>
  <c r="HA38" i="46"/>
  <c r="HB38" i="46"/>
  <c r="HJ31" i="46"/>
  <c r="GZ31" i="46"/>
  <c r="HI31" i="46"/>
  <c r="HF31" i="46"/>
  <c r="HA31" i="46"/>
  <c r="HH31" i="46"/>
  <c r="HE31" i="46"/>
  <c r="HB31" i="46"/>
  <c r="HD31" i="46"/>
  <c r="HD64" i="46"/>
  <c r="GZ64" i="46"/>
  <c r="HJ64" i="46"/>
  <c r="HB64" i="46"/>
  <c r="HA64" i="46"/>
  <c r="HI64" i="46"/>
  <c r="HF64" i="46"/>
  <c r="HH64" i="46"/>
  <c r="HE64" i="46"/>
  <c r="HJ95" i="46"/>
  <c r="GZ95" i="46"/>
  <c r="HI95" i="46"/>
  <c r="HF95" i="46"/>
  <c r="HA95" i="46"/>
  <c r="HH95" i="46"/>
  <c r="HE95" i="46"/>
  <c r="HB95" i="46"/>
  <c r="HD95" i="46"/>
  <c r="HH61" i="46"/>
  <c r="HE61" i="46"/>
  <c r="HD61" i="46"/>
  <c r="GZ61" i="46"/>
  <c r="HA61" i="46"/>
  <c r="HB61" i="46"/>
  <c r="HI61" i="46"/>
  <c r="HJ61" i="46"/>
  <c r="HF61" i="46"/>
  <c r="HJ75" i="46"/>
  <c r="HI75" i="46"/>
  <c r="HF75" i="46"/>
  <c r="HA75" i="46"/>
  <c r="HB75" i="46"/>
  <c r="HH75" i="46"/>
  <c r="HE75" i="46"/>
  <c r="HD75" i="46"/>
  <c r="GZ75" i="46"/>
  <c r="HH37" i="46"/>
  <c r="HE37" i="46"/>
  <c r="HD37" i="46"/>
  <c r="GZ37" i="46"/>
  <c r="HA37" i="46"/>
  <c r="HI37" i="46"/>
  <c r="HF37" i="46"/>
  <c r="HJ37" i="46"/>
  <c r="HB37" i="46"/>
  <c r="HI50" i="46"/>
  <c r="HF50" i="46"/>
  <c r="HH50" i="46"/>
  <c r="HE50" i="46"/>
  <c r="GZ50" i="46"/>
  <c r="HD50" i="46"/>
  <c r="HA50" i="46"/>
  <c r="HB50" i="46"/>
  <c r="HJ50" i="46"/>
  <c r="HI74" i="46"/>
  <c r="HF74" i="46"/>
  <c r="HH74" i="46"/>
  <c r="HE74" i="46"/>
  <c r="GZ74" i="46"/>
  <c r="HD74" i="46"/>
  <c r="HA74" i="46"/>
  <c r="HB74" i="46"/>
  <c r="HJ74" i="46"/>
  <c r="HB89" i="46"/>
  <c r="HJ89" i="46"/>
  <c r="HI89" i="46"/>
  <c r="HF89" i="46"/>
  <c r="HH89" i="46"/>
  <c r="HE89" i="46"/>
  <c r="HD89" i="46"/>
  <c r="GZ89" i="46"/>
  <c r="HA89" i="46"/>
  <c r="HJ78" i="46"/>
  <c r="HI78" i="46"/>
  <c r="HF78" i="46"/>
  <c r="HH78" i="46"/>
  <c r="HE78" i="46"/>
  <c r="GZ78" i="46"/>
  <c r="HD78" i="46"/>
  <c r="HA78" i="46"/>
  <c r="HB78" i="46"/>
  <c r="HA68" i="46"/>
  <c r="HJ68" i="46"/>
  <c r="HB68" i="46"/>
  <c r="HI68" i="46"/>
  <c r="HF68" i="46"/>
  <c r="HH68" i="46"/>
  <c r="HE68" i="46"/>
  <c r="HD68" i="46"/>
  <c r="GZ68" i="46"/>
  <c r="HJ62" i="46"/>
  <c r="HI62" i="46"/>
  <c r="HF62" i="46"/>
  <c r="HH62" i="46"/>
  <c r="HE62" i="46"/>
  <c r="GZ62" i="46"/>
  <c r="HB62" i="46"/>
  <c r="HD62" i="46"/>
  <c r="HA62" i="46"/>
  <c r="HI90" i="46"/>
  <c r="HF90" i="46"/>
  <c r="HH90" i="46"/>
  <c r="HE90" i="46"/>
  <c r="GZ90" i="46"/>
  <c r="HD90" i="46"/>
  <c r="HA90" i="46"/>
  <c r="HB90" i="46"/>
  <c r="HJ90" i="46"/>
  <c r="HA84" i="46"/>
  <c r="HJ84" i="46"/>
  <c r="HB84" i="46"/>
  <c r="HI84" i="46"/>
  <c r="HF84" i="46"/>
  <c r="HH84" i="46"/>
  <c r="HE84" i="46"/>
  <c r="HD84" i="46"/>
  <c r="GZ84" i="46"/>
  <c r="HB97" i="46"/>
  <c r="HJ97" i="46"/>
  <c r="HI97" i="46"/>
  <c r="HF97" i="46"/>
  <c r="HH97" i="46"/>
  <c r="HE97" i="46"/>
  <c r="HD97" i="46"/>
  <c r="GZ97" i="46"/>
  <c r="HA97" i="46"/>
  <c r="HJ51" i="46"/>
  <c r="HI51" i="46"/>
  <c r="HF51" i="46"/>
  <c r="HA51" i="46"/>
  <c r="HD51" i="46"/>
  <c r="GZ51" i="46"/>
  <c r="HB51" i="46"/>
  <c r="HH51" i="46"/>
  <c r="HE51" i="46"/>
  <c r="HJ99" i="46"/>
  <c r="HI99" i="46"/>
  <c r="HF99" i="46"/>
  <c r="HA99" i="46"/>
  <c r="GZ99" i="46"/>
  <c r="HH99" i="46"/>
  <c r="HE99" i="46"/>
  <c r="HB99" i="46"/>
  <c r="HD99" i="46"/>
  <c r="HH101" i="46"/>
  <c r="HE101" i="46"/>
  <c r="HD101" i="46"/>
  <c r="GZ101" i="46"/>
  <c r="HA101" i="46"/>
  <c r="HJ101" i="46"/>
  <c r="HI101" i="46"/>
  <c r="HF101" i="46"/>
  <c r="HB101" i="46"/>
  <c r="HA52" i="46"/>
  <c r="HJ52" i="46"/>
  <c r="HB52" i="46"/>
  <c r="HI52" i="46"/>
  <c r="HF52" i="46"/>
  <c r="HH52" i="46"/>
  <c r="HE52" i="46"/>
  <c r="HD52" i="46"/>
  <c r="GZ52" i="46"/>
  <c r="HH29" i="46"/>
  <c r="HE29" i="46"/>
  <c r="HD29" i="46"/>
  <c r="GZ29" i="46"/>
  <c r="HA29" i="46"/>
  <c r="HF29" i="46"/>
  <c r="HI29" i="46"/>
  <c r="HB29" i="46"/>
  <c r="HJ29" i="46"/>
  <c r="HI42" i="46"/>
  <c r="HF42" i="46"/>
  <c r="HH42" i="46"/>
  <c r="HE42" i="46"/>
  <c r="GZ42" i="46"/>
  <c r="HD42" i="46"/>
  <c r="HA42" i="46"/>
  <c r="HB42" i="46"/>
  <c r="HJ42" i="46"/>
  <c r="HI82" i="46"/>
  <c r="HF82" i="46"/>
  <c r="HH82" i="46"/>
  <c r="HE82" i="46"/>
  <c r="GZ82" i="46"/>
  <c r="HD82" i="46"/>
  <c r="HA82" i="46"/>
  <c r="HB82" i="46"/>
  <c r="HJ82" i="46"/>
  <c r="HJ83" i="46"/>
  <c r="HI83" i="46"/>
  <c r="HF83" i="46"/>
  <c r="HA83" i="46"/>
  <c r="HH83" i="46"/>
  <c r="HE83" i="46"/>
  <c r="HD83" i="46"/>
  <c r="GZ83" i="46"/>
  <c r="HB83" i="46"/>
  <c r="HI58" i="46"/>
  <c r="HF58" i="46"/>
  <c r="HH58" i="46"/>
  <c r="HE58" i="46"/>
  <c r="GZ58" i="46"/>
  <c r="HD58" i="46"/>
  <c r="HA58" i="46"/>
  <c r="HB58" i="46"/>
  <c r="HJ58" i="46"/>
  <c r="HJ39" i="46"/>
  <c r="GZ39" i="46"/>
  <c r="HI39" i="46"/>
  <c r="HF39" i="46"/>
  <c r="HA39" i="46"/>
  <c r="HH39" i="46"/>
  <c r="HE39" i="46"/>
  <c r="HB39" i="46"/>
  <c r="HD39" i="46"/>
  <c r="HK53" i="46"/>
  <c r="HH53" i="46"/>
  <c r="HE53" i="46"/>
  <c r="HD53" i="46"/>
  <c r="GZ53" i="46"/>
  <c r="HA53" i="46"/>
  <c r="HJ53" i="46"/>
  <c r="HI53" i="46"/>
  <c r="HF53" i="46"/>
  <c r="HB53" i="46"/>
  <c r="HJ79" i="46"/>
  <c r="GZ79" i="46"/>
  <c r="HI79" i="46"/>
  <c r="HF79" i="46"/>
  <c r="HA79" i="46"/>
  <c r="HH79" i="46"/>
  <c r="HE79" i="46"/>
  <c r="HB79" i="46"/>
  <c r="HD79" i="46"/>
  <c r="HB73" i="46"/>
  <c r="HJ73" i="46"/>
  <c r="HI73" i="46"/>
  <c r="HF73" i="46"/>
  <c r="HH73" i="46"/>
  <c r="HE73" i="46"/>
  <c r="HD73" i="46"/>
  <c r="GZ73" i="46"/>
  <c r="HA73" i="46"/>
  <c r="HB41" i="46"/>
  <c r="HJ41" i="46"/>
  <c r="HI41" i="46"/>
  <c r="HF41" i="46"/>
  <c r="HH41" i="46"/>
  <c r="HE41" i="46"/>
  <c r="HD41" i="46"/>
  <c r="HA41" i="46"/>
  <c r="GZ41" i="46"/>
  <c r="HD48" i="46"/>
  <c r="GZ48" i="46"/>
  <c r="HJ48" i="46"/>
  <c r="HB48" i="46"/>
  <c r="HH48" i="46"/>
  <c r="HE48" i="46"/>
  <c r="HA48" i="46"/>
  <c r="HI48" i="46"/>
  <c r="HF48" i="46"/>
  <c r="HJ46" i="46"/>
  <c r="HI46" i="46"/>
  <c r="HF46" i="46"/>
  <c r="HH46" i="46"/>
  <c r="HE46" i="46"/>
  <c r="GZ46" i="46"/>
  <c r="HD46" i="46"/>
  <c r="HA46" i="46"/>
  <c r="HB46" i="46"/>
  <c r="HD96" i="46"/>
  <c r="GZ96" i="46"/>
  <c r="HJ96" i="46"/>
  <c r="HB96" i="46"/>
  <c r="HI96" i="46"/>
  <c r="HF96" i="46"/>
  <c r="HA96" i="46"/>
  <c r="HH96" i="46"/>
  <c r="HE96" i="46"/>
  <c r="HH45" i="46"/>
  <c r="HE45" i="46"/>
  <c r="HD45" i="46"/>
  <c r="GZ45" i="46"/>
  <c r="HA45" i="46"/>
  <c r="HJ45" i="46"/>
  <c r="HI45" i="46"/>
  <c r="HF45" i="46"/>
  <c r="HB45" i="46"/>
  <c r="HD80" i="46"/>
  <c r="GZ80" i="46"/>
  <c r="HJ80" i="46"/>
  <c r="HB80" i="46"/>
  <c r="HH80" i="46"/>
  <c r="HE80" i="46"/>
  <c r="HA80" i="46"/>
  <c r="HF80" i="46"/>
  <c r="HI80" i="46"/>
  <c r="HJ28" i="46"/>
  <c r="HI28" i="46"/>
  <c r="HB28" i="46"/>
  <c r="HA28" i="46"/>
  <c r="HH28" i="46"/>
  <c r="HD28" i="46"/>
  <c r="HF28" i="46"/>
  <c r="HE28" i="46"/>
  <c r="GZ28" i="46"/>
  <c r="HF27" i="46"/>
  <c r="HJ27" i="46"/>
  <c r="HE27" i="46"/>
  <c r="HI27" i="46"/>
  <c r="HD27" i="46"/>
  <c r="HH27" i="46"/>
  <c r="GZ27" i="46"/>
  <c r="HA27" i="46"/>
  <c r="HB27" i="46"/>
  <c r="HI26" i="46"/>
  <c r="HH26" i="46"/>
  <c r="HF26" i="46"/>
  <c r="HE26" i="46"/>
  <c r="HD26" i="46"/>
  <c r="GZ26" i="46"/>
  <c r="HJ26" i="46"/>
  <c r="HA26" i="46"/>
  <c r="HB26" i="46"/>
  <c r="HD25" i="46"/>
  <c r="HJ25" i="46"/>
  <c r="GZ25" i="46"/>
  <c r="HI25" i="46"/>
  <c r="HA25" i="46"/>
  <c r="HE25" i="46"/>
  <c r="HH25" i="46"/>
  <c r="HB25" i="46"/>
  <c r="HF25" i="46"/>
  <c r="HA24" i="46"/>
  <c r="HB24" i="46"/>
  <c r="GZ24" i="46"/>
  <c r="HH24" i="46"/>
  <c r="HJ24" i="46"/>
  <c r="HF24" i="46"/>
  <c r="HI24" i="46"/>
  <c r="HE24" i="46"/>
  <c r="HD24" i="46"/>
  <c r="HI23" i="46"/>
  <c r="HF23" i="46"/>
  <c r="HH23" i="46"/>
  <c r="HE23" i="46"/>
  <c r="HD23" i="46"/>
  <c r="HA23" i="46"/>
  <c r="HJ23" i="46"/>
  <c r="HB23" i="46"/>
  <c r="GZ23" i="46"/>
  <c r="HF22" i="46"/>
  <c r="HE22" i="46"/>
  <c r="HJ22" i="46"/>
  <c r="HD22" i="46"/>
  <c r="HI22" i="46"/>
  <c r="GZ22" i="46"/>
  <c r="HH22" i="46"/>
  <c r="HB22" i="46"/>
  <c r="HA22" i="46"/>
  <c r="HH21" i="46"/>
  <c r="HE21" i="46"/>
  <c r="GZ21" i="46"/>
  <c r="HD21" i="46"/>
  <c r="HA21" i="46"/>
  <c r="HB21" i="46"/>
  <c r="HJ21" i="46"/>
  <c r="HI21" i="46"/>
  <c r="HF21" i="46"/>
  <c r="HJ20" i="46"/>
  <c r="HI20" i="46"/>
  <c r="HB20" i="46"/>
  <c r="HH20" i="46"/>
  <c r="HA20" i="46"/>
  <c r="HF20" i="46"/>
  <c r="HE20" i="46"/>
  <c r="GZ20" i="46"/>
  <c r="HD20" i="46"/>
  <c r="HF19" i="46"/>
  <c r="HB19" i="46"/>
  <c r="HJ19" i="46"/>
  <c r="HE19" i="46"/>
  <c r="GZ19" i="46"/>
  <c r="HI19" i="46"/>
  <c r="HD19" i="46"/>
  <c r="HA19" i="46"/>
  <c r="HH19" i="46"/>
  <c r="HH18" i="46"/>
  <c r="HE18" i="46"/>
  <c r="GZ18" i="46"/>
  <c r="HF18" i="46"/>
  <c r="HD18" i="46"/>
  <c r="HA18" i="46"/>
  <c r="HI18" i="46"/>
  <c r="HB18" i="46"/>
  <c r="HJ18" i="46"/>
  <c r="HD17" i="46"/>
  <c r="HA17" i="46"/>
  <c r="HJ17" i="46"/>
  <c r="HB17" i="46"/>
  <c r="HI17" i="46"/>
  <c r="HH17" i="46"/>
  <c r="HF17" i="46"/>
  <c r="HE17" i="46"/>
  <c r="GZ17" i="46"/>
  <c r="HB16" i="46"/>
  <c r="HH16" i="46"/>
  <c r="HF16" i="46"/>
  <c r="HJ16" i="46"/>
  <c r="HI16" i="46"/>
  <c r="HE16" i="46"/>
  <c r="GZ16" i="46"/>
  <c r="HD16" i="46"/>
  <c r="HA16" i="46"/>
  <c r="FN82" i="46"/>
  <c r="FO82" i="46"/>
  <c r="FP82" i="46"/>
  <c r="FQ82" i="46"/>
  <c r="FJ82" i="46"/>
  <c r="FR82" i="46"/>
  <c r="FK82" i="46"/>
  <c r="FS82" i="46"/>
  <c r="FM82" i="46"/>
  <c r="FU82" i="46"/>
  <c r="FL82" i="46"/>
  <c r="FT82" i="46"/>
  <c r="FJ71" i="46"/>
  <c r="FR71" i="46"/>
  <c r="FK71" i="46"/>
  <c r="FS71" i="46"/>
  <c r="FL71" i="46"/>
  <c r="FT71" i="46"/>
  <c r="FP71" i="46"/>
  <c r="FM71" i="46"/>
  <c r="FU71" i="46"/>
  <c r="FO71" i="46"/>
  <c r="FQ71" i="46"/>
  <c r="FN92" i="46"/>
  <c r="FO92" i="46"/>
  <c r="FP92" i="46"/>
  <c r="FQ92" i="46"/>
  <c r="FJ92" i="46"/>
  <c r="FR92" i="46"/>
  <c r="FK92" i="46"/>
  <c r="FS92" i="46"/>
  <c r="FM92" i="46"/>
  <c r="FU92" i="46"/>
  <c r="FL92" i="46"/>
  <c r="FT92" i="46"/>
  <c r="FJ75" i="46"/>
  <c r="FR75" i="46"/>
  <c r="FK75" i="46"/>
  <c r="FS75" i="46"/>
  <c r="FL75" i="46"/>
  <c r="FT75" i="46"/>
  <c r="FM75" i="46"/>
  <c r="FU75" i="46"/>
  <c r="FN75" i="46"/>
  <c r="FO75" i="46"/>
  <c r="FQ75" i="46"/>
  <c r="FP75" i="46"/>
  <c r="FJ77" i="46"/>
  <c r="FR77" i="46"/>
  <c r="FK77" i="46"/>
  <c r="FS77" i="46"/>
  <c r="FL77" i="46"/>
  <c r="FT77" i="46"/>
  <c r="FM77" i="46"/>
  <c r="FU77" i="46"/>
  <c r="FN77" i="46"/>
  <c r="FO77" i="46"/>
  <c r="FQ77" i="46"/>
  <c r="FP77" i="46"/>
  <c r="FQ54" i="46"/>
  <c r="FJ54" i="46"/>
  <c r="FR54" i="46"/>
  <c r="FK54" i="46"/>
  <c r="FS54" i="46"/>
  <c r="FL54" i="46"/>
  <c r="FT54" i="46"/>
  <c r="FM54" i="46"/>
  <c r="FU54" i="46"/>
  <c r="FP54" i="46"/>
  <c r="FO54" i="46"/>
  <c r="FQ50" i="46"/>
  <c r="FJ50" i="46"/>
  <c r="FR50" i="46"/>
  <c r="FK50" i="46"/>
  <c r="FS50" i="46"/>
  <c r="FL50" i="46"/>
  <c r="FT50" i="46"/>
  <c r="FM50" i="46"/>
  <c r="FU50" i="46"/>
  <c r="FP50" i="46"/>
  <c r="FO50" i="46"/>
  <c r="FQ46" i="46"/>
  <c r="FJ46" i="46"/>
  <c r="FR46" i="46"/>
  <c r="FK46" i="46"/>
  <c r="FS46" i="46"/>
  <c r="FL46" i="46"/>
  <c r="FT46" i="46"/>
  <c r="FM46" i="46"/>
  <c r="FU46" i="46"/>
  <c r="FP46" i="46"/>
  <c r="FO46" i="46"/>
  <c r="FQ38" i="46"/>
  <c r="FJ38" i="46"/>
  <c r="FR38" i="46"/>
  <c r="FK38" i="46"/>
  <c r="FS38" i="46"/>
  <c r="FL38" i="46"/>
  <c r="FT38" i="46"/>
  <c r="FM38" i="46"/>
  <c r="FU38" i="46"/>
  <c r="FP38" i="46"/>
  <c r="FO38" i="46"/>
  <c r="FM59" i="46"/>
  <c r="FU59" i="46"/>
  <c r="FN59" i="46"/>
  <c r="FO59" i="46"/>
  <c r="FP59" i="46"/>
  <c r="FQ59" i="46"/>
  <c r="FL59" i="46"/>
  <c r="FT59" i="46"/>
  <c r="FJ59" i="46"/>
  <c r="FK59" i="46"/>
  <c r="FR59" i="46"/>
  <c r="FS59" i="46"/>
  <c r="FM43" i="46"/>
  <c r="FU43" i="46"/>
  <c r="FN43" i="46"/>
  <c r="FO43" i="46"/>
  <c r="FP43" i="46"/>
  <c r="FQ43" i="46"/>
  <c r="FL43" i="46"/>
  <c r="FT43" i="46"/>
  <c r="FJ43" i="46"/>
  <c r="FK43" i="46"/>
  <c r="FR43" i="46"/>
  <c r="FS43" i="46"/>
  <c r="FM55" i="46"/>
  <c r="FU55" i="46"/>
  <c r="FO55" i="46"/>
  <c r="FP55" i="46"/>
  <c r="FQ55" i="46"/>
  <c r="FL55" i="46"/>
  <c r="FT55" i="46"/>
  <c r="FR55" i="46"/>
  <c r="FJ55" i="46"/>
  <c r="FK55" i="46"/>
  <c r="FS55" i="46"/>
  <c r="FQ68" i="46"/>
  <c r="FJ68" i="46"/>
  <c r="FR68" i="46"/>
  <c r="FK68" i="46"/>
  <c r="FS68" i="46"/>
  <c r="FL68" i="46"/>
  <c r="FT68" i="46"/>
  <c r="FM68" i="46"/>
  <c r="FU68" i="46"/>
  <c r="FP68" i="46"/>
  <c r="FO68" i="46"/>
  <c r="FQ60" i="46"/>
  <c r="FJ60" i="46"/>
  <c r="FR60" i="46"/>
  <c r="FK60" i="46"/>
  <c r="FS60" i="46"/>
  <c r="FL60" i="46"/>
  <c r="FT60" i="46"/>
  <c r="FM60" i="46"/>
  <c r="FU60" i="46"/>
  <c r="FP60" i="46"/>
  <c r="FN60" i="46"/>
  <c r="FO60" i="46"/>
  <c r="FQ58" i="46"/>
  <c r="FJ58" i="46"/>
  <c r="FR58" i="46"/>
  <c r="FK58" i="46"/>
  <c r="FS58" i="46"/>
  <c r="FL58" i="46"/>
  <c r="FT58" i="46"/>
  <c r="FM58" i="46"/>
  <c r="FU58" i="46"/>
  <c r="FP58" i="46"/>
  <c r="FO58" i="46"/>
  <c r="FQ44" i="46"/>
  <c r="FJ44" i="46"/>
  <c r="FR44" i="46"/>
  <c r="FK44" i="46"/>
  <c r="FS44" i="46"/>
  <c r="FL44" i="46"/>
  <c r="FT44" i="46"/>
  <c r="FM44" i="46"/>
  <c r="FU44" i="46"/>
  <c r="FP44" i="46"/>
  <c r="FN44" i="46"/>
  <c r="FO44" i="46"/>
  <c r="FQ22" i="46"/>
  <c r="FJ22" i="46"/>
  <c r="FR22" i="46"/>
  <c r="FK22" i="46"/>
  <c r="FS22" i="46"/>
  <c r="FL22" i="46"/>
  <c r="FT22" i="46"/>
  <c r="FM22" i="46"/>
  <c r="FU22" i="46"/>
  <c r="FP22" i="46"/>
  <c r="FO22" i="46"/>
  <c r="FN94" i="46"/>
  <c r="FO94" i="46"/>
  <c r="FP94" i="46"/>
  <c r="FQ94" i="46"/>
  <c r="FJ94" i="46"/>
  <c r="FR94" i="46"/>
  <c r="FK94" i="46"/>
  <c r="FS94" i="46"/>
  <c r="FM94" i="46"/>
  <c r="FU94" i="46"/>
  <c r="FL94" i="46"/>
  <c r="FT94" i="46"/>
  <c r="FM17" i="46"/>
  <c r="FU17" i="46"/>
  <c r="FO17" i="46"/>
  <c r="FP17" i="46"/>
  <c r="FQ17" i="46"/>
  <c r="FL17" i="46"/>
  <c r="FT17" i="46"/>
  <c r="FJ17" i="46"/>
  <c r="FK17" i="46"/>
  <c r="FR17" i="46"/>
  <c r="FS17" i="46"/>
  <c r="FM35" i="46"/>
  <c r="FU35" i="46"/>
  <c r="FO35" i="46"/>
  <c r="FP35" i="46"/>
  <c r="FQ35" i="46"/>
  <c r="FL35" i="46"/>
  <c r="FT35" i="46"/>
  <c r="FJ35" i="46"/>
  <c r="FK35" i="46"/>
  <c r="FR35" i="46"/>
  <c r="FS35" i="46"/>
  <c r="FM49" i="46"/>
  <c r="FU49" i="46"/>
  <c r="FO49" i="46"/>
  <c r="FP49" i="46"/>
  <c r="FQ49" i="46"/>
  <c r="FL49" i="46"/>
  <c r="FT49" i="46"/>
  <c r="FJ49" i="46"/>
  <c r="FK49" i="46"/>
  <c r="FR49" i="46"/>
  <c r="FS49" i="46"/>
  <c r="FQ36" i="46"/>
  <c r="FJ36" i="46"/>
  <c r="FR36" i="46"/>
  <c r="FK36" i="46"/>
  <c r="FS36" i="46"/>
  <c r="FL36" i="46"/>
  <c r="FT36" i="46"/>
  <c r="FM36" i="46"/>
  <c r="FU36" i="46"/>
  <c r="FP36" i="46"/>
  <c r="FO36" i="46"/>
  <c r="FJ93" i="46"/>
  <c r="FR93" i="46"/>
  <c r="FK93" i="46"/>
  <c r="FS93" i="46"/>
  <c r="FL93" i="46"/>
  <c r="FT93" i="46"/>
  <c r="FM93" i="46"/>
  <c r="FU93" i="46"/>
  <c r="FN93" i="46"/>
  <c r="FO93" i="46"/>
  <c r="FQ93" i="46"/>
  <c r="FP93" i="46"/>
  <c r="FM39" i="46"/>
  <c r="FU39" i="46"/>
  <c r="FN39" i="46"/>
  <c r="FO39" i="46"/>
  <c r="FP39" i="46"/>
  <c r="FQ39" i="46"/>
  <c r="FL39" i="46"/>
  <c r="FT39" i="46"/>
  <c r="FR39" i="46"/>
  <c r="FJ39" i="46"/>
  <c r="FK39" i="46"/>
  <c r="FS39" i="46"/>
  <c r="FM45" i="46"/>
  <c r="FU45" i="46"/>
  <c r="FO45" i="46"/>
  <c r="FP45" i="46"/>
  <c r="FQ45" i="46"/>
  <c r="FL45" i="46"/>
  <c r="FT45" i="46"/>
  <c r="FR45" i="46"/>
  <c r="FS45" i="46"/>
  <c r="FJ45" i="46"/>
  <c r="FK45" i="46"/>
  <c r="FN80" i="46"/>
  <c r="FO80" i="46"/>
  <c r="FP80" i="46"/>
  <c r="FQ80" i="46"/>
  <c r="FJ80" i="46"/>
  <c r="FR80" i="46"/>
  <c r="FK80" i="46"/>
  <c r="FS80" i="46"/>
  <c r="FM80" i="46"/>
  <c r="FU80" i="46"/>
  <c r="FL80" i="46"/>
  <c r="FT80" i="46"/>
  <c r="FQ18" i="46"/>
  <c r="FJ18" i="46"/>
  <c r="FR18" i="46"/>
  <c r="FK18" i="46"/>
  <c r="FS18" i="46"/>
  <c r="FL18" i="46"/>
  <c r="FT18" i="46"/>
  <c r="FM18" i="46"/>
  <c r="FU18" i="46"/>
  <c r="FP18" i="46"/>
  <c r="FO18" i="46"/>
  <c r="FL70" i="46"/>
  <c r="FO70" i="46"/>
  <c r="FP70" i="46"/>
  <c r="FQ70" i="46"/>
  <c r="FJ70" i="46"/>
  <c r="FR70" i="46"/>
  <c r="FK70" i="46"/>
  <c r="FS70" i="46"/>
  <c r="FM70" i="46"/>
  <c r="FU70" i="46"/>
  <c r="FT70" i="46"/>
  <c r="FJ99" i="46"/>
  <c r="FR99" i="46"/>
  <c r="FK99" i="46"/>
  <c r="FS99" i="46"/>
  <c r="FL99" i="46"/>
  <c r="FT99" i="46"/>
  <c r="FM99" i="46"/>
  <c r="FU99" i="46"/>
  <c r="FN99" i="46"/>
  <c r="FO99" i="46"/>
  <c r="FQ99" i="46"/>
  <c r="FP99" i="46"/>
  <c r="FJ101" i="46"/>
  <c r="FR101" i="46"/>
  <c r="FK101" i="46"/>
  <c r="FS101" i="46"/>
  <c r="FL101" i="46"/>
  <c r="FT101" i="46"/>
  <c r="FM101" i="46"/>
  <c r="FU101" i="46"/>
  <c r="FN101" i="46"/>
  <c r="FO101" i="46"/>
  <c r="FQ101" i="46"/>
  <c r="FP101" i="46"/>
  <c r="FM33" i="46"/>
  <c r="FU33" i="46"/>
  <c r="FO33" i="46"/>
  <c r="FP33" i="46"/>
  <c r="FQ33" i="46"/>
  <c r="FL33" i="46"/>
  <c r="FT33" i="46"/>
  <c r="FJ33" i="46"/>
  <c r="FK33" i="46"/>
  <c r="FR33" i="46"/>
  <c r="FS33" i="46"/>
  <c r="FN88" i="46"/>
  <c r="FO88" i="46"/>
  <c r="FP88" i="46"/>
  <c r="FQ88" i="46"/>
  <c r="FJ88" i="46"/>
  <c r="FR88" i="46"/>
  <c r="FK88" i="46"/>
  <c r="FS88" i="46"/>
  <c r="FM88" i="46"/>
  <c r="FU88" i="46"/>
  <c r="FL88" i="46"/>
  <c r="FT88" i="46"/>
  <c r="FQ24" i="46"/>
  <c r="FJ24" i="46"/>
  <c r="FR24" i="46"/>
  <c r="FK24" i="46"/>
  <c r="FS24" i="46"/>
  <c r="FL24" i="46"/>
  <c r="FT24" i="46"/>
  <c r="FM24" i="46"/>
  <c r="FU24" i="46"/>
  <c r="FP24" i="46"/>
  <c r="FO24" i="46"/>
  <c r="FJ95" i="46"/>
  <c r="FR95" i="46"/>
  <c r="FK95" i="46"/>
  <c r="FS95" i="46"/>
  <c r="FL95" i="46"/>
  <c r="FT95" i="46"/>
  <c r="FM95" i="46"/>
  <c r="FU95" i="46"/>
  <c r="FN95" i="46"/>
  <c r="FO95" i="46"/>
  <c r="FQ95" i="46"/>
  <c r="FP95" i="46"/>
  <c r="FJ91" i="46"/>
  <c r="FR91" i="46"/>
  <c r="FK91" i="46"/>
  <c r="FS91" i="46"/>
  <c r="FL91" i="46"/>
  <c r="FT91" i="46"/>
  <c r="FM91" i="46"/>
  <c r="FU91" i="46"/>
  <c r="FN91" i="46"/>
  <c r="FO91" i="46"/>
  <c r="FQ91" i="46"/>
  <c r="FP91" i="46"/>
  <c r="GY53" i="46"/>
  <c r="FM29" i="46"/>
  <c r="FU29" i="46"/>
  <c r="FO29" i="46"/>
  <c r="FP29" i="46"/>
  <c r="FQ29" i="46"/>
  <c r="FL29" i="46"/>
  <c r="FT29" i="46"/>
  <c r="FR29" i="46"/>
  <c r="FS29" i="46"/>
  <c r="FJ29" i="46"/>
  <c r="FK29" i="46"/>
  <c r="FJ83" i="46"/>
  <c r="FR83" i="46"/>
  <c r="FK83" i="46"/>
  <c r="FS83" i="46"/>
  <c r="FL83" i="46"/>
  <c r="FT83" i="46"/>
  <c r="FM83" i="46"/>
  <c r="FU83" i="46"/>
  <c r="FN83" i="46"/>
  <c r="FO83" i="46"/>
  <c r="FQ83" i="46"/>
  <c r="FP83" i="46"/>
  <c r="FM37" i="46"/>
  <c r="FU37" i="46"/>
  <c r="FO37" i="46"/>
  <c r="FP37" i="46"/>
  <c r="FQ37" i="46"/>
  <c r="FL37" i="46"/>
  <c r="FT37" i="46"/>
  <c r="FR37" i="46"/>
  <c r="FS37" i="46"/>
  <c r="FJ37" i="46"/>
  <c r="FK37" i="46"/>
  <c r="FJ73" i="46"/>
  <c r="FR73" i="46"/>
  <c r="FK73" i="46"/>
  <c r="FS73" i="46"/>
  <c r="FP73" i="46"/>
  <c r="FL73" i="46"/>
  <c r="FT73" i="46"/>
  <c r="FM73" i="46"/>
  <c r="FU73" i="46"/>
  <c r="FN73" i="46"/>
  <c r="FO73" i="46"/>
  <c r="FQ73" i="46"/>
  <c r="FM25" i="46"/>
  <c r="FU25" i="46"/>
  <c r="FO25" i="46"/>
  <c r="FP25" i="46"/>
  <c r="FQ25" i="46"/>
  <c r="FL25" i="46"/>
  <c r="FT25" i="46"/>
  <c r="FJ25" i="46"/>
  <c r="FK25" i="46"/>
  <c r="FR25" i="46"/>
  <c r="FS25" i="46"/>
  <c r="FJ89" i="46"/>
  <c r="FR89" i="46"/>
  <c r="FK89" i="46"/>
  <c r="FS89" i="46"/>
  <c r="FL89" i="46"/>
  <c r="FT89" i="46"/>
  <c r="FM89" i="46"/>
  <c r="FU89" i="46"/>
  <c r="FN89" i="46"/>
  <c r="FO89" i="46"/>
  <c r="FQ89" i="46"/>
  <c r="FP89" i="46"/>
  <c r="FQ28" i="46"/>
  <c r="FJ28" i="46"/>
  <c r="FR28" i="46"/>
  <c r="FK28" i="46"/>
  <c r="FS28" i="46"/>
  <c r="FL28" i="46"/>
  <c r="FT28" i="46"/>
  <c r="FM28" i="46"/>
  <c r="FU28" i="46"/>
  <c r="FP28" i="46"/>
  <c r="FO28" i="46"/>
  <c r="FQ20" i="46"/>
  <c r="FJ20" i="46"/>
  <c r="FR20" i="46"/>
  <c r="FK20" i="46"/>
  <c r="FS20" i="46"/>
  <c r="FL20" i="46"/>
  <c r="FT20" i="46"/>
  <c r="FM20" i="46"/>
  <c r="FU20" i="46"/>
  <c r="FP20" i="46"/>
  <c r="FO20" i="46"/>
  <c r="FQ62" i="46"/>
  <c r="FJ62" i="46"/>
  <c r="FR62" i="46"/>
  <c r="FK62" i="46"/>
  <c r="FS62" i="46"/>
  <c r="FL62" i="46"/>
  <c r="FT62" i="46"/>
  <c r="FM62" i="46"/>
  <c r="FU62" i="46"/>
  <c r="FP62" i="46"/>
  <c r="FO62" i="46"/>
  <c r="FM61" i="46"/>
  <c r="FU61" i="46"/>
  <c r="FN61" i="46"/>
  <c r="FO61" i="46"/>
  <c r="FP61" i="46"/>
  <c r="FQ61" i="46"/>
  <c r="FL61" i="46"/>
  <c r="FT61" i="46"/>
  <c r="FR61" i="46"/>
  <c r="FS61" i="46"/>
  <c r="FK61" i="46"/>
  <c r="FJ61" i="46"/>
  <c r="FJ87" i="46"/>
  <c r="FR87" i="46"/>
  <c r="FK87" i="46"/>
  <c r="FS87" i="46"/>
  <c r="FL87" i="46"/>
  <c r="FT87" i="46"/>
  <c r="FM87" i="46"/>
  <c r="FU87" i="46"/>
  <c r="FN87" i="46"/>
  <c r="FO87" i="46"/>
  <c r="FQ87" i="46"/>
  <c r="FP87" i="46"/>
  <c r="FN74" i="46"/>
  <c r="FO74" i="46"/>
  <c r="FP74" i="46"/>
  <c r="FL74" i="46"/>
  <c r="FQ74" i="46"/>
  <c r="FJ74" i="46"/>
  <c r="FR74" i="46"/>
  <c r="FK74" i="46"/>
  <c r="FS74" i="46"/>
  <c r="FM74" i="46"/>
  <c r="FU74" i="46"/>
  <c r="FT74" i="46"/>
  <c r="FQ42" i="46"/>
  <c r="FJ42" i="46"/>
  <c r="FR42" i="46"/>
  <c r="FK42" i="46"/>
  <c r="FS42" i="46"/>
  <c r="FL42" i="46"/>
  <c r="FT42" i="46"/>
  <c r="FM42" i="46"/>
  <c r="FU42" i="46"/>
  <c r="FP42" i="46"/>
  <c r="FN42" i="46"/>
  <c r="FO42" i="46"/>
  <c r="FJ97" i="46"/>
  <c r="FR97" i="46"/>
  <c r="FK97" i="46"/>
  <c r="FS97" i="46"/>
  <c r="FL97" i="46"/>
  <c r="FT97" i="46"/>
  <c r="FM97" i="46"/>
  <c r="FU97" i="46"/>
  <c r="FN97" i="46"/>
  <c r="FO97" i="46"/>
  <c r="FQ97" i="46"/>
  <c r="FP97" i="46"/>
  <c r="FN86" i="46"/>
  <c r="FO86" i="46"/>
  <c r="FP86" i="46"/>
  <c r="FQ86" i="46"/>
  <c r="FJ86" i="46"/>
  <c r="FR86" i="46"/>
  <c r="FK86" i="46"/>
  <c r="FS86" i="46"/>
  <c r="FM86" i="46"/>
  <c r="FU86" i="46"/>
  <c r="FL86" i="46"/>
  <c r="FT86" i="46"/>
  <c r="FQ34" i="46"/>
  <c r="FJ34" i="46"/>
  <c r="FR34" i="46"/>
  <c r="FK34" i="46"/>
  <c r="FS34" i="46"/>
  <c r="FL34" i="46"/>
  <c r="FT34" i="46"/>
  <c r="FM34" i="46"/>
  <c r="FU34" i="46"/>
  <c r="FP34" i="46"/>
  <c r="FO34" i="46"/>
  <c r="FM51" i="46"/>
  <c r="FU51" i="46"/>
  <c r="FO51" i="46"/>
  <c r="FP51" i="46"/>
  <c r="FQ51" i="46"/>
  <c r="FL51" i="46"/>
  <c r="FT51" i="46"/>
  <c r="FJ51" i="46"/>
  <c r="FK51" i="46"/>
  <c r="FR51" i="46"/>
  <c r="FS51" i="46"/>
  <c r="FQ56" i="46"/>
  <c r="FJ56" i="46"/>
  <c r="FR56" i="46"/>
  <c r="FK56" i="46"/>
  <c r="FS56" i="46"/>
  <c r="FL56" i="46"/>
  <c r="FT56" i="46"/>
  <c r="FM56" i="46"/>
  <c r="FU56" i="46"/>
  <c r="FP56" i="46"/>
  <c r="FO56" i="46"/>
  <c r="FM21" i="46"/>
  <c r="FU21" i="46"/>
  <c r="FO21" i="46"/>
  <c r="FP21" i="46"/>
  <c r="FQ21" i="46"/>
  <c r="FL21" i="46"/>
  <c r="FT21" i="46"/>
  <c r="FR21" i="46"/>
  <c r="FS21" i="46"/>
  <c r="FJ21" i="46"/>
  <c r="FK21" i="46"/>
  <c r="FQ32" i="46"/>
  <c r="FJ32" i="46"/>
  <c r="FR32" i="46"/>
  <c r="FK32" i="46"/>
  <c r="FS32" i="46"/>
  <c r="FL32" i="46"/>
  <c r="FT32" i="46"/>
  <c r="FM32" i="46"/>
  <c r="FU32" i="46"/>
  <c r="FP32" i="46"/>
  <c r="FO32" i="46"/>
  <c r="FQ30" i="46"/>
  <c r="FJ30" i="46"/>
  <c r="FR30" i="46"/>
  <c r="FK30" i="46"/>
  <c r="FS30" i="46"/>
  <c r="FL30" i="46"/>
  <c r="FT30" i="46"/>
  <c r="FM30" i="46"/>
  <c r="FU30" i="46"/>
  <c r="FP30" i="46"/>
  <c r="FO30" i="46"/>
  <c r="FM67" i="46"/>
  <c r="FU67" i="46"/>
  <c r="FO67" i="46"/>
  <c r="FP67" i="46"/>
  <c r="FQ67" i="46"/>
  <c r="FL67" i="46"/>
  <c r="FT67" i="46"/>
  <c r="FJ67" i="46"/>
  <c r="FK67" i="46"/>
  <c r="FR67" i="46"/>
  <c r="FS67" i="46"/>
  <c r="FM27" i="46"/>
  <c r="FU27" i="46"/>
  <c r="FO27" i="46"/>
  <c r="FP27" i="46"/>
  <c r="FQ27" i="46"/>
  <c r="FL27" i="46"/>
  <c r="FT27" i="46"/>
  <c r="FJ27" i="46"/>
  <c r="FK27" i="46"/>
  <c r="FR27" i="46"/>
  <c r="FS27" i="46"/>
  <c r="FJ81" i="46"/>
  <c r="FR81" i="46"/>
  <c r="FK81" i="46"/>
  <c r="FS81" i="46"/>
  <c r="FL81" i="46"/>
  <c r="FT81" i="46"/>
  <c r="FM81" i="46"/>
  <c r="FU81" i="46"/>
  <c r="FN81" i="46"/>
  <c r="FO81" i="46"/>
  <c r="FQ81" i="46"/>
  <c r="FP81" i="46"/>
  <c r="FN76" i="46"/>
  <c r="FO76" i="46"/>
  <c r="FP76" i="46"/>
  <c r="FQ76" i="46"/>
  <c r="FJ76" i="46"/>
  <c r="FR76" i="46"/>
  <c r="FK76" i="46"/>
  <c r="FS76" i="46"/>
  <c r="FM76" i="46"/>
  <c r="FU76" i="46"/>
  <c r="FL76" i="46"/>
  <c r="FT76" i="46"/>
  <c r="FQ48" i="46"/>
  <c r="FJ48" i="46"/>
  <c r="FR48" i="46"/>
  <c r="FK48" i="46"/>
  <c r="FS48" i="46"/>
  <c r="FL48" i="46"/>
  <c r="FT48" i="46"/>
  <c r="FM48" i="46"/>
  <c r="FU48" i="46"/>
  <c r="FP48" i="46"/>
  <c r="FO48" i="46"/>
  <c r="FQ64" i="46"/>
  <c r="FJ64" i="46"/>
  <c r="FR64" i="46"/>
  <c r="FK64" i="46"/>
  <c r="FS64" i="46"/>
  <c r="FL64" i="46"/>
  <c r="FT64" i="46"/>
  <c r="FM64" i="46"/>
  <c r="FU64" i="46"/>
  <c r="FP64" i="46"/>
  <c r="FO64" i="46"/>
  <c r="FM65" i="46"/>
  <c r="FU65" i="46"/>
  <c r="FO65" i="46"/>
  <c r="FP65" i="46"/>
  <c r="FQ65" i="46"/>
  <c r="FL65" i="46"/>
  <c r="FT65" i="46"/>
  <c r="FJ65" i="46"/>
  <c r="FK65" i="46"/>
  <c r="FR65" i="46"/>
  <c r="FS65" i="46"/>
  <c r="FN90" i="46"/>
  <c r="FO90" i="46"/>
  <c r="FP90" i="46"/>
  <c r="FQ90" i="46"/>
  <c r="FJ90" i="46"/>
  <c r="FR90" i="46"/>
  <c r="FK90" i="46"/>
  <c r="FS90" i="46"/>
  <c r="FM90" i="46"/>
  <c r="FU90" i="46"/>
  <c r="FT90" i="46"/>
  <c r="FL90" i="46"/>
  <c r="FM23" i="46"/>
  <c r="FU23" i="46"/>
  <c r="FO23" i="46"/>
  <c r="FP23" i="46"/>
  <c r="FQ23" i="46"/>
  <c r="FL23" i="46"/>
  <c r="FT23" i="46"/>
  <c r="FJ23" i="46"/>
  <c r="FK23" i="46"/>
  <c r="FS23" i="46"/>
  <c r="FR23" i="46"/>
  <c r="FM69" i="46"/>
  <c r="FN69" i="46"/>
  <c r="FO69" i="46"/>
  <c r="FP69" i="46"/>
  <c r="FQ69" i="46"/>
  <c r="FL69" i="46"/>
  <c r="FR69" i="46"/>
  <c r="FS69" i="46"/>
  <c r="FT69" i="46"/>
  <c r="FJ69" i="46"/>
  <c r="FU69" i="46"/>
  <c r="FK69" i="46"/>
  <c r="FQ52" i="46"/>
  <c r="FJ52" i="46"/>
  <c r="FR52" i="46"/>
  <c r="FK52" i="46"/>
  <c r="FS52" i="46"/>
  <c r="FL52" i="46"/>
  <c r="FT52" i="46"/>
  <c r="FM52" i="46"/>
  <c r="FU52" i="46"/>
  <c r="FP52" i="46"/>
  <c r="FO52" i="46"/>
  <c r="FQ66" i="46"/>
  <c r="FJ66" i="46"/>
  <c r="FR66" i="46"/>
  <c r="FK66" i="46"/>
  <c r="FS66" i="46"/>
  <c r="FL66" i="46"/>
  <c r="FT66" i="46"/>
  <c r="FM66" i="46"/>
  <c r="FU66" i="46"/>
  <c r="FP66" i="46"/>
  <c r="FO66" i="46"/>
  <c r="FM41" i="46"/>
  <c r="FU41" i="46"/>
  <c r="FN41" i="46"/>
  <c r="FO41" i="46"/>
  <c r="FP41" i="46"/>
  <c r="FQ41" i="46"/>
  <c r="FL41" i="46"/>
  <c r="FT41" i="46"/>
  <c r="FJ41" i="46"/>
  <c r="FK41" i="46"/>
  <c r="FR41" i="46"/>
  <c r="FS41" i="46"/>
  <c r="FM57" i="46"/>
  <c r="FU57" i="46"/>
  <c r="FO57" i="46"/>
  <c r="FP57" i="46"/>
  <c r="FQ57" i="46"/>
  <c r="FL57" i="46"/>
  <c r="FT57" i="46"/>
  <c r="FJ57" i="46"/>
  <c r="FK57" i="46"/>
  <c r="FR57" i="46"/>
  <c r="FS57" i="46"/>
  <c r="FJ85" i="46"/>
  <c r="FR85" i="46"/>
  <c r="FK85" i="46"/>
  <c r="FS85" i="46"/>
  <c r="FL85" i="46"/>
  <c r="FT85" i="46"/>
  <c r="FM85" i="46"/>
  <c r="FU85" i="46"/>
  <c r="FN85" i="46"/>
  <c r="FO85" i="46"/>
  <c r="FQ85" i="46"/>
  <c r="FP85" i="46"/>
  <c r="FN100" i="46"/>
  <c r="FO100" i="46"/>
  <c r="FP100" i="46"/>
  <c r="FQ100" i="46"/>
  <c r="FJ100" i="46"/>
  <c r="FR100" i="46"/>
  <c r="FK100" i="46"/>
  <c r="FS100" i="46"/>
  <c r="FM100" i="46"/>
  <c r="FU100" i="46"/>
  <c r="FL100" i="46"/>
  <c r="FT100" i="46"/>
  <c r="FM19" i="46"/>
  <c r="FU19" i="46"/>
  <c r="FO19" i="46"/>
  <c r="FP19" i="46"/>
  <c r="FQ19" i="46"/>
  <c r="FL19" i="46"/>
  <c r="FT19" i="46"/>
  <c r="FJ19" i="46"/>
  <c r="FK19" i="46"/>
  <c r="FR19" i="46"/>
  <c r="FS19" i="46"/>
  <c r="FN102" i="46"/>
  <c r="FO102" i="46"/>
  <c r="FP102" i="46"/>
  <c r="FQ102" i="46"/>
  <c r="FJ102" i="46"/>
  <c r="FR102" i="46"/>
  <c r="FK102" i="46"/>
  <c r="FS102" i="46"/>
  <c r="FM102" i="46"/>
  <c r="FU102" i="46"/>
  <c r="FL102" i="46"/>
  <c r="FT102" i="46"/>
  <c r="FN96" i="46"/>
  <c r="FO96" i="46"/>
  <c r="FP96" i="46"/>
  <c r="FQ96" i="46"/>
  <c r="FJ96" i="46"/>
  <c r="FR96" i="46"/>
  <c r="FK96" i="46"/>
  <c r="FS96" i="46"/>
  <c r="FM96" i="46"/>
  <c r="FU96" i="46"/>
  <c r="FL96" i="46"/>
  <c r="FT96" i="46"/>
  <c r="FN84" i="46"/>
  <c r="FO84" i="46"/>
  <c r="FP84" i="46"/>
  <c r="FQ84" i="46"/>
  <c r="FJ84" i="46"/>
  <c r="FR84" i="46"/>
  <c r="FK84" i="46"/>
  <c r="FS84" i="46"/>
  <c r="FM84" i="46"/>
  <c r="FU84" i="46"/>
  <c r="FL84" i="46"/>
  <c r="FT84" i="46"/>
  <c r="FM47" i="46"/>
  <c r="FU47" i="46"/>
  <c r="FN47" i="46"/>
  <c r="FO47" i="46"/>
  <c r="FP47" i="46"/>
  <c r="FQ47" i="46"/>
  <c r="FL47" i="46"/>
  <c r="FT47" i="46"/>
  <c r="FJ47" i="46"/>
  <c r="FK47" i="46"/>
  <c r="FS47" i="46"/>
  <c r="FR47" i="46"/>
  <c r="FN98" i="46"/>
  <c r="FO98" i="46"/>
  <c r="FP98" i="46"/>
  <c r="FQ98" i="46"/>
  <c r="FJ98" i="46"/>
  <c r="FR98" i="46"/>
  <c r="FK98" i="46"/>
  <c r="FS98" i="46"/>
  <c r="FM98" i="46"/>
  <c r="FU98" i="46"/>
  <c r="FL98" i="46"/>
  <c r="FT98" i="46"/>
  <c r="FQ40" i="46"/>
  <c r="FJ40" i="46"/>
  <c r="FR40" i="46"/>
  <c r="FK40" i="46"/>
  <c r="FS40" i="46"/>
  <c r="FL40" i="46"/>
  <c r="FT40" i="46"/>
  <c r="FM40" i="46"/>
  <c r="FU40" i="46"/>
  <c r="FP40" i="46"/>
  <c r="FN40" i="46"/>
  <c r="FO40" i="46"/>
  <c r="FQ16" i="46"/>
  <c r="FJ16" i="46"/>
  <c r="FR16" i="46"/>
  <c r="FK16" i="46"/>
  <c r="FS16" i="46"/>
  <c r="FL16" i="46"/>
  <c r="FT16" i="46"/>
  <c r="FM16" i="46"/>
  <c r="FU16" i="46"/>
  <c r="FP16" i="46"/>
  <c r="FO16" i="46"/>
  <c r="FN78" i="46"/>
  <c r="FO78" i="46"/>
  <c r="FP78" i="46"/>
  <c r="FQ78" i="46"/>
  <c r="FJ78" i="46"/>
  <c r="FR78" i="46"/>
  <c r="FK78" i="46"/>
  <c r="FS78" i="46"/>
  <c r="FM78" i="46"/>
  <c r="FU78" i="46"/>
  <c r="FL78" i="46"/>
  <c r="FT78" i="46"/>
  <c r="FQ26" i="46"/>
  <c r="FJ26" i="46"/>
  <c r="FR26" i="46"/>
  <c r="FK26" i="46"/>
  <c r="FS26" i="46"/>
  <c r="FL26" i="46"/>
  <c r="FT26" i="46"/>
  <c r="FM26" i="46"/>
  <c r="FU26" i="46"/>
  <c r="FP26" i="46"/>
  <c r="FO26" i="46"/>
  <c r="FN72" i="46"/>
  <c r="FO72" i="46"/>
  <c r="FL72" i="46"/>
  <c r="FP72" i="46"/>
  <c r="FQ72" i="46"/>
  <c r="FJ72" i="46"/>
  <c r="FR72" i="46"/>
  <c r="FK72" i="46"/>
  <c r="FS72" i="46"/>
  <c r="FT72" i="46"/>
  <c r="FM72" i="46"/>
  <c r="FU72" i="46"/>
  <c r="FM31" i="46"/>
  <c r="FU31" i="46"/>
  <c r="FO31" i="46"/>
  <c r="FP31" i="46"/>
  <c r="FQ31" i="46"/>
  <c r="FL31" i="46"/>
  <c r="FT31" i="46"/>
  <c r="FJ31" i="46"/>
  <c r="FK31" i="46"/>
  <c r="FR31" i="46"/>
  <c r="FS31" i="46"/>
  <c r="FJ79" i="46"/>
  <c r="FR79" i="46"/>
  <c r="FK79" i="46"/>
  <c r="FS79" i="46"/>
  <c r="FL79" i="46"/>
  <c r="FT79" i="46"/>
  <c r="FM79" i="46"/>
  <c r="FU79" i="46"/>
  <c r="FN79" i="46"/>
  <c r="FO79" i="46"/>
  <c r="FQ79" i="46"/>
  <c r="FP79" i="46"/>
  <c r="EQ34" i="46"/>
  <c r="EU34" i="46"/>
  <c r="EY34" i="46"/>
  <c r="EQ91" i="46"/>
  <c r="EU91" i="46"/>
  <c r="EY91" i="46"/>
  <c r="EY46" i="46"/>
  <c r="EQ46" i="46"/>
  <c r="EU46" i="46"/>
  <c r="EQ60" i="46"/>
  <c r="EU60" i="46"/>
  <c r="EY60" i="46"/>
  <c r="EQ95" i="46"/>
  <c r="EU95" i="46"/>
  <c r="EY95" i="46"/>
  <c r="EQ62" i="46"/>
  <c r="EU62" i="46"/>
  <c r="EY62" i="46"/>
  <c r="EQ61" i="46"/>
  <c r="EU61" i="46"/>
  <c r="EY61" i="46"/>
  <c r="EQ76" i="46"/>
  <c r="EU76" i="46"/>
  <c r="EY76" i="46"/>
  <c r="EQ35" i="46"/>
  <c r="EU35" i="46"/>
  <c r="EY35" i="46"/>
  <c r="EQ51" i="46"/>
  <c r="EU51" i="46"/>
  <c r="EY51" i="46"/>
  <c r="EU71" i="46"/>
  <c r="EQ71" i="46"/>
  <c r="EY71" i="46"/>
  <c r="EU65" i="46"/>
  <c r="EY65" i="46"/>
  <c r="EQ65" i="46"/>
  <c r="EU97" i="46"/>
  <c r="EY97" i="46"/>
  <c r="EQ97" i="46"/>
  <c r="EU73" i="46"/>
  <c r="EY73" i="46"/>
  <c r="EQ73" i="46"/>
  <c r="EQ74" i="46"/>
  <c r="EU74" i="46"/>
  <c r="EY74" i="46"/>
  <c r="EQ53" i="46"/>
  <c r="EU53" i="46"/>
  <c r="EY53" i="46"/>
  <c r="EQ45" i="46"/>
  <c r="EU45" i="46"/>
  <c r="EY45" i="46"/>
  <c r="EY96" i="46"/>
  <c r="EQ96" i="46"/>
  <c r="EU96" i="46"/>
  <c r="EQ101" i="46"/>
  <c r="EU101" i="46"/>
  <c r="EY101" i="46"/>
  <c r="EQ99" i="46"/>
  <c r="EU99" i="46"/>
  <c r="EY99" i="46"/>
  <c r="EY48" i="46"/>
  <c r="EQ48" i="46"/>
  <c r="EU48" i="46"/>
  <c r="EQ21" i="46"/>
  <c r="EU21" i="46"/>
  <c r="EY21" i="46"/>
  <c r="EY56" i="46"/>
  <c r="EQ56" i="46"/>
  <c r="EU56" i="46"/>
  <c r="EQ77" i="46"/>
  <c r="EU77" i="46"/>
  <c r="EY77" i="46"/>
  <c r="EY72" i="46"/>
  <c r="EQ72" i="46"/>
  <c r="EU72" i="46"/>
  <c r="EU89" i="46"/>
  <c r="EY89" i="46"/>
  <c r="EQ89" i="46"/>
  <c r="EQ58" i="46"/>
  <c r="EU58" i="46"/>
  <c r="EY58" i="46"/>
  <c r="EQ67" i="46"/>
  <c r="EU67" i="46"/>
  <c r="EY67" i="46"/>
  <c r="EQ68" i="46"/>
  <c r="EU68" i="46"/>
  <c r="EY68" i="46"/>
  <c r="EQ42" i="46"/>
  <c r="EU42" i="46"/>
  <c r="EY42" i="46"/>
  <c r="EY94" i="46"/>
  <c r="EQ94" i="46"/>
  <c r="EU94" i="46"/>
  <c r="EQ44" i="46"/>
  <c r="EU44" i="46"/>
  <c r="EY44" i="46"/>
  <c r="EQ59" i="46"/>
  <c r="EU59" i="46"/>
  <c r="EY59" i="46"/>
  <c r="EU33" i="46"/>
  <c r="EY33" i="46"/>
  <c r="EQ33" i="46"/>
  <c r="EQ83" i="46"/>
  <c r="EU83" i="46"/>
  <c r="EY83" i="46"/>
  <c r="EY32" i="46"/>
  <c r="EQ32" i="46"/>
  <c r="EU32" i="46"/>
  <c r="EY38" i="46"/>
  <c r="EQ38" i="46"/>
  <c r="EU38" i="46"/>
  <c r="EQ19" i="46"/>
  <c r="EU19" i="46"/>
  <c r="EY19" i="46"/>
  <c r="EQ92" i="46"/>
  <c r="EU92" i="46"/>
  <c r="EY92" i="46"/>
  <c r="EY88" i="46"/>
  <c r="EQ88" i="46"/>
  <c r="EU88" i="46"/>
  <c r="EQ43" i="46"/>
  <c r="EU43" i="46"/>
  <c r="EY43" i="46"/>
  <c r="EQ20" i="46"/>
  <c r="EU20" i="46"/>
  <c r="EY20" i="46"/>
  <c r="EU87" i="46"/>
  <c r="EQ87" i="46"/>
  <c r="EY87" i="46"/>
  <c r="EQ100" i="46"/>
  <c r="EU100" i="46"/>
  <c r="EY100" i="46"/>
  <c r="EQ36" i="46"/>
  <c r="EU36" i="46"/>
  <c r="EY36" i="46"/>
  <c r="EY64" i="46"/>
  <c r="EU64" i="46"/>
  <c r="EQ64" i="46"/>
  <c r="EQ75" i="46"/>
  <c r="EU75" i="46"/>
  <c r="EY75" i="46"/>
  <c r="EQ98" i="46"/>
  <c r="EU98" i="46"/>
  <c r="EY98" i="46"/>
  <c r="EY22" i="46"/>
  <c r="EQ22" i="46"/>
  <c r="EU22" i="46"/>
  <c r="EQ30" i="46"/>
  <c r="EY30" i="46"/>
  <c r="EU30" i="46"/>
  <c r="EQ93" i="46"/>
  <c r="EU93" i="46"/>
  <c r="EY93" i="46"/>
  <c r="EU79" i="46"/>
  <c r="EQ79" i="46"/>
  <c r="EY79" i="46"/>
  <c r="EU39" i="46"/>
  <c r="EQ39" i="46"/>
  <c r="EY39" i="46"/>
  <c r="EY54" i="46"/>
  <c r="EQ54" i="46"/>
  <c r="EU54" i="46"/>
  <c r="EU17" i="46"/>
  <c r="EY17" i="46"/>
  <c r="EQ17" i="46"/>
  <c r="EY102" i="46"/>
  <c r="EQ102" i="46"/>
  <c r="EU102" i="46"/>
  <c r="EU57" i="46"/>
  <c r="EY57" i="46"/>
  <c r="EQ57" i="46"/>
  <c r="EU23" i="46"/>
  <c r="EQ23" i="46"/>
  <c r="EY23" i="46"/>
  <c r="EQ86" i="46"/>
  <c r="EU86" i="46"/>
  <c r="EY86" i="46"/>
  <c r="EQ18" i="46"/>
  <c r="EU18" i="46"/>
  <c r="EY18" i="46"/>
  <c r="EQ66" i="46"/>
  <c r="EU66" i="46"/>
  <c r="EY66" i="46"/>
  <c r="EU49" i="46"/>
  <c r="EY49" i="46"/>
  <c r="EQ49" i="46"/>
  <c r="EQ27" i="46"/>
  <c r="EU27" i="46"/>
  <c r="EY27" i="46"/>
  <c r="EQ90" i="46"/>
  <c r="EU90" i="46"/>
  <c r="EY90" i="46"/>
  <c r="EQ29" i="46"/>
  <c r="EU29" i="46"/>
  <c r="EY29" i="46"/>
  <c r="EQ26" i="46"/>
  <c r="EU26" i="46"/>
  <c r="EY26" i="46"/>
  <c r="EQ50" i="46"/>
  <c r="EU50" i="46"/>
  <c r="EY50" i="46"/>
  <c r="EQ37" i="46"/>
  <c r="EU37" i="46"/>
  <c r="EY37" i="46"/>
  <c r="EQ31" i="46"/>
  <c r="EU31" i="46"/>
  <c r="EY31" i="46"/>
  <c r="EQ78" i="46"/>
  <c r="EY78" i="46"/>
  <c r="EU78" i="46"/>
  <c r="EQ82" i="46"/>
  <c r="EU82" i="46"/>
  <c r="EY82" i="46"/>
  <c r="EQ52" i="46"/>
  <c r="EU52" i="46"/>
  <c r="EY52" i="46"/>
  <c r="EY40" i="46"/>
  <c r="EQ40" i="46"/>
  <c r="EU40" i="46"/>
  <c r="EQ84" i="46"/>
  <c r="EU84" i="46"/>
  <c r="EY84" i="46"/>
  <c r="EY24" i="46"/>
  <c r="EQ24" i="46"/>
  <c r="EU24" i="46"/>
  <c r="EU81" i="46"/>
  <c r="EY81" i="46"/>
  <c r="EQ81" i="46"/>
  <c r="EQ70" i="46"/>
  <c r="EU70" i="46"/>
  <c r="EY70" i="46"/>
  <c r="EQ28" i="46"/>
  <c r="EU28" i="46"/>
  <c r="EY28" i="46"/>
  <c r="EU25" i="46"/>
  <c r="EY25" i="46"/>
  <c r="EQ25" i="46"/>
  <c r="EU47" i="46"/>
  <c r="EQ47" i="46"/>
  <c r="EY47" i="46"/>
  <c r="EY16" i="46"/>
  <c r="EQ16" i="46"/>
  <c r="EU16" i="46"/>
  <c r="EU41" i="46"/>
  <c r="EY41" i="46"/>
  <c r="EQ41" i="46"/>
  <c r="EQ55" i="46"/>
  <c r="EY55" i="46"/>
  <c r="EU55" i="46"/>
  <c r="EY80" i="46"/>
  <c r="EQ80" i="46"/>
  <c r="EU80" i="46"/>
  <c r="EQ85" i="46"/>
  <c r="EU85" i="46"/>
  <c r="EY85" i="46"/>
  <c r="EQ69" i="46"/>
  <c r="EU69" i="46"/>
  <c r="EY69" i="46"/>
  <c r="EW60" i="46"/>
  <c r="EX60" i="46"/>
  <c r="EN60" i="46"/>
  <c r="EO60" i="46"/>
  <c r="EP60" i="46"/>
  <c r="ES60" i="46"/>
  <c r="ET60" i="46"/>
  <c r="EN95" i="46"/>
  <c r="ES95" i="46"/>
  <c r="EO95" i="46"/>
  <c r="ET95" i="46"/>
  <c r="EP95" i="46"/>
  <c r="EW95" i="46"/>
  <c r="EX95" i="46"/>
  <c r="EN62" i="46"/>
  <c r="EO62" i="46"/>
  <c r="ES62" i="46"/>
  <c r="EP62" i="46"/>
  <c r="ET62" i="46"/>
  <c r="EW62" i="46"/>
  <c r="EX62" i="46"/>
  <c r="ES61" i="46"/>
  <c r="ET61" i="46"/>
  <c r="EW61" i="46"/>
  <c r="EX61" i="46"/>
  <c r="EN61" i="46"/>
  <c r="EO61" i="46"/>
  <c r="EP61" i="46"/>
  <c r="EW76" i="46"/>
  <c r="EX76" i="46"/>
  <c r="EN76" i="46"/>
  <c r="EO76" i="46"/>
  <c r="EP76" i="46"/>
  <c r="ES76" i="46"/>
  <c r="ET76" i="46"/>
  <c r="EO35" i="46"/>
  <c r="EP35" i="46"/>
  <c r="ES35" i="46"/>
  <c r="ET35" i="46"/>
  <c r="EW35" i="46"/>
  <c r="EN35" i="46"/>
  <c r="EX35" i="46"/>
  <c r="EO51" i="46"/>
  <c r="EP51" i="46"/>
  <c r="ES51" i="46"/>
  <c r="ET51" i="46"/>
  <c r="EW51" i="46"/>
  <c r="EX51" i="46"/>
  <c r="EN51" i="46"/>
  <c r="EN71" i="46"/>
  <c r="ES71" i="46"/>
  <c r="EO71" i="46"/>
  <c r="ET71" i="46"/>
  <c r="EP71" i="46"/>
  <c r="EW71" i="46"/>
  <c r="EX71" i="46"/>
  <c r="ES65" i="46"/>
  <c r="ET65" i="46"/>
  <c r="EN65" i="46"/>
  <c r="EW65" i="46"/>
  <c r="EO65" i="46"/>
  <c r="EX65" i="46"/>
  <c r="EP65" i="46"/>
  <c r="ES97" i="46"/>
  <c r="ET97" i="46"/>
  <c r="EN97" i="46"/>
  <c r="EW97" i="46"/>
  <c r="EO97" i="46"/>
  <c r="EX97" i="46"/>
  <c r="EP97" i="46"/>
  <c r="ES73" i="46"/>
  <c r="ET73" i="46"/>
  <c r="EN73" i="46"/>
  <c r="EW73" i="46"/>
  <c r="EO73" i="46"/>
  <c r="EX73" i="46"/>
  <c r="EP73" i="46"/>
  <c r="ES74" i="46"/>
  <c r="ET74" i="46"/>
  <c r="EW74" i="46"/>
  <c r="EN74" i="46"/>
  <c r="EX74" i="46"/>
  <c r="EO74" i="46"/>
  <c r="EP74" i="46"/>
  <c r="EV53" i="46"/>
  <c r="ES53" i="46"/>
  <c r="ET53" i="46"/>
  <c r="EW53" i="46"/>
  <c r="EX53" i="46"/>
  <c r="EN53" i="46"/>
  <c r="EO53" i="46"/>
  <c r="EP53" i="46"/>
  <c r="ES34" i="46"/>
  <c r="ET34" i="46"/>
  <c r="EW34" i="46"/>
  <c r="EN34" i="46"/>
  <c r="EX34" i="46"/>
  <c r="EO34" i="46"/>
  <c r="EP34" i="46"/>
  <c r="EO91" i="46"/>
  <c r="EP91" i="46"/>
  <c r="ES91" i="46"/>
  <c r="ET91" i="46"/>
  <c r="EW91" i="46"/>
  <c r="EN91" i="46"/>
  <c r="EX91" i="46"/>
  <c r="ES93" i="46"/>
  <c r="ET93" i="46"/>
  <c r="EW93" i="46"/>
  <c r="EX93" i="46"/>
  <c r="EN93" i="46"/>
  <c r="EO93" i="46"/>
  <c r="EP93" i="46"/>
  <c r="EW96" i="46"/>
  <c r="EP96" i="46"/>
  <c r="EX96" i="46"/>
  <c r="ES96" i="46"/>
  <c r="ET96" i="46"/>
  <c r="EN96" i="46"/>
  <c r="EO96" i="46"/>
  <c r="ES77" i="46"/>
  <c r="ET77" i="46"/>
  <c r="EW77" i="46"/>
  <c r="EX77" i="46"/>
  <c r="EN77" i="46"/>
  <c r="EO77" i="46"/>
  <c r="EP77" i="46"/>
  <c r="EO67" i="46"/>
  <c r="EP67" i="46"/>
  <c r="ES67" i="46"/>
  <c r="ET67" i="46"/>
  <c r="EN67" i="46"/>
  <c r="EW67" i="46"/>
  <c r="EX67" i="46"/>
  <c r="EW68" i="46"/>
  <c r="EX68" i="46"/>
  <c r="EN68" i="46"/>
  <c r="EO68" i="46"/>
  <c r="EP68" i="46"/>
  <c r="ES68" i="46"/>
  <c r="ET68" i="46"/>
  <c r="ES42" i="46"/>
  <c r="ET42" i="46"/>
  <c r="EW42" i="46"/>
  <c r="EN42" i="46"/>
  <c r="EX42" i="46"/>
  <c r="EO42" i="46"/>
  <c r="EP42" i="46"/>
  <c r="EN94" i="46"/>
  <c r="EO94" i="46"/>
  <c r="ES94" i="46"/>
  <c r="EP94" i="46"/>
  <c r="ET94" i="46"/>
  <c r="EW94" i="46"/>
  <c r="EX94" i="46"/>
  <c r="EW44" i="46"/>
  <c r="EX44" i="46"/>
  <c r="EN44" i="46"/>
  <c r="EO44" i="46"/>
  <c r="EP44" i="46"/>
  <c r="ES44" i="46"/>
  <c r="ET44" i="46"/>
  <c r="EO59" i="46"/>
  <c r="EP59" i="46"/>
  <c r="ES59" i="46"/>
  <c r="ET59" i="46"/>
  <c r="EN59" i="46"/>
  <c r="EW59" i="46"/>
  <c r="EX59" i="46"/>
  <c r="ES33" i="46"/>
  <c r="ET33" i="46"/>
  <c r="EN33" i="46"/>
  <c r="EW33" i="46"/>
  <c r="EO33" i="46"/>
  <c r="EX33" i="46"/>
  <c r="EP33" i="46"/>
  <c r="EO83" i="46"/>
  <c r="EP83" i="46"/>
  <c r="ES83" i="46"/>
  <c r="ET83" i="46"/>
  <c r="EW83" i="46"/>
  <c r="EX83" i="46"/>
  <c r="EN83" i="46"/>
  <c r="EW32" i="46"/>
  <c r="EP32" i="46"/>
  <c r="EX32" i="46"/>
  <c r="EN32" i="46"/>
  <c r="ES32" i="46"/>
  <c r="ET32" i="46"/>
  <c r="EO32" i="46"/>
  <c r="EN38" i="46"/>
  <c r="EO38" i="46"/>
  <c r="ES38" i="46"/>
  <c r="EP38" i="46"/>
  <c r="ET38" i="46"/>
  <c r="EW38" i="46"/>
  <c r="EX38" i="46"/>
  <c r="EN19" i="46"/>
  <c r="EP19" i="46"/>
  <c r="ES19" i="46"/>
  <c r="ET19" i="46"/>
  <c r="EW19" i="46"/>
  <c r="EX19" i="46"/>
  <c r="EO19" i="46"/>
  <c r="EW92" i="46"/>
  <c r="EX92" i="46"/>
  <c r="EN92" i="46"/>
  <c r="EO92" i="46"/>
  <c r="EP92" i="46"/>
  <c r="ES92" i="46"/>
  <c r="ET92" i="46"/>
  <c r="EW88" i="46"/>
  <c r="EP88" i="46"/>
  <c r="EX88" i="46"/>
  <c r="EN88" i="46"/>
  <c r="ES88" i="46"/>
  <c r="EO88" i="46"/>
  <c r="ET88" i="46"/>
  <c r="EO43" i="46"/>
  <c r="EP43" i="46"/>
  <c r="ES43" i="46"/>
  <c r="ET43" i="46"/>
  <c r="EW43" i="46"/>
  <c r="EX43" i="46"/>
  <c r="EN43" i="46"/>
  <c r="EN70" i="46"/>
  <c r="EO70" i="46"/>
  <c r="ES70" i="46"/>
  <c r="EP70" i="46"/>
  <c r="ET70" i="46"/>
  <c r="EW70" i="46"/>
  <c r="EX70" i="46"/>
  <c r="ES29" i="46"/>
  <c r="ET29" i="46"/>
  <c r="EW29" i="46"/>
  <c r="EX29" i="46"/>
  <c r="EN29" i="46"/>
  <c r="EO29" i="46"/>
  <c r="EP29" i="46"/>
  <c r="ES58" i="46"/>
  <c r="ET58" i="46"/>
  <c r="EW58" i="46"/>
  <c r="EN58" i="46"/>
  <c r="EX58" i="46"/>
  <c r="EO58" i="46"/>
  <c r="EP58" i="46"/>
  <c r="ES45" i="46"/>
  <c r="ET45" i="46"/>
  <c r="EW45" i="46"/>
  <c r="EX45" i="46"/>
  <c r="EN45" i="46"/>
  <c r="EO45" i="46"/>
  <c r="EP45" i="46"/>
  <c r="EO99" i="46"/>
  <c r="EP99" i="46"/>
  <c r="ES99" i="46"/>
  <c r="ET99" i="46"/>
  <c r="EN99" i="46"/>
  <c r="EW99" i="46"/>
  <c r="EX99" i="46"/>
  <c r="EW48" i="46"/>
  <c r="EP48" i="46"/>
  <c r="EX48" i="46"/>
  <c r="ES48" i="46"/>
  <c r="EN48" i="46"/>
  <c r="ET48" i="46"/>
  <c r="EO48" i="46"/>
  <c r="EW72" i="46"/>
  <c r="EP72" i="46"/>
  <c r="EX72" i="46"/>
  <c r="EN72" i="46"/>
  <c r="EO72" i="46"/>
  <c r="ES72" i="46"/>
  <c r="ET72" i="46"/>
  <c r="EN87" i="46"/>
  <c r="ES87" i="46"/>
  <c r="EO87" i="46"/>
  <c r="ET87" i="46"/>
  <c r="EP87" i="46"/>
  <c r="EW87" i="46"/>
  <c r="EX87" i="46"/>
  <c r="EW100" i="46"/>
  <c r="EX100" i="46"/>
  <c r="EN100" i="46"/>
  <c r="EO100" i="46"/>
  <c r="EP100" i="46"/>
  <c r="ES100" i="46"/>
  <c r="ET100" i="46"/>
  <c r="EW36" i="46"/>
  <c r="EX36" i="46"/>
  <c r="EN36" i="46"/>
  <c r="EO36" i="46"/>
  <c r="EP36" i="46"/>
  <c r="ES36" i="46"/>
  <c r="ET36" i="46"/>
  <c r="EW64" i="46"/>
  <c r="EP64" i="46"/>
  <c r="EX64" i="46"/>
  <c r="EN64" i="46"/>
  <c r="ES64" i="46"/>
  <c r="ET64" i="46"/>
  <c r="EO64" i="46"/>
  <c r="EO75" i="46"/>
  <c r="EP75" i="46"/>
  <c r="ES75" i="46"/>
  <c r="ET75" i="46"/>
  <c r="EW75" i="46"/>
  <c r="EN75" i="46"/>
  <c r="EX75" i="46"/>
  <c r="ES98" i="46"/>
  <c r="ET98" i="46"/>
  <c r="EW98" i="46"/>
  <c r="EN98" i="46"/>
  <c r="EX98" i="46"/>
  <c r="EO98" i="46"/>
  <c r="EP98" i="46"/>
  <c r="ES22" i="46"/>
  <c r="ET22" i="46"/>
  <c r="EO22" i="46"/>
  <c r="EW22" i="46"/>
  <c r="EX22" i="46"/>
  <c r="EN22" i="46"/>
  <c r="EP22" i="46"/>
  <c r="EN30" i="46"/>
  <c r="EO30" i="46"/>
  <c r="ES30" i="46"/>
  <c r="EP30" i="46"/>
  <c r="ET30" i="46"/>
  <c r="EW30" i="46"/>
  <c r="EX30" i="46"/>
  <c r="ES90" i="46"/>
  <c r="ET90" i="46"/>
  <c r="EW90" i="46"/>
  <c r="EN90" i="46"/>
  <c r="EX90" i="46"/>
  <c r="EO90" i="46"/>
  <c r="EP90" i="46"/>
  <c r="EN46" i="46"/>
  <c r="EO46" i="46"/>
  <c r="ES46" i="46"/>
  <c r="EP46" i="46"/>
  <c r="ET46" i="46"/>
  <c r="EW46" i="46"/>
  <c r="EX46" i="46"/>
  <c r="ES101" i="46"/>
  <c r="ET101" i="46"/>
  <c r="EW101" i="46"/>
  <c r="EX101" i="46"/>
  <c r="EN101" i="46"/>
  <c r="EO101" i="46"/>
  <c r="EP101" i="46"/>
  <c r="ES21" i="46"/>
  <c r="EO21" i="46"/>
  <c r="ET21" i="46"/>
  <c r="EP21" i="46"/>
  <c r="EW21" i="46"/>
  <c r="EX21" i="46"/>
  <c r="EN21" i="46"/>
  <c r="ES89" i="46"/>
  <c r="ET89" i="46"/>
  <c r="EN89" i="46"/>
  <c r="EW89" i="46"/>
  <c r="EO89" i="46"/>
  <c r="EX89" i="46"/>
  <c r="EP89" i="46"/>
  <c r="EN79" i="46"/>
  <c r="ES79" i="46"/>
  <c r="EO79" i="46"/>
  <c r="ET79" i="46"/>
  <c r="EP79" i="46"/>
  <c r="EW79" i="46"/>
  <c r="EX79" i="46"/>
  <c r="EN39" i="46"/>
  <c r="ES39" i="46"/>
  <c r="EO39" i="46"/>
  <c r="ET39" i="46"/>
  <c r="EP39" i="46"/>
  <c r="EW39" i="46"/>
  <c r="EX39" i="46"/>
  <c r="EN54" i="46"/>
  <c r="EO54" i="46"/>
  <c r="ES54" i="46"/>
  <c r="EP54" i="46"/>
  <c r="ET54" i="46"/>
  <c r="EW54" i="46"/>
  <c r="EX54" i="46"/>
  <c r="ES17" i="46"/>
  <c r="ET17" i="46"/>
  <c r="EW17" i="46"/>
  <c r="EX17" i="46"/>
  <c r="EN17" i="46"/>
  <c r="EP17" i="46"/>
  <c r="EO17" i="46"/>
  <c r="EN102" i="46"/>
  <c r="EO102" i="46"/>
  <c r="ES102" i="46"/>
  <c r="EP102" i="46"/>
  <c r="ET102" i="46"/>
  <c r="EW102" i="46"/>
  <c r="EX102" i="46"/>
  <c r="ES57" i="46"/>
  <c r="ET57" i="46"/>
  <c r="EN57" i="46"/>
  <c r="EW57" i="46"/>
  <c r="EO57" i="46"/>
  <c r="EX57" i="46"/>
  <c r="EP57" i="46"/>
  <c r="ES23" i="46"/>
  <c r="ET23" i="46"/>
  <c r="EN23" i="46"/>
  <c r="EW23" i="46"/>
  <c r="EO23" i="46"/>
  <c r="EX23" i="46"/>
  <c r="EP23" i="46"/>
  <c r="EN86" i="46"/>
  <c r="EO86" i="46"/>
  <c r="ES86" i="46"/>
  <c r="EP86" i="46"/>
  <c r="ET86" i="46"/>
  <c r="EW86" i="46"/>
  <c r="EX86" i="46"/>
  <c r="EP18" i="46"/>
  <c r="ES18" i="46"/>
  <c r="ET18" i="46"/>
  <c r="EW18" i="46"/>
  <c r="EX18" i="46"/>
  <c r="EN18" i="46"/>
  <c r="EO18" i="46"/>
  <c r="ES66" i="46"/>
  <c r="ET66" i="46"/>
  <c r="EW66" i="46"/>
  <c r="EN66" i="46"/>
  <c r="EX66" i="46"/>
  <c r="EO66" i="46"/>
  <c r="EP66" i="46"/>
  <c r="ES49" i="46"/>
  <c r="ET49" i="46"/>
  <c r="EN49" i="46"/>
  <c r="EW49" i="46"/>
  <c r="EO49" i="46"/>
  <c r="EX49" i="46"/>
  <c r="EP49" i="46"/>
  <c r="EO27" i="46"/>
  <c r="EP27" i="46"/>
  <c r="ES27" i="46"/>
  <c r="ET27" i="46"/>
  <c r="EW27" i="46"/>
  <c r="EX27" i="46"/>
  <c r="EN27" i="46"/>
  <c r="ES26" i="46"/>
  <c r="ET26" i="46"/>
  <c r="EW26" i="46"/>
  <c r="EN26" i="46"/>
  <c r="EX26" i="46"/>
  <c r="EO26" i="46"/>
  <c r="EP26" i="46"/>
  <c r="ES50" i="46"/>
  <c r="ET50" i="46"/>
  <c r="EW50" i="46"/>
  <c r="EN50" i="46"/>
  <c r="EX50" i="46"/>
  <c r="EO50" i="46"/>
  <c r="EP50" i="46"/>
  <c r="ES37" i="46"/>
  <c r="ET37" i="46"/>
  <c r="EW37" i="46"/>
  <c r="EX37" i="46"/>
  <c r="EN37" i="46"/>
  <c r="EO37" i="46"/>
  <c r="EP37" i="46"/>
  <c r="EN31" i="46"/>
  <c r="ES31" i="46"/>
  <c r="EO31" i="46"/>
  <c r="ET31" i="46"/>
  <c r="EP31" i="46"/>
  <c r="EW31" i="46"/>
  <c r="EX31" i="46"/>
  <c r="EN78" i="46"/>
  <c r="EO78" i="46"/>
  <c r="ES78" i="46"/>
  <c r="EP78" i="46"/>
  <c r="ET78" i="46"/>
  <c r="EW78" i="46"/>
  <c r="EX78" i="46"/>
  <c r="ES82" i="46"/>
  <c r="ET82" i="46"/>
  <c r="EW82" i="46"/>
  <c r="EN82" i="46"/>
  <c r="EX82" i="46"/>
  <c r="EO82" i="46"/>
  <c r="EP82" i="46"/>
  <c r="EW52" i="46"/>
  <c r="EX52" i="46"/>
  <c r="EN52" i="46"/>
  <c r="EO52" i="46"/>
  <c r="EP52" i="46"/>
  <c r="ES52" i="46"/>
  <c r="ET52" i="46"/>
  <c r="EW40" i="46"/>
  <c r="EP40" i="46"/>
  <c r="EX40" i="46"/>
  <c r="ES40" i="46"/>
  <c r="EN40" i="46"/>
  <c r="EO40" i="46"/>
  <c r="ET40" i="46"/>
  <c r="EW84" i="46"/>
  <c r="EX84" i="46"/>
  <c r="EN84" i="46"/>
  <c r="EO84" i="46"/>
  <c r="EP84" i="46"/>
  <c r="ES84" i="46"/>
  <c r="ET84" i="46"/>
  <c r="EW24" i="46"/>
  <c r="EN24" i="46"/>
  <c r="EX24" i="46"/>
  <c r="EO24" i="46"/>
  <c r="EP24" i="46"/>
  <c r="ES24" i="46"/>
  <c r="ET24" i="46"/>
  <c r="ES81" i="46"/>
  <c r="ET81" i="46"/>
  <c r="EN81" i="46"/>
  <c r="EW81" i="46"/>
  <c r="EO81" i="46"/>
  <c r="EX81" i="46"/>
  <c r="EP81" i="46"/>
  <c r="EW20" i="46"/>
  <c r="EX20" i="46"/>
  <c r="EO20" i="46"/>
  <c r="EP20" i="46"/>
  <c r="EN20" i="46"/>
  <c r="ES20" i="46"/>
  <c r="ET20" i="46"/>
  <c r="EW56" i="46"/>
  <c r="EP56" i="46"/>
  <c r="EX56" i="46"/>
  <c r="EN56" i="46"/>
  <c r="EO56" i="46"/>
  <c r="ES56" i="46"/>
  <c r="ET56" i="46"/>
  <c r="EW28" i="46"/>
  <c r="EX28" i="46"/>
  <c r="EN28" i="46"/>
  <c r="EO28" i="46"/>
  <c r="EP28" i="46"/>
  <c r="ES28" i="46"/>
  <c r="ET28" i="46"/>
  <c r="ES25" i="46"/>
  <c r="ET25" i="46"/>
  <c r="EW25" i="46"/>
  <c r="EX25" i="46"/>
  <c r="EN25" i="46"/>
  <c r="EP25" i="46"/>
  <c r="EO25" i="46"/>
  <c r="EN47" i="46"/>
  <c r="ES47" i="46"/>
  <c r="EO47" i="46"/>
  <c r="ET47" i="46"/>
  <c r="EP47" i="46"/>
  <c r="EW47" i="46"/>
  <c r="EX47" i="46"/>
  <c r="EW16" i="46"/>
  <c r="EN16" i="46"/>
  <c r="EX16" i="46"/>
  <c r="EO16" i="46"/>
  <c r="ES16" i="46"/>
  <c r="ET16" i="46"/>
  <c r="EP16" i="46"/>
  <c r="ES41" i="46"/>
  <c r="ET41" i="46"/>
  <c r="EN41" i="46"/>
  <c r="EW41" i="46"/>
  <c r="EO41" i="46"/>
  <c r="EX41" i="46"/>
  <c r="EP41" i="46"/>
  <c r="EN55" i="46"/>
  <c r="ES55" i="46"/>
  <c r="EO55" i="46"/>
  <c r="ET55" i="46"/>
  <c r="EP55" i="46"/>
  <c r="EW55" i="46"/>
  <c r="EX55" i="46"/>
  <c r="EW80" i="46"/>
  <c r="EP80" i="46"/>
  <c r="EX80" i="46"/>
  <c r="ES80" i="46"/>
  <c r="EN80" i="46"/>
  <c r="ET80" i="46"/>
  <c r="EO80" i="46"/>
  <c r="ES85" i="46"/>
  <c r="ET85" i="46"/>
  <c r="EW85" i="46"/>
  <c r="EX85" i="46"/>
  <c r="EN85" i="46"/>
  <c r="EO85" i="46"/>
  <c r="EP85" i="46"/>
  <c r="ES69" i="46"/>
  <c r="ET69" i="46"/>
  <c r="EW69" i="46"/>
  <c r="EX69" i="46"/>
  <c r="EN69" i="46"/>
  <c r="EO69" i="46"/>
  <c r="EP69" i="46"/>
  <c r="EM53" i="46"/>
  <c r="HC53" i="46"/>
  <c r="T33" i="45"/>
  <c r="U33" i="45" s="1"/>
  <c r="HL39" i="46" s="1"/>
  <c r="JB103" i="46"/>
  <c r="T37" i="45"/>
  <c r="U37" i="45" s="1"/>
  <c r="T35" i="45"/>
  <c r="U35" i="45" s="1"/>
  <c r="GQ41" i="46" s="1"/>
  <c r="GR41" i="46" s="1"/>
  <c r="HT53" i="46"/>
  <c r="KR68" i="2"/>
  <c r="OX48" i="2"/>
  <c r="LG45" i="2"/>
  <c r="PI29" i="2"/>
  <c r="MH47" i="2"/>
  <c r="LF48" i="2"/>
  <c r="MI47" i="2"/>
  <c r="ML47" i="2"/>
  <c r="NT59" i="2"/>
  <c r="OD68" i="2"/>
  <c r="NJ29" i="2"/>
  <c r="JI55" i="2"/>
  <c r="MT47" i="2"/>
  <c r="KV47" i="2"/>
  <c r="NK68" i="2"/>
  <c r="NO68" i="2" s="1"/>
  <c r="JD29" i="2"/>
  <c r="OS60" i="2"/>
  <c r="NJ48" i="2"/>
  <c r="MV47" i="2"/>
  <c r="LB29" i="2"/>
  <c r="NO48" i="2"/>
  <c r="OQ55" i="2"/>
  <c r="NU29" i="2"/>
  <c r="NY29" i="2" s="1"/>
  <c r="MP68" i="2"/>
  <c r="OR55" i="2"/>
  <c r="NJ45" i="2"/>
  <c r="OJ45" i="2"/>
  <c r="OP60" i="2"/>
  <c r="OS55" i="2"/>
  <c r="LV45" i="2"/>
  <c r="MR47" i="2"/>
  <c r="NC52" i="2"/>
  <c r="OI29" i="2"/>
  <c r="JJ45" i="2"/>
  <c r="JG45" i="2"/>
  <c r="MS47" i="2"/>
  <c r="NN48" i="2"/>
  <c r="LW29" i="2"/>
  <c r="LX29" i="2" s="1"/>
  <c r="JY68" i="2"/>
  <c r="JZ68" i="2" s="1"/>
  <c r="KC68" i="2" s="1"/>
  <c r="PI68" i="2"/>
  <c r="PL68" i="2" s="1"/>
  <c r="OJ29" i="2"/>
  <c r="NP48" i="2"/>
  <c r="OF29" i="2"/>
  <c r="HZ68" i="2"/>
  <c r="KR29" i="2"/>
  <c r="LL59" i="2"/>
  <c r="MJ60" i="2"/>
  <c r="JH45" i="2"/>
  <c r="JX59" i="2"/>
  <c r="JD59" i="2"/>
  <c r="JD45" i="2"/>
  <c r="OG29" i="2"/>
  <c r="OX45" i="2"/>
  <c r="JF45" i="2"/>
  <c r="NX68" i="2"/>
  <c r="NL48" i="2"/>
  <c r="IM55" i="2"/>
  <c r="OO59" i="2"/>
  <c r="OT59" i="2" s="1"/>
  <c r="NY68" i="2"/>
  <c r="KC52" i="2"/>
  <c r="KD52" i="2"/>
  <c r="MG45" i="2"/>
  <c r="MI45" i="2" s="1"/>
  <c r="NW68" i="2"/>
  <c r="IP55" i="2"/>
  <c r="NV68" i="2"/>
  <c r="IA48" i="2"/>
  <c r="ON48" i="2"/>
  <c r="OF67" i="2"/>
  <c r="MP48" i="2"/>
  <c r="LX45" i="2"/>
  <c r="MA45" i="2"/>
  <c r="LZ45" i="2"/>
  <c r="LY45" i="2"/>
  <c r="MB45" i="2"/>
  <c r="JN29" i="2"/>
  <c r="KT48" i="2"/>
  <c r="LH48" i="2"/>
  <c r="MZ59" i="2"/>
  <c r="LL48" i="2"/>
  <c r="MF68" i="2"/>
  <c r="KU48" i="2"/>
  <c r="LD48" i="2"/>
  <c r="OG60" i="2"/>
  <c r="KW48" i="2"/>
  <c r="JS67" i="2"/>
  <c r="LE48" i="2"/>
  <c r="OJ60" i="2"/>
  <c r="OI45" i="2"/>
  <c r="KR48" i="2"/>
  <c r="LB48" i="2"/>
  <c r="OF60" i="2"/>
  <c r="OH45" i="2"/>
  <c r="OH60" i="2"/>
  <c r="OX59" i="2"/>
  <c r="OG45" i="2"/>
  <c r="NU45" i="2"/>
  <c r="NX45" i="2" s="1"/>
  <c r="OD45" i="2"/>
  <c r="OD29" i="2"/>
  <c r="LF45" i="2"/>
  <c r="LE45" i="2"/>
  <c r="LD45" i="2"/>
  <c r="JY48" i="2"/>
  <c r="JZ48" i="2" s="1"/>
  <c r="KB48" i="2" s="1"/>
  <c r="MZ45" i="2"/>
  <c r="MF29" i="2"/>
  <c r="KB29" i="2"/>
  <c r="AI52" i="42"/>
  <c r="IJ45" i="2"/>
  <c r="IK45" i="2"/>
  <c r="JE48" i="2"/>
  <c r="JJ48" i="2" s="1"/>
  <c r="IT45" i="2"/>
  <c r="IU45" i="2"/>
  <c r="KA56" i="2"/>
  <c r="KI45" i="2"/>
  <c r="KH45" i="2"/>
  <c r="JN68" i="2"/>
  <c r="KH59" i="2"/>
  <c r="OP68" i="2"/>
  <c r="AI19" i="42"/>
  <c r="AI102" i="42"/>
  <c r="AI22" i="42"/>
  <c r="AI90" i="42"/>
  <c r="T34" i="45"/>
  <c r="U34" i="45" s="1"/>
  <c r="AI48" i="42"/>
  <c r="S11" i="45"/>
  <c r="OT68" i="2"/>
  <c r="OH67" i="2"/>
  <c r="AI92" i="42"/>
  <c r="AI45" i="42"/>
  <c r="AI82" i="42"/>
  <c r="AI79" i="42"/>
  <c r="AI59" i="42"/>
  <c r="AI60" i="42"/>
  <c r="AI38" i="42"/>
  <c r="AI39" i="42"/>
  <c r="AI77" i="42"/>
  <c r="AI16" i="42"/>
  <c r="AI27" i="42"/>
  <c r="AI89" i="42"/>
  <c r="OX68" i="2"/>
  <c r="AI84" i="42"/>
  <c r="AI91" i="42"/>
  <c r="AI100" i="42"/>
  <c r="AI72" i="42"/>
  <c r="AI61" i="42"/>
  <c r="AI49" i="42"/>
  <c r="AI29" i="42"/>
  <c r="AI28" i="42"/>
  <c r="AI68" i="42"/>
  <c r="AI31" i="42"/>
  <c r="AI95" i="42"/>
  <c r="AI101" i="42"/>
  <c r="AI74" i="42"/>
  <c r="AI87" i="42"/>
  <c r="AI69" i="42"/>
  <c r="AI62" i="42"/>
  <c r="AI41" i="42"/>
  <c r="AI96" i="42"/>
  <c r="AI18" i="42"/>
  <c r="AI30" i="42"/>
  <c r="AI23" i="42"/>
  <c r="AI94" i="42"/>
  <c r="AI53" i="42"/>
  <c r="AI56" i="42"/>
  <c r="AI64" i="42"/>
  <c r="AI51" i="42"/>
  <c r="AI73" i="42"/>
  <c r="AI75" i="42"/>
  <c r="AI50" i="42"/>
  <c r="AI76" i="42"/>
  <c r="AI33" i="42"/>
  <c r="AI88" i="42"/>
  <c r="AI99" i="42"/>
  <c r="AI93" i="42"/>
  <c r="AI85" i="42"/>
  <c r="AI78" i="42"/>
  <c r="AI47" i="42"/>
  <c r="OR68" i="2"/>
  <c r="OG67" i="2"/>
  <c r="JR67" i="2"/>
  <c r="AI42" i="42"/>
  <c r="AI63" i="42"/>
  <c r="AI37" i="42"/>
  <c r="AI40" i="42"/>
  <c r="AI44" i="42"/>
  <c r="AI25" i="42"/>
  <c r="AI80" i="42"/>
  <c r="AI55" i="42"/>
  <c r="AI81" i="42"/>
  <c r="AI21" i="42"/>
  <c r="AI66" i="42"/>
  <c r="AI26" i="42"/>
  <c r="KI29" i="2"/>
  <c r="KM29" i="2" s="1"/>
  <c r="OS68" i="2"/>
  <c r="OI67" i="2"/>
  <c r="JT67" i="2"/>
  <c r="ON68" i="2"/>
  <c r="AI34" i="42"/>
  <c r="AI17" i="42"/>
  <c r="AI43" i="42"/>
  <c r="AI86" i="42"/>
  <c r="AI32" i="42"/>
  <c r="AI97" i="42"/>
  <c r="AI15" i="42"/>
  <c r="AI70" i="42"/>
  <c r="AI67" i="42"/>
  <c r="AI46" i="42"/>
  <c r="AI71" i="42"/>
  <c r="AI24" i="42"/>
  <c r="AI35" i="42"/>
  <c r="AI98" i="42"/>
  <c r="AI20" i="42"/>
  <c r="AI83" i="42"/>
  <c r="AI54" i="42"/>
  <c r="AI58" i="42"/>
  <c r="AI65" i="42"/>
  <c r="AI57" i="42"/>
  <c r="AI36" i="42"/>
  <c r="IU48" i="2"/>
  <c r="IZ48" i="2" s="1"/>
  <c r="ND52" i="2"/>
  <c r="NB52" i="2"/>
  <c r="LB59" i="2"/>
  <c r="NE52" i="2"/>
  <c r="KI68" i="2"/>
  <c r="KN68" i="2" s="1"/>
  <c r="NZ48" i="2"/>
  <c r="ML60" i="2"/>
  <c r="ND68" i="2"/>
  <c r="NV48" i="2"/>
  <c r="IJ59" i="2"/>
  <c r="MK60" i="2"/>
  <c r="NE68" i="2"/>
  <c r="ON29" i="2"/>
  <c r="NW48" i="2"/>
  <c r="NT48" i="2"/>
  <c r="PI45" i="2"/>
  <c r="PH45" i="2"/>
  <c r="KB45" i="2"/>
  <c r="NC68" i="2"/>
  <c r="NY48" i="2"/>
  <c r="JX45" i="2"/>
  <c r="IA45" i="2"/>
  <c r="HZ45" i="2"/>
  <c r="KC45" i="2"/>
  <c r="NB68" i="2"/>
  <c r="MQ45" i="2"/>
  <c r="MP45" i="2"/>
  <c r="KD45" i="2"/>
  <c r="IT29" i="2"/>
  <c r="MZ48" i="2"/>
  <c r="MH60" i="2"/>
  <c r="JE68" i="2"/>
  <c r="JI68" i="2" s="1"/>
  <c r="OO45" i="2"/>
  <c r="ON45" i="2"/>
  <c r="OX29" i="2"/>
  <c r="LW68" i="2"/>
  <c r="LZ68" i="2" s="1"/>
  <c r="JN59" i="2"/>
  <c r="MP29" i="2"/>
  <c r="MZ68" i="2"/>
  <c r="IT59" i="2"/>
  <c r="LV48" i="2"/>
  <c r="OD48" i="2"/>
  <c r="OE48" i="2"/>
  <c r="LM29" i="2"/>
  <c r="LR29" i="2" s="1"/>
  <c r="KD29" i="2"/>
  <c r="IT68" i="2"/>
  <c r="NA29" i="2"/>
  <c r="MZ29" i="2"/>
  <c r="IV68" i="2"/>
  <c r="IW68" i="2"/>
  <c r="PI48" i="2"/>
  <c r="PN48" i="2" s="1"/>
  <c r="IZ68" i="2"/>
  <c r="JX29" i="2"/>
  <c r="KA29" i="2"/>
  <c r="NT68" i="2"/>
  <c r="LC68" i="2"/>
  <c r="LB68" i="2"/>
  <c r="K15" i="45"/>
  <c r="T15" i="45" s="1"/>
  <c r="U15" i="45" s="1"/>
  <c r="FV21" i="46" s="1"/>
  <c r="FW21" i="46" s="1"/>
  <c r="MG59" i="2"/>
  <c r="MF59" i="2"/>
  <c r="MQ59" i="2"/>
  <c r="MP59" i="2"/>
  <c r="NJ59" i="2"/>
  <c r="NK59" i="2"/>
  <c r="LM45" i="2"/>
  <c r="LL45" i="2"/>
  <c r="IN55" i="2"/>
  <c r="PL67" i="2"/>
  <c r="IO55" i="2"/>
  <c r="PJ67" i="2"/>
  <c r="PN67" i="2"/>
  <c r="IK29" i="2"/>
  <c r="IJ29" i="2"/>
  <c r="PK67" i="2"/>
  <c r="KB56" i="2"/>
  <c r="JJ55" i="2"/>
  <c r="KC56" i="2"/>
  <c r="JF55" i="2"/>
  <c r="JH55" i="2"/>
  <c r="KU47" i="2"/>
  <c r="KX47" i="2"/>
  <c r="KW47" i="2"/>
  <c r="S29" i="45"/>
  <c r="K18" i="45"/>
  <c r="T18" i="45" s="1"/>
  <c r="U18" i="45" s="1"/>
  <c r="FV24" i="46" s="1"/>
  <c r="K28" i="45"/>
  <c r="GI34" i="46" s="1"/>
  <c r="K24" i="45"/>
  <c r="GI30" i="46" s="1"/>
  <c r="K20" i="45"/>
  <c r="T20" i="45" s="1"/>
  <c r="U20" i="45" s="1"/>
  <c r="K68" i="45"/>
  <c r="T68" i="45" s="1"/>
  <c r="U68" i="45" s="1"/>
  <c r="GQ74" i="46" s="1"/>
  <c r="K78" i="45"/>
  <c r="T78" i="45" s="1"/>
  <c r="U78" i="45" s="1"/>
  <c r="K79" i="45"/>
  <c r="K16" i="45"/>
  <c r="T16" i="45" s="1"/>
  <c r="U16" i="45" s="1"/>
  <c r="FV22" i="46" s="1"/>
  <c r="K89" i="45"/>
  <c r="T89" i="45" s="1"/>
  <c r="U89" i="45" s="1"/>
  <c r="K19" i="45"/>
  <c r="T19" i="45" s="1"/>
  <c r="U19" i="45" s="1"/>
  <c r="GQ25" i="46" s="1"/>
  <c r="GR25" i="46" s="1"/>
  <c r="K44" i="45"/>
  <c r="FN50" i="46" s="1"/>
  <c r="K48" i="45"/>
  <c r="T48" i="45" s="1"/>
  <c r="U48" i="45" s="1"/>
  <c r="GQ54" i="46" s="1"/>
  <c r="GR54" i="46" s="1"/>
  <c r="K95" i="45"/>
  <c r="T95" i="45" s="1"/>
  <c r="U95" i="45" s="1"/>
  <c r="K40" i="45"/>
  <c r="FN46" i="46" s="1"/>
  <c r="NB49" i="2"/>
  <c r="NE49" i="2"/>
  <c r="NF49" i="2"/>
  <c r="ND49" i="2"/>
  <c r="NC49" i="2"/>
  <c r="LF57" i="2"/>
  <c r="LE57" i="2"/>
  <c r="LD57" i="2"/>
  <c r="LG57" i="2"/>
  <c r="LH57" i="2"/>
  <c r="KX52" i="2"/>
  <c r="KT52" i="2"/>
  <c r="KW52" i="2"/>
  <c r="KV52" i="2"/>
  <c r="KU52" i="2"/>
  <c r="GD43" i="46"/>
  <c r="GQ43" i="46"/>
  <c r="GR43" i="46" s="1"/>
  <c r="PM69" i="2"/>
  <c r="PN69" i="2"/>
  <c r="PJ69" i="2"/>
  <c r="PK69" i="2"/>
  <c r="PL69" i="2"/>
  <c r="OS27" i="2"/>
  <c r="OR27" i="2"/>
  <c r="OQ27" i="2"/>
  <c r="OT27" i="2"/>
  <c r="OP27" i="2"/>
  <c r="GD29" i="46"/>
  <c r="OI65" i="2"/>
  <c r="OH65" i="2"/>
  <c r="OG65" i="2"/>
  <c r="OF65" i="2"/>
  <c r="OJ65" i="2"/>
  <c r="PA51" i="2"/>
  <c r="OZ51" i="2"/>
  <c r="PD51" i="2"/>
  <c r="PC51" i="2"/>
  <c r="PB51" i="2"/>
  <c r="MS21" i="2"/>
  <c r="MR21" i="2"/>
  <c r="MV21" i="2"/>
  <c r="MU21" i="2"/>
  <c r="MT21" i="2"/>
  <c r="EV60" i="46"/>
  <c r="ER60" i="46"/>
  <c r="EM60" i="46"/>
  <c r="EZ60" i="46" s="1"/>
  <c r="FA60" i="46" s="1"/>
  <c r="NB38" i="2"/>
  <c r="NE38" i="2"/>
  <c r="NF38" i="2"/>
  <c r="ND38" i="2"/>
  <c r="NC38" i="2"/>
  <c r="IP53" i="2"/>
  <c r="IO53" i="2"/>
  <c r="IL53" i="2"/>
  <c r="IN53" i="2"/>
  <c r="IM53" i="2"/>
  <c r="KL63" i="2"/>
  <c r="KJ63" i="2"/>
  <c r="KM63" i="2"/>
  <c r="KK63" i="2"/>
  <c r="KN63" i="2"/>
  <c r="KD42" i="2"/>
  <c r="KC42" i="2"/>
  <c r="KB42" i="2"/>
  <c r="KA42" i="2"/>
  <c r="HT61" i="46"/>
  <c r="KD41" i="2"/>
  <c r="KA41" i="2"/>
  <c r="KB41" i="2"/>
  <c r="KC41" i="2"/>
  <c r="NE48" i="2"/>
  <c r="NC48" i="2"/>
  <c r="NB48" i="2"/>
  <c r="NF48" i="2"/>
  <c r="ND48" i="2"/>
  <c r="IM22" i="2"/>
  <c r="IL22" i="2"/>
  <c r="IP22" i="2"/>
  <c r="IO22" i="2"/>
  <c r="IN22" i="2"/>
  <c r="GY79" i="46"/>
  <c r="HC79" i="46"/>
  <c r="HK79" i="46"/>
  <c r="FI71" i="46"/>
  <c r="OH61" i="2"/>
  <c r="OG61" i="2"/>
  <c r="OJ61" i="2"/>
  <c r="OI61" i="2"/>
  <c r="OF61" i="2"/>
  <c r="KM37" i="2"/>
  <c r="KL37" i="2"/>
  <c r="KK37" i="2"/>
  <c r="KJ37" i="2"/>
  <c r="KN37" i="2"/>
  <c r="KV67" i="2"/>
  <c r="KW67" i="2"/>
  <c r="KU67" i="2"/>
  <c r="KX67" i="2"/>
  <c r="KT67" i="2"/>
  <c r="FI92" i="46"/>
  <c r="FV92" i="46"/>
  <c r="IB50" i="2"/>
  <c r="IF50" i="2" s="1"/>
  <c r="IE50" i="2"/>
  <c r="ID50" i="2"/>
  <c r="IC50" i="2"/>
  <c r="IM31" i="2"/>
  <c r="IP31" i="2"/>
  <c r="IO31" i="2"/>
  <c r="IN31" i="2"/>
  <c r="IL31" i="2"/>
  <c r="NZ52" i="2"/>
  <c r="NY52" i="2"/>
  <c r="NV52" i="2"/>
  <c r="NX52" i="2"/>
  <c r="NW52" i="2"/>
  <c r="HT77" i="46"/>
  <c r="NO69" i="2"/>
  <c r="NN69" i="2"/>
  <c r="NM69" i="2"/>
  <c r="NP69" i="2"/>
  <c r="NL69" i="2"/>
  <c r="IW64" i="2"/>
  <c r="IZ64" i="2"/>
  <c r="IY64" i="2"/>
  <c r="IX64" i="2"/>
  <c r="IV64" i="2"/>
  <c r="OT20" i="2"/>
  <c r="OS20" i="2"/>
  <c r="OR20" i="2"/>
  <c r="OQ20" i="2"/>
  <c r="OP20" i="2"/>
  <c r="GW63" i="46"/>
  <c r="GX63" i="46"/>
  <c r="JT42" i="2"/>
  <c r="JS42" i="2"/>
  <c r="JR42" i="2"/>
  <c r="JQ42" i="2"/>
  <c r="IO36" i="46"/>
  <c r="EM31" i="46"/>
  <c r="EV31" i="46"/>
  <c r="KA55" i="2"/>
  <c r="KD55" i="2"/>
  <c r="KC55" i="2"/>
  <c r="KB55" i="2"/>
  <c r="JQ41" i="2"/>
  <c r="JT41" i="2"/>
  <c r="JS41" i="2"/>
  <c r="JR41" i="2"/>
  <c r="KA19" i="2"/>
  <c r="KD19" i="2"/>
  <c r="KC19" i="2"/>
  <c r="KB19" i="2"/>
  <c r="IC22" i="2"/>
  <c r="IB22" i="2"/>
  <c r="IF22" i="2" s="1"/>
  <c r="IE22" i="2"/>
  <c r="ID22" i="2"/>
  <c r="JJ34" i="2"/>
  <c r="JI34" i="2"/>
  <c r="JH34" i="2"/>
  <c r="JG34" i="2"/>
  <c r="JF34" i="2"/>
  <c r="KB54" i="2"/>
  <c r="KD54" i="2"/>
  <c r="KC54" i="2"/>
  <c r="KA54" i="2"/>
  <c r="JT23" i="2"/>
  <c r="JS23" i="2"/>
  <c r="JR23" i="2"/>
  <c r="JQ23" i="2"/>
  <c r="NX67" i="2"/>
  <c r="NY67" i="2"/>
  <c r="NW67" i="2"/>
  <c r="NZ67" i="2"/>
  <c r="NV67" i="2"/>
  <c r="EV28" i="46"/>
  <c r="EM28" i="46"/>
  <c r="EV78" i="46"/>
  <c r="ER78" i="46"/>
  <c r="EM78" i="46"/>
  <c r="EZ78" i="46" s="1"/>
  <c r="MU66" i="2"/>
  <c r="MT66" i="2"/>
  <c r="MS66" i="2"/>
  <c r="MV66" i="2"/>
  <c r="MR66" i="2"/>
  <c r="IO22" i="46"/>
  <c r="KD44" i="2"/>
  <c r="KC44" i="2"/>
  <c r="KB44" i="2"/>
  <c r="KA44" i="2"/>
  <c r="NO46" i="2"/>
  <c r="NN46" i="2"/>
  <c r="NP46" i="2"/>
  <c r="NL46" i="2"/>
  <c r="NM46" i="2"/>
  <c r="JJ65" i="2"/>
  <c r="JF65" i="2"/>
  <c r="JI65" i="2"/>
  <c r="JH65" i="2"/>
  <c r="JG65" i="2"/>
  <c r="PB53" i="2"/>
  <c r="PA53" i="2"/>
  <c r="PC53" i="2"/>
  <c r="PD53" i="2"/>
  <c r="OZ53" i="2"/>
  <c r="HK34" i="46"/>
  <c r="HC34" i="46"/>
  <c r="GY34" i="46"/>
  <c r="IO31" i="46"/>
  <c r="NP19" i="2"/>
  <c r="NN19" i="2"/>
  <c r="NM19" i="2"/>
  <c r="NO19" i="2"/>
  <c r="NL19" i="2"/>
  <c r="MB34" i="2"/>
  <c r="MA34" i="2"/>
  <c r="LZ34" i="2"/>
  <c r="LY34" i="2"/>
  <c r="LX34" i="2"/>
  <c r="GD79" i="46"/>
  <c r="GQ79" i="46"/>
  <c r="EM71" i="46"/>
  <c r="EV71" i="46"/>
  <c r="IN54" i="2"/>
  <c r="IP54" i="2"/>
  <c r="IL54" i="2"/>
  <c r="IM54" i="2"/>
  <c r="IO54" i="2"/>
  <c r="KL61" i="2"/>
  <c r="KK61" i="2"/>
  <c r="KN61" i="2"/>
  <c r="KM61" i="2"/>
  <c r="KJ61" i="2"/>
  <c r="HC89" i="46"/>
  <c r="GY89" i="46"/>
  <c r="HK89" i="46"/>
  <c r="HL89" i="46"/>
  <c r="HG89" i="46"/>
  <c r="IO28" i="46"/>
  <c r="IZ66" i="2"/>
  <c r="IY66" i="2"/>
  <c r="IX66" i="2"/>
  <c r="IW66" i="2"/>
  <c r="IV66" i="2"/>
  <c r="LH24" i="2"/>
  <c r="LG24" i="2"/>
  <c r="LF24" i="2"/>
  <c r="LE24" i="2"/>
  <c r="LD24" i="2"/>
  <c r="HT30" i="46"/>
  <c r="IY57" i="2"/>
  <c r="IV57" i="2"/>
  <c r="IZ57" i="2"/>
  <c r="IW57" i="2"/>
  <c r="IX57" i="2"/>
  <c r="KD43" i="2"/>
  <c r="KC43" i="2"/>
  <c r="KB43" i="2"/>
  <c r="KA43" i="2"/>
  <c r="OS48" i="2"/>
  <c r="OQ48" i="2"/>
  <c r="OP48" i="2"/>
  <c r="OR48" i="2"/>
  <c r="OT48" i="2"/>
  <c r="IE36" i="2"/>
  <c r="ID36" i="2"/>
  <c r="IC36" i="2"/>
  <c r="IB36" i="2"/>
  <c r="IF36" i="2" s="1"/>
  <c r="OE17" i="2"/>
  <c r="OD17" i="2"/>
  <c r="OY17" i="2"/>
  <c r="OX17" i="2"/>
  <c r="NK17" i="2"/>
  <c r="NJ17" i="2"/>
  <c r="HT97" i="46"/>
  <c r="LF70" i="2"/>
  <c r="LH70" i="2"/>
  <c r="LE70" i="2"/>
  <c r="LD70" i="2"/>
  <c r="LG70" i="2"/>
  <c r="JH40" i="2"/>
  <c r="JJ40" i="2"/>
  <c r="JI40" i="2"/>
  <c r="JG40" i="2"/>
  <c r="JF40" i="2"/>
  <c r="PC65" i="2"/>
  <c r="PB65" i="2"/>
  <c r="PD65" i="2"/>
  <c r="OZ65" i="2"/>
  <c r="PA65" i="2"/>
  <c r="GQ60" i="46"/>
  <c r="GR60" i="46" s="1"/>
  <c r="GD60" i="46"/>
  <c r="MR38" i="2"/>
  <c r="MU38" i="2"/>
  <c r="MV38" i="2"/>
  <c r="MT38" i="2"/>
  <c r="MS38" i="2"/>
  <c r="PL53" i="2"/>
  <c r="PN53" i="2"/>
  <c r="PK53" i="2"/>
  <c r="PJ53" i="2"/>
  <c r="PM53" i="2"/>
  <c r="NZ42" i="2"/>
  <c r="NY42" i="2"/>
  <c r="NX42" i="2"/>
  <c r="NW42" i="2"/>
  <c r="NV42" i="2"/>
  <c r="EV40" i="46"/>
  <c r="ER40" i="46"/>
  <c r="EM40" i="46"/>
  <c r="GQ101" i="46"/>
  <c r="GD101" i="46"/>
  <c r="LE54" i="2"/>
  <c r="LG54" i="2"/>
  <c r="LF54" i="2"/>
  <c r="LD54" i="2"/>
  <c r="LH54" i="2"/>
  <c r="MB23" i="2"/>
  <c r="MA23" i="2"/>
  <c r="LZ23" i="2"/>
  <c r="LY23" i="2"/>
  <c r="LX23" i="2"/>
  <c r="PD35" i="2"/>
  <c r="PC35" i="2"/>
  <c r="PB35" i="2"/>
  <c r="PA35" i="2"/>
  <c r="OZ35" i="2"/>
  <c r="IP26" i="2"/>
  <c r="IO26" i="2"/>
  <c r="IL26" i="2"/>
  <c r="IN26" i="2"/>
  <c r="IM26" i="2"/>
  <c r="IO78" i="46"/>
  <c r="MB28" i="2"/>
  <c r="LZ28" i="2"/>
  <c r="LY28" i="2"/>
  <c r="LX28" i="2"/>
  <c r="MA28" i="2"/>
  <c r="HK41" i="46"/>
  <c r="HG41" i="46"/>
  <c r="HC41" i="46"/>
  <c r="GY41" i="46"/>
  <c r="MV43" i="2"/>
  <c r="MU43" i="2"/>
  <c r="MT43" i="2"/>
  <c r="MS43" i="2"/>
  <c r="MR43" i="2"/>
  <c r="LH64" i="2"/>
  <c r="LD64" i="2"/>
  <c r="LG64" i="2"/>
  <c r="LE64" i="2"/>
  <c r="LF64" i="2"/>
  <c r="HT50" i="46"/>
  <c r="OO62" i="2"/>
  <c r="ON62" i="2"/>
  <c r="OE62" i="2"/>
  <c r="OD62" i="2"/>
  <c r="KC70" i="2"/>
  <c r="KB70" i="2"/>
  <c r="KA70" i="2"/>
  <c r="KD70" i="2"/>
  <c r="NE69" i="2"/>
  <c r="NB69" i="2"/>
  <c r="NF69" i="2"/>
  <c r="ND69" i="2"/>
  <c r="NC69" i="2"/>
  <c r="ID48" i="2"/>
  <c r="IC48" i="2"/>
  <c r="IB48" i="2"/>
  <c r="IF48" i="2" s="1"/>
  <c r="IE48" i="2"/>
  <c r="LO40" i="2"/>
  <c r="LP40" i="2"/>
  <c r="LN40" i="2"/>
  <c r="LR40" i="2"/>
  <c r="LQ40" i="2"/>
  <c r="KV39" i="2"/>
  <c r="KX39" i="2"/>
  <c r="KW39" i="2"/>
  <c r="KU39" i="2"/>
  <c r="KT39" i="2"/>
  <c r="OG21" i="2"/>
  <c r="OF21" i="2"/>
  <c r="OJ21" i="2"/>
  <c r="OI21" i="2"/>
  <c r="OH21" i="2"/>
  <c r="GD20" i="46"/>
  <c r="K60" i="45"/>
  <c r="T60" i="45" s="1"/>
  <c r="U60" i="45" s="1"/>
  <c r="FV66" i="46" s="1"/>
  <c r="HT96" i="46"/>
  <c r="LD38" i="2"/>
  <c r="LG38" i="2"/>
  <c r="LH38" i="2"/>
  <c r="LF38" i="2"/>
  <c r="LE38" i="2"/>
  <c r="KD53" i="2"/>
  <c r="KC53" i="2"/>
  <c r="KB53" i="2"/>
  <c r="KA53" i="2"/>
  <c r="LE51" i="2"/>
  <c r="LH51" i="2"/>
  <c r="LG51" i="2"/>
  <c r="LF51" i="2"/>
  <c r="LD51" i="2"/>
  <c r="IP42" i="2"/>
  <c r="IO42" i="2"/>
  <c r="IL42" i="2"/>
  <c r="IM42" i="2"/>
  <c r="IN42" i="2"/>
  <c r="IO82" i="46"/>
  <c r="IO67" i="46"/>
  <c r="LR41" i="2"/>
  <c r="LQ41" i="2"/>
  <c r="LN41" i="2"/>
  <c r="LP41" i="2"/>
  <c r="LO41" i="2"/>
  <c r="HC101" i="46"/>
  <c r="GY101" i="46"/>
  <c r="HK101" i="46"/>
  <c r="HL101" i="46"/>
  <c r="HG101" i="46"/>
  <c r="LR23" i="2"/>
  <c r="LQ23" i="2"/>
  <c r="LP23" i="2"/>
  <c r="LO23" i="2"/>
  <c r="LN23" i="2"/>
  <c r="IP35" i="2"/>
  <c r="IO35" i="2"/>
  <c r="IN35" i="2"/>
  <c r="IM35" i="2"/>
  <c r="IL35" i="2"/>
  <c r="NN24" i="2"/>
  <c r="NL24" i="2"/>
  <c r="NP24" i="2"/>
  <c r="NO24" i="2"/>
  <c r="NM24" i="2"/>
  <c r="IO39" i="46"/>
  <c r="IZ44" i="2"/>
  <c r="IY44" i="2"/>
  <c r="IX44" i="2"/>
  <c r="IW44" i="2"/>
  <c r="IV44" i="2"/>
  <c r="PN43" i="2"/>
  <c r="PM43" i="2"/>
  <c r="PL43" i="2"/>
  <c r="PK43" i="2"/>
  <c r="PJ43" i="2"/>
  <c r="MB36" i="2"/>
  <c r="MA36" i="2"/>
  <c r="LZ36" i="2"/>
  <c r="LY36" i="2"/>
  <c r="LX36" i="2"/>
  <c r="OS46" i="2"/>
  <c r="OR46" i="2"/>
  <c r="OP46" i="2"/>
  <c r="OQ46" i="2"/>
  <c r="OT46" i="2"/>
  <c r="NZ59" i="2"/>
  <c r="NY59" i="2"/>
  <c r="NW59" i="2"/>
  <c r="NX59" i="2"/>
  <c r="NV59" i="2"/>
  <c r="LE40" i="2"/>
  <c r="LH40" i="2"/>
  <c r="LG40" i="2"/>
  <c r="LF40" i="2"/>
  <c r="LD40" i="2"/>
  <c r="LQ56" i="2"/>
  <c r="LO56" i="2"/>
  <c r="LN56" i="2"/>
  <c r="LP56" i="2"/>
  <c r="LR56" i="2"/>
  <c r="HK102" i="46"/>
  <c r="HG102" i="46"/>
  <c r="HC102" i="46"/>
  <c r="HL102" i="46"/>
  <c r="GY102" i="46"/>
  <c r="HT29" i="46"/>
  <c r="IO63" i="2"/>
  <c r="IM63" i="2"/>
  <c r="IL63" i="2"/>
  <c r="IP63" i="2"/>
  <c r="IN63" i="2"/>
  <c r="HT59" i="46"/>
  <c r="JF58" i="2"/>
  <c r="JJ58" i="2"/>
  <c r="JH58" i="2"/>
  <c r="JI58" i="2"/>
  <c r="JG58" i="2"/>
  <c r="JT53" i="2"/>
  <c r="JS53" i="2"/>
  <c r="JQ53" i="2"/>
  <c r="JR53" i="2"/>
  <c r="GD36" i="46"/>
  <c r="LH41" i="2"/>
  <c r="LG41" i="2"/>
  <c r="LD41" i="2"/>
  <c r="LF41" i="2"/>
  <c r="LE41" i="2"/>
  <c r="NF47" i="2"/>
  <c r="ND47" i="2"/>
  <c r="NC47" i="2"/>
  <c r="NB47" i="2"/>
  <c r="NE47" i="2"/>
  <c r="FV79" i="46"/>
  <c r="FI79" i="46"/>
  <c r="HC65" i="46"/>
  <c r="GY65" i="46"/>
  <c r="HK65" i="46"/>
  <c r="MJ61" i="2"/>
  <c r="MI61" i="2"/>
  <c r="ML61" i="2"/>
  <c r="MK61" i="2"/>
  <c r="MH61" i="2"/>
  <c r="IE35" i="2"/>
  <c r="ID35" i="2"/>
  <c r="IC35" i="2"/>
  <c r="IB35" i="2"/>
  <c r="IF35" i="2" s="1"/>
  <c r="LO30" i="2"/>
  <c r="LR30" i="2"/>
  <c r="LQ30" i="2"/>
  <c r="LP30" i="2"/>
  <c r="LN30" i="2"/>
  <c r="OR50" i="2"/>
  <c r="OT50" i="2"/>
  <c r="OS50" i="2"/>
  <c r="OQ50" i="2"/>
  <c r="OP50" i="2"/>
  <c r="KK51" i="2"/>
  <c r="KN51" i="2"/>
  <c r="KM51" i="2"/>
  <c r="KL51" i="2"/>
  <c r="KJ51" i="2"/>
  <c r="KJ31" i="2"/>
  <c r="KN31" i="2"/>
  <c r="KM31" i="2"/>
  <c r="KL31" i="2"/>
  <c r="KK31" i="2"/>
  <c r="HT95" i="46"/>
  <c r="IP44" i="2"/>
  <c r="IO44" i="2"/>
  <c r="IN44" i="2"/>
  <c r="IM44" i="2"/>
  <c r="IL44" i="2"/>
  <c r="NX71" i="2"/>
  <c r="NW71" i="2"/>
  <c r="NV71" i="2"/>
  <c r="NY71" i="2"/>
  <c r="NZ71" i="2"/>
  <c r="MV68" i="2"/>
  <c r="MR68" i="2"/>
  <c r="MU68" i="2"/>
  <c r="MT68" i="2"/>
  <c r="MS68" i="2"/>
  <c r="ER77" i="46"/>
  <c r="EM77" i="46"/>
  <c r="EZ77" i="46" s="1"/>
  <c r="EV77" i="46"/>
  <c r="FI19" i="46"/>
  <c r="LZ70" i="2"/>
  <c r="MB70" i="2"/>
  <c r="MA70" i="2"/>
  <c r="LY70" i="2"/>
  <c r="LX70" i="2"/>
  <c r="PC48" i="2"/>
  <c r="PA48" i="2"/>
  <c r="OZ48" i="2"/>
  <c r="PD48" i="2"/>
  <c r="PB48" i="2"/>
  <c r="MJ67" i="2"/>
  <c r="MK67" i="2"/>
  <c r="MI67" i="2"/>
  <c r="ML67" i="2"/>
  <c r="MH67" i="2"/>
  <c r="HT24" i="46"/>
  <c r="JT65" i="2"/>
  <c r="JS65" i="2"/>
  <c r="JQ65" i="2"/>
  <c r="JR65" i="2"/>
  <c r="LZ39" i="2"/>
  <c r="LY39" i="2"/>
  <c r="LX39" i="2"/>
  <c r="MB39" i="2"/>
  <c r="MA39" i="2"/>
  <c r="ML20" i="2"/>
  <c r="MK20" i="2"/>
  <c r="MJ20" i="2"/>
  <c r="MI20" i="2"/>
  <c r="MH20" i="2"/>
  <c r="MT67" i="2"/>
  <c r="MR67" i="2"/>
  <c r="MV67" i="2"/>
  <c r="MU67" i="2"/>
  <c r="MS67" i="2"/>
  <c r="HG96" i="46"/>
  <c r="HC96" i="46"/>
  <c r="GY96" i="46"/>
  <c r="HL96" i="46"/>
  <c r="HK96" i="46"/>
  <c r="IV58" i="2"/>
  <c r="IZ58" i="2"/>
  <c r="IX58" i="2"/>
  <c r="IW58" i="2"/>
  <c r="IY58" i="2"/>
  <c r="NF53" i="2"/>
  <c r="NE53" i="2"/>
  <c r="ND53" i="2"/>
  <c r="NC53" i="2"/>
  <c r="NB53" i="2"/>
  <c r="EM18" i="46"/>
  <c r="EV18" i="46"/>
  <c r="FH15" i="46"/>
  <c r="FG15" i="46"/>
  <c r="GD47" i="46"/>
  <c r="GQ47" i="46"/>
  <c r="GR47" i="46" s="1"/>
  <c r="MS51" i="2"/>
  <c r="MV51" i="2"/>
  <c r="MU51" i="2"/>
  <c r="MT51" i="2"/>
  <c r="MR51" i="2"/>
  <c r="JG52" i="2"/>
  <c r="JJ52" i="2"/>
  <c r="JI52" i="2"/>
  <c r="JH52" i="2"/>
  <c r="JF52" i="2"/>
  <c r="IO79" i="46"/>
  <c r="MH55" i="2"/>
  <c r="ML55" i="2"/>
  <c r="MJ55" i="2"/>
  <c r="MI55" i="2"/>
  <c r="MK55" i="2"/>
  <c r="NV33" i="2"/>
  <c r="NZ33" i="2"/>
  <c r="NY33" i="2"/>
  <c r="NX33" i="2"/>
  <c r="NW33" i="2"/>
  <c r="NZ26" i="2"/>
  <c r="NY26" i="2"/>
  <c r="NX26" i="2"/>
  <c r="NW26" i="2"/>
  <c r="NV26" i="2"/>
  <c r="HT92" i="46"/>
  <c r="IO56" i="46"/>
  <c r="JI30" i="2"/>
  <c r="JH30" i="2"/>
  <c r="JG30" i="2"/>
  <c r="JF30" i="2"/>
  <c r="JJ30" i="2"/>
  <c r="JG31" i="2"/>
  <c r="JH31" i="2"/>
  <c r="JF31" i="2"/>
  <c r="JI31" i="2"/>
  <c r="JJ31" i="2"/>
  <c r="IO90" i="46"/>
  <c r="HT74" i="46"/>
  <c r="LP57" i="2"/>
  <c r="LR57" i="2"/>
  <c r="LQ57" i="2"/>
  <c r="LO57" i="2"/>
  <c r="LN57" i="2"/>
  <c r="IP43" i="2"/>
  <c r="IO43" i="2"/>
  <c r="IN43" i="2"/>
  <c r="IM43" i="2"/>
  <c r="IL43" i="2"/>
  <c r="JH71" i="2"/>
  <c r="JG71" i="2"/>
  <c r="JF71" i="2"/>
  <c r="JJ71" i="2"/>
  <c r="JI71" i="2"/>
  <c r="IO26" i="46"/>
  <c r="IO19" i="46"/>
  <c r="ND70" i="2"/>
  <c r="NC70" i="2"/>
  <c r="NB70" i="2"/>
  <c r="NF70" i="2"/>
  <c r="NE70" i="2"/>
  <c r="MU46" i="2"/>
  <c r="MT46" i="2"/>
  <c r="MS46" i="2"/>
  <c r="MR46" i="2"/>
  <c r="MV46" i="2"/>
  <c r="JJ27" i="2"/>
  <c r="JI27" i="2"/>
  <c r="JH27" i="2"/>
  <c r="JG27" i="2"/>
  <c r="JF27" i="2"/>
  <c r="GQ86" i="46"/>
  <c r="GD86" i="46"/>
  <c r="IO70" i="46"/>
  <c r="OP59" i="2"/>
  <c r="OR59" i="2"/>
  <c r="IO59" i="46"/>
  <c r="K83" i="45"/>
  <c r="T83" i="45" s="1"/>
  <c r="U83" i="45" s="1"/>
  <c r="IL58" i="2"/>
  <c r="IP58" i="2"/>
  <c r="IN58" i="2"/>
  <c r="IO58" i="2"/>
  <c r="IM58" i="2"/>
  <c r="IZ53" i="2"/>
  <c r="IY53" i="2"/>
  <c r="IV53" i="2"/>
  <c r="IX53" i="2"/>
  <c r="IW53" i="2"/>
  <c r="KX64" i="2"/>
  <c r="KT64" i="2"/>
  <c r="KW64" i="2"/>
  <c r="KV64" i="2"/>
  <c r="KU64" i="2"/>
  <c r="LQ19" i="2"/>
  <c r="LP19" i="2"/>
  <c r="LR19" i="2"/>
  <c r="LO19" i="2"/>
  <c r="LN19" i="2"/>
  <c r="MB64" i="2"/>
  <c r="LX64" i="2"/>
  <c r="MA64" i="2"/>
  <c r="LZ64" i="2"/>
  <c r="LY64" i="2"/>
  <c r="ML52" i="2"/>
  <c r="MK52" i="2"/>
  <c r="MH52" i="2"/>
  <c r="MJ52" i="2"/>
  <c r="MI52" i="2"/>
  <c r="HT79" i="46"/>
  <c r="IO16" i="46"/>
  <c r="KL33" i="2"/>
  <c r="KK33" i="2"/>
  <c r="KJ33" i="2"/>
  <c r="KM33" i="2"/>
  <c r="KN33" i="2"/>
  <c r="JT66" i="2"/>
  <c r="JS66" i="2"/>
  <c r="JR66" i="2"/>
  <c r="JQ66" i="2"/>
  <c r="NV31" i="2"/>
  <c r="NZ31" i="2"/>
  <c r="NW31" i="2"/>
  <c r="NX31" i="2"/>
  <c r="NY31" i="2"/>
  <c r="NP23" i="2"/>
  <c r="NO23" i="2"/>
  <c r="NN23" i="2"/>
  <c r="NM23" i="2"/>
  <c r="NL23" i="2"/>
  <c r="NB55" i="2"/>
  <c r="NF55" i="2"/>
  <c r="NE55" i="2"/>
  <c r="ND55" i="2"/>
  <c r="NC55" i="2"/>
  <c r="HL76" i="46"/>
  <c r="HK76" i="46"/>
  <c r="GY76" i="46"/>
  <c r="HC76" i="46"/>
  <c r="HG76" i="46"/>
  <c r="LH43" i="2"/>
  <c r="LG43" i="2"/>
  <c r="LF43" i="2"/>
  <c r="LE43" i="2"/>
  <c r="LD43" i="2"/>
  <c r="LO71" i="2"/>
  <c r="LN71" i="2"/>
  <c r="LQ71" i="2"/>
  <c r="LR71" i="2"/>
  <c r="LP71" i="2"/>
  <c r="KW60" i="2"/>
  <c r="KX60" i="2"/>
  <c r="KV60" i="2"/>
  <c r="KU60" i="2"/>
  <c r="KT60" i="2"/>
  <c r="IW18" i="2"/>
  <c r="IZ18" i="2"/>
  <c r="IY18" i="2"/>
  <c r="IX18" i="2"/>
  <c r="IV18" i="2"/>
  <c r="HL100" i="46"/>
  <c r="HK100" i="46"/>
  <c r="GY100" i="46"/>
  <c r="HC100" i="46"/>
  <c r="HG100" i="46"/>
  <c r="HT19" i="46"/>
  <c r="FV97" i="46"/>
  <c r="FI97" i="46"/>
  <c r="NX70" i="2"/>
  <c r="NW70" i="2"/>
  <c r="NZ70" i="2"/>
  <c r="NY70" i="2"/>
  <c r="NV70" i="2"/>
  <c r="LG46" i="2"/>
  <c r="LF46" i="2"/>
  <c r="LH46" i="2"/>
  <c r="LE46" i="2"/>
  <c r="LD46" i="2"/>
  <c r="LR47" i="2"/>
  <c r="LP47" i="2"/>
  <c r="LO47" i="2"/>
  <c r="LN47" i="2"/>
  <c r="LQ47" i="2"/>
  <c r="IV39" i="2"/>
  <c r="IY39" i="2"/>
  <c r="IX39" i="2"/>
  <c r="IW39" i="2"/>
  <c r="IZ39" i="2"/>
  <c r="ID25" i="2"/>
  <c r="IE25" i="2"/>
  <c r="IC25" i="2"/>
  <c r="IB25" i="2"/>
  <c r="IF25" i="2" s="1"/>
  <c r="HT21" i="46"/>
  <c r="NP53" i="2"/>
  <c r="NO53" i="2"/>
  <c r="NN53" i="2"/>
  <c r="NM53" i="2"/>
  <c r="NL53" i="2"/>
  <c r="LR42" i="2"/>
  <c r="LQ42" i="2"/>
  <c r="LP42" i="2"/>
  <c r="LN42" i="2"/>
  <c r="LO42" i="2"/>
  <c r="GD18" i="46"/>
  <c r="KK68" i="2"/>
  <c r="ML64" i="2"/>
  <c r="MH64" i="2"/>
  <c r="MK64" i="2"/>
  <c r="MJ64" i="2"/>
  <c r="MI64" i="2"/>
  <c r="FI64" i="46"/>
  <c r="MI54" i="2"/>
  <c r="MK54" i="2"/>
  <c r="MH54" i="2"/>
  <c r="ML54" i="2"/>
  <c r="MJ54" i="2"/>
  <c r="KD23" i="2"/>
  <c r="KC23" i="2"/>
  <c r="KB23" i="2"/>
  <c r="KA23" i="2"/>
  <c r="LP63" i="2"/>
  <c r="LN63" i="2"/>
  <c r="LQ63" i="2"/>
  <c r="LR63" i="2"/>
  <c r="LO63" i="2"/>
  <c r="KC33" i="2"/>
  <c r="KD33" i="2"/>
  <c r="KB33" i="2"/>
  <c r="KA33" i="2"/>
  <c r="IO52" i="46"/>
  <c r="GD91" i="46"/>
  <c r="GQ91" i="46"/>
  <c r="K74" i="45"/>
  <c r="T74" i="45" s="1"/>
  <c r="U74" i="45" s="1"/>
  <c r="FV80" i="46" s="1"/>
  <c r="OF49" i="2"/>
  <c r="OI49" i="2"/>
  <c r="OJ49" i="2"/>
  <c r="OH49" i="2"/>
  <c r="OG49" i="2"/>
  <c r="NV57" i="2"/>
  <c r="NZ57" i="2"/>
  <c r="NX57" i="2"/>
  <c r="NY57" i="2"/>
  <c r="NW57" i="2"/>
  <c r="PN47" i="2"/>
  <c r="PL47" i="2"/>
  <c r="PK47" i="2"/>
  <c r="PJ47" i="2"/>
  <c r="PM47" i="2"/>
  <c r="EV50" i="46"/>
  <c r="EM50" i="46"/>
  <c r="IZ69" i="2"/>
  <c r="IV69" i="2"/>
  <c r="IY69" i="2"/>
  <c r="IX69" i="2"/>
  <c r="IW69" i="2"/>
  <c r="LG65" i="2"/>
  <c r="LF65" i="2"/>
  <c r="LE65" i="2"/>
  <c r="LD65" i="2"/>
  <c r="LH65" i="2"/>
  <c r="PL39" i="2"/>
  <c r="PN39" i="2"/>
  <c r="PM39" i="2"/>
  <c r="PK39" i="2"/>
  <c r="PJ39" i="2"/>
  <c r="IE21" i="2"/>
  <c r="ID21" i="2"/>
  <c r="IC21" i="2"/>
  <c r="IB21" i="2"/>
  <c r="IF21" i="2" s="1"/>
  <c r="FI17" i="46"/>
  <c r="HK35" i="46"/>
  <c r="HC35" i="46"/>
  <c r="GY35" i="46"/>
  <c r="IE53" i="2"/>
  <c r="IB53" i="2"/>
  <c r="IF53" i="2" s="1"/>
  <c r="ID53" i="2"/>
  <c r="IC53" i="2"/>
  <c r="NP42" i="2"/>
  <c r="NO42" i="2"/>
  <c r="NN42" i="2"/>
  <c r="NM42" i="2"/>
  <c r="NL42" i="2"/>
  <c r="HL98" i="46"/>
  <c r="HK98" i="46"/>
  <c r="HG98" i="46"/>
  <c r="GY98" i="46"/>
  <c r="HC98" i="46"/>
  <c r="EM42" i="46"/>
  <c r="EZ42" i="46" s="1"/>
  <c r="FA42" i="46" s="1"/>
  <c r="EV42" i="46"/>
  <c r="ER42" i="46"/>
  <c r="PL72" i="2"/>
  <c r="PN72" i="2"/>
  <c r="PJ72" i="2"/>
  <c r="PM72" i="2"/>
  <c r="PK72" i="2"/>
  <c r="MV33" i="2"/>
  <c r="MT33" i="2"/>
  <c r="MU33" i="2"/>
  <c r="MS33" i="2"/>
  <c r="MR33" i="2"/>
  <c r="IB56" i="2"/>
  <c r="IF56" i="2" s="1"/>
  <c r="IE56" i="2"/>
  <c r="ID56" i="2"/>
  <c r="IC56" i="2"/>
  <c r="IO89" i="46"/>
  <c r="MV28" i="2"/>
  <c r="MT28" i="2"/>
  <c r="MS28" i="2"/>
  <c r="MR28" i="2"/>
  <c r="MU28" i="2"/>
  <c r="HG74" i="46"/>
  <c r="HC74" i="46"/>
  <c r="GY74" i="46"/>
  <c r="HL74" i="46"/>
  <c r="HK74" i="46"/>
  <c r="KN43" i="2"/>
  <c r="KM43" i="2"/>
  <c r="KL43" i="2"/>
  <c r="KK43" i="2"/>
  <c r="KJ43" i="2"/>
  <c r="OR71" i="2"/>
  <c r="OQ71" i="2"/>
  <c r="OT71" i="2"/>
  <c r="OS71" i="2"/>
  <c r="OP71" i="2"/>
  <c r="IE59" i="2"/>
  <c r="IC59" i="2"/>
  <c r="ID59" i="2"/>
  <c r="IB59" i="2"/>
  <c r="IF59" i="2" s="1"/>
  <c r="PM56" i="2"/>
  <c r="PN56" i="2"/>
  <c r="PL56" i="2"/>
  <c r="PJ56" i="2"/>
  <c r="PK56" i="2"/>
  <c r="OJ18" i="2"/>
  <c r="OK18" i="2" s="1"/>
  <c r="OI18" i="2"/>
  <c r="OH18" i="2"/>
  <c r="OF18" i="2"/>
  <c r="OG18" i="2"/>
  <c r="ER44" i="46"/>
  <c r="EM44" i="46"/>
  <c r="EZ44" i="46" s="1"/>
  <c r="FA44" i="46" s="1"/>
  <c r="EV44" i="46"/>
  <c r="JS70" i="2"/>
  <c r="JQ70" i="2"/>
  <c r="JT70" i="2"/>
  <c r="JR70" i="2"/>
  <c r="MA69" i="2"/>
  <c r="LZ69" i="2"/>
  <c r="LY69" i="2"/>
  <c r="MB69" i="2"/>
  <c r="LX69" i="2"/>
  <c r="GD68" i="46"/>
  <c r="FI29" i="46"/>
  <c r="ML68" i="2"/>
  <c r="MH68" i="2"/>
  <c r="MI68" i="2"/>
  <c r="MJ68" i="2"/>
  <c r="MK68" i="2"/>
  <c r="PA21" i="2"/>
  <c r="OZ21" i="2"/>
  <c r="PD21" i="2"/>
  <c r="PC21" i="2"/>
  <c r="PB21" i="2"/>
  <c r="HL21" i="46"/>
  <c r="HK21" i="46"/>
  <c r="HG21" i="46"/>
  <c r="HC21" i="46"/>
  <c r="GY21" i="46"/>
  <c r="NV38" i="2"/>
  <c r="NY38" i="2"/>
  <c r="NZ38" i="2"/>
  <c r="NX38" i="2"/>
  <c r="NW38" i="2"/>
  <c r="JJ42" i="2"/>
  <c r="JI42" i="2"/>
  <c r="JF42" i="2"/>
  <c r="JH42" i="2"/>
  <c r="JG42" i="2"/>
  <c r="EM82" i="46"/>
  <c r="EV82" i="46"/>
  <c r="IY72" i="2"/>
  <c r="IZ72" i="2"/>
  <c r="IX72" i="2"/>
  <c r="IW72" i="2"/>
  <c r="IV72" i="2"/>
  <c r="LR59" i="2"/>
  <c r="LQ59" i="2"/>
  <c r="LO59" i="2"/>
  <c r="LN59" i="2"/>
  <c r="LP59" i="2"/>
  <c r="OS32" i="2"/>
  <c r="OT32" i="2"/>
  <c r="OR32" i="2"/>
  <c r="OQ32" i="2"/>
  <c r="OP32" i="2"/>
  <c r="PN23" i="2"/>
  <c r="PM23" i="2"/>
  <c r="PL23" i="2"/>
  <c r="PK23" i="2"/>
  <c r="PJ23" i="2"/>
  <c r="PN35" i="2"/>
  <c r="PM35" i="2"/>
  <c r="PL35" i="2"/>
  <c r="PK35" i="2"/>
  <c r="PJ35" i="2"/>
  <c r="IZ26" i="2"/>
  <c r="IY26" i="2"/>
  <c r="IV26" i="2"/>
  <c r="IX26" i="2"/>
  <c r="IW26" i="2"/>
  <c r="JQ52" i="2"/>
  <c r="JS52" i="2"/>
  <c r="JR52" i="2"/>
  <c r="JT52" i="2"/>
  <c r="HT87" i="46"/>
  <c r="HK78" i="46"/>
  <c r="HG78" i="46"/>
  <c r="HC78" i="46"/>
  <c r="HL78" i="46"/>
  <c r="GY78" i="46"/>
  <c r="HT32" i="46"/>
  <c r="EV54" i="46"/>
  <c r="EM54" i="46"/>
  <c r="FI27" i="46"/>
  <c r="PN28" i="2"/>
  <c r="PM28" i="2"/>
  <c r="PL28" i="2"/>
  <c r="PK28" i="2"/>
  <c r="PJ28" i="2"/>
  <c r="IE24" i="2"/>
  <c r="ID24" i="2"/>
  <c r="IC24" i="2"/>
  <c r="IB24" i="2"/>
  <c r="IF24" i="2" s="1"/>
  <c r="HT88" i="46"/>
  <c r="IO49" i="46"/>
  <c r="NF18" i="2"/>
  <c r="NE18" i="2"/>
  <c r="NB18" i="2"/>
  <c r="NC18" i="2"/>
  <c r="ND18" i="2"/>
  <c r="HT72" i="46"/>
  <c r="KI17" i="2"/>
  <c r="KH17" i="2"/>
  <c r="IK17" i="2"/>
  <c r="IJ17" i="2"/>
  <c r="NU17" i="2"/>
  <c r="NT17" i="2"/>
  <c r="KM46" i="2"/>
  <c r="KL46" i="2"/>
  <c r="KN46" i="2"/>
  <c r="KJ46" i="2"/>
  <c r="KK46" i="2"/>
  <c r="KM69" i="2"/>
  <c r="KL69" i="2"/>
  <c r="KK69" i="2"/>
  <c r="KN69" i="2"/>
  <c r="KJ69" i="2"/>
  <c r="KM27" i="2"/>
  <c r="KL27" i="2"/>
  <c r="KK27" i="2"/>
  <c r="KN27" i="2"/>
  <c r="KJ27" i="2"/>
  <c r="HG86" i="46"/>
  <c r="HC86" i="46"/>
  <c r="GY86" i="46"/>
  <c r="HL86" i="46"/>
  <c r="HK86" i="46"/>
  <c r="FI37" i="46"/>
  <c r="IX25" i="2"/>
  <c r="IV25" i="2"/>
  <c r="IZ25" i="2"/>
  <c r="IY25" i="2"/>
  <c r="IW25" i="2"/>
  <c r="JJ21" i="2"/>
  <c r="JI21" i="2"/>
  <c r="JH21" i="2"/>
  <c r="JG21" i="2"/>
  <c r="JF21" i="2"/>
  <c r="NZ20" i="2"/>
  <c r="NY20" i="2"/>
  <c r="NX20" i="2"/>
  <c r="NW20" i="2"/>
  <c r="NV20" i="2"/>
  <c r="GY66" i="46"/>
  <c r="HG66" i="46"/>
  <c r="HL66" i="46"/>
  <c r="HM66" i="46" s="1"/>
  <c r="HK66" i="46"/>
  <c r="HC66" i="46"/>
  <c r="EV33" i="46"/>
  <c r="EM33" i="46"/>
  <c r="PD41" i="2"/>
  <c r="PC41" i="2"/>
  <c r="OZ41" i="2"/>
  <c r="PB41" i="2"/>
  <c r="PA41" i="2"/>
  <c r="JG19" i="2"/>
  <c r="JF19" i="2"/>
  <c r="JJ19" i="2"/>
  <c r="JH19" i="2"/>
  <c r="JI19" i="2"/>
  <c r="PM29" i="2"/>
  <c r="PL29" i="2"/>
  <c r="PK29" i="2"/>
  <c r="PJ29" i="2"/>
  <c r="PN29" i="2"/>
  <c r="EV64" i="46"/>
  <c r="EM64" i="46"/>
  <c r="JH54" i="2"/>
  <c r="JJ54" i="2"/>
  <c r="JG54" i="2"/>
  <c r="JF54" i="2"/>
  <c r="JI54" i="2"/>
  <c r="MK37" i="2"/>
  <c r="MJ37" i="2"/>
  <c r="MI37" i="2"/>
  <c r="MH37" i="2"/>
  <c r="ML37" i="2"/>
  <c r="OZ33" i="2"/>
  <c r="PD33" i="2"/>
  <c r="PC33" i="2"/>
  <c r="PB33" i="2"/>
  <c r="PA33" i="2"/>
  <c r="IL56" i="2"/>
  <c r="IP56" i="2"/>
  <c r="IO56" i="2"/>
  <c r="IN56" i="2"/>
  <c r="IM56" i="2"/>
  <c r="NF26" i="2"/>
  <c r="NE26" i="2"/>
  <c r="ND26" i="2"/>
  <c r="NC26" i="2"/>
  <c r="NB26" i="2"/>
  <c r="HT89" i="46"/>
  <c r="FI32" i="46"/>
  <c r="IO30" i="2"/>
  <c r="IN30" i="2"/>
  <c r="IM30" i="2"/>
  <c r="IL30" i="2"/>
  <c r="IP30" i="2"/>
  <c r="JF50" i="2"/>
  <c r="JI50" i="2"/>
  <c r="JJ50" i="2"/>
  <c r="JH50" i="2"/>
  <c r="JG50" i="2"/>
  <c r="FI30" i="46"/>
  <c r="PK44" i="2"/>
  <c r="PN44" i="2"/>
  <c r="PM44" i="2"/>
  <c r="PJ44" i="2"/>
  <c r="PL44" i="2"/>
  <c r="MR57" i="2"/>
  <c r="MV57" i="2"/>
  <c r="MT57" i="2"/>
  <c r="MU57" i="2"/>
  <c r="MS57" i="2"/>
  <c r="LY71" i="2"/>
  <c r="MA71" i="2"/>
  <c r="LZ71" i="2"/>
  <c r="MB71" i="2"/>
  <c r="LX71" i="2"/>
  <c r="HT55" i="46"/>
  <c r="MQ62" i="2"/>
  <c r="MP62" i="2"/>
  <c r="IA62" i="2"/>
  <c r="HZ62" i="2"/>
  <c r="PC46" i="2"/>
  <c r="PB46" i="2"/>
  <c r="PD46" i="2"/>
  <c r="PA46" i="2"/>
  <c r="OZ46" i="2"/>
  <c r="HT70" i="46"/>
  <c r="GD37" i="46"/>
  <c r="IO80" i="46"/>
  <c r="KX53" i="2"/>
  <c r="KW53" i="2"/>
  <c r="KV53" i="2"/>
  <c r="KU53" i="2"/>
  <c r="KT53" i="2"/>
  <c r="ML42" i="2"/>
  <c r="MK42" i="2"/>
  <c r="MJ42" i="2"/>
  <c r="MI42" i="2"/>
  <c r="MH42" i="2"/>
  <c r="IM41" i="2"/>
  <c r="IP41" i="2"/>
  <c r="IO41" i="2"/>
  <c r="IN41" i="2"/>
  <c r="IL41" i="2"/>
  <c r="IB34" i="2"/>
  <c r="IF34" i="2" s="1"/>
  <c r="IE34" i="2"/>
  <c r="ID34" i="2"/>
  <c r="IC34" i="2"/>
  <c r="FV85" i="46"/>
  <c r="FI85" i="46"/>
  <c r="GD69" i="46"/>
  <c r="GQ69" i="46"/>
  <c r="GR69" i="46" s="1"/>
  <c r="PD37" i="2"/>
  <c r="PC37" i="2"/>
  <c r="PB37" i="2"/>
  <c r="PA37" i="2"/>
  <c r="OZ37" i="2"/>
  <c r="K13" i="45"/>
  <c r="T13" i="45" s="1"/>
  <c r="U13" i="45" s="1"/>
  <c r="FV19" i="46" s="1"/>
  <c r="FW19" i="46" s="1"/>
  <c r="PA30" i="2"/>
  <c r="PD30" i="2"/>
  <c r="PC30" i="2"/>
  <c r="OZ30" i="2"/>
  <c r="PB30" i="2"/>
  <c r="KA31" i="2"/>
  <c r="KD31" i="2"/>
  <c r="KC31" i="2"/>
  <c r="KB31" i="2"/>
  <c r="LX49" i="2"/>
  <c r="MA49" i="2"/>
  <c r="LY49" i="2"/>
  <c r="MB49" i="2"/>
  <c r="LZ49" i="2"/>
  <c r="KK71" i="2"/>
  <c r="KM71" i="2"/>
  <c r="KL71" i="2"/>
  <c r="KJ71" i="2"/>
  <c r="KN71" i="2"/>
  <c r="GD72" i="46"/>
  <c r="GQ72" i="46"/>
  <c r="MK69" i="2"/>
  <c r="ML69" i="2"/>
  <c r="MH69" i="2"/>
  <c r="MJ69" i="2"/>
  <c r="MI69" i="2"/>
  <c r="JT27" i="2"/>
  <c r="JS27" i="2"/>
  <c r="JR27" i="2"/>
  <c r="JQ27" i="2"/>
  <c r="IO67" i="2"/>
  <c r="IP67" i="2"/>
  <c r="IN67" i="2"/>
  <c r="IM67" i="2"/>
  <c r="IL67" i="2"/>
  <c r="K52" i="45"/>
  <c r="T52" i="45" s="1"/>
  <c r="U52" i="45" s="1"/>
  <c r="FV58" i="46" s="1"/>
  <c r="FW58" i="46" s="1"/>
  <c r="KN64" i="2"/>
  <c r="KJ64" i="2"/>
  <c r="KM64" i="2"/>
  <c r="KL64" i="2"/>
  <c r="KK64" i="2"/>
  <c r="HT17" i="46"/>
  <c r="FI80" i="46"/>
  <c r="NL38" i="2"/>
  <c r="NO38" i="2"/>
  <c r="NN38" i="2"/>
  <c r="NM38" i="2"/>
  <c r="NP38" i="2"/>
  <c r="MV53" i="2"/>
  <c r="MU53" i="2"/>
  <c r="MT53" i="2"/>
  <c r="MR53" i="2"/>
  <c r="MS53" i="2"/>
  <c r="IO47" i="2"/>
  <c r="IN47" i="2"/>
  <c r="IM47" i="2"/>
  <c r="IP47" i="2"/>
  <c r="IL47" i="2"/>
  <c r="IW52" i="2"/>
  <c r="IZ52" i="2"/>
  <c r="IY52" i="2"/>
  <c r="IX52" i="2"/>
  <c r="IV52" i="2"/>
  <c r="HL42" i="46"/>
  <c r="HM42" i="46" s="1"/>
  <c r="HK42" i="46"/>
  <c r="HG42" i="46"/>
  <c r="HC42" i="46"/>
  <c r="GY42" i="46"/>
  <c r="IB32" i="2"/>
  <c r="IF32" i="2" s="1"/>
  <c r="IE32" i="2"/>
  <c r="ID32" i="2"/>
  <c r="IC32" i="2"/>
  <c r="IC41" i="2"/>
  <c r="IE41" i="2"/>
  <c r="ID41" i="2"/>
  <c r="IB41" i="2"/>
  <c r="IF41" i="2" s="1"/>
  <c r="MK19" i="2"/>
  <c r="MJ19" i="2"/>
  <c r="ML19" i="2"/>
  <c r="MH19" i="2"/>
  <c r="MI19" i="2"/>
  <c r="IY61" i="2"/>
  <c r="IX61" i="2"/>
  <c r="IZ61" i="2"/>
  <c r="IW61" i="2"/>
  <c r="IV61" i="2"/>
  <c r="KM48" i="2"/>
  <c r="KK48" i="2"/>
  <c r="KJ48" i="2"/>
  <c r="KN48" i="2"/>
  <c r="KL48" i="2"/>
  <c r="MU29" i="2"/>
  <c r="MT29" i="2"/>
  <c r="MS29" i="2"/>
  <c r="MR29" i="2"/>
  <c r="MV29" i="2"/>
  <c r="EM73" i="46"/>
  <c r="EV73" i="46"/>
  <c r="FI28" i="46"/>
  <c r="PM66" i="2"/>
  <c r="PN66" i="2"/>
  <c r="PL66" i="2"/>
  <c r="PK66" i="2"/>
  <c r="PJ66" i="2"/>
  <c r="ND24" i="2"/>
  <c r="NF24" i="2"/>
  <c r="NE24" i="2"/>
  <c r="NC24" i="2"/>
  <c r="NB24" i="2"/>
  <c r="HL88" i="46"/>
  <c r="HK88" i="46"/>
  <c r="GY88" i="46"/>
  <c r="HC88" i="46"/>
  <c r="HG88" i="46"/>
  <c r="EV23" i="46"/>
  <c r="EM23" i="46"/>
  <c r="JI57" i="2"/>
  <c r="JJ57" i="2"/>
  <c r="JH57" i="2"/>
  <c r="JG57" i="2"/>
  <c r="JF57" i="2"/>
  <c r="PM27" i="2"/>
  <c r="PL27" i="2"/>
  <c r="PK27" i="2"/>
  <c r="PN27" i="2"/>
  <c r="PJ27" i="2"/>
  <c r="KU40" i="2"/>
  <c r="KX40" i="2"/>
  <c r="KW40" i="2"/>
  <c r="KV40" i="2"/>
  <c r="KT40" i="2"/>
  <c r="GD38" i="46"/>
  <c r="EM86" i="46"/>
  <c r="EV86" i="46"/>
  <c r="IO57" i="46"/>
  <c r="LX38" i="2"/>
  <c r="MA38" i="2"/>
  <c r="LZ38" i="2"/>
  <c r="LY38" i="2"/>
  <c r="MB38" i="2"/>
  <c r="JJ59" i="2"/>
  <c r="JI59" i="2"/>
  <c r="JG59" i="2"/>
  <c r="JF59" i="2"/>
  <c r="JH59" i="2"/>
  <c r="MB52" i="2"/>
  <c r="LX52" i="2"/>
  <c r="MA52" i="2"/>
  <c r="LZ52" i="2"/>
  <c r="LY52" i="2"/>
  <c r="EM66" i="46"/>
  <c r="EV66" i="46"/>
  <c r="IN15" i="46"/>
  <c r="IM15" i="46"/>
  <c r="HT51" i="46"/>
  <c r="NZ41" i="2"/>
  <c r="NY41" i="2"/>
  <c r="NV41" i="2"/>
  <c r="NX41" i="2"/>
  <c r="NW41" i="2"/>
  <c r="IC19" i="2"/>
  <c r="IB19" i="2"/>
  <c r="IF19" i="2" s="1"/>
  <c r="ID19" i="2"/>
  <c r="IE19" i="2"/>
  <c r="MH22" i="2"/>
  <c r="ML22" i="2"/>
  <c r="MK22" i="2"/>
  <c r="MJ22" i="2"/>
  <c r="MI22" i="2"/>
  <c r="NP34" i="2"/>
  <c r="NO34" i="2"/>
  <c r="NN34" i="2"/>
  <c r="NM34" i="2"/>
  <c r="NL34" i="2"/>
  <c r="PB61" i="2"/>
  <c r="PA61" i="2"/>
  <c r="PC61" i="2"/>
  <c r="OZ61" i="2"/>
  <c r="PD61" i="2"/>
  <c r="JT37" i="2"/>
  <c r="JS37" i="2"/>
  <c r="JR37" i="2"/>
  <c r="JQ37" i="2"/>
  <c r="KX23" i="2"/>
  <c r="KW23" i="2"/>
  <c r="KV23" i="2"/>
  <c r="KU23" i="2"/>
  <c r="KT23" i="2"/>
  <c r="NZ35" i="2"/>
  <c r="NY35" i="2"/>
  <c r="NX35" i="2"/>
  <c r="NW35" i="2"/>
  <c r="NV35" i="2"/>
  <c r="KV33" i="2"/>
  <c r="KX33" i="2"/>
  <c r="KW33" i="2"/>
  <c r="KU33" i="2"/>
  <c r="KT33" i="2"/>
  <c r="IO73" i="46"/>
  <c r="HT54" i="46"/>
  <c r="IO27" i="46"/>
  <c r="LQ66" i="2"/>
  <c r="LP66" i="2"/>
  <c r="LO66" i="2"/>
  <c r="LR66" i="2"/>
  <c r="LN66" i="2"/>
  <c r="LF50" i="2"/>
  <c r="LH50" i="2"/>
  <c r="LG50" i="2"/>
  <c r="LE50" i="2"/>
  <c r="LD50" i="2"/>
  <c r="OT64" i="2"/>
  <c r="OP64" i="2"/>
  <c r="OR64" i="2"/>
  <c r="OQ64" i="2"/>
  <c r="OS64" i="2"/>
  <c r="MV24" i="2"/>
  <c r="MU24" i="2"/>
  <c r="MT24" i="2"/>
  <c r="MS24" i="2"/>
  <c r="MR24" i="2"/>
  <c r="K30" i="45"/>
  <c r="T30" i="45" s="1"/>
  <c r="U30" i="45" s="1"/>
  <c r="MR49" i="2"/>
  <c r="MU49" i="2"/>
  <c r="MV49" i="2"/>
  <c r="MT49" i="2"/>
  <c r="MS49" i="2"/>
  <c r="OG44" i="2"/>
  <c r="OH44" i="2"/>
  <c r="OF44" i="2"/>
  <c r="OI44" i="2"/>
  <c r="OJ44" i="2"/>
  <c r="JT36" i="2"/>
  <c r="JS36" i="2"/>
  <c r="JR36" i="2"/>
  <c r="JQ36" i="2"/>
  <c r="NY69" i="2"/>
  <c r="NZ69" i="2"/>
  <c r="NV69" i="2"/>
  <c r="NX69" i="2"/>
  <c r="NW69" i="2"/>
  <c r="IB65" i="2"/>
  <c r="IF65" i="2" s="1"/>
  <c r="IE65" i="2"/>
  <c r="IC65" i="2"/>
  <c r="ID65" i="2"/>
  <c r="LY51" i="2"/>
  <c r="LX51" i="2"/>
  <c r="MB51" i="2"/>
  <c r="MA51" i="2"/>
  <c r="LZ51" i="2"/>
  <c r="OR39" i="2"/>
  <c r="OT39" i="2"/>
  <c r="OS39" i="2"/>
  <c r="OQ39" i="2"/>
  <c r="OP39" i="2"/>
  <c r="IN25" i="2"/>
  <c r="IP25" i="2"/>
  <c r="IO25" i="2"/>
  <c r="IM25" i="2"/>
  <c r="IL25" i="2"/>
  <c r="IZ21" i="2"/>
  <c r="IY21" i="2"/>
  <c r="IX21" i="2"/>
  <c r="IW21" i="2"/>
  <c r="IV21" i="2"/>
  <c r="IO35" i="46"/>
  <c r="LR53" i="2"/>
  <c r="LQ53" i="2"/>
  <c r="LP53" i="2"/>
  <c r="LO53" i="2"/>
  <c r="LN53" i="2"/>
  <c r="KC63" i="2"/>
  <c r="KA63" i="2"/>
  <c r="KD63" i="2"/>
  <c r="KB63" i="2"/>
  <c r="HT31" i="46"/>
  <c r="K25" i="45"/>
  <c r="T25" i="45" s="1"/>
  <c r="U25" i="45" s="1"/>
  <c r="GQ31" i="46" s="1"/>
  <c r="ID72" i="2"/>
  <c r="IC72" i="2"/>
  <c r="IE72" i="2"/>
  <c r="IB72" i="2"/>
  <c r="IF72" i="2" s="1"/>
  <c r="PC32" i="2"/>
  <c r="PD32" i="2"/>
  <c r="PB32" i="2"/>
  <c r="PA32" i="2"/>
  <c r="OZ32" i="2"/>
  <c r="LG60" i="2"/>
  <c r="LD60" i="2"/>
  <c r="LH60" i="2"/>
  <c r="LF60" i="2"/>
  <c r="LE60" i="2"/>
  <c r="NO56" i="2"/>
  <c r="NL56" i="2"/>
  <c r="NP56" i="2"/>
  <c r="NM56" i="2"/>
  <c r="NN56" i="2"/>
  <c r="LX22" i="2"/>
  <c r="MB22" i="2"/>
  <c r="MA22" i="2"/>
  <c r="LZ22" i="2"/>
  <c r="LY22" i="2"/>
  <c r="NF34" i="2"/>
  <c r="NE34" i="2"/>
  <c r="ND34" i="2"/>
  <c r="NC34" i="2"/>
  <c r="NB34" i="2"/>
  <c r="HT40" i="46"/>
  <c r="MS54" i="2"/>
  <c r="MU54" i="2"/>
  <c r="MT54" i="2"/>
  <c r="MR54" i="2"/>
  <c r="MV54" i="2"/>
  <c r="IE63" i="2"/>
  <c r="IC63" i="2"/>
  <c r="IB63" i="2"/>
  <c r="IF63" i="2" s="1"/>
  <c r="ID63" i="2"/>
  <c r="JS50" i="2"/>
  <c r="JT50" i="2"/>
  <c r="JR50" i="2"/>
  <c r="JQ50" i="2"/>
  <c r="HT91" i="46"/>
  <c r="IE61" i="2"/>
  <c r="ID61" i="2"/>
  <c r="IC61" i="2"/>
  <c r="IB61" i="2"/>
  <c r="IF61" i="2" s="1"/>
  <c r="HT94" i="46"/>
  <c r="K58" i="45"/>
  <c r="T58" i="45" s="1"/>
  <c r="U58" i="45" s="1"/>
  <c r="GQ64" i="46" s="1"/>
  <c r="GR64" i="46" s="1"/>
  <c r="JJ36" i="2"/>
  <c r="JI36" i="2"/>
  <c r="JH36" i="2"/>
  <c r="JG36" i="2"/>
  <c r="JF36" i="2"/>
  <c r="K82" i="45"/>
  <c r="T82" i="45" s="1"/>
  <c r="U82" i="45" s="1"/>
  <c r="HL72" i="46"/>
  <c r="HK72" i="46"/>
  <c r="HG72" i="46"/>
  <c r="GY72" i="46"/>
  <c r="HC72" i="46"/>
  <c r="FI48" i="46"/>
  <c r="IX51" i="2"/>
  <c r="IV51" i="2"/>
  <c r="IZ51" i="2"/>
  <c r="IY51" i="2"/>
  <c r="IW51" i="2"/>
  <c r="LQ27" i="2"/>
  <c r="LP27" i="2"/>
  <c r="LO27" i="2"/>
  <c r="LR27" i="2"/>
  <c r="LN27" i="2"/>
  <c r="LR68" i="2"/>
  <c r="LN68" i="2"/>
  <c r="LO68" i="2"/>
  <c r="LP68" i="2"/>
  <c r="LQ68" i="2"/>
  <c r="MU65" i="2"/>
  <c r="MT65" i="2"/>
  <c r="MV65" i="2"/>
  <c r="MS65" i="2"/>
  <c r="MR65" i="2"/>
  <c r="NY60" i="2"/>
  <c r="NZ60" i="2"/>
  <c r="NX60" i="2"/>
  <c r="NW60" i="2"/>
  <c r="NV60" i="2"/>
  <c r="IP21" i="2"/>
  <c r="IQ21" i="2" s="1"/>
  <c r="IO21" i="2"/>
  <c r="IN21" i="2"/>
  <c r="IM21" i="2"/>
  <c r="IL21" i="2"/>
  <c r="HK20" i="46"/>
  <c r="HC20" i="46"/>
  <c r="GY20" i="46"/>
  <c r="IW38" i="2"/>
  <c r="IZ38" i="2"/>
  <c r="IY38" i="2"/>
  <c r="IX38" i="2"/>
  <c r="IV38" i="2"/>
  <c r="OJ58" i="2"/>
  <c r="OI58" i="2"/>
  <c r="OG58" i="2"/>
  <c r="OH58" i="2"/>
  <c r="OF58" i="2"/>
  <c r="MR55" i="2"/>
  <c r="MV55" i="2"/>
  <c r="MU55" i="2"/>
  <c r="MT55" i="2"/>
  <c r="MS55" i="2"/>
  <c r="JQ68" i="2"/>
  <c r="JT68" i="2"/>
  <c r="JS68" i="2"/>
  <c r="JR68" i="2"/>
  <c r="OH72" i="2"/>
  <c r="OI72" i="2"/>
  <c r="OG72" i="2"/>
  <c r="OF72" i="2"/>
  <c r="OJ72" i="2"/>
  <c r="NO32" i="2"/>
  <c r="NP32" i="2"/>
  <c r="NN32" i="2"/>
  <c r="NM32" i="2"/>
  <c r="NL32" i="2"/>
  <c r="LG19" i="2"/>
  <c r="LF19" i="2"/>
  <c r="LD19" i="2"/>
  <c r="LE19" i="2"/>
  <c r="LH19" i="2"/>
  <c r="K22" i="45"/>
  <c r="T22" i="45" s="1"/>
  <c r="U22" i="45" s="1"/>
  <c r="FV28" i="46" s="1"/>
  <c r="ID54" i="2"/>
  <c r="IE54" i="2"/>
  <c r="IC54" i="2"/>
  <c r="IB54" i="2"/>
  <c r="IF54" i="2" s="1"/>
  <c r="LF61" i="2"/>
  <c r="LE61" i="2"/>
  <c r="LH61" i="2"/>
  <c r="LG61" i="2"/>
  <c r="LD61" i="2"/>
  <c r="HL87" i="46"/>
  <c r="HK87" i="46"/>
  <c r="HG87" i="46"/>
  <c r="GY87" i="46"/>
  <c r="HC87" i="46"/>
  <c r="HT78" i="46"/>
  <c r="NF28" i="2"/>
  <c r="ND28" i="2"/>
  <c r="NC28" i="2"/>
  <c r="NB28" i="2"/>
  <c r="NE28" i="2"/>
  <c r="MB24" i="2"/>
  <c r="MA24" i="2"/>
  <c r="LZ24" i="2"/>
  <c r="LY24" i="2"/>
  <c r="LX24" i="2"/>
  <c r="HT25" i="46"/>
  <c r="ID71" i="2"/>
  <c r="IB71" i="2"/>
  <c r="IF71" i="2" s="1"/>
  <c r="IE71" i="2"/>
  <c r="IC71" i="2"/>
  <c r="IZ36" i="2"/>
  <c r="IY36" i="2"/>
  <c r="IX36" i="2"/>
  <c r="IW36" i="2"/>
  <c r="IV36" i="2"/>
  <c r="FV43" i="46"/>
  <c r="FW43" i="46" s="1"/>
  <c r="FI43" i="46"/>
  <c r="OH70" i="2"/>
  <c r="OJ70" i="2"/>
  <c r="OI70" i="2"/>
  <c r="OG70" i="2"/>
  <c r="OF70" i="2"/>
  <c r="MK46" i="2"/>
  <c r="MJ46" i="2"/>
  <c r="ML46" i="2"/>
  <c r="MI46" i="2"/>
  <c r="MH46" i="2"/>
  <c r="JQ45" i="2"/>
  <c r="JR45" i="2"/>
  <c r="JS45" i="2"/>
  <c r="JT45" i="2"/>
  <c r="HT86" i="46"/>
  <c r="LN38" i="2"/>
  <c r="LQ38" i="2"/>
  <c r="LR38" i="2"/>
  <c r="LP38" i="2"/>
  <c r="LO38" i="2"/>
  <c r="NZ58" i="2"/>
  <c r="NY58" i="2"/>
  <c r="NW58" i="2"/>
  <c r="NV58" i="2"/>
  <c r="NX58" i="2"/>
  <c r="KN53" i="2"/>
  <c r="KM53" i="2"/>
  <c r="KL53" i="2"/>
  <c r="KK53" i="2"/>
  <c r="KJ53" i="2"/>
  <c r="MU48" i="2"/>
  <c r="MS48" i="2"/>
  <c r="MR48" i="2"/>
  <c r="MT48" i="2"/>
  <c r="MV48" i="2"/>
  <c r="KW29" i="2"/>
  <c r="KV29" i="2"/>
  <c r="KU29" i="2"/>
  <c r="KT29" i="2"/>
  <c r="KX29" i="2"/>
  <c r="IO34" i="46"/>
  <c r="KA64" i="2"/>
  <c r="KC64" i="2"/>
  <c r="KB64" i="2"/>
  <c r="KD64" i="2"/>
  <c r="GY81" i="46"/>
  <c r="HL81" i="46"/>
  <c r="HC81" i="46"/>
  <c r="HK81" i="46"/>
  <c r="HG81" i="46"/>
  <c r="HT64" i="46"/>
  <c r="K73" i="45"/>
  <c r="T73" i="45" s="1"/>
  <c r="U73" i="45" s="1"/>
  <c r="HL79" i="46" s="1"/>
  <c r="MK56" i="2"/>
  <c r="ML56" i="2"/>
  <c r="MJ56" i="2"/>
  <c r="MH56" i="2"/>
  <c r="MI56" i="2"/>
  <c r="K65" i="45"/>
  <c r="T65" i="45" s="1"/>
  <c r="U65" i="45" s="1"/>
  <c r="GQ71" i="46" s="1"/>
  <c r="GR71" i="46" s="1"/>
  <c r="FI49" i="46"/>
  <c r="GD55" i="46"/>
  <c r="KW46" i="2"/>
  <c r="KV46" i="2"/>
  <c r="KX46" i="2"/>
  <c r="KU46" i="2"/>
  <c r="KT46" i="2"/>
  <c r="IC60" i="2"/>
  <c r="IB60" i="2"/>
  <c r="IF60" i="2" s="1"/>
  <c r="IE60" i="2"/>
  <c r="ID60" i="2"/>
  <c r="PK40" i="2"/>
  <c r="PN40" i="2"/>
  <c r="PM40" i="2"/>
  <c r="PL40" i="2"/>
  <c r="PJ40" i="2"/>
  <c r="NP25" i="2"/>
  <c r="NO25" i="2"/>
  <c r="NL25" i="2"/>
  <c r="NN25" i="2"/>
  <c r="NM25" i="2"/>
  <c r="KN20" i="2"/>
  <c r="KM20" i="2"/>
  <c r="KL20" i="2"/>
  <c r="KK20" i="2"/>
  <c r="KJ20" i="2"/>
  <c r="EV35" i="46"/>
  <c r="EM35" i="46"/>
  <c r="HK57" i="46"/>
  <c r="HC57" i="46"/>
  <c r="GY57" i="46"/>
  <c r="ML53" i="2"/>
  <c r="MK53" i="2"/>
  <c r="MJ53" i="2"/>
  <c r="MI53" i="2"/>
  <c r="MH53" i="2"/>
  <c r="KN42" i="2"/>
  <c r="KM42" i="2"/>
  <c r="KL42" i="2"/>
  <c r="KK42" i="2"/>
  <c r="KJ42" i="2"/>
  <c r="MK29" i="2"/>
  <c r="MJ29" i="2"/>
  <c r="MI29" i="2"/>
  <c r="MH29" i="2"/>
  <c r="ML29" i="2"/>
  <c r="HK51" i="46"/>
  <c r="HG51" i="46"/>
  <c r="HC51" i="46"/>
  <c r="GY51" i="46"/>
  <c r="K50" i="45"/>
  <c r="T50" i="45" s="1"/>
  <c r="U50" i="45" s="1"/>
  <c r="GQ56" i="46" s="1"/>
  <c r="GR56" i="46" s="1"/>
  <c r="MU37" i="2"/>
  <c r="MT37" i="2"/>
  <c r="MS37" i="2"/>
  <c r="MR37" i="2"/>
  <c r="MV37" i="2"/>
  <c r="PJ33" i="2"/>
  <c r="PN33" i="2"/>
  <c r="PM33" i="2"/>
  <c r="PL33" i="2"/>
  <c r="PK33" i="2"/>
  <c r="LH26" i="2"/>
  <c r="LG26" i="2"/>
  <c r="LF26" i="2"/>
  <c r="LE26" i="2"/>
  <c r="LD26" i="2"/>
  <c r="EV52" i="46"/>
  <c r="EM52" i="46"/>
  <c r="OF31" i="2"/>
  <c r="OJ31" i="2"/>
  <c r="OI31" i="2"/>
  <c r="OH31" i="2"/>
  <c r="OG31" i="2"/>
  <c r="ML28" i="2"/>
  <c r="MJ28" i="2"/>
  <c r="MI28" i="2"/>
  <c r="MH28" i="2"/>
  <c r="MK28" i="2"/>
  <c r="HT39" i="46"/>
  <c r="OZ49" i="2"/>
  <c r="PC49" i="2"/>
  <c r="PA49" i="2"/>
  <c r="PD49" i="2"/>
  <c r="PB49" i="2"/>
  <c r="KV18" i="2"/>
  <c r="KX18" i="2"/>
  <c r="KW18" i="2"/>
  <c r="KU18" i="2"/>
  <c r="KT18" i="2"/>
  <c r="ML36" i="2"/>
  <c r="MK36" i="2"/>
  <c r="MJ36" i="2"/>
  <c r="MI36" i="2"/>
  <c r="MH36" i="2"/>
  <c r="HT26" i="46"/>
  <c r="IO43" i="46"/>
  <c r="MG17" i="2"/>
  <c r="MF17" i="2"/>
  <c r="KR17" i="2"/>
  <c r="KS17" i="2"/>
  <c r="IO70" i="2"/>
  <c r="IN70" i="2"/>
  <c r="IL70" i="2"/>
  <c r="IP70" i="2"/>
  <c r="IM70" i="2"/>
  <c r="MK65" i="2"/>
  <c r="MJ65" i="2"/>
  <c r="ML65" i="2"/>
  <c r="MI65" i="2"/>
  <c r="MH65" i="2"/>
  <c r="PD68" i="2"/>
  <c r="OZ68" i="2"/>
  <c r="PC68" i="2"/>
  <c r="PB68" i="2"/>
  <c r="PA68" i="2"/>
  <c r="IM38" i="2"/>
  <c r="IP38" i="2"/>
  <c r="IL38" i="2"/>
  <c r="IO38" i="2"/>
  <c r="IN38" i="2"/>
  <c r="JI67" i="2"/>
  <c r="JJ67" i="2"/>
  <c r="JH67" i="2"/>
  <c r="JF67" i="2"/>
  <c r="JG67" i="2"/>
  <c r="HK67" i="46"/>
  <c r="HG67" i="46"/>
  <c r="HC67" i="46"/>
  <c r="GY67" i="46"/>
  <c r="LG32" i="2"/>
  <c r="LF32" i="2"/>
  <c r="LE32" i="2"/>
  <c r="LD32" i="2"/>
  <c r="LH32" i="2"/>
  <c r="OT34" i="2"/>
  <c r="OS34" i="2"/>
  <c r="OR34" i="2"/>
  <c r="OQ34" i="2"/>
  <c r="OP34" i="2"/>
  <c r="IO69" i="46"/>
  <c r="HG93" i="46"/>
  <c r="HC93" i="46"/>
  <c r="GY93" i="46"/>
  <c r="HL93" i="46"/>
  <c r="HK93" i="46"/>
  <c r="MB35" i="2"/>
  <c r="MA35" i="2"/>
  <c r="LZ35" i="2"/>
  <c r="LY35" i="2"/>
  <c r="LX35" i="2"/>
  <c r="LZ33" i="2"/>
  <c r="MB33" i="2"/>
  <c r="MA33" i="2"/>
  <c r="LY33" i="2"/>
  <c r="LX33" i="2"/>
  <c r="HT52" i="46"/>
  <c r="MR31" i="2"/>
  <c r="MV31" i="2"/>
  <c r="MU31" i="2"/>
  <c r="MT31" i="2"/>
  <c r="MS31" i="2"/>
  <c r="KX24" i="2"/>
  <c r="KW24" i="2"/>
  <c r="KV24" i="2"/>
  <c r="KU24" i="2"/>
  <c r="KT24" i="2"/>
  <c r="FI22" i="46"/>
  <c r="IO25" i="46"/>
  <c r="HT90" i="46"/>
  <c r="IE43" i="2"/>
  <c r="ID43" i="2"/>
  <c r="IC43" i="2"/>
  <c r="IB43" i="2"/>
  <c r="IF43" i="2" s="1"/>
  <c r="MI18" i="2"/>
  <c r="ML18" i="2"/>
  <c r="MK18" i="2"/>
  <c r="MJ18" i="2"/>
  <c r="MH18" i="2"/>
  <c r="OS29" i="2"/>
  <c r="OR29" i="2"/>
  <c r="OQ29" i="2"/>
  <c r="OP29" i="2"/>
  <c r="OT29" i="2"/>
  <c r="GD48" i="46"/>
  <c r="GY44" i="46"/>
  <c r="HL44" i="46"/>
  <c r="HM44" i="46" s="1"/>
  <c r="HK44" i="46"/>
  <c r="HC44" i="46"/>
  <c r="HG44" i="46"/>
  <c r="KS62" i="2"/>
  <c r="KR62" i="2"/>
  <c r="IK62" i="2"/>
  <c r="IJ62" i="2"/>
  <c r="NN70" i="2"/>
  <c r="NP70" i="2"/>
  <c r="NO70" i="2"/>
  <c r="NM70" i="2"/>
  <c r="NL70" i="2"/>
  <c r="KW69" i="2"/>
  <c r="KX69" i="2"/>
  <c r="KT69" i="2"/>
  <c r="KV69" i="2"/>
  <c r="KU69" i="2"/>
  <c r="EM38" i="46"/>
  <c r="EV38" i="46"/>
  <c r="MA65" i="2"/>
  <c r="LZ65" i="2"/>
  <c r="MB65" i="2"/>
  <c r="LX65" i="2"/>
  <c r="LY65" i="2"/>
  <c r="KV63" i="2"/>
  <c r="KT63" i="2"/>
  <c r="KW63" i="2"/>
  <c r="KX63" i="2"/>
  <c r="KU63" i="2"/>
  <c r="LE21" i="2"/>
  <c r="LD21" i="2"/>
  <c r="LH21" i="2"/>
  <c r="LG21" i="2"/>
  <c r="LF21" i="2"/>
  <c r="JT20" i="2"/>
  <c r="JS20" i="2"/>
  <c r="JR20" i="2"/>
  <c r="JQ20" i="2"/>
  <c r="OZ38" i="2"/>
  <c r="PC38" i="2"/>
  <c r="PB38" i="2"/>
  <c r="PA38" i="2"/>
  <c r="PD38" i="2"/>
  <c r="GD51" i="46"/>
  <c r="PM32" i="2"/>
  <c r="PJ32" i="2"/>
  <c r="PN32" i="2"/>
  <c r="PK32" i="2"/>
  <c r="PL32" i="2"/>
  <c r="KN47" i="2"/>
  <c r="KL47" i="2"/>
  <c r="KK47" i="2"/>
  <c r="KJ47" i="2"/>
  <c r="KM47" i="2"/>
  <c r="EM93" i="46"/>
  <c r="EV93" i="46"/>
  <c r="IE26" i="2"/>
  <c r="IB26" i="2"/>
  <c r="IF26" i="2" s="1"/>
  <c r="ID26" i="2"/>
  <c r="IC26" i="2"/>
  <c r="GQ78" i="46"/>
  <c r="GD78" i="46"/>
  <c r="KC28" i="2"/>
  <c r="KB28" i="2"/>
  <c r="KA28" i="2"/>
  <c r="KD28" i="2"/>
  <c r="EM22" i="46"/>
  <c r="EV22" i="46"/>
  <c r="HT41" i="46"/>
  <c r="PJ57" i="2"/>
  <c r="PN57" i="2"/>
  <c r="PL57" i="2"/>
  <c r="PK57" i="2"/>
  <c r="PM57" i="2"/>
  <c r="ML43" i="2"/>
  <c r="MK43" i="2"/>
  <c r="MJ43" i="2"/>
  <c r="MI43" i="2"/>
  <c r="MH43" i="2"/>
  <c r="KX68" i="2"/>
  <c r="KT68" i="2"/>
  <c r="KU68" i="2"/>
  <c r="KW68" i="2"/>
  <c r="KV68" i="2"/>
  <c r="IM64" i="2"/>
  <c r="IO64" i="2"/>
  <c r="IL64" i="2"/>
  <c r="IP64" i="2"/>
  <c r="IN64" i="2"/>
  <c r="MA46" i="2"/>
  <c r="LZ46" i="2"/>
  <c r="MB46" i="2"/>
  <c r="LY46" i="2"/>
  <c r="LX46" i="2"/>
  <c r="KB51" i="2"/>
  <c r="KD51" i="2"/>
  <c r="KC51" i="2"/>
  <c r="KA51" i="2"/>
  <c r="HC38" i="46"/>
  <c r="GY38" i="46"/>
  <c r="HK38" i="46"/>
  <c r="K64" i="45"/>
  <c r="T64" i="45" s="1"/>
  <c r="U64" i="45" s="1"/>
  <c r="GQ70" i="46" s="1"/>
  <c r="GR70" i="46" s="1"/>
  <c r="JS39" i="2"/>
  <c r="JT39" i="2"/>
  <c r="JR39" i="2"/>
  <c r="JQ39" i="2"/>
  <c r="PN20" i="2"/>
  <c r="PM20" i="2"/>
  <c r="PL20" i="2"/>
  <c r="PK20" i="2"/>
  <c r="PJ20" i="2"/>
  <c r="KC67" i="2"/>
  <c r="KD67" i="2"/>
  <c r="KB67" i="2"/>
  <c r="KA67" i="2"/>
  <c r="HT57" i="46"/>
  <c r="KN59" i="2"/>
  <c r="KM59" i="2"/>
  <c r="KL59" i="2"/>
  <c r="KJ59" i="2"/>
  <c r="KK59" i="2"/>
  <c r="HC31" i="46"/>
  <c r="GY31" i="46"/>
  <c r="HK31" i="46"/>
  <c r="NN67" i="2"/>
  <c r="NP67" i="2"/>
  <c r="NO67" i="2"/>
  <c r="NL67" i="2"/>
  <c r="NM67" i="2"/>
  <c r="HT101" i="46"/>
  <c r="OS37" i="2"/>
  <c r="OR37" i="2"/>
  <c r="OQ37" i="2"/>
  <c r="OP37" i="2"/>
  <c r="OT37" i="2"/>
  <c r="OJ23" i="2"/>
  <c r="OI23" i="2"/>
  <c r="OH23" i="2"/>
  <c r="OG23" i="2"/>
  <c r="OF23" i="2"/>
  <c r="NP26" i="2"/>
  <c r="NO26" i="2"/>
  <c r="NN26" i="2"/>
  <c r="NM26" i="2"/>
  <c r="NL26" i="2"/>
  <c r="FI89" i="46"/>
  <c r="FV89" i="46"/>
  <c r="EM56" i="46"/>
  <c r="EV56" i="46"/>
  <c r="JR30" i="2"/>
  <c r="JT30" i="2"/>
  <c r="JS30" i="2"/>
  <c r="JQ30" i="2"/>
  <c r="KL50" i="2"/>
  <c r="KJ50" i="2"/>
  <c r="KN50" i="2"/>
  <c r="KM50" i="2"/>
  <c r="KK50" i="2"/>
  <c r="LQ60" i="2"/>
  <c r="LP60" i="2"/>
  <c r="LO60" i="2"/>
  <c r="LN60" i="2"/>
  <c r="LR60" i="2"/>
  <c r="OJ28" i="2"/>
  <c r="OI28" i="2"/>
  <c r="OH28" i="2"/>
  <c r="OG28" i="2"/>
  <c r="OF28" i="2"/>
  <c r="KD24" i="2"/>
  <c r="KC24" i="2"/>
  <c r="KB24" i="2"/>
  <c r="KA24" i="2"/>
  <c r="GY30" i="46"/>
  <c r="HK30" i="46"/>
  <c r="HG30" i="46"/>
  <c r="HC30" i="46"/>
  <c r="GD49" i="46"/>
  <c r="JQ49" i="2"/>
  <c r="JT49" i="2"/>
  <c r="JS49" i="2"/>
  <c r="JR49" i="2"/>
  <c r="PD43" i="2"/>
  <c r="PC43" i="2"/>
  <c r="PB43" i="2"/>
  <c r="PA43" i="2"/>
  <c r="OZ43" i="2"/>
  <c r="NC71" i="2"/>
  <c r="NB71" i="2"/>
  <c r="NF71" i="2"/>
  <c r="NE71" i="2"/>
  <c r="ND71" i="2"/>
  <c r="PL18" i="2"/>
  <c r="PK18" i="2"/>
  <c r="PJ18" i="2"/>
  <c r="PN18" i="2"/>
  <c r="PO18" i="2" s="1"/>
  <c r="PM18" i="2"/>
  <c r="KD36" i="2"/>
  <c r="KC36" i="2"/>
  <c r="KB36" i="2"/>
  <c r="KA36" i="2"/>
  <c r="GD100" i="46"/>
  <c r="GQ100" i="46"/>
  <c r="FI50" i="46"/>
  <c r="LQ46" i="2"/>
  <c r="LP46" i="2"/>
  <c r="LN46" i="2"/>
  <c r="LO46" i="2"/>
  <c r="LR46" i="2"/>
  <c r="OS69" i="2"/>
  <c r="OP69" i="2"/>
  <c r="OQ69" i="2"/>
  <c r="OT69" i="2"/>
  <c r="OR69" i="2"/>
  <c r="FI46" i="46"/>
  <c r="NO65" i="2"/>
  <c r="NN65" i="2"/>
  <c r="NP65" i="2"/>
  <c r="NM65" i="2"/>
  <c r="NL65" i="2"/>
  <c r="JR51" i="2"/>
  <c r="JT51" i="2"/>
  <c r="JS51" i="2"/>
  <c r="JQ51" i="2"/>
  <c r="LF39" i="2"/>
  <c r="LH39" i="2"/>
  <c r="LG39" i="2"/>
  <c r="LE39" i="2"/>
  <c r="LD39" i="2"/>
  <c r="OJ20" i="2"/>
  <c r="OI20" i="2"/>
  <c r="OH20" i="2"/>
  <c r="OG20" i="2"/>
  <c r="OF20" i="2"/>
  <c r="LR52" i="2"/>
  <c r="LN52" i="2"/>
  <c r="LO52" i="2"/>
  <c r="LQ52" i="2"/>
  <c r="LP52" i="2"/>
  <c r="PK51" i="2"/>
  <c r="PN51" i="2"/>
  <c r="PM51" i="2"/>
  <c r="PL51" i="2"/>
  <c r="PJ51" i="2"/>
  <c r="PD47" i="2"/>
  <c r="PB47" i="2"/>
  <c r="PA47" i="2"/>
  <c r="OZ47" i="2"/>
  <c r="PC47" i="2"/>
  <c r="FI33" i="46"/>
  <c r="LZ72" i="2"/>
  <c r="MA72" i="2"/>
  <c r="LY72" i="2"/>
  <c r="MB72" i="2"/>
  <c r="LX72" i="2"/>
  <c r="NC54" i="2"/>
  <c r="NF54" i="2"/>
  <c r="NE54" i="2"/>
  <c r="ND54" i="2"/>
  <c r="NB54" i="2"/>
  <c r="PJ31" i="2"/>
  <c r="PN31" i="2"/>
  <c r="PK31" i="2"/>
  <c r="PL31" i="2"/>
  <c r="PM31" i="2"/>
  <c r="JI28" i="2"/>
  <c r="JH28" i="2"/>
  <c r="JG28" i="2"/>
  <c r="JJ28" i="2"/>
  <c r="JF28" i="2"/>
  <c r="JT24" i="2"/>
  <c r="JS24" i="2"/>
  <c r="JR24" i="2"/>
  <c r="JQ24" i="2"/>
  <c r="IO74" i="46"/>
  <c r="NE60" i="2"/>
  <c r="ND60" i="2"/>
  <c r="NC60" i="2"/>
  <c r="NB60" i="2"/>
  <c r="NF60" i="2"/>
  <c r="JG18" i="2"/>
  <c r="JJ18" i="2"/>
  <c r="JI18" i="2"/>
  <c r="JF18" i="2"/>
  <c r="JH18" i="2"/>
  <c r="IO100" i="46"/>
  <c r="OI46" i="2"/>
  <c r="OH46" i="2"/>
  <c r="OJ46" i="2"/>
  <c r="OG46" i="2"/>
  <c r="OF46" i="2"/>
  <c r="MB68" i="2"/>
  <c r="MA68" i="2"/>
  <c r="LY68" i="2"/>
  <c r="FI96" i="46"/>
  <c r="FV96" i="46"/>
  <c r="IO62" i="46"/>
  <c r="OP38" i="2"/>
  <c r="OS38" i="2"/>
  <c r="OT38" i="2"/>
  <c r="OR38" i="2"/>
  <c r="OQ38" i="2"/>
  <c r="FI61" i="46"/>
  <c r="FV61" i="46"/>
  <c r="KT19" i="2"/>
  <c r="KX19" i="2"/>
  <c r="KW19" i="2"/>
  <c r="KV19" i="2"/>
  <c r="KU19" i="2"/>
  <c r="EM85" i="46"/>
  <c r="EV85" i="46"/>
  <c r="EV69" i="46"/>
  <c r="EM69" i="46"/>
  <c r="LN31" i="2"/>
  <c r="LR31" i="2"/>
  <c r="LQ31" i="2"/>
  <c r="LP31" i="2"/>
  <c r="LO31" i="2"/>
  <c r="NP28" i="2"/>
  <c r="NN28" i="2"/>
  <c r="NM28" i="2"/>
  <c r="NL28" i="2"/>
  <c r="NO28" i="2"/>
  <c r="OH24" i="2"/>
  <c r="OJ24" i="2"/>
  <c r="OI24" i="2"/>
  <c r="OG24" i="2"/>
  <c r="OF24" i="2"/>
  <c r="KN23" i="2"/>
  <c r="KM23" i="2"/>
  <c r="KL23" i="2"/>
  <c r="KK23" i="2"/>
  <c r="KJ23" i="2"/>
  <c r="NY37" i="2"/>
  <c r="NX37" i="2"/>
  <c r="NW37" i="2"/>
  <c r="NV37" i="2"/>
  <c r="NZ37" i="2"/>
  <c r="NV49" i="2"/>
  <c r="NY49" i="2"/>
  <c r="NZ49" i="2"/>
  <c r="NX49" i="2"/>
  <c r="NW49" i="2"/>
  <c r="FV95" i="46"/>
  <c r="FI95" i="46"/>
  <c r="NW44" i="2"/>
  <c r="NZ44" i="2"/>
  <c r="NY44" i="2"/>
  <c r="NV44" i="2"/>
  <c r="NX44" i="2"/>
  <c r="IO57" i="2"/>
  <c r="IP57" i="2"/>
  <c r="IN57" i="2"/>
  <c r="IM57" i="2"/>
  <c r="IL57" i="2"/>
  <c r="JJ43" i="2"/>
  <c r="JI43" i="2"/>
  <c r="JH43" i="2"/>
  <c r="JG43" i="2"/>
  <c r="JF43" i="2"/>
  <c r="ID18" i="2"/>
  <c r="IE18" i="2"/>
  <c r="IC18" i="2"/>
  <c r="IB18" i="2"/>
  <c r="IF18" i="2" s="1"/>
  <c r="HT44" i="46"/>
  <c r="KL70" i="2"/>
  <c r="KN70" i="2"/>
  <c r="KM70" i="2"/>
  <c r="KJ70" i="2"/>
  <c r="KK70" i="2"/>
  <c r="NC40" i="2"/>
  <c r="NF40" i="2"/>
  <c r="NE40" i="2"/>
  <c r="ND40" i="2"/>
  <c r="NB40" i="2"/>
  <c r="GY37" i="46"/>
  <c r="HK37" i="46"/>
  <c r="HC37" i="46"/>
  <c r="K84" i="45"/>
  <c r="T84" i="45" s="1"/>
  <c r="U84" i="45" s="1"/>
  <c r="MT39" i="2"/>
  <c r="MV39" i="2"/>
  <c r="MU39" i="2"/>
  <c r="MS39" i="2"/>
  <c r="MR39" i="2"/>
  <c r="NO60" i="2"/>
  <c r="NP60" i="2"/>
  <c r="NN60" i="2"/>
  <c r="NM60" i="2"/>
  <c r="NL60" i="2"/>
  <c r="PD42" i="2"/>
  <c r="PC42" i="2"/>
  <c r="PB42" i="2"/>
  <c r="PA42" i="2"/>
  <c r="OZ42" i="2"/>
  <c r="JQ64" i="2"/>
  <c r="JT64" i="2"/>
  <c r="JR64" i="2"/>
  <c r="JS64" i="2"/>
  <c r="IO42" i="46"/>
  <c r="FI51" i="46"/>
  <c r="MV34" i="2"/>
  <c r="MU34" i="2"/>
  <c r="MT34" i="2"/>
  <c r="MS34" i="2"/>
  <c r="MR34" i="2"/>
  <c r="PN52" i="2"/>
  <c r="PM52" i="2"/>
  <c r="PJ52" i="2"/>
  <c r="PL52" i="2"/>
  <c r="PK52" i="2"/>
  <c r="EM79" i="46"/>
  <c r="EV79" i="46"/>
  <c r="JI61" i="2"/>
  <c r="JH61" i="2"/>
  <c r="JJ61" i="2"/>
  <c r="JG61" i="2"/>
  <c r="JF61" i="2"/>
  <c r="JT26" i="2"/>
  <c r="JS26" i="2"/>
  <c r="JR26" i="2"/>
  <c r="JQ26" i="2"/>
  <c r="GD32" i="46"/>
  <c r="NM30" i="2"/>
  <c r="NP30" i="2"/>
  <c r="NO30" i="2"/>
  <c r="NL30" i="2"/>
  <c r="NN30" i="2"/>
  <c r="LG66" i="2"/>
  <c r="LF66" i="2"/>
  <c r="LE66" i="2"/>
  <c r="LD66" i="2"/>
  <c r="LH66" i="2"/>
  <c r="KC50" i="2"/>
  <c r="KD50" i="2"/>
  <c r="KB50" i="2"/>
  <c r="KA50" i="2"/>
  <c r="MH31" i="2"/>
  <c r="ML31" i="2"/>
  <c r="MI31" i="2"/>
  <c r="MJ31" i="2"/>
  <c r="MK31" i="2"/>
  <c r="IZ24" i="2"/>
  <c r="IY24" i="2"/>
  <c r="IX24" i="2"/>
  <c r="IW24" i="2"/>
  <c r="IV24" i="2"/>
  <c r="NP52" i="2"/>
  <c r="NO52" i="2"/>
  <c r="NL52" i="2"/>
  <c r="NN52" i="2"/>
  <c r="NM52" i="2"/>
  <c r="IO23" i="46"/>
  <c r="HC49" i="46"/>
  <c r="GY49" i="46"/>
  <c r="HK49" i="46"/>
  <c r="HL49" i="46"/>
  <c r="HM49" i="46" s="1"/>
  <c r="NM44" i="2"/>
  <c r="NP44" i="2"/>
  <c r="NO44" i="2"/>
  <c r="NN44" i="2"/>
  <c r="NL44" i="2"/>
  <c r="KV57" i="2"/>
  <c r="KX57" i="2"/>
  <c r="KW57" i="2"/>
  <c r="KU57" i="2"/>
  <c r="KT57" i="2"/>
  <c r="HC77" i="46"/>
  <c r="GY77" i="46"/>
  <c r="HK77" i="46"/>
  <c r="HL77" i="46"/>
  <c r="HG77" i="46"/>
  <c r="IO48" i="46"/>
  <c r="OI27" i="2"/>
  <c r="OH27" i="2"/>
  <c r="OG27" i="2"/>
  <c r="OJ27" i="2"/>
  <c r="OF27" i="2"/>
  <c r="OJ68" i="2"/>
  <c r="OF68" i="2"/>
  <c r="OI68" i="2"/>
  <c r="OH68" i="2"/>
  <c r="OG68" i="2"/>
  <c r="IE29" i="2"/>
  <c r="ID29" i="2"/>
  <c r="IC29" i="2"/>
  <c r="IB29" i="2"/>
  <c r="IF29" i="2" s="1"/>
  <c r="IO24" i="46"/>
  <c r="EM37" i="46"/>
  <c r="EV37" i="46"/>
  <c r="IZ65" i="2"/>
  <c r="IV65" i="2"/>
  <c r="IY65" i="2"/>
  <c r="IX65" i="2"/>
  <c r="IW65" i="2"/>
  <c r="PD45" i="2"/>
  <c r="OZ45" i="2"/>
  <c r="PC45" i="2"/>
  <c r="PB45" i="2"/>
  <c r="PA45" i="2"/>
  <c r="IN63" i="46"/>
  <c r="IM63" i="46"/>
  <c r="PK63" i="2"/>
  <c r="PN63" i="2"/>
  <c r="PM63" i="2"/>
  <c r="PL63" i="2"/>
  <c r="PJ63" i="2"/>
  <c r="MB42" i="2"/>
  <c r="MA42" i="2"/>
  <c r="LZ42" i="2"/>
  <c r="LY42" i="2"/>
  <c r="LX42" i="2"/>
  <c r="EV61" i="46"/>
  <c r="ER61" i="46"/>
  <c r="EM61" i="46"/>
  <c r="EZ61" i="46" s="1"/>
  <c r="FA61" i="46" s="1"/>
  <c r="MA32" i="2"/>
  <c r="MB32" i="2"/>
  <c r="LZ32" i="2"/>
  <c r="LY32" i="2"/>
  <c r="LX32" i="2"/>
  <c r="PN34" i="2"/>
  <c r="PM34" i="2"/>
  <c r="PL34" i="2"/>
  <c r="PK34" i="2"/>
  <c r="PJ34" i="2"/>
  <c r="NX61" i="2"/>
  <c r="NW61" i="2"/>
  <c r="NV61" i="2"/>
  <c r="NZ61" i="2"/>
  <c r="NY61" i="2"/>
  <c r="JJ26" i="2"/>
  <c r="JI26" i="2"/>
  <c r="JF26" i="2"/>
  <c r="JG26" i="2"/>
  <c r="JH26" i="2"/>
  <c r="K86" i="45"/>
  <c r="T86" i="45" s="1"/>
  <c r="U86" i="45" s="1"/>
  <c r="HL94" i="46"/>
  <c r="HK94" i="46"/>
  <c r="HG94" i="46"/>
  <c r="HC94" i="46"/>
  <c r="GY94" i="46"/>
  <c r="EM76" i="46"/>
  <c r="EZ76" i="46" s="1"/>
  <c r="EV76" i="46"/>
  <c r="ER76" i="46"/>
  <c r="GD27" i="46"/>
  <c r="NC30" i="2"/>
  <c r="NF30" i="2"/>
  <c r="NE30" i="2"/>
  <c r="ND30" i="2"/>
  <c r="NB30" i="2"/>
  <c r="EM25" i="46"/>
  <c r="EV25" i="46"/>
  <c r="FI90" i="46"/>
  <c r="FV90" i="46"/>
  <c r="KA49" i="2"/>
  <c r="KD49" i="2"/>
  <c r="KC49" i="2"/>
  <c r="KB49" i="2"/>
  <c r="LQ48" i="2"/>
  <c r="LO48" i="2"/>
  <c r="LN48" i="2"/>
  <c r="LP48" i="2"/>
  <c r="LR48" i="2"/>
  <c r="GD50" i="46"/>
  <c r="IY70" i="2"/>
  <c r="IV70" i="2"/>
  <c r="IZ70" i="2"/>
  <c r="IX70" i="2"/>
  <c r="IW70" i="2"/>
  <c r="IP69" i="2"/>
  <c r="IL69" i="2"/>
  <c r="IM69" i="2"/>
  <c r="IO69" i="2"/>
  <c r="IN69" i="2"/>
  <c r="NY27" i="2"/>
  <c r="NX27" i="2"/>
  <c r="NW27" i="2"/>
  <c r="NZ27" i="2"/>
  <c r="NV27" i="2"/>
  <c r="GD45" i="46"/>
  <c r="PM65" i="2"/>
  <c r="PL65" i="2"/>
  <c r="PN65" i="2"/>
  <c r="PK65" i="2"/>
  <c r="PJ65" i="2"/>
  <c r="KC39" i="2"/>
  <c r="KD39" i="2"/>
  <c r="KB39" i="2"/>
  <c r="KA39" i="2"/>
  <c r="KJ25" i="2"/>
  <c r="KN25" i="2"/>
  <c r="KK25" i="2"/>
  <c r="KL25" i="2"/>
  <c r="KM25" i="2"/>
  <c r="LY21" i="2"/>
  <c r="LX21" i="2"/>
  <c r="MB21" i="2"/>
  <c r="MA21" i="2"/>
  <c r="LZ21" i="2"/>
  <c r="EM96" i="46"/>
  <c r="EV96" i="46"/>
  <c r="JQ55" i="2"/>
  <c r="JT55" i="2"/>
  <c r="JS55" i="2"/>
  <c r="JR55" i="2"/>
  <c r="FI36" i="46"/>
  <c r="FV36" i="46"/>
  <c r="FW36" i="46" s="1"/>
  <c r="IO98" i="46"/>
  <c r="PN41" i="2"/>
  <c r="PM41" i="2"/>
  <c r="PJ41" i="2"/>
  <c r="PL41" i="2"/>
  <c r="PK41" i="2"/>
  <c r="JQ19" i="2"/>
  <c r="JT19" i="2"/>
  <c r="JS19" i="2"/>
  <c r="JR19" i="2"/>
  <c r="IZ34" i="2"/>
  <c r="IY34" i="2"/>
  <c r="IX34" i="2"/>
  <c r="IW34" i="2"/>
  <c r="IV34" i="2"/>
  <c r="FI83" i="46"/>
  <c r="FV83" i="46"/>
  <c r="FI93" i="46"/>
  <c r="FV93" i="46"/>
  <c r="ML23" i="2"/>
  <c r="MK23" i="2"/>
  <c r="MJ23" i="2"/>
  <c r="MI23" i="2"/>
  <c r="MH23" i="2"/>
  <c r="ML35" i="2"/>
  <c r="MK35" i="2"/>
  <c r="MJ35" i="2"/>
  <c r="MI35" i="2"/>
  <c r="MH35" i="2"/>
  <c r="MJ33" i="2"/>
  <c r="MH33" i="2"/>
  <c r="ML33" i="2"/>
  <c r="MI33" i="2"/>
  <c r="MK33" i="2"/>
  <c r="KW56" i="2"/>
  <c r="KX56" i="2"/>
  <c r="KV56" i="2"/>
  <c r="KU56" i="2"/>
  <c r="KT56" i="2"/>
  <c r="K51" i="45"/>
  <c r="T51" i="45" s="1"/>
  <c r="U51" i="45" s="1"/>
  <c r="GQ57" i="46" s="1"/>
  <c r="GR57" i="46" s="1"/>
  <c r="IO41" i="46"/>
  <c r="NM71" i="2"/>
  <c r="NO71" i="2"/>
  <c r="NN71" i="2"/>
  <c r="NP71" i="2"/>
  <c r="NL71" i="2"/>
  <c r="FI77" i="46"/>
  <c r="FV77" i="46"/>
  <c r="OO17" i="2"/>
  <c r="ON17" i="2"/>
  <c r="MQ17" i="2"/>
  <c r="MP17" i="2"/>
  <c r="JT46" i="2"/>
  <c r="JS46" i="2"/>
  <c r="JR46" i="2"/>
  <c r="JQ46" i="2"/>
  <c r="LQ69" i="2"/>
  <c r="LN69" i="2"/>
  <c r="LR69" i="2"/>
  <c r="LP69" i="2"/>
  <c r="LO69" i="2"/>
  <c r="PA40" i="2"/>
  <c r="PD40" i="2"/>
  <c r="PC40" i="2"/>
  <c r="PB40" i="2"/>
  <c r="OZ40" i="2"/>
  <c r="GD70" i="46"/>
  <c r="K96" i="45"/>
  <c r="T96" i="45" s="1"/>
  <c r="U96" i="45" s="1"/>
  <c r="PC56" i="2"/>
  <c r="PD56" i="2"/>
  <c r="PB56" i="2"/>
  <c r="PA56" i="2"/>
  <c r="OZ56" i="2"/>
  <c r="GD34" i="46"/>
  <c r="EV36" i="46"/>
  <c r="EM36" i="46"/>
  <c r="GD98" i="46"/>
  <c r="GQ98" i="46"/>
  <c r="JS72" i="2"/>
  <c r="JT72" i="2"/>
  <c r="JR72" i="2"/>
  <c r="JQ72" i="2"/>
  <c r="MB41" i="2"/>
  <c r="MA41" i="2"/>
  <c r="LX41" i="2"/>
  <c r="LZ41" i="2"/>
  <c r="LY41" i="2"/>
  <c r="GD16" i="46"/>
  <c r="IZ37" i="2"/>
  <c r="IY37" i="2"/>
  <c r="IX37" i="2"/>
  <c r="IW37" i="2"/>
  <c r="IV37" i="2"/>
  <c r="KD59" i="2"/>
  <c r="KC59" i="2"/>
  <c r="KA59" i="2"/>
  <c r="KB59" i="2"/>
  <c r="IZ23" i="2"/>
  <c r="IY23" i="2"/>
  <c r="IX23" i="2"/>
  <c r="IW23" i="2"/>
  <c r="IV23" i="2"/>
  <c r="IZ35" i="2"/>
  <c r="IY35" i="2"/>
  <c r="IX35" i="2"/>
  <c r="IW35" i="2"/>
  <c r="IV35" i="2"/>
  <c r="LH47" i="2"/>
  <c r="LF47" i="2"/>
  <c r="LE47" i="2"/>
  <c r="LD47" i="2"/>
  <c r="LG47" i="2"/>
  <c r="FI78" i="46"/>
  <c r="FV78" i="46"/>
  <c r="HT27" i="46"/>
  <c r="IO66" i="2"/>
  <c r="IN66" i="2"/>
  <c r="IL66" i="2"/>
  <c r="IM66" i="2"/>
  <c r="IP66" i="2"/>
  <c r="OR67" i="2"/>
  <c r="OS67" i="2"/>
  <c r="OQ67" i="2"/>
  <c r="OP67" i="2"/>
  <c r="OT67" i="2"/>
  <c r="GQ75" i="46"/>
  <c r="GD75" i="46"/>
  <c r="MI44" i="2"/>
  <c r="ML44" i="2"/>
  <c r="MK44" i="2"/>
  <c r="MH44" i="2"/>
  <c r="MJ44" i="2"/>
  <c r="PB71" i="2"/>
  <c r="PA71" i="2"/>
  <c r="PC71" i="2"/>
  <c r="PD71" i="2"/>
  <c r="OZ71" i="2"/>
  <c r="LP18" i="2"/>
  <c r="LO18" i="2"/>
  <c r="LN18" i="2"/>
  <c r="LQ18" i="2"/>
  <c r="LR18" i="2"/>
  <c r="LS18" i="2" s="1"/>
  <c r="IO77" i="46"/>
  <c r="FV26" i="46"/>
  <c r="FW26" i="46" s="1"/>
  <c r="FI26" i="46"/>
  <c r="IO72" i="46"/>
  <c r="PI62" i="2"/>
  <c r="PH62" i="2"/>
  <c r="NU62" i="2"/>
  <c r="NT62" i="2"/>
  <c r="IU62" i="2"/>
  <c r="IT62" i="2"/>
  <c r="MJ63" i="2"/>
  <c r="MH63" i="2"/>
  <c r="MK63" i="2"/>
  <c r="ML63" i="2"/>
  <c r="MI63" i="2"/>
  <c r="ID40" i="2"/>
  <c r="IE40" i="2"/>
  <c r="IC40" i="2"/>
  <c r="IB40" i="2"/>
  <c r="IF40" i="2" s="1"/>
  <c r="HK46" i="46"/>
  <c r="HC46" i="46"/>
  <c r="GY46" i="46"/>
  <c r="HT45" i="46"/>
  <c r="GD17" i="46"/>
  <c r="OJ53" i="2"/>
  <c r="OI53" i="2"/>
  <c r="OH53" i="2"/>
  <c r="OG53" i="2"/>
  <c r="OF53" i="2"/>
  <c r="KM56" i="2"/>
  <c r="KJ56" i="2"/>
  <c r="KN56" i="2"/>
  <c r="KK56" i="2"/>
  <c r="KL56" i="2"/>
  <c r="K43" i="45"/>
  <c r="T43" i="45" s="1"/>
  <c r="U43" i="45" s="1"/>
  <c r="GQ49" i="46" s="1"/>
  <c r="GR49" i="46" s="1"/>
  <c r="K91" i="45"/>
  <c r="T91" i="45" s="1"/>
  <c r="U91" i="45" s="1"/>
  <c r="EV98" i="46"/>
  <c r="ER98" i="46"/>
  <c r="EM98" i="46"/>
  <c r="K17" i="45"/>
  <c r="T17" i="45" s="1"/>
  <c r="U17" i="45" s="1"/>
  <c r="FV23" i="46" s="1"/>
  <c r="MV19" i="2"/>
  <c r="MT19" i="2"/>
  <c r="MS19" i="2"/>
  <c r="MU19" i="2"/>
  <c r="MR19" i="2"/>
  <c r="KL67" i="2"/>
  <c r="KN67" i="2"/>
  <c r="KM67" i="2"/>
  <c r="KJ67" i="2"/>
  <c r="KK67" i="2"/>
  <c r="HT83" i="46"/>
  <c r="MT61" i="2"/>
  <c r="MS61" i="2"/>
  <c r="MV61" i="2"/>
  <c r="MU61" i="2"/>
  <c r="MR61" i="2"/>
  <c r="MA37" i="2"/>
  <c r="LZ37" i="2"/>
  <c r="LY37" i="2"/>
  <c r="LX37" i="2"/>
  <c r="MB37" i="2"/>
  <c r="IP23" i="2"/>
  <c r="IO23" i="2"/>
  <c r="IN23" i="2"/>
  <c r="IM23" i="2"/>
  <c r="IL23" i="2"/>
  <c r="OP33" i="2"/>
  <c r="OT33" i="2"/>
  <c r="OS33" i="2"/>
  <c r="OR33" i="2"/>
  <c r="OQ33" i="2"/>
  <c r="PD26" i="2"/>
  <c r="PC26" i="2"/>
  <c r="PB26" i="2"/>
  <c r="PA26" i="2"/>
  <c r="OZ26" i="2"/>
  <c r="FV73" i="46"/>
  <c r="FI73" i="46"/>
  <c r="LY30" i="2"/>
  <c r="MB30" i="2"/>
  <c r="MA30" i="2"/>
  <c r="LX30" i="2"/>
  <c r="LZ30" i="2"/>
  <c r="LX31" i="2"/>
  <c r="MB31" i="2"/>
  <c r="MA31" i="2"/>
  <c r="LZ31" i="2"/>
  <c r="LY31" i="2"/>
  <c r="GD74" i="46"/>
  <c r="IO49" i="2"/>
  <c r="IN49" i="2"/>
  <c r="IM49" i="2"/>
  <c r="IL49" i="2"/>
  <c r="IP49" i="2"/>
  <c r="KU71" i="2"/>
  <c r="KX71" i="2"/>
  <c r="KT71" i="2"/>
  <c r="KV71" i="2"/>
  <c r="KW71" i="2"/>
  <c r="OG51" i="2"/>
  <c r="OI51" i="2"/>
  <c r="OH51" i="2"/>
  <c r="OF51" i="2"/>
  <c r="OJ51" i="2"/>
  <c r="FV100" i="46"/>
  <c r="FI100" i="46"/>
  <c r="EM48" i="46"/>
  <c r="EV48" i="46"/>
  <c r="IO97" i="46"/>
  <c r="KD69" i="2"/>
  <c r="KA69" i="2"/>
  <c r="KC69" i="2"/>
  <c r="KB69" i="2"/>
  <c r="JR40" i="2"/>
  <c r="JT40" i="2"/>
  <c r="JS40" i="2"/>
  <c r="JQ40" i="2"/>
  <c r="FI45" i="46"/>
  <c r="PN25" i="2"/>
  <c r="PM25" i="2"/>
  <c r="PJ25" i="2"/>
  <c r="PL25" i="2"/>
  <c r="PK25" i="2"/>
  <c r="JG38" i="2"/>
  <c r="JJ38" i="2"/>
  <c r="JI38" i="2"/>
  <c r="JH38" i="2"/>
  <c r="JF38" i="2"/>
  <c r="LH53" i="2"/>
  <c r="LG53" i="2"/>
  <c r="LF53" i="2"/>
  <c r="LE53" i="2"/>
  <c r="LD53" i="2"/>
  <c r="IE42" i="2"/>
  <c r="IB42" i="2"/>
  <c r="IF42" i="2" s="1"/>
  <c r="ID42" i="2"/>
  <c r="IC42" i="2"/>
  <c r="HT33" i="46"/>
  <c r="IM19" i="2"/>
  <c r="IL19" i="2"/>
  <c r="IP19" i="2"/>
  <c r="IQ19" i="2" s="1"/>
  <c r="IO19" i="2"/>
  <c r="IN19" i="2"/>
  <c r="MV22" i="2"/>
  <c r="MU22" i="2"/>
  <c r="MT22" i="2"/>
  <c r="MS22" i="2"/>
  <c r="MR22" i="2"/>
  <c r="NZ34" i="2"/>
  <c r="NY34" i="2"/>
  <c r="NX34" i="2"/>
  <c r="NW34" i="2"/>
  <c r="NV34" i="2"/>
  <c r="GD65" i="46"/>
  <c r="PM68" i="2"/>
  <c r="OF33" i="2"/>
  <c r="OJ33" i="2"/>
  <c r="OI33" i="2"/>
  <c r="OH33" i="2"/>
  <c r="OG33" i="2"/>
  <c r="EM92" i="46"/>
  <c r="EV92" i="46"/>
  <c r="OP31" i="2"/>
  <c r="OT31" i="2"/>
  <c r="OS31" i="2"/>
  <c r="OR31" i="2"/>
  <c r="OQ31" i="2"/>
  <c r="GY95" i="46"/>
  <c r="HL95" i="46"/>
  <c r="HC95" i="46"/>
  <c r="HG95" i="46"/>
  <c r="HK95" i="46"/>
  <c r="MK27" i="2"/>
  <c r="MJ27" i="2"/>
  <c r="MI27" i="2"/>
  <c r="ML27" i="2"/>
  <c r="MH27" i="2"/>
  <c r="MA60" i="2"/>
  <c r="MB60" i="2"/>
  <c r="LZ60" i="2"/>
  <c r="LY60" i="2"/>
  <c r="LX60" i="2"/>
  <c r="MB47" i="2"/>
  <c r="LZ47" i="2"/>
  <c r="LY47" i="2"/>
  <c r="LX47" i="2"/>
  <c r="MA47" i="2"/>
  <c r="K42" i="45"/>
  <c r="T42" i="45" s="1"/>
  <c r="U42" i="45" s="1"/>
  <c r="GQ48" i="46" s="1"/>
  <c r="GR48" i="46" s="1"/>
  <c r="FV47" i="46"/>
  <c r="FW47" i="46" s="1"/>
  <c r="FI47" i="46"/>
  <c r="MK32" i="2"/>
  <c r="MH32" i="2"/>
  <c r="ML32" i="2"/>
  <c r="MI32" i="2"/>
  <c r="MJ32" i="2"/>
  <c r="KX41" i="2"/>
  <c r="KW41" i="2"/>
  <c r="KT41" i="2"/>
  <c r="KV41" i="2"/>
  <c r="KU41" i="2"/>
  <c r="JF56" i="2"/>
  <c r="JJ56" i="2"/>
  <c r="JH56" i="2"/>
  <c r="JG56" i="2"/>
  <c r="JI56" i="2"/>
  <c r="JG22" i="2"/>
  <c r="JF22" i="2"/>
  <c r="JJ22" i="2"/>
  <c r="JI22" i="2"/>
  <c r="JH22" i="2"/>
  <c r="KN34" i="2"/>
  <c r="KM34" i="2"/>
  <c r="KL34" i="2"/>
  <c r="KK34" i="2"/>
  <c r="KJ34" i="2"/>
  <c r="LZ61" i="2"/>
  <c r="LY61" i="2"/>
  <c r="MA61" i="2"/>
  <c r="LX61" i="2"/>
  <c r="MB61" i="2"/>
  <c r="KX35" i="2"/>
  <c r="KW35" i="2"/>
  <c r="KV35" i="2"/>
  <c r="KU35" i="2"/>
  <c r="KT35" i="2"/>
  <c r="GD76" i="46"/>
  <c r="GQ76" i="46"/>
  <c r="EM49" i="46"/>
  <c r="EV49" i="46"/>
  <c r="GD95" i="46"/>
  <c r="GQ95" i="46"/>
  <c r="LE44" i="2"/>
  <c r="LF44" i="2"/>
  <c r="LD44" i="2"/>
  <c r="LG44" i="2"/>
  <c r="LH44" i="2"/>
  <c r="JS57" i="2"/>
  <c r="JT57" i="2"/>
  <c r="JR57" i="2"/>
  <c r="JQ57" i="2"/>
  <c r="OH71" i="2"/>
  <c r="OG71" i="2"/>
  <c r="OF71" i="2"/>
  <c r="OJ71" i="2"/>
  <c r="OI71" i="2"/>
  <c r="IY67" i="2"/>
  <c r="IZ67" i="2"/>
  <c r="IW67" i="2"/>
  <c r="IV67" i="2"/>
  <c r="IX67" i="2"/>
  <c r="KN36" i="2"/>
  <c r="KM36" i="2"/>
  <c r="KL36" i="2"/>
  <c r="KK36" i="2"/>
  <c r="KJ36" i="2"/>
  <c r="GQ77" i="46"/>
  <c r="GD77" i="46"/>
  <c r="EM43" i="46"/>
  <c r="ER43" i="46"/>
  <c r="EV43" i="46"/>
  <c r="NP45" i="2"/>
  <c r="NL45" i="2"/>
  <c r="NO45" i="2"/>
  <c r="NN45" i="2"/>
  <c r="NM45" i="2"/>
  <c r="FV38" i="46"/>
  <c r="FW38" i="46" s="1"/>
  <c r="FI38" i="46"/>
  <c r="IO68" i="46"/>
  <c r="KM65" i="2"/>
  <c r="KL65" i="2"/>
  <c r="KN65" i="2"/>
  <c r="KK65" i="2"/>
  <c r="KJ65" i="2"/>
  <c r="KL39" i="2"/>
  <c r="KK39" i="2"/>
  <c r="KJ39" i="2"/>
  <c r="KN39" i="2"/>
  <c r="KM39" i="2"/>
  <c r="JR25" i="2"/>
  <c r="JT25" i="2"/>
  <c r="JS25" i="2"/>
  <c r="JQ25" i="2"/>
  <c r="JI47" i="2"/>
  <c r="JH47" i="2"/>
  <c r="JG47" i="2"/>
  <c r="JF47" i="2"/>
  <c r="JJ47" i="2"/>
  <c r="OT52" i="2"/>
  <c r="OS52" i="2"/>
  <c r="OP52" i="2"/>
  <c r="OR52" i="2"/>
  <c r="OQ52" i="2"/>
  <c r="GD21" i="46"/>
  <c r="GQ21" i="46"/>
  <c r="MB53" i="2"/>
  <c r="MA53" i="2"/>
  <c r="LZ53" i="2"/>
  <c r="LY53" i="2"/>
  <c r="LX53" i="2"/>
  <c r="JS47" i="2"/>
  <c r="JR47" i="2"/>
  <c r="JQ47" i="2"/>
  <c r="JT47" i="2"/>
  <c r="PD52" i="2"/>
  <c r="PC52" i="2"/>
  <c r="OZ52" i="2"/>
  <c r="PB52" i="2"/>
  <c r="PA52" i="2"/>
  <c r="IO18" i="46"/>
  <c r="HT67" i="46"/>
  <c r="IO47" i="46"/>
  <c r="K32" i="45"/>
  <c r="T32" i="45" s="1"/>
  <c r="U32" i="45" s="1"/>
  <c r="HL38" i="46" s="1"/>
  <c r="KW32" i="2"/>
  <c r="KT32" i="2"/>
  <c r="KX32" i="2"/>
  <c r="KU32" i="2"/>
  <c r="KV32" i="2"/>
  <c r="IW22" i="2"/>
  <c r="IV22" i="2"/>
  <c r="IZ22" i="2"/>
  <c r="IY22" i="2"/>
  <c r="IX22" i="2"/>
  <c r="IO83" i="46"/>
  <c r="K21" i="45"/>
  <c r="T21" i="45" s="1"/>
  <c r="U21" i="45" s="1"/>
  <c r="GQ27" i="46" s="1"/>
  <c r="GR27" i="46" s="1"/>
  <c r="NP35" i="2"/>
  <c r="NO35" i="2"/>
  <c r="NN35" i="2"/>
  <c r="NM35" i="2"/>
  <c r="NL35" i="2"/>
  <c r="JR54" i="2"/>
  <c r="JT54" i="2"/>
  <c r="JS54" i="2"/>
  <c r="JQ54" i="2"/>
  <c r="KD26" i="2"/>
  <c r="KC26" i="2"/>
  <c r="KB26" i="2"/>
  <c r="KA26" i="2"/>
  <c r="KD60" i="2"/>
  <c r="KC60" i="2"/>
  <c r="KB60" i="2"/>
  <c r="KA60" i="2"/>
  <c r="HK32" i="46"/>
  <c r="HC32" i="46"/>
  <c r="GY32" i="46"/>
  <c r="MT63" i="2"/>
  <c r="MR63" i="2"/>
  <c r="MU63" i="2"/>
  <c r="MV63" i="2"/>
  <c r="MS63" i="2"/>
  <c r="NF36" i="2"/>
  <c r="NE36" i="2"/>
  <c r="ND36" i="2"/>
  <c r="NC36" i="2"/>
  <c r="NB36" i="2"/>
  <c r="IO55" i="46"/>
  <c r="IE27" i="2"/>
  <c r="ID27" i="2"/>
  <c r="IC27" i="2"/>
  <c r="IB27" i="2"/>
  <c r="IF27" i="2" s="1"/>
  <c r="MV64" i="2"/>
  <c r="MR64" i="2"/>
  <c r="MU64" i="2"/>
  <c r="MS64" i="2"/>
  <c r="MT64" i="2"/>
  <c r="FI86" i="46"/>
  <c r="FV86" i="46"/>
  <c r="EV45" i="46"/>
  <c r="EM45" i="46"/>
  <c r="IE20" i="2"/>
  <c r="ID20" i="2"/>
  <c r="IC20" i="2"/>
  <c r="IB20" i="2"/>
  <c r="IF20" i="2" s="1"/>
  <c r="LH58" i="2"/>
  <c r="LG58" i="2"/>
  <c r="LE58" i="2"/>
  <c r="LF58" i="2"/>
  <c r="LD58" i="2"/>
  <c r="FI34" i="46"/>
  <c r="LP72" i="2"/>
  <c r="LN72" i="2"/>
  <c r="LQ72" i="2"/>
  <c r="LO72" i="2"/>
  <c r="LR72" i="2"/>
  <c r="JF32" i="2"/>
  <c r="JJ32" i="2"/>
  <c r="JG32" i="2"/>
  <c r="JH32" i="2"/>
  <c r="JI32" i="2"/>
  <c r="KJ19" i="2"/>
  <c r="KN19" i="2"/>
  <c r="KM19" i="2"/>
  <c r="KL19" i="2"/>
  <c r="KK19" i="2"/>
  <c r="OT22" i="2"/>
  <c r="OS22" i="2"/>
  <c r="OR22" i="2"/>
  <c r="OQ22" i="2"/>
  <c r="OP22" i="2"/>
  <c r="MU60" i="2"/>
  <c r="MR60" i="2"/>
  <c r="MV60" i="2"/>
  <c r="MT60" i="2"/>
  <c r="MS60" i="2"/>
  <c r="ML26" i="2"/>
  <c r="MK26" i="2"/>
  <c r="MJ26" i="2"/>
  <c r="MH26" i="2"/>
  <c r="MI26" i="2"/>
  <c r="LN49" i="2"/>
  <c r="LQ49" i="2"/>
  <c r="LR49" i="2"/>
  <c r="LP49" i="2"/>
  <c r="LO49" i="2"/>
  <c r="KB71" i="2"/>
  <c r="KA71" i="2"/>
  <c r="KC71" i="2"/>
  <c r="KD71" i="2"/>
  <c r="PD59" i="2"/>
  <c r="PC59" i="2"/>
  <c r="PB59" i="2"/>
  <c r="PA59" i="2"/>
  <c r="OZ59" i="2"/>
  <c r="LF63" i="2"/>
  <c r="LD63" i="2"/>
  <c r="LG63" i="2"/>
  <c r="LH63" i="2"/>
  <c r="LE63" i="2"/>
  <c r="PC18" i="2"/>
  <c r="PB18" i="2"/>
  <c r="PA18" i="2"/>
  <c r="OZ18" i="2"/>
  <c r="PD18" i="2"/>
  <c r="PE18" i="2" s="1"/>
  <c r="MV36" i="2"/>
  <c r="MU36" i="2"/>
  <c r="MT36" i="2"/>
  <c r="MS36" i="2"/>
  <c r="MR36" i="2"/>
  <c r="MJ70" i="2"/>
  <c r="MI70" i="2"/>
  <c r="MK70" i="2"/>
  <c r="MH70" i="2"/>
  <c r="ML70" i="2"/>
  <c r="NY46" i="2"/>
  <c r="NX46" i="2"/>
  <c r="NZ46" i="2"/>
  <c r="NW46" i="2"/>
  <c r="NV46" i="2"/>
  <c r="EM70" i="46"/>
  <c r="EV70" i="46"/>
  <c r="HS63" i="46"/>
  <c r="HR63" i="46"/>
  <c r="GY59" i="46"/>
  <c r="HL59" i="46"/>
  <c r="HK59" i="46"/>
  <c r="HC59" i="46"/>
  <c r="HG59" i="46"/>
  <c r="PJ38" i="2"/>
  <c r="PM38" i="2"/>
  <c r="PN38" i="2"/>
  <c r="PL38" i="2"/>
  <c r="PK38" i="2"/>
  <c r="KX58" i="2"/>
  <c r="KW58" i="2"/>
  <c r="KU58" i="2"/>
  <c r="KT58" i="2"/>
  <c r="KV58" i="2"/>
  <c r="HT18" i="46"/>
  <c r="HT36" i="46"/>
  <c r="OJ22" i="2"/>
  <c r="OI22" i="2"/>
  <c r="OH22" i="2"/>
  <c r="OG22" i="2"/>
  <c r="OF22" i="2"/>
  <c r="FI58" i="46"/>
  <c r="HT93" i="46"/>
  <c r="PA54" i="2"/>
  <c r="OZ54" i="2"/>
  <c r="PB54" i="2"/>
  <c r="PD54" i="2"/>
  <c r="PC54" i="2"/>
  <c r="KX59" i="2"/>
  <c r="KW59" i="2"/>
  <c r="KU59" i="2"/>
  <c r="KV59" i="2"/>
  <c r="KT59" i="2"/>
  <c r="MV35" i="2"/>
  <c r="MU35" i="2"/>
  <c r="MT35" i="2"/>
  <c r="MS35" i="2"/>
  <c r="MR35" i="2"/>
  <c r="IY33" i="2"/>
  <c r="IZ33" i="2"/>
  <c r="IX33" i="2"/>
  <c r="IW33" i="2"/>
  <c r="IV33" i="2"/>
  <c r="OJ26" i="2"/>
  <c r="OI26" i="2"/>
  <c r="OH26" i="2"/>
  <c r="OG26" i="2"/>
  <c r="OF26" i="2"/>
  <c r="EV94" i="46"/>
  <c r="EM94" i="46"/>
  <c r="IL50" i="2"/>
  <c r="IO50" i="2"/>
  <c r="IP50" i="2"/>
  <c r="IN50" i="2"/>
  <c r="IM50" i="2"/>
  <c r="IC31" i="2"/>
  <c r="IE31" i="2"/>
  <c r="ID31" i="2"/>
  <c r="IB31" i="2"/>
  <c r="IF31" i="2" s="1"/>
  <c r="IE67" i="2"/>
  <c r="IC67" i="2"/>
  <c r="IB67" i="2"/>
  <c r="IF67" i="2" s="1"/>
  <c r="ID67" i="2"/>
  <c r="IN71" i="2"/>
  <c r="IM71" i="2"/>
  <c r="IL71" i="2"/>
  <c r="IP71" i="2"/>
  <c r="IO71" i="2"/>
  <c r="OG63" i="2"/>
  <c r="OF63" i="2"/>
  <c r="OH63" i="2"/>
  <c r="OJ63" i="2"/>
  <c r="OI63" i="2"/>
  <c r="IP36" i="2"/>
  <c r="IO36" i="2"/>
  <c r="IN36" i="2"/>
  <c r="IM36" i="2"/>
  <c r="IL36" i="2"/>
  <c r="IO84" i="46"/>
  <c r="IZ46" i="2"/>
  <c r="IV46" i="2"/>
  <c r="IY46" i="2"/>
  <c r="IX46" i="2"/>
  <c r="IW46" i="2"/>
  <c r="MI40" i="2"/>
  <c r="ML40" i="2"/>
  <c r="MK40" i="2"/>
  <c r="MJ40" i="2"/>
  <c r="MH40" i="2"/>
  <c r="GD46" i="46"/>
  <c r="IO29" i="46"/>
  <c r="LR20" i="2"/>
  <c r="LQ20" i="2"/>
  <c r="LP20" i="2"/>
  <c r="LO20" i="2"/>
  <c r="LN20" i="2"/>
  <c r="PC60" i="2"/>
  <c r="PB60" i="2"/>
  <c r="PD60" i="2"/>
  <c r="PA60" i="2"/>
  <c r="OZ60" i="2"/>
  <c r="KX42" i="2"/>
  <c r="KW42" i="2"/>
  <c r="KV42" i="2"/>
  <c r="KU42" i="2"/>
  <c r="KT42" i="2"/>
  <c r="K67" i="45"/>
  <c r="T67" i="45" s="1"/>
  <c r="U67" i="45" s="1"/>
  <c r="GD67" i="46"/>
  <c r="LF72" i="2"/>
  <c r="LG72" i="2"/>
  <c r="LH72" i="2"/>
  <c r="LE72" i="2"/>
  <c r="LD72" i="2"/>
  <c r="FI40" i="46"/>
  <c r="FV40" i="46"/>
  <c r="FW40" i="46" s="1"/>
  <c r="OQ54" i="2"/>
  <c r="OT54" i="2"/>
  <c r="OS54" i="2"/>
  <c r="OR54" i="2"/>
  <c r="OP54" i="2"/>
  <c r="JJ37" i="2"/>
  <c r="JI37" i="2"/>
  <c r="JH37" i="2"/>
  <c r="JG37" i="2"/>
  <c r="JF37" i="2"/>
  <c r="JJ35" i="2"/>
  <c r="JI35" i="2"/>
  <c r="JH35" i="2"/>
  <c r="JG35" i="2"/>
  <c r="JF35" i="2"/>
  <c r="NP47" i="2"/>
  <c r="NN47" i="2"/>
  <c r="NM47" i="2"/>
  <c r="NL47" i="2"/>
  <c r="NO47" i="2"/>
  <c r="LR26" i="2"/>
  <c r="LQ26" i="2"/>
  <c r="LP26" i="2"/>
  <c r="LO26" i="2"/>
  <c r="LN26" i="2"/>
  <c r="MS30" i="2"/>
  <c r="MV30" i="2"/>
  <c r="MU30" i="2"/>
  <c r="MT30" i="2"/>
  <c r="MR30" i="2"/>
  <c r="EM90" i="46"/>
  <c r="EV90" i="46"/>
  <c r="IO30" i="46"/>
  <c r="JG49" i="2"/>
  <c r="JJ49" i="2"/>
  <c r="JI49" i="2"/>
  <c r="JH49" i="2"/>
  <c r="JF49" i="2"/>
  <c r="EM100" i="46"/>
  <c r="EV100" i="46"/>
  <c r="ER100" i="46"/>
  <c r="JD17" i="2"/>
  <c r="JE17" i="2"/>
  <c r="LC17" i="2"/>
  <c r="LB17" i="2"/>
  <c r="PL70" i="2"/>
  <c r="PK70" i="2"/>
  <c r="PN70" i="2"/>
  <c r="PM70" i="2"/>
  <c r="PJ70" i="2"/>
  <c r="EV29" i="46"/>
  <c r="EM29" i="46"/>
  <c r="HG99" i="46"/>
  <c r="HC99" i="46"/>
  <c r="GY99" i="46"/>
  <c r="HL99" i="46"/>
  <c r="HK99" i="46"/>
  <c r="OS65" i="2"/>
  <c r="OR65" i="2"/>
  <c r="OT65" i="2"/>
  <c r="OQ65" i="2"/>
  <c r="OP65" i="2"/>
  <c r="EM59" i="46"/>
  <c r="EZ59" i="46" s="1"/>
  <c r="FA59" i="46" s="1"/>
  <c r="ER59" i="46"/>
  <c r="EV59" i="46"/>
  <c r="MH38" i="2"/>
  <c r="MK38" i="2"/>
  <c r="ML38" i="2"/>
  <c r="MJ38" i="2"/>
  <c r="MI38" i="2"/>
  <c r="GD42" i="46"/>
  <c r="GQ42" i="46"/>
  <c r="GR42" i="46" s="1"/>
  <c r="IW41" i="2"/>
  <c r="IV41" i="2"/>
  <c r="IZ41" i="2"/>
  <c r="IY41" i="2"/>
  <c r="IX41" i="2"/>
  <c r="NP22" i="2"/>
  <c r="NO22" i="2"/>
  <c r="NN22" i="2"/>
  <c r="NM22" i="2"/>
  <c r="NL22" i="2"/>
  <c r="LR34" i="2"/>
  <c r="LQ34" i="2"/>
  <c r="LP34" i="2"/>
  <c r="LO34" i="2"/>
  <c r="LN34" i="2"/>
  <c r="GY85" i="46"/>
  <c r="HG85" i="46"/>
  <c r="HL85" i="46"/>
  <c r="HK85" i="46"/>
  <c r="HC85" i="46"/>
  <c r="IO65" i="46"/>
  <c r="ND61" i="2"/>
  <c r="NC61" i="2"/>
  <c r="NF61" i="2"/>
  <c r="NE61" i="2"/>
  <c r="NB61" i="2"/>
  <c r="NC51" i="2"/>
  <c r="ND51" i="2"/>
  <c r="NB51" i="2"/>
  <c r="NF51" i="2"/>
  <c r="NE51" i="2"/>
  <c r="GY73" i="46"/>
  <c r="HG73" i="46"/>
  <c r="HL73" i="46"/>
  <c r="HK73" i="46"/>
  <c r="HC73" i="46"/>
  <c r="K59" i="45"/>
  <c r="T59" i="45" s="1"/>
  <c r="U59" i="45" s="1"/>
  <c r="GQ65" i="46" s="1"/>
  <c r="GR65" i="46" s="1"/>
  <c r="EM32" i="46"/>
  <c r="EV32" i="46"/>
  <c r="IO91" i="46"/>
  <c r="PB24" i="2"/>
  <c r="OZ24" i="2"/>
  <c r="PD24" i="2"/>
  <c r="PC24" i="2"/>
  <c r="PA24" i="2"/>
  <c r="LN29" i="2"/>
  <c r="NL49" i="2"/>
  <c r="NO49" i="2"/>
  <c r="NM49" i="2"/>
  <c r="NP49" i="2"/>
  <c r="NN49" i="2"/>
  <c r="JJ44" i="2"/>
  <c r="JI44" i="2"/>
  <c r="JH44" i="2"/>
  <c r="JG44" i="2"/>
  <c r="JF44" i="2"/>
  <c r="KC57" i="2"/>
  <c r="KA57" i="2"/>
  <c r="KB57" i="2"/>
  <c r="KD57" i="2"/>
  <c r="NZ36" i="2"/>
  <c r="NY36" i="2"/>
  <c r="NX36" i="2"/>
  <c r="NW36" i="2"/>
  <c r="NV36" i="2"/>
  <c r="FI72" i="46"/>
  <c r="FV72" i="46"/>
  <c r="HC55" i="46"/>
  <c r="GY55" i="46"/>
  <c r="HK55" i="46"/>
  <c r="KI62" i="2"/>
  <c r="KH62" i="2"/>
  <c r="LW62" i="2"/>
  <c r="LV62" i="2"/>
  <c r="JE62" i="2"/>
  <c r="JD62" i="2"/>
  <c r="NE27" i="2"/>
  <c r="ND27" i="2"/>
  <c r="NC27" i="2"/>
  <c r="NF27" i="2"/>
  <c r="NB27" i="2"/>
  <c r="KD65" i="2"/>
  <c r="KB65" i="2"/>
  <c r="KA65" i="2"/>
  <c r="KC65" i="2"/>
  <c r="MV25" i="2"/>
  <c r="MU25" i="2"/>
  <c r="MR25" i="2"/>
  <c r="MT25" i="2"/>
  <c r="MS25" i="2"/>
  <c r="JT21" i="2"/>
  <c r="JS21" i="2"/>
  <c r="JR21" i="2"/>
  <c r="JQ21" i="2"/>
  <c r="MV20" i="2"/>
  <c r="MU20" i="2"/>
  <c r="MT20" i="2"/>
  <c r="MS20" i="2"/>
  <c r="MR20" i="2"/>
  <c r="K39" i="45"/>
  <c r="T39" i="45" s="1"/>
  <c r="U39" i="45" s="1"/>
  <c r="HL45" i="46" s="1"/>
  <c r="GD57" i="46"/>
  <c r="KT38" i="2"/>
  <c r="KW38" i="2"/>
  <c r="KX38" i="2"/>
  <c r="KV38" i="2"/>
  <c r="KU38" i="2"/>
  <c r="MV58" i="2"/>
  <c r="MU58" i="2"/>
  <c r="MS58" i="2"/>
  <c r="MT58" i="2"/>
  <c r="MR58" i="2"/>
  <c r="K23" i="45"/>
  <c r="T23" i="45" s="1"/>
  <c r="U23" i="45" s="1"/>
  <c r="HL29" i="46" s="1"/>
  <c r="IO66" i="46"/>
  <c r="FI67" i="46"/>
  <c r="PB72" i="2"/>
  <c r="PC72" i="2"/>
  <c r="PA72" i="2"/>
  <c r="PD72" i="2"/>
  <c r="OZ72" i="2"/>
  <c r="JT32" i="2"/>
  <c r="JS32" i="2"/>
  <c r="JR32" i="2"/>
  <c r="JQ32" i="2"/>
  <c r="OJ34" i="2"/>
  <c r="OI34" i="2"/>
  <c r="OH34" i="2"/>
  <c r="OG34" i="2"/>
  <c r="OF34" i="2"/>
  <c r="HT16" i="46"/>
  <c r="EM58" i="46"/>
  <c r="EV58" i="46"/>
  <c r="NW54" i="2"/>
  <c r="NY54" i="2"/>
  <c r="NV54" i="2"/>
  <c r="NZ54" i="2"/>
  <c r="NX54" i="2"/>
  <c r="JS61" i="2"/>
  <c r="JR61" i="2"/>
  <c r="JT61" i="2"/>
  <c r="JQ61" i="2"/>
  <c r="LP33" i="2"/>
  <c r="LQ33" i="2"/>
  <c r="LO33" i="2"/>
  <c r="LN33" i="2"/>
  <c r="LR33" i="2"/>
  <c r="LG29" i="2"/>
  <c r="LF29" i="2"/>
  <c r="LE29" i="2"/>
  <c r="LD29" i="2"/>
  <c r="LH29" i="2"/>
  <c r="GD94" i="46"/>
  <c r="GQ94" i="46"/>
  <c r="HG27" i="46"/>
  <c r="HC27" i="46"/>
  <c r="GY27" i="46"/>
  <c r="HK27" i="46"/>
  <c r="HL27" i="46"/>
  <c r="LZ50" i="2"/>
  <c r="LX50" i="2"/>
  <c r="MB50" i="2"/>
  <c r="MA50" i="2"/>
  <c r="LY50" i="2"/>
  <c r="OR24" i="2"/>
  <c r="OT24" i="2"/>
  <c r="OS24" i="2"/>
  <c r="OQ24" i="2"/>
  <c r="OP24" i="2"/>
  <c r="PA44" i="2"/>
  <c r="PD44" i="2"/>
  <c r="PC44" i="2"/>
  <c r="PB44" i="2"/>
  <c r="OZ44" i="2"/>
  <c r="MJ57" i="2"/>
  <c r="MK57" i="2"/>
  <c r="MI57" i="2"/>
  <c r="MH57" i="2"/>
  <c r="ML57" i="2"/>
  <c r="IZ43" i="2"/>
  <c r="IY43" i="2"/>
  <c r="IX43" i="2"/>
  <c r="IW43" i="2"/>
  <c r="IV43" i="2"/>
  <c r="LY18" i="2"/>
  <c r="MA18" i="2"/>
  <c r="LZ18" i="2"/>
  <c r="LX18" i="2"/>
  <c r="MB18" i="2"/>
  <c r="NO29" i="2"/>
  <c r="NN29" i="2"/>
  <c r="NM29" i="2"/>
  <c r="NL29" i="2"/>
  <c r="NP29" i="2"/>
  <c r="HT100" i="46"/>
  <c r="EV19" i="46"/>
  <c r="EM19" i="46"/>
  <c r="EM97" i="46"/>
  <c r="EV97" i="46"/>
  <c r="PB70" i="2"/>
  <c r="PD70" i="2"/>
  <c r="PC70" i="2"/>
  <c r="PA70" i="2"/>
  <c r="OZ70" i="2"/>
  <c r="MA48" i="2"/>
  <c r="LY48" i="2"/>
  <c r="LX48" i="2"/>
  <c r="MB48" i="2"/>
  <c r="LZ48" i="2"/>
  <c r="OJ52" i="2"/>
  <c r="OI52" i="2"/>
  <c r="OF52" i="2"/>
  <c r="OG52" i="2"/>
  <c r="OH52" i="2"/>
  <c r="HK29" i="46"/>
  <c r="HG29" i="46"/>
  <c r="HC29" i="46"/>
  <c r="GY29" i="46"/>
  <c r="NE65" i="2"/>
  <c r="ND65" i="2"/>
  <c r="NB65" i="2"/>
  <c r="NC65" i="2"/>
  <c r="NF65" i="2"/>
  <c r="NN39" i="2"/>
  <c r="NM39" i="2"/>
  <c r="NL39" i="2"/>
  <c r="NP39" i="2"/>
  <c r="NO39" i="2"/>
  <c r="NW21" i="2"/>
  <c r="NV21" i="2"/>
  <c r="NZ21" i="2"/>
  <c r="NY21" i="2"/>
  <c r="NX21" i="2"/>
  <c r="LH20" i="2"/>
  <c r="LG20" i="2"/>
  <c r="LF20" i="2"/>
  <c r="LE20" i="2"/>
  <c r="LD20" i="2"/>
  <c r="IM52" i="2"/>
  <c r="IN52" i="2"/>
  <c r="IL52" i="2"/>
  <c r="IP52" i="2"/>
  <c r="IO52" i="2"/>
  <c r="GD59" i="46"/>
  <c r="GQ59" i="46"/>
  <c r="HT60" i="46"/>
  <c r="MI51" i="2"/>
  <c r="ML51" i="2"/>
  <c r="MK51" i="2"/>
  <c r="MJ51" i="2"/>
  <c r="MH51" i="2"/>
  <c r="OJ42" i="2"/>
  <c r="OI42" i="2"/>
  <c r="OH42" i="2"/>
  <c r="OG42" i="2"/>
  <c r="OF42" i="2"/>
  <c r="IO85" i="46"/>
  <c r="K87" i="45"/>
  <c r="T87" i="45" s="1"/>
  <c r="U87" i="45" s="1"/>
  <c r="NM54" i="2"/>
  <c r="NL54" i="2"/>
  <c r="NN54" i="2"/>
  <c r="NP54" i="2"/>
  <c r="NO54" i="2"/>
  <c r="LQ37" i="2"/>
  <c r="LP37" i="2"/>
  <c r="LO37" i="2"/>
  <c r="LN37" i="2"/>
  <c r="LR37" i="2"/>
  <c r="LH23" i="2"/>
  <c r="LG23" i="2"/>
  <c r="LF23" i="2"/>
  <c r="LE23" i="2"/>
  <c r="LD23" i="2"/>
  <c r="LF33" i="2"/>
  <c r="LH33" i="2"/>
  <c r="LG33" i="2"/>
  <c r="LD33" i="2"/>
  <c r="LE33" i="2"/>
  <c r="MB26" i="2"/>
  <c r="MA26" i="2"/>
  <c r="LZ26" i="2"/>
  <c r="LY26" i="2"/>
  <c r="LX26" i="2"/>
  <c r="GD54" i="46"/>
  <c r="KD66" i="2"/>
  <c r="KC66" i="2"/>
  <c r="KB66" i="2"/>
  <c r="KA66" i="2"/>
  <c r="MT50" i="2"/>
  <c r="MV50" i="2"/>
  <c r="MU50" i="2"/>
  <c r="MS50" i="2"/>
  <c r="MR50" i="2"/>
  <c r="LH28" i="2"/>
  <c r="LF28" i="2"/>
  <c r="LE28" i="2"/>
  <c r="LD28" i="2"/>
  <c r="LG28" i="2"/>
  <c r="FV74" i="46"/>
  <c r="FI74" i="46"/>
  <c r="KJ49" i="2"/>
  <c r="KM49" i="2"/>
  <c r="KK49" i="2"/>
  <c r="KN49" i="2"/>
  <c r="KL49" i="2"/>
  <c r="OZ57" i="2"/>
  <c r="PD57" i="2"/>
  <c r="PB57" i="2"/>
  <c r="PC57" i="2"/>
  <c r="PA57" i="2"/>
  <c r="MB43" i="2"/>
  <c r="MA43" i="2"/>
  <c r="LZ43" i="2"/>
  <c r="LY43" i="2"/>
  <c r="LX43" i="2"/>
  <c r="NP36" i="2"/>
  <c r="NO36" i="2"/>
  <c r="NN36" i="2"/>
  <c r="NM36" i="2"/>
  <c r="NL36" i="2"/>
  <c r="IP46" i="2"/>
  <c r="IL46" i="2"/>
  <c r="IO46" i="2"/>
  <c r="IN46" i="2"/>
  <c r="IM46" i="2"/>
  <c r="JJ69" i="2"/>
  <c r="JF69" i="2"/>
  <c r="JG69" i="2"/>
  <c r="JI69" i="2"/>
  <c r="JH69" i="2"/>
  <c r="FI70" i="46"/>
  <c r="FI99" i="46"/>
  <c r="FV99" i="46"/>
  <c r="PA63" i="2"/>
  <c r="PC63" i="2"/>
  <c r="PB63" i="2"/>
  <c r="OZ63" i="2"/>
  <c r="PD63" i="2"/>
  <c r="PD25" i="2"/>
  <c r="PC25" i="2"/>
  <c r="OZ25" i="2"/>
  <c r="PB25" i="2"/>
  <c r="PA25" i="2"/>
  <c r="MV42" i="2"/>
  <c r="MU42" i="2"/>
  <c r="MT42" i="2"/>
  <c r="MS42" i="2"/>
  <c r="MR42" i="2"/>
  <c r="HT82" i="46"/>
  <c r="EL15" i="46"/>
  <c r="EK15" i="46"/>
  <c r="HS15" i="46"/>
  <c r="HR15" i="46"/>
  <c r="GD31" i="46"/>
  <c r="MJ72" i="2"/>
  <c r="ML72" i="2"/>
  <c r="MH72" i="2"/>
  <c r="MI72" i="2"/>
  <c r="MK72" i="2"/>
  <c r="PD19" i="2"/>
  <c r="PB19" i="2"/>
  <c r="PA19" i="2"/>
  <c r="PC19" i="2"/>
  <c r="OZ19" i="2"/>
  <c r="HK69" i="46"/>
  <c r="GY69" i="46"/>
  <c r="HC69" i="46"/>
  <c r="IX54" i="2"/>
  <c r="IW54" i="2"/>
  <c r="IY54" i="2"/>
  <c r="IZ54" i="2"/>
  <c r="IV54" i="2"/>
  <c r="KC61" i="2"/>
  <c r="KB61" i="2"/>
  <c r="KD61" i="2"/>
  <c r="KA61" i="2"/>
  <c r="FI94" i="46"/>
  <c r="FV94" i="46"/>
  <c r="OG30" i="2"/>
  <c r="OJ30" i="2"/>
  <c r="OI30" i="2"/>
  <c r="OH30" i="2"/>
  <c r="OF30" i="2"/>
  <c r="NB31" i="2"/>
  <c r="NF31" i="2"/>
  <c r="NE31" i="2"/>
  <c r="ND31" i="2"/>
  <c r="NC31" i="2"/>
  <c r="OP49" i="2"/>
  <c r="OS49" i="2"/>
  <c r="OT49" i="2"/>
  <c r="OR49" i="2"/>
  <c r="OQ49" i="2"/>
  <c r="IE44" i="2"/>
  <c r="ID44" i="2"/>
  <c r="IC44" i="2"/>
  <c r="IB44" i="2"/>
  <c r="IF44" i="2" s="1"/>
  <c r="OT43" i="2"/>
  <c r="OS43" i="2"/>
  <c r="OR43" i="2"/>
  <c r="OQ43" i="2"/>
  <c r="OP43" i="2"/>
  <c r="KC18" i="2"/>
  <c r="KB18" i="2"/>
  <c r="KA18" i="2"/>
  <c r="KD18" i="2"/>
  <c r="PC27" i="2"/>
  <c r="PB27" i="2"/>
  <c r="PA27" i="2"/>
  <c r="PD27" i="2"/>
  <c r="OZ27" i="2"/>
  <c r="NM40" i="2"/>
  <c r="NL40" i="2"/>
  <c r="NP40" i="2"/>
  <c r="NO40" i="2"/>
  <c r="NN40" i="2"/>
  <c r="NP64" i="2"/>
  <c r="NL64" i="2"/>
  <c r="NO64" i="2"/>
  <c r="NN64" i="2"/>
  <c r="NM64" i="2"/>
  <c r="IO86" i="46"/>
  <c r="FI68" i="46"/>
  <c r="HK45" i="46"/>
  <c r="HC45" i="46"/>
  <c r="GY45" i="46"/>
  <c r="JT60" i="2"/>
  <c r="JQ60" i="2"/>
  <c r="JS60" i="2"/>
  <c r="JR60" i="2"/>
  <c r="EM20" i="46"/>
  <c r="EV20" i="46"/>
  <c r="KJ38" i="2"/>
  <c r="KM38" i="2"/>
  <c r="KL38" i="2"/>
  <c r="KK38" i="2"/>
  <c r="KN38" i="2"/>
  <c r="OT42" i="2"/>
  <c r="OS42" i="2"/>
  <c r="OR42" i="2"/>
  <c r="OP42" i="2"/>
  <c r="OQ42" i="2"/>
  <c r="NP41" i="2"/>
  <c r="NO41" i="2"/>
  <c r="NL41" i="2"/>
  <c r="NN41" i="2"/>
  <c r="NM41" i="2"/>
  <c r="KD34" i="2"/>
  <c r="KC34" i="2"/>
  <c r="KB34" i="2"/>
  <c r="KA34" i="2"/>
  <c r="HG75" i="46"/>
  <c r="HC75" i="46"/>
  <c r="GY75" i="46"/>
  <c r="HL75" i="46"/>
  <c r="HK75" i="46"/>
  <c r="PN26" i="2"/>
  <c r="PM26" i="2"/>
  <c r="PL26" i="2"/>
  <c r="PJ26" i="2"/>
  <c r="PK26" i="2"/>
  <c r="OI66" i="2"/>
  <c r="OH66" i="2"/>
  <c r="OG66" i="2"/>
  <c r="OF66" i="2"/>
  <c r="OJ66" i="2"/>
  <c r="KN28" i="2"/>
  <c r="KL28" i="2"/>
  <c r="KK28" i="2"/>
  <c r="KJ28" i="2"/>
  <c r="KM28" i="2"/>
  <c r="KN52" i="2"/>
  <c r="KJ52" i="2"/>
  <c r="KM52" i="2"/>
  <c r="KL52" i="2"/>
  <c r="KK52" i="2"/>
  <c r="K94" i="45"/>
  <c r="T94" i="45" s="1"/>
  <c r="U94" i="45" s="1"/>
  <c r="HL28" i="46"/>
  <c r="HM28" i="46" s="1"/>
  <c r="HK28" i="46"/>
  <c r="HG28" i="46"/>
  <c r="HC28" i="46"/>
  <c r="GY28" i="46"/>
  <c r="GY91" i="46"/>
  <c r="HL91" i="46"/>
  <c r="HC91" i="46"/>
  <c r="HK91" i="46"/>
  <c r="HG91" i="46"/>
  <c r="KW37" i="2"/>
  <c r="KV37" i="2"/>
  <c r="KU37" i="2"/>
  <c r="KT37" i="2"/>
  <c r="KX37" i="2"/>
  <c r="FI101" i="46"/>
  <c r="FV101" i="46"/>
  <c r="IO92" i="46"/>
  <c r="LD49" i="2"/>
  <c r="LG49" i="2"/>
  <c r="LH49" i="2"/>
  <c r="LF49" i="2"/>
  <c r="LE49" i="2"/>
  <c r="KU44" i="2"/>
  <c r="KX44" i="2"/>
  <c r="KW44" i="2"/>
  <c r="KT44" i="2"/>
  <c r="KV44" i="2"/>
  <c r="PM46" i="2"/>
  <c r="PL46" i="2"/>
  <c r="PN46" i="2"/>
  <c r="PK46" i="2"/>
  <c r="PJ46" i="2"/>
  <c r="OF55" i="2"/>
  <c r="OJ55" i="2"/>
  <c r="OI55" i="2"/>
  <c r="OH55" i="2"/>
  <c r="OG55" i="2"/>
  <c r="OJ25" i="2"/>
  <c r="OI25" i="2"/>
  <c r="OF25" i="2"/>
  <c r="OH25" i="2"/>
  <c r="OG25" i="2"/>
  <c r="HK60" i="46"/>
  <c r="HG60" i="46"/>
  <c r="HC60" i="46"/>
  <c r="GY60" i="46"/>
  <c r="HL60" i="46"/>
  <c r="HM60" i="46" s="1"/>
  <c r="IB58" i="2"/>
  <c r="IF58" i="2" s="1"/>
  <c r="ID58" i="2"/>
  <c r="IE58" i="2"/>
  <c r="IC58" i="2"/>
  <c r="IP48" i="2"/>
  <c r="IN48" i="2"/>
  <c r="IM48" i="2"/>
  <c r="IL48" i="2"/>
  <c r="IO48" i="2"/>
  <c r="FI82" i="46"/>
  <c r="FV82" i="46"/>
  <c r="GD71" i="46"/>
  <c r="NF35" i="2"/>
  <c r="NE35" i="2"/>
  <c r="ND35" i="2"/>
  <c r="NC35" i="2"/>
  <c r="NB35" i="2"/>
  <c r="EV87" i="46"/>
  <c r="ER87" i="46"/>
  <c r="EM87" i="46"/>
  <c r="GD28" i="46"/>
  <c r="FI56" i="46"/>
  <c r="K12" i="45"/>
  <c r="T12" i="45" s="1"/>
  <c r="U12" i="45" s="1"/>
  <c r="HL18" i="46" s="1"/>
  <c r="KK30" i="2"/>
  <c r="KN30" i="2"/>
  <c r="KM30" i="2"/>
  <c r="KJ30" i="2"/>
  <c r="KL30" i="2"/>
  <c r="KW66" i="2"/>
  <c r="KV66" i="2"/>
  <c r="KU66" i="2"/>
  <c r="KX66" i="2"/>
  <c r="KT66" i="2"/>
  <c r="EM95" i="46"/>
  <c r="EV95" i="46"/>
  <c r="KK44" i="2"/>
  <c r="KN44" i="2"/>
  <c r="KM44" i="2"/>
  <c r="KL44" i="2"/>
  <c r="KJ44" i="2"/>
  <c r="NZ43" i="2"/>
  <c r="NY43" i="2"/>
  <c r="NX43" i="2"/>
  <c r="NW43" i="2"/>
  <c r="NV43" i="2"/>
  <c r="KL18" i="2"/>
  <c r="KN18" i="2"/>
  <c r="KM18" i="2"/>
  <c r="KK18" i="2"/>
  <c r="KJ18" i="2"/>
  <c r="HL97" i="46"/>
  <c r="HK97" i="46"/>
  <c r="HG97" i="46"/>
  <c r="GY97" i="46"/>
  <c r="HC97" i="46"/>
  <c r="LG27" i="2"/>
  <c r="LF27" i="2"/>
  <c r="LE27" i="2"/>
  <c r="LH27" i="2"/>
  <c r="LD27" i="2"/>
  <c r="MS40" i="2"/>
  <c r="MU40" i="2"/>
  <c r="MT40" i="2"/>
  <c r="MR40" i="2"/>
  <c r="MV40" i="2"/>
  <c r="PK21" i="2"/>
  <c r="PJ21" i="2"/>
  <c r="PN21" i="2"/>
  <c r="PM21" i="2"/>
  <c r="PL21" i="2"/>
  <c r="OZ55" i="2"/>
  <c r="PD55" i="2"/>
  <c r="PC55" i="2"/>
  <c r="PA55" i="2"/>
  <c r="PB55" i="2"/>
  <c r="HT66" i="46"/>
  <c r="MT72" i="2"/>
  <c r="MU72" i="2"/>
  <c r="MR72" i="2"/>
  <c r="MV72" i="2"/>
  <c r="MS72" i="2"/>
  <c r="OI32" i="2"/>
  <c r="OH32" i="2"/>
  <c r="OG32" i="2"/>
  <c r="OF32" i="2"/>
  <c r="OJ32" i="2"/>
  <c r="NZ19" i="2"/>
  <c r="NX19" i="2"/>
  <c r="NW19" i="2"/>
  <c r="NY19" i="2"/>
  <c r="NV19" i="2"/>
  <c r="IN68" i="2"/>
  <c r="IO68" i="2"/>
  <c r="IM68" i="2"/>
  <c r="IL68" i="2"/>
  <c r="IP68" i="2"/>
  <c r="ML34" i="2"/>
  <c r="MK34" i="2"/>
  <c r="MJ34" i="2"/>
  <c r="MI34" i="2"/>
  <c r="MH34" i="2"/>
  <c r="KV61" i="2"/>
  <c r="KU61" i="2"/>
  <c r="KT61" i="2"/>
  <c r="KX61" i="2"/>
  <c r="KW61" i="2"/>
  <c r="NE37" i="2"/>
  <c r="ND37" i="2"/>
  <c r="NC37" i="2"/>
  <c r="NB37" i="2"/>
  <c r="NF37" i="2"/>
  <c r="MV23" i="2"/>
  <c r="MU23" i="2"/>
  <c r="MT23" i="2"/>
  <c r="MS23" i="2"/>
  <c r="MR23" i="2"/>
  <c r="JT35" i="2"/>
  <c r="JS35" i="2"/>
  <c r="JR35" i="2"/>
  <c r="JQ35" i="2"/>
  <c r="KB30" i="2"/>
  <c r="KD30" i="2"/>
  <c r="KC30" i="2"/>
  <c r="KA30" i="2"/>
  <c r="LR24" i="2"/>
  <c r="LQ24" i="2"/>
  <c r="LP24" i="2"/>
  <c r="LO24" i="2"/>
  <c r="LN24" i="2"/>
  <c r="GD22" i="46"/>
  <c r="GQ22" i="46"/>
  <c r="GR22" i="46" s="1"/>
  <c r="FI23" i="46"/>
  <c r="KT49" i="2"/>
  <c r="KW49" i="2"/>
  <c r="KX49" i="2"/>
  <c r="KV49" i="2"/>
  <c r="KU49" i="2"/>
  <c r="IO95" i="46"/>
  <c r="NL57" i="2"/>
  <c r="NP57" i="2"/>
  <c r="NN57" i="2"/>
  <c r="NM57" i="2"/>
  <c r="NO57" i="2"/>
  <c r="NZ18" i="2"/>
  <c r="NY18" i="2"/>
  <c r="NW18" i="2"/>
  <c r="NV18" i="2"/>
  <c r="NX18" i="2"/>
  <c r="IO50" i="46"/>
  <c r="KW27" i="2"/>
  <c r="KV27" i="2"/>
  <c r="KU27" i="2"/>
  <c r="KX27" i="2"/>
  <c r="KT27" i="2"/>
  <c r="HT102" i="46"/>
  <c r="LQ65" i="2"/>
  <c r="LP65" i="2"/>
  <c r="LR65" i="2"/>
  <c r="LO65" i="2"/>
  <c r="LN65" i="2"/>
  <c r="NX39" i="2"/>
  <c r="NZ39" i="2"/>
  <c r="NY39" i="2"/>
  <c r="NW39" i="2"/>
  <c r="NV39" i="2"/>
  <c r="KD21" i="2"/>
  <c r="KC21" i="2"/>
  <c r="KB21" i="2"/>
  <c r="KA21" i="2"/>
  <c r="IO21" i="46"/>
  <c r="OF38" i="2"/>
  <c r="OI38" i="2"/>
  <c r="OJ38" i="2"/>
  <c r="OH38" i="2"/>
  <c r="OG38" i="2"/>
  <c r="NP58" i="2"/>
  <c r="NO58" i="2"/>
  <c r="NM58" i="2"/>
  <c r="NN58" i="2"/>
  <c r="NL58" i="2"/>
  <c r="FV98" i="46"/>
  <c r="FI98" i="46"/>
  <c r="EV51" i="46"/>
  <c r="EM51" i="46"/>
  <c r="HL47" i="46"/>
  <c r="HM47" i="46" s="1"/>
  <c r="HK47" i="46"/>
  <c r="HG47" i="46"/>
  <c r="HC47" i="46"/>
  <c r="GY47" i="46"/>
  <c r="KM32" i="2"/>
  <c r="KN32" i="2"/>
  <c r="KL32" i="2"/>
  <c r="KK32" i="2"/>
  <c r="KJ32" i="2"/>
  <c r="ML41" i="2"/>
  <c r="MK41" i="2"/>
  <c r="MH41" i="2"/>
  <c r="MJ41" i="2"/>
  <c r="MI41" i="2"/>
  <c r="NZ22" i="2"/>
  <c r="NY22" i="2"/>
  <c r="NX22" i="2"/>
  <c r="NW22" i="2"/>
  <c r="NV22" i="2"/>
  <c r="HT85" i="46"/>
  <c r="FI69" i="46"/>
  <c r="IO71" i="46"/>
  <c r="EM65" i="46"/>
  <c r="EV65" i="46"/>
  <c r="HT73" i="46"/>
  <c r="HK56" i="46"/>
  <c r="HG56" i="46"/>
  <c r="HC56" i="46"/>
  <c r="GY56" i="46"/>
  <c r="HL56" i="46"/>
  <c r="EM91" i="46"/>
  <c r="EV91" i="46"/>
  <c r="PB50" i="2"/>
  <c r="OZ50" i="2"/>
  <c r="PD50" i="2"/>
  <c r="PC50" i="2"/>
  <c r="PA50" i="2"/>
  <c r="IO75" i="46"/>
  <c r="MS44" i="2"/>
  <c r="MT44" i="2"/>
  <c r="MR44" i="2"/>
  <c r="MU44" i="2"/>
  <c r="MV44" i="2"/>
  <c r="NB57" i="2"/>
  <c r="NF57" i="2"/>
  <c r="ND57" i="2"/>
  <c r="NE57" i="2"/>
  <c r="NC57" i="2"/>
  <c r="MI71" i="2"/>
  <c r="ML71" i="2"/>
  <c r="MH71" i="2"/>
  <c r="MK71" i="2"/>
  <c r="MJ71" i="2"/>
  <c r="LO51" i="2"/>
  <c r="LR51" i="2"/>
  <c r="LQ51" i="2"/>
  <c r="LP51" i="2"/>
  <c r="LN51" i="2"/>
  <c r="K61" i="45"/>
  <c r="T61" i="45" s="1"/>
  <c r="U61" i="45" s="1"/>
  <c r="GQ67" i="46" s="1"/>
  <c r="GR67" i="46" s="1"/>
  <c r="FI44" i="46"/>
  <c r="FV44" i="46"/>
  <c r="FW44" i="46" s="1"/>
  <c r="IU17" i="2"/>
  <c r="IT17" i="2"/>
  <c r="LM17" i="2"/>
  <c r="LL17" i="2"/>
  <c r="NE46" i="2"/>
  <c r="ND46" i="2"/>
  <c r="NF46" i="2"/>
  <c r="NC46" i="2"/>
  <c r="NB46" i="2"/>
  <c r="LY40" i="2"/>
  <c r="MB40" i="2"/>
  <c r="MA40" i="2"/>
  <c r="LZ40" i="2"/>
  <c r="LX40" i="2"/>
  <c r="IL39" i="2"/>
  <c r="IO39" i="2"/>
  <c r="IP39" i="2"/>
  <c r="IN39" i="2"/>
  <c r="IM39" i="2"/>
  <c r="OQ21" i="2"/>
  <c r="OP21" i="2"/>
  <c r="OT21" i="2"/>
  <c r="OS21" i="2"/>
  <c r="OR21" i="2"/>
  <c r="KD20" i="2"/>
  <c r="KC20" i="2"/>
  <c r="KB20" i="2"/>
  <c r="KA20" i="2"/>
  <c r="HC62" i="46"/>
  <c r="GY62" i="46"/>
  <c r="HK62" i="46"/>
  <c r="NF58" i="2"/>
  <c r="NE58" i="2"/>
  <c r="NC58" i="2"/>
  <c r="ND58" i="2"/>
  <c r="NB58" i="2"/>
  <c r="IZ42" i="2"/>
  <c r="IY42" i="2"/>
  <c r="IV42" i="2"/>
  <c r="IX42" i="2"/>
  <c r="IW42" i="2"/>
  <c r="IZ29" i="2"/>
  <c r="IY29" i="2"/>
  <c r="IX29" i="2"/>
  <c r="IW29" i="2"/>
  <c r="IV29" i="2"/>
  <c r="GD33" i="46"/>
  <c r="JI72" i="2"/>
  <c r="JG72" i="2"/>
  <c r="JJ72" i="2"/>
  <c r="JH72" i="2"/>
  <c r="JF72" i="2"/>
  <c r="EM83" i="46"/>
  <c r="EV83" i="46"/>
  <c r="HT69" i="46"/>
  <c r="IO61" i="2"/>
  <c r="IN61" i="2"/>
  <c r="IP61" i="2"/>
  <c r="IM61" i="2"/>
  <c r="IL61" i="2"/>
  <c r="IE33" i="2"/>
  <c r="ID33" i="2"/>
  <c r="IC33" i="2"/>
  <c r="IB33" i="2"/>
  <c r="IF33" i="2" s="1"/>
  <c r="NZ64" i="2"/>
  <c r="NV64" i="2"/>
  <c r="NY64" i="2"/>
  <c r="NX64" i="2"/>
  <c r="NW64" i="2"/>
  <c r="HC92" i="46"/>
  <c r="GY92" i="46"/>
  <c r="HK92" i="46"/>
  <c r="HG92" i="46"/>
  <c r="HL92" i="46"/>
  <c r="IO76" i="46"/>
  <c r="PK30" i="2"/>
  <c r="PL30" i="2"/>
  <c r="PJ30" i="2"/>
  <c r="PM30" i="2"/>
  <c r="PN30" i="2"/>
  <c r="NO66" i="2"/>
  <c r="NN66" i="2"/>
  <c r="NM66" i="2"/>
  <c r="NP66" i="2"/>
  <c r="NL66" i="2"/>
  <c r="GD25" i="46"/>
  <c r="FI41" i="46"/>
  <c r="FV41" i="46"/>
  <c r="FW41" i="46" s="1"/>
  <c r="HK19" i="46"/>
  <c r="HG19" i="46"/>
  <c r="HC19" i="46"/>
  <c r="GY19" i="46"/>
  <c r="HL19" i="46"/>
  <c r="MG62" i="2"/>
  <c r="MF62" i="2"/>
  <c r="OY62" i="2"/>
  <c r="OX62" i="2"/>
  <c r="JO62" i="2"/>
  <c r="JP62" i="2" s="1"/>
  <c r="JN62" i="2"/>
  <c r="OI56" i="2"/>
  <c r="OJ56" i="2"/>
  <c r="OH56" i="2"/>
  <c r="OG56" i="2"/>
  <c r="OF56" i="2"/>
  <c r="IO102" i="46"/>
  <c r="ER99" i="46"/>
  <c r="EM99" i="46"/>
  <c r="EV99" i="46"/>
  <c r="JT58" i="2"/>
  <c r="JR58" i="2"/>
  <c r="JS58" i="2"/>
  <c r="JQ58" i="2"/>
  <c r="FV42" i="46"/>
  <c r="FW42" i="46" s="1"/>
  <c r="FI42" i="46"/>
  <c r="IO33" i="46"/>
  <c r="EM47" i="46"/>
  <c r="EZ47" i="46" s="1"/>
  <c r="FA47" i="46" s="1"/>
  <c r="EV47" i="46"/>
  <c r="ER47" i="46"/>
  <c r="NF22" i="2"/>
  <c r="NE22" i="2"/>
  <c r="ND22" i="2"/>
  <c r="NC22" i="2"/>
  <c r="NB22" i="2"/>
  <c r="EM81" i="46"/>
  <c r="EV81" i="46"/>
  <c r="IP37" i="2"/>
  <c r="IO37" i="2"/>
  <c r="IN37" i="2"/>
  <c r="IM37" i="2"/>
  <c r="IL37" i="2"/>
  <c r="OT35" i="2"/>
  <c r="OS35" i="2"/>
  <c r="OR35" i="2"/>
  <c r="OQ35" i="2"/>
  <c r="OP35" i="2"/>
  <c r="GD56" i="46"/>
  <c r="K47" i="45"/>
  <c r="GI53" i="46" s="1"/>
  <c r="IE30" i="2"/>
  <c r="ID30" i="2"/>
  <c r="IC30" i="2"/>
  <c r="IB30" i="2"/>
  <c r="IF30" i="2" s="1"/>
  <c r="MA66" i="2"/>
  <c r="LZ66" i="2"/>
  <c r="LY66" i="2"/>
  <c r="MB66" i="2"/>
  <c r="LX66" i="2"/>
  <c r="OT28" i="2"/>
  <c r="OS28" i="2"/>
  <c r="OR28" i="2"/>
  <c r="OQ28" i="2"/>
  <c r="OP28" i="2"/>
  <c r="GY70" i="46"/>
  <c r="HG70" i="46"/>
  <c r="HL70" i="46"/>
  <c r="HM70" i="46" s="1"/>
  <c r="HK70" i="46"/>
  <c r="HC70" i="46"/>
  <c r="ML25" i="2"/>
  <c r="MK25" i="2"/>
  <c r="MH25" i="2"/>
  <c r="MJ25" i="2"/>
  <c r="MI25" i="2"/>
  <c r="OT47" i="2"/>
  <c r="OR47" i="2"/>
  <c r="OQ47" i="2"/>
  <c r="OP47" i="2"/>
  <c r="OS47" i="2"/>
  <c r="HT20" i="46"/>
  <c r="K88" i="45"/>
  <c r="T88" i="45" s="1"/>
  <c r="U88" i="45" s="1"/>
  <c r="PN58" i="2"/>
  <c r="PM58" i="2"/>
  <c r="PK58" i="2"/>
  <c r="PL58" i="2"/>
  <c r="PJ58" i="2"/>
  <c r="HT42" i="46"/>
  <c r="FV31" i="46"/>
  <c r="FW31" i="46" s="1"/>
  <c r="FI31" i="46"/>
  <c r="NN72" i="2"/>
  <c r="NO72" i="2"/>
  <c r="NM72" i="2"/>
  <c r="NL72" i="2"/>
  <c r="NP72" i="2"/>
  <c r="JH51" i="2"/>
  <c r="JI51" i="2"/>
  <c r="JG51" i="2"/>
  <c r="JF51" i="2"/>
  <c r="JJ51" i="2"/>
  <c r="LZ63" i="2"/>
  <c r="LX63" i="2"/>
  <c r="MA63" i="2"/>
  <c r="MB63" i="2"/>
  <c r="LY63" i="2"/>
  <c r="JQ22" i="2"/>
  <c r="JT22" i="2"/>
  <c r="JS22" i="2"/>
  <c r="JR22" i="2"/>
  <c r="KX34" i="2"/>
  <c r="KW34" i="2"/>
  <c r="KV34" i="2"/>
  <c r="KU34" i="2"/>
  <c r="KT34" i="2"/>
  <c r="GQ40" i="46"/>
  <c r="GR40" i="46" s="1"/>
  <c r="GD40" i="46"/>
  <c r="OJ35" i="2"/>
  <c r="OI35" i="2"/>
  <c r="OH35" i="2"/>
  <c r="OG35" i="2"/>
  <c r="OF35" i="2"/>
  <c r="IO87" i="46"/>
  <c r="K66" i="45"/>
  <c r="T66" i="45" s="1"/>
  <c r="U66" i="45" s="1"/>
  <c r="PL24" i="2"/>
  <c r="PM24" i="2"/>
  <c r="PK24" i="2"/>
  <c r="PJ24" i="2"/>
  <c r="PN24" i="2"/>
  <c r="HL22" i="46"/>
  <c r="HM22" i="46" s="1"/>
  <c r="HK22" i="46"/>
  <c r="HG22" i="46"/>
  <c r="HC22" i="46"/>
  <c r="GY22" i="46"/>
  <c r="OQ44" i="2"/>
  <c r="OT44" i="2"/>
  <c r="OS44" i="2"/>
  <c r="OR44" i="2"/>
  <c r="OP44" i="2"/>
  <c r="OT18" i="2"/>
  <c r="OU18" i="2" s="1"/>
  <c r="OS18" i="2"/>
  <c r="OR18" i="2"/>
  <c r="OP18" i="2"/>
  <c r="OQ18" i="2"/>
  <c r="K46" i="45"/>
  <c r="T46" i="45" s="1"/>
  <c r="U46" i="45" s="1"/>
  <c r="FV52" i="46" s="1"/>
  <c r="HL84" i="46"/>
  <c r="HK84" i="46"/>
  <c r="HC84" i="46"/>
  <c r="GY84" i="46"/>
  <c r="HG84" i="46"/>
  <c r="HT48" i="46"/>
  <c r="FI55" i="46"/>
  <c r="IP27" i="2"/>
  <c r="IO27" i="2"/>
  <c r="IN27" i="2"/>
  <c r="IM27" i="2"/>
  <c r="IL27" i="2"/>
  <c r="HT38" i="46"/>
  <c r="IO37" i="46"/>
  <c r="NM21" i="2"/>
  <c r="NL21" i="2"/>
  <c r="NP21" i="2"/>
  <c r="NO21" i="2"/>
  <c r="NN21" i="2"/>
  <c r="IZ20" i="2"/>
  <c r="IY20" i="2"/>
  <c r="IX20" i="2"/>
  <c r="IW20" i="2"/>
  <c r="IV20" i="2"/>
  <c r="FI62" i="46"/>
  <c r="PD58" i="2"/>
  <c r="PC58" i="2"/>
  <c r="PA58" i="2"/>
  <c r="OZ58" i="2"/>
  <c r="PB58" i="2"/>
  <c r="JJ53" i="2"/>
  <c r="JI53" i="2"/>
  <c r="JF53" i="2"/>
  <c r="JH53" i="2"/>
  <c r="JG53" i="2"/>
  <c r="HL61" i="46"/>
  <c r="HM61" i="46" s="1"/>
  <c r="HK61" i="46"/>
  <c r="HG61" i="46"/>
  <c r="HC61" i="46"/>
  <c r="GY61" i="46"/>
  <c r="KD32" i="2"/>
  <c r="KC32" i="2"/>
  <c r="KB32" i="2"/>
  <c r="KA32" i="2"/>
  <c r="KC47" i="2"/>
  <c r="KB47" i="2"/>
  <c r="KA47" i="2"/>
  <c r="KD47" i="2"/>
  <c r="IO101" i="46"/>
  <c r="OI37" i="2"/>
  <c r="OH37" i="2"/>
  <c r="OG37" i="2"/>
  <c r="OF37" i="2"/>
  <c r="OJ37" i="2"/>
  <c r="HT56" i="46"/>
  <c r="IO32" i="46"/>
  <c r="IO54" i="46"/>
  <c r="MK66" i="2"/>
  <c r="MJ66" i="2"/>
  <c r="MI66" i="2"/>
  <c r="MH66" i="2"/>
  <c r="ML66" i="2"/>
  <c r="ND50" i="2"/>
  <c r="NF50" i="2"/>
  <c r="NE50" i="2"/>
  <c r="NC50" i="2"/>
  <c r="NB50" i="2"/>
  <c r="NZ28" i="2"/>
  <c r="NY28" i="2"/>
  <c r="NX28" i="2"/>
  <c r="NW28" i="2"/>
  <c r="NV28" i="2"/>
  <c r="NX24" i="2"/>
  <c r="NY24" i="2"/>
  <c r="NW24" i="2"/>
  <c r="NV24" i="2"/>
  <c r="NZ24" i="2"/>
  <c r="EV88" i="46"/>
  <c r="EM88" i="46"/>
  <c r="GD30" i="46"/>
  <c r="LH36" i="2"/>
  <c r="LG36" i="2"/>
  <c r="LF36" i="2"/>
  <c r="LE36" i="2"/>
  <c r="LD36" i="2"/>
  <c r="EM55" i="46"/>
  <c r="EV55" i="46"/>
  <c r="T63" i="45"/>
  <c r="U63" i="45" s="1"/>
  <c r="HL69" i="46" s="1"/>
  <c r="OH39" i="2"/>
  <c r="OJ39" i="2"/>
  <c r="OI39" i="2"/>
  <c r="OG39" i="2"/>
  <c r="OF39" i="2"/>
  <c r="MA56" i="2"/>
  <c r="MB56" i="2"/>
  <c r="LZ56" i="2"/>
  <c r="LY56" i="2"/>
  <c r="LX56" i="2"/>
  <c r="IP20" i="2"/>
  <c r="IQ20" i="2" s="1"/>
  <c r="IO20" i="2"/>
  <c r="IN20" i="2"/>
  <c r="IM20" i="2"/>
  <c r="IL20" i="2"/>
  <c r="HL80" i="46"/>
  <c r="HK80" i="46"/>
  <c r="HG80" i="46"/>
  <c r="HC80" i="46"/>
  <c r="GY80" i="46"/>
  <c r="OT58" i="2"/>
  <c r="OS58" i="2"/>
  <c r="OQ58" i="2"/>
  <c r="OR58" i="2"/>
  <c r="OP58" i="2"/>
  <c r="IL32" i="2"/>
  <c r="IP32" i="2"/>
  <c r="IO32" i="2"/>
  <c r="IN32" i="2"/>
  <c r="IM32" i="2"/>
  <c r="OT19" i="2"/>
  <c r="OR19" i="2"/>
  <c r="OQ19" i="2"/>
  <c r="OS19" i="2"/>
  <c r="OP19" i="2"/>
  <c r="HT58" i="46"/>
  <c r="KN35" i="2"/>
  <c r="KM35" i="2"/>
  <c r="KL35" i="2"/>
  <c r="KK35" i="2"/>
  <c r="KJ35" i="2"/>
  <c r="HK71" i="46"/>
  <c r="HG71" i="46"/>
  <c r="HC71" i="46"/>
  <c r="HL71" i="46"/>
  <c r="HM71" i="46" s="1"/>
  <c r="GY71" i="46"/>
  <c r="LP50" i="2"/>
  <c r="LR50" i="2"/>
  <c r="LQ50" i="2"/>
  <c r="LO50" i="2"/>
  <c r="LN50" i="2"/>
  <c r="IC64" i="2"/>
  <c r="IB64" i="2"/>
  <c r="IF64" i="2" s="1"/>
  <c r="ID64" i="2"/>
  <c r="IE64" i="2"/>
  <c r="GD90" i="46"/>
  <c r="GQ90" i="46"/>
  <c r="OR61" i="2"/>
  <c r="OQ61" i="2"/>
  <c r="OT61" i="2"/>
  <c r="OS61" i="2"/>
  <c r="OP61" i="2"/>
  <c r="NW30" i="2"/>
  <c r="NX30" i="2"/>
  <c r="NV30" i="2"/>
  <c r="NY30" i="2"/>
  <c r="NZ30" i="2"/>
  <c r="OF57" i="2"/>
  <c r="OJ57" i="2"/>
  <c r="OH57" i="2"/>
  <c r="OI57" i="2"/>
  <c r="OG57" i="2"/>
  <c r="JR71" i="2"/>
  <c r="JT71" i="2"/>
  <c r="JQ71" i="2"/>
  <c r="JS71" i="2"/>
  <c r="LG56" i="2"/>
  <c r="LH56" i="2"/>
  <c r="LF56" i="2"/>
  <c r="LE56" i="2"/>
  <c r="LD56" i="2"/>
  <c r="LZ67" i="2"/>
  <c r="MB67" i="2"/>
  <c r="MA67" i="2"/>
  <c r="LX67" i="2"/>
  <c r="LY67" i="2"/>
  <c r="OT36" i="2"/>
  <c r="OS36" i="2"/>
  <c r="OR36" i="2"/>
  <c r="OQ36" i="2"/>
  <c r="OP36" i="2"/>
  <c r="PC69" i="2"/>
  <c r="PB69" i="2"/>
  <c r="PA69" i="2"/>
  <c r="PD69" i="2"/>
  <c r="OZ69" i="2"/>
  <c r="KX45" i="2"/>
  <c r="KT45" i="2"/>
  <c r="KW45" i="2"/>
  <c r="KV45" i="2"/>
  <c r="KU45" i="2"/>
  <c r="IN40" i="2"/>
  <c r="IP40" i="2"/>
  <c r="IO40" i="2"/>
  <c r="IM40" i="2"/>
  <c r="IL40" i="2"/>
  <c r="K29" i="45"/>
  <c r="GI35" i="46" s="1"/>
  <c r="NY65" i="2"/>
  <c r="NX65" i="2"/>
  <c r="NZ65" i="2"/>
  <c r="NW65" i="2"/>
  <c r="NV65" i="2"/>
  <c r="LX25" i="2"/>
  <c r="MB25" i="2"/>
  <c r="LY25" i="2"/>
  <c r="LZ25" i="2"/>
  <c r="MA25" i="2"/>
  <c r="OS56" i="2"/>
  <c r="OQ56" i="2"/>
  <c r="OP56" i="2"/>
  <c r="OR56" i="2"/>
  <c r="OT56" i="2"/>
  <c r="MB20" i="2"/>
  <c r="MA20" i="2"/>
  <c r="LZ20" i="2"/>
  <c r="LY20" i="2"/>
  <c r="LX20" i="2"/>
  <c r="IO17" i="46"/>
  <c r="HT80" i="46"/>
  <c r="GQ66" i="46"/>
  <c r="GR66" i="46" s="1"/>
  <c r="GD66" i="46"/>
  <c r="EM67" i="46"/>
  <c r="EV67" i="46"/>
  <c r="NX72" i="2"/>
  <c r="NZ72" i="2"/>
  <c r="NV72" i="2"/>
  <c r="NW72" i="2"/>
  <c r="NY72" i="2"/>
  <c r="NE32" i="2"/>
  <c r="NF32" i="2"/>
  <c r="ND32" i="2"/>
  <c r="NC32" i="2"/>
  <c r="NB32" i="2"/>
  <c r="LN22" i="2"/>
  <c r="LR22" i="2"/>
  <c r="LQ22" i="2"/>
  <c r="LP22" i="2"/>
  <c r="LO22" i="2"/>
  <c r="JT34" i="2"/>
  <c r="JS34" i="2"/>
  <c r="JR34" i="2"/>
  <c r="JQ34" i="2"/>
  <c r="GD83" i="46"/>
  <c r="GQ83" i="46"/>
  <c r="HK16" i="46"/>
  <c r="HC16" i="46"/>
  <c r="GY16" i="46"/>
  <c r="GD64" i="46"/>
  <c r="NO37" i="2"/>
  <c r="NN37" i="2"/>
  <c r="NM37" i="2"/>
  <c r="NL37" i="2"/>
  <c r="NP37" i="2"/>
  <c r="NF23" i="2"/>
  <c r="NE23" i="2"/>
  <c r="ND23" i="2"/>
  <c r="NC23" i="2"/>
  <c r="NB23" i="2"/>
  <c r="KD35" i="2"/>
  <c r="KC35" i="2"/>
  <c r="KB35" i="2"/>
  <c r="KA35" i="2"/>
  <c r="NB33" i="2"/>
  <c r="NF33" i="2"/>
  <c r="NE33" i="2"/>
  <c r="ND33" i="2"/>
  <c r="NC33" i="2"/>
  <c r="MV26" i="2"/>
  <c r="MU26" i="2"/>
  <c r="MT26" i="2"/>
  <c r="MS26" i="2"/>
  <c r="MR26" i="2"/>
  <c r="NX50" i="2"/>
  <c r="NY50" i="2"/>
  <c r="NW50" i="2"/>
  <c r="NV50" i="2"/>
  <c r="NZ50" i="2"/>
  <c r="GD41" i="46"/>
  <c r="IV56" i="2"/>
  <c r="IZ56" i="2"/>
  <c r="IY56" i="2"/>
  <c r="IW56" i="2"/>
  <c r="IX56" i="2"/>
  <c r="PB67" i="2"/>
  <c r="PD67" i="2"/>
  <c r="PC67" i="2"/>
  <c r="OZ67" i="2"/>
  <c r="PA67" i="2"/>
  <c r="LR36" i="2"/>
  <c r="LQ36" i="2"/>
  <c r="LP36" i="2"/>
  <c r="LO36" i="2"/>
  <c r="LN36" i="2"/>
  <c r="FV84" i="46"/>
  <c r="FI84" i="46"/>
  <c r="LP70" i="2"/>
  <c r="LO70" i="2"/>
  <c r="LN70" i="2"/>
  <c r="LQ70" i="2"/>
  <c r="LR70" i="2"/>
  <c r="KD46" i="2"/>
  <c r="KC46" i="2"/>
  <c r="KB46" i="2"/>
  <c r="KA46" i="2"/>
  <c r="LX55" i="2"/>
  <c r="MB55" i="2"/>
  <c r="MA55" i="2"/>
  <c r="LY55" i="2"/>
  <c r="LZ55" i="2"/>
  <c r="GD24" i="46"/>
  <c r="GQ24" i="46"/>
  <c r="GR24" i="46" s="1"/>
  <c r="EV68" i="46"/>
  <c r="EM68" i="46"/>
  <c r="NZ25" i="2"/>
  <c r="NY25" i="2"/>
  <c r="NV25" i="2"/>
  <c r="NW25" i="2"/>
  <c r="NX25" i="2"/>
  <c r="NP20" i="2"/>
  <c r="NO20" i="2"/>
  <c r="NN20" i="2"/>
  <c r="NM20" i="2"/>
  <c r="NL20" i="2"/>
  <c r="EL63" i="46"/>
  <c r="EK63" i="46"/>
  <c r="GC63" i="46"/>
  <c r="GB63" i="46"/>
  <c r="EM62" i="46"/>
  <c r="EV62" i="46"/>
  <c r="FI35" i="46"/>
  <c r="PM60" i="2"/>
  <c r="PL60" i="2"/>
  <c r="PK60" i="2"/>
  <c r="PJ60" i="2"/>
  <c r="PN60" i="2"/>
  <c r="ID68" i="2"/>
  <c r="IB68" i="2"/>
  <c r="IF68" i="2" s="1"/>
  <c r="IE68" i="2"/>
  <c r="IC68" i="2"/>
  <c r="EV34" i="46"/>
  <c r="EM34" i="46"/>
  <c r="LD22" i="2"/>
  <c r="LH22" i="2"/>
  <c r="LG22" i="2"/>
  <c r="LF22" i="2"/>
  <c r="LE22" i="2"/>
  <c r="IO64" i="46"/>
  <c r="HT71" i="46"/>
  <c r="LY54" i="2"/>
  <c r="LX54" i="2"/>
  <c r="LZ54" i="2"/>
  <c r="MB54" i="2"/>
  <c r="MA54" i="2"/>
  <c r="OT26" i="2"/>
  <c r="OS26" i="2"/>
  <c r="OR26" i="2"/>
  <c r="OQ26" i="2"/>
  <c r="OP26" i="2"/>
  <c r="K85" i="45"/>
  <c r="T85" i="45" s="1"/>
  <c r="U85" i="45" s="1"/>
  <c r="HL54" i="46"/>
  <c r="HM54" i="46" s="1"/>
  <c r="HK54" i="46"/>
  <c r="HG54" i="46"/>
  <c r="HC54" i="46"/>
  <c r="GY54" i="46"/>
  <c r="JJ66" i="2"/>
  <c r="JI66" i="2"/>
  <c r="JH66" i="2"/>
  <c r="JF66" i="2"/>
  <c r="JG66" i="2"/>
  <c r="KT31" i="2"/>
  <c r="KX31" i="2"/>
  <c r="KU31" i="2"/>
  <c r="KV31" i="2"/>
  <c r="KW31" i="2"/>
  <c r="IE28" i="2"/>
  <c r="ID28" i="2"/>
  <c r="IC28" i="2"/>
  <c r="IB28" i="2"/>
  <c r="IF28" i="2" s="1"/>
  <c r="IP24" i="2"/>
  <c r="IO24" i="2"/>
  <c r="IN24" i="2"/>
  <c r="IM24" i="2"/>
  <c r="IL24" i="2"/>
  <c r="LF18" i="2"/>
  <c r="LH18" i="2"/>
  <c r="LG18" i="2"/>
  <c r="LD18" i="2"/>
  <c r="LE18" i="2"/>
  <c r="PN36" i="2"/>
  <c r="PM36" i="2"/>
  <c r="PL36" i="2"/>
  <c r="PK36" i="2"/>
  <c r="PJ36" i="2"/>
  <c r="HT84" i="46"/>
  <c r="IY47" i="2"/>
  <c r="IX47" i="2"/>
  <c r="IW47" i="2"/>
  <c r="IZ47" i="2"/>
  <c r="IV47" i="2"/>
  <c r="IO38" i="46"/>
  <c r="HT37" i="46"/>
  <c r="HT99" i="46"/>
  <c r="PC29" i="2"/>
  <c r="PB29" i="2"/>
  <c r="PA29" i="2"/>
  <c r="OZ29" i="2"/>
  <c r="PD29" i="2"/>
  <c r="GD80" i="46"/>
  <c r="GQ80" i="46"/>
  <c r="HT35" i="46"/>
  <c r="K45" i="45"/>
  <c r="T45" i="45" s="1"/>
  <c r="U45" i="45" s="1"/>
  <c r="GQ51" i="46" s="1"/>
  <c r="HK33" i="46"/>
  <c r="HC33" i="46"/>
  <c r="GY33" i="46"/>
  <c r="JG41" i="2"/>
  <c r="JJ41" i="2"/>
  <c r="JI41" i="2"/>
  <c r="JH41" i="2"/>
  <c r="JF41" i="2"/>
  <c r="PD34" i="2"/>
  <c r="PC34" i="2"/>
  <c r="PB34" i="2"/>
  <c r="PA34" i="2"/>
  <c r="OZ34" i="2"/>
  <c r="GD81" i="46"/>
  <c r="GQ81" i="46"/>
  <c r="IO58" i="46"/>
  <c r="LO54" i="2"/>
  <c r="LR54" i="2"/>
  <c r="LQ54" i="2"/>
  <c r="LP54" i="2"/>
  <c r="LN54" i="2"/>
  <c r="NN61" i="2"/>
  <c r="NM61" i="2"/>
  <c r="NP61" i="2"/>
  <c r="NO61" i="2"/>
  <c r="NL61" i="2"/>
  <c r="LH59" i="2"/>
  <c r="LE59" i="2"/>
  <c r="LG59" i="2"/>
  <c r="LF59" i="2"/>
  <c r="LD59" i="2"/>
  <c r="JJ23" i="2"/>
  <c r="JI23" i="2"/>
  <c r="JH23" i="2"/>
  <c r="JG23" i="2"/>
  <c r="JF23" i="2"/>
  <c r="JI33" i="2"/>
  <c r="JG33" i="2"/>
  <c r="JF33" i="2"/>
  <c r="JH33" i="2"/>
  <c r="JJ33" i="2"/>
  <c r="IO94" i="46"/>
  <c r="FI52" i="46"/>
  <c r="IY30" i="2"/>
  <c r="IX30" i="2"/>
  <c r="IW30" i="2"/>
  <c r="IV30" i="2"/>
  <c r="IZ30" i="2"/>
  <c r="NE66" i="2"/>
  <c r="ND66" i="2"/>
  <c r="NC66" i="2"/>
  <c r="NF66" i="2"/>
  <c r="NB66" i="2"/>
  <c r="LP67" i="2"/>
  <c r="LQ67" i="2"/>
  <c r="LO67" i="2"/>
  <c r="LN67" i="2"/>
  <c r="LR67" i="2"/>
  <c r="GD39" i="46"/>
  <c r="GQ39" i="46"/>
  <c r="GR39" i="46" s="1"/>
  <c r="IO88" i="46"/>
  <c r="JT44" i="2"/>
  <c r="JS44" i="2"/>
  <c r="JR44" i="2"/>
  <c r="JQ44" i="2"/>
  <c r="NF43" i="2"/>
  <c r="NE43" i="2"/>
  <c r="ND43" i="2"/>
  <c r="NC43" i="2"/>
  <c r="NB43" i="2"/>
  <c r="MV18" i="2"/>
  <c r="MS18" i="2"/>
  <c r="MU18" i="2"/>
  <c r="MT18" i="2"/>
  <c r="MR18" i="2"/>
  <c r="GD26" i="46"/>
  <c r="IA17" i="2"/>
  <c r="HZ17" i="2"/>
  <c r="PH17" i="2"/>
  <c r="PI17" i="2"/>
  <c r="LW17" i="2"/>
  <c r="LV17" i="2"/>
  <c r="IY63" i="2"/>
  <c r="IW63" i="2"/>
  <c r="IV63" i="2"/>
  <c r="IZ63" i="2"/>
  <c r="IX63" i="2"/>
  <c r="HK68" i="46"/>
  <c r="GY68" i="46"/>
  <c r="HC68" i="46"/>
  <c r="LD55" i="2"/>
  <c r="LH55" i="2"/>
  <c r="LG55" i="2"/>
  <c r="LF55" i="2"/>
  <c r="LE55" i="2"/>
  <c r="EV17" i="46"/>
  <c r="EM17" i="46"/>
  <c r="FI21" i="46"/>
  <c r="KD58" i="2"/>
  <c r="KB58" i="2"/>
  <c r="KC58" i="2"/>
  <c r="KA58" i="2"/>
  <c r="NZ53" i="2"/>
  <c r="NY53" i="2"/>
  <c r="NX53" i="2"/>
  <c r="NW53" i="2"/>
  <c r="NV53" i="2"/>
  <c r="PN42" i="2"/>
  <c r="PM42" i="2"/>
  <c r="PL42" i="2"/>
  <c r="PK42" i="2"/>
  <c r="PJ42" i="2"/>
  <c r="FI66" i="46"/>
  <c r="IO51" i="46"/>
  <c r="OR72" i="2"/>
  <c r="OP72" i="2"/>
  <c r="OS72" i="2"/>
  <c r="OQ72" i="2"/>
  <c r="OT72" i="2"/>
  <c r="JT59" i="2"/>
  <c r="JS59" i="2"/>
  <c r="JQ59" i="2"/>
  <c r="JR59" i="2"/>
  <c r="NF19" i="2"/>
  <c r="ND19" i="2"/>
  <c r="NC19" i="2"/>
  <c r="NB19" i="2"/>
  <c r="NE19" i="2"/>
  <c r="KJ22" i="2"/>
  <c r="KN22" i="2"/>
  <c r="KM22" i="2"/>
  <c r="KL22" i="2"/>
  <c r="KK22" i="2"/>
  <c r="FI16" i="46"/>
  <c r="OG54" i="2"/>
  <c r="OI54" i="2"/>
  <c r="OH54" i="2"/>
  <c r="OF54" i="2"/>
  <c r="OJ54" i="2"/>
  <c r="PD23" i="2"/>
  <c r="PC23" i="2"/>
  <c r="PB23" i="2"/>
  <c r="PA23" i="2"/>
  <c r="OZ23" i="2"/>
  <c r="K76" i="45"/>
  <c r="T76" i="45" s="1"/>
  <c r="U76" i="45" s="1"/>
  <c r="PD28" i="2"/>
  <c r="PC28" i="2"/>
  <c r="PB28" i="2"/>
  <c r="PA28" i="2"/>
  <c r="OZ28" i="2"/>
  <c r="EV75" i="46"/>
  <c r="ER75" i="46"/>
  <c r="EM75" i="46"/>
  <c r="EZ75" i="46" s="1"/>
  <c r="HT22" i="46"/>
  <c r="GD88" i="46"/>
  <c r="GQ88" i="46"/>
  <c r="IY49" i="2"/>
  <c r="IX49" i="2"/>
  <c r="IW49" i="2"/>
  <c r="IV49" i="2"/>
  <c r="IZ49" i="2"/>
  <c r="IN51" i="2"/>
  <c r="IP51" i="2"/>
  <c r="IO51" i="2"/>
  <c r="IM51" i="2"/>
  <c r="IL51" i="2"/>
  <c r="NP18" i="2"/>
  <c r="NO18" i="2"/>
  <c r="NM18" i="2"/>
  <c r="NL18" i="2"/>
  <c r="NN18" i="2"/>
  <c r="PD36" i="2"/>
  <c r="PC36" i="2"/>
  <c r="PB36" i="2"/>
  <c r="PA36" i="2"/>
  <c r="OZ36" i="2"/>
  <c r="NK62" i="2"/>
  <c r="NJ62" i="2"/>
  <c r="NA62" i="2"/>
  <c r="MZ62" i="2"/>
  <c r="JY62" i="2"/>
  <c r="JZ62" i="2" s="1"/>
  <c r="JX62" i="2"/>
  <c r="JJ46" i="2"/>
  <c r="JI46" i="2"/>
  <c r="JF46" i="2"/>
  <c r="JH46" i="2"/>
  <c r="JG46" i="2"/>
  <c r="MU69" i="2"/>
  <c r="MT69" i="2"/>
  <c r="MV69" i="2"/>
  <c r="MS69" i="2"/>
  <c r="MR69" i="2"/>
  <c r="IZ27" i="2"/>
  <c r="IY27" i="2"/>
  <c r="IX27" i="2"/>
  <c r="IW27" i="2"/>
  <c r="IV27" i="2"/>
  <c r="OQ40" i="2"/>
  <c r="OR40" i="2"/>
  <c r="OP40" i="2"/>
  <c r="OT40" i="2"/>
  <c r="OS40" i="2"/>
  <c r="EM24" i="46"/>
  <c r="EV24" i="46"/>
  <c r="HT46" i="46"/>
  <c r="NM51" i="2"/>
  <c r="NP51" i="2"/>
  <c r="NO51" i="2"/>
  <c r="NN51" i="2"/>
  <c r="NL51" i="2"/>
  <c r="NL55" i="2"/>
  <c r="NP55" i="2"/>
  <c r="NO55" i="2"/>
  <c r="NM55" i="2"/>
  <c r="NN55" i="2"/>
  <c r="PB39" i="2"/>
  <c r="PA39" i="2"/>
  <c r="OZ39" i="2"/>
  <c r="PD39" i="2"/>
  <c r="PC39" i="2"/>
  <c r="JH25" i="2"/>
  <c r="JI25" i="2"/>
  <c r="JG25" i="2"/>
  <c r="JF25" i="2"/>
  <c r="JJ25" i="2"/>
  <c r="KX20" i="2"/>
  <c r="KW20" i="2"/>
  <c r="KV20" i="2"/>
  <c r="KU20" i="2"/>
  <c r="KT20" i="2"/>
  <c r="HC17" i="46"/>
  <c r="GY17" i="46"/>
  <c r="HK17" i="46"/>
  <c r="HT62" i="46"/>
  <c r="ND67" i="2"/>
  <c r="NE67" i="2"/>
  <c r="NC67" i="2"/>
  <c r="NB67" i="2"/>
  <c r="NF67" i="2"/>
  <c r="GQ82" i="46"/>
  <c r="GD82" i="46"/>
  <c r="IN72" i="2"/>
  <c r="IM72" i="2"/>
  <c r="IP72" i="2"/>
  <c r="IL72" i="2"/>
  <c r="IO72" i="2"/>
  <c r="OT41" i="2"/>
  <c r="OS41" i="2"/>
  <c r="OP41" i="2"/>
  <c r="OR41" i="2"/>
  <c r="OQ41" i="2"/>
  <c r="IW19" i="2"/>
  <c r="IV19" i="2"/>
  <c r="IZ19" i="2"/>
  <c r="IY19" i="2"/>
  <c r="IX19" i="2"/>
  <c r="LH34" i="2"/>
  <c r="LG34" i="2"/>
  <c r="LF34" i="2"/>
  <c r="LE34" i="2"/>
  <c r="LD34" i="2"/>
  <c r="JJ29" i="2"/>
  <c r="JI29" i="2"/>
  <c r="JH29" i="2"/>
  <c r="JG29" i="2"/>
  <c r="JF29" i="2"/>
  <c r="EM16" i="46"/>
  <c r="EV16" i="46"/>
  <c r="K56" i="45"/>
  <c r="T56" i="45" s="1"/>
  <c r="U56" i="45" s="1"/>
  <c r="GQ62" i="46" s="1"/>
  <c r="GR62" i="46" s="1"/>
  <c r="KU54" i="2"/>
  <c r="KW54" i="2"/>
  <c r="KT54" i="2"/>
  <c r="KX54" i="2"/>
  <c r="KV54" i="2"/>
  <c r="OT23" i="2"/>
  <c r="OS23" i="2"/>
  <c r="OR23" i="2"/>
  <c r="OQ23" i="2"/>
  <c r="OP23" i="2"/>
  <c r="OH50" i="2"/>
  <c r="OJ50" i="2"/>
  <c r="OI50" i="2"/>
  <c r="OG50" i="2"/>
  <c r="OF50" i="2"/>
  <c r="LD31" i="2"/>
  <c r="LH31" i="2"/>
  <c r="LG31" i="2"/>
  <c r="LF31" i="2"/>
  <c r="LE31" i="2"/>
  <c r="KN24" i="2"/>
  <c r="KM24" i="2"/>
  <c r="KL24" i="2"/>
  <c r="KK24" i="2"/>
  <c r="KJ24" i="2"/>
  <c r="FV39" i="46"/>
  <c r="FW39" i="46" s="1"/>
  <c r="FI39" i="46"/>
  <c r="FI25" i="46"/>
  <c r="LY44" i="2"/>
  <c r="MB44" i="2"/>
  <c r="MA44" i="2"/>
  <c r="LZ44" i="2"/>
  <c r="LX44" i="2"/>
  <c r="JT18" i="2"/>
  <c r="JQ18" i="2"/>
  <c r="JR18" i="2"/>
  <c r="JS18" i="2"/>
  <c r="KX36" i="2"/>
  <c r="KW36" i="2"/>
  <c r="KV36" i="2"/>
  <c r="KU36" i="2"/>
  <c r="KT36" i="2"/>
  <c r="KV70" i="2"/>
  <c r="KU70" i="2"/>
  <c r="KT70" i="2"/>
  <c r="KX70" i="2"/>
  <c r="KW70" i="2"/>
  <c r="OQ63" i="2"/>
  <c r="OS63" i="2"/>
  <c r="OP63" i="2"/>
  <c r="OT63" i="2"/>
  <c r="OR63" i="2"/>
  <c r="OG40" i="2"/>
  <c r="OJ40" i="2"/>
  <c r="OI40" i="2"/>
  <c r="OH40" i="2"/>
  <c r="OF40" i="2"/>
  <c r="GY24" i="46"/>
  <c r="HL24" i="46"/>
  <c r="HK24" i="46"/>
  <c r="HC24" i="46"/>
  <c r="HG24" i="46"/>
  <c r="IO46" i="46"/>
  <c r="IP65" i="2"/>
  <c r="IL65" i="2"/>
  <c r="IN65" i="2"/>
  <c r="IM65" i="2"/>
  <c r="IO65" i="2"/>
  <c r="MK48" i="2"/>
  <c r="MI48" i="2"/>
  <c r="MH48" i="2"/>
  <c r="ML48" i="2"/>
  <c r="MJ48" i="2"/>
  <c r="JF39" i="2"/>
  <c r="JI39" i="2"/>
  <c r="JJ39" i="2"/>
  <c r="JH39" i="2"/>
  <c r="JG39" i="2"/>
  <c r="LN25" i="2"/>
  <c r="LR25" i="2"/>
  <c r="LO25" i="2"/>
  <c r="LQ25" i="2"/>
  <c r="LP25" i="2"/>
  <c r="KV21" i="2"/>
  <c r="KU21" i="2"/>
  <c r="KT21" i="2"/>
  <c r="KX21" i="2"/>
  <c r="KW21" i="2"/>
  <c r="IO96" i="46"/>
  <c r="GD35" i="46"/>
  <c r="JQ38" i="2"/>
  <c r="JT38" i="2"/>
  <c r="JS38" i="2"/>
  <c r="JR38" i="2"/>
  <c r="FI18" i="46"/>
  <c r="FV18" i="46"/>
  <c r="OJ41" i="2"/>
  <c r="OI41" i="2"/>
  <c r="OF41" i="2"/>
  <c r="OH41" i="2"/>
  <c r="OG41" i="2"/>
  <c r="KK54" i="2"/>
  <c r="KJ54" i="2"/>
  <c r="KL54" i="2"/>
  <c r="KN54" i="2"/>
  <c r="KM54" i="2"/>
  <c r="PL61" i="2"/>
  <c r="PK61" i="2"/>
  <c r="PN61" i="2"/>
  <c r="PM61" i="2"/>
  <c r="PJ61" i="2"/>
  <c r="IE37" i="2"/>
  <c r="ID37" i="2"/>
  <c r="IC37" i="2"/>
  <c r="IB37" i="2"/>
  <c r="IF37" i="2" s="1"/>
  <c r="FV76" i="46"/>
  <c r="FI76" i="46"/>
  <c r="OQ30" i="2"/>
  <c r="OT30" i="2"/>
  <c r="OS30" i="2"/>
  <c r="OR30" i="2"/>
  <c r="OP30" i="2"/>
  <c r="IE66" i="2"/>
  <c r="ID66" i="2"/>
  <c r="IC66" i="2"/>
  <c r="IB66" i="2"/>
  <c r="IF66" i="2" s="1"/>
  <c r="HL90" i="46"/>
  <c r="HK90" i="46"/>
  <c r="HG90" i="46"/>
  <c r="HC90" i="46"/>
  <c r="GY90" i="46"/>
  <c r="IE49" i="2"/>
  <c r="ID49" i="2"/>
  <c r="IC49" i="2"/>
  <c r="IB49" i="2"/>
  <c r="IF49" i="2" s="1"/>
  <c r="LZ57" i="2"/>
  <c r="MB57" i="2"/>
  <c r="MA57" i="2"/>
  <c r="LX57" i="2"/>
  <c r="LY57" i="2"/>
  <c r="JT43" i="2"/>
  <c r="JS43" i="2"/>
  <c r="JR43" i="2"/>
  <c r="JQ43" i="2"/>
  <c r="LE71" i="2"/>
  <c r="LG71" i="2"/>
  <c r="LF71" i="2"/>
  <c r="LD71" i="2"/>
  <c r="LH71" i="2"/>
  <c r="OJ36" i="2"/>
  <c r="OI36" i="2"/>
  <c r="OH36" i="2"/>
  <c r="OG36" i="2"/>
  <c r="OF36" i="2"/>
  <c r="IE70" i="2"/>
  <c r="ID70" i="2"/>
  <c r="IC70" i="2"/>
  <c r="IB70" i="2"/>
  <c r="IF70" i="2" s="1"/>
  <c r="IP59" i="2"/>
  <c r="IO59" i="2"/>
  <c r="IM59" i="2"/>
  <c r="IN59" i="2"/>
  <c r="IL59" i="2"/>
  <c r="HT68" i="46"/>
  <c r="IB39" i="2"/>
  <c r="IF39" i="2" s="1"/>
  <c r="IE39" i="2"/>
  <c r="ID39" i="2"/>
  <c r="IC39" i="2"/>
  <c r="KB25" i="2"/>
  <c r="KD25" i="2"/>
  <c r="KC25" i="2"/>
  <c r="KA25" i="2"/>
  <c r="OJ64" i="2"/>
  <c r="OF64" i="2"/>
  <c r="OI64" i="2"/>
  <c r="OG64" i="2"/>
  <c r="OH64" i="2"/>
  <c r="IO60" i="46"/>
  <c r="IC38" i="2"/>
  <c r="IE38" i="2"/>
  <c r="ID38" i="2"/>
  <c r="IB38" i="2"/>
  <c r="IF38" i="2" s="1"/>
  <c r="OR53" i="2"/>
  <c r="OT53" i="2"/>
  <c r="OP53" i="2"/>
  <c r="OS53" i="2"/>
  <c r="OQ53" i="2"/>
  <c r="LH42" i="2"/>
  <c r="LG42" i="2"/>
  <c r="LF42" i="2"/>
  <c r="LE42" i="2"/>
  <c r="LD42" i="2"/>
  <c r="K57" i="45"/>
  <c r="GX15" i="46"/>
  <c r="GW15" i="46"/>
  <c r="GB15" i="46"/>
  <c r="GC15" i="46"/>
  <c r="HL83" i="46"/>
  <c r="HK83" i="46"/>
  <c r="HG83" i="46"/>
  <c r="HC83" i="46"/>
  <c r="GY83" i="46"/>
  <c r="KN26" i="2"/>
  <c r="KM26" i="2"/>
  <c r="KL26" i="2"/>
  <c r="KK26" i="2"/>
  <c r="KJ26" i="2"/>
  <c r="JT29" i="2"/>
  <c r="JS29" i="2"/>
  <c r="JR29" i="2"/>
  <c r="JQ29" i="2"/>
  <c r="EM89" i="46"/>
  <c r="ER89" i="46"/>
  <c r="EV89" i="46"/>
  <c r="LE30" i="2"/>
  <c r="LH30" i="2"/>
  <c r="LG30" i="2"/>
  <c r="LF30" i="2"/>
  <c r="LD30" i="2"/>
  <c r="PC66" i="2"/>
  <c r="PD66" i="2"/>
  <c r="PA66" i="2"/>
  <c r="OZ66" i="2"/>
  <c r="PB66" i="2"/>
  <c r="NW51" i="2"/>
  <c r="NZ51" i="2"/>
  <c r="NY51" i="2"/>
  <c r="NX51" i="2"/>
  <c r="NV51" i="2"/>
  <c r="HT75" i="46"/>
  <c r="GY25" i="46"/>
  <c r="HK25" i="46"/>
  <c r="HC25" i="46"/>
  <c r="EV41" i="46"/>
  <c r="ER41" i="46"/>
  <c r="EM41" i="46"/>
  <c r="EZ41" i="46" s="1"/>
  <c r="FA41" i="46" s="1"/>
  <c r="OP57" i="2"/>
  <c r="OT57" i="2"/>
  <c r="OR57" i="2"/>
  <c r="OS57" i="2"/>
  <c r="OQ57" i="2"/>
  <c r="LR43" i="2"/>
  <c r="LQ43" i="2"/>
  <c r="LP43" i="2"/>
  <c r="LO43" i="2"/>
  <c r="LN43" i="2"/>
  <c r="IX71" i="2"/>
  <c r="IZ71" i="2"/>
  <c r="IY71" i="2"/>
  <c r="IV71" i="2"/>
  <c r="IW71" i="2"/>
  <c r="GD19" i="46"/>
  <c r="GQ19" i="46"/>
  <c r="GR19" i="46" s="1"/>
  <c r="OR70" i="2"/>
  <c r="OQ70" i="2"/>
  <c r="OP70" i="2"/>
  <c r="OT70" i="2"/>
  <c r="OS70" i="2"/>
  <c r="IB69" i="2"/>
  <c r="IF69" i="2" s="1"/>
  <c r="IE69" i="2"/>
  <c r="IC69" i="2"/>
  <c r="ID69" i="2"/>
  <c r="MA27" i="2"/>
  <c r="LZ27" i="2"/>
  <c r="LY27" i="2"/>
  <c r="MB27" i="2"/>
  <c r="LX27" i="2"/>
  <c r="JG64" i="2"/>
  <c r="JJ64" i="2"/>
  <c r="JI64" i="2"/>
  <c r="JH64" i="2"/>
  <c r="JF64" i="2"/>
  <c r="FV59" i="46"/>
  <c r="FI59" i="46"/>
  <c r="EV80" i="46"/>
  <c r="ER80" i="46"/>
  <c r="EM80" i="46"/>
  <c r="FI60" i="46"/>
  <c r="FV60" i="46"/>
  <c r="NF42" i="2"/>
  <c r="NE42" i="2"/>
  <c r="ND42" i="2"/>
  <c r="NC42" i="2"/>
  <c r="NB42" i="2"/>
  <c r="HT34" i="46"/>
  <c r="HT98" i="46"/>
  <c r="HT47" i="46"/>
  <c r="KN41" i="2"/>
  <c r="KM41" i="2"/>
  <c r="KJ41" i="2"/>
  <c r="KL41" i="2"/>
  <c r="KK41" i="2"/>
  <c r="JT48" i="2"/>
  <c r="JR48" i="2"/>
  <c r="JQ48" i="2"/>
  <c r="JS48" i="2"/>
  <c r="K77" i="45"/>
  <c r="T77" i="45" s="1"/>
  <c r="U77" i="45" s="1"/>
  <c r="NL33" i="2"/>
  <c r="NP33" i="2"/>
  <c r="NO33" i="2"/>
  <c r="NN33" i="2"/>
  <c r="NM33" i="2"/>
  <c r="KX26" i="2"/>
  <c r="KW26" i="2"/>
  <c r="KV26" i="2"/>
  <c r="KU26" i="2"/>
  <c r="KT26" i="2"/>
  <c r="NY66" i="2"/>
  <c r="NX66" i="2"/>
  <c r="NW66" i="2"/>
  <c r="NZ66" i="2"/>
  <c r="NV66" i="2"/>
  <c r="IW31" i="2"/>
  <c r="IZ31" i="2"/>
  <c r="IY31" i="2"/>
  <c r="IV31" i="2"/>
  <c r="IX31" i="2"/>
  <c r="ML24" i="2"/>
  <c r="MK24" i="2"/>
  <c r="MJ24" i="2"/>
  <c r="MI24" i="2"/>
  <c r="MH24" i="2"/>
  <c r="K31" i="45"/>
  <c r="T31" i="45" s="1"/>
  <c r="U31" i="45" s="1"/>
  <c r="GQ37" i="46" s="1"/>
  <c r="KD37" i="2"/>
  <c r="KC37" i="2"/>
  <c r="KB37" i="2"/>
  <c r="KA37" i="2"/>
  <c r="GQ93" i="46"/>
  <c r="GD93" i="46"/>
  <c r="IO93" i="46"/>
  <c r="HT65" i="46"/>
  <c r="OJ43" i="2"/>
  <c r="OI43" i="2"/>
  <c r="OH43" i="2"/>
  <c r="OG43" i="2"/>
  <c r="OF43" i="2"/>
  <c r="PL71" i="2"/>
  <c r="PK71" i="2"/>
  <c r="PJ71" i="2"/>
  <c r="PN71" i="2"/>
  <c r="PM71" i="2"/>
  <c r="NZ47" i="2"/>
  <c r="NX47" i="2"/>
  <c r="NW47" i="2"/>
  <c r="NV47" i="2"/>
  <c r="NY47" i="2"/>
  <c r="HK50" i="46"/>
  <c r="HG50" i="46"/>
  <c r="HC50" i="46"/>
  <c r="GY50" i="46"/>
  <c r="GD44" i="46"/>
  <c r="GQ44" i="46"/>
  <c r="GR44" i="46" s="1"/>
  <c r="JI70" i="2"/>
  <c r="JF70" i="2"/>
  <c r="JH70" i="2"/>
  <c r="JJ70" i="2"/>
  <c r="JG70" i="2"/>
  <c r="IB46" i="2"/>
  <c r="IF46" i="2" s="1"/>
  <c r="IC46" i="2"/>
  <c r="ID46" i="2"/>
  <c r="IE46" i="2"/>
  <c r="GQ99" i="46"/>
  <c r="GD99" i="46"/>
  <c r="PN59" i="2"/>
  <c r="PM59" i="2"/>
  <c r="PL59" i="2"/>
  <c r="PK59" i="2"/>
  <c r="PJ59" i="2"/>
  <c r="ND39" i="2"/>
  <c r="NF39" i="2"/>
  <c r="NE39" i="2"/>
  <c r="NC39" i="2"/>
  <c r="NB39" i="2"/>
  <c r="K49" i="45"/>
  <c r="T49" i="45" s="1"/>
  <c r="U49" i="45" s="1"/>
  <c r="HL55" i="46" s="1"/>
  <c r="HM55" i="46" s="1"/>
  <c r="LN55" i="2"/>
  <c r="LR55" i="2"/>
  <c r="LQ55" i="2"/>
  <c r="LP55" i="2"/>
  <c r="LO55" i="2"/>
  <c r="NF41" i="2"/>
  <c r="NE41" i="2"/>
  <c r="NB41" i="2"/>
  <c r="NC41" i="2"/>
  <c r="ND41" i="2"/>
  <c r="OJ19" i="2"/>
  <c r="OH19" i="2"/>
  <c r="OG19" i="2"/>
  <c r="OF19" i="2"/>
  <c r="OI19" i="2"/>
  <c r="PK54" i="2"/>
  <c r="PM54" i="2"/>
  <c r="PJ54" i="2"/>
  <c r="PN54" i="2"/>
  <c r="PL54" i="2"/>
  <c r="OS66" i="2"/>
  <c r="OT66" i="2"/>
  <c r="OR66" i="2"/>
  <c r="OQ66" i="2"/>
  <c r="OP66" i="2"/>
  <c r="MU56" i="2"/>
  <c r="MT56" i="2"/>
  <c r="MS56" i="2"/>
  <c r="MR56" i="2"/>
  <c r="MV56" i="2"/>
  <c r="IO28" i="2"/>
  <c r="IN28" i="2"/>
  <c r="IM28" i="2"/>
  <c r="IP28" i="2"/>
  <c r="IL28" i="2"/>
  <c r="FI75" i="46"/>
  <c r="FV75" i="46"/>
  <c r="EM39" i="46"/>
  <c r="ER39" i="46"/>
  <c r="EV39" i="46"/>
  <c r="K81" i="45"/>
  <c r="T81" i="45" s="1"/>
  <c r="U81" i="45" s="1"/>
  <c r="FV87" i="46" s="1"/>
  <c r="HT23" i="46"/>
  <c r="MH49" i="2"/>
  <c r="MK49" i="2"/>
  <c r="ML49" i="2"/>
  <c r="MJ49" i="2"/>
  <c r="MI49" i="2"/>
  <c r="KX43" i="2"/>
  <c r="KW43" i="2"/>
  <c r="KV43" i="2"/>
  <c r="KU43" i="2"/>
  <c r="KT43" i="2"/>
  <c r="EM26" i="46"/>
  <c r="EZ26" i="46" s="1"/>
  <c r="FA26" i="46" s="1"/>
  <c r="EV26" i="46"/>
  <c r="KM60" i="2"/>
  <c r="KN60" i="2"/>
  <c r="KL60" i="2"/>
  <c r="KK60" i="2"/>
  <c r="KJ60" i="2"/>
  <c r="KD27" i="2"/>
  <c r="KC27" i="2"/>
  <c r="KB27" i="2"/>
  <c r="KA27" i="2"/>
  <c r="KK40" i="2"/>
  <c r="KJ40" i="2"/>
  <c r="KN40" i="2"/>
  <c r="KM40" i="2"/>
  <c r="KL40" i="2"/>
  <c r="IE47" i="2"/>
  <c r="ID47" i="2"/>
  <c r="IC47" i="2"/>
  <c r="IB47" i="2"/>
  <c r="IF47" i="2" s="1"/>
  <c r="KW65" i="2"/>
  <c r="KV65" i="2"/>
  <c r="KX65" i="2"/>
  <c r="KU65" i="2"/>
  <c r="KT65" i="2"/>
  <c r="IZ59" i="2"/>
  <c r="IY59" i="2"/>
  <c r="IW59" i="2"/>
  <c r="IX59" i="2"/>
  <c r="IV59" i="2"/>
  <c r="LP39" i="2"/>
  <c r="LR39" i="2"/>
  <c r="LQ39" i="2"/>
  <c r="LO39" i="2"/>
  <c r="LN39" i="2"/>
  <c r="LD25" i="2"/>
  <c r="LH25" i="2"/>
  <c r="LE25" i="2"/>
  <c r="LF25" i="2"/>
  <c r="LG25" i="2"/>
  <c r="MI21" i="2"/>
  <c r="MH21" i="2"/>
  <c r="ML21" i="2"/>
  <c r="MK21" i="2"/>
  <c r="MJ21" i="2"/>
  <c r="FH63" i="46"/>
  <c r="FG63" i="46"/>
  <c r="KV72" i="2"/>
  <c r="KX72" i="2"/>
  <c r="KT72" i="2"/>
  <c r="KW72" i="2"/>
  <c r="KU72" i="2"/>
  <c r="NF59" i="2"/>
  <c r="NE59" i="2"/>
  <c r="NC59" i="2"/>
  <c r="NB59" i="2"/>
  <c r="ND59" i="2"/>
  <c r="LQ32" i="2"/>
  <c r="LR32" i="2"/>
  <c r="LP32" i="2"/>
  <c r="LO32" i="2"/>
  <c r="LN32" i="2"/>
  <c r="MV41" i="2"/>
  <c r="MU41" i="2"/>
  <c r="MR41" i="2"/>
  <c r="MT41" i="2"/>
  <c r="MS41" i="2"/>
  <c r="HT81" i="46"/>
  <c r="GD58" i="46"/>
  <c r="GQ58" i="46"/>
  <c r="GR58" i="46" s="1"/>
  <c r="FI65" i="46"/>
  <c r="FV65" i="46"/>
  <c r="FW65" i="46" s="1"/>
  <c r="PK37" i="2"/>
  <c r="PN37" i="2"/>
  <c r="PM37" i="2"/>
  <c r="PL37" i="2"/>
  <c r="PJ37" i="2"/>
  <c r="GQ89" i="46"/>
  <c r="GD89" i="46"/>
  <c r="FV91" i="46"/>
  <c r="FI91" i="46"/>
  <c r="MJ50" i="2"/>
  <c r="MK50" i="2"/>
  <c r="MI50" i="2"/>
  <c r="MH50" i="2"/>
  <c r="ML50" i="2"/>
  <c r="FV88" i="46"/>
  <c r="FI88" i="46"/>
  <c r="NC44" i="2"/>
  <c r="NF44" i="2"/>
  <c r="NE44" i="2"/>
  <c r="ND44" i="2"/>
  <c r="NB44" i="2"/>
  <c r="KL57" i="2"/>
  <c r="KN57" i="2"/>
  <c r="KM57" i="2"/>
  <c r="KK57" i="2"/>
  <c r="KJ57" i="2"/>
  <c r="NP43" i="2"/>
  <c r="NO43" i="2"/>
  <c r="NN43" i="2"/>
  <c r="NM43" i="2"/>
  <c r="NL43" i="2"/>
  <c r="HC26" i="46"/>
  <c r="GY26" i="46"/>
  <c r="HL26" i="46"/>
  <c r="HM26" i="46" s="1"/>
  <c r="HG26" i="46"/>
  <c r="HK26" i="46"/>
  <c r="MT70" i="2"/>
  <c r="MV70" i="2"/>
  <c r="MU70" i="2"/>
  <c r="MS70" i="2"/>
  <c r="MR70" i="2"/>
  <c r="IW55" i="2"/>
  <c r="IV55" i="2"/>
  <c r="IZ55" i="2"/>
  <c r="IX55" i="2"/>
  <c r="IY55" i="2"/>
  <c r="IX40" i="2"/>
  <c r="IW40" i="2"/>
  <c r="IV40" i="2"/>
  <c r="IZ40" i="2"/>
  <c r="IY40" i="2"/>
  <c r="K26" i="45"/>
  <c r="T26" i="45" s="1"/>
  <c r="U26" i="45" s="1"/>
  <c r="FV32" i="46" s="1"/>
  <c r="FW32" i="46" s="1"/>
  <c r="GQ96" i="46"/>
  <c r="GD96" i="46"/>
  <c r="GD62" i="46"/>
  <c r="KA38" i="2"/>
  <c r="KD38" i="2"/>
  <c r="KC38" i="2"/>
  <c r="KB38" i="2"/>
  <c r="KN58" i="2"/>
  <c r="KM58" i="2"/>
  <c r="KK58" i="2"/>
  <c r="KL58" i="2"/>
  <c r="KJ58" i="2"/>
  <c r="KC72" i="2"/>
  <c r="KA72" i="2"/>
  <c r="KD72" i="2"/>
  <c r="KB72" i="2"/>
  <c r="MU32" i="2"/>
  <c r="MT32" i="2"/>
  <c r="MS32" i="2"/>
  <c r="MR32" i="2"/>
  <c r="MV32" i="2"/>
  <c r="KT22" i="2"/>
  <c r="KX22" i="2"/>
  <c r="KW22" i="2"/>
  <c r="KV22" i="2"/>
  <c r="KU22" i="2"/>
  <c r="GQ85" i="46"/>
  <c r="GD85" i="46"/>
  <c r="IO40" i="46"/>
  <c r="ER101" i="46"/>
  <c r="EM101" i="46"/>
  <c r="EV101" i="46"/>
  <c r="KU51" i="2"/>
  <c r="KV51" i="2"/>
  <c r="KT51" i="2"/>
  <c r="KX51" i="2"/>
  <c r="KW51" i="2"/>
  <c r="LR64" i="2"/>
  <c r="LN64" i="2"/>
  <c r="LP64" i="2"/>
  <c r="LO64" i="2"/>
  <c r="LQ64" i="2"/>
  <c r="GQ73" i="46"/>
  <c r="GD73" i="46"/>
  <c r="KV50" i="2"/>
  <c r="KW50" i="2"/>
  <c r="KU50" i="2"/>
  <c r="KT50" i="2"/>
  <c r="KX50" i="2"/>
  <c r="OZ31" i="2"/>
  <c r="PD31" i="2"/>
  <c r="PC31" i="2"/>
  <c r="PB31" i="2"/>
  <c r="PA31" i="2"/>
  <c r="GD23" i="46"/>
  <c r="GQ23" i="46"/>
  <c r="GR23" i="46" s="1"/>
  <c r="GD84" i="46"/>
  <c r="GQ84" i="46"/>
  <c r="IO44" i="46"/>
  <c r="JY17" i="2"/>
  <c r="JZ17" i="2" s="1"/>
  <c r="JX17" i="2"/>
  <c r="MZ17" i="2"/>
  <c r="NA17" i="2"/>
  <c r="JO17" i="2"/>
  <c r="JP17" i="2" s="1"/>
  <c r="JN17" i="2"/>
  <c r="OI69" i="2"/>
  <c r="OH69" i="2"/>
  <c r="OJ69" i="2"/>
  <c r="OG69" i="2"/>
  <c r="OF69" i="2"/>
  <c r="NO27" i="2"/>
  <c r="NN27" i="2"/>
  <c r="NM27" i="2"/>
  <c r="NP27" i="2"/>
  <c r="NL27" i="2"/>
  <c r="IC52" i="2"/>
  <c r="IE52" i="2"/>
  <c r="ID52" i="2"/>
  <c r="IB52" i="2"/>
  <c r="IF52" i="2" s="1"/>
  <c r="FI24" i="46"/>
  <c r="MJ39" i="2"/>
  <c r="ML39" i="2"/>
  <c r="MK39" i="2"/>
  <c r="MI39" i="2"/>
  <c r="MH39" i="2"/>
  <c r="NF25" i="2"/>
  <c r="NE25" i="2"/>
  <c r="NB25" i="2"/>
  <c r="ND25" i="2"/>
  <c r="NC25" i="2"/>
  <c r="LO21" i="2"/>
  <c r="LN21" i="2"/>
  <c r="LR21" i="2"/>
  <c r="LQ21" i="2"/>
  <c r="LP21" i="2"/>
  <c r="NF20" i="2"/>
  <c r="NE20" i="2"/>
  <c r="ND20" i="2"/>
  <c r="NC20" i="2"/>
  <c r="NB20" i="2"/>
  <c r="IV32" i="2"/>
  <c r="IZ32" i="2"/>
  <c r="IY32" i="2"/>
  <c r="IX32" i="2"/>
  <c r="IW32" i="2"/>
  <c r="IP34" i="2"/>
  <c r="IO34" i="2"/>
  <c r="IN34" i="2"/>
  <c r="IM34" i="2"/>
  <c r="IL34" i="2"/>
  <c r="FV81" i="46"/>
  <c r="FI81" i="46"/>
  <c r="MI30" i="2"/>
  <c r="MJ30" i="2"/>
  <c r="MH30" i="2"/>
  <c r="MK30" i="2"/>
  <c r="ML30" i="2"/>
  <c r="NN50" i="2"/>
  <c r="NL50" i="2"/>
  <c r="NP50" i="2"/>
  <c r="NO50" i="2"/>
  <c r="NM50" i="2"/>
  <c r="NL31" i="2"/>
  <c r="NP31" i="2"/>
  <c r="NO31" i="2"/>
  <c r="NN31" i="2"/>
  <c r="NM31" i="2"/>
  <c r="HL23" i="46"/>
  <c r="HK23" i="46"/>
  <c r="HG23" i="46"/>
  <c r="HC23" i="46"/>
  <c r="GY23" i="46"/>
  <c r="NN68" i="2"/>
  <c r="EV84" i="46"/>
  <c r="EM84" i="46"/>
  <c r="HC48" i="46"/>
  <c r="GY48" i="46"/>
  <c r="HK48" i="46"/>
  <c r="GY43" i="46"/>
  <c r="HL43" i="46"/>
  <c r="HM43" i="46" s="1"/>
  <c r="HK43" i="46"/>
  <c r="HC43" i="46"/>
  <c r="HG43" i="46"/>
  <c r="GD97" i="46"/>
  <c r="GQ97" i="46"/>
  <c r="LM62" i="2"/>
  <c r="LL62" i="2"/>
  <c r="LC62" i="2"/>
  <c r="LB62" i="2"/>
  <c r="ID51" i="2"/>
  <c r="IE51" i="2"/>
  <c r="IC51" i="2"/>
  <c r="IB51" i="2"/>
  <c r="IF51" i="2" s="1"/>
  <c r="LH52" i="2"/>
  <c r="LD52" i="2"/>
  <c r="LG52" i="2"/>
  <c r="LF52" i="2"/>
  <c r="LE52" i="2"/>
  <c r="FI57" i="46"/>
  <c r="MB59" i="2"/>
  <c r="MA59" i="2"/>
  <c r="LZ59" i="2"/>
  <c r="LY59" i="2"/>
  <c r="LX59" i="2"/>
  <c r="HK18" i="46"/>
  <c r="HC18" i="46"/>
  <c r="GY18" i="46"/>
  <c r="GY36" i="46"/>
  <c r="HL36" i="46"/>
  <c r="HM36" i="46" s="1"/>
  <c r="HK36" i="46"/>
  <c r="HG36" i="46"/>
  <c r="HC36" i="46"/>
  <c r="GD61" i="46"/>
  <c r="GQ61" i="46"/>
  <c r="GR61" i="46" s="1"/>
  <c r="KA22" i="2"/>
  <c r="KD22" i="2"/>
  <c r="KC22" i="2"/>
  <c r="KB22" i="2"/>
  <c r="HG40" i="46"/>
  <c r="HC40" i="46"/>
  <c r="GY40" i="46"/>
  <c r="HK40" i="46"/>
  <c r="HL40" i="46"/>
  <c r="LR35" i="2"/>
  <c r="LQ35" i="2"/>
  <c r="LP35" i="2"/>
  <c r="LO35" i="2"/>
  <c r="LN35" i="2"/>
  <c r="JS33" i="2"/>
  <c r="JT33" i="2"/>
  <c r="JR33" i="2"/>
  <c r="JQ33" i="2"/>
  <c r="HT28" i="46"/>
  <c r="GQ92" i="46"/>
  <c r="GD92" i="46"/>
  <c r="HK52" i="46"/>
  <c r="HC52" i="46"/>
  <c r="GY52" i="46"/>
  <c r="KM66" i="2"/>
  <c r="KL66" i="2"/>
  <c r="KK66" i="2"/>
  <c r="KN66" i="2"/>
  <c r="KJ66" i="2"/>
  <c r="LR28" i="2"/>
  <c r="LP28" i="2"/>
  <c r="LO28" i="2"/>
  <c r="LN28" i="2"/>
  <c r="LQ28" i="2"/>
  <c r="EV30" i="46"/>
  <c r="EM30" i="46"/>
  <c r="IE57" i="2"/>
  <c r="ID57" i="2"/>
  <c r="IC57" i="2"/>
  <c r="IB57" i="2"/>
  <c r="IF57" i="2" s="1"/>
  <c r="MS71" i="2"/>
  <c r="MU71" i="2"/>
  <c r="MV71" i="2"/>
  <c r="MT71" i="2"/>
  <c r="MR71" i="2"/>
  <c r="IN18" i="2"/>
  <c r="IP18" i="2"/>
  <c r="IQ18" i="2" s="1"/>
  <c r="IO18" i="2"/>
  <c r="IM18" i="2"/>
  <c r="IL18" i="2"/>
  <c r="LG69" i="2"/>
  <c r="LF69" i="2"/>
  <c r="LH69" i="2"/>
  <c r="LE69" i="2"/>
  <c r="LD69" i="2"/>
  <c r="MU27" i="2"/>
  <c r="MT27" i="2"/>
  <c r="MS27" i="2"/>
  <c r="MR27" i="2"/>
  <c r="MV27" i="2"/>
  <c r="EV102" i="46"/>
  <c r="ER102" i="46"/>
  <c r="EM102" i="46"/>
  <c r="IO99" i="46"/>
  <c r="JJ20" i="2"/>
  <c r="JI20" i="2"/>
  <c r="JH20" i="2"/>
  <c r="JG20" i="2"/>
  <c r="JF20" i="2"/>
  <c r="EV21" i="46"/>
  <c r="EM21" i="46"/>
  <c r="EM57" i="46"/>
  <c r="EV57" i="46"/>
  <c r="ML58" i="2"/>
  <c r="MK58" i="2"/>
  <c r="MI58" i="2"/>
  <c r="MJ58" i="2"/>
  <c r="MH58" i="2"/>
  <c r="ND72" i="2"/>
  <c r="NB72" i="2"/>
  <c r="NC72" i="2"/>
  <c r="NF72" i="2"/>
  <c r="NE72" i="2"/>
  <c r="NY32" i="2"/>
  <c r="NV32" i="2"/>
  <c r="NZ32" i="2"/>
  <c r="NW32" i="2"/>
  <c r="NX32" i="2"/>
  <c r="PN19" i="2"/>
  <c r="PM19" i="2"/>
  <c r="PL19" i="2"/>
  <c r="PK19" i="2"/>
  <c r="PJ19" i="2"/>
  <c r="IO81" i="46"/>
  <c r="HL64" i="46"/>
  <c r="HK64" i="46"/>
  <c r="HG64" i="46"/>
  <c r="HC64" i="46"/>
  <c r="GY64" i="46"/>
  <c r="IE23" i="2"/>
  <c r="ID23" i="2"/>
  <c r="IC23" i="2"/>
  <c r="IB23" i="2"/>
  <c r="IF23" i="2" s="1"/>
  <c r="LH35" i="2"/>
  <c r="LG35" i="2"/>
  <c r="LF35" i="2"/>
  <c r="LE35" i="2"/>
  <c r="LD35" i="2"/>
  <c r="IO33" i="2"/>
  <c r="IP33" i="2"/>
  <c r="IN33" i="2"/>
  <c r="IM33" i="2"/>
  <c r="IL33" i="2"/>
  <c r="FI87" i="46"/>
  <c r="HT76" i="46"/>
  <c r="FI54" i="46"/>
  <c r="JQ31" i="2"/>
  <c r="JT31" i="2"/>
  <c r="JS31" i="2"/>
  <c r="JR31" i="2"/>
  <c r="JS28" i="2"/>
  <c r="JR28" i="2"/>
  <c r="JQ28" i="2"/>
  <c r="JT28" i="2"/>
  <c r="EM74" i="46"/>
  <c r="EV74" i="46"/>
  <c r="LO44" i="2"/>
  <c r="LR44" i="2"/>
  <c r="LQ44" i="2"/>
  <c r="LP44" i="2"/>
  <c r="LN44" i="2"/>
  <c r="IZ60" i="2"/>
  <c r="IY60" i="2"/>
  <c r="IX60" i="2"/>
  <c r="IW60" i="2"/>
  <c r="IV60" i="2"/>
  <c r="EV72" i="46"/>
  <c r="EM72" i="46"/>
  <c r="JT69" i="2"/>
  <c r="JS69" i="2"/>
  <c r="JR69" i="2"/>
  <c r="JQ69" i="2"/>
  <c r="NW40" i="2"/>
  <c r="NZ40" i="2"/>
  <c r="NY40" i="2"/>
  <c r="NX40" i="2"/>
  <c r="NV40" i="2"/>
  <c r="FI102" i="46"/>
  <c r="FV102" i="46"/>
  <c r="IO45" i="46"/>
  <c r="KT25" i="2"/>
  <c r="KX25" i="2"/>
  <c r="KU25" i="2"/>
  <c r="KW25" i="2"/>
  <c r="KV25" i="2"/>
  <c r="KM21" i="2"/>
  <c r="KL21" i="2"/>
  <c r="KK21" i="2"/>
  <c r="KJ21" i="2"/>
  <c r="KN21" i="2"/>
  <c r="FI20" i="46"/>
  <c r="MB58" i="2"/>
  <c r="MA58" i="2"/>
  <c r="LY58" i="2"/>
  <c r="LX58" i="2"/>
  <c r="LZ58" i="2"/>
  <c r="PD64" i="2"/>
  <c r="OZ64" i="2"/>
  <c r="PC64" i="2"/>
  <c r="PB64" i="2"/>
  <c r="PA64" i="2"/>
  <c r="HC82" i="46"/>
  <c r="GY82" i="46"/>
  <c r="HK82" i="46"/>
  <c r="HL82" i="46"/>
  <c r="HG82" i="46"/>
  <c r="IP60" i="2"/>
  <c r="IO60" i="2"/>
  <c r="IN60" i="2"/>
  <c r="IM60" i="2"/>
  <c r="IL60" i="2"/>
  <c r="MA19" i="2"/>
  <c r="LZ19" i="2"/>
  <c r="MB19" i="2"/>
  <c r="LY19" i="2"/>
  <c r="LX19" i="2"/>
  <c r="PN22" i="2"/>
  <c r="PM22" i="2"/>
  <c r="PL22" i="2"/>
  <c r="PK22" i="2"/>
  <c r="PJ22" i="2"/>
  <c r="GY58" i="46"/>
  <c r="HL58" i="46"/>
  <c r="HM58" i="46" s="1"/>
  <c r="HK58" i="46"/>
  <c r="HC58" i="46"/>
  <c r="HG58" i="46"/>
  <c r="LG37" i="2"/>
  <c r="LF37" i="2"/>
  <c r="LE37" i="2"/>
  <c r="LD37" i="2"/>
  <c r="LH37" i="2"/>
  <c r="NZ23" i="2"/>
  <c r="NY23" i="2"/>
  <c r="NX23" i="2"/>
  <c r="NW23" i="2"/>
  <c r="NV23" i="2"/>
  <c r="K14" i="45"/>
  <c r="T14" i="45" s="1"/>
  <c r="U14" i="45" s="1"/>
  <c r="HL20" i="46" s="1"/>
  <c r="IV50" i="2"/>
  <c r="IY50" i="2"/>
  <c r="IW50" i="2"/>
  <c r="IZ50" i="2"/>
  <c r="IX50" i="2"/>
  <c r="KX28" i="2"/>
  <c r="KV28" i="2"/>
  <c r="KU28" i="2"/>
  <c r="KT28" i="2"/>
  <c r="KW28" i="2"/>
  <c r="GY39" i="46"/>
  <c r="HK39" i="46"/>
  <c r="HC39" i="46"/>
  <c r="HG39" i="46"/>
  <c r="PJ49" i="2"/>
  <c r="PM49" i="2"/>
  <c r="PN49" i="2"/>
  <c r="PL49" i="2"/>
  <c r="PK49" i="2"/>
  <c r="HT43" i="46"/>
  <c r="KB40" i="2"/>
  <c r="KD40" i="2"/>
  <c r="KC40" i="2"/>
  <c r="KA40" i="2"/>
  <c r="K93" i="45"/>
  <c r="T93" i="45" s="1"/>
  <c r="U93" i="45" s="1"/>
  <c r="GQ102" i="46"/>
  <c r="GD102" i="46"/>
  <c r="EV46" i="46"/>
  <c r="ER46" i="46"/>
  <c r="EM46" i="46"/>
  <c r="OT25" i="2"/>
  <c r="OS25" i="2"/>
  <c r="OP25" i="2"/>
  <c r="OR25" i="2"/>
  <c r="OQ25" i="2"/>
  <c r="NC21" i="2"/>
  <c r="NB21" i="2"/>
  <c r="NF21" i="2"/>
  <c r="NE21" i="2"/>
  <c r="ND21" i="2"/>
  <c r="PD20" i="2"/>
  <c r="PC20" i="2"/>
  <c r="PB20" i="2"/>
  <c r="PA20" i="2"/>
  <c r="OZ20" i="2"/>
  <c r="IO20" i="46"/>
  <c r="LR58" i="2"/>
  <c r="LQ58" i="2"/>
  <c r="LO58" i="2"/>
  <c r="LP58" i="2"/>
  <c r="LN58" i="2"/>
  <c r="IO61" i="46"/>
  <c r="KL72" i="2"/>
  <c r="KM72" i="2"/>
  <c r="KK72" i="2"/>
  <c r="KN72" i="2"/>
  <c r="KJ72" i="2"/>
  <c r="KT55" i="2"/>
  <c r="KX55" i="2"/>
  <c r="KV55" i="2"/>
  <c r="KU55" i="2"/>
  <c r="KW55" i="2"/>
  <c r="PD22" i="2"/>
  <c r="PC22" i="2"/>
  <c r="PB22" i="2"/>
  <c r="PA22" i="2"/>
  <c r="OZ22" i="2"/>
  <c r="GD52" i="46"/>
  <c r="GQ52" i="46"/>
  <c r="GR52" i="46" s="1"/>
  <c r="EM27" i="46"/>
  <c r="ER27" i="46"/>
  <c r="EV27" i="46"/>
  <c r="PL50" i="2"/>
  <c r="PM50" i="2"/>
  <c r="PK50" i="2"/>
  <c r="PJ50" i="2"/>
  <c r="PN50" i="2"/>
  <c r="IY28" i="2"/>
  <c r="IX28" i="2"/>
  <c r="IW28" i="2"/>
  <c r="IZ28" i="2"/>
  <c r="IV28" i="2"/>
  <c r="JJ24" i="2"/>
  <c r="JI24" i="2"/>
  <c r="JH24" i="2"/>
  <c r="JG24" i="2"/>
  <c r="JF24" i="2"/>
  <c r="HT49" i="46"/>
  <c r="JT56" i="2"/>
  <c r="JS56" i="2"/>
  <c r="JR56" i="2"/>
  <c r="JQ56" i="2"/>
  <c r="K92" i="45"/>
  <c r="T92" i="45" s="1"/>
  <c r="U92" i="45" s="1"/>
  <c r="LP61" i="2"/>
  <c r="LO61" i="2"/>
  <c r="LR61" i="2"/>
  <c r="LQ61" i="2"/>
  <c r="LN61" i="2"/>
  <c r="KU30" i="2"/>
  <c r="KV30" i="2"/>
  <c r="KT30" i="2"/>
  <c r="KW30" i="2"/>
  <c r="KX30" i="2"/>
  <c r="GD87" i="46"/>
  <c r="GQ87" i="46"/>
  <c r="EZ27" i="46" l="1"/>
  <c r="FA27" i="46" s="1"/>
  <c r="EZ39" i="46"/>
  <c r="FA39" i="46" s="1"/>
  <c r="EZ43" i="46"/>
  <c r="FA43" i="46" s="1"/>
  <c r="EZ36" i="46"/>
  <c r="FA36" i="46" s="1"/>
  <c r="IT53" i="46"/>
  <c r="HM29" i="46"/>
  <c r="FW23" i="46"/>
  <c r="HG31" i="46"/>
  <c r="HM39" i="46"/>
  <c r="FW24" i="46"/>
  <c r="FW59" i="46"/>
  <c r="FW52" i="46"/>
  <c r="FW60" i="46"/>
  <c r="HL31" i="46"/>
  <c r="HM31" i="46" s="1"/>
  <c r="FW61" i="46"/>
  <c r="FV70" i="46"/>
  <c r="FW70" i="46" s="1"/>
  <c r="HL32" i="46"/>
  <c r="HM32" i="46" s="1"/>
  <c r="FW28" i="46"/>
  <c r="FV25" i="46"/>
  <c r="FW25" i="46" s="1"/>
  <c r="FW22" i="46"/>
  <c r="FW66" i="46"/>
  <c r="FV54" i="46"/>
  <c r="FW54" i="46" s="1"/>
  <c r="FV56" i="46"/>
  <c r="FW56" i="46" s="1"/>
  <c r="FV57" i="46"/>
  <c r="FW57" i="46" s="1"/>
  <c r="HM40" i="46"/>
  <c r="HM38" i="46"/>
  <c r="FV67" i="46"/>
  <c r="FW67" i="46" s="1"/>
  <c r="FV45" i="46"/>
  <c r="FW45" i="46" s="1"/>
  <c r="FV27" i="46"/>
  <c r="FW27" i="46" s="1"/>
  <c r="FN57" i="46"/>
  <c r="FN66" i="46"/>
  <c r="FN64" i="46"/>
  <c r="FN27" i="46"/>
  <c r="FN30" i="46"/>
  <c r="FN58" i="46"/>
  <c r="FN38" i="46"/>
  <c r="FV49" i="46"/>
  <c r="FW49" i="46" s="1"/>
  <c r="FV71" i="46"/>
  <c r="FW71" i="46" s="1"/>
  <c r="FN70" i="46"/>
  <c r="FN31" i="46"/>
  <c r="FN26" i="46"/>
  <c r="FN34" i="46"/>
  <c r="FN45" i="46"/>
  <c r="FN49" i="46"/>
  <c r="FV62" i="46"/>
  <c r="FW62" i="46" s="1"/>
  <c r="FV51" i="46"/>
  <c r="FW51" i="46" s="1"/>
  <c r="FN56" i="46"/>
  <c r="FN24" i="46"/>
  <c r="FN52" i="46"/>
  <c r="FN23" i="46"/>
  <c r="FN65" i="46"/>
  <c r="FN48" i="46"/>
  <c r="FN67" i="46"/>
  <c r="FN32" i="46"/>
  <c r="FN55" i="46"/>
  <c r="FN54" i="46"/>
  <c r="FV69" i="46"/>
  <c r="FW69" i="46" s="1"/>
  <c r="FN71" i="46"/>
  <c r="FV55" i="46"/>
  <c r="FW55" i="46" s="1"/>
  <c r="FV48" i="46"/>
  <c r="FW48" i="46" s="1"/>
  <c r="FN28" i="46"/>
  <c r="FN25" i="46"/>
  <c r="FN37" i="46"/>
  <c r="FN29" i="46"/>
  <c r="FN36" i="46"/>
  <c r="FN35" i="46"/>
  <c r="FV29" i="46"/>
  <c r="FW29" i="46" s="1"/>
  <c r="FV64" i="46"/>
  <c r="FW64" i="46" s="1"/>
  <c r="FN51" i="46"/>
  <c r="FN62" i="46"/>
  <c r="FN53" i="46"/>
  <c r="FW18" i="46"/>
  <c r="HM27" i="46"/>
  <c r="HG37" i="46"/>
  <c r="HG35" i="46"/>
  <c r="HL62" i="46"/>
  <c r="HM62" i="46" s="1"/>
  <c r="HG48" i="46"/>
  <c r="HM59" i="46"/>
  <c r="HG57" i="46"/>
  <c r="HM64" i="46"/>
  <c r="HL48" i="46"/>
  <c r="HM48" i="46" s="1"/>
  <c r="HG32" i="46"/>
  <c r="HL37" i="46"/>
  <c r="HM37" i="46" s="1"/>
  <c r="HM21" i="46"/>
  <c r="HG52" i="46"/>
  <c r="HM24" i="46"/>
  <c r="HG49" i="46"/>
  <c r="HL51" i="46"/>
  <c r="HM51" i="46" s="1"/>
  <c r="HL57" i="46"/>
  <c r="HM57" i="46" s="1"/>
  <c r="HG34" i="46"/>
  <c r="HG53" i="46"/>
  <c r="HM23" i="46"/>
  <c r="HG25" i="46"/>
  <c r="HM69" i="46"/>
  <c r="HG38" i="46"/>
  <c r="HL67" i="46"/>
  <c r="HM67" i="46" s="1"/>
  <c r="HG65" i="46"/>
  <c r="HL52" i="46"/>
  <c r="HM52" i="46" s="1"/>
  <c r="HM56" i="46"/>
  <c r="HL65" i="46"/>
  <c r="HM65" i="46" s="1"/>
  <c r="HL25" i="46"/>
  <c r="HM25" i="46" s="1"/>
  <c r="HG62" i="46"/>
  <c r="HL41" i="46"/>
  <c r="HM41" i="46" s="1"/>
  <c r="GR59" i="46"/>
  <c r="GI70" i="46"/>
  <c r="GI56" i="46"/>
  <c r="GI27" i="46"/>
  <c r="GI67" i="46"/>
  <c r="GI20" i="46"/>
  <c r="GI37" i="46"/>
  <c r="GI57" i="46"/>
  <c r="GI49" i="46"/>
  <c r="GI24" i="46"/>
  <c r="GI36" i="46"/>
  <c r="GI54" i="46"/>
  <c r="GI66" i="46"/>
  <c r="GI58" i="46"/>
  <c r="GI26" i="46"/>
  <c r="GI45" i="46"/>
  <c r="GQ55" i="46"/>
  <c r="GR55" i="46" s="1"/>
  <c r="GI28" i="46"/>
  <c r="GI32" i="46"/>
  <c r="GR51" i="46"/>
  <c r="GQ20" i="46"/>
  <c r="GR20" i="46" s="1"/>
  <c r="GI48" i="46"/>
  <c r="GI64" i="46"/>
  <c r="GI65" i="46"/>
  <c r="GI25" i="46"/>
  <c r="GI23" i="46"/>
  <c r="GI29" i="46"/>
  <c r="GI31" i="46"/>
  <c r="GI51" i="46"/>
  <c r="GI71" i="46"/>
  <c r="GI21" i="46"/>
  <c r="GI19" i="46"/>
  <c r="GI18" i="46"/>
  <c r="EZ45" i="46"/>
  <c r="FA45" i="46" s="1"/>
  <c r="ER45" i="46"/>
  <c r="IW83" i="46"/>
  <c r="IP83" i="46"/>
  <c r="IX83" i="46"/>
  <c r="IV83" i="46"/>
  <c r="IQ83" i="46"/>
  <c r="IY83" i="46"/>
  <c r="IR83" i="46"/>
  <c r="IZ83" i="46"/>
  <c r="IS83" i="46"/>
  <c r="JA83" i="46"/>
  <c r="IT83" i="46"/>
  <c r="IU83" i="46"/>
  <c r="IP20" i="46"/>
  <c r="IX20" i="46"/>
  <c r="IQ20" i="46"/>
  <c r="IY20" i="46"/>
  <c r="IR20" i="46"/>
  <c r="IZ20" i="46"/>
  <c r="IS20" i="46"/>
  <c r="JA20" i="46"/>
  <c r="IT20" i="46"/>
  <c r="IU20" i="46"/>
  <c r="IV20" i="46"/>
  <c r="IW20" i="46"/>
  <c r="IT45" i="46"/>
  <c r="IU45" i="46"/>
  <c r="IV45" i="46"/>
  <c r="IW45" i="46"/>
  <c r="IP45" i="46"/>
  <c r="IX45" i="46"/>
  <c r="IQ45" i="46"/>
  <c r="IY45" i="46"/>
  <c r="IR45" i="46"/>
  <c r="IZ45" i="46"/>
  <c r="IS45" i="46"/>
  <c r="JA45" i="46"/>
  <c r="IP44" i="46"/>
  <c r="IX44" i="46"/>
  <c r="IQ44" i="46"/>
  <c r="IY44" i="46"/>
  <c r="IR44" i="46"/>
  <c r="IZ44" i="46"/>
  <c r="IS44" i="46"/>
  <c r="JA44" i="46"/>
  <c r="IT44" i="46"/>
  <c r="IU44" i="46"/>
  <c r="IV44" i="46"/>
  <c r="IW44" i="46"/>
  <c r="IW93" i="46"/>
  <c r="IP93" i="46"/>
  <c r="IX93" i="46"/>
  <c r="IV93" i="46"/>
  <c r="IQ93" i="46"/>
  <c r="IY93" i="46"/>
  <c r="IR93" i="46"/>
  <c r="IZ93" i="46"/>
  <c r="IS93" i="46"/>
  <c r="JA93" i="46"/>
  <c r="IT93" i="46"/>
  <c r="IU93" i="46"/>
  <c r="IP58" i="46"/>
  <c r="IX58" i="46"/>
  <c r="IQ58" i="46"/>
  <c r="IY58" i="46"/>
  <c r="IR58" i="46"/>
  <c r="IZ58" i="46"/>
  <c r="IS58" i="46"/>
  <c r="JA58" i="46"/>
  <c r="IT58" i="46"/>
  <c r="IU58" i="46"/>
  <c r="IV58" i="46"/>
  <c r="IW58" i="46"/>
  <c r="IT37" i="46"/>
  <c r="IU37" i="46"/>
  <c r="IV37" i="46"/>
  <c r="IW37" i="46"/>
  <c r="IP37" i="46"/>
  <c r="IX37" i="46"/>
  <c r="IQ37" i="46"/>
  <c r="IY37" i="46"/>
  <c r="IR37" i="46"/>
  <c r="IZ37" i="46"/>
  <c r="JA37" i="46"/>
  <c r="IS37" i="46"/>
  <c r="IS92" i="46"/>
  <c r="JA92" i="46"/>
  <c r="IZ92" i="46"/>
  <c r="IT92" i="46"/>
  <c r="IU92" i="46"/>
  <c r="IV92" i="46"/>
  <c r="IW92" i="46"/>
  <c r="IR92" i="46"/>
  <c r="IP92" i="46"/>
  <c r="IX92" i="46"/>
  <c r="IQ92" i="46"/>
  <c r="IY92" i="46"/>
  <c r="IS84" i="46"/>
  <c r="JA84" i="46"/>
  <c r="IT84" i="46"/>
  <c r="IU84" i="46"/>
  <c r="IR84" i="46"/>
  <c r="IV84" i="46"/>
  <c r="IW84" i="46"/>
  <c r="IZ84" i="46"/>
  <c r="IP84" i="46"/>
  <c r="IX84" i="46"/>
  <c r="IQ84" i="46"/>
  <c r="IY84" i="46"/>
  <c r="IP72" i="46"/>
  <c r="IQ72" i="46"/>
  <c r="IR72" i="46"/>
  <c r="IS72" i="46"/>
  <c r="IT72" i="46"/>
  <c r="IU72" i="46"/>
  <c r="IV72" i="46"/>
  <c r="JA72" i="46"/>
  <c r="IZ72" i="46"/>
  <c r="IW72" i="46"/>
  <c r="IX72" i="46"/>
  <c r="IY72" i="46"/>
  <c r="IS100" i="46"/>
  <c r="JA100" i="46"/>
  <c r="IT100" i="46"/>
  <c r="IU100" i="46"/>
  <c r="IV100" i="46"/>
  <c r="IW100" i="46"/>
  <c r="IZ100" i="46"/>
  <c r="IP100" i="46"/>
  <c r="IX100" i="46"/>
  <c r="IQ100" i="46"/>
  <c r="IY100" i="46"/>
  <c r="IR100" i="46"/>
  <c r="IT43" i="46"/>
  <c r="IU43" i="46"/>
  <c r="IV43" i="46"/>
  <c r="IW43" i="46"/>
  <c r="IP43" i="46"/>
  <c r="IX43" i="46"/>
  <c r="IQ43" i="46"/>
  <c r="IY43" i="46"/>
  <c r="IR43" i="46"/>
  <c r="IZ43" i="46"/>
  <c r="IS43" i="46"/>
  <c r="JA43" i="46"/>
  <c r="IP52" i="46"/>
  <c r="IX52" i="46"/>
  <c r="IQ52" i="46"/>
  <c r="IY52" i="46"/>
  <c r="IR52" i="46"/>
  <c r="IZ52" i="46"/>
  <c r="IS52" i="46"/>
  <c r="JA52" i="46"/>
  <c r="IT52" i="46"/>
  <c r="IU52" i="46"/>
  <c r="IV52" i="46"/>
  <c r="IW52" i="46"/>
  <c r="IP16" i="46"/>
  <c r="IX16" i="46"/>
  <c r="IQ16" i="46"/>
  <c r="IY16" i="46"/>
  <c r="IR16" i="46"/>
  <c r="IZ16" i="46"/>
  <c r="IS16" i="46"/>
  <c r="JA16" i="46"/>
  <c r="IU16" i="46"/>
  <c r="IV16" i="46"/>
  <c r="IW16" i="46"/>
  <c r="IS90" i="46"/>
  <c r="JA90" i="46"/>
  <c r="IR90" i="46"/>
  <c r="IT90" i="46"/>
  <c r="IU90" i="46"/>
  <c r="IV90" i="46"/>
  <c r="IZ90" i="46"/>
  <c r="IW90" i="46"/>
  <c r="IP90" i="46"/>
  <c r="IX90" i="46"/>
  <c r="IQ90" i="46"/>
  <c r="IY90" i="46"/>
  <c r="IP28" i="46"/>
  <c r="IX28" i="46"/>
  <c r="IQ28" i="46"/>
  <c r="IY28" i="46"/>
  <c r="IR28" i="46"/>
  <c r="IZ28" i="46"/>
  <c r="IS28" i="46"/>
  <c r="JA28" i="46"/>
  <c r="IT28" i="46"/>
  <c r="IU28" i="46"/>
  <c r="IV28" i="46"/>
  <c r="IW28" i="46"/>
  <c r="IW85" i="46"/>
  <c r="IV85" i="46"/>
  <c r="IP85" i="46"/>
  <c r="IX85" i="46"/>
  <c r="IQ85" i="46"/>
  <c r="IY85" i="46"/>
  <c r="IR85" i="46"/>
  <c r="IZ85" i="46"/>
  <c r="IS85" i="46"/>
  <c r="JA85" i="46"/>
  <c r="IT85" i="46"/>
  <c r="IU85" i="46"/>
  <c r="IP66" i="46"/>
  <c r="IX66" i="46"/>
  <c r="IQ66" i="46"/>
  <c r="IY66" i="46"/>
  <c r="IR66" i="46"/>
  <c r="IZ66" i="46"/>
  <c r="IS66" i="46"/>
  <c r="JA66" i="46"/>
  <c r="IT66" i="46"/>
  <c r="IU66" i="46"/>
  <c r="IV66" i="46"/>
  <c r="IW66" i="46"/>
  <c r="IT59" i="46"/>
  <c r="IU59" i="46"/>
  <c r="IV59" i="46"/>
  <c r="IW59" i="46"/>
  <c r="IP59" i="46"/>
  <c r="IX59" i="46"/>
  <c r="IQ59" i="46"/>
  <c r="IY59" i="46"/>
  <c r="IR59" i="46"/>
  <c r="IZ59" i="46"/>
  <c r="IS59" i="46"/>
  <c r="JA59" i="46"/>
  <c r="IP50" i="46"/>
  <c r="IX50" i="46"/>
  <c r="IQ50" i="46"/>
  <c r="IY50" i="46"/>
  <c r="IR50" i="46"/>
  <c r="IZ50" i="46"/>
  <c r="IS50" i="46"/>
  <c r="JA50" i="46"/>
  <c r="IT50" i="46"/>
  <c r="IU50" i="46"/>
  <c r="IV50" i="46"/>
  <c r="IW50" i="46"/>
  <c r="IS86" i="46"/>
  <c r="JA86" i="46"/>
  <c r="IU86" i="46"/>
  <c r="IV86" i="46"/>
  <c r="IR86" i="46"/>
  <c r="IW86" i="46"/>
  <c r="IP86" i="46"/>
  <c r="IX86" i="46"/>
  <c r="IQ86" i="46"/>
  <c r="IY86" i="46"/>
  <c r="IZ86" i="46"/>
  <c r="IP30" i="46"/>
  <c r="IX30" i="46"/>
  <c r="IQ30" i="46"/>
  <c r="IY30" i="46"/>
  <c r="IR30" i="46"/>
  <c r="IZ30" i="46"/>
  <c r="IS30" i="46"/>
  <c r="JA30" i="46"/>
  <c r="IT30" i="46"/>
  <c r="IU30" i="46"/>
  <c r="IV30" i="46"/>
  <c r="IW30" i="46"/>
  <c r="IT41" i="46"/>
  <c r="IU41" i="46"/>
  <c r="IV41" i="46"/>
  <c r="IW41" i="46"/>
  <c r="IP41" i="46"/>
  <c r="IX41" i="46"/>
  <c r="IQ41" i="46"/>
  <c r="IY41" i="46"/>
  <c r="IR41" i="46"/>
  <c r="IZ41" i="46"/>
  <c r="IS41" i="46"/>
  <c r="JA41" i="46"/>
  <c r="IS98" i="46"/>
  <c r="JA98" i="46"/>
  <c r="IT98" i="46"/>
  <c r="IR98" i="46"/>
  <c r="IU98" i="46"/>
  <c r="IV98" i="46"/>
  <c r="IZ98" i="46"/>
  <c r="IW98" i="46"/>
  <c r="IP98" i="46"/>
  <c r="IX98" i="46"/>
  <c r="IQ98" i="46"/>
  <c r="IY98" i="46"/>
  <c r="IP48" i="46"/>
  <c r="IX48" i="46"/>
  <c r="IQ48" i="46"/>
  <c r="IY48" i="46"/>
  <c r="IR48" i="46"/>
  <c r="IZ48" i="46"/>
  <c r="IS48" i="46"/>
  <c r="JA48" i="46"/>
  <c r="IT48" i="46"/>
  <c r="IU48" i="46"/>
  <c r="IV48" i="46"/>
  <c r="IW48" i="46"/>
  <c r="IT35" i="46"/>
  <c r="IU35" i="46"/>
  <c r="IV35" i="46"/>
  <c r="IW35" i="46"/>
  <c r="IP35" i="46"/>
  <c r="IX35" i="46"/>
  <c r="IQ35" i="46"/>
  <c r="IY35" i="46"/>
  <c r="IR35" i="46"/>
  <c r="IZ35" i="46"/>
  <c r="IS35" i="46"/>
  <c r="JA35" i="46"/>
  <c r="IS80" i="46"/>
  <c r="JA80" i="46"/>
  <c r="IZ80" i="46"/>
  <c r="IT80" i="46"/>
  <c r="IU80" i="46"/>
  <c r="IV80" i="46"/>
  <c r="IW80" i="46"/>
  <c r="IR80" i="46"/>
  <c r="IP80" i="46"/>
  <c r="IX80" i="46"/>
  <c r="IQ80" i="46"/>
  <c r="IY80" i="46"/>
  <c r="IT39" i="46"/>
  <c r="IU39" i="46"/>
  <c r="IV39" i="46"/>
  <c r="IW39" i="46"/>
  <c r="IP39" i="46"/>
  <c r="IX39" i="46"/>
  <c r="IQ39" i="46"/>
  <c r="IY39" i="46"/>
  <c r="IR39" i="46"/>
  <c r="IZ39" i="46"/>
  <c r="IS39" i="46"/>
  <c r="JA39" i="46"/>
  <c r="IS78" i="46"/>
  <c r="JA78" i="46"/>
  <c r="IT78" i="46"/>
  <c r="IU78" i="46"/>
  <c r="IZ78" i="46"/>
  <c r="IV78" i="46"/>
  <c r="IW78" i="46"/>
  <c r="IP78" i="46"/>
  <c r="IX78" i="46"/>
  <c r="IR78" i="46"/>
  <c r="IQ78" i="46"/>
  <c r="IY78" i="46"/>
  <c r="IW81" i="46"/>
  <c r="IP81" i="46"/>
  <c r="IX81" i="46"/>
  <c r="IQ81" i="46"/>
  <c r="IY81" i="46"/>
  <c r="IR81" i="46"/>
  <c r="IZ81" i="46"/>
  <c r="IS81" i="46"/>
  <c r="JA81" i="46"/>
  <c r="IU81" i="46"/>
  <c r="IV81" i="46"/>
  <c r="IT61" i="46"/>
  <c r="IU61" i="46"/>
  <c r="IV61" i="46"/>
  <c r="IW61" i="46"/>
  <c r="IP61" i="46"/>
  <c r="IX61" i="46"/>
  <c r="IQ61" i="46"/>
  <c r="IY61" i="46"/>
  <c r="IR61" i="46"/>
  <c r="IZ61" i="46"/>
  <c r="IS61" i="46"/>
  <c r="JA61" i="46"/>
  <c r="IP60" i="46"/>
  <c r="IX60" i="46"/>
  <c r="IQ60" i="46"/>
  <c r="IY60" i="46"/>
  <c r="IR60" i="46"/>
  <c r="IZ60" i="46"/>
  <c r="IS60" i="46"/>
  <c r="JA60" i="46"/>
  <c r="IT60" i="46"/>
  <c r="IU60" i="46"/>
  <c r="IV60" i="46"/>
  <c r="IW60" i="46"/>
  <c r="IS96" i="46"/>
  <c r="JA96" i="46"/>
  <c r="IZ96" i="46"/>
  <c r="IU96" i="46"/>
  <c r="IR96" i="46"/>
  <c r="IV96" i="46"/>
  <c r="IW96" i="46"/>
  <c r="IP96" i="46"/>
  <c r="IX96" i="46"/>
  <c r="IQ96" i="46"/>
  <c r="IY96" i="46"/>
  <c r="IS88" i="46"/>
  <c r="JA88" i="46"/>
  <c r="IT88" i="46"/>
  <c r="IU88" i="46"/>
  <c r="IV88" i="46"/>
  <c r="IW88" i="46"/>
  <c r="IZ88" i="46"/>
  <c r="IP88" i="46"/>
  <c r="IX88" i="46"/>
  <c r="IR88" i="46"/>
  <c r="IQ88" i="46"/>
  <c r="IY88" i="46"/>
  <c r="IU33" i="46"/>
  <c r="IV33" i="46"/>
  <c r="IW33" i="46"/>
  <c r="IP33" i="46"/>
  <c r="IX33" i="46"/>
  <c r="IQ33" i="46"/>
  <c r="IY33" i="46"/>
  <c r="IR33" i="46"/>
  <c r="IZ33" i="46"/>
  <c r="IS33" i="46"/>
  <c r="JA33" i="46"/>
  <c r="IS76" i="46"/>
  <c r="JA76" i="46"/>
  <c r="IZ76" i="46"/>
  <c r="IT76" i="46"/>
  <c r="IU76" i="46"/>
  <c r="IV76" i="46"/>
  <c r="IW76" i="46"/>
  <c r="IP76" i="46"/>
  <c r="IX76" i="46"/>
  <c r="IQ76" i="46"/>
  <c r="IY76" i="46"/>
  <c r="IR76" i="46"/>
  <c r="IW91" i="46"/>
  <c r="IP91" i="46"/>
  <c r="IX91" i="46"/>
  <c r="IQ91" i="46"/>
  <c r="IY91" i="46"/>
  <c r="IR91" i="46"/>
  <c r="IZ91" i="46"/>
  <c r="IS91" i="46"/>
  <c r="JA91" i="46"/>
  <c r="IT91" i="46"/>
  <c r="IU91" i="46"/>
  <c r="IV91" i="46"/>
  <c r="IT47" i="46"/>
  <c r="IU47" i="46"/>
  <c r="IV47" i="46"/>
  <c r="IW47" i="46"/>
  <c r="IP47" i="46"/>
  <c r="IX47" i="46"/>
  <c r="IQ47" i="46"/>
  <c r="IY47" i="46"/>
  <c r="IR47" i="46"/>
  <c r="IZ47" i="46"/>
  <c r="JA47" i="46"/>
  <c r="IS47" i="46"/>
  <c r="IW77" i="46"/>
  <c r="IP77" i="46"/>
  <c r="IX77" i="46"/>
  <c r="IQ77" i="46"/>
  <c r="IY77" i="46"/>
  <c r="IR77" i="46"/>
  <c r="IZ77" i="46"/>
  <c r="IV77" i="46"/>
  <c r="IS77" i="46"/>
  <c r="JA77" i="46"/>
  <c r="IT77" i="46"/>
  <c r="IU77" i="46"/>
  <c r="IP24" i="46"/>
  <c r="IX24" i="46"/>
  <c r="IQ24" i="46"/>
  <c r="IY24" i="46"/>
  <c r="IR24" i="46"/>
  <c r="IZ24" i="46"/>
  <c r="IS24" i="46"/>
  <c r="JA24" i="46"/>
  <c r="IT24" i="46"/>
  <c r="IU24" i="46"/>
  <c r="IV24" i="46"/>
  <c r="IW24" i="46"/>
  <c r="IS74" i="46"/>
  <c r="JA74" i="46"/>
  <c r="IT74" i="46"/>
  <c r="IU74" i="46"/>
  <c r="IV74" i="46"/>
  <c r="IW74" i="46"/>
  <c r="IZ74" i="46"/>
  <c r="IP74" i="46"/>
  <c r="IX74" i="46"/>
  <c r="IR74" i="46"/>
  <c r="IQ74" i="46"/>
  <c r="IY74" i="46"/>
  <c r="IT69" i="46"/>
  <c r="IU69" i="46"/>
  <c r="IV69" i="46"/>
  <c r="IW69" i="46"/>
  <c r="IP69" i="46"/>
  <c r="IX69" i="46"/>
  <c r="IQ69" i="46"/>
  <c r="IY69" i="46"/>
  <c r="IR69" i="46"/>
  <c r="IZ69" i="46"/>
  <c r="JA69" i="46"/>
  <c r="IS69" i="46"/>
  <c r="IT27" i="46"/>
  <c r="IU27" i="46"/>
  <c r="IV27" i="46"/>
  <c r="IW27" i="46"/>
  <c r="IP27" i="46"/>
  <c r="IX27" i="46"/>
  <c r="IQ27" i="46"/>
  <c r="IY27" i="46"/>
  <c r="IR27" i="46"/>
  <c r="IZ27" i="46"/>
  <c r="IS27" i="46"/>
  <c r="JA27" i="46"/>
  <c r="IW89" i="46"/>
  <c r="IP89" i="46"/>
  <c r="IX89" i="46"/>
  <c r="IQ89" i="46"/>
  <c r="IY89" i="46"/>
  <c r="IV89" i="46"/>
  <c r="IR89" i="46"/>
  <c r="IZ89" i="46"/>
  <c r="IS89" i="46"/>
  <c r="JA89" i="46"/>
  <c r="IT89" i="46"/>
  <c r="IU89" i="46"/>
  <c r="IP56" i="46"/>
  <c r="IX56" i="46"/>
  <c r="IQ56" i="46"/>
  <c r="IY56" i="46"/>
  <c r="IR56" i="46"/>
  <c r="IZ56" i="46"/>
  <c r="IS56" i="46"/>
  <c r="JA56" i="46"/>
  <c r="IT56" i="46"/>
  <c r="IU56" i="46"/>
  <c r="IV56" i="46"/>
  <c r="IW56" i="46"/>
  <c r="IP54" i="46"/>
  <c r="IX54" i="46"/>
  <c r="IQ54" i="46"/>
  <c r="IY54" i="46"/>
  <c r="IR54" i="46"/>
  <c r="IZ54" i="46"/>
  <c r="IS54" i="46"/>
  <c r="JA54" i="46"/>
  <c r="IT54" i="46"/>
  <c r="IU54" i="46"/>
  <c r="IV54" i="46"/>
  <c r="IW54" i="46"/>
  <c r="IW101" i="46"/>
  <c r="IV101" i="46"/>
  <c r="IP101" i="46"/>
  <c r="IX101" i="46"/>
  <c r="IQ101" i="46"/>
  <c r="IY101" i="46"/>
  <c r="IR101" i="46"/>
  <c r="IZ101" i="46"/>
  <c r="IS101" i="46"/>
  <c r="JA101" i="46"/>
  <c r="IT101" i="46"/>
  <c r="IU101" i="46"/>
  <c r="IT29" i="46"/>
  <c r="IU29" i="46"/>
  <c r="IV29" i="46"/>
  <c r="IW29" i="46"/>
  <c r="IP29" i="46"/>
  <c r="IX29" i="46"/>
  <c r="IQ29" i="46"/>
  <c r="IY29" i="46"/>
  <c r="IR29" i="46"/>
  <c r="IZ29" i="46"/>
  <c r="IS29" i="46"/>
  <c r="JA29" i="46"/>
  <c r="IT55" i="46"/>
  <c r="IU55" i="46"/>
  <c r="IV55" i="46"/>
  <c r="IW55" i="46"/>
  <c r="IP55" i="46"/>
  <c r="IX55" i="46"/>
  <c r="IQ55" i="46"/>
  <c r="IY55" i="46"/>
  <c r="IR55" i="46"/>
  <c r="IZ55" i="46"/>
  <c r="IS55" i="46"/>
  <c r="JA55" i="46"/>
  <c r="IP70" i="46"/>
  <c r="IX70" i="46"/>
  <c r="IQ70" i="46"/>
  <c r="IY70" i="46"/>
  <c r="IR70" i="46"/>
  <c r="IZ70" i="46"/>
  <c r="IS70" i="46"/>
  <c r="JA70" i="46"/>
  <c r="IT70" i="46"/>
  <c r="IU70" i="46"/>
  <c r="IV70" i="46"/>
  <c r="IW70" i="46"/>
  <c r="IW79" i="46"/>
  <c r="IP79" i="46"/>
  <c r="IX79" i="46"/>
  <c r="IV79" i="46"/>
  <c r="IQ79" i="46"/>
  <c r="IY79" i="46"/>
  <c r="IR79" i="46"/>
  <c r="IZ79" i="46"/>
  <c r="IS79" i="46"/>
  <c r="JA79" i="46"/>
  <c r="IT79" i="46"/>
  <c r="IU79" i="46"/>
  <c r="IT67" i="46"/>
  <c r="IU67" i="46"/>
  <c r="IV67" i="46"/>
  <c r="IW67" i="46"/>
  <c r="IP67" i="46"/>
  <c r="IX67" i="46"/>
  <c r="IQ67" i="46"/>
  <c r="IY67" i="46"/>
  <c r="IR67" i="46"/>
  <c r="IZ67" i="46"/>
  <c r="IS67" i="46"/>
  <c r="JA67" i="46"/>
  <c r="IW99" i="46"/>
  <c r="IP99" i="46"/>
  <c r="IX99" i="46"/>
  <c r="IQ99" i="46"/>
  <c r="IY99" i="46"/>
  <c r="IR99" i="46"/>
  <c r="IZ99" i="46"/>
  <c r="IS99" i="46"/>
  <c r="JA99" i="46"/>
  <c r="IT99" i="46"/>
  <c r="IV99" i="46"/>
  <c r="IU99" i="46"/>
  <c r="IW97" i="46"/>
  <c r="IP97" i="46"/>
  <c r="IX97" i="46"/>
  <c r="IQ97" i="46"/>
  <c r="IY97" i="46"/>
  <c r="IR97" i="46"/>
  <c r="IZ97" i="46"/>
  <c r="IS97" i="46"/>
  <c r="JA97" i="46"/>
  <c r="IV97" i="46"/>
  <c r="IT97" i="46"/>
  <c r="IU97" i="46"/>
  <c r="IP46" i="46"/>
  <c r="IX46" i="46"/>
  <c r="IQ46" i="46"/>
  <c r="IY46" i="46"/>
  <c r="IR46" i="46"/>
  <c r="IZ46" i="46"/>
  <c r="IS46" i="46"/>
  <c r="JA46" i="46"/>
  <c r="IT46" i="46"/>
  <c r="IU46" i="46"/>
  <c r="IV46" i="46"/>
  <c r="IW46" i="46"/>
  <c r="IP38" i="46"/>
  <c r="IX38" i="46"/>
  <c r="IQ38" i="46"/>
  <c r="IY38" i="46"/>
  <c r="IR38" i="46"/>
  <c r="IZ38" i="46"/>
  <c r="IS38" i="46"/>
  <c r="JA38" i="46"/>
  <c r="IT38" i="46"/>
  <c r="IU38" i="46"/>
  <c r="IV38" i="46"/>
  <c r="IW38" i="46"/>
  <c r="IU17" i="46"/>
  <c r="IV17" i="46"/>
  <c r="IW17" i="46"/>
  <c r="IP17" i="46"/>
  <c r="IX17" i="46"/>
  <c r="IQ17" i="46"/>
  <c r="IY17" i="46"/>
  <c r="IR17" i="46"/>
  <c r="IZ17" i="46"/>
  <c r="IS17" i="46"/>
  <c r="JA17" i="46"/>
  <c r="IP32" i="46"/>
  <c r="IX32" i="46"/>
  <c r="IQ32" i="46"/>
  <c r="IY32" i="46"/>
  <c r="IR32" i="46"/>
  <c r="IZ32" i="46"/>
  <c r="IS32" i="46"/>
  <c r="JA32" i="46"/>
  <c r="IT32" i="46"/>
  <c r="IU32" i="46"/>
  <c r="IV32" i="46"/>
  <c r="IW32" i="46"/>
  <c r="IW87" i="46"/>
  <c r="IP87" i="46"/>
  <c r="IX87" i="46"/>
  <c r="IV87" i="46"/>
  <c r="IQ87" i="46"/>
  <c r="IY87" i="46"/>
  <c r="IR87" i="46"/>
  <c r="IZ87" i="46"/>
  <c r="IS87" i="46"/>
  <c r="JA87" i="46"/>
  <c r="IT87" i="46"/>
  <c r="IU87" i="46"/>
  <c r="IS102" i="46"/>
  <c r="JA102" i="46"/>
  <c r="IZ102" i="46"/>
  <c r="IT102" i="46"/>
  <c r="IU102" i="46"/>
  <c r="IR102" i="46"/>
  <c r="IV102" i="46"/>
  <c r="IW102" i="46"/>
  <c r="IP102" i="46"/>
  <c r="IX102" i="46"/>
  <c r="IQ102" i="46"/>
  <c r="IY102" i="46"/>
  <c r="IT21" i="46"/>
  <c r="IU21" i="46"/>
  <c r="IV21" i="46"/>
  <c r="IW21" i="46"/>
  <c r="IP21" i="46"/>
  <c r="IX21" i="46"/>
  <c r="IQ21" i="46"/>
  <c r="IY21" i="46"/>
  <c r="IR21" i="46"/>
  <c r="IZ21" i="46"/>
  <c r="JA21" i="46"/>
  <c r="IS21" i="46"/>
  <c r="IW95" i="46"/>
  <c r="IP95" i="46"/>
  <c r="IX95" i="46"/>
  <c r="IQ95" i="46"/>
  <c r="IY95" i="46"/>
  <c r="IR95" i="46"/>
  <c r="IZ95" i="46"/>
  <c r="IS95" i="46"/>
  <c r="JA95" i="46"/>
  <c r="IT95" i="46"/>
  <c r="IU95" i="46"/>
  <c r="IV95" i="46"/>
  <c r="IP18" i="46"/>
  <c r="IX18" i="46"/>
  <c r="IQ18" i="46"/>
  <c r="IY18" i="46"/>
  <c r="IR18" i="46"/>
  <c r="IZ18" i="46"/>
  <c r="IS18" i="46"/>
  <c r="JA18" i="46"/>
  <c r="IT18" i="46"/>
  <c r="IU18" i="46"/>
  <c r="IV18" i="46"/>
  <c r="IW18" i="46"/>
  <c r="IP42" i="46"/>
  <c r="IX42" i="46"/>
  <c r="IQ42" i="46"/>
  <c r="IY42" i="46"/>
  <c r="IR42" i="46"/>
  <c r="IZ42" i="46"/>
  <c r="IS42" i="46"/>
  <c r="JA42" i="46"/>
  <c r="IT42" i="46"/>
  <c r="IU42" i="46"/>
  <c r="IV42" i="46"/>
  <c r="IW42" i="46"/>
  <c r="IP62" i="46"/>
  <c r="IX62" i="46"/>
  <c r="IQ62" i="46"/>
  <c r="IY62" i="46"/>
  <c r="IR62" i="46"/>
  <c r="IZ62" i="46"/>
  <c r="IS62" i="46"/>
  <c r="JA62" i="46"/>
  <c r="IT62" i="46"/>
  <c r="IU62" i="46"/>
  <c r="IV62" i="46"/>
  <c r="IW62" i="46"/>
  <c r="IW73" i="46"/>
  <c r="IP73" i="46"/>
  <c r="IX73" i="46"/>
  <c r="IQ73" i="46"/>
  <c r="IY73" i="46"/>
  <c r="IV73" i="46"/>
  <c r="IR73" i="46"/>
  <c r="IZ73" i="46"/>
  <c r="IS73" i="46"/>
  <c r="JA73" i="46"/>
  <c r="IT73" i="46"/>
  <c r="IU73" i="46"/>
  <c r="IT57" i="46"/>
  <c r="IU57" i="46"/>
  <c r="IV57" i="46"/>
  <c r="IW57" i="46"/>
  <c r="IP57" i="46"/>
  <c r="IX57" i="46"/>
  <c r="IQ57" i="46"/>
  <c r="IY57" i="46"/>
  <c r="IR57" i="46"/>
  <c r="IZ57" i="46"/>
  <c r="IS57" i="46"/>
  <c r="JA57" i="46"/>
  <c r="IS82" i="46"/>
  <c r="JA82" i="46"/>
  <c r="IT82" i="46"/>
  <c r="IU82" i="46"/>
  <c r="IV82" i="46"/>
  <c r="IR82" i="46"/>
  <c r="IW82" i="46"/>
  <c r="IP82" i="46"/>
  <c r="IX82" i="46"/>
  <c r="IZ82" i="46"/>
  <c r="IQ82" i="46"/>
  <c r="IY82" i="46"/>
  <c r="IT71" i="46"/>
  <c r="IU71" i="46"/>
  <c r="IV71" i="46"/>
  <c r="IW71" i="46"/>
  <c r="IP71" i="46"/>
  <c r="IX71" i="46"/>
  <c r="IQ71" i="46"/>
  <c r="IY71" i="46"/>
  <c r="IR71" i="46"/>
  <c r="IZ71" i="46"/>
  <c r="IS71" i="46"/>
  <c r="JA71" i="46"/>
  <c r="IT51" i="46"/>
  <c r="IU51" i="46"/>
  <c r="IV51" i="46"/>
  <c r="IW51" i="46"/>
  <c r="IP51" i="46"/>
  <c r="IX51" i="46"/>
  <c r="IQ51" i="46"/>
  <c r="IY51" i="46"/>
  <c r="IR51" i="46"/>
  <c r="IZ51" i="46"/>
  <c r="IS51" i="46"/>
  <c r="JA51" i="46"/>
  <c r="IP64" i="46"/>
  <c r="IX64" i="46"/>
  <c r="IQ64" i="46"/>
  <c r="IY64" i="46"/>
  <c r="IR64" i="46"/>
  <c r="IZ64" i="46"/>
  <c r="IS64" i="46"/>
  <c r="JA64" i="46"/>
  <c r="IT64" i="46"/>
  <c r="IU64" i="46"/>
  <c r="IV64" i="46"/>
  <c r="IW64" i="46"/>
  <c r="IP40" i="46"/>
  <c r="IX40" i="46"/>
  <c r="IQ40" i="46"/>
  <c r="IY40" i="46"/>
  <c r="IR40" i="46"/>
  <c r="IZ40" i="46"/>
  <c r="IS40" i="46"/>
  <c r="JA40" i="46"/>
  <c r="IT40" i="46"/>
  <c r="IU40" i="46"/>
  <c r="IV40" i="46"/>
  <c r="IW40" i="46"/>
  <c r="IS94" i="46"/>
  <c r="JA94" i="46"/>
  <c r="IT94" i="46"/>
  <c r="IU94" i="46"/>
  <c r="IV94" i="46"/>
  <c r="IZ94" i="46"/>
  <c r="IW94" i="46"/>
  <c r="IP94" i="46"/>
  <c r="IX94" i="46"/>
  <c r="IR94" i="46"/>
  <c r="IQ94" i="46"/>
  <c r="IY94" i="46"/>
  <c r="IT65" i="46"/>
  <c r="IU65" i="46"/>
  <c r="IV65" i="46"/>
  <c r="IW65" i="46"/>
  <c r="IP65" i="46"/>
  <c r="IX65" i="46"/>
  <c r="IQ65" i="46"/>
  <c r="IY65" i="46"/>
  <c r="IR65" i="46"/>
  <c r="IZ65" i="46"/>
  <c r="IS65" i="46"/>
  <c r="JA65" i="46"/>
  <c r="IP68" i="46"/>
  <c r="IX68" i="46"/>
  <c r="IQ68" i="46"/>
  <c r="IY68" i="46"/>
  <c r="IR68" i="46"/>
  <c r="IZ68" i="46"/>
  <c r="IS68" i="46"/>
  <c r="JA68" i="46"/>
  <c r="IU68" i="46"/>
  <c r="IV68" i="46"/>
  <c r="IW68" i="46"/>
  <c r="IP34" i="46"/>
  <c r="IX34" i="46"/>
  <c r="IQ34" i="46"/>
  <c r="IY34" i="46"/>
  <c r="IR34" i="46"/>
  <c r="IZ34" i="46"/>
  <c r="IS34" i="46"/>
  <c r="JA34" i="46"/>
  <c r="IT34" i="46"/>
  <c r="IU34" i="46"/>
  <c r="IV34" i="46"/>
  <c r="IW34" i="46"/>
  <c r="IT49" i="46"/>
  <c r="IU49" i="46"/>
  <c r="IV49" i="46"/>
  <c r="IW49" i="46"/>
  <c r="IP49" i="46"/>
  <c r="IX49" i="46"/>
  <c r="IQ49" i="46"/>
  <c r="IY49" i="46"/>
  <c r="IR49" i="46"/>
  <c r="IZ49" i="46"/>
  <c r="IS49" i="46"/>
  <c r="JA49" i="46"/>
  <c r="IT19" i="46"/>
  <c r="IU19" i="46"/>
  <c r="IV19" i="46"/>
  <c r="IW19" i="46"/>
  <c r="IP19" i="46"/>
  <c r="IX19" i="46"/>
  <c r="IQ19" i="46"/>
  <c r="IY19" i="46"/>
  <c r="IR19" i="46"/>
  <c r="IZ19" i="46"/>
  <c r="IS19" i="46"/>
  <c r="JA19" i="46"/>
  <c r="IT31" i="46"/>
  <c r="IU31" i="46"/>
  <c r="IV31" i="46"/>
  <c r="IW31" i="46"/>
  <c r="IP31" i="46"/>
  <c r="IX31" i="46"/>
  <c r="IQ31" i="46"/>
  <c r="IY31" i="46"/>
  <c r="IR31" i="46"/>
  <c r="IZ31" i="46"/>
  <c r="IS31" i="46"/>
  <c r="JA31" i="46"/>
  <c r="IP36" i="46"/>
  <c r="IX36" i="46"/>
  <c r="IQ36" i="46"/>
  <c r="IY36" i="46"/>
  <c r="IR36" i="46"/>
  <c r="IZ36" i="46"/>
  <c r="IS36" i="46"/>
  <c r="JA36" i="46"/>
  <c r="IT36" i="46"/>
  <c r="IU36" i="46"/>
  <c r="IV36" i="46"/>
  <c r="IW36" i="46"/>
  <c r="IW75" i="46"/>
  <c r="IP75" i="46"/>
  <c r="IX75" i="46"/>
  <c r="IV75" i="46"/>
  <c r="IQ75" i="46"/>
  <c r="IY75" i="46"/>
  <c r="IR75" i="46"/>
  <c r="IZ75" i="46"/>
  <c r="IS75" i="46"/>
  <c r="JA75" i="46"/>
  <c r="IT75" i="46"/>
  <c r="IU75" i="46"/>
  <c r="IT23" i="46"/>
  <c r="IU23" i="46"/>
  <c r="IV23" i="46"/>
  <c r="IW23" i="46"/>
  <c r="IP23" i="46"/>
  <c r="IX23" i="46"/>
  <c r="IQ23" i="46"/>
  <c r="IY23" i="46"/>
  <c r="IR23" i="46"/>
  <c r="IZ23" i="46"/>
  <c r="IS23" i="46"/>
  <c r="JA23" i="46"/>
  <c r="IT25" i="46"/>
  <c r="IU25" i="46"/>
  <c r="IV25" i="46"/>
  <c r="IW25" i="46"/>
  <c r="IP25" i="46"/>
  <c r="IX25" i="46"/>
  <c r="IQ25" i="46"/>
  <c r="IY25" i="46"/>
  <c r="IR25" i="46"/>
  <c r="IZ25" i="46"/>
  <c r="IS25" i="46"/>
  <c r="JA25" i="46"/>
  <c r="IP26" i="46"/>
  <c r="IX26" i="46"/>
  <c r="IQ26" i="46"/>
  <c r="IY26" i="46"/>
  <c r="IR26" i="46"/>
  <c r="IZ26" i="46"/>
  <c r="IS26" i="46"/>
  <c r="JA26" i="46"/>
  <c r="IT26" i="46"/>
  <c r="IU26" i="46"/>
  <c r="IV26" i="46"/>
  <c r="IW26" i="46"/>
  <c r="IP22" i="46"/>
  <c r="IX22" i="46"/>
  <c r="IQ22" i="46"/>
  <c r="IY22" i="46"/>
  <c r="IR22" i="46"/>
  <c r="IZ22" i="46"/>
  <c r="IS22" i="46"/>
  <c r="JA22" i="46"/>
  <c r="IT22" i="46"/>
  <c r="IU22" i="46"/>
  <c r="IV22" i="46"/>
  <c r="IW22" i="46"/>
  <c r="GK15" i="46"/>
  <c r="GI15" i="46"/>
  <c r="GL15" i="46"/>
  <c r="GM15" i="46"/>
  <c r="GE15" i="46"/>
  <c r="GF15" i="46"/>
  <c r="GN15" i="46"/>
  <c r="GG15" i="46"/>
  <c r="GO15" i="46"/>
  <c r="GH15" i="46"/>
  <c r="GP15" i="46"/>
  <c r="GJ15" i="46"/>
  <c r="GH63" i="46"/>
  <c r="GP63" i="46"/>
  <c r="GI63" i="46"/>
  <c r="GJ63" i="46"/>
  <c r="GK63" i="46"/>
  <c r="GL63" i="46"/>
  <c r="GE63" i="46"/>
  <c r="GM63" i="46"/>
  <c r="GF63" i="46"/>
  <c r="GG63" i="46"/>
  <c r="GN63" i="46"/>
  <c r="GO63" i="46"/>
  <c r="HE15" i="46"/>
  <c r="HM19" i="46"/>
  <c r="HM18" i="46"/>
  <c r="GQ18" i="46"/>
  <c r="GR18" i="46" s="1"/>
  <c r="HW71" i="46"/>
  <c r="IE71" i="46"/>
  <c r="HX71" i="46"/>
  <c r="IF71" i="46"/>
  <c r="HY71" i="46"/>
  <c r="IG71" i="46"/>
  <c r="HZ71" i="46"/>
  <c r="IA71" i="46"/>
  <c r="HU71" i="46"/>
  <c r="IC71" i="46"/>
  <c r="HV71" i="46"/>
  <c r="ID71" i="46"/>
  <c r="IB71" i="46"/>
  <c r="IA58" i="46"/>
  <c r="IB58" i="46"/>
  <c r="HU58" i="46"/>
  <c r="IC58" i="46"/>
  <c r="HV58" i="46"/>
  <c r="ID58" i="46"/>
  <c r="IH58" i="46" s="1"/>
  <c r="HY58" i="46"/>
  <c r="IG58" i="46"/>
  <c r="HZ58" i="46"/>
  <c r="HW58" i="46"/>
  <c r="HX58" i="46"/>
  <c r="IE58" i="46"/>
  <c r="IF58" i="46"/>
  <c r="HY101" i="46"/>
  <c r="IG101" i="46"/>
  <c r="HZ101" i="46"/>
  <c r="IA101" i="46"/>
  <c r="IB101" i="46"/>
  <c r="HU101" i="46"/>
  <c r="IC101" i="46"/>
  <c r="HW101" i="46"/>
  <c r="IE101" i="46"/>
  <c r="HX101" i="46"/>
  <c r="IF101" i="46"/>
  <c r="HV101" i="46"/>
  <c r="ID101" i="46"/>
  <c r="IB21" i="46"/>
  <c r="HU21" i="46"/>
  <c r="IC21" i="46"/>
  <c r="HV21" i="46"/>
  <c r="ID21" i="46"/>
  <c r="HW21" i="46"/>
  <c r="IE21" i="46"/>
  <c r="HZ21" i="46"/>
  <c r="IA21" i="46"/>
  <c r="HX21" i="46"/>
  <c r="HY21" i="46"/>
  <c r="IF21" i="46"/>
  <c r="IG21" i="46"/>
  <c r="HX49" i="46"/>
  <c r="IF49" i="46"/>
  <c r="HY49" i="46"/>
  <c r="IG49" i="46"/>
  <c r="HZ49" i="46"/>
  <c r="IA49" i="46"/>
  <c r="HV49" i="46"/>
  <c r="ID49" i="46"/>
  <c r="HW49" i="46"/>
  <c r="IE49" i="46"/>
  <c r="IC49" i="46"/>
  <c r="HU49" i="46"/>
  <c r="IB49" i="46"/>
  <c r="HX65" i="46"/>
  <c r="IF65" i="46"/>
  <c r="HY65" i="46"/>
  <c r="IG65" i="46"/>
  <c r="HZ65" i="46"/>
  <c r="IA65" i="46"/>
  <c r="HV65" i="46"/>
  <c r="ID65" i="46"/>
  <c r="HW65" i="46"/>
  <c r="IE65" i="46"/>
  <c r="IB65" i="46"/>
  <c r="IC65" i="46"/>
  <c r="HU65" i="46"/>
  <c r="HW46" i="46"/>
  <c r="IE46" i="46"/>
  <c r="HX46" i="46"/>
  <c r="IF46" i="46"/>
  <c r="HY46" i="46"/>
  <c r="HZ46" i="46"/>
  <c r="HU46" i="46"/>
  <c r="IC46" i="46"/>
  <c r="HV46" i="46"/>
  <c r="ID46" i="46"/>
  <c r="IA46" i="46"/>
  <c r="IB46" i="46"/>
  <c r="IA42" i="46"/>
  <c r="IB42" i="46"/>
  <c r="HU42" i="46"/>
  <c r="IC42" i="46"/>
  <c r="HV42" i="46"/>
  <c r="ID42" i="46"/>
  <c r="HY42" i="46"/>
  <c r="IG42" i="46"/>
  <c r="HZ42" i="46"/>
  <c r="HW42" i="46"/>
  <c r="IE42" i="46"/>
  <c r="HX42" i="46"/>
  <c r="IF42" i="46"/>
  <c r="HY69" i="46"/>
  <c r="IG69" i="46"/>
  <c r="HV69" i="46"/>
  <c r="HZ69" i="46"/>
  <c r="IA69" i="46"/>
  <c r="IB69" i="46"/>
  <c r="HU69" i="46"/>
  <c r="IC69" i="46"/>
  <c r="ID69" i="46"/>
  <c r="HW69" i="46"/>
  <c r="IE69" i="46"/>
  <c r="HX69" i="46"/>
  <c r="IF69" i="46"/>
  <c r="HX33" i="46"/>
  <c r="IF33" i="46"/>
  <c r="HZ33" i="46"/>
  <c r="IA33" i="46"/>
  <c r="HV33" i="46"/>
  <c r="ID33" i="46"/>
  <c r="HW33" i="46"/>
  <c r="IE33" i="46"/>
  <c r="IB33" i="46"/>
  <c r="IC33" i="46"/>
  <c r="HU33" i="46"/>
  <c r="IA83" i="46"/>
  <c r="IB83" i="46"/>
  <c r="HU83" i="46"/>
  <c r="IC83" i="46"/>
  <c r="HV83" i="46"/>
  <c r="ID83" i="46"/>
  <c r="HW83" i="46"/>
  <c r="IE83" i="46"/>
  <c r="HY83" i="46"/>
  <c r="IG83" i="46"/>
  <c r="HZ83" i="46"/>
  <c r="IF83" i="46"/>
  <c r="HX83" i="46"/>
  <c r="HY44" i="46"/>
  <c r="IG44" i="46"/>
  <c r="HZ44" i="46"/>
  <c r="IA44" i="46"/>
  <c r="IB44" i="46"/>
  <c r="HW44" i="46"/>
  <c r="IE44" i="46"/>
  <c r="HX44" i="46"/>
  <c r="IF44" i="46"/>
  <c r="HU44" i="46"/>
  <c r="ID44" i="46"/>
  <c r="HV44" i="46"/>
  <c r="IC44" i="46"/>
  <c r="IA26" i="46"/>
  <c r="IB26" i="46"/>
  <c r="HU26" i="46"/>
  <c r="IC26" i="46"/>
  <c r="HV26" i="46"/>
  <c r="ID26" i="46"/>
  <c r="HY26" i="46"/>
  <c r="IG26" i="46"/>
  <c r="HZ26" i="46"/>
  <c r="HW26" i="46"/>
  <c r="HX26" i="46"/>
  <c r="IE26" i="46"/>
  <c r="IF26" i="46"/>
  <c r="HZ39" i="46"/>
  <c r="IA39" i="46"/>
  <c r="IB39" i="46"/>
  <c r="HU39" i="46"/>
  <c r="IC39" i="46"/>
  <c r="HX39" i="46"/>
  <c r="IF39" i="46"/>
  <c r="HY39" i="46"/>
  <c r="IG39" i="46"/>
  <c r="IE39" i="46"/>
  <c r="HV39" i="46"/>
  <c r="HW39" i="46"/>
  <c r="ID39" i="46"/>
  <c r="HU40" i="46"/>
  <c r="IC40" i="46"/>
  <c r="HV40" i="46"/>
  <c r="ID40" i="46"/>
  <c r="HW40" i="46"/>
  <c r="IE40" i="46"/>
  <c r="HX40" i="46"/>
  <c r="IF40" i="46"/>
  <c r="IA40" i="46"/>
  <c r="IB40" i="46"/>
  <c r="IG40" i="46"/>
  <c r="HY40" i="46"/>
  <c r="HZ40" i="46"/>
  <c r="HV51" i="46"/>
  <c r="ID51" i="46"/>
  <c r="HW51" i="46"/>
  <c r="IE51" i="46"/>
  <c r="HX51" i="46"/>
  <c r="IF51" i="46"/>
  <c r="HY51" i="46"/>
  <c r="IG51" i="46"/>
  <c r="IB51" i="46"/>
  <c r="HU51" i="46"/>
  <c r="IC51" i="46"/>
  <c r="HZ51" i="46"/>
  <c r="IA51" i="46"/>
  <c r="HW95" i="46"/>
  <c r="IE95" i="46"/>
  <c r="HX95" i="46"/>
  <c r="IF95" i="46"/>
  <c r="HY95" i="46"/>
  <c r="IG95" i="46"/>
  <c r="HZ95" i="46"/>
  <c r="IA95" i="46"/>
  <c r="HU95" i="46"/>
  <c r="IC95" i="46"/>
  <c r="HV95" i="46"/>
  <c r="ID95" i="46"/>
  <c r="IB95" i="46"/>
  <c r="IA34" i="46"/>
  <c r="IB34" i="46"/>
  <c r="HU34" i="46"/>
  <c r="IC34" i="46"/>
  <c r="HV34" i="46"/>
  <c r="ID34" i="46"/>
  <c r="HY34" i="46"/>
  <c r="HZ34" i="46"/>
  <c r="IF34" i="46"/>
  <c r="HW34" i="46"/>
  <c r="HX34" i="46"/>
  <c r="IE34" i="46"/>
  <c r="HV27" i="46"/>
  <c r="ID27" i="46"/>
  <c r="HW27" i="46"/>
  <c r="IE27" i="46"/>
  <c r="HX27" i="46"/>
  <c r="IF27" i="46"/>
  <c r="HY27" i="46"/>
  <c r="IG27" i="46"/>
  <c r="IB27" i="46"/>
  <c r="HU27" i="46"/>
  <c r="IC27" i="46"/>
  <c r="HZ27" i="46"/>
  <c r="IA27" i="46"/>
  <c r="HX57" i="46"/>
  <c r="IF57" i="46"/>
  <c r="HY57" i="46"/>
  <c r="IG57" i="46"/>
  <c r="HZ57" i="46"/>
  <c r="IA57" i="46"/>
  <c r="HV57" i="46"/>
  <c r="ID57" i="46"/>
  <c r="HW57" i="46"/>
  <c r="IE57" i="46"/>
  <c r="IB57" i="46"/>
  <c r="HU57" i="46"/>
  <c r="IC57" i="46"/>
  <c r="HZ88" i="46"/>
  <c r="IA88" i="46"/>
  <c r="IB88" i="46"/>
  <c r="HU88" i="46"/>
  <c r="IC88" i="46"/>
  <c r="HV88" i="46"/>
  <c r="ID88" i="46"/>
  <c r="HX88" i="46"/>
  <c r="IF88" i="46"/>
  <c r="HY88" i="46"/>
  <c r="IG88" i="46"/>
  <c r="IE88" i="46"/>
  <c r="HW88" i="46"/>
  <c r="HW68" i="46"/>
  <c r="HU68" i="46"/>
  <c r="ID68" i="46"/>
  <c r="HV68" i="46"/>
  <c r="IE68" i="46"/>
  <c r="HX68" i="46"/>
  <c r="IF68" i="46"/>
  <c r="HZ68" i="46"/>
  <c r="IB68" i="46"/>
  <c r="IA68" i="46"/>
  <c r="IC68" i="46"/>
  <c r="HW62" i="46"/>
  <c r="IE62" i="46"/>
  <c r="HX62" i="46"/>
  <c r="IF62" i="46"/>
  <c r="HY62" i="46"/>
  <c r="IG62" i="46"/>
  <c r="IH62" i="46" s="1"/>
  <c r="HZ62" i="46"/>
  <c r="HU62" i="46"/>
  <c r="IC62" i="46"/>
  <c r="HV62" i="46"/>
  <c r="ID62" i="46"/>
  <c r="IA62" i="46"/>
  <c r="IB62" i="46"/>
  <c r="HV100" i="46"/>
  <c r="ID100" i="46"/>
  <c r="HW100" i="46"/>
  <c r="IE100" i="46"/>
  <c r="HX100" i="46"/>
  <c r="IF100" i="46"/>
  <c r="HY100" i="46"/>
  <c r="IG100" i="46"/>
  <c r="HZ100" i="46"/>
  <c r="IB100" i="46"/>
  <c r="HU100" i="46"/>
  <c r="IC100" i="46"/>
  <c r="IA100" i="46"/>
  <c r="HU16" i="46"/>
  <c r="IC16" i="46"/>
  <c r="HV16" i="46"/>
  <c r="ID16" i="46"/>
  <c r="HW16" i="46"/>
  <c r="IE16" i="46"/>
  <c r="HX16" i="46"/>
  <c r="IF16" i="46"/>
  <c r="IA16" i="46"/>
  <c r="IB16" i="46"/>
  <c r="HZ16" i="46"/>
  <c r="HY93" i="46"/>
  <c r="IG93" i="46"/>
  <c r="HZ93" i="46"/>
  <c r="IA93" i="46"/>
  <c r="IB93" i="46"/>
  <c r="HU93" i="46"/>
  <c r="IC93" i="46"/>
  <c r="HW93" i="46"/>
  <c r="IE93" i="46"/>
  <c r="HX93" i="46"/>
  <c r="IF93" i="46"/>
  <c r="ID93" i="46"/>
  <c r="HV93" i="46"/>
  <c r="HY36" i="46"/>
  <c r="IG36" i="46"/>
  <c r="HZ36" i="46"/>
  <c r="IA36" i="46"/>
  <c r="IB36" i="46"/>
  <c r="HW36" i="46"/>
  <c r="IE36" i="46"/>
  <c r="HX36" i="46"/>
  <c r="IF36" i="46"/>
  <c r="HU36" i="46"/>
  <c r="HV36" i="46"/>
  <c r="IC36" i="46"/>
  <c r="ID36" i="46"/>
  <c r="HX25" i="46"/>
  <c r="IF25" i="46"/>
  <c r="HY25" i="46"/>
  <c r="IG25" i="46"/>
  <c r="HZ25" i="46"/>
  <c r="IA25" i="46"/>
  <c r="HV25" i="46"/>
  <c r="ID25" i="46"/>
  <c r="HW25" i="46"/>
  <c r="IE25" i="46"/>
  <c r="HU25" i="46"/>
  <c r="IB25" i="46"/>
  <c r="IC25" i="46"/>
  <c r="HV19" i="46"/>
  <c r="ID19" i="46"/>
  <c r="HW19" i="46"/>
  <c r="IE19" i="46"/>
  <c r="HX19" i="46"/>
  <c r="IF19" i="46"/>
  <c r="HY19" i="46"/>
  <c r="IG19" i="46"/>
  <c r="IB19" i="46"/>
  <c r="HU19" i="46"/>
  <c r="IC19" i="46"/>
  <c r="HZ19" i="46"/>
  <c r="IA19" i="46"/>
  <c r="HW79" i="46"/>
  <c r="IE79" i="46"/>
  <c r="HX79" i="46"/>
  <c r="IF79" i="46"/>
  <c r="HY79" i="46"/>
  <c r="IG79" i="46"/>
  <c r="HZ79" i="46"/>
  <c r="IA79" i="46"/>
  <c r="HU79" i="46"/>
  <c r="IC79" i="46"/>
  <c r="HV79" i="46"/>
  <c r="ID79" i="46"/>
  <c r="IB79" i="46"/>
  <c r="IB29" i="46"/>
  <c r="HU29" i="46"/>
  <c r="IC29" i="46"/>
  <c r="HV29" i="46"/>
  <c r="ID29" i="46"/>
  <c r="HW29" i="46"/>
  <c r="IE29" i="46"/>
  <c r="HZ29" i="46"/>
  <c r="IA29" i="46"/>
  <c r="HX29" i="46"/>
  <c r="IG29" i="46"/>
  <c r="HY29" i="46"/>
  <c r="IF29" i="46"/>
  <c r="HZ96" i="46"/>
  <c r="IA96" i="46"/>
  <c r="IB96" i="46"/>
  <c r="HU96" i="46"/>
  <c r="IC96" i="46"/>
  <c r="HV96" i="46"/>
  <c r="ID96" i="46"/>
  <c r="HX96" i="46"/>
  <c r="IF96" i="46"/>
  <c r="HW96" i="46"/>
  <c r="IE96" i="46"/>
  <c r="HX17" i="46"/>
  <c r="IF17" i="46"/>
  <c r="HZ17" i="46"/>
  <c r="IA17" i="46"/>
  <c r="HV17" i="46"/>
  <c r="ID17" i="46"/>
  <c r="HW17" i="46"/>
  <c r="IE17" i="46"/>
  <c r="HU17" i="46"/>
  <c r="IB17" i="46"/>
  <c r="IC17" i="46"/>
  <c r="HU48" i="46"/>
  <c r="IC48" i="46"/>
  <c r="HV48" i="46"/>
  <c r="ID48" i="46"/>
  <c r="HW48" i="46"/>
  <c r="IE48" i="46"/>
  <c r="HX48" i="46"/>
  <c r="IF48" i="46"/>
  <c r="IA48" i="46"/>
  <c r="IB48" i="46"/>
  <c r="HY48" i="46"/>
  <c r="HZ48" i="46"/>
  <c r="IG48" i="46"/>
  <c r="IA91" i="46"/>
  <c r="IB91" i="46"/>
  <c r="HU91" i="46"/>
  <c r="IC91" i="46"/>
  <c r="HV91" i="46"/>
  <c r="ID91" i="46"/>
  <c r="HW91" i="46"/>
  <c r="IE91" i="46"/>
  <c r="HY91" i="46"/>
  <c r="IG91" i="46"/>
  <c r="HZ91" i="46"/>
  <c r="HX91" i="46"/>
  <c r="IF91" i="46"/>
  <c r="HV43" i="46"/>
  <c r="ID43" i="46"/>
  <c r="HW43" i="46"/>
  <c r="IE43" i="46"/>
  <c r="HX43" i="46"/>
  <c r="IF43" i="46"/>
  <c r="HY43" i="46"/>
  <c r="IG43" i="46"/>
  <c r="IB43" i="46"/>
  <c r="HU43" i="46"/>
  <c r="IC43" i="46"/>
  <c r="HZ43" i="46"/>
  <c r="IA43" i="46"/>
  <c r="HW22" i="46"/>
  <c r="IE22" i="46"/>
  <c r="HX22" i="46"/>
  <c r="IF22" i="46"/>
  <c r="HY22" i="46"/>
  <c r="IG22" i="46"/>
  <c r="HZ22" i="46"/>
  <c r="HU22" i="46"/>
  <c r="IC22" i="46"/>
  <c r="HV22" i="46"/>
  <c r="ID22" i="46"/>
  <c r="IB22" i="46"/>
  <c r="IA22" i="46"/>
  <c r="HY85" i="46"/>
  <c r="HZ85" i="46"/>
  <c r="IA85" i="46"/>
  <c r="IB85" i="46"/>
  <c r="HU85" i="46"/>
  <c r="IC85" i="46"/>
  <c r="HW85" i="46"/>
  <c r="IE85" i="46"/>
  <c r="HX85" i="46"/>
  <c r="IF85" i="46"/>
  <c r="HV85" i="46"/>
  <c r="ID85" i="46"/>
  <c r="HV67" i="46"/>
  <c r="ID67" i="46"/>
  <c r="HW67" i="46"/>
  <c r="IE67" i="46"/>
  <c r="HX67" i="46"/>
  <c r="IF67" i="46"/>
  <c r="HY67" i="46"/>
  <c r="IG67" i="46"/>
  <c r="IB67" i="46"/>
  <c r="HU67" i="46"/>
  <c r="IC67" i="46"/>
  <c r="HZ67" i="46"/>
  <c r="IA67" i="46"/>
  <c r="HU64" i="46"/>
  <c r="IC64" i="46"/>
  <c r="HV64" i="46"/>
  <c r="ID64" i="46"/>
  <c r="HW64" i="46"/>
  <c r="IE64" i="46"/>
  <c r="HX64" i="46"/>
  <c r="IF64" i="46"/>
  <c r="IA64" i="46"/>
  <c r="IB64" i="46"/>
  <c r="HZ64" i="46"/>
  <c r="HY64" i="46"/>
  <c r="IG64" i="46"/>
  <c r="IH64" i="46" s="1"/>
  <c r="HW54" i="46"/>
  <c r="IE54" i="46"/>
  <c r="HX54" i="46"/>
  <c r="IF54" i="46"/>
  <c r="HY54" i="46"/>
  <c r="IG54" i="46"/>
  <c r="HZ54" i="46"/>
  <c r="HU54" i="46"/>
  <c r="IC54" i="46"/>
  <c r="HV54" i="46"/>
  <c r="ID54" i="46"/>
  <c r="IB54" i="46"/>
  <c r="IA54" i="46"/>
  <c r="IB70" i="46"/>
  <c r="HU70" i="46"/>
  <c r="IC70" i="46"/>
  <c r="IG70" i="46"/>
  <c r="HV70" i="46"/>
  <c r="ID70" i="46"/>
  <c r="HY70" i="46"/>
  <c r="HW70" i="46"/>
  <c r="IE70" i="46"/>
  <c r="HX70" i="46"/>
  <c r="IF70" i="46"/>
  <c r="HZ70" i="46"/>
  <c r="IA70" i="46"/>
  <c r="HU89" i="46"/>
  <c r="IC89" i="46"/>
  <c r="HV89" i="46"/>
  <c r="ID89" i="46"/>
  <c r="HW89" i="46"/>
  <c r="IE89" i="46"/>
  <c r="HX89" i="46"/>
  <c r="IF89" i="46"/>
  <c r="HY89" i="46"/>
  <c r="IG89" i="46"/>
  <c r="IA89" i="46"/>
  <c r="IB89" i="46"/>
  <c r="HZ89" i="46"/>
  <c r="HV59" i="46"/>
  <c r="ID59" i="46"/>
  <c r="HW59" i="46"/>
  <c r="IE59" i="46"/>
  <c r="HX59" i="46"/>
  <c r="IF59" i="46"/>
  <c r="HY59" i="46"/>
  <c r="IG59" i="46"/>
  <c r="IB59" i="46"/>
  <c r="HU59" i="46"/>
  <c r="IC59" i="46"/>
  <c r="IA59" i="46"/>
  <c r="HZ59" i="46"/>
  <c r="HV35" i="46"/>
  <c r="ID35" i="46"/>
  <c r="HW35" i="46"/>
  <c r="IE35" i="46"/>
  <c r="HX35" i="46"/>
  <c r="IF35" i="46"/>
  <c r="HY35" i="46"/>
  <c r="IB35" i="46"/>
  <c r="HU35" i="46"/>
  <c r="IC35" i="46"/>
  <c r="HZ35" i="46"/>
  <c r="IA35" i="46"/>
  <c r="IA99" i="46"/>
  <c r="IB99" i="46"/>
  <c r="HU99" i="46"/>
  <c r="IC99" i="46"/>
  <c r="HV99" i="46"/>
  <c r="ID99" i="46"/>
  <c r="HW99" i="46"/>
  <c r="IE99" i="46"/>
  <c r="HY99" i="46"/>
  <c r="IG99" i="46"/>
  <c r="HZ99" i="46"/>
  <c r="HX99" i="46"/>
  <c r="IF99" i="46"/>
  <c r="HV84" i="46"/>
  <c r="ID84" i="46"/>
  <c r="HW84" i="46"/>
  <c r="IE84" i="46"/>
  <c r="HX84" i="46"/>
  <c r="IF84" i="46"/>
  <c r="HY84" i="46"/>
  <c r="IG84" i="46"/>
  <c r="HZ84" i="46"/>
  <c r="IB84" i="46"/>
  <c r="HU84" i="46"/>
  <c r="IC84" i="46"/>
  <c r="IA84" i="46"/>
  <c r="HX82" i="46"/>
  <c r="IF82" i="46"/>
  <c r="HY82" i="46"/>
  <c r="IG82" i="46"/>
  <c r="HZ82" i="46"/>
  <c r="IA82" i="46"/>
  <c r="IB82" i="46"/>
  <c r="HV82" i="46"/>
  <c r="ID82" i="46"/>
  <c r="HW82" i="46"/>
  <c r="IE82" i="46"/>
  <c r="HU82" i="46"/>
  <c r="IC82" i="46"/>
  <c r="IB45" i="46"/>
  <c r="HU45" i="46"/>
  <c r="IC45" i="46"/>
  <c r="HV45" i="46"/>
  <c r="ID45" i="46"/>
  <c r="HW45" i="46"/>
  <c r="IE45" i="46"/>
  <c r="HZ45" i="46"/>
  <c r="IA45" i="46"/>
  <c r="IF45" i="46"/>
  <c r="IG45" i="46"/>
  <c r="HX45" i="46"/>
  <c r="HY45" i="46"/>
  <c r="IB78" i="46"/>
  <c r="HU78" i="46"/>
  <c r="IC78" i="46"/>
  <c r="HV78" i="46"/>
  <c r="ID78" i="46"/>
  <c r="HW78" i="46"/>
  <c r="IE78" i="46"/>
  <c r="HX78" i="46"/>
  <c r="IF78" i="46"/>
  <c r="HZ78" i="46"/>
  <c r="IA78" i="46"/>
  <c r="IG78" i="46"/>
  <c r="HY78" i="46"/>
  <c r="HU32" i="46"/>
  <c r="IC32" i="46"/>
  <c r="HV32" i="46"/>
  <c r="ID32" i="46"/>
  <c r="HW32" i="46"/>
  <c r="IE32" i="46"/>
  <c r="HX32" i="46"/>
  <c r="IF32" i="46"/>
  <c r="IA32" i="46"/>
  <c r="IB32" i="46"/>
  <c r="HY32" i="46"/>
  <c r="IG32" i="46"/>
  <c r="HZ32" i="46"/>
  <c r="HV92" i="46"/>
  <c r="ID92" i="46"/>
  <c r="HW92" i="46"/>
  <c r="IE92" i="46"/>
  <c r="HX92" i="46"/>
  <c r="IF92" i="46"/>
  <c r="HY92" i="46"/>
  <c r="IG92" i="46"/>
  <c r="HZ92" i="46"/>
  <c r="IB92" i="46"/>
  <c r="HU92" i="46"/>
  <c r="IC92" i="46"/>
  <c r="IA92" i="46"/>
  <c r="HU97" i="46"/>
  <c r="IC97" i="46"/>
  <c r="HV97" i="46"/>
  <c r="ID97" i="46"/>
  <c r="HW97" i="46"/>
  <c r="IE97" i="46"/>
  <c r="HX97" i="46"/>
  <c r="IF97" i="46"/>
  <c r="HY97" i="46"/>
  <c r="IG97" i="46"/>
  <c r="IA97" i="46"/>
  <c r="IB97" i="46"/>
  <c r="HZ97" i="46"/>
  <c r="HY77" i="46"/>
  <c r="IG77" i="46"/>
  <c r="HZ77" i="46"/>
  <c r="IA77" i="46"/>
  <c r="IB77" i="46"/>
  <c r="HU77" i="46"/>
  <c r="IC77" i="46"/>
  <c r="HW77" i="46"/>
  <c r="IE77" i="46"/>
  <c r="HX77" i="46"/>
  <c r="IF77" i="46"/>
  <c r="HV77" i="46"/>
  <c r="ID77" i="46"/>
  <c r="IB53" i="46"/>
  <c r="HU53" i="46"/>
  <c r="IC53" i="46"/>
  <c r="HV53" i="46"/>
  <c r="ID53" i="46"/>
  <c r="HW53" i="46"/>
  <c r="IE53" i="46"/>
  <c r="HZ53" i="46"/>
  <c r="IA53" i="46"/>
  <c r="HX53" i="46"/>
  <c r="HY53" i="46"/>
  <c r="IF53" i="46"/>
  <c r="HW87" i="46"/>
  <c r="IE87" i="46"/>
  <c r="HX87" i="46"/>
  <c r="IF87" i="46"/>
  <c r="HY87" i="46"/>
  <c r="IG87" i="46"/>
  <c r="HZ87" i="46"/>
  <c r="IA87" i="46"/>
  <c r="HU87" i="46"/>
  <c r="IC87" i="46"/>
  <c r="HV87" i="46"/>
  <c r="ID87" i="46"/>
  <c r="IB87" i="46"/>
  <c r="HU81" i="46"/>
  <c r="IC81" i="46"/>
  <c r="HV81" i="46"/>
  <c r="ID81" i="46"/>
  <c r="HW81" i="46"/>
  <c r="IE81" i="46"/>
  <c r="HX81" i="46"/>
  <c r="IF81" i="46"/>
  <c r="IA81" i="46"/>
  <c r="IB81" i="46"/>
  <c r="HZ81" i="46"/>
  <c r="HZ47" i="46"/>
  <c r="IA47" i="46"/>
  <c r="IB47" i="46"/>
  <c r="HU47" i="46"/>
  <c r="IC47" i="46"/>
  <c r="HX47" i="46"/>
  <c r="IF47" i="46"/>
  <c r="HY47" i="46"/>
  <c r="IG47" i="46"/>
  <c r="HV47" i="46"/>
  <c r="ID47" i="46"/>
  <c r="IE47" i="46"/>
  <c r="HW47" i="46"/>
  <c r="HV76" i="46"/>
  <c r="ID76" i="46"/>
  <c r="HW76" i="46"/>
  <c r="IE76" i="46"/>
  <c r="HX76" i="46"/>
  <c r="IF76" i="46"/>
  <c r="HY76" i="46"/>
  <c r="IG76" i="46"/>
  <c r="HZ76" i="46"/>
  <c r="IB76" i="46"/>
  <c r="HU76" i="46"/>
  <c r="IC76" i="46"/>
  <c r="IA76" i="46"/>
  <c r="HX98" i="46"/>
  <c r="IF98" i="46"/>
  <c r="HY98" i="46"/>
  <c r="IG98" i="46"/>
  <c r="HZ98" i="46"/>
  <c r="IA98" i="46"/>
  <c r="IB98" i="46"/>
  <c r="HV98" i="46"/>
  <c r="ID98" i="46"/>
  <c r="HW98" i="46"/>
  <c r="IE98" i="46"/>
  <c r="IC98" i="46"/>
  <c r="HU98" i="46"/>
  <c r="IB37" i="46"/>
  <c r="HU37" i="46"/>
  <c r="IC37" i="46"/>
  <c r="HV37" i="46"/>
  <c r="ID37" i="46"/>
  <c r="HW37" i="46"/>
  <c r="IE37" i="46"/>
  <c r="HZ37" i="46"/>
  <c r="IA37" i="46"/>
  <c r="HX37" i="46"/>
  <c r="HY37" i="46"/>
  <c r="IF37" i="46"/>
  <c r="IG37" i="46"/>
  <c r="HZ80" i="46"/>
  <c r="IA80" i="46"/>
  <c r="IB80" i="46"/>
  <c r="HU80" i="46"/>
  <c r="IC80" i="46"/>
  <c r="HV80" i="46"/>
  <c r="ID80" i="46"/>
  <c r="HX80" i="46"/>
  <c r="IF80" i="46"/>
  <c r="HY80" i="46"/>
  <c r="IG80" i="46"/>
  <c r="HW80" i="46"/>
  <c r="IE80" i="46"/>
  <c r="HU73" i="46"/>
  <c r="IC73" i="46"/>
  <c r="HZ73" i="46"/>
  <c r="HV73" i="46"/>
  <c r="ID73" i="46"/>
  <c r="HW73" i="46"/>
  <c r="IE73" i="46"/>
  <c r="HX73" i="46"/>
  <c r="IF73" i="46"/>
  <c r="HY73" i="46"/>
  <c r="IG73" i="46"/>
  <c r="IA73" i="46"/>
  <c r="IB73" i="46"/>
  <c r="IB102" i="46"/>
  <c r="HU102" i="46"/>
  <c r="IC102" i="46"/>
  <c r="HV102" i="46"/>
  <c r="ID102" i="46"/>
  <c r="HW102" i="46"/>
  <c r="IE102" i="46"/>
  <c r="HX102" i="46"/>
  <c r="IF102" i="46"/>
  <c r="HZ102" i="46"/>
  <c r="IA102" i="46"/>
  <c r="HY102" i="46"/>
  <c r="IG102" i="46"/>
  <c r="IA66" i="46"/>
  <c r="IB66" i="46"/>
  <c r="HU66" i="46"/>
  <c r="IC66" i="46"/>
  <c r="HV66" i="46"/>
  <c r="ID66" i="46"/>
  <c r="HY66" i="46"/>
  <c r="IG66" i="46"/>
  <c r="HZ66" i="46"/>
  <c r="HW66" i="46"/>
  <c r="HX66" i="46"/>
  <c r="IE66" i="46"/>
  <c r="IF66" i="46"/>
  <c r="HY60" i="46"/>
  <c r="IG60" i="46"/>
  <c r="HZ60" i="46"/>
  <c r="IA60" i="46"/>
  <c r="IB60" i="46"/>
  <c r="HW60" i="46"/>
  <c r="IE60" i="46"/>
  <c r="HX60" i="46"/>
  <c r="IF60" i="46"/>
  <c r="IC60" i="46"/>
  <c r="ID60" i="46"/>
  <c r="HU60" i="46"/>
  <c r="HV60" i="46"/>
  <c r="HX90" i="46"/>
  <c r="IF90" i="46"/>
  <c r="HY90" i="46"/>
  <c r="IG90" i="46"/>
  <c r="HZ90" i="46"/>
  <c r="IA90" i="46"/>
  <c r="IB90" i="46"/>
  <c r="HV90" i="46"/>
  <c r="ID90" i="46"/>
  <c r="HW90" i="46"/>
  <c r="IE90" i="46"/>
  <c r="HU90" i="46"/>
  <c r="IC90" i="46"/>
  <c r="IB94" i="46"/>
  <c r="HU94" i="46"/>
  <c r="IC94" i="46"/>
  <c r="HV94" i="46"/>
  <c r="ID94" i="46"/>
  <c r="HW94" i="46"/>
  <c r="IE94" i="46"/>
  <c r="HX94" i="46"/>
  <c r="IF94" i="46"/>
  <c r="HZ94" i="46"/>
  <c r="IA94" i="46"/>
  <c r="HY94" i="46"/>
  <c r="IG94" i="46"/>
  <c r="HZ55" i="46"/>
  <c r="IA55" i="46"/>
  <c r="IB55" i="46"/>
  <c r="HU55" i="46"/>
  <c r="IC55" i="46"/>
  <c r="HX55" i="46"/>
  <c r="IF55" i="46"/>
  <c r="HY55" i="46"/>
  <c r="IG55" i="46"/>
  <c r="ID55" i="46"/>
  <c r="IE55" i="46"/>
  <c r="HV55" i="46"/>
  <c r="HW55" i="46"/>
  <c r="IA50" i="46"/>
  <c r="IB50" i="46"/>
  <c r="HU50" i="46"/>
  <c r="IC50" i="46"/>
  <c r="HV50" i="46"/>
  <c r="ID50" i="46"/>
  <c r="HY50" i="46"/>
  <c r="HZ50" i="46"/>
  <c r="IE50" i="46"/>
  <c r="IF50" i="46"/>
  <c r="HW50" i="46"/>
  <c r="HX50" i="46"/>
  <c r="HW30" i="46"/>
  <c r="IE30" i="46"/>
  <c r="HX30" i="46"/>
  <c r="IF30" i="46"/>
  <c r="HY30" i="46"/>
  <c r="HZ30" i="46"/>
  <c r="HU30" i="46"/>
  <c r="IC30" i="46"/>
  <c r="HV30" i="46"/>
  <c r="ID30" i="46"/>
  <c r="IA30" i="46"/>
  <c r="IB30" i="46"/>
  <c r="HZ23" i="46"/>
  <c r="IA23" i="46"/>
  <c r="IB23" i="46"/>
  <c r="HU23" i="46"/>
  <c r="IC23" i="46"/>
  <c r="HX23" i="46"/>
  <c r="IF23" i="46"/>
  <c r="HY23" i="46"/>
  <c r="IG23" i="46"/>
  <c r="ID23" i="46"/>
  <c r="IE23" i="46"/>
  <c r="HV23" i="46"/>
  <c r="HW23" i="46"/>
  <c r="HW38" i="46"/>
  <c r="IE38" i="46"/>
  <c r="HX38" i="46"/>
  <c r="IF38" i="46"/>
  <c r="HY38" i="46"/>
  <c r="IG38" i="46"/>
  <c r="HZ38" i="46"/>
  <c r="HU38" i="46"/>
  <c r="IC38" i="46"/>
  <c r="HV38" i="46"/>
  <c r="ID38" i="46"/>
  <c r="IA38" i="46"/>
  <c r="IB38" i="46"/>
  <c r="IA18" i="46"/>
  <c r="IB18" i="46"/>
  <c r="HU18" i="46"/>
  <c r="IC18" i="46"/>
  <c r="HV18" i="46"/>
  <c r="ID18" i="46"/>
  <c r="HY18" i="46"/>
  <c r="IG18" i="46"/>
  <c r="HZ18" i="46"/>
  <c r="IE18" i="46"/>
  <c r="IF18" i="46"/>
  <c r="HW18" i="46"/>
  <c r="HX18" i="46"/>
  <c r="HY52" i="46"/>
  <c r="IG52" i="46"/>
  <c r="HZ52" i="46"/>
  <c r="IA52" i="46"/>
  <c r="IB52" i="46"/>
  <c r="HW52" i="46"/>
  <c r="IE52" i="46"/>
  <c r="HX52" i="46"/>
  <c r="IF52" i="46"/>
  <c r="HU52" i="46"/>
  <c r="HV52" i="46"/>
  <c r="IC52" i="46"/>
  <c r="ID52" i="46"/>
  <c r="HY28" i="46"/>
  <c r="IG28" i="46"/>
  <c r="HZ28" i="46"/>
  <c r="IA28" i="46"/>
  <c r="IB28" i="46"/>
  <c r="HW28" i="46"/>
  <c r="IE28" i="46"/>
  <c r="HX28" i="46"/>
  <c r="IF28" i="46"/>
  <c r="IC28" i="46"/>
  <c r="ID28" i="46"/>
  <c r="HU28" i="46"/>
  <c r="HV28" i="46"/>
  <c r="IA75" i="46"/>
  <c r="IB75" i="46"/>
  <c r="HU75" i="46"/>
  <c r="IC75" i="46"/>
  <c r="HV75" i="46"/>
  <c r="ID75" i="46"/>
  <c r="HW75" i="46"/>
  <c r="IE75" i="46"/>
  <c r="HY75" i="46"/>
  <c r="IG75" i="46"/>
  <c r="HZ75" i="46"/>
  <c r="HX75" i="46"/>
  <c r="IF75" i="46"/>
  <c r="HU56" i="46"/>
  <c r="IC56" i="46"/>
  <c r="HV56" i="46"/>
  <c r="ID56" i="46"/>
  <c r="HW56" i="46"/>
  <c r="IE56" i="46"/>
  <c r="HX56" i="46"/>
  <c r="IF56" i="46"/>
  <c r="IA56" i="46"/>
  <c r="IB56" i="46"/>
  <c r="HY56" i="46"/>
  <c r="HZ56" i="46"/>
  <c r="IG56" i="46"/>
  <c r="HY20" i="46"/>
  <c r="IG20" i="46"/>
  <c r="HZ20" i="46"/>
  <c r="IA20" i="46"/>
  <c r="IB20" i="46"/>
  <c r="HW20" i="46"/>
  <c r="IE20" i="46"/>
  <c r="HX20" i="46"/>
  <c r="IF20" i="46"/>
  <c r="HV20" i="46"/>
  <c r="HU20" i="46"/>
  <c r="IC20" i="46"/>
  <c r="ID20" i="46"/>
  <c r="HX41" i="46"/>
  <c r="IF41" i="46"/>
  <c r="HY41" i="46"/>
  <c r="IG41" i="46"/>
  <c r="HZ41" i="46"/>
  <c r="IA41" i="46"/>
  <c r="HV41" i="46"/>
  <c r="ID41" i="46"/>
  <c r="HW41" i="46"/>
  <c r="IE41" i="46"/>
  <c r="HU41" i="46"/>
  <c r="IB41" i="46"/>
  <c r="IC41" i="46"/>
  <c r="IB86" i="46"/>
  <c r="HU86" i="46"/>
  <c r="IC86" i="46"/>
  <c r="HV86" i="46"/>
  <c r="ID86" i="46"/>
  <c r="HW86" i="46"/>
  <c r="IE86" i="46"/>
  <c r="HX86" i="46"/>
  <c r="IF86" i="46"/>
  <c r="HZ86" i="46"/>
  <c r="IA86" i="46"/>
  <c r="HZ31" i="46"/>
  <c r="IA31" i="46"/>
  <c r="IB31" i="46"/>
  <c r="HU31" i="46"/>
  <c r="IC31" i="46"/>
  <c r="HX31" i="46"/>
  <c r="IF31" i="46"/>
  <c r="HY31" i="46"/>
  <c r="IG31" i="46"/>
  <c r="HV31" i="46"/>
  <c r="HW31" i="46"/>
  <c r="ID31" i="46"/>
  <c r="IE31" i="46"/>
  <c r="HZ72" i="46"/>
  <c r="IA72" i="46"/>
  <c r="IB72" i="46"/>
  <c r="HU72" i="46"/>
  <c r="IC72" i="46"/>
  <c r="IE72" i="46"/>
  <c r="HV72" i="46"/>
  <c r="ID72" i="46"/>
  <c r="HX72" i="46"/>
  <c r="IF72" i="46"/>
  <c r="HW72" i="46"/>
  <c r="HY72" i="46"/>
  <c r="IG72" i="46"/>
  <c r="HX74" i="46"/>
  <c r="IF74" i="46"/>
  <c r="HY74" i="46"/>
  <c r="IG74" i="46"/>
  <c r="HZ74" i="46"/>
  <c r="IA74" i="46"/>
  <c r="IB74" i="46"/>
  <c r="HV74" i="46"/>
  <c r="ID74" i="46"/>
  <c r="HW74" i="46"/>
  <c r="IE74" i="46"/>
  <c r="HU74" i="46"/>
  <c r="IC74" i="46"/>
  <c r="HU24" i="46"/>
  <c r="IC24" i="46"/>
  <c r="HV24" i="46"/>
  <c r="ID24" i="46"/>
  <c r="HW24" i="46"/>
  <c r="IE24" i="46"/>
  <c r="HX24" i="46"/>
  <c r="IF24" i="46"/>
  <c r="IA24" i="46"/>
  <c r="IB24" i="46"/>
  <c r="HY24" i="46"/>
  <c r="HZ24" i="46"/>
  <c r="IG24" i="46"/>
  <c r="IB61" i="46"/>
  <c r="HU61" i="46"/>
  <c r="IC61" i="46"/>
  <c r="HV61" i="46"/>
  <c r="ID61" i="46"/>
  <c r="HW61" i="46"/>
  <c r="IE61" i="46"/>
  <c r="HZ61" i="46"/>
  <c r="IA61" i="46"/>
  <c r="HX61" i="46"/>
  <c r="IG61" i="46"/>
  <c r="HY61" i="46"/>
  <c r="IF61" i="46"/>
  <c r="HM20" i="46"/>
  <c r="HM45" i="46"/>
  <c r="GR21" i="46"/>
  <c r="GR37" i="46"/>
  <c r="GR31" i="46"/>
  <c r="FN19" i="46"/>
  <c r="FN22" i="46"/>
  <c r="FN21" i="46"/>
  <c r="FV20" i="46"/>
  <c r="FW20" i="46" s="1"/>
  <c r="FN20" i="46"/>
  <c r="FN18" i="46"/>
  <c r="HJ63" i="46"/>
  <c r="GZ63" i="46"/>
  <c r="HI63" i="46"/>
  <c r="HF63" i="46"/>
  <c r="HA63" i="46"/>
  <c r="HH63" i="46"/>
  <c r="HE63" i="46"/>
  <c r="HB63" i="46"/>
  <c r="HD63" i="46"/>
  <c r="HJ15" i="46"/>
  <c r="HB15" i="46"/>
  <c r="HI15" i="46"/>
  <c r="HH15" i="46"/>
  <c r="HF15" i="46"/>
  <c r="HA15" i="46"/>
  <c r="HD15" i="46"/>
  <c r="GZ15" i="46"/>
  <c r="HG20" i="46"/>
  <c r="HG18" i="46"/>
  <c r="EN15" i="46"/>
  <c r="FM63" i="46"/>
  <c r="FU63" i="46"/>
  <c r="FN63" i="46"/>
  <c r="FO63" i="46"/>
  <c r="FP63" i="46"/>
  <c r="FQ63" i="46"/>
  <c r="FL63" i="46"/>
  <c r="FT63" i="46"/>
  <c r="FJ63" i="46"/>
  <c r="FK63" i="46"/>
  <c r="FR63" i="46"/>
  <c r="FS63" i="46"/>
  <c r="FO15" i="46"/>
  <c r="FP15" i="46"/>
  <c r="FL15" i="46"/>
  <c r="FQ15" i="46"/>
  <c r="FT15" i="46"/>
  <c r="FR15" i="46"/>
  <c r="FK15" i="46"/>
  <c r="FS15" i="46"/>
  <c r="FM15" i="46"/>
  <c r="FU15" i="46"/>
  <c r="EP15" i="46"/>
  <c r="EX15" i="46"/>
  <c r="EQ15" i="46"/>
  <c r="EY15" i="46"/>
  <c r="ES15" i="46"/>
  <c r="ET15" i="46"/>
  <c r="EO15" i="46"/>
  <c r="EW15" i="46"/>
  <c r="EU15" i="46"/>
  <c r="EV15" i="46"/>
  <c r="EU63" i="46"/>
  <c r="EQ63" i="46"/>
  <c r="EY63" i="46"/>
  <c r="EN63" i="46"/>
  <c r="ES63" i="46"/>
  <c r="EO63" i="46"/>
  <c r="ET63" i="46"/>
  <c r="EP63" i="46"/>
  <c r="EW63" i="46"/>
  <c r="EX63" i="46"/>
  <c r="EZ102" i="46"/>
  <c r="EZ100" i="46"/>
  <c r="EZ101" i="46"/>
  <c r="EZ98" i="46"/>
  <c r="EZ99" i="46"/>
  <c r="ER97" i="46"/>
  <c r="PK68" i="2"/>
  <c r="KL68" i="2"/>
  <c r="NW45" i="2"/>
  <c r="PJ68" i="2"/>
  <c r="KM68" i="2"/>
  <c r="NZ45" i="2"/>
  <c r="PN68" i="2"/>
  <c r="KJ68" i="2"/>
  <c r="NV45" i="2"/>
  <c r="NY45" i="2"/>
  <c r="NM68" i="2"/>
  <c r="NZ29" i="2"/>
  <c r="NL68" i="2"/>
  <c r="NV29" i="2"/>
  <c r="NP68" i="2"/>
  <c r="NW29" i="2"/>
  <c r="NX29" i="2"/>
  <c r="KD48" i="2"/>
  <c r="LY29" i="2"/>
  <c r="MA29" i="2"/>
  <c r="MH45" i="2"/>
  <c r="MB29" i="2"/>
  <c r="KB68" i="2"/>
  <c r="LZ29" i="2"/>
  <c r="KA68" i="2"/>
  <c r="LX68" i="2"/>
  <c r="KJ29" i="2"/>
  <c r="KD68" i="2"/>
  <c r="MJ45" i="2"/>
  <c r="MK45" i="2"/>
  <c r="ML45" i="2"/>
  <c r="OQ59" i="2"/>
  <c r="OS59" i="2"/>
  <c r="ER84" i="46"/>
  <c r="JI48" i="2"/>
  <c r="JF48" i="2"/>
  <c r="JG48" i="2"/>
  <c r="ER21" i="46"/>
  <c r="JH48" i="2"/>
  <c r="EZ40" i="46"/>
  <c r="FA40" i="46" s="1"/>
  <c r="IY48" i="2"/>
  <c r="LO29" i="2"/>
  <c r="LP29" i="2"/>
  <c r="ER26" i="46"/>
  <c r="LQ29" i="2"/>
  <c r="EZ90" i="46"/>
  <c r="EZ89" i="46"/>
  <c r="KC48" i="2"/>
  <c r="KA48" i="2"/>
  <c r="KN29" i="2"/>
  <c r="KK29" i="2"/>
  <c r="IO45" i="2"/>
  <c r="IN45" i="2"/>
  <c r="IM45" i="2"/>
  <c r="IL45" i="2"/>
  <c r="IP45" i="2"/>
  <c r="KL29" i="2"/>
  <c r="IY45" i="2"/>
  <c r="IX45" i="2"/>
  <c r="IV45" i="2"/>
  <c r="IW45" i="2"/>
  <c r="IZ45" i="2"/>
  <c r="ER79" i="46"/>
  <c r="KK45" i="2"/>
  <c r="KN45" i="2"/>
  <c r="KJ45" i="2"/>
  <c r="KM45" i="2"/>
  <c r="KL45" i="2"/>
  <c r="IV48" i="2"/>
  <c r="JF68" i="2"/>
  <c r="ER74" i="46"/>
  <c r="IW48" i="2"/>
  <c r="IX48" i="2"/>
  <c r="EZ74" i="46"/>
  <c r="ER28" i="46"/>
  <c r="ER31" i="46"/>
  <c r="ER37" i="46"/>
  <c r="HG55" i="46"/>
  <c r="EZ79" i="46"/>
  <c r="EZ38" i="46"/>
  <c r="FA38" i="46" s="1"/>
  <c r="EZ80" i="46"/>
  <c r="FV37" i="46"/>
  <c r="FW37" i="46" s="1"/>
  <c r="T40" i="45"/>
  <c r="U40" i="45" s="1"/>
  <c r="JB46" i="46" s="1"/>
  <c r="T44" i="45"/>
  <c r="U44" i="45" s="1"/>
  <c r="FV50" i="46" s="1"/>
  <c r="FW50" i="46" s="1"/>
  <c r="T24" i="45"/>
  <c r="U24" i="45" s="1"/>
  <c r="FV30" i="46" s="1"/>
  <c r="FW30" i="46" s="1"/>
  <c r="ER30" i="46"/>
  <c r="T28" i="45"/>
  <c r="U28" i="45" s="1"/>
  <c r="FV34" i="46" s="1"/>
  <c r="FW34" i="46" s="1"/>
  <c r="ER34" i="46"/>
  <c r="EZ87" i="46"/>
  <c r="HG69" i="46"/>
  <c r="EZ32" i="46"/>
  <c r="FA32" i="46" s="1"/>
  <c r="ER29" i="46"/>
  <c r="ER36" i="46"/>
  <c r="EZ37" i="46"/>
  <c r="FA37" i="46" s="1"/>
  <c r="ER35" i="46"/>
  <c r="EZ31" i="46"/>
  <c r="FA31" i="46" s="1"/>
  <c r="GQ45" i="46"/>
  <c r="GR45" i="46" s="1"/>
  <c r="K9" i="45"/>
  <c r="ER15" i="46" s="1"/>
  <c r="ER32" i="46"/>
  <c r="EZ84" i="46"/>
  <c r="ER38" i="46"/>
  <c r="EZ28" i="46"/>
  <c r="FA28" i="46" s="1"/>
  <c r="EZ29" i="46"/>
  <c r="FA29" i="46" s="1"/>
  <c r="OS45" i="2"/>
  <c r="OP45" i="2"/>
  <c r="OR45" i="2"/>
  <c r="OQ45" i="2"/>
  <c r="OT45" i="2"/>
  <c r="JG68" i="2"/>
  <c r="JH68" i="2"/>
  <c r="ER58" i="46"/>
  <c r="IC45" i="2"/>
  <c r="ID45" i="2"/>
  <c r="IB45" i="2"/>
  <c r="IF45" i="2" s="1"/>
  <c r="IE45" i="2"/>
  <c r="PL45" i="2"/>
  <c r="PK45" i="2"/>
  <c r="PN45" i="2"/>
  <c r="PJ45" i="2"/>
  <c r="PM45" i="2"/>
  <c r="EZ21" i="46"/>
  <c r="FA21" i="46" s="1"/>
  <c r="K80" i="45"/>
  <c r="T80" i="45" s="1"/>
  <c r="U80" i="45" s="1"/>
  <c r="EZ86" i="46" s="1"/>
  <c r="EZ88" i="46"/>
  <c r="JJ68" i="2"/>
  <c r="K10" i="45"/>
  <c r="GI16" i="46" s="1"/>
  <c r="K11" i="45"/>
  <c r="IT17" i="46" s="1"/>
  <c r="MR45" i="2"/>
  <c r="MS45" i="2"/>
  <c r="MT45" i="2"/>
  <c r="MU45" i="2"/>
  <c r="MV45" i="2"/>
  <c r="OI48" i="2"/>
  <c r="OG48" i="2"/>
  <c r="OF48" i="2"/>
  <c r="OJ48" i="2"/>
  <c r="OH48" i="2"/>
  <c r="PL48" i="2"/>
  <c r="PK48" i="2"/>
  <c r="ER90" i="46"/>
  <c r="PJ48" i="2"/>
  <c r="PM48" i="2"/>
  <c r="EZ70" i="46"/>
  <c r="FA70" i="46" s="1"/>
  <c r="ND29" i="2"/>
  <c r="NC29" i="2"/>
  <c r="NB29" i="2"/>
  <c r="NF29" i="2"/>
  <c r="NE29" i="2"/>
  <c r="K90" i="45"/>
  <c r="T90" i="45" s="1"/>
  <c r="U90" i="45" s="1"/>
  <c r="EZ96" i="46" s="1"/>
  <c r="ER70" i="46"/>
  <c r="T79" i="45"/>
  <c r="U79" i="45" s="1"/>
  <c r="EZ85" i="46" s="1"/>
  <c r="ER85" i="46"/>
  <c r="ER66" i="46"/>
  <c r="EZ66" i="46"/>
  <c r="FA66" i="46" s="1"/>
  <c r="LG68" i="2"/>
  <c r="LE68" i="2"/>
  <c r="LF68" i="2"/>
  <c r="LH68" i="2"/>
  <c r="LD68" i="2"/>
  <c r="K75" i="45"/>
  <c r="HY81" i="46" s="1"/>
  <c r="K27" i="45"/>
  <c r="FN33" i="46" s="1"/>
  <c r="K62" i="45"/>
  <c r="FN68" i="46" s="1"/>
  <c r="ER24" i="46"/>
  <c r="NM59" i="2"/>
  <c r="NL59" i="2"/>
  <c r="NP59" i="2"/>
  <c r="NO59" i="2"/>
  <c r="NN59" i="2"/>
  <c r="MS59" i="2"/>
  <c r="MV59" i="2"/>
  <c r="MU59" i="2"/>
  <c r="MT59" i="2"/>
  <c r="MR59" i="2"/>
  <c r="ML59" i="2"/>
  <c r="MK59" i="2"/>
  <c r="MI59" i="2"/>
  <c r="MJ59" i="2"/>
  <c r="MH59" i="2"/>
  <c r="LR45" i="2"/>
  <c r="LN45" i="2"/>
  <c r="LP45" i="2"/>
  <c r="LO45" i="2"/>
  <c r="LQ45" i="2"/>
  <c r="ER57" i="46"/>
  <c r="ER67" i="46"/>
  <c r="EZ67" i="46"/>
  <c r="FA67" i="46" s="1"/>
  <c r="IP29" i="2"/>
  <c r="IO29" i="2"/>
  <c r="IL29" i="2"/>
  <c r="IN29" i="2"/>
  <c r="IM29" i="2"/>
  <c r="EZ57" i="46"/>
  <c r="FA57" i="46" s="1"/>
  <c r="EZ24" i="46"/>
  <c r="FA24" i="46" s="1"/>
  <c r="ER72" i="46"/>
  <c r="EZ97" i="46"/>
  <c r="EZ72" i="46"/>
  <c r="ER88" i="46"/>
  <c r="ER65" i="46"/>
  <c r="HG45" i="46"/>
  <c r="EZ22" i="46"/>
  <c r="FA22" i="46" s="1"/>
  <c r="EZ65" i="46"/>
  <c r="FA65" i="46" s="1"/>
  <c r="ER25" i="46"/>
  <c r="ER56" i="46"/>
  <c r="ER22" i="46"/>
  <c r="EZ58" i="46"/>
  <c r="FA58" i="46" s="1"/>
  <c r="EZ92" i="46"/>
  <c r="EZ25" i="46"/>
  <c r="FA25" i="46" s="1"/>
  <c r="EZ19" i="46"/>
  <c r="FA19" i="46" s="1"/>
  <c r="EZ56" i="46"/>
  <c r="FA56" i="46" s="1"/>
  <c r="EZ95" i="46"/>
  <c r="ER19" i="46"/>
  <c r="EZ49" i="46"/>
  <c r="FA49" i="46" s="1"/>
  <c r="HG46" i="46"/>
  <c r="ER95" i="46"/>
  <c r="ER49" i="46"/>
  <c r="ER92" i="46"/>
  <c r="KD17" i="2"/>
  <c r="KE37" i="2" s="1"/>
  <c r="KC17" i="2"/>
  <c r="KB17" i="2"/>
  <c r="KA17" i="2"/>
  <c r="LY17" i="2"/>
  <c r="MB17" i="2"/>
  <c r="MA17" i="2"/>
  <c r="LZ17" i="2"/>
  <c r="LX17" i="2"/>
  <c r="GD63" i="46"/>
  <c r="JB32" i="46"/>
  <c r="JC32" i="46" s="1"/>
  <c r="JB37" i="46"/>
  <c r="JC37" i="46" s="1"/>
  <c r="ER83" i="46"/>
  <c r="EZ91" i="46"/>
  <c r="JB21" i="46"/>
  <c r="JB55" i="46"/>
  <c r="JC55" i="46" s="1"/>
  <c r="NY62" i="2"/>
  <c r="NW62" i="2"/>
  <c r="NV62" i="2"/>
  <c r="NZ62" i="2"/>
  <c r="NX62" i="2"/>
  <c r="JB100" i="46"/>
  <c r="ER64" i="46"/>
  <c r="EZ54" i="46"/>
  <c r="FA54" i="46" s="1"/>
  <c r="ER50" i="46"/>
  <c r="JB26" i="46"/>
  <c r="JC26" i="46" s="1"/>
  <c r="JB44" i="46"/>
  <c r="FI63" i="46"/>
  <c r="JB93" i="46"/>
  <c r="PL17" i="2"/>
  <c r="PJ17" i="2"/>
  <c r="PN17" i="2"/>
  <c r="PO17" i="2" s="1"/>
  <c r="PK17" i="2"/>
  <c r="PM17" i="2"/>
  <c r="JB64" i="46"/>
  <c r="JC64" i="46" s="1"/>
  <c r="ER55" i="46"/>
  <c r="JB102" i="46"/>
  <c r="MK62" i="2"/>
  <c r="MI62" i="2"/>
  <c r="MH62" i="2"/>
  <c r="ML62" i="2"/>
  <c r="MJ62" i="2"/>
  <c r="ER91" i="46"/>
  <c r="EZ51" i="46"/>
  <c r="FA51" i="46" s="1"/>
  <c r="JB66" i="46"/>
  <c r="JC66" i="46" s="1"/>
  <c r="JJ62" i="2"/>
  <c r="JH62" i="2"/>
  <c r="JG62" i="2"/>
  <c r="JI62" i="2"/>
  <c r="JF62" i="2"/>
  <c r="JB83" i="46"/>
  <c r="JB47" i="46"/>
  <c r="OS17" i="2"/>
  <c r="OT17" i="2"/>
  <c r="OU17" i="2" s="1"/>
  <c r="OR17" i="2"/>
  <c r="OQ17" i="2"/>
  <c r="OP17" i="2"/>
  <c r="JB41" i="46"/>
  <c r="JC41" i="46" s="1"/>
  <c r="JB98" i="46"/>
  <c r="IO63" i="46"/>
  <c r="JB48" i="46"/>
  <c r="ER69" i="46"/>
  <c r="JB74" i="46"/>
  <c r="KV17" i="2"/>
  <c r="KX17" i="2"/>
  <c r="KY28" i="2" s="1"/>
  <c r="KW17" i="2"/>
  <c r="KU17" i="2"/>
  <c r="KT17" i="2"/>
  <c r="EZ52" i="46"/>
  <c r="FA52" i="46" s="1"/>
  <c r="IO17" i="2"/>
  <c r="IP17" i="2"/>
  <c r="IQ17" i="2" s="1"/>
  <c r="IQ25" i="2" s="1"/>
  <c r="IN17" i="2"/>
  <c r="IM17" i="2"/>
  <c r="IL17" i="2"/>
  <c r="JB49" i="46"/>
  <c r="JC49" i="46" s="1"/>
  <c r="JB52" i="46"/>
  <c r="JC52" i="46" s="1"/>
  <c r="JB67" i="46"/>
  <c r="JC67" i="46" s="1"/>
  <c r="OJ17" i="2"/>
  <c r="OK17" i="2" s="1"/>
  <c r="OF17" i="2"/>
  <c r="OI17" i="2"/>
  <c r="OH17" i="2"/>
  <c r="OG17" i="2"/>
  <c r="ER71" i="46"/>
  <c r="JB36" i="46"/>
  <c r="JC36" i="46" s="1"/>
  <c r="LG62" i="2"/>
  <c r="LE62" i="2"/>
  <c r="LD62" i="2"/>
  <c r="LH62" i="2"/>
  <c r="LF62" i="2"/>
  <c r="KD62" i="2"/>
  <c r="KB62" i="2"/>
  <c r="KA62" i="2"/>
  <c r="KC62" i="2"/>
  <c r="EZ62" i="46"/>
  <c r="FA62" i="46" s="1"/>
  <c r="ER63" i="46"/>
  <c r="EM63" i="46"/>
  <c r="EV63" i="46"/>
  <c r="EZ55" i="46"/>
  <c r="FA55" i="46" s="1"/>
  <c r="JB101" i="46"/>
  <c r="EZ20" i="46"/>
  <c r="FA20" i="46" s="1"/>
  <c r="JB84" i="46"/>
  <c r="ER94" i="46"/>
  <c r="HT63" i="46"/>
  <c r="ER48" i="46"/>
  <c r="PM62" i="2"/>
  <c r="PK62" i="2"/>
  <c r="PJ62" i="2"/>
  <c r="PN62" i="2"/>
  <c r="PL62" i="2"/>
  <c r="IN62" i="2"/>
  <c r="IM62" i="2"/>
  <c r="IP62" i="2"/>
  <c r="IO62" i="2"/>
  <c r="IL62" i="2"/>
  <c r="GQ36" i="46"/>
  <c r="GR36" i="46" s="1"/>
  <c r="EZ23" i="46"/>
  <c r="FA23" i="46" s="1"/>
  <c r="JB80" i="46"/>
  <c r="ID62" i="2"/>
  <c r="IC62" i="2"/>
  <c r="IE62" i="2"/>
  <c r="IB62" i="2"/>
  <c r="IF62" i="2" s="1"/>
  <c r="ER54" i="46"/>
  <c r="FI15" i="46"/>
  <c r="FJ15" i="46"/>
  <c r="JB78" i="46"/>
  <c r="EZ71" i="46"/>
  <c r="FA71" i="46" s="1"/>
  <c r="JB99" i="46"/>
  <c r="GQ32" i="46"/>
  <c r="GR32" i="46" s="1"/>
  <c r="T29" i="45"/>
  <c r="U29" i="45" s="1"/>
  <c r="FV35" i="46" s="1"/>
  <c r="FW35" i="46" s="1"/>
  <c r="T47" i="45"/>
  <c r="U47" i="45" s="1"/>
  <c r="JB53" i="46" s="1"/>
  <c r="JC53" i="46" s="1"/>
  <c r="ER53" i="46"/>
  <c r="HT15" i="46"/>
  <c r="MA62" i="2"/>
  <c r="LY62" i="2"/>
  <c r="LX62" i="2"/>
  <c r="MB62" i="2"/>
  <c r="LZ62" i="2"/>
  <c r="JB65" i="46"/>
  <c r="JC65" i="46" s="1"/>
  <c r="JB29" i="46"/>
  <c r="JC29" i="46" s="1"/>
  <c r="EZ48" i="46"/>
  <c r="FA48" i="46" s="1"/>
  <c r="JB62" i="46"/>
  <c r="JC62" i="46" s="1"/>
  <c r="EZ93" i="46"/>
  <c r="JB43" i="46"/>
  <c r="KM17" i="2"/>
  <c r="KN17" i="2"/>
  <c r="KO21" i="2" s="1"/>
  <c r="KL17" i="2"/>
  <c r="KK17" i="2"/>
  <c r="KJ17" i="2"/>
  <c r="JB19" i="46"/>
  <c r="JB82" i="46"/>
  <c r="JB61" i="46"/>
  <c r="JC61" i="46" s="1"/>
  <c r="LQ62" i="2"/>
  <c r="LO62" i="2"/>
  <c r="LN62" i="2"/>
  <c r="LR62" i="2"/>
  <c r="LP62" i="2"/>
  <c r="JQ17" i="2"/>
  <c r="JS17" i="2"/>
  <c r="JR17" i="2"/>
  <c r="JT17" i="2"/>
  <c r="JU49" i="2" s="1"/>
  <c r="HC15" i="46"/>
  <c r="GY15" i="46"/>
  <c r="HK15" i="46"/>
  <c r="NE62" i="2"/>
  <c r="NC62" i="2"/>
  <c r="NB62" i="2"/>
  <c r="NF62" i="2"/>
  <c r="ND62" i="2"/>
  <c r="IE17" i="2"/>
  <c r="ID17" i="2"/>
  <c r="IC17" i="2"/>
  <c r="IB17" i="2"/>
  <c r="IF17" i="2" s="1"/>
  <c r="JB94" i="46"/>
  <c r="JB58" i="46"/>
  <c r="JC58" i="46" s="1"/>
  <c r="LO17" i="2"/>
  <c r="LP17" i="2"/>
  <c r="LN17" i="2"/>
  <c r="LQ17" i="2"/>
  <c r="LR17" i="2"/>
  <c r="LS44" i="2" s="1"/>
  <c r="JB75" i="46"/>
  <c r="ER51" i="46"/>
  <c r="JB72" i="46"/>
  <c r="JB24" i="46"/>
  <c r="JC24" i="46" s="1"/>
  <c r="KW62" i="2"/>
  <c r="KU62" i="2"/>
  <c r="KT62" i="2"/>
  <c r="KX62" i="2"/>
  <c r="KV62" i="2"/>
  <c r="MH17" i="2"/>
  <c r="ML17" i="2"/>
  <c r="MM52" i="2" s="1"/>
  <c r="MK17" i="2"/>
  <c r="MJ17" i="2"/>
  <c r="MI17" i="2"/>
  <c r="ER52" i="46"/>
  <c r="ER23" i="46"/>
  <c r="MU62" i="2"/>
  <c r="MS62" i="2"/>
  <c r="MR62" i="2"/>
  <c r="MV62" i="2"/>
  <c r="MT62" i="2"/>
  <c r="ER82" i="46"/>
  <c r="JB59" i="46"/>
  <c r="JC59" i="46" s="1"/>
  <c r="JB79" i="46"/>
  <c r="EZ18" i="46"/>
  <c r="FA18" i="46" s="1"/>
  <c r="JB39" i="46"/>
  <c r="JC39" i="46" s="1"/>
  <c r="OI62" i="2"/>
  <c r="OG62" i="2"/>
  <c r="OF62" i="2"/>
  <c r="OJ62" i="2"/>
  <c r="OH62" i="2"/>
  <c r="JB22" i="46"/>
  <c r="HG79" i="46"/>
  <c r="JB20" i="46"/>
  <c r="ND17" i="2"/>
  <c r="NF17" i="2"/>
  <c r="NE17" i="2"/>
  <c r="NB17" i="2"/>
  <c r="NC17" i="2"/>
  <c r="T57" i="45"/>
  <c r="U57" i="45" s="1"/>
  <c r="GQ63" i="46" s="1"/>
  <c r="GR63" i="46" s="1"/>
  <c r="JB51" i="46"/>
  <c r="JB38" i="46"/>
  <c r="JC38" i="46" s="1"/>
  <c r="JT62" i="2"/>
  <c r="JR62" i="2"/>
  <c r="JQ62" i="2"/>
  <c r="JS62" i="2"/>
  <c r="JB76" i="46"/>
  <c r="EZ83" i="46"/>
  <c r="JB71" i="46"/>
  <c r="JC71" i="46" s="1"/>
  <c r="JB95" i="46"/>
  <c r="JB92" i="46"/>
  <c r="ER20" i="46"/>
  <c r="KM62" i="2"/>
  <c r="KK62" i="2"/>
  <c r="KJ62" i="2"/>
  <c r="KN62" i="2"/>
  <c r="KL62" i="2"/>
  <c r="JB25" i="46"/>
  <c r="JC25" i="46" s="1"/>
  <c r="JB69" i="46"/>
  <c r="JC69" i="46" s="1"/>
  <c r="IO15" i="46"/>
  <c r="JB57" i="46"/>
  <c r="JC57" i="46" s="1"/>
  <c r="EZ73" i="46"/>
  <c r="EZ64" i="46"/>
  <c r="FA64" i="46" s="1"/>
  <c r="EZ82" i="46"/>
  <c r="JB70" i="46"/>
  <c r="JB90" i="46"/>
  <c r="NM17" i="2"/>
  <c r="NL17" i="2"/>
  <c r="NP17" i="2"/>
  <c r="NQ35" i="2" s="1"/>
  <c r="NN17" i="2"/>
  <c r="NO17" i="2"/>
  <c r="JB31" i="46"/>
  <c r="JC31" i="46" s="1"/>
  <c r="JB45" i="46"/>
  <c r="JB40" i="46"/>
  <c r="JC40" i="46" s="1"/>
  <c r="NO62" i="2"/>
  <c r="NM62" i="2"/>
  <c r="NL62" i="2"/>
  <c r="NP62" i="2"/>
  <c r="NN62" i="2"/>
  <c r="JB88" i="46"/>
  <c r="JB54" i="46"/>
  <c r="JC54" i="46" s="1"/>
  <c r="IY17" i="2"/>
  <c r="IV17" i="2"/>
  <c r="IZ17" i="2"/>
  <c r="JA25" i="2" s="1"/>
  <c r="IW17" i="2"/>
  <c r="IX17" i="2"/>
  <c r="EM15" i="46"/>
  <c r="JB91" i="46"/>
  <c r="LE17" i="2"/>
  <c r="LH17" i="2"/>
  <c r="LI17" i="2" s="1"/>
  <c r="LG17" i="2"/>
  <c r="LD17" i="2"/>
  <c r="LF17" i="2"/>
  <c r="IZ62" i="2"/>
  <c r="IX62" i="2"/>
  <c r="IW62" i="2"/>
  <c r="IY62" i="2"/>
  <c r="IV62" i="2"/>
  <c r="JB77" i="46"/>
  <c r="JB23" i="46"/>
  <c r="ER93" i="46"/>
  <c r="GQ28" i="46"/>
  <c r="GR28" i="46" s="1"/>
  <c r="JB27" i="46"/>
  <c r="JC27" i="46" s="1"/>
  <c r="JB73" i="46"/>
  <c r="OS62" i="2"/>
  <c r="OQ62" i="2"/>
  <c r="OP62" i="2"/>
  <c r="OT62" i="2"/>
  <c r="OR62" i="2"/>
  <c r="HL63" i="46"/>
  <c r="HK63" i="46"/>
  <c r="HG63" i="46"/>
  <c r="HC63" i="46"/>
  <c r="GY63" i="46"/>
  <c r="GQ26" i="46"/>
  <c r="GR26" i="46" s="1"/>
  <c r="GD15" i="46"/>
  <c r="JB60" i="46"/>
  <c r="JC60" i="46" s="1"/>
  <c r="ER62" i="46"/>
  <c r="JB87" i="46"/>
  <c r="PC62" i="2"/>
  <c r="PA62" i="2"/>
  <c r="OZ62" i="2"/>
  <c r="PD62" i="2"/>
  <c r="PB62" i="2"/>
  <c r="JH17" i="2"/>
  <c r="JG17" i="2"/>
  <c r="JF17" i="2"/>
  <c r="JI17" i="2"/>
  <c r="JJ17" i="2"/>
  <c r="JK27" i="2" s="1"/>
  <c r="EZ94" i="46"/>
  <c r="GQ38" i="46"/>
  <c r="GR38" i="46" s="1"/>
  <c r="JB18" i="46"/>
  <c r="JB97" i="46"/>
  <c r="MU17" i="2"/>
  <c r="MV17" i="2"/>
  <c r="MT17" i="2"/>
  <c r="MS17" i="2"/>
  <c r="MR17" i="2"/>
  <c r="JB42" i="46"/>
  <c r="JC42" i="46" s="1"/>
  <c r="EZ69" i="46"/>
  <c r="FA69" i="46" s="1"/>
  <c r="ER86" i="46"/>
  <c r="ER73" i="46"/>
  <c r="NW17" i="2"/>
  <c r="NY17" i="2"/>
  <c r="NX17" i="2"/>
  <c r="NV17" i="2"/>
  <c r="NZ17" i="2"/>
  <c r="OA51" i="2" s="1"/>
  <c r="JB89" i="46"/>
  <c r="JB56" i="46"/>
  <c r="ER18" i="46"/>
  <c r="PC17" i="2"/>
  <c r="PD17" i="2"/>
  <c r="PE17" i="2" s="1"/>
  <c r="PB17" i="2"/>
  <c r="OZ17" i="2"/>
  <c r="PA17" i="2"/>
  <c r="JB28" i="46"/>
  <c r="JC28" i="46" s="1"/>
  <c r="GQ29" i="46"/>
  <c r="GR29" i="46" s="1"/>
  <c r="JB30" i="46" l="1"/>
  <c r="JC30" i="46" s="1"/>
  <c r="JB50" i="46"/>
  <c r="JC50" i="46" s="1"/>
  <c r="JB34" i="46"/>
  <c r="JC34" i="46" s="1"/>
  <c r="JB35" i="46"/>
  <c r="JC35" i="46" s="1"/>
  <c r="IT68" i="46"/>
  <c r="IT33" i="46"/>
  <c r="IT16" i="46"/>
  <c r="IT81" i="46"/>
  <c r="HY96" i="46"/>
  <c r="IT96" i="46"/>
  <c r="HY86" i="46"/>
  <c r="IT86" i="46"/>
  <c r="JC45" i="46"/>
  <c r="JB86" i="46"/>
  <c r="IG96" i="46"/>
  <c r="IG86" i="46"/>
  <c r="JB96" i="46"/>
  <c r="IG85" i="46"/>
  <c r="JC51" i="46"/>
  <c r="JC48" i="46"/>
  <c r="JC44" i="46"/>
  <c r="JC43" i="46"/>
  <c r="FV63" i="46"/>
  <c r="FW63" i="46" s="1"/>
  <c r="EZ46" i="46"/>
  <c r="FA46" i="46" s="1"/>
  <c r="FV46" i="46"/>
  <c r="FW46" i="46" s="1"/>
  <c r="EZ35" i="46"/>
  <c r="FA35" i="46" s="1"/>
  <c r="HL35" i="46"/>
  <c r="HM35" i="46" s="1"/>
  <c r="EZ30" i="46"/>
  <c r="FA30" i="46" s="1"/>
  <c r="HL30" i="46"/>
  <c r="HM30" i="46" s="1"/>
  <c r="EZ34" i="46"/>
  <c r="FA34" i="46" s="1"/>
  <c r="HL34" i="46"/>
  <c r="HM34" i="46" s="1"/>
  <c r="GQ50" i="46"/>
  <c r="GR50" i="46" s="1"/>
  <c r="HL50" i="46"/>
  <c r="HM50" i="46" s="1"/>
  <c r="GQ53" i="46"/>
  <c r="GR53" i="46" s="1"/>
  <c r="HL53" i="46"/>
  <c r="HM53" i="46" s="1"/>
  <c r="HY68" i="46"/>
  <c r="HG68" i="46"/>
  <c r="HM63" i="46"/>
  <c r="HY33" i="46"/>
  <c r="HG33" i="46"/>
  <c r="GI17" i="46"/>
  <c r="HG17" i="46"/>
  <c r="HG15" i="46"/>
  <c r="IG46" i="46"/>
  <c r="IH46" i="46" s="1"/>
  <c r="IH31" i="46"/>
  <c r="IH56" i="46"/>
  <c r="IH47" i="46"/>
  <c r="IH32" i="46"/>
  <c r="IH36" i="46"/>
  <c r="IH69" i="46"/>
  <c r="IH55" i="46"/>
  <c r="IH23" i="46"/>
  <c r="IG30" i="46"/>
  <c r="IH30" i="46" s="1"/>
  <c r="IG35" i="46"/>
  <c r="IH35" i="46" s="1"/>
  <c r="IH49" i="46"/>
  <c r="IG53" i="46"/>
  <c r="IH45" i="46"/>
  <c r="IH29" i="46"/>
  <c r="IH48" i="46"/>
  <c r="IH71" i="46"/>
  <c r="IH57" i="46"/>
  <c r="IG50" i="46"/>
  <c r="IH50" i="46" s="1"/>
  <c r="IH37" i="46"/>
  <c r="IH70" i="46"/>
  <c r="IG34" i="46"/>
  <c r="IH34" i="46" s="1"/>
  <c r="HY17" i="46"/>
  <c r="HY16" i="46"/>
  <c r="T62" i="45"/>
  <c r="U62" i="45" s="1"/>
  <c r="JB68" i="46" s="1"/>
  <c r="JC68" i="46" s="1"/>
  <c r="GI68" i="46"/>
  <c r="ER33" i="46"/>
  <c r="GI33" i="46"/>
  <c r="IH22" i="46"/>
  <c r="IY15" i="46"/>
  <c r="IP15" i="46"/>
  <c r="IZ15" i="46"/>
  <c r="IX15" i="46"/>
  <c r="JA15" i="46"/>
  <c r="IU15" i="46"/>
  <c r="IT15" i="46"/>
  <c r="IQ15" i="46"/>
  <c r="IV15" i="46"/>
  <c r="IR15" i="46"/>
  <c r="IW15" i="46"/>
  <c r="IS15" i="46"/>
  <c r="IT63" i="46"/>
  <c r="IU63" i="46"/>
  <c r="IV63" i="46"/>
  <c r="IW63" i="46"/>
  <c r="IP63" i="46"/>
  <c r="IX63" i="46"/>
  <c r="IQ63" i="46"/>
  <c r="IY63" i="46"/>
  <c r="IR63" i="46"/>
  <c r="IZ63" i="46"/>
  <c r="JA63" i="46"/>
  <c r="IS63" i="46"/>
  <c r="IH21" i="46"/>
  <c r="JC19" i="46"/>
  <c r="IF15" i="46"/>
  <c r="HY15" i="46"/>
  <c r="HZ15" i="46"/>
  <c r="HW15" i="46"/>
  <c r="IA15" i="46"/>
  <c r="HX15" i="46"/>
  <c r="IB15" i="46"/>
  <c r="HV15" i="46"/>
  <c r="ID15" i="46"/>
  <c r="IE15" i="46"/>
  <c r="HU15" i="46"/>
  <c r="IC15" i="46"/>
  <c r="HZ63" i="46"/>
  <c r="IA63" i="46"/>
  <c r="IB63" i="46"/>
  <c r="HU63" i="46"/>
  <c r="IC63" i="46"/>
  <c r="HX63" i="46"/>
  <c r="IF63" i="46"/>
  <c r="HY63" i="46"/>
  <c r="IG63" i="46"/>
  <c r="HV63" i="46"/>
  <c r="HW63" i="46"/>
  <c r="ID63" i="46"/>
  <c r="IE63" i="46"/>
  <c r="IH18" i="46"/>
  <c r="FN17" i="46"/>
  <c r="FN16" i="46"/>
  <c r="FN15" i="46"/>
  <c r="IH20" i="46"/>
  <c r="IH19" i="46"/>
  <c r="IH24" i="46"/>
  <c r="JC20" i="46"/>
  <c r="JC18" i="46"/>
  <c r="JC22" i="46"/>
  <c r="IH28" i="46"/>
  <c r="IH27" i="46"/>
  <c r="IH26" i="46"/>
  <c r="IH25" i="46"/>
  <c r="JC23" i="46"/>
  <c r="JC21" i="46"/>
  <c r="ER17" i="46"/>
  <c r="T9" i="45"/>
  <c r="U9" i="45" s="1"/>
  <c r="HL15" i="46" s="1"/>
  <c r="HM15" i="46" s="1"/>
  <c r="T10" i="45"/>
  <c r="U10" i="45" s="1"/>
  <c r="IG16" i="46" s="1"/>
  <c r="HG16" i="46"/>
  <c r="JC46" i="46"/>
  <c r="IH38" i="46"/>
  <c r="GQ30" i="46"/>
  <c r="GR30" i="46" s="1"/>
  <c r="GQ34" i="46"/>
  <c r="GR34" i="46" s="1"/>
  <c r="EZ50" i="46"/>
  <c r="FA50" i="46" s="1"/>
  <c r="KE24" i="2"/>
  <c r="MC44" i="2"/>
  <c r="KE53" i="2"/>
  <c r="KE35" i="2"/>
  <c r="KE34" i="2"/>
  <c r="KE50" i="2"/>
  <c r="ER96" i="46"/>
  <c r="KE46" i="2"/>
  <c r="KE23" i="2"/>
  <c r="KE61" i="2"/>
  <c r="KE30" i="2"/>
  <c r="KE19" i="2"/>
  <c r="KE43" i="2"/>
  <c r="KE40" i="2"/>
  <c r="KE39" i="2"/>
  <c r="KE59" i="2"/>
  <c r="KE49" i="2"/>
  <c r="KE31" i="2"/>
  <c r="KE32" i="2"/>
  <c r="KE41" i="2"/>
  <c r="KE58" i="2"/>
  <c r="KE44" i="2"/>
  <c r="KE62" i="2"/>
  <c r="KE28" i="2"/>
  <c r="KE51" i="2"/>
  <c r="KE55" i="2"/>
  <c r="KE47" i="2"/>
  <c r="KE42" i="2"/>
  <c r="KE27" i="2"/>
  <c r="KE36" i="2"/>
  <c r="KE22" i="2"/>
  <c r="KE70" i="2"/>
  <c r="KE21" i="2"/>
  <c r="KE38" i="2"/>
  <c r="KE26" i="2"/>
  <c r="KE60" i="2"/>
  <c r="KE71" i="2"/>
  <c r="KE63" i="2"/>
  <c r="IH65" i="46"/>
  <c r="KE72" i="2"/>
  <c r="KE69" i="2"/>
  <c r="T11" i="45"/>
  <c r="U11" i="45" s="1"/>
  <c r="HL17" i="46" s="1"/>
  <c r="HM17" i="46" s="1"/>
  <c r="KE65" i="2"/>
  <c r="ER68" i="46"/>
  <c r="JC56" i="46"/>
  <c r="IH51" i="46"/>
  <c r="FV53" i="46"/>
  <c r="FW53" i="46" s="1"/>
  <c r="IH53" i="46"/>
  <c r="IH52" i="46"/>
  <c r="IH54" i="46"/>
  <c r="EZ68" i="46"/>
  <c r="FA68" i="46" s="1"/>
  <c r="JA24" i="2"/>
  <c r="JB85" i="46"/>
  <c r="JC70" i="46"/>
  <c r="IH67" i="46"/>
  <c r="IH66" i="46"/>
  <c r="MM66" i="2"/>
  <c r="HL46" i="46"/>
  <c r="HM46" i="46" s="1"/>
  <c r="GQ46" i="46"/>
  <c r="GR46" i="46" s="1"/>
  <c r="NG41" i="2"/>
  <c r="MC36" i="2"/>
  <c r="ER16" i="46"/>
  <c r="MC35" i="2"/>
  <c r="IG54" i="2"/>
  <c r="MM69" i="2"/>
  <c r="MM56" i="2"/>
  <c r="MM40" i="2"/>
  <c r="JU46" i="2"/>
  <c r="T27" i="45"/>
  <c r="U27" i="45" s="1"/>
  <c r="JB33" i="46" s="1"/>
  <c r="JC33" i="46" s="1"/>
  <c r="T75" i="45"/>
  <c r="U75" i="45" s="1"/>
  <c r="IG81" i="46" s="1"/>
  <c r="ER81" i="46"/>
  <c r="NG60" i="2"/>
  <c r="NG37" i="2"/>
  <c r="KY21" i="2"/>
  <c r="NQ28" i="2"/>
  <c r="MW65" i="2"/>
  <c r="NG58" i="2"/>
  <c r="KY27" i="2"/>
  <c r="NG24" i="2"/>
  <c r="NG32" i="2"/>
  <c r="NG59" i="2"/>
  <c r="NG44" i="2"/>
  <c r="NG43" i="2"/>
  <c r="NG53" i="2"/>
  <c r="KY33" i="2"/>
  <c r="KY51" i="2"/>
  <c r="KO34" i="2"/>
  <c r="MM70" i="2"/>
  <c r="KO50" i="2"/>
  <c r="KO31" i="2"/>
  <c r="KO62" i="2"/>
  <c r="KO42" i="2"/>
  <c r="KO19" i="2"/>
  <c r="KO30" i="2"/>
  <c r="KO41" i="2"/>
  <c r="KO32" i="2"/>
  <c r="KO58" i="2"/>
  <c r="KO39" i="2"/>
  <c r="KO23" i="2"/>
  <c r="JU65" i="2"/>
  <c r="MC53" i="2"/>
  <c r="MC62" i="2"/>
  <c r="JU19" i="2"/>
  <c r="MC23" i="2"/>
  <c r="MC22" i="2"/>
  <c r="JU70" i="2"/>
  <c r="JU61" i="2"/>
  <c r="MM57" i="2"/>
  <c r="JU47" i="2"/>
  <c r="MM49" i="2"/>
  <c r="MM39" i="2"/>
  <c r="MM30" i="2"/>
  <c r="MC49" i="2"/>
  <c r="MC46" i="2"/>
  <c r="MM23" i="2"/>
  <c r="KO51" i="2"/>
  <c r="KO35" i="2"/>
  <c r="MC54" i="2"/>
  <c r="MC21" i="2"/>
  <c r="MC27" i="2"/>
  <c r="MM64" i="2"/>
  <c r="MC24" i="2"/>
  <c r="JU18" i="2"/>
  <c r="JU29" i="2"/>
  <c r="MC41" i="2"/>
  <c r="MC29" i="2"/>
  <c r="JU33" i="2"/>
  <c r="MC25" i="2"/>
  <c r="JU59" i="2"/>
  <c r="MC50" i="2"/>
  <c r="MM54" i="2"/>
  <c r="MC18" i="2"/>
  <c r="MM32" i="2"/>
  <c r="MC56" i="2"/>
  <c r="MC28" i="2"/>
  <c r="MC48" i="2"/>
  <c r="JU50" i="2"/>
  <c r="MC26" i="2"/>
  <c r="JU20" i="2"/>
  <c r="MC39" i="2"/>
  <c r="MM46" i="2"/>
  <c r="JU41" i="2"/>
  <c r="MC30" i="2"/>
  <c r="MC32" i="2"/>
  <c r="KO52" i="2"/>
  <c r="MC52" i="2"/>
  <c r="IG28" i="2"/>
  <c r="IG22" i="2"/>
  <c r="MC71" i="2"/>
  <c r="MC66" i="2"/>
  <c r="MC64" i="2"/>
  <c r="MC72" i="2"/>
  <c r="MC63" i="2"/>
  <c r="MC70" i="2"/>
  <c r="NQ70" i="2"/>
  <c r="NQ30" i="2"/>
  <c r="JU24" i="2"/>
  <c r="NG50" i="2"/>
  <c r="NQ20" i="2"/>
  <c r="JA43" i="2"/>
  <c r="NQ36" i="2"/>
  <c r="IG21" i="2"/>
  <c r="IG19" i="2"/>
  <c r="KY41" i="2"/>
  <c r="KY29" i="2"/>
  <c r="KY18" i="2"/>
  <c r="KY37" i="2"/>
  <c r="KY61" i="2"/>
  <c r="KY32" i="2"/>
  <c r="KY50" i="2"/>
  <c r="KY25" i="2"/>
  <c r="KY55" i="2"/>
  <c r="IG36" i="2"/>
  <c r="IG56" i="2"/>
  <c r="KY42" i="2"/>
  <c r="KY62" i="2"/>
  <c r="KY23" i="2"/>
  <c r="IG48" i="2"/>
  <c r="IG58" i="2"/>
  <c r="KY31" i="2"/>
  <c r="KY56" i="2"/>
  <c r="KY19" i="2"/>
  <c r="IG40" i="2"/>
  <c r="KY54" i="2"/>
  <c r="IG43" i="2"/>
  <c r="KY60" i="2"/>
  <c r="IG50" i="2"/>
  <c r="IG53" i="2"/>
  <c r="IG61" i="2"/>
  <c r="KY38" i="2"/>
  <c r="MM20" i="2"/>
  <c r="KY44" i="2"/>
  <c r="IG65" i="2"/>
  <c r="IQ24" i="2"/>
  <c r="IQ23" i="2"/>
  <c r="IQ26" i="2"/>
  <c r="NG36" i="2"/>
  <c r="NG48" i="2"/>
  <c r="NG33" i="2"/>
  <c r="NG38" i="2"/>
  <c r="NG35" i="2"/>
  <c r="IG66" i="2"/>
  <c r="NG30" i="2"/>
  <c r="IG67" i="2"/>
  <c r="NG40" i="2"/>
  <c r="NG21" i="2"/>
  <c r="NG51" i="2"/>
  <c r="KY39" i="2"/>
  <c r="KY53" i="2"/>
  <c r="OA29" i="2"/>
  <c r="KY68" i="2"/>
  <c r="JA48" i="2"/>
  <c r="JA29" i="2"/>
  <c r="KE54" i="2"/>
  <c r="NQ72" i="2"/>
  <c r="KY43" i="2"/>
  <c r="KE18" i="2"/>
  <c r="JA32" i="2"/>
  <c r="KY35" i="2"/>
  <c r="KE33" i="2"/>
  <c r="KE57" i="2"/>
  <c r="KE20" i="2"/>
  <c r="MM44" i="2"/>
  <c r="JU30" i="2"/>
  <c r="MW24" i="2"/>
  <c r="MW53" i="2"/>
  <c r="MC34" i="2"/>
  <c r="MC57" i="2"/>
  <c r="MC37" i="2"/>
  <c r="MW34" i="2"/>
  <c r="NQ33" i="2"/>
  <c r="MM71" i="2"/>
  <c r="MM50" i="2"/>
  <c r="JA61" i="2"/>
  <c r="MW36" i="2"/>
  <c r="IG25" i="2"/>
  <c r="JU26" i="2"/>
  <c r="KY45" i="2"/>
  <c r="MC31" i="2"/>
  <c r="MC47" i="2"/>
  <c r="KO72" i="2"/>
  <c r="JK59" i="2"/>
  <c r="JA47" i="2"/>
  <c r="JK48" i="2"/>
  <c r="MW71" i="2"/>
  <c r="JK65" i="2"/>
  <c r="JA35" i="2"/>
  <c r="NQ62" i="2"/>
  <c r="NQ68" i="2"/>
  <c r="MW37" i="2"/>
  <c r="IG46" i="2"/>
  <c r="IG51" i="2"/>
  <c r="JU25" i="2"/>
  <c r="KO70" i="2"/>
  <c r="MC33" i="2"/>
  <c r="MC42" i="2"/>
  <c r="JK67" i="2"/>
  <c r="KO63" i="2"/>
  <c r="KO71" i="2"/>
  <c r="MW55" i="2"/>
  <c r="JK37" i="2"/>
  <c r="JA54" i="2"/>
  <c r="KO66" i="2"/>
  <c r="JU51" i="2"/>
  <c r="IG29" i="2"/>
  <c r="NG39" i="2"/>
  <c r="IG52" i="2"/>
  <c r="JU53" i="2"/>
  <c r="MM42" i="2"/>
  <c r="MM18" i="2"/>
  <c r="JA37" i="2"/>
  <c r="IG64" i="2"/>
  <c r="MC43" i="2"/>
  <c r="MC55" i="2"/>
  <c r="MC38" i="2"/>
  <c r="NQ55" i="2"/>
  <c r="JA31" i="2"/>
  <c r="JK38" i="2"/>
  <c r="JA33" i="2"/>
  <c r="MW58" i="2"/>
  <c r="JU28" i="2"/>
  <c r="IG18" i="2"/>
  <c r="NQ39" i="2"/>
  <c r="JU43" i="2"/>
  <c r="JU52" i="2"/>
  <c r="IG60" i="2"/>
  <c r="IG27" i="2"/>
  <c r="JU22" i="2"/>
  <c r="KO20" i="2"/>
  <c r="MC20" i="2"/>
  <c r="MC58" i="2"/>
  <c r="KY36" i="2"/>
  <c r="KY52" i="2"/>
  <c r="KY40" i="2"/>
  <c r="MC60" i="2"/>
  <c r="MC19" i="2"/>
  <c r="MC40" i="2"/>
  <c r="KE25" i="2"/>
  <c r="OA33" i="2"/>
  <c r="JA27" i="2"/>
  <c r="KO69" i="2"/>
  <c r="KO65" i="2"/>
  <c r="JK69" i="2"/>
  <c r="JU62" i="2"/>
  <c r="IG39" i="2"/>
  <c r="KO47" i="2"/>
  <c r="MC61" i="2"/>
  <c r="IQ22" i="2"/>
  <c r="OA24" i="2"/>
  <c r="JA46" i="2"/>
  <c r="JA53" i="2"/>
  <c r="MC51" i="2"/>
  <c r="JK57" i="2"/>
  <c r="JK70" i="2"/>
  <c r="NQ60" i="2"/>
  <c r="IG69" i="2"/>
  <c r="KY65" i="2"/>
  <c r="LS62" i="2"/>
  <c r="LS39" i="2"/>
  <c r="LS65" i="2"/>
  <c r="NG62" i="2"/>
  <c r="NG69" i="2"/>
  <c r="NG66" i="2"/>
  <c r="NG70" i="2"/>
  <c r="JA62" i="2"/>
  <c r="JA67" i="2"/>
  <c r="JA64" i="2"/>
  <c r="JA66" i="2"/>
  <c r="JA65" i="2"/>
  <c r="LS17" i="2"/>
  <c r="LS45" i="2"/>
  <c r="LS24" i="2"/>
  <c r="LS37" i="2"/>
  <c r="LS26" i="2"/>
  <c r="LS19" i="2"/>
  <c r="LS49" i="2"/>
  <c r="LS31" i="2"/>
  <c r="LS72" i="2"/>
  <c r="LS38" i="2"/>
  <c r="LS28" i="2"/>
  <c r="LS42" i="2"/>
  <c r="LS46" i="2"/>
  <c r="LS71" i="2"/>
  <c r="LS66" i="2"/>
  <c r="LS35" i="2"/>
  <c r="LS55" i="2"/>
  <c r="LS59" i="2"/>
  <c r="LS23" i="2"/>
  <c r="LS70" i="2"/>
  <c r="LS60" i="2"/>
  <c r="LS56" i="2"/>
  <c r="LS36" i="2"/>
  <c r="LS33" i="2"/>
  <c r="LS32" i="2"/>
  <c r="LS54" i="2"/>
  <c r="LS29" i="2"/>
  <c r="LS21" i="2"/>
  <c r="LS34" i="2"/>
  <c r="LS30" i="2"/>
  <c r="LS40" i="2"/>
  <c r="LS48" i="2"/>
  <c r="LS43" i="2"/>
  <c r="LS64" i="2"/>
  <c r="LS58" i="2"/>
  <c r="LS51" i="2"/>
  <c r="LS69" i="2"/>
  <c r="LS53" i="2"/>
  <c r="LS22" i="2"/>
  <c r="LS20" i="2"/>
  <c r="LS52" i="2"/>
  <c r="LS27" i="2"/>
  <c r="LS67" i="2"/>
  <c r="LS50" i="2"/>
  <c r="LS57" i="2"/>
  <c r="LS25" i="2"/>
  <c r="LS47" i="2"/>
  <c r="LS68" i="2"/>
  <c r="LS63" i="2"/>
  <c r="LS61" i="2"/>
  <c r="LS41" i="2"/>
  <c r="OA17" i="2"/>
  <c r="PE19" i="2" s="1"/>
  <c r="OA48" i="2"/>
  <c r="OA68" i="2"/>
  <c r="OA63" i="2"/>
  <c r="OA55" i="2"/>
  <c r="OA45" i="2"/>
  <c r="OA56" i="2"/>
  <c r="MW17" i="2"/>
  <c r="MW59" i="2"/>
  <c r="MW47" i="2"/>
  <c r="MW45" i="2"/>
  <c r="MW52" i="2"/>
  <c r="MW61" i="2"/>
  <c r="OA43" i="2"/>
  <c r="OA38" i="2"/>
  <c r="MW68" i="2"/>
  <c r="IH78" i="46"/>
  <c r="JK18" i="2"/>
  <c r="JA22" i="2"/>
  <c r="NQ47" i="2"/>
  <c r="JK53" i="2"/>
  <c r="OA71" i="2"/>
  <c r="MW62" i="2"/>
  <c r="IH41" i="46"/>
  <c r="OA34" i="2"/>
  <c r="NG22" i="2"/>
  <c r="NQ51" i="2"/>
  <c r="MM21" i="2"/>
  <c r="MW41" i="2"/>
  <c r="JA52" i="2"/>
  <c r="MM29" i="2"/>
  <c r="JU55" i="2"/>
  <c r="JA23" i="2"/>
  <c r="NG57" i="2"/>
  <c r="JA42" i="2"/>
  <c r="EZ53" i="46"/>
  <c r="FA53" i="46" s="1"/>
  <c r="JK23" i="2"/>
  <c r="JK64" i="2"/>
  <c r="JU64" i="2"/>
  <c r="JK35" i="2"/>
  <c r="NG65" i="2"/>
  <c r="JU38" i="2"/>
  <c r="JA50" i="2"/>
  <c r="NQ46" i="2"/>
  <c r="OA57" i="2"/>
  <c r="JK19" i="2"/>
  <c r="NQ38" i="2"/>
  <c r="IH40" i="46"/>
  <c r="MW22" i="2"/>
  <c r="IH42" i="46"/>
  <c r="KY34" i="2"/>
  <c r="IG37" i="2"/>
  <c r="KO37" i="2"/>
  <c r="MM61" i="2"/>
  <c r="JA39" i="2"/>
  <c r="JA72" i="2"/>
  <c r="MW48" i="2"/>
  <c r="KY46" i="2"/>
  <c r="OA18" i="2"/>
  <c r="OA65" i="2"/>
  <c r="JK46" i="2"/>
  <c r="OA32" i="2"/>
  <c r="OA61" i="2"/>
  <c r="OA50" i="2"/>
  <c r="MW66" i="2"/>
  <c r="NQ19" i="2"/>
  <c r="NQ44" i="2"/>
  <c r="MW30" i="2"/>
  <c r="NQ64" i="2"/>
  <c r="NG19" i="2"/>
  <c r="NG17" i="2"/>
  <c r="NG56" i="2"/>
  <c r="NG45" i="2"/>
  <c r="NG29" i="2"/>
  <c r="NG52" i="2"/>
  <c r="NG64" i="2"/>
  <c r="NG63" i="2"/>
  <c r="NG68" i="2"/>
  <c r="JA69" i="2"/>
  <c r="MM17" i="2"/>
  <c r="MM47" i="2"/>
  <c r="MM59" i="2"/>
  <c r="MM60" i="2"/>
  <c r="JA34" i="2"/>
  <c r="MM26" i="2"/>
  <c r="NG46" i="2"/>
  <c r="JA56" i="2"/>
  <c r="NG67" i="2"/>
  <c r="JA55" i="2"/>
  <c r="NG47" i="2"/>
  <c r="KO68" i="2"/>
  <c r="IG32" i="2"/>
  <c r="OA69" i="2"/>
  <c r="IH44" i="46"/>
  <c r="NQ66" i="2"/>
  <c r="KO29" i="2"/>
  <c r="GQ35" i="46"/>
  <c r="GR35" i="46" s="1"/>
  <c r="KO60" i="2"/>
  <c r="MW32" i="2"/>
  <c r="MW21" i="2"/>
  <c r="JU27" i="2"/>
  <c r="MM38" i="2"/>
  <c r="KY72" i="2"/>
  <c r="JK40" i="2"/>
  <c r="MW46" i="2"/>
  <c r="OA60" i="2"/>
  <c r="KE67" i="2"/>
  <c r="OA27" i="2"/>
  <c r="MM33" i="2"/>
  <c r="IH60" i="46"/>
  <c r="NG31" i="2"/>
  <c r="KY49" i="2"/>
  <c r="JK72" i="2"/>
  <c r="OA47" i="2"/>
  <c r="NQ25" i="2"/>
  <c r="JU40" i="2"/>
  <c r="OA36" i="2"/>
  <c r="KY66" i="2"/>
  <c r="IH43" i="46"/>
  <c r="MW67" i="2"/>
  <c r="OA37" i="2"/>
  <c r="JA59" i="2"/>
  <c r="NQ43" i="2"/>
  <c r="OA67" i="2"/>
  <c r="NQ42" i="2"/>
  <c r="NQ45" i="2"/>
  <c r="OA25" i="2"/>
  <c r="IG17" i="2"/>
  <c r="IG55" i="2"/>
  <c r="IG45" i="2"/>
  <c r="IG35" i="2"/>
  <c r="KO24" i="2"/>
  <c r="KO17" i="2"/>
  <c r="KO55" i="2"/>
  <c r="KO45" i="2"/>
  <c r="IG41" i="2"/>
  <c r="MW54" i="2"/>
  <c r="NG28" i="2"/>
  <c r="MM28" i="2"/>
  <c r="MW64" i="2"/>
  <c r="MM25" i="2"/>
  <c r="KO54" i="2"/>
  <c r="NG42" i="2"/>
  <c r="IG47" i="2"/>
  <c r="OA23" i="2"/>
  <c r="JA44" i="2"/>
  <c r="KO64" i="2"/>
  <c r="NQ56" i="2"/>
  <c r="MM53" i="2"/>
  <c r="NG54" i="2"/>
  <c r="NQ52" i="2"/>
  <c r="IG33" i="2"/>
  <c r="NQ27" i="2"/>
  <c r="IG57" i="2"/>
  <c r="KO33" i="2"/>
  <c r="JA38" i="2"/>
  <c r="KO59" i="2"/>
  <c r="JA41" i="2"/>
  <c r="JK62" i="2"/>
  <c r="OA21" i="2"/>
  <c r="IG44" i="2"/>
  <c r="OA64" i="2"/>
  <c r="NQ37" i="2"/>
  <c r="JA63" i="2"/>
  <c r="KO40" i="2"/>
  <c r="OA52" i="2"/>
  <c r="KO27" i="2"/>
  <c r="JU36" i="2"/>
  <c r="NQ67" i="2"/>
  <c r="KO25" i="2"/>
  <c r="JK22" i="2"/>
  <c r="KE68" i="2"/>
  <c r="JA20" i="2"/>
  <c r="JU34" i="2"/>
  <c r="KE17" i="2"/>
  <c r="KE29" i="2"/>
  <c r="KE52" i="2"/>
  <c r="KE48" i="2"/>
  <c r="KE56" i="2"/>
  <c r="KE45" i="2"/>
  <c r="JK21" i="2"/>
  <c r="JK28" i="2"/>
  <c r="MW20" i="2"/>
  <c r="MW40" i="2"/>
  <c r="MW23" i="2"/>
  <c r="JA57" i="2"/>
  <c r="JK31" i="2"/>
  <c r="JK71" i="2"/>
  <c r="JK36" i="2"/>
  <c r="JK43" i="2"/>
  <c r="OA22" i="2"/>
  <c r="MW44" i="2"/>
  <c r="JA21" i="2"/>
  <c r="OA44" i="2"/>
  <c r="OA46" i="2"/>
  <c r="MM51" i="2"/>
  <c r="JU31" i="2"/>
  <c r="IG71" i="2"/>
  <c r="MM36" i="2"/>
  <c r="OA54" i="2"/>
  <c r="KO44" i="2"/>
  <c r="JU44" i="2"/>
  <c r="IG49" i="2"/>
  <c r="MC69" i="2"/>
  <c r="KO48" i="2"/>
  <c r="OA35" i="2"/>
  <c r="NG34" i="2"/>
  <c r="KY63" i="2"/>
  <c r="MM34" i="2"/>
  <c r="OA39" i="2"/>
  <c r="JU71" i="2"/>
  <c r="NG25" i="2"/>
  <c r="MW27" i="2"/>
  <c r="NQ23" i="2"/>
  <c r="NQ32" i="2"/>
  <c r="KY24" i="2"/>
  <c r="KY17" i="2"/>
  <c r="KY48" i="2"/>
  <c r="KY47" i="2"/>
  <c r="NQ71" i="2"/>
  <c r="MW60" i="2"/>
  <c r="NG61" i="2"/>
  <c r="NQ54" i="2"/>
  <c r="MM45" i="2"/>
  <c r="JA49" i="2"/>
  <c r="NQ24" i="2"/>
  <c r="NQ26" i="2"/>
  <c r="MM35" i="2"/>
  <c r="OA62" i="2"/>
  <c r="OA28" i="2"/>
  <c r="NG23" i="2"/>
  <c r="JU56" i="2"/>
  <c r="MW33" i="2"/>
  <c r="IG59" i="2"/>
  <c r="KO46" i="2"/>
  <c r="MW31" i="2"/>
  <c r="JU39" i="2"/>
  <c r="JK32" i="2"/>
  <c r="JK49" i="2"/>
  <c r="NQ49" i="2"/>
  <c r="MC67" i="2"/>
  <c r="KO22" i="2"/>
  <c r="IG38" i="2"/>
  <c r="MM24" i="2"/>
  <c r="NQ50" i="2"/>
  <c r="MM67" i="2"/>
  <c r="MM55" i="2"/>
  <c r="NG18" i="2"/>
  <c r="NG27" i="2"/>
  <c r="IG68" i="2"/>
  <c r="JK33" i="2"/>
  <c r="JK25" i="2"/>
  <c r="JU48" i="2"/>
  <c r="JA60" i="2"/>
  <c r="MW43" i="2"/>
  <c r="IG34" i="2"/>
  <c r="MM22" i="2"/>
  <c r="MM31" i="2"/>
  <c r="JB63" i="46"/>
  <c r="JC63" i="46" s="1"/>
  <c r="JK44" i="2"/>
  <c r="KO28" i="2"/>
  <c r="MM62" i="2"/>
  <c r="MW69" i="2"/>
  <c r="MM58" i="2"/>
  <c r="OA59" i="2"/>
  <c r="MW51" i="2"/>
  <c r="MW28" i="2"/>
  <c r="MM65" i="2"/>
  <c r="NQ29" i="2"/>
  <c r="MC17" i="2"/>
  <c r="MC45" i="2"/>
  <c r="KY70" i="2"/>
  <c r="MW70" i="2"/>
  <c r="NG20" i="2"/>
  <c r="KY30" i="2"/>
  <c r="OA31" i="2"/>
  <c r="IH39" i="46"/>
  <c r="JK66" i="2"/>
  <c r="JK61" i="2"/>
  <c r="JU17" i="2"/>
  <c r="JU63" i="2"/>
  <c r="JU67" i="2"/>
  <c r="JA58" i="2"/>
  <c r="NG55" i="2"/>
  <c r="JK42" i="2"/>
  <c r="MM37" i="2"/>
  <c r="NG71" i="2"/>
  <c r="IH77" i="46"/>
  <c r="KO61" i="2"/>
  <c r="JK30" i="2"/>
  <c r="IG26" i="2"/>
  <c r="JU21" i="2"/>
  <c r="JU60" i="2"/>
  <c r="IG30" i="2"/>
  <c r="MW26" i="2"/>
  <c r="MW18" i="2"/>
  <c r="OA66" i="2"/>
  <c r="JK20" i="2"/>
  <c r="NQ69" i="2"/>
  <c r="MW49" i="2"/>
  <c r="JA36" i="2"/>
  <c r="MM63" i="2"/>
  <c r="JU57" i="2"/>
  <c r="KY58" i="2"/>
  <c r="KO18" i="2"/>
  <c r="KY20" i="2"/>
  <c r="OA42" i="2"/>
  <c r="JK58" i="2"/>
  <c r="KO43" i="2"/>
  <c r="NG26" i="2"/>
  <c r="IG72" i="2"/>
  <c r="KY57" i="2"/>
  <c r="IG42" i="2"/>
  <c r="MC59" i="2"/>
  <c r="JK17" i="2"/>
  <c r="JK60" i="2"/>
  <c r="JK45" i="2"/>
  <c r="JK55" i="2"/>
  <c r="JK63" i="2"/>
  <c r="JK68" i="2"/>
  <c r="OA58" i="2"/>
  <c r="OA49" i="2"/>
  <c r="JK56" i="2"/>
  <c r="OA30" i="2"/>
  <c r="NQ21" i="2"/>
  <c r="NQ17" i="2"/>
  <c r="NQ59" i="2"/>
  <c r="NQ48" i="2"/>
  <c r="NQ63" i="2"/>
  <c r="OA19" i="2"/>
  <c r="OA72" i="2"/>
  <c r="JK29" i="2"/>
  <c r="IH75" i="46"/>
  <c r="JA26" i="2"/>
  <c r="KY71" i="2"/>
  <c r="MW35" i="2"/>
  <c r="IG70" i="2"/>
  <c r="NG72" i="2"/>
  <c r="OA26" i="2"/>
  <c r="OA41" i="2"/>
  <c r="MW50" i="2"/>
  <c r="KO38" i="2"/>
  <c r="JK41" i="2"/>
  <c r="KO26" i="2"/>
  <c r="JU69" i="2"/>
  <c r="MW57" i="2"/>
  <c r="KO36" i="2"/>
  <c r="IH76" i="46"/>
  <c r="JK34" i="2"/>
  <c r="JA18" i="2"/>
  <c r="JU45" i="2"/>
  <c r="NQ65" i="2"/>
  <c r="MW19" i="2"/>
  <c r="JC47" i="46"/>
  <c r="JU54" i="2"/>
  <c r="KY59" i="2"/>
  <c r="IG31" i="2"/>
  <c r="KO49" i="2"/>
  <c r="MW72" i="2"/>
  <c r="KY64" i="2"/>
  <c r="JK50" i="2"/>
  <c r="MM19" i="2"/>
  <c r="IG63" i="2"/>
  <c r="KY69" i="2"/>
  <c r="MM27" i="2"/>
  <c r="NQ22" i="2"/>
  <c r="NQ40" i="2"/>
  <c r="OA53" i="2"/>
  <c r="IH61" i="46"/>
  <c r="MW25" i="2"/>
  <c r="JK39" i="2"/>
  <c r="JK24" i="2"/>
  <c r="MW38" i="2"/>
  <c r="JK26" i="2"/>
  <c r="JA30" i="2"/>
  <c r="JA17" i="2"/>
  <c r="JA45" i="2"/>
  <c r="JA68" i="2"/>
  <c r="JA40" i="2"/>
  <c r="OA40" i="2"/>
  <c r="JK54" i="2"/>
  <c r="NQ34" i="2"/>
  <c r="JK47" i="2"/>
  <c r="MW42" i="2"/>
  <c r="NQ57" i="2"/>
  <c r="IH59" i="46"/>
  <c r="MW29" i="2"/>
  <c r="JA70" i="2"/>
  <c r="KO67" i="2"/>
  <c r="NQ58" i="2"/>
  <c r="MW56" i="2"/>
  <c r="IG23" i="2"/>
  <c r="KY67" i="2"/>
  <c r="JU42" i="2"/>
  <c r="JU23" i="2"/>
  <c r="OA70" i="2"/>
  <c r="IG24" i="2"/>
  <c r="JU37" i="2"/>
  <c r="NQ41" i="2"/>
  <c r="MM41" i="2"/>
  <c r="NQ61" i="2"/>
  <c r="NQ18" i="2"/>
  <c r="JA19" i="2"/>
  <c r="MM48" i="2"/>
  <c r="JA71" i="2"/>
  <c r="NG49" i="2"/>
  <c r="JU66" i="2"/>
  <c r="IG62" i="2"/>
  <c r="JU68" i="2"/>
  <c r="MW39" i="2"/>
  <c r="IG20" i="2"/>
  <c r="JU32" i="2"/>
  <c r="EZ63" i="46"/>
  <c r="FA63" i="46" s="1"/>
  <c r="JK52" i="2"/>
  <c r="NQ53" i="2"/>
  <c r="OA20" i="2"/>
  <c r="KO53" i="2"/>
  <c r="KE64" i="2"/>
  <c r="MM43" i="2"/>
  <c r="MM72" i="2"/>
  <c r="JU35" i="2"/>
  <c r="JU58" i="2"/>
  <c r="JK51" i="2"/>
  <c r="KO57" i="2"/>
  <c r="KY22" i="2"/>
  <c r="NQ31" i="2"/>
  <c r="JA28" i="2"/>
  <c r="MM68" i="2"/>
  <c r="JA51" i="2"/>
  <c r="MC65" i="2"/>
  <c r="MC68" i="2"/>
  <c r="JU72" i="2"/>
  <c r="KO56" i="2"/>
  <c r="MW63" i="2"/>
  <c r="KE66" i="2"/>
  <c r="KY26" i="2"/>
  <c r="HL68" i="46" l="1"/>
  <c r="HM68" i="46" s="1"/>
  <c r="FV68" i="46"/>
  <c r="FW68" i="46" s="1"/>
  <c r="HL33" i="46"/>
  <c r="HM33" i="46" s="1"/>
  <c r="FV33" i="46"/>
  <c r="FW33" i="46" s="1"/>
  <c r="EZ33" i="46"/>
  <c r="FA33" i="46" s="1"/>
  <c r="IG33" i="46"/>
  <c r="IH33" i="46" s="1"/>
  <c r="IH63" i="46"/>
  <c r="GQ68" i="46"/>
  <c r="GR68" i="46" s="1"/>
  <c r="IG68" i="46"/>
  <c r="IH68" i="46" s="1"/>
  <c r="JB17" i="46"/>
  <c r="JC17" i="46" s="1"/>
  <c r="IG17" i="46"/>
  <c r="EZ15" i="46"/>
  <c r="FA15" i="46" s="1"/>
  <c r="FV16" i="46"/>
  <c r="FW16" i="46" s="1"/>
  <c r="JB16" i="46"/>
  <c r="JC16" i="46" s="1"/>
  <c r="JB15" i="46"/>
  <c r="JC15" i="46" s="1"/>
  <c r="IH17" i="46"/>
  <c r="FV17" i="46"/>
  <c r="FW17" i="46" s="1"/>
  <c r="GQ15" i="46"/>
  <c r="GR15" i="46" s="1"/>
  <c r="FV15" i="46"/>
  <c r="IG15" i="46"/>
  <c r="IH15" i="46" s="1"/>
  <c r="IH16" i="46"/>
  <c r="GQ16" i="46"/>
  <c r="GR16" i="46" s="1"/>
  <c r="EZ17" i="46"/>
  <c r="FA17" i="46" s="1"/>
  <c r="GQ17" i="46"/>
  <c r="GR17" i="46" s="1"/>
  <c r="EZ16" i="46"/>
  <c r="FA16" i="46" s="1"/>
  <c r="HL16" i="46"/>
  <c r="HM16" i="46" s="1"/>
  <c r="JB81" i="46"/>
  <c r="EZ81" i="46"/>
  <c r="V93" i="45"/>
  <c r="Y93" i="45" s="1"/>
  <c r="Z93" i="45" s="1"/>
  <c r="V92" i="45"/>
  <c r="Y92" i="45" s="1"/>
  <c r="Z92" i="45" s="1"/>
  <c r="V95" i="45"/>
  <c r="Y95" i="45" s="1"/>
  <c r="Z95" i="45" s="1"/>
  <c r="V96" i="45"/>
  <c r="Y96" i="45" s="1"/>
  <c r="Z96" i="45" s="1"/>
  <c r="V94" i="45"/>
  <c r="Y94" i="45" s="1"/>
  <c r="Z94" i="45" s="1"/>
  <c r="V23" i="45"/>
  <c r="Y23" i="45" s="1"/>
  <c r="Z23" i="45" s="1"/>
  <c r="AG23" i="45" s="1"/>
  <c r="V83" i="45"/>
  <c r="Y83" i="45" s="1"/>
  <c r="Z83" i="45" s="1"/>
  <c r="AF83" i="45" s="1"/>
  <c r="V71" i="45"/>
  <c r="Y71" i="45" s="1"/>
  <c r="Z71" i="45" s="1"/>
  <c r="AS71" i="45" s="1"/>
  <c r="V16" i="45"/>
  <c r="Y16" i="45" s="1"/>
  <c r="Z16" i="45" s="1"/>
  <c r="AO16" i="45" s="1"/>
  <c r="V90" i="45"/>
  <c r="Y90" i="45" s="1"/>
  <c r="Z90" i="45" s="1"/>
  <c r="AG90" i="45" s="1"/>
  <c r="V30" i="45"/>
  <c r="Y30" i="45" s="1"/>
  <c r="Z30" i="45" s="1"/>
  <c r="AS30" i="45" s="1"/>
  <c r="V28" i="45"/>
  <c r="Y28" i="45" s="1"/>
  <c r="Z28" i="45" s="1"/>
  <c r="AG28" i="45" s="1"/>
  <c r="V48" i="45"/>
  <c r="Y48" i="45" s="1"/>
  <c r="Z48" i="45" s="1"/>
  <c r="AF48" i="45" s="1"/>
  <c r="V14" i="45"/>
  <c r="Y14" i="45" s="1"/>
  <c r="Z14" i="45" s="1"/>
  <c r="AS14" i="45" s="1"/>
  <c r="GQ33" i="46"/>
  <c r="GR33" i="46" s="1"/>
  <c r="V44" i="45"/>
  <c r="Y44" i="45" s="1"/>
  <c r="Z44" i="45" s="1"/>
  <c r="AO44" i="45" s="1"/>
  <c r="V60" i="45"/>
  <c r="Y60" i="45" s="1"/>
  <c r="Z60" i="45" s="1"/>
  <c r="V20" i="45"/>
  <c r="Y20" i="45" s="1"/>
  <c r="Z20" i="45" s="1"/>
  <c r="AM20" i="45" s="1"/>
  <c r="V56" i="45"/>
  <c r="Y56" i="45" s="1"/>
  <c r="Z56" i="45" s="1"/>
  <c r="AS56" i="45" s="1"/>
  <c r="V87" i="45"/>
  <c r="Y87" i="45" s="1"/>
  <c r="Z87" i="45" s="1"/>
  <c r="AQ87" i="45" s="1"/>
  <c r="V37" i="45"/>
  <c r="Y37" i="45" s="1"/>
  <c r="Z37" i="45" s="1"/>
  <c r="AI37" i="45" s="1"/>
  <c r="V53" i="45"/>
  <c r="Y53" i="45" s="1"/>
  <c r="Z53" i="45" s="1"/>
  <c r="AO53" i="45" s="1"/>
  <c r="V73" i="45"/>
  <c r="Y73" i="45" s="1"/>
  <c r="Z73" i="45" s="1"/>
  <c r="AQ73" i="45" s="1"/>
  <c r="V86" i="45"/>
  <c r="Y86" i="45" s="1"/>
  <c r="Z86" i="45" s="1"/>
  <c r="AG86" i="45" s="1"/>
  <c r="V13" i="45"/>
  <c r="Y13" i="45" s="1"/>
  <c r="Z13" i="45" s="1"/>
  <c r="V88" i="45"/>
  <c r="Y88" i="45" s="1"/>
  <c r="Z88" i="45" s="1"/>
  <c r="AG88" i="45" s="1"/>
  <c r="V32" i="45"/>
  <c r="Y32" i="45" s="1"/>
  <c r="Z32" i="45" s="1"/>
  <c r="AK32" i="45" s="1"/>
  <c r="V27" i="45"/>
  <c r="Y27" i="45" s="1"/>
  <c r="Z27" i="45" s="1"/>
  <c r="V49" i="45"/>
  <c r="Y49" i="45" s="1"/>
  <c r="Z49" i="45" s="1"/>
  <c r="V63" i="45"/>
  <c r="Y63" i="45" s="1"/>
  <c r="Z63" i="45" s="1"/>
  <c r="V17" i="45"/>
  <c r="Y17" i="45" s="1"/>
  <c r="Z17" i="45" s="1"/>
  <c r="AC17" i="45" s="1"/>
  <c r="V47" i="45"/>
  <c r="Y47" i="45" s="1"/>
  <c r="Z47" i="45" s="1"/>
  <c r="AS47" i="45" s="1"/>
  <c r="V10" i="45"/>
  <c r="Y10" i="45" s="1"/>
  <c r="Z10" i="45" s="1"/>
  <c r="V42" i="45"/>
  <c r="Y42" i="45" s="1"/>
  <c r="Z42" i="45" s="1"/>
  <c r="AO42" i="45" s="1"/>
  <c r="V75" i="45"/>
  <c r="Y75" i="45" s="1"/>
  <c r="Z75" i="45" s="1"/>
  <c r="V67" i="45"/>
  <c r="Y67" i="45" s="1"/>
  <c r="Z67" i="45" s="1"/>
  <c r="AC67" i="45" s="1"/>
  <c r="V82" i="45"/>
  <c r="Y82" i="45" s="1"/>
  <c r="Z82" i="45" s="1"/>
  <c r="AM82" i="45" s="1"/>
  <c r="V25" i="45"/>
  <c r="Y25" i="45" s="1"/>
  <c r="Z25" i="45" s="1"/>
  <c r="AS25" i="45" s="1"/>
  <c r="V18" i="45"/>
  <c r="Y18" i="45" s="1"/>
  <c r="Z18" i="45" s="1"/>
  <c r="AQ18" i="45" s="1"/>
  <c r="V54" i="45"/>
  <c r="Y54" i="45" s="1"/>
  <c r="Z54" i="45" s="1"/>
  <c r="AF54" i="45" s="1"/>
  <c r="V45" i="45"/>
  <c r="Y45" i="45" s="1"/>
  <c r="Z45" i="45" s="1"/>
  <c r="AI45" i="45" s="1"/>
  <c r="V84" i="45"/>
  <c r="Y84" i="45" s="1"/>
  <c r="Z84" i="45" s="1"/>
  <c r="AI84" i="45" s="1"/>
  <c r="V21" i="45"/>
  <c r="Y21" i="45" s="1"/>
  <c r="Z21" i="45" s="1"/>
  <c r="AS21" i="45" s="1"/>
  <c r="V64" i="45"/>
  <c r="Y64" i="45" s="1"/>
  <c r="Z64" i="45" s="1"/>
  <c r="V74" i="45"/>
  <c r="Y74" i="45" s="1"/>
  <c r="Z74" i="45" s="1"/>
  <c r="V72" i="45"/>
  <c r="Y72" i="45" s="1"/>
  <c r="Z72" i="45" s="1"/>
  <c r="V34" i="45"/>
  <c r="Y34" i="45" s="1"/>
  <c r="Z34" i="45" s="1"/>
  <c r="AF34" i="45" s="1"/>
  <c r="V78" i="45"/>
  <c r="Y78" i="45" s="1"/>
  <c r="Z78" i="45" s="1"/>
  <c r="AQ78" i="45" s="1"/>
  <c r="V61" i="45"/>
  <c r="Y61" i="45" s="1"/>
  <c r="Z61" i="45" s="1"/>
  <c r="AK61" i="45" s="1"/>
  <c r="V68" i="45"/>
  <c r="Y68" i="45" s="1"/>
  <c r="Z68" i="45" s="1"/>
  <c r="AG68" i="45" s="1"/>
  <c r="V36" i="45"/>
  <c r="Y36" i="45" s="1"/>
  <c r="Z36" i="45" s="1"/>
  <c r="AO36" i="45" s="1"/>
  <c r="V80" i="45"/>
  <c r="Y80" i="45" s="1"/>
  <c r="Z80" i="45" s="1"/>
  <c r="AG80" i="45" s="1"/>
  <c r="V50" i="45"/>
  <c r="Y50" i="45" s="1"/>
  <c r="Z50" i="45" s="1"/>
  <c r="AI50" i="45" s="1"/>
  <c r="V62" i="45"/>
  <c r="Y62" i="45" s="1"/>
  <c r="Z62" i="45" s="1"/>
  <c r="V58" i="45"/>
  <c r="Y58" i="45" s="1"/>
  <c r="Z58" i="45" s="1"/>
  <c r="V31" i="45"/>
  <c r="Y31" i="45" s="1"/>
  <c r="Z31" i="45" s="1"/>
  <c r="AF31" i="45" s="1"/>
  <c r="V79" i="45"/>
  <c r="Y79" i="45" s="1"/>
  <c r="Z79" i="45" s="1"/>
  <c r="V9" i="45"/>
  <c r="V41" i="45"/>
  <c r="Y41" i="45" s="1"/>
  <c r="Z41" i="45" s="1"/>
  <c r="AQ41" i="45" s="1"/>
  <c r="V46" i="45"/>
  <c r="Y46" i="45" s="1"/>
  <c r="Z46" i="45" s="1"/>
  <c r="AQ46" i="45" s="1"/>
  <c r="V76" i="45"/>
  <c r="Y76" i="45" s="1"/>
  <c r="Z76" i="45" s="1"/>
  <c r="AI76" i="45" s="1"/>
  <c r="V55" i="45"/>
  <c r="Y55" i="45" s="1"/>
  <c r="Z55" i="45" s="1"/>
  <c r="AG55" i="45" s="1"/>
  <c r="V12" i="45"/>
  <c r="Y12" i="45" s="1"/>
  <c r="Z12" i="45" s="1"/>
  <c r="AS12" i="45" s="1"/>
  <c r="V52" i="45"/>
  <c r="Y52" i="45" s="1"/>
  <c r="Z52" i="45" s="1"/>
  <c r="AQ52" i="45" s="1"/>
  <c r="V91" i="45"/>
  <c r="Y91" i="45" s="1"/>
  <c r="Z91" i="45" s="1"/>
  <c r="V19" i="45"/>
  <c r="Y19" i="45" s="1"/>
  <c r="Z19" i="45" s="1"/>
  <c r="AG19" i="45" s="1"/>
  <c r="V35" i="45"/>
  <c r="Y35" i="45" s="1"/>
  <c r="Z35" i="45" s="1"/>
  <c r="AG35" i="45" s="1"/>
  <c r="V65" i="45"/>
  <c r="Y65" i="45" s="1"/>
  <c r="Z65" i="45" s="1"/>
  <c r="AM65" i="45" s="1"/>
  <c r="V89" i="45"/>
  <c r="Y89" i="45" s="1"/>
  <c r="Z89" i="45" s="1"/>
  <c r="AK89" i="45" s="1"/>
  <c r="V39" i="45"/>
  <c r="Y39" i="45" s="1"/>
  <c r="Z39" i="45" s="1"/>
  <c r="AF39" i="45" s="1"/>
  <c r="V57" i="45"/>
  <c r="Y57" i="45" s="1"/>
  <c r="Z57" i="45" s="1"/>
  <c r="V59" i="45"/>
  <c r="Y59" i="45" s="1"/>
  <c r="Z59" i="45" s="1"/>
  <c r="V70" i="45"/>
  <c r="Y70" i="45" s="1"/>
  <c r="Z70" i="45" s="1"/>
  <c r="V33" i="45"/>
  <c r="Y33" i="45" s="1"/>
  <c r="Z33" i="45" s="1"/>
  <c r="AF33" i="45" s="1"/>
  <c r="V81" i="45"/>
  <c r="Y81" i="45" s="1"/>
  <c r="Z81" i="45" s="1"/>
  <c r="AQ81" i="45" s="1"/>
  <c r="V29" i="45"/>
  <c r="Y29" i="45" s="1"/>
  <c r="Z29" i="45" s="1"/>
  <c r="AI29" i="45" s="1"/>
  <c r="V24" i="45"/>
  <c r="Y24" i="45" s="1"/>
  <c r="Z24" i="45" s="1"/>
  <c r="AC24" i="45" s="1"/>
  <c r="V85" i="45"/>
  <c r="Y85" i="45" s="1"/>
  <c r="Z85" i="45" s="1"/>
  <c r="AI85" i="45" s="1"/>
  <c r="V15" i="45"/>
  <c r="Y15" i="45" s="1"/>
  <c r="Z15" i="45" s="1"/>
  <c r="AM15" i="45" s="1"/>
  <c r="V38" i="45"/>
  <c r="Y38" i="45" s="1"/>
  <c r="Z38" i="45" s="1"/>
  <c r="AI38" i="45" s="1"/>
  <c r="V66" i="45"/>
  <c r="Y66" i="45" s="1"/>
  <c r="Z66" i="45" s="1"/>
  <c r="AO66" i="45" s="1"/>
  <c r="V40" i="45"/>
  <c r="Y40" i="45" s="1"/>
  <c r="Z40" i="45" s="1"/>
  <c r="AQ40" i="45" s="1"/>
  <c r="V69" i="45"/>
  <c r="Y69" i="45" s="1"/>
  <c r="Z69" i="45" s="1"/>
  <c r="AG69" i="45" s="1"/>
  <c r="V51" i="45"/>
  <c r="Y51" i="45" s="1"/>
  <c r="Z51" i="45" s="1"/>
  <c r="AF51" i="45" s="1"/>
  <c r="V97" i="45"/>
  <c r="Y97" i="45" s="1"/>
  <c r="Z97" i="45" s="1"/>
  <c r="AM97" i="45" s="1"/>
  <c r="V22" i="45"/>
  <c r="Y22" i="45" s="1"/>
  <c r="Z22" i="45" s="1"/>
  <c r="AQ22" i="45" s="1"/>
  <c r="V77" i="45"/>
  <c r="Y77" i="45" s="1"/>
  <c r="Z77" i="45" s="1"/>
  <c r="V26" i="45"/>
  <c r="Y26" i="45" s="1"/>
  <c r="Z26" i="45" s="1"/>
  <c r="AI26" i="45" s="1"/>
  <c r="V11" i="45"/>
  <c r="Y11" i="45" s="1"/>
  <c r="Z11" i="45" s="1"/>
  <c r="AQ11" i="45" s="1"/>
  <c r="V43" i="45"/>
  <c r="Y43" i="45" s="1"/>
  <c r="Z43" i="45" s="1"/>
  <c r="IQ30" i="2"/>
  <c r="LI20" i="2"/>
  <c r="IQ31" i="2"/>
  <c r="IQ28" i="2"/>
  <c r="IQ27" i="2"/>
  <c r="IQ32" i="2" s="1"/>
  <c r="IQ29" i="2"/>
  <c r="OK19" i="2"/>
  <c r="OU21" i="2" s="1"/>
  <c r="PE20" i="2"/>
  <c r="OK21" i="2"/>
  <c r="OK20" i="2"/>
  <c r="OU19" i="2"/>
  <c r="DJ20" i="2"/>
  <c r="LI59" i="2"/>
  <c r="BR20" i="2"/>
  <c r="ER18" i="2"/>
  <c r="LI68" i="2"/>
  <c r="DS72" i="2"/>
  <c r="LI37" i="2"/>
  <c r="LI33" i="2"/>
  <c r="LI21" i="2"/>
  <c r="LI57" i="2"/>
  <c r="FN20" i="2"/>
  <c r="LI56" i="2"/>
  <c r="FR17" i="2"/>
  <c r="LI45" i="2"/>
  <c r="EJ17" i="2"/>
  <c r="G71" i="2"/>
  <c r="H72" i="2"/>
  <c r="C68" i="2"/>
  <c r="I68" i="2"/>
  <c r="B67" i="2"/>
  <c r="G66" i="2"/>
  <c r="E64" i="2"/>
  <c r="B66" i="2"/>
  <c r="G62" i="2"/>
  <c r="H63" i="2"/>
  <c r="G63" i="2"/>
  <c r="E59" i="2"/>
  <c r="F64" i="2"/>
  <c r="E60" i="2"/>
  <c r="C58" i="2"/>
  <c r="D56" i="2"/>
  <c r="C56" i="2"/>
  <c r="H52" i="2"/>
  <c r="D60" i="2"/>
  <c r="H55" i="2"/>
  <c r="H50" i="2"/>
  <c r="C49" i="2"/>
  <c r="F48" i="2"/>
  <c r="I49" i="2"/>
  <c r="H47" i="2"/>
  <c r="G49" i="2"/>
  <c r="B57" i="2"/>
  <c r="B45" i="2"/>
  <c r="I46" i="2"/>
  <c r="C44" i="2"/>
  <c r="F45" i="2"/>
  <c r="F37" i="2"/>
  <c r="E33" i="2"/>
  <c r="E39" i="2"/>
  <c r="H40" i="2"/>
  <c r="F40" i="2"/>
  <c r="E40" i="2"/>
  <c r="D40" i="2"/>
  <c r="E29" i="2"/>
  <c r="D33" i="2"/>
  <c r="C33" i="2"/>
  <c r="E32" i="2"/>
  <c r="G26" i="2"/>
  <c r="F24" i="2"/>
  <c r="E24" i="2"/>
  <c r="H23" i="2"/>
  <c r="F23" i="2"/>
  <c r="E41" i="2"/>
  <c r="C19" i="2"/>
  <c r="B21" i="2"/>
  <c r="D25" i="2"/>
  <c r="G19" i="2"/>
  <c r="C32" i="2"/>
  <c r="E23" i="2"/>
  <c r="I22" i="2"/>
  <c r="H18" i="2"/>
  <c r="E71" i="2"/>
  <c r="D58" i="2"/>
  <c r="G51" i="2"/>
  <c r="I43" i="2"/>
  <c r="I42" i="2"/>
  <c r="B30" i="2"/>
  <c r="F34" i="2"/>
  <c r="C21" i="2"/>
  <c r="B17" i="2"/>
  <c r="E72" i="2"/>
  <c r="C70" i="2"/>
  <c r="D71" i="2"/>
  <c r="G67" i="2"/>
  <c r="E67" i="2"/>
  <c r="H69" i="2"/>
  <c r="C65" i="2"/>
  <c r="D66" i="2"/>
  <c r="F65" i="2"/>
  <c r="B63" i="2"/>
  <c r="D62" i="2"/>
  <c r="E61" i="2"/>
  <c r="I58" i="2"/>
  <c r="G60" i="2"/>
  <c r="I59" i="2"/>
  <c r="G57" i="2"/>
  <c r="F55" i="2"/>
  <c r="E55" i="2"/>
  <c r="D51" i="2"/>
  <c r="C57" i="2"/>
  <c r="D54" i="2"/>
  <c r="D49" i="2"/>
  <c r="G48" i="2"/>
  <c r="B47" i="2"/>
  <c r="E48" i="2"/>
  <c r="D46" i="2"/>
  <c r="C48" i="2"/>
  <c r="C45" i="2"/>
  <c r="F44" i="2"/>
  <c r="I45" i="2"/>
  <c r="G43" i="2"/>
  <c r="B44" i="2"/>
  <c r="B36" i="2"/>
  <c r="F39" i="2"/>
  <c r="G38" i="2"/>
  <c r="D39" i="2"/>
  <c r="C39" i="2"/>
  <c r="D38" i="2"/>
  <c r="C38" i="2"/>
  <c r="I28" i="2"/>
  <c r="G32" i="2"/>
  <c r="F32" i="2"/>
  <c r="I31" i="2"/>
  <c r="C25" i="2"/>
  <c r="B23" i="2"/>
  <c r="D32" i="2"/>
  <c r="H31" i="2"/>
  <c r="C30" i="2"/>
  <c r="D28" i="2"/>
  <c r="G18" i="2"/>
  <c r="F20" i="2"/>
  <c r="B22" i="2"/>
  <c r="F18" i="2"/>
  <c r="B19" i="2"/>
  <c r="H21" i="2"/>
  <c r="I20" i="2"/>
  <c r="E66" i="2"/>
  <c r="C61" i="2"/>
  <c r="C60" i="2"/>
  <c r="B51" i="2"/>
  <c r="F50" i="2"/>
  <c r="H42" i="2"/>
  <c r="I39" i="2"/>
  <c r="E34" i="2"/>
  <c r="H34" i="2"/>
  <c r="H25" i="2"/>
  <c r="G21" i="2"/>
  <c r="I71" i="2"/>
  <c r="B72" i="2"/>
  <c r="H70" i="2"/>
  <c r="F69" i="2"/>
  <c r="D69" i="2"/>
  <c r="D68" i="2"/>
  <c r="D67" i="2"/>
  <c r="H65" i="2"/>
  <c r="B64" i="2"/>
  <c r="F62" i="2"/>
  <c r="H61" i="2"/>
  <c r="B60" i="2"/>
  <c r="E57" i="2"/>
  <c r="C59" i="2"/>
  <c r="E58" i="2"/>
  <c r="F56" i="2"/>
  <c r="B54" i="2"/>
  <c r="I54" i="2"/>
  <c r="H59" i="2"/>
  <c r="B55" i="2"/>
  <c r="H53" i="2"/>
  <c r="H48" i="2"/>
  <c r="C47" i="2"/>
  <c r="F46" i="2"/>
  <c r="I47" i="2"/>
  <c r="H45" i="2"/>
  <c r="E47" i="2"/>
  <c r="G44" i="2"/>
  <c r="B43" i="2"/>
  <c r="D44" i="2"/>
  <c r="C42" i="2"/>
  <c r="F43" i="2"/>
  <c r="H39" i="2"/>
  <c r="H38" i="2"/>
  <c r="C37" i="2"/>
  <c r="F38" i="2"/>
  <c r="E38" i="2"/>
  <c r="C34" i="2"/>
  <c r="H35" i="2"/>
  <c r="E27" i="2"/>
  <c r="C31" i="2"/>
  <c r="B31" i="2"/>
  <c r="E30" i="2"/>
  <c r="G24" i="2"/>
  <c r="H32" i="2"/>
  <c r="D30" i="2"/>
  <c r="H29" i="2"/>
  <c r="I26" i="2"/>
  <c r="H26" i="2"/>
  <c r="G29" i="2"/>
  <c r="C27" i="2"/>
  <c r="F21" i="2"/>
  <c r="G17" i="2"/>
  <c r="D18" i="2"/>
  <c r="B18" i="2"/>
  <c r="I17" i="2"/>
  <c r="D61" i="2"/>
  <c r="H54" i="2"/>
  <c r="H49" i="2"/>
  <c r="E46" i="2"/>
  <c r="I44" i="2"/>
  <c r="E31" i="2"/>
  <c r="F26" i="2"/>
  <c r="H20" i="2"/>
  <c r="D17" i="2"/>
  <c r="E70" i="2"/>
  <c r="F71" i="2"/>
  <c r="F72" i="2"/>
  <c r="B68" i="2"/>
  <c r="H68" i="2"/>
  <c r="H67" i="2"/>
  <c r="F66" i="2"/>
  <c r="C66" i="2"/>
  <c r="E63" i="2"/>
  <c r="I64" i="2"/>
  <c r="D64" i="2"/>
  <c r="F59" i="2"/>
  <c r="I56" i="2"/>
  <c r="G58" i="2"/>
  <c r="I57" i="2"/>
  <c r="G55" i="2"/>
  <c r="F53" i="2"/>
  <c r="F57" i="2"/>
  <c r="D57" i="2"/>
  <c r="F54" i="2"/>
  <c r="D52" i="2"/>
  <c r="D47" i="2"/>
  <c r="G46" i="2"/>
  <c r="I55" i="2"/>
  <c r="H56" i="2"/>
  <c r="B50" i="2"/>
  <c r="D45" i="2"/>
  <c r="C43" i="2"/>
  <c r="F42" i="2"/>
  <c r="H43" i="2"/>
  <c r="G41" i="2"/>
  <c r="B42" i="2"/>
  <c r="I38" i="2"/>
  <c r="D37" i="2"/>
  <c r="G36" i="2"/>
  <c r="B37" i="2"/>
  <c r="I37" i="2"/>
  <c r="H33" i="2"/>
  <c r="B34" i="2"/>
  <c r="G35" i="2"/>
  <c r="G30" i="2"/>
  <c r="F30" i="2"/>
  <c r="I29" i="2"/>
  <c r="D34" i="2"/>
  <c r="H30" i="2"/>
  <c r="F28" i="2"/>
  <c r="C28" i="2"/>
  <c r="I24" i="2"/>
  <c r="H24" i="2"/>
  <c r="B28" i="2"/>
  <c r="E25" i="2"/>
  <c r="B20" i="2"/>
  <c r="D22" i="2"/>
  <c r="E17" i="2"/>
  <c r="C17" i="2"/>
  <c r="E20" i="2"/>
  <c r="H60" i="2"/>
  <c r="E22" i="2"/>
  <c r="D72" i="2"/>
  <c r="B70" i="2"/>
  <c r="B71" i="2"/>
  <c r="F67" i="2"/>
  <c r="C69" i="2"/>
  <c r="H66" i="2"/>
  <c r="B65" i="2"/>
  <c r="G65" i="2"/>
  <c r="D63" i="2"/>
  <c r="I63" i="2"/>
  <c r="F63" i="2"/>
  <c r="B58" i="2"/>
  <c r="C62" i="2"/>
  <c r="E65" i="2"/>
  <c r="E56" i="2"/>
  <c r="C54" i="2"/>
  <c r="B52" i="2"/>
  <c r="B56" i="2"/>
  <c r="C55" i="2"/>
  <c r="B53" i="2"/>
  <c r="I50" i="2"/>
  <c r="H46" i="2"/>
  <c r="I53" i="2"/>
  <c r="E54" i="2"/>
  <c r="E51" i="2"/>
  <c r="F49" i="2"/>
  <c r="H44" i="2"/>
  <c r="G42" i="2"/>
  <c r="B41" i="2"/>
  <c r="D42" i="2"/>
  <c r="C40" i="2"/>
  <c r="F41" i="2"/>
  <c r="E37" i="2"/>
  <c r="H36" i="2"/>
  <c r="C35" i="2"/>
  <c r="F36" i="2"/>
  <c r="E36" i="2"/>
  <c r="B32" i="2"/>
  <c r="G33" i="2"/>
  <c r="F33" i="2"/>
  <c r="C29" i="2"/>
  <c r="B29" i="2"/>
  <c r="E28" i="2"/>
  <c r="H28" i="2"/>
  <c r="G28" i="2"/>
  <c r="D27" i="2"/>
  <c r="B27" i="2"/>
  <c r="H22" i="2"/>
  <c r="I23" i="2"/>
  <c r="C26" i="2"/>
  <c r="C23" i="2"/>
  <c r="F19" i="2"/>
  <c r="C20" i="2"/>
  <c r="I21" i="2"/>
  <c r="D23" i="2"/>
  <c r="I19" i="2"/>
  <c r="G70" i="2"/>
  <c r="B69" i="2"/>
  <c r="I69" i="2"/>
  <c r="I61" i="2"/>
  <c r="B59" i="2"/>
  <c r="C53" i="2"/>
  <c r="I51" i="2"/>
  <c r="F47" i="2"/>
  <c r="C51" i="2"/>
  <c r="E45" i="2"/>
  <c r="H37" i="2"/>
  <c r="E26" i="2"/>
  <c r="G23" i="2"/>
  <c r="H19" i="2"/>
  <c r="H71" i="2"/>
  <c r="I72" i="2"/>
  <c r="F70" i="2"/>
  <c r="G72" i="2"/>
  <c r="G68" i="2"/>
  <c r="D65" i="2"/>
  <c r="C67" i="2"/>
  <c r="C64" i="2"/>
  <c r="H62" i="2"/>
  <c r="E62" i="2"/>
  <c r="B62" i="2"/>
  <c r="I62" i="2"/>
  <c r="B61" i="2"/>
  <c r="F60" i="2"/>
  <c r="G61" i="2"/>
  <c r="G53" i="2"/>
  <c r="F51" i="2"/>
  <c r="D55" i="2"/>
  <c r="G54" i="2"/>
  <c r="F52" i="2"/>
  <c r="E49" i="2"/>
  <c r="E52" i="2"/>
  <c r="H51" i="2"/>
  <c r="E53" i="2"/>
  <c r="D50" i="2"/>
  <c r="B48" i="2"/>
  <c r="D43" i="2"/>
  <c r="C41" i="2"/>
  <c r="E44" i="2"/>
  <c r="H41" i="2"/>
  <c r="G39" i="2"/>
  <c r="B40" i="2"/>
  <c r="I36" i="2"/>
  <c r="D35" i="2"/>
  <c r="G34" i="2"/>
  <c r="B35" i="2"/>
  <c r="I35" i="2"/>
  <c r="F31" i="2"/>
  <c r="I32" i="2"/>
  <c r="B39" i="2"/>
  <c r="G47" i="2"/>
  <c r="G37" i="2"/>
  <c r="I27" i="2"/>
  <c r="G27" i="2"/>
  <c r="F27" i="2"/>
  <c r="D26" i="2"/>
  <c r="B26" i="2"/>
  <c r="D21" i="2"/>
  <c r="G22" i="2"/>
  <c r="C24" i="2"/>
  <c r="C22" i="2"/>
  <c r="D29" i="2"/>
  <c r="E19" i="2"/>
  <c r="C18" i="2"/>
  <c r="E21" i="2"/>
  <c r="H17" i="2"/>
  <c r="D70" i="2"/>
  <c r="C71" i="2"/>
  <c r="H64" i="2"/>
  <c r="F61" i="2"/>
  <c r="C52" i="2"/>
  <c r="I48" i="2"/>
  <c r="G40" i="2"/>
  <c r="E35" i="2"/>
  <c r="D36" i="2"/>
  <c r="F25" i="2"/>
  <c r="E18" i="2"/>
  <c r="I67" i="2"/>
  <c r="F58" i="2"/>
  <c r="G50" i="2"/>
  <c r="G45" i="2"/>
  <c r="F29" i="2"/>
  <c r="D24" i="2"/>
  <c r="D31" i="2"/>
  <c r="C63" i="2"/>
  <c r="I52" i="2"/>
  <c r="I65" i="2"/>
  <c r="G59" i="2"/>
  <c r="B49" i="2"/>
  <c r="C46" i="2"/>
  <c r="I30" i="2"/>
  <c r="B24" i="2"/>
  <c r="G25" i="2"/>
  <c r="D48" i="2"/>
  <c r="I33" i="2"/>
  <c r="E68" i="2"/>
  <c r="H58" i="2"/>
  <c r="E50" i="2"/>
  <c r="B38" i="2"/>
  <c r="F35" i="2"/>
  <c r="D19" i="2"/>
  <c r="I18" i="2"/>
  <c r="I34" i="2"/>
  <c r="C72" i="2"/>
  <c r="H57" i="2"/>
  <c r="C36" i="2"/>
  <c r="G20" i="2"/>
  <c r="D59" i="2"/>
  <c r="F17" i="2"/>
  <c r="I70" i="2"/>
  <c r="G64" i="2"/>
  <c r="D53" i="2"/>
  <c r="B46" i="2"/>
  <c r="I40" i="2"/>
  <c r="B33" i="2"/>
  <c r="F22" i="2"/>
  <c r="F68" i="2"/>
  <c r="I25" i="2"/>
  <c r="G69" i="2"/>
  <c r="I66" i="2"/>
  <c r="G52" i="2"/>
  <c r="D41" i="2"/>
  <c r="E43" i="2"/>
  <c r="H27" i="2"/>
  <c r="G31" i="2"/>
  <c r="E69" i="2"/>
  <c r="G56" i="2"/>
  <c r="C50" i="2"/>
  <c r="B25" i="2"/>
  <c r="D20" i="2"/>
  <c r="E42" i="2"/>
  <c r="I60" i="2"/>
  <c r="I41" i="2"/>
  <c r="LI49" i="2"/>
  <c r="OK55" i="2"/>
  <c r="EE18" i="2"/>
  <c r="EF26" i="2"/>
  <c r="EE38" i="2"/>
  <c r="EJ43" i="2"/>
  <c r="EF47" i="2"/>
  <c r="EG58" i="2"/>
  <c r="EH64" i="2"/>
  <c r="EH26" i="2"/>
  <c r="EK33" i="2"/>
  <c r="EG45" i="2"/>
  <c r="EJ50" i="2"/>
  <c r="EE59" i="2"/>
  <c r="EE71" i="2"/>
  <c r="ED26" i="2"/>
  <c r="EK28" i="2"/>
  <c r="EI41" i="2"/>
  <c r="EE49" i="2"/>
  <c r="EE58" i="2"/>
  <c r="EI72" i="2"/>
  <c r="EF29" i="2"/>
  <c r="EH29" i="2"/>
  <c r="EE48" i="2"/>
  <c r="EI50" i="2"/>
  <c r="ED57" i="2"/>
  <c r="EI64" i="2"/>
  <c r="EF17" i="2"/>
  <c r="EI29" i="2"/>
  <c r="EG36" i="2"/>
  <c r="ED43" i="2"/>
  <c r="EK55" i="2"/>
  <c r="EF59" i="2"/>
  <c r="EK25" i="2"/>
  <c r="EF38" i="2"/>
  <c r="EG44" i="2"/>
  <c r="EG49" i="2"/>
  <c r="EI58" i="2"/>
  <c r="EF66" i="2"/>
  <c r="EG23" i="2"/>
  <c r="EH24" i="2"/>
  <c r="ED35" i="2"/>
  <c r="EE39" i="2"/>
  <c r="EI56" i="2"/>
  <c r="EG57" i="2"/>
  <c r="EI70" i="2"/>
  <c r="EF30" i="2"/>
  <c r="EH28" i="2"/>
  <c r="EG41" i="2"/>
  <c r="ED45" i="2"/>
  <c r="EF49" i="2"/>
  <c r="EG60" i="2"/>
  <c r="EG68" i="2"/>
  <c r="EI28" i="2"/>
  <c r="EK35" i="2"/>
  <c r="EH42" i="2"/>
  <c r="EG54" i="2"/>
  <c r="EJ58" i="2"/>
  <c r="EF68" i="2"/>
  <c r="ED23" i="2"/>
  <c r="EH34" i="2"/>
  <c r="EI47" i="2"/>
  <c r="EJ55" i="2"/>
  <c r="EK56" i="2"/>
  <c r="EI68" i="2"/>
  <c r="EJ21" i="2"/>
  <c r="EE22" i="2"/>
  <c r="EE25" i="2"/>
  <c r="EI36" i="2"/>
  <c r="EF41" i="2"/>
  <c r="EI52" i="2"/>
  <c r="ED60" i="2"/>
  <c r="EE66" i="2"/>
  <c r="EH27" i="2"/>
  <c r="EG34" i="2"/>
  <c r="ED41" i="2"/>
  <c r="EJ51" i="2"/>
  <c r="EI60" i="2"/>
  <c r="EJ67" i="2"/>
  <c r="EI26" i="2"/>
  <c r="ED37" i="2"/>
  <c r="EE41" i="2"/>
  <c r="EH50" i="2"/>
  <c r="EG59" i="2"/>
  <c r="EG67" i="2"/>
  <c r="EG18" i="2"/>
  <c r="EF32" i="2"/>
  <c r="EE26" i="2"/>
  <c r="EE30" i="2"/>
  <c r="EH39" i="2"/>
  <c r="EJ44" i="2"/>
  <c r="EE55" i="2"/>
  <c r="EH21" i="2"/>
  <c r="EI24" i="2"/>
  <c r="EE35" i="2"/>
  <c r="EG46" i="2"/>
  <c r="ED55" i="2"/>
  <c r="EH59" i="2"/>
  <c r="EG69" i="2"/>
  <c r="EF23" i="2"/>
  <c r="EK29" i="2"/>
  <c r="EJ38" i="2"/>
  <c r="ED48" i="2"/>
  <c r="EF55" i="2"/>
  <c r="EE67" i="2"/>
  <c r="EF69" i="2"/>
  <c r="ED25" i="2"/>
  <c r="EH36" i="2"/>
  <c r="EI40" i="2"/>
  <c r="EJ57" i="2"/>
  <c r="EK58" i="2"/>
  <c r="EJ68" i="2"/>
  <c r="EE24" i="2"/>
  <c r="EJ27" i="2"/>
  <c r="EI38" i="2"/>
  <c r="EF43" i="2"/>
  <c r="EI54" i="2"/>
  <c r="EH61" i="2"/>
  <c r="EE68" i="2"/>
  <c r="EK17" i="2"/>
  <c r="EK24" i="2"/>
  <c r="ED19" i="2"/>
  <c r="EG32" i="2"/>
  <c r="EG33" i="2"/>
  <c r="EK51" i="2"/>
  <c r="EF22" i="2"/>
  <c r="EG28" i="2"/>
  <c r="EF37" i="2"/>
  <c r="EH47" i="2"/>
  <c r="EJ54" i="2"/>
  <c r="EJ63" i="2"/>
  <c r="EH72" i="2"/>
  <c r="EE27" i="2"/>
  <c r="EH30" i="2"/>
  <c r="EK38" i="2"/>
  <c r="EJ49" i="2"/>
  <c r="EH53" i="2"/>
  <c r="EG65" i="2"/>
  <c r="EH71" i="2"/>
  <c r="EE23" i="2"/>
  <c r="EJ26" i="2"/>
  <c r="EE37" i="2"/>
  <c r="EJ42" i="2"/>
  <c r="EE53" i="2"/>
  <c r="EG61" i="2"/>
  <c r="EI67" i="2"/>
  <c r="EE20" i="2"/>
  <c r="EK26" i="2"/>
  <c r="EK31" i="2"/>
  <c r="EG40" i="2"/>
  <c r="EK50" i="2"/>
  <c r="EG55" i="2"/>
  <c r="EG62" i="2"/>
  <c r="EF71" i="2"/>
  <c r="EG20" i="2"/>
  <c r="ED22" i="2"/>
  <c r="EE17" i="2"/>
  <c r="EF33" i="2"/>
  <c r="EH35" i="2"/>
  <c r="EG48" i="2"/>
  <c r="EF56" i="2"/>
  <c r="EF63" i="2"/>
  <c r="EF25" i="2"/>
  <c r="ED29" i="2"/>
  <c r="EG37" i="2"/>
  <c r="EF48" i="2"/>
  <c r="ED52" i="2"/>
  <c r="EE63" i="2"/>
  <c r="ED70" i="2"/>
  <c r="EK22" i="2"/>
  <c r="EI30" i="2"/>
  <c r="EG43" i="2"/>
  <c r="ED47" i="2"/>
  <c r="EI53" i="2"/>
  <c r="EH66" i="2"/>
  <c r="EG70" i="2"/>
  <c r="EJ24" i="2"/>
  <c r="EG30" i="2"/>
  <c r="EJ39" i="2"/>
  <c r="EH49" i="2"/>
  <c r="EK54" i="2"/>
  <c r="EK61" i="2"/>
  <c r="EJ70" i="2"/>
  <c r="ED34" i="2"/>
  <c r="EH32" i="2"/>
  <c r="EH40" i="2"/>
  <c r="EK47" i="2"/>
  <c r="EH55" i="2"/>
  <c r="EJ62" i="2"/>
  <c r="EE70" i="2"/>
  <c r="EI17" i="2"/>
  <c r="EK20" i="2"/>
  <c r="EJ18" i="2"/>
  <c r="EJ20" i="2"/>
  <c r="EH33" i="2"/>
  <c r="EH41" i="2"/>
  <c r="EF50" i="2"/>
  <c r="EH56" i="2"/>
  <c r="EE21" i="2"/>
  <c r="EE29" i="2"/>
  <c r="EJ40" i="2"/>
  <c r="EH46" i="2"/>
  <c r="EE52" i="2"/>
  <c r="EH65" i="2"/>
  <c r="EF72" i="2"/>
  <c r="EH17" i="2"/>
  <c r="EH25" i="2"/>
  <c r="EG27" i="2"/>
  <c r="EE40" i="2"/>
  <c r="EI48" i="2"/>
  <c r="EI57" i="2"/>
  <c r="EJ66" i="2"/>
  <c r="EJ30" i="2"/>
  <c r="ED31" i="2"/>
  <c r="EK39" i="2"/>
  <c r="EJ56" i="2"/>
  <c r="ED54" i="2"/>
  <c r="EF61" i="2"/>
  <c r="ED72" i="2"/>
  <c r="EJ19" i="2"/>
  <c r="EF19" i="2"/>
  <c r="EI32" i="2"/>
  <c r="ED40" i="2"/>
  <c r="ED49" i="2"/>
  <c r="EI55" i="2"/>
  <c r="EE64" i="2"/>
  <c r="EG72" i="2"/>
  <c r="EK19" i="2"/>
  <c r="EE28" i="2"/>
  <c r="EK30" i="2"/>
  <c r="EI43" i="2"/>
  <c r="EE51" i="2"/>
  <c r="EF44" i="2"/>
  <c r="EH48" i="2"/>
  <c r="EG50" i="2"/>
  <c r="EH18" i="2"/>
  <c r="EI27" i="2"/>
  <c r="EE60" i="2"/>
  <c r="EI69" i="2"/>
  <c r="EF20" i="2"/>
  <c r="EF28" i="2"/>
  <c r="EE32" i="2"/>
  <c r="EF40" i="2"/>
  <c r="EK46" i="2"/>
  <c r="EF51" i="2"/>
  <c r="EH63" i="2"/>
  <c r="ED69" i="2"/>
  <c r="EH19" i="2"/>
  <c r="EJ29" i="2"/>
  <c r="EE33" i="2"/>
  <c r="EI44" i="2"/>
  <c r="ED53" i="2"/>
  <c r="EK62" i="2"/>
  <c r="EH67" i="2"/>
  <c r="EH22" i="2"/>
  <c r="EF39" i="2"/>
  <c r="EE46" i="2"/>
  <c r="EF54" i="2"/>
  <c r="EE62" i="2"/>
  <c r="EK69" i="2"/>
  <c r="EJ48" i="2"/>
  <c r="EE54" i="2"/>
  <c r="EI59" i="2"/>
  <c r="EK21" i="2"/>
  <c r="ED30" i="2"/>
  <c r="EH58" i="2"/>
  <c r="EK68" i="2"/>
  <c r="EH20" i="2"/>
  <c r="ED33" i="2"/>
  <c r="EK34" i="2"/>
  <c r="EJ45" i="2"/>
  <c r="EE57" i="2"/>
  <c r="ED63" i="2"/>
  <c r="EK70" i="2"/>
  <c r="EJ32" i="2"/>
  <c r="EG26" i="2"/>
  <c r="EF35" i="2"/>
  <c r="EH45" i="2"/>
  <c r="EJ52" i="2"/>
  <c r="EJ61" i="2"/>
  <c r="EH70" i="2"/>
  <c r="ED20" i="2"/>
  <c r="EJ31" i="2"/>
  <c r="EI34" i="2"/>
  <c r="EK45" i="2"/>
  <c r="EH54" i="2"/>
  <c r="ED58" i="2"/>
  <c r="ED68" i="2"/>
  <c r="EG17" i="2"/>
  <c r="ED24" i="2"/>
  <c r="EK59" i="2"/>
  <c r="EF67" i="2"/>
  <c r="EK63" i="2"/>
  <c r="ED17" i="2"/>
  <c r="EH38" i="2"/>
  <c r="EK60" i="2"/>
  <c r="EH69" i="2"/>
  <c r="ED28" i="2"/>
  <c r="EI18" i="2"/>
  <c r="EF34" i="2"/>
  <c r="ED36" i="2"/>
  <c r="EK49" i="2"/>
  <c r="EF57" i="2"/>
  <c r="EK64" i="2"/>
  <c r="EE72" i="2"/>
  <c r="EI22" i="2"/>
  <c r="ED21" i="2"/>
  <c r="EE34" i="2"/>
  <c r="EG35" i="2"/>
  <c r="EF46" i="2"/>
  <c r="ED50" i="2"/>
  <c r="EG66" i="2"/>
  <c r="EG71" i="2"/>
  <c r="EI21" i="2"/>
  <c r="EK27" i="2"/>
  <c r="EJ36" i="2"/>
  <c r="ED46" i="2"/>
  <c r="EF53" i="2"/>
  <c r="EF62" i="2"/>
  <c r="ED71" i="2"/>
  <c r="EI23" i="2"/>
  <c r="EI19" i="2"/>
  <c r="EI33" i="2"/>
  <c r="ED65" i="2"/>
  <c r="EK71" i="2"/>
  <c r="EI49" i="2"/>
  <c r="ED62" i="2"/>
  <c r="EJ72" i="2"/>
  <c r="EF21" i="2"/>
  <c r="EJ34" i="2"/>
  <c r="ED42" i="2"/>
  <c r="EK53" i="2"/>
  <c r="EH57" i="2"/>
  <c r="EI66" i="2"/>
  <c r="EE19" i="2"/>
  <c r="EE36" i="2"/>
  <c r="EH37" i="2"/>
  <c r="EE50" i="2"/>
  <c r="EF60" i="2"/>
  <c r="EG63" i="2"/>
  <c r="EF70" i="2"/>
  <c r="EJ22" i="2"/>
  <c r="EI37" i="2"/>
  <c r="EK36" i="2"/>
  <c r="EJ47" i="2"/>
  <c r="EH51" i="2"/>
  <c r="EI62" i="2"/>
  <c r="EK72" i="2"/>
  <c r="EG19" i="2"/>
  <c r="EI39" i="2"/>
  <c r="EI42" i="2"/>
  <c r="EH62" i="2"/>
  <c r="EI71" i="2"/>
  <c r="EJ23" i="2"/>
  <c r="EG31" i="2"/>
  <c r="EE44" i="2"/>
  <c r="EG52" i="2"/>
  <c r="EI61" i="2"/>
  <c r="EK65" i="2"/>
  <c r="EI25" i="2"/>
  <c r="EF36" i="2"/>
  <c r="EH43" i="2"/>
  <c r="EE45" i="2"/>
  <c r="EF58" i="2"/>
  <c r="EK67" i="2"/>
  <c r="EI20" i="2"/>
  <c r="EJ37" i="2"/>
  <c r="ED38" i="2"/>
  <c r="EG53" i="2"/>
  <c r="EI51" i="2"/>
  <c r="ED64" i="2"/>
  <c r="EJ71" i="2"/>
  <c r="EE47" i="2"/>
  <c r="EG25" i="2"/>
  <c r="ED27" i="2"/>
  <c r="EG51" i="2"/>
  <c r="EI65" i="2"/>
  <c r="ED39" i="2"/>
  <c r="EH31" i="2"/>
  <c r="EK41" i="2"/>
  <c r="EK52" i="2"/>
  <c r="ED59" i="2"/>
  <c r="ED66" i="2"/>
  <c r="EF24" i="2"/>
  <c r="EK32" i="2"/>
  <c r="EJ41" i="2"/>
  <c r="EF45" i="2"/>
  <c r="EG56" i="2"/>
  <c r="EK66" i="2"/>
  <c r="EH23" i="2"/>
  <c r="EK42" i="2"/>
  <c r="ED44" i="2"/>
  <c r="EI46" i="2"/>
  <c r="EJ59" i="2"/>
  <c r="EF64" i="2"/>
  <c r="EE56" i="2"/>
  <c r="EF27" i="2"/>
  <c r="EE31" i="2"/>
  <c r="EF18" i="2"/>
  <c r="EG29" i="2"/>
  <c r="ED51" i="2"/>
  <c r="EG64" i="2"/>
  <c r="EI31" i="2"/>
  <c r="EK37" i="2"/>
  <c r="EH44" i="2"/>
  <c r="EF52" i="2"/>
  <c r="EJ60" i="2"/>
  <c r="ED67" i="2"/>
  <c r="EK23" i="2"/>
  <c r="ED32" i="2"/>
  <c r="EG42" i="2"/>
  <c r="EG47" i="2"/>
  <c r="EH60" i="2"/>
  <c r="EJ64" i="2"/>
  <c r="EJ25" i="2"/>
  <c r="EJ33" i="2"/>
  <c r="EF42" i="2"/>
  <c r="EJ46" i="2"/>
  <c r="EK57" i="2"/>
  <c r="EJ69" i="2"/>
  <c r="EK44" i="2"/>
  <c r="EE42" i="2"/>
  <c r="EF31" i="2"/>
  <c r="EH52" i="2"/>
  <c r="EJ35" i="2"/>
  <c r="EJ65" i="2"/>
  <c r="EK40" i="2"/>
  <c r="ED56" i="2"/>
  <c r="EE61" i="2"/>
  <c r="EG38" i="2"/>
  <c r="EG24" i="2"/>
  <c r="EE43" i="2"/>
  <c r="EE65" i="2"/>
  <c r="EE69" i="2"/>
  <c r="EI45" i="2"/>
  <c r="EI35" i="2"/>
  <c r="EJ53" i="2"/>
  <c r="EK43" i="2"/>
  <c r="EG22" i="2"/>
  <c r="ED18" i="2"/>
  <c r="ED61" i="2"/>
  <c r="EK48" i="2"/>
  <c r="EJ28" i="2"/>
  <c r="EH68" i="2"/>
  <c r="EI63" i="2"/>
  <c r="EG39" i="2"/>
  <c r="EF65" i="2"/>
  <c r="Y17" i="2"/>
  <c r="AA30" i="2"/>
  <c r="Z52" i="2"/>
  <c r="AA26" i="2"/>
  <c r="Y49" i="2"/>
  <c r="AB71" i="2"/>
  <c r="X18" i="2"/>
  <c r="AB23" i="2"/>
  <c r="AD47" i="2"/>
  <c r="AA69" i="2"/>
  <c r="Y28" i="2"/>
  <c r="AE55" i="2"/>
  <c r="Z70" i="2"/>
  <c r="Y70" i="2"/>
  <c r="X63" i="2"/>
  <c r="Z60" i="2"/>
  <c r="Z48" i="2"/>
  <c r="AE34" i="2"/>
  <c r="AB35" i="2"/>
  <c r="Z23" i="2"/>
  <c r="AC68" i="2"/>
  <c r="X61" i="2"/>
  <c r="Z58" i="2"/>
  <c r="AB42" i="2"/>
  <c r="AA38" i="2"/>
  <c r="AA24" i="2"/>
  <c r="AD71" i="2"/>
  <c r="AD62" i="2"/>
  <c r="Z57" i="2"/>
  <c r="AE47" i="2"/>
  <c r="AE38" i="2"/>
  <c r="X31" i="2"/>
  <c r="Z33" i="2"/>
  <c r="Y71" i="2"/>
  <c r="X62" i="2"/>
  <c r="AC52" i="2"/>
  <c r="AD44" i="2"/>
  <c r="AC38" i="2"/>
  <c r="Y25" i="2"/>
  <c r="AB19" i="2"/>
  <c r="AB66" i="2"/>
  <c r="AA58" i="2"/>
  <c r="AD46" i="2"/>
  <c r="Y44" i="2"/>
  <c r="X30" i="2"/>
  <c r="X26" i="2"/>
  <c r="X19" i="2"/>
  <c r="AD35" i="2"/>
  <c r="Z53" i="2"/>
  <c r="AC33" i="2"/>
  <c r="AD53" i="2"/>
  <c r="X25" i="2"/>
  <c r="AA54" i="2"/>
  <c r="X72" i="2"/>
  <c r="AA19" i="2"/>
  <c r="AB30" i="2"/>
  <c r="AB54" i="2"/>
  <c r="AE17" i="2"/>
  <c r="Z71" i="2"/>
  <c r="AC64" i="2"/>
  <c r="AC63" i="2"/>
  <c r="AB47" i="2"/>
  <c r="Z37" i="2"/>
  <c r="AE27" i="2"/>
  <c r="Y34" i="2"/>
  <c r="Z65" i="2"/>
  <c r="AB58" i="2"/>
  <c r="AD50" i="2"/>
  <c r="Z44" i="2"/>
  <c r="Y36" i="2"/>
  <c r="Z32" i="2"/>
  <c r="AE72" i="2"/>
  <c r="AE64" i="2"/>
  <c r="AE18" i="2"/>
  <c r="AA18" i="2"/>
  <c r="AA39" i="2"/>
  <c r="Y54" i="2"/>
  <c r="AE30" i="2"/>
  <c r="AC56" i="2"/>
  <c r="Z18" i="2"/>
  <c r="Z34" i="2"/>
  <c r="X51" i="2"/>
  <c r="AC37" i="2"/>
  <c r="AD56" i="2"/>
  <c r="AD17" i="2"/>
  <c r="Y68" i="2"/>
  <c r="AA61" i="2"/>
  <c r="Z56" i="2"/>
  <c r="AD42" i="2"/>
  <c r="AC36" i="2"/>
  <c r="Z31" i="2"/>
  <c r="X17" i="2"/>
  <c r="AE65" i="2"/>
  <c r="Y60" i="2"/>
  <c r="AC51" i="2"/>
  <c r="Y40" i="2"/>
  <c r="AE32" i="2"/>
  <c r="AD29" i="2"/>
  <c r="AB70" i="2"/>
  <c r="Z64" i="2"/>
  <c r="AC54" i="2"/>
  <c r="Y46" i="2"/>
  <c r="AB40" i="2"/>
  <c r="Y27" i="2"/>
  <c r="AB21" i="2"/>
  <c r="X67" i="2"/>
  <c r="AC60" i="2"/>
  <c r="AE50" i="2"/>
  <c r="AA44" i="2"/>
  <c r="AE35" i="2"/>
  <c r="Z26" i="2"/>
  <c r="AC19" i="2"/>
  <c r="X66" i="2"/>
  <c r="AB53" i="2"/>
  <c r="Y56" i="2"/>
  <c r="AB37" i="2"/>
  <c r="Z38" i="2"/>
  <c r="AC22" i="2"/>
  <c r="AD40" i="2"/>
  <c r="AB64" i="2"/>
  <c r="Z20" i="2"/>
  <c r="Z40" i="2"/>
  <c r="Y58" i="2"/>
  <c r="AE22" i="2"/>
  <c r="AD26" i="2"/>
  <c r="X33" i="2"/>
  <c r="Y57" i="2"/>
  <c r="AC34" i="2"/>
  <c r="AA56" i="2"/>
  <c r="AA17" i="2"/>
  <c r="Z69" i="2"/>
  <c r="AA57" i="2"/>
  <c r="Z54" i="2"/>
  <c r="AA45" i="2"/>
  <c r="X35" i="2"/>
  <c r="X28" i="2"/>
  <c r="AA25" i="2"/>
  <c r="Y67" i="2"/>
  <c r="Y52" i="2"/>
  <c r="X49" i="2"/>
  <c r="AB41" i="2"/>
  <c r="AC32" i="2"/>
  <c r="Z39" i="2"/>
  <c r="AB67" i="2"/>
  <c r="Y61" i="2"/>
  <c r="AB52" i="2"/>
  <c r="Y43" i="2"/>
  <c r="AB39" i="2"/>
  <c r="AB26" i="2"/>
  <c r="AD21" i="2"/>
  <c r="Y65" i="2"/>
  <c r="AE59" i="2"/>
  <c r="Z47" i="2"/>
  <c r="AD41" i="2"/>
  <c r="AB31" i="2"/>
  <c r="AC27" i="2"/>
  <c r="AC71" i="2"/>
  <c r="AC62" i="2"/>
  <c r="AE54" i="2"/>
  <c r="AD49" i="2"/>
  <c r="AA35" i="2"/>
  <c r="Y38" i="2"/>
  <c r="AE24" i="2"/>
  <c r="AB43" i="2"/>
  <c r="AE63" i="2"/>
  <c r="AE44" i="2"/>
  <c r="AE56" i="2"/>
  <c r="AB38" i="2"/>
  <c r="AC61" i="2"/>
  <c r="AA37" i="2"/>
  <c r="AB59" i="2"/>
  <c r="AA21" i="2"/>
  <c r="Z68" i="2"/>
  <c r="AC58" i="2"/>
  <c r="AE48" i="2"/>
  <c r="AA42" i="2"/>
  <c r="AE33" i="2"/>
  <c r="Z24" i="2"/>
  <c r="Z72" i="2"/>
  <c r="Z63" i="2"/>
  <c r="AD59" i="2"/>
  <c r="AA48" i="2"/>
  <c r="AE40" i="2"/>
  <c r="AB32" i="2"/>
  <c r="AC18" i="2"/>
  <c r="X69" i="2"/>
  <c r="AD60" i="2"/>
  <c r="AA53" i="2"/>
  <c r="X41" i="2"/>
  <c r="AE37" i="2"/>
  <c r="AA46" i="2"/>
  <c r="AC17" i="2"/>
  <c r="AA68" i="2"/>
  <c r="AC57" i="2"/>
  <c r="AC48" i="2"/>
  <c r="Y48" i="2"/>
  <c r="AA29" i="2"/>
  <c r="AC23" i="2"/>
  <c r="AD72" i="2"/>
  <c r="AE61" i="2"/>
  <c r="Z51" i="2"/>
  <c r="X48" i="2"/>
  <c r="AD38" i="2"/>
  <c r="AA28" i="2"/>
  <c r="AC21" i="2"/>
  <c r="AB28" i="2"/>
  <c r="X43" i="2"/>
  <c r="AD65" i="2"/>
  <c r="X34" i="2"/>
  <c r="AC49" i="2"/>
  <c r="AE66" i="2"/>
  <c r="AA33" i="2"/>
  <c r="AE60" i="2"/>
  <c r="Y42" i="2"/>
  <c r="Z61" i="2"/>
  <c r="Y18" i="2"/>
  <c r="X65" i="2"/>
  <c r="AE57" i="2"/>
  <c r="Z45" i="2"/>
  <c r="AC43" i="2"/>
  <c r="AB29" i="2"/>
  <c r="AB25" i="2"/>
  <c r="X70" i="2"/>
  <c r="AA65" i="2"/>
  <c r="Z55" i="2"/>
  <c r="AD45" i="2"/>
  <c r="AA43" i="2"/>
  <c r="AA32" i="2"/>
  <c r="AB20" i="2"/>
  <c r="AD64" i="2"/>
  <c r="AE62" i="2"/>
  <c r="Z49" i="2"/>
  <c r="AD43" i="2"/>
  <c r="Y33" i="2"/>
  <c r="Z30" i="2"/>
  <c r="AA20" i="2"/>
  <c r="Y64" i="2"/>
  <c r="X54" i="2"/>
  <c r="AB46" i="2"/>
  <c r="X38" i="2"/>
  <c r="Y29" i="2"/>
  <c r="AA23" i="2"/>
  <c r="AC69" i="2"/>
  <c r="AB61" i="2"/>
  <c r="AD58" i="2"/>
  <c r="Z43" i="2"/>
  <c r="Y37" i="2"/>
  <c r="AC24" i="2"/>
  <c r="Y24" i="2"/>
  <c r="AD20" i="2"/>
  <c r="X50" i="2"/>
  <c r="Y69" i="2"/>
  <c r="X21" i="2"/>
  <c r="AB44" i="2"/>
  <c r="AE69" i="2"/>
  <c r="AC41" i="2"/>
  <c r="AB62" i="2"/>
  <c r="Y32" i="2"/>
  <c r="AB45" i="2"/>
  <c r="AE67" i="2"/>
  <c r="AE21" i="2"/>
  <c r="Z66" i="2"/>
  <c r="AC55" i="2"/>
  <c r="AC46" i="2"/>
  <c r="X44" i="2"/>
  <c r="AA27" i="2"/>
  <c r="Z21" i="2"/>
  <c r="X71" i="2"/>
  <c r="AD61" i="2"/>
  <c r="Y55" i="2"/>
  <c r="Y50" i="2"/>
  <c r="AE45" i="2"/>
  <c r="Z28" i="2"/>
  <c r="X22" i="2"/>
  <c r="AA64" i="2"/>
  <c r="AC59" i="2"/>
  <c r="AC50" i="2"/>
  <c r="AC39" i="2"/>
  <c r="AA31" i="2"/>
  <c r="AB27" i="2"/>
  <c r="Y72" i="2"/>
  <c r="Y63" i="2"/>
  <c r="AA55" i="2"/>
  <c r="Z50" i="2"/>
  <c r="AE36" i="2"/>
  <c r="X29" i="2"/>
  <c r="AE26" i="2"/>
  <c r="AA67" i="2"/>
  <c r="AE58" i="2"/>
  <c r="AD55" i="2"/>
  <c r="AC40" i="2"/>
  <c r="AB36" i="2"/>
  <c r="X23" i="2"/>
  <c r="Z25" i="2"/>
  <c r="X52" i="2"/>
  <c r="AC44" i="2"/>
  <c r="AE53" i="2"/>
  <c r="AE68" i="2"/>
  <c r="X37" i="2"/>
  <c r="AD57" i="2"/>
  <c r="AD22" i="2"/>
  <c r="X32" i="2"/>
  <c r="Y62" i="2"/>
  <c r="AE42" i="2"/>
  <c r="AB63" i="2"/>
  <c r="Y39" i="2"/>
  <c r="AB55" i="2"/>
  <c r="Y20" i="2"/>
  <c r="AD36" i="2"/>
  <c r="Z59" i="2"/>
  <c r="Z46" i="2"/>
  <c r="Y51" i="2"/>
  <c r="AA40" i="2"/>
  <c r="X40" i="2"/>
  <c r="AA62" i="2"/>
  <c r="AE29" i="2"/>
  <c r="AA49" i="2"/>
  <c r="Y35" i="2"/>
  <c r="AA60" i="2"/>
  <c r="AD31" i="2"/>
  <c r="X20" i="2"/>
  <c r="X45" i="2"/>
  <c r="X64" i="2"/>
  <c r="Z35" i="2"/>
  <c r="AB60" i="2"/>
  <c r="X42" i="2"/>
  <c r="AD63" i="2"/>
  <c r="AE25" i="2"/>
  <c r="AD68" i="2"/>
  <c r="X36" i="2"/>
  <c r="X27" i="2"/>
  <c r="AA41" i="2"/>
  <c r="AA59" i="2"/>
  <c r="AB24" i="2"/>
  <c r="Y47" i="2"/>
  <c r="AE41" i="2"/>
  <c r="X60" i="2"/>
  <c r="AA22" i="2"/>
  <c r="AC20" i="2"/>
  <c r="AC45" i="2"/>
  <c r="AD66" i="2"/>
  <c r="X39" i="2"/>
  <c r="Z62" i="2"/>
  <c r="Y30" i="2"/>
  <c r="Y45" i="2"/>
  <c r="AC70" i="2"/>
  <c r="AA51" i="2"/>
  <c r="AC35" i="2"/>
  <c r="AE20" i="2"/>
  <c r="Y31" i="2"/>
  <c r="AD52" i="2"/>
  <c r="Y22" i="2"/>
  <c r="AE43" i="2"/>
  <c r="Z42" i="2"/>
  <c r="AA63" i="2"/>
  <c r="Y23" i="2"/>
  <c r="AB33" i="2"/>
  <c r="AA50" i="2"/>
  <c r="AC72" i="2"/>
  <c r="AC25" i="2"/>
  <c r="AC47" i="2"/>
  <c r="AC65" i="2"/>
  <c r="Z19" i="2"/>
  <c r="X46" i="2"/>
  <c r="AB68" i="2"/>
  <c r="AA71" i="2"/>
  <c r="Y26" i="2"/>
  <c r="Y21" i="2"/>
  <c r="Y66" i="2"/>
  <c r="AE31" i="2"/>
  <c r="X56" i="2"/>
  <c r="AB17" i="2"/>
  <c r="AE46" i="2"/>
  <c r="AD27" i="2"/>
  <c r="Y19" i="2"/>
  <c r="Z41" i="2"/>
  <c r="AC66" i="2"/>
  <c r="AC26" i="2"/>
  <c r="AD51" i="2"/>
  <c r="AE71" i="2"/>
  <c r="Z27" i="2"/>
  <c r="AA52" i="2"/>
  <c r="AD67" i="2"/>
  <c r="Z22" i="2"/>
  <c r="Z36" i="2"/>
  <c r="AB50" i="2"/>
  <c r="AD70" i="2"/>
  <c r="AD24" i="2"/>
  <c r="AB22" i="2"/>
  <c r="X24" i="2"/>
  <c r="X68" i="2"/>
  <c r="AB57" i="2"/>
  <c r="AD32" i="2"/>
  <c r="AB49" i="2"/>
  <c r="AD69" i="2"/>
  <c r="AA34" i="2"/>
  <c r="AD28" i="2"/>
  <c r="AE49" i="2"/>
  <c r="AC67" i="2"/>
  <c r="Z17" i="2"/>
  <c r="AB34" i="2"/>
  <c r="Y53" i="2"/>
  <c r="AD23" i="2"/>
  <c r="X47" i="2"/>
  <c r="AB72" i="2"/>
  <c r="AE19" i="2"/>
  <c r="AC31" i="2"/>
  <c r="AE51" i="2"/>
  <c r="AC42" i="2"/>
  <c r="AE52" i="2"/>
  <c r="AA72" i="2"/>
  <c r="X58" i="2"/>
  <c r="AD54" i="2"/>
  <c r="AD30" i="2"/>
  <c r="Y41" i="2"/>
  <c r="Z67" i="2"/>
  <c r="AE28" i="2"/>
  <c r="Z29" i="2"/>
  <c r="AD48" i="2"/>
  <c r="AA70" i="2"/>
  <c r="AD37" i="2"/>
  <c r="AB51" i="2"/>
  <c r="AC29" i="2"/>
  <c r="AA47" i="2"/>
  <c r="AD34" i="2"/>
  <c r="X57" i="2"/>
  <c r="AE39" i="2"/>
  <c r="AC30" i="2"/>
  <c r="Y59" i="2"/>
  <c r="AB56" i="2"/>
  <c r="AA36" i="2"/>
  <c r="AD25" i="2"/>
  <c r="AC28" i="2"/>
  <c r="AD19" i="2"/>
  <c r="AC53" i="2"/>
  <c r="AA66" i="2"/>
  <c r="AB69" i="2"/>
  <c r="AB65" i="2"/>
  <c r="X53" i="2"/>
  <c r="AD33" i="2"/>
  <c r="AD39" i="2"/>
  <c r="AE70" i="2"/>
  <c r="AB18" i="2"/>
  <c r="AB48" i="2"/>
  <c r="X55" i="2"/>
  <c r="X59" i="2"/>
  <c r="OK71" i="2"/>
  <c r="OK34" i="2"/>
  <c r="AE23" i="2"/>
  <c r="BR25" i="2"/>
  <c r="OK46" i="2"/>
  <c r="OK37" i="2"/>
  <c r="OK52" i="2"/>
  <c r="OK65" i="2"/>
  <c r="DU22" i="2"/>
  <c r="PO20" i="2"/>
  <c r="OK48" i="2"/>
  <c r="OK59" i="2"/>
  <c r="OK60" i="2"/>
  <c r="DN72" i="2"/>
  <c r="OK27" i="2"/>
  <c r="OK50" i="2"/>
  <c r="OK43" i="2"/>
  <c r="OK30" i="2"/>
  <c r="LI48" i="2"/>
  <c r="OK29" i="2"/>
  <c r="EK18" i="2"/>
  <c r="AM17" i="2"/>
  <c r="OK35" i="2"/>
  <c r="OK47" i="2"/>
  <c r="OK25" i="2"/>
  <c r="OK64" i="2"/>
  <c r="FC70" i="2"/>
  <c r="FD71" i="2"/>
  <c r="FE72" i="2"/>
  <c r="EZ68" i="2"/>
  <c r="FF72" i="2"/>
  <c r="FF67" i="2"/>
  <c r="FA65" i="2"/>
  <c r="FC64" i="2"/>
  <c r="FD65" i="2"/>
  <c r="FC63" i="2"/>
  <c r="EZ63" i="2"/>
  <c r="EZ60" i="2"/>
  <c r="FG56" i="2"/>
  <c r="FD60" i="2"/>
  <c r="FG57" i="2"/>
  <c r="FD57" i="2"/>
  <c r="FD55" i="2"/>
  <c r="FG54" i="2"/>
  <c r="FE54" i="2"/>
  <c r="EZ51" i="2"/>
  <c r="FF53" i="2"/>
  <c r="FC51" i="2"/>
  <c r="FA49" i="2"/>
  <c r="EZ47" i="2"/>
  <c r="FE50" i="2"/>
  <c r="FB50" i="2"/>
  <c r="FB43" i="2"/>
  <c r="FE40" i="2"/>
  <c r="EZ43" i="2"/>
  <c r="FG41" i="2"/>
  <c r="FC50" i="2"/>
  <c r="FG55" i="2"/>
  <c r="FF39" i="2"/>
  <c r="FC37" i="2"/>
  <c r="FF36" i="2"/>
  <c r="FA33" i="2"/>
  <c r="FG40" i="2"/>
  <c r="FA36" i="2"/>
  <c r="FG32" i="2"/>
  <c r="FF35" i="2"/>
  <c r="FG39" i="2"/>
  <c r="FA38" i="2"/>
  <c r="FC26" i="2"/>
  <c r="FF40" i="2"/>
  <c r="FD22" i="2"/>
  <c r="FG23" i="2"/>
  <c r="FB31" i="2"/>
  <c r="FE26" i="2"/>
  <c r="EZ22" i="2"/>
  <c r="FA26" i="2"/>
  <c r="FE21" i="2"/>
  <c r="FD19" i="2"/>
  <c r="FA20" i="2"/>
  <c r="FD18" i="2"/>
  <c r="FB18" i="2"/>
  <c r="FG19" i="2"/>
  <c r="FF71" i="2"/>
  <c r="FC71" i="2"/>
  <c r="FD70" i="2"/>
  <c r="FE70" i="2"/>
  <c r="FD69" i="2"/>
  <c r="FB67" i="2"/>
  <c r="FA69" i="2"/>
  <c r="FF65" i="2"/>
  <c r="FC65" i="2"/>
  <c r="FB63" i="2"/>
  <c r="FF61" i="2"/>
  <c r="EZ58" i="2"/>
  <c r="FF60" i="2"/>
  <c r="FD58" i="2"/>
  <c r="FE61" i="2"/>
  <c r="FE55" i="2"/>
  <c r="FD53" i="2"/>
  <c r="FF54" i="2"/>
  <c r="FE52" i="2"/>
  <c r="FA62" i="2"/>
  <c r="FC53" i="2"/>
  <c r="FF48" i="2"/>
  <c r="FA47" i="2"/>
  <c r="FD56" i="2"/>
  <c r="FB48" i="2"/>
  <c r="EZ48" i="2"/>
  <c r="FB41" i="2"/>
  <c r="FC54" i="2"/>
  <c r="EZ41" i="2"/>
  <c r="EZ45" i="2"/>
  <c r="FE43" i="2"/>
  <c r="FD43" i="2"/>
  <c r="FD37" i="2"/>
  <c r="FC35" i="2"/>
  <c r="EZ39" i="2"/>
  <c r="EZ37" i="2"/>
  <c r="FG37" i="2"/>
  <c r="EZ32" i="2"/>
  <c r="FG30" i="2"/>
  <c r="EZ33" i="2"/>
  <c r="FE35" i="2"/>
  <c r="FC32" i="2"/>
  <c r="FF30" i="2"/>
  <c r="FB30" i="2"/>
  <c r="EZ34" i="2"/>
  <c r="FF29" i="2"/>
  <c r="FF28" i="2"/>
  <c r="FA22" i="2"/>
  <c r="FE20" i="2"/>
  <c r="EZ21" i="2"/>
  <c r="FB27" i="2"/>
  <c r="FB25" i="2"/>
  <c r="FF18" i="2"/>
  <c r="FG44" i="2"/>
  <c r="FC23" i="2"/>
  <c r="FG22" i="2"/>
  <c r="FB70" i="2"/>
  <c r="FG70" i="2"/>
  <c r="EZ69" i="2"/>
  <c r="FF69" i="2"/>
  <c r="FE68" i="2"/>
  <c r="FD66" i="2"/>
  <c r="FB66" i="2"/>
  <c r="FB64" i="2"/>
  <c r="FE63" i="2"/>
  <c r="FD62" i="2"/>
  <c r="FG64" i="2"/>
  <c r="FA61" i="2"/>
  <c r="FB59" i="2"/>
  <c r="EZ57" i="2"/>
  <c r="FA60" i="2"/>
  <c r="FA54" i="2"/>
  <c r="EZ52" i="2"/>
  <c r="FB53" i="2"/>
  <c r="FE56" i="2"/>
  <c r="FB60" i="2"/>
  <c r="FF51" i="2"/>
  <c r="FB47" i="2"/>
  <c r="FE46" i="2"/>
  <c r="FF50" i="2"/>
  <c r="FF47" i="2"/>
  <c r="FD47" i="2"/>
  <c r="FG45" i="2"/>
  <c r="FE49" i="2"/>
  <c r="FC46" i="2"/>
  <c r="FB44" i="2"/>
  <c r="FA42" i="2"/>
  <c r="EZ42" i="2"/>
  <c r="EZ36" i="2"/>
  <c r="FG34" i="2"/>
  <c r="FE38" i="2"/>
  <c r="FD36" i="2"/>
  <c r="FC36" i="2"/>
  <c r="FD31" i="2"/>
  <c r="FC29" i="2"/>
  <c r="FE32" i="2"/>
  <c r="FB34" i="2"/>
  <c r="FG31" i="2"/>
  <c r="FB28" i="2"/>
  <c r="FA28" i="2"/>
  <c r="FA32" i="2"/>
  <c r="FF26" i="2"/>
  <c r="FE27" i="2"/>
  <c r="FB21" i="2"/>
  <c r="FA19" i="2"/>
  <c r="FD20" i="2"/>
  <c r="FG24" i="2"/>
  <c r="FB22" i="2"/>
  <c r="FG17" i="2"/>
  <c r="FC21" i="2"/>
  <c r="FA18" i="2"/>
  <c r="FF22" i="2"/>
  <c r="FA72" i="2"/>
  <c r="FG72" i="2"/>
  <c r="FA68" i="2"/>
  <c r="FG68" i="2"/>
  <c r="FC69" i="2"/>
  <c r="FB65" i="2"/>
  <c r="EZ65" i="2"/>
  <c r="FG66" i="2"/>
  <c r="FE66" i="2"/>
  <c r="FG67" i="2"/>
  <c r="FF63" i="2"/>
  <c r="FG60" i="2"/>
  <c r="FF58" i="2"/>
  <c r="FG62" i="2"/>
  <c r="FE59" i="2"/>
  <c r="FE53" i="2"/>
  <c r="FD51" i="2"/>
  <c r="FF52" i="2"/>
  <c r="EZ55" i="2"/>
  <c r="FF57" i="2"/>
  <c r="FA50" i="2"/>
  <c r="FF46" i="2"/>
  <c r="FA45" i="2"/>
  <c r="FG49" i="2"/>
  <c r="FB46" i="2"/>
  <c r="EZ46" i="2"/>
  <c r="FE44" i="2"/>
  <c r="FA48" i="2"/>
  <c r="FC45" i="2"/>
  <c r="FF43" i="2"/>
  <c r="FE41" i="2"/>
  <c r="FD41" i="2"/>
  <c r="FD35" i="2"/>
  <c r="FC33" i="2"/>
  <c r="FA37" i="2"/>
  <c r="EZ35" i="2"/>
  <c r="FG35" i="2"/>
  <c r="EZ30" i="2"/>
  <c r="FG28" i="2"/>
  <c r="FA31" i="2"/>
  <c r="FD32" i="2"/>
  <c r="FC30" i="2"/>
  <c r="FA27" i="2"/>
  <c r="EZ27" i="2"/>
  <c r="FA30" i="2"/>
  <c r="FF25" i="2"/>
  <c r="FD26" i="2"/>
  <c r="FF20" i="2"/>
  <c r="FE18" i="2"/>
  <c r="EZ19" i="2"/>
  <c r="FA23" i="2"/>
  <c r="FB20" i="2"/>
  <c r="FF27" i="2"/>
  <c r="FC18" i="2"/>
  <c r="FC17" i="2"/>
  <c r="FB17" i="2"/>
  <c r="FC72" i="2"/>
  <c r="FE71" i="2"/>
  <c r="FB71" i="2"/>
  <c r="FE67" i="2"/>
  <c r="FC67" i="2"/>
  <c r="FD68" i="2"/>
  <c r="FF64" i="2"/>
  <c r="FD64" i="2"/>
  <c r="FE65" i="2"/>
  <c r="FD63" i="2"/>
  <c r="FA63" i="2"/>
  <c r="EZ62" i="2"/>
  <c r="FC59" i="2"/>
  <c r="FE60" i="2"/>
  <c r="FC60" i="2"/>
  <c r="FA58" i="2"/>
  <c r="FA52" i="2"/>
  <c r="EZ50" i="2"/>
  <c r="FB51" i="2"/>
  <c r="FD54" i="2"/>
  <c r="FB56" i="2"/>
  <c r="FC49" i="2"/>
  <c r="FB45" i="2"/>
  <c r="FG50" i="2"/>
  <c r="FC48" i="2"/>
  <c r="FF45" i="2"/>
  <c r="FD45" i="2"/>
  <c r="FA43" i="2"/>
  <c r="FG46" i="2"/>
  <c r="FC44" i="2"/>
  <c r="FB42" i="2"/>
  <c r="FA40" i="2"/>
  <c r="EZ40" i="2"/>
  <c r="FB40" i="2"/>
  <c r="FB39" i="2"/>
  <c r="FE36" i="2"/>
  <c r="FD34" i="2"/>
  <c r="FC34" i="2"/>
  <c r="FD29" i="2"/>
  <c r="FC27" i="2"/>
  <c r="FE30" i="2"/>
  <c r="EZ31" i="2"/>
  <c r="FG29" i="2"/>
  <c r="EZ26" i="2"/>
  <c r="EZ25" i="2"/>
  <c r="EZ28" i="2"/>
  <c r="FB24" i="2"/>
  <c r="FD25" i="2"/>
  <c r="FB19" i="2"/>
  <c r="FA17" i="2"/>
  <c r="FD27" i="2"/>
  <c r="FC22" i="2"/>
  <c r="FF19" i="2"/>
  <c r="FF24" i="2"/>
  <c r="FE17" i="2"/>
  <c r="EZ17" i="2"/>
  <c r="FD72" i="2"/>
  <c r="FA70" i="2"/>
  <c r="FF70" i="2"/>
  <c r="FA66" i="2"/>
  <c r="FE69" i="2"/>
  <c r="EZ67" i="2"/>
  <c r="FA67" i="2"/>
  <c r="EZ66" i="2"/>
  <c r="FA64" i="2"/>
  <c r="FF62" i="2"/>
  <c r="FC62" i="2"/>
  <c r="FD61" i="2"/>
  <c r="FG58" i="2"/>
  <c r="FA59" i="2"/>
  <c r="FG59" i="2"/>
  <c r="FE57" i="2"/>
  <c r="FE51" i="2"/>
  <c r="FA57" i="2"/>
  <c r="FF56" i="2"/>
  <c r="EZ53" i="2"/>
  <c r="FF55" i="2"/>
  <c r="FG48" i="2"/>
  <c r="FF59" i="2"/>
  <c r="EZ49" i="2"/>
  <c r="FG47" i="2"/>
  <c r="FG53" i="2"/>
  <c r="FE47" i="2"/>
  <c r="FE42" i="2"/>
  <c r="FE45" i="2"/>
  <c r="FG43" i="2"/>
  <c r="FF41" i="2"/>
  <c r="FE39" i="2"/>
  <c r="FD39" i="2"/>
  <c r="FC39" i="2"/>
  <c r="FF38" i="2"/>
  <c r="FA35" i="2"/>
  <c r="FG42" i="2"/>
  <c r="FG33" i="2"/>
  <c r="FE37" i="2"/>
  <c r="FG26" i="2"/>
  <c r="FA29" i="2"/>
  <c r="FD30" i="2"/>
  <c r="FC28" i="2"/>
  <c r="FA25" i="2"/>
  <c r="FD24" i="2"/>
  <c r="FG25" i="2"/>
  <c r="FF23" i="2"/>
  <c r="EZ24" i="2"/>
  <c r="FE28" i="2"/>
  <c r="FE29" i="2"/>
  <c r="FB23" i="2"/>
  <c r="FD21" i="2"/>
  <c r="FG18" i="2"/>
  <c r="FF21" i="2"/>
  <c r="FF33" i="2"/>
  <c r="FC25" i="2"/>
  <c r="FB72" i="2"/>
  <c r="FA71" i="2"/>
  <c r="EZ64" i="2"/>
  <c r="EZ61" i="2"/>
  <c r="EZ54" i="2"/>
  <c r="FB52" i="2"/>
  <c r="FF49" i="2"/>
  <c r="FD42" i="2"/>
  <c r="EZ38" i="2"/>
  <c r="FC38" i="2"/>
  <c r="FB38" i="2"/>
  <c r="FD40" i="2"/>
  <c r="FA21" i="2"/>
  <c r="FE19" i="2"/>
  <c r="EZ72" i="2"/>
  <c r="FB68" i="2"/>
  <c r="FB61" i="2"/>
  <c r="FE58" i="2"/>
  <c r="FC55" i="2"/>
  <c r="FC47" i="2"/>
  <c r="FG51" i="2"/>
  <c r="FC42" i="2"/>
  <c r="FG38" i="2"/>
  <c r="FF37" i="2"/>
  <c r="EZ29" i="2"/>
  <c r="FC24" i="2"/>
  <c r="FD28" i="2"/>
  <c r="FC19" i="2"/>
  <c r="EZ70" i="2"/>
  <c r="FC68" i="2"/>
  <c r="FE62" i="2"/>
  <c r="EZ59" i="2"/>
  <c r="FB55" i="2"/>
  <c r="FB49" i="2"/>
  <c r="FD49" i="2"/>
  <c r="FA46" i="2"/>
  <c r="FG36" i="2"/>
  <c r="FE33" i="2"/>
  <c r="FA34" i="2"/>
  <c r="FF31" i="2"/>
  <c r="FE25" i="2"/>
  <c r="FF17" i="2"/>
  <c r="FB69" i="2"/>
  <c r="FC66" i="2"/>
  <c r="FG61" i="2"/>
  <c r="FC58" i="2"/>
  <c r="FA55" i="2"/>
  <c r="FA51" i="2"/>
  <c r="FF44" i="2"/>
  <c r="FC52" i="2"/>
  <c r="FB37" i="2"/>
  <c r="FD33" i="2"/>
  <c r="FG27" i="2"/>
  <c r="FB36" i="2"/>
  <c r="FE22" i="2"/>
  <c r="FE23" i="2"/>
  <c r="EZ71" i="2"/>
  <c r="FE64" i="2"/>
  <c r="FB62" i="2"/>
  <c r="FC56" i="2"/>
  <c r="FA53" i="2"/>
  <c r="FE48" i="2"/>
  <c r="FF42" i="2"/>
  <c r="FA44" i="2"/>
  <c r="FB35" i="2"/>
  <c r="FC31" i="2"/>
  <c r="FF32" i="2"/>
  <c r="FB29" i="2"/>
  <c r="FE31" i="2"/>
  <c r="FD17" i="2"/>
  <c r="FG69" i="2"/>
  <c r="FG65" i="2"/>
  <c r="FC61" i="2"/>
  <c r="FA56" i="2"/>
  <c r="FD52" i="2"/>
  <c r="FD48" i="2"/>
  <c r="FA41" i="2"/>
  <c r="FB58" i="2"/>
  <c r="FE34" i="2"/>
  <c r="FB33" i="2"/>
  <c r="FE24" i="2"/>
  <c r="FD23" i="2"/>
  <c r="EZ20" i="2"/>
  <c r="FG20" i="2"/>
  <c r="FD67" i="2"/>
  <c r="FG63" i="2"/>
  <c r="FD59" i="2"/>
  <c r="EZ56" i="2"/>
  <c r="FD50" i="2"/>
  <c r="FD46" i="2"/>
  <c r="FA39" i="2"/>
  <c r="EZ44" i="2"/>
  <c r="FD38" i="2"/>
  <c r="FF34" i="2"/>
  <c r="FB32" i="2"/>
  <c r="FA24" i="2"/>
  <c r="EZ18" i="2"/>
  <c r="FC20" i="2"/>
  <c r="FF66" i="2"/>
  <c r="FC43" i="2"/>
  <c r="FC57" i="2"/>
  <c r="EZ23" i="2"/>
  <c r="FB57" i="2"/>
  <c r="FB26" i="2"/>
  <c r="FB54" i="2"/>
  <c r="FG21" i="2"/>
  <c r="FC41" i="2"/>
  <c r="FG52" i="2"/>
  <c r="FF68" i="2"/>
  <c r="FD44" i="2"/>
  <c r="FG71" i="2"/>
  <c r="FC40" i="2"/>
  <c r="AN21" i="2"/>
  <c r="BG27" i="2"/>
  <c r="BE28" i="2"/>
  <c r="BH31" i="2"/>
  <c r="BL41" i="2"/>
  <c r="BJ43" i="2"/>
  <c r="BH45" i="2"/>
  <c r="AN50" i="2"/>
  <c r="AO56" i="2"/>
  <c r="AP57" i="2"/>
  <c r="AP61" i="2"/>
  <c r="BL67" i="2"/>
  <c r="BI72" i="2"/>
  <c r="AK20" i="2"/>
  <c r="AI28" i="2"/>
  <c r="BJ29" i="2"/>
  <c r="AO23" i="2"/>
  <c r="BL29" i="2"/>
  <c r="BL44" i="2"/>
  <c r="BK38" i="2"/>
  <c r="BF50" i="2"/>
  <c r="AI50" i="2"/>
  <c r="BG47" i="2"/>
  <c r="BK52" i="2"/>
  <c r="BF61" i="2"/>
  <c r="AI63" i="2"/>
  <c r="BK64" i="2"/>
  <c r="AL71" i="2"/>
  <c r="BG23" i="2"/>
  <c r="AM19" i="2"/>
  <c r="BK22" i="2"/>
  <c r="AK27" i="2"/>
  <c r="BF36" i="2"/>
  <c r="BH41" i="2"/>
  <c r="AI44" i="2"/>
  <c r="AN44" i="2"/>
  <c r="AM50" i="2"/>
  <c r="BE55" i="2"/>
  <c r="BG58" i="2"/>
  <c r="BF62" i="2"/>
  <c r="AL64" i="2"/>
  <c r="BE68" i="2"/>
  <c r="AL20" i="2"/>
  <c r="BH25" i="2"/>
  <c r="BE24" i="2"/>
  <c r="BF25" i="2"/>
  <c r="AL29" i="2"/>
  <c r="AN38" i="2"/>
  <c r="AN41" i="2"/>
  <c r="BK42" i="2"/>
  <c r="BF47" i="2"/>
  <c r="BF53" i="2"/>
  <c r="AJ60" i="2"/>
  <c r="AK62" i="2"/>
  <c r="AI65" i="2"/>
  <c r="AM70" i="2"/>
  <c r="AL21" i="2"/>
  <c r="BG22" i="2"/>
  <c r="BJ28" i="2"/>
  <c r="AO37" i="2"/>
  <c r="AP29" i="2"/>
  <c r="BK39" i="2"/>
  <c r="AO38" i="2"/>
  <c r="AN49" i="2"/>
  <c r="BI49" i="2"/>
  <c r="AK47" i="2"/>
  <c r="AO52" i="2"/>
  <c r="AJ61" i="2"/>
  <c r="BI62" i="2"/>
  <c r="AO64" i="2"/>
  <c r="BL70" i="2"/>
  <c r="BK21" i="2"/>
  <c r="BH23" i="2"/>
  <c r="AI27" i="2"/>
  <c r="BK35" i="2"/>
  <c r="BE32" i="2"/>
  <c r="BH35" i="2"/>
  <c r="BG44" i="2"/>
  <c r="AK46" i="2"/>
  <c r="BL53" i="2"/>
  <c r="AO57" i="2"/>
  <c r="AL61" i="2"/>
  <c r="AJ63" i="2"/>
  <c r="AK68" i="2"/>
  <c r="AI72" i="2"/>
  <c r="AL18" i="2"/>
  <c r="BH20" i="2"/>
  <c r="AJ23" i="2"/>
  <c r="AI24" i="2"/>
  <c r="AJ25" i="2"/>
  <c r="BL28" i="2"/>
  <c r="BF37" i="2"/>
  <c r="BF40" i="2"/>
  <c r="AO42" i="2"/>
  <c r="AJ47" i="2"/>
  <c r="AJ53" i="2"/>
  <c r="BJ59" i="2"/>
  <c r="BK61" i="2"/>
  <c r="AP69" i="2"/>
  <c r="BJ69" i="2"/>
  <c r="BF22" i="2"/>
  <c r="BF30" i="2"/>
  <c r="BG38" i="2"/>
  <c r="AK33" i="2"/>
  <c r="BG35" i="2"/>
  <c r="AJ45" i="2"/>
  <c r="AM47" i="2"/>
  <c r="BH53" i="2"/>
  <c r="BF57" i="2"/>
  <c r="BH58" i="2"/>
  <c r="BH62" i="2"/>
  <c r="AN66" i="2"/>
  <c r="AK71" i="2"/>
  <c r="AP23" i="2"/>
  <c r="BG26" i="2"/>
  <c r="BG33" i="2"/>
  <c r="AI32" i="2"/>
  <c r="AL35" i="2"/>
  <c r="AK44" i="2"/>
  <c r="BK45" i="2"/>
  <c r="BL51" i="2"/>
  <c r="BI56" i="2"/>
  <c r="BI60" i="2"/>
  <c r="BJ62" i="2"/>
  <c r="BK67" i="2"/>
  <c r="BI71" i="2"/>
  <c r="AN18" i="2"/>
  <c r="AO33" i="2"/>
  <c r="BI30" i="2"/>
  <c r="AP35" i="2"/>
  <c r="BG39" i="2"/>
  <c r="AL44" i="2"/>
  <c r="AK50" i="2"/>
  <c r="BH49" i="2"/>
  <c r="BI57" i="2"/>
  <c r="BJ60" i="2"/>
  <c r="BG63" i="2"/>
  <c r="AM68" i="2"/>
  <c r="AK70" i="2"/>
  <c r="AK31" i="2"/>
  <c r="AJ22" i="2"/>
  <c r="AN29" i="2"/>
  <c r="BG31" i="2"/>
  <c r="BL32" i="2"/>
  <c r="AK35" i="2"/>
  <c r="BF44" i="2"/>
  <c r="BE46" i="2"/>
  <c r="BK51" i="2"/>
  <c r="AM57" i="2"/>
  <c r="AL58" i="2"/>
  <c r="AL62" i="2"/>
  <c r="BF65" i="2"/>
  <c r="BK70" i="2"/>
  <c r="AP26" i="2"/>
  <c r="BI20" i="2"/>
  <c r="AK24" i="2"/>
  <c r="BH30" i="2"/>
  <c r="BI29" i="2"/>
  <c r="BL40" i="2"/>
  <c r="BK41" i="2"/>
  <c r="AJ51" i="2"/>
  <c r="BK48" i="2"/>
  <c r="BG53" i="2"/>
  <c r="AM58" i="2"/>
  <c r="AM64" i="2"/>
  <c r="BG65" i="2"/>
  <c r="AP72" i="2"/>
  <c r="BF20" i="2"/>
  <c r="AN37" i="2"/>
  <c r="BK32" i="2"/>
  <c r="AM30" i="2"/>
  <c r="BH34" i="2"/>
  <c r="AI39" i="2"/>
  <c r="BL43" i="2"/>
  <c r="BK49" i="2"/>
  <c r="AL49" i="2"/>
  <c r="BJ56" i="2"/>
  <c r="AN60" i="2"/>
  <c r="AK63" i="2"/>
  <c r="BE67" i="2"/>
  <c r="BF72" i="2"/>
  <c r="AN22" i="2"/>
  <c r="AJ27" i="2"/>
  <c r="AJ29" i="2"/>
  <c r="AM39" i="2"/>
  <c r="AM37" i="2"/>
  <c r="BE41" i="2"/>
  <c r="BH48" i="2"/>
  <c r="AK54" i="2"/>
  <c r="AI54" i="2"/>
  <c r="BK60" i="2"/>
  <c r="AM65" i="2"/>
  <c r="BJ68" i="2"/>
  <c r="AP71" i="2"/>
  <c r="AM20" i="2"/>
  <c r="BK23" i="2"/>
  <c r="AL30" i="2"/>
  <c r="AM29" i="2"/>
  <c r="BF39" i="2"/>
  <c r="AO41" i="2"/>
  <c r="BE50" i="2"/>
  <c r="AO48" i="2"/>
  <c r="AK53" i="2"/>
  <c r="AN63" i="2"/>
  <c r="BE63" i="2"/>
  <c r="AK65" i="2"/>
  <c r="BH71" i="2"/>
  <c r="BK26" i="2"/>
  <c r="AJ28" i="2"/>
  <c r="AL39" i="2"/>
  <c r="AK34" i="2"/>
  <c r="BL36" i="2"/>
  <c r="AL46" i="2"/>
  <c r="AO47" i="2"/>
  <c r="AP55" i="2"/>
  <c r="AO58" i="2"/>
  <c r="AJ62" i="2"/>
  <c r="AN64" i="2"/>
  <c r="AO69" i="2"/>
  <c r="AJ70" i="2"/>
  <c r="BE27" i="2"/>
  <c r="BF21" i="2"/>
  <c r="BH26" i="2"/>
  <c r="BL42" i="2"/>
  <c r="BH38" i="2"/>
  <c r="BE36" i="2"/>
  <c r="AI41" i="2"/>
  <c r="AL48" i="2"/>
  <c r="BK53" i="2"/>
  <c r="BI53" i="2"/>
  <c r="AO60" i="2"/>
  <c r="BE64" i="2"/>
  <c r="AN68" i="2"/>
  <c r="BH70" i="2"/>
  <c r="BJ31" i="2"/>
  <c r="BF46" i="2"/>
  <c r="AI33" i="2"/>
  <c r="AM36" i="2"/>
  <c r="AP42" i="2"/>
  <c r="BE45" i="2"/>
  <c r="AJ57" i="2"/>
  <c r="AI51" i="2"/>
  <c r="AJ52" i="2"/>
  <c r="BH59" i="2"/>
  <c r="AJ66" i="2"/>
  <c r="AL67" i="2"/>
  <c r="BK24" i="2"/>
  <c r="BJ27" i="2"/>
  <c r="AK36" i="2"/>
  <c r="AM33" i="2"/>
  <c r="AP36" i="2"/>
  <c r="AL45" i="2"/>
  <c r="BG46" i="2"/>
  <c r="AL54" i="2"/>
  <c r="BG57" i="2"/>
  <c r="BH61" i="2"/>
  <c r="BF63" i="2"/>
  <c r="BG68" i="2"/>
  <c r="BE72" i="2"/>
  <c r="AK18" i="2"/>
  <c r="AJ19" i="2"/>
  <c r="AL24" i="2"/>
  <c r="BE31" i="2"/>
  <c r="AL36" i="2"/>
  <c r="AP44" i="2"/>
  <c r="AM45" i="2"/>
  <c r="AN51" i="2"/>
  <c r="BL50" i="2"/>
  <c r="AM51" i="2"/>
  <c r="BJ61" i="2"/>
  <c r="BH65" i="2"/>
  <c r="AI69" i="2"/>
  <c r="AO71" i="2"/>
  <c r="AN19" i="2"/>
  <c r="BI27" i="2"/>
  <c r="BH43" i="2"/>
  <c r="BJ32" i="2"/>
  <c r="BE35" i="2"/>
  <c r="AL41" i="2"/>
  <c r="AN45" i="2"/>
  <c r="AL52" i="2"/>
  <c r="BK59" i="2"/>
  <c r="AO59" i="2"/>
  <c r="AL59" i="2"/>
  <c r="BJ65" i="2"/>
  <c r="BJ70" i="2"/>
  <c r="AO22" i="2"/>
  <c r="BI26" i="2"/>
  <c r="AN35" i="2"/>
  <c r="BI40" i="2"/>
  <c r="BI43" i="2"/>
  <c r="BF43" i="2"/>
  <c r="BE49" i="2"/>
  <c r="AI55" i="2"/>
  <c r="AJ56" i="2"/>
  <c r="BE60" i="2"/>
  <c r="BF67" i="2"/>
  <c r="AI68" i="2"/>
  <c r="BL20" i="2"/>
  <c r="BJ18" i="2"/>
  <c r="BK34" i="2"/>
  <c r="AI31" i="2"/>
  <c r="BL35" i="2"/>
  <c r="AL43" i="2"/>
  <c r="BH44" i="2"/>
  <c r="BG50" i="2"/>
  <c r="AP50" i="2"/>
  <c r="AK60" i="2"/>
  <c r="AN61" i="2"/>
  <c r="AP64" i="2"/>
  <c r="BI68" i="2"/>
  <c r="BG70" i="2"/>
  <c r="BE19" i="2"/>
  <c r="AP20" i="2"/>
  <c r="BJ23" i="2"/>
  <c r="AK28" i="2"/>
  <c r="AN30" i="2"/>
  <c r="AO40" i="2"/>
  <c r="AI38" i="2"/>
  <c r="BI42" i="2"/>
  <c r="BL49" i="2"/>
  <c r="AO55" i="2"/>
  <c r="AM55" i="2"/>
  <c r="BL56" i="2"/>
  <c r="AI66" i="2"/>
  <c r="BF69" i="2"/>
  <c r="AL72" i="2"/>
  <c r="AP18" i="2"/>
  <c r="AN25" i="2"/>
  <c r="BG21" i="2"/>
  <c r="AM26" i="2"/>
  <c r="BE34" i="2"/>
  <c r="AP40" i="2"/>
  <c r="AM43" i="2"/>
  <c r="AJ43" i="2"/>
  <c r="AI49" i="2"/>
  <c r="BI54" i="2"/>
  <c r="BJ55" i="2"/>
  <c r="AI60" i="2"/>
  <c r="BG66" i="2"/>
  <c r="BI67" i="2"/>
  <c r="BF24" i="2"/>
  <c r="BE22" i="2"/>
  <c r="BI23" i="2"/>
  <c r="BJ24" i="2"/>
  <c r="AP28" i="2"/>
  <c r="AJ37" i="2"/>
  <c r="AJ40" i="2"/>
  <c r="BG41" i="2"/>
  <c r="BJ46" i="2"/>
  <c r="BJ52" i="2"/>
  <c r="AN59" i="2"/>
  <c r="AO61" i="2"/>
  <c r="AL68" i="2"/>
  <c r="AN69" i="2"/>
  <c r="BK29" i="2"/>
  <c r="BJ22" i="2"/>
  <c r="BK27" i="2"/>
  <c r="BF29" i="2"/>
  <c r="BL39" i="2"/>
  <c r="BI37" i="2"/>
  <c r="AM42" i="2"/>
  <c r="AP49" i="2"/>
  <c r="BG54" i="2"/>
  <c r="BE54" i="2"/>
  <c r="AP56" i="2"/>
  <c r="BI65" i="2"/>
  <c r="AJ69" i="2"/>
  <c r="BL71" i="2"/>
  <c r="BE18" i="2"/>
  <c r="AK19" i="2"/>
  <c r="BE23" i="2"/>
  <c r="BJ37" i="2"/>
  <c r="AI37" i="2"/>
  <c r="BE40" i="2"/>
  <c r="BJ40" i="2"/>
  <c r="BI46" i="2"/>
  <c r="AM52" i="2"/>
  <c r="AN53" i="2"/>
  <c r="BL60" i="2"/>
  <c r="AK64" i="2"/>
  <c r="AP68" i="2"/>
  <c r="AL19" i="2"/>
  <c r="AI22" i="2"/>
  <c r="AN52" i="2"/>
  <c r="AJ50" i="2"/>
  <c r="AO70" i="2"/>
  <c r="AI40" i="2"/>
  <c r="BL21" i="2"/>
  <c r="BE44" i="2"/>
  <c r="BF23" i="2"/>
  <c r="AI21" i="2"/>
  <c r="BG24" i="2"/>
  <c r="AP31" i="2"/>
  <c r="AI30" i="2"/>
  <c r="AL33" i="2"/>
  <c r="AK42" i="2"/>
  <c r="BL52" i="2"/>
  <c r="AK49" i="2"/>
  <c r="AO54" i="2"/>
  <c r="BI58" i="2"/>
  <c r="BL64" i="2"/>
  <c r="AO66" i="2"/>
  <c r="BL72" i="2"/>
  <c r="AJ20" i="2"/>
  <c r="BI17" i="2"/>
  <c r="AN20" i="2"/>
  <c r="AP25" i="2"/>
  <c r="BI32" i="2"/>
  <c r="AP37" i="2"/>
  <c r="AM35" i="2"/>
  <c r="AN47" i="2"/>
  <c r="AP53" i="2"/>
  <c r="AK52" i="2"/>
  <c r="AI52" i="2"/>
  <c r="BJ63" i="2"/>
  <c r="AL63" i="2"/>
  <c r="AN70" i="2"/>
  <c r="AK72" i="2"/>
  <c r="BG30" i="2"/>
  <c r="BK30" i="2"/>
  <c r="AI29" i="2"/>
  <c r="BL33" i="2"/>
  <c r="AP38" i="2"/>
  <c r="BH42" i="2"/>
  <c r="BG48" i="2"/>
  <c r="AP48" i="2"/>
  <c r="AL55" i="2"/>
  <c r="AJ59" i="2"/>
  <c r="AO62" i="2"/>
  <c r="AN72" i="2"/>
  <c r="BJ71" i="2"/>
  <c r="AK22" i="2"/>
  <c r="AJ18" i="2"/>
  <c r="BL17" i="2"/>
  <c r="AL23" i="2"/>
  <c r="AL17" i="2"/>
  <c r="AM18" i="2"/>
  <c r="BI22" i="2"/>
  <c r="AK26" i="2"/>
  <c r="BH32" i="2"/>
  <c r="BI31" i="2"/>
  <c r="BL34" i="2"/>
  <c r="BK43" i="2"/>
  <c r="AO45" i="2"/>
  <c r="BK50" i="2"/>
  <c r="BG55" i="2"/>
  <c r="AM60" i="2"/>
  <c r="AN62" i="2"/>
  <c r="AO67" i="2"/>
  <c r="AM71" i="2"/>
  <c r="AM23" i="2"/>
  <c r="BF58" i="2"/>
  <c r="BH22" i="2"/>
  <c r="AJ44" i="2"/>
  <c r="AN40" i="2"/>
  <c r="BJ44" i="2"/>
  <c r="BF27" i="2"/>
  <c r="BK28" i="2"/>
  <c r="AL40" i="2"/>
  <c r="BG34" i="2"/>
  <c r="AL37" i="2"/>
  <c r="AL51" i="2"/>
  <c r="BK47" i="2"/>
  <c r="AL47" i="2"/>
  <c r="AP54" i="2"/>
  <c r="AN58" i="2"/>
  <c r="AK61" i="2"/>
  <c r="BK69" i="2"/>
  <c r="BF70" i="2"/>
  <c r="BL24" i="2"/>
  <c r="AK32" i="2"/>
  <c r="AJ31" i="2"/>
  <c r="AM34" i="2"/>
  <c r="AJ39" i="2"/>
  <c r="BE43" i="2"/>
  <c r="BH50" i="2"/>
  <c r="AK56" i="2"/>
  <c r="AI56" i="2"/>
  <c r="BH57" i="2"/>
  <c r="AJ64" i="2"/>
  <c r="BK68" i="2"/>
  <c r="BJ20" i="2"/>
  <c r="BL25" i="2"/>
  <c r="BI33" i="2"/>
  <c r="BL37" i="2"/>
  <c r="BI35" i="2"/>
  <c r="BF48" i="2"/>
  <c r="AP47" i="2"/>
  <c r="BG52" i="2"/>
  <c r="BE52" i="2"/>
  <c r="AK59" i="2"/>
  <c r="BH63" i="2"/>
  <c r="BF71" i="2"/>
  <c r="BG72" i="2"/>
  <c r="AI18" i="2"/>
  <c r="AP22" i="2"/>
  <c r="AN17" i="2"/>
  <c r="AL25" i="2"/>
  <c r="AO31" i="2"/>
  <c r="AJ32" i="2"/>
  <c r="BE29" i="2"/>
  <c r="AL34" i="2"/>
  <c r="BL38" i="2"/>
  <c r="AP43" i="2"/>
  <c r="AO49" i="2"/>
  <c r="BL48" i="2"/>
  <c r="BH55" i="2"/>
  <c r="BF59" i="2"/>
  <c r="BK62" i="2"/>
  <c r="AI67" i="2"/>
  <c r="AJ72" i="2"/>
  <c r="AN24" i="2"/>
  <c r="BI63" i="2"/>
  <c r="AP21" i="2"/>
  <c r="AI46" i="2"/>
  <c r="AM46" i="2"/>
  <c r="BI50" i="2"/>
  <c r="BF19" i="2"/>
  <c r="BH24" i="2"/>
  <c r="AM32" i="2"/>
  <c r="BH36" i="2"/>
  <c r="BI45" i="2"/>
  <c r="AP46" i="2"/>
  <c r="BF51" i="2"/>
  <c r="BH52" i="2"/>
  <c r="BI51" i="2"/>
  <c r="AP62" i="2"/>
  <c r="BL66" i="2"/>
  <c r="BE69" i="2"/>
  <c r="BK71" i="2"/>
  <c r="AO20" i="2"/>
  <c r="BI24" i="2"/>
  <c r="AJ33" i="2"/>
  <c r="AM38" i="2"/>
  <c r="BI41" i="2"/>
  <c r="BF41" i="2"/>
  <c r="BE47" i="2"/>
  <c r="AI53" i="2"/>
  <c r="AJ54" i="2"/>
  <c r="BE58" i="2"/>
  <c r="AO65" i="2"/>
  <c r="AL69" i="2"/>
  <c r="AJ17" i="2"/>
  <c r="BL22" i="2"/>
  <c r="AJ26" i="2"/>
  <c r="BE33" i="2"/>
  <c r="BF31" i="2"/>
  <c r="BI34" i="2"/>
  <c r="BH39" i="2"/>
  <c r="AM44" i="2"/>
  <c r="AO51" i="2"/>
  <c r="AI57" i="2"/>
  <c r="BK56" i="2"/>
  <c r="AP58" i="2"/>
  <c r="BF64" i="2"/>
  <c r="AK69" i="2"/>
  <c r="AP17" i="2"/>
  <c r="BH21" i="2"/>
  <c r="M17" i="2"/>
  <c r="BG17" i="2"/>
  <c r="AJ21" i="2"/>
  <c r="AL26" i="2"/>
  <c r="AM40" i="2"/>
  <c r="AL38" i="2"/>
  <c r="AI36" i="2"/>
  <c r="BJ49" i="2"/>
  <c r="BL47" i="2"/>
  <c r="AO53" i="2"/>
  <c r="AM53" i="2"/>
  <c r="BG59" i="2"/>
  <c r="AI64" i="2"/>
  <c r="BJ72" i="2"/>
  <c r="AL70" i="2"/>
  <c r="BH27" i="2"/>
  <c r="BG67" i="2"/>
  <c r="BJ50" i="2"/>
  <c r="BE51" i="2"/>
  <c r="BI19" i="2"/>
  <c r="AN56" i="2"/>
  <c r="AJ24" i="2"/>
  <c r="AK30" i="2"/>
  <c r="BJ30" i="2"/>
  <c r="BH40" i="2"/>
  <c r="BE38" i="2"/>
  <c r="AI43" i="2"/>
  <c r="AL50" i="2"/>
  <c r="BK55" i="2"/>
  <c r="BI55" i="2"/>
  <c r="AL57" i="2"/>
  <c r="BE66" i="2"/>
  <c r="AO68" i="2"/>
  <c r="BH72" i="2"/>
  <c r="BE20" i="2"/>
  <c r="AO26" i="2"/>
  <c r="AO32" i="2"/>
  <c r="BI39" i="2"/>
  <c r="AJ35" i="2"/>
  <c r="BJ45" i="2"/>
  <c r="BF45" i="2"/>
  <c r="BJ51" i="2"/>
  <c r="AK57" i="2"/>
  <c r="AN57" i="2"/>
  <c r="AI62" i="2"/>
  <c r="BL65" i="2"/>
  <c r="AN67" i="2"/>
  <c r="BH19" i="2"/>
  <c r="BK20" i="2"/>
  <c r="AI25" i="2"/>
  <c r="BK33" i="2"/>
  <c r="BI38" i="2"/>
  <c r="AI42" i="2"/>
  <c r="AN42" i="2"/>
  <c r="AM48" i="2"/>
  <c r="BE53" i="2"/>
  <c r="BF54" i="2"/>
  <c r="AM59" i="2"/>
  <c r="BK65" i="2"/>
  <c r="BH69" i="2"/>
  <c r="BH18" i="2"/>
  <c r="BF26" i="2"/>
  <c r="BI18" i="2"/>
  <c r="AK17" i="2"/>
  <c r="BL26" i="2"/>
  <c r="AJ36" i="2"/>
  <c r="AN32" i="2"/>
  <c r="AI35" i="2"/>
  <c r="AK40" i="2"/>
  <c r="BI44" i="2"/>
  <c r="BH51" i="2"/>
  <c r="BK58" i="2"/>
  <c r="BK57" i="2"/>
  <c r="BL58" i="2"/>
  <c r="AN65" i="2"/>
  <c r="BG69" i="2"/>
  <c r="BJ36" i="2"/>
  <c r="BF68" i="2"/>
  <c r="BJ21" i="2"/>
  <c r="BG56" i="2"/>
  <c r="AN33" i="2"/>
  <c r="BF52" i="2"/>
  <c r="BL23" i="2"/>
  <c r="BG60" i="2"/>
  <c r="BG19" i="2"/>
  <c r="AM24" i="2"/>
  <c r="AJ38" i="2"/>
  <c r="BE37" i="2"/>
  <c r="AM41" i="2"/>
  <c r="AJ41" i="2"/>
  <c r="AI47" i="2"/>
  <c r="BI52" i="2"/>
  <c r="BJ53" i="2"/>
  <c r="AI58" i="2"/>
  <c r="BG64" i="2"/>
  <c r="BL68" i="2"/>
  <c r="AI17" i="2"/>
  <c r="AO21" i="2"/>
  <c r="BG28" i="2"/>
  <c r="BI25" i="2"/>
  <c r="BJ26" i="2"/>
  <c r="AP30" i="2"/>
  <c r="AP39" i="2"/>
  <c r="AJ42" i="2"/>
  <c r="BG43" i="2"/>
  <c r="BJ48" i="2"/>
  <c r="BJ54" i="2"/>
  <c r="BL62" i="2"/>
  <c r="AO63" i="2"/>
  <c r="AM66" i="2"/>
  <c r="AI71" i="2"/>
  <c r="BF18" i="2"/>
  <c r="AM21" i="2"/>
  <c r="BK31" i="2"/>
  <c r="BF33" i="2"/>
  <c r="BG40" i="2"/>
  <c r="BF35" i="2"/>
  <c r="BH46" i="2"/>
  <c r="BJ47" i="2"/>
  <c r="AP52" i="2"/>
  <c r="BE57" i="2"/>
  <c r="BJ57" i="2"/>
  <c r="BE62" i="2"/>
  <c r="AL66" i="2"/>
  <c r="BJ67" i="2"/>
  <c r="AO17" i="2"/>
  <c r="AL22" i="2"/>
  <c r="BH17" i="2"/>
  <c r="AK21" i="2"/>
  <c r="BE25" i="2"/>
  <c r="AI34" i="2"/>
  <c r="AO39" i="2"/>
  <c r="BE42" i="2"/>
  <c r="BJ42" i="2"/>
  <c r="BI48" i="2"/>
  <c r="AM54" i="2"/>
  <c r="AN55" i="2"/>
  <c r="BI59" i="2"/>
  <c r="AK66" i="2"/>
  <c r="AM67" i="2"/>
  <c r="BG20" i="2"/>
  <c r="BJ39" i="2"/>
  <c r="BI28" i="2"/>
  <c r="BL57" i="2"/>
  <c r="AI23" i="2"/>
  <c r="AP60" i="2"/>
  <c r="AM28" i="2"/>
  <c r="AM61" i="2"/>
  <c r="AI20" i="2"/>
  <c r="AO24" i="2"/>
  <c r="AO30" i="2"/>
  <c r="AK38" i="2"/>
  <c r="BJ34" i="2"/>
  <c r="AI45" i="2"/>
  <c r="AP45" i="2"/>
  <c r="AP51" i="2"/>
  <c r="BE56" i="2"/>
  <c r="BF56" i="2"/>
  <c r="BI61" i="2"/>
  <c r="AP65" i="2"/>
  <c r="BI69" i="2"/>
  <c r="AK25" i="2"/>
  <c r="BF32" i="2"/>
  <c r="BL27" i="2"/>
  <c r="BF34" i="2"/>
  <c r="BK36" i="2"/>
  <c r="AJ46" i="2"/>
  <c r="AI48" i="2"/>
  <c r="BG45" i="2"/>
  <c r="BE61" i="2"/>
  <c r="BL59" i="2"/>
  <c r="BL63" i="2"/>
  <c r="AK67" i="2"/>
  <c r="AO72" i="2"/>
  <c r="AO29" i="2"/>
  <c r="AI26" i="2"/>
  <c r="AM27" i="2"/>
  <c r="BL30" i="2"/>
  <c r="BE39" i="2"/>
  <c r="BF42" i="2"/>
  <c r="AO44" i="2"/>
  <c r="AJ49" i="2"/>
  <c r="AJ55" i="2"/>
  <c r="AL56" i="2"/>
  <c r="BK63" i="2"/>
  <c r="BI66" i="2"/>
  <c r="BE71" i="2"/>
  <c r="BJ19" i="2"/>
  <c r="AK29" i="2"/>
  <c r="BK19" i="2"/>
  <c r="BI21" i="2"/>
  <c r="AK39" i="2"/>
  <c r="BF38" i="2"/>
  <c r="AL27" i="2"/>
  <c r="AN36" i="2"/>
  <c r="AN39" i="2"/>
  <c r="AL53" i="2"/>
  <c r="AM56" i="2"/>
  <c r="AI61" i="2"/>
  <c r="AJ58" i="2"/>
  <c r="AM63" i="2"/>
  <c r="BH66" i="2"/>
  <c r="AJ68" i="2"/>
  <c r="AK41" i="2"/>
  <c r="BG29" i="2"/>
  <c r="BL61" i="2"/>
  <c r="BJ33" i="2"/>
  <c r="BF66" i="2"/>
  <c r="BK37" i="2"/>
  <c r="BH64" i="2"/>
  <c r="AN27" i="2"/>
  <c r="AM25" i="2"/>
  <c r="AN26" i="2"/>
  <c r="BH29" i="2"/>
  <c r="BJ38" i="2"/>
  <c r="BJ41" i="2"/>
  <c r="AK43" i="2"/>
  <c r="AN48" i="2"/>
  <c r="AN54" i="2"/>
  <c r="BF60" i="2"/>
  <c r="BG62" i="2"/>
  <c r="BE65" i="2"/>
  <c r="BI70" i="2"/>
  <c r="BL18" i="2"/>
  <c r="BE21" i="2"/>
  <c r="AO25" i="2"/>
  <c r="BL31" i="2"/>
  <c r="BE30" i="2"/>
  <c r="BH33" i="2"/>
  <c r="BG42" i="2"/>
  <c r="BH54" i="2"/>
  <c r="BG49" i="2"/>
  <c r="BK54" i="2"/>
  <c r="AI59" i="2"/>
  <c r="AL65" i="2"/>
  <c r="BK66" i="2"/>
  <c r="AI70" i="2"/>
  <c r="AI19" i="2"/>
  <c r="BJ25" i="2"/>
  <c r="AO34" i="2"/>
  <c r="AL28" i="2"/>
  <c r="AO35" i="2"/>
  <c r="AK37" i="2"/>
  <c r="BL46" i="2"/>
  <c r="BE48" i="2"/>
  <c r="AO46" i="2"/>
  <c r="AK51" i="2"/>
  <c r="AL60" i="2"/>
  <c r="BJ64" i="2"/>
  <c r="BH68" i="2"/>
  <c r="BK72" i="2"/>
  <c r="AP19" i="2"/>
  <c r="AP24" i="2"/>
  <c r="AN23" i="2"/>
  <c r="BF28" i="2"/>
  <c r="BG32" i="2"/>
  <c r="BE26" i="2"/>
  <c r="AN28" i="2"/>
  <c r="AL31" i="2"/>
  <c r="BK40" i="2"/>
  <c r="AN43" i="2"/>
  <c r="BK44" i="2"/>
  <c r="BF49" i="2"/>
  <c r="BF55" i="2"/>
  <c r="BH56" i="2"/>
  <c r="BI64" i="2"/>
  <c r="AJ67" i="2"/>
  <c r="AM72" i="2"/>
  <c r="BK18" i="2"/>
  <c r="BL45" i="2"/>
  <c r="AL42" i="2"/>
  <c r="AL32" i="2"/>
  <c r="AP66" i="2"/>
  <c r="BL19" i="2"/>
  <c r="BJ35" i="2"/>
  <c r="BH60" i="2"/>
  <c r="BI36" i="2"/>
  <c r="AN34" i="2"/>
  <c r="BI47" i="2"/>
  <c r="AK48" i="2"/>
  <c r="AM31" i="2"/>
  <c r="AP67" i="2"/>
  <c r="BH28" i="2"/>
  <c r="AM62" i="2"/>
  <c r="AN46" i="2"/>
  <c r="AP32" i="2"/>
  <c r="BH67" i="2"/>
  <c r="AM69" i="2"/>
  <c r="AK45" i="2"/>
  <c r="BH47" i="2"/>
  <c r="AP34" i="2"/>
  <c r="BE70" i="2"/>
  <c r="BG36" i="2"/>
  <c r="BL69" i="2"/>
  <c r="AJ65" i="2"/>
  <c r="AK23" i="2"/>
  <c r="AK58" i="2"/>
  <c r="AO28" i="2"/>
  <c r="BL54" i="2"/>
  <c r="AO43" i="2"/>
  <c r="BG37" i="2"/>
  <c r="AP70" i="2"/>
  <c r="AN71" i="2"/>
  <c r="BE59" i="2"/>
  <c r="BF17" i="2"/>
  <c r="BG25" i="2"/>
  <c r="AN31" i="2"/>
  <c r="AP59" i="2"/>
  <c r="AJ30" i="2"/>
  <c r="BJ58" i="2"/>
  <c r="BL55" i="2"/>
  <c r="AJ48" i="2"/>
  <c r="BG71" i="2"/>
  <c r="BH37" i="2"/>
  <c r="BK25" i="2"/>
  <c r="BG51" i="2"/>
  <c r="AP27" i="2"/>
  <c r="AP63" i="2"/>
  <c r="AP41" i="2"/>
  <c r="BG61" i="2"/>
  <c r="AO50" i="2"/>
  <c r="BK17" i="2"/>
  <c r="AM49" i="2"/>
  <c r="AO36" i="2"/>
  <c r="AO27" i="2"/>
  <c r="AO18" i="2"/>
  <c r="AJ34" i="2"/>
  <c r="BJ66" i="2"/>
  <c r="AP33" i="2"/>
  <c r="AJ71" i="2"/>
  <c r="AM22" i="2"/>
  <c r="AK55" i="2"/>
  <c r="BG18" i="2"/>
  <c r="BK46" i="2"/>
  <c r="OK58" i="2"/>
  <c r="LI70" i="2"/>
  <c r="OK69" i="2"/>
  <c r="EQ28" i="2"/>
  <c r="OK32" i="2"/>
  <c r="OK41" i="2"/>
  <c r="OK45" i="2"/>
  <c r="DB71" i="2"/>
  <c r="DC72" i="2"/>
  <c r="CX68" i="2"/>
  <c r="DB69" i="2"/>
  <c r="DA68" i="2"/>
  <c r="DC64" i="2"/>
  <c r="CZ66" i="2"/>
  <c r="DD67" i="2"/>
  <c r="DC62" i="2"/>
  <c r="DD61" i="2"/>
  <c r="DA61" i="2"/>
  <c r="CZ57" i="2"/>
  <c r="DB58" i="2"/>
  <c r="DD59" i="2"/>
  <c r="CX58" i="2"/>
  <c r="CX52" i="2"/>
  <c r="CW61" i="2"/>
  <c r="DC52" i="2"/>
  <c r="DC56" i="2"/>
  <c r="DA56" i="2"/>
  <c r="CZ49" i="2"/>
  <c r="CY47" i="2"/>
  <c r="DB46" i="2"/>
  <c r="DA46" i="2"/>
  <c r="CY48" i="2"/>
  <c r="DA49" i="2"/>
  <c r="CY43" i="2"/>
  <c r="CX41" i="2"/>
  <c r="CX46" i="2"/>
  <c r="DB47" i="2"/>
  <c r="DB45" i="2"/>
  <c r="CW38" i="2"/>
  <c r="CZ35" i="2"/>
  <c r="DC36" i="2"/>
  <c r="DB36" i="2"/>
  <c r="CW35" i="2"/>
  <c r="DD33" i="2"/>
  <c r="DD32" i="2"/>
  <c r="CX36" i="2"/>
  <c r="DB30" i="2"/>
  <c r="CW29" i="2"/>
  <c r="CZ28" i="2"/>
  <c r="CX32" i="2"/>
  <c r="DC27" i="2"/>
  <c r="DB29" i="2"/>
  <c r="CY27" i="2"/>
  <c r="DC22" i="2"/>
  <c r="CX21" i="2"/>
  <c r="DA22" i="2"/>
  <c r="CX22" i="2"/>
  <c r="CW22" i="2"/>
  <c r="DB17" i="2"/>
  <c r="CZ17" i="2"/>
  <c r="DD22" i="2"/>
  <c r="CX20" i="2"/>
  <c r="DD17" i="2"/>
  <c r="CZ72" i="2"/>
  <c r="CX70" i="2"/>
  <c r="CY71" i="2"/>
  <c r="DB67" i="2"/>
  <c r="DD68" i="2"/>
  <c r="CW67" i="2"/>
  <c r="DC66" i="2"/>
  <c r="DC65" i="2"/>
  <c r="CW66" i="2"/>
  <c r="CY61" i="2"/>
  <c r="CZ65" i="2"/>
  <c r="CX62" i="2"/>
  <c r="DD56" i="2"/>
  <c r="CY67" i="2"/>
  <c r="CZ58" i="2"/>
  <c r="DB57" i="2"/>
  <c r="CW57" i="2"/>
  <c r="CZ55" i="2"/>
  <c r="CY51" i="2"/>
  <c r="CW55" i="2"/>
  <c r="DC55" i="2"/>
  <c r="DD48" i="2"/>
  <c r="DC46" i="2"/>
  <c r="CX45" i="2"/>
  <c r="CZ50" i="2"/>
  <c r="DC47" i="2"/>
  <c r="CW48" i="2"/>
  <c r="DC42" i="2"/>
  <c r="DB40" i="2"/>
  <c r="CZ44" i="2"/>
  <c r="DD45" i="2"/>
  <c r="CW44" i="2"/>
  <c r="DA37" i="2"/>
  <c r="DD34" i="2"/>
  <c r="CY35" i="2"/>
  <c r="CX35" i="2"/>
  <c r="DA34" i="2"/>
  <c r="CY34" i="2"/>
  <c r="CZ31" i="2"/>
  <c r="CW34" i="2"/>
  <c r="CX29" i="2"/>
  <c r="DC40" i="2"/>
  <c r="DD27" i="2"/>
  <c r="CX30" i="2"/>
  <c r="CZ26" i="2"/>
  <c r="DC28" i="2"/>
  <c r="CW26" i="2"/>
  <c r="CY21" i="2"/>
  <c r="DB20" i="2"/>
  <c r="CW21" i="2"/>
  <c r="DB21" i="2"/>
  <c r="DA21" i="2"/>
  <c r="DC34" i="2"/>
  <c r="DB28" i="2"/>
  <c r="CY20" i="2"/>
  <c r="DB19" i="2"/>
  <c r="DD71" i="2"/>
  <c r="CW72" i="2"/>
  <c r="DC70" i="2"/>
  <c r="CX66" i="2"/>
  <c r="CZ67" i="2"/>
  <c r="DB70" i="2"/>
  <c r="CX65" i="2"/>
  <c r="CY64" i="2"/>
  <c r="DA65" i="2"/>
  <c r="CX63" i="2"/>
  <c r="DC63" i="2"/>
  <c r="CW60" i="2"/>
  <c r="DC60" i="2"/>
  <c r="CZ61" i="2"/>
  <c r="DD57" i="2"/>
  <c r="CX56" i="2"/>
  <c r="CW56" i="2"/>
  <c r="DD54" i="2"/>
  <c r="CY60" i="2"/>
  <c r="DA54" i="2"/>
  <c r="CY54" i="2"/>
  <c r="CZ47" i="2"/>
  <c r="CY45" i="2"/>
  <c r="DD55" i="2"/>
  <c r="DD49" i="2"/>
  <c r="CY46" i="2"/>
  <c r="DA47" i="2"/>
  <c r="CY41" i="2"/>
  <c r="CX39" i="2"/>
  <c r="DD43" i="2"/>
  <c r="CX44" i="2"/>
  <c r="DA43" i="2"/>
  <c r="CW36" i="2"/>
  <c r="CZ33" i="2"/>
  <c r="DD44" i="2"/>
  <c r="DB34" i="2"/>
  <c r="DA39" i="2"/>
  <c r="CW32" i="2"/>
  <c r="DD30" i="2"/>
  <c r="DC33" i="2"/>
  <c r="DD40" i="2"/>
  <c r="DC35" i="2"/>
  <c r="CY32" i="2"/>
  <c r="DA26" i="2"/>
  <c r="DD25" i="2"/>
  <c r="DB27" i="2"/>
  <c r="DA25" i="2"/>
  <c r="DC20" i="2"/>
  <c r="CX19" i="2"/>
  <c r="DA20" i="2"/>
  <c r="DB49" i="2"/>
  <c r="CW20" i="2"/>
  <c r="DC21" i="2"/>
  <c r="CX26" i="2"/>
  <c r="DC19" i="2"/>
  <c r="CW18" i="2"/>
  <c r="CZ70" i="2"/>
  <c r="DA71" i="2"/>
  <c r="DA72" i="2"/>
  <c r="DB72" i="2"/>
  <c r="DA69" i="2"/>
  <c r="CY68" i="2"/>
  <c r="DB66" i="2"/>
  <c r="CZ68" i="2"/>
  <c r="CW64" i="2"/>
  <c r="DB62" i="2"/>
  <c r="CY62" i="2"/>
  <c r="DA59" i="2"/>
  <c r="CY59" i="2"/>
  <c r="DA60" i="2"/>
  <c r="CZ56" i="2"/>
  <c r="CX57" i="2"/>
  <c r="DA55" i="2"/>
  <c r="DC59" i="2"/>
  <c r="CX55" i="2"/>
  <c r="CW53" i="2"/>
  <c r="DC53" i="2"/>
  <c r="DD53" i="2"/>
  <c r="CZ53" i="2"/>
  <c r="CZ54" i="2"/>
  <c r="CZ48" i="2"/>
  <c r="DC45" i="2"/>
  <c r="CW46" i="2"/>
  <c r="CX50" i="2"/>
  <c r="CZ46" i="2"/>
  <c r="CZ42" i="2"/>
  <c r="DB43" i="2"/>
  <c r="CW42" i="2"/>
  <c r="DA35" i="2"/>
  <c r="CX48" i="2"/>
  <c r="CZ43" i="2"/>
  <c r="CZ41" i="2"/>
  <c r="CZ38" i="2"/>
  <c r="DA31" i="2"/>
  <c r="CZ29" i="2"/>
  <c r="CZ39" i="2"/>
  <c r="CY39" i="2"/>
  <c r="CY33" i="2"/>
  <c r="CY30" i="2"/>
  <c r="CW25" i="2"/>
  <c r="CZ24" i="2"/>
  <c r="CY26" i="2"/>
  <c r="CW24" i="2"/>
  <c r="CY19" i="2"/>
  <c r="DB18" i="2"/>
  <c r="CW19" i="2"/>
  <c r="CW33" i="2"/>
  <c r="DA19" i="2"/>
  <c r="DA18" i="2"/>
  <c r="CZ20" i="2"/>
  <c r="CX18" i="2"/>
  <c r="CW17" i="2"/>
  <c r="CY72" i="2"/>
  <c r="CW70" i="2"/>
  <c r="CW71" i="2"/>
  <c r="CX71" i="2"/>
  <c r="DC68" i="2"/>
  <c r="DC67" i="2"/>
  <c r="CW65" i="2"/>
  <c r="CY66" i="2"/>
  <c r="DB64" i="2"/>
  <c r="CW63" i="2"/>
  <c r="DC61" i="2"/>
  <c r="CW58" i="2"/>
  <c r="DC58" i="2"/>
  <c r="CW59" i="2"/>
  <c r="DB63" i="2"/>
  <c r="CY56" i="2"/>
  <c r="CW54" i="2"/>
  <c r="CY58" i="2"/>
  <c r="DB54" i="2"/>
  <c r="DA52" i="2"/>
  <c r="CY52" i="2"/>
  <c r="CX51" i="2"/>
  <c r="DC50" i="2"/>
  <c r="DB50" i="2"/>
  <c r="DD47" i="2"/>
  <c r="DB56" i="2"/>
  <c r="DA45" i="2"/>
  <c r="DD46" i="2"/>
  <c r="DA44" i="2"/>
  <c r="CY44" i="2"/>
  <c r="CX42" i="2"/>
  <c r="DA41" i="2"/>
  <c r="CZ40" i="2"/>
  <c r="DD42" i="2"/>
  <c r="DD41" i="2"/>
  <c r="DC39" i="2"/>
  <c r="DD37" i="2"/>
  <c r="CW30" i="2"/>
  <c r="DD28" i="2"/>
  <c r="DB37" i="2"/>
  <c r="DA33" i="2"/>
  <c r="CZ32" i="2"/>
  <c r="CW28" i="2"/>
  <c r="DA24" i="2"/>
  <c r="DD23" i="2"/>
  <c r="DC25" i="2"/>
  <c r="DA23" i="2"/>
  <c r="CX27" i="2"/>
  <c r="DC32" i="2"/>
  <c r="CX38" i="2"/>
  <c r="DC30" i="2"/>
  <c r="CY31" i="2"/>
  <c r="DA17" i="2"/>
  <c r="DD19" i="2"/>
  <c r="CX17" i="2"/>
  <c r="DC17" i="2"/>
  <c r="DC71" i="2"/>
  <c r="DD72" i="2"/>
  <c r="DA70" i="2"/>
  <c r="DC69" i="2"/>
  <c r="CZ69" i="2"/>
  <c r="CX67" i="2"/>
  <c r="DA66" i="2"/>
  <c r="DB65" i="2"/>
  <c r="CZ63" i="2"/>
  <c r="DA62" i="2"/>
  <c r="DD64" i="2"/>
  <c r="DD60" i="2"/>
  <c r="DB61" i="2"/>
  <c r="DA58" i="2"/>
  <c r="DD62" i="2"/>
  <c r="DB55" i="2"/>
  <c r="DA53" i="2"/>
  <c r="CY55" i="2"/>
  <c r="CX53" i="2"/>
  <c r="CW51" i="2"/>
  <c r="DA57" i="2"/>
  <c r="DD50" i="2"/>
  <c r="CX49" i="2"/>
  <c r="CW49" i="2"/>
  <c r="DD51" i="2"/>
  <c r="DD52" i="2"/>
  <c r="DC51" i="2"/>
  <c r="DB44" i="2"/>
  <c r="CW43" i="2"/>
  <c r="DC43" i="2"/>
  <c r="DB41" i="2"/>
  <c r="CW40" i="2"/>
  <c r="DD38" i="2"/>
  <c r="CY40" i="2"/>
  <c r="DD39" i="2"/>
  <c r="DA38" i="2"/>
  <c r="CZ36" i="2"/>
  <c r="DA29" i="2"/>
  <c r="CZ27" i="2"/>
  <c r="DB33" i="2"/>
  <c r="DA32" i="2"/>
  <c r="DD31" i="2"/>
  <c r="DB26" i="2"/>
  <c r="CW23" i="2"/>
  <c r="DB35" i="2"/>
  <c r="CY24" i="2"/>
  <c r="CY29" i="2"/>
  <c r="DB25" i="2"/>
  <c r="CW27" i="2"/>
  <c r="CY28" i="2"/>
  <c r="CX28" i="2"/>
  <c r="CX24" i="2"/>
  <c r="CZ21" i="2"/>
  <c r="CY18" i="2"/>
  <c r="CY38" i="2"/>
  <c r="CZ19" i="2"/>
  <c r="CY70" i="2"/>
  <c r="CZ71" i="2"/>
  <c r="CW69" i="2"/>
  <c r="CW68" i="2"/>
  <c r="DB68" i="2"/>
  <c r="DD66" i="2"/>
  <c r="DD65" i="2"/>
  <c r="CX64" i="2"/>
  <c r="DA64" i="2"/>
  <c r="DD63" i="2"/>
  <c r="DA63" i="2"/>
  <c r="CZ59" i="2"/>
  <c r="DB60" i="2"/>
  <c r="CX61" i="2"/>
  <c r="CX60" i="2"/>
  <c r="CX54" i="2"/>
  <c r="CW52" i="2"/>
  <c r="DC54" i="2"/>
  <c r="DB52" i="2"/>
  <c r="DA50" i="2"/>
  <c r="CZ52" i="2"/>
  <c r="CY49" i="2"/>
  <c r="DB48" i="2"/>
  <c r="DA48" i="2"/>
  <c r="CY50" i="2"/>
  <c r="DB51" i="2"/>
  <c r="CW45" i="2"/>
  <c r="CX43" i="2"/>
  <c r="DA42" i="2"/>
  <c r="CY42" i="2"/>
  <c r="CX40" i="2"/>
  <c r="DA40" i="2"/>
  <c r="CZ37" i="2"/>
  <c r="DC38" i="2"/>
  <c r="DB38" i="2"/>
  <c r="CW37" i="2"/>
  <c r="DD35" i="2"/>
  <c r="CY36" i="2"/>
  <c r="CZ45" i="2"/>
  <c r="DB32" i="2"/>
  <c r="CW31" i="2"/>
  <c r="CZ30" i="2"/>
  <c r="CX25" i="2"/>
  <c r="DC31" i="2"/>
  <c r="CX33" i="2"/>
  <c r="DC23" i="2"/>
  <c r="DA27" i="2"/>
  <c r="CY23" i="2"/>
  <c r="CZ25" i="2"/>
  <c r="DD26" i="2"/>
  <c r="DC26" i="2"/>
  <c r="DD21" i="2"/>
  <c r="DD20" i="2"/>
  <c r="CY17" i="2"/>
  <c r="CY25" i="2"/>
  <c r="CY22" i="2"/>
  <c r="DD69" i="2"/>
  <c r="CW62" i="2"/>
  <c r="DC57" i="2"/>
  <c r="DC44" i="2"/>
  <c r="CX37" i="2"/>
  <c r="DB24" i="2"/>
  <c r="DC24" i="2"/>
  <c r="DA67" i="2"/>
  <c r="DD58" i="2"/>
  <c r="CY57" i="2"/>
  <c r="DB42" i="2"/>
  <c r="DA36" i="2"/>
  <c r="DC29" i="2"/>
  <c r="DC18" i="2"/>
  <c r="CY69" i="2"/>
  <c r="CX59" i="2"/>
  <c r="CZ51" i="2"/>
  <c r="CW41" i="2"/>
  <c r="CZ34" i="2"/>
  <c r="DB31" i="2"/>
  <c r="CZ18" i="2"/>
  <c r="CY65" i="2"/>
  <c r="CZ60" i="2"/>
  <c r="DC48" i="2"/>
  <c r="DC41" i="2"/>
  <c r="CX34" i="2"/>
  <c r="DA28" i="2"/>
  <c r="DB23" i="2"/>
  <c r="CZ64" i="2"/>
  <c r="DB59" i="2"/>
  <c r="CX47" i="2"/>
  <c r="DB39" i="2"/>
  <c r="DC37" i="2"/>
  <c r="CZ23" i="2"/>
  <c r="CZ22" i="2"/>
  <c r="CX69" i="2"/>
  <c r="DB53" i="2"/>
  <c r="CW47" i="2"/>
  <c r="CW39" i="2"/>
  <c r="CX31" i="2"/>
  <c r="DB22" i="2"/>
  <c r="DD18" i="2"/>
  <c r="CX72" i="2"/>
  <c r="CY63" i="2"/>
  <c r="DA51" i="2"/>
  <c r="DC49" i="2"/>
  <c r="DD36" i="2"/>
  <c r="DA30" i="2"/>
  <c r="CX23" i="2"/>
  <c r="CW50" i="2"/>
  <c r="CY37" i="2"/>
  <c r="DD29" i="2"/>
  <c r="DD24" i="2"/>
  <c r="CY53" i="2"/>
  <c r="DD70" i="2"/>
  <c r="CZ62" i="2"/>
  <c r="AD18" i="2"/>
  <c r="OK26" i="2"/>
  <c r="LI41" i="2"/>
  <c r="AV20" i="2"/>
  <c r="AV32" i="2"/>
  <c r="BA40" i="2"/>
  <c r="AT44" i="2"/>
  <c r="AY46" i="2"/>
  <c r="AZ59" i="2"/>
  <c r="AY72" i="2"/>
  <c r="AY18" i="2"/>
  <c r="AX32" i="2"/>
  <c r="BA38" i="2"/>
  <c r="AV48" i="2"/>
  <c r="AX51" i="2"/>
  <c r="BA66" i="2"/>
  <c r="AU70" i="2"/>
  <c r="AV26" i="2"/>
  <c r="AX29" i="2"/>
  <c r="AZ41" i="2"/>
  <c r="AV47" i="2"/>
  <c r="AW60" i="2"/>
  <c r="BA69" i="2"/>
  <c r="AV27" i="2"/>
  <c r="AT30" i="2"/>
  <c r="AV42" i="2"/>
  <c r="AZ48" i="2"/>
  <c r="AX58" i="2"/>
  <c r="AU65" i="2"/>
  <c r="AY29" i="2"/>
  <c r="AW36" i="2"/>
  <c r="BA45" i="2"/>
  <c r="AY51" i="2"/>
  <c r="AT61" i="2"/>
  <c r="AT67" i="2"/>
  <c r="AV24" i="2"/>
  <c r="AY33" i="2"/>
  <c r="AU44" i="2"/>
  <c r="AV45" i="2"/>
  <c r="AW58" i="2"/>
  <c r="AX66" i="2"/>
  <c r="AX18" i="2"/>
  <c r="AV19" i="2"/>
  <c r="AY30" i="2"/>
  <c r="AZ40" i="2"/>
  <c r="AX46" i="2"/>
  <c r="AV60" i="2"/>
  <c r="AX65" i="2"/>
  <c r="AW72" i="2"/>
  <c r="AW18" i="2"/>
  <c r="AX27" i="2"/>
  <c r="AW34" i="2"/>
  <c r="BA43" i="2"/>
  <c r="AW49" i="2"/>
  <c r="AV59" i="2"/>
  <c r="AV68" i="2"/>
  <c r="AY28" i="2"/>
  <c r="BA35" i="2"/>
  <c r="AW44" i="2"/>
  <c r="BA50" i="2"/>
  <c r="AZ60" i="2"/>
  <c r="AZ69" i="2"/>
  <c r="BA25" i="2"/>
  <c r="AV38" i="2"/>
  <c r="AY49" i="2"/>
  <c r="AW47" i="2"/>
  <c r="AU59" i="2"/>
  <c r="AZ66" i="2"/>
  <c r="BA18" i="2"/>
  <c r="AX23" i="2"/>
  <c r="AX33" i="2"/>
  <c r="AW45" i="2"/>
  <c r="AU47" i="2"/>
  <c r="AY57" i="2"/>
  <c r="AV64" i="2"/>
  <c r="AY27" i="2"/>
  <c r="AT35" i="2"/>
  <c r="AU46" i="2"/>
  <c r="AZ55" i="2"/>
  <c r="BA60" i="2"/>
  <c r="AZ68" i="2"/>
  <c r="AZ28" i="2"/>
  <c r="AX36" i="2"/>
  <c r="AY47" i="2"/>
  <c r="AY56" i="2"/>
  <c r="AU61" i="2"/>
  <c r="AV69" i="2"/>
  <c r="AY23" i="2"/>
  <c r="BA27" i="2"/>
  <c r="AV40" i="2"/>
  <c r="AV43" i="2"/>
  <c r="AY54" i="2"/>
  <c r="AX63" i="2"/>
  <c r="AY69" i="2"/>
  <c r="AT25" i="2"/>
  <c r="BA41" i="2"/>
  <c r="AT43" i="2"/>
  <c r="AZ53" i="2"/>
  <c r="BA58" i="2"/>
  <c r="AU69" i="2"/>
  <c r="AZ25" i="2"/>
  <c r="AU38" i="2"/>
  <c r="AX45" i="2"/>
  <c r="AZ46" i="2"/>
  <c r="BA59" i="2"/>
  <c r="AW68" i="2"/>
  <c r="AX21" i="2"/>
  <c r="AU30" i="2"/>
  <c r="AU37" i="2"/>
  <c r="AV41" i="2"/>
  <c r="AY52" i="2"/>
  <c r="AX61" i="2"/>
  <c r="AY67" i="2"/>
  <c r="AT22" i="2"/>
  <c r="AU32" i="2"/>
  <c r="AY38" i="2"/>
  <c r="AZ42" i="2"/>
  <c r="AU53" i="2"/>
  <c r="AT62" i="2"/>
  <c r="AU68" i="2"/>
  <c r="AT34" i="2"/>
  <c r="AY37" i="2"/>
  <c r="AW33" i="2"/>
  <c r="AT50" i="2"/>
  <c r="BA54" i="2"/>
  <c r="AX62" i="2"/>
  <c r="AW71" i="2"/>
  <c r="AX19" i="2"/>
  <c r="AY26" i="2"/>
  <c r="AU35" i="2"/>
  <c r="AY44" i="2"/>
  <c r="AX54" i="2"/>
  <c r="AT60" i="2"/>
  <c r="AT68" i="2"/>
  <c r="AW26" i="2"/>
  <c r="BA33" i="2"/>
  <c r="AW42" i="2"/>
  <c r="BA48" i="2"/>
  <c r="AY60" i="2"/>
  <c r="AZ67" i="2"/>
  <c r="AZ24" i="2"/>
  <c r="AT33" i="2"/>
  <c r="AW40" i="2"/>
  <c r="AT48" i="2"/>
  <c r="AV55" i="2"/>
  <c r="AW62" i="2"/>
  <c r="AZ72" i="2"/>
  <c r="AZ26" i="2"/>
  <c r="AU34" i="2"/>
  <c r="AU45" i="2"/>
  <c r="AX49" i="2"/>
  <c r="AT56" i="2"/>
  <c r="BA63" i="2"/>
  <c r="BA70" i="2"/>
  <c r="AU21" i="2"/>
  <c r="AU36" i="2"/>
  <c r="AX35" i="2"/>
  <c r="BA47" i="2"/>
  <c r="AT54" i="2"/>
  <c r="AV63" i="2"/>
  <c r="AV70" i="2"/>
  <c r="AY17" i="2"/>
  <c r="AU22" i="2"/>
  <c r="BA31" i="2"/>
  <c r="AZ38" i="2"/>
  <c r="AT46" i="2"/>
  <c r="AV53" i="2"/>
  <c r="AZ63" i="2"/>
  <c r="AZ70" i="2"/>
  <c r="AX26" i="2"/>
  <c r="AX34" i="2"/>
  <c r="AX44" i="2"/>
  <c r="AV54" i="2"/>
  <c r="AW59" i="2"/>
  <c r="AY70" i="2"/>
  <c r="AT17" i="2"/>
  <c r="AU19" i="2"/>
  <c r="AU33" i="2"/>
  <c r="AU39" i="2"/>
  <c r="AZ49" i="2"/>
  <c r="AT52" i="2"/>
  <c r="AV61" i="2"/>
  <c r="AY71" i="2"/>
  <c r="BA26" i="2"/>
  <c r="AY20" i="2"/>
  <c r="AV34" i="2"/>
  <c r="AX40" i="2"/>
  <c r="AV50" i="2"/>
  <c r="AX53" i="2"/>
  <c r="AZ62" i="2"/>
  <c r="AU72" i="2"/>
  <c r="AZ22" i="2"/>
  <c r="AV33" i="2"/>
  <c r="AT40" i="2"/>
  <c r="AT49" i="2"/>
  <c r="AU54" i="2"/>
  <c r="AU64" i="2"/>
  <c r="AV25" i="2"/>
  <c r="AT31" i="2"/>
  <c r="AW37" i="2"/>
  <c r="AZ47" i="2"/>
  <c r="AV58" i="2"/>
  <c r="AW65" i="2"/>
  <c r="AT72" i="2"/>
  <c r="AT20" i="2"/>
  <c r="AZ27" i="2"/>
  <c r="AY36" i="2"/>
  <c r="AW46" i="2"/>
  <c r="AT55" i="2"/>
  <c r="AW61" i="2"/>
  <c r="AX69" i="2"/>
  <c r="AZ21" i="2"/>
  <c r="AZ20" i="2"/>
  <c r="AU31" i="2"/>
  <c r="AW43" i="2"/>
  <c r="AT47" i="2"/>
  <c r="AU52" i="2"/>
  <c r="AT66" i="2"/>
  <c r="BA19" i="2"/>
  <c r="AV21" i="2"/>
  <c r="AY32" i="2"/>
  <c r="BA44" i="2"/>
  <c r="AX48" i="2"/>
  <c r="AY53" i="2"/>
  <c r="AV67" i="2"/>
  <c r="AT26" i="2"/>
  <c r="AW29" i="2"/>
  <c r="AU40" i="2"/>
  <c r="AY50" i="2"/>
  <c r="AU60" i="2"/>
  <c r="AW64" i="2"/>
  <c r="AT64" i="2"/>
  <c r="AU50" i="2"/>
  <c r="AY39" i="2"/>
  <c r="AX57" i="2"/>
  <c r="AY22" i="2"/>
  <c r="AZ37" i="2"/>
  <c r="AT36" i="2"/>
  <c r="AW48" i="2"/>
  <c r="AX55" i="2"/>
  <c r="AW63" i="2"/>
  <c r="AZ71" i="2"/>
  <c r="AW19" i="2"/>
  <c r="AV17" i="2"/>
  <c r="AY25" i="2"/>
  <c r="AV36" i="2"/>
  <c r="AT42" i="2"/>
  <c r="BA53" i="2"/>
  <c r="AX56" i="2"/>
  <c r="AU66" i="2"/>
  <c r="AY21" i="2"/>
  <c r="AW30" i="2"/>
  <c r="AV37" i="2"/>
  <c r="BA46" i="2"/>
  <c r="AZ52" i="2"/>
  <c r="AV62" i="2"/>
  <c r="AX72" i="2"/>
  <c r="BA71" i="2"/>
  <c r="BA23" i="2"/>
  <c r="AY48" i="2"/>
  <c r="AU49" i="2"/>
  <c r="AX28" i="2"/>
  <c r="AT59" i="2"/>
  <c r="AV23" i="2"/>
  <c r="AZ34" i="2"/>
  <c r="AX41" i="2"/>
  <c r="AX50" i="2"/>
  <c r="AY55" i="2"/>
  <c r="AY65" i="2"/>
  <c r="AZ32" i="2"/>
  <c r="BA17" i="2"/>
  <c r="AW23" i="2"/>
  <c r="AV22" i="2"/>
  <c r="AU28" i="2"/>
  <c r="AW31" i="2"/>
  <c r="AU42" i="2"/>
  <c r="AW52" i="2"/>
  <c r="AW56" i="2"/>
  <c r="AW66" i="2"/>
  <c r="BA22" i="2"/>
  <c r="AX22" i="2"/>
  <c r="AX30" i="2"/>
  <c r="BA36" i="2"/>
  <c r="AV46" i="2"/>
  <c r="AT57" i="2"/>
  <c r="AU63" i="2"/>
  <c r="AX71" i="2"/>
  <c r="AW32" i="2"/>
  <c r="AU58" i="2"/>
  <c r="AY59" i="2"/>
  <c r="AZ29" i="2"/>
  <c r="BA62" i="2"/>
  <c r="AT27" i="2"/>
  <c r="BA30" i="2"/>
  <c r="AY41" i="2"/>
  <c r="AU51" i="2"/>
  <c r="AY61" i="2"/>
  <c r="BA65" i="2"/>
  <c r="AU20" i="2"/>
  <c r="AZ17" i="2"/>
  <c r="AV30" i="2"/>
  <c r="AV31" i="2"/>
  <c r="AZ33" i="2"/>
  <c r="AY45" i="2"/>
  <c r="AW51" i="2"/>
  <c r="AY63" i="2"/>
  <c r="AZ64" i="2"/>
  <c r="AW25" i="2"/>
  <c r="AW41" i="2"/>
  <c r="AT38" i="2"/>
  <c r="AW50" i="2"/>
  <c r="AU57" i="2"/>
  <c r="AU67" i="2"/>
  <c r="AW70" i="2"/>
  <c r="AT28" i="2"/>
  <c r="AT39" i="2"/>
  <c r="AZ65" i="2"/>
  <c r="AV66" i="2"/>
  <c r="AX31" i="2"/>
  <c r="AY66" i="2"/>
  <c r="AV29" i="2"/>
  <c r="AT32" i="2"/>
  <c r="AV44" i="2"/>
  <c r="AZ50" i="2"/>
  <c r="AX60" i="2"/>
  <c r="AU71" i="2"/>
  <c r="BA20" i="2"/>
  <c r="BA24" i="2"/>
  <c r="AT23" i="2"/>
  <c r="AW38" i="2"/>
  <c r="AT41" i="2"/>
  <c r="BA55" i="2"/>
  <c r="BA56" i="2"/>
  <c r="AT69" i="2"/>
  <c r="AV28" i="2"/>
  <c r="AX39" i="2"/>
  <c r="AX43" i="2"/>
  <c r="AZ57" i="2"/>
  <c r="AV57" i="2"/>
  <c r="BA67" i="2"/>
  <c r="AZ30" i="2"/>
  <c r="AU29" i="2"/>
  <c r="AX47" i="2"/>
  <c r="AT37" i="2"/>
  <c r="AW67" i="2"/>
  <c r="AY31" i="2"/>
  <c r="BA37" i="2"/>
  <c r="BA51" i="2"/>
  <c r="AW54" i="2"/>
  <c r="AU62" i="2"/>
  <c r="AX68" i="2"/>
  <c r="AW20" i="2"/>
  <c r="AU27" i="2"/>
  <c r="AY24" i="2"/>
  <c r="BA39" i="2"/>
  <c r="AY42" i="2"/>
  <c r="AX52" i="2"/>
  <c r="AT58" i="2"/>
  <c r="AW69" i="2"/>
  <c r="AW22" i="2"/>
  <c r="AZ23" i="2"/>
  <c r="BA32" i="2"/>
  <c r="AY43" i="2"/>
  <c r="AZ56" i="2"/>
  <c r="BA57" i="2"/>
  <c r="AT65" i="2"/>
  <c r="AV39" i="2"/>
  <c r="AZ54" i="2"/>
  <c r="AZ43" i="2"/>
  <c r="AZ31" i="2"/>
  <c r="AX38" i="2"/>
  <c r="AU41" i="2"/>
  <c r="AT51" i="2"/>
  <c r="BA64" i="2"/>
  <c r="BA68" i="2"/>
  <c r="AZ19" i="2"/>
  <c r="AT19" i="2"/>
  <c r="AW17" i="2"/>
  <c r="AU26" i="2"/>
  <c r="BA29" i="2"/>
  <c r="AZ36" i="2"/>
  <c r="AT45" i="2"/>
  <c r="AV51" i="2"/>
  <c r="AZ61" i="2"/>
  <c r="AT71" i="2"/>
  <c r="AW24" i="2"/>
  <c r="AY35" i="2"/>
  <c r="AU48" i="2"/>
  <c r="BA52" i="2"/>
  <c r="AY58" i="2"/>
  <c r="AV65" i="2"/>
  <c r="AW53" i="2"/>
  <c r="BA61" i="2"/>
  <c r="AT24" i="2"/>
  <c r="AX25" i="2"/>
  <c r="AY40" i="2"/>
  <c r="AU24" i="2"/>
  <c r="AW28" i="2"/>
  <c r="AV35" i="2"/>
  <c r="AZ44" i="2"/>
  <c r="AU55" i="2"/>
  <c r="AY64" i="2"/>
  <c r="AX70" i="2"/>
  <c r="AX17" i="2"/>
  <c r="AV18" i="2"/>
  <c r="AU18" i="2"/>
  <c r="AT21" i="2"/>
  <c r="AT29" i="2"/>
  <c r="AW35" i="2"/>
  <c r="AZ45" i="2"/>
  <c r="AU56" i="2"/>
  <c r="AY62" i="2"/>
  <c r="AT70" i="2"/>
  <c r="AY19" i="2"/>
  <c r="AX24" i="2"/>
  <c r="AZ39" i="2"/>
  <c r="AX42" i="2"/>
  <c r="AV52" i="2"/>
  <c r="AW57" i="2"/>
  <c r="AY68" i="2"/>
  <c r="AZ58" i="2"/>
  <c r="AZ51" i="2"/>
  <c r="AX37" i="2"/>
  <c r="AU25" i="2"/>
  <c r="BA28" i="2"/>
  <c r="AV49" i="2"/>
  <c r="AW55" i="2"/>
  <c r="BA49" i="2"/>
  <c r="AY34" i="2"/>
  <c r="AW27" i="2"/>
  <c r="AW39" i="2"/>
  <c r="AV71" i="2"/>
  <c r="AT63" i="2"/>
  <c r="AV56" i="2"/>
  <c r="AU43" i="2"/>
  <c r="BA72" i="2"/>
  <c r="AX64" i="2"/>
  <c r="AT53" i="2"/>
  <c r="AZ35" i="2"/>
  <c r="AV72" i="2"/>
  <c r="AX59" i="2"/>
  <c r="AX20" i="2"/>
  <c r="AX67" i="2"/>
  <c r="BA34" i="2"/>
  <c r="AZ18" i="2"/>
  <c r="BA42" i="2"/>
  <c r="AU17" i="2"/>
  <c r="AU23" i="2"/>
  <c r="DI35" i="2"/>
  <c r="DO57" i="2"/>
  <c r="DM19" i="2"/>
  <c r="DL35" i="2"/>
  <c r="DK61" i="2"/>
  <c r="DI31" i="2"/>
  <c r="DH57" i="2"/>
  <c r="DK36" i="2"/>
  <c r="DI52" i="2"/>
  <c r="DJ39" i="2"/>
  <c r="DH58" i="2"/>
  <c r="DN18" i="2"/>
  <c r="DK19" i="2"/>
  <c r="DN41" i="2"/>
  <c r="DK63" i="2"/>
  <c r="DO33" i="2"/>
  <c r="DL57" i="2"/>
  <c r="DN38" i="2"/>
  <c r="DM58" i="2"/>
  <c r="DI18" i="2"/>
  <c r="DI44" i="2"/>
  <c r="DI63" i="2"/>
  <c r="DO26" i="2"/>
  <c r="DN42" i="2"/>
  <c r="DN66" i="2"/>
  <c r="DN26" i="2"/>
  <c r="DL40" i="2"/>
  <c r="DL58" i="2"/>
  <c r="DN30" i="2"/>
  <c r="DK39" i="2"/>
  <c r="DJ62" i="2"/>
  <c r="DJ36" i="2"/>
  <c r="DL20" i="2"/>
  <c r="DM44" i="2"/>
  <c r="DH65" i="2"/>
  <c r="DK23" i="2"/>
  <c r="DJ30" i="2"/>
  <c r="DO49" i="2"/>
  <c r="DI68" i="2"/>
  <c r="DH38" i="2"/>
  <c r="DL61" i="2"/>
  <c r="DH20" i="2"/>
  <c r="DO43" i="2"/>
  <c r="DI64" i="2"/>
  <c r="DI20" i="2"/>
  <c r="DN28" i="2"/>
  <c r="DM50" i="2"/>
  <c r="DO69" i="2"/>
  <c r="DM26" i="2"/>
  <c r="DN48" i="2"/>
  <c r="DJ72" i="2"/>
  <c r="DH45" i="2"/>
  <c r="DJ66" i="2"/>
  <c r="DH34" i="2"/>
  <c r="DK22" i="2"/>
  <c r="DM20" i="2"/>
  <c r="DL45" i="2"/>
  <c r="DI69" i="2"/>
  <c r="DN29" i="2"/>
  <c r="DL33" i="2"/>
  <c r="DJ47" i="2"/>
  <c r="DM71" i="2"/>
  <c r="DJ38" i="2"/>
  <c r="DH56" i="2"/>
  <c r="DI19" i="2"/>
  <c r="DJ43" i="2"/>
  <c r="DJ65" i="2"/>
  <c r="DK24" i="2"/>
  <c r="DH47" i="2"/>
  <c r="DH71" i="2"/>
  <c r="DO22" i="2"/>
  <c r="DL32" i="2"/>
  <c r="DI53" i="2"/>
  <c r="DI26" i="2"/>
  <c r="DH32" i="2"/>
  <c r="DH54" i="2"/>
  <c r="DN25" i="2"/>
  <c r="DL46" i="2"/>
  <c r="DI71" i="2"/>
  <c r="DO27" i="2"/>
  <c r="DO51" i="2"/>
  <c r="DN19" i="2"/>
  <c r="DI27" i="2"/>
  <c r="DM32" i="2"/>
  <c r="DL43" i="2"/>
  <c r="DH66" i="2"/>
  <c r="DH23" i="2"/>
  <c r="DI47" i="2"/>
  <c r="DJ17" i="2"/>
  <c r="DK21" i="2"/>
  <c r="DO70" i="2"/>
  <c r="DK62" i="2"/>
  <c r="DM63" i="2"/>
  <c r="DJ50" i="2"/>
  <c r="DO44" i="2"/>
  <c r="DK32" i="2"/>
  <c r="DL27" i="2"/>
  <c r="DN65" i="2"/>
  <c r="DI62" i="2"/>
  <c r="DM46" i="2"/>
  <c r="DO46" i="2"/>
  <c r="DK29" i="2"/>
  <c r="DJ21" i="2"/>
  <c r="DN68" i="2"/>
  <c r="DH61" i="2"/>
  <c r="DL50" i="2"/>
  <c r="DL44" i="2"/>
  <c r="DH35" i="2"/>
  <c r="DL24" i="2"/>
  <c r="DO72" i="2"/>
  <c r="DO64" i="2"/>
  <c r="DK55" i="2"/>
  <c r="DN45" i="2"/>
  <c r="DO34" i="2"/>
  <c r="DI34" i="2"/>
  <c r="DI22" i="2"/>
  <c r="DM70" i="2"/>
  <c r="DM59" i="2"/>
  <c r="DM51" i="2"/>
  <c r="DM39" i="2"/>
  <c r="DH33" i="2"/>
  <c r="DL23" i="2"/>
  <c r="DJ23" i="2"/>
  <c r="DI39" i="2"/>
  <c r="DJ67" i="2"/>
  <c r="DL25" i="2"/>
  <c r="DN49" i="2"/>
  <c r="DO68" i="2"/>
  <c r="DO48" i="2"/>
  <c r="DN54" i="2"/>
  <c r="DO18" i="2"/>
  <c r="DI23" i="2"/>
  <c r="DK44" i="2"/>
  <c r="DJ69" i="2"/>
  <c r="DM23" i="2"/>
  <c r="DO31" i="2"/>
  <c r="DN55" i="2"/>
  <c r="DI17" i="2"/>
  <c r="DI24" i="2"/>
  <c r="DM72" i="2"/>
  <c r="DH62" i="2"/>
  <c r="DJ51" i="2"/>
  <c r="DN44" i="2"/>
  <c r="DJ35" i="2"/>
  <c r="DJ28" i="2"/>
  <c r="DO71" i="2"/>
  <c r="DL65" i="2"/>
  <c r="DM56" i="2"/>
  <c r="DI51" i="2"/>
  <c r="DL37" i="2"/>
  <c r="DM30" i="2"/>
  <c r="DM18" i="2"/>
  <c r="DN67" i="2"/>
  <c r="DH59" i="2"/>
  <c r="DK49" i="2"/>
  <c r="DM47" i="2"/>
  <c r="DK34" i="2"/>
  <c r="DJ26" i="2"/>
  <c r="DL70" i="2"/>
  <c r="DN61" i="2"/>
  <c r="DJ53" i="2"/>
  <c r="DK50" i="2"/>
  <c r="DJ37" i="2"/>
  <c r="DM31" i="2"/>
  <c r="DL19" i="2"/>
  <c r="DK66" i="2"/>
  <c r="DI54" i="2"/>
  <c r="DH49" i="2"/>
  <c r="DL41" i="2"/>
  <c r="DN35" i="2"/>
  <c r="DM22" i="2"/>
  <c r="DJ25" i="2"/>
  <c r="DJ46" i="2"/>
  <c r="DK67" i="2"/>
  <c r="DH27" i="2"/>
  <c r="DO55" i="2"/>
  <c r="DI70" i="2"/>
  <c r="DK72" i="2"/>
  <c r="DJ19" i="2"/>
  <c r="DH48" i="2"/>
  <c r="DH67" i="2"/>
  <c r="DO30" i="2"/>
  <c r="DJ60" i="2"/>
  <c r="DH17" i="2"/>
  <c r="DH18" i="2"/>
  <c r="DN69" i="2"/>
  <c r="DK59" i="2"/>
  <c r="DL54" i="2"/>
  <c r="DI41" i="2"/>
  <c r="DK40" i="2"/>
  <c r="DI28" i="2"/>
  <c r="DH72" i="2"/>
  <c r="DH63" i="2"/>
  <c r="DJ58" i="2"/>
  <c r="DJ48" i="2"/>
  <c r="DK37" i="2"/>
  <c r="DL30" i="2"/>
  <c r="DI30" i="2"/>
  <c r="DM66" i="2"/>
  <c r="DL64" i="2"/>
  <c r="DJ45" i="2"/>
  <c r="DI42" i="2"/>
  <c r="DL29" i="2"/>
  <c r="DH26" i="2"/>
  <c r="DH68" i="2"/>
  <c r="DI61" i="2"/>
  <c r="DM52" i="2"/>
  <c r="DI43" i="2"/>
  <c r="DM34" i="2"/>
  <c r="DJ31" i="2"/>
  <c r="DJ70" i="2"/>
  <c r="DN62" i="2"/>
  <c r="DH52" i="2"/>
  <c r="DO47" i="2"/>
  <c r="DO41" i="2"/>
  <c r="DJ34" i="2"/>
  <c r="DL22" i="2"/>
  <c r="DL26" i="2"/>
  <c r="DM48" i="2"/>
  <c r="DH70" i="2"/>
  <c r="DH31" i="2"/>
  <c r="DH53" i="2"/>
  <c r="DM38" i="2"/>
  <c r="DO25" i="2"/>
  <c r="DK51" i="2"/>
  <c r="DJ71" i="2"/>
  <c r="DJ22" i="2"/>
  <c r="DL34" i="2"/>
  <c r="DI56" i="2"/>
  <c r="DM17" i="2"/>
  <c r="DO20" i="2"/>
  <c r="DO17" i="2"/>
  <c r="DL68" i="2"/>
  <c r="DM60" i="2"/>
  <c r="DJ52" i="2"/>
  <c r="DK45" i="2"/>
  <c r="DK38" i="2"/>
  <c r="DK26" i="2"/>
  <c r="DN70" i="2"/>
  <c r="DM64" i="2"/>
  <c r="DJ56" i="2"/>
  <c r="DL47" i="2"/>
  <c r="DN40" i="2"/>
  <c r="DO29" i="2"/>
  <c r="DH22" i="2"/>
  <c r="DJ64" i="2"/>
  <c r="DN57" i="2"/>
  <c r="DI45" i="2"/>
  <c r="DH44" i="2"/>
  <c r="DO28" i="2"/>
  <c r="DN20" i="2"/>
  <c r="DM68" i="2"/>
  <c r="DJ59" i="2"/>
  <c r="DJ54" i="2"/>
  <c r="DL42" i="2"/>
  <c r="DJ40" i="2"/>
  <c r="DJ33" i="2"/>
  <c r="DK71" i="2"/>
  <c r="DO63" i="2"/>
  <c r="DO54" i="2"/>
  <c r="DO53" i="2"/>
  <c r="DK33" i="2"/>
  <c r="DM33" i="2"/>
  <c r="DM21" i="2"/>
  <c r="DK25" i="2"/>
  <c r="DI38" i="2"/>
  <c r="DL52" i="2"/>
  <c r="DN39" i="2"/>
  <c r="DN59" i="2"/>
  <c r="DK58" i="2"/>
  <c r="DK30" i="2"/>
  <c r="DK53" i="2"/>
  <c r="DK43" i="2"/>
  <c r="DN60" i="2"/>
  <c r="DL17" i="2"/>
  <c r="DO19" i="2"/>
  <c r="DJ27" i="2"/>
  <c r="DI65" i="2"/>
  <c r="DO59" i="2"/>
  <c r="DJ49" i="2"/>
  <c r="DJ42" i="2"/>
  <c r="DI33" i="2"/>
  <c r="DJ32" i="2"/>
  <c r="DM67" i="2"/>
  <c r="DH60" i="2"/>
  <c r="DI55" i="2"/>
  <c r="DJ41" i="2"/>
  <c r="DI37" i="2"/>
  <c r="DI25" i="2"/>
  <c r="DK70" i="2"/>
  <c r="DH64" i="2"/>
  <c r="DL55" i="2"/>
  <c r="DN50" i="2"/>
  <c r="DH36" i="2"/>
  <c r="DI29" i="2"/>
  <c r="DM28" i="2"/>
  <c r="DN64" i="2"/>
  <c r="DO62" i="2"/>
  <c r="DK47" i="2"/>
  <c r="DJ44" i="2"/>
  <c r="DN37" i="2"/>
  <c r="DJ24" i="2"/>
  <c r="DH69" i="2"/>
  <c r="DL63" i="2"/>
  <c r="DN52" i="2"/>
  <c r="DI46" i="2"/>
  <c r="DN36" i="2"/>
  <c r="DM29" i="2"/>
  <c r="DK31" i="2"/>
  <c r="DL56" i="2"/>
  <c r="DL38" i="2"/>
  <c r="DM61" i="2"/>
  <c r="DL31" i="2"/>
  <c r="DK27" i="2"/>
  <c r="DI57" i="2"/>
  <c r="DJ18" i="2"/>
  <c r="DI48" i="2"/>
  <c r="DO61" i="2"/>
  <c r="DL18" i="2"/>
  <c r="DK20" i="2"/>
  <c r="DN31" i="2"/>
  <c r="DK68" i="2"/>
  <c r="DI58" i="2"/>
  <c r="DI49" i="2"/>
  <c r="DK52" i="2"/>
  <c r="DO32" i="2"/>
  <c r="DN32" i="2"/>
  <c r="DM69" i="2"/>
  <c r="DO56" i="2"/>
  <c r="DH51" i="2"/>
  <c r="DM45" i="2"/>
  <c r="DL36" i="2"/>
  <c r="DH25" i="2"/>
  <c r="DL71" i="2"/>
  <c r="DL62" i="2"/>
  <c r="DJ57" i="2"/>
  <c r="DN47" i="2"/>
  <c r="DO36" i="2"/>
  <c r="DH29" i="2"/>
  <c r="DN27" i="2"/>
  <c r="DK64" i="2"/>
  <c r="DI60" i="2"/>
  <c r="DK54" i="2"/>
  <c r="DI40" i="2"/>
  <c r="DM37" i="2"/>
  <c r="DH24" i="2"/>
  <c r="DL67" i="2"/>
  <c r="DO60" i="2"/>
  <c r="DH55" i="2"/>
  <c r="DM42" i="2"/>
  <c r="DK46" i="2"/>
  <c r="DJ29" i="2"/>
  <c r="DH37" i="2"/>
  <c r="DM57" i="2"/>
  <c r="DO38" i="2"/>
  <c r="DO58" i="2"/>
  <c r="DH50" i="2"/>
  <c r="DO37" i="2"/>
  <c r="DN56" i="2"/>
  <c r="DM25" i="2"/>
  <c r="DH43" i="2"/>
  <c r="DL66" i="2"/>
  <c r="DK17" i="2"/>
  <c r="DN21" i="2"/>
  <c r="DN17" i="2"/>
  <c r="DM65" i="2"/>
  <c r="DM53" i="2"/>
  <c r="DL48" i="2"/>
  <c r="DH40" i="2"/>
  <c r="DN34" i="2"/>
  <c r="DI21" i="2"/>
  <c r="DJ68" i="2"/>
  <c r="DL60" i="2"/>
  <c r="DI50" i="2"/>
  <c r="DK42" i="2"/>
  <c r="DO35" i="2"/>
  <c r="DO23" i="2"/>
  <c r="DL72" i="2"/>
  <c r="DN63" i="2"/>
  <c r="DJ55" i="2"/>
  <c r="DH46" i="2"/>
  <c r="DH39" i="2"/>
  <c r="DK28" i="2"/>
  <c r="DL21" i="2"/>
  <c r="DI67" i="2"/>
  <c r="DM55" i="2"/>
  <c r="DO50" i="2"/>
  <c r="DH42" i="2"/>
  <c r="DL39" i="2"/>
  <c r="DI32" i="2"/>
  <c r="DK69" i="2"/>
  <c r="DN58" i="2"/>
  <c r="DN53" i="2"/>
  <c r="DH41" i="2"/>
  <c r="DO39" i="2"/>
  <c r="DH28" i="2"/>
  <c r="DK35" i="2"/>
  <c r="DK57" i="2"/>
  <c r="DO21" i="2"/>
  <c r="DM41" i="2"/>
  <c r="DM62" i="2"/>
  <c r="DK41" i="2"/>
  <c r="DL49" i="2"/>
  <c r="DO52" i="2"/>
  <c r="DH30" i="2"/>
  <c r="DN71" i="2"/>
  <c r="DK60" i="2"/>
  <c r="DN22" i="2"/>
  <c r="DM43" i="2"/>
  <c r="DI59" i="2"/>
  <c r="DL69" i="2"/>
  <c r="DO40" i="2"/>
  <c r="DM27" i="2"/>
  <c r="DJ63" i="2"/>
  <c r="DN51" i="2"/>
  <c r="DN33" i="2"/>
  <c r="DI66" i="2"/>
  <c r="DL53" i="2"/>
  <c r="DN43" i="2"/>
  <c r="DK18" i="2"/>
  <c r="DH21" i="2"/>
  <c r="DL59" i="2"/>
  <c r="DK48" i="2"/>
  <c r="DI36" i="2"/>
  <c r="DM49" i="2"/>
  <c r="DH19" i="2"/>
  <c r="DL51" i="2"/>
  <c r="DN24" i="2"/>
  <c r="DO67" i="2"/>
  <c r="DM54" i="2"/>
  <c r="DO42" i="2"/>
  <c r="DN23" i="2"/>
  <c r="DK65" i="2"/>
  <c r="DM40" i="2"/>
  <c r="DO66" i="2"/>
  <c r="DI72" i="2"/>
  <c r="DK56" i="2"/>
  <c r="DO45" i="2"/>
  <c r="DM35" i="2"/>
  <c r="DL28" i="2"/>
  <c r="DO65" i="2"/>
  <c r="DM24" i="2"/>
  <c r="DJ61" i="2"/>
  <c r="DN46" i="2"/>
  <c r="DM36" i="2"/>
  <c r="DO24" i="2"/>
  <c r="CC28" i="2"/>
  <c r="CA70" i="2"/>
  <c r="CH63" i="2"/>
  <c r="CA61" i="2"/>
  <c r="CG45" i="2"/>
  <c r="CD33" i="2"/>
  <c r="CD32" i="2"/>
  <c r="CE22" i="2"/>
  <c r="CG71" i="2"/>
  <c r="CG62" i="2"/>
  <c r="CE53" i="2"/>
  <c r="CD54" i="2"/>
  <c r="CG40" i="2"/>
  <c r="CH67" i="2"/>
  <c r="CB60" i="2"/>
  <c r="CF46" i="2"/>
  <c r="CF39" i="2"/>
  <c r="CD31" i="2"/>
  <c r="CE25" i="2"/>
  <c r="CG18" i="2"/>
  <c r="CA66" i="2"/>
  <c r="CF53" i="2"/>
  <c r="CD52" i="2"/>
  <c r="CH40" i="2"/>
  <c r="CF47" i="2"/>
  <c r="CC19" i="2"/>
  <c r="CF71" i="2"/>
  <c r="CF62" i="2"/>
  <c r="CB57" i="2"/>
  <c r="CG49" i="2"/>
  <c r="CD37" i="2"/>
  <c r="CA31" i="2"/>
  <c r="CB19" i="2"/>
  <c r="CB70" i="2"/>
  <c r="CA63" i="2"/>
  <c r="CC56" i="2"/>
  <c r="CC48" i="2"/>
  <c r="CH36" i="2"/>
  <c r="CE30" i="2"/>
  <c r="CF18" i="2"/>
  <c r="CH71" i="2"/>
  <c r="CD68" i="2"/>
  <c r="CE56" i="2"/>
  <c r="CD48" i="2"/>
  <c r="CE37" i="2"/>
  <c r="CA33" i="2"/>
  <c r="CG28" i="2"/>
  <c r="CB66" i="2"/>
  <c r="CE57" i="2"/>
  <c r="CA49" i="2"/>
  <c r="CE41" i="2"/>
  <c r="CC38" i="2"/>
  <c r="CD23" i="2"/>
  <c r="CA19" i="2"/>
  <c r="CA71" i="2"/>
  <c r="CD65" i="2"/>
  <c r="CB55" i="2"/>
  <c r="CE45" i="2"/>
  <c r="CC39" i="2"/>
  <c r="CG29" i="2"/>
  <c r="CF21" i="2"/>
  <c r="CH72" i="2"/>
  <c r="CD62" i="2"/>
  <c r="CA57" i="2"/>
  <c r="CC60" i="2"/>
  <c r="CE40" i="2"/>
  <c r="CB67" i="2"/>
  <c r="CB54" i="2"/>
  <c r="CE46" i="2"/>
  <c r="CD41" i="2"/>
  <c r="CB33" i="2"/>
  <c r="CG20" i="2"/>
  <c r="CB72" i="2"/>
  <c r="CB63" i="2"/>
  <c r="CE51" i="2"/>
  <c r="CC50" i="2"/>
  <c r="CH38" i="2"/>
  <c r="CE32" i="2"/>
  <c r="CF20" i="2"/>
  <c r="CG72" i="2"/>
  <c r="CG63" i="2"/>
  <c r="CG54" i="2"/>
  <c r="CE49" i="2"/>
  <c r="CC37" i="2"/>
  <c r="CD28" i="2"/>
  <c r="CF27" i="2"/>
  <c r="CC71" i="2"/>
  <c r="CC62" i="2"/>
  <c r="CC53" i="2"/>
  <c r="CA48" i="2"/>
  <c r="CG36" i="2"/>
  <c r="CH27" i="2"/>
  <c r="CB26" i="2"/>
  <c r="CA72" i="2"/>
  <c r="CE62" i="2"/>
  <c r="CD55" i="2"/>
  <c r="CG47" i="2"/>
  <c r="CD35" i="2"/>
  <c r="CA29" i="2"/>
  <c r="CA28" i="2"/>
  <c r="CD70" i="2"/>
  <c r="CD63" i="2"/>
  <c r="CE55" i="2"/>
  <c r="CH47" i="2"/>
  <c r="CA36" i="2"/>
  <c r="CF32" i="2"/>
  <c r="CC25" i="2"/>
  <c r="CH24" i="2"/>
  <c r="CE67" i="2"/>
  <c r="CA58" i="2"/>
  <c r="CA53" i="2"/>
  <c r="CF49" i="2"/>
  <c r="CB39" i="2"/>
  <c r="CF29" i="2"/>
  <c r="CF17" i="2"/>
  <c r="CE70" i="2"/>
  <c r="CE64" i="2"/>
  <c r="CF54" i="2"/>
  <c r="CD53" i="2"/>
  <c r="CC70" i="2"/>
  <c r="CC61" i="2"/>
  <c r="CA52" i="2"/>
  <c r="CH53" i="2"/>
  <c r="CE39" i="2"/>
  <c r="CB29" i="2"/>
  <c r="CB21" i="2"/>
  <c r="CH70" i="2"/>
  <c r="CH64" i="2"/>
  <c r="CC55" i="2"/>
  <c r="CA50" i="2"/>
  <c r="CG38" i="2"/>
  <c r="CH29" i="2"/>
  <c r="CB32" i="2"/>
  <c r="CF67" i="2"/>
  <c r="CE61" i="2"/>
  <c r="CG59" i="2"/>
  <c r="CG44" i="2"/>
  <c r="CB35" i="2"/>
  <c r="CB25" i="2"/>
  <c r="CE19" i="2"/>
  <c r="CF70" i="2"/>
  <c r="CF64" i="2"/>
  <c r="CC58" i="2"/>
  <c r="CC43" i="2"/>
  <c r="CF34" i="2"/>
  <c r="CF24" i="2"/>
  <c r="CG27" i="2"/>
  <c r="CG70" i="2"/>
  <c r="CG61" i="2"/>
  <c r="CG52" i="2"/>
  <c r="CE47" i="2"/>
  <c r="CC35" i="2"/>
  <c r="CB36" i="2"/>
  <c r="CB24" i="2"/>
  <c r="CE71" i="2"/>
  <c r="CH69" i="2"/>
  <c r="CH54" i="2"/>
  <c r="CC46" i="2"/>
  <c r="CH34" i="2"/>
  <c r="CC36" i="2"/>
  <c r="CB23" i="2"/>
  <c r="CE28" i="2"/>
  <c r="CA22" i="2"/>
  <c r="CB69" i="2"/>
  <c r="CC59" i="2"/>
  <c r="CC52" i="2"/>
  <c r="CE44" i="2"/>
  <c r="CD43" i="2"/>
  <c r="CC29" i="2"/>
  <c r="CB18" i="2"/>
  <c r="CD69" i="2"/>
  <c r="CF63" i="2"/>
  <c r="CE52" i="2"/>
  <c r="CB48" i="2"/>
  <c r="CD71" i="2"/>
  <c r="CH61" i="2"/>
  <c r="CA56" i="2"/>
  <c r="CH51" i="2"/>
  <c r="CD39" i="2"/>
  <c r="CD30" i="2"/>
  <c r="CE20" i="2"/>
  <c r="CB68" i="2"/>
  <c r="CA62" i="2"/>
  <c r="CF52" i="2"/>
  <c r="CA45" i="2"/>
  <c r="CF36" i="2"/>
  <c r="CF26" i="2"/>
  <c r="CA20" i="2"/>
  <c r="CF72" i="2"/>
  <c r="CH58" i="2"/>
  <c r="CG56" i="2"/>
  <c r="CB43" i="2"/>
  <c r="CA35" i="2"/>
  <c r="CA25" i="2"/>
  <c r="CH39" i="2"/>
  <c r="CB71" i="2"/>
  <c r="CD57" i="2"/>
  <c r="CG55" i="2"/>
  <c r="CF42" i="2"/>
  <c r="CE34" i="2"/>
  <c r="CE24" i="2"/>
  <c r="CG24" i="2"/>
  <c r="CE69" i="2"/>
  <c r="CA60" i="2"/>
  <c r="CA55" i="2"/>
  <c r="CG42" i="2"/>
  <c r="CH42" i="2"/>
  <c r="CG34" i="2"/>
  <c r="CD21" i="2"/>
  <c r="CE72" i="2"/>
  <c r="CH66" i="2"/>
  <c r="CC51" i="2"/>
  <c r="CA46" i="2"/>
  <c r="CD40" i="2"/>
  <c r="CG31" i="2"/>
  <c r="CB22" i="2"/>
  <c r="CE38" i="2"/>
  <c r="CF28" i="2"/>
  <c r="CG66" i="2"/>
  <c r="CD61" i="2"/>
  <c r="CC49" i="2"/>
  <c r="CC44" i="2"/>
  <c r="CC34" i="2"/>
  <c r="CB28" i="2"/>
  <c r="CC22" i="2"/>
  <c r="CF68" i="2"/>
  <c r="CG58" i="2"/>
  <c r="CG51" i="2"/>
  <c r="CA43" i="2"/>
  <c r="CF69" i="2"/>
  <c r="CE63" i="2"/>
  <c r="CB53" i="2"/>
  <c r="CD46" i="2"/>
  <c r="CB37" i="2"/>
  <c r="CE27" i="2"/>
  <c r="CE21" i="2"/>
  <c r="CD67" i="2"/>
  <c r="CD59" i="2"/>
  <c r="CG57" i="2"/>
  <c r="CF44" i="2"/>
  <c r="CE36" i="2"/>
  <c r="CE26" i="2"/>
  <c r="CE17" i="2"/>
  <c r="CA67" i="2"/>
  <c r="CF60" i="2"/>
  <c r="CH48" i="2"/>
  <c r="CB50" i="2"/>
  <c r="CD36" i="2"/>
  <c r="CH25" i="2"/>
  <c r="CH19" i="2"/>
  <c r="CG69" i="2"/>
  <c r="CB59" i="2"/>
  <c r="CD47" i="2"/>
  <c r="CD44" i="2"/>
  <c r="CH35" i="2"/>
  <c r="CD24" i="2"/>
  <c r="CA18" i="2"/>
  <c r="CC69" i="2"/>
  <c r="CH56" i="2"/>
  <c r="CC54" i="2"/>
  <c r="CB41" i="2"/>
  <c r="CH46" i="2"/>
  <c r="CA23" i="2"/>
  <c r="CH22" i="2"/>
  <c r="CA68" i="2"/>
  <c r="CE59" i="2"/>
  <c r="CE54" i="2"/>
  <c r="CC41" i="2"/>
  <c r="CC40" i="2"/>
  <c r="CF31" i="2"/>
  <c r="CD18" i="2"/>
  <c r="CF38" i="2"/>
  <c r="CG21" i="2"/>
  <c r="CH65" i="2"/>
  <c r="CH57" i="2"/>
  <c r="CF48" i="2"/>
  <c r="CF41" i="2"/>
  <c r="CC33" i="2"/>
  <c r="CG30" i="2"/>
  <c r="CA17" i="2"/>
  <c r="CC65" i="2"/>
  <c r="CE60" i="2"/>
  <c r="CG48" i="2"/>
  <c r="CG43" i="2"/>
  <c r="CH68" i="2"/>
  <c r="CH60" i="2"/>
  <c r="CA51" i="2"/>
  <c r="CB46" i="2"/>
  <c r="CA37" i="2"/>
  <c r="CC27" i="2"/>
  <c r="CC18" i="2"/>
  <c r="CE68" i="2"/>
  <c r="CF61" i="2"/>
  <c r="CD49" i="2"/>
  <c r="CA41" i="2"/>
  <c r="CH37" i="2"/>
  <c r="CD26" i="2"/>
  <c r="CD20" i="2"/>
  <c r="CB65" i="2"/>
  <c r="CB61" i="2"/>
  <c r="CC45" i="2"/>
  <c r="CH45" i="2"/>
  <c r="CA30" i="2"/>
  <c r="CC24" i="2"/>
  <c r="CG26" i="2"/>
  <c r="CE66" i="2"/>
  <c r="CD60" i="2"/>
  <c r="CD51" i="2"/>
  <c r="CB44" i="2"/>
  <c r="CE29" i="2"/>
  <c r="CG23" i="2"/>
  <c r="CB20" i="2"/>
  <c r="CC68" i="2"/>
  <c r="CF58" i="2"/>
  <c r="CF51" i="2"/>
  <c r="CH43" i="2"/>
  <c r="CD34" i="2"/>
  <c r="CH23" i="2"/>
  <c r="CC17" i="2"/>
  <c r="CG68" i="2"/>
  <c r="CG60" i="2"/>
  <c r="CG53" i="2"/>
  <c r="CF40" i="2"/>
  <c r="CH44" i="2"/>
  <c r="CC31" i="2"/>
  <c r="CH20" i="2"/>
  <c r="CA21" i="2"/>
  <c r="CF65" i="2"/>
  <c r="CF56" i="2"/>
  <c r="CE48" i="2"/>
  <c r="CA40" i="2"/>
  <c r="CF35" i="2"/>
  <c r="CG22" i="2"/>
  <c r="CG17" i="2"/>
  <c r="CD64" i="2"/>
  <c r="CD56" i="2"/>
  <c r="CB47" i="2"/>
  <c r="CB40" i="2"/>
  <c r="CA69" i="2"/>
  <c r="CH62" i="2"/>
  <c r="CH50" i="2"/>
  <c r="CE42" i="2"/>
  <c r="CD38" i="2"/>
  <c r="CB27" i="2"/>
  <c r="CD22" i="2"/>
  <c r="CF66" i="2"/>
  <c r="CE58" i="2"/>
  <c r="CG46" i="2"/>
  <c r="CG41" i="2"/>
  <c r="CE31" i="2"/>
  <c r="CG25" i="2"/>
  <c r="CB17" i="2"/>
  <c r="CG65" i="2"/>
  <c r="CB58" i="2"/>
  <c r="CH52" i="2"/>
  <c r="CA44" i="2"/>
  <c r="CD29" i="2"/>
  <c r="CE23" i="2"/>
  <c r="CD19" i="2"/>
  <c r="CC64" i="2"/>
  <c r="CF57" i="2"/>
  <c r="CB51" i="2"/>
  <c r="CE43" i="2"/>
  <c r="CH28" i="2"/>
  <c r="CC30" i="2"/>
  <c r="CH17" i="2"/>
  <c r="CA65" i="2"/>
  <c r="CH59" i="2"/>
  <c r="CF50" i="2"/>
  <c r="CF43" i="2"/>
  <c r="CG35" i="2"/>
  <c r="CG33" i="2"/>
  <c r="CF19" i="2"/>
  <c r="CG67" i="2"/>
  <c r="CB62" i="2"/>
  <c r="CG50" i="2"/>
  <c r="CD42" i="2"/>
  <c r="CH33" i="2"/>
  <c r="CG37" i="2"/>
  <c r="CH26" i="2"/>
  <c r="CH31" i="2"/>
  <c r="CC72" i="2"/>
  <c r="CB64" i="2"/>
  <c r="CA32" i="2"/>
  <c r="CA24" i="2"/>
  <c r="CD72" i="2"/>
  <c r="CC67" i="2"/>
  <c r="CD58" i="2"/>
  <c r="CC63" i="2"/>
  <c r="CF55" i="2"/>
  <c r="CC26" i="2"/>
  <c r="CE18" i="2"/>
  <c r="CA64" i="2"/>
  <c r="CB56" i="2"/>
  <c r="CB49" i="2"/>
  <c r="CA54" i="2"/>
  <c r="CA47" i="2"/>
  <c r="CG19" i="2"/>
  <c r="CE65" i="2"/>
  <c r="CC57" i="2"/>
  <c r="CE50" i="2"/>
  <c r="CB42" i="2"/>
  <c r="CH55" i="2"/>
  <c r="CD45" i="2"/>
  <c r="CC66" i="2"/>
  <c r="CB52" i="2"/>
  <c r="CH49" i="2"/>
  <c r="CA42" i="2"/>
  <c r="CB34" i="2"/>
  <c r="CH21" i="2"/>
  <c r="CE35" i="2"/>
  <c r="CG64" i="2"/>
  <c r="CF59" i="2"/>
  <c r="CD50" i="2"/>
  <c r="CA38" i="2"/>
  <c r="CD27" i="2"/>
  <c r="CG32" i="2"/>
  <c r="CC21" i="2"/>
  <c r="CB31" i="2"/>
  <c r="CA59" i="2"/>
  <c r="CB45" i="2"/>
  <c r="CG39" i="2"/>
  <c r="CB38" i="2"/>
  <c r="CD25" i="2"/>
  <c r="CH18" i="2"/>
  <c r="CA34" i="2"/>
  <c r="CF33" i="2"/>
  <c r="CC20" i="2"/>
  <c r="CC23" i="2"/>
  <c r="CC47" i="2"/>
  <c r="CF45" i="2"/>
  <c r="CH41" i="2"/>
  <c r="CB30" i="2"/>
  <c r="CC32" i="2"/>
  <c r="CF22" i="2"/>
  <c r="CA26" i="2"/>
  <c r="CA27" i="2"/>
  <c r="CD66" i="2"/>
  <c r="CE33" i="2"/>
  <c r="CF30" i="2"/>
  <c r="CF25" i="2"/>
  <c r="CD17" i="2"/>
  <c r="CC42" i="2"/>
  <c r="CH30" i="2"/>
  <c r="CH32" i="2"/>
  <c r="CF23" i="2"/>
  <c r="CF37" i="2"/>
  <c r="LI39" i="2"/>
  <c r="LI24" i="2"/>
  <c r="LI55" i="2"/>
  <c r="LI42" i="2"/>
  <c r="LI35" i="2"/>
  <c r="LI29" i="2"/>
  <c r="LI46" i="2"/>
  <c r="LI66" i="2"/>
  <c r="LI34" i="2"/>
  <c r="LI51" i="2"/>
  <c r="LI72" i="2"/>
  <c r="LI43" i="2"/>
  <c r="LI40" i="2"/>
  <c r="LI30" i="2"/>
  <c r="LI63" i="2"/>
  <c r="LI53" i="2"/>
  <c r="LI28" i="2"/>
  <c r="LI61" i="2"/>
  <c r="LI50" i="2"/>
  <c r="LI44" i="2"/>
  <c r="LI27" i="2"/>
  <c r="LI36" i="2"/>
  <c r="LI31" i="2"/>
  <c r="LI19" i="2"/>
  <c r="LI58" i="2"/>
  <c r="LI25" i="2"/>
  <c r="LI52" i="2"/>
  <c r="LI65" i="2"/>
  <c r="LI54" i="2"/>
  <c r="LI23" i="2"/>
  <c r="LI18" i="2"/>
  <c r="LI22" i="2"/>
  <c r="LI38" i="2"/>
  <c r="LI26" i="2"/>
  <c r="LI71" i="2"/>
  <c r="LI64" i="2"/>
  <c r="EU17" i="2"/>
  <c r="DZ18" i="2"/>
  <c r="DT28" i="2"/>
  <c r="DW31" i="2"/>
  <c r="DX49" i="2"/>
  <c r="DV58" i="2"/>
  <c r="DT17" i="2"/>
  <c r="DV72" i="2"/>
  <c r="DT64" i="2"/>
  <c r="DU58" i="2"/>
  <c r="DV48" i="2"/>
  <c r="DS68" i="2"/>
  <c r="DS58" i="2"/>
  <c r="DS53" i="2"/>
  <c r="DY71" i="2"/>
  <c r="DV63" i="2"/>
  <c r="DS52" i="2"/>
  <c r="DZ50" i="2"/>
  <c r="DV67" i="2"/>
  <c r="DZ58" i="2"/>
  <c r="DW50" i="2"/>
  <c r="DY64" i="2"/>
  <c r="DT61" i="2"/>
  <c r="DY46" i="2"/>
  <c r="DZ20" i="2"/>
  <c r="DT30" i="2"/>
  <c r="DS32" i="2"/>
  <c r="DY41" i="2"/>
  <c r="DZ59" i="2"/>
  <c r="DY34" i="2"/>
  <c r="DU33" i="2"/>
  <c r="DT42" i="2"/>
  <c r="DS54" i="2"/>
  <c r="DZ23" i="2"/>
  <c r="DU34" i="2"/>
  <c r="DY43" i="2"/>
  <c r="DV61" i="2"/>
  <c r="DU28" i="2"/>
  <c r="DV36" i="2"/>
  <c r="DZ43" i="2"/>
  <c r="DV59" i="2"/>
  <c r="DS17" i="2"/>
  <c r="DT70" i="2"/>
  <c r="DZ64" i="2"/>
  <c r="DV55" i="2"/>
  <c r="DU46" i="2"/>
  <c r="DX70" i="2"/>
  <c r="DY58" i="2"/>
  <c r="DY53" i="2"/>
  <c r="DZ72" i="2"/>
  <c r="DW64" i="2"/>
  <c r="DU55" i="2"/>
  <c r="DX50" i="2"/>
  <c r="DS67" i="2"/>
  <c r="DX60" i="2"/>
  <c r="DV49" i="2"/>
  <c r="DY66" i="2"/>
  <c r="DT58" i="2"/>
  <c r="DZ52" i="2"/>
  <c r="DU30" i="2"/>
  <c r="DZ37" i="2"/>
  <c r="DV44" i="2"/>
  <c r="DW59" i="2"/>
  <c r="DT32" i="2"/>
  <c r="DW33" i="2"/>
  <c r="DU42" i="2"/>
  <c r="DW58" i="2"/>
  <c r="DZ19" i="2"/>
  <c r="DX37" i="2"/>
  <c r="DY40" i="2"/>
  <c r="DX47" i="2"/>
  <c r="DY61" i="2"/>
  <c r="DS18" i="2"/>
  <c r="DW26" i="2"/>
  <c r="DW38" i="2"/>
  <c r="DW44" i="2"/>
  <c r="DT63" i="2"/>
  <c r="DV22" i="2"/>
  <c r="DU71" i="2"/>
  <c r="DZ63" i="2"/>
  <c r="DU51" i="2"/>
  <c r="DS46" i="2"/>
  <c r="DY67" i="2"/>
  <c r="DW60" i="2"/>
  <c r="DU50" i="2"/>
  <c r="DS71" i="2"/>
  <c r="DU62" i="2"/>
  <c r="DX54" i="2"/>
  <c r="DU43" i="2"/>
  <c r="DU65" i="2"/>
  <c r="DX63" i="2"/>
  <c r="DU47" i="2"/>
  <c r="DX65" i="2"/>
  <c r="DY59" i="2"/>
  <c r="DZ49" i="2"/>
  <c r="DW19" i="2"/>
  <c r="DU27" i="2"/>
  <c r="DS39" i="2"/>
  <c r="DX40" i="2"/>
  <c r="DU63" i="2"/>
  <c r="DU32" i="2"/>
  <c r="DV38" i="2"/>
  <c r="DZ46" i="2"/>
  <c r="DS60" i="2"/>
  <c r="DZ24" i="2"/>
  <c r="DW21" i="2"/>
  <c r="DY30" i="2"/>
  <c r="DX34" i="2"/>
  <c r="DX42" i="2"/>
  <c r="DV66" i="2"/>
  <c r="DT22" i="2"/>
  <c r="DX26" i="2"/>
  <c r="DU39" i="2"/>
  <c r="DS45" i="2"/>
  <c r="DX64" i="2"/>
  <c r="DU18" i="2"/>
  <c r="DT68" i="2"/>
  <c r="DW61" i="2"/>
  <c r="DW56" i="2"/>
  <c r="DT43" i="2"/>
  <c r="DT67" i="2"/>
  <c r="DZ57" i="2"/>
  <c r="DX48" i="2"/>
  <c r="DW67" i="2"/>
  <c r="DZ60" i="2"/>
  <c r="DW52" i="2"/>
  <c r="DT39" i="2"/>
  <c r="DV68" i="2"/>
  <c r="DX59" i="2"/>
  <c r="DX71" i="2"/>
  <c r="DU61" i="2"/>
  <c r="DU60" i="2"/>
  <c r="DY47" i="2"/>
  <c r="DU25" i="2"/>
  <c r="DW27" i="2"/>
  <c r="DV53" i="2"/>
  <c r="DW45" i="2"/>
  <c r="DT65" i="2"/>
  <c r="DS20" i="2"/>
  <c r="DW28" i="2"/>
  <c r="DZ40" i="2"/>
  <c r="DT41" i="2"/>
  <c r="DW65" i="2"/>
  <c r="DX23" i="2"/>
  <c r="DX25" i="2"/>
  <c r="DY33" i="2"/>
  <c r="DX33" i="2"/>
  <c r="DY36" i="2"/>
  <c r="DW49" i="2"/>
  <c r="DU68" i="2"/>
  <c r="DT23" i="2"/>
  <c r="DZ31" i="2"/>
  <c r="DV33" i="2"/>
  <c r="DZ53" i="2"/>
  <c r="DZ68" i="2"/>
  <c r="DX17" i="2"/>
  <c r="DZ17" i="2"/>
  <c r="DY68" i="2"/>
  <c r="DZ56" i="2"/>
  <c r="DS56" i="2"/>
  <c r="DT20" i="2"/>
  <c r="DX66" i="2"/>
  <c r="DT54" i="2"/>
  <c r="DS47" i="2"/>
  <c r="DX69" i="2"/>
  <c r="DZ62" i="2"/>
  <c r="DU52" i="2"/>
  <c r="DV18" i="2"/>
  <c r="DW66" i="2"/>
  <c r="DS61" i="2"/>
  <c r="DY72" i="2"/>
  <c r="DU66" i="2"/>
  <c r="DY52" i="2"/>
  <c r="DW47" i="2"/>
  <c r="DV21" i="2"/>
  <c r="DU31" i="2"/>
  <c r="DV32" i="2"/>
  <c r="DZ34" i="2"/>
  <c r="DZ47" i="2"/>
  <c r="DT66" i="2"/>
  <c r="DY29" i="2"/>
  <c r="DX28" i="2"/>
  <c r="DU35" i="2"/>
  <c r="DS48" i="2"/>
  <c r="DS66" i="2"/>
  <c r="DT19" i="2"/>
  <c r="DS29" i="2"/>
  <c r="DZ36" i="2"/>
  <c r="DV52" i="2"/>
  <c r="DW70" i="2"/>
  <c r="DT24" i="2"/>
  <c r="DT29" i="2"/>
  <c r="DZ44" i="2"/>
  <c r="DT49" i="2"/>
  <c r="DW17" i="2"/>
  <c r="DT18" i="2"/>
  <c r="DT71" i="2"/>
  <c r="DX58" i="2"/>
  <c r="DV47" i="2"/>
  <c r="DU72" i="2"/>
  <c r="DS64" i="2"/>
  <c r="DW53" i="2"/>
  <c r="DX51" i="2"/>
  <c r="DZ67" i="2"/>
  <c r="DS59" i="2"/>
  <c r="DU49" i="2"/>
  <c r="DT72" i="2"/>
  <c r="DY62" i="2"/>
  <c r="DS50" i="2"/>
  <c r="DT69" i="2"/>
  <c r="DS62" i="2"/>
  <c r="DU57" i="2"/>
  <c r="DV20" i="2"/>
  <c r="DT26" i="2"/>
  <c r="DX30" i="2"/>
  <c r="DW35" i="2"/>
  <c r="DT50" i="2"/>
  <c r="DU70" i="2"/>
  <c r="DX18" i="2"/>
  <c r="DU36" i="2"/>
  <c r="DV35" i="2"/>
  <c r="DY51" i="2"/>
  <c r="DX67" i="2"/>
  <c r="DY31" i="2"/>
  <c r="DX32" i="2"/>
  <c r="DW37" i="2"/>
  <c r="DV54" i="2"/>
  <c r="DZ71" i="2"/>
  <c r="DV23" i="2"/>
  <c r="DS34" i="2"/>
  <c r="DZ42" i="2"/>
  <c r="DS51" i="2"/>
  <c r="DV17" i="2"/>
  <c r="DY17" i="2"/>
  <c r="DU67" i="2"/>
  <c r="DV60" i="2"/>
  <c r="DU45" i="2"/>
  <c r="DS70" i="2"/>
  <c r="DV65" i="2"/>
  <c r="DY56" i="2"/>
  <c r="DT51" i="2"/>
  <c r="DZ66" i="2"/>
  <c r="DV56" i="2"/>
  <c r="DT47" i="2"/>
  <c r="DZ70" i="2"/>
  <c r="DW62" i="2"/>
  <c r="DU53" i="2"/>
  <c r="DZ69" i="2"/>
  <c r="DV57" i="2"/>
  <c r="DS57" i="2"/>
  <c r="DY24" i="2"/>
  <c r="DX35" i="2"/>
  <c r="DS40" i="2"/>
  <c r="DW54" i="2"/>
  <c r="DS28" i="2"/>
  <c r="DT31" i="2"/>
  <c r="DS36" i="2"/>
  <c r="DY48" i="2"/>
  <c r="DV70" i="2"/>
  <c r="DV25" i="2"/>
  <c r="DY27" i="2"/>
  <c r="DY28" i="2"/>
  <c r="DW40" i="2"/>
  <c r="DS42" i="2"/>
  <c r="DT53" i="2"/>
  <c r="DT40" i="2"/>
  <c r="DY63" i="2"/>
  <c r="DX52" i="2"/>
  <c r="DW18" i="2"/>
  <c r="DW22" i="2"/>
  <c r="DW34" i="2"/>
  <c r="DU56" i="2"/>
  <c r="DZ61" i="2"/>
  <c r="DT21" i="2"/>
  <c r="DS31" i="2"/>
  <c r="DZ38" i="2"/>
  <c r="DS49" i="2"/>
  <c r="DY70" i="2"/>
  <c r="DT36" i="2"/>
  <c r="DX24" i="2"/>
  <c r="DT37" i="2"/>
  <c r="DY42" i="2"/>
  <c r="DV64" i="2"/>
  <c r="DX22" i="2"/>
  <c r="DV30" i="2"/>
  <c r="DY50" i="2"/>
  <c r="DY49" i="2"/>
  <c r="DY69" i="2"/>
  <c r="DZ54" i="2"/>
  <c r="DT55" i="2"/>
  <c r="DX72" i="2"/>
  <c r="DY26" i="2"/>
  <c r="DY23" i="2"/>
  <c r="DS22" i="2"/>
  <c r="DY32" i="2"/>
  <c r="DT35" i="2"/>
  <c r="DX44" i="2"/>
  <c r="DU64" i="2"/>
  <c r="DY20" i="2"/>
  <c r="DT38" i="2"/>
  <c r="DY39" i="2"/>
  <c r="DV50" i="2"/>
  <c r="DS21" i="2"/>
  <c r="DZ29" i="2"/>
  <c r="DV39" i="2"/>
  <c r="DU48" i="2"/>
  <c r="DX68" i="2"/>
  <c r="DU23" i="2"/>
  <c r="DV51" i="2"/>
  <c r="DV43" i="2"/>
  <c r="DX46" i="2"/>
  <c r="DW71" i="2"/>
  <c r="DU17" i="2"/>
  <c r="DX27" i="2"/>
  <c r="DT59" i="2"/>
  <c r="DU38" i="2"/>
  <c r="DT34" i="2"/>
  <c r="DS19" i="2"/>
  <c r="DZ27" i="2"/>
  <c r="DU37" i="2"/>
  <c r="DT57" i="2"/>
  <c r="DV69" i="2"/>
  <c r="DS24" i="2"/>
  <c r="DZ28" i="2"/>
  <c r="DS44" i="2"/>
  <c r="DW57" i="2"/>
  <c r="DY22" i="2"/>
  <c r="DW32" i="2"/>
  <c r="DW39" i="2"/>
  <c r="DT45" i="2"/>
  <c r="DV71" i="2"/>
  <c r="DZ22" i="2"/>
  <c r="DT33" i="2"/>
  <c r="DV41" i="2"/>
  <c r="DY55" i="2"/>
  <c r="DV19" i="2"/>
  <c r="DY65" i="2"/>
  <c r="DZ48" i="2"/>
  <c r="DW41" i="2"/>
  <c r="DX43" i="2"/>
  <c r="DX20" i="2"/>
  <c r="DW30" i="2"/>
  <c r="DV37" i="2"/>
  <c r="DW48" i="2"/>
  <c r="DU69" i="2"/>
  <c r="DY25" i="2"/>
  <c r="DV45" i="2"/>
  <c r="DZ45" i="2"/>
  <c r="DX55" i="2"/>
  <c r="DU21" i="2"/>
  <c r="DV40" i="2"/>
  <c r="DU40" i="2"/>
  <c r="DU54" i="2"/>
  <c r="DS26" i="2"/>
  <c r="DZ30" i="2"/>
  <c r="DX39" i="2"/>
  <c r="DY57" i="2"/>
  <c r="DZ65" i="2"/>
  <c r="DX53" i="2"/>
  <c r="DX31" i="2"/>
  <c r="DS55" i="2"/>
  <c r="DY21" i="2"/>
  <c r="DW55" i="2"/>
  <c r="DU19" i="2"/>
  <c r="DS33" i="2"/>
  <c r="DS38" i="2"/>
  <c r="DZ55" i="2"/>
  <c r="DZ25" i="2"/>
  <c r="DZ33" i="2"/>
  <c r="DV46" i="2"/>
  <c r="DX61" i="2"/>
  <c r="DW25" i="2"/>
  <c r="DV29" i="2"/>
  <c r="DX45" i="2"/>
  <c r="DY54" i="2"/>
  <c r="DZ21" i="2"/>
  <c r="DS27" i="2"/>
  <c r="DS30" i="2"/>
  <c r="DT48" i="2"/>
  <c r="DT60" i="2"/>
  <c r="DS37" i="2"/>
  <c r="DX57" i="2"/>
  <c r="DW46" i="2"/>
  <c r="DZ32" i="2"/>
  <c r="DW23" i="2"/>
  <c r="DV27" i="2"/>
  <c r="DW43" i="2"/>
  <c r="DX56" i="2"/>
  <c r="DS23" i="2"/>
  <c r="DS35" i="2"/>
  <c r="DS41" i="2"/>
  <c r="DV62" i="2"/>
  <c r="DX19" i="2"/>
  <c r="DU20" i="2"/>
  <c r="DU26" i="2"/>
  <c r="DW29" i="2"/>
  <c r="DT46" i="2"/>
  <c r="DT56" i="2"/>
  <c r="DT27" i="2"/>
  <c r="DZ35" i="2"/>
  <c r="DV42" i="2"/>
  <c r="DY60" i="2"/>
  <c r="DS43" i="2"/>
  <c r="DX29" i="2"/>
  <c r="DZ51" i="2"/>
  <c r="DS69" i="2"/>
  <c r="DX41" i="2"/>
  <c r="DY18" i="2"/>
  <c r="DU24" i="2"/>
  <c r="DY35" i="2"/>
  <c r="DT44" i="2"/>
  <c r="DT52" i="2"/>
  <c r="DU29" i="2"/>
  <c r="DY37" i="2"/>
  <c r="DX36" i="2"/>
  <c r="DU41" i="2"/>
  <c r="DW69" i="2"/>
  <c r="DV26" i="2"/>
  <c r="DV34" i="2"/>
  <c r="DZ41" i="2"/>
  <c r="DU59" i="2"/>
  <c r="DS25" i="2"/>
  <c r="DX62" i="2"/>
  <c r="DY19" i="2"/>
  <c r="DW20" i="2"/>
  <c r="DS65" i="2"/>
  <c r="DS63" i="2"/>
  <c r="DV24" i="2"/>
  <c r="DV28" i="2"/>
  <c r="DZ39" i="2"/>
  <c r="DY38" i="2"/>
  <c r="DV31" i="2"/>
  <c r="DU44" i="2"/>
  <c r="DY45" i="2"/>
  <c r="DY44" i="2"/>
  <c r="DW51" i="2"/>
  <c r="DT62" i="2"/>
  <c r="DW68" i="2"/>
  <c r="DW24" i="2"/>
  <c r="DX21" i="2"/>
  <c r="DW72" i="2"/>
  <c r="DW36" i="2"/>
  <c r="DT25" i="2"/>
  <c r="DW63" i="2"/>
  <c r="DW42" i="2"/>
  <c r="DX38" i="2"/>
  <c r="OK70" i="2"/>
  <c r="OK44" i="2"/>
  <c r="OK67" i="2"/>
  <c r="FN24" i="2"/>
  <c r="FR33" i="2"/>
  <c r="FQ43" i="2"/>
  <c r="FM47" i="2"/>
  <c r="FO58" i="2"/>
  <c r="FM65" i="2"/>
  <c r="FP23" i="2"/>
  <c r="FL30" i="2"/>
  <c r="FM38" i="2"/>
  <c r="FK42" i="2"/>
  <c r="FN52" i="2"/>
  <c r="FP55" i="2"/>
  <c r="FQ65" i="2"/>
  <c r="FK18" i="2"/>
  <c r="FL25" i="2"/>
  <c r="FR42" i="2"/>
  <c r="FP44" i="2"/>
  <c r="FO54" i="2"/>
  <c r="FR60" i="2"/>
  <c r="FL66" i="2"/>
  <c r="FQ19" i="2"/>
  <c r="FK46" i="2"/>
  <c r="FN71" i="2"/>
  <c r="FO19" i="2"/>
  <c r="FM26" i="2"/>
  <c r="FN45" i="2"/>
  <c r="FL46" i="2"/>
  <c r="FK55" i="2"/>
  <c r="FK58" i="2"/>
  <c r="FP67" i="2"/>
  <c r="FN30" i="2"/>
  <c r="FK20" i="2"/>
  <c r="FO27" i="2"/>
  <c r="FL33" i="2"/>
  <c r="FL48" i="2"/>
  <c r="FM57" i="2"/>
  <c r="FO59" i="2"/>
  <c r="FL68" i="2"/>
  <c r="FK23" i="2"/>
  <c r="FR44" i="2"/>
  <c r="FO40" i="2"/>
  <c r="FM52" i="2"/>
  <c r="FP61" i="2"/>
  <c r="FP68" i="2"/>
  <c r="FO20" i="2"/>
  <c r="FQ23" i="2"/>
  <c r="FL34" i="2"/>
  <c r="FL42" i="2"/>
  <c r="FP46" i="2"/>
  <c r="FN56" i="2"/>
  <c r="FK65" i="2"/>
  <c r="FL24" i="2"/>
  <c r="FR27" i="2"/>
  <c r="FQ39" i="2"/>
  <c r="FK45" i="2"/>
  <c r="FL55" i="2"/>
  <c r="FQ61" i="2"/>
  <c r="FQ70" i="2"/>
  <c r="FO18" i="2"/>
  <c r="FK49" i="2"/>
  <c r="FM70" i="2"/>
  <c r="FL36" i="2"/>
  <c r="FN28" i="2"/>
  <c r="FN40" i="2"/>
  <c r="FN46" i="2"/>
  <c r="FO57" i="2"/>
  <c r="FM62" i="2"/>
  <c r="FM71" i="2"/>
  <c r="FN22" i="2"/>
  <c r="FK38" i="2"/>
  <c r="FQ34" i="2"/>
  <c r="FM40" i="2"/>
  <c r="FP42" i="2"/>
  <c r="FO52" i="2"/>
  <c r="FR58" i="2"/>
  <c r="FK68" i="2"/>
  <c r="FO32" i="2"/>
  <c r="FR25" i="2"/>
  <c r="FN34" i="2"/>
  <c r="FM44" i="2"/>
  <c r="FQ48" i="2"/>
  <c r="FK59" i="2"/>
  <c r="FP66" i="2"/>
  <c r="FL17" i="2"/>
  <c r="FK29" i="2"/>
  <c r="FR46" i="2"/>
  <c r="FQ45" i="2"/>
  <c r="FQ57" i="2"/>
  <c r="FP62" i="2"/>
  <c r="FL70" i="2"/>
  <c r="FM56" i="2"/>
  <c r="FP18" i="2"/>
  <c r="FO30" i="2"/>
  <c r="FN33" i="2"/>
  <c r="FM46" i="2"/>
  <c r="FR54" i="2"/>
  <c r="FO63" i="2"/>
  <c r="FP71" i="2"/>
  <c r="FK61" i="2"/>
  <c r="FL19" i="2"/>
  <c r="FK31" i="2"/>
  <c r="FR34" i="2"/>
  <c r="FQ47" i="2"/>
  <c r="FN55" i="2"/>
  <c r="FM61" i="2"/>
  <c r="FM72" i="2"/>
  <c r="FO28" i="2"/>
  <c r="FP21" i="2"/>
  <c r="FP37" i="2"/>
  <c r="FL37" i="2"/>
  <c r="FM43" i="2"/>
  <c r="FL53" i="2"/>
  <c r="FN65" i="2"/>
  <c r="FK71" i="2"/>
  <c r="FL51" i="2"/>
  <c r="FO24" i="2"/>
  <c r="FP47" i="2"/>
  <c r="FK41" i="2"/>
  <c r="FQ53" i="2"/>
  <c r="FR62" i="2"/>
  <c r="FQ69" i="2"/>
  <c r="FM19" i="2"/>
  <c r="FP32" i="2"/>
  <c r="FO35" i="2"/>
  <c r="FN54" i="2"/>
  <c r="FK54" i="2"/>
  <c r="FO65" i="2"/>
  <c r="FP72" i="2"/>
  <c r="FQ18" i="2"/>
  <c r="FL20" i="2"/>
  <c r="FN60" i="2"/>
  <c r="FQ20" i="2"/>
  <c r="FP33" i="2"/>
  <c r="FK36" i="2"/>
  <c r="FR55" i="2"/>
  <c r="FO55" i="2"/>
  <c r="FR66" i="2"/>
  <c r="FN72" i="2"/>
  <c r="FM21" i="2"/>
  <c r="FL38" i="2"/>
  <c r="FO37" i="2"/>
  <c r="FL57" i="2"/>
  <c r="FO56" i="2"/>
  <c r="FL67" i="2"/>
  <c r="FQ72" i="2"/>
  <c r="FN38" i="2"/>
  <c r="FL23" i="2"/>
  <c r="FM33" i="2"/>
  <c r="FR39" i="2"/>
  <c r="FO49" i="2"/>
  <c r="FM55" i="2"/>
  <c r="FO62" i="2"/>
  <c r="FO71" i="2"/>
  <c r="FP51" i="2"/>
  <c r="FP24" i="2"/>
  <c r="FN41" i="2"/>
  <c r="FL43" i="2"/>
  <c r="FK53" i="2"/>
  <c r="FN59" i="2"/>
  <c r="FP70" i="2"/>
  <c r="FO21" i="2"/>
  <c r="FQ37" i="2"/>
  <c r="FR26" i="2"/>
  <c r="FO43" i="2"/>
  <c r="FO46" i="2"/>
  <c r="FP56" i="2"/>
  <c r="FK66" i="2"/>
  <c r="FK60" i="2"/>
  <c r="FO23" i="2"/>
  <c r="FN27" i="2"/>
  <c r="FK44" i="2"/>
  <c r="FK47" i="2"/>
  <c r="FR64" i="2"/>
  <c r="FR67" i="2"/>
  <c r="FK24" i="2"/>
  <c r="FR28" i="2"/>
  <c r="FP45" i="2"/>
  <c r="FO48" i="2"/>
  <c r="FL56" i="2"/>
  <c r="FR63" i="2"/>
  <c r="FN53" i="2"/>
  <c r="FM23" i="2"/>
  <c r="FP30" i="2"/>
  <c r="FR38" i="2"/>
  <c r="FN51" i="2"/>
  <c r="FK52" i="2"/>
  <c r="FQ66" i="2"/>
  <c r="FN70" i="2"/>
  <c r="FQ22" i="2"/>
  <c r="FN26" i="2"/>
  <c r="FP38" i="2"/>
  <c r="FQ44" i="2"/>
  <c r="FP54" i="2"/>
  <c r="FN68" i="2"/>
  <c r="FM69" i="2"/>
  <c r="FP28" i="2"/>
  <c r="FM24" i="2"/>
  <c r="FQ35" i="2"/>
  <c r="FP43" i="2"/>
  <c r="FL47" i="2"/>
  <c r="FR57" i="2"/>
  <c r="FN66" i="2"/>
  <c r="FM22" i="2"/>
  <c r="FL64" i="2"/>
  <c r="FQ25" i="2"/>
  <c r="FO29" i="2"/>
  <c r="FL44" i="2"/>
  <c r="FP48" i="2"/>
  <c r="FN58" i="2"/>
  <c r="FP64" i="2"/>
  <c r="FK27" i="2"/>
  <c r="FK30" i="2"/>
  <c r="FR45" i="2"/>
  <c r="FL49" i="2"/>
  <c r="FR59" i="2"/>
  <c r="FL65" i="2"/>
  <c r="FR48" i="2"/>
  <c r="FK28" i="2"/>
  <c r="FP35" i="2"/>
  <c r="FO41" i="2"/>
  <c r="FQ51" i="2"/>
  <c r="FL54" i="2"/>
  <c r="FM64" i="2"/>
  <c r="FQ27" i="2"/>
  <c r="FM36" i="2"/>
  <c r="FQ40" i="2"/>
  <c r="FP50" i="2"/>
  <c r="FK56" i="2"/>
  <c r="FN63" i="2"/>
  <c r="FL72" i="2"/>
  <c r="FQ24" i="2"/>
  <c r="FR19" i="2"/>
  <c r="FP49" i="2"/>
  <c r="FK26" i="2"/>
  <c r="FR35" i="2"/>
  <c r="FQ50" i="2"/>
  <c r="FM49" i="2"/>
  <c r="FO60" i="2"/>
  <c r="FQ67" i="2"/>
  <c r="FM32" i="2"/>
  <c r="FN29" i="2"/>
  <c r="FO66" i="2"/>
  <c r="FL27" i="2"/>
  <c r="FN36" i="2"/>
  <c r="FR41" i="2"/>
  <c r="FM50" i="2"/>
  <c r="FN61" i="2"/>
  <c r="FM68" i="2"/>
  <c r="FM28" i="2"/>
  <c r="FR37" i="2"/>
  <c r="FN42" i="2"/>
  <c r="FN47" i="2"/>
  <c r="FL62" i="2"/>
  <c r="FN69" i="2"/>
  <c r="FP41" i="2"/>
  <c r="FO53" i="2"/>
  <c r="FK35" i="2"/>
  <c r="FO45" i="2"/>
  <c r="FN64" i="2"/>
  <c r="FQ17" i="2"/>
  <c r="FP34" i="2"/>
  <c r="FN23" i="2"/>
  <c r="FQ33" i="2"/>
  <c r="FO39" i="2"/>
  <c r="FN48" i="2"/>
  <c r="FL52" i="2"/>
  <c r="FP65" i="2"/>
  <c r="FP31" i="2"/>
  <c r="FN39" i="2"/>
  <c r="FL41" i="2"/>
  <c r="FK51" i="2"/>
  <c r="FN57" i="2"/>
  <c r="FO67" i="2"/>
  <c r="FP25" i="2"/>
  <c r="FQ28" i="2"/>
  <c r="FL45" i="2"/>
  <c r="FK64" i="2"/>
  <c r="FK25" i="2"/>
  <c r="FK43" i="2"/>
  <c r="FQ56" i="2"/>
  <c r="FL28" i="2"/>
  <c r="FK67" i="2"/>
  <c r="FR43" i="2"/>
  <c r="FQ26" i="2"/>
  <c r="FR30" i="2"/>
  <c r="FP39" i="2"/>
  <c r="FR51" i="2"/>
  <c r="FL58" i="2"/>
  <c r="FR65" i="2"/>
  <c r="FM29" i="2"/>
  <c r="FP26" i="2"/>
  <c r="FQ31" i="2"/>
  <c r="FP36" i="2"/>
  <c r="FQ42" i="2"/>
  <c r="FP52" i="2"/>
  <c r="FK62" i="2"/>
  <c r="FO70" i="2"/>
  <c r="FN19" i="2"/>
  <c r="FL60" i="2"/>
  <c r="FR71" i="2"/>
  <c r="FO34" i="2"/>
  <c r="FQ55" i="2"/>
  <c r="FK19" i="2"/>
  <c r="FM51" i="2"/>
  <c r="FK37" i="2"/>
  <c r="FL69" i="2"/>
  <c r="FR47" i="2"/>
  <c r="FK33" i="2"/>
  <c r="FK32" i="2"/>
  <c r="FQ41" i="2"/>
  <c r="FM45" i="2"/>
  <c r="FL61" i="2"/>
  <c r="FO69" i="2"/>
  <c r="FL32" i="2"/>
  <c r="FO31" i="2"/>
  <c r="FK22" i="2"/>
  <c r="FN32" i="2"/>
  <c r="FQ38" i="2"/>
  <c r="FK48" i="2"/>
  <c r="FQ54" i="2"/>
  <c r="FM63" i="2"/>
  <c r="FK70" i="2"/>
  <c r="FQ21" i="2"/>
  <c r="FO64" i="2"/>
  <c r="FO42" i="2"/>
  <c r="FQ36" i="2"/>
  <c r="FM59" i="2"/>
  <c r="FP20" i="2"/>
  <c r="FM27" i="2"/>
  <c r="FQ60" i="2"/>
  <c r="FL39" i="2"/>
  <c r="FR72" i="2"/>
  <c r="FM58" i="2"/>
  <c r="FM31" i="2"/>
  <c r="FM39" i="2"/>
  <c r="FN44" i="2"/>
  <c r="FN49" i="2"/>
  <c r="FL59" i="2"/>
  <c r="FO68" i="2"/>
  <c r="FN35" i="2"/>
  <c r="FL22" i="2"/>
  <c r="FL29" i="2"/>
  <c r="FN37" i="2"/>
  <c r="FR50" i="2"/>
  <c r="FO51" i="2"/>
  <c r="FQ63" i="2"/>
  <c r="FR18" i="2"/>
  <c r="FO26" i="2"/>
  <c r="FM18" i="2"/>
  <c r="FM25" i="2"/>
  <c r="FM54" i="2"/>
  <c r="FN67" i="2"/>
  <c r="FR69" i="2"/>
  <c r="FR29" i="2"/>
  <c r="FL63" i="2"/>
  <c r="FL50" i="2"/>
  <c r="FP58" i="2"/>
  <c r="FP29" i="2"/>
  <c r="FO38" i="2"/>
  <c r="FP40" i="2"/>
  <c r="FO50" i="2"/>
  <c r="FR56" i="2"/>
  <c r="FR68" i="2"/>
  <c r="FM48" i="2"/>
  <c r="FN25" i="2"/>
  <c r="FK34" i="2"/>
  <c r="FK40" i="2"/>
  <c r="FR49" i="2"/>
  <c r="FP53" i="2"/>
  <c r="FM67" i="2"/>
  <c r="FN18" i="2"/>
  <c r="FN17" i="2"/>
  <c r="FN21" i="2"/>
  <c r="FL31" i="2"/>
  <c r="FQ58" i="2"/>
  <c r="FO36" i="2"/>
  <c r="FL71" i="2"/>
  <c r="FR22" i="2"/>
  <c r="FP57" i="2"/>
  <c r="FP22" i="2"/>
  <c r="FQ29" i="2"/>
  <c r="FL35" i="2"/>
  <c r="FM41" i="2"/>
  <c r="FQ59" i="2"/>
  <c r="FO61" i="2"/>
  <c r="FK69" i="2"/>
  <c r="FQ52" i="2"/>
  <c r="FQ30" i="2"/>
  <c r="FN31" i="2"/>
  <c r="FL40" i="2"/>
  <c r="FR52" i="2"/>
  <c r="FP59" i="2"/>
  <c r="FM66" i="2"/>
  <c r="FR20" i="2"/>
  <c r="FR21" i="2"/>
  <c r="FP27" i="2"/>
  <c r="FQ32" i="2"/>
  <c r="FR40" i="2"/>
  <c r="FQ68" i="2"/>
  <c r="FM35" i="2"/>
  <c r="FR70" i="2"/>
  <c r="FM20" i="2"/>
  <c r="FK63" i="2"/>
  <c r="FO25" i="2"/>
  <c r="FK21" i="2"/>
  <c r="FR31" i="2"/>
  <c r="FM37" i="2"/>
  <c r="FO47" i="2"/>
  <c r="FM53" i="2"/>
  <c r="FN62" i="2"/>
  <c r="FK72" i="2"/>
  <c r="FR61" i="2"/>
  <c r="FM30" i="2"/>
  <c r="FR23" i="2"/>
  <c r="FM34" i="2"/>
  <c r="FM42" i="2"/>
  <c r="FQ46" i="2"/>
  <c r="FK57" i="2"/>
  <c r="FQ64" i="2"/>
  <c r="FM17" i="2"/>
  <c r="FP17" i="2"/>
  <c r="FK17" i="2"/>
  <c r="FQ49" i="2"/>
  <c r="FO22" i="2"/>
  <c r="FP19" i="2"/>
  <c r="FO17" i="2"/>
  <c r="FK50" i="2"/>
  <c r="FN43" i="2"/>
  <c r="FK39" i="2"/>
  <c r="FP63" i="2"/>
  <c r="FM60" i="2"/>
  <c r="FO44" i="2"/>
  <c r="FQ62" i="2"/>
  <c r="FQ71" i="2"/>
  <c r="FN50" i="2"/>
  <c r="FL26" i="2"/>
  <c r="FP60" i="2"/>
  <c r="FR53" i="2"/>
  <c r="FR32" i="2"/>
  <c r="FL21" i="2"/>
  <c r="FP69" i="2"/>
  <c r="FR36" i="2"/>
  <c r="FR24" i="2"/>
  <c r="FO33" i="2"/>
  <c r="FL18" i="2"/>
  <c r="OK61" i="2"/>
  <c r="PO19" i="2"/>
  <c r="OK28" i="2"/>
  <c r="OK22" i="2"/>
  <c r="OK57" i="2"/>
  <c r="CA39" i="2"/>
  <c r="OK51" i="2"/>
  <c r="EG21" i="2"/>
  <c r="FO72" i="2"/>
  <c r="OK62" i="2"/>
  <c r="OK49" i="2"/>
  <c r="LI32" i="2"/>
  <c r="EO26" i="2"/>
  <c r="OK72" i="2"/>
  <c r="BA21" i="2"/>
  <c r="OK23" i="2"/>
  <c r="DZ26" i="2"/>
  <c r="ET26" i="2"/>
  <c r="ER45" i="2"/>
  <c r="EP39" i="2"/>
  <c r="EO51" i="2"/>
  <c r="EV58" i="2"/>
  <c r="EV68" i="2"/>
  <c r="EP32" i="2"/>
  <c r="EO30" i="2"/>
  <c r="EV46" i="2"/>
  <c r="EU48" i="2"/>
  <c r="EO57" i="2"/>
  <c r="EQ65" i="2"/>
  <c r="EO20" i="2"/>
  <c r="EP25" i="2"/>
  <c r="EP35" i="2"/>
  <c r="EU44" i="2"/>
  <c r="EP55" i="2"/>
  <c r="EU61" i="2"/>
  <c r="ES70" i="2"/>
  <c r="ET23" i="2"/>
  <c r="ES17" i="2"/>
  <c r="ES21" i="2"/>
  <c r="EO28" i="2"/>
  <c r="ET36" i="2"/>
  <c r="EO45" i="2"/>
  <c r="EQ56" i="2"/>
  <c r="EQ62" i="2"/>
  <c r="EO71" i="2"/>
  <c r="EO19" i="2"/>
  <c r="ER32" i="2"/>
  <c r="EV40" i="2"/>
  <c r="EV55" i="2"/>
  <c r="EV54" i="2"/>
  <c r="EQ61" i="2"/>
  <c r="EO70" i="2"/>
  <c r="EO18" i="2"/>
  <c r="ET35" i="2"/>
  <c r="EP33" i="2"/>
  <c r="EU42" i="2"/>
  <c r="EP53" i="2"/>
  <c r="EO62" i="2"/>
  <c r="EU69" i="2"/>
  <c r="ER20" i="2"/>
  <c r="EU28" i="2"/>
  <c r="ER34" i="2"/>
  <c r="ER44" i="2"/>
  <c r="EQ52" i="2"/>
  <c r="ET61" i="2"/>
  <c r="ET72" i="2"/>
  <c r="EQ32" i="2"/>
  <c r="ER30" i="2"/>
  <c r="EQ37" i="2"/>
  <c r="EV52" i="2"/>
  <c r="ES56" i="2"/>
  <c r="EQ63" i="2"/>
  <c r="ER71" i="2"/>
  <c r="EU18" i="2"/>
  <c r="EQ17" i="2"/>
  <c r="EV44" i="2"/>
  <c r="EV31" i="2"/>
  <c r="EU38" i="2"/>
  <c r="ER54" i="2"/>
  <c r="EU57" i="2"/>
  <c r="ES66" i="2"/>
  <c r="EV72" i="2"/>
  <c r="EU19" i="2"/>
  <c r="ET25" i="2"/>
  <c r="ER28" i="2"/>
  <c r="EQ35" i="2"/>
  <c r="EO48" i="2"/>
  <c r="EU54" i="2"/>
  <c r="EP63" i="2"/>
  <c r="EU72" i="2"/>
  <c r="EU27" i="2"/>
  <c r="ES34" i="2"/>
  <c r="ET40" i="2"/>
  <c r="ES52" i="2"/>
  <c r="ER59" i="2"/>
  <c r="ES69" i="2"/>
  <c r="ES27" i="2"/>
  <c r="EP17" i="2"/>
  <c r="ES30" i="2"/>
  <c r="EV38" i="2"/>
  <c r="EQ50" i="2"/>
  <c r="ES53" i="2"/>
  <c r="EO64" i="2"/>
  <c r="EQ70" i="2"/>
  <c r="EV19" i="2"/>
  <c r="EQ26" i="2"/>
  <c r="ET19" i="2"/>
  <c r="ET18" i="2"/>
  <c r="EO31" i="2"/>
  <c r="ES35" i="2"/>
  <c r="ER51" i="2"/>
  <c r="EO54" i="2"/>
  <c r="ES65" i="2"/>
  <c r="EU71" i="2"/>
  <c r="EP18" i="2"/>
  <c r="EU20" i="2"/>
  <c r="EP36" i="2"/>
  <c r="ES43" i="2"/>
  <c r="EO49" i="2"/>
  <c r="EO61" i="2"/>
  <c r="EV63" i="2"/>
  <c r="EP23" i="2"/>
  <c r="ER43" i="2"/>
  <c r="EV36" i="2"/>
  <c r="EQ48" i="2"/>
  <c r="ES51" i="2"/>
  <c r="ES63" i="2"/>
  <c r="ET71" i="2"/>
  <c r="ES19" i="2"/>
  <c r="ET24" i="2"/>
  <c r="ET34" i="2"/>
  <c r="EQ43" i="2"/>
  <c r="ET54" i="2"/>
  <c r="ET63" i="2"/>
  <c r="EO69" i="2"/>
  <c r="EQ30" i="2"/>
  <c r="ET37" i="2"/>
  <c r="ES41" i="2"/>
  <c r="EO47" i="2"/>
  <c r="ET55" i="2"/>
  <c r="EV66" i="2"/>
  <c r="EU21" i="2"/>
  <c r="ER21" i="2"/>
  <c r="EQ19" i="2"/>
  <c r="EO34" i="2"/>
  <c r="EO42" i="2"/>
  <c r="ES48" i="2"/>
  <c r="EQ60" i="2"/>
  <c r="EP67" i="2"/>
  <c r="ES25" i="2"/>
  <c r="ER31" i="2"/>
  <c r="ET41" i="2"/>
  <c r="EU50" i="2"/>
  <c r="EV57" i="2"/>
  <c r="ET64" i="2"/>
  <c r="EV24" i="2"/>
  <c r="EP31" i="2"/>
  <c r="ES39" i="2"/>
  <c r="EU51" i="2"/>
  <c r="ET53" i="2"/>
  <c r="EQ64" i="2"/>
  <c r="EP28" i="2"/>
  <c r="EV29" i="2"/>
  <c r="EU36" i="2"/>
  <c r="ES49" i="2"/>
  <c r="EQ55" i="2"/>
  <c r="ET62" i="2"/>
  <c r="EV70" i="2"/>
  <c r="ET22" i="2"/>
  <c r="ES23" i="2"/>
  <c r="ER29" i="2"/>
  <c r="ET39" i="2"/>
  <c r="ET48" i="2"/>
  <c r="EV62" i="2"/>
  <c r="EO66" i="2"/>
  <c r="EP20" i="2"/>
  <c r="ER17" i="2"/>
  <c r="EO24" i="2"/>
  <c r="EV30" i="2"/>
  <c r="EP40" i="2"/>
  <c r="EP49" i="2"/>
  <c r="ER56" i="2"/>
  <c r="EV67" i="2"/>
  <c r="EU23" i="2"/>
  <c r="EO33" i="2"/>
  <c r="EU43" i="2"/>
  <c r="EV53" i="2"/>
  <c r="ES60" i="2"/>
  <c r="EQ68" i="2"/>
  <c r="EP27" i="2"/>
  <c r="ER27" i="2"/>
  <c r="EP50" i="2"/>
  <c r="ET46" i="2"/>
  <c r="ET59" i="2"/>
  <c r="ES64" i="2"/>
  <c r="EU24" i="2"/>
  <c r="EO29" i="2"/>
  <c r="ER37" i="2"/>
  <c r="EU49" i="2"/>
  <c r="EO52" i="2"/>
  <c r="EV64" i="2"/>
  <c r="EP72" i="2"/>
  <c r="ES33" i="2"/>
  <c r="ES31" i="2"/>
  <c r="EU41" i="2"/>
  <c r="EQ49" i="2"/>
  <c r="ES58" i="2"/>
  <c r="ER66" i="2"/>
  <c r="EO17" i="2"/>
  <c r="ER19" i="2"/>
  <c r="EP38" i="2"/>
  <c r="EO32" i="2"/>
  <c r="EQ42" i="2"/>
  <c r="EV50" i="2"/>
  <c r="EO59" i="2"/>
  <c r="EU67" i="2"/>
  <c r="EU34" i="2"/>
  <c r="EV37" i="2"/>
  <c r="EO41" i="2"/>
  <c r="EU55" i="2"/>
  <c r="EQ59" i="2"/>
  <c r="EU68" i="2"/>
  <c r="EV20" i="2"/>
  <c r="EP30" i="2"/>
  <c r="ES29" i="2"/>
  <c r="EV45" i="2"/>
  <c r="EQ47" i="2"/>
  <c r="EP61" i="2"/>
  <c r="EU64" i="2"/>
  <c r="EO27" i="2"/>
  <c r="ET32" i="2"/>
  <c r="EO40" i="2"/>
  <c r="ES46" i="2"/>
  <c r="EP54" i="2"/>
  <c r="EU65" i="2"/>
  <c r="EU30" i="2"/>
  <c r="EV35" i="2"/>
  <c r="EP48" i="2"/>
  <c r="EU53" i="2"/>
  <c r="EU63" i="2"/>
  <c r="ET68" i="2"/>
  <c r="EU31" i="2"/>
  <c r="ET17" i="2"/>
  <c r="EU32" i="2"/>
  <c r="ER36" i="2"/>
  <c r="ET49" i="2"/>
  <c r="EQ54" i="2"/>
  <c r="EU58" i="2"/>
  <c r="EP69" i="2"/>
  <c r="EU29" i="2"/>
  <c r="EO23" i="2"/>
  <c r="EO37" i="2"/>
  <c r="EP43" i="2"/>
  <c r="EO55" i="2"/>
  <c r="ES59" i="2"/>
  <c r="ET69" i="2"/>
  <c r="EP22" i="2"/>
  <c r="ER52" i="2"/>
  <c r="EO65" i="2"/>
  <c r="ES18" i="2"/>
  <c r="EQ39" i="2"/>
  <c r="ES22" i="2"/>
  <c r="EO36" i="2"/>
  <c r="EQ72" i="2"/>
  <c r="EQ24" i="2"/>
  <c r="EQ34" i="2"/>
  <c r="EQ44" i="2"/>
  <c r="ER47" i="2"/>
  <c r="ER61" i="2"/>
  <c r="EV69" i="2"/>
  <c r="EQ25" i="2"/>
  <c r="ER24" i="2"/>
  <c r="EU39" i="2"/>
  <c r="EO43" i="2"/>
  <c r="EU59" i="2"/>
  <c r="EV56" i="2"/>
  <c r="ET70" i="2"/>
  <c r="ER23" i="2"/>
  <c r="EV26" i="2"/>
  <c r="ER46" i="2"/>
  <c r="EP45" i="2"/>
  <c r="EP58" i="2"/>
  <c r="EQ67" i="2"/>
  <c r="ET60" i="2"/>
  <c r="EO35" i="2"/>
  <c r="ES36" i="2"/>
  <c r="EP57" i="2"/>
  <c r="EV23" i="2"/>
  <c r="ER38" i="2"/>
  <c r="ES42" i="2"/>
  <c r="EQ58" i="2"/>
  <c r="EU60" i="2"/>
  <c r="ER69" i="2"/>
  <c r="EQ38" i="2"/>
  <c r="ET28" i="2"/>
  <c r="EO25" i="2"/>
  <c r="EV39" i="2"/>
  <c r="ET47" i="2"/>
  <c r="EQ57" i="2"/>
  <c r="EP62" i="2"/>
  <c r="ET67" i="2"/>
  <c r="ES28" i="2"/>
  <c r="EQ36" i="2"/>
  <c r="EP44" i="2"/>
  <c r="EU46" i="2"/>
  <c r="ER60" i="2"/>
  <c r="ER68" i="2"/>
  <c r="EP71" i="2"/>
  <c r="EP41" i="2"/>
  <c r="ET42" i="2"/>
  <c r="EV47" i="2"/>
  <c r="ES24" i="2"/>
  <c r="ES38" i="2"/>
  <c r="ET44" i="2"/>
  <c r="EO56" i="2"/>
  <c r="EO60" i="2"/>
  <c r="EP66" i="2"/>
  <c r="EP24" i="2"/>
  <c r="ET21" i="2"/>
  <c r="ER26" i="2"/>
  <c r="EU40" i="2"/>
  <c r="EO46" i="2"/>
  <c r="EU52" i="2"/>
  <c r="EO63" i="2"/>
  <c r="EU70" i="2"/>
  <c r="ES26" i="2"/>
  <c r="ER41" i="2"/>
  <c r="ER42" i="2"/>
  <c r="ER49" i="2"/>
  <c r="EP59" i="2"/>
  <c r="ES68" i="2"/>
  <c r="ET31" i="2"/>
  <c r="EO53" i="2"/>
  <c r="ES54" i="2"/>
  <c r="EQ22" i="2"/>
  <c r="ES57" i="2"/>
  <c r="ER25" i="2"/>
  <c r="EQ31" i="2"/>
  <c r="ET38" i="2"/>
  <c r="ES45" i="2"/>
  <c r="EQ51" i="2"/>
  <c r="ER62" i="2"/>
  <c r="EQ69" i="2"/>
  <c r="EQ20" i="2"/>
  <c r="EO21" i="2"/>
  <c r="EU35" i="2"/>
  <c r="EV34" i="2"/>
  <c r="EQ46" i="2"/>
  <c r="ET56" i="2"/>
  <c r="ER63" i="2"/>
  <c r="EO72" i="2"/>
  <c r="EV25" i="2"/>
  <c r="ER40" i="2"/>
  <c r="ES44" i="2"/>
  <c r="ES50" i="2"/>
  <c r="ER57" i="2"/>
  <c r="ER67" i="2"/>
  <c r="EV28" i="2"/>
  <c r="EV60" i="2"/>
  <c r="EO58" i="2"/>
  <c r="EP19" i="2"/>
  <c r="ES55" i="2"/>
  <c r="ES20" i="2"/>
  <c r="ET33" i="2"/>
  <c r="ER33" i="2"/>
  <c r="EU45" i="2"/>
  <c r="ER55" i="2"/>
  <c r="EU62" i="2"/>
  <c r="ES71" i="2"/>
  <c r="EP21" i="2"/>
  <c r="EP29" i="2"/>
  <c r="EO38" i="2"/>
  <c r="EV49" i="2"/>
  <c r="ET51" i="2"/>
  <c r="ET65" i="2"/>
  <c r="EV71" i="2"/>
  <c r="EQ18" i="2"/>
  <c r="EU26" i="2"/>
  <c r="ES40" i="2"/>
  <c r="EQ41" i="2"/>
  <c r="ET52" i="2"/>
  <c r="ES61" i="2"/>
  <c r="EP68" i="2"/>
  <c r="ET27" i="2"/>
  <c r="EV21" i="2"/>
  <c r="EP51" i="2"/>
  <c r="ES67" i="2"/>
  <c r="EV18" i="2"/>
  <c r="EO68" i="2"/>
  <c r="EQ29" i="2"/>
  <c r="EV61" i="2"/>
  <c r="ET20" i="2"/>
  <c r="EU33" i="2"/>
  <c r="ES37" i="2"/>
  <c r="ER48" i="2"/>
  <c r="EU56" i="2"/>
  <c r="EP64" i="2"/>
  <c r="ER70" i="2"/>
  <c r="EO22" i="2"/>
  <c r="EV42" i="2"/>
  <c r="ET45" i="2"/>
  <c r="EV51" i="2"/>
  <c r="ET57" i="2"/>
  <c r="EV65" i="2"/>
  <c r="ER22" i="2"/>
  <c r="EV27" i="2"/>
  <c r="EP46" i="2"/>
  <c r="ES47" i="2"/>
  <c r="EQ53" i="2"/>
  <c r="ES62" i="2"/>
  <c r="EQ71" i="2"/>
  <c r="EV33" i="2"/>
  <c r="EP47" i="2"/>
  <c r="ET29" i="2"/>
  <c r="ES32" i="2"/>
  <c r="ET66" i="2"/>
  <c r="EQ21" i="2"/>
  <c r="EU37" i="2"/>
  <c r="EO44" i="2"/>
  <c r="ET50" i="2"/>
  <c r="EP56" i="2"/>
  <c r="ER64" i="2"/>
  <c r="EV17" i="2"/>
  <c r="EQ27" i="2"/>
  <c r="EP34" i="2"/>
  <c r="ET43" i="2"/>
  <c r="EQ45" i="2"/>
  <c r="EV59" i="2"/>
  <c r="EQ66" i="2"/>
  <c r="EQ33" i="2"/>
  <c r="EV22" i="2"/>
  <c r="ER39" i="2"/>
  <c r="ER35" i="2"/>
  <c r="EU47" i="2"/>
  <c r="EO50" i="2"/>
  <c r="ER65" i="2"/>
  <c r="EP70" i="2"/>
  <c r="EV32" i="2"/>
  <c r="EU25" i="2"/>
  <c r="EV43" i="2"/>
  <c r="EP26" i="2"/>
  <c r="EP60" i="2"/>
  <c r="EP42" i="2"/>
  <c r="EQ40" i="2"/>
  <c r="EQ23" i="2"/>
  <c r="ER72" i="2"/>
  <c r="ER53" i="2"/>
  <c r="EV41" i="2"/>
  <c r="ET30" i="2"/>
  <c r="ER58" i="2"/>
  <c r="EV48" i="2"/>
  <c r="EO39" i="2"/>
  <c r="EP65" i="2"/>
  <c r="ET58" i="2"/>
  <c r="EU22" i="2"/>
  <c r="ER50" i="2"/>
  <c r="EP37" i="2"/>
  <c r="EO67" i="2"/>
  <c r="EP52" i="2"/>
  <c r="ES72" i="2"/>
  <c r="EU66" i="2"/>
  <c r="BJ17" i="2"/>
  <c r="OU20" i="2"/>
  <c r="OK53" i="2"/>
  <c r="LI60" i="2"/>
  <c r="LI62" i="2"/>
  <c r="OK68" i="2"/>
  <c r="AW21" i="2"/>
  <c r="BW58" i="2"/>
  <c r="OK36" i="2"/>
  <c r="OK42" i="2"/>
  <c r="OK31" i="2"/>
  <c r="LI69" i="2"/>
  <c r="OK39" i="2"/>
  <c r="AT18" i="2"/>
  <c r="OK38" i="2"/>
  <c r="OK63" i="2"/>
  <c r="OK33" i="2"/>
  <c r="OK24" i="2"/>
  <c r="AO19" i="2"/>
  <c r="OK40" i="2"/>
  <c r="OK54" i="2"/>
  <c r="LI47" i="2"/>
  <c r="LI67" i="2"/>
  <c r="OK56" i="2"/>
  <c r="BE17" i="2"/>
  <c r="BQ25" i="2"/>
  <c r="BQ32" i="2"/>
  <c r="BW35" i="2"/>
  <c r="BS54" i="2"/>
  <c r="BW48" i="2"/>
  <c r="BV60" i="2"/>
  <c r="BP69" i="2"/>
  <c r="BU28" i="2"/>
  <c r="BQ49" i="2"/>
  <c r="BV29" i="2"/>
  <c r="BQ36" i="2"/>
  <c r="BQ46" i="2"/>
  <c r="BV46" i="2"/>
  <c r="BP59" i="2"/>
  <c r="BS68" i="2"/>
  <c r="BS17" i="2"/>
  <c r="BS18" i="2"/>
  <c r="BV18" i="2"/>
  <c r="BP24" i="2"/>
  <c r="BQ21" i="2"/>
  <c r="BR34" i="2"/>
  <c r="BT35" i="2"/>
  <c r="BV49" i="2"/>
  <c r="BT53" i="2"/>
  <c r="BS65" i="2"/>
  <c r="BR72" i="2"/>
  <c r="BT20" i="2"/>
  <c r="BQ34" i="2"/>
  <c r="BS35" i="2"/>
  <c r="BS51" i="2"/>
  <c r="BR53" i="2"/>
  <c r="BT64" i="2"/>
  <c r="BT71" i="2"/>
  <c r="BP21" i="2"/>
  <c r="BQ38" i="2"/>
  <c r="BW36" i="2"/>
  <c r="BW53" i="2"/>
  <c r="BV54" i="2"/>
  <c r="BR61" i="2"/>
  <c r="BP72" i="2"/>
  <c r="BS19" i="2"/>
  <c r="BV62" i="2"/>
  <c r="BR30" i="2"/>
  <c r="BP35" i="2"/>
  <c r="BU49" i="2"/>
  <c r="BV55" i="2"/>
  <c r="BQ61" i="2"/>
  <c r="BW68" i="2"/>
  <c r="BR71" i="2"/>
  <c r="BP34" i="2"/>
  <c r="BS36" i="2"/>
  <c r="BP41" i="2"/>
  <c r="BS49" i="2"/>
  <c r="BP61" i="2"/>
  <c r="BU68" i="2"/>
  <c r="BR17" i="2"/>
  <c r="BR22" i="2"/>
  <c r="BQ29" i="2"/>
  <c r="BR27" i="2"/>
  <c r="BV35" i="2"/>
  <c r="BT41" i="2"/>
  <c r="BW51" i="2"/>
  <c r="BP56" i="2"/>
  <c r="BR64" i="2"/>
  <c r="BU22" i="2"/>
  <c r="BU35" i="2"/>
  <c r="BP36" i="2"/>
  <c r="BR50" i="2"/>
  <c r="BP54" i="2"/>
  <c r="BW66" i="2"/>
  <c r="BS70" i="2"/>
  <c r="BR18" i="2"/>
  <c r="BT19" i="2"/>
  <c r="BR28" i="2"/>
  <c r="BQ37" i="2"/>
  <c r="BR41" i="2"/>
  <c r="BP55" i="2"/>
  <c r="BW67" i="2"/>
  <c r="BU69" i="2"/>
  <c r="BR32" i="2"/>
  <c r="BT36" i="2"/>
  <c r="BU51" i="2"/>
  <c r="BR56" i="2"/>
  <c r="BP58" i="2"/>
  <c r="BS69" i="2"/>
  <c r="BQ17" i="2"/>
  <c r="BS20" i="2"/>
  <c r="BP38" i="2"/>
  <c r="BR29" i="2"/>
  <c r="BU37" i="2"/>
  <c r="BU43" i="2"/>
  <c r="BU46" i="2"/>
  <c r="BS56" i="2"/>
  <c r="BQ65" i="2"/>
  <c r="BT22" i="2"/>
  <c r="BT33" i="2"/>
  <c r="BS27" i="2"/>
  <c r="BP42" i="2"/>
  <c r="BT46" i="2"/>
  <c r="BP57" i="2"/>
  <c r="BV65" i="2"/>
  <c r="BT23" i="2"/>
  <c r="BW28" i="2"/>
  <c r="BT43" i="2"/>
  <c r="BP47" i="2"/>
  <c r="BQ56" i="2"/>
  <c r="BR66" i="2"/>
  <c r="BU23" i="2"/>
  <c r="BU21" i="2"/>
  <c r="BW31" i="2"/>
  <c r="BS41" i="2"/>
  <c r="BP48" i="2"/>
  <c r="BV57" i="2"/>
  <c r="BP63" i="2"/>
  <c r="BS71" i="2"/>
  <c r="BP20" i="2"/>
  <c r="BV30" i="2"/>
  <c r="BU38" i="2"/>
  <c r="BV42" i="2"/>
  <c r="BU56" i="2"/>
  <c r="BV61" i="2"/>
  <c r="BT70" i="2"/>
  <c r="BP17" i="2"/>
  <c r="BW17" i="2"/>
  <c r="BW52" i="2"/>
  <c r="BV31" i="2"/>
  <c r="BV37" i="2"/>
  <c r="BQ50" i="2"/>
  <c r="BR47" i="2"/>
  <c r="BT60" i="2"/>
  <c r="BW69" i="2"/>
  <c r="BP29" i="2"/>
  <c r="BR31" i="2"/>
  <c r="BT40" i="2"/>
  <c r="BQ44" i="2"/>
  <c r="BQ47" i="2"/>
  <c r="BW57" i="2"/>
  <c r="BU66" i="2"/>
  <c r="BT26" i="2"/>
  <c r="BW39" i="2"/>
  <c r="BT29" i="2"/>
  <c r="BV41" i="2"/>
  <c r="BU48" i="2"/>
  <c r="BS58" i="2"/>
  <c r="BQ67" i="2"/>
  <c r="BQ19" i="2"/>
  <c r="BT32" i="2"/>
  <c r="BR40" i="2"/>
  <c r="BV47" i="2"/>
  <c r="BT51" i="2"/>
  <c r="BS63" i="2"/>
  <c r="BR70" i="2"/>
  <c r="BQ22" i="2"/>
  <c r="BS32" i="2"/>
  <c r="BS33" i="2"/>
  <c r="BT49" i="2"/>
  <c r="BR51" i="2"/>
  <c r="BU62" i="2"/>
  <c r="BW72" i="2"/>
  <c r="BT28" i="2"/>
  <c r="BV17" i="2"/>
  <c r="BQ70" i="2"/>
  <c r="BP23" i="2"/>
  <c r="BW37" i="2"/>
  <c r="BT42" i="2"/>
  <c r="BW50" i="2"/>
  <c r="BU63" i="2"/>
  <c r="BQ69" i="2"/>
  <c r="BV19" i="2"/>
  <c r="BR37" i="2"/>
  <c r="BS24" i="2"/>
  <c r="BV39" i="2"/>
  <c r="BS42" i="2"/>
  <c r="BV48" i="2"/>
  <c r="BU58" i="2"/>
  <c r="BV67" i="2"/>
  <c r="BW42" i="2"/>
  <c r="BW25" i="2"/>
  <c r="BV40" i="2"/>
  <c r="BW43" i="2"/>
  <c r="BR49" i="2"/>
  <c r="BQ59" i="2"/>
  <c r="BR68" i="2"/>
  <c r="BQ24" i="2"/>
  <c r="BU32" i="2"/>
  <c r="BW55" i="2"/>
  <c r="BW49" i="2"/>
  <c r="BQ54" i="2"/>
  <c r="BU65" i="2"/>
  <c r="BV21" i="2"/>
  <c r="BS26" i="2"/>
  <c r="BU20" i="2"/>
  <c r="BV33" i="2"/>
  <c r="BW41" i="2"/>
  <c r="BR48" i="2"/>
  <c r="BP52" i="2"/>
  <c r="BW64" i="2"/>
  <c r="BV71" i="2"/>
  <c r="BU17" i="2"/>
  <c r="BT18" i="2"/>
  <c r="BV26" i="2"/>
  <c r="BW23" i="2"/>
  <c r="BR36" i="2"/>
  <c r="BP37" i="2"/>
  <c r="BU40" i="2"/>
  <c r="BQ57" i="2"/>
  <c r="BT59" i="2"/>
  <c r="BU70" i="2"/>
  <c r="BQ18" i="2"/>
  <c r="BT45" i="2"/>
  <c r="BT24" i="2"/>
  <c r="BS38" i="2"/>
  <c r="BP43" i="2"/>
  <c r="BQ51" i="2"/>
  <c r="BW56" i="2"/>
  <c r="BQ71" i="2"/>
  <c r="BS44" i="2"/>
  <c r="BS25" i="2"/>
  <c r="BP25" i="2"/>
  <c r="BW40" i="2"/>
  <c r="BT44" i="2"/>
  <c r="BS53" i="2"/>
  <c r="BS57" i="2"/>
  <c r="BU72" i="2"/>
  <c r="BU27" i="2"/>
  <c r="BW32" i="2"/>
  <c r="BU41" i="2"/>
  <c r="BV59" i="2"/>
  <c r="BQ60" i="2"/>
  <c r="BP65" i="2"/>
  <c r="BW44" i="2"/>
  <c r="BQ26" i="2"/>
  <c r="BV34" i="2"/>
  <c r="BP40" i="2"/>
  <c r="BS50" i="2"/>
  <c r="BU55" i="2"/>
  <c r="BQ66" i="2"/>
  <c r="BT17" i="2"/>
  <c r="BS22" i="2"/>
  <c r="BW22" i="2"/>
  <c r="BT21" i="2"/>
  <c r="BV32" i="2"/>
  <c r="BQ39" i="2"/>
  <c r="BR43" i="2"/>
  <c r="BT57" i="2"/>
  <c r="BR62" i="2"/>
  <c r="BP71" i="2"/>
  <c r="BU19" i="2"/>
  <c r="BV64" i="2"/>
  <c r="BS43" i="2"/>
  <c r="BT38" i="2"/>
  <c r="BQ41" i="2"/>
  <c r="BR60" i="2"/>
  <c r="BP60" i="2"/>
  <c r="BT67" i="2"/>
  <c r="BT48" i="2"/>
  <c r="BU24" i="2"/>
  <c r="BP39" i="2"/>
  <c r="BU42" i="2"/>
  <c r="BP51" i="2"/>
  <c r="BS61" i="2"/>
  <c r="BP68" i="2"/>
  <c r="BR45" i="2"/>
  <c r="BR42" i="2"/>
  <c r="BT66" i="2"/>
  <c r="BU33" i="2"/>
  <c r="BV44" i="2"/>
  <c r="BR19" i="2"/>
  <c r="BT55" i="2"/>
  <c r="BR52" i="2"/>
  <c r="BT69" i="2"/>
  <c r="BU45" i="2"/>
  <c r="BR24" i="2"/>
  <c r="BT31" i="2"/>
  <c r="BV43" i="2"/>
  <c r="BU50" i="2"/>
  <c r="BS60" i="2"/>
  <c r="BR65" i="2"/>
  <c r="BQ23" i="2"/>
  <c r="BV24" i="2"/>
  <c r="BW19" i="2"/>
  <c r="BP30" i="2"/>
  <c r="BV25" i="2"/>
  <c r="BP32" i="2"/>
  <c r="BR44" i="2"/>
  <c r="BR57" i="2"/>
  <c r="BW62" i="2"/>
  <c r="BV66" i="2"/>
  <c r="BT58" i="2"/>
  <c r="BP18" i="2"/>
  <c r="BW34" i="2"/>
  <c r="BU52" i="2"/>
  <c r="BW27" i="2"/>
  <c r="BW61" i="2"/>
  <c r="BR55" i="2"/>
  <c r="BS72" i="2"/>
  <c r="BV50" i="2"/>
  <c r="BP28" i="2"/>
  <c r="BW33" i="2"/>
  <c r="BS45" i="2"/>
  <c r="BT56" i="2"/>
  <c r="BV58" i="2"/>
  <c r="BP67" i="2"/>
  <c r="BW21" i="2"/>
  <c r="BP44" i="2"/>
  <c r="BQ30" i="2"/>
  <c r="BS34" i="2"/>
  <c r="BS46" i="2"/>
  <c r="BS47" i="2"/>
  <c r="BR59" i="2"/>
  <c r="BT68" i="2"/>
  <c r="BR67" i="2"/>
  <c r="BW20" i="2"/>
  <c r="BP50" i="2"/>
  <c r="BV63" i="2"/>
  <c r="BR38" i="2"/>
  <c r="BP64" i="2"/>
  <c r="BW59" i="2"/>
  <c r="BU54" i="2"/>
  <c r="BP27" i="2"/>
  <c r="BS52" i="2"/>
  <c r="BW46" i="2"/>
  <c r="BV53" i="2"/>
  <c r="BS59" i="2"/>
  <c r="BR69" i="2"/>
  <c r="BR58" i="2"/>
  <c r="BQ28" i="2"/>
  <c r="BT34" i="2"/>
  <c r="BQ48" i="2"/>
  <c r="BR54" i="2"/>
  <c r="BW60" i="2"/>
  <c r="BS67" i="2"/>
  <c r="BV28" i="2"/>
  <c r="BU31" i="2"/>
  <c r="BV52" i="2"/>
  <c r="BT72" i="2"/>
  <c r="BV36" i="2"/>
  <c r="BV70" i="2"/>
  <c r="BU60" i="2"/>
  <c r="BU57" i="2"/>
  <c r="BU26" i="2"/>
  <c r="BQ35" i="2"/>
  <c r="BU44" i="2"/>
  <c r="BP53" i="2"/>
  <c r="BP62" i="2"/>
  <c r="BU67" i="2"/>
  <c r="BT52" i="2"/>
  <c r="BQ27" i="2"/>
  <c r="BU36" i="2"/>
  <c r="BW45" i="2"/>
  <c r="BT54" i="2"/>
  <c r="BT63" i="2"/>
  <c r="BQ68" i="2"/>
  <c r="BP33" i="2"/>
  <c r="BQ63" i="2"/>
  <c r="BV69" i="2"/>
  <c r="BT37" i="2"/>
  <c r="BW71" i="2"/>
  <c r="BV20" i="2"/>
  <c r="BS62" i="2"/>
  <c r="BQ20" i="2"/>
  <c r="BP19" i="2"/>
  <c r="BT61" i="2"/>
  <c r="BW26" i="2"/>
  <c r="BW29" i="2"/>
  <c r="BV38" i="2"/>
  <c r="BP46" i="2"/>
  <c r="BQ55" i="2"/>
  <c r="BW63" i="2"/>
  <c r="BV72" i="2"/>
  <c r="BQ62" i="2"/>
  <c r="BV27" i="2"/>
  <c r="BS30" i="2"/>
  <c r="BR39" i="2"/>
  <c r="BT47" i="2"/>
  <c r="BV56" i="2"/>
  <c r="BT62" i="2"/>
  <c r="BW70" i="2"/>
  <c r="BR26" i="2"/>
  <c r="BQ42" i="2"/>
  <c r="BP70" i="2"/>
  <c r="BP22" i="2"/>
  <c r="BU47" i="2"/>
  <c r="BS21" i="2"/>
  <c r="BS29" i="2"/>
  <c r="BT65" i="2"/>
  <c r="BW24" i="2"/>
  <c r="BU25" i="2"/>
  <c r="BT30" i="2"/>
  <c r="BW38" i="2"/>
  <c r="BV45" i="2"/>
  <c r="BW54" i="2"/>
  <c r="BR63" i="2"/>
  <c r="BU71" i="2"/>
  <c r="BU18" i="2"/>
  <c r="BP31" i="2"/>
  <c r="BS39" i="2"/>
  <c r="BR46" i="2"/>
  <c r="BS55" i="2"/>
  <c r="BU64" i="2"/>
  <c r="BQ72" i="2"/>
  <c r="BU29" i="2"/>
  <c r="BQ33" i="2"/>
  <c r="BQ45" i="2"/>
  <c r="BR33" i="2"/>
  <c r="BV51" i="2"/>
  <c r="BS37" i="2"/>
  <c r="BS64" i="2"/>
  <c r="BS28" i="2"/>
  <c r="BR21" i="2"/>
  <c r="BU30" i="2"/>
  <c r="BT39" i="2"/>
  <c r="BW47" i="2"/>
  <c r="BQ52" i="2"/>
  <c r="BP66" i="2"/>
  <c r="BV22" i="2"/>
  <c r="BQ31" i="2"/>
  <c r="BS40" i="2"/>
  <c r="BS48" i="2"/>
  <c r="BU53" i="2"/>
  <c r="BQ64" i="2"/>
  <c r="BT27" i="2"/>
  <c r="BU61" i="2"/>
  <c r="BQ58" i="2"/>
  <c r="BQ40" i="2"/>
  <c r="BW65" i="2"/>
  <c r="BT50" i="2"/>
  <c r="BU59" i="2"/>
  <c r="BU34" i="2"/>
  <c r="BW18" i="2"/>
  <c r="BS66" i="2"/>
  <c r="BR23" i="2"/>
  <c r="BQ43" i="2"/>
  <c r="BT25" i="2"/>
  <c r="BP49" i="2"/>
  <c r="BS31" i="2"/>
  <c r="BS23" i="2"/>
  <c r="BR35" i="2"/>
  <c r="BQ53" i="2"/>
  <c r="BV68" i="2"/>
  <c r="BW30" i="2"/>
  <c r="BP45" i="2"/>
  <c r="BU39" i="2"/>
  <c r="BV23" i="2"/>
  <c r="BP26" i="2"/>
  <c r="OK66" i="2"/>
  <c r="JD64" i="46" l="1"/>
  <c r="JD79" i="46"/>
  <c r="JD73" i="46"/>
  <c r="JD77" i="46"/>
  <c r="JD70" i="46"/>
  <c r="JD56" i="46"/>
  <c r="JD41" i="46"/>
  <c r="JD28" i="46"/>
  <c r="JD35" i="46"/>
  <c r="JD49" i="46"/>
  <c r="JD60" i="46"/>
  <c r="JD45" i="46"/>
  <c r="JD25" i="46"/>
  <c r="JD42" i="46"/>
  <c r="JD52" i="46"/>
  <c r="JD57" i="46"/>
  <c r="JD24" i="46"/>
  <c r="JD36" i="46"/>
  <c r="JD30" i="46"/>
  <c r="JD55" i="46"/>
  <c r="JD37" i="46"/>
  <c r="JD46" i="46"/>
  <c r="FX56" i="46"/>
  <c r="JD53" i="46"/>
  <c r="JD67" i="46"/>
  <c r="JD44" i="46"/>
  <c r="JD74" i="46"/>
  <c r="JD62" i="46"/>
  <c r="JD40" i="46"/>
  <c r="JD80" i="46"/>
  <c r="JD69" i="46"/>
  <c r="JD68" i="46"/>
  <c r="JD50" i="46"/>
  <c r="JD59" i="46"/>
  <c r="JD33" i="46"/>
  <c r="JD58" i="46"/>
  <c r="JD43" i="46"/>
  <c r="JD72" i="46"/>
  <c r="JD76" i="46"/>
  <c r="JD71" i="46"/>
  <c r="JD34" i="46"/>
  <c r="JD38" i="46"/>
  <c r="JD75" i="46"/>
  <c r="JD39" i="46"/>
  <c r="JD26" i="46"/>
  <c r="JD65" i="46"/>
  <c r="JD66" i="46"/>
  <c r="JD78" i="46"/>
  <c r="JD48" i="46"/>
  <c r="JD54" i="46"/>
  <c r="JD63" i="46"/>
  <c r="JD22" i="46"/>
  <c r="JD51" i="46"/>
  <c r="JD23" i="46"/>
  <c r="JD21" i="46"/>
  <c r="JD31" i="46"/>
  <c r="JD32" i="46"/>
  <c r="JD61" i="46"/>
  <c r="JD29" i="46"/>
  <c r="FX84" i="46"/>
  <c r="JD100" i="46"/>
  <c r="JD27" i="46"/>
  <c r="JD20" i="46"/>
  <c r="JD16" i="46"/>
  <c r="JD18" i="46"/>
  <c r="JD15" i="46"/>
  <c r="JD19" i="46"/>
  <c r="JD17" i="46"/>
  <c r="FX242" i="46"/>
  <c r="FX213" i="46"/>
  <c r="FX317" i="46"/>
  <c r="FX85" i="46"/>
  <c r="FX293" i="46"/>
  <c r="FX158" i="46"/>
  <c r="FX247" i="46"/>
  <c r="FX125" i="46"/>
  <c r="FX209" i="46"/>
  <c r="FX62" i="46"/>
  <c r="FX120" i="46"/>
  <c r="FX161" i="46"/>
  <c r="FX282" i="46"/>
  <c r="FX126" i="46"/>
  <c r="FX90" i="46"/>
  <c r="FX228" i="46"/>
  <c r="FX277" i="46"/>
  <c r="FX212" i="46"/>
  <c r="FX290" i="46"/>
  <c r="FX101" i="46"/>
  <c r="FX110" i="46"/>
  <c r="FX116" i="46"/>
  <c r="FX196" i="46"/>
  <c r="FX58" i="46"/>
  <c r="FX149" i="46"/>
  <c r="FX83" i="46"/>
  <c r="FX124" i="46"/>
  <c r="FX128" i="46"/>
  <c r="FX215" i="46"/>
  <c r="FX133" i="46"/>
  <c r="FX288" i="46"/>
  <c r="FX205" i="46"/>
  <c r="FX73" i="46"/>
  <c r="FX74" i="46"/>
  <c r="FX137" i="46"/>
  <c r="FX208" i="46"/>
  <c r="FX176" i="46"/>
  <c r="FX281" i="46"/>
  <c r="FX141" i="46"/>
  <c r="FX253" i="46"/>
  <c r="FX104" i="46"/>
  <c r="FX190" i="46"/>
  <c r="FX323" i="46"/>
  <c r="FX179" i="46"/>
  <c r="FX258" i="46"/>
  <c r="FX177" i="46"/>
  <c r="FX172" i="46"/>
  <c r="FX182" i="46"/>
  <c r="FX147" i="46"/>
  <c r="FX244" i="46"/>
  <c r="FX119" i="46"/>
  <c r="FX87" i="46"/>
  <c r="FX155" i="46"/>
  <c r="FX192" i="46"/>
  <c r="FX57" i="46"/>
  <c r="FX218" i="46"/>
  <c r="FX186" i="46"/>
  <c r="FX53" i="46"/>
  <c r="FX233" i="46"/>
  <c r="FX123" i="46"/>
  <c r="FX122" i="46"/>
  <c r="FX103" i="46"/>
  <c r="FX226" i="46"/>
  <c r="FX153" i="46"/>
  <c r="FX261" i="46"/>
  <c r="FX289" i="46"/>
  <c r="FX307" i="46"/>
  <c r="FX297" i="46"/>
  <c r="FX185" i="46"/>
  <c r="FX314" i="46"/>
  <c r="FX204" i="46"/>
  <c r="FX300" i="46"/>
  <c r="FX203" i="46"/>
  <c r="FX319" i="46"/>
  <c r="FX181" i="46"/>
  <c r="FX75" i="46"/>
  <c r="FX189" i="46"/>
  <c r="FX106" i="46"/>
  <c r="FX55" i="46"/>
  <c r="FX272" i="46"/>
  <c r="FX274" i="46"/>
  <c r="FX105" i="46"/>
  <c r="FX324" i="46"/>
  <c r="FX320" i="46"/>
  <c r="FX117" i="46"/>
  <c r="FX275" i="46"/>
  <c r="FX134" i="46"/>
  <c r="FX235" i="46"/>
  <c r="FX167" i="46"/>
  <c r="FX59" i="46"/>
  <c r="FX251" i="46"/>
  <c r="FX64" i="46"/>
  <c r="FX145" i="46"/>
  <c r="FX322" i="46"/>
  <c r="FX240" i="46"/>
  <c r="FX296" i="46"/>
  <c r="FX295" i="46"/>
  <c r="FX94" i="46"/>
  <c r="FX229" i="46"/>
  <c r="FX127" i="46"/>
  <c r="II73" i="46"/>
  <c r="GS16" i="46"/>
  <c r="FX174" i="46"/>
  <c r="FX171" i="46"/>
  <c r="FX54" i="46"/>
  <c r="FX96" i="46"/>
  <c r="FX144" i="46"/>
  <c r="FX241" i="46"/>
  <c r="FX159" i="46"/>
  <c r="FX194" i="46"/>
  <c r="FX170" i="46"/>
  <c r="FX188" i="46"/>
  <c r="FX121" i="46"/>
  <c r="FX139" i="46"/>
  <c r="FX276" i="46"/>
  <c r="FX173" i="46"/>
  <c r="FX286" i="46"/>
  <c r="FX157" i="46"/>
  <c r="FX239" i="46"/>
  <c r="FX268" i="46"/>
  <c r="FX299" i="46"/>
  <c r="FX129" i="46"/>
  <c r="FX306" i="46"/>
  <c r="FX263" i="46"/>
  <c r="FX214" i="46"/>
  <c r="FX227" i="46"/>
  <c r="FX108" i="46"/>
  <c r="FX262" i="46"/>
  <c r="FX232" i="46"/>
  <c r="FX98" i="46"/>
  <c r="FX234" i="46"/>
  <c r="FX255" i="46"/>
  <c r="FX230" i="46"/>
  <c r="FX256" i="46"/>
  <c r="FX310" i="46"/>
  <c r="FX197" i="46"/>
  <c r="FX118" i="46"/>
  <c r="FX111" i="46"/>
  <c r="FX266" i="46"/>
  <c r="FX70" i="46"/>
  <c r="FX69" i="46"/>
  <c r="FX298" i="46"/>
  <c r="FX301" i="46"/>
  <c r="FX221" i="46"/>
  <c r="FX81" i="46"/>
  <c r="FX211" i="46"/>
  <c r="FX195" i="46"/>
  <c r="FX201" i="46"/>
  <c r="FX130" i="46"/>
  <c r="FX225" i="46"/>
  <c r="FX271" i="46"/>
  <c r="FX302" i="46"/>
  <c r="FX154" i="46"/>
  <c r="FX303" i="46"/>
  <c r="FX163" i="46"/>
  <c r="FX250" i="46"/>
  <c r="FX143" i="46"/>
  <c r="FX248" i="46"/>
  <c r="FX257" i="46"/>
  <c r="FX151" i="46"/>
  <c r="FX113" i="46"/>
  <c r="FX284" i="46"/>
  <c r="FX148" i="46"/>
  <c r="FX270" i="46"/>
  <c r="FX66" i="46"/>
  <c r="FX187" i="46"/>
  <c r="FX216" i="46"/>
  <c r="FX152" i="46"/>
  <c r="FX92" i="46"/>
  <c r="FX285" i="46"/>
  <c r="FX156" i="46"/>
  <c r="FX273" i="46"/>
  <c r="FX222" i="46"/>
  <c r="FX72" i="46"/>
  <c r="FX21" i="46"/>
  <c r="FX100" i="46"/>
  <c r="FX95" i="46"/>
  <c r="FX109" i="46"/>
  <c r="FX191" i="46"/>
  <c r="FX166" i="46"/>
  <c r="FX97" i="46"/>
  <c r="FX114" i="46"/>
  <c r="FX279" i="46"/>
  <c r="FX249" i="46"/>
  <c r="FX63" i="46"/>
  <c r="FX315" i="46"/>
  <c r="FX304" i="46"/>
  <c r="FX291" i="46"/>
  <c r="FX68" i="46"/>
  <c r="FX325" i="46"/>
  <c r="FX311" i="46"/>
  <c r="FX183" i="46"/>
  <c r="FX76" i="46"/>
  <c r="FX140" i="46"/>
  <c r="FX184" i="46"/>
  <c r="FX264" i="46"/>
  <c r="FX86" i="46"/>
  <c r="FX160" i="46"/>
  <c r="FX294" i="46"/>
  <c r="FX224" i="46"/>
  <c r="FX60" i="46"/>
  <c r="FX238" i="46"/>
  <c r="FX169" i="46"/>
  <c r="FX265" i="46"/>
  <c r="FX198" i="46"/>
  <c r="FX102" i="46"/>
  <c r="FX220" i="46"/>
  <c r="FX219" i="46"/>
  <c r="FX168" i="46"/>
  <c r="FX78" i="46"/>
  <c r="FX88" i="46"/>
  <c r="FX207" i="46"/>
  <c r="FX217" i="46"/>
  <c r="FX112" i="46"/>
  <c r="FX89" i="46"/>
  <c r="FX107" i="46"/>
  <c r="FX305" i="46"/>
  <c r="FX280" i="46"/>
  <c r="FX77" i="46"/>
  <c r="FX252" i="46"/>
  <c r="FX199" i="46"/>
  <c r="FX164" i="46"/>
  <c r="FX52" i="46"/>
  <c r="FX267" i="46"/>
  <c r="FX193" i="46"/>
  <c r="FX132" i="46"/>
  <c r="FX65" i="46"/>
  <c r="FX269" i="46"/>
  <c r="FX202" i="46"/>
  <c r="FX162" i="46"/>
  <c r="FX231" i="46"/>
  <c r="FX309" i="46"/>
  <c r="FX316" i="46"/>
  <c r="FX246" i="46"/>
  <c r="FX82" i="46"/>
  <c r="FX115" i="46"/>
  <c r="FX283" i="46"/>
  <c r="FX236" i="46"/>
  <c r="FX245" i="46"/>
  <c r="FX312" i="46"/>
  <c r="FX136" i="46"/>
  <c r="FX93" i="46"/>
  <c r="FX61" i="46"/>
  <c r="FX71" i="46"/>
  <c r="FX178" i="46"/>
  <c r="FX259" i="46"/>
  <c r="FX135" i="46"/>
  <c r="FX210" i="46"/>
  <c r="FX67" i="46"/>
  <c r="FX138" i="46"/>
  <c r="FX237" i="46"/>
  <c r="FX260" i="46"/>
  <c r="FX99" i="46"/>
  <c r="FX292" i="46"/>
  <c r="FX131" i="46"/>
  <c r="FX165" i="46"/>
  <c r="FX91" i="46"/>
  <c r="FX318" i="46"/>
  <c r="FX287" i="46"/>
  <c r="FX206" i="46"/>
  <c r="FX80" i="46"/>
  <c r="FX150" i="46"/>
  <c r="FX254" i="46"/>
  <c r="FX243" i="46"/>
  <c r="FX200" i="46"/>
  <c r="FX146" i="46"/>
  <c r="FX180" i="46"/>
  <c r="FX308" i="46"/>
  <c r="FX278" i="46"/>
  <c r="FX321" i="46"/>
  <c r="FX142" i="46"/>
  <c r="FX313" i="46"/>
  <c r="FX175" i="46"/>
  <c r="FX223" i="46"/>
  <c r="FX79" i="46"/>
  <c r="II58" i="46"/>
  <c r="II24" i="46"/>
  <c r="II48" i="46"/>
  <c r="II78" i="46"/>
  <c r="II26" i="46"/>
  <c r="II25" i="46"/>
  <c r="II22" i="46"/>
  <c r="II63" i="46"/>
  <c r="II79" i="46"/>
  <c r="II201" i="46"/>
  <c r="II16" i="46"/>
  <c r="II30" i="46"/>
  <c r="II47" i="46"/>
  <c r="II76" i="46"/>
  <c r="II32" i="46"/>
  <c r="II45" i="46"/>
  <c r="II37" i="46"/>
  <c r="II57" i="46"/>
  <c r="II69" i="46"/>
  <c r="II18" i="46"/>
  <c r="II34" i="46"/>
  <c r="II75" i="46"/>
  <c r="II62" i="46"/>
  <c r="II54" i="46"/>
  <c r="II17" i="46"/>
  <c r="II29" i="46"/>
  <c r="II77" i="46"/>
  <c r="II52" i="46"/>
  <c r="II65" i="46"/>
  <c r="II21" i="46"/>
  <c r="II55" i="46"/>
  <c r="II242" i="46"/>
  <c r="II33" i="46"/>
  <c r="II27" i="46"/>
  <c r="II64" i="46"/>
  <c r="II50" i="46"/>
  <c r="II80" i="46"/>
  <c r="II72" i="46"/>
  <c r="II53" i="46"/>
  <c r="II74" i="46"/>
  <c r="II66" i="46"/>
  <c r="II51" i="46"/>
  <c r="II31" i="46"/>
  <c r="II35" i="46"/>
  <c r="II20" i="46"/>
  <c r="II36" i="46"/>
  <c r="II67" i="46"/>
  <c r="II46" i="46"/>
  <c r="II38" i="46"/>
  <c r="II23" i="46"/>
  <c r="II71" i="46"/>
  <c r="II19" i="46"/>
  <c r="II15" i="46"/>
  <c r="II68" i="46"/>
  <c r="II28" i="46"/>
  <c r="II70" i="46"/>
  <c r="II49" i="46"/>
  <c r="II56" i="46"/>
  <c r="II97" i="46"/>
  <c r="FW15" i="46"/>
  <c r="FX41" i="46"/>
  <c r="FX27" i="46"/>
  <c r="FX48" i="46"/>
  <c r="FX34" i="46"/>
  <c r="FX45" i="46"/>
  <c r="FX32" i="46"/>
  <c r="FX49" i="46"/>
  <c r="FX19" i="46"/>
  <c r="FX26" i="46"/>
  <c r="FX25" i="46"/>
  <c r="FX22" i="46"/>
  <c r="FX31" i="46"/>
  <c r="FX18" i="46"/>
  <c r="FX47" i="46"/>
  <c r="FX20" i="46"/>
  <c r="FX30" i="46"/>
  <c r="FX35" i="46"/>
  <c r="FX28" i="46"/>
  <c r="FX29" i="46"/>
  <c r="FX24" i="46"/>
  <c r="FX42" i="46"/>
  <c r="FX15" i="46"/>
  <c r="FX16" i="46"/>
  <c r="FX50" i="46"/>
  <c r="FX46" i="46"/>
  <c r="FX43" i="46"/>
  <c r="FX39" i="46"/>
  <c r="FX36" i="46"/>
  <c r="FX51" i="46"/>
  <c r="FX38" i="46"/>
  <c r="FX44" i="46"/>
  <c r="FX33" i="46"/>
  <c r="FX17" i="46"/>
  <c r="FX23" i="46"/>
  <c r="FX37" i="46"/>
  <c r="FX40" i="46"/>
  <c r="FB47" i="46"/>
  <c r="FB27" i="46"/>
  <c r="FB73" i="46"/>
  <c r="FB61" i="46"/>
  <c r="FB31" i="46"/>
  <c r="FB75" i="46"/>
  <c r="HN95" i="46"/>
  <c r="HN15" i="46"/>
  <c r="FB41" i="46"/>
  <c r="FB42" i="46"/>
  <c r="FB26" i="46"/>
  <c r="FB76" i="46"/>
  <c r="FB72" i="46"/>
  <c r="FB29" i="46"/>
  <c r="FB46" i="46"/>
  <c r="FB78" i="46"/>
  <c r="FB77" i="46"/>
  <c r="FB59" i="46"/>
  <c r="FB34" i="46"/>
  <c r="FB36" i="46"/>
  <c r="FB37" i="46"/>
  <c r="FB43" i="46"/>
  <c r="FB44" i="46"/>
  <c r="FB32" i="46"/>
  <c r="FB30" i="46"/>
  <c r="FB40" i="46"/>
  <c r="FB39" i="46"/>
  <c r="FB33" i="46"/>
  <c r="FB38" i="46"/>
  <c r="FB79" i="46"/>
  <c r="FB74" i="46"/>
  <c r="FB80" i="46"/>
  <c r="FB35" i="46"/>
  <c r="FB28" i="46"/>
  <c r="FB60" i="46"/>
  <c r="JD297" i="46"/>
  <c r="JD105" i="46"/>
  <c r="JD114" i="46"/>
  <c r="JD227" i="46"/>
  <c r="JD107" i="46"/>
  <c r="JD225" i="46"/>
  <c r="JD83" i="46"/>
  <c r="JD243" i="46"/>
  <c r="JD247" i="46"/>
  <c r="JD194" i="46"/>
  <c r="JD213" i="46"/>
  <c r="JD319" i="46"/>
  <c r="JD322" i="46"/>
  <c r="JD284" i="46"/>
  <c r="JD217" i="46"/>
  <c r="JD144" i="46"/>
  <c r="JD118" i="46"/>
  <c r="JD318" i="46"/>
  <c r="JD191" i="46"/>
  <c r="JD210" i="46"/>
  <c r="JD262" i="46"/>
  <c r="JD201" i="46"/>
  <c r="JD135" i="46"/>
  <c r="JD290" i="46"/>
  <c r="JD123" i="46"/>
  <c r="JD280" i="46"/>
  <c r="JD304" i="46"/>
  <c r="JD287" i="46"/>
  <c r="JD301" i="46"/>
  <c r="JD90" i="46"/>
  <c r="JD159" i="46"/>
  <c r="JD321" i="46"/>
  <c r="JD148" i="46"/>
  <c r="JD286" i="46"/>
  <c r="HN156" i="46"/>
  <c r="HN305" i="46"/>
  <c r="HN303" i="46"/>
  <c r="HN164" i="46"/>
  <c r="HN289" i="46"/>
  <c r="HN140" i="46"/>
  <c r="HN198" i="46"/>
  <c r="HN76" i="46"/>
  <c r="HN85" i="46"/>
  <c r="HN205" i="46"/>
  <c r="HN124" i="46"/>
  <c r="HN148" i="46"/>
  <c r="HN294" i="46"/>
  <c r="HN230" i="46"/>
  <c r="HN126" i="46"/>
  <c r="HN127" i="46"/>
  <c r="HN298" i="46"/>
  <c r="HN213" i="46"/>
  <c r="HN129" i="46"/>
  <c r="HN72" i="46"/>
  <c r="HN299" i="46"/>
  <c r="HN102" i="46"/>
  <c r="HN163" i="46"/>
  <c r="HN226" i="46"/>
  <c r="HN109" i="46"/>
  <c r="HN228" i="46"/>
  <c r="HN283" i="46"/>
  <c r="HN262" i="46"/>
  <c r="HN227" i="46"/>
  <c r="GS24" i="46"/>
  <c r="GS17" i="46"/>
  <c r="GS22" i="46"/>
  <c r="GS18" i="46"/>
  <c r="GS20" i="46"/>
  <c r="GS19" i="46"/>
  <c r="GS23" i="46"/>
  <c r="GS21" i="46"/>
  <c r="GS15" i="46"/>
  <c r="II265" i="46"/>
  <c r="II180" i="46"/>
  <c r="II279" i="46"/>
  <c r="II293" i="46"/>
  <c r="II290" i="46"/>
  <c r="JD124" i="46"/>
  <c r="JD251" i="46"/>
  <c r="JD184" i="46"/>
  <c r="JD271" i="46"/>
  <c r="JD241" i="46"/>
  <c r="JD151" i="46"/>
  <c r="JD113" i="46"/>
  <c r="JD203" i="46"/>
  <c r="JD220" i="46"/>
  <c r="JD195" i="46"/>
  <c r="JD142" i="46"/>
  <c r="II141" i="46"/>
  <c r="II239" i="46"/>
  <c r="II188" i="46"/>
  <c r="II145" i="46"/>
  <c r="II149" i="46"/>
  <c r="II138" i="46"/>
  <c r="II264" i="46"/>
  <c r="II114" i="46"/>
  <c r="II297" i="46"/>
  <c r="JD104" i="46"/>
  <c r="JD163" i="46"/>
  <c r="JD174" i="46"/>
  <c r="JD278" i="46"/>
  <c r="JD182" i="46"/>
  <c r="JD261" i="46"/>
  <c r="JD111" i="46"/>
  <c r="JD136" i="46"/>
  <c r="JD288" i="46"/>
  <c r="JD103" i="46"/>
  <c r="JD298" i="46"/>
  <c r="II228" i="46"/>
  <c r="II185" i="46"/>
  <c r="II153" i="46"/>
  <c r="II176" i="46"/>
  <c r="II315" i="46"/>
  <c r="II318" i="46"/>
  <c r="II252" i="46"/>
  <c r="II123" i="46"/>
  <c r="II105" i="46"/>
  <c r="II257" i="46"/>
  <c r="II322" i="46"/>
  <c r="II134" i="46"/>
  <c r="II305" i="46"/>
  <c r="II210" i="46"/>
  <c r="II81" i="46"/>
  <c r="JD199" i="46"/>
  <c r="JD265" i="46"/>
  <c r="JD120" i="46"/>
  <c r="JD185" i="46"/>
  <c r="JD258" i="46"/>
  <c r="JD161" i="46"/>
  <c r="JD324" i="46"/>
  <c r="JD323" i="46"/>
  <c r="JD178" i="46"/>
  <c r="JD249" i="46"/>
  <c r="II261" i="46"/>
  <c r="II129" i="46"/>
  <c r="II220" i="46"/>
  <c r="II106" i="46"/>
  <c r="II226" i="46"/>
  <c r="II193" i="46"/>
  <c r="II212" i="46"/>
  <c r="II274" i="46"/>
  <c r="FB81" i="46"/>
  <c r="II214" i="46"/>
  <c r="II189" i="46"/>
  <c r="II133" i="46"/>
  <c r="II276" i="46"/>
  <c r="II255" i="46"/>
  <c r="II256" i="46"/>
  <c r="II240" i="46"/>
  <c r="JD230" i="46"/>
  <c r="JD248" i="46"/>
  <c r="JD179" i="46"/>
  <c r="JD143" i="46"/>
  <c r="JD292" i="46"/>
  <c r="JD306" i="46"/>
  <c r="JD130" i="46"/>
  <c r="JD281" i="46"/>
  <c r="JD206" i="46"/>
  <c r="JD291" i="46"/>
  <c r="II301" i="46"/>
  <c r="II179" i="46"/>
  <c r="II312" i="46"/>
  <c r="II177" i="46"/>
  <c r="II267" i="46"/>
  <c r="II321" i="46"/>
  <c r="II251" i="46"/>
  <c r="II192" i="46"/>
  <c r="JD85" i="46"/>
  <c r="FB45" i="46"/>
  <c r="II170" i="46"/>
  <c r="II41" i="46"/>
  <c r="JD313" i="46"/>
  <c r="JD175" i="46"/>
  <c r="JD112" i="46"/>
  <c r="JD187" i="46"/>
  <c r="JD214" i="46"/>
  <c r="JD169" i="46"/>
  <c r="JD125" i="46"/>
  <c r="JD221" i="46"/>
  <c r="JD139" i="46"/>
  <c r="JD308" i="46"/>
  <c r="II285" i="46"/>
  <c r="II196" i="46"/>
  <c r="II310" i="46"/>
  <c r="II258" i="46"/>
  <c r="II309" i="46"/>
  <c r="II111" i="46"/>
  <c r="II313" i="46"/>
  <c r="II127" i="46"/>
  <c r="II88" i="46"/>
  <c r="II102" i="46"/>
  <c r="HN235" i="46"/>
  <c r="HN139" i="46"/>
  <c r="HN204" i="46"/>
  <c r="HN272" i="46"/>
  <c r="HN143" i="46"/>
  <c r="HN297" i="46"/>
  <c r="HN301" i="46"/>
  <c r="HN320" i="46"/>
  <c r="HN318" i="46"/>
  <c r="HN286" i="46"/>
  <c r="HN292" i="46"/>
  <c r="HN91" i="46"/>
  <c r="HN152" i="46"/>
  <c r="HN232" i="46"/>
  <c r="HN275" i="46"/>
  <c r="HN52" i="46"/>
  <c r="HN182" i="46"/>
  <c r="HN308" i="46"/>
  <c r="HN159" i="46"/>
  <c r="HN269" i="46"/>
  <c r="HN115" i="46"/>
  <c r="HN241" i="46"/>
  <c r="HN307" i="46"/>
  <c r="HN154" i="46"/>
  <c r="HN238" i="46"/>
  <c r="HN177" i="46"/>
  <c r="HN186" i="46"/>
  <c r="HN68" i="46"/>
  <c r="HN218" i="46"/>
  <c r="HN59" i="46"/>
  <c r="HN214" i="46"/>
  <c r="HN212" i="46"/>
  <c r="HN274" i="46"/>
  <c r="HN66" i="46"/>
  <c r="HN150" i="46"/>
  <c r="HN223" i="46"/>
  <c r="HN112" i="46"/>
  <c r="HN317" i="46"/>
  <c r="HN107" i="46"/>
  <c r="HN300" i="46"/>
  <c r="HN179" i="46"/>
  <c r="HN221" i="46"/>
  <c r="HN251" i="46"/>
  <c r="HN219" i="46"/>
  <c r="HN225" i="46"/>
  <c r="HN57" i="46"/>
  <c r="HN296" i="46"/>
  <c r="HN254" i="46"/>
  <c r="HN257" i="46"/>
  <c r="HN53" i="46"/>
  <c r="HN252" i="46"/>
  <c r="HN187" i="46"/>
  <c r="HN222" i="46"/>
  <c r="HN80" i="46"/>
  <c r="HN121" i="46"/>
  <c r="HN190" i="46"/>
  <c r="HN193" i="46"/>
  <c r="HN89" i="46"/>
  <c r="HN310" i="46"/>
  <c r="HN231" i="46"/>
  <c r="HN87" i="46"/>
  <c r="HN101" i="46"/>
  <c r="HN315" i="46"/>
  <c r="HN135" i="46"/>
  <c r="HN134" i="46"/>
  <c r="HN128" i="46"/>
  <c r="HN237" i="46"/>
  <c r="HN245" i="46"/>
  <c r="HN264" i="46"/>
  <c r="HN114" i="46"/>
  <c r="HN248" i="46"/>
  <c r="HN240" i="46"/>
  <c r="HN316" i="46"/>
  <c r="HN325" i="46"/>
  <c r="HN202" i="46"/>
  <c r="HN233" i="46"/>
  <c r="HN151" i="46"/>
  <c r="HN50" i="46"/>
  <c r="HN176" i="46"/>
  <c r="HN265" i="46"/>
  <c r="HN236" i="46"/>
  <c r="HN97" i="46"/>
  <c r="HN239" i="46"/>
  <c r="HN266" i="46"/>
  <c r="HN169" i="46"/>
  <c r="HN189" i="46"/>
  <c r="HN106" i="46"/>
  <c r="HN184" i="46"/>
  <c r="HN172" i="46"/>
  <c r="HN77" i="46"/>
  <c r="HN55" i="46"/>
  <c r="HN67" i="46"/>
  <c r="HN138" i="46"/>
  <c r="HN142" i="46"/>
  <c r="HN243" i="46"/>
  <c r="HN224" i="46"/>
  <c r="HN174" i="46"/>
  <c r="HN261" i="46"/>
  <c r="HN246" i="46"/>
  <c r="HN207" i="46"/>
  <c r="HN111" i="46"/>
  <c r="HN136" i="46"/>
  <c r="HN108" i="46"/>
  <c r="HN314" i="46"/>
  <c r="HN200" i="46"/>
  <c r="HN122" i="46"/>
  <c r="HN249" i="46"/>
  <c r="HN84" i="46"/>
  <c r="HN273" i="46"/>
  <c r="HN319" i="46"/>
  <c r="HN217" i="46"/>
  <c r="HN99" i="46"/>
  <c r="HN280" i="46"/>
  <c r="HN244" i="46"/>
  <c r="HN120" i="46"/>
  <c r="HN157" i="46"/>
  <c r="HN229" i="46"/>
  <c r="HN255" i="46"/>
  <c r="HN153" i="46"/>
  <c r="HN166" i="46"/>
  <c r="HN167" i="46"/>
  <c r="HN282" i="46"/>
  <c r="HN141" i="46"/>
  <c r="HN313" i="46"/>
  <c r="HN162" i="46"/>
  <c r="HN130" i="46"/>
  <c r="HN281" i="46"/>
  <c r="HN197" i="46"/>
  <c r="HN119" i="46"/>
  <c r="HN133" i="46"/>
  <c r="HN116" i="46"/>
  <c r="HN92" i="46"/>
  <c r="HN132" i="46"/>
  <c r="HN259" i="46"/>
  <c r="HN324" i="46"/>
  <c r="HN103" i="46"/>
  <c r="HN78" i="46"/>
  <c r="HN263" i="46"/>
  <c r="HN195" i="46"/>
  <c r="HN293" i="46"/>
  <c r="HN58" i="46"/>
  <c r="HN188" i="46"/>
  <c r="HN117" i="46"/>
  <c r="HN260" i="46"/>
  <c r="HN161" i="46"/>
  <c r="HN208" i="46"/>
  <c r="HN131" i="46"/>
  <c r="HN271" i="46"/>
  <c r="HN105" i="46"/>
  <c r="HN302" i="46"/>
  <c r="HN54" i="46"/>
  <c r="HN256" i="46"/>
  <c r="HN323" i="46"/>
  <c r="HN321" i="46"/>
  <c r="HN312" i="46"/>
  <c r="HN304" i="46"/>
  <c r="HN170" i="46"/>
  <c r="HN137" i="46"/>
  <c r="HN183" i="46"/>
  <c r="HN178" i="46"/>
  <c r="HN194" i="46"/>
  <c r="HN168" i="46"/>
  <c r="HN98" i="46"/>
  <c r="HN267" i="46"/>
  <c r="HN110" i="46"/>
  <c r="HN311" i="46"/>
  <c r="HN75" i="46"/>
  <c r="HN81" i="46"/>
  <c r="HN270" i="46"/>
  <c r="HN268" i="46"/>
  <c r="HN173" i="46"/>
  <c r="HN253" i="46"/>
  <c r="HN203" i="46"/>
  <c r="HN201" i="46"/>
  <c r="HN247" i="46"/>
  <c r="HN181" i="46"/>
  <c r="HN309" i="46"/>
  <c r="HN144" i="46"/>
  <c r="HN278" i="46"/>
  <c r="HN277" i="46"/>
  <c r="HN196" i="46"/>
  <c r="HN160" i="46"/>
  <c r="HN209" i="46"/>
  <c r="HN113" i="46"/>
  <c r="HN250" i="46"/>
  <c r="HN147" i="46"/>
  <c r="HN145" i="46"/>
  <c r="HN191" i="46"/>
  <c r="HN60" i="46"/>
  <c r="HN291" i="46"/>
  <c r="HN234" i="46"/>
  <c r="HN215" i="46"/>
  <c r="HN64" i="46"/>
  <c r="HN118" i="46"/>
  <c r="HN146" i="46"/>
  <c r="HN284" i="46"/>
  <c r="HN88" i="46"/>
  <c r="HN285" i="46"/>
  <c r="HN290" i="46"/>
  <c r="HN258" i="46"/>
  <c r="HN295" i="46"/>
  <c r="HN288" i="46"/>
  <c r="HN242" i="46"/>
  <c r="HN210" i="46"/>
  <c r="HN220" i="46"/>
  <c r="HN185" i="46"/>
  <c r="HN306" i="46"/>
  <c r="HN155" i="46"/>
  <c r="HN46" i="46"/>
  <c r="HN74" i="46"/>
  <c r="HN70" i="46"/>
  <c r="II120" i="46"/>
  <c r="II128" i="46"/>
  <c r="II211" i="46"/>
  <c r="II300" i="46"/>
  <c r="II227" i="46"/>
  <c r="II116" i="46"/>
  <c r="II147" i="46"/>
  <c r="II209" i="46"/>
  <c r="II243" i="46"/>
  <c r="II109" i="46"/>
  <c r="II146" i="46"/>
  <c r="II122" i="46"/>
  <c r="II169" i="46"/>
  <c r="II266" i="46"/>
  <c r="II139" i="46"/>
  <c r="II223" i="46"/>
  <c r="II110" i="46"/>
  <c r="II155" i="46"/>
  <c r="II186" i="46"/>
  <c r="II259" i="46"/>
  <c r="II157" i="46"/>
  <c r="II230" i="46"/>
  <c r="II244" i="46"/>
  <c r="II219" i="46"/>
  <c r="II235" i="46"/>
  <c r="II130" i="46"/>
  <c r="II132" i="46"/>
  <c r="II172" i="46"/>
  <c r="II40" i="46"/>
  <c r="II43" i="46"/>
  <c r="II44" i="46"/>
  <c r="II61" i="46"/>
  <c r="II164" i="46"/>
  <c r="II171" i="46"/>
  <c r="II260" i="46"/>
  <c r="II213" i="46"/>
  <c r="II249" i="46"/>
  <c r="II103" i="46"/>
  <c r="II131" i="46"/>
  <c r="II113" i="46"/>
  <c r="II254" i="46"/>
  <c r="II314" i="46"/>
  <c r="II135" i="46"/>
  <c r="II142" i="46"/>
  <c r="II181" i="46"/>
  <c r="II159" i="46"/>
  <c r="II272" i="46"/>
  <c r="II250" i="46"/>
  <c r="II262" i="46"/>
  <c r="II206" i="46"/>
  <c r="II273" i="46"/>
  <c r="II317" i="46"/>
  <c r="II115" i="46"/>
  <c r="II241" i="46"/>
  <c r="II87" i="46"/>
  <c r="II86" i="46"/>
  <c r="II82" i="46"/>
  <c r="II95" i="46"/>
  <c r="II93" i="46"/>
  <c r="II42" i="46"/>
  <c r="II39" i="46"/>
  <c r="II90" i="46"/>
  <c r="II225" i="46"/>
  <c r="II140" i="46"/>
  <c r="II294" i="46"/>
  <c r="II191" i="46"/>
  <c r="II162" i="46"/>
  <c r="II238" i="46"/>
  <c r="II183" i="46"/>
  <c r="II224" i="46"/>
  <c r="II108" i="46"/>
  <c r="II198" i="46"/>
  <c r="II107" i="46"/>
  <c r="II236" i="46"/>
  <c r="II184" i="46"/>
  <c r="II160" i="46"/>
  <c r="II187" i="46"/>
  <c r="II296" i="46"/>
  <c r="II283" i="46"/>
  <c r="II306" i="46"/>
  <c r="II287" i="46"/>
  <c r="II307" i="46"/>
  <c r="II268" i="46"/>
  <c r="II163" i="46"/>
  <c r="II304" i="46"/>
  <c r="II282" i="46"/>
  <c r="II292" i="46"/>
  <c r="II207" i="46"/>
  <c r="II237" i="46"/>
  <c r="II295" i="46"/>
  <c r="II96" i="46"/>
  <c r="II94" i="46"/>
  <c r="II83" i="46"/>
  <c r="II99" i="46"/>
  <c r="II89" i="46"/>
  <c r="II291" i="46"/>
  <c r="II158" i="46"/>
  <c r="II253" i="46"/>
  <c r="II232" i="46"/>
  <c r="II202" i="46"/>
  <c r="II263" i="46"/>
  <c r="II269" i="46"/>
  <c r="II231" i="46"/>
  <c r="II126" i="46"/>
  <c r="II156" i="46"/>
  <c r="II299" i="46"/>
  <c r="II124" i="46"/>
  <c r="II118" i="46"/>
  <c r="II323" i="46"/>
  <c r="II144" i="46"/>
  <c r="II204" i="46"/>
  <c r="II148" i="46"/>
  <c r="II270" i="46"/>
  <c r="II203" i="46"/>
  <c r="II125" i="46"/>
  <c r="II324" i="46"/>
  <c r="II286" i="46"/>
  <c r="II150" i="46"/>
  <c r="II233" i="46"/>
  <c r="II302" i="46"/>
  <c r="II275" i="46"/>
  <c r="II182" i="46"/>
  <c r="II98" i="46"/>
  <c r="II100" i="46"/>
  <c r="II190" i="46"/>
  <c r="II278" i="46"/>
  <c r="II246" i="46"/>
  <c r="II197" i="46"/>
  <c r="II280" i="46"/>
  <c r="II289" i="46"/>
  <c r="II112" i="46"/>
  <c r="II320" i="46"/>
  <c r="II104" i="46"/>
  <c r="II151" i="46"/>
  <c r="II174" i="46"/>
  <c r="II316" i="46"/>
  <c r="II119" i="46"/>
  <c r="II143" i="46"/>
  <c r="II165" i="46"/>
  <c r="II248" i="46"/>
  <c r="II222" i="46"/>
  <c r="II166" i="46"/>
  <c r="II137" i="46"/>
  <c r="II194" i="46"/>
  <c r="II229" i="46"/>
  <c r="II319" i="46"/>
  <c r="II221" i="46"/>
  <c r="II175" i="46"/>
  <c r="II195" i="46"/>
  <c r="II284" i="46"/>
  <c r="II121" i="46"/>
  <c r="II161" i="46"/>
  <c r="II84" i="46"/>
  <c r="II92" i="46"/>
  <c r="II91" i="46"/>
  <c r="II101" i="46"/>
  <c r="II60" i="46"/>
  <c r="II85" i="46"/>
  <c r="II59" i="46"/>
  <c r="II215" i="46"/>
  <c r="II303" i="46"/>
  <c r="II271" i="46"/>
  <c r="II117" i="46"/>
  <c r="II217" i="46"/>
  <c r="II216" i="46"/>
  <c r="II208" i="46"/>
  <c r="II154" i="46"/>
  <c r="II152" i="46"/>
  <c r="II200" i="46"/>
  <c r="II199" i="46"/>
  <c r="II311" i="46"/>
  <c r="II136" i="46"/>
  <c r="II325" i="46"/>
  <c r="II205" i="46"/>
  <c r="II167" i="46"/>
  <c r="II218" i="46"/>
  <c r="II245" i="46"/>
  <c r="II308" i="46"/>
  <c r="II234" i="46"/>
  <c r="II277" i="46"/>
  <c r="II288" i="46"/>
  <c r="II168" i="46"/>
  <c r="II178" i="46"/>
  <c r="II247" i="46"/>
  <c r="II281" i="46"/>
  <c r="II298" i="46"/>
  <c r="II173" i="46"/>
  <c r="HN287" i="46"/>
  <c r="HN149" i="46"/>
  <c r="HN61" i="46"/>
  <c r="HN73" i="46"/>
  <c r="HN165" i="46"/>
  <c r="HN51" i="46"/>
  <c r="HN279" i="46"/>
  <c r="HN322" i="46"/>
  <c r="HN123" i="46"/>
  <c r="HN90" i="46"/>
  <c r="HN49" i="46"/>
  <c r="HN206" i="46"/>
  <c r="HN211" i="46"/>
  <c r="HN45" i="46"/>
  <c r="HN71" i="46"/>
  <c r="HN158" i="46"/>
  <c r="HN96" i="46"/>
  <c r="HN86" i="46"/>
  <c r="HN48" i="46"/>
  <c r="HN65" i="46"/>
  <c r="HN93" i="46"/>
  <c r="HN94" i="46"/>
  <c r="HN47" i="46"/>
  <c r="HN192" i="46"/>
  <c r="HN100" i="46"/>
  <c r="HN69" i="46"/>
  <c r="HN56" i="46"/>
  <c r="HN62" i="46"/>
  <c r="HN216" i="46"/>
  <c r="HN171" i="46"/>
  <c r="HN125" i="46"/>
  <c r="HN276" i="46"/>
  <c r="HN79" i="46"/>
  <c r="HN83" i="46"/>
  <c r="HN199" i="46"/>
  <c r="HN104" i="46"/>
  <c r="HN175" i="46"/>
  <c r="HN180" i="46"/>
  <c r="HN82" i="46"/>
  <c r="JD172" i="46"/>
  <c r="JD294" i="46"/>
  <c r="JD305" i="46"/>
  <c r="JD209" i="46"/>
  <c r="JD315" i="46"/>
  <c r="JD116" i="46"/>
  <c r="JD307" i="46"/>
  <c r="JD246" i="46"/>
  <c r="JD166" i="46"/>
  <c r="JD211" i="46"/>
  <c r="JD254" i="46"/>
  <c r="JD236" i="46"/>
  <c r="JD325" i="46"/>
  <c r="JD147" i="46"/>
  <c r="JD193" i="46"/>
  <c r="JD150" i="46"/>
  <c r="JD257" i="46"/>
  <c r="JD277" i="46"/>
  <c r="JD263" i="46"/>
  <c r="JD270" i="46"/>
  <c r="JD205" i="46"/>
  <c r="JD154" i="46"/>
  <c r="JD133" i="46"/>
  <c r="JD260" i="46"/>
  <c r="JD138" i="46"/>
  <c r="JD149" i="46"/>
  <c r="JD224" i="46"/>
  <c r="JD132" i="46"/>
  <c r="JD101" i="46"/>
  <c r="JD98" i="46"/>
  <c r="JD81" i="46"/>
  <c r="JD96" i="46"/>
  <c r="JD102" i="46"/>
  <c r="JD240" i="46"/>
  <c r="JD252" i="46"/>
  <c r="JD171" i="46"/>
  <c r="JD158" i="46"/>
  <c r="JD238" i="46"/>
  <c r="JD222" i="46"/>
  <c r="JD314" i="46"/>
  <c r="JD212" i="46"/>
  <c r="JD317" i="46"/>
  <c r="JD173" i="46"/>
  <c r="JD229" i="46"/>
  <c r="JD115" i="46"/>
  <c r="JD253" i="46"/>
  <c r="JD109" i="46"/>
  <c r="JD164" i="46"/>
  <c r="JD276" i="46"/>
  <c r="JD274" i="46"/>
  <c r="JD141" i="46"/>
  <c r="JD231" i="46"/>
  <c r="JD156" i="46"/>
  <c r="JD259" i="46"/>
  <c r="JD146" i="46"/>
  <c r="JD283" i="46"/>
  <c r="JD268" i="46"/>
  <c r="JD128" i="46"/>
  <c r="JD302" i="46"/>
  <c r="JD219" i="46"/>
  <c r="JD140" i="46"/>
  <c r="JD97" i="46"/>
  <c r="JD88" i="46"/>
  <c r="JD94" i="46"/>
  <c r="JD47" i="46"/>
  <c r="JD82" i="46"/>
  <c r="JD99" i="46"/>
  <c r="JD208" i="46"/>
  <c r="JD300" i="46"/>
  <c r="JD272" i="46"/>
  <c r="JD183" i="46"/>
  <c r="JD160" i="46"/>
  <c r="JD137" i="46"/>
  <c r="JD275" i="46"/>
  <c r="JD110" i="46"/>
  <c r="JD250" i="46"/>
  <c r="JD106" i="46"/>
  <c r="JD162" i="46"/>
  <c r="JD233" i="46"/>
  <c r="JD186" i="46"/>
  <c r="JD264" i="46"/>
  <c r="JD279" i="46"/>
  <c r="JD311" i="46"/>
  <c r="JD256" i="46"/>
  <c r="JD296" i="46"/>
  <c r="JD309" i="46"/>
  <c r="JD170" i="46"/>
  <c r="JD192" i="46"/>
  <c r="JD196" i="46"/>
  <c r="JD216" i="46"/>
  <c r="JD255" i="46"/>
  <c r="JD223" i="46"/>
  <c r="JD235" i="46"/>
  <c r="JD152" i="46"/>
  <c r="JD273" i="46"/>
  <c r="JD91" i="46"/>
  <c r="JD92" i="46"/>
  <c r="JD93" i="46"/>
  <c r="JD95" i="46"/>
  <c r="JD89" i="46"/>
  <c r="JD134" i="46"/>
  <c r="JD131" i="46"/>
  <c r="JD237" i="46"/>
  <c r="JD234" i="46"/>
  <c r="JD155" i="46"/>
  <c r="JD310" i="46"/>
  <c r="JD145" i="46"/>
  <c r="JD266" i="46"/>
  <c r="JD239" i="46"/>
  <c r="JD129" i="46"/>
  <c r="JD228" i="46"/>
  <c r="JD269" i="46"/>
  <c r="JD289" i="46"/>
  <c r="JD167" i="46"/>
  <c r="JD189" i="46"/>
  <c r="JD267" i="46"/>
  <c r="JD285" i="46"/>
  <c r="JD295" i="46"/>
  <c r="JD242" i="46"/>
  <c r="JD165" i="46"/>
  <c r="JD153" i="46"/>
  <c r="JD299" i="46"/>
  <c r="JD316" i="46"/>
  <c r="JD320" i="46"/>
  <c r="JD157" i="46"/>
  <c r="JD168" i="46"/>
  <c r="JD188" i="46"/>
  <c r="JD86" i="46"/>
  <c r="JD84" i="46"/>
  <c r="JD198" i="46"/>
  <c r="JD176" i="46"/>
  <c r="JD204" i="46"/>
  <c r="JD180" i="46"/>
  <c r="JD121" i="46"/>
  <c r="JD117" i="46"/>
  <c r="JD244" i="46"/>
  <c r="JD226" i="46"/>
  <c r="JD303" i="46"/>
  <c r="JD177" i="46"/>
  <c r="JD293" i="46"/>
  <c r="JD190" i="46"/>
  <c r="JD202" i="46"/>
  <c r="JD215" i="46"/>
  <c r="JD282" i="46"/>
  <c r="JD122" i="46"/>
  <c r="JD200" i="46"/>
  <c r="JD218" i="46"/>
  <c r="JD197" i="46"/>
  <c r="JD207" i="46"/>
  <c r="JD126" i="46"/>
  <c r="JD119" i="46"/>
  <c r="JD232" i="46"/>
  <c r="JD245" i="46"/>
  <c r="JD108" i="46"/>
  <c r="JD312" i="46"/>
  <c r="JD127" i="46"/>
  <c r="JD181" i="46"/>
  <c r="JD87" i="46"/>
  <c r="HN30" i="46"/>
  <c r="HN20" i="46"/>
  <c r="HN29" i="46"/>
  <c r="HN25" i="46"/>
  <c r="HN27" i="46"/>
  <c r="HN38" i="46"/>
  <c r="HN17" i="46"/>
  <c r="HN28" i="46"/>
  <c r="HN39" i="46"/>
  <c r="HN24" i="46"/>
  <c r="HN18" i="46"/>
  <c r="HN43" i="46"/>
  <c r="HN34" i="46"/>
  <c r="HN40" i="46"/>
  <c r="HN19" i="46"/>
  <c r="HN23" i="46"/>
  <c r="HN26" i="46"/>
  <c r="HN42" i="46"/>
  <c r="HN21" i="46"/>
  <c r="HN22" i="46"/>
  <c r="HN41" i="46"/>
  <c r="HN31" i="46"/>
  <c r="HN32" i="46"/>
  <c r="HN33" i="46"/>
  <c r="HN44" i="46"/>
  <c r="HN35" i="46"/>
  <c r="HN36" i="46"/>
  <c r="HN16" i="46"/>
  <c r="HN37" i="46"/>
  <c r="HN63" i="46"/>
  <c r="FB293" i="46"/>
  <c r="FB93" i="46"/>
  <c r="FB322" i="46"/>
  <c r="FB305" i="46"/>
  <c r="FB185" i="46"/>
  <c r="FB211" i="46"/>
  <c r="FB103" i="46"/>
  <c r="FB203" i="46"/>
  <c r="FB324" i="46"/>
  <c r="FB190" i="46"/>
  <c r="FB174" i="46"/>
  <c r="FB182" i="46"/>
  <c r="FB123" i="46"/>
  <c r="FB196" i="46"/>
  <c r="FB127" i="46"/>
  <c r="FB23" i="46"/>
  <c r="FB137" i="46"/>
  <c r="FB100" i="46"/>
  <c r="FB177" i="46"/>
  <c r="AC90" i="45"/>
  <c r="FB265" i="46"/>
  <c r="FB310" i="46"/>
  <c r="FB25" i="46"/>
  <c r="FB162" i="46"/>
  <c r="FB150" i="46"/>
  <c r="FB168" i="46"/>
  <c r="FB90" i="46"/>
  <c r="FB249" i="46"/>
  <c r="FB92" i="46"/>
  <c r="FB237" i="46"/>
  <c r="FB294" i="46"/>
  <c r="FB245" i="46"/>
  <c r="FB70" i="46"/>
  <c r="FB129" i="46"/>
  <c r="FB273" i="46"/>
  <c r="FB17" i="46"/>
  <c r="FB230" i="46"/>
  <c r="FB56" i="46"/>
  <c r="FB151" i="46"/>
  <c r="FB97" i="46"/>
  <c r="FB82" i="46"/>
  <c r="FB124" i="46"/>
  <c r="FB255" i="46"/>
  <c r="FB280" i="46"/>
  <c r="FB218" i="46"/>
  <c r="FB186" i="46"/>
  <c r="FB98" i="46"/>
  <c r="FB105" i="46"/>
  <c r="FB308" i="46"/>
  <c r="FB262" i="46"/>
  <c r="FB200" i="46"/>
  <c r="FB261" i="46"/>
  <c r="FB266" i="46"/>
  <c r="FB83" i="46"/>
  <c r="FB220" i="46"/>
  <c r="FB317" i="46"/>
  <c r="FB221" i="46"/>
  <c r="FB20" i="46"/>
  <c r="AS66" i="45"/>
  <c r="AK19" i="45"/>
  <c r="FB228" i="46"/>
  <c r="AM23" i="45"/>
  <c r="AQ90" i="45"/>
  <c r="AF23" i="45"/>
  <c r="AI23" i="45"/>
  <c r="AM84" i="45"/>
  <c r="AO33" i="45"/>
  <c r="AQ84" i="45"/>
  <c r="AK23" i="45"/>
  <c r="AQ23" i="45"/>
  <c r="AS23" i="45"/>
  <c r="AS33" i="45"/>
  <c r="AK68" i="45"/>
  <c r="AO23" i="45"/>
  <c r="AK33" i="45"/>
  <c r="AC68" i="45"/>
  <c r="AC23" i="45"/>
  <c r="AI68" i="45"/>
  <c r="AC42" i="45"/>
  <c r="FB52" i="46"/>
  <c r="FB314" i="46"/>
  <c r="FB157" i="46"/>
  <c r="FB291" i="46"/>
  <c r="FB87" i="46"/>
  <c r="FB173" i="46"/>
  <c r="FB176" i="46"/>
  <c r="FB231" i="46"/>
  <c r="FB239" i="46"/>
  <c r="FB54" i="46"/>
  <c r="FB67" i="46"/>
  <c r="FB161" i="46"/>
  <c r="FB279" i="46"/>
  <c r="FB271" i="46"/>
  <c r="FB171" i="46"/>
  <c r="FB71" i="46"/>
  <c r="FB156" i="46"/>
  <c r="FB215" i="46"/>
  <c r="FB143" i="46"/>
  <c r="FB213" i="46"/>
  <c r="FB295" i="46"/>
  <c r="FB107" i="46"/>
  <c r="FB219" i="46"/>
  <c r="FB142" i="46"/>
  <c r="GS63" i="46"/>
  <c r="GS25" i="46"/>
  <c r="FB53" i="46"/>
  <c r="FB204" i="46"/>
  <c r="FB214" i="46"/>
  <c r="FB241" i="46"/>
  <c r="FB130" i="46"/>
  <c r="FB65" i="46"/>
  <c r="FB101" i="46"/>
  <c r="FB263" i="46"/>
  <c r="FB120" i="46"/>
  <c r="FB139" i="46"/>
  <c r="FB229" i="46"/>
  <c r="FB135" i="46"/>
  <c r="FB198" i="46"/>
  <c r="FB321" i="46"/>
  <c r="FB267" i="46"/>
  <c r="FB132" i="46"/>
  <c r="FB145" i="46"/>
  <c r="FB114" i="46"/>
  <c r="FB257" i="46"/>
  <c r="FB289" i="46"/>
  <c r="FB153" i="46"/>
  <c r="FB304" i="46"/>
  <c r="FB113" i="46"/>
  <c r="FB281" i="46"/>
  <c r="FB21" i="46"/>
  <c r="FB209" i="46"/>
  <c r="FB288" i="46"/>
  <c r="FB296" i="46"/>
  <c r="FB232" i="46"/>
  <c r="FB242" i="46"/>
  <c r="FB172" i="46"/>
  <c r="FB272" i="46"/>
  <c r="FB51" i="46"/>
  <c r="FB160" i="46"/>
  <c r="FB244" i="46"/>
  <c r="FB191" i="46"/>
  <c r="FB207" i="46"/>
  <c r="FB152" i="46"/>
  <c r="FB104" i="46"/>
  <c r="FB260" i="46"/>
  <c r="FB146" i="46"/>
  <c r="FB122" i="46"/>
  <c r="FB117" i="46"/>
  <c r="FB188" i="46"/>
  <c r="FB313" i="46"/>
  <c r="FB238" i="46"/>
  <c r="FB55" i="46"/>
  <c r="FB316" i="46"/>
  <c r="FB131" i="46"/>
  <c r="FB111" i="46"/>
  <c r="FB154" i="46"/>
  <c r="FB287" i="46"/>
  <c r="FB208" i="46"/>
  <c r="FB68" i="46"/>
  <c r="FB144" i="46"/>
  <c r="FB284" i="46"/>
  <c r="FB48" i="46"/>
  <c r="FB276" i="46"/>
  <c r="FB128" i="46"/>
  <c r="FB312" i="46"/>
  <c r="FB169" i="46"/>
  <c r="FB297" i="46"/>
  <c r="FB84" i="46"/>
  <c r="FB278" i="46"/>
  <c r="FB184" i="46"/>
  <c r="FB248" i="46"/>
  <c r="FB318" i="46"/>
  <c r="FB164" i="46"/>
  <c r="FB159" i="46"/>
  <c r="FB64" i="46"/>
  <c r="FB179" i="46"/>
  <c r="FB136" i="46"/>
  <c r="FB180" i="46"/>
  <c r="FB193" i="46"/>
  <c r="FB233" i="46"/>
  <c r="FB116" i="46"/>
  <c r="FB57" i="46"/>
  <c r="FB298" i="46"/>
  <c r="FB62" i="46"/>
  <c r="FB58" i="46"/>
  <c r="FB66" i="46"/>
  <c r="FB194" i="46"/>
  <c r="FB270" i="46"/>
  <c r="FB50" i="46"/>
  <c r="FB252" i="46"/>
  <c r="FB19" i="46"/>
  <c r="FB49" i="46"/>
  <c r="FB167" i="46"/>
  <c r="FB170" i="46"/>
  <c r="FB323" i="46"/>
  <c r="FB15" i="46"/>
  <c r="FB205" i="46"/>
  <c r="FB319" i="46"/>
  <c r="FB247" i="46"/>
  <c r="FB175" i="46"/>
  <c r="FB22" i="46"/>
  <c r="FB201" i="46"/>
  <c r="FB133" i="46"/>
  <c r="FB277" i="46"/>
  <c r="FB86" i="46"/>
  <c r="FB283" i="46"/>
  <c r="FB274" i="46"/>
  <c r="FB253" i="46"/>
  <c r="FB115" i="46"/>
  <c r="FB147" i="46"/>
  <c r="FB148" i="46"/>
  <c r="FB309" i="46"/>
  <c r="FB206" i="46"/>
  <c r="FB95" i="46"/>
  <c r="FB235" i="46"/>
  <c r="FB311" i="46"/>
  <c r="FB250" i="46"/>
  <c r="FB302" i="46"/>
  <c r="FB134" i="46"/>
  <c r="FB254" i="46"/>
  <c r="FB183" i="46"/>
  <c r="FB234" i="46"/>
  <c r="FB112" i="46"/>
  <c r="FB222" i="46"/>
  <c r="FB187" i="46"/>
  <c r="FB89" i="46"/>
  <c r="FB16" i="46"/>
  <c r="FB149" i="46"/>
  <c r="FB236" i="46"/>
  <c r="FB292" i="46"/>
  <c r="FB24" i="46"/>
  <c r="FB91" i="46"/>
  <c r="FB138" i="46"/>
  <c r="FB212" i="46"/>
  <c r="FB226" i="46"/>
  <c r="FB286" i="46"/>
  <c r="FB140" i="46"/>
  <c r="FB210" i="46"/>
  <c r="FB251" i="46"/>
  <c r="FB96" i="46"/>
  <c r="FB85" i="46"/>
  <c r="FB166" i="46"/>
  <c r="FB246" i="46"/>
  <c r="FB109" i="46"/>
  <c r="FB69" i="46"/>
  <c r="FB155" i="46"/>
  <c r="FB158" i="46"/>
  <c r="FB285" i="46"/>
  <c r="FB240" i="46"/>
  <c r="FB192" i="46"/>
  <c r="FB300" i="46"/>
  <c r="FB258" i="46"/>
  <c r="FB275" i="46"/>
  <c r="FB163" i="46"/>
  <c r="FB141" i="46"/>
  <c r="FB303" i="46"/>
  <c r="FB125" i="46"/>
  <c r="FB264" i="46"/>
  <c r="FB102" i="46"/>
  <c r="FB320" i="46"/>
  <c r="FB202" i="46"/>
  <c r="FB63" i="46"/>
  <c r="FB307" i="46"/>
  <c r="FB301" i="46"/>
  <c r="FB118" i="46"/>
  <c r="FB165" i="46"/>
  <c r="FB268" i="46"/>
  <c r="FB178" i="46"/>
  <c r="FB243" i="46"/>
  <c r="FB94" i="46"/>
  <c r="FB106" i="46"/>
  <c r="FB195" i="46"/>
  <c r="FB121" i="46"/>
  <c r="FB199" i="46"/>
  <c r="FB18" i="46"/>
  <c r="FB227" i="46"/>
  <c r="FB259" i="46"/>
  <c r="FB306" i="46"/>
  <c r="FB119" i="46"/>
  <c r="FB217" i="46"/>
  <c r="FB99" i="46"/>
  <c r="FB224" i="46"/>
  <c r="FB181" i="46"/>
  <c r="FB299" i="46"/>
  <c r="FB325" i="46"/>
  <c r="FB216" i="46"/>
  <c r="FB88" i="46"/>
  <c r="FB256" i="46"/>
  <c r="FB315" i="46"/>
  <c r="FB223" i="46"/>
  <c r="FB225" i="46"/>
  <c r="FB282" i="46"/>
  <c r="FB197" i="46"/>
  <c r="FB126" i="46"/>
  <c r="FB108" i="46"/>
  <c r="FB110" i="46"/>
  <c r="FB269" i="46"/>
  <c r="FB290" i="46"/>
  <c r="FB189" i="46"/>
  <c r="AC66" i="45"/>
  <c r="AI83" i="45"/>
  <c r="AK83" i="45"/>
  <c r="AM28" i="45"/>
  <c r="AG83" i="45"/>
  <c r="AC28" i="45"/>
  <c r="AF66" i="45"/>
  <c r="AS83" i="45"/>
  <c r="AF28" i="45"/>
  <c r="AM83" i="45"/>
  <c r="AO28" i="45"/>
  <c r="AQ83" i="45"/>
  <c r="AO83" i="45"/>
  <c r="AI28" i="45"/>
  <c r="AC83" i="45"/>
  <c r="AS28" i="45"/>
  <c r="AQ28" i="45"/>
  <c r="AK28" i="45"/>
  <c r="AK34" i="45"/>
  <c r="AS16" i="45"/>
  <c r="GS29" i="46"/>
  <c r="AG11" i="45"/>
  <c r="AQ16" i="45"/>
  <c r="AI11" i="45"/>
  <c r="AF16" i="45"/>
  <c r="AG16" i="45"/>
  <c r="AC16" i="45"/>
  <c r="AK16" i="45"/>
  <c r="AM16" i="45"/>
  <c r="AI16" i="45"/>
  <c r="AQ12" i="45"/>
  <c r="AC94" i="45"/>
  <c r="AG94" i="45"/>
  <c r="AQ94" i="45"/>
  <c r="AO94" i="45"/>
  <c r="AM94" i="45"/>
  <c r="AI94" i="45"/>
  <c r="AK94" i="45"/>
  <c r="AS94" i="45"/>
  <c r="AF94" i="45"/>
  <c r="AM96" i="45"/>
  <c r="AS96" i="45"/>
  <c r="AF96" i="45"/>
  <c r="AC96" i="45"/>
  <c r="AK96" i="45"/>
  <c r="AG96" i="45"/>
  <c r="AQ96" i="45"/>
  <c r="AI96" i="45"/>
  <c r="AO96" i="45"/>
  <c r="AM95" i="45"/>
  <c r="AS95" i="45"/>
  <c r="AC95" i="45"/>
  <c r="AG95" i="45"/>
  <c r="AQ95" i="45"/>
  <c r="AO95" i="45"/>
  <c r="AI95" i="45"/>
  <c r="AF95" i="45"/>
  <c r="AK95" i="45"/>
  <c r="AM92" i="45"/>
  <c r="AS92" i="45"/>
  <c r="AF92" i="45"/>
  <c r="AI92" i="45"/>
  <c r="AO92" i="45"/>
  <c r="AG92" i="45"/>
  <c r="AK92" i="45"/>
  <c r="AQ92" i="45"/>
  <c r="AC92" i="45"/>
  <c r="AG93" i="45"/>
  <c r="AF93" i="45"/>
  <c r="AI93" i="45"/>
  <c r="AS93" i="45"/>
  <c r="AC93" i="45"/>
  <c r="AM93" i="45"/>
  <c r="AQ93" i="45"/>
  <c r="AK93" i="45"/>
  <c r="AO93" i="45"/>
  <c r="AM76" i="45"/>
  <c r="AG71" i="45"/>
  <c r="AF71" i="45"/>
  <c r="AC76" i="45"/>
  <c r="AI71" i="45"/>
  <c r="AG76" i="45"/>
  <c r="AK76" i="45"/>
  <c r="AK71" i="45"/>
  <c r="AI89" i="45"/>
  <c r="AM71" i="45"/>
  <c r="AC89" i="45"/>
  <c r="AS76" i="45"/>
  <c r="AQ76" i="45"/>
  <c r="AQ71" i="45"/>
  <c r="AO71" i="45"/>
  <c r="AO76" i="45"/>
  <c r="AF76" i="45"/>
  <c r="AC71" i="45"/>
  <c r="AM90" i="45"/>
  <c r="AO90" i="45"/>
  <c r="AS52" i="45"/>
  <c r="AQ66" i="45"/>
  <c r="AS90" i="45"/>
  <c r="AK66" i="45"/>
  <c r="AF90" i="45"/>
  <c r="AG66" i="45"/>
  <c r="AK90" i="45"/>
  <c r="AI66" i="45"/>
  <c r="AO38" i="45"/>
  <c r="AI90" i="45"/>
  <c r="AM66" i="45"/>
  <c r="AC35" i="45"/>
  <c r="AF35" i="45"/>
  <c r="AO41" i="45"/>
  <c r="AF41" i="45"/>
  <c r="AF12" i="45"/>
  <c r="AK35" i="45"/>
  <c r="AI35" i="45"/>
  <c r="AC41" i="45"/>
  <c r="AG41" i="45"/>
  <c r="AM11" i="45"/>
  <c r="AO30" i="45"/>
  <c r="AO35" i="45"/>
  <c r="AS41" i="45"/>
  <c r="AS11" i="45"/>
  <c r="AK30" i="45"/>
  <c r="AQ35" i="45"/>
  <c r="AI41" i="45"/>
  <c r="AF11" i="45"/>
  <c r="AO14" i="45"/>
  <c r="AK41" i="45"/>
  <c r="AO11" i="45"/>
  <c r="AK11" i="45"/>
  <c r="AI14" i="45"/>
  <c r="AS35" i="45"/>
  <c r="AM41" i="45"/>
  <c r="AC11" i="45"/>
  <c r="AG81" i="45"/>
  <c r="AQ14" i="45"/>
  <c r="AM35" i="45"/>
  <c r="GS30" i="46"/>
  <c r="GS28" i="46"/>
  <c r="GS31" i="46"/>
  <c r="GS26" i="46"/>
  <c r="AF86" i="45"/>
  <c r="AK52" i="45"/>
  <c r="AI54" i="45"/>
  <c r="AG78" i="45"/>
  <c r="AS48" i="45"/>
  <c r="AF46" i="45"/>
  <c r="AO29" i="45"/>
  <c r="AS46" i="45"/>
  <c r="AK48" i="45"/>
  <c r="AC14" i="45"/>
  <c r="AM14" i="45"/>
  <c r="AF14" i="45"/>
  <c r="AG14" i="45"/>
  <c r="AK14" i="45"/>
  <c r="AO88" i="45"/>
  <c r="AG20" i="45"/>
  <c r="AF85" i="45"/>
  <c r="AO39" i="45"/>
  <c r="AQ33" i="45"/>
  <c r="AI33" i="45"/>
  <c r="AS68" i="45"/>
  <c r="AF68" i="45"/>
  <c r="AG52" i="45"/>
  <c r="AC52" i="45"/>
  <c r="AO84" i="45"/>
  <c r="AG84" i="45"/>
  <c r="AF78" i="45"/>
  <c r="AM78" i="45"/>
  <c r="AM46" i="45"/>
  <c r="AS65" i="45"/>
  <c r="AC97" i="45"/>
  <c r="AM80" i="45"/>
  <c r="AM53" i="45"/>
  <c r="AM33" i="45"/>
  <c r="AC33" i="45"/>
  <c r="AG33" i="45"/>
  <c r="AM68" i="45"/>
  <c r="AO68" i="45"/>
  <c r="AQ68" i="45"/>
  <c r="AF52" i="45"/>
  <c r="AI52" i="45"/>
  <c r="AM52" i="45"/>
  <c r="AO52" i="45"/>
  <c r="AK84" i="45"/>
  <c r="AC84" i="45"/>
  <c r="AS84" i="45"/>
  <c r="AF84" i="45"/>
  <c r="AS78" i="45"/>
  <c r="AK78" i="45"/>
  <c r="AI78" i="45"/>
  <c r="AG46" i="45"/>
  <c r="AS29" i="45"/>
  <c r="AO65" i="45"/>
  <c r="AO97" i="45"/>
  <c r="AM85" i="45"/>
  <c r="AS19" i="45"/>
  <c r="AC48" i="45"/>
  <c r="AI42" i="45"/>
  <c r="AS39" i="45"/>
  <c r="AG38" i="45"/>
  <c r="AC54" i="45"/>
  <c r="AQ80" i="45"/>
  <c r="AG53" i="45"/>
  <c r="AO86" i="45"/>
  <c r="AI30" i="45"/>
  <c r="AM81" i="45"/>
  <c r="AI36" i="45"/>
  <c r="AF29" i="45"/>
  <c r="AQ29" i="45"/>
  <c r="AG65" i="45"/>
  <c r="AG97" i="45"/>
  <c r="AO85" i="45"/>
  <c r="AC85" i="45"/>
  <c r="AF19" i="45"/>
  <c r="AM19" i="45"/>
  <c r="AK42" i="45"/>
  <c r="AC39" i="45"/>
  <c r="AF38" i="45"/>
  <c r="AK54" i="45"/>
  <c r="AO54" i="45"/>
  <c r="AO80" i="45"/>
  <c r="AS53" i="45"/>
  <c r="AI86" i="45"/>
  <c r="AC86" i="45"/>
  <c r="AC26" i="45"/>
  <c r="AG26" i="45"/>
  <c r="AS97" i="45"/>
  <c r="AQ97" i="45"/>
  <c r="AK97" i="45"/>
  <c r="AI97" i="45"/>
  <c r="AF97" i="45"/>
  <c r="AC38" i="45"/>
  <c r="AM38" i="45"/>
  <c r="AQ38" i="45"/>
  <c r="AK38" i="45"/>
  <c r="AS38" i="45"/>
  <c r="AG85" i="45"/>
  <c r="AS85" i="45"/>
  <c r="AQ85" i="45"/>
  <c r="AK85" i="45"/>
  <c r="AG29" i="45"/>
  <c r="AC29" i="45"/>
  <c r="AM29" i="45"/>
  <c r="AK29" i="45"/>
  <c r="AI39" i="45"/>
  <c r="AM39" i="45"/>
  <c r="AG39" i="45"/>
  <c r="AQ39" i="45"/>
  <c r="AK39" i="45"/>
  <c r="AQ65" i="45"/>
  <c r="AK65" i="45"/>
  <c r="AI65" i="45"/>
  <c r="AF65" i="45"/>
  <c r="AC65" i="45"/>
  <c r="AC19" i="45"/>
  <c r="AQ19" i="45"/>
  <c r="AO19" i="45"/>
  <c r="AI19" i="45"/>
  <c r="AI55" i="45"/>
  <c r="AK55" i="45"/>
  <c r="AM55" i="45"/>
  <c r="AC46" i="45"/>
  <c r="AO46" i="45"/>
  <c r="AI46" i="45"/>
  <c r="AK46" i="45"/>
  <c r="AQ62" i="45"/>
  <c r="AI62" i="45"/>
  <c r="AI80" i="45"/>
  <c r="AF80" i="45"/>
  <c r="AC80" i="45"/>
  <c r="AS80" i="45"/>
  <c r="AK80" i="45"/>
  <c r="AC78" i="45"/>
  <c r="AO78" i="45"/>
  <c r="AS54" i="45"/>
  <c r="AQ54" i="45"/>
  <c r="AM54" i="45"/>
  <c r="AG54" i="45"/>
  <c r="AS42" i="45"/>
  <c r="AQ42" i="45"/>
  <c r="AM42" i="45"/>
  <c r="AG42" i="45"/>
  <c r="AF42" i="45"/>
  <c r="AK86" i="45"/>
  <c r="AS86" i="45"/>
  <c r="AQ86" i="45"/>
  <c r="AM86" i="45"/>
  <c r="AQ53" i="45"/>
  <c r="AK53" i="45"/>
  <c r="AI53" i="45"/>
  <c r="AF53" i="45"/>
  <c r="AC53" i="45"/>
  <c r="AG48" i="45"/>
  <c r="AQ48" i="45"/>
  <c r="AO48" i="45"/>
  <c r="AM48" i="45"/>
  <c r="AI48" i="45"/>
  <c r="AG30" i="45"/>
  <c r="AF30" i="45"/>
  <c r="AC30" i="45"/>
  <c r="AM30" i="45"/>
  <c r="AQ30" i="45"/>
  <c r="AQ47" i="45"/>
  <c r="AS81" i="45"/>
  <c r="AO81" i="45"/>
  <c r="AF36" i="45"/>
  <c r="AQ36" i="45"/>
  <c r="AC73" i="45"/>
  <c r="AK26" i="45"/>
  <c r="AO26" i="45"/>
  <c r="AQ55" i="45"/>
  <c r="AF55" i="45"/>
  <c r="AS62" i="45"/>
  <c r="AI47" i="45"/>
  <c r="AF47" i="45"/>
  <c r="AK62" i="45"/>
  <c r="AO62" i="45"/>
  <c r="AM47" i="45"/>
  <c r="AG47" i="45"/>
  <c r="AM40" i="45"/>
  <c r="AS40" i="45"/>
  <c r="AC81" i="45"/>
  <c r="AF81" i="45"/>
  <c r="AI81" i="45"/>
  <c r="AK81" i="45"/>
  <c r="AC36" i="45"/>
  <c r="AS36" i="45"/>
  <c r="AS15" i="45"/>
  <c r="AS73" i="45"/>
  <c r="AS26" i="45"/>
  <c r="AF26" i="45"/>
  <c r="AQ26" i="45"/>
  <c r="AM26" i="45"/>
  <c r="AO55" i="45"/>
  <c r="AC55" i="45"/>
  <c r="AS55" i="45"/>
  <c r="AC62" i="45"/>
  <c r="AF62" i="45"/>
  <c r="AG62" i="45"/>
  <c r="AM62" i="45"/>
  <c r="AK47" i="45"/>
  <c r="AO47" i="45"/>
  <c r="AC47" i="45"/>
  <c r="AG40" i="45"/>
  <c r="AO40" i="45"/>
  <c r="AF40" i="45"/>
  <c r="AK40" i="45"/>
  <c r="AC40" i="45"/>
  <c r="AI40" i="45"/>
  <c r="AF67" i="45"/>
  <c r="AC44" i="45"/>
  <c r="AK44" i="45"/>
  <c r="AK88" i="45"/>
  <c r="AI44" i="45"/>
  <c r="AF44" i="45"/>
  <c r="AQ44" i="45"/>
  <c r="AK25" i="45"/>
  <c r="AQ88" i="45"/>
  <c r="AC25" i="45"/>
  <c r="AF25" i="45"/>
  <c r="AI88" i="45"/>
  <c r="AS88" i="45"/>
  <c r="AC37" i="45"/>
  <c r="AQ25" i="45"/>
  <c r="AC50" i="45"/>
  <c r="AQ50" i="45"/>
  <c r="AM89" i="45"/>
  <c r="AK37" i="45"/>
  <c r="AM50" i="45"/>
  <c r="AM44" i="45"/>
  <c r="AQ89" i="45"/>
  <c r="AQ37" i="45"/>
  <c r="AO50" i="45"/>
  <c r="AS44" i="45"/>
  <c r="AS89" i="45"/>
  <c r="AS37" i="45"/>
  <c r="AS50" i="45"/>
  <c r="AG89" i="45"/>
  <c r="AF89" i="45"/>
  <c r="AG37" i="45"/>
  <c r="AF50" i="45"/>
  <c r="AI67" i="45"/>
  <c r="AO37" i="45"/>
  <c r="AK50" i="45"/>
  <c r="AO24" i="45"/>
  <c r="AQ82" i="45"/>
  <c r="AG87" i="45"/>
  <c r="AG44" i="45"/>
  <c r="AO89" i="45"/>
  <c r="AF37" i="45"/>
  <c r="AM37" i="45"/>
  <c r="AG50" i="45"/>
  <c r="AK24" i="45"/>
  <c r="AM24" i="45"/>
  <c r="AO21" i="45"/>
  <c r="AO87" i="45"/>
  <c r="AG21" i="45"/>
  <c r="AS87" i="45"/>
  <c r="GS144" i="46"/>
  <c r="AI56" i="45"/>
  <c r="AF56" i="45"/>
  <c r="AO25" i="45"/>
  <c r="AF88" i="45"/>
  <c r="AK20" i="45"/>
  <c r="AC20" i="45"/>
  <c r="AO20" i="45"/>
  <c r="AC87" i="45"/>
  <c r="AI82" i="45"/>
  <c r="AF87" i="45"/>
  <c r="AI69" i="45"/>
  <c r="AQ20" i="45"/>
  <c r="AM87" i="45"/>
  <c r="AG56" i="45"/>
  <c r="AI20" i="45"/>
  <c r="AS20" i="45"/>
  <c r="AI87" i="45"/>
  <c r="AF20" i="45"/>
  <c r="AQ24" i="45"/>
  <c r="AG67" i="45"/>
  <c r="AF24" i="45"/>
  <c r="AG24" i="45"/>
  <c r="AS24" i="45"/>
  <c r="AO82" i="45"/>
  <c r="AI24" i="45"/>
  <c r="AG36" i="45"/>
  <c r="AI18" i="45"/>
  <c r="AF21" i="45"/>
  <c r="AK56" i="45"/>
  <c r="AG82" i="45"/>
  <c r="AS67" i="45"/>
  <c r="GS193" i="46"/>
  <c r="AK36" i="45"/>
  <c r="AM21" i="45"/>
  <c r="AM69" i="45"/>
  <c r="AO69" i="45"/>
  <c r="AK82" i="45"/>
  <c r="AK69" i="45"/>
  <c r="AM36" i="45"/>
  <c r="AQ21" i="45"/>
  <c r="AC82" i="45"/>
  <c r="AQ69" i="45"/>
  <c r="AQ67" i="45"/>
  <c r="AK21" i="45"/>
  <c r="AM56" i="45"/>
  <c r="AO67" i="45"/>
  <c r="AK67" i="45"/>
  <c r="AC21" i="45"/>
  <c r="AI21" i="45"/>
  <c r="AS32" i="45"/>
  <c r="AF70" i="45"/>
  <c r="AG70" i="45"/>
  <c r="AO70" i="45"/>
  <c r="AS70" i="45"/>
  <c r="AM70" i="45"/>
  <c r="AC70" i="45"/>
  <c r="AI70" i="45"/>
  <c r="AK70" i="45"/>
  <c r="AQ70" i="45"/>
  <c r="AK79" i="45"/>
  <c r="AM79" i="45"/>
  <c r="AI79" i="45"/>
  <c r="AF79" i="45"/>
  <c r="AS79" i="45"/>
  <c r="AG79" i="45"/>
  <c r="AC79" i="45"/>
  <c r="AQ79" i="45"/>
  <c r="AM61" i="45"/>
  <c r="AI60" i="45"/>
  <c r="AG60" i="45"/>
  <c r="AF60" i="45"/>
  <c r="AQ60" i="45"/>
  <c r="AO60" i="45"/>
  <c r="AS60" i="45"/>
  <c r="AC60" i="45"/>
  <c r="AM60" i="45"/>
  <c r="AK60" i="45"/>
  <c r="AI91" i="45"/>
  <c r="AF91" i="45"/>
  <c r="AS91" i="45"/>
  <c r="AG91" i="45"/>
  <c r="AC91" i="45"/>
  <c r="AQ91" i="45"/>
  <c r="AM91" i="45"/>
  <c r="AO91" i="45"/>
  <c r="AG45" i="45"/>
  <c r="AF45" i="45"/>
  <c r="AC45" i="45"/>
  <c r="AS45" i="45"/>
  <c r="AQ45" i="45"/>
  <c r="AM45" i="45"/>
  <c r="AK45" i="45"/>
  <c r="AO45" i="45"/>
  <c r="AC77" i="45"/>
  <c r="AM77" i="45"/>
  <c r="AQ77" i="45"/>
  <c r="AK77" i="45"/>
  <c r="AO77" i="45"/>
  <c r="AI77" i="45"/>
  <c r="AG77" i="45"/>
  <c r="AF77" i="45"/>
  <c r="AK91" i="45"/>
  <c r="AO79" i="45"/>
  <c r="AI10" i="45"/>
  <c r="AK10" i="45"/>
  <c r="AQ10" i="45"/>
  <c r="AF10" i="45"/>
  <c r="AG10" i="45"/>
  <c r="AS10" i="45"/>
  <c r="AC10" i="45"/>
  <c r="AO10" i="45"/>
  <c r="AM10" i="45"/>
  <c r="AO61" i="45"/>
  <c r="AI61" i="45"/>
  <c r="AG61" i="45"/>
  <c r="AF61" i="45"/>
  <c r="AS61" i="45"/>
  <c r="AC61" i="45"/>
  <c r="AQ61" i="45"/>
  <c r="AS77" i="45"/>
  <c r="AM67" i="45"/>
  <c r="AM25" i="45"/>
  <c r="AO17" i="45"/>
  <c r="AF17" i="45"/>
  <c r="AC31" i="45"/>
  <c r="AI31" i="45"/>
  <c r="AS31" i="45"/>
  <c r="AQ31" i="45"/>
  <c r="AM31" i="45"/>
  <c r="AK22" i="45"/>
  <c r="AG31" i="45"/>
  <c r="AG51" i="45"/>
  <c r="AG25" i="45"/>
  <c r="AI25" i="45"/>
  <c r="AG34" i="45"/>
  <c r="GS35" i="46"/>
  <c r="AF15" i="45"/>
  <c r="AF73" i="45"/>
  <c r="AB9" i="45"/>
  <c r="AC18" i="45"/>
  <c r="AI22" i="45"/>
  <c r="AM17" i="45"/>
  <c r="GS92" i="46"/>
  <c r="GS246" i="46"/>
  <c r="AK12" i="45"/>
  <c r="AG12" i="45"/>
  <c r="AQ34" i="45"/>
  <c r="AI15" i="45"/>
  <c r="AG73" i="45"/>
  <c r="AM18" i="45"/>
  <c r="AS18" i="45"/>
  <c r="AM22" i="45"/>
  <c r="AF22" i="45"/>
  <c r="AG17" i="45"/>
  <c r="GS38" i="46"/>
  <c r="AC51" i="45"/>
  <c r="GS228" i="46"/>
  <c r="GS320" i="46"/>
  <c r="AC12" i="45"/>
  <c r="AI34" i="45"/>
  <c r="AK15" i="45"/>
  <c r="AI73" i="45"/>
  <c r="AO18" i="45"/>
  <c r="AO22" i="45"/>
  <c r="GS77" i="46"/>
  <c r="AM12" i="45"/>
  <c r="AO34" i="45"/>
  <c r="AM34" i="45"/>
  <c r="AC15" i="45"/>
  <c r="AO15" i="45"/>
  <c r="AO73" i="45"/>
  <c r="AG18" i="45"/>
  <c r="AG22" i="45"/>
  <c r="AS17" i="45"/>
  <c r="AI51" i="45"/>
  <c r="AS51" i="45"/>
  <c r="GS216" i="46"/>
  <c r="AI12" i="45"/>
  <c r="AC34" i="45"/>
  <c r="AQ15" i="45"/>
  <c r="AK73" i="45"/>
  <c r="AF18" i="45"/>
  <c r="AC22" i="45"/>
  <c r="AI17" i="45"/>
  <c r="AO51" i="45"/>
  <c r="GS233" i="46"/>
  <c r="AO12" i="45"/>
  <c r="AS34" i="45"/>
  <c r="AG15" i="45"/>
  <c r="AM73" i="45"/>
  <c r="AK18" i="45"/>
  <c r="AS22" i="45"/>
  <c r="AQ51" i="45"/>
  <c r="GS281" i="46"/>
  <c r="GS321" i="46"/>
  <c r="GS316" i="46"/>
  <c r="AQ56" i="45"/>
  <c r="AC32" i="45"/>
  <c r="AI32" i="45"/>
  <c r="AO32" i="45"/>
  <c r="AM32" i="45"/>
  <c r="AQ32" i="45"/>
  <c r="AG64" i="45"/>
  <c r="AF64" i="45"/>
  <c r="AQ64" i="45"/>
  <c r="AC64" i="45"/>
  <c r="AO64" i="45"/>
  <c r="AS64" i="45"/>
  <c r="AM64" i="45"/>
  <c r="AK64" i="45"/>
  <c r="AI64" i="45"/>
  <c r="AF27" i="45"/>
  <c r="AM27" i="45"/>
  <c r="AG27" i="45"/>
  <c r="AS27" i="45"/>
  <c r="AQ27" i="45"/>
  <c r="AC27" i="45"/>
  <c r="AO27" i="45"/>
  <c r="AK27" i="45"/>
  <c r="AI27" i="45"/>
  <c r="AQ75" i="45"/>
  <c r="AO75" i="45"/>
  <c r="AK75" i="45"/>
  <c r="AM75" i="45"/>
  <c r="AI75" i="45"/>
  <c r="AF75" i="45"/>
  <c r="AS75" i="45"/>
  <c r="AG75" i="45"/>
  <c r="AC75" i="45"/>
  <c r="AF32" i="45"/>
  <c r="AG32" i="45"/>
  <c r="AC56" i="45"/>
  <c r="AO56" i="45"/>
  <c r="AM88" i="45"/>
  <c r="AC88" i="45"/>
  <c r="AK13" i="45"/>
  <c r="AI13" i="45"/>
  <c r="AF13" i="45"/>
  <c r="AC13" i="45"/>
  <c r="AG13" i="45"/>
  <c r="AQ13" i="45"/>
  <c r="AS13" i="45"/>
  <c r="AM13" i="45"/>
  <c r="AO13" i="45"/>
  <c r="AK59" i="45"/>
  <c r="AI59" i="45"/>
  <c r="AF59" i="45"/>
  <c r="AS59" i="45"/>
  <c r="AG59" i="45"/>
  <c r="AC59" i="45"/>
  <c r="AO59" i="45"/>
  <c r="AM59" i="45"/>
  <c r="AQ59" i="45"/>
  <c r="AK31" i="45"/>
  <c r="AO31" i="45"/>
  <c r="AK87" i="45"/>
  <c r="AK51" i="45"/>
  <c r="AM51" i="45"/>
  <c r="AF57" i="45"/>
  <c r="AS57" i="45"/>
  <c r="AC57" i="45"/>
  <c r="AM57" i="45"/>
  <c r="AQ57" i="45"/>
  <c r="AK57" i="45"/>
  <c r="AO57" i="45"/>
  <c r="AI57" i="45"/>
  <c r="AG57" i="45"/>
  <c r="AM58" i="45"/>
  <c r="AI58" i="45"/>
  <c r="AG58" i="45"/>
  <c r="AK58" i="45"/>
  <c r="AS58" i="45"/>
  <c r="AF58" i="45"/>
  <c r="AQ58" i="45"/>
  <c r="AO58" i="45"/>
  <c r="AC58" i="45"/>
  <c r="AQ17" i="45"/>
  <c r="AK17" i="45"/>
  <c r="GS75" i="46"/>
  <c r="GS297" i="46"/>
  <c r="GS286" i="46"/>
  <c r="GS142" i="46"/>
  <c r="GS114" i="46"/>
  <c r="GS174" i="46"/>
  <c r="GS155" i="46"/>
  <c r="GS56" i="46"/>
  <c r="GS152" i="46"/>
  <c r="GS110" i="46"/>
  <c r="GS81" i="46"/>
  <c r="GS154" i="46"/>
  <c r="GS318" i="46"/>
  <c r="GS105" i="46"/>
  <c r="GS153" i="46"/>
  <c r="GS138" i="46"/>
  <c r="GS111" i="46"/>
  <c r="GS177" i="46"/>
  <c r="GS258" i="46"/>
  <c r="GS66" i="46"/>
  <c r="GS282" i="46"/>
  <c r="GS51" i="46"/>
  <c r="GS127" i="46"/>
  <c r="GS291" i="46"/>
  <c r="GS215" i="46"/>
  <c r="GS162" i="46"/>
  <c r="GS295" i="46"/>
  <c r="GS186" i="46"/>
  <c r="GS42" i="46"/>
  <c r="GS203" i="46"/>
  <c r="GS259" i="46"/>
  <c r="GS119" i="46"/>
  <c r="GS230" i="46"/>
  <c r="GS275" i="46"/>
  <c r="GS280" i="46"/>
  <c r="GS238" i="46"/>
  <c r="GS219" i="46"/>
  <c r="GS268" i="46"/>
  <c r="GS157" i="46"/>
  <c r="GS107" i="46"/>
  <c r="GS55" i="46"/>
  <c r="GS94" i="46"/>
  <c r="GS315" i="46"/>
  <c r="GS130" i="46"/>
  <c r="GS209" i="46"/>
  <c r="GS70" i="46"/>
  <c r="GS251" i="46"/>
  <c r="GS269" i="46"/>
  <c r="GS317" i="46"/>
  <c r="GS232" i="46"/>
  <c r="GS288" i="46"/>
  <c r="GS118" i="46"/>
  <c r="GS143" i="46"/>
  <c r="GS304" i="46"/>
  <c r="GS116" i="46"/>
  <c r="GS249" i="46"/>
  <c r="GS234" i="46"/>
  <c r="GS324" i="46"/>
  <c r="GS159" i="46"/>
  <c r="GS239" i="46"/>
  <c r="GS272" i="46"/>
  <c r="GS99" i="46"/>
  <c r="GS199" i="46"/>
  <c r="GS27" i="46"/>
  <c r="GS196" i="46"/>
  <c r="GS255" i="46"/>
  <c r="GS163" i="46"/>
  <c r="GS50" i="46"/>
  <c r="GS212" i="46"/>
  <c r="GS221" i="46"/>
  <c r="GS171" i="46"/>
  <c r="GS64" i="46"/>
  <c r="GS148" i="46"/>
  <c r="GS46" i="46"/>
  <c r="GS45" i="46"/>
  <c r="GS273" i="46"/>
  <c r="GS37" i="46"/>
  <c r="GS82" i="46"/>
  <c r="GS47" i="46"/>
  <c r="GS150" i="46"/>
  <c r="GS79" i="46"/>
  <c r="GS284" i="46"/>
  <c r="GS140" i="46"/>
  <c r="GS204" i="46"/>
  <c r="GS173" i="46"/>
  <c r="GS229" i="46"/>
  <c r="GS60" i="46"/>
  <c r="GS192" i="46"/>
  <c r="GS245" i="46"/>
  <c r="GS180" i="46"/>
  <c r="GS190" i="46"/>
  <c r="GS200" i="46"/>
  <c r="GS248" i="46"/>
  <c r="GS266" i="46"/>
  <c r="GS160" i="46"/>
  <c r="GS213" i="46"/>
  <c r="GS271" i="46"/>
  <c r="GS176" i="46"/>
  <c r="GS41" i="46"/>
  <c r="GS121" i="46"/>
  <c r="GS260" i="46"/>
  <c r="GS210" i="46"/>
  <c r="GS287" i="46"/>
  <c r="GS276" i="46"/>
  <c r="GS73" i="46"/>
  <c r="GS314" i="46"/>
  <c r="GS278" i="46"/>
  <c r="GS40" i="46"/>
  <c r="GS59" i="46"/>
  <c r="GS164" i="46"/>
  <c r="GS214" i="46"/>
  <c r="GS306" i="46"/>
  <c r="GS305" i="46"/>
  <c r="GS261" i="46"/>
  <c r="GS87" i="46"/>
  <c r="GS54" i="46"/>
  <c r="GS241" i="46"/>
  <c r="GS194" i="46"/>
  <c r="GS156" i="46"/>
  <c r="GS218" i="46"/>
  <c r="GS49" i="46"/>
  <c r="GS78" i="46"/>
  <c r="GS133" i="46"/>
  <c r="GS151" i="46"/>
  <c r="GS43" i="46"/>
  <c r="GS123" i="46"/>
  <c r="GS141" i="46"/>
  <c r="GS189" i="46"/>
  <c r="GS104" i="46"/>
  <c r="GS323" i="46"/>
  <c r="GS86" i="46"/>
  <c r="GS294" i="46"/>
  <c r="GS117" i="46"/>
  <c r="GS39" i="46"/>
  <c r="GS285" i="46"/>
  <c r="GS302" i="46"/>
  <c r="GS120" i="46"/>
  <c r="GS265" i="46"/>
  <c r="GS69" i="46"/>
  <c r="GS102" i="46"/>
  <c r="GS225" i="46"/>
  <c r="GS211" i="46"/>
  <c r="GS220" i="46"/>
  <c r="GS310" i="46"/>
  <c r="GS161" i="46"/>
  <c r="GS147" i="46"/>
  <c r="GS292" i="46"/>
  <c r="GS179" i="46"/>
  <c r="GS85" i="46"/>
  <c r="GS44" i="46"/>
  <c r="GS129" i="46"/>
  <c r="GS182" i="46"/>
  <c r="GS98" i="46"/>
  <c r="GS145" i="46"/>
  <c r="GS244" i="46"/>
  <c r="GS313" i="46"/>
  <c r="GS170" i="46"/>
  <c r="GS84" i="46"/>
  <c r="GS83" i="46"/>
  <c r="GS100" i="46"/>
  <c r="GS231" i="46"/>
  <c r="GS122" i="46"/>
  <c r="GS65" i="46"/>
  <c r="GS267" i="46"/>
  <c r="GS124" i="46"/>
  <c r="GS191" i="46"/>
  <c r="GS227" i="46"/>
  <c r="GS279" i="46"/>
  <c r="GS101" i="46"/>
  <c r="GS89" i="46"/>
  <c r="GS235" i="46"/>
  <c r="GS283" i="46"/>
  <c r="GS206" i="46"/>
  <c r="GS290" i="46"/>
  <c r="GS166" i="46"/>
  <c r="GS257" i="46"/>
  <c r="GS243" i="46"/>
  <c r="GS325" i="46"/>
  <c r="GS134" i="46"/>
  <c r="GS311" i="46"/>
  <c r="GS90" i="46"/>
  <c r="GS256" i="46"/>
  <c r="GS307" i="46"/>
  <c r="GS96" i="46"/>
  <c r="GS88" i="46"/>
  <c r="GS217" i="46"/>
  <c r="GS293" i="46"/>
  <c r="GS115" i="46"/>
  <c r="GS309" i="46"/>
  <c r="GS201" i="46"/>
  <c r="GS301" i="46"/>
  <c r="GS237" i="46"/>
  <c r="GS57" i="46"/>
  <c r="GS205" i="46"/>
  <c r="GS175" i="46"/>
  <c r="GS128" i="46"/>
  <c r="GS126" i="46"/>
  <c r="GS223" i="46"/>
  <c r="GS149" i="46"/>
  <c r="GS74" i="46"/>
  <c r="GS32" i="46"/>
  <c r="GS240" i="46"/>
  <c r="GS262" i="46"/>
  <c r="GS198" i="46"/>
  <c r="GS172" i="46"/>
  <c r="GS80" i="46"/>
  <c r="GS308" i="46"/>
  <c r="GS95" i="46"/>
  <c r="GS224" i="46"/>
  <c r="GS135" i="46"/>
  <c r="GS52" i="46"/>
  <c r="GS132" i="46"/>
  <c r="GS250" i="46"/>
  <c r="GS36" i="46"/>
  <c r="GS195" i="46"/>
  <c r="GS178" i="46"/>
  <c r="GS242" i="46"/>
  <c r="GS312" i="46"/>
  <c r="GS298" i="46"/>
  <c r="GS58" i="46"/>
  <c r="GS131" i="46"/>
  <c r="GS33" i="46"/>
  <c r="GS165" i="46"/>
  <c r="GS270" i="46"/>
  <c r="GS183" i="46"/>
  <c r="GS247" i="46"/>
  <c r="GS188" i="46"/>
  <c r="GS97" i="46"/>
  <c r="GS72" i="46"/>
  <c r="GS253" i="46"/>
  <c r="GS113" i="46"/>
  <c r="GS181" i="46"/>
  <c r="GS136" i="46"/>
  <c r="GS226" i="46"/>
  <c r="GS289" i="46"/>
  <c r="GS319" i="46"/>
  <c r="GS67" i="46"/>
  <c r="GS169" i="46"/>
  <c r="GS106" i="46"/>
  <c r="GS254" i="46"/>
  <c r="GS71" i="46"/>
  <c r="GS277" i="46"/>
  <c r="GS48" i="46"/>
  <c r="GS299" i="46"/>
  <c r="GS303" i="46"/>
  <c r="GS93" i="46"/>
  <c r="GS300" i="46"/>
  <c r="GS62" i="46"/>
  <c r="GS158" i="46"/>
  <c r="GS197" i="46"/>
  <c r="GS187" i="46"/>
  <c r="GS202" i="46"/>
  <c r="GS236" i="46"/>
  <c r="GS61" i="46"/>
  <c r="GS146" i="46"/>
  <c r="GS103" i="46"/>
  <c r="GS263" i="46"/>
  <c r="GS91" i="46"/>
  <c r="GS296" i="46"/>
  <c r="GS264" i="46"/>
  <c r="GS207" i="46"/>
  <c r="GS125" i="46"/>
  <c r="GS208" i="46"/>
  <c r="GS274" i="46"/>
  <c r="GS222" i="46"/>
  <c r="GS76" i="46"/>
  <c r="GS252" i="46"/>
  <c r="GS167" i="46"/>
  <c r="GS168" i="46"/>
  <c r="GS322" i="46"/>
  <c r="GS53" i="46"/>
  <c r="GS184" i="46"/>
  <c r="GS68" i="46"/>
  <c r="GS112" i="46"/>
  <c r="GS34" i="46"/>
  <c r="GS137" i="46"/>
  <c r="GS108" i="46"/>
  <c r="GS109" i="46"/>
  <c r="GS185" i="46"/>
  <c r="GS139" i="46"/>
  <c r="AO72" i="45"/>
  <c r="AS72" i="45"/>
  <c r="AC72" i="45"/>
  <c r="AM72" i="45"/>
  <c r="AK72" i="45"/>
  <c r="AI72" i="45"/>
  <c r="AG72" i="45"/>
  <c r="AQ72" i="45"/>
  <c r="AF72" i="45"/>
  <c r="AK63" i="45"/>
  <c r="AO63" i="45"/>
  <c r="AI63" i="45"/>
  <c r="AM63" i="45"/>
  <c r="AF63" i="45"/>
  <c r="AS63" i="45"/>
  <c r="AG63" i="45"/>
  <c r="AC63" i="45"/>
  <c r="AQ63" i="45"/>
  <c r="AS69" i="45"/>
  <c r="AF69" i="45"/>
  <c r="AC69" i="45"/>
  <c r="AI74" i="45"/>
  <c r="AG74" i="45"/>
  <c r="AK74" i="45"/>
  <c r="AF74" i="45"/>
  <c r="AS74" i="45"/>
  <c r="AC74" i="45"/>
  <c r="AO74" i="45"/>
  <c r="AM74" i="45"/>
  <c r="AQ74" i="45"/>
  <c r="AS82" i="45"/>
  <c r="AF82" i="45"/>
  <c r="AK49" i="45"/>
  <c r="AO49" i="45"/>
  <c r="AI49" i="45"/>
  <c r="AF49" i="45"/>
  <c r="AG49" i="45"/>
  <c r="AS49" i="45"/>
  <c r="AC49" i="45"/>
  <c r="AQ49" i="45"/>
  <c r="AM49" i="45"/>
  <c r="AQ43" i="45"/>
  <c r="AC43" i="45"/>
  <c r="AO43" i="45"/>
  <c r="AM43" i="45"/>
  <c r="AK43" i="45"/>
  <c r="AI43" i="45"/>
  <c r="AG43" i="45"/>
  <c r="AS43" i="45"/>
  <c r="AF43" i="45"/>
  <c r="PE21" i="2"/>
  <c r="PO23" i="2" s="1"/>
  <c r="AN30" i="17"/>
  <c r="AN72" i="17"/>
  <c r="AN66" i="17"/>
  <c r="AN71" i="17"/>
  <c r="AN27" i="17"/>
  <c r="AN56" i="17"/>
  <c r="AN47" i="17"/>
  <c r="AN62" i="17"/>
  <c r="AN49" i="17"/>
  <c r="AN33" i="17"/>
  <c r="AN32" i="17"/>
  <c r="AN55" i="17"/>
  <c r="AN44" i="17"/>
  <c r="AN54" i="17"/>
  <c r="AN63" i="17"/>
  <c r="AN51" i="17"/>
  <c r="AN38" i="17"/>
  <c r="AN46" i="17"/>
  <c r="AN28" i="17"/>
  <c r="AN53" i="17"/>
  <c r="AN59" i="17"/>
  <c r="AN52" i="17"/>
  <c r="AN31" i="17"/>
  <c r="AN24" i="17"/>
  <c r="AN26" i="17"/>
  <c r="AN60" i="17"/>
  <c r="AN41" i="17"/>
  <c r="AN45" i="17"/>
  <c r="AN64" i="17"/>
  <c r="AN65" i="17"/>
  <c r="AN36" i="17"/>
  <c r="AN37" i="17"/>
  <c r="AN29" i="17"/>
  <c r="AN61" i="17"/>
  <c r="AN42" i="17"/>
  <c r="AN48" i="17"/>
  <c r="AN69" i="17"/>
  <c r="AN58" i="17"/>
  <c r="AN70" i="17"/>
  <c r="AN35" i="17"/>
  <c r="AN43" i="17"/>
  <c r="AN57" i="17"/>
  <c r="AN50" i="17"/>
  <c r="AN40" i="17"/>
  <c r="AN67" i="17"/>
  <c r="AN68" i="17"/>
  <c r="AN25" i="17"/>
  <c r="AN34" i="17"/>
  <c r="AN39" i="17"/>
  <c r="AN19" i="17"/>
  <c r="AO19" i="17" s="1"/>
  <c r="AN18" i="17"/>
  <c r="AO18" i="17" s="1"/>
  <c r="AN17" i="17"/>
  <c r="BB17" i="18" s="1"/>
  <c r="OU23" i="2"/>
  <c r="IQ36" i="2"/>
  <c r="IQ35" i="2"/>
  <c r="AN22" i="17"/>
  <c r="AN23" i="17"/>
  <c r="IQ37" i="2"/>
  <c r="IQ34" i="2"/>
  <c r="PE23" i="2"/>
  <c r="PE22" i="2"/>
  <c r="IQ33" i="2"/>
  <c r="IQ38" i="2" s="1"/>
  <c r="OU22" i="2"/>
  <c r="PE24" i="2" s="1"/>
  <c r="PO21" i="2"/>
  <c r="OU53" i="2"/>
  <c r="OU46" i="2"/>
  <c r="OU41" i="2"/>
  <c r="OU30" i="2"/>
  <c r="OU37" i="2"/>
  <c r="OU40" i="2"/>
  <c r="GC41" i="2"/>
  <c r="FV21" i="2"/>
  <c r="GB22" i="2"/>
  <c r="GC21" i="2"/>
  <c r="FZ64" i="2"/>
  <c r="FZ18" i="2"/>
  <c r="GA36" i="2"/>
  <c r="GC17" i="2"/>
  <c r="FY24" i="2"/>
  <c r="FX60" i="2"/>
  <c r="FV55" i="2"/>
  <c r="GB32" i="2"/>
  <c r="FW19" i="2"/>
  <c r="FZ59" i="2"/>
  <c r="GB36" i="2"/>
  <c r="FW69" i="2"/>
  <c r="GB46" i="2"/>
  <c r="FW30" i="2"/>
  <c r="FV50" i="2"/>
  <c r="FV49" i="2"/>
  <c r="GC55" i="2"/>
  <c r="FX72" i="2"/>
  <c r="GC53" i="2"/>
  <c r="FV24" i="2"/>
  <c r="FW36" i="2"/>
  <c r="FV62" i="2"/>
  <c r="FX31" i="2"/>
  <c r="FV66" i="2"/>
  <c r="FY72" i="2"/>
  <c r="FZ49" i="2"/>
  <c r="FV44" i="2"/>
  <c r="GC40" i="2"/>
  <c r="GB68" i="2"/>
  <c r="FZ26" i="2"/>
  <c r="OU51" i="2"/>
  <c r="FY37" i="2"/>
  <c r="GB45" i="2"/>
  <c r="FW33" i="2"/>
  <c r="GA69" i="2"/>
  <c r="FW39" i="2"/>
  <c r="GA22" i="2"/>
  <c r="GB41" i="2"/>
  <c r="GB61" i="2"/>
  <c r="FX46" i="2"/>
  <c r="FZ22" i="2"/>
  <c r="GC62" i="2"/>
  <c r="FX32" i="2"/>
  <c r="FW61" i="2"/>
  <c r="FW51" i="2"/>
  <c r="OU26" i="2"/>
  <c r="FZ61" i="2"/>
  <c r="FZ37" i="2"/>
  <c r="GB24" i="2"/>
  <c r="FX36" i="2"/>
  <c r="GA31" i="2"/>
  <c r="FW62" i="2"/>
  <c r="FZ52" i="2"/>
  <c r="GA70" i="2"/>
  <c r="GA65" i="2"/>
  <c r="GB42" i="2"/>
  <c r="GC39" i="2"/>
  <c r="FX23" i="2"/>
  <c r="FV41" i="2"/>
  <c r="GB64" i="2"/>
  <c r="OU68" i="2"/>
  <c r="FX53" i="2"/>
  <c r="GA44" i="2"/>
  <c r="FV69" i="2"/>
  <c r="FZ27" i="2"/>
  <c r="GA58" i="2"/>
  <c r="FW38" i="2"/>
  <c r="FY52" i="2"/>
  <c r="OU27" i="2"/>
  <c r="OU61" i="2"/>
  <c r="OU24" i="2"/>
  <c r="FZ63" i="2"/>
  <c r="FY38" i="2"/>
  <c r="FY58" i="2"/>
  <c r="FX47" i="2"/>
  <c r="FV64" i="2"/>
  <c r="FW56" i="2"/>
  <c r="FW20" i="2"/>
  <c r="OU39" i="2"/>
  <c r="GC51" i="2"/>
  <c r="FZ53" i="2"/>
  <c r="FX34" i="2"/>
  <c r="GB65" i="2"/>
  <c r="FX24" i="2"/>
  <c r="FV56" i="2"/>
  <c r="FY23" i="2"/>
  <c r="FZ60" i="2"/>
  <c r="GB26" i="2"/>
  <c r="FX64" i="2"/>
  <c r="GA46" i="2"/>
  <c r="GA17" i="2"/>
  <c r="GA26" i="2"/>
  <c r="FW55" i="2"/>
  <c r="FZ48" i="2"/>
  <c r="FV51" i="2"/>
  <c r="FZ70" i="2"/>
  <c r="FY57" i="2"/>
  <c r="FY45" i="2"/>
  <c r="FY48" i="2"/>
  <c r="FX19" i="2"/>
  <c r="GB40" i="2"/>
  <c r="GA40" i="2"/>
  <c r="FW43" i="2"/>
  <c r="GC56" i="2"/>
  <c r="FW25" i="2"/>
  <c r="GC29" i="2"/>
  <c r="FV38" i="2"/>
  <c r="GB53" i="2"/>
  <c r="FX68" i="2"/>
  <c r="FV58" i="2"/>
  <c r="GB66" i="2"/>
  <c r="GC48" i="2"/>
  <c r="OU42" i="2"/>
  <c r="FX35" i="2"/>
  <c r="GB38" i="2"/>
  <c r="FY56" i="2"/>
  <c r="FX33" i="2"/>
  <c r="FV34" i="2"/>
  <c r="GA24" i="2"/>
  <c r="FX65" i="2"/>
  <c r="OU58" i="2"/>
  <c r="GB31" i="2"/>
  <c r="FZ43" i="2"/>
  <c r="FW35" i="2"/>
  <c r="GB28" i="2"/>
  <c r="GC42" i="2"/>
  <c r="GC33" i="2"/>
  <c r="GC24" i="2"/>
  <c r="OU56" i="2"/>
  <c r="FZ20" i="2"/>
  <c r="GA50" i="2"/>
  <c r="FY47" i="2"/>
  <c r="FV30" i="2"/>
  <c r="FV25" i="2"/>
  <c r="FX42" i="2"/>
  <c r="FX45" i="2"/>
  <c r="OU62" i="2"/>
  <c r="OU59" i="2"/>
  <c r="FY46" i="2"/>
  <c r="FV54" i="2"/>
  <c r="GC60" i="2"/>
  <c r="GA38" i="2"/>
  <c r="FV45" i="2"/>
  <c r="GB67" i="2"/>
  <c r="FZ33" i="2"/>
  <c r="FX69" i="2"/>
  <c r="FY70" i="2"/>
  <c r="GC68" i="2"/>
  <c r="GC52" i="2"/>
  <c r="FY62" i="2"/>
  <c r="FV57" i="2"/>
  <c r="GB18" i="2"/>
  <c r="FY31" i="2"/>
  <c r="FX27" i="2"/>
  <c r="FY27" i="2"/>
  <c r="GB70" i="2"/>
  <c r="FY51" i="2"/>
  <c r="FY20" i="2"/>
  <c r="FX43" i="2"/>
  <c r="GB72" i="2"/>
  <c r="GC28" i="2"/>
  <c r="FZ39" i="2"/>
  <c r="GA52" i="2"/>
  <c r="FY21" i="2"/>
  <c r="FY67" i="2"/>
  <c r="GA34" i="2"/>
  <c r="FZ71" i="2"/>
  <c r="GA61" i="2"/>
  <c r="FZ67" i="2"/>
  <c r="GC26" i="2"/>
  <c r="GC72" i="2"/>
  <c r="FW46" i="2"/>
  <c r="FY36" i="2"/>
  <c r="OU64" i="2"/>
  <c r="GA62" i="2"/>
  <c r="GC49" i="2"/>
  <c r="FW52" i="2"/>
  <c r="GC69" i="2"/>
  <c r="FW64" i="2"/>
  <c r="GB30" i="2"/>
  <c r="FV71" i="2"/>
  <c r="FZ65" i="2"/>
  <c r="GC32" i="2"/>
  <c r="GA42" i="2"/>
  <c r="FZ31" i="2"/>
  <c r="FY53" i="2"/>
  <c r="FW41" i="2"/>
  <c r="FX20" i="2"/>
  <c r="OU70" i="2"/>
  <c r="FY32" i="2"/>
  <c r="GA18" i="2"/>
  <c r="FW29" i="2"/>
  <c r="FZ34" i="2"/>
  <c r="GA27" i="2"/>
  <c r="FW34" i="2"/>
  <c r="FV32" i="2"/>
  <c r="GB54" i="2"/>
  <c r="FV63" i="2"/>
  <c r="FY61" i="2"/>
  <c r="FV52" i="2"/>
  <c r="FY41" i="2"/>
  <c r="FZ58" i="2"/>
  <c r="FZ42" i="2"/>
  <c r="OU28" i="2"/>
  <c r="OU60" i="2"/>
  <c r="GA72" i="2"/>
  <c r="GB71" i="2"/>
  <c r="GB29" i="2"/>
  <c r="FY17" i="2"/>
  <c r="FY60" i="2"/>
  <c r="FY22" i="2"/>
  <c r="FX37" i="2"/>
  <c r="FY33" i="2"/>
  <c r="FX62" i="2"/>
  <c r="FX18" i="2"/>
  <c r="FV17" i="2"/>
  <c r="FX44" i="2"/>
  <c r="GB25" i="2"/>
  <c r="FY64" i="2"/>
  <c r="FZ62" i="2"/>
  <c r="FY29" i="2"/>
  <c r="GB43" i="2"/>
  <c r="FV20" i="2"/>
  <c r="FW45" i="2"/>
  <c r="FW72" i="2"/>
  <c r="FW71" i="2"/>
  <c r="OU44" i="2"/>
  <c r="GB35" i="2"/>
  <c r="GA56" i="2"/>
  <c r="GA25" i="2"/>
  <c r="GC18" i="2"/>
  <c r="FY34" i="2"/>
  <c r="GC34" i="2"/>
  <c r="GC66" i="2"/>
  <c r="CS70" i="2"/>
  <c r="GA54" i="2"/>
  <c r="FY25" i="2"/>
  <c r="GA53" i="2"/>
  <c r="GC20" i="2"/>
  <c r="GA66" i="2"/>
  <c r="FW31" i="2"/>
  <c r="FY26" i="2"/>
  <c r="FV29" i="2"/>
  <c r="FZ57" i="2"/>
  <c r="GB62" i="2"/>
  <c r="FV53" i="2"/>
  <c r="FY18" i="2"/>
  <c r="GC44" i="2"/>
  <c r="GB19" i="2"/>
  <c r="OU34" i="2"/>
  <c r="FW22" i="2"/>
  <c r="GC61" i="2"/>
  <c r="FX51" i="2"/>
  <c r="FZ29" i="2"/>
  <c r="FZ46" i="2"/>
  <c r="FX58" i="2"/>
  <c r="FV28" i="2"/>
  <c r="FV46" i="2"/>
  <c r="FW17" i="2"/>
  <c r="FV68" i="2"/>
  <c r="GB23" i="2"/>
  <c r="FX56" i="2"/>
  <c r="FY39" i="2"/>
  <c r="FW44" i="2"/>
  <c r="GB69" i="2"/>
  <c r="FV65" i="2"/>
  <c r="GA71" i="2"/>
  <c r="GB52" i="2"/>
  <c r="FW18" i="2"/>
  <c r="GB57" i="2"/>
  <c r="FX26" i="2"/>
  <c r="FX61" i="2"/>
  <c r="FY30" i="2"/>
  <c r="FY35" i="2"/>
  <c r="GA28" i="2"/>
  <c r="FW49" i="2"/>
  <c r="GB39" i="2"/>
  <c r="GB21" i="2"/>
  <c r="OU54" i="2"/>
  <c r="OU43" i="2"/>
  <c r="OU33" i="2"/>
  <c r="OU71" i="2"/>
  <c r="OU72" i="2"/>
  <c r="GC45" i="2"/>
  <c r="FZ66" i="2"/>
  <c r="FZ24" i="2"/>
  <c r="FV18" i="2"/>
  <c r="GA21" i="2"/>
  <c r="GC25" i="2"/>
  <c r="FZ68" i="2"/>
  <c r="CQ51" i="2"/>
  <c r="CS53" i="2"/>
  <c r="CO72" i="2"/>
  <c r="CO68" i="2"/>
  <c r="CR20" i="2"/>
  <c r="CR57" i="2"/>
  <c r="CL49" i="2"/>
  <c r="CR24" i="2"/>
  <c r="CS19" i="2"/>
  <c r="CO51" i="2"/>
  <c r="CP41" i="2"/>
  <c r="CQ53" i="2"/>
  <c r="CM36" i="2"/>
  <c r="CS24" i="2"/>
  <c r="CR29" i="2"/>
  <c r="CL57" i="2"/>
  <c r="CM37" i="2"/>
  <c r="CR45" i="2"/>
  <c r="CM38" i="2"/>
  <c r="CS52" i="2"/>
  <c r="CR58" i="2"/>
  <c r="CP18" i="2"/>
  <c r="CQ33" i="2"/>
  <c r="CR50" i="2"/>
  <c r="CR53" i="2"/>
  <c r="CQ17" i="2"/>
  <c r="CM35" i="2"/>
  <c r="CS59" i="2"/>
  <c r="CN24" i="2"/>
  <c r="CM43" i="2"/>
  <c r="CP63" i="2"/>
  <c r="CP22" i="2"/>
  <c r="CO17" i="2"/>
  <c r="CS42" i="2"/>
  <c r="CP20" i="2"/>
  <c r="CQ50" i="2"/>
  <c r="CM30" i="2"/>
  <c r="CP70" i="2"/>
  <c r="CQ37" i="2"/>
  <c r="CM65" i="2"/>
  <c r="CL30" i="2"/>
  <c r="CO36" i="2"/>
  <c r="CL69" i="2"/>
  <c r="CO56" i="2"/>
  <c r="CN30" i="2"/>
  <c r="CR30" i="2"/>
  <c r="CR55" i="2"/>
  <c r="CQ70" i="2"/>
  <c r="CQ41" i="2"/>
  <c r="CR60" i="2"/>
  <c r="CP26" i="2"/>
  <c r="CQ38" i="2"/>
  <c r="CN55" i="2"/>
  <c r="CR19" i="2"/>
  <c r="CL22" i="2"/>
  <c r="CL63" i="2"/>
  <c r="CP53" i="2"/>
  <c r="CP55" i="2"/>
  <c r="CQ18" i="2"/>
  <c r="CS38" i="2"/>
  <c r="CR34" i="2"/>
  <c r="CO63" i="2"/>
  <c r="CM56" i="2"/>
  <c r="CQ30" i="2"/>
  <c r="CQ29" i="2"/>
  <c r="CO55" i="2"/>
  <c r="CN70" i="2"/>
  <c r="CM66" i="2"/>
  <c r="CL36" i="2"/>
  <c r="CO41" i="2"/>
  <c r="CP29" i="2"/>
  <c r="CO60" i="2"/>
  <c r="CP56" i="2"/>
  <c r="CP71" i="2"/>
  <c r="CN42" i="2"/>
  <c r="CO65" i="2"/>
  <c r="CM69" i="2"/>
  <c r="CQ49" i="2"/>
  <c r="CR41" i="2"/>
  <c r="CQ60" i="2"/>
  <c r="CS58" i="2"/>
  <c r="CL23" i="2"/>
  <c r="CR52" i="2"/>
  <c r="CS65" i="2"/>
  <c r="CO24" i="2"/>
  <c r="CL53" i="2"/>
  <c r="CL71" i="2"/>
  <c r="CL29" i="2"/>
  <c r="CP52" i="2"/>
  <c r="CQ52" i="2"/>
  <c r="CR49" i="2"/>
  <c r="CO58" i="2"/>
  <c r="CR23" i="2"/>
  <c r="CS29" i="2"/>
  <c r="CP57" i="2"/>
  <c r="CS20" i="2"/>
  <c r="CN44" i="2"/>
  <c r="CM61" i="2"/>
  <c r="CS40" i="2"/>
  <c r="CN67" i="2"/>
  <c r="CO34" i="2"/>
  <c r="CS35" i="2"/>
  <c r="CS60" i="2"/>
  <c r="CN48" i="2"/>
  <c r="CN65" i="2"/>
  <c r="CN69" i="2"/>
  <c r="CR40" i="2"/>
  <c r="CL46" i="2"/>
  <c r="CQ62" i="2"/>
  <c r="CO39" i="2"/>
  <c r="CN37" i="2"/>
  <c r="CM26" i="2"/>
  <c r="CL66" i="2"/>
  <c r="CM64" i="2"/>
  <c r="CQ25" i="2"/>
  <c r="CS49" i="2"/>
  <c r="CL44" i="2"/>
  <c r="CO70" i="2"/>
  <c r="CN66" i="2"/>
  <c r="CS36" i="2"/>
  <c r="CQ32" i="2"/>
  <c r="CL47" i="2"/>
  <c r="CM21" i="2"/>
  <c r="CM32" i="2"/>
  <c r="CO53" i="2"/>
  <c r="CQ39" i="2"/>
  <c r="CM40" i="2"/>
  <c r="CR64" i="2"/>
  <c r="CN71" i="2"/>
  <c r="CR36" i="2"/>
  <c r="CM45" i="2"/>
  <c r="CS67" i="2"/>
  <c r="CP24" i="2"/>
  <c r="CR70" i="2"/>
  <c r="CO52" i="2"/>
  <c r="CL67" i="2"/>
  <c r="CP68" i="2"/>
  <c r="CM48" i="2"/>
  <c r="CN35" i="2"/>
  <c r="CL32" i="2"/>
  <c r="CO38" i="2"/>
  <c r="CL58" i="2"/>
  <c r="CM22" i="2"/>
  <c r="CO35" i="2"/>
  <c r="CL68" i="2"/>
  <c r="CL21" i="2"/>
  <c r="CO62" i="2"/>
  <c r="CQ66" i="2"/>
  <c r="CP31" i="2"/>
  <c r="CN43" i="2"/>
  <c r="CR39" i="2"/>
  <c r="CL24" i="2"/>
  <c r="CL43" i="2"/>
  <c r="CP67" i="2"/>
  <c r="CP61" i="2"/>
  <c r="CM17" i="2"/>
  <c r="CR43" i="2"/>
  <c r="CP42" i="2"/>
  <c r="CN25" i="2"/>
  <c r="CM47" i="2"/>
  <c r="CN17" i="2"/>
  <c r="CQ19" i="2"/>
  <c r="CN41" i="2"/>
  <c r="CN57" i="2"/>
  <c r="CM70" i="2"/>
  <c r="CM51" i="2"/>
  <c r="CN46" i="2"/>
  <c r="CL70" i="2"/>
  <c r="CQ71" i="2"/>
  <c r="CM33" i="2"/>
  <c r="CN21" i="2"/>
  <c r="CP51" i="2"/>
  <c r="CP50" i="2"/>
  <c r="CR26" i="2"/>
  <c r="CS18" i="2"/>
  <c r="CS47" i="2"/>
  <c r="CR62" i="2"/>
  <c r="CM54" i="2"/>
  <c r="CR37" i="2"/>
  <c r="CS26" i="2"/>
  <c r="CL54" i="2"/>
  <c r="CS55" i="2"/>
  <c r="CQ46" i="2"/>
  <c r="CO18" i="2"/>
  <c r="CR54" i="2"/>
  <c r="CP62" i="2"/>
  <c r="CM60" i="2"/>
  <c r="CP17" i="2"/>
  <c r="CP38" i="2"/>
  <c r="CN53" i="2"/>
  <c r="CQ59" i="2"/>
  <c r="CR21" i="2"/>
  <c r="CL37" i="2"/>
  <c r="CQ54" i="2"/>
  <c r="CR18" i="2"/>
  <c r="CS46" i="2"/>
  <c r="CQ45" i="2"/>
  <c r="CQ69" i="2"/>
  <c r="CO30" i="2"/>
  <c r="CP49" i="2"/>
  <c r="CP19" i="2"/>
  <c r="CS34" i="2"/>
  <c r="CL19" i="2"/>
  <c r="CS17" i="2"/>
  <c r="CP44" i="2"/>
  <c r="CO71" i="2"/>
  <c r="CR72" i="2"/>
  <c r="CN47" i="2"/>
  <c r="CS50" i="2"/>
  <c r="CN40" i="2"/>
  <c r="CO33" i="2"/>
  <c r="CP23" i="2"/>
  <c r="CR46" i="2"/>
  <c r="CQ72" i="2"/>
  <c r="CS27" i="2"/>
  <c r="CS66" i="2"/>
  <c r="CP28" i="2"/>
  <c r="CQ28" i="2"/>
  <c r="CM57" i="2"/>
  <c r="CS61" i="2"/>
  <c r="CQ31" i="2"/>
  <c r="CO61" i="2"/>
  <c r="CQ64" i="2"/>
  <c r="CP30" i="2"/>
  <c r="CO20" i="2"/>
  <c r="CS39" i="2"/>
  <c r="CN36" i="2"/>
  <c r="CL64" i="2"/>
  <c r="CQ57" i="2"/>
  <c r="CL31" i="2"/>
  <c r="CN19" i="2"/>
  <c r="CL42" i="2"/>
  <c r="CR71" i="2"/>
  <c r="CN64" i="2"/>
  <c r="CP37" i="2"/>
  <c r="CO27" i="2"/>
  <c r="CS64" i="2"/>
  <c r="CM52" i="2"/>
  <c r="CR35" i="2"/>
  <c r="CS41" i="2"/>
  <c r="CL72" i="2"/>
  <c r="CM24" i="2"/>
  <c r="CN28" i="2"/>
  <c r="CO26" i="2"/>
  <c r="CS45" i="2"/>
  <c r="CS31" i="2"/>
  <c r="CO66" i="2"/>
  <c r="CO19" i="2"/>
  <c r="CQ44" i="2"/>
  <c r="CR61" i="2"/>
  <c r="CL26" i="2"/>
  <c r="CN49" i="2"/>
  <c r="CN52" i="2"/>
  <c r="CL20" i="2"/>
  <c r="CQ34" i="2"/>
  <c r="CN51" i="2"/>
  <c r="CL35" i="2"/>
  <c r="CR59" i="2"/>
  <c r="CQ56" i="2"/>
  <c r="CL45" i="2"/>
  <c r="CS56" i="2"/>
  <c r="CL39" i="2"/>
  <c r="CS30" i="2"/>
  <c r="CP60" i="2"/>
  <c r="CM62" i="2"/>
  <c r="CR28" i="2"/>
  <c r="CM34" i="2"/>
  <c r="CO29" i="2"/>
  <c r="CO49" i="2"/>
  <c r="CO22" i="2"/>
  <c r="CP39" i="2"/>
  <c r="CP66" i="2"/>
  <c r="CS33" i="2"/>
  <c r="CP34" i="2"/>
  <c r="CO59" i="2"/>
  <c r="CR69" i="2"/>
  <c r="CQ68" i="2"/>
  <c r="CP69" i="2"/>
  <c r="CO25" i="2"/>
  <c r="CM19" i="2"/>
  <c r="CR22" i="2"/>
  <c r="CO50" i="2"/>
  <c r="CM46" i="2"/>
  <c r="CS71" i="2"/>
  <c r="CO64" i="2"/>
  <c r="CO37" i="2"/>
  <c r="CR56" i="2"/>
  <c r="CP48" i="2"/>
  <c r="CQ22" i="2"/>
  <c r="CR17" i="2"/>
  <c r="CO54" i="2"/>
  <c r="CL40" i="2"/>
  <c r="CM72" i="2"/>
  <c r="CQ61" i="2"/>
  <c r="CN27" i="2"/>
  <c r="CN59" i="2"/>
  <c r="CQ36" i="2"/>
  <c r="CM67" i="2"/>
  <c r="CN26" i="2"/>
  <c r="CP40" i="2"/>
  <c r="CL55" i="2"/>
  <c r="CL50" i="2"/>
  <c r="CR25" i="2"/>
  <c r="CS25" i="2"/>
  <c r="CP54" i="2"/>
  <c r="CP72" i="2"/>
  <c r="CS32" i="2"/>
  <c r="CM59" i="2"/>
  <c r="CO57" i="2"/>
  <c r="CR32" i="2"/>
  <c r="CR44" i="2"/>
  <c r="CS37" i="2"/>
  <c r="CQ42" i="2"/>
  <c r="CS63" i="2"/>
  <c r="CP25" i="2"/>
  <c r="CR48" i="2"/>
  <c r="CS23" i="2"/>
  <c r="CN50" i="2"/>
  <c r="CQ43" i="2"/>
  <c r="CR67" i="2"/>
  <c r="CO69" i="2"/>
  <c r="CS44" i="2"/>
  <c r="CM63" i="2"/>
  <c r="CL59" i="2"/>
  <c r="CL61" i="2"/>
  <c r="CQ27" i="2"/>
  <c r="CP47" i="2"/>
  <c r="CQ23" i="2"/>
  <c r="CO45" i="2"/>
  <c r="CL41" i="2"/>
  <c r="CM71" i="2"/>
  <c r="CL33" i="2"/>
  <c r="CP27" i="2"/>
  <c r="CR27" i="2"/>
  <c r="CO32" i="2"/>
  <c r="CN34" i="2"/>
  <c r="CP33" i="2"/>
  <c r="CL52" i="2"/>
  <c r="CR51" i="2"/>
  <c r="CN29" i="2"/>
  <c r="CO23" i="2"/>
  <c r="CN33" i="2"/>
  <c r="CN63" i="2"/>
  <c r="CQ55" i="2"/>
  <c r="CM29" i="2"/>
  <c r="CL28" i="2"/>
  <c r="CS54" i="2"/>
  <c r="CP46" i="2"/>
  <c r="CQ65" i="2"/>
  <c r="CL65" i="2"/>
  <c r="CN38" i="2"/>
  <c r="CL25" i="2"/>
  <c r="CN62" i="2"/>
  <c r="CL17" i="2"/>
  <c r="CQ35" i="2"/>
  <c r="CM39" i="2"/>
  <c r="CL60" i="2"/>
  <c r="CM27" i="2"/>
  <c r="CR33" i="2"/>
  <c r="CN39" i="2"/>
  <c r="CP59" i="2"/>
  <c r="CN23" i="2"/>
  <c r="CO46" i="2"/>
  <c r="CS69" i="2"/>
  <c r="CS68" i="2"/>
  <c r="CP36" i="2"/>
  <c r="CP64" i="2"/>
  <c r="CL56" i="2"/>
  <c r="CL62" i="2"/>
  <c r="CN31" i="2"/>
  <c r="CO31" i="2"/>
  <c r="CQ58" i="2"/>
  <c r="CS62" i="2"/>
  <c r="CO28" i="2"/>
  <c r="CM49" i="2"/>
  <c r="CS21" i="2"/>
  <c r="CN22" i="2"/>
  <c r="CM41" i="2"/>
  <c r="CM42" i="2"/>
  <c r="CR66" i="2"/>
  <c r="CR68" i="2"/>
  <c r="CO43" i="2"/>
  <c r="CN58" i="2"/>
  <c r="CR31" i="2"/>
  <c r="CN45" i="2"/>
  <c r="CS48" i="2"/>
  <c r="CM23" i="2"/>
  <c r="CR38" i="2"/>
  <c r="CQ40" i="2"/>
  <c r="CP45" i="2"/>
  <c r="CM55" i="2"/>
  <c r="CP35" i="2"/>
  <c r="CQ47" i="2"/>
  <c r="CP65" i="2"/>
  <c r="CM58" i="2"/>
  <c r="CP32" i="2"/>
  <c r="CO48" i="2"/>
  <c r="CP43" i="2"/>
  <c r="CN72" i="2"/>
  <c r="CR65" i="2"/>
  <c r="CL38" i="2"/>
  <c r="CM31" i="2"/>
  <c r="CN61" i="2"/>
  <c r="CQ20" i="2"/>
  <c r="CS22" i="2"/>
  <c r="CO21" i="2"/>
  <c r="CO44" i="2"/>
  <c r="CN56" i="2"/>
  <c r="CQ26" i="2"/>
  <c r="CM28" i="2"/>
  <c r="CS43" i="2"/>
  <c r="CN54" i="2"/>
  <c r="CM68" i="2"/>
  <c r="CL27" i="2"/>
  <c r="CO42" i="2"/>
  <c r="CM50" i="2"/>
  <c r="CQ67" i="2"/>
  <c r="CM25" i="2"/>
  <c r="CS51" i="2"/>
  <c r="CL18" i="2"/>
  <c r="CN18" i="2"/>
  <c r="CM53" i="2"/>
  <c r="CS72" i="2"/>
  <c r="CO67" i="2"/>
  <c r="CQ21" i="2"/>
  <c r="CL48" i="2"/>
  <c r="CM44" i="2"/>
  <c r="CN68" i="2"/>
  <c r="CQ24" i="2"/>
  <c r="CN60" i="2"/>
  <c r="CS57" i="2"/>
  <c r="CN32" i="2"/>
  <c r="CO40" i="2"/>
  <c r="CL51" i="2"/>
  <c r="CQ48" i="2"/>
  <c r="CM18" i="2"/>
  <c r="CM20" i="2"/>
  <c r="CR42" i="2"/>
  <c r="CQ63" i="2"/>
  <c r="CS28" i="2"/>
  <c r="CP58" i="2"/>
  <c r="CN20" i="2"/>
  <c r="CL34" i="2"/>
  <c r="CR47" i="2"/>
  <c r="CO47" i="2"/>
  <c r="CR63" i="2"/>
  <c r="CP21" i="2"/>
  <c r="GA51" i="2"/>
  <c r="FX28" i="2"/>
  <c r="FZ36" i="2"/>
  <c r="GC43" i="2"/>
  <c r="GA23" i="2"/>
  <c r="GB48" i="2"/>
  <c r="GA32" i="2"/>
  <c r="OU65" i="2"/>
  <c r="GC22" i="2"/>
  <c r="FV67" i="2"/>
  <c r="GC67" i="2"/>
  <c r="FX55" i="2"/>
  <c r="FZ17" i="2"/>
  <c r="FV36" i="2"/>
  <c r="FZ69" i="2"/>
  <c r="FZ28" i="2"/>
  <c r="GC27" i="2"/>
  <c r="FW65" i="2"/>
  <c r="GA59" i="2"/>
  <c r="GA47" i="2"/>
  <c r="GC65" i="2"/>
  <c r="FX25" i="2"/>
  <c r="FY54" i="2"/>
  <c r="FW70" i="2"/>
  <c r="FY44" i="2"/>
  <c r="FX66" i="2"/>
  <c r="GB17" i="2"/>
  <c r="GB34" i="2"/>
  <c r="FW67" i="2"/>
  <c r="FX71" i="2"/>
  <c r="FZ51" i="2"/>
  <c r="GB60" i="2"/>
  <c r="FZ54" i="2"/>
  <c r="FW68" i="2"/>
  <c r="FZ50" i="2"/>
  <c r="FX48" i="2"/>
  <c r="FZ35" i="2"/>
  <c r="FX50" i="2"/>
  <c r="FX30" i="2"/>
  <c r="FV60" i="2"/>
  <c r="FV35" i="2"/>
  <c r="GB58" i="2"/>
  <c r="FV40" i="2"/>
  <c r="FZ41" i="2"/>
  <c r="FW47" i="2"/>
  <c r="FY59" i="2"/>
  <c r="FZ55" i="2"/>
  <c r="FZ19" i="2"/>
  <c r="FW53" i="2"/>
  <c r="OU25" i="2"/>
  <c r="FW37" i="2"/>
  <c r="GA30" i="2"/>
  <c r="FV26" i="2"/>
  <c r="FX17" i="2"/>
  <c r="FZ21" i="2"/>
  <c r="FX49" i="2"/>
  <c r="FY19" i="2"/>
  <c r="GB20" i="2"/>
  <c r="FZ45" i="2"/>
  <c r="GC50" i="2"/>
  <c r="FV61" i="2"/>
  <c r="GC35" i="2"/>
  <c r="FW60" i="2"/>
  <c r="GC46" i="2"/>
  <c r="GC47" i="2"/>
  <c r="FW24" i="2"/>
  <c r="GA60" i="2"/>
  <c r="FW42" i="2"/>
  <c r="FX54" i="2"/>
  <c r="FY49" i="2"/>
  <c r="GC59" i="2"/>
  <c r="OU69" i="2"/>
  <c r="OU55" i="2"/>
  <c r="FV70" i="2"/>
  <c r="FW27" i="2"/>
  <c r="FY63" i="2"/>
  <c r="FW59" i="2"/>
  <c r="FX22" i="2"/>
  <c r="FY42" i="2"/>
  <c r="FZ56" i="2"/>
  <c r="OU38" i="2"/>
  <c r="GA20" i="2"/>
  <c r="FW32" i="2"/>
  <c r="GC57" i="2"/>
  <c r="FX70" i="2"/>
  <c r="FX57" i="2"/>
  <c r="FX21" i="2"/>
  <c r="FV72" i="2"/>
  <c r="GA49" i="2"/>
  <c r="GC63" i="2"/>
  <c r="FY69" i="2"/>
  <c r="FW66" i="2"/>
  <c r="GA19" i="2"/>
  <c r="FX59" i="2"/>
  <c r="OU29" i="2"/>
  <c r="OU63" i="2"/>
  <c r="OU49" i="2"/>
  <c r="FY40" i="2"/>
  <c r="FV42" i="2"/>
  <c r="GA48" i="2"/>
  <c r="FY28" i="2"/>
  <c r="GA57" i="2"/>
  <c r="FV27" i="2"/>
  <c r="GA37" i="2"/>
  <c r="GC71" i="2"/>
  <c r="GA63" i="2"/>
  <c r="FY43" i="2"/>
  <c r="FX63" i="2"/>
  <c r="FZ47" i="2"/>
  <c r="FV19" i="2"/>
  <c r="FW54" i="2"/>
  <c r="GC64" i="2"/>
  <c r="GB56" i="2"/>
  <c r="FX29" i="2"/>
  <c r="FV23" i="2"/>
  <c r="GA67" i="2"/>
  <c r="FY65" i="2"/>
  <c r="GA33" i="2"/>
  <c r="OU35" i="2"/>
  <c r="GB37" i="2"/>
  <c r="GA68" i="2"/>
  <c r="FW63" i="2"/>
  <c r="GA45" i="2"/>
  <c r="FV37" i="2"/>
  <c r="GB50" i="2"/>
  <c r="GB27" i="2"/>
  <c r="OU57" i="2"/>
  <c r="FW57" i="2"/>
  <c r="GB49" i="2"/>
  <c r="FW40" i="2"/>
  <c r="GB44" i="2"/>
  <c r="FZ44" i="2"/>
  <c r="GB55" i="2"/>
  <c r="FX38" i="2"/>
  <c r="OU67" i="2"/>
  <c r="FV39" i="2"/>
  <c r="GC58" i="2"/>
  <c r="GA64" i="2"/>
  <c r="FW26" i="2"/>
  <c r="GC70" i="2"/>
  <c r="GC36" i="2"/>
  <c r="GC23" i="2"/>
  <c r="GA35" i="2"/>
  <c r="GB47" i="2"/>
  <c r="FX67" i="2"/>
  <c r="FV33" i="2"/>
  <c r="FW48" i="2"/>
  <c r="PO22" i="2"/>
  <c r="FV47" i="2"/>
  <c r="FV48" i="2"/>
  <c r="GB63" i="2"/>
  <c r="FZ38" i="2"/>
  <c r="FY66" i="2"/>
  <c r="FZ32" i="2"/>
  <c r="OU52" i="2"/>
  <c r="OU36" i="2"/>
  <c r="FV31" i="2"/>
  <c r="GB59" i="2"/>
  <c r="GA29" i="2"/>
  <c r="GC30" i="2"/>
  <c r="FW23" i="2"/>
  <c r="FZ40" i="2"/>
  <c r="FW28" i="2"/>
  <c r="OU48" i="2"/>
  <c r="OU31" i="2"/>
  <c r="GC38" i="2"/>
  <c r="FV43" i="2"/>
  <c r="GA43" i="2"/>
  <c r="GA39" i="2"/>
  <c r="FZ23" i="2"/>
  <c r="FV22" i="2"/>
  <c r="FX41" i="2"/>
  <c r="OU45" i="2"/>
  <c r="FX39" i="2"/>
  <c r="FZ30" i="2"/>
  <c r="FZ25" i="2"/>
  <c r="FX40" i="2"/>
  <c r="GC31" i="2"/>
  <c r="FW50" i="2"/>
  <c r="FY71" i="2"/>
  <c r="OU32" i="2"/>
  <c r="OU47" i="2"/>
  <c r="FY55" i="2"/>
  <c r="GC37" i="2"/>
  <c r="GC19" i="2"/>
  <c r="FV59" i="2"/>
  <c r="FW21" i="2"/>
  <c r="FX52" i="2"/>
  <c r="GB51" i="2"/>
  <c r="OU50" i="2"/>
  <c r="GB33" i="2"/>
  <c r="GC54" i="2"/>
  <c r="GA41" i="2"/>
  <c r="FW58" i="2"/>
  <c r="FY50" i="2"/>
  <c r="FY68" i="2"/>
  <c r="GA55" i="2"/>
  <c r="OU66" i="2"/>
  <c r="FZ72" i="2"/>
  <c r="DV103" i="46" l="1"/>
  <c r="DV111" i="46"/>
  <c r="DV119" i="46"/>
  <c r="DV127" i="46"/>
  <c r="DV117" i="46"/>
  <c r="DV126" i="46"/>
  <c r="DV104" i="46"/>
  <c r="DV112" i="46"/>
  <c r="DV120" i="46"/>
  <c r="DV128" i="46"/>
  <c r="DV110" i="46"/>
  <c r="DV105" i="46"/>
  <c r="DV113" i="46"/>
  <c r="DV121" i="46"/>
  <c r="DV129" i="46"/>
  <c r="DV106" i="46"/>
  <c r="DV114" i="46"/>
  <c r="DV122" i="46"/>
  <c r="DV130" i="46"/>
  <c r="DV109" i="46"/>
  <c r="DV118" i="46"/>
  <c r="DV107" i="46"/>
  <c r="DV115" i="46"/>
  <c r="DV123" i="46"/>
  <c r="DV131" i="46"/>
  <c r="DV108" i="46"/>
  <c r="DV116" i="46"/>
  <c r="DV124" i="46"/>
  <c r="DV125" i="46"/>
  <c r="DR17" i="46"/>
  <c r="DZ17" i="46"/>
  <c r="DO17" i="46"/>
  <c r="DW17" i="46"/>
  <c r="DP17" i="46"/>
  <c r="DX17" i="46"/>
  <c r="DQ17" i="46"/>
  <c r="DY17" i="46"/>
  <c r="DV17" i="46"/>
  <c r="DS17" i="46"/>
  <c r="DT17" i="46"/>
  <c r="DU17" i="46"/>
  <c r="CW15" i="46"/>
  <c r="CV15" i="46"/>
  <c r="CP54" i="46"/>
  <c r="CX54" i="46"/>
  <c r="CM55" i="46"/>
  <c r="CU55" i="46"/>
  <c r="DC55" i="46"/>
  <c r="CS56" i="46"/>
  <c r="DA56" i="46"/>
  <c r="CQ57" i="46"/>
  <c r="CY57" i="46"/>
  <c r="CO58" i="46"/>
  <c r="CW58" i="46"/>
  <c r="CQ54" i="46"/>
  <c r="CY54" i="46"/>
  <c r="CN55" i="46"/>
  <c r="CV55" i="46"/>
  <c r="DD55" i="46"/>
  <c r="DF55" i="46" s="1"/>
  <c r="CL56" i="46"/>
  <c r="CT56" i="46"/>
  <c r="DB56" i="46"/>
  <c r="CR57" i="46"/>
  <c r="CZ57" i="46"/>
  <c r="CP58" i="46"/>
  <c r="CX58" i="46"/>
  <c r="CR54" i="46"/>
  <c r="CZ54" i="46"/>
  <c r="CO55" i="46"/>
  <c r="CW55" i="46"/>
  <c r="CM56" i="46"/>
  <c r="CU56" i="46"/>
  <c r="DC56" i="46"/>
  <c r="CS57" i="46"/>
  <c r="DA57" i="46"/>
  <c r="CQ58" i="46"/>
  <c r="CY58" i="46"/>
  <c r="CO59" i="46"/>
  <c r="CW59" i="46"/>
  <c r="CS54" i="46"/>
  <c r="DA54" i="46"/>
  <c r="CP55" i="46"/>
  <c r="CX55" i="46"/>
  <c r="CN56" i="46"/>
  <c r="CV56" i="46"/>
  <c r="DD56" i="46"/>
  <c r="DF56" i="46" s="1"/>
  <c r="CL57" i="46"/>
  <c r="CT57" i="46"/>
  <c r="DB57" i="46"/>
  <c r="CR58" i="46"/>
  <c r="CZ58" i="46"/>
  <c r="CL54" i="46"/>
  <c r="CT54" i="46"/>
  <c r="DB54" i="46"/>
  <c r="CQ55" i="46"/>
  <c r="CY55" i="46"/>
  <c r="CO56" i="46"/>
  <c r="CW56" i="46"/>
  <c r="CM57" i="46"/>
  <c r="CU57" i="46"/>
  <c r="DC57" i="46"/>
  <c r="CS58" i="46"/>
  <c r="DA58" i="46"/>
  <c r="CM54" i="46"/>
  <c r="CU54" i="46"/>
  <c r="DC54" i="46"/>
  <c r="CR55" i="46"/>
  <c r="CZ55" i="46"/>
  <c r="CP56" i="46"/>
  <c r="CX56" i="46"/>
  <c r="CN57" i="46"/>
  <c r="CV57" i="46"/>
  <c r="DD57" i="46"/>
  <c r="DF57" i="46" s="1"/>
  <c r="CL58" i="46"/>
  <c r="CT58" i="46"/>
  <c r="DB58" i="46"/>
  <c r="CS55" i="46"/>
  <c r="CO57" i="46"/>
  <c r="DC58" i="46"/>
  <c r="CL59" i="46"/>
  <c r="CU59" i="46"/>
  <c r="DD59" i="46"/>
  <c r="DF59" i="46" s="1"/>
  <c r="CN60" i="46"/>
  <c r="CV60" i="46"/>
  <c r="DD60" i="46"/>
  <c r="DF60" i="46" s="1"/>
  <c r="CL61" i="46"/>
  <c r="CT61" i="46"/>
  <c r="DB61" i="46"/>
  <c r="CQ62" i="46"/>
  <c r="CY62" i="46"/>
  <c r="CN63" i="46"/>
  <c r="CV63" i="46"/>
  <c r="DD63" i="46"/>
  <c r="DF63" i="46" s="1"/>
  <c r="CT55" i="46"/>
  <c r="CP57" i="46"/>
  <c r="DD58" i="46"/>
  <c r="DF58" i="46" s="1"/>
  <c r="CM59" i="46"/>
  <c r="CV59" i="46"/>
  <c r="CO60" i="46"/>
  <c r="CW60" i="46"/>
  <c r="CM61" i="46"/>
  <c r="CU61" i="46"/>
  <c r="DC61" i="46"/>
  <c r="CR62" i="46"/>
  <c r="CZ62" i="46"/>
  <c r="CO63" i="46"/>
  <c r="CW63" i="46"/>
  <c r="CN54" i="46"/>
  <c r="DA55" i="46"/>
  <c r="CW57" i="46"/>
  <c r="CN59" i="46"/>
  <c r="CX59" i="46"/>
  <c r="CP60" i="46"/>
  <c r="CX60" i="46"/>
  <c r="CN61" i="46"/>
  <c r="CV61" i="46"/>
  <c r="DD61" i="46"/>
  <c r="DF61" i="46" s="1"/>
  <c r="CS62" i="46"/>
  <c r="DA62" i="46"/>
  <c r="CP63" i="46"/>
  <c r="CX63" i="46"/>
  <c r="CO54" i="46"/>
  <c r="DB55" i="46"/>
  <c r="CX57" i="46"/>
  <c r="CP59" i="46"/>
  <c r="CY59" i="46"/>
  <c r="CQ60" i="46"/>
  <c r="CY60" i="46"/>
  <c r="CO61" i="46"/>
  <c r="CW61" i="46"/>
  <c r="CL62" i="46"/>
  <c r="CT62" i="46"/>
  <c r="DB62" i="46"/>
  <c r="CQ63" i="46"/>
  <c r="CY63" i="46"/>
  <c r="CV54" i="46"/>
  <c r="CQ56" i="46"/>
  <c r="CM58" i="46"/>
  <c r="CQ59" i="46"/>
  <c r="CZ59" i="46"/>
  <c r="CR60" i="46"/>
  <c r="CZ60" i="46"/>
  <c r="CP61" i="46"/>
  <c r="CX61" i="46"/>
  <c r="CM62" i="46"/>
  <c r="CU62" i="46"/>
  <c r="DC62" i="46"/>
  <c r="CR63" i="46"/>
  <c r="CZ63" i="46"/>
  <c r="CW54" i="46"/>
  <c r="CR56" i="46"/>
  <c r="CN58" i="46"/>
  <c r="CR59" i="46"/>
  <c r="DA59" i="46"/>
  <c r="CS60" i="46"/>
  <c r="DA60" i="46"/>
  <c r="CQ61" i="46"/>
  <c r="CY61" i="46"/>
  <c r="CN62" i="46"/>
  <c r="CV62" i="46"/>
  <c r="DD62" i="46"/>
  <c r="DF62" i="46" s="1"/>
  <c r="CS63" i="46"/>
  <c r="DA63" i="46"/>
  <c r="DD54" i="46"/>
  <c r="DF54" i="46" s="1"/>
  <c r="CY56" i="46"/>
  <c r="CU58" i="46"/>
  <c r="CS59" i="46"/>
  <c r="DB59" i="46"/>
  <c r="CL60" i="46"/>
  <c r="CT60" i="46"/>
  <c r="DB60" i="46"/>
  <c r="CR61" i="46"/>
  <c r="CZ61" i="46"/>
  <c r="CO62" i="46"/>
  <c r="CW62" i="46"/>
  <c r="CL63" i="46"/>
  <c r="CT63" i="46"/>
  <c r="DB63" i="46"/>
  <c r="CV58" i="46"/>
  <c r="CX62" i="46"/>
  <c r="CR64" i="46"/>
  <c r="CZ64" i="46"/>
  <c r="CO65" i="46"/>
  <c r="CW65" i="46"/>
  <c r="CM66" i="46"/>
  <c r="CU66" i="46"/>
  <c r="DC66" i="46"/>
  <c r="CZ56" i="46"/>
  <c r="CS61" i="46"/>
  <c r="CS64" i="46"/>
  <c r="DA64" i="46"/>
  <c r="CP65" i="46"/>
  <c r="CX65" i="46"/>
  <c r="CN66" i="46"/>
  <c r="CV66" i="46"/>
  <c r="DD66" i="46"/>
  <c r="DF66" i="46" s="1"/>
  <c r="CL67" i="46"/>
  <c r="CT67" i="46"/>
  <c r="DB67" i="46"/>
  <c r="CR68" i="46"/>
  <c r="CZ68" i="46"/>
  <c r="CM60" i="46"/>
  <c r="DA61" i="46"/>
  <c r="CL64" i="46"/>
  <c r="CT64" i="46"/>
  <c r="DB64" i="46"/>
  <c r="CQ65" i="46"/>
  <c r="CY65" i="46"/>
  <c r="CO66" i="46"/>
  <c r="CW66" i="46"/>
  <c r="CM67" i="46"/>
  <c r="CU67" i="46"/>
  <c r="DC67" i="46"/>
  <c r="CS68" i="46"/>
  <c r="DA68" i="46"/>
  <c r="CU60" i="46"/>
  <c r="CM64" i="46"/>
  <c r="CU64" i="46"/>
  <c r="DC64" i="46"/>
  <c r="CR65" i="46"/>
  <c r="CZ65" i="46"/>
  <c r="CP66" i="46"/>
  <c r="CX66" i="46"/>
  <c r="CN67" i="46"/>
  <c r="CV67" i="46"/>
  <c r="DD67" i="46"/>
  <c r="DF67" i="46" s="1"/>
  <c r="CL68" i="46"/>
  <c r="CT68" i="46"/>
  <c r="DB68" i="46"/>
  <c r="DC60" i="46"/>
  <c r="CN64" i="46"/>
  <c r="CV64" i="46"/>
  <c r="DD64" i="46"/>
  <c r="DF64" i="46" s="1"/>
  <c r="CS65" i="46"/>
  <c r="DA65" i="46"/>
  <c r="CQ66" i="46"/>
  <c r="CY66" i="46"/>
  <c r="CO67" i="46"/>
  <c r="CW67" i="46"/>
  <c r="CM68" i="46"/>
  <c r="CU68" i="46"/>
  <c r="DC68" i="46"/>
  <c r="CL55" i="46"/>
  <c r="CT59" i="46"/>
  <c r="CM63" i="46"/>
  <c r="CO64" i="46"/>
  <c r="CW64" i="46"/>
  <c r="CL65" i="46"/>
  <c r="CT65" i="46"/>
  <c r="DB65" i="46"/>
  <c r="CR66" i="46"/>
  <c r="CZ66" i="46"/>
  <c r="CP67" i="46"/>
  <c r="CX67" i="46"/>
  <c r="CN68" i="46"/>
  <c r="CV68" i="46"/>
  <c r="DD68" i="46"/>
  <c r="DF68" i="46" s="1"/>
  <c r="DC59" i="46"/>
  <c r="CU63" i="46"/>
  <c r="CP64" i="46"/>
  <c r="CX64" i="46"/>
  <c r="CM65" i="46"/>
  <c r="CU65" i="46"/>
  <c r="DC65" i="46"/>
  <c r="CS66" i="46"/>
  <c r="DA66" i="46"/>
  <c r="CQ67" i="46"/>
  <c r="CY67" i="46"/>
  <c r="CO68" i="46"/>
  <c r="CW68" i="46"/>
  <c r="CN65" i="46"/>
  <c r="DB66" i="46"/>
  <c r="DA67" i="46"/>
  <c r="CS69" i="46"/>
  <c r="DA69" i="46"/>
  <c r="CP70" i="46"/>
  <c r="CX70" i="46"/>
  <c r="CM71" i="46"/>
  <c r="CU71" i="46"/>
  <c r="DC71" i="46"/>
  <c r="DC63" i="46"/>
  <c r="CV65" i="46"/>
  <c r="CP68" i="46"/>
  <c r="CL69" i="46"/>
  <c r="CT69" i="46"/>
  <c r="DB69" i="46"/>
  <c r="CQ70" i="46"/>
  <c r="CY70" i="46"/>
  <c r="CN71" i="46"/>
  <c r="CV71" i="46"/>
  <c r="DD71" i="46"/>
  <c r="DF71" i="46" s="1"/>
  <c r="CL72" i="46"/>
  <c r="CT72" i="46"/>
  <c r="DB72" i="46"/>
  <c r="CQ73" i="46"/>
  <c r="CY73" i="46"/>
  <c r="CQ64" i="46"/>
  <c r="DD65" i="46"/>
  <c r="DF65" i="46" s="1"/>
  <c r="CQ68" i="46"/>
  <c r="CM69" i="46"/>
  <c r="CU69" i="46"/>
  <c r="DC69" i="46"/>
  <c r="CR70" i="46"/>
  <c r="CZ70" i="46"/>
  <c r="CO71" i="46"/>
  <c r="CW71" i="46"/>
  <c r="CM72" i="46"/>
  <c r="CU72" i="46"/>
  <c r="DC72" i="46"/>
  <c r="CR73" i="46"/>
  <c r="CZ73" i="46"/>
  <c r="CY64" i="46"/>
  <c r="CX68" i="46"/>
  <c r="CN69" i="46"/>
  <c r="CV69" i="46"/>
  <c r="DD69" i="46"/>
  <c r="DF69" i="46" s="1"/>
  <c r="CS70" i="46"/>
  <c r="DA70" i="46"/>
  <c r="CP71" i="46"/>
  <c r="CX71" i="46"/>
  <c r="CN72" i="46"/>
  <c r="CV72" i="46"/>
  <c r="DD72" i="46"/>
  <c r="DF72" i="46" s="1"/>
  <c r="CS73" i="46"/>
  <c r="DA73" i="46"/>
  <c r="CY68" i="46"/>
  <c r="CO69" i="46"/>
  <c r="CW69" i="46"/>
  <c r="CL70" i="46"/>
  <c r="CT70" i="46"/>
  <c r="DB70" i="46"/>
  <c r="CQ71" i="46"/>
  <c r="CY71" i="46"/>
  <c r="CO72" i="46"/>
  <c r="CW72" i="46"/>
  <c r="CL73" i="46"/>
  <c r="CT73" i="46"/>
  <c r="DB73" i="46"/>
  <c r="CR67" i="46"/>
  <c r="CP69" i="46"/>
  <c r="CX69" i="46"/>
  <c r="CM70" i="46"/>
  <c r="CU70" i="46"/>
  <c r="DC70" i="46"/>
  <c r="CR71" i="46"/>
  <c r="CZ71" i="46"/>
  <c r="CP72" i="46"/>
  <c r="CX72" i="46"/>
  <c r="CM73" i="46"/>
  <c r="CU73" i="46"/>
  <c r="DC73" i="46"/>
  <c r="CL66" i="46"/>
  <c r="CS67" i="46"/>
  <c r="CQ69" i="46"/>
  <c r="CY69" i="46"/>
  <c r="CN70" i="46"/>
  <c r="CV70" i="46"/>
  <c r="DD70" i="46"/>
  <c r="DF70" i="46" s="1"/>
  <c r="CS71" i="46"/>
  <c r="DA71" i="46"/>
  <c r="CQ72" i="46"/>
  <c r="CY72" i="46"/>
  <c r="CN73" i="46"/>
  <c r="CV73" i="46"/>
  <c r="DD73" i="46"/>
  <c r="DF73" i="46" s="1"/>
  <c r="CP62" i="46"/>
  <c r="CZ67" i="46"/>
  <c r="CW73" i="46"/>
  <c r="CM74" i="46"/>
  <c r="CU74" i="46"/>
  <c r="DC74" i="46"/>
  <c r="CS75" i="46"/>
  <c r="DA75" i="46"/>
  <c r="CQ76" i="46"/>
  <c r="CY76" i="46"/>
  <c r="CO77" i="46"/>
  <c r="CW77" i="46"/>
  <c r="CL78" i="46"/>
  <c r="CT78" i="46"/>
  <c r="DB78" i="46"/>
  <c r="CL71" i="46"/>
  <c r="CX73" i="46"/>
  <c r="CN74" i="46"/>
  <c r="CV74" i="46"/>
  <c r="DD74" i="46"/>
  <c r="DF74" i="46" s="1"/>
  <c r="CL75" i="46"/>
  <c r="CT75" i="46"/>
  <c r="DB75" i="46"/>
  <c r="CR76" i="46"/>
  <c r="CZ76" i="46"/>
  <c r="CP77" i="46"/>
  <c r="CX77" i="46"/>
  <c r="CM78" i="46"/>
  <c r="CU78" i="46"/>
  <c r="DC78" i="46"/>
  <c r="CT71" i="46"/>
  <c r="CR72" i="46"/>
  <c r="CO74" i="46"/>
  <c r="CW74" i="46"/>
  <c r="CM75" i="46"/>
  <c r="CU75" i="46"/>
  <c r="DC75" i="46"/>
  <c r="CS76" i="46"/>
  <c r="DA76" i="46"/>
  <c r="CQ77" i="46"/>
  <c r="CY77" i="46"/>
  <c r="CN78" i="46"/>
  <c r="CV78" i="46"/>
  <c r="DD78" i="46"/>
  <c r="DF78" i="46" s="1"/>
  <c r="CO70" i="46"/>
  <c r="DB71" i="46"/>
  <c r="CS72" i="46"/>
  <c r="CP74" i="46"/>
  <c r="CX74" i="46"/>
  <c r="CN75" i="46"/>
  <c r="CV75" i="46"/>
  <c r="DD75" i="46"/>
  <c r="DF75" i="46" s="1"/>
  <c r="CL76" i="46"/>
  <c r="CT76" i="46"/>
  <c r="DB76" i="46"/>
  <c r="CR77" i="46"/>
  <c r="CZ77" i="46"/>
  <c r="CO78" i="46"/>
  <c r="CW78" i="46"/>
  <c r="CW70" i="46"/>
  <c r="CZ72" i="46"/>
  <c r="CQ74" i="46"/>
  <c r="CY74" i="46"/>
  <c r="CO75" i="46"/>
  <c r="CW75" i="46"/>
  <c r="CM76" i="46"/>
  <c r="CU76" i="46"/>
  <c r="DC76" i="46"/>
  <c r="CS77" i="46"/>
  <c r="DA77" i="46"/>
  <c r="CP78" i="46"/>
  <c r="CX78" i="46"/>
  <c r="CT66" i="46"/>
  <c r="CR69" i="46"/>
  <c r="DA72" i="46"/>
  <c r="CR74" i="46"/>
  <c r="CZ74" i="46"/>
  <c r="CP75" i="46"/>
  <c r="CX75" i="46"/>
  <c r="CN76" i="46"/>
  <c r="CV76" i="46"/>
  <c r="DD76" i="46"/>
  <c r="DF76" i="46" s="1"/>
  <c r="CL77" i="46"/>
  <c r="CT77" i="46"/>
  <c r="DB77" i="46"/>
  <c r="CQ75" i="46"/>
  <c r="CM77" i="46"/>
  <c r="CP79" i="46"/>
  <c r="CX79" i="46"/>
  <c r="CM80" i="46"/>
  <c r="CU80" i="46"/>
  <c r="DC80" i="46"/>
  <c r="CR81" i="46"/>
  <c r="CZ81" i="46"/>
  <c r="CO82" i="46"/>
  <c r="CW82" i="46"/>
  <c r="CM83" i="46"/>
  <c r="CU83" i="46"/>
  <c r="DC83" i="46"/>
  <c r="CR75" i="46"/>
  <c r="CN77" i="46"/>
  <c r="CQ78" i="46"/>
  <c r="CQ79" i="46"/>
  <c r="CY79" i="46"/>
  <c r="CN80" i="46"/>
  <c r="CV80" i="46"/>
  <c r="DD80" i="46"/>
  <c r="DF80" i="46" s="1"/>
  <c r="CS81" i="46"/>
  <c r="DA81" i="46"/>
  <c r="CP82" i="46"/>
  <c r="CX82" i="46"/>
  <c r="CY75" i="46"/>
  <c r="CU77" i="46"/>
  <c r="CR78" i="46"/>
  <c r="CR79" i="46"/>
  <c r="CZ79" i="46"/>
  <c r="CO80" i="46"/>
  <c r="CW80" i="46"/>
  <c r="CL81" i="46"/>
  <c r="CT81" i="46"/>
  <c r="DB81" i="46"/>
  <c r="CQ82" i="46"/>
  <c r="CY82" i="46"/>
  <c r="CO83" i="46"/>
  <c r="CL74" i="46"/>
  <c r="CZ75" i="46"/>
  <c r="CV77" i="46"/>
  <c r="CS78" i="46"/>
  <c r="CS79" i="46"/>
  <c r="DA79" i="46"/>
  <c r="CP80" i="46"/>
  <c r="CX80" i="46"/>
  <c r="CM81" i="46"/>
  <c r="CU81" i="46"/>
  <c r="DC81" i="46"/>
  <c r="CR82" i="46"/>
  <c r="CZ82" i="46"/>
  <c r="CP83" i="46"/>
  <c r="CZ69" i="46"/>
  <c r="CS74" i="46"/>
  <c r="CO76" i="46"/>
  <c r="DC77" i="46"/>
  <c r="CY78" i="46"/>
  <c r="CL79" i="46"/>
  <c r="CT79" i="46"/>
  <c r="DB79" i="46"/>
  <c r="CQ80" i="46"/>
  <c r="CY80" i="46"/>
  <c r="CN81" i="46"/>
  <c r="CV81" i="46"/>
  <c r="DD81" i="46"/>
  <c r="DF81" i="46" s="1"/>
  <c r="CS82" i="46"/>
  <c r="DA82" i="46"/>
  <c r="CQ83" i="46"/>
  <c r="CY83" i="46"/>
  <c r="CT74" i="46"/>
  <c r="CP76" i="46"/>
  <c r="DD77" i="46"/>
  <c r="DF77" i="46" s="1"/>
  <c r="CZ78" i="46"/>
  <c r="CM79" i="46"/>
  <c r="CU79" i="46"/>
  <c r="DC79" i="46"/>
  <c r="CR80" i="46"/>
  <c r="CZ80" i="46"/>
  <c r="CO81" i="46"/>
  <c r="CW81" i="46"/>
  <c r="CL82" i="46"/>
  <c r="CT82" i="46"/>
  <c r="DB82" i="46"/>
  <c r="CW76" i="46"/>
  <c r="DA78" i="46"/>
  <c r="CS80" i="46"/>
  <c r="CM82" i="46"/>
  <c r="CW83" i="46"/>
  <c r="CM84" i="46"/>
  <c r="CU84" i="46"/>
  <c r="DC84" i="46"/>
  <c r="CS85" i="46"/>
  <c r="DA85" i="46"/>
  <c r="CP86" i="46"/>
  <c r="CX86" i="46"/>
  <c r="CM87" i="46"/>
  <c r="CU87" i="46"/>
  <c r="DC87" i="46"/>
  <c r="CR88" i="46"/>
  <c r="CZ88" i="46"/>
  <c r="CO89" i="46"/>
  <c r="CW89" i="46"/>
  <c r="CL90" i="46"/>
  <c r="CT90" i="46"/>
  <c r="DB90" i="46"/>
  <c r="CR91" i="46"/>
  <c r="CZ91" i="46"/>
  <c r="CP92" i="46"/>
  <c r="CX92" i="46"/>
  <c r="CN93" i="46"/>
  <c r="CV93" i="46"/>
  <c r="DD93" i="46"/>
  <c r="DF93" i="46" s="1"/>
  <c r="CX76" i="46"/>
  <c r="CT80" i="46"/>
  <c r="CN82" i="46"/>
  <c r="CX83" i="46"/>
  <c r="CN84" i="46"/>
  <c r="CV84" i="46"/>
  <c r="DD84" i="46"/>
  <c r="DF84" i="46" s="1"/>
  <c r="CL85" i="46"/>
  <c r="CT85" i="46"/>
  <c r="DB85" i="46"/>
  <c r="CQ86" i="46"/>
  <c r="CY86" i="46"/>
  <c r="CN87" i="46"/>
  <c r="CV87" i="46"/>
  <c r="DD87" i="46"/>
  <c r="DF87" i="46" s="1"/>
  <c r="CS88" i="46"/>
  <c r="DA88" i="46"/>
  <c r="CP89" i="46"/>
  <c r="CX89" i="46"/>
  <c r="CM90" i="46"/>
  <c r="CU90" i="46"/>
  <c r="DC90" i="46"/>
  <c r="CS91" i="46"/>
  <c r="DA91" i="46"/>
  <c r="DA74" i="46"/>
  <c r="CN79" i="46"/>
  <c r="DA80" i="46"/>
  <c r="CU82" i="46"/>
  <c r="CL83" i="46"/>
  <c r="CZ83" i="46"/>
  <c r="CO84" i="46"/>
  <c r="CW84" i="46"/>
  <c r="CM85" i="46"/>
  <c r="CU85" i="46"/>
  <c r="DC85" i="46"/>
  <c r="CR86" i="46"/>
  <c r="CZ86" i="46"/>
  <c r="CO87" i="46"/>
  <c r="CW87" i="46"/>
  <c r="CL88" i="46"/>
  <c r="CT88" i="46"/>
  <c r="DB88" i="46"/>
  <c r="CQ89" i="46"/>
  <c r="CY89" i="46"/>
  <c r="CN90" i="46"/>
  <c r="CV90" i="46"/>
  <c r="DD90" i="46"/>
  <c r="DF90" i="46" s="1"/>
  <c r="CL91" i="46"/>
  <c r="CT91" i="46"/>
  <c r="DB91" i="46"/>
  <c r="CR92" i="46"/>
  <c r="CZ92" i="46"/>
  <c r="DB74" i="46"/>
  <c r="CO79" i="46"/>
  <c r="DB80" i="46"/>
  <c r="CV82" i="46"/>
  <c r="CN83" i="46"/>
  <c r="DA83" i="46"/>
  <c r="CP84" i="46"/>
  <c r="CX84" i="46"/>
  <c r="CN85" i="46"/>
  <c r="CV85" i="46"/>
  <c r="DD85" i="46"/>
  <c r="DF85" i="46" s="1"/>
  <c r="CS86" i="46"/>
  <c r="DA86" i="46"/>
  <c r="CP87" i="46"/>
  <c r="CX87" i="46"/>
  <c r="CM88" i="46"/>
  <c r="CU88" i="46"/>
  <c r="DC88" i="46"/>
  <c r="CR89" i="46"/>
  <c r="CZ89" i="46"/>
  <c r="CO90" i="46"/>
  <c r="CW90" i="46"/>
  <c r="CM91" i="46"/>
  <c r="CU91" i="46"/>
  <c r="DC91" i="46"/>
  <c r="CS92" i="46"/>
  <c r="DA92" i="46"/>
  <c r="CO73" i="46"/>
  <c r="CV79" i="46"/>
  <c r="CP81" i="46"/>
  <c r="DC82" i="46"/>
  <c r="CR83" i="46"/>
  <c r="DB83" i="46"/>
  <c r="CQ84" i="46"/>
  <c r="CY84" i="46"/>
  <c r="CO85" i="46"/>
  <c r="CW85" i="46"/>
  <c r="CL86" i="46"/>
  <c r="CT86" i="46"/>
  <c r="DB86" i="46"/>
  <c r="CQ87" i="46"/>
  <c r="CY87" i="46"/>
  <c r="CN88" i="46"/>
  <c r="CV88" i="46"/>
  <c r="DD88" i="46"/>
  <c r="DF88" i="46" s="1"/>
  <c r="CS89" i="46"/>
  <c r="DA89" i="46"/>
  <c r="CP90" i="46"/>
  <c r="CX90" i="46"/>
  <c r="CN91" i="46"/>
  <c r="CV91" i="46"/>
  <c r="DD91" i="46"/>
  <c r="DF91" i="46" s="1"/>
  <c r="CL92" i="46"/>
  <c r="CT92" i="46"/>
  <c r="DB92" i="46"/>
  <c r="CR93" i="46"/>
  <c r="CZ93" i="46"/>
  <c r="CP73" i="46"/>
  <c r="CW79" i="46"/>
  <c r="CQ81" i="46"/>
  <c r="DD82" i="46"/>
  <c r="DF82" i="46" s="1"/>
  <c r="CS83" i="46"/>
  <c r="DD83" i="46"/>
  <c r="DF83" i="46" s="1"/>
  <c r="CR84" i="46"/>
  <c r="CZ84" i="46"/>
  <c r="CP85" i="46"/>
  <c r="CX85" i="46"/>
  <c r="CM86" i="46"/>
  <c r="CU86" i="46"/>
  <c r="DC86" i="46"/>
  <c r="CR87" i="46"/>
  <c r="CZ87" i="46"/>
  <c r="CO88" i="46"/>
  <c r="CW88" i="46"/>
  <c r="CL89" i="46"/>
  <c r="CT89" i="46"/>
  <c r="DB89" i="46"/>
  <c r="CQ90" i="46"/>
  <c r="CY90" i="46"/>
  <c r="CO91" i="46"/>
  <c r="CW91" i="46"/>
  <c r="CM92" i="46"/>
  <c r="CU92" i="46"/>
  <c r="DC92" i="46"/>
  <c r="DA84" i="46"/>
  <c r="CV86" i="46"/>
  <c r="CP88" i="46"/>
  <c r="DC89" i="46"/>
  <c r="CX91" i="46"/>
  <c r="CU93" i="46"/>
  <c r="CL94" i="46"/>
  <c r="CT94" i="46"/>
  <c r="DB94" i="46"/>
  <c r="CQ95" i="46"/>
  <c r="CY95" i="46"/>
  <c r="CN96" i="46"/>
  <c r="CV96" i="46"/>
  <c r="DD96" i="46"/>
  <c r="DF96" i="46" s="1"/>
  <c r="CS97" i="46"/>
  <c r="DA97" i="46"/>
  <c r="CP98" i="46"/>
  <c r="CX98" i="46"/>
  <c r="CN99" i="46"/>
  <c r="CV99" i="46"/>
  <c r="DD99" i="46"/>
  <c r="DF99" i="46" s="1"/>
  <c r="CL100" i="46"/>
  <c r="CT100" i="46"/>
  <c r="DB100" i="46"/>
  <c r="CR101" i="46"/>
  <c r="CZ101" i="46"/>
  <c r="CO102" i="46"/>
  <c r="CW102" i="46"/>
  <c r="DB84" i="46"/>
  <c r="CW86" i="46"/>
  <c r="CQ88" i="46"/>
  <c r="DD89" i="46"/>
  <c r="DF89" i="46" s="1"/>
  <c r="CY91" i="46"/>
  <c r="CN92" i="46"/>
  <c r="CL93" i="46"/>
  <c r="CW93" i="46"/>
  <c r="CM94" i="46"/>
  <c r="CU94" i="46"/>
  <c r="DC94" i="46"/>
  <c r="CR95" i="46"/>
  <c r="CZ95" i="46"/>
  <c r="CO96" i="46"/>
  <c r="CW96" i="46"/>
  <c r="CL97" i="46"/>
  <c r="CT97" i="46"/>
  <c r="DB97" i="46"/>
  <c r="CQ98" i="46"/>
  <c r="CY98" i="46"/>
  <c r="CQ85" i="46"/>
  <c r="DD86" i="46"/>
  <c r="DF86" i="46" s="1"/>
  <c r="CX88" i="46"/>
  <c r="CR90" i="46"/>
  <c r="CO92" i="46"/>
  <c r="CM93" i="46"/>
  <c r="CX93" i="46"/>
  <c r="CN94" i="46"/>
  <c r="CV94" i="46"/>
  <c r="DD94" i="46"/>
  <c r="DF94" i="46" s="1"/>
  <c r="CS95" i="46"/>
  <c r="DA95" i="46"/>
  <c r="CP96" i="46"/>
  <c r="CX96" i="46"/>
  <c r="CM97" i="46"/>
  <c r="CU97" i="46"/>
  <c r="DC97" i="46"/>
  <c r="CR98" i="46"/>
  <c r="CZ98" i="46"/>
  <c r="CP99" i="46"/>
  <c r="CX99" i="46"/>
  <c r="CN100" i="46"/>
  <c r="CV100" i="46"/>
  <c r="DD100" i="46"/>
  <c r="DF100" i="46" s="1"/>
  <c r="CL101" i="46"/>
  <c r="CT101" i="46"/>
  <c r="DB101" i="46"/>
  <c r="CR85" i="46"/>
  <c r="CL87" i="46"/>
  <c r="CY88" i="46"/>
  <c r="CS90" i="46"/>
  <c r="CQ92" i="46"/>
  <c r="CO93" i="46"/>
  <c r="CY93" i="46"/>
  <c r="CO94" i="46"/>
  <c r="CW94" i="46"/>
  <c r="CL95" i="46"/>
  <c r="CT95" i="46"/>
  <c r="DB95" i="46"/>
  <c r="CQ96" i="46"/>
  <c r="CY96" i="46"/>
  <c r="CN97" i="46"/>
  <c r="CV97" i="46"/>
  <c r="DD97" i="46"/>
  <c r="DF97" i="46" s="1"/>
  <c r="CS98" i="46"/>
  <c r="DA98" i="46"/>
  <c r="CQ99" i="46"/>
  <c r="CY99" i="46"/>
  <c r="CO100" i="46"/>
  <c r="CW100" i="46"/>
  <c r="CM101" i="46"/>
  <c r="CU101" i="46"/>
  <c r="DC101" i="46"/>
  <c r="CX81" i="46"/>
  <c r="CT83" i="46"/>
  <c r="CY85" i="46"/>
  <c r="CS87" i="46"/>
  <c r="CM89" i="46"/>
  <c r="CZ90" i="46"/>
  <c r="CV92" i="46"/>
  <c r="CP93" i="46"/>
  <c r="DA93" i="46"/>
  <c r="CP94" i="46"/>
  <c r="CX94" i="46"/>
  <c r="CM95" i="46"/>
  <c r="CU95" i="46"/>
  <c r="DC95" i="46"/>
  <c r="CR96" i="46"/>
  <c r="CZ96" i="46"/>
  <c r="CO97" i="46"/>
  <c r="CW97" i="46"/>
  <c r="CL98" i="46"/>
  <c r="CT98" i="46"/>
  <c r="DB98" i="46"/>
  <c r="CR99" i="46"/>
  <c r="CZ99" i="46"/>
  <c r="CP100" i="46"/>
  <c r="CX100" i="46"/>
  <c r="CN101" i="46"/>
  <c r="CV101" i="46"/>
  <c r="DD101" i="46"/>
  <c r="DF101" i="46" s="1"/>
  <c r="CL80" i="46"/>
  <c r="CY81" i="46"/>
  <c r="CV83" i="46"/>
  <c r="CL84" i="46"/>
  <c r="CZ85" i="46"/>
  <c r="CT87" i="46"/>
  <c r="CN89" i="46"/>
  <c r="DA90" i="46"/>
  <c r="CW92" i="46"/>
  <c r="CQ93" i="46"/>
  <c r="DB93" i="46"/>
  <c r="CQ94" i="46"/>
  <c r="CY94" i="46"/>
  <c r="CN95" i="46"/>
  <c r="CV95" i="46"/>
  <c r="DD95" i="46"/>
  <c r="DF95" i="46" s="1"/>
  <c r="CS96" i="46"/>
  <c r="DA96" i="46"/>
  <c r="CP97" i="46"/>
  <c r="CX97" i="46"/>
  <c r="CM98" i="46"/>
  <c r="CU98" i="46"/>
  <c r="DC98" i="46"/>
  <c r="CS99" i="46"/>
  <c r="DA99" i="46"/>
  <c r="CQ100" i="46"/>
  <c r="CY100" i="46"/>
  <c r="CO101" i="46"/>
  <c r="CW101" i="46"/>
  <c r="CS84" i="46"/>
  <c r="CO95" i="46"/>
  <c r="DB96" i="46"/>
  <c r="CV98" i="46"/>
  <c r="CT99" i="46"/>
  <c r="CY101" i="46"/>
  <c r="CL102" i="46"/>
  <c r="CU102" i="46"/>
  <c r="DD102" i="46"/>
  <c r="DF102" i="46" s="1"/>
  <c r="CM103" i="46"/>
  <c r="CU103" i="46"/>
  <c r="DC103" i="46"/>
  <c r="CR104" i="46"/>
  <c r="CZ104" i="46"/>
  <c r="CO105" i="46"/>
  <c r="CW105" i="46"/>
  <c r="CL106" i="46"/>
  <c r="CT106" i="46"/>
  <c r="DB106" i="46"/>
  <c r="CR107" i="46"/>
  <c r="CZ107" i="46"/>
  <c r="CP108" i="46"/>
  <c r="CX108" i="46"/>
  <c r="CN109" i="46"/>
  <c r="CV109" i="46"/>
  <c r="DD109" i="46"/>
  <c r="DF109" i="46" s="1"/>
  <c r="CT84" i="46"/>
  <c r="CP95" i="46"/>
  <c r="DC96" i="46"/>
  <c r="CW98" i="46"/>
  <c r="CU99" i="46"/>
  <c r="CM100" i="46"/>
  <c r="DA101" i="46"/>
  <c r="CM102" i="46"/>
  <c r="CV102" i="46"/>
  <c r="CN103" i="46"/>
  <c r="CV103" i="46"/>
  <c r="DD103" i="46"/>
  <c r="DF103" i="46" s="1"/>
  <c r="CS104" i="46"/>
  <c r="DA104" i="46"/>
  <c r="CP105" i="46"/>
  <c r="CX105" i="46"/>
  <c r="CM106" i="46"/>
  <c r="CU106" i="46"/>
  <c r="DC106" i="46"/>
  <c r="DD79" i="46"/>
  <c r="DF79" i="46" s="1"/>
  <c r="CP91" i="46"/>
  <c r="CS93" i="46"/>
  <c r="CW95" i="46"/>
  <c r="CQ97" i="46"/>
  <c r="DD98" i="46"/>
  <c r="DF98" i="46" s="1"/>
  <c r="CW99" i="46"/>
  <c r="CR100" i="46"/>
  <c r="CN102" i="46"/>
  <c r="CX102" i="46"/>
  <c r="CO103" i="46"/>
  <c r="CW103" i="46"/>
  <c r="CL104" i="46"/>
  <c r="CT104" i="46"/>
  <c r="DB104" i="46"/>
  <c r="CQ105" i="46"/>
  <c r="CY105" i="46"/>
  <c r="CN106" i="46"/>
  <c r="CV106" i="46"/>
  <c r="DD106" i="46"/>
  <c r="DF106" i="46" s="1"/>
  <c r="CL107" i="46"/>
  <c r="CT107" i="46"/>
  <c r="DB107" i="46"/>
  <c r="CR108" i="46"/>
  <c r="CZ108" i="46"/>
  <c r="CP109" i="46"/>
  <c r="CX109" i="46"/>
  <c r="CQ91" i="46"/>
  <c r="CT93" i="46"/>
  <c r="CX95" i="46"/>
  <c r="CR97" i="46"/>
  <c r="DB99" i="46"/>
  <c r="CS100" i="46"/>
  <c r="CP102" i="46"/>
  <c r="CY102" i="46"/>
  <c r="CP103" i="46"/>
  <c r="CX103" i="46"/>
  <c r="CM104" i="46"/>
  <c r="CU104" i="46"/>
  <c r="DC104" i="46"/>
  <c r="CR105" i="46"/>
  <c r="CZ105" i="46"/>
  <c r="CO106" i="46"/>
  <c r="CW106" i="46"/>
  <c r="CM107" i="46"/>
  <c r="CU107" i="46"/>
  <c r="DC107" i="46"/>
  <c r="CS108" i="46"/>
  <c r="DA108" i="46"/>
  <c r="CQ109" i="46"/>
  <c r="CY109" i="46"/>
  <c r="CU89" i="46"/>
  <c r="CY92" i="46"/>
  <c r="DC93" i="46"/>
  <c r="CR94" i="46"/>
  <c r="CL96" i="46"/>
  <c r="CY97" i="46"/>
  <c r="DC99" i="46"/>
  <c r="CU100" i="46"/>
  <c r="CP101" i="46"/>
  <c r="CQ102" i="46"/>
  <c r="CZ102" i="46"/>
  <c r="CQ103" i="46"/>
  <c r="CY103" i="46"/>
  <c r="CN104" i="46"/>
  <c r="CV104" i="46"/>
  <c r="DD104" i="46"/>
  <c r="DF104" i="46" s="1"/>
  <c r="CS105" i="46"/>
  <c r="DA105" i="46"/>
  <c r="CP106" i="46"/>
  <c r="CX106" i="46"/>
  <c r="CN107" i="46"/>
  <c r="CV107" i="46"/>
  <c r="DD107" i="46"/>
  <c r="DF107" i="46" s="1"/>
  <c r="CL108" i="46"/>
  <c r="CT108" i="46"/>
  <c r="DB108" i="46"/>
  <c r="CR109" i="46"/>
  <c r="CZ109" i="46"/>
  <c r="CV89" i="46"/>
  <c r="DD92" i="46"/>
  <c r="DF92" i="46" s="1"/>
  <c r="CS94" i="46"/>
  <c r="CM96" i="46"/>
  <c r="CZ97" i="46"/>
  <c r="CL99" i="46"/>
  <c r="CZ100" i="46"/>
  <c r="CQ101" i="46"/>
  <c r="CR102" i="46"/>
  <c r="DA102" i="46"/>
  <c r="CR103" i="46"/>
  <c r="CZ103" i="46"/>
  <c r="CO104" i="46"/>
  <c r="CW104" i="46"/>
  <c r="CL105" i="46"/>
  <c r="CT105" i="46"/>
  <c r="DB105" i="46"/>
  <c r="CQ106" i="46"/>
  <c r="CY106" i="46"/>
  <c r="CO107" i="46"/>
  <c r="CW107" i="46"/>
  <c r="CM108" i="46"/>
  <c r="CU108" i="46"/>
  <c r="DC108" i="46"/>
  <c r="CS109" i="46"/>
  <c r="DA109" i="46"/>
  <c r="CP110" i="46"/>
  <c r="CX110" i="46"/>
  <c r="DA87" i="46"/>
  <c r="CN98" i="46"/>
  <c r="CM99" i="46"/>
  <c r="CS102" i="46"/>
  <c r="CX104" i="46"/>
  <c r="CR106" i="46"/>
  <c r="CX107" i="46"/>
  <c r="CO108" i="46"/>
  <c r="DC109" i="46"/>
  <c r="CL110" i="46"/>
  <c r="CU110" i="46"/>
  <c r="DD110" i="46"/>
  <c r="DF110" i="46" s="1"/>
  <c r="CN111" i="46"/>
  <c r="CV111" i="46"/>
  <c r="DD111" i="46"/>
  <c r="DF111" i="46" s="1"/>
  <c r="CS112" i="46"/>
  <c r="DA112" i="46"/>
  <c r="CP113" i="46"/>
  <c r="CX113" i="46"/>
  <c r="CM114" i="46"/>
  <c r="CU114" i="46"/>
  <c r="DC114" i="46"/>
  <c r="CS115" i="46"/>
  <c r="DA115" i="46"/>
  <c r="CQ116" i="46"/>
  <c r="CY116" i="46"/>
  <c r="CO117" i="46"/>
  <c r="CW117" i="46"/>
  <c r="CL118" i="46"/>
  <c r="CT118" i="46"/>
  <c r="DB118" i="46"/>
  <c r="DB87" i="46"/>
  <c r="CO98" i="46"/>
  <c r="CO99" i="46"/>
  <c r="CT102" i="46"/>
  <c r="CL103" i="46"/>
  <c r="CY104" i="46"/>
  <c r="CS106" i="46"/>
  <c r="CY107" i="46"/>
  <c r="CQ108" i="46"/>
  <c r="CL109" i="46"/>
  <c r="CM110" i="46"/>
  <c r="CV110" i="46"/>
  <c r="CO111" i="46"/>
  <c r="CW111" i="46"/>
  <c r="CL112" i="46"/>
  <c r="CT112" i="46"/>
  <c r="DB112" i="46"/>
  <c r="CQ113" i="46"/>
  <c r="CY113" i="46"/>
  <c r="CN114" i="46"/>
  <c r="CV114" i="46"/>
  <c r="DD114" i="46"/>
  <c r="DF114" i="46" s="1"/>
  <c r="CL115" i="46"/>
  <c r="CT115" i="46"/>
  <c r="DB115" i="46"/>
  <c r="CT96" i="46"/>
  <c r="DB102" i="46"/>
  <c r="CS103" i="46"/>
  <c r="CM105" i="46"/>
  <c r="CZ106" i="46"/>
  <c r="DA107" i="46"/>
  <c r="CV108" i="46"/>
  <c r="CM109" i="46"/>
  <c r="CN110" i="46"/>
  <c r="CW110" i="46"/>
  <c r="CP111" i="46"/>
  <c r="CX111" i="46"/>
  <c r="CM112" i="46"/>
  <c r="CU112" i="46"/>
  <c r="DC112" i="46"/>
  <c r="CR113" i="46"/>
  <c r="CZ113" i="46"/>
  <c r="CO114" i="46"/>
  <c r="CW114" i="46"/>
  <c r="CM115" i="46"/>
  <c r="CU115" i="46"/>
  <c r="DC115" i="46"/>
  <c r="CS116" i="46"/>
  <c r="DA116" i="46"/>
  <c r="CQ117" i="46"/>
  <c r="CY117" i="46"/>
  <c r="CN118" i="46"/>
  <c r="CV118" i="46"/>
  <c r="DD118" i="46"/>
  <c r="DF118" i="46" s="1"/>
  <c r="CU96" i="46"/>
  <c r="DC102" i="46"/>
  <c r="CT103" i="46"/>
  <c r="CN105" i="46"/>
  <c r="DA106" i="46"/>
  <c r="CW108" i="46"/>
  <c r="CO109" i="46"/>
  <c r="CO110" i="46"/>
  <c r="CY110" i="46"/>
  <c r="CQ111" i="46"/>
  <c r="CY111" i="46"/>
  <c r="CN112" i="46"/>
  <c r="CV112" i="46"/>
  <c r="DD112" i="46"/>
  <c r="DF112" i="46" s="1"/>
  <c r="CS113" i="46"/>
  <c r="DA113" i="46"/>
  <c r="CP114" i="46"/>
  <c r="CX114" i="46"/>
  <c r="CN115" i="46"/>
  <c r="CV115" i="46"/>
  <c r="DD115" i="46"/>
  <c r="DF115" i="46" s="1"/>
  <c r="CL116" i="46"/>
  <c r="CT116" i="46"/>
  <c r="DB116" i="46"/>
  <c r="CR117" i="46"/>
  <c r="CZ117" i="46"/>
  <c r="CO118" i="46"/>
  <c r="CW118" i="46"/>
  <c r="CZ94" i="46"/>
  <c r="DA100" i="46"/>
  <c r="DA103" i="46"/>
  <c r="CU105" i="46"/>
  <c r="CY108" i="46"/>
  <c r="CT109" i="46"/>
  <c r="CQ110" i="46"/>
  <c r="CZ110" i="46"/>
  <c r="CR111" i="46"/>
  <c r="CZ111" i="46"/>
  <c r="CO112" i="46"/>
  <c r="CW112" i="46"/>
  <c r="CL113" i="46"/>
  <c r="CT113" i="46"/>
  <c r="DB113" i="46"/>
  <c r="CQ114" i="46"/>
  <c r="CY114" i="46"/>
  <c r="CO115" i="46"/>
  <c r="CW115" i="46"/>
  <c r="CM116" i="46"/>
  <c r="CU116" i="46"/>
  <c r="DC116" i="46"/>
  <c r="CS117" i="46"/>
  <c r="DA117" i="46"/>
  <c r="CP118" i="46"/>
  <c r="CX118" i="46"/>
  <c r="DA94" i="46"/>
  <c r="DC100" i="46"/>
  <c r="DB103" i="46"/>
  <c r="CV105" i="46"/>
  <c r="CP107" i="46"/>
  <c r="DD108" i="46"/>
  <c r="DF108" i="46" s="1"/>
  <c r="CU109" i="46"/>
  <c r="CR110" i="46"/>
  <c r="DA110" i="46"/>
  <c r="CS111" i="46"/>
  <c r="DA111" i="46"/>
  <c r="CP112" i="46"/>
  <c r="CX112" i="46"/>
  <c r="CM113" i="46"/>
  <c r="CU113" i="46"/>
  <c r="DC113" i="46"/>
  <c r="CR114" i="46"/>
  <c r="CZ114" i="46"/>
  <c r="CP115" i="46"/>
  <c r="CX115" i="46"/>
  <c r="CN116" i="46"/>
  <c r="CV116" i="46"/>
  <c r="DD116" i="46"/>
  <c r="DF116" i="46" s="1"/>
  <c r="CL117" i="46"/>
  <c r="CT117" i="46"/>
  <c r="DB117" i="46"/>
  <c r="CQ118" i="46"/>
  <c r="CY118" i="46"/>
  <c r="CN86" i="46"/>
  <c r="CS110" i="46"/>
  <c r="CQ112" i="46"/>
  <c r="DD113" i="46"/>
  <c r="DF113" i="46" s="1"/>
  <c r="CY115" i="46"/>
  <c r="CO116" i="46"/>
  <c r="DC117" i="46"/>
  <c r="CS118" i="46"/>
  <c r="CQ119" i="46"/>
  <c r="CY119" i="46"/>
  <c r="CN120" i="46"/>
  <c r="CV120" i="46"/>
  <c r="DD120" i="46"/>
  <c r="DF120" i="46" s="1"/>
  <c r="CS121" i="46"/>
  <c r="DA121" i="46"/>
  <c r="CP122" i="46"/>
  <c r="CX122" i="46"/>
  <c r="CN123" i="46"/>
  <c r="CV123" i="46"/>
  <c r="DD123" i="46"/>
  <c r="DF123" i="46" s="1"/>
  <c r="CL124" i="46"/>
  <c r="CT124" i="46"/>
  <c r="DB124" i="46"/>
  <c r="CR125" i="46"/>
  <c r="CZ125" i="46"/>
  <c r="CO126" i="46"/>
  <c r="CW126" i="46"/>
  <c r="CL127" i="46"/>
  <c r="CT127" i="46"/>
  <c r="DB127" i="46"/>
  <c r="CQ128" i="46"/>
  <c r="CY128" i="46"/>
  <c r="CO86" i="46"/>
  <c r="CT110" i="46"/>
  <c r="CR112" i="46"/>
  <c r="CL114" i="46"/>
  <c r="CZ115" i="46"/>
  <c r="CP116" i="46"/>
  <c r="DD117" i="46"/>
  <c r="DF117" i="46" s="1"/>
  <c r="CU118" i="46"/>
  <c r="CR119" i="46"/>
  <c r="CZ119" i="46"/>
  <c r="CO120" i="46"/>
  <c r="CW120" i="46"/>
  <c r="CL121" i="46"/>
  <c r="CT121" i="46"/>
  <c r="DB121" i="46"/>
  <c r="CQ122" i="46"/>
  <c r="CY122" i="46"/>
  <c r="CO123" i="46"/>
  <c r="CW123" i="46"/>
  <c r="CW109" i="46"/>
  <c r="DB110" i="46"/>
  <c r="CL111" i="46"/>
  <c r="CY112" i="46"/>
  <c r="CS114" i="46"/>
  <c r="CR116" i="46"/>
  <c r="CM117" i="46"/>
  <c r="CZ118" i="46"/>
  <c r="CS119" i="46"/>
  <c r="DA119" i="46"/>
  <c r="CP120" i="46"/>
  <c r="CX120" i="46"/>
  <c r="CM121" i="46"/>
  <c r="CU121" i="46"/>
  <c r="DC121" i="46"/>
  <c r="CR122" i="46"/>
  <c r="CZ122" i="46"/>
  <c r="CP123" i="46"/>
  <c r="CX123" i="46"/>
  <c r="CN124" i="46"/>
  <c r="CV124" i="46"/>
  <c r="DD124" i="46"/>
  <c r="DF124" i="46" s="1"/>
  <c r="CL125" i="46"/>
  <c r="CT125" i="46"/>
  <c r="DB125" i="46"/>
  <c r="CQ126" i="46"/>
  <c r="CY126" i="46"/>
  <c r="CN127" i="46"/>
  <c r="CV127" i="46"/>
  <c r="DB109" i="46"/>
  <c r="DC110" i="46"/>
  <c r="CM111" i="46"/>
  <c r="CZ112" i="46"/>
  <c r="CT114" i="46"/>
  <c r="CW116" i="46"/>
  <c r="CN117" i="46"/>
  <c r="DA118" i="46"/>
  <c r="CL119" i="46"/>
  <c r="CT119" i="46"/>
  <c r="DB119" i="46"/>
  <c r="CQ120" i="46"/>
  <c r="CY120" i="46"/>
  <c r="CN121" i="46"/>
  <c r="CV121" i="46"/>
  <c r="DD121" i="46"/>
  <c r="DF121" i="46" s="1"/>
  <c r="CS122" i="46"/>
  <c r="DA122" i="46"/>
  <c r="CQ123" i="46"/>
  <c r="CY123" i="46"/>
  <c r="CO124" i="46"/>
  <c r="CW124" i="46"/>
  <c r="CM125" i="46"/>
  <c r="CU125" i="46"/>
  <c r="DC125" i="46"/>
  <c r="CR126" i="46"/>
  <c r="CZ126" i="46"/>
  <c r="CO127" i="46"/>
  <c r="CS101" i="46"/>
  <c r="CQ107" i="46"/>
  <c r="CT111" i="46"/>
  <c r="CN113" i="46"/>
  <c r="DA114" i="46"/>
  <c r="CX116" i="46"/>
  <c r="CP117" i="46"/>
  <c r="DC118" i="46"/>
  <c r="CM119" i="46"/>
  <c r="CU119" i="46"/>
  <c r="DC119" i="46"/>
  <c r="CR120" i="46"/>
  <c r="CZ120" i="46"/>
  <c r="CO121" i="46"/>
  <c r="CW121" i="46"/>
  <c r="CL122" i="46"/>
  <c r="CT122" i="46"/>
  <c r="DB122" i="46"/>
  <c r="CR123" i="46"/>
  <c r="CZ123" i="46"/>
  <c r="CP124" i="46"/>
  <c r="CX124" i="46"/>
  <c r="CN125" i="46"/>
  <c r="CV125" i="46"/>
  <c r="DD125" i="46"/>
  <c r="DF125" i="46" s="1"/>
  <c r="CS126" i="46"/>
  <c r="DA126" i="46"/>
  <c r="CX101" i="46"/>
  <c r="CS107" i="46"/>
  <c r="CU111" i="46"/>
  <c r="CO113" i="46"/>
  <c r="DB114" i="46"/>
  <c r="CZ116" i="46"/>
  <c r="CU117" i="46"/>
  <c r="CN119" i="46"/>
  <c r="CV119" i="46"/>
  <c r="DD119" i="46"/>
  <c r="DF119" i="46" s="1"/>
  <c r="CS120" i="46"/>
  <c r="DA120" i="46"/>
  <c r="CP121" i="46"/>
  <c r="CX121" i="46"/>
  <c r="CM122" i="46"/>
  <c r="CU122" i="46"/>
  <c r="DC122" i="46"/>
  <c r="CS123" i="46"/>
  <c r="DA123" i="46"/>
  <c r="CQ124" i="46"/>
  <c r="CY124" i="46"/>
  <c r="CO125" i="46"/>
  <c r="CW125" i="46"/>
  <c r="CL126" i="46"/>
  <c r="CT126" i="46"/>
  <c r="DB126" i="46"/>
  <c r="CP104" i="46"/>
  <c r="CM118" i="46"/>
  <c r="CL120" i="46"/>
  <c r="CY121" i="46"/>
  <c r="CT123" i="46"/>
  <c r="CZ124" i="46"/>
  <c r="CQ125" i="46"/>
  <c r="DD126" i="46"/>
  <c r="DF126" i="46" s="1"/>
  <c r="CM127" i="46"/>
  <c r="CY127" i="46"/>
  <c r="CT128" i="46"/>
  <c r="DC128" i="46"/>
  <c r="CM129" i="46"/>
  <c r="CU129" i="46"/>
  <c r="DC129" i="46"/>
  <c r="CR130" i="46"/>
  <c r="CZ130" i="46"/>
  <c r="CP131" i="46"/>
  <c r="CX131" i="46"/>
  <c r="CX126" i="46"/>
  <c r="CS129" i="46"/>
  <c r="CN131" i="46"/>
  <c r="CO131" i="46"/>
  <c r="CQ104" i="46"/>
  <c r="CN108" i="46"/>
  <c r="CR118" i="46"/>
  <c r="CM120" i="46"/>
  <c r="CZ121" i="46"/>
  <c r="CU123" i="46"/>
  <c r="DA124" i="46"/>
  <c r="CS125" i="46"/>
  <c r="CM126" i="46"/>
  <c r="CP127" i="46"/>
  <c r="CZ127" i="46"/>
  <c r="CL128" i="46"/>
  <c r="CU128" i="46"/>
  <c r="DD128" i="46"/>
  <c r="DF128" i="46" s="1"/>
  <c r="CN129" i="46"/>
  <c r="CV129" i="46"/>
  <c r="DD129" i="46"/>
  <c r="DF129" i="46" s="1"/>
  <c r="CS130" i="46"/>
  <c r="DA130" i="46"/>
  <c r="CQ131" i="46"/>
  <c r="CY131" i="46"/>
  <c r="DC105" i="46"/>
  <c r="CQ115" i="46"/>
  <c r="CT120" i="46"/>
  <c r="CN122" i="46"/>
  <c r="DB123" i="46"/>
  <c r="DC124" i="46"/>
  <c r="CX125" i="46"/>
  <c r="CN126" i="46"/>
  <c r="CQ127" i="46"/>
  <c r="DA127" i="46"/>
  <c r="CM128" i="46"/>
  <c r="CV128" i="46"/>
  <c r="CO129" i="46"/>
  <c r="CW129" i="46"/>
  <c r="CL130" i="46"/>
  <c r="CT130" i="46"/>
  <c r="DB130" i="46"/>
  <c r="CR131" i="46"/>
  <c r="CZ131" i="46"/>
  <c r="DB111" i="46"/>
  <c r="DD122" i="46"/>
  <c r="DF122" i="46" s="1"/>
  <c r="CP130" i="46"/>
  <c r="CX119" i="46"/>
  <c r="CM123" i="46"/>
  <c r="CU124" i="46"/>
  <c r="DC126" i="46"/>
  <c r="CT129" i="46"/>
  <c r="CQ130" i="46"/>
  <c r="DD105" i="46"/>
  <c r="DF105" i="46" s="1"/>
  <c r="CR115" i="46"/>
  <c r="CU120" i="46"/>
  <c r="CO122" i="46"/>
  <c r="DC123" i="46"/>
  <c r="CY125" i="46"/>
  <c r="CP126" i="46"/>
  <c r="CR127" i="46"/>
  <c r="DC127" i="46"/>
  <c r="CN128" i="46"/>
  <c r="CW128" i="46"/>
  <c r="CP129" i="46"/>
  <c r="CX129" i="46"/>
  <c r="CM130" i="46"/>
  <c r="CU130" i="46"/>
  <c r="DC130" i="46"/>
  <c r="CS131" i="46"/>
  <c r="DA131" i="46"/>
  <c r="CV117" i="46"/>
  <c r="CW119" i="46"/>
  <c r="CQ121" i="46"/>
  <c r="CW127" i="46"/>
  <c r="CX130" i="46"/>
  <c r="CX117" i="46"/>
  <c r="CR121" i="46"/>
  <c r="DB129" i="46"/>
  <c r="CY130" i="46"/>
  <c r="CV113" i="46"/>
  <c r="CO119" i="46"/>
  <c r="DB120" i="46"/>
  <c r="CV122" i="46"/>
  <c r="CM124" i="46"/>
  <c r="DA125" i="46"/>
  <c r="CU126" i="46"/>
  <c r="CS127" i="46"/>
  <c r="DD127" i="46"/>
  <c r="DF127" i="46" s="1"/>
  <c r="CO128" i="46"/>
  <c r="CX128" i="46"/>
  <c r="CQ129" i="46"/>
  <c r="CY129" i="46"/>
  <c r="CN130" i="46"/>
  <c r="CV130" i="46"/>
  <c r="DD130" i="46"/>
  <c r="DF130" i="46" s="1"/>
  <c r="CL131" i="46"/>
  <c r="CT131" i="46"/>
  <c r="DB131" i="46"/>
  <c r="CS124" i="46"/>
  <c r="CR128" i="46"/>
  <c r="DD131" i="46"/>
  <c r="DF131" i="46" s="1"/>
  <c r="DC111" i="46"/>
  <c r="CP125" i="46"/>
  <c r="CS128" i="46"/>
  <c r="CL129" i="46"/>
  <c r="CW131" i="46"/>
  <c r="CW113" i="46"/>
  <c r="CP119" i="46"/>
  <c r="DC120" i="46"/>
  <c r="CW122" i="46"/>
  <c r="CR124" i="46"/>
  <c r="CV126" i="46"/>
  <c r="CU127" i="46"/>
  <c r="CP128" i="46"/>
  <c r="CZ128" i="46"/>
  <c r="CR129" i="46"/>
  <c r="CZ129" i="46"/>
  <c r="CO130" i="46"/>
  <c r="CW130" i="46"/>
  <c r="CM131" i="46"/>
  <c r="CU131" i="46"/>
  <c r="DC131" i="46"/>
  <c r="CL123" i="46"/>
  <c r="DA128" i="46"/>
  <c r="DA129" i="46"/>
  <c r="CV131" i="46"/>
  <c r="CX127" i="46"/>
  <c r="DB128" i="46"/>
  <c r="B54" i="46"/>
  <c r="J54" i="46"/>
  <c r="R54" i="46"/>
  <c r="G55" i="46"/>
  <c r="O55" i="46"/>
  <c r="E56" i="46"/>
  <c r="M56" i="46"/>
  <c r="C57" i="46"/>
  <c r="K57" i="46"/>
  <c r="S57" i="46"/>
  <c r="I58" i="46"/>
  <c r="Q58" i="46"/>
  <c r="G59" i="46"/>
  <c r="O59" i="46"/>
  <c r="C54" i="46"/>
  <c r="K54" i="46"/>
  <c r="S54" i="46"/>
  <c r="H55" i="46"/>
  <c r="P55" i="46"/>
  <c r="F56" i="46"/>
  <c r="N56" i="46"/>
  <c r="D57" i="46"/>
  <c r="L57" i="46"/>
  <c r="T57" i="46"/>
  <c r="B58" i="46"/>
  <c r="J58" i="46"/>
  <c r="R58" i="46"/>
  <c r="H59" i="46"/>
  <c r="P59" i="46"/>
  <c r="D54" i="46"/>
  <c r="L54" i="46"/>
  <c r="T54" i="46"/>
  <c r="I55" i="46"/>
  <c r="Q55" i="46"/>
  <c r="G56" i="46"/>
  <c r="O56" i="46"/>
  <c r="E57" i="46"/>
  <c r="M57" i="46"/>
  <c r="C58" i="46"/>
  <c r="K58" i="46"/>
  <c r="S58" i="46"/>
  <c r="I59" i="46"/>
  <c r="Q59" i="46"/>
  <c r="E54" i="46"/>
  <c r="M54" i="46"/>
  <c r="B55" i="46"/>
  <c r="J55" i="46"/>
  <c r="R55" i="46"/>
  <c r="H56" i="46"/>
  <c r="P56" i="46"/>
  <c r="F57" i="46"/>
  <c r="N57" i="46"/>
  <c r="D58" i="46"/>
  <c r="L58" i="46"/>
  <c r="T58" i="46"/>
  <c r="B59" i="46"/>
  <c r="J59" i="46"/>
  <c r="R59" i="46"/>
  <c r="F54" i="46"/>
  <c r="N54" i="46"/>
  <c r="C55" i="46"/>
  <c r="K55" i="46"/>
  <c r="S55" i="46"/>
  <c r="I56" i="46"/>
  <c r="Q56" i="46"/>
  <c r="G57" i="46"/>
  <c r="O57" i="46"/>
  <c r="E58" i="46"/>
  <c r="M58" i="46"/>
  <c r="C59" i="46"/>
  <c r="K59" i="46"/>
  <c r="S59" i="46"/>
  <c r="G54" i="46"/>
  <c r="O54" i="46"/>
  <c r="D55" i="46"/>
  <c r="L55" i="46"/>
  <c r="T55" i="46"/>
  <c r="B56" i="46"/>
  <c r="J56" i="46"/>
  <c r="R56" i="46"/>
  <c r="H57" i="46"/>
  <c r="P57" i="46"/>
  <c r="F58" i="46"/>
  <c r="N58" i="46"/>
  <c r="D59" i="46"/>
  <c r="L59" i="46"/>
  <c r="T59" i="46"/>
  <c r="H54" i="46"/>
  <c r="C56" i="46"/>
  <c r="Q57" i="46"/>
  <c r="M59" i="46"/>
  <c r="H60" i="46"/>
  <c r="P60" i="46"/>
  <c r="F61" i="46"/>
  <c r="N61" i="46"/>
  <c r="C62" i="46"/>
  <c r="K62" i="46"/>
  <c r="S62" i="46"/>
  <c r="H63" i="46"/>
  <c r="P63" i="46"/>
  <c r="F64" i="46"/>
  <c r="N64" i="46"/>
  <c r="I54" i="46"/>
  <c r="D56" i="46"/>
  <c r="R57" i="46"/>
  <c r="N59" i="46"/>
  <c r="I60" i="46"/>
  <c r="Q60" i="46"/>
  <c r="G61" i="46"/>
  <c r="O61" i="46"/>
  <c r="D62" i="46"/>
  <c r="L62" i="46"/>
  <c r="T62" i="46"/>
  <c r="I63" i="46"/>
  <c r="Q63" i="46"/>
  <c r="G64" i="46"/>
  <c r="O64" i="46"/>
  <c r="P54" i="46"/>
  <c r="K56" i="46"/>
  <c r="G58" i="46"/>
  <c r="B60" i="46"/>
  <c r="J60" i="46"/>
  <c r="R60" i="46"/>
  <c r="H61" i="46"/>
  <c r="P61" i="46"/>
  <c r="E62" i="46"/>
  <c r="M62" i="46"/>
  <c r="B63" i="46"/>
  <c r="J63" i="46"/>
  <c r="R63" i="46"/>
  <c r="H64" i="46"/>
  <c r="P64" i="46"/>
  <c r="Q54" i="46"/>
  <c r="L56" i="46"/>
  <c r="H58" i="46"/>
  <c r="C60" i="46"/>
  <c r="K60" i="46"/>
  <c r="S60" i="46"/>
  <c r="I61" i="46"/>
  <c r="Q61" i="46"/>
  <c r="F62" i="46"/>
  <c r="N62" i="46"/>
  <c r="C63" i="46"/>
  <c r="K63" i="46"/>
  <c r="S63" i="46"/>
  <c r="I64" i="46"/>
  <c r="Q64" i="46"/>
  <c r="E55" i="46"/>
  <c r="S56" i="46"/>
  <c r="O58" i="46"/>
  <c r="D60" i="46"/>
  <c r="L60" i="46"/>
  <c r="T60" i="46"/>
  <c r="B61" i="46"/>
  <c r="J61" i="46"/>
  <c r="R61" i="46"/>
  <c r="G62" i="46"/>
  <c r="O62" i="46"/>
  <c r="D63" i="46"/>
  <c r="L63" i="46"/>
  <c r="T63" i="46"/>
  <c r="B64" i="46"/>
  <c r="J64" i="46"/>
  <c r="R64" i="46"/>
  <c r="F55" i="46"/>
  <c r="T56" i="46"/>
  <c r="B57" i="46"/>
  <c r="P58" i="46"/>
  <c r="E60" i="46"/>
  <c r="M60" i="46"/>
  <c r="C61" i="46"/>
  <c r="K61" i="46"/>
  <c r="S61" i="46"/>
  <c r="H62" i="46"/>
  <c r="P62" i="46"/>
  <c r="E63" i="46"/>
  <c r="M63" i="46"/>
  <c r="C64" i="46"/>
  <c r="K64" i="46"/>
  <c r="S64" i="46"/>
  <c r="M55" i="46"/>
  <c r="I57" i="46"/>
  <c r="E59" i="46"/>
  <c r="F60" i="46"/>
  <c r="N60" i="46"/>
  <c r="D61" i="46"/>
  <c r="L61" i="46"/>
  <c r="T61" i="46"/>
  <c r="I62" i="46"/>
  <c r="Q62" i="46"/>
  <c r="F63" i="46"/>
  <c r="N63" i="46"/>
  <c r="M61" i="46"/>
  <c r="T64" i="46"/>
  <c r="I65" i="46"/>
  <c r="Q65" i="46"/>
  <c r="G66" i="46"/>
  <c r="O66" i="46"/>
  <c r="E67" i="46"/>
  <c r="M67" i="46"/>
  <c r="F59" i="46"/>
  <c r="G60" i="46"/>
  <c r="B65" i="46"/>
  <c r="J65" i="46"/>
  <c r="R65" i="46"/>
  <c r="H66" i="46"/>
  <c r="P66" i="46"/>
  <c r="F67" i="46"/>
  <c r="N67" i="46"/>
  <c r="D68" i="46"/>
  <c r="L68" i="46"/>
  <c r="T68" i="46"/>
  <c r="B69" i="46"/>
  <c r="J69" i="46"/>
  <c r="R69" i="46"/>
  <c r="J57" i="46"/>
  <c r="O60" i="46"/>
  <c r="C65" i="46"/>
  <c r="K65" i="46"/>
  <c r="S65" i="46"/>
  <c r="I66" i="46"/>
  <c r="Q66" i="46"/>
  <c r="G67" i="46"/>
  <c r="O67" i="46"/>
  <c r="E68" i="46"/>
  <c r="M68" i="46"/>
  <c r="C69" i="46"/>
  <c r="K69" i="46"/>
  <c r="S69" i="46"/>
  <c r="N55" i="46"/>
  <c r="D65" i="46"/>
  <c r="L65" i="46"/>
  <c r="T65" i="46"/>
  <c r="B66" i="46"/>
  <c r="J66" i="46"/>
  <c r="R66" i="46"/>
  <c r="H67" i="46"/>
  <c r="P67" i="46"/>
  <c r="F68" i="46"/>
  <c r="N68" i="46"/>
  <c r="D69" i="46"/>
  <c r="L69" i="46"/>
  <c r="T69" i="46"/>
  <c r="G63" i="46"/>
  <c r="D64" i="46"/>
  <c r="E65" i="46"/>
  <c r="M65" i="46"/>
  <c r="C66" i="46"/>
  <c r="K66" i="46"/>
  <c r="S66" i="46"/>
  <c r="I67" i="46"/>
  <c r="Q67" i="46"/>
  <c r="G68" i="46"/>
  <c r="O68" i="46"/>
  <c r="B62" i="46"/>
  <c r="O63" i="46"/>
  <c r="E64" i="46"/>
  <c r="F65" i="46"/>
  <c r="N65" i="46"/>
  <c r="D66" i="46"/>
  <c r="L66" i="46"/>
  <c r="T66" i="46"/>
  <c r="B67" i="46"/>
  <c r="J67" i="46"/>
  <c r="R67" i="46"/>
  <c r="H68" i="46"/>
  <c r="P68" i="46"/>
  <c r="J62" i="46"/>
  <c r="L64" i="46"/>
  <c r="G65" i="46"/>
  <c r="O65" i="46"/>
  <c r="E66" i="46"/>
  <c r="M66" i="46"/>
  <c r="C67" i="46"/>
  <c r="K67" i="46"/>
  <c r="S67" i="46"/>
  <c r="I68" i="46"/>
  <c r="Q68" i="46"/>
  <c r="G69" i="46"/>
  <c r="P65" i="46"/>
  <c r="K68" i="46"/>
  <c r="N69" i="46"/>
  <c r="B70" i="46"/>
  <c r="J70" i="46"/>
  <c r="R70" i="46"/>
  <c r="G71" i="46"/>
  <c r="O71" i="46"/>
  <c r="E72" i="46"/>
  <c r="M72" i="46"/>
  <c r="R68" i="46"/>
  <c r="O69" i="46"/>
  <c r="C70" i="46"/>
  <c r="K70" i="46"/>
  <c r="S70" i="46"/>
  <c r="H71" i="46"/>
  <c r="P71" i="46"/>
  <c r="F72" i="46"/>
  <c r="N72" i="46"/>
  <c r="C73" i="46"/>
  <c r="K73" i="46"/>
  <c r="S73" i="46"/>
  <c r="I74" i="46"/>
  <c r="Q74" i="46"/>
  <c r="M64" i="46"/>
  <c r="S68" i="46"/>
  <c r="P69" i="46"/>
  <c r="D70" i="46"/>
  <c r="L70" i="46"/>
  <c r="T70" i="46"/>
  <c r="I71" i="46"/>
  <c r="Q71" i="46"/>
  <c r="G72" i="46"/>
  <c r="O72" i="46"/>
  <c r="D73" i="46"/>
  <c r="L73" i="46"/>
  <c r="T73" i="46"/>
  <c r="B74" i="46"/>
  <c r="J74" i="46"/>
  <c r="D67" i="46"/>
  <c r="E69" i="46"/>
  <c r="Q69" i="46"/>
  <c r="E70" i="46"/>
  <c r="M70" i="46"/>
  <c r="B71" i="46"/>
  <c r="J71" i="46"/>
  <c r="R71" i="46"/>
  <c r="H72" i="46"/>
  <c r="P72" i="46"/>
  <c r="E73" i="46"/>
  <c r="M73" i="46"/>
  <c r="C74" i="46"/>
  <c r="K74" i="46"/>
  <c r="E61" i="46"/>
  <c r="L67" i="46"/>
  <c r="F69" i="46"/>
  <c r="F70" i="46"/>
  <c r="N70" i="46"/>
  <c r="C71" i="46"/>
  <c r="K71" i="46"/>
  <c r="S71" i="46"/>
  <c r="I72" i="46"/>
  <c r="Q72" i="46"/>
  <c r="F73" i="46"/>
  <c r="N73" i="46"/>
  <c r="F66" i="46"/>
  <c r="T67" i="46"/>
  <c r="B68" i="46"/>
  <c r="H69" i="46"/>
  <c r="G70" i="46"/>
  <c r="O70" i="46"/>
  <c r="D71" i="46"/>
  <c r="L71" i="46"/>
  <c r="T71" i="46"/>
  <c r="B72" i="46"/>
  <c r="J72" i="46"/>
  <c r="R72" i="46"/>
  <c r="G73" i="46"/>
  <c r="O73" i="46"/>
  <c r="R62" i="46"/>
  <c r="N66" i="46"/>
  <c r="C68" i="46"/>
  <c r="I69" i="46"/>
  <c r="H70" i="46"/>
  <c r="P70" i="46"/>
  <c r="E71" i="46"/>
  <c r="M71" i="46"/>
  <c r="C72" i="46"/>
  <c r="K72" i="46"/>
  <c r="S72" i="46"/>
  <c r="H73" i="46"/>
  <c r="P73" i="46"/>
  <c r="F74" i="46"/>
  <c r="F71" i="46"/>
  <c r="T72" i="46"/>
  <c r="N74" i="46"/>
  <c r="E75" i="46"/>
  <c r="M75" i="46"/>
  <c r="C76" i="46"/>
  <c r="K76" i="46"/>
  <c r="S76" i="46"/>
  <c r="I77" i="46"/>
  <c r="Q77" i="46"/>
  <c r="F78" i="46"/>
  <c r="N78" i="46"/>
  <c r="C79" i="46"/>
  <c r="K79" i="46"/>
  <c r="S79" i="46"/>
  <c r="J68" i="46"/>
  <c r="N71" i="46"/>
  <c r="O74" i="46"/>
  <c r="F75" i="46"/>
  <c r="N75" i="46"/>
  <c r="D76" i="46"/>
  <c r="L76" i="46"/>
  <c r="T76" i="46"/>
  <c r="B77" i="46"/>
  <c r="J77" i="46"/>
  <c r="R77" i="46"/>
  <c r="G78" i="46"/>
  <c r="O78" i="46"/>
  <c r="D79" i="46"/>
  <c r="L79" i="46"/>
  <c r="H65" i="46"/>
  <c r="I70" i="46"/>
  <c r="D74" i="46"/>
  <c r="P74" i="46"/>
  <c r="G75" i="46"/>
  <c r="O75" i="46"/>
  <c r="E76" i="46"/>
  <c r="M76" i="46"/>
  <c r="C77" i="46"/>
  <c r="K77" i="46"/>
  <c r="S77" i="46"/>
  <c r="H78" i="46"/>
  <c r="P78" i="46"/>
  <c r="E79" i="46"/>
  <c r="M79" i="46"/>
  <c r="Q70" i="46"/>
  <c r="B73" i="46"/>
  <c r="E74" i="46"/>
  <c r="R74" i="46"/>
  <c r="H75" i="46"/>
  <c r="P75" i="46"/>
  <c r="F76" i="46"/>
  <c r="N76" i="46"/>
  <c r="D77" i="46"/>
  <c r="L77" i="46"/>
  <c r="T77" i="46"/>
  <c r="I78" i="46"/>
  <c r="Q78" i="46"/>
  <c r="I73" i="46"/>
  <c r="G74" i="46"/>
  <c r="S74" i="46"/>
  <c r="I75" i="46"/>
  <c r="Q75" i="46"/>
  <c r="G76" i="46"/>
  <c r="O76" i="46"/>
  <c r="E77" i="46"/>
  <c r="M77" i="46"/>
  <c r="B78" i="46"/>
  <c r="J78" i="46"/>
  <c r="R78" i="46"/>
  <c r="G79" i="46"/>
  <c r="M69" i="46"/>
  <c r="J73" i="46"/>
  <c r="H74" i="46"/>
  <c r="T74" i="46"/>
  <c r="B75" i="46"/>
  <c r="J75" i="46"/>
  <c r="R75" i="46"/>
  <c r="H76" i="46"/>
  <c r="P76" i="46"/>
  <c r="F77" i="46"/>
  <c r="N77" i="46"/>
  <c r="C78" i="46"/>
  <c r="K78" i="46"/>
  <c r="S78" i="46"/>
  <c r="S75" i="46"/>
  <c r="O77" i="46"/>
  <c r="F79" i="46"/>
  <c r="R79" i="46"/>
  <c r="G80" i="46"/>
  <c r="O80" i="46"/>
  <c r="D81" i="46"/>
  <c r="L81" i="46"/>
  <c r="T81" i="46"/>
  <c r="I82" i="46"/>
  <c r="Q82" i="46"/>
  <c r="G83" i="46"/>
  <c r="O83" i="46"/>
  <c r="E84" i="46"/>
  <c r="M84" i="46"/>
  <c r="T75" i="46"/>
  <c r="B76" i="46"/>
  <c r="P77" i="46"/>
  <c r="H79" i="46"/>
  <c r="T79" i="46"/>
  <c r="H80" i="46"/>
  <c r="P80" i="46"/>
  <c r="E81" i="46"/>
  <c r="M81" i="46"/>
  <c r="B82" i="46"/>
  <c r="J82" i="46"/>
  <c r="R82" i="46"/>
  <c r="H83" i="46"/>
  <c r="P83" i="46"/>
  <c r="Q73" i="46"/>
  <c r="L74" i="46"/>
  <c r="I76" i="46"/>
  <c r="D78" i="46"/>
  <c r="I79" i="46"/>
  <c r="I80" i="46"/>
  <c r="Q80" i="46"/>
  <c r="F81" i="46"/>
  <c r="N81" i="46"/>
  <c r="C82" i="46"/>
  <c r="K82" i="46"/>
  <c r="S82" i="46"/>
  <c r="I83" i="46"/>
  <c r="Q83" i="46"/>
  <c r="R73" i="46"/>
  <c r="M74" i="46"/>
  <c r="J76" i="46"/>
  <c r="E78" i="46"/>
  <c r="J79" i="46"/>
  <c r="B80" i="46"/>
  <c r="J80" i="46"/>
  <c r="R80" i="46"/>
  <c r="G81" i="46"/>
  <c r="O81" i="46"/>
  <c r="D82" i="46"/>
  <c r="L82" i="46"/>
  <c r="T82" i="46"/>
  <c r="B83" i="46"/>
  <c r="J83" i="46"/>
  <c r="R83" i="46"/>
  <c r="D72" i="46"/>
  <c r="C75" i="46"/>
  <c r="Q76" i="46"/>
  <c r="L78" i="46"/>
  <c r="N79" i="46"/>
  <c r="C80" i="46"/>
  <c r="K80" i="46"/>
  <c r="S80" i="46"/>
  <c r="H81" i="46"/>
  <c r="P81" i="46"/>
  <c r="E82" i="46"/>
  <c r="M82" i="46"/>
  <c r="C83" i="46"/>
  <c r="K83" i="46"/>
  <c r="S83" i="46"/>
  <c r="L72" i="46"/>
  <c r="D75" i="46"/>
  <c r="R76" i="46"/>
  <c r="M78" i="46"/>
  <c r="O79" i="46"/>
  <c r="D80" i="46"/>
  <c r="L80" i="46"/>
  <c r="T80" i="46"/>
  <c r="I81" i="46"/>
  <c r="Q81" i="46"/>
  <c r="F82" i="46"/>
  <c r="N82" i="46"/>
  <c r="D83" i="46"/>
  <c r="L83" i="46"/>
  <c r="T83" i="46"/>
  <c r="B81" i="46"/>
  <c r="O82" i="46"/>
  <c r="C84" i="46"/>
  <c r="L84" i="46"/>
  <c r="E85" i="46"/>
  <c r="M85" i="46"/>
  <c r="B86" i="46"/>
  <c r="J86" i="46"/>
  <c r="R86" i="46"/>
  <c r="G87" i="46"/>
  <c r="O87" i="46"/>
  <c r="D88" i="46"/>
  <c r="L88" i="46"/>
  <c r="T88" i="46"/>
  <c r="I89" i="46"/>
  <c r="Q89" i="46"/>
  <c r="F90" i="46"/>
  <c r="N90" i="46"/>
  <c r="D91" i="46"/>
  <c r="L91" i="46"/>
  <c r="T91" i="46"/>
  <c r="B92" i="46"/>
  <c r="J92" i="46"/>
  <c r="R92" i="46"/>
  <c r="H93" i="46"/>
  <c r="P93" i="46"/>
  <c r="E94" i="46"/>
  <c r="C81" i="46"/>
  <c r="P82" i="46"/>
  <c r="D84" i="46"/>
  <c r="N84" i="46"/>
  <c r="F85" i="46"/>
  <c r="N85" i="46"/>
  <c r="C86" i="46"/>
  <c r="K86" i="46"/>
  <c r="S86" i="46"/>
  <c r="H87" i="46"/>
  <c r="P87" i="46"/>
  <c r="E88" i="46"/>
  <c r="M88" i="46"/>
  <c r="B89" i="46"/>
  <c r="J89" i="46"/>
  <c r="R89" i="46"/>
  <c r="G90" i="46"/>
  <c r="O90" i="46"/>
  <c r="E91" i="46"/>
  <c r="M91" i="46"/>
  <c r="C92" i="46"/>
  <c r="K92" i="46"/>
  <c r="S92" i="46"/>
  <c r="G77" i="46"/>
  <c r="T78" i="46"/>
  <c r="J81" i="46"/>
  <c r="E83" i="46"/>
  <c r="F84" i="46"/>
  <c r="O84" i="46"/>
  <c r="G85" i="46"/>
  <c r="O85" i="46"/>
  <c r="D86" i="46"/>
  <c r="L86" i="46"/>
  <c r="T86" i="46"/>
  <c r="I87" i="46"/>
  <c r="Q87" i="46"/>
  <c r="F88" i="46"/>
  <c r="N88" i="46"/>
  <c r="C89" i="46"/>
  <c r="K89" i="46"/>
  <c r="S89" i="46"/>
  <c r="H90" i="46"/>
  <c r="P90" i="46"/>
  <c r="F91" i="46"/>
  <c r="N91" i="46"/>
  <c r="D92" i="46"/>
  <c r="L92" i="46"/>
  <c r="T92" i="46"/>
  <c r="B93" i="46"/>
  <c r="J93" i="46"/>
  <c r="R93" i="46"/>
  <c r="H77" i="46"/>
  <c r="B79" i="46"/>
  <c r="K81" i="46"/>
  <c r="F83" i="46"/>
  <c r="G84" i="46"/>
  <c r="P84" i="46"/>
  <c r="H85" i="46"/>
  <c r="P85" i="46"/>
  <c r="E86" i="46"/>
  <c r="M86" i="46"/>
  <c r="B87" i="46"/>
  <c r="J87" i="46"/>
  <c r="R87" i="46"/>
  <c r="G88" i="46"/>
  <c r="O88" i="46"/>
  <c r="D89" i="46"/>
  <c r="L89" i="46"/>
  <c r="T89" i="46"/>
  <c r="I90" i="46"/>
  <c r="Q90" i="46"/>
  <c r="G91" i="46"/>
  <c r="O91" i="46"/>
  <c r="E92" i="46"/>
  <c r="M92" i="46"/>
  <c r="C93" i="46"/>
  <c r="K93" i="46"/>
  <c r="S93" i="46"/>
  <c r="K75" i="46"/>
  <c r="P79" i="46"/>
  <c r="E80" i="46"/>
  <c r="R81" i="46"/>
  <c r="M83" i="46"/>
  <c r="H84" i="46"/>
  <c r="Q84" i="46"/>
  <c r="I85" i="46"/>
  <c r="Q85" i="46"/>
  <c r="F86" i="46"/>
  <c r="N86" i="46"/>
  <c r="C87" i="46"/>
  <c r="K87" i="46"/>
  <c r="S87" i="46"/>
  <c r="H88" i="46"/>
  <c r="P88" i="46"/>
  <c r="E89" i="46"/>
  <c r="M89" i="46"/>
  <c r="B90" i="46"/>
  <c r="J90" i="46"/>
  <c r="R90" i="46"/>
  <c r="H91" i="46"/>
  <c r="P91" i="46"/>
  <c r="F92" i="46"/>
  <c r="N92" i="46"/>
  <c r="D93" i="46"/>
  <c r="L93" i="46"/>
  <c r="T93" i="46"/>
  <c r="I94" i="46"/>
  <c r="L75" i="46"/>
  <c r="Q79" i="46"/>
  <c r="F80" i="46"/>
  <c r="S81" i="46"/>
  <c r="N83" i="46"/>
  <c r="I84" i="46"/>
  <c r="R84" i="46"/>
  <c r="B85" i="46"/>
  <c r="J85" i="46"/>
  <c r="R85" i="46"/>
  <c r="G86" i="46"/>
  <c r="O86" i="46"/>
  <c r="D87" i="46"/>
  <c r="L87" i="46"/>
  <c r="T87" i="46"/>
  <c r="I88" i="46"/>
  <c r="Q88" i="46"/>
  <c r="F89" i="46"/>
  <c r="N89" i="46"/>
  <c r="C90" i="46"/>
  <c r="K90" i="46"/>
  <c r="S90" i="46"/>
  <c r="I91" i="46"/>
  <c r="Q91" i="46"/>
  <c r="G92" i="46"/>
  <c r="O92" i="46"/>
  <c r="E93" i="46"/>
  <c r="M93" i="46"/>
  <c r="M80" i="46"/>
  <c r="K85" i="46"/>
  <c r="E87" i="46"/>
  <c r="R88" i="46"/>
  <c r="L90" i="46"/>
  <c r="H92" i="46"/>
  <c r="F93" i="46"/>
  <c r="D94" i="46"/>
  <c r="N94" i="46"/>
  <c r="C95" i="46"/>
  <c r="K95" i="46"/>
  <c r="S95" i="46"/>
  <c r="H96" i="46"/>
  <c r="P96" i="46"/>
  <c r="E97" i="46"/>
  <c r="M97" i="46"/>
  <c r="B98" i="46"/>
  <c r="J98" i="46"/>
  <c r="R98" i="46"/>
  <c r="H99" i="46"/>
  <c r="P99" i="46"/>
  <c r="F100" i="46"/>
  <c r="N100" i="46"/>
  <c r="D101" i="46"/>
  <c r="L101" i="46"/>
  <c r="T101" i="46"/>
  <c r="I102" i="46"/>
  <c r="Q102" i="46"/>
  <c r="F103" i="46"/>
  <c r="N103" i="46"/>
  <c r="N80" i="46"/>
  <c r="L85" i="46"/>
  <c r="F87" i="46"/>
  <c r="S88" i="46"/>
  <c r="M90" i="46"/>
  <c r="I92" i="46"/>
  <c r="G93" i="46"/>
  <c r="F94" i="46"/>
  <c r="O94" i="46"/>
  <c r="D95" i="46"/>
  <c r="L95" i="46"/>
  <c r="T95" i="46"/>
  <c r="I96" i="46"/>
  <c r="Q96" i="46"/>
  <c r="F97" i="46"/>
  <c r="N97" i="46"/>
  <c r="C98" i="46"/>
  <c r="K98" i="46"/>
  <c r="S98" i="46"/>
  <c r="I99" i="46"/>
  <c r="Q99" i="46"/>
  <c r="S85" i="46"/>
  <c r="M87" i="46"/>
  <c r="G89" i="46"/>
  <c r="T90" i="46"/>
  <c r="B91" i="46"/>
  <c r="P92" i="46"/>
  <c r="I93" i="46"/>
  <c r="G94" i="46"/>
  <c r="P94" i="46"/>
  <c r="E95" i="46"/>
  <c r="M95" i="46"/>
  <c r="B96" i="46"/>
  <c r="J96" i="46"/>
  <c r="R96" i="46"/>
  <c r="G97" i="46"/>
  <c r="O97" i="46"/>
  <c r="D98" i="46"/>
  <c r="L98" i="46"/>
  <c r="T98" i="46"/>
  <c r="B99" i="46"/>
  <c r="J99" i="46"/>
  <c r="R99" i="46"/>
  <c r="H100" i="46"/>
  <c r="P100" i="46"/>
  <c r="F101" i="46"/>
  <c r="N101" i="46"/>
  <c r="C102" i="46"/>
  <c r="K102" i="46"/>
  <c r="S102" i="46"/>
  <c r="B84" i="46"/>
  <c r="T85" i="46"/>
  <c r="N87" i="46"/>
  <c r="H89" i="46"/>
  <c r="C91" i="46"/>
  <c r="Q92" i="46"/>
  <c r="N93" i="46"/>
  <c r="H94" i="46"/>
  <c r="Q94" i="46"/>
  <c r="F95" i="46"/>
  <c r="N95" i="46"/>
  <c r="C96" i="46"/>
  <c r="K96" i="46"/>
  <c r="S96" i="46"/>
  <c r="H97" i="46"/>
  <c r="P97" i="46"/>
  <c r="E98" i="46"/>
  <c r="M98" i="46"/>
  <c r="C99" i="46"/>
  <c r="K99" i="46"/>
  <c r="S99" i="46"/>
  <c r="I100" i="46"/>
  <c r="Q100" i="46"/>
  <c r="G101" i="46"/>
  <c r="O101" i="46"/>
  <c r="D102" i="46"/>
  <c r="L102" i="46"/>
  <c r="T102" i="46"/>
  <c r="J84" i="46"/>
  <c r="H86" i="46"/>
  <c r="B88" i="46"/>
  <c r="O89" i="46"/>
  <c r="J91" i="46"/>
  <c r="O93" i="46"/>
  <c r="J94" i="46"/>
  <c r="R94" i="46"/>
  <c r="G95" i="46"/>
  <c r="O95" i="46"/>
  <c r="D96" i="46"/>
  <c r="L96" i="46"/>
  <c r="T96" i="46"/>
  <c r="I97" i="46"/>
  <c r="Q97" i="46"/>
  <c r="F98" i="46"/>
  <c r="N98" i="46"/>
  <c r="D99" i="46"/>
  <c r="L99" i="46"/>
  <c r="T99" i="46"/>
  <c r="B100" i="46"/>
  <c r="J100" i="46"/>
  <c r="R100" i="46"/>
  <c r="H101" i="46"/>
  <c r="P101" i="46"/>
  <c r="K84" i="46"/>
  <c r="I86" i="46"/>
  <c r="C88" i="46"/>
  <c r="P89" i="46"/>
  <c r="K91" i="46"/>
  <c r="Q93" i="46"/>
  <c r="K94" i="46"/>
  <c r="S94" i="46"/>
  <c r="H95" i="46"/>
  <c r="P95" i="46"/>
  <c r="E96" i="46"/>
  <c r="M96" i="46"/>
  <c r="B97" i="46"/>
  <c r="J97" i="46"/>
  <c r="R97" i="46"/>
  <c r="G98" i="46"/>
  <c r="O98" i="46"/>
  <c r="E99" i="46"/>
  <c r="M99" i="46"/>
  <c r="C100" i="46"/>
  <c r="K100" i="46"/>
  <c r="S100" i="46"/>
  <c r="I101" i="46"/>
  <c r="Q101" i="46"/>
  <c r="F102" i="46"/>
  <c r="J88" i="46"/>
  <c r="B94" i="46"/>
  <c r="Q95" i="46"/>
  <c r="K97" i="46"/>
  <c r="F99" i="46"/>
  <c r="M100" i="46"/>
  <c r="E101" i="46"/>
  <c r="J102" i="46"/>
  <c r="I103" i="46"/>
  <c r="R103" i="46"/>
  <c r="D104" i="46"/>
  <c r="L104" i="46"/>
  <c r="T104" i="46"/>
  <c r="I105" i="46"/>
  <c r="Q105" i="46"/>
  <c r="F106" i="46"/>
  <c r="N106" i="46"/>
  <c r="D107" i="46"/>
  <c r="L107" i="46"/>
  <c r="T107" i="46"/>
  <c r="B108" i="46"/>
  <c r="J108" i="46"/>
  <c r="R108" i="46"/>
  <c r="H109" i="46"/>
  <c r="P109" i="46"/>
  <c r="E110" i="46"/>
  <c r="M110" i="46"/>
  <c r="K88" i="46"/>
  <c r="C94" i="46"/>
  <c r="R95" i="46"/>
  <c r="L97" i="46"/>
  <c r="G99" i="46"/>
  <c r="O100" i="46"/>
  <c r="J101" i="46"/>
  <c r="M102" i="46"/>
  <c r="J103" i="46"/>
  <c r="S103" i="46"/>
  <c r="E104" i="46"/>
  <c r="M104" i="46"/>
  <c r="B105" i="46"/>
  <c r="J105" i="46"/>
  <c r="R105" i="46"/>
  <c r="G106" i="46"/>
  <c r="O106" i="46"/>
  <c r="E107" i="46"/>
  <c r="M107" i="46"/>
  <c r="C85" i="46"/>
  <c r="P86" i="46"/>
  <c r="L94" i="46"/>
  <c r="F96" i="46"/>
  <c r="S97" i="46"/>
  <c r="N99" i="46"/>
  <c r="T100" i="46"/>
  <c r="K101" i="46"/>
  <c r="N102" i="46"/>
  <c r="B103" i="46"/>
  <c r="K103" i="46"/>
  <c r="T103" i="46"/>
  <c r="F104" i="46"/>
  <c r="N104" i="46"/>
  <c r="C105" i="46"/>
  <c r="K105" i="46"/>
  <c r="S105" i="46"/>
  <c r="H106" i="46"/>
  <c r="P106" i="46"/>
  <c r="F107" i="46"/>
  <c r="N107" i="46"/>
  <c r="D108" i="46"/>
  <c r="L108" i="46"/>
  <c r="T108" i="46"/>
  <c r="B109" i="46"/>
  <c r="J109" i="46"/>
  <c r="R109" i="46"/>
  <c r="G110" i="46"/>
  <c r="O110" i="46"/>
  <c r="D85" i="46"/>
  <c r="Q86" i="46"/>
  <c r="M94" i="46"/>
  <c r="G96" i="46"/>
  <c r="T97" i="46"/>
  <c r="O99" i="46"/>
  <c r="M101" i="46"/>
  <c r="O102" i="46"/>
  <c r="C103" i="46"/>
  <c r="L103" i="46"/>
  <c r="G104" i="46"/>
  <c r="O104" i="46"/>
  <c r="D105" i="46"/>
  <c r="L105" i="46"/>
  <c r="T105" i="46"/>
  <c r="I106" i="46"/>
  <c r="Q106" i="46"/>
  <c r="G107" i="46"/>
  <c r="O107" i="46"/>
  <c r="E108" i="46"/>
  <c r="M108" i="46"/>
  <c r="C109" i="46"/>
  <c r="K109" i="46"/>
  <c r="S109" i="46"/>
  <c r="H110" i="46"/>
  <c r="P110" i="46"/>
  <c r="S84" i="46"/>
  <c r="T94" i="46"/>
  <c r="N96" i="46"/>
  <c r="H98" i="46"/>
  <c r="D100" i="46"/>
  <c r="R101" i="46"/>
  <c r="B102" i="46"/>
  <c r="P102" i="46"/>
  <c r="D103" i="46"/>
  <c r="M103" i="46"/>
  <c r="H104" i="46"/>
  <c r="P104" i="46"/>
  <c r="E105" i="46"/>
  <c r="M105" i="46"/>
  <c r="B106" i="46"/>
  <c r="J106" i="46"/>
  <c r="R106" i="46"/>
  <c r="H107" i="46"/>
  <c r="P107" i="46"/>
  <c r="F108" i="46"/>
  <c r="N108" i="46"/>
  <c r="D109" i="46"/>
  <c r="L109" i="46"/>
  <c r="T109" i="46"/>
  <c r="I110" i="46"/>
  <c r="Q110" i="46"/>
  <c r="T84" i="46"/>
  <c r="B95" i="46"/>
  <c r="O96" i="46"/>
  <c r="I98" i="46"/>
  <c r="E100" i="46"/>
  <c r="S101" i="46"/>
  <c r="E102" i="46"/>
  <c r="R102" i="46"/>
  <c r="E103" i="46"/>
  <c r="O103" i="46"/>
  <c r="I104" i="46"/>
  <c r="Q104" i="46"/>
  <c r="F105" i="46"/>
  <c r="N105" i="46"/>
  <c r="C106" i="46"/>
  <c r="K106" i="46"/>
  <c r="S106" i="46"/>
  <c r="I107" i="46"/>
  <c r="Q107" i="46"/>
  <c r="G108" i="46"/>
  <c r="O108" i="46"/>
  <c r="E109" i="46"/>
  <c r="M109" i="46"/>
  <c r="B110" i="46"/>
  <c r="J110" i="46"/>
  <c r="R110" i="46"/>
  <c r="G82" i="46"/>
  <c r="G103" i="46"/>
  <c r="G105" i="46"/>
  <c r="T106" i="46"/>
  <c r="B107" i="46"/>
  <c r="Q108" i="46"/>
  <c r="I109" i="46"/>
  <c r="C110" i="46"/>
  <c r="H111" i="46"/>
  <c r="P111" i="46"/>
  <c r="E112" i="46"/>
  <c r="M112" i="46"/>
  <c r="B113" i="46"/>
  <c r="J113" i="46"/>
  <c r="R113" i="46"/>
  <c r="G114" i="46"/>
  <c r="O114" i="46"/>
  <c r="E115" i="46"/>
  <c r="M115" i="46"/>
  <c r="C116" i="46"/>
  <c r="K116" i="46"/>
  <c r="S116" i="46"/>
  <c r="I117" i="46"/>
  <c r="Q117" i="46"/>
  <c r="F118" i="46"/>
  <c r="N118" i="46"/>
  <c r="C119" i="46"/>
  <c r="K119" i="46"/>
  <c r="S119" i="46"/>
  <c r="H82" i="46"/>
  <c r="H103" i="46"/>
  <c r="H105" i="46"/>
  <c r="C107" i="46"/>
  <c r="S108" i="46"/>
  <c r="N109" i="46"/>
  <c r="D110" i="46"/>
  <c r="I111" i="46"/>
  <c r="Q111" i="46"/>
  <c r="F112" i="46"/>
  <c r="N112" i="46"/>
  <c r="C113" i="46"/>
  <c r="K113" i="46"/>
  <c r="S113" i="46"/>
  <c r="H114" i="46"/>
  <c r="P114" i="46"/>
  <c r="F115" i="46"/>
  <c r="N115" i="46"/>
  <c r="D116" i="46"/>
  <c r="L116" i="46"/>
  <c r="T116" i="46"/>
  <c r="G102" i="46"/>
  <c r="P103" i="46"/>
  <c r="B104" i="46"/>
  <c r="O105" i="46"/>
  <c r="J107" i="46"/>
  <c r="O109" i="46"/>
  <c r="F110" i="46"/>
  <c r="B111" i="46"/>
  <c r="J111" i="46"/>
  <c r="R111" i="46"/>
  <c r="G112" i="46"/>
  <c r="O112" i="46"/>
  <c r="D113" i="46"/>
  <c r="L113" i="46"/>
  <c r="T113" i="46"/>
  <c r="I114" i="46"/>
  <c r="Q114" i="46"/>
  <c r="G115" i="46"/>
  <c r="O115" i="46"/>
  <c r="E116" i="46"/>
  <c r="M116" i="46"/>
  <c r="C117" i="46"/>
  <c r="K117" i="46"/>
  <c r="S117" i="46"/>
  <c r="H118" i="46"/>
  <c r="P118" i="46"/>
  <c r="H102" i="46"/>
  <c r="Q103" i="46"/>
  <c r="C104" i="46"/>
  <c r="P105" i="46"/>
  <c r="K107" i="46"/>
  <c r="C108" i="46"/>
  <c r="Q109" i="46"/>
  <c r="K110" i="46"/>
  <c r="C111" i="46"/>
  <c r="K111" i="46"/>
  <c r="S111" i="46"/>
  <c r="H112" i="46"/>
  <c r="P112" i="46"/>
  <c r="E113" i="46"/>
  <c r="M113" i="46"/>
  <c r="B114" i="46"/>
  <c r="J114" i="46"/>
  <c r="R114" i="46"/>
  <c r="H115" i="46"/>
  <c r="P115" i="46"/>
  <c r="F116" i="46"/>
  <c r="N116" i="46"/>
  <c r="D117" i="46"/>
  <c r="L117" i="46"/>
  <c r="T117" i="46"/>
  <c r="I118" i="46"/>
  <c r="Q118" i="46"/>
  <c r="D90" i="46"/>
  <c r="C97" i="46"/>
  <c r="P98" i="46"/>
  <c r="G100" i="46"/>
  <c r="J104" i="46"/>
  <c r="D106" i="46"/>
  <c r="R107" i="46"/>
  <c r="H108" i="46"/>
  <c r="L110" i="46"/>
  <c r="D111" i="46"/>
  <c r="L111" i="46"/>
  <c r="T111" i="46"/>
  <c r="I112" i="46"/>
  <c r="Q112" i="46"/>
  <c r="F113" i="46"/>
  <c r="N113" i="46"/>
  <c r="C114" i="46"/>
  <c r="K114" i="46"/>
  <c r="S114" i="46"/>
  <c r="I115" i="46"/>
  <c r="Q115" i="46"/>
  <c r="G116" i="46"/>
  <c r="O116" i="46"/>
  <c r="E117" i="46"/>
  <c r="M117" i="46"/>
  <c r="B118" i="46"/>
  <c r="J118" i="46"/>
  <c r="R118" i="46"/>
  <c r="G119" i="46"/>
  <c r="O119" i="46"/>
  <c r="E90" i="46"/>
  <c r="D97" i="46"/>
  <c r="Q98" i="46"/>
  <c r="L100" i="46"/>
  <c r="K104" i="46"/>
  <c r="E106" i="46"/>
  <c r="S107" i="46"/>
  <c r="I108" i="46"/>
  <c r="N110" i="46"/>
  <c r="E111" i="46"/>
  <c r="M111" i="46"/>
  <c r="B112" i="46"/>
  <c r="J112" i="46"/>
  <c r="R112" i="46"/>
  <c r="G113" i="46"/>
  <c r="O113" i="46"/>
  <c r="D114" i="46"/>
  <c r="L114" i="46"/>
  <c r="T114" i="46"/>
  <c r="B115" i="46"/>
  <c r="J115" i="46"/>
  <c r="R115" i="46"/>
  <c r="H116" i="46"/>
  <c r="P116" i="46"/>
  <c r="F117" i="46"/>
  <c r="N117" i="46"/>
  <c r="C118" i="46"/>
  <c r="K118" i="46"/>
  <c r="S118" i="46"/>
  <c r="H119" i="46"/>
  <c r="P119" i="46"/>
  <c r="L106" i="46"/>
  <c r="K108" i="46"/>
  <c r="F111" i="46"/>
  <c r="S112" i="46"/>
  <c r="M114" i="46"/>
  <c r="I116" i="46"/>
  <c r="H117" i="46"/>
  <c r="F119" i="46"/>
  <c r="T119" i="46"/>
  <c r="H120" i="46"/>
  <c r="P120" i="46"/>
  <c r="E121" i="46"/>
  <c r="M121" i="46"/>
  <c r="B122" i="46"/>
  <c r="J122" i="46"/>
  <c r="R122" i="46"/>
  <c r="H123" i="46"/>
  <c r="P123" i="46"/>
  <c r="F124" i="46"/>
  <c r="N124" i="46"/>
  <c r="D125" i="46"/>
  <c r="L125" i="46"/>
  <c r="T125" i="46"/>
  <c r="I126" i="46"/>
  <c r="Q126" i="46"/>
  <c r="F127" i="46"/>
  <c r="N127" i="46"/>
  <c r="C128" i="46"/>
  <c r="K128" i="46"/>
  <c r="S128" i="46"/>
  <c r="M106" i="46"/>
  <c r="P108" i="46"/>
  <c r="G111" i="46"/>
  <c r="T112" i="46"/>
  <c r="N114" i="46"/>
  <c r="J116" i="46"/>
  <c r="J117" i="46"/>
  <c r="D118" i="46"/>
  <c r="I119" i="46"/>
  <c r="I120" i="46"/>
  <c r="Q120" i="46"/>
  <c r="F121" i="46"/>
  <c r="N121" i="46"/>
  <c r="C122" i="46"/>
  <c r="K122" i="46"/>
  <c r="S122" i="46"/>
  <c r="I123" i="46"/>
  <c r="Q123" i="46"/>
  <c r="G124" i="46"/>
  <c r="O124" i="46"/>
  <c r="R91" i="46"/>
  <c r="B101" i="46"/>
  <c r="R104" i="46"/>
  <c r="F109" i="46"/>
  <c r="N111" i="46"/>
  <c r="H113" i="46"/>
  <c r="C115" i="46"/>
  <c r="Q116" i="46"/>
  <c r="O117" i="46"/>
  <c r="E118" i="46"/>
  <c r="J119" i="46"/>
  <c r="B120" i="46"/>
  <c r="J120" i="46"/>
  <c r="R120" i="46"/>
  <c r="G121" i="46"/>
  <c r="O121" i="46"/>
  <c r="D122" i="46"/>
  <c r="L122" i="46"/>
  <c r="T122" i="46"/>
  <c r="B123" i="46"/>
  <c r="J123" i="46"/>
  <c r="R123" i="46"/>
  <c r="H124" i="46"/>
  <c r="P124" i="46"/>
  <c r="F125" i="46"/>
  <c r="N125" i="46"/>
  <c r="C126" i="46"/>
  <c r="K126" i="46"/>
  <c r="S126" i="46"/>
  <c r="H127" i="46"/>
  <c r="P127" i="46"/>
  <c r="S91" i="46"/>
  <c r="C101" i="46"/>
  <c r="S104" i="46"/>
  <c r="G109" i="46"/>
  <c r="O111" i="46"/>
  <c r="I113" i="46"/>
  <c r="D115" i="46"/>
  <c r="R116" i="46"/>
  <c r="P117" i="46"/>
  <c r="G118" i="46"/>
  <c r="L119" i="46"/>
  <c r="C120" i="46"/>
  <c r="K120" i="46"/>
  <c r="S120" i="46"/>
  <c r="H121" i="46"/>
  <c r="P121" i="46"/>
  <c r="E122" i="46"/>
  <c r="M122" i="46"/>
  <c r="C123" i="46"/>
  <c r="K123" i="46"/>
  <c r="S123" i="46"/>
  <c r="I124" i="46"/>
  <c r="Q124" i="46"/>
  <c r="G125" i="46"/>
  <c r="O125" i="46"/>
  <c r="D126" i="46"/>
  <c r="L126" i="46"/>
  <c r="T126" i="46"/>
  <c r="I127" i="46"/>
  <c r="Q127" i="46"/>
  <c r="C112" i="46"/>
  <c r="P113" i="46"/>
  <c r="K115" i="46"/>
  <c r="R117" i="46"/>
  <c r="L118" i="46"/>
  <c r="M119" i="46"/>
  <c r="D120" i="46"/>
  <c r="L120" i="46"/>
  <c r="T120" i="46"/>
  <c r="I121" i="46"/>
  <c r="Q121" i="46"/>
  <c r="F122" i="46"/>
  <c r="N122" i="46"/>
  <c r="D123" i="46"/>
  <c r="L123" i="46"/>
  <c r="T123" i="46"/>
  <c r="B124" i="46"/>
  <c r="J124" i="46"/>
  <c r="R124" i="46"/>
  <c r="H125" i="46"/>
  <c r="P125" i="46"/>
  <c r="E126" i="46"/>
  <c r="M126" i="46"/>
  <c r="B127" i="46"/>
  <c r="J127" i="46"/>
  <c r="R127" i="46"/>
  <c r="D112" i="46"/>
  <c r="Q113" i="46"/>
  <c r="L115" i="46"/>
  <c r="M118" i="46"/>
  <c r="B119" i="46"/>
  <c r="N119" i="46"/>
  <c r="E120" i="46"/>
  <c r="M120" i="46"/>
  <c r="B121" i="46"/>
  <c r="J121" i="46"/>
  <c r="R121" i="46"/>
  <c r="G122" i="46"/>
  <c r="O122" i="46"/>
  <c r="E123" i="46"/>
  <c r="M123" i="46"/>
  <c r="C124" i="46"/>
  <c r="K124" i="46"/>
  <c r="S124" i="46"/>
  <c r="I125" i="46"/>
  <c r="Q125" i="46"/>
  <c r="F126" i="46"/>
  <c r="N126" i="46"/>
  <c r="C127" i="46"/>
  <c r="K127" i="46"/>
  <c r="S127" i="46"/>
  <c r="I95" i="46"/>
  <c r="K112" i="46"/>
  <c r="N120" i="46"/>
  <c r="H122" i="46"/>
  <c r="D124" i="46"/>
  <c r="S125" i="46"/>
  <c r="J126" i="46"/>
  <c r="D127" i="46"/>
  <c r="D128" i="46"/>
  <c r="M128" i="46"/>
  <c r="G129" i="46"/>
  <c r="O129" i="46"/>
  <c r="D130" i="46"/>
  <c r="L130" i="46"/>
  <c r="T130" i="46"/>
  <c r="B131" i="46"/>
  <c r="J131" i="46"/>
  <c r="R131" i="46"/>
  <c r="E129" i="46"/>
  <c r="R130" i="46"/>
  <c r="S130" i="46"/>
  <c r="J95" i="46"/>
  <c r="L112" i="46"/>
  <c r="O120" i="46"/>
  <c r="I122" i="46"/>
  <c r="E124" i="46"/>
  <c r="B125" i="46"/>
  <c r="O126" i="46"/>
  <c r="E127" i="46"/>
  <c r="E128" i="46"/>
  <c r="N128" i="46"/>
  <c r="H129" i="46"/>
  <c r="P129" i="46"/>
  <c r="E130" i="46"/>
  <c r="M130" i="46"/>
  <c r="C131" i="46"/>
  <c r="K131" i="46"/>
  <c r="S131" i="46"/>
  <c r="E114" i="46"/>
  <c r="J130" i="46"/>
  <c r="H131" i="46"/>
  <c r="F114" i="46"/>
  <c r="O118" i="46"/>
  <c r="C121" i="46"/>
  <c r="P122" i="46"/>
  <c r="L124" i="46"/>
  <c r="C125" i="46"/>
  <c r="P126" i="46"/>
  <c r="G127" i="46"/>
  <c r="F128" i="46"/>
  <c r="O128" i="46"/>
  <c r="I129" i="46"/>
  <c r="Q129" i="46"/>
  <c r="F130" i="46"/>
  <c r="N130" i="46"/>
  <c r="D131" i="46"/>
  <c r="L131" i="46"/>
  <c r="T131" i="46"/>
  <c r="B117" i="46"/>
  <c r="M125" i="46"/>
  <c r="G126" i="46"/>
  <c r="J128" i="46"/>
  <c r="T115" i="46"/>
  <c r="G117" i="46"/>
  <c r="R119" i="46"/>
  <c r="T121" i="46"/>
  <c r="O123" i="46"/>
  <c r="H126" i="46"/>
  <c r="C130" i="46"/>
  <c r="T118" i="46"/>
  <c r="D121" i="46"/>
  <c r="Q122" i="46"/>
  <c r="M124" i="46"/>
  <c r="E125" i="46"/>
  <c r="R126" i="46"/>
  <c r="L127" i="46"/>
  <c r="G128" i="46"/>
  <c r="P128" i="46"/>
  <c r="B129" i="46"/>
  <c r="J129" i="46"/>
  <c r="R129" i="46"/>
  <c r="G130" i="46"/>
  <c r="O130" i="46"/>
  <c r="E131" i="46"/>
  <c r="M131" i="46"/>
  <c r="N123" i="46"/>
  <c r="T128" i="46"/>
  <c r="B130" i="46"/>
  <c r="P131" i="46"/>
  <c r="K130" i="46"/>
  <c r="I131" i="46"/>
  <c r="S110" i="46"/>
  <c r="D119" i="46"/>
  <c r="K121" i="46"/>
  <c r="F123" i="46"/>
  <c r="T124" i="46"/>
  <c r="J125" i="46"/>
  <c r="M127" i="46"/>
  <c r="H128" i="46"/>
  <c r="Q128" i="46"/>
  <c r="C129" i="46"/>
  <c r="K129" i="46"/>
  <c r="S129" i="46"/>
  <c r="H130" i="46"/>
  <c r="P130" i="46"/>
  <c r="F131" i="46"/>
  <c r="N131" i="46"/>
  <c r="S115" i="46"/>
  <c r="F120" i="46"/>
  <c r="S121" i="46"/>
  <c r="T127" i="46"/>
  <c r="M129" i="46"/>
  <c r="B128" i="46"/>
  <c r="F129" i="46"/>
  <c r="T110" i="46"/>
  <c r="B116" i="46"/>
  <c r="E119" i="46"/>
  <c r="L121" i="46"/>
  <c r="G123" i="46"/>
  <c r="K125" i="46"/>
  <c r="B126" i="46"/>
  <c r="O127" i="46"/>
  <c r="I128" i="46"/>
  <c r="R128" i="46"/>
  <c r="D129" i="46"/>
  <c r="L129" i="46"/>
  <c r="T129" i="46"/>
  <c r="I130" i="46"/>
  <c r="Q130" i="46"/>
  <c r="G131" i="46"/>
  <c r="O131" i="46"/>
  <c r="Q119" i="46"/>
  <c r="G120" i="46"/>
  <c r="R125" i="46"/>
  <c r="L128" i="46"/>
  <c r="N129" i="46"/>
  <c r="Q131" i="46"/>
  <c r="AV54" i="46"/>
  <c r="BD54" i="46"/>
  <c r="BL54" i="46"/>
  <c r="BA55" i="46"/>
  <c r="BI55" i="46"/>
  <c r="AY56" i="46"/>
  <c r="BG56" i="46"/>
  <c r="AW57" i="46"/>
  <c r="BE57" i="46"/>
  <c r="AU58" i="46"/>
  <c r="BC58" i="46"/>
  <c r="BK58" i="46"/>
  <c r="BA59" i="46"/>
  <c r="BI59" i="46"/>
  <c r="AW54" i="46"/>
  <c r="BE54" i="46"/>
  <c r="AT55" i="46"/>
  <c r="BB55" i="46"/>
  <c r="BJ55" i="46"/>
  <c r="AZ56" i="46"/>
  <c r="BH56" i="46"/>
  <c r="AX57" i="46"/>
  <c r="BF57" i="46"/>
  <c r="AV58" i="46"/>
  <c r="BD58" i="46"/>
  <c r="BL58" i="46"/>
  <c r="AT59" i="46"/>
  <c r="BB59" i="46"/>
  <c r="BJ59" i="46"/>
  <c r="AX54" i="46"/>
  <c r="BF54" i="46"/>
  <c r="AU55" i="46"/>
  <c r="BC55" i="46"/>
  <c r="BK55" i="46"/>
  <c r="BA56" i="46"/>
  <c r="BI56" i="46"/>
  <c r="AY57" i="46"/>
  <c r="BG57" i="46"/>
  <c r="AW58" i="46"/>
  <c r="BE58" i="46"/>
  <c r="AU59" i="46"/>
  <c r="BC59" i="46"/>
  <c r="BK59" i="46"/>
  <c r="AY54" i="46"/>
  <c r="BG54" i="46"/>
  <c r="AV55" i="46"/>
  <c r="BD55" i="46"/>
  <c r="BL55" i="46"/>
  <c r="AT56" i="46"/>
  <c r="BB56" i="46"/>
  <c r="BJ56" i="46"/>
  <c r="AZ57" i="46"/>
  <c r="BH57" i="46"/>
  <c r="AX58" i="46"/>
  <c r="BF58" i="46"/>
  <c r="AV59" i="46"/>
  <c r="BD59" i="46"/>
  <c r="BL59" i="46"/>
  <c r="AZ54" i="46"/>
  <c r="BH54" i="46"/>
  <c r="AW55" i="46"/>
  <c r="BE55" i="46"/>
  <c r="AU56" i="46"/>
  <c r="BC56" i="46"/>
  <c r="BK56" i="46"/>
  <c r="BA57" i="46"/>
  <c r="BI57" i="46"/>
  <c r="AY58" i="46"/>
  <c r="BG58" i="46"/>
  <c r="AW59" i="46"/>
  <c r="BE59" i="46"/>
  <c r="BA54" i="46"/>
  <c r="BI54" i="46"/>
  <c r="AX55" i="46"/>
  <c r="BF55" i="46"/>
  <c r="AV56" i="46"/>
  <c r="BD56" i="46"/>
  <c r="BL56" i="46"/>
  <c r="AT57" i="46"/>
  <c r="BB57" i="46"/>
  <c r="BJ57" i="46"/>
  <c r="AZ58" i="46"/>
  <c r="BH58" i="46"/>
  <c r="AX59" i="46"/>
  <c r="BF59" i="46"/>
  <c r="AT54" i="46"/>
  <c r="BG55" i="46"/>
  <c r="BC57" i="46"/>
  <c r="AY59" i="46"/>
  <c r="AT60" i="46"/>
  <c r="BB60" i="46"/>
  <c r="BJ60" i="46"/>
  <c r="AZ61" i="46"/>
  <c r="BH61" i="46"/>
  <c r="AW62" i="46"/>
  <c r="BE62" i="46"/>
  <c r="AT63" i="46"/>
  <c r="BB63" i="46"/>
  <c r="BJ63" i="46"/>
  <c r="AU54" i="46"/>
  <c r="BH55" i="46"/>
  <c r="BD57" i="46"/>
  <c r="AZ59" i="46"/>
  <c r="AU60" i="46"/>
  <c r="BC60" i="46"/>
  <c r="BK60" i="46"/>
  <c r="BA61" i="46"/>
  <c r="BI61" i="46"/>
  <c r="AX62" i="46"/>
  <c r="BF62" i="46"/>
  <c r="AU63" i="46"/>
  <c r="BC63" i="46"/>
  <c r="BK63" i="46"/>
  <c r="BB54" i="46"/>
  <c r="AW56" i="46"/>
  <c r="BK57" i="46"/>
  <c r="BG59" i="46"/>
  <c r="AV60" i="46"/>
  <c r="BD60" i="46"/>
  <c r="BL60" i="46"/>
  <c r="AT61" i="46"/>
  <c r="BB61" i="46"/>
  <c r="BJ61" i="46"/>
  <c r="AY62" i="46"/>
  <c r="BG62" i="46"/>
  <c r="AV63" i="46"/>
  <c r="BD63" i="46"/>
  <c r="BL63" i="46"/>
  <c r="BC54" i="46"/>
  <c r="AX56" i="46"/>
  <c r="BL57" i="46"/>
  <c r="AT58" i="46"/>
  <c r="BH59" i="46"/>
  <c r="AW60" i="46"/>
  <c r="BE60" i="46"/>
  <c r="AU61" i="46"/>
  <c r="BC61" i="46"/>
  <c r="BK61" i="46"/>
  <c r="AZ62" i="46"/>
  <c r="BH62" i="46"/>
  <c r="AW63" i="46"/>
  <c r="BE63" i="46"/>
  <c r="BJ54" i="46"/>
  <c r="BE56" i="46"/>
  <c r="BA58" i="46"/>
  <c r="AX60" i="46"/>
  <c r="BF60" i="46"/>
  <c r="AV61" i="46"/>
  <c r="BD61" i="46"/>
  <c r="BL61" i="46"/>
  <c r="BA62" i="46"/>
  <c r="BI62" i="46"/>
  <c r="AX63" i="46"/>
  <c r="BF63" i="46"/>
  <c r="BK54" i="46"/>
  <c r="BF56" i="46"/>
  <c r="BB58" i="46"/>
  <c r="AY60" i="46"/>
  <c r="BG60" i="46"/>
  <c r="AW61" i="46"/>
  <c r="BE61" i="46"/>
  <c r="AT62" i="46"/>
  <c r="BB62" i="46"/>
  <c r="BJ62" i="46"/>
  <c r="AY63" i="46"/>
  <c r="BG63" i="46"/>
  <c r="AY55" i="46"/>
  <c r="AU57" i="46"/>
  <c r="BI58" i="46"/>
  <c r="AZ60" i="46"/>
  <c r="BH60" i="46"/>
  <c r="AX61" i="46"/>
  <c r="BF61" i="46"/>
  <c r="AU62" i="46"/>
  <c r="BC62" i="46"/>
  <c r="BK62" i="46"/>
  <c r="AZ63" i="46"/>
  <c r="BH63" i="46"/>
  <c r="AX64" i="46"/>
  <c r="BF64" i="46"/>
  <c r="AU65" i="46"/>
  <c r="BC65" i="46"/>
  <c r="BK65" i="46"/>
  <c r="BA66" i="46"/>
  <c r="BI66" i="46"/>
  <c r="BA63" i="46"/>
  <c r="AY64" i="46"/>
  <c r="BG64" i="46"/>
  <c r="AV65" i="46"/>
  <c r="BD65" i="46"/>
  <c r="BL65" i="46"/>
  <c r="AT66" i="46"/>
  <c r="BB66" i="46"/>
  <c r="BJ66" i="46"/>
  <c r="AZ67" i="46"/>
  <c r="BH67" i="46"/>
  <c r="AX68" i="46"/>
  <c r="BF68" i="46"/>
  <c r="AV62" i="46"/>
  <c r="BI63" i="46"/>
  <c r="AZ64" i="46"/>
  <c r="BH64" i="46"/>
  <c r="AW65" i="46"/>
  <c r="BE65" i="46"/>
  <c r="AU66" i="46"/>
  <c r="BC66" i="46"/>
  <c r="BK66" i="46"/>
  <c r="BA67" i="46"/>
  <c r="BI67" i="46"/>
  <c r="AY68" i="46"/>
  <c r="BG68" i="46"/>
  <c r="AV57" i="46"/>
  <c r="BD62" i="46"/>
  <c r="BA64" i="46"/>
  <c r="BI64" i="46"/>
  <c r="AX65" i="46"/>
  <c r="BF65" i="46"/>
  <c r="AV66" i="46"/>
  <c r="BD66" i="46"/>
  <c r="BL66" i="46"/>
  <c r="AT67" i="46"/>
  <c r="BB67" i="46"/>
  <c r="BJ67" i="46"/>
  <c r="AZ68" i="46"/>
  <c r="BH68" i="46"/>
  <c r="AZ55" i="46"/>
  <c r="AY61" i="46"/>
  <c r="BL62" i="46"/>
  <c r="AT64" i="46"/>
  <c r="BB64" i="46"/>
  <c r="BJ64" i="46"/>
  <c r="AY65" i="46"/>
  <c r="BG65" i="46"/>
  <c r="AW66" i="46"/>
  <c r="BE66" i="46"/>
  <c r="AU67" i="46"/>
  <c r="BC67" i="46"/>
  <c r="BK67" i="46"/>
  <c r="BA68" i="46"/>
  <c r="BI68" i="46"/>
  <c r="BG61" i="46"/>
  <c r="AU64" i="46"/>
  <c r="BC64" i="46"/>
  <c r="BK64" i="46"/>
  <c r="AZ65" i="46"/>
  <c r="BH65" i="46"/>
  <c r="AX66" i="46"/>
  <c r="BF66" i="46"/>
  <c r="AV67" i="46"/>
  <c r="BD67" i="46"/>
  <c r="BL67" i="46"/>
  <c r="AT68" i="46"/>
  <c r="BB68" i="46"/>
  <c r="BJ68" i="46"/>
  <c r="BA60" i="46"/>
  <c r="AV64" i="46"/>
  <c r="BD64" i="46"/>
  <c r="BL64" i="46"/>
  <c r="BA65" i="46"/>
  <c r="BI65" i="46"/>
  <c r="AY66" i="46"/>
  <c r="BG66" i="46"/>
  <c r="AW67" i="46"/>
  <c r="BE67" i="46"/>
  <c r="AU68" i="46"/>
  <c r="BC68" i="46"/>
  <c r="BK68" i="46"/>
  <c r="AW68" i="46"/>
  <c r="AY69" i="46"/>
  <c r="BG69" i="46"/>
  <c r="AV70" i="46"/>
  <c r="BD70" i="46"/>
  <c r="BL70" i="46"/>
  <c r="BA71" i="46"/>
  <c r="BI71" i="46"/>
  <c r="AY72" i="46"/>
  <c r="BG72" i="46"/>
  <c r="BJ58" i="46"/>
  <c r="BD68" i="46"/>
  <c r="AZ69" i="46"/>
  <c r="BH69" i="46"/>
  <c r="AW70" i="46"/>
  <c r="BE70" i="46"/>
  <c r="AT71" i="46"/>
  <c r="BB71" i="46"/>
  <c r="BJ71" i="46"/>
  <c r="AZ72" i="46"/>
  <c r="BH72" i="46"/>
  <c r="AW73" i="46"/>
  <c r="BE73" i="46"/>
  <c r="AZ66" i="46"/>
  <c r="BE68" i="46"/>
  <c r="BA69" i="46"/>
  <c r="BI69" i="46"/>
  <c r="AX70" i="46"/>
  <c r="BF70" i="46"/>
  <c r="AU71" i="46"/>
  <c r="BC71" i="46"/>
  <c r="BK71" i="46"/>
  <c r="BA72" i="46"/>
  <c r="BI72" i="46"/>
  <c r="AX73" i="46"/>
  <c r="BF73" i="46"/>
  <c r="BI60" i="46"/>
  <c r="AT65" i="46"/>
  <c r="BH66" i="46"/>
  <c r="AX67" i="46"/>
  <c r="BL68" i="46"/>
  <c r="AT69" i="46"/>
  <c r="BB69" i="46"/>
  <c r="BJ69" i="46"/>
  <c r="AY70" i="46"/>
  <c r="BG70" i="46"/>
  <c r="AV71" i="46"/>
  <c r="BD71" i="46"/>
  <c r="BL71" i="46"/>
  <c r="AT72" i="46"/>
  <c r="BB72" i="46"/>
  <c r="BJ72" i="46"/>
  <c r="AY73" i="46"/>
  <c r="BG73" i="46"/>
  <c r="BB65" i="46"/>
  <c r="AY67" i="46"/>
  <c r="AU69" i="46"/>
  <c r="BC69" i="46"/>
  <c r="BK69" i="46"/>
  <c r="AZ70" i="46"/>
  <c r="BH70" i="46"/>
  <c r="AW71" i="46"/>
  <c r="BE71" i="46"/>
  <c r="AU72" i="46"/>
  <c r="BC72" i="46"/>
  <c r="BK72" i="46"/>
  <c r="AZ73" i="46"/>
  <c r="BH73" i="46"/>
  <c r="AW64" i="46"/>
  <c r="BJ65" i="46"/>
  <c r="BF67" i="46"/>
  <c r="AV69" i="46"/>
  <c r="BD69" i="46"/>
  <c r="BL69" i="46"/>
  <c r="BA70" i="46"/>
  <c r="BI70" i="46"/>
  <c r="AX71" i="46"/>
  <c r="BF71" i="46"/>
  <c r="AV72" i="46"/>
  <c r="BD72" i="46"/>
  <c r="BL72" i="46"/>
  <c r="BA73" i="46"/>
  <c r="BI73" i="46"/>
  <c r="BE64" i="46"/>
  <c r="BG67" i="46"/>
  <c r="AW69" i="46"/>
  <c r="BE69" i="46"/>
  <c r="AT70" i="46"/>
  <c r="BB70" i="46"/>
  <c r="BJ70" i="46"/>
  <c r="AY71" i="46"/>
  <c r="BG71" i="46"/>
  <c r="AW72" i="46"/>
  <c r="BE72" i="46"/>
  <c r="AT73" i="46"/>
  <c r="BB73" i="46"/>
  <c r="BJ73" i="46"/>
  <c r="AX69" i="46"/>
  <c r="BK70" i="46"/>
  <c r="BK73" i="46"/>
  <c r="BA74" i="46"/>
  <c r="BI74" i="46"/>
  <c r="AY75" i="46"/>
  <c r="BG75" i="46"/>
  <c r="AW76" i="46"/>
  <c r="BE76" i="46"/>
  <c r="AU77" i="46"/>
  <c r="BC77" i="46"/>
  <c r="BK77" i="46"/>
  <c r="AZ78" i="46"/>
  <c r="BH78" i="46"/>
  <c r="AW79" i="46"/>
  <c r="BF69" i="46"/>
  <c r="BL73" i="46"/>
  <c r="AT74" i="46"/>
  <c r="BB74" i="46"/>
  <c r="BJ74" i="46"/>
  <c r="AZ75" i="46"/>
  <c r="BH75" i="46"/>
  <c r="AX76" i="46"/>
  <c r="BF76" i="46"/>
  <c r="AV77" i="46"/>
  <c r="BD77" i="46"/>
  <c r="BL77" i="46"/>
  <c r="BA78" i="46"/>
  <c r="BI78" i="46"/>
  <c r="AV68" i="46"/>
  <c r="AU74" i="46"/>
  <c r="BC74" i="46"/>
  <c r="BK74" i="46"/>
  <c r="BA75" i="46"/>
  <c r="BI75" i="46"/>
  <c r="AY76" i="46"/>
  <c r="BG76" i="46"/>
  <c r="AW77" i="46"/>
  <c r="BE77" i="46"/>
  <c r="AT78" i="46"/>
  <c r="BB78" i="46"/>
  <c r="BJ78" i="46"/>
  <c r="AY79" i="46"/>
  <c r="AX72" i="46"/>
  <c r="AV74" i="46"/>
  <c r="BD74" i="46"/>
  <c r="BL74" i="46"/>
  <c r="AT75" i="46"/>
  <c r="BB75" i="46"/>
  <c r="BJ75" i="46"/>
  <c r="AZ76" i="46"/>
  <c r="BH76" i="46"/>
  <c r="AX77" i="46"/>
  <c r="BF77" i="46"/>
  <c r="AU78" i="46"/>
  <c r="BC78" i="46"/>
  <c r="BK78" i="46"/>
  <c r="BF72" i="46"/>
  <c r="AU73" i="46"/>
  <c r="AW74" i="46"/>
  <c r="BE74" i="46"/>
  <c r="AU75" i="46"/>
  <c r="BC75" i="46"/>
  <c r="BK75" i="46"/>
  <c r="BA76" i="46"/>
  <c r="BI76" i="46"/>
  <c r="AY77" i="46"/>
  <c r="BG77" i="46"/>
  <c r="AV78" i="46"/>
  <c r="BD78" i="46"/>
  <c r="BL78" i="46"/>
  <c r="AZ71" i="46"/>
  <c r="AV73" i="46"/>
  <c r="AX74" i="46"/>
  <c r="BF74" i="46"/>
  <c r="AV75" i="46"/>
  <c r="BD75" i="46"/>
  <c r="BL75" i="46"/>
  <c r="AT76" i="46"/>
  <c r="BB76" i="46"/>
  <c r="BJ76" i="46"/>
  <c r="AZ77" i="46"/>
  <c r="BH77" i="46"/>
  <c r="AW78" i="46"/>
  <c r="BE78" i="46"/>
  <c r="BE75" i="46"/>
  <c r="BA77" i="46"/>
  <c r="AT79" i="46"/>
  <c r="BD79" i="46"/>
  <c r="BL79" i="46"/>
  <c r="BA80" i="46"/>
  <c r="BI80" i="46"/>
  <c r="AX81" i="46"/>
  <c r="BF81" i="46"/>
  <c r="AU82" i="46"/>
  <c r="BC82" i="46"/>
  <c r="BK82" i="46"/>
  <c r="BA83" i="46"/>
  <c r="BI83" i="46"/>
  <c r="BF75" i="46"/>
  <c r="BB77" i="46"/>
  <c r="AU79" i="46"/>
  <c r="BE79" i="46"/>
  <c r="AT80" i="46"/>
  <c r="BB80" i="46"/>
  <c r="BJ80" i="46"/>
  <c r="AY81" i="46"/>
  <c r="BG81" i="46"/>
  <c r="AV82" i="46"/>
  <c r="BD82" i="46"/>
  <c r="BL82" i="46"/>
  <c r="AT83" i="46"/>
  <c r="BB83" i="46"/>
  <c r="BH71" i="46"/>
  <c r="AY74" i="46"/>
  <c r="AU76" i="46"/>
  <c r="BI77" i="46"/>
  <c r="AV79" i="46"/>
  <c r="BF79" i="46"/>
  <c r="AU80" i="46"/>
  <c r="BC80" i="46"/>
  <c r="BK80" i="46"/>
  <c r="AZ81" i="46"/>
  <c r="BH81" i="46"/>
  <c r="AW82" i="46"/>
  <c r="BE82" i="46"/>
  <c r="AU83" i="46"/>
  <c r="BC83" i="46"/>
  <c r="BK83" i="46"/>
  <c r="AZ74" i="46"/>
  <c r="AV76" i="46"/>
  <c r="BJ77" i="46"/>
  <c r="AX79" i="46"/>
  <c r="BG79" i="46"/>
  <c r="AV80" i="46"/>
  <c r="BD80" i="46"/>
  <c r="BL80" i="46"/>
  <c r="BA81" i="46"/>
  <c r="BI81" i="46"/>
  <c r="AX82" i="46"/>
  <c r="BF82" i="46"/>
  <c r="AV83" i="46"/>
  <c r="BD83" i="46"/>
  <c r="BL83" i="46"/>
  <c r="BC73" i="46"/>
  <c r="BG74" i="46"/>
  <c r="BC76" i="46"/>
  <c r="AX78" i="46"/>
  <c r="AZ79" i="46"/>
  <c r="BH79" i="46"/>
  <c r="AW80" i="46"/>
  <c r="BE80" i="46"/>
  <c r="AT81" i="46"/>
  <c r="BB81" i="46"/>
  <c r="BJ81" i="46"/>
  <c r="AY82" i="46"/>
  <c r="BG82" i="46"/>
  <c r="AW83" i="46"/>
  <c r="BE83" i="46"/>
  <c r="BD73" i="46"/>
  <c r="BH74" i="46"/>
  <c r="BD76" i="46"/>
  <c r="AY78" i="46"/>
  <c r="BA79" i="46"/>
  <c r="BI79" i="46"/>
  <c r="AX80" i="46"/>
  <c r="BF80" i="46"/>
  <c r="AU81" i="46"/>
  <c r="BC81" i="46"/>
  <c r="BK81" i="46"/>
  <c r="AZ82" i="46"/>
  <c r="BH82" i="46"/>
  <c r="AX83" i="46"/>
  <c r="BF83" i="46"/>
  <c r="AU70" i="46"/>
  <c r="BG80" i="46"/>
  <c r="BA82" i="46"/>
  <c r="BJ83" i="46"/>
  <c r="BA84" i="46"/>
  <c r="BI84" i="46"/>
  <c r="AY85" i="46"/>
  <c r="BG85" i="46"/>
  <c r="AV86" i="46"/>
  <c r="BD86" i="46"/>
  <c r="BL86" i="46"/>
  <c r="BA87" i="46"/>
  <c r="BI87" i="46"/>
  <c r="AX88" i="46"/>
  <c r="BF88" i="46"/>
  <c r="AU89" i="46"/>
  <c r="BC89" i="46"/>
  <c r="BK89" i="46"/>
  <c r="AZ90" i="46"/>
  <c r="BH90" i="46"/>
  <c r="AX91" i="46"/>
  <c r="BF91" i="46"/>
  <c r="AV92" i="46"/>
  <c r="BD92" i="46"/>
  <c r="BL92" i="46"/>
  <c r="AT93" i="46"/>
  <c r="BB93" i="46"/>
  <c r="BJ93" i="46"/>
  <c r="BC70" i="46"/>
  <c r="BH80" i="46"/>
  <c r="BB82" i="46"/>
  <c r="AT84" i="46"/>
  <c r="BB84" i="46"/>
  <c r="BJ84" i="46"/>
  <c r="AZ85" i="46"/>
  <c r="BH85" i="46"/>
  <c r="AW86" i="46"/>
  <c r="BE86" i="46"/>
  <c r="AT87" i="46"/>
  <c r="BB87" i="46"/>
  <c r="BJ87" i="46"/>
  <c r="AY88" i="46"/>
  <c r="BG88" i="46"/>
  <c r="AV89" i="46"/>
  <c r="BD89" i="46"/>
  <c r="BL89" i="46"/>
  <c r="BA90" i="46"/>
  <c r="BI90" i="46"/>
  <c r="AY91" i="46"/>
  <c r="BG91" i="46"/>
  <c r="BB79" i="46"/>
  <c r="AV81" i="46"/>
  <c r="BI82" i="46"/>
  <c r="AU84" i="46"/>
  <c r="BC84" i="46"/>
  <c r="BK84" i="46"/>
  <c r="BA85" i="46"/>
  <c r="BI85" i="46"/>
  <c r="AX86" i="46"/>
  <c r="BF86" i="46"/>
  <c r="AU87" i="46"/>
  <c r="BC87" i="46"/>
  <c r="BK87" i="46"/>
  <c r="AZ88" i="46"/>
  <c r="BH88" i="46"/>
  <c r="AW89" i="46"/>
  <c r="BE89" i="46"/>
  <c r="AT90" i="46"/>
  <c r="BB90" i="46"/>
  <c r="BJ90" i="46"/>
  <c r="AZ91" i="46"/>
  <c r="BH91" i="46"/>
  <c r="AX92" i="46"/>
  <c r="BF92" i="46"/>
  <c r="AV93" i="46"/>
  <c r="BC79" i="46"/>
  <c r="AW81" i="46"/>
  <c r="BJ82" i="46"/>
  <c r="AV84" i="46"/>
  <c r="BD84" i="46"/>
  <c r="BL84" i="46"/>
  <c r="AT85" i="46"/>
  <c r="BB85" i="46"/>
  <c r="BJ85" i="46"/>
  <c r="AY86" i="46"/>
  <c r="BG86" i="46"/>
  <c r="AV87" i="46"/>
  <c r="BD87" i="46"/>
  <c r="BL87" i="46"/>
  <c r="BA88" i="46"/>
  <c r="BI88" i="46"/>
  <c r="AX89" i="46"/>
  <c r="BF89" i="46"/>
  <c r="AU90" i="46"/>
  <c r="BC90" i="46"/>
  <c r="BK90" i="46"/>
  <c r="BA91" i="46"/>
  <c r="BI91" i="46"/>
  <c r="AY92" i="46"/>
  <c r="BG92" i="46"/>
  <c r="AW93" i="46"/>
  <c r="BF78" i="46"/>
  <c r="BJ79" i="46"/>
  <c r="BD81" i="46"/>
  <c r="AY83" i="46"/>
  <c r="AW84" i="46"/>
  <c r="BE84" i="46"/>
  <c r="AU85" i="46"/>
  <c r="BC85" i="46"/>
  <c r="BK85" i="46"/>
  <c r="AZ86" i="46"/>
  <c r="BH86" i="46"/>
  <c r="AW87" i="46"/>
  <c r="BE87" i="46"/>
  <c r="AT88" i="46"/>
  <c r="BB88" i="46"/>
  <c r="BJ88" i="46"/>
  <c r="AY89" i="46"/>
  <c r="BG89" i="46"/>
  <c r="AV90" i="46"/>
  <c r="BD90" i="46"/>
  <c r="BL90" i="46"/>
  <c r="AT91" i="46"/>
  <c r="BB91" i="46"/>
  <c r="BJ91" i="46"/>
  <c r="AZ92" i="46"/>
  <c r="BH92" i="46"/>
  <c r="AX93" i="46"/>
  <c r="BF93" i="46"/>
  <c r="AT77" i="46"/>
  <c r="BG78" i="46"/>
  <c r="BK79" i="46"/>
  <c r="BE81" i="46"/>
  <c r="AZ83" i="46"/>
  <c r="AX84" i="46"/>
  <c r="BF84" i="46"/>
  <c r="AV85" i="46"/>
  <c r="BD85" i="46"/>
  <c r="BL85" i="46"/>
  <c r="BA86" i="46"/>
  <c r="BI86" i="46"/>
  <c r="AX87" i="46"/>
  <c r="BF87" i="46"/>
  <c r="AU88" i="46"/>
  <c r="BC88" i="46"/>
  <c r="BK88" i="46"/>
  <c r="AZ89" i="46"/>
  <c r="BH89" i="46"/>
  <c r="AW90" i="46"/>
  <c r="BE90" i="46"/>
  <c r="AU91" i="46"/>
  <c r="BC91" i="46"/>
  <c r="BK91" i="46"/>
  <c r="BA92" i="46"/>
  <c r="BI92" i="46"/>
  <c r="BG83" i="46"/>
  <c r="AW85" i="46"/>
  <c r="BJ86" i="46"/>
  <c r="BD88" i="46"/>
  <c r="AX90" i="46"/>
  <c r="BL91" i="46"/>
  <c r="BJ92" i="46"/>
  <c r="AY93" i="46"/>
  <c r="BI93" i="46"/>
  <c r="AZ94" i="46"/>
  <c r="BH94" i="46"/>
  <c r="AW95" i="46"/>
  <c r="BE95" i="46"/>
  <c r="AT96" i="46"/>
  <c r="BB96" i="46"/>
  <c r="BJ96" i="46"/>
  <c r="AY97" i="46"/>
  <c r="BG97" i="46"/>
  <c r="AV98" i="46"/>
  <c r="BD98" i="46"/>
  <c r="BL98" i="46"/>
  <c r="AT99" i="46"/>
  <c r="BB99" i="46"/>
  <c r="BJ99" i="46"/>
  <c r="AZ100" i="46"/>
  <c r="BH100" i="46"/>
  <c r="AX101" i="46"/>
  <c r="BF101" i="46"/>
  <c r="AU102" i="46"/>
  <c r="BC102" i="46"/>
  <c r="BK102" i="46"/>
  <c r="AZ103" i="46"/>
  <c r="BH103" i="46"/>
  <c r="AT82" i="46"/>
  <c r="BH83" i="46"/>
  <c r="AX85" i="46"/>
  <c r="BK86" i="46"/>
  <c r="BE88" i="46"/>
  <c r="AY90" i="46"/>
  <c r="BK92" i="46"/>
  <c r="AZ93" i="46"/>
  <c r="BK93" i="46"/>
  <c r="BA94" i="46"/>
  <c r="BI94" i="46"/>
  <c r="AX95" i="46"/>
  <c r="BF95" i="46"/>
  <c r="AU96" i="46"/>
  <c r="BC96" i="46"/>
  <c r="BK96" i="46"/>
  <c r="AZ97" i="46"/>
  <c r="BH97" i="46"/>
  <c r="AW98" i="46"/>
  <c r="BE98" i="46"/>
  <c r="AU99" i="46"/>
  <c r="BC99" i="46"/>
  <c r="AW75" i="46"/>
  <c r="AY80" i="46"/>
  <c r="BL81" i="46"/>
  <c r="BE85" i="46"/>
  <c r="AY87" i="46"/>
  <c r="BL88" i="46"/>
  <c r="BF90" i="46"/>
  <c r="AT92" i="46"/>
  <c r="BA93" i="46"/>
  <c r="BL93" i="46"/>
  <c r="AT94" i="46"/>
  <c r="BB94" i="46"/>
  <c r="BJ94" i="46"/>
  <c r="AY95" i="46"/>
  <c r="BG95" i="46"/>
  <c r="AV96" i="46"/>
  <c r="BD96" i="46"/>
  <c r="BL96" i="46"/>
  <c r="BA97" i="46"/>
  <c r="BI97" i="46"/>
  <c r="AX98" i="46"/>
  <c r="BF98" i="46"/>
  <c r="AV99" i="46"/>
  <c r="BD99" i="46"/>
  <c r="BL99" i="46"/>
  <c r="AT100" i="46"/>
  <c r="BB100" i="46"/>
  <c r="BJ100" i="46"/>
  <c r="AZ101" i="46"/>
  <c r="BH101" i="46"/>
  <c r="AW102" i="46"/>
  <c r="BE102" i="46"/>
  <c r="AX75" i="46"/>
  <c r="AZ80" i="46"/>
  <c r="BF85" i="46"/>
  <c r="AZ87" i="46"/>
  <c r="AT89" i="46"/>
  <c r="BG90" i="46"/>
  <c r="AU92" i="46"/>
  <c r="BC93" i="46"/>
  <c r="AU94" i="46"/>
  <c r="BC94" i="46"/>
  <c r="BK94" i="46"/>
  <c r="AZ95" i="46"/>
  <c r="BH95" i="46"/>
  <c r="AW96" i="46"/>
  <c r="BE96" i="46"/>
  <c r="AT97" i="46"/>
  <c r="BB97" i="46"/>
  <c r="BJ97" i="46"/>
  <c r="AY98" i="46"/>
  <c r="BG98" i="46"/>
  <c r="AW99" i="46"/>
  <c r="BE99" i="46"/>
  <c r="AU100" i="46"/>
  <c r="BC100" i="46"/>
  <c r="BK100" i="46"/>
  <c r="BA101" i="46"/>
  <c r="BI101" i="46"/>
  <c r="AX102" i="46"/>
  <c r="BF102" i="46"/>
  <c r="BK76" i="46"/>
  <c r="AY84" i="46"/>
  <c r="AT86" i="46"/>
  <c r="BG87" i="46"/>
  <c r="BA89" i="46"/>
  <c r="AV91" i="46"/>
  <c r="AW92" i="46"/>
  <c r="BD93" i="46"/>
  <c r="AV94" i="46"/>
  <c r="BD94" i="46"/>
  <c r="BL94" i="46"/>
  <c r="BA95" i="46"/>
  <c r="BI95" i="46"/>
  <c r="AX96" i="46"/>
  <c r="BF96" i="46"/>
  <c r="AU97" i="46"/>
  <c r="BC97" i="46"/>
  <c r="BK97" i="46"/>
  <c r="AZ98" i="46"/>
  <c r="BH98" i="46"/>
  <c r="AX99" i="46"/>
  <c r="BF99" i="46"/>
  <c r="AV100" i="46"/>
  <c r="BD100" i="46"/>
  <c r="BL100" i="46"/>
  <c r="AT101" i="46"/>
  <c r="BB101" i="46"/>
  <c r="BJ101" i="46"/>
  <c r="BL76" i="46"/>
  <c r="AZ84" i="46"/>
  <c r="AU86" i="46"/>
  <c r="BH87" i="46"/>
  <c r="BB89" i="46"/>
  <c r="AW91" i="46"/>
  <c r="BB92" i="46"/>
  <c r="BE93" i="46"/>
  <c r="AW94" i="46"/>
  <c r="BE94" i="46"/>
  <c r="AT95" i="46"/>
  <c r="BB95" i="46"/>
  <c r="BJ95" i="46"/>
  <c r="AY96" i="46"/>
  <c r="BG96" i="46"/>
  <c r="AV97" i="46"/>
  <c r="BD97" i="46"/>
  <c r="BL97" i="46"/>
  <c r="BA98" i="46"/>
  <c r="BI98" i="46"/>
  <c r="AY99" i="46"/>
  <c r="BG99" i="46"/>
  <c r="AW100" i="46"/>
  <c r="BE100" i="46"/>
  <c r="AU101" i="46"/>
  <c r="BC101" i="46"/>
  <c r="BK101" i="46"/>
  <c r="BD91" i="46"/>
  <c r="BC92" i="46"/>
  <c r="BC95" i="46"/>
  <c r="AW97" i="46"/>
  <c r="BJ98" i="46"/>
  <c r="BI100" i="46"/>
  <c r="BD101" i="46"/>
  <c r="BB102" i="46"/>
  <c r="AY103" i="46"/>
  <c r="BI103" i="46"/>
  <c r="AX104" i="46"/>
  <c r="BF104" i="46"/>
  <c r="AU105" i="46"/>
  <c r="BC105" i="46"/>
  <c r="BK105" i="46"/>
  <c r="AZ106" i="46"/>
  <c r="BH106" i="46"/>
  <c r="AX107" i="46"/>
  <c r="BF107" i="46"/>
  <c r="AV108" i="46"/>
  <c r="BD108" i="46"/>
  <c r="BL108" i="46"/>
  <c r="AT109" i="46"/>
  <c r="BB109" i="46"/>
  <c r="BJ109" i="46"/>
  <c r="AY110" i="46"/>
  <c r="BG110" i="46"/>
  <c r="BE91" i="46"/>
  <c r="BE92" i="46"/>
  <c r="BD95" i="46"/>
  <c r="AX97" i="46"/>
  <c r="BK98" i="46"/>
  <c r="BE101" i="46"/>
  <c r="BD102" i="46"/>
  <c r="BA103" i="46"/>
  <c r="BJ103" i="46"/>
  <c r="AY104" i="46"/>
  <c r="BG104" i="46"/>
  <c r="AV105" i="46"/>
  <c r="BD105" i="46"/>
  <c r="BL105" i="46"/>
  <c r="BA106" i="46"/>
  <c r="BI106" i="46"/>
  <c r="AY107" i="46"/>
  <c r="BG107" i="46"/>
  <c r="AV88" i="46"/>
  <c r="BI89" i="46"/>
  <c r="AX94" i="46"/>
  <c r="BK95" i="46"/>
  <c r="BE97" i="46"/>
  <c r="AZ99" i="46"/>
  <c r="BG101" i="46"/>
  <c r="BG102" i="46"/>
  <c r="BB103" i="46"/>
  <c r="BK103" i="46"/>
  <c r="AZ104" i="46"/>
  <c r="BH104" i="46"/>
  <c r="AW105" i="46"/>
  <c r="BE105" i="46"/>
  <c r="AT106" i="46"/>
  <c r="BB106" i="46"/>
  <c r="BJ106" i="46"/>
  <c r="AZ107" i="46"/>
  <c r="BH107" i="46"/>
  <c r="AX108" i="46"/>
  <c r="BF108" i="46"/>
  <c r="AV109" i="46"/>
  <c r="BD109" i="46"/>
  <c r="BL109" i="46"/>
  <c r="AW88" i="46"/>
  <c r="BJ89" i="46"/>
  <c r="AU93" i="46"/>
  <c r="AY94" i="46"/>
  <c r="BL95" i="46"/>
  <c r="BF97" i="46"/>
  <c r="BA99" i="46"/>
  <c r="AX100" i="46"/>
  <c r="BL101" i="46"/>
  <c r="AT102" i="46"/>
  <c r="BH102" i="46"/>
  <c r="AT103" i="46"/>
  <c r="BC103" i="46"/>
  <c r="BL103" i="46"/>
  <c r="BA104" i="46"/>
  <c r="BI104" i="46"/>
  <c r="AX105" i="46"/>
  <c r="BF105" i="46"/>
  <c r="AU106" i="46"/>
  <c r="BC106" i="46"/>
  <c r="BK106" i="46"/>
  <c r="BA107" i="46"/>
  <c r="BI107" i="46"/>
  <c r="AY108" i="46"/>
  <c r="BG108" i="46"/>
  <c r="AW109" i="46"/>
  <c r="BE109" i="46"/>
  <c r="AT110" i="46"/>
  <c r="BB86" i="46"/>
  <c r="BG93" i="46"/>
  <c r="BF94" i="46"/>
  <c r="AZ96" i="46"/>
  <c r="AT98" i="46"/>
  <c r="BH99" i="46"/>
  <c r="AY100" i="46"/>
  <c r="AV102" i="46"/>
  <c r="BI102" i="46"/>
  <c r="AU103" i="46"/>
  <c r="BD103" i="46"/>
  <c r="AT104" i="46"/>
  <c r="BB104" i="46"/>
  <c r="BJ104" i="46"/>
  <c r="AY105" i="46"/>
  <c r="BG105" i="46"/>
  <c r="AV106" i="46"/>
  <c r="BD106" i="46"/>
  <c r="BL106" i="46"/>
  <c r="AT107" i="46"/>
  <c r="BB107" i="46"/>
  <c r="BJ107" i="46"/>
  <c r="AZ108" i="46"/>
  <c r="BH108" i="46"/>
  <c r="AX109" i="46"/>
  <c r="BF109" i="46"/>
  <c r="AU110" i="46"/>
  <c r="BC110" i="46"/>
  <c r="BK110" i="46"/>
  <c r="BC86" i="46"/>
  <c r="BH93" i="46"/>
  <c r="BG94" i="46"/>
  <c r="BA96" i="46"/>
  <c r="AU98" i="46"/>
  <c r="BI99" i="46"/>
  <c r="BA100" i="46"/>
  <c r="AV101" i="46"/>
  <c r="AY102" i="46"/>
  <c r="BJ102" i="46"/>
  <c r="AV103" i="46"/>
  <c r="BE103" i="46"/>
  <c r="AU104" i="46"/>
  <c r="BC104" i="46"/>
  <c r="BK104" i="46"/>
  <c r="AZ105" i="46"/>
  <c r="BH105" i="46"/>
  <c r="AW106" i="46"/>
  <c r="BE106" i="46"/>
  <c r="AU107" i="46"/>
  <c r="BC107" i="46"/>
  <c r="BK107" i="46"/>
  <c r="BA108" i="46"/>
  <c r="BI108" i="46"/>
  <c r="AY109" i="46"/>
  <c r="BG109" i="46"/>
  <c r="AV110" i="46"/>
  <c r="BD110" i="46"/>
  <c r="BL110" i="46"/>
  <c r="AU95" i="46"/>
  <c r="BH96" i="46"/>
  <c r="BF100" i="46"/>
  <c r="AZ102" i="46"/>
  <c r="AW103" i="46"/>
  <c r="BL104" i="46"/>
  <c r="BF106" i="46"/>
  <c r="AT108" i="46"/>
  <c r="BH109" i="46"/>
  <c r="AX110" i="46"/>
  <c r="BJ110" i="46"/>
  <c r="AT111" i="46"/>
  <c r="BB111" i="46"/>
  <c r="BJ111" i="46"/>
  <c r="AY112" i="46"/>
  <c r="BG112" i="46"/>
  <c r="AV113" i="46"/>
  <c r="BD113" i="46"/>
  <c r="BL113" i="46"/>
  <c r="BA114" i="46"/>
  <c r="BI114" i="46"/>
  <c r="AY115" i="46"/>
  <c r="BG115" i="46"/>
  <c r="AW116" i="46"/>
  <c r="BE116" i="46"/>
  <c r="AU117" i="46"/>
  <c r="BC117" i="46"/>
  <c r="BK117" i="46"/>
  <c r="AZ118" i="46"/>
  <c r="BH118" i="46"/>
  <c r="AV95" i="46"/>
  <c r="BI96" i="46"/>
  <c r="BG100" i="46"/>
  <c r="BA102" i="46"/>
  <c r="AX103" i="46"/>
  <c r="AT105" i="46"/>
  <c r="BG106" i="46"/>
  <c r="AU108" i="46"/>
  <c r="BI109" i="46"/>
  <c r="AZ110" i="46"/>
  <c r="AU111" i="46"/>
  <c r="BC111" i="46"/>
  <c r="BK111" i="46"/>
  <c r="AZ112" i="46"/>
  <c r="BH112" i="46"/>
  <c r="AW113" i="46"/>
  <c r="BE113" i="46"/>
  <c r="AT114" i="46"/>
  <c r="BB114" i="46"/>
  <c r="BJ114" i="46"/>
  <c r="AZ115" i="46"/>
  <c r="BH115" i="46"/>
  <c r="BG84" i="46"/>
  <c r="AW101" i="46"/>
  <c r="BL102" i="46"/>
  <c r="BF103" i="46"/>
  <c r="BA105" i="46"/>
  <c r="AV107" i="46"/>
  <c r="AW108" i="46"/>
  <c r="BK109" i="46"/>
  <c r="BA110" i="46"/>
  <c r="AV111" i="46"/>
  <c r="BD111" i="46"/>
  <c r="BL111" i="46"/>
  <c r="BA112" i="46"/>
  <c r="BI112" i="46"/>
  <c r="AX113" i="46"/>
  <c r="BF113" i="46"/>
  <c r="AU114" i="46"/>
  <c r="BC114" i="46"/>
  <c r="BK114" i="46"/>
  <c r="BA115" i="46"/>
  <c r="BI115" i="46"/>
  <c r="AY116" i="46"/>
  <c r="BG116" i="46"/>
  <c r="AW117" i="46"/>
  <c r="BE117" i="46"/>
  <c r="AT118" i="46"/>
  <c r="BB118" i="46"/>
  <c r="BJ118" i="46"/>
  <c r="BH84" i="46"/>
  <c r="AY101" i="46"/>
  <c r="BG103" i="46"/>
  <c r="BB105" i="46"/>
  <c r="AW107" i="46"/>
  <c r="BB108" i="46"/>
  <c r="BB110" i="46"/>
  <c r="AW111" i="46"/>
  <c r="BE111" i="46"/>
  <c r="AT112" i="46"/>
  <c r="BB112" i="46"/>
  <c r="BJ112" i="46"/>
  <c r="AY113" i="46"/>
  <c r="BG113" i="46"/>
  <c r="AV114" i="46"/>
  <c r="BD114" i="46"/>
  <c r="BL114" i="46"/>
  <c r="AT115" i="46"/>
  <c r="BB115" i="46"/>
  <c r="BJ115" i="46"/>
  <c r="AZ116" i="46"/>
  <c r="BH116" i="46"/>
  <c r="AX117" i="46"/>
  <c r="BF117" i="46"/>
  <c r="AU118" i="46"/>
  <c r="BC118" i="46"/>
  <c r="BK118" i="46"/>
  <c r="AV104" i="46"/>
  <c r="BI105" i="46"/>
  <c r="BD107" i="46"/>
  <c r="BC108" i="46"/>
  <c r="AU109" i="46"/>
  <c r="BE110" i="46"/>
  <c r="AX111" i="46"/>
  <c r="BF111" i="46"/>
  <c r="AU112" i="46"/>
  <c r="BC112" i="46"/>
  <c r="BK112" i="46"/>
  <c r="AZ113" i="46"/>
  <c r="BH113" i="46"/>
  <c r="AW114" i="46"/>
  <c r="BE114" i="46"/>
  <c r="AU115" i="46"/>
  <c r="BC115" i="46"/>
  <c r="BK115" i="46"/>
  <c r="BA116" i="46"/>
  <c r="BI116" i="46"/>
  <c r="AY117" i="46"/>
  <c r="BG117" i="46"/>
  <c r="AV118" i="46"/>
  <c r="BD118" i="46"/>
  <c r="BL118" i="46"/>
  <c r="AW104" i="46"/>
  <c r="BJ105" i="46"/>
  <c r="BE107" i="46"/>
  <c r="BE108" i="46"/>
  <c r="AZ109" i="46"/>
  <c r="BF110" i="46"/>
  <c r="AY111" i="46"/>
  <c r="BG111" i="46"/>
  <c r="AV112" i="46"/>
  <c r="BD112" i="46"/>
  <c r="BL112" i="46"/>
  <c r="BA113" i="46"/>
  <c r="BI113" i="46"/>
  <c r="AX114" i="46"/>
  <c r="BF114" i="46"/>
  <c r="AV115" i="46"/>
  <c r="BD115" i="46"/>
  <c r="BL115" i="46"/>
  <c r="AT116" i="46"/>
  <c r="BB116" i="46"/>
  <c r="BJ116" i="46"/>
  <c r="AZ117" i="46"/>
  <c r="BH117" i="46"/>
  <c r="AW118" i="46"/>
  <c r="BE118" i="46"/>
  <c r="AT119" i="46"/>
  <c r="BB119" i="46"/>
  <c r="BJ119" i="46"/>
  <c r="BE112" i="46"/>
  <c r="AY114" i="46"/>
  <c r="BL116" i="46"/>
  <c r="BD117" i="46"/>
  <c r="AX118" i="46"/>
  <c r="AU119" i="46"/>
  <c r="BD119" i="46"/>
  <c r="AT120" i="46"/>
  <c r="BB120" i="46"/>
  <c r="BJ120" i="46"/>
  <c r="AY121" i="46"/>
  <c r="BG121" i="46"/>
  <c r="AV122" i="46"/>
  <c r="BD122" i="46"/>
  <c r="BL122" i="46"/>
  <c r="AT123" i="46"/>
  <c r="BB123" i="46"/>
  <c r="BJ123" i="46"/>
  <c r="AZ124" i="46"/>
  <c r="BH124" i="46"/>
  <c r="AX125" i="46"/>
  <c r="BF125" i="46"/>
  <c r="AU126" i="46"/>
  <c r="BC126" i="46"/>
  <c r="BK126" i="46"/>
  <c r="AZ127" i="46"/>
  <c r="BH127" i="46"/>
  <c r="AW128" i="46"/>
  <c r="BE128" i="46"/>
  <c r="AW110" i="46"/>
  <c r="BF112" i="46"/>
  <c r="AZ114" i="46"/>
  <c r="AU116" i="46"/>
  <c r="BI117" i="46"/>
  <c r="AY118" i="46"/>
  <c r="AV119" i="46"/>
  <c r="BE119" i="46"/>
  <c r="AU120" i="46"/>
  <c r="BC120" i="46"/>
  <c r="BK120" i="46"/>
  <c r="AZ121" i="46"/>
  <c r="BH121" i="46"/>
  <c r="AW122" i="46"/>
  <c r="BE122" i="46"/>
  <c r="AU123" i="46"/>
  <c r="BC123" i="46"/>
  <c r="BK123" i="46"/>
  <c r="BA124" i="46"/>
  <c r="BI124" i="46"/>
  <c r="AX106" i="46"/>
  <c r="BL107" i="46"/>
  <c r="BH110" i="46"/>
  <c r="AZ111" i="46"/>
  <c r="AT113" i="46"/>
  <c r="BG114" i="46"/>
  <c r="AV116" i="46"/>
  <c r="BJ117" i="46"/>
  <c r="BA118" i="46"/>
  <c r="AW119" i="46"/>
  <c r="BF119" i="46"/>
  <c r="AV120" i="46"/>
  <c r="BD120" i="46"/>
  <c r="BL120" i="46"/>
  <c r="BA121" i="46"/>
  <c r="BI121" i="46"/>
  <c r="AX122" i="46"/>
  <c r="BF122" i="46"/>
  <c r="AV123" i="46"/>
  <c r="BD123" i="46"/>
  <c r="BL123" i="46"/>
  <c r="AT124" i="46"/>
  <c r="BB124" i="46"/>
  <c r="BJ124" i="46"/>
  <c r="AZ125" i="46"/>
  <c r="BH125" i="46"/>
  <c r="AW126" i="46"/>
  <c r="BE126" i="46"/>
  <c r="AT127" i="46"/>
  <c r="BB127" i="46"/>
  <c r="BJ127" i="46"/>
  <c r="AY106" i="46"/>
  <c r="BI110" i="46"/>
  <c r="BA111" i="46"/>
  <c r="AU113" i="46"/>
  <c r="BH114" i="46"/>
  <c r="AX116" i="46"/>
  <c r="BL117" i="46"/>
  <c r="BF118" i="46"/>
  <c r="AX119" i="46"/>
  <c r="BG119" i="46"/>
  <c r="AW120" i="46"/>
  <c r="BE120" i="46"/>
  <c r="AT121" i="46"/>
  <c r="BB121" i="46"/>
  <c r="BJ121" i="46"/>
  <c r="AY122" i="46"/>
  <c r="BG122" i="46"/>
  <c r="AW123" i="46"/>
  <c r="BE123" i="46"/>
  <c r="AU124" i="46"/>
  <c r="BC124" i="46"/>
  <c r="BK124" i="46"/>
  <c r="BA125" i="46"/>
  <c r="BI125" i="46"/>
  <c r="AX126" i="46"/>
  <c r="BF126" i="46"/>
  <c r="AU127" i="46"/>
  <c r="BC127" i="46"/>
  <c r="BK127" i="46"/>
  <c r="BB98" i="46"/>
  <c r="BD104" i="46"/>
  <c r="BJ108" i="46"/>
  <c r="BH111" i="46"/>
  <c r="BB113" i="46"/>
  <c r="AW115" i="46"/>
  <c r="BC116" i="46"/>
  <c r="AT117" i="46"/>
  <c r="BG118" i="46"/>
  <c r="AY119" i="46"/>
  <c r="BH119" i="46"/>
  <c r="AX120" i="46"/>
  <c r="BF120" i="46"/>
  <c r="AU121" i="46"/>
  <c r="BC121" i="46"/>
  <c r="BK121" i="46"/>
  <c r="AZ122" i="46"/>
  <c r="BH122" i="46"/>
  <c r="AX123" i="46"/>
  <c r="BF123" i="46"/>
  <c r="AV124" i="46"/>
  <c r="BD124" i="46"/>
  <c r="BL124" i="46"/>
  <c r="AT125" i="46"/>
  <c r="BB125" i="46"/>
  <c r="BJ125" i="46"/>
  <c r="AY126" i="46"/>
  <c r="BG126" i="46"/>
  <c r="BC98" i="46"/>
  <c r="BE104" i="46"/>
  <c r="BK108" i="46"/>
  <c r="BI111" i="46"/>
  <c r="BC113" i="46"/>
  <c r="AX115" i="46"/>
  <c r="BD116" i="46"/>
  <c r="AV117" i="46"/>
  <c r="BI118" i="46"/>
  <c r="AZ119" i="46"/>
  <c r="BI119" i="46"/>
  <c r="AY120" i="46"/>
  <c r="BG120" i="46"/>
  <c r="AV121" i="46"/>
  <c r="BD121" i="46"/>
  <c r="BL121" i="46"/>
  <c r="BA122" i="46"/>
  <c r="BI122" i="46"/>
  <c r="AY123" i="46"/>
  <c r="BG123" i="46"/>
  <c r="AW124" i="46"/>
  <c r="BE124" i="46"/>
  <c r="AU125" i="46"/>
  <c r="BC125" i="46"/>
  <c r="BK125" i="46"/>
  <c r="AZ126" i="46"/>
  <c r="BH126" i="46"/>
  <c r="BE115" i="46"/>
  <c r="BF116" i="46"/>
  <c r="AZ120" i="46"/>
  <c r="AT122" i="46"/>
  <c r="BH123" i="46"/>
  <c r="AV125" i="46"/>
  <c r="BI126" i="46"/>
  <c r="AV127" i="46"/>
  <c r="BG127" i="46"/>
  <c r="AT128" i="46"/>
  <c r="BC128" i="46"/>
  <c r="BL128" i="46"/>
  <c r="BA129" i="46"/>
  <c r="BI129" i="46"/>
  <c r="AX130" i="46"/>
  <c r="BF130" i="46"/>
  <c r="AV131" i="46"/>
  <c r="BD131" i="46"/>
  <c r="BL131" i="46"/>
  <c r="BJ128" i="46"/>
  <c r="AY129" i="46"/>
  <c r="BL130" i="46"/>
  <c r="BB131" i="46"/>
  <c r="BF115" i="46"/>
  <c r="BK116" i="46"/>
  <c r="BA120" i="46"/>
  <c r="AU122" i="46"/>
  <c r="BI123" i="46"/>
  <c r="AW125" i="46"/>
  <c r="BJ126" i="46"/>
  <c r="AW127" i="46"/>
  <c r="BI127" i="46"/>
  <c r="AU128" i="46"/>
  <c r="BD128" i="46"/>
  <c r="AT129" i="46"/>
  <c r="BB129" i="46"/>
  <c r="BJ129" i="46"/>
  <c r="AY130" i="46"/>
  <c r="BG130" i="46"/>
  <c r="AW131" i="46"/>
  <c r="BE131" i="46"/>
  <c r="BK99" i="46"/>
  <c r="BA109" i="46"/>
  <c r="AW112" i="46"/>
  <c r="BJ113" i="46"/>
  <c r="BA117" i="46"/>
  <c r="BH120" i="46"/>
  <c r="BB122" i="46"/>
  <c r="AX124" i="46"/>
  <c r="AY125" i="46"/>
  <c r="BL126" i="46"/>
  <c r="AX127" i="46"/>
  <c r="BL127" i="46"/>
  <c r="AV128" i="46"/>
  <c r="BF128" i="46"/>
  <c r="AU129" i="46"/>
  <c r="BC129" i="46"/>
  <c r="BK129" i="46"/>
  <c r="AZ130" i="46"/>
  <c r="BH130" i="46"/>
  <c r="AX131" i="46"/>
  <c r="BF131" i="46"/>
  <c r="BK119" i="46"/>
  <c r="BE127" i="46"/>
  <c r="AV130" i="46"/>
  <c r="BF127" i="46"/>
  <c r="BK128" i="46"/>
  <c r="BH129" i="46"/>
  <c r="AW130" i="46"/>
  <c r="BC109" i="46"/>
  <c r="AX112" i="46"/>
  <c r="BK113" i="46"/>
  <c r="BB117" i="46"/>
  <c r="BI120" i="46"/>
  <c r="BC122" i="46"/>
  <c r="AY124" i="46"/>
  <c r="BD125" i="46"/>
  <c r="AT126" i="46"/>
  <c r="AY127" i="46"/>
  <c r="AX128" i="46"/>
  <c r="BG128" i="46"/>
  <c r="AV129" i="46"/>
  <c r="BD129" i="46"/>
  <c r="BL129" i="46"/>
  <c r="BA130" i="46"/>
  <c r="BI130" i="46"/>
  <c r="AY131" i="46"/>
  <c r="BG131" i="46"/>
  <c r="BD130" i="46"/>
  <c r="BJ131" i="46"/>
  <c r="BL119" i="46"/>
  <c r="BA123" i="46"/>
  <c r="BE130" i="46"/>
  <c r="AU131" i="46"/>
  <c r="BA119" i="46"/>
  <c r="AW121" i="46"/>
  <c r="BJ122" i="46"/>
  <c r="BF124" i="46"/>
  <c r="BE125" i="46"/>
  <c r="AV126" i="46"/>
  <c r="BA127" i="46"/>
  <c r="AY128" i="46"/>
  <c r="BH128" i="46"/>
  <c r="AW129" i="46"/>
  <c r="BE129" i="46"/>
  <c r="AT130" i="46"/>
  <c r="BB130" i="46"/>
  <c r="BJ130" i="46"/>
  <c r="AZ131" i="46"/>
  <c r="BH131" i="46"/>
  <c r="AZ123" i="46"/>
  <c r="BL125" i="46"/>
  <c r="BB126" i="46"/>
  <c r="AT131" i="46"/>
  <c r="BD126" i="46"/>
  <c r="AZ129" i="46"/>
  <c r="BC131" i="46"/>
  <c r="BC119" i="46"/>
  <c r="AX121" i="46"/>
  <c r="BK122" i="46"/>
  <c r="BG124" i="46"/>
  <c r="BG125" i="46"/>
  <c r="BA126" i="46"/>
  <c r="BD127" i="46"/>
  <c r="AZ128" i="46"/>
  <c r="BI128" i="46"/>
  <c r="AX129" i="46"/>
  <c r="BF129" i="46"/>
  <c r="AU130" i="46"/>
  <c r="BC130" i="46"/>
  <c r="BK130" i="46"/>
  <c r="BA131" i="46"/>
  <c r="BI131" i="46"/>
  <c r="BE121" i="46"/>
  <c r="BA128" i="46"/>
  <c r="BG129" i="46"/>
  <c r="BF121" i="46"/>
  <c r="BB128" i="46"/>
  <c r="BK131" i="46"/>
  <c r="DI54" i="46"/>
  <c r="DP54" i="46"/>
  <c r="DX54" i="46"/>
  <c r="DR55" i="46"/>
  <c r="DZ55" i="46"/>
  <c r="DM56" i="46"/>
  <c r="DT56" i="46"/>
  <c r="DK57" i="46"/>
  <c r="DV57" i="46"/>
  <c r="EA57" i="46"/>
  <c r="DI58" i="46"/>
  <c r="DP58" i="46"/>
  <c r="DX58" i="46"/>
  <c r="DJ54" i="46"/>
  <c r="DQ54" i="46"/>
  <c r="DY54" i="46"/>
  <c r="DO55" i="46"/>
  <c r="DW55" i="46"/>
  <c r="DN56" i="46"/>
  <c r="DU56" i="46"/>
  <c r="DL57" i="46"/>
  <c r="DS57" i="46"/>
  <c r="DJ58" i="46"/>
  <c r="DQ58" i="46"/>
  <c r="DY58" i="46"/>
  <c r="DK54" i="46"/>
  <c r="DV54" i="46"/>
  <c r="EA54" i="46"/>
  <c r="DI55" i="46"/>
  <c r="DP55" i="46"/>
  <c r="DX55" i="46"/>
  <c r="DR56" i="46"/>
  <c r="DZ56" i="46"/>
  <c r="DM57" i="46"/>
  <c r="DT57" i="46"/>
  <c r="DK58" i="46"/>
  <c r="DV58" i="46"/>
  <c r="EA58" i="46"/>
  <c r="DI59" i="46"/>
  <c r="DP59" i="46"/>
  <c r="DL54" i="46"/>
  <c r="DS54" i="46"/>
  <c r="DJ55" i="46"/>
  <c r="DQ55" i="46"/>
  <c r="DY55" i="46"/>
  <c r="DO56" i="46"/>
  <c r="DW56" i="46"/>
  <c r="DN57" i="46"/>
  <c r="DU57" i="46"/>
  <c r="DL58" i="46"/>
  <c r="DS58" i="46"/>
  <c r="DM54" i="46"/>
  <c r="DT54" i="46"/>
  <c r="DK55" i="46"/>
  <c r="DV55" i="46"/>
  <c r="EA55" i="46"/>
  <c r="DI56" i="46"/>
  <c r="DP56" i="46"/>
  <c r="DX56" i="46"/>
  <c r="DR57" i="46"/>
  <c r="DZ57" i="46"/>
  <c r="DM58" i="46"/>
  <c r="DT58" i="46"/>
  <c r="DN54" i="46"/>
  <c r="DU54" i="46"/>
  <c r="DL55" i="46"/>
  <c r="DS55" i="46"/>
  <c r="DJ56" i="46"/>
  <c r="DQ56" i="46"/>
  <c r="DY56" i="46"/>
  <c r="DO57" i="46"/>
  <c r="DW57" i="46"/>
  <c r="DN58" i="46"/>
  <c r="DU58" i="46"/>
  <c r="DR54" i="46"/>
  <c r="DK56" i="46"/>
  <c r="DX57" i="46"/>
  <c r="DQ59" i="46"/>
  <c r="DY59" i="46"/>
  <c r="DO60" i="46"/>
  <c r="DW60" i="46"/>
  <c r="DM61" i="46"/>
  <c r="DT61" i="46"/>
  <c r="DJ62" i="46"/>
  <c r="DQ62" i="46"/>
  <c r="DY62" i="46"/>
  <c r="DO63" i="46"/>
  <c r="DW63" i="46"/>
  <c r="DO54" i="46"/>
  <c r="DL56" i="46"/>
  <c r="DY57" i="46"/>
  <c r="DJ59" i="46"/>
  <c r="DV59" i="46"/>
  <c r="EA59" i="46"/>
  <c r="DI60" i="46"/>
  <c r="DP60" i="46"/>
  <c r="DX60" i="46"/>
  <c r="DN61" i="46"/>
  <c r="DU61" i="46"/>
  <c r="DK62" i="46"/>
  <c r="DV62" i="46"/>
  <c r="EA62" i="46"/>
  <c r="DI63" i="46"/>
  <c r="DP63" i="46"/>
  <c r="DX63" i="46"/>
  <c r="DZ54" i="46"/>
  <c r="DV56" i="46"/>
  <c r="DR58" i="46"/>
  <c r="DK59" i="46"/>
  <c r="DS59" i="46"/>
  <c r="DJ60" i="46"/>
  <c r="DQ60" i="46"/>
  <c r="DY60" i="46"/>
  <c r="DR61" i="46"/>
  <c r="DZ61" i="46"/>
  <c r="DL62" i="46"/>
  <c r="DS62" i="46"/>
  <c r="DJ63" i="46"/>
  <c r="DQ63" i="46"/>
  <c r="DY63" i="46"/>
  <c r="DW54" i="46"/>
  <c r="DS56" i="46"/>
  <c r="DO58" i="46"/>
  <c r="DL59" i="46"/>
  <c r="DT59" i="46"/>
  <c r="DK60" i="46"/>
  <c r="DV60" i="46"/>
  <c r="EA60" i="46"/>
  <c r="DO61" i="46"/>
  <c r="DW61" i="46"/>
  <c r="DM62" i="46"/>
  <c r="DT62" i="46"/>
  <c r="DK63" i="46"/>
  <c r="DV63" i="46"/>
  <c r="EA63" i="46"/>
  <c r="DM55" i="46"/>
  <c r="EA56" i="46"/>
  <c r="DI57" i="46"/>
  <c r="DZ58" i="46"/>
  <c r="DM59" i="46"/>
  <c r="DU59" i="46"/>
  <c r="DL60" i="46"/>
  <c r="DS60" i="46"/>
  <c r="DI61" i="46"/>
  <c r="DP61" i="46"/>
  <c r="DX61" i="46"/>
  <c r="DN62" i="46"/>
  <c r="DU62" i="46"/>
  <c r="DL63" i="46"/>
  <c r="DS63" i="46"/>
  <c r="DN55" i="46"/>
  <c r="DJ57" i="46"/>
  <c r="DW58" i="46"/>
  <c r="DN59" i="46"/>
  <c r="DZ59" i="46"/>
  <c r="DM60" i="46"/>
  <c r="DT60" i="46"/>
  <c r="DJ61" i="46"/>
  <c r="DQ61" i="46"/>
  <c r="DY61" i="46"/>
  <c r="DR62" i="46"/>
  <c r="DZ62" i="46"/>
  <c r="DM63" i="46"/>
  <c r="DT63" i="46"/>
  <c r="DT55" i="46"/>
  <c r="DP57" i="46"/>
  <c r="DR59" i="46"/>
  <c r="DW59" i="46"/>
  <c r="DN60" i="46"/>
  <c r="DU60" i="46"/>
  <c r="DK61" i="46"/>
  <c r="DV61" i="46"/>
  <c r="EA61" i="46"/>
  <c r="DO62" i="46"/>
  <c r="DW62" i="46"/>
  <c r="DX59" i="46"/>
  <c r="DN63" i="46"/>
  <c r="DK64" i="46"/>
  <c r="DV64" i="46"/>
  <c r="EA64" i="46"/>
  <c r="DI65" i="46"/>
  <c r="DP65" i="46"/>
  <c r="DX65" i="46"/>
  <c r="DR66" i="46"/>
  <c r="DZ66" i="46"/>
  <c r="DI62" i="46"/>
  <c r="DR63" i="46"/>
  <c r="DL64" i="46"/>
  <c r="DS64" i="46"/>
  <c r="DJ65" i="46"/>
  <c r="DQ65" i="46"/>
  <c r="DY65" i="46"/>
  <c r="DO66" i="46"/>
  <c r="DW66" i="46"/>
  <c r="DN67" i="46"/>
  <c r="DU67" i="46"/>
  <c r="DL68" i="46"/>
  <c r="DS68" i="46"/>
  <c r="DP62" i="46"/>
  <c r="DU63" i="46"/>
  <c r="DM64" i="46"/>
  <c r="DT64" i="46"/>
  <c r="DK65" i="46"/>
  <c r="DV65" i="46"/>
  <c r="EA65" i="46"/>
  <c r="DI66" i="46"/>
  <c r="DP66" i="46"/>
  <c r="DX66" i="46"/>
  <c r="DR67" i="46"/>
  <c r="DZ67" i="46"/>
  <c r="DM68" i="46"/>
  <c r="DT68" i="46"/>
  <c r="DL61" i="46"/>
  <c r="DX62" i="46"/>
  <c r="DZ63" i="46"/>
  <c r="DN64" i="46"/>
  <c r="DU64" i="46"/>
  <c r="DL65" i="46"/>
  <c r="DS65" i="46"/>
  <c r="DJ66" i="46"/>
  <c r="DQ66" i="46"/>
  <c r="DY66" i="46"/>
  <c r="DO67" i="46"/>
  <c r="DW67" i="46"/>
  <c r="DN68" i="46"/>
  <c r="DU68" i="46"/>
  <c r="DS61" i="46"/>
  <c r="DR64" i="46"/>
  <c r="DZ64" i="46"/>
  <c r="DM65" i="46"/>
  <c r="DT65" i="46"/>
  <c r="DK66" i="46"/>
  <c r="DV66" i="46"/>
  <c r="EA66" i="46"/>
  <c r="DI67" i="46"/>
  <c r="DP67" i="46"/>
  <c r="DX67" i="46"/>
  <c r="DR68" i="46"/>
  <c r="DZ68" i="46"/>
  <c r="DQ57" i="46"/>
  <c r="DR60" i="46"/>
  <c r="DO64" i="46"/>
  <c r="DW64" i="46"/>
  <c r="DN65" i="46"/>
  <c r="DU65" i="46"/>
  <c r="DL66" i="46"/>
  <c r="DS66" i="46"/>
  <c r="DJ67" i="46"/>
  <c r="DQ67" i="46"/>
  <c r="DY67" i="46"/>
  <c r="DO68" i="46"/>
  <c r="DW68" i="46"/>
  <c r="DU55" i="46"/>
  <c r="DZ60" i="46"/>
  <c r="DI64" i="46"/>
  <c r="DP64" i="46"/>
  <c r="DX64" i="46"/>
  <c r="DR65" i="46"/>
  <c r="DZ65" i="46"/>
  <c r="DM66" i="46"/>
  <c r="DT66" i="46"/>
  <c r="DK67" i="46"/>
  <c r="DV67" i="46"/>
  <c r="EA67" i="46"/>
  <c r="DI68" i="46"/>
  <c r="DP68" i="46"/>
  <c r="DX68" i="46"/>
  <c r="DV68" i="46"/>
  <c r="DL69" i="46"/>
  <c r="DS69" i="46"/>
  <c r="DI70" i="46"/>
  <c r="DP70" i="46"/>
  <c r="DX70" i="46"/>
  <c r="DR71" i="46"/>
  <c r="DZ71" i="46"/>
  <c r="DN66" i="46"/>
  <c r="DL67" i="46"/>
  <c r="DY68" i="46"/>
  <c r="DM69" i="46"/>
  <c r="DT69" i="46"/>
  <c r="DJ70" i="46"/>
  <c r="DQ70" i="46"/>
  <c r="DY70" i="46"/>
  <c r="DO71" i="46"/>
  <c r="DW71" i="46"/>
  <c r="DM72" i="46"/>
  <c r="DT72" i="46"/>
  <c r="DK73" i="46"/>
  <c r="DV73" i="46"/>
  <c r="EA73" i="46"/>
  <c r="DO59" i="46"/>
  <c r="DU66" i="46"/>
  <c r="DM67" i="46"/>
  <c r="EA68" i="46"/>
  <c r="DN69" i="46"/>
  <c r="DU69" i="46"/>
  <c r="DK70" i="46"/>
  <c r="DV70" i="46"/>
  <c r="EA70" i="46"/>
  <c r="DI71" i="46"/>
  <c r="DP71" i="46"/>
  <c r="DX71" i="46"/>
  <c r="DN72" i="46"/>
  <c r="DU72" i="46"/>
  <c r="DL73" i="46"/>
  <c r="DS73" i="46"/>
  <c r="DO65" i="46"/>
  <c r="DS67" i="46"/>
  <c r="DR69" i="46"/>
  <c r="DZ69" i="46"/>
  <c r="DL70" i="46"/>
  <c r="DS70" i="46"/>
  <c r="DJ71" i="46"/>
  <c r="DQ71" i="46"/>
  <c r="DY71" i="46"/>
  <c r="DR72" i="46"/>
  <c r="DZ72" i="46"/>
  <c r="DM73" i="46"/>
  <c r="DT73" i="46"/>
  <c r="DJ64" i="46"/>
  <c r="DW65" i="46"/>
  <c r="DT67" i="46"/>
  <c r="DO69" i="46"/>
  <c r="DW69" i="46"/>
  <c r="DM70" i="46"/>
  <c r="DT70" i="46"/>
  <c r="DK71" i="46"/>
  <c r="DV71" i="46"/>
  <c r="EA71" i="46"/>
  <c r="DO72" i="46"/>
  <c r="DW72" i="46"/>
  <c r="DN73" i="46"/>
  <c r="DQ64" i="46"/>
  <c r="DJ68" i="46"/>
  <c r="DI69" i="46"/>
  <c r="DP69" i="46"/>
  <c r="DX69" i="46"/>
  <c r="DN70" i="46"/>
  <c r="DU70" i="46"/>
  <c r="DL71" i="46"/>
  <c r="DS71" i="46"/>
  <c r="DI72" i="46"/>
  <c r="DP72" i="46"/>
  <c r="DX72" i="46"/>
  <c r="DR73" i="46"/>
  <c r="DY64" i="46"/>
  <c r="DK68" i="46"/>
  <c r="DJ69" i="46"/>
  <c r="DQ69" i="46"/>
  <c r="DY69" i="46"/>
  <c r="DR70" i="46"/>
  <c r="DZ70" i="46"/>
  <c r="DM71" i="46"/>
  <c r="DT71" i="46"/>
  <c r="DJ72" i="46"/>
  <c r="DQ72" i="46"/>
  <c r="DY72" i="46"/>
  <c r="DO73" i="46"/>
  <c r="DW73" i="46"/>
  <c r="DV69" i="46"/>
  <c r="DV72" i="46"/>
  <c r="DX73" i="46"/>
  <c r="DR74" i="46"/>
  <c r="DZ74" i="46"/>
  <c r="DM75" i="46"/>
  <c r="DT75" i="46"/>
  <c r="DK76" i="46"/>
  <c r="DV76" i="46"/>
  <c r="EA76" i="46"/>
  <c r="DO77" i="46"/>
  <c r="DW77" i="46"/>
  <c r="DM78" i="46"/>
  <c r="DT78" i="46"/>
  <c r="EA69" i="46"/>
  <c r="DS72" i="46"/>
  <c r="DY73" i="46"/>
  <c r="DO74" i="46"/>
  <c r="DW74" i="46"/>
  <c r="DN75" i="46"/>
  <c r="DU75" i="46"/>
  <c r="DL76" i="46"/>
  <c r="DS76" i="46"/>
  <c r="DI77" i="46"/>
  <c r="DP77" i="46"/>
  <c r="DX77" i="46"/>
  <c r="DN78" i="46"/>
  <c r="DU78" i="46"/>
  <c r="EA72" i="46"/>
  <c r="DI73" i="46"/>
  <c r="DI74" i="46"/>
  <c r="DP74" i="46"/>
  <c r="DX74" i="46"/>
  <c r="DR75" i="46"/>
  <c r="DZ75" i="46"/>
  <c r="DM76" i="46"/>
  <c r="DT76" i="46"/>
  <c r="DJ77" i="46"/>
  <c r="DQ77" i="46"/>
  <c r="DY77" i="46"/>
  <c r="DR78" i="46"/>
  <c r="DZ78" i="46"/>
  <c r="DJ73" i="46"/>
  <c r="DJ74" i="46"/>
  <c r="DQ74" i="46"/>
  <c r="DY74" i="46"/>
  <c r="DO75" i="46"/>
  <c r="DW75" i="46"/>
  <c r="DN76" i="46"/>
  <c r="DU76" i="46"/>
  <c r="DK77" i="46"/>
  <c r="DV77" i="46"/>
  <c r="EA77" i="46"/>
  <c r="DO78" i="46"/>
  <c r="DW78" i="46"/>
  <c r="DQ68" i="46"/>
  <c r="DN71" i="46"/>
  <c r="DP73" i="46"/>
  <c r="DK74" i="46"/>
  <c r="DV74" i="46"/>
  <c r="EA74" i="46"/>
  <c r="DI75" i="46"/>
  <c r="DP75" i="46"/>
  <c r="DX75" i="46"/>
  <c r="DR76" i="46"/>
  <c r="DZ76" i="46"/>
  <c r="DL77" i="46"/>
  <c r="DS77" i="46"/>
  <c r="DI78" i="46"/>
  <c r="DP78" i="46"/>
  <c r="DX78" i="46"/>
  <c r="DU71" i="46"/>
  <c r="DQ73" i="46"/>
  <c r="DL74" i="46"/>
  <c r="DS74" i="46"/>
  <c r="DJ75" i="46"/>
  <c r="DQ75" i="46"/>
  <c r="DY75" i="46"/>
  <c r="DO76" i="46"/>
  <c r="DW76" i="46"/>
  <c r="DM77" i="46"/>
  <c r="DT77" i="46"/>
  <c r="DO70" i="46"/>
  <c r="DK72" i="46"/>
  <c r="DU73" i="46"/>
  <c r="DM74" i="46"/>
  <c r="EA75" i="46"/>
  <c r="DI76" i="46"/>
  <c r="DU77" i="46"/>
  <c r="DK78" i="46"/>
  <c r="DI79" i="46"/>
  <c r="DP79" i="46"/>
  <c r="DX79" i="46"/>
  <c r="DN80" i="46"/>
  <c r="DU80" i="46"/>
  <c r="DK81" i="46"/>
  <c r="DV81" i="46"/>
  <c r="EA81" i="46"/>
  <c r="DI82" i="46"/>
  <c r="DP82" i="46"/>
  <c r="DX82" i="46"/>
  <c r="DR83" i="46"/>
  <c r="DZ83" i="46"/>
  <c r="DW70" i="46"/>
  <c r="DL72" i="46"/>
  <c r="DZ73" i="46"/>
  <c r="DN74" i="46"/>
  <c r="DJ76" i="46"/>
  <c r="DZ77" i="46"/>
  <c r="DL78" i="46"/>
  <c r="DJ79" i="46"/>
  <c r="DQ79" i="46"/>
  <c r="DY79" i="46"/>
  <c r="DR80" i="46"/>
  <c r="DZ80" i="46"/>
  <c r="DL81" i="46"/>
  <c r="DS81" i="46"/>
  <c r="DJ82" i="46"/>
  <c r="DQ82" i="46"/>
  <c r="DY82" i="46"/>
  <c r="DT74" i="46"/>
  <c r="DP76" i="46"/>
  <c r="DQ78" i="46"/>
  <c r="DK79" i="46"/>
  <c r="DV79" i="46"/>
  <c r="EA79" i="46"/>
  <c r="DO80" i="46"/>
  <c r="DW80" i="46"/>
  <c r="DM81" i="46"/>
  <c r="DT81" i="46"/>
  <c r="DK82" i="46"/>
  <c r="DV82" i="46"/>
  <c r="EA82" i="46"/>
  <c r="DU74" i="46"/>
  <c r="DQ76" i="46"/>
  <c r="DV78" i="46"/>
  <c r="DL79" i="46"/>
  <c r="DS79" i="46"/>
  <c r="DI80" i="46"/>
  <c r="DP80" i="46"/>
  <c r="DX80" i="46"/>
  <c r="DN81" i="46"/>
  <c r="DU81" i="46"/>
  <c r="DL82" i="46"/>
  <c r="DS82" i="46"/>
  <c r="DK75" i="46"/>
  <c r="DX76" i="46"/>
  <c r="DS78" i="46"/>
  <c r="DM79" i="46"/>
  <c r="DT79" i="46"/>
  <c r="DJ80" i="46"/>
  <c r="DQ80" i="46"/>
  <c r="DY80" i="46"/>
  <c r="DR81" i="46"/>
  <c r="DZ81" i="46"/>
  <c r="DM82" i="46"/>
  <c r="DT82" i="46"/>
  <c r="DK69" i="46"/>
  <c r="DL75" i="46"/>
  <c r="DY76" i="46"/>
  <c r="DY78" i="46"/>
  <c r="DN79" i="46"/>
  <c r="DU79" i="46"/>
  <c r="DK80" i="46"/>
  <c r="DV80" i="46"/>
  <c r="EA80" i="46"/>
  <c r="DO81" i="46"/>
  <c r="DW81" i="46"/>
  <c r="DN82" i="46"/>
  <c r="DU82" i="46"/>
  <c r="DN77" i="46"/>
  <c r="DR79" i="46"/>
  <c r="DI81" i="46"/>
  <c r="DZ82" i="46"/>
  <c r="DK83" i="46"/>
  <c r="DS83" i="46"/>
  <c r="DR84" i="46"/>
  <c r="DZ84" i="46"/>
  <c r="DL85" i="46"/>
  <c r="DS85" i="46"/>
  <c r="DI86" i="46"/>
  <c r="DP86" i="46"/>
  <c r="DX86" i="46"/>
  <c r="DN87" i="46"/>
  <c r="DU87" i="46"/>
  <c r="DK88" i="46"/>
  <c r="DV88" i="46"/>
  <c r="EA88" i="46"/>
  <c r="DO89" i="46"/>
  <c r="DW89" i="46"/>
  <c r="DN90" i="46"/>
  <c r="DU90" i="46"/>
  <c r="DL91" i="46"/>
  <c r="DS91" i="46"/>
  <c r="DJ92" i="46"/>
  <c r="DQ92" i="46"/>
  <c r="DY92" i="46"/>
  <c r="DR93" i="46"/>
  <c r="DZ93" i="46"/>
  <c r="DR77" i="46"/>
  <c r="DJ78" i="46"/>
  <c r="DO79" i="46"/>
  <c r="DJ81" i="46"/>
  <c r="DW82" i="46"/>
  <c r="DL83" i="46"/>
  <c r="DT83" i="46"/>
  <c r="DO84" i="46"/>
  <c r="DW84" i="46"/>
  <c r="DM85" i="46"/>
  <c r="DT85" i="46"/>
  <c r="DJ86" i="46"/>
  <c r="DQ86" i="46"/>
  <c r="DY86" i="46"/>
  <c r="DR87" i="46"/>
  <c r="DZ87" i="46"/>
  <c r="DL88" i="46"/>
  <c r="DS88" i="46"/>
  <c r="DI89" i="46"/>
  <c r="DP89" i="46"/>
  <c r="DX89" i="46"/>
  <c r="DR90" i="46"/>
  <c r="DZ90" i="46"/>
  <c r="DM91" i="46"/>
  <c r="DT91" i="46"/>
  <c r="DV75" i="46"/>
  <c r="EA78" i="46"/>
  <c r="DZ79" i="46"/>
  <c r="DP81" i="46"/>
  <c r="DM83" i="46"/>
  <c r="DU83" i="46"/>
  <c r="DI84" i="46"/>
  <c r="DP84" i="46"/>
  <c r="DX84" i="46"/>
  <c r="DN85" i="46"/>
  <c r="DU85" i="46"/>
  <c r="DK86" i="46"/>
  <c r="DV86" i="46"/>
  <c r="EA86" i="46"/>
  <c r="DO87" i="46"/>
  <c r="DW87" i="46"/>
  <c r="DM88" i="46"/>
  <c r="DT88" i="46"/>
  <c r="DJ89" i="46"/>
  <c r="DQ89" i="46"/>
  <c r="DY89" i="46"/>
  <c r="DO90" i="46"/>
  <c r="DW90" i="46"/>
  <c r="DN91" i="46"/>
  <c r="DU91" i="46"/>
  <c r="DL92" i="46"/>
  <c r="DS92" i="46"/>
  <c r="DS75" i="46"/>
  <c r="DW79" i="46"/>
  <c r="DQ81" i="46"/>
  <c r="DN83" i="46"/>
  <c r="DW83" i="46"/>
  <c r="DJ84" i="46"/>
  <c r="DQ84" i="46"/>
  <c r="DY84" i="46"/>
  <c r="DR85" i="46"/>
  <c r="DZ85" i="46"/>
  <c r="DL86" i="46"/>
  <c r="DS86" i="46"/>
  <c r="DI87" i="46"/>
  <c r="DP87" i="46"/>
  <c r="DX87" i="46"/>
  <c r="DN88" i="46"/>
  <c r="DU88" i="46"/>
  <c r="DK89" i="46"/>
  <c r="DV89" i="46"/>
  <c r="EA89" i="46"/>
  <c r="DI90" i="46"/>
  <c r="DP90" i="46"/>
  <c r="DX90" i="46"/>
  <c r="DR91" i="46"/>
  <c r="DZ91" i="46"/>
  <c r="DM92" i="46"/>
  <c r="DT92" i="46"/>
  <c r="DL80" i="46"/>
  <c r="DX81" i="46"/>
  <c r="DO83" i="46"/>
  <c r="DX83" i="46"/>
  <c r="DK84" i="46"/>
  <c r="DV84" i="46"/>
  <c r="EA84" i="46"/>
  <c r="DO85" i="46"/>
  <c r="DW85" i="46"/>
  <c r="DM86" i="46"/>
  <c r="DT86" i="46"/>
  <c r="DJ87" i="46"/>
  <c r="DQ87" i="46"/>
  <c r="DY87" i="46"/>
  <c r="DR88" i="46"/>
  <c r="DZ88" i="46"/>
  <c r="DL89" i="46"/>
  <c r="DS89" i="46"/>
  <c r="DJ90" i="46"/>
  <c r="DQ90" i="46"/>
  <c r="DY90" i="46"/>
  <c r="DO91" i="46"/>
  <c r="DW91" i="46"/>
  <c r="DN92" i="46"/>
  <c r="DU92" i="46"/>
  <c r="DK93" i="46"/>
  <c r="DV93" i="46"/>
  <c r="EA93" i="46"/>
  <c r="DM80" i="46"/>
  <c r="DY81" i="46"/>
  <c r="DP83" i="46"/>
  <c r="DY83" i="46"/>
  <c r="DL84" i="46"/>
  <c r="DS84" i="46"/>
  <c r="DI85" i="46"/>
  <c r="DP85" i="46"/>
  <c r="DX85" i="46"/>
  <c r="DN86" i="46"/>
  <c r="DU86" i="46"/>
  <c r="DK87" i="46"/>
  <c r="DV87" i="46"/>
  <c r="EA87" i="46"/>
  <c r="DO88" i="46"/>
  <c r="DW88" i="46"/>
  <c r="DM89" i="46"/>
  <c r="DT89" i="46"/>
  <c r="DK90" i="46"/>
  <c r="DV90" i="46"/>
  <c r="EA90" i="46"/>
  <c r="DI91" i="46"/>
  <c r="DP91" i="46"/>
  <c r="DX91" i="46"/>
  <c r="DR92" i="46"/>
  <c r="DZ92" i="46"/>
  <c r="DQ83" i="46"/>
  <c r="DQ85" i="46"/>
  <c r="DL87" i="46"/>
  <c r="DX88" i="46"/>
  <c r="DS90" i="46"/>
  <c r="DI92" i="46"/>
  <c r="DI93" i="46"/>
  <c r="DS93" i="46"/>
  <c r="DM94" i="46"/>
  <c r="DT94" i="46"/>
  <c r="DJ95" i="46"/>
  <c r="DQ95" i="46"/>
  <c r="DY95" i="46"/>
  <c r="DR96" i="46"/>
  <c r="DZ96" i="46"/>
  <c r="DL97" i="46"/>
  <c r="DS97" i="46"/>
  <c r="DJ98" i="46"/>
  <c r="DQ98" i="46"/>
  <c r="DY98" i="46"/>
  <c r="DO99" i="46"/>
  <c r="DW99" i="46"/>
  <c r="DN100" i="46"/>
  <c r="DU100" i="46"/>
  <c r="DK101" i="46"/>
  <c r="DV101" i="46"/>
  <c r="EA101" i="46"/>
  <c r="DO102" i="46"/>
  <c r="DW102" i="46"/>
  <c r="DV83" i="46"/>
  <c r="DV85" i="46"/>
  <c r="DM87" i="46"/>
  <c r="DY88" i="46"/>
  <c r="DT90" i="46"/>
  <c r="DK92" i="46"/>
  <c r="DJ93" i="46"/>
  <c r="DT93" i="46"/>
  <c r="DN94" i="46"/>
  <c r="DU94" i="46"/>
  <c r="DK95" i="46"/>
  <c r="DV95" i="46"/>
  <c r="EA95" i="46"/>
  <c r="DO96" i="46"/>
  <c r="DW96" i="46"/>
  <c r="DM97" i="46"/>
  <c r="DT97" i="46"/>
  <c r="DK98" i="46"/>
  <c r="DV98" i="46"/>
  <c r="EA98" i="46"/>
  <c r="EA83" i="46"/>
  <c r="DM84" i="46"/>
  <c r="DY85" i="46"/>
  <c r="DS87" i="46"/>
  <c r="DN89" i="46"/>
  <c r="DJ91" i="46"/>
  <c r="DO92" i="46"/>
  <c r="DL93" i="46"/>
  <c r="DU93" i="46"/>
  <c r="DR94" i="46"/>
  <c r="DZ94" i="46"/>
  <c r="DL95" i="46"/>
  <c r="DS95" i="46"/>
  <c r="DI96" i="46"/>
  <c r="DP96" i="46"/>
  <c r="DX96" i="46"/>
  <c r="DN97" i="46"/>
  <c r="DU97" i="46"/>
  <c r="DL98" i="46"/>
  <c r="DS98" i="46"/>
  <c r="DJ99" i="46"/>
  <c r="DQ99" i="46"/>
  <c r="DY99" i="46"/>
  <c r="DO100" i="46"/>
  <c r="DW100" i="46"/>
  <c r="DM101" i="46"/>
  <c r="DT101" i="46"/>
  <c r="DN84" i="46"/>
  <c r="EA85" i="46"/>
  <c r="DT87" i="46"/>
  <c r="DR89" i="46"/>
  <c r="DK91" i="46"/>
  <c r="DP92" i="46"/>
  <c r="DM93" i="46"/>
  <c r="DW93" i="46"/>
  <c r="DO94" i="46"/>
  <c r="DW94" i="46"/>
  <c r="DM95" i="46"/>
  <c r="DT95" i="46"/>
  <c r="DJ96" i="46"/>
  <c r="DQ96" i="46"/>
  <c r="DY96" i="46"/>
  <c r="DR97" i="46"/>
  <c r="DZ97" i="46"/>
  <c r="DM98" i="46"/>
  <c r="DT98" i="46"/>
  <c r="DK99" i="46"/>
  <c r="DV99" i="46"/>
  <c r="EA99" i="46"/>
  <c r="DI100" i="46"/>
  <c r="DP100" i="46"/>
  <c r="DX100" i="46"/>
  <c r="DN101" i="46"/>
  <c r="DU101" i="46"/>
  <c r="DR82" i="46"/>
  <c r="DT84" i="46"/>
  <c r="DR86" i="46"/>
  <c r="DI88" i="46"/>
  <c r="DU89" i="46"/>
  <c r="DQ91" i="46"/>
  <c r="DV92" i="46"/>
  <c r="DN93" i="46"/>
  <c r="DX93" i="46"/>
  <c r="DI94" i="46"/>
  <c r="DP94" i="46"/>
  <c r="DX94" i="46"/>
  <c r="DN95" i="46"/>
  <c r="DU95" i="46"/>
  <c r="DK96" i="46"/>
  <c r="DV96" i="46"/>
  <c r="EA96" i="46"/>
  <c r="DO97" i="46"/>
  <c r="DW97" i="46"/>
  <c r="DN98" i="46"/>
  <c r="DU98" i="46"/>
  <c r="DL99" i="46"/>
  <c r="DS99" i="46"/>
  <c r="DJ100" i="46"/>
  <c r="DQ100" i="46"/>
  <c r="DY100" i="46"/>
  <c r="DO82" i="46"/>
  <c r="DU84" i="46"/>
  <c r="DO86" i="46"/>
  <c r="DJ88" i="46"/>
  <c r="DZ89" i="46"/>
  <c r="DV91" i="46"/>
  <c r="DW92" i="46"/>
  <c r="DO93" i="46"/>
  <c r="DY93" i="46"/>
  <c r="DJ94" i="46"/>
  <c r="DQ94" i="46"/>
  <c r="DY94" i="46"/>
  <c r="DR95" i="46"/>
  <c r="DZ95" i="46"/>
  <c r="DL96" i="46"/>
  <c r="DS96" i="46"/>
  <c r="DI97" i="46"/>
  <c r="DP97" i="46"/>
  <c r="DX97" i="46"/>
  <c r="DR98" i="46"/>
  <c r="DZ98" i="46"/>
  <c r="DM99" i="46"/>
  <c r="DT99" i="46"/>
  <c r="DK100" i="46"/>
  <c r="DV100" i="46"/>
  <c r="EA100" i="46"/>
  <c r="DO101" i="46"/>
  <c r="DW101" i="46"/>
  <c r="DJ85" i="46"/>
  <c r="DZ86" i="46"/>
  <c r="DK94" i="46"/>
  <c r="DW95" i="46"/>
  <c r="DQ97" i="46"/>
  <c r="DP99" i="46"/>
  <c r="DL100" i="46"/>
  <c r="DS101" i="46"/>
  <c r="DP102" i="46"/>
  <c r="DY102" i="46"/>
  <c r="DN103" i="46"/>
  <c r="DU103" i="46"/>
  <c r="DK104" i="46"/>
  <c r="EA104" i="46"/>
  <c r="DO105" i="46"/>
  <c r="DW105" i="46"/>
  <c r="DN106" i="46"/>
  <c r="DU106" i="46"/>
  <c r="DL107" i="46"/>
  <c r="DS107" i="46"/>
  <c r="DJ108" i="46"/>
  <c r="DQ108" i="46"/>
  <c r="DY108" i="46"/>
  <c r="DR109" i="46"/>
  <c r="DZ109" i="46"/>
  <c r="DK85" i="46"/>
  <c r="DW86" i="46"/>
  <c r="DL94" i="46"/>
  <c r="DX95" i="46"/>
  <c r="DV97" i="46"/>
  <c r="DU99" i="46"/>
  <c r="DM100" i="46"/>
  <c r="DZ101" i="46"/>
  <c r="DI102" i="46"/>
  <c r="DQ102" i="46"/>
  <c r="EA102" i="46"/>
  <c r="DR103" i="46"/>
  <c r="DZ103" i="46"/>
  <c r="DL104" i="46"/>
  <c r="DS104" i="46"/>
  <c r="DI105" i="46"/>
  <c r="DP105" i="46"/>
  <c r="DX105" i="46"/>
  <c r="DR106" i="46"/>
  <c r="DZ106" i="46"/>
  <c r="DI83" i="46"/>
  <c r="DV94" i="46"/>
  <c r="DM96" i="46"/>
  <c r="DY97" i="46"/>
  <c r="DZ99" i="46"/>
  <c r="DR100" i="46"/>
  <c r="DI101" i="46"/>
  <c r="DX101" i="46"/>
  <c r="DJ102" i="46"/>
  <c r="DV102" i="46"/>
  <c r="DO103" i="46"/>
  <c r="DW103" i="46"/>
  <c r="DM104" i="46"/>
  <c r="DT104" i="46"/>
  <c r="DJ105" i="46"/>
  <c r="DQ105" i="46"/>
  <c r="DY105" i="46"/>
  <c r="DO106" i="46"/>
  <c r="DW106" i="46"/>
  <c r="DN107" i="46"/>
  <c r="DU107" i="46"/>
  <c r="DL108" i="46"/>
  <c r="DS108" i="46"/>
  <c r="DI109" i="46"/>
  <c r="DP109" i="46"/>
  <c r="DX109" i="46"/>
  <c r="DJ83" i="46"/>
  <c r="DS94" i="46"/>
  <c r="DN96" i="46"/>
  <c r="EA97" i="46"/>
  <c r="DI98" i="46"/>
  <c r="DX99" i="46"/>
  <c r="DS100" i="46"/>
  <c r="DJ101" i="46"/>
  <c r="DY101" i="46"/>
  <c r="DK102" i="46"/>
  <c r="DS102" i="46"/>
  <c r="DI103" i="46"/>
  <c r="DP103" i="46"/>
  <c r="DX103" i="46"/>
  <c r="DN104" i="46"/>
  <c r="DU104" i="46"/>
  <c r="DK105" i="46"/>
  <c r="EA105" i="46"/>
  <c r="DI106" i="46"/>
  <c r="DP106" i="46"/>
  <c r="DX106" i="46"/>
  <c r="DR107" i="46"/>
  <c r="DZ107" i="46"/>
  <c r="DM108" i="46"/>
  <c r="DT108" i="46"/>
  <c r="DJ109" i="46"/>
  <c r="DQ109" i="46"/>
  <c r="DY109" i="46"/>
  <c r="DS80" i="46"/>
  <c r="DL90" i="46"/>
  <c r="DY91" i="46"/>
  <c r="EA94" i="46"/>
  <c r="DT96" i="46"/>
  <c r="DO98" i="46"/>
  <c r="DT100" i="46"/>
  <c r="DL101" i="46"/>
  <c r="DL102" i="46"/>
  <c r="DT102" i="46"/>
  <c r="DJ103" i="46"/>
  <c r="DQ103" i="46"/>
  <c r="DY103" i="46"/>
  <c r="DR104" i="46"/>
  <c r="DZ104" i="46"/>
  <c r="DL105" i="46"/>
  <c r="DS105" i="46"/>
  <c r="DJ106" i="46"/>
  <c r="DQ106" i="46"/>
  <c r="DY106" i="46"/>
  <c r="DO107" i="46"/>
  <c r="DW107" i="46"/>
  <c r="DN108" i="46"/>
  <c r="DU108" i="46"/>
  <c r="DK109" i="46"/>
  <c r="EA109" i="46"/>
  <c r="DT80" i="46"/>
  <c r="DM90" i="46"/>
  <c r="EA91" i="46"/>
  <c r="DI95" i="46"/>
  <c r="DU96" i="46"/>
  <c r="DP98" i="46"/>
  <c r="DI99" i="46"/>
  <c r="DZ100" i="46"/>
  <c r="DR101" i="46"/>
  <c r="DM102" i="46"/>
  <c r="DU102" i="46"/>
  <c r="DK103" i="46"/>
  <c r="EA103" i="46"/>
  <c r="DO104" i="46"/>
  <c r="DW104" i="46"/>
  <c r="DM105" i="46"/>
  <c r="DT105" i="46"/>
  <c r="DK106" i="46"/>
  <c r="EA106" i="46"/>
  <c r="DI107" i="46"/>
  <c r="DP107" i="46"/>
  <c r="DX107" i="46"/>
  <c r="DR108" i="46"/>
  <c r="DZ108" i="46"/>
  <c r="DL109" i="46"/>
  <c r="DS109" i="46"/>
  <c r="DI110" i="46"/>
  <c r="DP110" i="46"/>
  <c r="DX110" i="46"/>
  <c r="DP101" i="46"/>
  <c r="DS103" i="46"/>
  <c r="DN105" i="46"/>
  <c r="DT107" i="46"/>
  <c r="DO108" i="46"/>
  <c r="DO110" i="46"/>
  <c r="DY110" i="46"/>
  <c r="DR111" i="46"/>
  <c r="DZ111" i="46"/>
  <c r="DL112" i="46"/>
  <c r="DS112" i="46"/>
  <c r="DI113" i="46"/>
  <c r="DP113" i="46"/>
  <c r="DX113" i="46"/>
  <c r="DR114" i="46"/>
  <c r="DZ114" i="46"/>
  <c r="DM115" i="46"/>
  <c r="DT115" i="46"/>
  <c r="DK116" i="46"/>
  <c r="EA116" i="46"/>
  <c r="DO117" i="46"/>
  <c r="DW117" i="46"/>
  <c r="DM118" i="46"/>
  <c r="DT118" i="46"/>
  <c r="DQ101" i="46"/>
  <c r="DT103" i="46"/>
  <c r="DR105" i="46"/>
  <c r="DY107" i="46"/>
  <c r="DP108" i="46"/>
  <c r="DQ110" i="46"/>
  <c r="EA110" i="46"/>
  <c r="DO111" i="46"/>
  <c r="DW111" i="46"/>
  <c r="DM112" i="46"/>
  <c r="DT112" i="46"/>
  <c r="DJ113" i="46"/>
  <c r="DQ113" i="46"/>
  <c r="DY113" i="46"/>
  <c r="DO114" i="46"/>
  <c r="DW114" i="46"/>
  <c r="DN115" i="46"/>
  <c r="DU115" i="46"/>
  <c r="DP88" i="46"/>
  <c r="DX92" i="46"/>
  <c r="DJ97" i="46"/>
  <c r="DW98" i="46"/>
  <c r="DN99" i="46"/>
  <c r="DI104" i="46"/>
  <c r="DU105" i="46"/>
  <c r="EA107" i="46"/>
  <c r="DM109" i="46"/>
  <c r="DJ110" i="46"/>
  <c r="DI111" i="46"/>
  <c r="DP111" i="46"/>
  <c r="DX111" i="46"/>
  <c r="DN112" i="46"/>
  <c r="DU112" i="46"/>
  <c r="DK113" i="46"/>
  <c r="EA113" i="46"/>
  <c r="DI114" i="46"/>
  <c r="DP114" i="46"/>
  <c r="DX114" i="46"/>
  <c r="DR115" i="46"/>
  <c r="DZ115" i="46"/>
  <c r="DM116" i="46"/>
  <c r="DT116" i="46"/>
  <c r="DJ117" i="46"/>
  <c r="DQ117" i="46"/>
  <c r="DY117" i="46"/>
  <c r="DR118" i="46"/>
  <c r="DZ118" i="46"/>
  <c r="DQ88" i="46"/>
  <c r="EA92" i="46"/>
  <c r="DK97" i="46"/>
  <c r="DX98" i="46"/>
  <c r="DR99" i="46"/>
  <c r="DJ104" i="46"/>
  <c r="DZ105" i="46"/>
  <c r="DJ107" i="46"/>
  <c r="DW108" i="46"/>
  <c r="DN109" i="46"/>
  <c r="DK110" i="46"/>
  <c r="DS110" i="46"/>
  <c r="DJ111" i="46"/>
  <c r="DQ111" i="46"/>
  <c r="DY111" i="46"/>
  <c r="DR112" i="46"/>
  <c r="DZ112" i="46"/>
  <c r="DL113" i="46"/>
  <c r="DS113" i="46"/>
  <c r="DJ114" i="46"/>
  <c r="DQ114" i="46"/>
  <c r="DY114" i="46"/>
  <c r="DO115" i="46"/>
  <c r="DW115" i="46"/>
  <c r="DN116" i="46"/>
  <c r="DU116" i="46"/>
  <c r="DK117" i="46"/>
  <c r="EA117" i="46"/>
  <c r="DO118" i="46"/>
  <c r="DO95" i="46"/>
  <c r="DN102" i="46"/>
  <c r="DP104" i="46"/>
  <c r="DL106" i="46"/>
  <c r="DK107" i="46"/>
  <c r="DX108" i="46"/>
  <c r="DO109" i="46"/>
  <c r="DL110" i="46"/>
  <c r="DT110" i="46"/>
  <c r="DK111" i="46"/>
  <c r="EA111" i="46"/>
  <c r="DO112" i="46"/>
  <c r="DW112" i="46"/>
  <c r="DM113" i="46"/>
  <c r="DT113" i="46"/>
  <c r="DK114" i="46"/>
  <c r="EA114" i="46"/>
  <c r="DI115" i="46"/>
  <c r="DP115" i="46"/>
  <c r="DX115" i="46"/>
  <c r="DR116" i="46"/>
  <c r="DZ116" i="46"/>
  <c r="DL117" i="46"/>
  <c r="DS117" i="46"/>
  <c r="DI118" i="46"/>
  <c r="DP118" i="46"/>
  <c r="DX118" i="46"/>
  <c r="DP95" i="46"/>
  <c r="DR102" i="46"/>
  <c r="DQ104" i="46"/>
  <c r="DM106" i="46"/>
  <c r="DM107" i="46"/>
  <c r="EA108" i="46"/>
  <c r="DT109" i="46"/>
  <c r="DM110" i="46"/>
  <c r="DU110" i="46"/>
  <c r="DL111" i="46"/>
  <c r="DS111" i="46"/>
  <c r="DI112" i="46"/>
  <c r="DP112" i="46"/>
  <c r="DX112" i="46"/>
  <c r="DN113" i="46"/>
  <c r="DU113" i="46"/>
  <c r="DL114" i="46"/>
  <c r="DS114" i="46"/>
  <c r="DJ115" i="46"/>
  <c r="DQ115" i="46"/>
  <c r="DY115" i="46"/>
  <c r="DO116" i="46"/>
  <c r="DW116" i="46"/>
  <c r="DM117" i="46"/>
  <c r="DT117" i="46"/>
  <c r="DJ118" i="46"/>
  <c r="DQ118" i="46"/>
  <c r="DY118" i="46"/>
  <c r="DL103" i="46"/>
  <c r="DX104" i="46"/>
  <c r="DI108" i="46"/>
  <c r="DM111" i="46"/>
  <c r="DY112" i="46"/>
  <c r="DT114" i="46"/>
  <c r="DL116" i="46"/>
  <c r="DX117" i="46"/>
  <c r="DJ119" i="46"/>
  <c r="DQ119" i="46"/>
  <c r="DY119" i="46"/>
  <c r="DR120" i="46"/>
  <c r="DZ120" i="46"/>
  <c r="DL121" i="46"/>
  <c r="DS121" i="46"/>
  <c r="DJ122" i="46"/>
  <c r="DQ122" i="46"/>
  <c r="DY122" i="46"/>
  <c r="DO123" i="46"/>
  <c r="DW123" i="46"/>
  <c r="DN124" i="46"/>
  <c r="DU124" i="46"/>
  <c r="DK125" i="46"/>
  <c r="EA125" i="46"/>
  <c r="DO126" i="46"/>
  <c r="DW126" i="46"/>
  <c r="DM127" i="46"/>
  <c r="DT127" i="46"/>
  <c r="DJ128" i="46"/>
  <c r="DQ128" i="46"/>
  <c r="DY128" i="46"/>
  <c r="DM103" i="46"/>
  <c r="DY104" i="46"/>
  <c r="DK108" i="46"/>
  <c r="DN111" i="46"/>
  <c r="EA112" i="46"/>
  <c r="DU114" i="46"/>
  <c r="DP116" i="46"/>
  <c r="DS118" i="46"/>
  <c r="DK119" i="46"/>
  <c r="EA119" i="46"/>
  <c r="DO120" i="46"/>
  <c r="DW120" i="46"/>
  <c r="DM121" i="46"/>
  <c r="DT121" i="46"/>
  <c r="DK122" i="46"/>
  <c r="EA122" i="46"/>
  <c r="DI123" i="46"/>
  <c r="DP123" i="46"/>
  <c r="DX123" i="46"/>
  <c r="DZ102" i="46"/>
  <c r="DT111" i="46"/>
  <c r="DR113" i="46"/>
  <c r="DK115" i="46"/>
  <c r="DQ116" i="46"/>
  <c r="DI117" i="46"/>
  <c r="DU118" i="46"/>
  <c r="DL119" i="46"/>
  <c r="DS119" i="46"/>
  <c r="DI120" i="46"/>
  <c r="DP120" i="46"/>
  <c r="DX120" i="46"/>
  <c r="DN121" i="46"/>
  <c r="DU121" i="46"/>
  <c r="DL122" i="46"/>
  <c r="DS122" i="46"/>
  <c r="DJ123" i="46"/>
  <c r="DQ123" i="46"/>
  <c r="DY123" i="46"/>
  <c r="DO124" i="46"/>
  <c r="DW124" i="46"/>
  <c r="DM125" i="46"/>
  <c r="DT125" i="46"/>
  <c r="DJ126" i="46"/>
  <c r="DQ126" i="46"/>
  <c r="DY126" i="46"/>
  <c r="DX102" i="46"/>
  <c r="DU111" i="46"/>
  <c r="DO113" i="46"/>
  <c r="DL115" i="46"/>
  <c r="DS116" i="46"/>
  <c r="DN117" i="46"/>
  <c r="DW118" i="46"/>
  <c r="DM119" i="46"/>
  <c r="DT119" i="46"/>
  <c r="DJ120" i="46"/>
  <c r="DQ120" i="46"/>
  <c r="DY120" i="46"/>
  <c r="DR121" i="46"/>
  <c r="DZ121" i="46"/>
  <c r="DM122" i="46"/>
  <c r="DT122" i="46"/>
  <c r="DK123" i="46"/>
  <c r="EA123" i="46"/>
  <c r="DI124" i="46"/>
  <c r="DP124" i="46"/>
  <c r="DX124" i="46"/>
  <c r="DN125" i="46"/>
  <c r="DU125" i="46"/>
  <c r="DK126" i="46"/>
  <c r="EA126" i="46"/>
  <c r="DP93" i="46"/>
  <c r="DU109" i="46"/>
  <c r="DN110" i="46"/>
  <c r="DJ112" i="46"/>
  <c r="DZ113" i="46"/>
  <c r="DX116" i="46"/>
  <c r="DR117" i="46"/>
  <c r="EA118" i="46"/>
  <c r="DN119" i="46"/>
  <c r="DU119" i="46"/>
  <c r="DK120" i="46"/>
  <c r="EA120" i="46"/>
  <c r="DO121" i="46"/>
  <c r="DW121" i="46"/>
  <c r="DN122" i="46"/>
  <c r="DU122" i="46"/>
  <c r="DL123" i="46"/>
  <c r="DS123" i="46"/>
  <c r="DJ124" i="46"/>
  <c r="DQ124" i="46"/>
  <c r="DY124" i="46"/>
  <c r="DR125" i="46"/>
  <c r="DZ125" i="46"/>
  <c r="DL126" i="46"/>
  <c r="DS126" i="46"/>
  <c r="DQ93" i="46"/>
  <c r="DW109" i="46"/>
  <c r="DR110" i="46"/>
  <c r="DK112" i="46"/>
  <c r="DW113" i="46"/>
  <c r="DS115" i="46"/>
  <c r="DY116" i="46"/>
  <c r="DP117" i="46"/>
  <c r="DK118" i="46"/>
  <c r="DR119" i="46"/>
  <c r="DZ119" i="46"/>
  <c r="DL120" i="46"/>
  <c r="DS120" i="46"/>
  <c r="DI121" i="46"/>
  <c r="DP121" i="46"/>
  <c r="DX121" i="46"/>
  <c r="DR122" i="46"/>
  <c r="DZ122" i="46"/>
  <c r="DM123" i="46"/>
  <c r="DT123" i="46"/>
  <c r="DK124" i="46"/>
  <c r="EA124" i="46"/>
  <c r="DO125" i="46"/>
  <c r="DW125" i="46"/>
  <c r="DM126" i="46"/>
  <c r="DT126" i="46"/>
  <c r="DZ110" i="46"/>
  <c r="DU117" i="46"/>
  <c r="DT120" i="46"/>
  <c r="DO122" i="46"/>
  <c r="DZ124" i="46"/>
  <c r="DP125" i="46"/>
  <c r="DK127" i="46"/>
  <c r="DS127" i="46"/>
  <c r="DR128" i="46"/>
  <c r="DW128" i="46"/>
  <c r="DN129" i="46"/>
  <c r="DU129" i="46"/>
  <c r="DL130" i="46"/>
  <c r="DS130" i="46"/>
  <c r="DJ131" i="46"/>
  <c r="DQ131" i="46"/>
  <c r="DY131" i="46"/>
  <c r="DQ112" i="46"/>
  <c r="DU123" i="46"/>
  <c r="DJ125" i="46"/>
  <c r="DI127" i="46"/>
  <c r="DY130" i="46"/>
  <c r="DO131" i="46"/>
  <c r="DW110" i="46"/>
  <c r="DZ117" i="46"/>
  <c r="DI119" i="46"/>
  <c r="DU120" i="46"/>
  <c r="DP122" i="46"/>
  <c r="DQ125" i="46"/>
  <c r="DI126" i="46"/>
  <c r="DL127" i="46"/>
  <c r="DU127" i="46"/>
  <c r="DO128" i="46"/>
  <c r="DX128" i="46"/>
  <c r="DR129" i="46"/>
  <c r="DZ129" i="46"/>
  <c r="DM130" i="46"/>
  <c r="DT130" i="46"/>
  <c r="DK131" i="46"/>
  <c r="EA131" i="46"/>
  <c r="DL118" i="46"/>
  <c r="DO119" i="46"/>
  <c r="DJ121" i="46"/>
  <c r="DW122" i="46"/>
  <c r="DS125" i="46"/>
  <c r="DN126" i="46"/>
  <c r="DN127" i="46"/>
  <c r="DZ127" i="46"/>
  <c r="DP128" i="46"/>
  <c r="EA128" i="46"/>
  <c r="DO129" i="46"/>
  <c r="DW129" i="46"/>
  <c r="DN130" i="46"/>
  <c r="DU130" i="46"/>
  <c r="DL131" i="46"/>
  <c r="DS131" i="46"/>
  <c r="DM120" i="46"/>
  <c r="DY121" i="46"/>
  <c r="DM128" i="46"/>
  <c r="DS129" i="46"/>
  <c r="EA121" i="46"/>
  <c r="DJ127" i="46"/>
  <c r="DZ128" i="46"/>
  <c r="EA130" i="46"/>
  <c r="DX131" i="46"/>
  <c r="DN118" i="46"/>
  <c r="DP119" i="46"/>
  <c r="DK121" i="46"/>
  <c r="DX122" i="46"/>
  <c r="DL124" i="46"/>
  <c r="DX125" i="46"/>
  <c r="DR126" i="46"/>
  <c r="DR127" i="46"/>
  <c r="DW127" i="46"/>
  <c r="DI128" i="46"/>
  <c r="DI129" i="46"/>
  <c r="DP129" i="46"/>
  <c r="DX129" i="46"/>
  <c r="DR130" i="46"/>
  <c r="DZ130" i="46"/>
  <c r="DM131" i="46"/>
  <c r="DT131" i="46"/>
  <c r="DZ126" i="46"/>
  <c r="DU128" i="46"/>
  <c r="DW131" i="46"/>
  <c r="DN120" i="46"/>
  <c r="DX126" i="46"/>
  <c r="DN128" i="46"/>
  <c r="DP131" i="46"/>
  <c r="DS106" i="46"/>
  <c r="DM114" i="46"/>
  <c r="EA115" i="46"/>
  <c r="DI116" i="46"/>
  <c r="DW119" i="46"/>
  <c r="DQ121" i="46"/>
  <c r="DN123" i="46"/>
  <c r="DM124" i="46"/>
  <c r="DY125" i="46"/>
  <c r="DP126" i="46"/>
  <c r="DO127" i="46"/>
  <c r="DX127" i="46"/>
  <c r="DK128" i="46"/>
  <c r="DS128" i="46"/>
  <c r="DJ129" i="46"/>
  <c r="DQ129" i="46"/>
  <c r="DY129" i="46"/>
  <c r="DO130" i="46"/>
  <c r="DW130" i="46"/>
  <c r="DN131" i="46"/>
  <c r="DU131" i="46"/>
  <c r="DQ107" i="46"/>
  <c r="DQ127" i="46"/>
  <c r="DL129" i="46"/>
  <c r="DJ130" i="46"/>
  <c r="DZ123" i="46"/>
  <c r="DT124" i="46"/>
  <c r="DT129" i="46"/>
  <c r="DT106" i="46"/>
  <c r="DN114" i="46"/>
  <c r="DJ116" i="46"/>
  <c r="DX119" i="46"/>
  <c r="DR123" i="46"/>
  <c r="DR124" i="46"/>
  <c r="DI125" i="46"/>
  <c r="DU126" i="46"/>
  <c r="DP127" i="46"/>
  <c r="DY127" i="46"/>
  <c r="DL128" i="46"/>
  <c r="DT128" i="46"/>
  <c r="DK129" i="46"/>
  <c r="EA129" i="46"/>
  <c r="DI130" i="46"/>
  <c r="DP130" i="46"/>
  <c r="DX130" i="46"/>
  <c r="DR131" i="46"/>
  <c r="DZ131" i="46"/>
  <c r="DS124" i="46"/>
  <c r="EA127" i="46"/>
  <c r="DQ130" i="46"/>
  <c r="DI122" i="46"/>
  <c r="DL125" i="46"/>
  <c r="DM129" i="46"/>
  <c r="DK130" i="46"/>
  <c r="DI131" i="46"/>
  <c r="AC54" i="46"/>
  <c r="AK54" i="46"/>
  <c r="Z55" i="46"/>
  <c r="AH55" i="46"/>
  <c r="AP55" i="46"/>
  <c r="X56" i="46"/>
  <c r="AF56" i="46"/>
  <c r="AN56" i="46"/>
  <c r="AD57" i="46"/>
  <c r="AL57" i="46"/>
  <c r="AB58" i="46"/>
  <c r="AJ58" i="46"/>
  <c r="Z59" i="46"/>
  <c r="AH59" i="46"/>
  <c r="AP59" i="46"/>
  <c r="AD54" i="46"/>
  <c r="AL54" i="46"/>
  <c r="AA55" i="46"/>
  <c r="AI55" i="46"/>
  <c r="Y56" i="46"/>
  <c r="AG56" i="46"/>
  <c r="AO56" i="46"/>
  <c r="AE57" i="46"/>
  <c r="AM57" i="46"/>
  <c r="AC58" i="46"/>
  <c r="AK58" i="46"/>
  <c r="AA59" i="46"/>
  <c r="AI59" i="46"/>
  <c r="AE54" i="46"/>
  <c r="AM54" i="46"/>
  <c r="AB55" i="46"/>
  <c r="AJ55" i="46"/>
  <c r="Z56" i="46"/>
  <c r="AH56" i="46"/>
  <c r="AP56" i="46"/>
  <c r="X57" i="46"/>
  <c r="AF57" i="46"/>
  <c r="AN57" i="46"/>
  <c r="AD58" i="46"/>
  <c r="AL58" i="46"/>
  <c r="AB59" i="46"/>
  <c r="AJ59" i="46"/>
  <c r="X54" i="46"/>
  <c r="AF54" i="46"/>
  <c r="AN54" i="46"/>
  <c r="AC55" i="46"/>
  <c r="AK55" i="46"/>
  <c r="AA56" i="46"/>
  <c r="AI56" i="46"/>
  <c r="Y57" i="46"/>
  <c r="AG57" i="46"/>
  <c r="AO57" i="46"/>
  <c r="AE58" i="46"/>
  <c r="AM58" i="46"/>
  <c r="AC59" i="46"/>
  <c r="AK59" i="46"/>
  <c r="Y54" i="46"/>
  <c r="AG54" i="46"/>
  <c r="AO54" i="46"/>
  <c r="AD55" i="46"/>
  <c r="AL55" i="46"/>
  <c r="AB56" i="46"/>
  <c r="AJ56" i="46"/>
  <c r="Z57" i="46"/>
  <c r="AH57" i="46"/>
  <c r="AP57" i="46"/>
  <c r="X58" i="46"/>
  <c r="AF58" i="46"/>
  <c r="AN58" i="46"/>
  <c r="AD59" i="46"/>
  <c r="AL59" i="46"/>
  <c r="Z54" i="46"/>
  <c r="AH54" i="46"/>
  <c r="AP54" i="46"/>
  <c r="AE55" i="46"/>
  <c r="AM55" i="46"/>
  <c r="AC56" i="46"/>
  <c r="AK56" i="46"/>
  <c r="AA57" i="46"/>
  <c r="AI57" i="46"/>
  <c r="Y58" i="46"/>
  <c r="AG58" i="46"/>
  <c r="AO58" i="46"/>
  <c r="AE59" i="46"/>
  <c r="AM59" i="46"/>
  <c r="X55" i="46"/>
  <c r="AL56" i="46"/>
  <c r="AH58" i="46"/>
  <c r="AA60" i="46"/>
  <c r="AI60" i="46"/>
  <c r="Y61" i="46"/>
  <c r="AG61" i="46"/>
  <c r="AO61" i="46"/>
  <c r="AD62" i="46"/>
  <c r="AL62" i="46"/>
  <c r="AA63" i="46"/>
  <c r="AI63" i="46"/>
  <c r="Y55" i="46"/>
  <c r="AM56" i="46"/>
  <c r="AI58" i="46"/>
  <c r="AB60" i="46"/>
  <c r="AJ60" i="46"/>
  <c r="Z61" i="46"/>
  <c r="AH61" i="46"/>
  <c r="AP61" i="46"/>
  <c r="AE62" i="46"/>
  <c r="AM62" i="46"/>
  <c r="AB63" i="46"/>
  <c r="AJ63" i="46"/>
  <c r="AF55" i="46"/>
  <c r="AB57" i="46"/>
  <c r="AP58" i="46"/>
  <c r="X59" i="46"/>
  <c r="AC60" i="46"/>
  <c r="AK60" i="46"/>
  <c r="AA61" i="46"/>
  <c r="AI61" i="46"/>
  <c r="X62" i="46"/>
  <c r="AF62" i="46"/>
  <c r="AN62" i="46"/>
  <c r="AC63" i="46"/>
  <c r="AK63" i="46"/>
  <c r="AG55" i="46"/>
  <c r="AC57" i="46"/>
  <c r="Y59" i="46"/>
  <c r="AD60" i="46"/>
  <c r="AL60" i="46"/>
  <c r="AB61" i="46"/>
  <c r="AJ61" i="46"/>
  <c r="Y62" i="46"/>
  <c r="AG62" i="46"/>
  <c r="AO62" i="46"/>
  <c r="AD63" i="46"/>
  <c r="AL63" i="46"/>
  <c r="AA54" i="46"/>
  <c r="AN55" i="46"/>
  <c r="AJ57" i="46"/>
  <c r="AF59" i="46"/>
  <c r="AE60" i="46"/>
  <c r="AM60" i="46"/>
  <c r="AC61" i="46"/>
  <c r="AK61" i="46"/>
  <c r="Z62" i="46"/>
  <c r="AH62" i="46"/>
  <c r="AP62" i="46"/>
  <c r="AE63" i="46"/>
  <c r="AM63" i="46"/>
  <c r="AB54" i="46"/>
  <c r="AO55" i="46"/>
  <c r="AK57" i="46"/>
  <c r="AG59" i="46"/>
  <c r="X60" i="46"/>
  <c r="AF60" i="46"/>
  <c r="AN60" i="46"/>
  <c r="AD61" i="46"/>
  <c r="AL61" i="46"/>
  <c r="AA62" i="46"/>
  <c r="AI62" i="46"/>
  <c r="X63" i="46"/>
  <c r="AF63" i="46"/>
  <c r="AN63" i="46"/>
  <c r="AI54" i="46"/>
  <c r="AD56" i="46"/>
  <c r="Z58" i="46"/>
  <c r="AN59" i="46"/>
  <c r="Y60" i="46"/>
  <c r="AG60" i="46"/>
  <c r="AO60" i="46"/>
  <c r="AE61" i="46"/>
  <c r="AM61" i="46"/>
  <c r="AB62" i="46"/>
  <c r="AJ62" i="46"/>
  <c r="Y63" i="46"/>
  <c r="AG63" i="46"/>
  <c r="AO63" i="46"/>
  <c r="AJ54" i="46"/>
  <c r="AC62" i="46"/>
  <c r="AP63" i="46"/>
  <c r="AE64" i="46"/>
  <c r="AM64" i="46"/>
  <c r="AB65" i="46"/>
  <c r="AJ65" i="46"/>
  <c r="Z66" i="46"/>
  <c r="AH66" i="46"/>
  <c r="AP66" i="46"/>
  <c r="X61" i="46"/>
  <c r="AK62" i="46"/>
  <c r="X64" i="46"/>
  <c r="AF64" i="46"/>
  <c r="AN64" i="46"/>
  <c r="AC65" i="46"/>
  <c r="AK65" i="46"/>
  <c r="AA66" i="46"/>
  <c r="AI66" i="46"/>
  <c r="Y67" i="46"/>
  <c r="AG67" i="46"/>
  <c r="AO67" i="46"/>
  <c r="AE68" i="46"/>
  <c r="AM68" i="46"/>
  <c r="AC69" i="46"/>
  <c r="AK69" i="46"/>
  <c r="AO59" i="46"/>
  <c r="AF61" i="46"/>
  <c r="Y64" i="46"/>
  <c r="AG64" i="46"/>
  <c r="AO64" i="46"/>
  <c r="AD65" i="46"/>
  <c r="AL65" i="46"/>
  <c r="AB66" i="46"/>
  <c r="AJ66" i="46"/>
  <c r="Z67" i="46"/>
  <c r="AH67" i="46"/>
  <c r="AP67" i="46"/>
  <c r="X68" i="46"/>
  <c r="AF68" i="46"/>
  <c r="AN68" i="46"/>
  <c r="AD69" i="46"/>
  <c r="Z60" i="46"/>
  <c r="AN61" i="46"/>
  <c r="Z64" i="46"/>
  <c r="AH64" i="46"/>
  <c r="AP64" i="46"/>
  <c r="AE65" i="46"/>
  <c r="AM65" i="46"/>
  <c r="AC66" i="46"/>
  <c r="AK66" i="46"/>
  <c r="AA67" i="46"/>
  <c r="AI67" i="46"/>
  <c r="Y68" i="46"/>
  <c r="AG68" i="46"/>
  <c r="AO68" i="46"/>
  <c r="AE69" i="46"/>
  <c r="AH60" i="46"/>
  <c r="AA64" i="46"/>
  <c r="AI64" i="46"/>
  <c r="X65" i="46"/>
  <c r="AF65" i="46"/>
  <c r="AN65" i="46"/>
  <c r="AD66" i="46"/>
  <c r="AL66" i="46"/>
  <c r="AB67" i="46"/>
  <c r="AJ67" i="46"/>
  <c r="Z68" i="46"/>
  <c r="AH68" i="46"/>
  <c r="AP68" i="46"/>
  <c r="AP60" i="46"/>
  <c r="AB64" i="46"/>
  <c r="AJ64" i="46"/>
  <c r="Y65" i="46"/>
  <c r="AG65" i="46"/>
  <c r="AO65" i="46"/>
  <c r="AE66" i="46"/>
  <c r="AM66" i="46"/>
  <c r="AC67" i="46"/>
  <c r="AK67" i="46"/>
  <c r="AA68" i="46"/>
  <c r="AI68" i="46"/>
  <c r="AA58" i="46"/>
  <c r="Z63" i="46"/>
  <c r="AC64" i="46"/>
  <c r="AK64" i="46"/>
  <c r="Z65" i="46"/>
  <c r="AH65" i="46"/>
  <c r="AP65" i="46"/>
  <c r="X66" i="46"/>
  <c r="AF66" i="46"/>
  <c r="AN66" i="46"/>
  <c r="AD67" i="46"/>
  <c r="AL67" i="46"/>
  <c r="AB68" i="46"/>
  <c r="AJ68" i="46"/>
  <c r="AE56" i="46"/>
  <c r="AH63" i="46"/>
  <c r="AG66" i="46"/>
  <c r="AF67" i="46"/>
  <c r="AB69" i="46"/>
  <c r="AN69" i="46"/>
  <c r="AC70" i="46"/>
  <c r="AK70" i="46"/>
  <c r="Z71" i="46"/>
  <c r="AH71" i="46"/>
  <c r="AP71" i="46"/>
  <c r="X72" i="46"/>
  <c r="AF72" i="46"/>
  <c r="AN72" i="46"/>
  <c r="AA65" i="46"/>
  <c r="AO66" i="46"/>
  <c r="AM67" i="46"/>
  <c r="AF69" i="46"/>
  <c r="AO69" i="46"/>
  <c r="AD70" i="46"/>
  <c r="AL70" i="46"/>
  <c r="AA71" i="46"/>
  <c r="AI71" i="46"/>
  <c r="Y72" i="46"/>
  <c r="AG72" i="46"/>
  <c r="AO72" i="46"/>
  <c r="AD73" i="46"/>
  <c r="AL73" i="46"/>
  <c r="AI65" i="46"/>
  <c r="AN67" i="46"/>
  <c r="AG69" i="46"/>
  <c r="AP69" i="46"/>
  <c r="AE70" i="46"/>
  <c r="AM70" i="46"/>
  <c r="AB71" i="46"/>
  <c r="AJ71" i="46"/>
  <c r="Z72" i="46"/>
  <c r="AH72" i="46"/>
  <c r="AP72" i="46"/>
  <c r="AE73" i="46"/>
  <c r="AM73" i="46"/>
  <c r="AD64" i="46"/>
  <c r="AC68" i="46"/>
  <c r="AH69" i="46"/>
  <c r="X70" i="46"/>
  <c r="AF70" i="46"/>
  <c r="AN70" i="46"/>
  <c r="AC71" i="46"/>
  <c r="AK71" i="46"/>
  <c r="AA72" i="46"/>
  <c r="AI72" i="46"/>
  <c r="X73" i="46"/>
  <c r="AF73" i="46"/>
  <c r="AN73" i="46"/>
  <c r="AL64" i="46"/>
  <c r="AD68" i="46"/>
  <c r="X69" i="46"/>
  <c r="AI69" i="46"/>
  <c r="Y70" i="46"/>
  <c r="AG70" i="46"/>
  <c r="AO70" i="46"/>
  <c r="AD71" i="46"/>
  <c r="AL71" i="46"/>
  <c r="AB72" i="46"/>
  <c r="AJ72" i="46"/>
  <c r="Y73" i="46"/>
  <c r="AG73" i="46"/>
  <c r="AO73" i="46"/>
  <c r="AK68" i="46"/>
  <c r="Y69" i="46"/>
  <c r="AJ69" i="46"/>
  <c r="Z70" i="46"/>
  <c r="AH70" i="46"/>
  <c r="AP70" i="46"/>
  <c r="AE71" i="46"/>
  <c r="AM71" i="46"/>
  <c r="AC72" i="46"/>
  <c r="AK72" i="46"/>
  <c r="Z73" i="46"/>
  <c r="AH73" i="46"/>
  <c r="AP73" i="46"/>
  <c r="X67" i="46"/>
  <c r="AL68" i="46"/>
  <c r="Z69" i="46"/>
  <c r="AL69" i="46"/>
  <c r="AA70" i="46"/>
  <c r="AI70" i="46"/>
  <c r="X71" i="46"/>
  <c r="AF71" i="46"/>
  <c r="AN71" i="46"/>
  <c r="AD72" i="46"/>
  <c r="AL72" i="46"/>
  <c r="AA73" i="46"/>
  <c r="AI73" i="46"/>
  <c r="AB73" i="46"/>
  <c r="Z74" i="46"/>
  <c r="AH74" i="46"/>
  <c r="AP74" i="46"/>
  <c r="X75" i="46"/>
  <c r="AF75" i="46"/>
  <c r="AN75" i="46"/>
  <c r="AD76" i="46"/>
  <c r="AL76" i="46"/>
  <c r="AB77" i="46"/>
  <c r="AJ77" i="46"/>
  <c r="Y78" i="46"/>
  <c r="AG78" i="46"/>
  <c r="AO78" i="46"/>
  <c r="AD79" i="46"/>
  <c r="AL79" i="46"/>
  <c r="AE72" i="46"/>
  <c r="AC73" i="46"/>
  <c r="AA74" i="46"/>
  <c r="AI74" i="46"/>
  <c r="Y75" i="46"/>
  <c r="AG75" i="46"/>
  <c r="AO75" i="46"/>
  <c r="AE76" i="46"/>
  <c r="AM76" i="46"/>
  <c r="AC77" i="46"/>
  <c r="AK77" i="46"/>
  <c r="Z78" i="46"/>
  <c r="AH78" i="46"/>
  <c r="AP78" i="46"/>
  <c r="Y71" i="46"/>
  <c r="AM72" i="46"/>
  <c r="AJ73" i="46"/>
  <c r="AB74" i="46"/>
  <c r="AJ74" i="46"/>
  <c r="Z75" i="46"/>
  <c r="AH75" i="46"/>
  <c r="AP75" i="46"/>
  <c r="X76" i="46"/>
  <c r="AF76" i="46"/>
  <c r="AN76" i="46"/>
  <c r="AD77" i="46"/>
  <c r="AL77" i="46"/>
  <c r="AA78" i="46"/>
  <c r="AI78" i="46"/>
  <c r="X79" i="46"/>
  <c r="AF79" i="46"/>
  <c r="AN79" i="46"/>
  <c r="AG71" i="46"/>
  <c r="AK73" i="46"/>
  <c r="AC74" i="46"/>
  <c r="AK74" i="46"/>
  <c r="AA75" i="46"/>
  <c r="AI75" i="46"/>
  <c r="Y76" i="46"/>
  <c r="AG76" i="46"/>
  <c r="AO76" i="46"/>
  <c r="AE77" i="46"/>
  <c r="AM77" i="46"/>
  <c r="AB78" i="46"/>
  <c r="AJ78" i="46"/>
  <c r="Y66" i="46"/>
  <c r="AB70" i="46"/>
  <c r="AO71" i="46"/>
  <c r="AD74" i="46"/>
  <c r="AL74" i="46"/>
  <c r="AB75" i="46"/>
  <c r="AJ75" i="46"/>
  <c r="Z76" i="46"/>
  <c r="AH76" i="46"/>
  <c r="AP76" i="46"/>
  <c r="X77" i="46"/>
  <c r="AF77" i="46"/>
  <c r="AN77" i="46"/>
  <c r="AC78" i="46"/>
  <c r="AK78" i="46"/>
  <c r="AJ70" i="46"/>
  <c r="AE74" i="46"/>
  <c r="AM74" i="46"/>
  <c r="AC75" i="46"/>
  <c r="AK75" i="46"/>
  <c r="AA76" i="46"/>
  <c r="AI76" i="46"/>
  <c r="Y77" i="46"/>
  <c r="AG77" i="46"/>
  <c r="AO77" i="46"/>
  <c r="AD78" i="46"/>
  <c r="AL78" i="46"/>
  <c r="AE67" i="46"/>
  <c r="AN74" i="46"/>
  <c r="AJ76" i="46"/>
  <c r="AE78" i="46"/>
  <c r="AG79" i="46"/>
  <c r="Z80" i="46"/>
  <c r="AH80" i="46"/>
  <c r="AP80" i="46"/>
  <c r="AE81" i="46"/>
  <c r="AM81" i="46"/>
  <c r="AB82" i="46"/>
  <c r="AJ82" i="46"/>
  <c r="Z83" i="46"/>
  <c r="AH83" i="46"/>
  <c r="AP83" i="46"/>
  <c r="X84" i="46"/>
  <c r="AF84" i="46"/>
  <c r="AO74" i="46"/>
  <c r="AK76" i="46"/>
  <c r="AF78" i="46"/>
  <c r="AH79" i="46"/>
  <c r="AA80" i="46"/>
  <c r="AI80" i="46"/>
  <c r="X81" i="46"/>
  <c r="AF81" i="46"/>
  <c r="AN81" i="46"/>
  <c r="AC82" i="46"/>
  <c r="AK82" i="46"/>
  <c r="AA83" i="46"/>
  <c r="AI83" i="46"/>
  <c r="AA69" i="46"/>
  <c r="AD75" i="46"/>
  <c r="Z77" i="46"/>
  <c r="AM78" i="46"/>
  <c r="Y79" i="46"/>
  <c r="AI79" i="46"/>
  <c r="AB80" i="46"/>
  <c r="AJ80" i="46"/>
  <c r="Y81" i="46"/>
  <c r="AG81" i="46"/>
  <c r="AO81" i="46"/>
  <c r="AD82" i="46"/>
  <c r="AL82" i="46"/>
  <c r="AB83" i="46"/>
  <c r="AJ83" i="46"/>
  <c r="AM69" i="46"/>
  <c r="AE75" i="46"/>
  <c r="AA77" i="46"/>
  <c r="AN78" i="46"/>
  <c r="Z79" i="46"/>
  <c r="AJ79" i="46"/>
  <c r="AC80" i="46"/>
  <c r="AK80" i="46"/>
  <c r="Z81" i="46"/>
  <c r="AH81" i="46"/>
  <c r="AP81" i="46"/>
  <c r="AE82" i="46"/>
  <c r="AM82" i="46"/>
  <c r="AC83" i="46"/>
  <c r="AK83" i="46"/>
  <c r="X74" i="46"/>
  <c r="AL75" i="46"/>
  <c r="AH77" i="46"/>
  <c r="AA79" i="46"/>
  <c r="AK79" i="46"/>
  <c r="AD80" i="46"/>
  <c r="AL80" i="46"/>
  <c r="AA81" i="46"/>
  <c r="AI81" i="46"/>
  <c r="X82" i="46"/>
  <c r="AF82" i="46"/>
  <c r="AN82" i="46"/>
  <c r="AD83" i="46"/>
  <c r="AL83" i="46"/>
  <c r="Y74" i="46"/>
  <c r="AM75" i="46"/>
  <c r="AI77" i="46"/>
  <c r="AB79" i="46"/>
  <c r="AM79" i="46"/>
  <c r="AE80" i="46"/>
  <c r="AM80" i="46"/>
  <c r="AB81" i="46"/>
  <c r="AJ81" i="46"/>
  <c r="Y82" i="46"/>
  <c r="AG82" i="46"/>
  <c r="AO82" i="46"/>
  <c r="AE83" i="46"/>
  <c r="AM83" i="46"/>
  <c r="AO79" i="46"/>
  <c r="X80" i="46"/>
  <c r="AK81" i="46"/>
  <c r="AF83" i="46"/>
  <c r="Y84" i="46"/>
  <c r="AH84" i="46"/>
  <c r="AP84" i="46"/>
  <c r="X85" i="46"/>
  <c r="AF85" i="46"/>
  <c r="AN85" i="46"/>
  <c r="AC86" i="46"/>
  <c r="AK86" i="46"/>
  <c r="Z87" i="46"/>
  <c r="AH87" i="46"/>
  <c r="AP87" i="46"/>
  <c r="AE88" i="46"/>
  <c r="AM88" i="46"/>
  <c r="AB89" i="46"/>
  <c r="AJ89" i="46"/>
  <c r="Y90" i="46"/>
  <c r="AG90" i="46"/>
  <c r="AO90" i="46"/>
  <c r="AE91" i="46"/>
  <c r="AM91" i="46"/>
  <c r="AC92" i="46"/>
  <c r="AK92" i="46"/>
  <c r="AA93" i="46"/>
  <c r="AI93" i="46"/>
  <c r="AP79" i="46"/>
  <c r="Y80" i="46"/>
  <c r="AL81" i="46"/>
  <c r="AG83" i="46"/>
  <c r="Z84" i="46"/>
  <c r="AI84" i="46"/>
  <c r="Y85" i="46"/>
  <c r="AG85" i="46"/>
  <c r="AO85" i="46"/>
  <c r="AD86" i="46"/>
  <c r="AL86" i="46"/>
  <c r="AA87" i="46"/>
  <c r="AI87" i="46"/>
  <c r="X88" i="46"/>
  <c r="AF88" i="46"/>
  <c r="AN88" i="46"/>
  <c r="AC89" i="46"/>
  <c r="AK89" i="46"/>
  <c r="Z90" i="46"/>
  <c r="AH90" i="46"/>
  <c r="AP90" i="46"/>
  <c r="X91" i="46"/>
  <c r="AF91" i="46"/>
  <c r="AN91" i="46"/>
  <c r="AF80" i="46"/>
  <c r="Z82" i="46"/>
  <c r="AN83" i="46"/>
  <c r="AA84" i="46"/>
  <c r="AJ84" i="46"/>
  <c r="Z85" i="46"/>
  <c r="AH85" i="46"/>
  <c r="AP85" i="46"/>
  <c r="AE86" i="46"/>
  <c r="AM86" i="46"/>
  <c r="AB87" i="46"/>
  <c r="AJ87" i="46"/>
  <c r="Y88" i="46"/>
  <c r="AG88" i="46"/>
  <c r="AO88" i="46"/>
  <c r="AD89" i="46"/>
  <c r="AL89" i="46"/>
  <c r="AA90" i="46"/>
  <c r="AI90" i="46"/>
  <c r="Y91" i="46"/>
  <c r="AG91" i="46"/>
  <c r="AO91" i="46"/>
  <c r="AE92" i="46"/>
  <c r="AM92" i="46"/>
  <c r="AC93" i="46"/>
  <c r="AK93" i="46"/>
  <c r="X78" i="46"/>
  <c r="AG80" i="46"/>
  <c r="AA82" i="46"/>
  <c r="AO83" i="46"/>
  <c r="AB84" i="46"/>
  <c r="AK84" i="46"/>
  <c r="AA85" i="46"/>
  <c r="AI85" i="46"/>
  <c r="X86" i="46"/>
  <c r="AF86" i="46"/>
  <c r="AN86" i="46"/>
  <c r="AC87" i="46"/>
  <c r="AK87" i="46"/>
  <c r="Z88" i="46"/>
  <c r="AH88" i="46"/>
  <c r="AP88" i="46"/>
  <c r="AE89" i="46"/>
  <c r="AM89" i="46"/>
  <c r="AB90" i="46"/>
  <c r="AJ90" i="46"/>
  <c r="Z91" i="46"/>
  <c r="AH91" i="46"/>
  <c r="AP91" i="46"/>
  <c r="X92" i="46"/>
  <c r="AF92" i="46"/>
  <c r="AN92" i="46"/>
  <c r="AD93" i="46"/>
  <c r="AL93" i="46"/>
  <c r="AB76" i="46"/>
  <c r="AP77" i="46"/>
  <c r="AN80" i="46"/>
  <c r="AH82" i="46"/>
  <c r="AC84" i="46"/>
  <c r="AL84" i="46"/>
  <c r="AB85" i="46"/>
  <c r="AJ85" i="46"/>
  <c r="Y86" i="46"/>
  <c r="AG86" i="46"/>
  <c r="AO86" i="46"/>
  <c r="AD87" i="46"/>
  <c r="AL87" i="46"/>
  <c r="AA88" i="46"/>
  <c r="AI88" i="46"/>
  <c r="X89" i="46"/>
  <c r="AF89" i="46"/>
  <c r="AN89" i="46"/>
  <c r="AC90" i="46"/>
  <c r="AK90" i="46"/>
  <c r="AA91" i="46"/>
  <c r="AI91" i="46"/>
  <c r="Y92" i="46"/>
  <c r="AG92" i="46"/>
  <c r="AO92" i="46"/>
  <c r="AE93" i="46"/>
  <c r="AM93" i="46"/>
  <c r="AC76" i="46"/>
  <c r="AO80" i="46"/>
  <c r="AI82" i="46"/>
  <c r="AD84" i="46"/>
  <c r="AM84" i="46"/>
  <c r="AC85" i="46"/>
  <c r="AK85" i="46"/>
  <c r="Z86" i="46"/>
  <c r="AH86" i="46"/>
  <c r="AP86" i="46"/>
  <c r="AE87" i="46"/>
  <c r="AM87" i="46"/>
  <c r="AB88" i="46"/>
  <c r="AJ88" i="46"/>
  <c r="Y89" i="46"/>
  <c r="AG89" i="46"/>
  <c r="AO89" i="46"/>
  <c r="AD90" i="46"/>
  <c r="AL90" i="46"/>
  <c r="AB91" i="46"/>
  <c r="AJ91" i="46"/>
  <c r="Z92" i="46"/>
  <c r="AH92" i="46"/>
  <c r="AP92" i="46"/>
  <c r="X93" i="46"/>
  <c r="AF93" i="46"/>
  <c r="AF74" i="46"/>
  <c r="AC81" i="46"/>
  <c r="AP82" i="46"/>
  <c r="AE84" i="46"/>
  <c r="AA86" i="46"/>
  <c r="AN87" i="46"/>
  <c r="AH89" i="46"/>
  <c r="AC91" i="46"/>
  <c r="AJ92" i="46"/>
  <c r="AB93" i="46"/>
  <c r="Y94" i="46"/>
  <c r="AG94" i="46"/>
  <c r="AO94" i="46"/>
  <c r="AD95" i="46"/>
  <c r="AL95" i="46"/>
  <c r="AA96" i="46"/>
  <c r="AI96" i="46"/>
  <c r="X97" i="46"/>
  <c r="AF97" i="46"/>
  <c r="AN97" i="46"/>
  <c r="AC98" i="46"/>
  <c r="AK98" i="46"/>
  <c r="AA99" i="46"/>
  <c r="AI99" i="46"/>
  <c r="Y100" i="46"/>
  <c r="AG100" i="46"/>
  <c r="AO100" i="46"/>
  <c r="AE101" i="46"/>
  <c r="AM101" i="46"/>
  <c r="AB102" i="46"/>
  <c r="AJ102" i="46"/>
  <c r="Y103" i="46"/>
  <c r="AG103" i="46"/>
  <c r="AO103" i="46"/>
  <c r="AG74" i="46"/>
  <c r="AD81" i="46"/>
  <c r="AG84" i="46"/>
  <c r="AB86" i="46"/>
  <c r="AO87" i="46"/>
  <c r="AI89" i="46"/>
  <c r="AD91" i="46"/>
  <c r="AL92" i="46"/>
  <c r="AG93" i="46"/>
  <c r="Z94" i="46"/>
  <c r="AH94" i="46"/>
  <c r="AP94" i="46"/>
  <c r="AE95" i="46"/>
  <c r="AM95" i="46"/>
  <c r="AB96" i="46"/>
  <c r="AJ96" i="46"/>
  <c r="Y97" i="46"/>
  <c r="AG97" i="46"/>
  <c r="AO97" i="46"/>
  <c r="AD98" i="46"/>
  <c r="AL98" i="46"/>
  <c r="AB99" i="46"/>
  <c r="AJ99" i="46"/>
  <c r="AC79" i="46"/>
  <c r="AN84" i="46"/>
  <c r="AI86" i="46"/>
  <c r="AC88" i="46"/>
  <c r="AP89" i="46"/>
  <c r="AK91" i="46"/>
  <c r="AH93" i="46"/>
  <c r="AA94" i="46"/>
  <c r="AI94" i="46"/>
  <c r="X95" i="46"/>
  <c r="AF95" i="46"/>
  <c r="AN95" i="46"/>
  <c r="AC96" i="46"/>
  <c r="AK96" i="46"/>
  <c r="Z97" i="46"/>
  <c r="AH97" i="46"/>
  <c r="AP97" i="46"/>
  <c r="AE98" i="46"/>
  <c r="AM98" i="46"/>
  <c r="AC99" i="46"/>
  <c r="AK99" i="46"/>
  <c r="AA100" i="46"/>
  <c r="AI100" i="46"/>
  <c r="Y101" i="46"/>
  <c r="AG101" i="46"/>
  <c r="AO101" i="46"/>
  <c r="AD102" i="46"/>
  <c r="AL102" i="46"/>
  <c r="AE79" i="46"/>
  <c r="AO84" i="46"/>
  <c r="AJ86" i="46"/>
  <c r="AD88" i="46"/>
  <c r="X90" i="46"/>
  <c r="AL91" i="46"/>
  <c r="AJ93" i="46"/>
  <c r="AB94" i="46"/>
  <c r="AJ94" i="46"/>
  <c r="Y95" i="46"/>
  <c r="AG95" i="46"/>
  <c r="AO95" i="46"/>
  <c r="AD96" i="46"/>
  <c r="AL96" i="46"/>
  <c r="AA97" i="46"/>
  <c r="AI97" i="46"/>
  <c r="X98" i="46"/>
  <c r="AF98" i="46"/>
  <c r="AN98" i="46"/>
  <c r="AD99" i="46"/>
  <c r="AL99" i="46"/>
  <c r="AB100" i="46"/>
  <c r="AJ100" i="46"/>
  <c r="Z101" i="46"/>
  <c r="AH101" i="46"/>
  <c r="AP101" i="46"/>
  <c r="AE102" i="46"/>
  <c r="AM102" i="46"/>
  <c r="AD85" i="46"/>
  <c r="X87" i="46"/>
  <c r="AK88" i="46"/>
  <c r="AE90" i="46"/>
  <c r="AA92" i="46"/>
  <c r="AN93" i="46"/>
  <c r="AC94" i="46"/>
  <c r="AK94" i="46"/>
  <c r="Z95" i="46"/>
  <c r="AH95" i="46"/>
  <c r="AP95" i="46"/>
  <c r="AE96" i="46"/>
  <c r="AM96" i="46"/>
  <c r="AB97" i="46"/>
  <c r="AJ97" i="46"/>
  <c r="Y98" i="46"/>
  <c r="AG98" i="46"/>
  <c r="AO98" i="46"/>
  <c r="AE99" i="46"/>
  <c r="AM99" i="46"/>
  <c r="AC100" i="46"/>
  <c r="AK100" i="46"/>
  <c r="AA101" i="46"/>
  <c r="AI101" i="46"/>
  <c r="AE85" i="46"/>
  <c r="Y87" i="46"/>
  <c r="AL88" i="46"/>
  <c r="AF90" i="46"/>
  <c r="AB92" i="46"/>
  <c r="AO93" i="46"/>
  <c r="AD94" i="46"/>
  <c r="AL94" i="46"/>
  <c r="AA95" i="46"/>
  <c r="AI95" i="46"/>
  <c r="X96" i="46"/>
  <c r="AF96" i="46"/>
  <c r="AN96" i="46"/>
  <c r="AC97" i="46"/>
  <c r="AK97" i="46"/>
  <c r="Z98" i="46"/>
  <c r="AH98" i="46"/>
  <c r="AP98" i="46"/>
  <c r="X99" i="46"/>
  <c r="AF99" i="46"/>
  <c r="AN99" i="46"/>
  <c r="AD100" i="46"/>
  <c r="AL100" i="46"/>
  <c r="AB101" i="46"/>
  <c r="AJ101" i="46"/>
  <c r="X83" i="46"/>
  <c r="Z89" i="46"/>
  <c r="AM90" i="46"/>
  <c r="Y93" i="46"/>
  <c r="AM94" i="46"/>
  <c r="AG96" i="46"/>
  <c r="AA98" i="46"/>
  <c r="AO99" i="46"/>
  <c r="AM100" i="46"/>
  <c r="AD101" i="46"/>
  <c r="Z102" i="46"/>
  <c r="AN102" i="46"/>
  <c r="AD103" i="46"/>
  <c r="AM103" i="46"/>
  <c r="AE104" i="46"/>
  <c r="AM104" i="46"/>
  <c r="AB105" i="46"/>
  <c r="AJ105" i="46"/>
  <c r="Y106" i="46"/>
  <c r="AG106" i="46"/>
  <c r="AO106" i="46"/>
  <c r="AE107" i="46"/>
  <c r="AM107" i="46"/>
  <c r="AC108" i="46"/>
  <c r="AK108" i="46"/>
  <c r="AA109" i="46"/>
  <c r="AI109" i="46"/>
  <c r="X110" i="46"/>
  <c r="AF110" i="46"/>
  <c r="AN110" i="46"/>
  <c r="Y83" i="46"/>
  <c r="AA89" i="46"/>
  <c r="AN90" i="46"/>
  <c r="Z93" i="46"/>
  <c r="AN94" i="46"/>
  <c r="AH96" i="46"/>
  <c r="AB98" i="46"/>
  <c r="AP99" i="46"/>
  <c r="AN100" i="46"/>
  <c r="AF101" i="46"/>
  <c r="AA102" i="46"/>
  <c r="AO102" i="46"/>
  <c r="AE103" i="46"/>
  <c r="AN103" i="46"/>
  <c r="X104" i="46"/>
  <c r="AF104" i="46"/>
  <c r="AN104" i="46"/>
  <c r="AC105" i="46"/>
  <c r="AK105" i="46"/>
  <c r="Z106" i="46"/>
  <c r="AH106" i="46"/>
  <c r="AP106" i="46"/>
  <c r="X107" i="46"/>
  <c r="AF107" i="46"/>
  <c r="AN107" i="46"/>
  <c r="AF87" i="46"/>
  <c r="AP93" i="46"/>
  <c r="AB95" i="46"/>
  <c r="AO96" i="46"/>
  <c r="AI98" i="46"/>
  <c r="AP100" i="46"/>
  <c r="AK101" i="46"/>
  <c r="AC102" i="46"/>
  <c r="AP102" i="46"/>
  <c r="AF103" i="46"/>
  <c r="AP103" i="46"/>
  <c r="Y104" i="46"/>
  <c r="AG104" i="46"/>
  <c r="AO104" i="46"/>
  <c r="AD105" i="46"/>
  <c r="AL105" i="46"/>
  <c r="AA106" i="46"/>
  <c r="AI106" i="46"/>
  <c r="Y107" i="46"/>
  <c r="AG107" i="46"/>
  <c r="AO107" i="46"/>
  <c r="AE108" i="46"/>
  <c r="AM108" i="46"/>
  <c r="AC109" i="46"/>
  <c r="AK109" i="46"/>
  <c r="Z110" i="46"/>
  <c r="AH110" i="46"/>
  <c r="AP110" i="46"/>
  <c r="AG87" i="46"/>
  <c r="AC95" i="46"/>
  <c r="AP96" i="46"/>
  <c r="AJ98" i="46"/>
  <c r="X100" i="46"/>
  <c r="AL101" i="46"/>
  <c r="AF102" i="46"/>
  <c r="X103" i="46"/>
  <c r="AH103" i="46"/>
  <c r="Z104" i="46"/>
  <c r="AH104" i="46"/>
  <c r="AP104" i="46"/>
  <c r="AE105" i="46"/>
  <c r="AM105" i="46"/>
  <c r="AB106" i="46"/>
  <c r="AJ106" i="46"/>
  <c r="Z107" i="46"/>
  <c r="AH107" i="46"/>
  <c r="AP107" i="46"/>
  <c r="X108" i="46"/>
  <c r="AF108" i="46"/>
  <c r="AN108" i="46"/>
  <c r="AD109" i="46"/>
  <c r="AL109" i="46"/>
  <c r="AA110" i="46"/>
  <c r="AI110" i="46"/>
  <c r="AL85" i="46"/>
  <c r="AJ95" i="46"/>
  <c r="AD97" i="46"/>
  <c r="Y99" i="46"/>
  <c r="Z100" i="46"/>
  <c r="AN101" i="46"/>
  <c r="AG102" i="46"/>
  <c r="Z103" i="46"/>
  <c r="AI103" i="46"/>
  <c r="AA104" i="46"/>
  <c r="AI104" i="46"/>
  <c r="X105" i="46"/>
  <c r="AF105" i="46"/>
  <c r="AN105" i="46"/>
  <c r="AC106" i="46"/>
  <c r="AK106" i="46"/>
  <c r="AA107" i="46"/>
  <c r="AI107" i="46"/>
  <c r="Y108" i="46"/>
  <c r="AG108" i="46"/>
  <c r="AO108" i="46"/>
  <c r="AE109" i="46"/>
  <c r="AM109" i="46"/>
  <c r="AB110" i="46"/>
  <c r="AJ110" i="46"/>
  <c r="AM85" i="46"/>
  <c r="X94" i="46"/>
  <c r="AK95" i="46"/>
  <c r="AE97" i="46"/>
  <c r="Z99" i="46"/>
  <c r="AE100" i="46"/>
  <c r="AH102" i="46"/>
  <c r="AA103" i="46"/>
  <c r="AJ103" i="46"/>
  <c r="AB104" i="46"/>
  <c r="AJ104" i="46"/>
  <c r="Y105" i="46"/>
  <c r="AG105" i="46"/>
  <c r="AO105" i="46"/>
  <c r="AD106" i="46"/>
  <c r="AL106" i="46"/>
  <c r="AB107" i="46"/>
  <c r="AJ107" i="46"/>
  <c r="Z108" i="46"/>
  <c r="AH108" i="46"/>
  <c r="AP108" i="46"/>
  <c r="X109" i="46"/>
  <c r="AF109" i="46"/>
  <c r="AN109" i="46"/>
  <c r="AC110" i="46"/>
  <c r="AK110" i="46"/>
  <c r="AD92" i="46"/>
  <c r="AE94" i="46"/>
  <c r="X101" i="46"/>
  <c r="AC104" i="46"/>
  <c r="AP105" i="46"/>
  <c r="AK107" i="46"/>
  <c r="AH109" i="46"/>
  <c r="Y110" i="46"/>
  <c r="AA111" i="46"/>
  <c r="AI111" i="46"/>
  <c r="X112" i="46"/>
  <c r="AF112" i="46"/>
  <c r="AN112" i="46"/>
  <c r="AC113" i="46"/>
  <c r="AK113" i="46"/>
  <c r="Z114" i="46"/>
  <c r="AH114" i="46"/>
  <c r="AP114" i="46"/>
  <c r="X115" i="46"/>
  <c r="AF115" i="46"/>
  <c r="AN115" i="46"/>
  <c r="AD116" i="46"/>
  <c r="AL116" i="46"/>
  <c r="AB117" i="46"/>
  <c r="AJ117" i="46"/>
  <c r="Y118" i="46"/>
  <c r="AG118" i="46"/>
  <c r="AO118" i="46"/>
  <c r="AD119" i="46"/>
  <c r="AI92" i="46"/>
  <c r="AF94" i="46"/>
  <c r="AC101" i="46"/>
  <c r="AD104" i="46"/>
  <c r="X106" i="46"/>
  <c r="AL107" i="46"/>
  <c r="AJ109" i="46"/>
  <c r="AD110" i="46"/>
  <c r="AB111" i="46"/>
  <c r="AJ111" i="46"/>
  <c r="Y112" i="46"/>
  <c r="AG112" i="46"/>
  <c r="AO112" i="46"/>
  <c r="AD113" i="46"/>
  <c r="AL113" i="46"/>
  <c r="AA114" i="46"/>
  <c r="AI114" i="46"/>
  <c r="Y115" i="46"/>
  <c r="AG115" i="46"/>
  <c r="AO115" i="46"/>
  <c r="AE116" i="46"/>
  <c r="AK104" i="46"/>
  <c r="AE106" i="46"/>
  <c r="AA108" i="46"/>
  <c r="AO109" i="46"/>
  <c r="AE110" i="46"/>
  <c r="AC111" i="46"/>
  <c r="AK111" i="46"/>
  <c r="Z112" i="46"/>
  <c r="AH112" i="46"/>
  <c r="AP112" i="46"/>
  <c r="AE113" i="46"/>
  <c r="AM113" i="46"/>
  <c r="AB114" i="46"/>
  <c r="AJ114" i="46"/>
  <c r="Z115" i="46"/>
  <c r="AH115" i="46"/>
  <c r="AP115" i="46"/>
  <c r="X116" i="46"/>
  <c r="AF116" i="46"/>
  <c r="AN116" i="46"/>
  <c r="AD117" i="46"/>
  <c r="AL117" i="46"/>
  <c r="AA118" i="46"/>
  <c r="AI118" i="46"/>
  <c r="AL104" i="46"/>
  <c r="AF106" i="46"/>
  <c r="AB108" i="46"/>
  <c r="AP109" i="46"/>
  <c r="AG110" i="46"/>
  <c r="AD111" i="46"/>
  <c r="AL111" i="46"/>
  <c r="AA112" i="46"/>
  <c r="AI112" i="46"/>
  <c r="X113" i="46"/>
  <c r="AF113" i="46"/>
  <c r="AN113" i="46"/>
  <c r="AC114" i="46"/>
  <c r="AK114" i="46"/>
  <c r="AA115" i="46"/>
  <c r="AI115" i="46"/>
  <c r="Y116" i="46"/>
  <c r="AG116" i="46"/>
  <c r="AO116" i="46"/>
  <c r="AE117" i="46"/>
  <c r="AM117" i="46"/>
  <c r="AB118" i="46"/>
  <c r="AJ118" i="46"/>
  <c r="AG99" i="46"/>
  <c r="X102" i="46"/>
  <c r="AB103" i="46"/>
  <c r="Z105" i="46"/>
  <c r="AM106" i="46"/>
  <c r="AD108" i="46"/>
  <c r="Y109" i="46"/>
  <c r="AL110" i="46"/>
  <c r="AE111" i="46"/>
  <c r="AM111" i="46"/>
  <c r="AB112" i="46"/>
  <c r="AJ112" i="46"/>
  <c r="Y113" i="46"/>
  <c r="AG113" i="46"/>
  <c r="AO113" i="46"/>
  <c r="AD114" i="46"/>
  <c r="AL114" i="46"/>
  <c r="AB115" i="46"/>
  <c r="AJ115" i="46"/>
  <c r="Z116" i="46"/>
  <c r="AH116" i="46"/>
  <c r="AP116" i="46"/>
  <c r="X117" i="46"/>
  <c r="AF117" i="46"/>
  <c r="AN117" i="46"/>
  <c r="AC118" i="46"/>
  <c r="AK118" i="46"/>
  <c r="Z119" i="46"/>
  <c r="AH99" i="46"/>
  <c r="Y102" i="46"/>
  <c r="AC103" i="46"/>
  <c r="AA105" i="46"/>
  <c r="AN106" i="46"/>
  <c r="AI108" i="46"/>
  <c r="Z109" i="46"/>
  <c r="AM110" i="46"/>
  <c r="X111" i="46"/>
  <c r="AF111" i="46"/>
  <c r="AN111" i="46"/>
  <c r="AC112" i="46"/>
  <c r="AK112" i="46"/>
  <c r="Z113" i="46"/>
  <c r="AH113" i="46"/>
  <c r="AP113" i="46"/>
  <c r="AE114" i="46"/>
  <c r="AM114" i="46"/>
  <c r="AC115" i="46"/>
  <c r="AK115" i="46"/>
  <c r="AA116" i="46"/>
  <c r="AI116" i="46"/>
  <c r="Y117" i="46"/>
  <c r="AG117" i="46"/>
  <c r="AO117" i="46"/>
  <c r="AD118" i="46"/>
  <c r="AL118" i="46"/>
  <c r="AA119" i="46"/>
  <c r="AI119" i="46"/>
  <c r="Y96" i="46"/>
  <c r="AF100" i="46"/>
  <c r="AC107" i="46"/>
  <c r="AO110" i="46"/>
  <c r="AO111" i="46"/>
  <c r="AI113" i="46"/>
  <c r="AD115" i="46"/>
  <c r="AM116" i="46"/>
  <c r="AH117" i="46"/>
  <c r="X118" i="46"/>
  <c r="AH119" i="46"/>
  <c r="AA120" i="46"/>
  <c r="AI120" i="46"/>
  <c r="X121" i="46"/>
  <c r="AF121" i="46"/>
  <c r="AN121" i="46"/>
  <c r="AC122" i="46"/>
  <c r="AK122" i="46"/>
  <c r="AA123" i="46"/>
  <c r="AI123" i="46"/>
  <c r="Y124" i="46"/>
  <c r="AG124" i="46"/>
  <c r="AO124" i="46"/>
  <c r="AE125" i="46"/>
  <c r="AM125" i="46"/>
  <c r="AB126" i="46"/>
  <c r="AJ126" i="46"/>
  <c r="Y127" i="46"/>
  <c r="AG127" i="46"/>
  <c r="AO127" i="46"/>
  <c r="AD128" i="46"/>
  <c r="AL128" i="46"/>
  <c r="Z96" i="46"/>
  <c r="AH100" i="46"/>
  <c r="AD107" i="46"/>
  <c r="AP111" i="46"/>
  <c r="AJ113" i="46"/>
  <c r="AE115" i="46"/>
  <c r="AI117" i="46"/>
  <c r="Z118" i="46"/>
  <c r="X119" i="46"/>
  <c r="AJ119" i="46"/>
  <c r="AB120" i="46"/>
  <c r="AJ120" i="46"/>
  <c r="Y121" i="46"/>
  <c r="AG121" i="46"/>
  <c r="AO121" i="46"/>
  <c r="AD122" i="46"/>
  <c r="AL122" i="46"/>
  <c r="AB123" i="46"/>
  <c r="AJ123" i="46"/>
  <c r="Z124" i="46"/>
  <c r="AH124" i="46"/>
  <c r="AP124" i="46"/>
  <c r="AL97" i="46"/>
  <c r="AH105" i="46"/>
  <c r="AJ108" i="46"/>
  <c r="AD112" i="46"/>
  <c r="X114" i="46"/>
  <c r="AL115" i="46"/>
  <c r="AK117" i="46"/>
  <c r="AE118" i="46"/>
  <c r="Y119" i="46"/>
  <c r="AK119" i="46"/>
  <c r="AC120" i="46"/>
  <c r="AK120" i="46"/>
  <c r="Z121" i="46"/>
  <c r="AH121" i="46"/>
  <c r="AP121" i="46"/>
  <c r="AE122" i="46"/>
  <c r="AM122" i="46"/>
  <c r="AC123" i="46"/>
  <c r="AK123" i="46"/>
  <c r="AA124" i="46"/>
  <c r="AI124" i="46"/>
  <c r="Y125" i="46"/>
  <c r="AG125" i="46"/>
  <c r="AO125" i="46"/>
  <c r="AD126" i="46"/>
  <c r="AL126" i="46"/>
  <c r="AA127" i="46"/>
  <c r="AI127" i="46"/>
  <c r="AM97" i="46"/>
  <c r="AI105" i="46"/>
  <c r="AL108" i="46"/>
  <c r="AE112" i="46"/>
  <c r="Y114" i="46"/>
  <c r="AM115" i="46"/>
  <c r="AP117" i="46"/>
  <c r="AF118" i="46"/>
  <c r="AB119" i="46"/>
  <c r="AL119" i="46"/>
  <c r="AD120" i="46"/>
  <c r="AL120" i="46"/>
  <c r="AA121" i="46"/>
  <c r="AI121" i="46"/>
  <c r="X122" i="46"/>
  <c r="AF122" i="46"/>
  <c r="AN122" i="46"/>
  <c r="AD123" i="46"/>
  <c r="AL123" i="46"/>
  <c r="AB124" i="46"/>
  <c r="AJ124" i="46"/>
  <c r="Z125" i="46"/>
  <c r="AH125" i="46"/>
  <c r="AP125" i="46"/>
  <c r="AE126" i="46"/>
  <c r="AM126" i="46"/>
  <c r="AB127" i="46"/>
  <c r="AJ127" i="46"/>
  <c r="AK103" i="46"/>
  <c r="AB109" i="46"/>
  <c r="Y111" i="46"/>
  <c r="AL112" i="46"/>
  <c r="AF114" i="46"/>
  <c r="AB116" i="46"/>
  <c r="AH118" i="46"/>
  <c r="AC119" i="46"/>
  <c r="AM119" i="46"/>
  <c r="AE120" i="46"/>
  <c r="AM120" i="46"/>
  <c r="AB121" i="46"/>
  <c r="AJ121" i="46"/>
  <c r="Y122" i="46"/>
  <c r="AG122" i="46"/>
  <c r="AO122" i="46"/>
  <c r="AE123" i="46"/>
  <c r="AM123" i="46"/>
  <c r="AC124" i="46"/>
  <c r="AK124" i="46"/>
  <c r="AA125" i="46"/>
  <c r="AI125" i="46"/>
  <c r="X126" i="46"/>
  <c r="AF126" i="46"/>
  <c r="AN126" i="46"/>
  <c r="AC127" i="46"/>
  <c r="AL103" i="46"/>
  <c r="AG109" i="46"/>
  <c r="Z111" i="46"/>
  <c r="AM112" i="46"/>
  <c r="AG114" i="46"/>
  <c r="AC116" i="46"/>
  <c r="Z117" i="46"/>
  <c r="AM118" i="46"/>
  <c r="AE119" i="46"/>
  <c r="AN119" i="46"/>
  <c r="X120" i="46"/>
  <c r="AF120" i="46"/>
  <c r="AN120" i="46"/>
  <c r="AC121" i="46"/>
  <c r="AK121" i="46"/>
  <c r="Z122" i="46"/>
  <c r="AH122" i="46"/>
  <c r="AP122" i="46"/>
  <c r="X123" i="46"/>
  <c r="AF123" i="46"/>
  <c r="AN123" i="46"/>
  <c r="AD124" i="46"/>
  <c r="AL124" i="46"/>
  <c r="AB125" i="46"/>
  <c r="AJ125" i="46"/>
  <c r="Y126" i="46"/>
  <c r="AG126" i="46"/>
  <c r="AO126" i="46"/>
  <c r="AD127" i="46"/>
  <c r="AL127" i="46"/>
  <c r="AA113" i="46"/>
  <c r="AN114" i="46"/>
  <c r="AA117" i="46"/>
  <c r="AF119" i="46"/>
  <c r="AD121" i="46"/>
  <c r="Y123" i="46"/>
  <c r="AM124" i="46"/>
  <c r="AI126" i="46"/>
  <c r="Z127" i="46"/>
  <c r="Y128" i="46"/>
  <c r="AH128" i="46"/>
  <c r="Z129" i="46"/>
  <c r="AH129" i="46"/>
  <c r="AP129" i="46"/>
  <c r="AE130" i="46"/>
  <c r="AM130" i="46"/>
  <c r="AC131" i="46"/>
  <c r="AK131" i="46"/>
  <c r="AB113" i="46"/>
  <c r="AO114" i="46"/>
  <c r="AC117" i="46"/>
  <c r="AG119" i="46"/>
  <c r="AE121" i="46"/>
  <c r="Z123" i="46"/>
  <c r="AN124" i="46"/>
  <c r="X125" i="46"/>
  <c r="AK126" i="46"/>
  <c r="AE127" i="46"/>
  <c r="Z128" i="46"/>
  <c r="AI128" i="46"/>
  <c r="AA129" i="46"/>
  <c r="AI129" i="46"/>
  <c r="X130" i="46"/>
  <c r="AF130" i="46"/>
  <c r="AN130" i="46"/>
  <c r="AD131" i="46"/>
  <c r="AL131" i="46"/>
  <c r="AF128" i="46"/>
  <c r="AG111" i="46"/>
  <c r="AO119" i="46"/>
  <c r="Y120" i="46"/>
  <c r="AL121" i="46"/>
  <c r="AG123" i="46"/>
  <c r="AC125" i="46"/>
  <c r="AP126" i="46"/>
  <c r="AF127" i="46"/>
  <c r="AA128" i="46"/>
  <c r="AJ128" i="46"/>
  <c r="AB129" i="46"/>
  <c r="AJ129" i="46"/>
  <c r="Y130" i="46"/>
  <c r="AG130" i="46"/>
  <c r="AO130" i="46"/>
  <c r="AE131" i="46"/>
  <c r="AM131" i="46"/>
  <c r="AE124" i="46"/>
  <c r="AF129" i="46"/>
  <c r="AA131" i="46"/>
  <c r="AN125" i="46"/>
  <c r="X128" i="46"/>
  <c r="AG129" i="46"/>
  <c r="AJ131" i="46"/>
  <c r="AH111" i="46"/>
  <c r="AP119" i="46"/>
  <c r="Z120" i="46"/>
  <c r="AM121" i="46"/>
  <c r="AH123" i="46"/>
  <c r="AD125" i="46"/>
  <c r="AH127" i="46"/>
  <c r="AB128" i="46"/>
  <c r="AK128" i="46"/>
  <c r="AC129" i="46"/>
  <c r="AK129" i="46"/>
  <c r="Z130" i="46"/>
  <c r="AH130" i="46"/>
  <c r="AP130" i="46"/>
  <c r="X131" i="46"/>
  <c r="AF131" i="46"/>
  <c r="AN131" i="46"/>
  <c r="AL125" i="46"/>
  <c r="AC126" i="46"/>
  <c r="AN129" i="46"/>
  <c r="AK116" i="46"/>
  <c r="AP120" i="46"/>
  <c r="AH126" i="46"/>
  <c r="AG128" i="46"/>
  <c r="Y129" i="46"/>
  <c r="AI102" i="46"/>
  <c r="AN118" i="46"/>
  <c r="AG120" i="46"/>
  <c r="AA122" i="46"/>
  <c r="AO123" i="46"/>
  <c r="AF125" i="46"/>
  <c r="Z126" i="46"/>
  <c r="AK127" i="46"/>
  <c r="AC128" i="46"/>
  <c r="AM128" i="46"/>
  <c r="AD129" i="46"/>
  <c r="AL129" i="46"/>
  <c r="AA130" i="46"/>
  <c r="AI130" i="46"/>
  <c r="Y131" i="46"/>
  <c r="AG131" i="46"/>
  <c r="AO131" i="46"/>
  <c r="AI122" i="46"/>
  <c r="AO128" i="46"/>
  <c r="AK130" i="46"/>
  <c r="AJ122" i="46"/>
  <c r="X127" i="46"/>
  <c r="AP128" i="46"/>
  <c r="AL130" i="46"/>
  <c r="AB131" i="46"/>
  <c r="AK102" i="46"/>
  <c r="AP118" i="46"/>
  <c r="AH120" i="46"/>
  <c r="AB122" i="46"/>
  <c r="AP123" i="46"/>
  <c r="X124" i="46"/>
  <c r="AK125" i="46"/>
  <c r="AA126" i="46"/>
  <c r="AM127" i="46"/>
  <c r="AE128" i="46"/>
  <c r="AN128" i="46"/>
  <c r="AE129" i="46"/>
  <c r="AM129" i="46"/>
  <c r="AB130" i="46"/>
  <c r="AJ130" i="46"/>
  <c r="Z131" i="46"/>
  <c r="AH131" i="46"/>
  <c r="AP131" i="46"/>
  <c r="AJ116" i="46"/>
  <c r="AO120" i="46"/>
  <c r="AN127" i="46"/>
  <c r="X129" i="46"/>
  <c r="AC130" i="46"/>
  <c r="AI131" i="46"/>
  <c r="AF124" i="46"/>
  <c r="AP127" i="46"/>
  <c r="AO129" i="46"/>
  <c r="AD130" i="46"/>
  <c r="BW54" i="46"/>
  <c r="CE54" i="46"/>
  <c r="BT55" i="46"/>
  <c r="CB55" i="46"/>
  <c r="BR56" i="46"/>
  <c r="BZ56" i="46"/>
  <c r="CH56" i="46"/>
  <c r="BP57" i="46"/>
  <c r="BX57" i="46"/>
  <c r="CF57" i="46"/>
  <c r="BV58" i="46"/>
  <c r="CD58" i="46"/>
  <c r="BT59" i="46"/>
  <c r="BP54" i="46"/>
  <c r="BX54" i="46"/>
  <c r="CF54" i="46"/>
  <c r="BU55" i="46"/>
  <c r="CC55" i="46"/>
  <c r="BS56" i="46"/>
  <c r="CA56" i="46"/>
  <c r="BQ57" i="46"/>
  <c r="BY57" i="46"/>
  <c r="CG57" i="46"/>
  <c r="BW58" i="46"/>
  <c r="CE58" i="46"/>
  <c r="BU59" i="46"/>
  <c r="BQ54" i="46"/>
  <c r="BY54" i="46"/>
  <c r="CG54" i="46"/>
  <c r="BV55" i="46"/>
  <c r="CD55" i="46"/>
  <c r="BT56" i="46"/>
  <c r="CB56" i="46"/>
  <c r="BR57" i="46"/>
  <c r="BZ57" i="46"/>
  <c r="CH57" i="46"/>
  <c r="BP58" i="46"/>
  <c r="BX58" i="46"/>
  <c r="CF58" i="46"/>
  <c r="BV59" i="46"/>
  <c r="CD59" i="46"/>
  <c r="BR54" i="46"/>
  <c r="BZ54" i="46"/>
  <c r="CH54" i="46"/>
  <c r="BW55" i="46"/>
  <c r="CE55" i="46"/>
  <c r="BU56" i="46"/>
  <c r="CC56" i="46"/>
  <c r="BS57" i="46"/>
  <c r="CA57" i="46"/>
  <c r="BQ58" i="46"/>
  <c r="BY58" i="46"/>
  <c r="CG58" i="46"/>
  <c r="BW59" i="46"/>
  <c r="BS54" i="46"/>
  <c r="CA54" i="46"/>
  <c r="BP55" i="46"/>
  <c r="BX55" i="46"/>
  <c r="CF55" i="46"/>
  <c r="BV56" i="46"/>
  <c r="CD56" i="46"/>
  <c r="BT57" i="46"/>
  <c r="CB57" i="46"/>
  <c r="BR58" i="46"/>
  <c r="BZ58" i="46"/>
  <c r="CH58" i="46"/>
  <c r="BP59" i="46"/>
  <c r="BT54" i="46"/>
  <c r="CB54" i="46"/>
  <c r="BQ55" i="46"/>
  <c r="BY55" i="46"/>
  <c r="CG55" i="46"/>
  <c r="BW56" i="46"/>
  <c r="CE56" i="46"/>
  <c r="BU57" i="46"/>
  <c r="CC57" i="46"/>
  <c r="BS58" i="46"/>
  <c r="CA58" i="46"/>
  <c r="BQ59" i="46"/>
  <c r="CC54" i="46"/>
  <c r="BX56" i="46"/>
  <c r="BT58" i="46"/>
  <c r="BZ59" i="46"/>
  <c r="BU60" i="46"/>
  <c r="CC60" i="46"/>
  <c r="BS61" i="46"/>
  <c r="CA61" i="46"/>
  <c r="BP62" i="46"/>
  <c r="BX62" i="46"/>
  <c r="CF62" i="46"/>
  <c r="BU63" i="46"/>
  <c r="CC63" i="46"/>
  <c r="CD54" i="46"/>
  <c r="BY56" i="46"/>
  <c r="BU58" i="46"/>
  <c r="CA59" i="46"/>
  <c r="BV60" i="46"/>
  <c r="CD60" i="46"/>
  <c r="BT61" i="46"/>
  <c r="CB61" i="46"/>
  <c r="BQ62" i="46"/>
  <c r="BY62" i="46"/>
  <c r="CG62" i="46"/>
  <c r="BV63" i="46"/>
  <c r="CD63" i="46"/>
  <c r="BR55" i="46"/>
  <c r="CF56" i="46"/>
  <c r="CB58" i="46"/>
  <c r="CB59" i="46"/>
  <c r="BW60" i="46"/>
  <c r="CE60" i="46"/>
  <c r="BU61" i="46"/>
  <c r="CC61" i="46"/>
  <c r="BR62" i="46"/>
  <c r="BZ62" i="46"/>
  <c r="CH62" i="46"/>
  <c r="BW63" i="46"/>
  <c r="CE63" i="46"/>
  <c r="BS55" i="46"/>
  <c r="CG56" i="46"/>
  <c r="CC58" i="46"/>
  <c r="CC59" i="46"/>
  <c r="BP60" i="46"/>
  <c r="BX60" i="46"/>
  <c r="CF60" i="46"/>
  <c r="BV61" i="46"/>
  <c r="CD61" i="46"/>
  <c r="BS62" i="46"/>
  <c r="CA62" i="46"/>
  <c r="BP63" i="46"/>
  <c r="BX63" i="46"/>
  <c r="CF63" i="46"/>
  <c r="BZ55" i="46"/>
  <c r="BV57" i="46"/>
  <c r="BR59" i="46"/>
  <c r="CE59" i="46"/>
  <c r="BQ60" i="46"/>
  <c r="BY60" i="46"/>
  <c r="CG60" i="46"/>
  <c r="BW61" i="46"/>
  <c r="CE61" i="46"/>
  <c r="BT62" i="46"/>
  <c r="CB62" i="46"/>
  <c r="BQ63" i="46"/>
  <c r="BY63" i="46"/>
  <c r="CG63" i="46"/>
  <c r="CA55" i="46"/>
  <c r="BW57" i="46"/>
  <c r="BS59" i="46"/>
  <c r="CF59" i="46"/>
  <c r="BR60" i="46"/>
  <c r="BZ60" i="46"/>
  <c r="CH60" i="46"/>
  <c r="BP61" i="46"/>
  <c r="BX61" i="46"/>
  <c r="CF61" i="46"/>
  <c r="BU62" i="46"/>
  <c r="CC62" i="46"/>
  <c r="BR63" i="46"/>
  <c r="BZ63" i="46"/>
  <c r="CH63" i="46"/>
  <c r="BU54" i="46"/>
  <c r="CH55" i="46"/>
  <c r="BP56" i="46"/>
  <c r="CD57" i="46"/>
  <c r="BX59" i="46"/>
  <c r="CG59" i="46"/>
  <c r="BS60" i="46"/>
  <c r="CA60" i="46"/>
  <c r="BQ61" i="46"/>
  <c r="BY61" i="46"/>
  <c r="CG61" i="46"/>
  <c r="BV62" i="46"/>
  <c r="CD62" i="46"/>
  <c r="BS63" i="46"/>
  <c r="CA63" i="46"/>
  <c r="BQ56" i="46"/>
  <c r="BT60" i="46"/>
  <c r="CH61" i="46"/>
  <c r="BQ64" i="46"/>
  <c r="BY64" i="46"/>
  <c r="CG64" i="46"/>
  <c r="BV65" i="46"/>
  <c r="CD65" i="46"/>
  <c r="BT66" i="46"/>
  <c r="CB66" i="46"/>
  <c r="BV54" i="46"/>
  <c r="CB60" i="46"/>
  <c r="BR64" i="46"/>
  <c r="BZ64" i="46"/>
  <c r="CH64" i="46"/>
  <c r="BW65" i="46"/>
  <c r="CE65" i="46"/>
  <c r="BU66" i="46"/>
  <c r="CC66" i="46"/>
  <c r="BS67" i="46"/>
  <c r="CA67" i="46"/>
  <c r="BQ68" i="46"/>
  <c r="BY68" i="46"/>
  <c r="CG68" i="46"/>
  <c r="BS64" i="46"/>
  <c r="CA64" i="46"/>
  <c r="BP65" i="46"/>
  <c r="BX65" i="46"/>
  <c r="CF65" i="46"/>
  <c r="BV66" i="46"/>
  <c r="CD66" i="46"/>
  <c r="BT67" i="46"/>
  <c r="CB67" i="46"/>
  <c r="BR68" i="46"/>
  <c r="BZ68" i="46"/>
  <c r="CH68" i="46"/>
  <c r="BY59" i="46"/>
  <c r="BT63" i="46"/>
  <c r="BT64" i="46"/>
  <c r="CB64" i="46"/>
  <c r="BQ65" i="46"/>
  <c r="BY65" i="46"/>
  <c r="CG65" i="46"/>
  <c r="BW66" i="46"/>
  <c r="CE66" i="46"/>
  <c r="BU67" i="46"/>
  <c r="CC67" i="46"/>
  <c r="BS68" i="46"/>
  <c r="CA68" i="46"/>
  <c r="CE57" i="46"/>
  <c r="CH59" i="46"/>
  <c r="CB63" i="46"/>
  <c r="BU64" i="46"/>
  <c r="CC64" i="46"/>
  <c r="BR65" i="46"/>
  <c r="BZ65" i="46"/>
  <c r="CH65" i="46"/>
  <c r="BP66" i="46"/>
  <c r="BX66" i="46"/>
  <c r="CF66" i="46"/>
  <c r="BV67" i="46"/>
  <c r="CD67" i="46"/>
  <c r="BT68" i="46"/>
  <c r="CB68" i="46"/>
  <c r="BW62" i="46"/>
  <c r="BV64" i="46"/>
  <c r="CD64" i="46"/>
  <c r="BS65" i="46"/>
  <c r="CA65" i="46"/>
  <c r="BQ66" i="46"/>
  <c r="BY66" i="46"/>
  <c r="CG66" i="46"/>
  <c r="BW67" i="46"/>
  <c r="CE67" i="46"/>
  <c r="BU68" i="46"/>
  <c r="CC68" i="46"/>
  <c r="BR61" i="46"/>
  <c r="CE62" i="46"/>
  <c r="BW64" i="46"/>
  <c r="CE64" i="46"/>
  <c r="BT65" i="46"/>
  <c r="CB65" i="46"/>
  <c r="BR66" i="46"/>
  <c r="BZ66" i="46"/>
  <c r="CH66" i="46"/>
  <c r="BP67" i="46"/>
  <c r="BX67" i="46"/>
  <c r="CF67" i="46"/>
  <c r="BV68" i="46"/>
  <c r="CD68" i="46"/>
  <c r="BX64" i="46"/>
  <c r="BR67" i="46"/>
  <c r="CF68" i="46"/>
  <c r="BR69" i="46"/>
  <c r="BZ69" i="46"/>
  <c r="CH69" i="46"/>
  <c r="BW70" i="46"/>
  <c r="CE70" i="46"/>
  <c r="BT71" i="46"/>
  <c r="CB71" i="46"/>
  <c r="BR72" i="46"/>
  <c r="CF64" i="46"/>
  <c r="BY67" i="46"/>
  <c r="BS69" i="46"/>
  <c r="CA69" i="46"/>
  <c r="BP70" i="46"/>
  <c r="BX70" i="46"/>
  <c r="CF70" i="46"/>
  <c r="BU71" i="46"/>
  <c r="CC71" i="46"/>
  <c r="BS72" i="46"/>
  <c r="CA72" i="46"/>
  <c r="BP73" i="46"/>
  <c r="BX73" i="46"/>
  <c r="CF73" i="46"/>
  <c r="BZ67" i="46"/>
  <c r="BT69" i="46"/>
  <c r="CB69" i="46"/>
  <c r="BQ70" i="46"/>
  <c r="BY70" i="46"/>
  <c r="CG70" i="46"/>
  <c r="BV71" i="46"/>
  <c r="CD71" i="46"/>
  <c r="BT72" i="46"/>
  <c r="CB72" i="46"/>
  <c r="BQ73" i="46"/>
  <c r="BY73" i="46"/>
  <c r="CG73" i="46"/>
  <c r="CG67" i="46"/>
  <c r="BU69" i="46"/>
  <c r="CC69" i="46"/>
  <c r="BR70" i="46"/>
  <c r="BZ70" i="46"/>
  <c r="CH70" i="46"/>
  <c r="BW71" i="46"/>
  <c r="CE71" i="46"/>
  <c r="BU72" i="46"/>
  <c r="CC72" i="46"/>
  <c r="BR73" i="46"/>
  <c r="BZ73" i="46"/>
  <c r="CH73" i="46"/>
  <c r="BS66" i="46"/>
  <c r="CH67" i="46"/>
  <c r="BP68" i="46"/>
  <c r="BV69" i="46"/>
  <c r="CD69" i="46"/>
  <c r="BS70" i="46"/>
  <c r="CA70" i="46"/>
  <c r="BP71" i="46"/>
  <c r="BX71" i="46"/>
  <c r="CF71" i="46"/>
  <c r="BV72" i="46"/>
  <c r="CD72" i="46"/>
  <c r="BS73" i="46"/>
  <c r="CA73" i="46"/>
  <c r="BZ61" i="46"/>
  <c r="CA66" i="46"/>
  <c r="BW68" i="46"/>
  <c r="BW69" i="46"/>
  <c r="CE69" i="46"/>
  <c r="BT70" i="46"/>
  <c r="CB70" i="46"/>
  <c r="BQ71" i="46"/>
  <c r="BY71" i="46"/>
  <c r="CG71" i="46"/>
  <c r="BW72" i="46"/>
  <c r="CE72" i="46"/>
  <c r="BT73" i="46"/>
  <c r="CB73" i="46"/>
  <c r="BU65" i="46"/>
  <c r="BX68" i="46"/>
  <c r="BP69" i="46"/>
  <c r="BX69" i="46"/>
  <c r="CF69" i="46"/>
  <c r="BU70" i="46"/>
  <c r="CC70" i="46"/>
  <c r="BR71" i="46"/>
  <c r="BZ71" i="46"/>
  <c r="CH71" i="46"/>
  <c r="BP72" i="46"/>
  <c r="BX72" i="46"/>
  <c r="CF72" i="46"/>
  <c r="BU73" i="46"/>
  <c r="CC73" i="46"/>
  <c r="CA71" i="46"/>
  <c r="CG72" i="46"/>
  <c r="BT74" i="46"/>
  <c r="CB74" i="46"/>
  <c r="BR75" i="46"/>
  <c r="BZ75" i="46"/>
  <c r="CH75" i="46"/>
  <c r="BP76" i="46"/>
  <c r="BX76" i="46"/>
  <c r="CF76" i="46"/>
  <c r="BV77" i="46"/>
  <c r="CD77" i="46"/>
  <c r="BS78" i="46"/>
  <c r="CA78" i="46"/>
  <c r="BP64" i="46"/>
  <c r="BV70" i="46"/>
  <c r="CH72" i="46"/>
  <c r="BU74" i="46"/>
  <c r="CC74" i="46"/>
  <c r="BS75" i="46"/>
  <c r="CA75" i="46"/>
  <c r="BQ76" i="46"/>
  <c r="BY76" i="46"/>
  <c r="CG76" i="46"/>
  <c r="BW77" i="46"/>
  <c r="CE77" i="46"/>
  <c r="BT78" i="46"/>
  <c r="CB78" i="46"/>
  <c r="BQ69" i="46"/>
  <c r="CD70" i="46"/>
  <c r="BV73" i="46"/>
  <c r="BV74" i="46"/>
  <c r="CD74" i="46"/>
  <c r="BT75" i="46"/>
  <c r="CB75" i="46"/>
  <c r="BR76" i="46"/>
  <c r="BZ76" i="46"/>
  <c r="CH76" i="46"/>
  <c r="BP77" i="46"/>
  <c r="BX77" i="46"/>
  <c r="CF77" i="46"/>
  <c r="BU78" i="46"/>
  <c r="CC78" i="46"/>
  <c r="CC65" i="46"/>
  <c r="CE68" i="46"/>
  <c r="BY69" i="46"/>
  <c r="BW73" i="46"/>
  <c r="BW74" i="46"/>
  <c r="CE74" i="46"/>
  <c r="BU75" i="46"/>
  <c r="CC75" i="46"/>
  <c r="BS76" i="46"/>
  <c r="CA76" i="46"/>
  <c r="BQ77" i="46"/>
  <c r="BY77" i="46"/>
  <c r="CG77" i="46"/>
  <c r="BV78" i="46"/>
  <c r="CD78" i="46"/>
  <c r="CG69" i="46"/>
  <c r="CD73" i="46"/>
  <c r="BP74" i="46"/>
  <c r="BX74" i="46"/>
  <c r="CF74" i="46"/>
  <c r="BV75" i="46"/>
  <c r="CD75" i="46"/>
  <c r="BT76" i="46"/>
  <c r="CB76" i="46"/>
  <c r="BR77" i="46"/>
  <c r="BZ77" i="46"/>
  <c r="CH77" i="46"/>
  <c r="BW78" i="46"/>
  <c r="CE78" i="46"/>
  <c r="BQ72" i="46"/>
  <c r="CE73" i="46"/>
  <c r="BQ74" i="46"/>
  <c r="BY74" i="46"/>
  <c r="CG74" i="46"/>
  <c r="BW75" i="46"/>
  <c r="CE75" i="46"/>
  <c r="BU76" i="46"/>
  <c r="CC76" i="46"/>
  <c r="BS77" i="46"/>
  <c r="CA77" i="46"/>
  <c r="BZ74" i="46"/>
  <c r="BV76" i="46"/>
  <c r="BP78" i="46"/>
  <c r="CH78" i="46"/>
  <c r="BW79" i="46"/>
  <c r="CE79" i="46"/>
  <c r="BT80" i="46"/>
  <c r="CB80" i="46"/>
  <c r="BQ81" i="46"/>
  <c r="BY81" i="46"/>
  <c r="CG81" i="46"/>
  <c r="BV82" i="46"/>
  <c r="CD82" i="46"/>
  <c r="BT83" i="46"/>
  <c r="CB83" i="46"/>
  <c r="BQ67" i="46"/>
  <c r="CA74" i="46"/>
  <c r="BW76" i="46"/>
  <c r="BQ78" i="46"/>
  <c r="BP79" i="46"/>
  <c r="BX79" i="46"/>
  <c r="CF79" i="46"/>
  <c r="BU80" i="46"/>
  <c r="CC80" i="46"/>
  <c r="BR81" i="46"/>
  <c r="BZ81" i="46"/>
  <c r="CH81" i="46"/>
  <c r="BW82" i="46"/>
  <c r="CE82" i="46"/>
  <c r="CH74" i="46"/>
  <c r="BP75" i="46"/>
  <c r="CD76" i="46"/>
  <c r="BR78" i="46"/>
  <c r="BQ79" i="46"/>
  <c r="BY79" i="46"/>
  <c r="CG79" i="46"/>
  <c r="BV80" i="46"/>
  <c r="CD80" i="46"/>
  <c r="BS81" i="46"/>
  <c r="CA81" i="46"/>
  <c r="BP82" i="46"/>
  <c r="BX82" i="46"/>
  <c r="CF82" i="46"/>
  <c r="BV83" i="46"/>
  <c r="CD83" i="46"/>
  <c r="BS71" i="46"/>
  <c r="BQ75" i="46"/>
  <c r="CE76" i="46"/>
  <c r="BX78" i="46"/>
  <c r="BR79" i="46"/>
  <c r="BZ79" i="46"/>
  <c r="CH79" i="46"/>
  <c r="BW80" i="46"/>
  <c r="CE80" i="46"/>
  <c r="BT81" i="46"/>
  <c r="CB81" i="46"/>
  <c r="BQ82" i="46"/>
  <c r="BY82" i="46"/>
  <c r="CG82" i="46"/>
  <c r="BW83" i="46"/>
  <c r="CE83" i="46"/>
  <c r="BX75" i="46"/>
  <c r="BT77" i="46"/>
  <c r="BY78" i="46"/>
  <c r="BS79" i="46"/>
  <c r="CA79" i="46"/>
  <c r="BP80" i="46"/>
  <c r="BX80" i="46"/>
  <c r="CF80" i="46"/>
  <c r="BU81" i="46"/>
  <c r="CC81" i="46"/>
  <c r="BR82" i="46"/>
  <c r="BZ82" i="46"/>
  <c r="CH82" i="46"/>
  <c r="BP83" i="46"/>
  <c r="BX83" i="46"/>
  <c r="CF83" i="46"/>
  <c r="BY75" i="46"/>
  <c r="BU77" i="46"/>
  <c r="BZ78" i="46"/>
  <c r="BT79" i="46"/>
  <c r="CB79" i="46"/>
  <c r="BQ80" i="46"/>
  <c r="BY80" i="46"/>
  <c r="CG80" i="46"/>
  <c r="BV81" i="46"/>
  <c r="CD81" i="46"/>
  <c r="BS82" i="46"/>
  <c r="CA82" i="46"/>
  <c r="BQ83" i="46"/>
  <c r="BR74" i="46"/>
  <c r="CF75" i="46"/>
  <c r="CC79" i="46"/>
  <c r="BW81" i="46"/>
  <c r="CG83" i="46"/>
  <c r="BT84" i="46"/>
  <c r="CB84" i="46"/>
  <c r="BR85" i="46"/>
  <c r="BZ85" i="46"/>
  <c r="CH85" i="46"/>
  <c r="BW86" i="46"/>
  <c r="CE86" i="46"/>
  <c r="BT87" i="46"/>
  <c r="CB87" i="46"/>
  <c r="BQ88" i="46"/>
  <c r="BY88" i="46"/>
  <c r="CG88" i="46"/>
  <c r="BV89" i="46"/>
  <c r="CD89" i="46"/>
  <c r="BS90" i="46"/>
  <c r="CA90" i="46"/>
  <c r="BQ91" i="46"/>
  <c r="BY91" i="46"/>
  <c r="CG91" i="46"/>
  <c r="BW92" i="46"/>
  <c r="CE92" i="46"/>
  <c r="BU93" i="46"/>
  <c r="CC93" i="46"/>
  <c r="BS74" i="46"/>
  <c r="CG75" i="46"/>
  <c r="CD79" i="46"/>
  <c r="BX81" i="46"/>
  <c r="BR83" i="46"/>
  <c r="CH83" i="46"/>
  <c r="BU84" i="46"/>
  <c r="CC84" i="46"/>
  <c r="BS85" i="46"/>
  <c r="CA85" i="46"/>
  <c r="BP86" i="46"/>
  <c r="BX86" i="46"/>
  <c r="CF86" i="46"/>
  <c r="BU87" i="46"/>
  <c r="CC87" i="46"/>
  <c r="BR88" i="46"/>
  <c r="BZ88" i="46"/>
  <c r="CH88" i="46"/>
  <c r="BW89" i="46"/>
  <c r="CE89" i="46"/>
  <c r="BT90" i="46"/>
  <c r="CB90" i="46"/>
  <c r="BR91" i="46"/>
  <c r="BZ91" i="46"/>
  <c r="CH91" i="46"/>
  <c r="BY72" i="46"/>
  <c r="BR80" i="46"/>
  <c r="CE81" i="46"/>
  <c r="BS83" i="46"/>
  <c r="BV84" i="46"/>
  <c r="CD84" i="46"/>
  <c r="BT85" i="46"/>
  <c r="CB85" i="46"/>
  <c r="BQ86" i="46"/>
  <c r="BY86" i="46"/>
  <c r="CG86" i="46"/>
  <c r="BV87" i="46"/>
  <c r="CD87" i="46"/>
  <c r="BS88" i="46"/>
  <c r="CA88" i="46"/>
  <c r="BP89" i="46"/>
  <c r="BX89" i="46"/>
  <c r="CF89" i="46"/>
  <c r="BU90" i="46"/>
  <c r="CC90" i="46"/>
  <c r="BS91" i="46"/>
  <c r="CA91" i="46"/>
  <c r="BQ92" i="46"/>
  <c r="BY92" i="46"/>
  <c r="CG92" i="46"/>
  <c r="BZ72" i="46"/>
  <c r="BS80" i="46"/>
  <c r="CF81" i="46"/>
  <c r="BU83" i="46"/>
  <c r="BW84" i="46"/>
  <c r="CE84" i="46"/>
  <c r="BU85" i="46"/>
  <c r="CC85" i="46"/>
  <c r="BR86" i="46"/>
  <c r="BZ86" i="46"/>
  <c r="CH86" i="46"/>
  <c r="BW87" i="46"/>
  <c r="CE87" i="46"/>
  <c r="BT88" i="46"/>
  <c r="CB88" i="46"/>
  <c r="BQ89" i="46"/>
  <c r="BY89" i="46"/>
  <c r="CG89" i="46"/>
  <c r="BV90" i="46"/>
  <c r="CD90" i="46"/>
  <c r="BT91" i="46"/>
  <c r="CB91" i="46"/>
  <c r="BR92" i="46"/>
  <c r="BZ92" i="46"/>
  <c r="CH92" i="46"/>
  <c r="BZ80" i="46"/>
  <c r="BT82" i="46"/>
  <c r="BY83" i="46"/>
  <c r="BP84" i="46"/>
  <c r="BX84" i="46"/>
  <c r="CF84" i="46"/>
  <c r="BV85" i="46"/>
  <c r="CD85" i="46"/>
  <c r="BS86" i="46"/>
  <c r="CA86" i="46"/>
  <c r="BP87" i="46"/>
  <c r="BX87" i="46"/>
  <c r="CF87" i="46"/>
  <c r="BU88" i="46"/>
  <c r="CC88" i="46"/>
  <c r="BR89" i="46"/>
  <c r="BZ89" i="46"/>
  <c r="CH89" i="46"/>
  <c r="BW90" i="46"/>
  <c r="CE90" i="46"/>
  <c r="BU91" i="46"/>
  <c r="CC91" i="46"/>
  <c r="BS92" i="46"/>
  <c r="CA92" i="46"/>
  <c r="BQ93" i="46"/>
  <c r="BY93" i="46"/>
  <c r="CG93" i="46"/>
  <c r="CA80" i="46"/>
  <c r="BU82" i="46"/>
  <c r="BZ83" i="46"/>
  <c r="BQ84" i="46"/>
  <c r="BY84" i="46"/>
  <c r="CG84" i="46"/>
  <c r="BW85" i="46"/>
  <c r="CE85" i="46"/>
  <c r="BT86" i="46"/>
  <c r="CB86" i="46"/>
  <c r="BQ87" i="46"/>
  <c r="BY87" i="46"/>
  <c r="CG87" i="46"/>
  <c r="BV88" i="46"/>
  <c r="CD88" i="46"/>
  <c r="BS89" i="46"/>
  <c r="CA89" i="46"/>
  <c r="BP90" i="46"/>
  <c r="BX90" i="46"/>
  <c r="CF90" i="46"/>
  <c r="BV91" i="46"/>
  <c r="CD91" i="46"/>
  <c r="BT92" i="46"/>
  <c r="CB92" i="46"/>
  <c r="CF78" i="46"/>
  <c r="BR84" i="46"/>
  <c r="CF85" i="46"/>
  <c r="BZ87" i="46"/>
  <c r="BT89" i="46"/>
  <c r="CG90" i="46"/>
  <c r="CF92" i="46"/>
  <c r="BW93" i="46"/>
  <c r="CH93" i="46"/>
  <c r="BS94" i="46"/>
  <c r="CA94" i="46"/>
  <c r="BP95" i="46"/>
  <c r="BX95" i="46"/>
  <c r="CF95" i="46"/>
  <c r="BU96" i="46"/>
  <c r="CC96" i="46"/>
  <c r="BR97" i="46"/>
  <c r="BZ97" i="46"/>
  <c r="CH97" i="46"/>
  <c r="BW98" i="46"/>
  <c r="CE98" i="46"/>
  <c r="BU99" i="46"/>
  <c r="CC99" i="46"/>
  <c r="BS100" i="46"/>
  <c r="CA100" i="46"/>
  <c r="BQ101" i="46"/>
  <c r="BY101" i="46"/>
  <c r="CG101" i="46"/>
  <c r="BV102" i="46"/>
  <c r="CD102" i="46"/>
  <c r="CG78" i="46"/>
  <c r="BS84" i="46"/>
  <c r="CG85" i="46"/>
  <c r="CA87" i="46"/>
  <c r="BU89" i="46"/>
  <c r="CH90" i="46"/>
  <c r="BP91" i="46"/>
  <c r="BX93" i="46"/>
  <c r="BT94" i="46"/>
  <c r="CB94" i="46"/>
  <c r="BQ95" i="46"/>
  <c r="BY95" i="46"/>
  <c r="CG95" i="46"/>
  <c r="BV96" i="46"/>
  <c r="CD96" i="46"/>
  <c r="BS97" i="46"/>
  <c r="CA97" i="46"/>
  <c r="BP98" i="46"/>
  <c r="BX98" i="46"/>
  <c r="CF98" i="46"/>
  <c r="CB82" i="46"/>
  <c r="CA83" i="46"/>
  <c r="BZ84" i="46"/>
  <c r="BU86" i="46"/>
  <c r="CH87" i="46"/>
  <c r="CB89" i="46"/>
  <c r="BW91" i="46"/>
  <c r="BP92" i="46"/>
  <c r="BZ93" i="46"/>
  <c r="BU94" i="46"/>
  <c r="CC94" i="46"/>
  <c r="BR95" i="46"/>
  <c r="BZ95" i="46"/>
  <c r="CH95" i="46"/>
  <c r="BW96" i="46"/>
  <c r="CE96" i="46"/>
  <c r="BT97" i="46"/>
  <c r="CB97" i="46"/>
  <c r="BQ98" i="46"/>
  <c r="BY98" i="46"/>
  <c r="CG98" i="46"/>
  <c r="BW99" i="46"/>
  <c r="CE99" i="46"/>
  <c r="BU100" i="46"/>
  <c r="CC100" i="46"/>
  <c r="BS101" i="46"/>
  <c r="CA101" i="46"/>
  <c r="BP81" i="46"/>
  <c r="CC82" i="46"/>
  <c r="CC83" i="46"/>
  <c r="CA84" i="46"/>
  <c r="BV86" i="46"/>
  <c r="BP88" i="46"/>
  <c r="CC89" i="46"/>
  <c r="BX91" i="46"/>
  <c r="BU92" i="46"/>
  <c r="BP93" i="46"/>
  <c r="CA93" i="46"/>
  <c r="BV94" i="46"/>
  <c r="CD94" i="46"/>
  <c r="BS95" i="46"/>
  <c r="CA95" i="46"/>
  <c r="BP96" i="46"/>
  <c r="BX96" i="46"/>
  <c r="CF96" i="46"/>
  <c r="BU97" i="46"/>
  <c r="CC97" i="46"/>
  <c r="BR98" i="46"/>
  <c r="BZ98" i="46"/>
  <c r="CH98" i="46"/>
  <c r="BP99" i="46"/>
  <c r="BX99" i="46"/>
  <c r="CF99" i="46"/>
  <c r="BV100" i="46"/>
  <c r="CD100" i="46"/>
  <c r="BT101" i="46"/>
  <c r="CB101" i="46"/>
  <c r="BU79" i="46"/>
  <c r="CH80" i="46"/>
  <c r="CH84" i="46"/>
  <c r="BP85" i="46"/>
  <c r="CC86" i="46"/>
  <c r="BW88" i="46"/>
  <c r="BQ90" i="46"/>
  <c r="CE91" i="46"/>
  <c r="BV92" i="46"/>
  <c r="BR93" i="46"/>
  <c r="CB93" i="46"/>
  <c r="BW94" i="46"/>
  <c r="CE94" i="46"/>
  <c r="BT95" i="46"/>
  <c r="CB95" i="46"/>
  <c r="BQ96" i="46"/>
  <c r="BY96" i="46"/>
  <c r="CG96" i="46"/>
  <c r="BV97" i="46"/>
  <c r="CD97" i="46"/>
  <c r="BS98" i="46"/>
  <c r="CA98" i="46"/>
  <c r="BQ99" i="46"/>
  <c r="BY99" i="46"/>
  <c r="CG99" i="46"/>
  <c r="BW100" i="46"/>
  <c r="CE100" i="46"/>
  <c r="BU101" i="46"/>
  <c r="CC101" i="46"/>
  <c r="BV79" i="46"/>
  <c r="BQ85" i="46"/>
  <c r="CD86" i="46"/>
  <c r="BX88" i="46"/>
  <c r="BR90" i="46"/>
  <c r="CF91" i="46"/>
  <c r="BX92" i="46"/>
  <c r="BS93" i="46"/>
  <c r="CD93" i="46"/>
  <c r="BP94" i="46"/>
  <c r="BX94" i="46"/>
  <c r="CF94" i="46"/>
  <c r="BU95" i="46"/>
  <c r="CC95" i="46"/>
  <c r="BR96" i="46"/>
  <c r="BZ96" i="46"/>
  <c r="CH96" i="46"/>
  <c r="BW97" i="46"/>
  <c r="CE97" i="46"/>
  <c r="BT98" i="46"/>
  <c r="CB98" i="46"/>
  <c r="BR99" i="46"/>
  <c r="BZ99" i="46"/>
  <c r="CH99" i="46"/>
  <c r="BP100" i="46"/>
  <c r="BX100" i="46"/>
  <c r="CF100" i="46"/>
  <c r="BV101" i="46"/>
  <c r="CD101" i="46"/>
  <c r="CB77" i="46"/>
  <c r="CE93" i="46"/>
  <c r="BY94" i="46"/>
  <c r="BS96" i="46"/>
  <c r="CF97" i="46"/>
  <c r="BT99" i="46"/>
  <c r="CH100" i="46"/>
  <c r="BZ101" i="46"/>
  <c r="BQ102" i="46"/>
  <c r="BZ102" i="46"/>
  <c r="BT103" i="46"/>
  <c r="CB103" i="46"/>
  <c r="BQ104" i="46"/>
  <c r="BY104" i="46"/>
  <c r="CG104" i="46"/>
  <c r="BV105" i="46"/>
  <c r="CD105" i="46"/>
  <c r="BS106" i="46"/>
  <c r="CA106" i="46"/>
  <c r="BQ107" i="46"/>
  <c r="BY107" i="46"/>
  <c r="CG107" i="46"/>
  <c r="BW108" i="46"/>
  <c r="CE108" i="46"/>
  <c r="BU109" i="46"/>
  <c r="CC109" i="46"/>
  <c r="BR110" i="46"/>
  <c r="CC77" i="46"/>
  <c r="CF93" i="46"/>
  <c r="BZ94" i="46"/>
  <c r="BT96" i="46"/>
  <c r="CG97" i="46"/>
  <c r="BV99" i="46"/>
  <c r="BQ100" i="46"/>
  <c r="CE101" i="46"/>
  <c r="BR102" i="46"/>
  <c r="CA102" i="46"/>
  <c r="BU103" i="46"/>
  <c r="CC103" i="46"/>
  <c r="BR104" i="46"/>
  <c r="BZ104" i="46"/>
  <c r="CH104" i="46"/>
  <c r="BW105" i="46"/>
  <c r="CE105" i="46"/>
  <c r="BT106" i="46"/>
  <c r="CB106" i="46"/>
  <c r="BR107" i="46"/>
  <c r="BZ107" i="46"/>
  <c r="BY90" i="46"/>
  <c r="CC92" i="46"/>
  <c r="CG94" i="46"/>
  <c r="CA96" i="46"/>
  <c r="BU98" i="46"/>
  <c r="CA99" i="46"/>
  <c r="BR100" i="46"/>
  <c r="CF101" i="46"/>
  <c r="BS102" i="46"/>
  <c r="CB102" i="46"/>
  <c r="BV103" i="46"/>
  <c r="CD103" i="46"/>
  <c r="BS104" i="46"/>
  <c r="CA104" i="46"/>
  <c r="BP105" i="46"/>
  <c r="BX105" i="46"/>
  <c r="CF105" i="46"/>
  <c r="BU106" i="46"/>
  <c r="CC106" i="46"/>
  <c r="BS107" i="46"/>
  <c r="CA107" i="46"/>
  <c r="BQ108" i="46"/>
  <c r="BY108" i="46"/>
  <c r="CG108" i="46"/>
  <c r="BW109" i="46"/>
  <c r="CE109" i="46"/>
  <c r="BZ90" i="46"/>
  <c r="CD92" i="46"/>
  <c r="CH94" i="46"/>
  <c r="CB96" i="46"/>
  <c r="BV98" i="46"/>
  <c r="CB99" i="46"/>
  <c r="BT100" i="46"/>
  <c r="CH101" i="46"/>
  <c r="BT102" i="46"/>
  <c r="CC102" i="46"/>
  <c r="BW103" i="46"/>
  <c r="CE103" i="46"/>
  <c r="BT104" i="46"/>
  <c r="CB104" i="46"/>
  <c r="BQ105" i="46"/>
  <c r="BY105" i="46"/>
  <c r="CG105" i="46"/>
  <c r="BV106" i="46"/>
  <c r="CD106" i="46"/>
  <c r="BT107" i="46"/>
  <c r="CB107" i="46"/>
  <c r="BR108" i="46"/>
  <c r="BZ108" i="46"/>
  <c r="CH108" i="46"/>
  <c r="BP109" i="46"/>
  <c r="BX109" i="46"/>
  <c r="CF109" i="46"/>
  <c r="BR87" i="46"/>
  <c r="CE88" i="46"/>
  <c r="BV95" i="46"/>
  <c r="BP97" i="46"/>
  <c r="CC98" i="46"/>
  <c r="CD99" i="46"/>
  <c r="BY100" i="46"/>
  <c r="BP101" i="46"/>
  <c r="BU102" i="46"/>
  <c r="CE102" i="46"/>
  <c r="BP103" i="46"/>
  <c r="BX103" i="46"/>
  <c r="CF103" i="46"/>
  <c r="BU104" i="46"/>
  <c r="CC104" i="46"/>
  <c r="BR105" i="46"/>
  <c r="BZ105" i="46"/>
  <c r="CH105" i="46"/>
  <c r="BW106" i="46"/>
  <c r="CE106" i="46"/>
  <c r="BU107" i="46"/>
  <c r="CC107" i="46"/>
  <c r="BS108" i="46"/>
  <c r="CA108" i="46"/>
  <c r="BQ109" i="46"/>
  <c r="BY109" i="46"/>
  <c r="CG109" i="46"/>
  <c r="BV110" i="46"/>
  <c r="BS87" i="46"/>
  <c r="CF88" i="46"/>
  <c r="BW95" i="46"/>
  <c r="BQ97" i="46"/>
  <c r="CD98" i="46"/>
  <c r="BZ100" i="46"/>
  <c r="BR101" i="46"/>
  <c r="BW102" i="46"/>
  <c r="CF102" i="46"/>
  <c r="BQ103" i="46"/>
  <c r="BY103" i="46"/>
  <c r="CG103" i="46"/>
  <c r="BV104" i="46"/>
  <c r="CD104" i="46"/>
  <c r="BS105" i="46"/>
  <c r="CA105" i="46"/>
  <c r="BP106" i="46"/>
  <c r="BX106" i="46"/>
  <c r="CF106" i="46"/>
  <c r="BV107" i="46"/>
  <c r="CD107" i="46"/>
  <c r="BT108" i="46"/>
  <c r="CB108" i="46"/>
  <c r="BR109" i="46"/>
  <c r="BZ109" i="46"/>
  <c r="CH109" i="46"/>
  <c r="BW110" i="46"/>
  <c r="CE110" i="46"/>
  <c r="BX97" i="46"/>
  <c r="CH103" i="46"/>
  <c r="CB105" i="46"/>
  <c r="BW107" i="46"/>
  <c r="BP108" i="46"/>
  <c r="CD109" i="46"/>
  <c r="BZ110" i="46"/>
  <c r="BU111" i="46"/>
  <c r="CC111" i="46"/>
  <c r="BR112" i="46"/>
  <c r="BZ112" i="46"/>
  <c r="CH112" i="46"/>
  <c r="BW113" i="46"/>
  <c r="CE113" i="46"/>
  <c r="BT114" i="46"/>
  <c r="CB114" i="46"/>
  <c r="BR115" i="46"/>
  <c r="BZ115" i="46"/>
  <c r="CH115" i="46"/>
  <c r="BP116" i="46"/>
  <c r="BX116" i="46"/>
  <c r="CF116" i="46"/>
  <c r="BV117" i="46"/>
  <c r="CD117" i="46"/>
  <c r="BS118" i="46"/>
  <c r="CA118" i="46"/>
  <c r="BY97" i="46"/>
  <c r="BP104" i="46"/>
  <c r="CC105" i="46"/>
  <c r="BX107" i="46"/>
  <c r="BU108" i="46"/>
  <c r="BP110" i="46"/>
  <c r="CA110" i="46"/>
  <c r="BV111" i="46"/>
  <c r="CD111" i="46"/>
  <c r="BS112" i="46"/>
  <c r="CA112" i="46"/>
  <c r="BP113" i="46"/>
  <c r="BX113" i="46"/>
  <c r="CF113" i="46"/>
  <c r="BU114" i="46"/>
  <c r="CC114" i="46"/>
  <c r="BS115" i="46"/>
  <c r="CA115" i="46"/>
  <c r="BQ94" i="46"/>
  <c r="CD95" i="46"/>
  <c r="CB100" i="46"/>
  <c r="BW104" i="46"/>
  <c r="BQ106" i="46"/>
  <c r="CE107" i="46"/>
  <c r="BV108" i="46"/>
  <c r="BQ110" i="46"/>
  <c r="CB110" i="46"/>
  <c r="BW111" i="46"/>
  <c r="CE111" i="46"/>
  <c r="BT112" i="46"/>
  <c r="CB112" i="46"/>
  <c r="BQ113" i="46"/>
  <c r="BY113" i="46"/>
  <c r="CG113" i="46"/>
  <c r="BV114" i="46"/>
  <c r="CD114" i="46"/>
  <c r="BT115" i="46"/>
  <c r="CB115" i="46"/>
  <c r="BR116" i="46"/>
  <c r="BZ116" i="46"/>
  <c r="CH116" i="46"/>
  <c r="BP117" i="46"/>
  <c r="BX117" i="46"/>
  <c r="CF117" i="46"/>
  <c r="BU118" i="46"/>
  <c r="CC118" i="46"/>
  <c r="BR94" i="46"/>
  <c r="CE95" i="46"/>
  <c r="CG100" i="46"/>
  <c r="BP102" i="46"/>
  <c r="BX104" i="46"/>
  <c r="BR106" i="46"/>
  <c r="CF107" i="46"/>
  <c r="BX108" i="46"/>
  <c r="BS109" i="46"/>
  <c r="BS110" i="46"/>
  <c r="CC110" i="46"/>
  <c r="BP111" i="46"/>
  <c r="BX111" i="46"/>
  <c r="CF111" i="46"/>
  <c r="BU112" i="46"/>
  <c r="CC112" i="46"/>
  <c r="BR113" i="46"/>
  <c r="BZ113" i="46"/>
  <c r="CH113" i="46"/>
  <c r="BW114" i="46"/>
  <c r="CE114" i="46"/>
  <c r="BU115" i="46"/>
  <c r="CC115" i="46"/>
  <c r="BS116" i="46"/>
  <c r="CA116" i="46"/>
  <c r="BQ117" i="46"/>
  <c r="BY117" i="46"/>
  <c r="CG117" i="46"/>
  <c r="BV118" i="46"/>
  <c r="CD118" i="46"/>
  <c r="BX85" i="46"/>
  <c r="BT93" i="46"/>
  <c r="BW101" i="46"/>
  <c r="BX102" i="46"/>
  <c r="BR103" i="46"/>
  <c r="CE104" i="46"/>
  <c r="BY106" i="46"/>
  <c r="CH107" i="46"/>
  <c r="CC108" i="46"/>
  <c r="BT109" i="46"/>
  <c r="BT110" i="46"/>
  <c r="CD110" i="46"/>
  <c r="BQ111" i="46"/>
  <c r="BY111" i="46"/>
  <c r="CG111" i="46"/>
  <c r="BV112" i="46"/>
  <c r="CD112" i="46"/>
  <c r="BS113" i="46"/>
  <c r="CA113" i="46"/>
  <c r="BP114" i="46"/>
  <c r="BX114" i="46"/>
  <c r="CF114" i="46"/>
  <c r="BV115" i="46"/>
  <c r="CD115" i="46"/>
  <c r="BT116" i="46"/>
  <c r="CB116" i="46"/>
  <c r="BR117" i="46"/>
  <c r="BZ117" i="46"/>
  <c r="CH117" i="46"/>
  <c r="BW118" i="46"/>
  <c r="CE118" i="46"/>
  <c r="BY85" i="46"/>
  <c r="BV93" i="46"/>
  <c r="BX101" i="46"/>
  <c r="BY102" i="46"/>
  <c r="BS103" i="46"/>
  <c r="CF104" i="46"/>
  <c r="BZ106" i="46"/>
  <c r="CD108" i="46"/>
  <c r="BV109" i="46"/>
  <c r="BU110" i="46"/>
  <c r="CF110" i="46"/>
  <c r="BR111" i="46"/>
  <c r="BZ111" i="46"/>
  <c r="CH111" i="46"/>
  <c r="BW112" i="46"/>
  <c r="CE112" i="46"/>
  <c r="BT113" i="46"/>
  <c r="CB113" i="46"/>
  <c r="BQ114" i="46"/>
  <c r="BY114" i="46"/>
  <c r="CG114" i="46"/>
  <c r="BW115" i="46"/>
  <c r="CE115" i="46"/>
  <c r="BU116" i="46"/>
  <c r="CC116" i="46"/>
  <c r="BS117" i="46"/>
  <c r="CA117" i="46"/>
  <c r="BP118" i="46"/>
  <c r="BX118" i="46"/>
  <c r="CF118" i="46"/>
  <c r="CG102" i="46"/>
  <c r="CA109" i="46"/>
  <c r="CA111" i="46"/>
  <c r="BU113" i="46"/>
  <c r="CH114" i="46"/>
  <c r="BP115" i="46"/>
  <c r="CC117" i="46"/>
  <c r="BT118" i="46"/>
  <c r="BP119" i="46"/>
  <c r="BX119" i="46"/>
  <c r="CF119" i="46"/>
  <c r="BU120" i="46"/>
  <c r="CC120" i="46"/>
  <c r="BR121" i="46"/>
  <c r="BZ121" i="46"/>
  <c r="CH121" i="46"/>
  <c r="BW122" i="46"/>
  <c r="CE122" i="46"/>
  <c r="BU123" i="46"/>
  <c r="CC123" i="46"/>
  <c r="BS124" i="46"/>
  <c r="CA124" i="46"/>
  <c r="BQ125" i="46"/>
  <c r="BY125" i="46"/>
  <c r="CG125" i="46"/>
  <c r="BV126" i="46"/>
  <c r="CD126" i="46"/>
  <c r="BS127" i="46"/>
  <c r="CA127" i="46"/>
  <c r="BP128" i="46"/>
  <c r="BX128" i="46"/>
  <c r="CF128" i="46"/>
  <c r="CH102" i="46"/>
  <c r="CB109" i="46"/>
  <c r="CB111" i="46"/>
  <c r="BV113" i="46"/>
  <c r="BQ115" i="46"/>
  <c r="BQ116" i="46"/>
  <c r="CE117" i="46"/>
  <c r="BY118" i="46"/>
  <c r="BQ119" i="46"/>
  <c r="BY119" i="46"/>
  <c r="CG119" i="46"/>
  <c r="BV120" i="46"/>
  <c r="CD120" i="46"/>
  <c r="BS121" i="46"/>
  <c r="CA121" i="46"/>
  <c r="BP122" i="46"/>
  <c r="BX122" i="46"/>
  <c r="CF122" i="46"/>
  <c r="BV123" i="46"/>
  <c r="CD123" i="46"/>
  <c r="BT124" i="46"/>
  <c r="CB124" i="46"/>
  <c r="BP112" i="46"/>
  <c r="CC113" i="46"/>
  <c r="BX115" i="46"/>
  <c r="BV116" i="46"/>
  <c r="BZ118" i="46"/>
  <c r="BR119" i="46"/>
  <c r="BZ119" i="46"/>
  <c r="CH119" i="46"/>
  <c r="BW120" i="46"/>
  <c r="CE120" i="46"/>
  <c r="BT121" i="46"/>
  <c r="CB121" i="46"/>
  <c r="BQ122" i="46"/>
  <c r="BY122" i="46"/>
  <c r="CG122" i="46"/>
  <c r="BW123" i="46"/>
  <c r="CE123" i="46"/>
  <c r="BU124" i="46"/>
  <c r="CC124" i="46"/>
  <c r="BS125" i="46"/>
  <c r="CA125" i="46"/>
  <c r="BP126" i="46"/>
  <c r="BX126" i="46"/>
  <c r="CF126" i="46"/>
  <c r="BU127" i="46"/>
  <c r="CC127" i="46"/>
  <c r="BP107" i="46"/>
  <c r="BQ112" i="46"/>
  <c r="CD113" i="46"/>
  <c r="BY115" i="46"/>
  <c r="BW116" i="46"/>
  <c r="CB118" i="46"/>
  <c r="BS119" i="46"/>
  <c r="CA119" i="46"/>
  <c r="BP120" i="46"/>
  <c r="BX120" i="46"/>
  <c r="CF120" i="46"/>
  <c r="BU121" i="46"/>
  <c r="CC121" i="46"/>
  <c r="BR122" i="46"/>
  <c r="BZ122" i="46"/>
  <c r="CH122" i="46"/>
  <c r="BP123" i="46"/>
  <c r="BX123" i="46"/>
  <c r="CF123" i="46"/>
  <c r="BV124" i="46"/>
  <c r="CD124" i="46"/>
  <c r="BT125" i="46"/>
  <c r="CB125" i="46"/>
  <c r="BQ126" i="46"/>
  <c r="BY126" i="46"/>
  <c r="CG126" i="46"/>
  <c r="BV127" i="46"/>
  <c r="CD127" i="46"/>
  <c r="BT105" i="46"/>
  <c r="CG106" i="46"/>
  <c r="BX110" i="46"/>
  <c r="BX112" i="46"/>
  <c r="BR114" i="46"/>
  <c r="CF115" i="46"/>
  <c r="BY116" i="46"/>
  <c r="BT117" i="46"/>
  <c r="CG118" i="46"/>
  <c r="BT119" i="46"/>
  <c r="CB119" i="46"/>
  <c r="BQ120" i="46"/>
  <c r="BY120" i="46"/>
  <c r="CG120" i="46"/>
  <c r="BV121" i="46"/>
  <c r="CD121" i="46"/>
  <c r="BS122" i="46"/>
  <c r="CA122" i="46"/>
  <c r="BQ123" i="46"/>
  <c r="BY123" i="46"/>
  <c r="CG123" i="46"/>
  <c r="BW124" i="46"/>
  <c r="CE124" i="46"/>
  <c r="BU125" i="46"/>
  <c r="CC125" i="46"/>
  <c r="BR126" i="46"/>
  <c r="BZ126" i="46"/>
  <c r="CH126" i="46"/>
  <c r="BU105" i="46"/>
  <c r="CH106" i="46"/>
  <c r="BY110" i="46"/>
  <c r="BY112" i="46"/>
  <c r="BS114" i="46"/>
  <c r="CG115" i="46"/>
  <c r="CD116" i="46"/>
  <c r="BU117" i="46"/>
  <c r="CH118" i="46"/>
  <c r="BU119" i="46"/>
  <c r="CC119" i="46"/>
  <c r="BR120" i="46"/>
  <c r="BZ120" i="46"/>
  <c r="CH120" i="46"/>
  <c r="BW121" i="46"/>
  <c r="CE121" i="46"/>
  <c r="BT122" i="46"/>
  <c r="CB122" i="46"/>
  <c r="BR123" i="46"/>
  <c r="BZ123" i="46"/>
  <c r="CH123" i="46"/>
  <c r="BP124" i="46"/>
  <c r="BX124" i="46"/>
  <c r="CF124" i="46"/>
  <c r="BV125" i="46"/>
  <c r="CD125" i="46"/>
  <c r="BS126" i="46"/>
  <c r="CA126" i="46"/>
  <c r="CF108" i="46"/>
  <c r="BV119" i="46"/>
  <c r="BP121" i="46"/>
  <c r="CC122" i="46"/>
  <c r="BY124" i="46"/>
  <c r="BR125" i="46"/>
  <c r="CE126" i="46"/>
  <c r="BX127" i="46"/>
  <c r="BY128" i="46"/>
  <c r="CH128" i="46"/>
  <c r="BT129" i="46"/>
  <c r="CB129" i="46"/>
  <c r="BQ130" i="46"/>
  <c r="BY130" i="46"/>
  <c r="CG130" i="46"/>
  <c r="BW131" i="46"/>
  <c r="CE131" i="46"/>
  <c r="CG128" i="46"/>
  <c r="BW119" i="46"/>
  <c r="BQ121" i="46"/>
  <c r="CD122" i="46"/>
  <c r="BZ124" i="46"/>
  <c r="BW125" i="46"/>
  <c r="BY127" i="46"/>
  <c r="BQ128" i="46"/>
  <c r="BZ128" i="46"/>
  <c r="BU129" i="46"/>
  <c r="CC129" i="46"/>
  <c r="BR130" i="46"/>
  <c r="BZ130" i="46"/>
  <c r="CH130" i="46"/>
  <c r="BP131" i="46"/>
  <c r="BX131" i="46"/>
  <c r="CF131" i="46"/>
  <c r="BU131" i="46"/>
  <c r="BX130" i="46"/>
  <c r="BZ114" i="46"/>
  <c r="CE116" i="46"/>
  <c r="CD119" i="46"/>
  <c r="BX121" i="46"/>
  <c r="BS123" i="46"/>
  <c r="CG124" i="46"/>
  <c r="BX125" i="46"/>
  <c r="BZ127" i="46"/>
  <c r="BR128" i="46"/>
  <c r="CA128" i="46"/>
  <c r="BV129" i="46"/>
  <c r="CD129" i="46"/>
  <c r="BS130" i="46"/>
  <c r="CA130" i="46"/>
  <c r="BQ131" i="46"/>
  <c r="BY131" i="46"/>
  <c r="CG131" i="46"/>
  <c r="BV128" i="46"/>
  <c r="BZ129" i="46"/>
  <c r="CC131" i="46"/>
  <c r="CB120" i="46"/>
  <c r="BV131" i="46"/>
  <c r="BS99" i="46"/>
  <c r="CA114" i="46"/>
  <c r="CG116" i="46"/>
  <c r="CE119" i="46"/>
  <c r="BY121" i="46"/>
  <c r="BT123" i="46"/>
  <c r="CH124" i="46"/>
  <c r="BZ125" i="46"/>
  <c r="BT126" i="46"/>
  <c r="BP127" i="46"/>
  <c r="CB127" i="46"/>
  <c r="BS128" i="46"/>
  <c r="CB128" i="46"/>
  <c r="BW129" i="46"/>
  <c r="CE129" i="46"/>
  <c r="BT130" i="46"/>
  <c r="CB130" i="46"/>
  <c r="BR131" i="46"/>
  <c r="BZ131" i="46"/>
  <c r="CH131" i="46"/>
  <c r="CG110" i="46"/>
  <c r="CA120" i="46"/>
  <c r="BQ124" i="46"/>
  <c r="CE128" i="46"/>
  <c r="CH129" i="46"/>
  <c r="CA103" i="46"/>
  <c r="BR118" i="46"/>
  <c r="BV122" i="46"/>
  <c r="BR124" i="46"/>
  <c r="BP125" i="46"/>
  <c r="BW127" i="46"/>
  <c r="BW128" i="46"/>
  <c r="BS129" i="46"/>
  <c r="CD131" i="46"/>
  <c r="BS111" i="46"/>
  <c r="CF112" i="46"/>
  <c r="BW117" i="46"/>
  <c r="BS120" i="46"/>
  <c r="CF121" i="46"/>
  <c r="CA123" i="46"/>
  <c r="CE125" i="46"/>
  <c r="BU126" i="46"/>
  <c r="BQ127" i="46"/>
  <c r="CE127" i="46"/>
  <c r="BT128" i="46"/>
  <c r="CC128" i="46"/>
  <c r="BP129" i="46"/>
  <c r="BX129" i="46"/>
  <c r="CF129" i="46"/>
  <c r="BU130" i="46"/>
  <c r="CC130" i="46"/>
  <c r="BS131" i="46"/>
  <c r="CA131" i="46"/>
  <c r="BQ118" i="46"/>
  <c r="BT127" i="46"/>
  <c r="BR129" i="46"/>
  <c r="BW130" i="46"/>
  <c r="CH127" i="46"/>
  <c r="CF130" i="46"/>
  <c r="BT111" i="46"/>
  <c r="CG112" i="46"/>
  <c r="CB117" i="46"/>
  <c r="BT120" i="46"/>
  <c r="CG121" i="46"/>
  <c r="CB123" i="46"/>
  <c r="CF125" i="46"/>
  <c r="BW126" i="46"/>
  <c r="BR127" i="46"/>
  <c r="CF127" i="46"/>
  <c r="BU128" i="46"/>
  <c r="CD128" i="46"/>
  <c r="BQ129" i="46"/>
  <c r="BY129" i="46"/>
  <c r="CG129" i="46"/>
  <c r="BV130" i="46"/>
  <c r="CD130" i="46"/>
  <c r="BT131" i="46"/>
  <c r="CB131" i="46"/>
  <c r="BZ103" i="46"/>
  <c r="BU122" i="46"/>
  <c r="CH125" i="46"/>
  <c r="CB126" i="46"/>
  <c r="CG127" i="46"/>
  <c r="CE130" i="46"/>
  <c r="CH110" i="46"/>
  <c r="CC126" i="46"/>
  <c r="CA129" i="46"/>
  <c r="BP130" i="46"/>
  <c r="DQ15" i="46"/>
  <c r="DR16" i="46"/>
  <c r="DZ16" i="46"/>
  <c r="DR18" i="46"/>
  <c r="DZ18" i="46"/>
  <c r="DV19" i="46"/>
  <c r="DR20" i="46"/>
  <c r="DZ20" i="46"/>
  <c r="DV21" i="46"/>
  <c r="DR22" i="46"/>
  <c r="DZ22" i="46"/>
  <c r="DV23" i="46"/>
  <c r="DR24" i="46"/>
  <c r="DZ24" i="46"/>
  <c r="DV25" i="46"/>
  <c r="DR26" i="46"/>
  <c r="DZ26" i="46"/>
  <c r="DV27" i="46"/>
  <c r="DR28" i="46"/>
  <c r="DZ28" i="46"/>
  <c r="DV29" i="46"/>
  <c r="DR30" i="46"/>
  <c r="DZ30" i="46"/>
  <c r="DV31" i="46"/>
  <c r="DR32" i="46"/>
  <c r="DZ32" i="46"/>
  <c r="DV33" i="46"/>
  <c r="DR34" i="46"/>
  <c r="DZ34" i="46"/>
  <c r="DV35" i="46"/>
  <c r="DR36" i="46"/>
  <c r="DZ36" i="46"/>
  <c r="DV37" i="46"/>
  <c r="DR38" i="46"/>
  <c r="DZ38" i="46"/>
  <c r="DV39" i="46"/>
  <c r="DR40" i="46"/>
  <c r="DZ40" i="46"/>
  <c r="DV41" i="46"/>
  <c r="DR42" i="46"/>
  <c r="DZ42" i="46"/>
  <c r="DV43" i="46"/>
  <c r="DR44" i="46"/>
  <c r="DZ44" i="46"/>
  <c r="DV45" i="46"/>
  <c r="DR46" i="46"/>
  <c r="DZ46" i="46"/>
  <c r="DV47" i="46"/>
  <c r="DR48" i="46"/>
  <c r="DZ48" i="46"/>
  <c r="DV49" i="46"/>
  <c r="DR50" i="46"/>
  <c r="DZ50" i="46"/>
  <c r="DV51" i="46"/>
  <c r="DR52" i="46"/>
  <c r="DZ52" i="46"/>
  <c r="DV53" i="46"/>
  <c r="DS15" i="46"/>
  <c r="DO16" i="46"/>
  <c r="DW16" i="46"/>
  <c r="DO18" i="46"/>
  <c r="DW18" i="46"/>
  <c r="DS19" i="46"/>
  <c r="DO20" i="46"/>
  <c r="DW20" i="46"/>
  <c r="DS21" i="46"/>
  <c r="DO22" i="46"/>
  <c r="DW22" i="46"/>
  <c r="DS23" i="46"/>
  <c r="DO24" i="46"/>
  <c r="DW24" i="46"/>
  <c r="DS25" i="46"/>
  <c r="DO26" i="46"/>
  <c r="DW26" i="46"/>
  <c r="DS27" i="46"/>
  <c r="DO28" i="46"/>
  <c r="DW28" i="46"/>
  <c r="DS29" i="46"/>
  <c r="DO30" i="46"/>
  <c r="DW30" i="46"/>
  <c r="DS31" i="46"/>
  <c r="DO32" i="46"/>
  <c r="DW32" i="46"/>
  <c r="DS33" i="46"/>
  <c r="DO34" i="46"/>
  <c r="DW34" i="46"/>
  <c r="DS35" i="46"/>
  <c r="DO36" i="46"/>
  <c r="DW36" i="46"/>
  <c r="DS37" i="46"/>
  <c r="DO38" i="46"/>
  <c r="DW38" i="46"/>
  <c r="DS39" i="46"/>
  <c r="DO40" i="46"/>
  <c r="DW40" i="46"/>
  <c r="DS41" i="46"/>
  <c r="DO42" i="46"/>
  <c r="DW42" i="46"/>
  <c r="DS43" i="46"/>
  <c r="DO44" i="46"/>
  <c r="DW44" i="46"/>
  <c r="DS45" i="46"/>
  <c r="DO46" i="46"/>
  <c r="DW46" i="46"/>
  <c r="DS47" i="46"/>
  <c r="DO48" i="46"/>
  <c r="DW48" i="46"/>
  <c r="DS49" i="46"/>
  <c r="DO50" i="46"/>
  <c r="DW50" i="46"/>
  <c r="DS51" i="46"/>
  <c r="DO52" i="46"/>
  <c r="DW52" i="46"/>
  <c r="DS53" i="46"/>
  <c r="DT15" i="46"/>
  <c r="DP16" i="46"/>
  <c r="DX16" i="46"/>
  <c r="DP18" i="46"/>
  <c r="DX18" i="46"/>
  <c r="DT19" i="46"/>
  <c r="DP20" i="46"/>
  <c r="DX20" i="46"/>
  <c r="DT21" i="46"/>
  <c r="DP22" i="46"/>
  <c r="DX22" i="46"/>
  <c r="DT23" i="46"/>
  <c r="DP24" i="46"/>
  <c r="DX24" i="46"/>
  <c r="DT25" i="46"/>
  <c r="DP26" i="46"/>
  <c r="DX26" i="46"/>
  <c r="DT27" i="46"/>
  <c r="DP28" i="46"/>
  <c r="DX28" i="46"/>
  <c r="DT29" i="46"/>
  <c r="DP30" i="46"/>
  <c r="DX30" i="46"/>
  <c r="DT31" i="46"/>
  <c r="DP32" i="46"/>
  <c r="DX32" i="46"/>
  <c r="DT33" i="46"/>
  <c r="DP34" i="46"/>
  <c r="DX34" i="46"/>
  <c r="DT35" i="46"/>
  <c r="DP36" i="46"/>
  <c r="DX36" i="46"/>
  <c r="DT37" i="46"/>
  <c r="DP38" i="46"/>
  <c r="DX38" i="46"/>
  <c r="DT39" i="46"/>
  <c r="DP40" i="46"/>
  <c r="DX40" i="46"/>
  <c r="DT41" i="46"/>
  <c r="DP42" i="46"/>
  <c r="DX42" i="46"/>
  <c r="DT43" i="46"/>
  <c r="DP44" i="46"/>
  <c r="DX44" i="46"/>
  <c r="DT45" i="46"/>
  <c r="DP46" i="46"/>
  <c r="DX46" i="46"/>
  <c r="DT47" i="46"/>
  <c r="DP48" i="46"/>
  <c r="DX48" i="46"/>
  <c r="DT49" i="46"/>
  <c r="DP50" i="46"/>
  <c r="DX50" i="46"/>
  <c r="DT51" i="46"/>
  <c r="DP52" i="46"/>
  <c r="DX52" i="46"/>
  <c r="DT53" i="46"/>
  <c r="DU15" i="46"/>
  <c r="DQ16" i="46"/>
  <c r="DY16" i="46"/>
  <c r="DQ18" i="46"/>
  <c r="DY18" i="46"/>
  <c r="DU19" i="46"/>
  <c r="DQ20" i="46"/>
  <c r="DY20" i="46"/>
  <c r="DU21" i="46"/>
  <c r="DQ22" i="46"/>
  <c r="DY22" i="46"/>
  <c r="DU23" i="46"/>
  <c r="DQ24" i="46"/>
  <c r="DY24" i="46"/>
  <c r="DU25" i="46"/>
  <c r="DQ26" i="46"/>
  <c r="DY26" i="46"/>
  <c r="DU27" i="46"/>
  <c r="DQ28" i="46"/>
  <c r="DY28" i="46"/>
  <c r="DU29" i="46"/>
  <c r="DQ30" i="46"/>
  <c r="DY30" i="46"/>
  <c r="DU31" i="46"/>
  <c r="DQ32" i="46"/>
  <c r="DY32" i="46"/>
  <c r="DU33" i="46"/>
  <c r="DQ34" i="46"/>
  <c r="DY34" i="46"/>
  <c r="DU35" i="46"/>
  <c r="DQ36" i="46"/>
  <c r="DY36" i="46"/>
  <c r="DU37" i="46"/>
  <c r="DQ38" i="46"/>
  <c r="DY38" i="46"/>
  <c r="DU39" i="46"/>
  <c r="DQ40" i="46"/>
  <c r="DY40" i="46"/>
  <c r="DU41" i="46"/>
  <c r="DQ42" i="46"/>
  <c r="DY42" i="46"/>
  <c r="DU43" i="46"/>
  <c r="DQ44" i="46"/>
  <c r="DY44" i="46"/>
  <c r="DU45" i="46"/>
  <c r="DQ46" i="46"/>
  <c r="DY46" i="46"/>
  <c r="DU47" i="46"/>
  <c r="DQ48" i="46"/>
  <c r="DY48" i="46"/>
  <c r="DU49" i="46"/>
  <c r="DQ50" i="46"/>
  <c r="DY50" i="46"/>
  <c r="DU51" i="46"/>
  <c r="DQ52" i="46"/>
  <c r="DY52" i="46"/>
  <c r="DU53" i="46"/>
  <c r="DV15" i="46"/>
  <c r="DV16" i="46"/>
  <c r="DV18" i="46"/>
  <c r="DR19" i="46"/>
  <c r="DZ19" i="46"/>
  <c r="DV20" i="46"/>
  <c r="DR21" i="46"/>
  <c r="DZ21" i="46"/>
  <c r="DV22" i="46"/>
  <c r="DR23" i="46"/>
  <c r="DZ23" i="46"/>
  <c r="DV24" i="46"/>
  <c r="DR25" i="46"/>
  <c r="DZ25" i="46"/>
  <c r="DV26" i="46"/>
  <c r="DR27" i="46"/>
  <c r="DZ27" i="46"/>
  <c r="DV28" i="46"/>
  <c r="DR29" i="46"/>
  <c r="DZ29" i="46"/>
  <c r="DV30" i="46"/>
  <c r="DR31" i="46"/>
  <c r="DZ31" i="46"/>
  <c r="DV32" i="46"/>
  <c r="DR33" i="46"/>
  <c r="DZ33" i="46"/>
  <c r="DV34" i="46"/>
  <c r="DR35" i="46"/>
  <c r="DZ35" i="46"/>
  <c r="DV36" i="46"/>
  <c r="DR37" i="46"/>
  <c r="DZ37" i="46"/>
  <c r="DV38" i="46"/>
  <c r="DR39" i="46"/>
  <c r="DZ39" i="46"/>
  <c r="DV40" i="46"/>
  <c r="DR41" i="46"/>
  <c r="DZ41" i="46"/>
  <c r="DV42" i="46"/>
  <c r="DR43" i="46"/>
  <c r="DZ43" i="46"/>
  <c r="DV44" i="46"/>
  <c r="DR45" i="46"/>
  <c r="DZ45" i="46"/>
  <c r="DV46" i="46"/>
  <c r="DR47" i="46"/>
  <c r="DZ47" i="46"/>
  <c r="DV48" i="46"/>
  <c r="DR49" i="46"/>
  <c r="DZ49" i="46"/>
  <c r="DV50" i="46"/>
  <c r="DR51" i="46"/>
  <c r="DZ51" i="46"/>
  <c r="DV52" i="46"/>
  <c r="DR53" i="46"/>
  <c r="DZ53" i="46"/>
  <c r="DZ15" i="46"/>
  <c r="DT16" i="46"/>
  <c r="DT18" i="46"/>
  <c r="DP19" i="46"/>
  <c r="DX19" i="46"/>
  <c r="DT20" i="46"/>
  <c r="DP21" i="46"/>
  <c r="DX21" i="46"/>
  <c r="DT22" i="46"/>
  <c r="DP23" i="46"/>
  <c r="DX23" i="46"/>
  <c r="DT24" i="46"/>
  <c r="DP25" i="46"/>
  <c r="DX25" i="46"/>
  <c r="DT26" i="46"/>
  <c r="DP27" i="46"/>
  <c r="DX27" i="46"/>
  <c r="DT28" i="46"/>
  <c r="DP29" i="46"/>
  <c r="DX29" i="46"/>
  <c r="DT30" i="46"/>
  <c r="DP31" i="46"/>
  <c r="DX31" i="46"/>
  <c r="DT32" i="46"/>
  <c r="DP33" i="46"/>
  <c r="DX33" i="46"/>
  <c r="DT34" i="46"/>
  <c r="DP35" i="46"/>
  <c r="DX35" i="46"/>
  <c r="DT36" i="46"/>
  <c r="DP37" i="46"/>
  <c r="DX37" i="46"/>
  <c r="DT38" i="46"/>
  <c r="DP39" i="46"/>
  <c r="DX39" i="46"/>
  <c r="DT40" i="46"/>
  <c r="DP41" i="46"/>
  <c r="DX41" i="46"/>
  <c r="DT42" i="46"/>
  <c r="DP43" i="46"/>
  <c r="DX43" i="46"/>
  <c r="DT44" i="46"/>
  <c r="DP45" i="46"/>
  <c r="DX45" i="46"/>
  <c r="DT46" i="46"/>
  <c r="DP47" i="46"/>
  <c r="DX47" i="46"/>
  <c r="DT48" i="46"/>
  <c r="DP49" i="46"/>
  <c r="DX49" i="46"/>
  <c r="DT50" i="46"/>
  <c r="DP51" i="46"/>
  <c r="DX51" i="46"/>
  <c r="DT52" i="46"/>
  <c r="DP53" i="46"/>
  <c r="DX53" i="46"/>
  <c r="DX15" i="46"/>
  <c r="DU16" i="46"/>
  <c r="DU18" i="46"/>
  <c r="DQ19" i="46"/>
  <c r="DY19" i="46"/>
  <c r="DU20" i="46"/>
  <c r="DQ21" i="46"/>
  <c r="DY21" i="46"/>
  <c r="DU22" i="46"/>
  <c r="DQ23" i="46"/>
  <c r="DY23" i="46"/>
  <c r="DU24" i="46"/>
  <c r="DQ25" i="46"/>
  <c r="DY25" i="46"/>
  <c r="DU26" i="46"/>
  <c r="DQ27" i="46"/>
  <c r="DY27" i="46"/>
  <c r="DU28" i="46"/>
  <c r="DQ29" i="46"/>
  <c r="DY29" i="46"/>
  <c r="DU30" i="46"/>
  <c r="DQ31" i="46"/>
  <c r="DS16" i="46"/>
  <c r="DW21" i="46"/>
  <c r="DO27" i="46"/>
  <c r="DY31" i="46"/>
  <c r="DU34" i="46"/>
  <c r="DQ37" i="46"/>
  <c r="DY39" i="46"/>
  <c r="DU42" i="46"/>
  <c r="DQ45" i="46"/>
  <c r="DY47" i="46"/>
  <c r="DU50" i="46"/>
  <c r="DQ53" i="46"/>
  <c r="DW25" i="46"/>
  <c r="DU52" i="46"/>
  <c r="DS26" i="46"/>
  <c r="DS50" i="46"/>
  <c r="DS22" i="46"/>
  <c r="DW27" i="46"/>
  <c r="DS32" i="46"/>
  <c r="DO35" i="46"/>
  <c r="DW37" i="46"/>
  <c r="DS40" i="46"/>
  <c r="DO43" i="46"/>
  <c r="DW45" i="46"/>
  <c r="DS48" i="46"/>
  <c r="DO51" i="46"/>
  <c r="DW53" i="46"/>
  <c r="DY33" i="46"/>
  <c r="DU44" i="46"/>
  <c r="DW31" i="46"/>
  <c r="DS42" i="46"/>
  <c r="DO53" i="46"/>
  <c r="DO23" i="46"/>
  <c r="DS28" i="46"/>
  <c r="DU32" i="46"/>
  <c r="DQ35" i="46"/>
  <c r="DY37" i="46"/>
  <c r="DU40" i="46"/>
  <c r="DQ43" i="46"/>
  <c r="DY45" i="46"/>
  <c r="DU48" i="46"/>
  <c r="DQ51" i="46"/>
  <c r="DY53" i="46"/>
  <c r="DO31" i="46"/>
  <c r="DS34" i="46"/>
  <c r="DW47" i="46"/>
  <c r="DS18" i="46"/>
  <c r="DW23" i="46"/>
  <c r="DO29" i="46"/>
  <c r="DO33" i="46"/>
  <c r="DW35" i="46"/>
  <c r="DS38" i="46"/>
  <c r="DO41" i="46"/>
  <c r="DW43" i="46"/>
  <c r="DS46" i="46"/>
  <c r="DO49" i="46"/>
  <c r="DW51" i="46"/>
  <c r="DW15" i="46"/>
  <c r="DU36" i="46"/>
  <c r="DQ47" i="46"/>
  <c r="DO21" i="46"/>
  <c r="DO45" i="46"/>
  <c r="DO19" i="46"/>
  <c r="DS24" i="46"/>
  <c r="DW29" i="46"/>
  <c r="DQ33" i="46"/>
  <c r="DY35" i="46"/>
  <c r="DU38" i="46"/>
  <c r="DQ41" i="46"/>
  <c r="DY43" i="46"/>
  <c r="DU46" i="46"/>
  <c r="DQ49" i="46"/>
  <c r="DY51" i="46"/>
  <c r="DY15" i="46"/>
  <c r="DQ39" i="46"/>
  <c r="DO37" i="46"/>
  <c r="DW19" i="46"/>
  <c r="DO25" i="46"/>
  <c r="DS30" i="46"/>
  <c r="DW33" i="46"/>
  <c r="DS36" i="46"/>
  <c r="DO39" i="46"/>
  <c r="DW41" i="46"/>
  <c r="DS44" i="46"/>
  <c r="DO47" i="46"/>
  <c r="DW49" i="46"/>
  <c r="DS52" i="46"/>
  <c r="DS20" i="46"/>
  <c r="DY41" i="46"/>
  <c r="DY49" i="46"/>
  <c r="DW39" i="46"/>
  <c r="EA15" i="46"/>
  <c r="EC15" i="46" s="1"/>
  <c r="DO15" i="46"/>
  <c r="DP15" i="46"/>
  <c r="DR15" i="46"/>
  <c r="BB15" i="46"/>
  <c r="BV16" i="46"/>
  <c r="CD16" i="46"/>
  <c r="BZ17" i="46"/>
  <c r="BV18" i="46"/>
  <c r="CD18" i="46"/>
  <c r="BZ19" i="46"/>
  <c r="BV20" i="46"/>
  <c r="CD20" i="46"/>
  <c r="BZ21" i="46"/>
  <c r="BV22" i="46"/>
  <c r="CD22" i="46"/>
  <c r="BZ23" i="46"/>
  <c r="BV24" i="46"/>
  <c r="CD24" i="46"/>
  <c r="BZ25" i="46"/>
  <c r="BV26" i="46"/>
  <c r="CD26" i="46"/>
  <c r="BZ27" i="46"/>
  <c r="BV28" i="46"/>
  <c r="CD28" i="46"/>
  <c r="BZ29" i="46"/>
  <c r="BV30" i="46"/>
  <c r="CD30" i="46"/>
  <c r="BZ31" i="46"/>
  <c r="BV32" i="46"/>
  <c r="CD32" i="46"/>
  <c r="BZ33" i="46"/>
  <c r="BV34" i="46"/>
  <c r="CD34" i="46"/>
  <c r="BZ35" i="46"/>
  <c r="BV36" i="46"/>
  <c r="CD36" i="46"/>
  <c r="BZ37" i="46"/>
  <c r="BV38" i="46"/>
  <c r="CD38" i="46"/>
  <c r="BZ39" i="46"/>
  <c r="BV40" i="46"/>
  <c r="CD40" i="46"/>
  <c r="BZ41" i="46"/>
  <c r="BV42" i="46"/>
  <c r="CD42" i="46"/>
  <c r="BZ43" i="46"/>
  <c r="BV44" i="46"/>
  <c r="CD44" i="46"/>
  <c r="BZ45" i="46"/>
  <c r="BV46" i="46"/>
  <c r="CD46" i="46"/>
  <c r="BZ47" i="46"/>
  <c r="BV48" i="46"/>
  <c r="CD48" i="46"/>
  <c r="BZ49" i="46"/>
  <c r="BV50" i="46"/>
  <c r="CD50" i="46"/>
  <c r="BZ51" i="46"/>
  <c r="BV52" i="46"/>
  <c r="CD52" i="46"/>
  <c r="BZ53" i="46"/>
  <c r="BW16" i="46"/>
  <c r="CE16" i="46"/>
  <c r="CA17" i="46"/>
  <c r="BW18" i="46"/>
  <c r="CE18" i="46"/>
  <c r="CA19" i="46"/>
  <c r="BW20" i="46"/>
  <c r="CE20" i="46"/>
  <c r="CA21" i="46"/>
  <c r="BW22" i="46"/>
  <c r="CE22" i="46"/>
  <c r="CA23" i="46"/>
  <c r="BW24" i="46"/>
  <c r="CE24" i="46"/>
  <c r="CA25" i="46"/>
  <c r="BW26" i="46"/>
  <c r="CE26" i="46"/>
  <c r="CA27" i="46"/>
  <c r="BW28" i="46"/>
  <c r="CE28" i="46"/>
  <c r="CA29" i="46"/>
  <c r="BW30" i="46"/>
  <c r="CE30" i="46"/>
  <c r="CA31" i="46"/>
  <c r="BW32" i="46"/>
  <c r="CE32" i="46"/>
  <c r="CA33" i="46"/>
  <c r="BW34" i="46"/>
  <c r="CE34" i="46"/>
  <c r="CA35" i="46"/>
  <c r="BW36" i="46"/>
  <c r="CE36" i="46"/>
  <c r="CA37" i="46"/>
  <c r="BW38" i="46"/>
  <c r="CE38" i="46"/>
  <c r="CA39" i="46"/>
  <c r="BW40" i="46"/>
  <c r="CE40" i="46"/>
  <c r="CA41" i="46"/>
  <c r="BW42" i="46"/>
  <c r="CE42" i="46"/>
  <c r="CA43" i="46"/>
  <c r="BW44" i="46"/>
  <c r="CE44" i="46"/>
  <c r="CA45" i="46"/>
  <c r="BW46" i="46"/>
  <c r="CE46" i="46"/>
  <c r="CA47" i="46"/>
  <c r="BW48" i="46"/>
  <c r="CE48" i="46"/>
  <c r="CA49" i="46"/>
  <c r="BW50" i="46"/>
  <c r="CE50" i="46"/>
  <c r="CA51" i="46"/>
  <c r="BW52" i="46"/>
  <c r="CE52" i="46"/>
  <c r="CA53" i="46"/>
  <c r="BX16" i="46"/>
  <c r="CF16" i="46"/>
  <c r="CB17" i="46"/>
  <c r="BX18" i="46"/>
  <c r="CF18" i="46"/>
  <c r="CB19" i="46"/>
  <c r="BX20" i="46"/>
  <c r="CF20" i="46"/>
  <c r="CB21" i="46"/>
  <c r="BX22" i="46"/>
  <c r="CF22" i="46"/>
  <c r="CB23" i="46"/>
  <c r="BX24" i="46"/>
  <c r="CF24" i="46"/>
  <c r="CB25" i="46"/>
  <c r="BX26" i="46"/>
  <c r="CF26" i="46"/>
  <c r="CB27" i="46"/>
  <c r="BX28" i="46"/>
  <c r="CF28" i="46"/>
  <c r="CB29" i="46"/>
  <c r="BX30" i="46"/>
  <c r="CF30" i="46"/>
  <c r="CB31" i="46"/>
  <c r="BX32" i="46"/>
  <c r="CF32" i="46"/>
  <c r="CB33" i="46"/>
  <c r="BX34" i="46"/>
  <c r="CF34" i="46"/>
  <c r="CB35" i="46"/>
  <c r="BX36" i="46"/>
  <c r="CF36" i="46"/>
  <c r="CB37" i="46"/>
  <c r="BX38" i="46"/>
  <c r="CF38" i="46"/>
  <c r="CB39" i="46"/>
  <c r="BX40" i="46"/>
  <c r="CF40" i="46"/>
  <c r="CB41" i="46"/>
  <c r="BX42" i="46"/>
  <c r="CF42" i="46"/>
  <c r="CB43" i="46"/>
  <c r="BX44" i="46"/>
  <c r="CF44" i="46"/>
  <c r="CB45" i="46"/>
  <c r="BX46" i="46"/>
  <c r="CF46" i="46"/>
  <c r="CB47" i="46"/>
  <c r="BX48" i="46"/>
  <c r="CF48" i="46"/>
  <c r="CB49" i="46"/>
  <c r="BX50" i="46"/>
  <c r="CF50" i="46"/>
  <c r="CB51" i="46"/>
  <c r="BX52" i="46"/>
  <c r="CF52" i="46"/>
  <c r="CB53" i="46"/>
  <c r="BY16" i="46"/>
  <c r="CG16" i="46"/>
  <c r="CC17" i="46"/>
  <c r="BY18" i="46"/>
  <c r="CG18" i="46"/>
  <c r="CC19" i="46"/>
  <c r="BY20" i="46"/>
  <c r="CG20" i="46"/>
  <c r="CC21" i="46"/>
  <c r="BY22" i="46"/>
  <c r="CG22" i="46"/>
  <c r="CC23" i="46"/>
  <c r="BY24" i="46"/>
  <c r="CG24" i="46"/>
  <c r="CC25" i="46"/>
  <c r="BY26" i="46"/>
  <c r="CG26" i="46"/>
  <c r="CC27" i="46"/>
  <c r="BY28" i="46"/>
  <c r="CG28" i="46"/>
  <c r="CC29" i="46"/>
  <c r="BY30" i="46"/>
  <c r="CG30" i="46"/>
  <c r="CC31" i="46"/>
  <c r="BY32" i="46"/>
  <c r="CG32" i="46"/>
  <c r="CC33" i="46"/>
  <c r="BY34" i="46"/>
  <c r="CG34" i="46"/>
  <c r="CC35" i="46"/>
  <c r="BY36" i="46"/>
  <c r="CG36" i="46"/>
  <c r="CC37" i="46"/>
  <c r="BY38" i="46"/>
  <c r="CG38" i="46"/>
  <c r="CC39" i="46"/>
  <c r="BY40" i="46"/>
  <c r="CG40" i="46"/>
  <c r="CC41" i="46"/>
  <c r="BY42" i="46"/>
  <c r="CG42" i="46"/>
  <c r="CC43" i="46"/>
  <c r="BY44" i="46"/>
  <c r="CG44" i="46"/>
  <c r="CC45" i="46"/>
  <c r="BY46" i="46"/>
  <c r="CG46" i="46"/>
  <c r="CC47" i="46"/>
  <c r="BY48" i="46"/>
  <c r="CG48" i="46"/>
  <c r="CC49" i="46"/>
  <c r="BY50" i="46"/>
  <c r="CG50" i="46"/>
  <c r="CC51" i="46"/>
  <c r="BY52" i="46"/>
  <c r="CG52" i="46"/>
  <c r="CC53" i="46"/>
  <c r="CG17" i="46"/>
  <c r="BY19" i="46"/>
  <c r="CC20" i="46"/>
  <c r="CG21" i="46"/>
  <c r="BY23" i="46"/>
  <c r="BY25" i="46"/>
  <c r="BY27" i="46"/>
  <c r="CC28" i="46"/>
  <c r="CC30" i="46"/>
  <c r="CC32" i="46"/>
  <c r="CC34" i="46"/>
  <c r="CC36" i="46"/>
  <c r="BY39" i="46"/>
  <c r="CG41" i="46"/>
  <c r="CC44" i="46"/>
  <c r="CC46" i="46"/>
  <c r="CC48" i="46"/>
  <c r="CC50" i="46"/>
  <c r="BY53" i="46"/>
  <c r="BZ16" i="46"/>
  <c r="BV17" i="46"/>
  <c r="CD17" i="46"/>
  <c r="BZ18" i="46"/>
  <c r="BV19" i="46"/>
  <c r="CD19" i="46"/>
  <c r="BZ20" i="46"/>
  <c r="BV21" i="46"/>
  <c r="CD21" i="46"/>
  <c r="BZ22" i="46"/>
  <c r="BV23" i="46"/>
  <c r="CD23" i="46"/>
  <c r="BZ24" i="46"/>
  <c r="BV25" i="46"/>
  <c r="CD25" i="46"/>
  <c r="BZ26" i="46"/>
  <c r="BV27" i="46"/>
  <c r="CD27" i="46"/>
  <c r="BZ28" i="46"/>
  <c r="BV29" i="46"/>
  <c r="CD29" i="46"/>
  <c r="BZ30" i="46"/>
  <c r="BV31" i="46"/>
  <c r="CD31" i="46"/>
  <c r="BZ32" i="46"/>
  <c r="BV33" i="46"/>
  <c r="CD33" i="46"/>
  <c r="BZ34" i="46"/>
  <c r="BV35" i="46"/>
  <c r="CD35" i="46"/>
  <c r="BZ36" i="46"/>
  <c r="BV37" i="46"/>
  <c r="CD37" i="46"/>
  <c r="BZ38" i="46"/>
  <c r="BV39" i="46"/>
  <c r="CD39" i="46"/>
  <c r="BZ40" i="46"/>
  <c r="BV41" i="46"/>
  <c r="CD41" i="46"/>
  <c r="BZ42" i="46"/>
  <c r="BV43" i="46"/>
  <c r="CD43" i="46"/>
  <c r="BZ44" i="46"/>
  <c r="BV45" i="46"/>
  <c r="CD45" i="46"/>
  <c r="BZ46" i="46"/>
  <c r="BV47" i="46"/>
  <c r="CD47" i="46"/>
  <c r="BZ48" i="46"/>
  <c r="BV49" i="46"/>
  <c r="CD49" i="46"/>
  <c r="BZ50" i="46"/>
  <c r="BV51" i="46"/>
  <c r="CD51" i="46"/>
  <c r="BZ52" i="46"/>
  <c r="BV53" i="46"/>
  <c r="CD53" i="46"/>
  <c r="CC18" i="46"/>
  <c r="CC26" i="46"/>
  <c r="BY31" i="46"/>
  <c r="BY35" i="46"/>
  <c r="CG37" i="46"/>
  <c r="CC40" i="46"/>
  <c r="BY43" i="46"/>
  <c r="CG45" i="46"/>
  <c r="CG49" i="46"/>
  <c r="CC52" i="46"/>
  <c r="CA16" i="46"/>
  <c r="BW17" i="46"/>
  <c r="CE17" i="46"/>
  <c r="CA18" i="46"/>
  <c r="BW19" i="46"/>
  <c r="CE19" i="46"/>
  <c r="CA20" i="46"/>
  <c r="BW21" i="46"/>
  <c r="CE21" i="46"/>
  <c r="CA22" i="46"/>
  <c r="BW23" i="46"/>
  <c r="CE23" i="46"/>
  <c r="CA24" i="46"/>
  <c r="BW25" i="46"/>
  <c r="CE25" i="46"/>
  <c r="CA26" i="46"/>
  <c r="BW27" i="46"/>
  <c r="CE27" i="46"/>
  <c r="CA28" i="46"/>
  <c r="BW29" i="46"/>
  <c r="CE29" i="46"/>
  <c r="CA30" i="46"/>
  <c r="BW31" i="46"/>
  <c r="CE31" i="46"/>
  <c r="CA32" i="46"/>
  <c r="BW33" i="46"/>
  <c r="CE33" i="46"/>
  <c r="CA34" i="46"/>
  <c r="BW35" i="46"/>
  <c r="CE35" i="46"/>
  <c r="CA36" i="46"/>
  <c r="BW37" i="46"/>
  <c r="CE37" i="46"/>
  <c r="CA38" i="46"/>
  <c r="BW39" i="46"/>
  <c r="CE39" i="46"/>
  <c r="CA40" i="46"/>
  <c r="BW41" i="46"/>
  <c r="CE41" i="46"/>
  <c r="CA42" i="46"/>
  <c r="BW43" i="46"/>
  <c r="CE43" i="46"/>
  <c r="CA44" i="46"/>
  <c r="BW45" i="46"/>
  <c r="CE45" i="46"/>
  <c r="CA46" i="46"/>
  <c r="BW47" i="46"/>
  <c r="CE47" i="46"/>
  <c r="CA48" i="46"/>
  <c r="BW49" i="46"/>
  <c r="CE49" i="46"/>
  <c r="CA50" i="46"/>
  <c r="BW51" i="46"/>
  <c r="CE51" i="46"/>
  <c r="CA52" i="46"/>
  <c r="BW53" i="46"/>
  <c r="CE53" i="46"/>
  <c r="CC16" i="46"/>
  <c r="CC24" i="46"/>
  <c r="CG29" i="46"/>
  <c r="BY33" i="46"/>
  <c r="BY37" i="46"/>
  <c r="CG39" i="46"/>
  <c r="CC42" i="46"/>
  <c r="BY45" i="46"/>
  <c r="CG47" i="46"/>
  <c r="CG51" i="46"/>
  <c r="CB16" i="46"/>
  <c r="BX17" i="46"/>
  <c r="CF17" i="46"/>
  <c r="CB18" i="46"/>
  <c r="BX19" i="46"/>
  <c r="CF19" i="46"/>
  <c r="CB20" i="46"/>
  <c r="BX21" i="46"/>
  <c r="CF21" i="46"/>
  <c r="CB22" i="46"/>
  <c r="BX23" i="46"/>
  <c r="CF23" i="46"/>
  <c r="CB24" i="46"/>
  <c r="BX25" i="46"/>
  <c r="CF25" i="46"/>
  <c r="CB26" i="46"/>
  <c r="BX27" i="46"/>
  <c r="CF27" i="46"/>
  <c r="CB28" i="46"/>
  <c r="BX29" i="46"/>
  <c r="CF29" i="46"/>
  <c r="CB30" i="46"/>
  <c r="BX31" i="46"/>
  <c r="CF31" i="46"/>
  <c r="CB32" i="46"/>
  <c r="BX33" i="46"/>
  <c r="CF33" i="46"/>
  <c r="CB34" i="46"/>
  <c r="BX35" i="46"/>
  <c r="CF35" i="46"/>
  <c r="CB36" i="46"/>
  <c r="BX37" i="46"/>
  <c r="CF37" i="46"/>
  <c r="CB38" i="46"/>
  <c r="BX39" i="46"/>
  <c r="CF39" i="46"/>
  <c r="CB40" i="46"/>
  <c r="BX41" i="46"/>
  <c r="CF41" i="46"/>
  <c r="CB42" i="46"/>
  <c r="BX43" i="46"/>
  <c r="CF43" i="46"/>
  <c r="CB44" i="46"/>
  <c r="BX45" i="46"/>
  <c r="CF45" i="46"/>
  <c r="CB46" i="46"/>
  <c r="BX47" i="46"/>
  <c r="CF47" i="46"/>
  <c r="CB48" i="46"/>
  <c r="BX49" i="46"/>
  <c r="CF49" i="46"/>
  <c r="CB50" i="46"/>
  <c r="BX51" i="46"/>
  <c r="CF51" i="46"/>
  <c r="CB52" i="46"/>
  <c r="BX53" i="46"/>
  <c r="CF53" i="46"/>
  <c r="BY17" i="46"/>
  <c r="CG19" i="46"/>
  <c r="BY21" i="46"/>
  <c r="CC22" i="46"/>
  <c r="CG23" i="46"/>
  <c r="CG25" i="46"/>
  <c r="CG27" i="46"/>
  <c r="BY29" i="46"/>
  <c r="CG31" i="46"/>
  <c r="CG33" i="46"/>
  <c r="CG35" i="46"/>
  <c r="CC38" i="46"/>
  <c r="BY41" i="46"/>
  <c r="CG43" i="46"/>
  <c r="BY47" i="46"/>
  <c r="BY49" i="46"/>
  <c r="BY51" i="46"/>
  <c r="CG53" i="46"/>
  <c r="CD15" i="46"/>
  <c r="CE15" i="46"/>
  <c r="CF15" i="46"/>
  <c r="CG15" i="46"/>
  <c r="BZ15" i="46"/>
  <c r="CA15" i="46"/>
  <c r="CB15" i="46"/>
  <c r="CC15" i="46"/>
  <c r="BV15" i="46"/>
  <c r="BW15" i="46"/>
  <c r="BX15" i="46"/>
  <c r="BY15" i="46"/>
  <c r="CR18" i="46"/>
  <c r="CZ18" i="46"/>
  <c r="CV19" i="46"/>
  <c r="CR20" i="46"/>
  <c r="CZ20" i="46"/>
  <c r="CV21" i="46"/>
  <c r="CR22" i="46"/>
  <c r="CZ22" i="46"/>
  <c r="CV23" i="46"/>
  <c r="CR24" i="46"/>
  <c r="CZ24" i="46"/>
  <c r="CV25" i="46"/>
  <c r="CR26" i="46"/>
  <c r="CZ26" i="46"/>
  <c r="CV27" i="46"/>
  <c r="CR28" i="46"/>
  <c r="CZ28" i="46"/>
  <c r="CV29" i="46"/>
  <c r="CR30" i="46"/>
  <c r="CZ30" i="46"/>
  <c r="CV31" i="46"/>
  <c r="CR32" i="46"/>
  <c r="CZ32" i="46"/>
  <c r="CV33" i="46"/>
  <c r="CR34" i="46"/>
  <c r="CZ34" i="46"/>
  <c r="CV35" i="46"/>
  <c r="CR36" i="46"/>
  <c r="CZ36" i="46"/>
  <c r="CV37" i="46"/>
  <c r="CR38" i="46"/>
  <c r="CZ38" i="46"/>
  <c r="CV39" i="46"/>
  <c r="CR40" i="46"/>
  <c r="CZ40" i="46"/>
  <c r="CV41" i="46"/>
  <c r="CR42" i="46"/>
  <c r="CZ42" i="46"/>
  <c r="CV43" i="46"/>
  <c r="CR44" i="46"/>
  <c r="CZ44" i="46"/>
  <c r="CV45" i="46"/>
  <c r="CR46" i="46"/>
  <c r="CZ46" i="46"/>
  <c r="CV47" i="46"/>
  <c r="CR48" i="46"/>
  <c r="CZ48" i="46"/>
  <c r="CV49" i="46"/>
  <c r="CR50" i="46"/>
  <c r="CZ50" i="46"/>
  <c r="CV51" i="46"/>
  <c r="CR52" i="46"/>
  <c r="CZ52" i="46"/>
  <c r="CV53" i="46"/>
  <c r="CV16" i="46"/>
  <c r="CR17" i="46"/>
  <c r="CZ17" i="46"/>
  <c r="CY22" i="46"/>
  <c r="CY24" i="46"/>
  <c r="DC27" i="46"/>
  <c r="DC31" i="46"/>
  <c r="DC35" i="46"/>
  <c r="DC39" i="46"/>
  <c r="CY44" i="46"/>
  <c r="CY48" i="46"/>
  <c r="CY52" i="46"/>
  <c r="DC16" i="46"/>
  <c r="CS18" i="46"/>
  <c r="DA18" i="46"/>
  <c r="CW19" i="46"/>
  <c r="CS20" i="46"/>
  <c r="DA20" i="46"/>
  <c r="CW21" i="46"/>
  <c r="CS22" i="46"/>
  <c r="DA22" i="46"/>
  <c r="CW23" i="46"/>
  <c r="CS24" i="46"/>
  <c r="DA24" i="46"/>
  <c r="CW25" i="46"/>
  <c r="CS26" i="46"/>
  <c r="DA26" i="46"/>
  <c r="CW27" i="46"/>
  <c r="CS28" i="46"/>
  <c r="DA28" i="46"/>
  <c r="CW29" i="46"/>
  <c r="CS30" i="46"/>
  <c r="DA30" i="46"/>
  <c r="CW31" i="46"/>
  <c r="CS32" i="46"/>
  <c r="DA32" i="46"/>
  <c r="CW33" i="46"/>
  <c r="CS34" i="46"/>
  <c r="DA34" i="46"/>
  <c r="CW35" i="46"/>
  <c r="CS36" i="46"/>
  <c r="DA36" i="46"/>
  <c r="CW37" i="46"/>
  <c r="CS38" i="46"/>
  <c r="DA38" i="46"/>
  <c r="CW39" i="46"/>
  <c r="CS40" i="46"/>
  <c r="DA40" i="46"/>
  <c r="CW41" i="46"/>
  <c r="CS42" i="46"/>
  <c r="DA42" i="46"/>
  <c r="CW43" i="46"/>
  <c r="CS44" i="46"/>
  <c r="DA44" i="46"/>
  <c r="CW45" i="46"/>
  <c r="CS46" i="46"/>
  <c r="DA46" i="46"/>
  <c r="CW47" i="46"/>
  <c r="CS48" i="46"/>
  <c r="DA48" i="46"/>
  <c r="CW49" i="46"/>
  <c r="CS50" i="46"/>
  <c r="DA50" i="46"/>
  <c r="CW51" i="46"/>
  <c r="CS52" i="46"/>
  <c r="DA52" i="46"/>
  <c r="CW53" i="46"/>
  <c r="CW16" i="46"/>
  <c r="CS17" i="46"/>
  <c r="DA17" i="46"/>
  <c r="DC21" i="46"/>
  <c r="CU25" i="46"/>
  <c r="CY28" i="46"/>
  <c r="CY32" i="46"/>
  <c r="CY36" i="46"/>
  <c r="CY40" i="46"/>
  <c r="CU45" i="46"/>
  <c r="CU49" i="46"/>
  <c r="CU53" i="46"/>
  <c r="CU16" i="46"/>
  <c r="CT18" i="46"/>
  <c r="DB18" i="46"/>
  <c r="CX19" i="46"/>
  <c r="CT20" i="46"/>
  <c r="DB20" i="46"/>
  <c r="CX21" i="46"/>
  <c r="CT22" i="46"/>
  <c r="DB22" i="46"/>
  <c r="CX23" i="46"/>
  <c r="CT24" i="46"/>
  <c r="DB24" i="46"/>
  <c r="CX25" i="46"/>
  <c r="CT26" i="46"/>
  <c r="DB26" i="46"/>
  <c r="CX27" i="46"/>
  <c r="CT28" i="46"/>
  <c r="DB28" i="46"/>
  <c r="CX29" i="46"/>
  <c r="CT30" i="46"/>
  <c r="DB30" i="46"/>
  <c r="CX31" i="46"/>
  <c r="CT32" i="46"/>
  <c r="DB32" i="46"/>
  <c r="CX33" i="46"/>
  <c r="CT34" i="46"/>
  <c r="DB34" i="46"/>
  <c r="CX35" i="46"/>
  <c r="CT36" i="46"/>
  <c r="DB36" i="46"/>
  <c r="CX37" i="46"/>
  <c r="CT38" i="46"/>
  <c r="DB38" i="46"/>
  <c r="CX39" i="46"/>
  <c r="CT40" i="46"/>
  <c r="DB40" i="46"/>
  <c r="CX41" i="46"/>
  <c r="CT42" i="46"/>
  <c r="DB42" i="46"/>
  <c r="CX43" i="46"/>
  <c r="CT44" i="46"/>
  <c r="DB44" i="46"/>
  <c r="CX45" i="46"/>
  <c r="CT46" i="46"/>
  <c r="DB46" i="46"/>
  <c r="CX47" i="46"/>
  <c r="CT48" i="46"/>
  <c r="DB48" i="46"/>
  <c r="CX49" i="46"/>
  <c r="CT50" i="46"/>
  <c r="DB50" i="46"/>
  <c r="CX51" i="46"/>
  <c r="CT52" i="46"/>
  <c r="DB52" i="46"/>
  <c r="CX53" i="46"/>
  <c r="CX16" i="46"/>
  <c r="CT17" i="46"/>
  <c r="DB17" i="46"/>
  <c r="CU21" i="46"/>
  <c r="DC23" i="46"/>
  <c r="CU27" i="46"/>
  <c r="CY30" i="46"/>
  <c r="CY34" i="46"/>
  <c r="DC37" i="46"/>
  <c r="DC41" i="46"/>
  <c r="CY46" i="46"/>
  <c r="CY50" i="46"/>
  <c r="CU18" i="46"/>
  <c r="DC18" i="46"/>
  <c r="CY19" i="46"/>
  <c r="CU20" i="46"/>
  <c r="DC20" i="46"/>
  <c r="CY21" i="46"/>
  <c r="CU22" i="46"/>
  <c r="DC22" i="46"/>
  <c r="CY23" i="46"/>
  <c r="CU24" i="46"/>
  <c r="DC24" i="46"/>
  <c r="CY25" i="46"/>
  <c r="CU26" i="46"/>
  <c r="DC26" i="46"/>
  <c r="CY27" i="46"/>
  <c r="CU28" i="46"/>
  <c r="DC28" i="46"/>
  <c r="CY29" i="46"/>
  <c r="CU30" i="46"/>
  <c r="DC30" i="46"/>
  <c r="CY31" i="46"/>
  <c r="CU32" i="46"/>
  <c r="DC32" i="46"/>
  <c r="CY33" i="46"/>
  <c r="CU34" i="46"/>
  <c r="DC34" i="46"/>
  <c r="CY35" i="46"/>
  <c r="CU36" i="46"/>
  <c r="DC36" i="46"/>
  <c r="CY37" i="46"/>
  <c r="CU38" i="46"/>
  <c r="DC38" i="46"/>
  <c r="CY39" i="46"/>
  <c r="CU40" i="46"/>
  <c r="DC40" i="46"/>
  <c r="CY41" i="46"/>
  <c r="CU42" i="46"/>
  <c r="DC42" i="46"/>
  <c r="CY43" i="46"/>
  <c r="CU44" i="46"/>
  <c r="DC44" i="46"/>
  <c r="CY45" i="46"/>
  <c r="CU46" i="46"/>
  <c r="DC46" i="46"/>
  <c r="CY47" i="46"/>
  <c r="CU48" i="46"/>
  <c r="DC48" i="46"/>
  <c r="CY49" i="46"/>
  <c r="CU50" i="46"/>
  <c r="DC50" i="46"/>
  <c r="CY51" i="46"/>
  <c r="CU52" i="46"/>
  <c r="DC52" i="46"/>
  <c r="CY53" i="46"/>
  <c r="CY16" i="46"/>
  <c r="CU17" i="46"/>
  <c r="DC17" i="46"/>
  <c r="CY20" i="46"/>
  <c r="DC25" i="46"/>
  <c r="CU31" i="46"/>
  <c r="CU35" i="46"/>
  <c r="CU39" i="46"/>
  <c r="DC43" i="46"/>
  <c r="DC47" i="46"/>
  <c r="DC51" i="46"/>
  <c r="CV18" i="46"/>
  <c r="CR19" i="46"/>
  <c r="CZ19" i="46"/>
  <c r="CV20" i="46"/>
  <c r="CR21" i="46"/>
  <c r="CZ21" i="46"/>
  <c r="CV22" i="46"/>
  <c r="CR23" i="46"/>
  <c r="CZ23" i="46"/>
  <c r="CV24" i="46"/>
  <c r="CR25" i="46"/>
  <c r="CZ25" i="46"/>
  <c r="CV26" i="46"/>
  <c r="CR27" i="46"/>
  <c r="CZ27" i="46"/>
  <c r="CV28" i="46"/>
  <c r="CR29" i="46"/>
  <c r="CZ29" i="46"/>
  <c r="CV30" i="46"/>
  <c r="CR31" i="46"/>
  <c r="CZ31" i="46"/>
  <c r="CV32" i="46"/>
  <c r="CR33" i="46"/>
  <c r="CZ33" i="46"/>
  <c r="CV34" i="46"/>
  <c r="CR35" i="46"/>
  <c r="CZ35" i="46"/>
  <c r="CV36" i="46"/>
  <c r="CR37" i="46"/>
  <c r="CZ37" i="46"/>
  <c r="CV38" i="46"/>
  <c r="CR39" i="46"/>
  <c r="CZ39" i="46"/>
  <c r="CV40" i="46"/>
  <c r="CR41" i="46"/>
  <c r="CZ41" i="46"/>
  <c r="CV42" i="46"/>
  <c r="CR43" i="46"/>
  <c r="CZ43" i="46"/>
  <c r="CV44" i="46"/>
  <c r="CR45" i="46"/>
  <c r="CZ45" i="46"/>
  <c r="CV46" i="46"/>
  <c r="CR47" i="46"/>
  <c r="CZ47" i="46"/>
  <c r="CV48" i="46"/>
  <c r="CR49" i="46"/>
  <c r="CZ49" i="46"/>
  <c r="CV50" i="46"/>
  <c r="CR51" i="46"/>
  <c r="CZ51" i="46"/>
  <c r="CV52" i="46"/>
  <c r="CR53" i="46"/>
  <c r="CZ53" i="46"/>
  <c r="CR16" i="46"/>
  <c r="CZ16" i="46"/>
  <c r="CV17" i="46"/>
  <c r="DC19" i="46"/>
  <c r="CU23" i="46"/>
  <c r="CY26" i="46"/>
  <c r="DC29" i="46"/>
  <c r="CU33" i="46"/>
  <c r="CU37" i="46"/>
  <c r="CU41" i="46"/>
  <c r="DC45" i="46"/>
  <c r="DC49" i="46"/>
  <c r="CY17" i="46"/>
  <c r="CW18" i="46"/>
  <c r="CS19" i="46"/>
  <c r="DA19" i="46"/>
  <c r="CW20" i="46"/>
  <c r="CS21" i="46"/>
  <c r="DA21" i="46"/>
  <c r="CW22" i="46"/>
  <c r="CS23" i="46"/>
  <c r="DA23" i="46"/>
  <c r="CW24" i="46"/>
  <c r="CS25" i="46"/>
  <c r="DA25" i="46"/>
  <c r="CW26" i="46"/>
  <c r="CS27" i="46"/>
  <c r="DA27" i="46"/>
  <c r="CW28" i="46"/>
  <c r="CS29" i="46"/>
  <c r="DA29" i="46"/>
  <c r="CW30" i="46"/>
  <c r="CS31" i="46"/>
  <c r="DA31" i="46"/>
  <c r="CW32" i="46"/>
  <c r="CS33" i="46"/>
  <c r="DA33" i="46"/>
  <c r="CW34" i="46"/>
  <c r="CS35" i="46"/>
  <c r="DA35" i="46"/>
  <c r="CW36" i="46"/>
  <c r="CS37" i="46"/>
  <c r="DA37" i="46"/>
  <c r="CW38" i="46"/>
  <c r="CS39" i="46"/>
  <c r="DA39" i="46"/>
  <c r="CW40" i="46"/>
  <c r="CS41" i="46"/>
  <c r="DA41" i="46"/>
  <c r="CW42" i="46"/>
  <c r="CS43" i="46"/>
  <c r="DA43" i="46"/>
  <c r="CW44" i="46"/>
  <c r="CS45" i="46"/>
  <c r="DA45" i="46"/>
  <c r="CW46" i="46"/>
  <c r="CS47" i="46"/>
  <c r="DA47" i="46"/>
  <c r="CW48" i="46"/>
  <c r="CS49" i="46"/>
  <c r="DA49" i="46"/>
  <c r="CW50" i="46"/>
  <c r="CS51" i="46"/>
  <c r="DA51" i="46"/>
  <c r="CW52" i="46"/>
  <c r="CS53" i="46"/>
  <c r="DA53" i="46"/>
  <c r="CS16" i="46"/>
  <c r="DA16" i="46"/>
  <c r="CW17" i="46"/>
  <c r="CU19" i="46"/>
  <c r="CY42" i="46"/>
  <c r="DC53" i="46"/>
  <c r="CX18" i="46"/>
  <c r="CT19" i="46"/>
  <c r="DB19" i="46"/>
  <c r="CX20" i="46"/>
  <c r="CT21" i="46"/>
  <c r="DB21" i="46"/>
  <c r="CX22" i="46"/>
  <c r="CT23" i="46"/>
  <c r="DB23" i="46"/>
  <c r="CX24" i="46"/>
  <c r="CT25" i="46"/>
  <c r="DB25" i="46"/>
  <c r="CX26" i="46"/>
  <c r="CT27" i="46"/>
  <c r="DB27" i="46"/>
  <c r="CX28" i="46"/>
  <c r="CT29" i="46"/>
  <c r="DB29" i="46"/>
  <c r="CX30" i="46"/>
  <c r="CT31" i="46"/>
  <c r="DB31" i="46"/>
  <c r="CX32" i="46"/>
  <c r="CT33" i="46"/>
  <c r="DB33" i="46"/>
  <c r="CX34" i="46"/>
  <c r="CT35" i="46"/>
  <c r="DB35" i="46"/>
  <c r="CX36" i="46"/>
  <c r="CT37" i="46"/>
  <c r="DB37" i="46"/>
  <c r="CX38" i="46"/>
  <c r="CT39" i="46"/>
  <c r="DB39" i="46"/>
  <c r="CX40" i="46"/>
  <c r="CT41" i="46"/>
  <c r="DB41" i="46"/>
  <c r="CX42" i="46"/>
  <c r="CT43" i="46"/>
  <c r="DB43" i="46"/>
  <c r="CX44" i="46"/>
  <c r="CT45" i="46"/>
  <c r="DB45" i="46"/>
  <c r="CX46" i="46"/>
  <c r="CT47" i="46"/>
  <c r="DB47" i="46"/>
  <c r="CX48" i="46"/>
  <c r="CT49" i="46"/>
  <c r="DB49" i="46"/>
  <c r="CX50" i="46"/>
  <c r="CT51" i="46"/>
  <c r="DB51" i="46"/>
  <c r="CX52" i="46"/>
  <c r="CT53" i="46"/>
  <c r="DB53" i="46"/>
  <c r="CT16" i="46"/>
  <c r="DB16" i="46"/>
  <c r="CX17" i="46"/>
  <c r="CY18" i="46"/>
  <c r="CU29" i="46"/>
  <c r="DC33" i="46"/>
  <c r="CY38" i="46"/>
  <c r="CU43" i="46"/>
  <c r="CU47" i="46"/>
  <c r="CU51" i="46"/>
  <c r="CZ15" i="46"/>
  <c r="CY15" i="46"/>
  <c r="DA15" i="46"/>
  <c r="CX15" i="46"/>
  <c r="DB15" i="46"/>
  <c r="DC15" i="46"/>
  <c r="CT15" i="46"/>
  <c r="CR15" i="46"/>
  <c r="CS15" i="46"/>
  <c r="CU15" i="46"/>
  <c r="DD20" i="46"/>
  <c r="DF20" i="46" s="1"/>
  <c r="AE15" i="46"/>
  <c r="DN15" i="46"/>
  <c r="AP15" i="46"/>
  <c r="Y28" i="46"/>
  <c r="X17" i="46"/>
  <c r="Y37" i="46"/>
  <c r="AB15" i="46"/>
  <c r="AP20" i="46"/>
  <c r="AI43" i="46"/>
  <c r="AH37" i="46"/>
  <c r="AC49" i="46"/>
  <c r="Y25" i="46"/>
  <c r="Z46" i="46"/>
  <c r="Z15" i="46"/>
  <c r="AM15" i="46"/>
  <c r="AN15" i="46"/>
  <c r="AL15" i="46"/>
  <c r="AK15" i="46"/>
  <c r="AJ15" i="46"/>
  <c r="X26" i="46"/>
  <c r="AB17" i="46"/>
  <c r="Y48" i="46"/>
  <c r="AC15" i="46"/>
  <c r="AA15" i="46"/>
  <c r="AA32" i="46"/>
  <c r="AF15" i="46"/>
  <c r="AO15" i="46"/>
  <c r="AH15" i="46"/>
  <c r="AI38" i="46"/>
  <c r="AN37" i="46"/>
  <c r="Y22" i="46"/>
  <c r="Y53" i="46"/>
  <c r="X15" i="46"/>
  <c r="AG15" i="46"/>
  <c r="AF31" i="46"/>
  <c r="AM26" i="46"/>
  <c r="AP48" i="46"/>
  <c r="AC17" i="46"/>
  <c r="AB52" i="46"/>
  <c r="AG16" i="46"/>
  <c r="AG37" i="46"/>
  <c r="AE27" i="46"/>
  <c r="X47" i="46"/>
  <c r="Y29" i="46"/>
  <c r="AD15" i="46"/>
  <c r="AN31" i="46"/>
  <c r="AL31" i="46"/>
  <c r="AI15" i="46"/>
  <c r="AO19" i="46"/>
  <c r="X43" i="46"/>
  <c r="Z23" i="46"/>
  <c r="Y15" i="46"/>
  <c r="AA34" i="46"/>
  <c r="AO16" i="46"/>
  <c r="AO37" i="46"/>
  <c r="AI17" i="46"/>
  <c r="AF17" i="46"/>
  <c r="AN19" i="46"/>
  <c r="AH19" i="46"/>
  <c r="AJ36" i="46"/>
  <c r="AI44" i="46"/>
  <c r="AN46" i="46"/>
  <c r="AP27" i="46"/>
  <c r="AL22" i="46"/>
  <c r="AL25" i="46"/>
  <c r="AG29" i="46"/>
  <c r="AP30" i="46"/>
  <c r="AP33" i="46"/>
  <c r="AH36" i="46"/>
  <c r="AG44" i="46"/>
  <c r="AK51" i="46"/>
  <c r="AJ18" i="46"/>
  <c r="AE20" i="46"/>
  <c r="AM23" i="46"/>
  <c r="AH30" i="46"/>
  <c r="AG38" i="46"/>
  <c r="AL40" i="46"/>
  <c r="AL43" i="46"/>
  <c r="AD46" i="46"/>
  <c r="AD49" i="46"/>
  <c r="AK16" i="46"/>
  <c r="AH43" i="46"/>
  <c r="AN24" i="46"/>
  <c r="AN27" i="46"/>
  <c r="AE35" i="46"/>
  <c r="AD43" i="46"/>
  <c r="AI45" i="46"/>
  <c r="AI48" i="46"/>
  <c r="AL39" i="46"/>
  <c r="AF27" i="46"/>
  <c r="AJ34" i="46"/>
  <c r="AI42" i="46"/>
  <c r="AM49" i="46"/>
  <c r="AL16" i="46"/>
  <c r="AO48" i="46"/>
  <c r="AN26" i="46"/>
  <c r="AJ28" i="46"/>
  <c r="AI36" i="46"/>
  <c r="AN38" i="46"/>
  <c r="AM46" i="46"/>
  <c r="AE49" i="46"/>
  <c r="AD16" i="46"/>
  <c r="AK44" i="46"/>
  <c r="AG21" i="46"/>
  <c r="AO27" i="46"/>
  <c r="AO30" i="46"/>
  <c r="AF38" i="46"/>
  <c r="AF41" i="46"/>
  <c r="AK43" i="46"/>
  <c r="AJ51" i="46"/>
  <c r="AG24" i="46"/>
  <c r="AH22" i="46"/>
  <c r="AG30" i="46"/>
  <c r="AK37" i="46"/>
  <c r="AK40" i="46"/>
  <c r="AO47" i="46"/>
  <c r="AO50" i="46"/>
  <c r="AI18" i="46"/>
  <c r="AD20" i="46"/>
  <c r="AC35" i="46"/>
  <c r="AA26" i="46"/>
  <c r="AB22" i="46"/>
  <c r="AB35" i="46"/>
  <c r="AB46" i="46"/>
  <c r="AA46" i="46"/>
  <c r="AA29" i="46"/>
  <c r="AC24" i="46"/>
  <c r="AB31" i="46"/>
  <c r="AA38" i="46"/>
  <c r="AB25" i="46"/>
  <c r="AB40" i="46"/>
  <c r="AC27" i="46"/>
  <c r="AA35" i="46"/>
  <c r="AC44" i="46"/>
  <c r="AK17" i="46"/>
  <c r="AJ17" i="46"/>
  <c r="AI19" i="46"/>
  <c r="AJ19" i="46"/>
  <c r="AK31" i="46"/>
  <c r="AJ39" i="46"/>
  <c r="AO41" i="46"/>
  <c r="AN49" i="46"/>
  <c r="AE16" i="46"/>
  <c r="AI46" i="46"/>
  <c r="AM20" i="46"/>
  <c r="AH24" i="46"/>
  <c r="AD26" i="46"/>
  <c r="AD29" i="46"/>
  <c r="AI31" i="46"/>
  <c r="AH39" i="46"/>
  <c r="AL46" i="46"/>
  <c r="AI30" i="46"/>
  <c r="AL47" i="46"/>
  <c r="AI25" i="46"/>
  <c r="AH33" i="46"/>
  <c r="AM35" i="46"/>
  <c r="AM38" i="46"/>
  <c r="AE41" i="46"/>
  <c r="AE44" i="46"/>
  <c r="AL52" i="46"/>
  <c r="AG18" i="46"/>
  <c r="AO24" i="46"/>
  <c r="AO22" i="46"/>
  <c r="AF30" i="46"/>
  <c r="AE38" i="46"/>
  <c r="AJ40" i="46"/>
  <c r="AJ43" i="46"/>
  <c r="AD52" i="46"/>
  <c r="AM53" i="46"/>
  <c r="AI22" i="46"/>
  <c r="AG22" i="46"/>
  <c r="AK29" i="46"/>
  <c r="AJ37" i="46"/>
  <c r="AN44" i="46"/>
  <c r="AM52" i="46"/>
  <c r="AO21" i="46"/>
  <c r="AK23" i="46"/>
  <c r="AJ31" i="46"/>
  <c r="AO33" i="46"/>
  <c r="AN41" i="46"/>
  <c r="AF44" i="46"/>
  <c r="AE52" i="46"/>
  <c r="AN29" i="46"/>
  <c r="AP22" i="46"/>
  <c r="AP25" i="46"/>
  <c r="AG33" i="46"/>
  <c r="AG36" i="46"/>
  <c r="AL38" i="46"/>
  <c r="AK46" i="46"/>
  <c r="AF50" i="46"/>
  <c r="AE42" i="46"/>
  <c r="AH25" i="46"/>
  <c r="AL32" i="46"/>
  <c r="AL35" i="46"/>
  <c r="AP42" i="46"/>
  <c r="AP45" i="46"/>
  <c r="AB20" i="46"/>
  <c r="AB48" i="46"/>
  <c r="AA20" i="46"/>
  <c r="AB30" i="46"/>
  <c r="AA53" i="46"/>
  <c r="AB44" i="46"/>
  <c r="AA51" i="46"/>
  <c r="AC46" i="46"/>
  <c r="AB53" i="46"/>
  <c r="AC40" i="46"/>
  <c r="AC20" i="46"/>
  <c r="AB50" i="46"/>
  <c r="AN17" i="46"/>
  <c r="AD19" i="46"/>
  <c r="AG19" i="46"/>
  <c r="AF19" i="46"/>
  <c r="AL26" i="46"/>
  <c r="AK34" i="46"/>
  <c r="AP36" i="46"/>
  <c r="AO44" i="46"/>
  <c r="AF52" i="46"/>
  <c r="AJ33" i="46"/>
  <c r="AE50" i="46"/>
  <c r="AE21" i="46"/>
  <c r="AE24" i="46"/>
  <c r="AJ26" i="46"/>
  <c r="AI34" i="46"/>
  <c r="AM41" i="46"/>
  <c r="AL49" i="46"/>
  <c r="AG53" i="46"/>
  <c r="AO18" i="46"/>
  <c r="AJ20" i="46"/>
  <c r="AI28" i="46"/>
  <c r="AN30" i="46"/>
  <c r="AN33" i="46"/>
  <c r="AF36" i="46"/>
  <c r="AF39" i="46"/>
  <c r="AM47" i="46"/>
  <c r="AH16" i="46"/>
  <c r="AG48" i="46"/>
  <c r="AG25" i="46"/>
  <c r="AF33" i="46"/>
  <c r="AK35" i="46"/>
  <c r="AK38" i="46"/>
  <c r="AE47" i="46"/>
  <c r="AN48" i="46"/>
  <c r="AP43" i="46"/>
  <c r="AL24" i="46"/>
  <c r="AK32" i="46"/>
  <c r="AO39" i="46"/>
  <c r="AN47" i="46"/>
  <c r="AM34" i="46"/>
  <c r="AM50" i="46"/>
  <c r="AK26" i="46"/>
  <c r="AP28" i="46"/>
  <c r="AO36" i="46"/>
  <c r="AG39" i="46"/>
  <c r="AF47" i="46"/>
  <c r="AN50" i="46"/>
  <c r="AI16" i="46"/>
  <c r="AD47" i="46"/>
  <c r="AD21" i="46"/>
  <c r="AH28" i="46"/>
  <c r="AH31" i="46"/>
  <c r="AM33" i="46"/>
  <c r="AL41" i="46"/>
  <c r="AG45" i="46"/>
  <c r="AO51" i="46"/>
  <c r="AN18" i="46"/>
  <c r="AI20" i="46"/>
  <c r="AM27" i="46"/>
  <c r="AM30" i="46"/>
  <c r="AD38" i="46"/>
  <c r="AD41" i="46"/>
  <c r="AK49" i="46"/>
  <c r="AC42" i="46"/>
  <c r="AA33" i="46"/>
  <c r="AC29" i="46"/>
  <c r="AB42" i="46"/>
  <c r="AC30" i="46"/>
  <c r="AA22" i="46"/>
  <c r="AA44" i="46"/>
  <c r="AB24" i="46"/>
  <c r="AC33" i="46"/>
  <c r="AB33" i="46"/>
  <c r="AA28" i="46"/>
  <c r="AD17" i="46"/>
  <c r="AP17" i="46"/>
  <c r="AE19" i="46"/>
  <c r="AM21" i="46"/>
  <c r="AL29" i="46"/>
  <c r="AD32" i="46"/>
  <c r="AP39" i="46"/>
  <c r="AG47" i="46"/>
  <c r="AG50" i="46"/>
  <c r="AO53" i="46"/>
  <c r="AO32" i="46"/>
  <c r="AK21" i="46"/>
  <c r="AJ29" i="46"/>
  <c r="AN36" i="46"/>
  <c r="AM44" i="46"/>
  <c r="AH48" i="46"/>
  <c r="AK28" i="46"/>
  <c r="AJ23" i="46"/>
  <c r="AO25" i="46"/>
  <c r="AO28" i="46"/>
  <c r="AG31" i="46"/>
  <c r="AG34" i="46"/>
  <c r="AN42" i="46"/>
  <c r="AI49" i="46"/>
  <c r="AI52" i="46"/>
  <c r="AM18" i="46"/>
  <c r="AH20" i="46"/>
  <c r="AG28" i="46"/>
  <c r="AL30" i="46"/>
  <c r="AL33" i="46"/>
  <c r="AF42" i="46"/>
  <c r="AO43" i="46"/>
  <c r="AN51" i="46"/>
  <c r="AE18" i="46"/>
  <c r="AH18" i="46"/>
  <c r="AL27" i="46"/>
  <c r="AP34" i="46"/>
  <c r="AO42" i="46"/>
  <c r="AI51" i="46"/>
  <c r="AE53" i="46"/>
  <c r="AL21" i="46"/>
  <c r="AD24" i="46"/>
  <c r="AP31" i="46"/>
  <c r="AH34" i="46"/>
  <c r="AG42" i="46"/>
  <c r="AO45" i="46"/>
  <c r="AJ52" i="46"/>
  <c r="AG32" i="46"/>
  <c r="AI23" i="46"/>
  <c r="AI26" i="46"/>
  <c r="AN28" i="46"/>
  <c r="AM36" i="46"/>
  <c r="AH40" i="46"/>
  <c r="AP46" i="46"/>
  <c r="AE26" i="46"/>
  <c r="AN22" i="46"/>
  <c r="AN25" i="46"/>
  <c r="AE33" i="46"/>
  <c r="AE36" i="46"/>
  <c r="AL44" i="46"/>
  <c r="AC37" i="46"/>
  <c r="AB27" i="46"/>
  <c r="AC21" i="46"/>
  <c r="AA27" i="46"/>
  <c r="AC36" i="46"/>
  <c r="AC23" i="46"/>
  <c r="AB37" i="46"/>
  <c r="AA37" i="46"/>
  <c r="AC39" i="46"/>
  <c r="AA24" i="46"/>
  <c r="AC26" i="46"/>
  <c r="AC48" i="46"/>
  <c r="AB38" i="46"/>
  <c r="AB43" i="46"/>
  <c r="AG17" i="46"/>
  <c r="AM19" i="46"/>
  <c r="AH46" i="46"/>
  <c r="AJ41" i="46"/>
  <c r="AF25" i="46"/>
  <c r="AJ32" i="46"/>
  <c r="AJ35" i="46"/>
  <c r="AE39" i="46"/>
  <c r="AN40" i="46"/>
  <c r="AN43" i="46"/>
  <c r="AF46" i="46"/>
  <c r="AD23" i="46"/>
  <c r="AD22" i="46"/>
  <c r="AP29" i="46"/>
  <c r="AK33" i="46"/>
  <c r="AF40" i="46"/>
  <c r="AE48" i="46"/>
  <c r="AJ50" i="46"/>
  <c r="AJ53" i="46"/>
  <c r="AD39" i="46"/>
  <c r="AJ16" i="46"/>
  <c r="AD28" i="46"/>
  <c r="AL34" i="46"/>
  <c r="AL37" i="46"/>
  <c r="AP44" i="46"/>
  <c r="AO52" i="46"/>
  <c r="AE34" i="46"/>
  <c r="AF53" i="46"/>
  <c r="AI27" i="46"/>
  <c r="AE29" i="46"/>
  <c r="AD37" i="46"/>
  <c r="AH44" i="46"/>
  <c r="AG52" i="46"/>
  <c r="AK18" i="46"/>
  <c r="AF20" i="46"/>
  <c r="AE28" i="46"/>
  <c r="AL36" i="46"/>
  <c r="AH38" i="46"/>
  <c r="AG46" i="46"/>
  <c r="AL48" i="46"/>
  <c r="AO40" i="46"/>
  <c r="AP18" i="46"/>
  <c r="AJ27" i="46"/>
  <c r="AE31" i="46"/>
  <c r="AM37" i="46"/>
  <c r="AM40" i="46"/>
  <c r="AD48" i="46"/>
  <c r="AD51" i="46"/>
  <c r="AI53" i="46"/>
  <c r="AN21" i="46"/>
  <c r="AP21" i="46"/>
  <c r="AK25" i="46"/>
  <c r="AF32" i="46"/>
  <c r="AE40" i="46"/>
  <c r="AI47" i="46"/>
  <c r="AI50" i="46"/>
  <c r="AM16" i="46"/>
  <c r="AP51" i="46"/>
  <c r="AH21" i="46"/>
  <c r="AO29" i="46"/>
  <c r="AA19" i="46"/>
  <c r="AA47" i="46"/>
  <c r="AB28" i="46"/>
  <c r="AA41" i="46"/>
  <c r="AC53" i="46"/>
  <c r="AA36" i="46"/>
  <c r="AC38" i="46"/>
  <c r="AB45" i="46"/>
  <c r="AA52" i="46"/>
  <c r="AB32" i="46"/>
  <c r="AB47" i="46"/>
  <c r="AB19" i="46"/>
  <c r="AA49" i="46"/>
  <c r="AC51" i="46"/>
  <c r="AA16" i="46"/>
  <c r="AC16" i="46"/>
  <c r="Z38" i="46"/>
  <c r="Y19" i="46"/>
  <c r="AE17" i="46"/>
  <c r="AL19" i="46"/>
  <c r="AP19" i="46"/>
  <c r="AI41" i="46"/>
  <c r="AH49" i="46"/>
  <c r="AM51" i="46"/>
  <c r="AL18" i="46"/>
  <c r="AG20" i="46"/>
  <c r="AK27" i="46"/>
  <c r="AK30" i="46"/>
  <c r="AF34" i="46"/>
  <c r="AO35" i="46"/>
  <c r="AO38" i="46"/>
  <c r="AG41" i="46"/>
  <c r="AF49" i="46"/>
  <c r="AM42" i="46"/>
  <c r="AD25" i="46"/>
  <c r="AL28" i="46"/>
  <c r="AG35" i="46"/>
  <c r="AF43" i="46"/>
  <c r="AK45" i="46"/>
  <c r="AK48" i="46"/>
  <c r="AP50" i="46"/>
  <c r="AP53" i="46"/>
  <c r="AH27" i="46"/>
  <c r="AE23" i="46"/>
  <c r="AM29" i="46"/>
  <c r="AM32" i="46"/>
  <c r="AD40" i="46"/>
  <c r="AP47" i="46"/>
  <c r="AH50" i="46"/>
  <c r="AH53" i="46"/>
  <c r="AL23" i="46"/>
  <c r="AJ22" i="46"/>
  <c r="AF24" i="46"/>
  <c r="AE32" i="46"/>
  <c r="AI39" i="46"/>
  <c r="AH47" i="46"/>
  <c r="AF29" i="46"/>
  <c r="AF23" i="46"/>
  <c r="AM31" i="46"/>
  <c r="AI33" i="46"/>
  <c r="AH41" i="46"/>
  <c r="AM43" i="46"/>
  <c r="AL51" i="46"/>
  <c r="AJ25" i="46"/>
  <c r="AK22" i="46"/>
  <c r="AF26" i="46"/>
  <c r="AN32" i="46"/>
  <c r="AN35" i="46"/>
  <c r="AE43" i="46"/>
  <c r="AE46" i="46"/>
  <c r="AJ48" i="46"/>
  <c r="AG40" i="46"/>
  <c r="AL20" i="46"/>
  <c r="AG27" i="46"/>
  <c r="AF35" i="46"/>
  <c r="AJ42" i="46"/>
  <c r="AJ45" i="46"/>
  <c r="AN52" i="46"/>
  <c r="AK36" i="46"/>
  <c r="AP24" i="46"/>
  <c r="AB21" i="46"/>
  <c r="AB41" i="46"/>
  <c r="AA39" i="46"/>
  <c r="AC50" i="46"/>
  <c r="AA48" i="46"/>
  <c r="AB51" i="46"/>
  <c r="AC31" i="46"/>
  <c r="AA45" i="46"/>
  <c r="AC47" i="46"/>
  <c r="AA25" i="46"/>
  <c r="AC34" i="46"/>
  <c r="AA42" i="46"/>
  <c r="AB29" i="46"/>
  <c r="Y44" i="46"/>
  <c r="AB18" i="46"/>
  <c r="X53" i="46"/>
  <c r="Y23" i="46"/>
  <c r="Z37" i="46"/>
  <c r="Y50" i="46"/>
  <c r="X19" i="46"/>
  <c r="Y38" i="46"/>
  <c r="X18" i="46"/>
  <c r="X29" i="46"/>
  <c r="Z48" i="46"/>
  <c r="Y45" i="46"/>
  <c r="X52" i="46"/>
  <c r="Z45" i="46"/>
  <c r="Z24" i="46"/>
  <c r="Z16" i="46"/>
  <c r="Y16" i="46"/>
  <c r="AC41" i="46"/>
  <c r="AA23" i="46"/>
  <c r="AA40" i="46"/>
  <c r="AM39" i="46"/>
  <c r="AF45" i="46"/>
  <c r="AI35" i="46"/>
  <c r="AJ49" i="46"/>
  <c r="AP40" i="46"/>
  <c r="AN53" i="46"/>
  <c r="AK41" i="46"/>
  <c r="AM22" i="46"/>
  <c r="AP38" i="46"/>
  <c r="AH23" i="46"/>
  <c r="AJ44" i="46"/>
  <c r="AP23" i="46"/>
  <c r="AD50" i="46"/>
  <c r="AK24" i="46"/>
  <c r="AL50" i="46"/>
  <c r="AD35" i="46"/>
  <c r="X32" i="46"/>
  <c r="Z25" i="46"/>
  <c r="Y17" i="46"/>
  <c r="Z44" i="46"/>
  <c r="Y26" i="46"/>
  <c r="Y52" i="46"/>
  <c r="X44" i="46"/>
  <c r="Y49" i="46"/>
  <c r="X50" i="46"/>
  <c r="Z21" i="46"/>
  <c r="Y20" i="46"/>
  <c r="Y39" i="46"/>
  <c r="Z31" i="46"/>
  <c r="Z26" i="46"/>
  <c r="Y42" i="46"/>
  <c r="AB16" i="46"/>
  <c r="Z51" i="46"/>
  <c r="X27" i="46"/>
  <c r="X22" i="46"/>
  <c r="Y36" i="46"/>
  <c r="Z30" i="46"/>
  <c r="Z47" i="46"/>
  <c r="Z33" i="46"/>
  <c r="X30" i="46"/>
  <c r="X46" i="46"/>
  <c r="Y43" i="46"/>
  <c r="X20" i="46"/>
  <c r="X34" i="46"/>
  <c r="AA18" i="46"/>
  <c r="Y41" i="46"/>
  <c r="AB26" i="46"/>
  <c r="AA30" i="46"/>
  <c r="AB34" i="46"/>
  <c r="AG26" i="46"/>
  <c r="AH52" i="46"/>
  <c r="AO26" i="46"/>
  <c r="AP52" i="46"/>
  <c r="AI32" i="46"/>
  <c r="AK53" i="46"/>
  <c r="AJ46" i="46"/>
  <c r="AF16" i="46"/>
  <c r="AH32" i="46"/>
  <c r="AN16" i="46"/>
  <c r="AP32" i="46"/>
  <c r="AH35" i="46"/>
  <c r="AJ38" i="46"/>
  <c r="AD18" i="46"/>
  <c r="AD44" i="46"/>
  <c r="AF22" i="46"/>
  <c r="AK19" i="46"/>
  <c r="Y34" i="46"/>
  <c r="AD45" i="46"/>
  <c r="AL45" i="46"/>
  <c r="AF51" i="46"/>
  <c r="AG49" i="46"/>
  <c r="AO49" i="46"/>
  <c r="AE51" i="46"/>
  <c r="AK20" i="46"/>
  <c r="Z40" i="46"/>
  <c r="X21" i="46"/>
  <c r="Z49" i="46"/>
  <c r="X23" i="46"/>
  <c r="Z34" i="46"/>
  <c r="Y46" i="46"/>
  <c r="Y33" i="46"/>
  <c r="Z32" i="46"/>
  <c r="Z39" i="46"/>
  <c r="Y30" i="46"/>
  <c r="Z29" i="46"/>
  <c r="Z17" i="46"/>
  <c r="AB36" i="46"/>
  <c r="AC52" i="46"/>
  <c r="AC43" i="46"/>
  <c r="AA31" i="46"/>
  <c r="AF28" i="46"/>
  <c r="AP49" i="46"/>
  <c r="AO23" i="46"/>
  <c r="AK50" i="46"/>
  <c r="AI29" i="46"/>
  <c r="AP37" i="46"/>
  <c r="AM28" i="46"/>
  <c r="AH29" i="46"/>
  <c r="AK52" i="46"/>
  <c r="AN39" i="46"/>
  <c r="AH45" i="46"/>
  <c r="AM24" i="46"/>
  <c r="AH17" i="46"/>
  <c r="X45" i="46"/>
  <c r="Y32" i="46"/>
  <c r="X24" i="46"/>
  <c r="AC19" i="46"/>
  <c r="AG23" i="46"/>
  <c r="AJ24" i="46"/>
  <c r="AD33" i="46"/>
  <c r="AN23" i="46"/>
  <c r="AI24" i="46"/>
  <c r="AO34" i="46"/>
  <c r="AI40" i="46"/>
  <c r="Y31" i="46"/>
  <c r="Y24" i="46"/>
  <c r="X25" i="46"/>
  <c r="Z53" i="46"/>
  <c r="Y35" i="46"/>
  <c r="X42" i="46"/>
  <c r="Z50" i="46"/>
  <c r="X48" i="46"/>
  <c r="AA17" i="46"/>
  <c r="Y51" i="46"/>
  <c r="Y40" i="46"/>
  <c r="X51" i="46"/>
  <c r="X39" i="46"/>
  <c r="Z41" i="46"/>
  <c r="X40" i="46"/>
  <c r="X49" i="46"/>
  <c r="AA21" i="46"/>
  <c r="AB39" i="46"/>
  <c r="AA43" i="46"/>
  <c r="AC28" i="46"/>
  <c r="AD31" i="46"/>
  <c r="AE37" i="46"/>
  <c r="AP35" i="46"/>
  <c r="AL42" i="46"/>
  <c r="AE22" i="46"/>
  <c r="AE25" i="46"/>
  <c r="AP41" i="46"/>
  <c r="AN20" i="46"/>
  <c r="AK42" i="46"/>
  <c r="AI21" i="46"/>
  <c r="AD53" i="46"/>
  <c r="AP26" i="46"/>
  <c r="AM48" i="46"/>
  <c r="AI37" i="46"/>
  <c r="AF18" i="46"/>
  <c r="AL17" i="46"/>
  <c r="Z35" i="46"/>
  <c r="AB23" i="46"/>
  <c r="AB49" i="46"/>
  <c r="AC45" i="46"/>
  <c r="X36" i="46"/>
  <c r="Z19" i="46"/>
  <c r="X41" i="46"/>
  <c r="Z43" i="46"/>
  <c r="AC18" i="46"/>
  <c r="X28" i="46"/>
  <c r="X33" i="46"/>
  <c r="Z28" i="46"/>
  <c r="Y47" i="46"/>
  <c r="Z18" i="46"/>
  <c r="Z42" i="46"/>
  <c r="Z52" i="46"/>
  <c r="Z36" i="46"/>
  <c r="X38" i="46"/>
  <c r="Y18" i="46"/>
  <c r="AC25" i="46"/>
  <c r="AA50" i="46"/>
  <c r="AO20" i="46"/>
  <c r="AD42" i="46"/>
  <c r="AJ21" i="46"/>
  <c r="AK47" i="46"/>
  <c r="AD27" i="46"/>
  <c r="AG43" i="46"/>
  <c r="AD30" i="46"/>
  <c r="AO46" i="46"/>
  <c r="AM25" i="46"/>
  <c r="AJ47" i="46"/>
  <c r="AH26" i="46"/>
  <c r="AP16" i="46"/>
  <c r="AO31" i="46"/>
  <c r="AL53" i="46"/>
  <c r="AH42" i="46"/>
  <c r="AF37" i="46"/>
  <c r="AM17" i="46"/>
  <c r="X37" i="46"/>
  <c r="X31" i="46"/>
  <c r="Y27" i="46"/>
  <c r="Z22" i="46"/>
  <c r="Z27" i="46"/>
  <c r="Y21" i="46"/>
  <c r="X35" i="46"/>
  <c r="Z20" i="46"/>
  <c r="X16" i="46"/>
  <c r="AC22" i="46"/>
  <c r="AC32" i="46"/>
  <c r="AN34" i="46"/>
  <c r="AJ30" i="46"/>
  <c r="AD36" i="46"/>
  <c r="AF21" i="46"/>
  <c r="AF48" i="46"/>
  <c r="AN45" i="46"/>
  <c r="AD34" i="46"/>
  <c r="AH51" i="46"/>
  <c r="AK39" i="46"/>
  <c r="AE45" i="46"/>
  <c r="AM45" i="46"/>
  <c r="AE30" i="46"/>
  <c r="AG51" i="46"/>
  <c r="AO17" i="46"/>
  <c r="CQ23" i="46"/>
  <c r="CM23" i="46"/>
  <c r="CP18" i="46"/>
  <c r="CQ21" i="46"/>
  <c r="CO20" i="46"/>
  <c r="BC18" i="46"/>
  <c r="BK18" i="46"/>
  <c r="BD18" i="46"/>
  <c r="BJ18" i="46"/>
  <c r="BE18" i="46"/>
  <c r="BF18" i="46"/>
  <c r="BH18" i="46"/>
  <c r="BG18" i="46"/>
  <c r="BI18" i="46"/>
  <c r="AZ16" i="46"/>
  <c r="BH16" i="46"/>
  <c r="BD17" i="46"/>
  <c r="BF17" i="46"/>
  <c r="BG17" i="46"/>
  <c r="BA17" i="46"/>
  <c r="BB17" i="46"/>
  <c r="BJ17" i="46"/>
  <c r="BA16" i="46"/>
  <c r="BI16" i="46"/>
  <c r="BE17" i="46"/>
  <c r="BJ16" i="46"/>
  <c r="BK16" i="46"/>
  <c r="AZ17" i="46"/>
  <c r="BH17" i="46"/>
  <c r="BI17" i="46"/>
  <c r="BB16" i="46"/>
  <c r="BD16" i="46"/>
  <c r="BE16" i="46"/>
  <c r="BF16" i="46"/>
  <c r="BG16" i="46"/>
  <c r="BK17" i="46"/>
  <c r="BC16" i="46"/>
  <c r="BC17" i="46"/>
  <c r="CN18" i="46"/>
  <c r="CP19" i="46"/>
  <c r="BB28" i="46"/>
  <c r="CN20" i="46"/>
  <c r="BC49" i="46"/>
  <c r="BA27" i="46"/>
  <c r="BD27" i="46"/>
  <c r="CL20" i="46"/>
  <c r="CM18" i="46"/>
  <c r="CL22" i="46"/>
  <c r="DD21" i="46"/>
  <c r="DF21" i="46" s="1"/>
  <c r="CL23" i="46"/>
  <c r="BF28" i="46"/>
  <c r="BI28" i="46"/>
  <c r="CP21" i="46"/>
  <c r="CO18" i="46"/>
  <c r="CL18" i="46"/>
  <c r="CQ18" i="46"/>
  <c r="CO21" i="46"/>
  <c r="CN21" i="46"/>
  <c r="CP20" i="46"/>
  <c r="CL21" i="46"/>
  <c r="CN23" i="46"/>
  <c r="CM21" i="46"/>
  <c r="DD22" i="46"/>
  <c r="DF22" i="46" s="1"/>
  <c r="DD18" i="46"/>
  <c r="DF18" i="46" s="1"/>
  <c r="DD23" i="46"/>
  <c r="DF23" i="46" s="1"/>
  <c r="CP23" i="46"/>
  <c r="CM20" i="46"/>
  <c r="CO22" i="46"/>
  <c r="CQ20" i="46"/>
  <c r="CO23" i="46"/>
  <c r="BD28" i="46"/>
  <c r="BG35" i="46"/>
  <c r="BC41" i="46"/>
  <c r="BK46" i="46"/>
  <c r="BD53" i="46"/>
  <c r="BJ19" i="46"/>
  <c r="BJ26" i="46"/>
  <c r="BB31" i="46"/>
  <c r="BH44" i="46"/>
  <c r="BC35" i="46"/>
  <c r="BI43" i="46"/>
  <c r="BC52" i="46"/>
  <c r="BJ20" i="46"/>
  <c r="BK37" i="46"/>
  <c r="BE46" i="46"/>
  <c r="AZ50" i="46"/>
  <c r="BK34" i="46"/>
  <c r="BD36" i="46"/>
  <c r="BI37" i="46"/>
  <c r="BB39" i="46"/>
  <c r="BG40" i="46"/>
  <c r="BD41" i="46"/>
  <c r="BI42" i="46"/>
  <c r="BB46" i="46"/>
  <c r="BC46" i="46"/>
  <c r="BH47" i="46"/>
  <c r="BA49" i="46"/>
  <c r="BF50" i="46"/>
  <c r="BK51" i="46"/>
  <c r="BH52" i="46"/>
  <c r="AZ18" i="46"/>
  <c r="BB19" i="46"/>
  <c r="BG20" i="46"/>
  <c r="BD21" i="46"/>
  <c r="BI22" i="46"/>
  <c r="BB26" i="46"/>
  <c r="BC26" i="46"/>
  <c r="BH27" i="46"/>
  <c r="BA29" i="46"/>
  <c r="BF30" i="46"/>
  <c r="BK31" i="46"/>
  <c r="BH32" i="46"/>
  <c r="BA34" i="46"/>
  <c r="BF37" i="46"/>
  <c r="BG37" i="46"/>
  <c r="AZ39" i="46"/>
  <c r="BE40" i="46"/>
  <c r="BJ41" i="46"/>
  <c r="BC43" i="46"/>
  <c r="AZ44" i="46"/>
  <c r="BE45" i="46"/>
  <c r="BJ48" i="46"/>
  <c r="BK48" i="46"/>
  <c r="BD50" i="46"/>
  <c r="BI51" i="46"/>
  <c r="BB53" i="46"/>
  <c r="BC24" i="46"/>
  <c r="BK29" i="46"/>
  <c r="AZ37" i="46"/>
  <c r="AZ42" i="46"/>
  <c r="BD48" i="46"/>
  <c r="BE23" i="46"/>
  <c r="BI29" i="46"/>
  <c r="BK43" i="46"/>
  <c r="AZ36" i="46"/>
  <c r="BG46" i="46"/>
  <c r="BD22" i="46"/>
  <c r="BB32" i="46"/>
  <c r="BA40" i="46"/>
  <c r="BC40" i="46"/>
  <c r="BH41" i="46"/>
  <c r="BA43" i="46"/>
  <c r="BF44" i="46"/>
  <c r="BK45" i="46"/>
  <c r="BH46" i="46"/>
  <c r="BA48" i="46"/>
  <c r="BF51" i="46"/>
  <c r="BG51" i="46"/>
  <c r="AZ53" i="46"/>
  <c r="BB20" i="46"/>
  <c r="BC20" i="46"/>
  <c r="BH21" i="46"/>
  <c r="BA23" i="46"/>
  <c r="BF24" i="46"/>
  <c r="BK25" i="46"/>
  <c r="BH26" i="46"/>
  <c r="BA28" i="46"/>
  <c r="BF31" i="46"/>
  <c r="BG31" i="46"/>
  <c r="AZ33" i="46"/>
  <c r="BE34" i="46"/>
  <c r="BJ35" i="46"/>
  <c r="BC37" i="46"/>
  <c r="AZ38" i="46"/>
  <c r="BE39" i="46"/>
  <c r="BJ42" i="46"/>
  <c r="BK42" i="46"/>
  <c r="BD44" i="46"/>
  <c r="BI45" i="46"/>
  <c r="BB47" i="46"/>
  <c r="BG48" i="46"/>
  <c r="BD49" i="46"/>
  <c r="BI50" i="46"/>
  <c r="BE19" i="46"/>
  <c r="BJ22" i="46"/>
  <c r="BF35" i="46"/>
  <c r="BJ39" i="46"/>
  <c r="BJ46" i="46"/>
  <c r="BB51" i="46"/>
  <c r="BC21" i="46"/>
  <c r="BD33" i="46"/>
  <c r="BB38" i="46"/>
  <c r="BH39" i="46"/>
  <c r="BF42" i="46"/>
  <c r="BF49" i="46"/>
  <c r="BJ33" i="46"/>
  <c r="BD42" i="46"/>
  <c r="BB52" i="46"/>
  <c r="BI23" i="46"/>
  <c r="BC32" i="46"/>
  <c r="BH38" i="46"/>
  <c r="BE51" i="46"/>
  <c r="BG45" i="46"/>
  <c r="AZ47" i="46"/>
  <c r="BE48" i="46"/>
  <c r="BJ49" i="46"/>
  <c r="BC51" i="46"/>
  <c r="AZ52" i="46"/>
  <c r="BE53" i="46"/>
  <c r="BK19" i="46"/>
  <c r="BH20" i="46"/>
  <c r="BA22" i="46"/>
  <c r="BF25" i="46"/>
  <c r="BG25" i="46"/>
  <c r="AZ27" i="46"/>
  <c r="BE28" i="46"/>
  <c r="BJ29" i="46"/>
  <c r="BC31" i="46"/>
  <c r="AZ32" i="46"/>
  <c r="BE33" i="46"/>
  <c r="BJ36" i="46"/>
  <c r="BK36" i="46"/>
  <c r="BD38" i="46"/>
  <c r="BI39" i="46"/>
  <c r="BB41" i="46"/>
  <c r="BG42" i="46"/>
  <c r="BD43" i="46"/>
  <c r="BI44" i="46"/>
  <c r="BB48" i="46"/>
  <c r="BC48" i="46"/>
  <c r="BH49" i="46"/>
  <c r="BA51" i="46"/>
  <c r="BF52" i="46"/>
  <c r="BK53" i="46"/>
  <c r="BI19" i="46"/>
  <c r="BB21" i="46"/>
  <c r="BG22" i="46"/>
  <c r="BD23" i="46"/>
  <c r="BI24" i="46"/>
  <c r="BH25" i="46"/>
  <c r="BA32" i="46"/>
  <c r="BE38" i="46"/>
  <c r="BE43" i="46"/>
  <c r="BG52" i="46"/>
  <c r="AZ22" i="46"/>
  <c r="BK26" i="46"/>
  <c r="BG32" i="46"/>
  <c r="BI34" i="46"/>
  <c r="BC38" i="46"/>
  <c r="BA41" i="46"/>
  <c r="BE32" i="46"/>
  <c r="BK40" i="46"/>
  <c r="BI48" i="46"/>
  <c r="BB25" i="46"/>
  <c r="BA35" i="46"/>
  <c r="AZ45" i="46"/>
  <c r="BG33" i="46"/>
  <c r="AZ35" i="46"/>
  <c r="BA31" i="46"/>
  <c r="BB27" i="46"/>
  <c r="BJ53" i="46"/>
  <c r="BD45" i="46"/>
  <c r="BI30" i="46"/>
  <c r="BF23" i="46"/>
  <c r="BK28" i="46"/>
  <c r="BH35" i="46"/>
  <c r="BA21" i="46"/>
  <c r="BA37" i="46"/>
  <c r="BG34" i="46"/>
  <c r="BG49" i="46"/>
  <c r="BH29" i="46"/>
  <c r="BE20" i="46"/>
  <c r="BB18" i="46"/>
  <c r="BG44" i="46"/>
  <c r="BH34" i="46"/>
  <c r="BE25" i="46"/>
  <c r="BB50" i="46"/>
  <c r="BC34" i="46"/>
  <c r="BH19" i="46"/>
  <c r="BD30" i="46"/>
  <c r="BH51" i="46"/>
  <c r="BI31" i="46"/>
  <c r="BA53" i="46"/>
  <c r="BB33" i="46"/>
  <c r="BB49" i="46"/>
  <c r="BC29" i="46"/>
  <c r="BG50" i="46"/>
  <c r="BK38" i="46"/>
  <c r="BD40" i="46"/>
  <c r="BE36" i="46"/>
  <c r="BJ21" i="46"/>
  <c r="BF48" i="46"/>
  <c r="BK33" i="46"/>
  <c r="AZ24" i="46"/>
  <c r="BH50" i="46"/>
  <c r="BE41" i="46"/>
  <c r="BB34" i="46"/>
  <c r="BG39" i="46"/>
  <c r="AZ41" i="46"/>
  <c r="BE42" i="46"/>
  <c r="BF22" i="46"/>
  <c r="BF38" i="46"/>
  <c r="BK23" i="46"/>
  <c r="BC45" i="46"/>
  <c r="BC28" i="46"/>
  <c r="BD24" i="46"/>
  <c r="BE52" i="46"/>
  <c r="BB43" i="46"/>
  <c r="BC39" i="46"/>
  <c r="BD29" i="46"/>
  <c r="BA20" i="46"/>
  <c r="BA52" i="46"/>
  <c r="BJ44" i="46"/>
  <c r="BG23" i="46"/>
  <c r="AZ25" i="46"/>
  <c r="BD46" i="46"/>
  <c r="BE26" i="46"/>
  <c r="BI47" i="46"/>
  <c r="BJ27" i="46"/>
  <c r="BJ43" i="46"/>
  <c r="BK39" i="46"/>
  <c r="BC44" i="46"/>
  <c r="BH45" i="46"/>
  <c r="BI25" i="46"/>
  <c r="BA47" i="46"/>
  <c r="BJ37" i="46"/>
  <c r="BG28" i="46"/>
  <c r="BI46" i="46"/>
  <c r="BF39" i="46"/>
  <c r="BK22" i="46"/>
  <c r="AZ19" i="46"/>
  <c r="AZ51" i="46"/>
  <c r="BI41" i="46"/>
  <c r="BF32" i="46"/>
  <c r="BC23" i="46"/>
  <c r="BK49" i="46"/>
  <c r="AZ40" i="46"/>
  <c r="BA36" i="46"/>
  <c r="BJ28" i="46"/>
  <c r="BK44" i="46"/>
  <c r="BH40" i="46"/>
  <c r="BA42" i="46"/>
  <c r="BF45" i="46"/>
  <c r="BC50" i="46"/>
  <c r="AZ46" i="46"/>
  <c r="BE47" i="46"/>
  <c r="BJ50" i="46"/>
  <c r="BD51" i="46"/>
  <c r="BI52" i="46"/>
  <c r="BD19" i="46"/>
  <c r="BI20" i="46"/>
  <c r="BB24" i="46"/>
  <c r="BB40" i="46"/>
  <c r="BH24" i="46"/>
  <c r="BA26" i="46"/>
  <c r="BF29" i="46"/>
  <c r="BI36" i="46"/>
  <c r="AZ30" i="46"/>
  <c r="BE31" i="46"/>
  <c r="BJ34" i="46"/>
  <c r="BD35" i="46"/>
  <c r="BK50" i="46"/>
  <c r="BD52" i="46"/>
  <c r="BI53" i="46"/>
  <c r="BF19" i="46"/>
  <c r="BG19" i="46"/>
  <c r="AZ21" i="46"/>
  <c r="BE22" i="46"/>
  <c r="BJ23" i="46"/>
  <c r="BC25" i="46"/>
  <c r="AZ26" i="46"/>
  <c r="BE27" i="46"/>
  <c r="BJ30" i="46"/>
  <c r="BK30" i="46"/>
  <c r="BD32" i="46"/>
  <c r="BI33" i="46"/>
  <c r="BB35" i="46"/>
  <c r="BG36" i="46"/>
  <c r="BD37" i="46"/>
  <c r="BI38" i="46"/>
  <c r="BB42" i="46"/>
  <c r="BC42" i="46"/>
  <c r="BH43" i="46"/>
  <c r="BA45" i="46"/>
  <c r="BF46" i="46"/>
  <c r="BK47" i="46"/>
  <c r="BH48" i="46"/>
  <c r="BA50" i="46"/>
  <c r="BF53" i="46"/>
  <c r="BG53" i="46"/>
  <c r="BB22" i="46"/>
  <c r="BC22" i="46"/>
  <c r="BH23" i="46"/>
  <c r="BA25" i="46"/>
  <c r="BF26" i="46"/>
  <c r="BK27" i="46"/>
  <c r="BH28" i="46"/>
  <c r="BA30" i="46"/>
  <c r="BF33" i="46"/>
  <c r="BH30" i="46"/>
  <c r="BI49" i="46"/>
  <c r="BA46" i="46"/>
  <c r="BG29" i="46"/>
  <c r="BE37" i="46"/>
  <c r="BB45" i="46"/>
  <c r="BH53" i="46"/>
  <c r="BK20" i="46"/>
  <c r="BG26" i="46"/>
  <c r="BH33" i="46"/>
  <c r="BG43" i="46"/>
  <c r="BJ47" i="46"/>
  <c r="BA18" i="46"/>
  <c r="BC19" i="46"/>
  <c r="AZ20" i="46"/>
  <c r="BE21" i="46"/>
  <c r="BJ24" i="46"/>
  <c r="BK24" i="46"/>
  <c r="BD26" i="46"/>
  <c r="BI27" i="46"/>
  <c r="BB29" i="46"/>
  <c r="BG30" i="46"/>
  <c r="BD31" i="46"/>
  <c r="BI32" i="46"/>
  <c r="BB36" i="46"/>
  <c r="BC36" i="46"/>
  <c r="BH37" i="46"/>
  <c r="BA39" i="46"/>
  <c r="BF40" i="46"/>
  <c r="BK41" i="46"/>
  <c r="BH42" i="46"/>
  <c r="BA44" i="46"/>
  <c r="BF47" i="46"/>
  <c r="BG47" i="46"/>
  <c r="AZ49" i="46"/>
  <c r="BE50" i="46"/>
  <c r="BJ51" i="46"/>
  <c r="BC53" i="46"/>
  <c r="BA19" i="46"/>
  <c r="BF20" i="46"/>
  <c r="BK21" i="46"/>
  <c r="BH22" i="46"/>
  <c r="BA24" i="46"/>
  <c r="BF27" i="46"/>
  <c r="BG27" i="46"/>
  <c r="AZ29" i="46"/>
  <c r="BE30" i="46"/>
  <c r="BJ31" i="46"/>
  <c r="BC33" i="46"/>
  <c r="AZ34" i="46"/>
  <c r="BE35" i="46"/>
  <c r="BJ38" i="46"/>
  <c r="AZ31" i="46"/>
  <c r="BJ40" i="46"/>
  <c r="BD47" i="46"/>
  <c r="BF36" i="46"/>
  <c r="BF43" i="46"/>
  <c r="BD20" i="46"/>
  <c r="BI21" i="46"/>
  <c r="BB23" i="46"/>
  <c r="BG24" i="46"/>
  <c r="BD25" i="46"/>
  <c r="BI26" i="46"/>
  <c r="BB30" i="46"/>
  <c r="BC30" i="46"/>
  <c r="BH31" i="46"/>
  <c r="BA33" i="46"/>
  <c r="BF34" i="46"/>
  <c r="BK35" i="46"/>
  <c r="BH36" i="46"/>
  <c r="BA38" i="46"/>
  <c r="BF41" i="46"/>
  <c r="BG41" i="46"/>
  <c r="AZ43" i="46"/>
  <c r="BE44" i="46"/>
  <c r="BJ45" i="46"/>
  <c r="BC47" i="46"/>
  <c r="AZ48" i="46"/>
  <c r="BE49" i="46"/>
  <c r="BJ52" i="46"/>
  <c r="BK52" i="46"/>
  <c r="BF21" i="46"/>
  <c r="BG21" i="46"/>
  <c r="AZ23" i="46"/>
  <c r="BE24" i="46"/>
  <c r="BJ25" i="46"/>
  <c r="BC27" i="46"/>
  <c r="AZ28" i="46"/>
  <c r="BE29" i="46"/>
  <c r="BJ32" i="46"/>
  <c r="BK32" i="46"/>
  <c r="BD34" i="46"/>
  <c r="BI35" i="46"/>
  <c r="BB37" i="46"/>
  <c r="BG38" i="46"/>
  <c r="BD39" i="46"/>
  <c r="BI40" i="46"/>
  <c r="BB44" i="46"/>
  <c r="AZ15" i="46"/>
  <c r="CN41" i="46"/>
  <c r="CL19" i="46"/>
  <c r="CM26" i="46"/>
  <c r="CN17" i="46"/>
  <c r="DD29" i="46"/>
  <c r="DF29" i="46" s="1"/>
  <c r="CP22" i="46"/>
  <c r="CL38" i="46"/>
  <c r="CO29" i="46"/>
  <c r="CM19" i="46"/>
  <c r="CN16" i="46"/>
  <c r="CO27" i="46"/>
  <c r="CL16" i="46"/>
  <c r="CM22" i="46"/>
  <c r="CN22" i="46"/>
  <c r="DD16" i="46"/>
  <c r="DF16" i="46" s="1"/>
  <c r="CQ30" i="46"/>
  <c r="CP27" i="46"/>
  <c r="CP15" i="46"/>
  <c r="DD19" i="46"/>
  <c r="DF19" i="46" s="1"/>
  <c r="CQ22" i="46"/>
  <c r="DD40" i="46"/>
  <c r="DF40" i="46" s="1"/>
  <c r="CO19" i="46"/>
  <c r="CL26" i="46"/>
  <c r="CN19" i="46"/>
  <c r="CQ19" i="46"/>
  <c r="CN33" i="46"/>
  <c r="CQ39" i="46"/>
  <c r="CQ42" i="46"/>
  <c r="CN51" i="46"/>
  <c r="CQ51" i="46"/>
  <c r="CO50" i="46"/>
  <c r="CQ38" i="46"/>
  <c r="CM30" i="46"/>
  <c r="CO51" i="46"/>
  <c r="CO40" i="46"/>
  <c r="CN38" i="46"/>
  <c r="CL32" i="46"/>
  <c r="CQ48" i="46"/>
  <c r="CQ24" i="46"/>
  <c r="CO53" i="46"/>
  <c r="CQ27" i="46"/>
  <c r="CN49" i="46"/>
  <c r="CM51" i="46"/>
  <c r="CP52" i="46"/>
  <c r="DD32" i="46"/>
  <c r="DF32" i="46" s="1"/>
  <c r="CM33" i="46"/>
  <c r="CL36" i="46"/>
  <c r="CL17" i="46"/>
  <c r="CO45" i="46"/>
  <c r="CM48" i="46"/>
  <c r="CO17" i="46"/>
  <c r="CO49" i="46"/>
  <c r="CN15" i="46"/>
  <c r="DJ15" i="46"/>
  <c r="CL43" i="46"/>
  <c r="CP39" i="46"/>
  <c r="CP51" i="46"/>
  <c r="CQ46" i="46"/>
  <c r="CM28" i="46"/>
  <c r="DD15" i="46"/>
  <c r="DF15" i="46" s="1"/>
  <c r="CM24" i="46"/>
  <c r="CN30" i="46"/>
  <c r="CQ35" i="46"/>
  <c r="DD36" i="46"/>
  <c r="DF36" i="46" s="1"/>
  <c r="CO48" i="46"/>
  <c r="CO43" i="46"/>
  <c r="CM40" i="46"/>
  <c r="CM35" i="46"/>
  <c r="CP45" i="46"/>
  <c r="CO42" i="46"/>
  <c r="CP29" i="46"/>
  <c r="CL46" i="46"/>
  <c r="CP33" i="46"/>
  <c r="CO35" i="46"/>
  <c r="DK15" i="46"/>
  <c r="CQ28" i="46"/>
  <c r="CM15" i="46"/>
  <c r="CO44" i="46"/>
  <c r="CN52" i="46"/>
  <c r="CM42" i="46"/>
  <c r="CM53" i="46"/>
  <c r="CQ15" i="46"/>
  <c r="CN42" i="46"/>
  <c r="DL15" i="46"/>
  <c r="CO16" i="46"/>
  <c r="CM46" i="46"/>
  <c r="DD33" i="46"/>
  <c r="DF33" i="46" s="1"/>
  <c r="CM44" i="46"/>
  <c r="CN48" i="46"/>
  <c r="CL35" i="46"/>
  <c r="CP28" i="46"/>
  <c r="CL41" i="46"/>
  <c r="DM15" i="46"/>
  <c r="CQ47" i="46"/>
  <c r="CL30" i="46"/>
  <c r="CO26" i="46"/>
  <c r="CL25" i="46"/>
  <c r="CP34" i="46"/>
  <c r="CM41" i="46"/>
  <c r="CP32" i="46"/>
  <c r="CN50" i="46"/>
  <c r="CM49" i="46"/>
  <c r="CM27" i="46"/>
  <c r="CL15" i="46"/>
  <c r="CM16" i="46"/>
  <c r="DD50" i="46"/>
  <c r="DF50" i="46" s="1"/>
  <c r="CQ41" i="46"/>
  <c r="CL28" i="46"/>
  <c r="DD27" i="46"/>
  <c r="DF27" i="46" s="1"/>
  <c r="CP16" i="46"/>
  <c r="DD53" i="46"/>
  <c r="DF53" i="46" s="1"/>
  <c r="CQ26" i="46"/>
  <c r="CP17" i="46"/>
  <c r="CN36" i="46"/>
  <c r="CQ37" i="46"/>
  <c r="CM52" i="46"/>
  <c r="DD26" i="46"/>
  <c r="DF26" i="46" s="1"/>
  <c r="DD39" i="46"/>
  <c r="DF39" i="46" s="1"/>
  <c r="CO34" i="46"/>
  <c r="CN34" i="46"/>
  <c r="CO15" i="46"/>
  <c r="CO31" i="46"/>
  <c r="CM47" i="46"/>
  <c r="CL24" i="46"/>
  <c r="CP40" i="46"/>
  <c r="CQ16" i="46"/>
  <c r="DD41" i="46"/>
  <c r="DF41" i="46" s="1"/>
  <c r="CN45" i="46"/>
  <c r="CN47" i="46"/>
  <c r="CN39" i="46"/>
  <c r="DI15" i="46"/>
  <c r="CO32" i="46"/>
  <c r="CL52" i="46"/>
  <c r="CO52" i="46"/>
  <c r="CQ53" i="46"/>
  <c r="CM36" i="46"/>
  <c r="CQ40" i="46"/>
  <c r="CP43" i="46"/>
  <c r="CN40" i="46"/>
  <c r="CL49" i="46"/>
  <c r="CM25" i="46"/>
  <c r="DD35" i="46"/>
  <c r="DF35" i="46" s="1"/>
  <c r="CO41" i="46"/>
  <c r="CN31" i="46"/>
  <c r="CQ31" i="46"/>
  <c r="CP41" i="46"/>
  <c r="CM17" i="46"/>
  <c r="CQ17" i="46"/>
  <c r="CM32" i="46"/>
  <c r="CO36" i="46"/>
  <c r="DD43" i="46"/>
  <c r="DF43" i="46" s="1"/>
  <c r="CQ52" i="46"/>
  <c r="CL42" i="46"/>
  <c r="CN35" i="46"/>
  <c r="CP24" i="46"/>
  <c r="CO47" i="46"/>
  <c r="CN26" i="46"/>
  <c r="CL51" i="46"/>
  <c r="DD24" i="46"/>
  <c r="DF24" i="46" s="1"/>
  <c r="CP26" i="46"/>
  <c r="CP48" i="46"/>
  <c r="CL37" i="46"/>
  <c r="CQ32" i="46"/>
  <c r="CP44" i="46"/>
  <c r="CM37" i="46"/>
  <c r="DD46" i="46"/>
  <c r="DF46" i="46" s="1"/>
  <c r="CL50" i="46"/>
  <c r="DD45" i="46"/>
  <c r="DF45" i="46" s="1"/>
  <c r="DD48" i="46"/>
  <c r="DF48" i="46" s="1"/>
  <c r="DD17" i="46"/>
  <c r="DF17" i="46" s="1"/>
  <c r="CM39" i="46"/>
  <c r="CQ45" i="46"/>
  <c r="DD47" i="46"/>
  <c r="DF47" i="46" s="1"/>
  <c r="CN53" i="46"/>
  <c r="CL34" i="46"/>
  <c r="CN24" i="46"/>
  <c r="CL29" i="46"/>
  <c r="CO39" i="46"/>
  <c r="CO46" i="46"/>
  <c r="CM45" i="46"/>
  <c r="CP25" i="46"/>
  <c r="CN46" i="46"/>
  <c r="CP36" i="46"/>
  <c r="CQ49" i="46"/>
  <c r="DD38" i="46"/>
  <c r="DF38" i="46" s="1"/>
  <c r="CP46" i="46"/>
  <c r="CM43" i="46"/>
  <c r="DD31" i="46"/>
  <c r="DF31" i="46" s="1"/>
  <c r="CP31" i="46"/>
  <c r="DD30" i="46"/>
  <c r="DF30" i="46" s="1"/>
  <c r="CO28" i="46"/>
  <c r="CN32" i="46"/>
  <c r="CP30" i="46"/>
  <c r="CM34" i="46"/>
  <c r="DD49" i="46"/>
  <c r="DF49" i="46" s="1"/>
  <c r="DD44" i="46"/>
  <c r="DF44" i="46" s="1"/>
  <c r="CQ43" i="46"/>
  <c r="DD37" i="46"/>
  <c r="DF37" i="46" s="1"/>
  <c r="DD42" i="46"/>
  <c r="DF42" i="46" s="1"/>
  <c r="CL48" i="46"/>
  <c r="CO37" i="46"/>
  <c r="CP50" i="46"/>
  <c r="DD28" i="46"/>
  <c r="DF28" i="46" s="1"/>
  <c r="CL53" i="46"/>
  <c r="CM38" i="46"/>
  <c r="CQ44" i="46"/>
  <c r="CP53" i="46"/>
  <c r="CP37" i="46"/>
  <c r="CN27" i="46"/>
  <c r="CQ29" i="46"/>
  <c r="CO24" i="46"/>
  <c r="CN29" i="46"/>
  <c r="CO33" i="46"/>
  <c r="CQ36" i="46"/>
  <c r="DL42" i="46"/>
  <c r="CL31" i="46"/>
  <c r="CN25" i="46"/>
  <c r="CQ33" i="46"/>
  <c r="CO38" i="46"/>
  <c r="DD52" i="46"/>
  <c r="DF52" i="46" s="1"/>
  <c r="CM50" i="46"/>
  <c r="CN37" i="46"/>
  <c r="CO30" i="46"/>
  <c r="CL47" i="46"/>
  <c r="CM31" i="46"/>
  <c r="CO25" i="46"/>
  <c r="DD51" i="46"/>
  <c r="DF51" i="46" s="1"/>
  <c r="CN28" i="46"/>
  <c r="CL33" i="46"/>
  <c r="CN44" i="46"/>
  <c r="CP38" i="46"/>
  <c r="CP47" i="46"/>
  <c r="CP42" i="46"/>
  <c r="CM29" i="46"/>
  <c r="CN43" i="46"/>
  <c r="CL40" i="46"/>
  <c r="CL44" i="46"/>
  <c r="CL39" i="46"/>
  <c r="DD25" i="46"/>
  <c r="DF25" i="46" s="1"/>
  <c r="CQ25" i="46"/>
  <c r="CP49" i="46"/>
  <c r="CP35" i="46"/>
  <c r="CQ34" i="46"/>
  <c r="CQ50" i="46"/>
  <c r="CL45" i="46"/>
  <c r="CL27" i="46"/>
  <c r="DD34" i="46"/>
  <c r="DF34" i="46" s="1"/>
  <c r="BF15" i="46"/>
  <c r="BJ15" i="46"/>
  <c r="BI15" i="46"/>
  <c r="DK38" i="46"/>
  <c r="BA15" i="46"/>
  <c r="BG15" i="46"/>
  <c r="BK15" i="46"/>
  <c r="BD15" i="46"/>
  <c r="BH15" i="46"/>
  <c r="BE15" i="46"/>
  <c r="BC15" i="46"/>
  <c r="BU53" i="46"/>
  <c r="DN27" i="46"/>
  <c r="DI37" i="46"/>
  <c r="BT16" i="46"/>
  <c r="EA50" i="46"/>
  <c r="DJ35" i="46"/>
  <c r="DN43" i="46"/>
  <c r="DL29" i="46"/>
  <c r="DM45" i="46"/>
  <c r="DJ19" i="46"/>
  <c r="DI46" i="46"/>
  <c r="EA17" i="46"/>
  <c r="EC17" i="46" s="1"/>
  <c r="DM48" i="46"/>
  <c r="DN52" i="46"/>
  <c r="DJ16" i="46"/>
  <c r="EA33" i="46"/>
  <c r="EC33" i="46" s="1"/>
  <c r="DJ51" i="46"/>
  <c r="DN53" i="46"/>
  <c r="DN49" i="46"/>
  <c r="DM51" i="46"/>
  <c r="EA36" i="46"/>
  <c r="EC36" i="46" s="1"/>
  <c r="DN31" i="46"/>
  <c r="DK20" i="46"/>
  <c r="DM37" i="46"/>
  <c r="DL52" i="46"/>
  <c r="EA40" i="46"/>
  <c r="EC40" i="46" s="1"/>
  <c r="EA25" i="46"/>
  <c r="EC25" i="46" s="1"/>
  <c r="DI45" i="46"/>
  <c r="EA46" i="46"/>
  <c r="DK49" i="46"/>
  <c r="BR22" i="46"/>
  <c r="DL50" i="46"/>
  <c r="DI20" i="46"/>
  <c r="DI27" i="46"/>
  <c r="DN48" i="46"/>
  <c r="DI30" i="46"/>
  <c r="BP47" i="46"/>
  <c r="DM22" i="46"/>
  <c r="DJ25" i="46"/>
  <c r="DN33" i="46"/>
  <c r="BT41" i="46"/>
  <c r="DJ40" i="46"/>
  <c r="BP38" i="46"/>
  <c r="BT44" i="46"/>
  <c r="BP28" i="46"/>
  <c r="BQ47" i="46"/>
  <c r="BP33" i="46"/>
  <c r="CH44" i="46"/>
  <c r="DM27" i="46"/>
  <c r="EA20" i="46"/>
  <c r="EC20" i="46" s="1"/>
  <c r="EA51" i="46"/>
  <c r="DJ45" i="46"/>
  <c r="DI43" i="46"/>
  <c r="DK40" i="46"/>
  <c r="DJ32" i="46"/>
  <c r="DM40" i="46"/>
  <c r="DJ52" i="46"/>
  <c r="DM19" i="46"/>
  <c r="DN18" i="46"/>
  <c r="DK34" i="46"/>
  <c r="DJ20" i="46"/>
  <c r="DJ31" i="46"/>
  <c r="DL18" i="46"/>
  <c r="EA49" i="46"/>
  <c r="DN21" i="46"/>
  <c r="EA38" i="46"/>
  <c r="EC38" i="46" s="1"/>
  <c r="DN22" i="46"/>
  <c r="DK52" i="46"/>
  <c r="DJ46" i="46"/>
  <c r="DK28" i="46"/>
  <c r="DI21" i="46"/>
  <c r="DK36" i="46"/>
  <c r="DI44" i="46"/>
  <c r="DN26" i="46"/>
  <c r="DL44" i="46"/>
  <c r="EA22" i="46"/>
  <c r="EC22" i="46" s="1"/>
  <c r="EA48" i="46"/>
  <c r="DI19" i="46"/>
  <c r="DI36" i="46"/>
  <c r="DJ41" i="46"/>
  <c r="DM32" i="46"/>
  <c r="DN37" i="46"/>
  <c r="DK42" i="46"/>
  <c r="CH20" i="46"/>
  <c r="BQ35" i="46"/>
  <c r="BS19" i="46"/>
  <c r="BQ27" i="46"/>
  <c r="DM24" i="46"/>
  <c r="DL39" i="46"/>
  <c r="DI33" i="46"/>
  <c r="DM29" i="46"/>
  <c r="EA53" i="46"/>
  <c r="DK37" i="46"/>
  <c r="DM18" i="46"/>
  <c r="EA37" i="46"/>
  <c r="EC37" i="46" s="1"/>
  <c r="DI28" i="46"/>
  <c r="DN38" i="46"/>
  <c r="DK32" i="46"/>
  <c r="DN29" i="46"/>
  <c r="DK43" i="46"/>
  <c r="DM26" i="46"/>
  <c r="DJ26" i="46"/>
  <c r="DI16" i="46"/>
  <c r="DI48" i="46"/>
  <c r="DI39" i="46"/>
  <c r="DJ44" i="46"/>
  <c r="DM17" i="46"/>
  <c r="DK39" i="46"/>
  <c r="EA21" i="46"/>
  <c r="EC21" i="46" s="1"/>
  <c r="DJ23" i="46"/>
  <c r="DM30" i="46"/>
  <c r="DJ53" i="46"/>
  <c r="DN40" i="46"/>
  <c r="DK45" i="46"/>
  <c r="EA32" i="46"/>
  <c r="EC32" i="46" s="1"/>
  <c r="DL37" i="46"/>
  <c r="DM34" i="46"/>
  <c r="DN34" i="46"/>
  <c r="DL40" i="46"/>
  <c r="DL25" i="46"/>
  <c r="DJ50" i="46"/>
  <c r="DM33" i="46"/>
  <c r="EA43" i="46"/>
  <c r="EC43" i="46" s="1"/>
  <c r="DK24" i="46"/>
  <c r="EA34" i="46"/>
  <c r="EC34" i="46" s="1"/>
  <c r="BP37" i="46"/>
  <c r="CH21" i="46"/>
  <c r="BT20" i="46"/>
  <c r="DN32" i="46"/>
  <c r="DM50" i="46"/>
  <c r="DN16" i="46"/>
  <c r="EA24" i="46"/>
  <c r="EC24" i="46" s="1"/>
  <c r="DL27" i="46"/>
  <c r="DK50" i="46"/>
  <c r="DN24" i="46"/>
  <c r="EA16" i="46"/>
  <c r="EC16" i="46" s="1"/>
  <c r="DN46" i="46"/>
  <c r="DK46" i="46"/>
  <c r="DM25" i="46"/>
  <c r="DN30" i="46"/>
  <c r="DL49" i="46"/>
  <c r="DL30" i="46"/>
  <c r="DI22" i="46"/>
  <c r="DI17" i="46"/>
  <c r="DI40" i="46"/>
  <c r="EA27" i="46"/>
  <c r="EC27" i="46" s="1"/>
  <c r="DI53" i="46"/>
  <c r="DL23" i="46"/>
  <c r="DI31" i="46"/>
  <c r="DK22" i="46"/>
  <c r="DJ30" i="46"/>
  <c r="DK48" i="46"/>
  <c r="DK19" i="46"/>
  <c r="DM49" i="46"/>
  <c r="DK53" i="46"/>
  <c r="DI49" i="46"/>
  <c r="DL35" i="46"/>
  <c r="EA31" i="46"/>
  <c r="EC31" i="46" s="1"/>
  <c r="DL28" i="46"/>
  <c r="DL38" i="46"/>
  <c r="DL20" i="46"/>
  <c r="DN39" i="46"/>
  <c r="DM42" i="46"/>
  <c r="DJ36" i="46"/>
  <c r="DL47" i="46"/>
  <c r="DJ22" i="46"/>
  <c r="DL21" i="46"/>
  <c r="BR19" i="46"/>
  <c r="BR50" i="46"/>
  <c r="BS34" i="46"/>
  <c r="BS37" i="46"/>
  <c r="BS23" i="46"/>
  <c r="EA35" i="46"/>
  <c r="EC35" i="46" s="1"/>
  <c r="DN23" i="46"/>
  <c r="DM53" i="46"/>
  <c r="DI47" i="46"/>
  <c r="DL51" i="46"/>
  <c r="DL41" i="46"/>
  <c r="DL46" i="46"/>
  <c r="DN51" i="46"/>
  <c r="DK51" i="46"/>
  <c r="DJ39" i="46"/>
  <c r="DI42" i="46"/>
  <c r="DI51" i="46"/>
  <c r="DM38" i="46"/>
  <c r="EA52" i="46"/>
  <c r="EA26" i="46"/>
  <c r="EC26" i="46" s="1"/>
  <c r="DM47" i="46"/>
  <c r="DJ27" i="46"/>
  <c r="DJ18" i="46"/>
  <c r="DL31" i="46"/>
  <c r="DK17" i="46"/>
  <c r="DN28" i="46"/>
  <c r="DK18" i="46"/>
  <c r="EA18" i="46"/>
  <c r="EC18" i="46" s="1"/>
  <c r="DN47" i="46"/>
  <c r="EA45" i="46"/>
  <c r="DK26" i="46"/>
  <c r="DL53" i="46"/>
  <c r="DI26" i="46"/>
  <c r="DJ28" i="46"/>
  <c r="DI25" i="46"/>
  <c r="DJ47" i="46"/>
  <c r="DN45" i="46"/>
  <c r="DM35" i="46"/>
  <c r="EA29" i="46"/>
  <c r="EC29" i="46" s="1"/>
  <c r="DJ42" i="46"/>
  <c r="DI32" i="46"/>
  <c r="DK29" i="46"/>
  <c r="DM16" i="46"/>
  <c r="DI18" i="46"/>
  <c r="DN44" i="46"/>
  <c r="DL17" i="46"/>
  <c r="BU23" i="46"/>
  <c r="BT21" i="46"/>
  <c r="DL16" i="46"/>
  <c r="DK25" i="46"/>
  <c r="DM39" i="46"/>
  <c r="DJ49" i="46"/>
  <c r="EA28" i="46"/>
  <c r="EC28" i="46" s="1"/>
  <c r="DK33" i="46"/>
  <c r="DK47" i="46"/>
  <c r="DN25" i="46"/>
  <c r="DN36" i="46"/>
  <c r="DL26" i="46"/>
  <c r="DJ33" i="46"/>
  <c r="DI35" i="46"/>
  <c r="DK16" i="46"/>
  <c r="DM52" i="46"/>
  <c r="DM36" i="46"/>
  <c r="DL22" i="46"/>
  <c r="DN35" i="46"/>
  <c r="DK27" i="46"/>
  <c r="DL48" i="46"/>
  <c r="DN20" i="46"/>
  <c r="DI50" i="46"/>
  <c r="DJ38" i="46"/>
  <c r="DL45" i="46"/>
  <c r="DK23" i="46"/>
  <c r="DI23" i="46"/>
  <c r="EA44" i="46"/>
  <c r="EC44" i="46" s="1"/>
  <c r="DI24" i="46"/>
  <c r="EA39" i="46"/>
  <c r="EC39" i="46" s="1"/>
  <c r="EA47" i="46"/>
  <c r="DM41" i="46"/>
  <c r="EA42" i="46"/>
  <c r="EC42" i="46" s="1"/>
  <c r="DI38" i="46"/>
  <c r="DL19" i="46"/>
  <c r="DJ21" i="46"/>
  <c r="DL36" i="46"/>
  <c r="DN17" i="46"/>
  <c r="DK41" i="46"/>
  <c r="EA30" i="46"/>
  <c r="EC30" i="46" s="1"/>
  <c r="EA41" i="46"/>
  <c r="EC41" i="46" s="1"/>
  <c r="BT19" i="46"/>
  <c r="BQ30" i="46"/>
  <c r="BP50" i="46"/>
  <c r="CH25" i="46"/>
  <c r="BQ22" i="46"/>
  <c r="BS17" i="46"/>
  <c r="DN42" i="46"/>
  <c r="DK31" i="46"/>
  <c r="DM43" i="46"/>
  <c r="DM23" i="46"/>
  <c r="DL24" i="46"/>
  <c r="EA23" i="46"/>
  <c r="EC23" i="46" s="1"/>
  <c r="DM21" i="46"/>
  <c r="DM44" i="46"/>
  <c r="DN50" i="46"/>
  <c r="DJ48" i="46"/>
  <c r="DI41" i="46"/>
  <c r="DJ24" i="46"/>
  <c r="DK35" i="46"/>
  <c r="DM20" i="46"/>
  <c r="DM31" i="46"/>
  <c r="EA19" i="46"/>
  <c r="EC19" i="46" s="1"/>
  <c r="DL34" i="46"/>
  <c r="DL43" i="46"/>
  <c r="DJ37" i="46"/>
  <c r="DM28" i="46"/>
  <c r="DK30" i="46"/>
  <c r="DI34" i="46"/>
  <c r="DJ17" i="46"/>
  <c r="DM46" i="46"/>
  <c r="DI52" i="46"/>
  <c r="DK44" i="46"/>
  <c r="DN41" i="46"/>
  <c r="DN19" i="46"/>
  <c r="DL33" i="46"/>
  <c r="DJ43" i="46"/>
  <c r="DI29" i="46"/>
  <c r="DJ34" i="46"/>
  <c r="DJ29" i="46"/>
  <c r="DL32" i="46"/>
  <c r="DK21" i="46"/>
  <c r="BU19" i="46"/>
  <c r="CH45" i="46"/>
  <c r="BS21" i="46"/>
  <c r="BR36" i="46"/>
  <c r="BR20" i="46"/>
  <c r="BP27" i="46"/>
  <c r="BR32" i="46"/>
  <c r="BQ26" i="46"/>
  <c r="BU47" i="46"/>
  <c r="BP43" i="46"/>
  <c r="BP22" i="46"/>
  <c r="CH52" i="46"/>
  <c r="BQ50" i="46"/>
  <c r="BQ18" i="46"/>
  <c r="BU43" i="46"/>
  <c r="BQ52" i="46"/>
  <c r="CH15" i="46"/>
  <c r="BR24" i="46"/>
  <c r="BU33" i="46"/>
  <c r="CH41" i="46"/>
  <c r="BU27" i="46"/>
  <c r="BP29" i="46"/>
  <c r="BS31" i="46"/>
  <c r="BR52" i="46"/>
  <c r="BR45" i="46"/>
  <c r="BT38" i="46"/>
  <c r="BT53" i="46"/>
  <c r="BS36" i="46"/>
  <c r="BT40" i="46"/>
  <c r="BP42" i="46"/>
  <c r="BU52" i="46"/>
  <c r="BT15" i="46"/>
  <c r="BT27" i="46"/>
  <c r="BS32" i="46"/>
  <c r="BP45" i="46"/>
  <c r="BQ23" i="46"/>
  <c r="BP24" i="46"/>
  <c r="BR30" i="46"/>
  <c r="BP31" i="46"/>
  <c r="CH18" i="46"/>
  <c r="BU51" i="46"/>
  <c r="BU29" i="46"/>
  <c r="CH29" i="46"/>
  <c r="BP30" i="46"/>
  <c r="BP21" i="46"/>
  <c r="CH17" i="46"/>
  <c r="CH37" i="46"/>
  <c r="BP32" i="46"/>
  <c r="BP23" i="46"/>
  <c r="CH33" i="46"/>
  <c r="BU17" i="46"/>
  <c r="BU40" i="46"/>
  <c r="BT43" i="46"/>
  <c r="BU34" i="46"/>
  <c r="BR53" i="46"/>
  <c r="BU24" i="46"/>
  <c r="BT17" i="46"/>
  <c r="BR26" i="46"/>
  <c r="CH47" i="46"/>
  <c r="BQ44" i="46"/>
  <c r="BQ28" i="46"/>
  <c r="BP51" i="46"/>
  <c r="BT47" i="46"/>
  <c r="BR46" i="46"/>
  <c r="BQ36" i="46"/>
  <c r="BP25" i="46"/>
  <c r="BP26" i="46"/>
  <c r="BS20" i="46"/>
  <c r="BT29" i="46"/>
  <c r="BU44" i="46"/>
  <c r="BU25" i="46"/>
  <c r="BU49" i="46"/>
  <c r="CH35" i="46"/>
  <c r="CH48" i="46"/>
  <c r="BP15" i="46"/>
  <c r="BR17" i="46"/>
  <c r="BR43" i="46"/>
  <c r="BR37" i="46"/>
  <c r="BR48" i="46"/>
  <c r="BR29" i="46"/>
  <c r="BS35" i="46"/>
  <c r="BU31" i="46"/>
  <c r="CH19" i="46"/>
  <c r="BQ41" i="46"/>
  <c r="BS22" i="46"/>
  <c r="BR47" i="46"/>
  <c r="BR44" i="46"/>
  <c r="BR33" i="46"/>
  <c r="BS46" i="46"/>
  <c r="BS51" i="46"/>
  <c r="BU30" i="46"/>
  <c r="BQ38" i="46"/>
  <c r="BT51" i="46"/>
  <c r="BS41" i="46"/>
  <c r="BR25" i="46"/>
  <c r="BS18" i="46"/>
  <c r="BR16" i="46"/>
  <c r="BS15" i="46"/>
  <c r="CH16" i="46"/>
  <c r="CH49" i="46"/>
  <c r="BQ15" i="46"/>
  <c r="BQ34" i="46"/>
  <c r="BT32" i="46"/>
  <c r="CH39" i="46"/>
  <c r="BU16" i="46"/>
  <c r="BT18" i="46"/>
  <c r="BP19" i="46"/>
  <c r="BT49" i="46"/>
  <c r="BU32" i="46"/>
  <c r="BS50" i="46"/>
  <c r="BU35" i="46"/>
  <c r="BR39" i="46"/>
  <c r="BR15" i="46"/>
  <c r="BS43" i="46"/>
  <c r="CH51" i="46"/>
  <c r="BQ53" i="46"/>
  <c r="BT37" i="46"/>
  <c r="BU37" i="46"/>
  <c r="BQ45" i="46"/>
  <c r="BP18" i="46"/>
  <c r="BS47" i="46"/>
  <c r="BU22" i="46"/>
  <c r="BQ21" i="46"/>
  <c r="BP17" i="46"/>
  <c r="BR51" i="46"/>
  <c r="BP20" i="46"/>
  <c r="BS38" i="46"/>
  <c r="BQ49" i="46"/>
  <c r="BQ48" i="46"/>
  <c r="BT52" i="46"/>
  <c r="BR49" i="46"/>
  <c r="BT50" i="46"/>
  <c r="BQ19" i="46"/>
  <c r="BQ39" i="46"/>
  <c r="BS29" i="46"/>
  <c r="BP34" i="46"/>
  <c r="BU15" i="46"/>
  <c r="CH26" i="46"/>
  <c r="CH53" i="46"/>
  <c r="CH24" i="46"/>
  <c r="BR28" i="46"/>
  <c r="BT25" i="46"/>
  <c r="BT34" i="46"/>
  <c r="BS45" i="46"/>
  <c r="CH50" i="46"/>
  <c r="BT28" i="46"/>
  <c r="BS16" i="46"/>
  <c r="BU28" i="46"/>
  <c r="BP36" i="46"/>
  <c r="BU36" i="46"/>
  <c r="BQ32" i="46"/>
  <c r="BS24" i="46"/>
  <c r="BP41" i="46"/>
  <c r="BR35" i="46"/>
  <c r="BT48" i="46"/>
  <c r="BQ31" i="46"/>
  <c r="BS52" i="46"/>
  <c r="CH27" i="46"/>
  <c r="CH32" i="46"/>
  <c r="CH36" i="46"/>
  <c r="CH40" i="46"/>
  <c r="BP16" i="46"/>
  <c r="BS53" i="46"/>
  <c r="BQ40" i="46"/>
  <c r="BU21" i="46"/>
  <c r="CH22" i="46"/>
  <c r="BQ37" i="46"/>
  <c r="BU48" i="46"/>
  <c r="CH23" i="46"/>
  <c r="BS25" i="46"/>
  <c r="BP48" i="46"/>
  <c r="BT22" i="46"/>
  <c r="BP52" i="46"/>
  <c r="BU41" i="46"/>
  <c r="BT39" i="46"/>
  <c r="BP53" i="46"/>
  <c r="BU42" i="46"/>
  <c r="BU50" i="46"/>
  <c r="BQ43" i="46"/>
  <c r="BU18" i="46"/>
  <c r="BS42" i="46"/>
  <c r="BP49" i="46"/>
  <c r="BQ17" i="46"/>
  <c r="BT30" i="46"/>
  <c r="BQ29" i="46"/>
  <c r="BT33" i="46"/>
  <c r="BR27" i="46"/>
  <c r="BP35" i="46"/>
  <c r="BR41" i="46"/>
  <c r="BT26" i="46"/>
  <c r="BP44" i="46"/>
  <c r="BR34" i="46"/>
  <c r="BT35" i="46"/>
  <c r="BS28" i="46"/>
  <c r="BP46" i="46"/>
  <c r="BQ20" i="46"/>
  <c r="CH42" i="46"/>
  <c r="BQ16" i="46"/>
  <c r="BR31" i="46"/>
  <c r="BQ51" i="46"/>
  <c r="BR18" i="46"/>
  <c r="BQ46" i="46"/>
  <c r="BR23" i="46"/>
  <c r="BU38" i="46"/>
  <c r="BT45" i="46"/>
  <c r="CH30" i="46"/>
  <c r="BS48" i="46"/>
  <c r="BQ25" i="46"/>
  <c r="BS44" i="46"/>
  <c r="CH46" i="46"/>
  <c r="BT23" i="46"/>
  <c r="BT36" i="46"/>
  <c r="BS40" i="46"/>
  <c r="BS26" i="46"/>
  <c r="BS33" i="46"/>
  <c r="BR40" i="46"/>
  <c r="BS30" i="46"/>
  <c r="BT42" i="46"/>
  <c r="BP39" i="46"/>
  <c r="BS39" i="46"/>
  <c r="BQ33" i="46"/>
  <c r="BP40" i="46"/>
  <c r="BR21" i="46"/>
  <c r="BR38" i="46"/>
  <c r="BQ24" i="46"/>
  <c r="BS27" i="46"/>
  <c r="BR42" i="46"/>
  <c r="BT31" i="46"/>
  <c r="BS49" i="46"/>
  <c r="BU39" i="46"/>
  <c r="CH28" i="46"/>
  <c r="CH38" i="46"/>
  <c r="CH31" i="46"/>
  <c r="BU20" i="46"/>
  <c r="CH43" i="46"/>
  <c r="BQ42" i="46"/>
  <c r="BT24" i="46"/>
  <c r="BU46" i="46"/>
  <c r="CH34" i="46"/>
  <c r="BU26" i="46"/>
  <c r="BU45" i="46"/>
  <c r="BT46" i="46"/>
  <c r="Q21" i="46"/>
  <c r="P24" i="46"/>
  <c r="R26" i="46"/>
  <c r="Q29" i="46"/>
  <c r="P32" i="46"/>
  <c r="R34" i="46"/>
  <c r="Q37" i="46"/>
  <c r="P40" i="46"/>
  <c r="R42" i="46"/>
  <c r="Q45" i="46"/>
  <c r="P48" i="46"/>
  <c r="R50" i="46"/>
  <c r="Q53" i="46"/>
  <c r="R16" i="46"/>
  <c r="P15" i="46"/>
  <c r="L21" i="46"/>
  <c r="N23" i="46"/>
  <c r="M26" i="46"/>
  <c r="L29" i="46"/>
  <c r="N31" i="46"/>
  <c r="M34" i="46"/>
  <c r="L37" i="46"/>
  <c r="N39" i="46"/>
  <c r="M42" i="46"/>
  <c r="L45" i="46"/>
  <c r="N47" i="46"/>
  <c r="M50" i="46"/>
  <c r="L53" i="46"/>
  <c r="M16" i="46"/>
  <c r="N15" i="46"/>
  <c r="P19" i="46"/>
  <c r="R21" i="46"/>
  <c r="Q24" i="46"/>
  <c r="P27" i="46"/>
  <c r="R29" i="46"/>
  <c r="Q32" i="46"/>
  <c r="P35" i="46"/>
  <c r="R37" i="46"/>
  <c r="Q40" i="46"/>
  <c r="P43" i="46"/>
  <c r="R45" i="46"/>
  <c r="Q48" i="46"/>
  <c r="P51" i="46"/>
  <c r="R53" i="46"/>
  <c r="P17" i="46"/>
  <c r="Q15" i="46"/>
  <c r="M21" i="46"/>
  <c r="L24" i="46"/>
  <c r="N26" i="46"/>
  <c r="M29" i="46"/>
  <c r="L32" i="46"/>
  <c r="N34" i="46"/>
  <c r="M37" i="46"/>
  <c r="L40" i="46"/>
  <c r="N42" i="46"/>
  <c r="M45" i="46"/>
  <c r="L48" i="46"/>
  <c r="N50" i="46"/>
  <c r="M53" i="46"/>
  <c r="N16" i="46"/>
  <c r="M15" i="46"/>
  <c r="Q19" i="46"/>
  <c r="P22" i="46"/>
  <c r="R24" i="46"/>
  <c r="Q27" i="46"/>
  <c r="P30" i="46"/>
  <c r="R32" i="46"/>
  <c r="Q35" i="46"/>
  <c r="P38" i="46"/>
  <c r="R40" i="46"/>
  <c r="Q43" i="46"/>
  <c r="P46" i="46"/>
  <c r="R48" i="46"/>
  <c r="Q51" i="46"/>
  <c r="Q17" i="46"/>
  <c r="L19" i="46"/>
  <c r="N21" i="46"/>
  <c r="M24" i="46"/>
  <c r="L27" i="46"/>
  <c r="N29" i="46"/>
  <c r="M32" i="46"/>
  <c r="L35" i="46"/>
  <c r="N37" i="46"/>
  <c r="M40" i="46"/>
  <c r="L43" i="46"/>
  <c r="N45" i="46"/>
  <c r="M48" i="46"/>
  <c r="L51" i="46"/>
  <c r="N53" i="46"/>
  <c r="L17" i="46"/>
  <c r="L15" i="46"/>
  <c r="P20" i="46"/>
  <c r="Q25" i="46"/>
  <c r="P28" i="46"/>
  <c r="Q33" i="46"/>
  <c r="R38" i="46"/>
  <c r="P44" i="46"/>
  <c r="Q49" i="46"/>
  <c r="P18" i="46"/>
  <c r="N19" i="46"/>
  <c r="L25" i="46"/>
  <c r="M30" i="46"/>
  <c r="N35" i="46"/>
  <c r="L41" i="46"/>
  <c r="M46" i="46"/>
  <c r="N51" i="46"/>
  <c r="R19" i="46"/>
  <c r="Q22" i="46"/>
  <c r="P25" i="46"/>
  <c r="R27" i="46"/>
  <c r="Q30" i="46"/>
  <c r="P33" i="46"/>
  <c r="R35" i="46"/>
  <c r="Q38" i="46"/>
  <c r="P41" i="46"/>
  <c r="R43" i="46"/>
  <c r="Q46" i="46"/>
  <c r="P49" i="46"/>
  <c r="R51" i="46"/>
  <c r="R17" i="46"/>
  <c r="M19" i="46"/>
  <c r="L22" i="46"/>
  <c r="N24" i="46"/>
  <c r="M27" i="46"/>
  <c r="L30" i="46"/>
  <c r="N32" i="46"/>
  <c r="M35" i="46"/>
  <c r="L38" i="46"/>
  <c r="N40" i="46"/>
  <c r="M43" i="46"/>
  <c r="L46" i="46"/>
  <c r="N48" i="46"/>
  <c r="M51" i="46"/>
  <c r="M17" i="46"/>
  <c r="R22" i="46"/>
  <c r="R30" i="46"/>
  <c r="P36" i="46"/>
  <c r="Q41" i="46"/>
  <c r="R46" i="46"/>
  <c r="P52" i="46"/>
  <c r="M22" i="46"/>
  <c r="N27" i="46"/>
  <c r="L33" i="46"/>
  <c r="M38" i="46"/>
  <c r="N43" i="46"/>
  <c r="L49" i="46"/>
  <c r="N17" i="46"/>
  <c r="Q20" i="46"/>
  <c r="P23" i="46"/>
  <c r="R25" i="46"/>
  <c r="Q28" i="46"/>
  <c r="P31" i="46"/>
  <c r="R33" i="46"/>
  <c r="Q36" i="46"/>
  <c r="P39" i="46"/>
  <c r="R41" i="46"/>
  <c r="Q44" i="46"/>
  <c r="P47" i="46"/>
  <c r="R49" i="46"/>
  <c r="Q52" i="46"/>
  <c r="Q18" i="46"/>
  <c r="L20" i="46"/>
  <c r="N22" i="46"/>
  <c r="M25" i="46"/>
  <c r="L28" i="46"/>
  <c r="N30" i="46"/>
  <c r="M33" i="46"/>
  <c r="L36" i="46"/>
  <c r="N38" i="46"/>
  <c r="M41" i="46"/>
  <c r="L44" i="46"/>
  <c r="N46" i="46"/>
  <c r="M49" i="46"/>
  <c r="L52" i="46"/>
  <c r="L18" i="46"/>
  <c r="P21" i="46"/>
  <c r="Q26" i="46"/>
  <c r="P29" i="46"/>
  <c r="R31" i="46"/>
  <c r="Q34" i="46"/>
  <c r="P37" i="46"/>
  <c r="R39" i="46"/>
  <c r="Q42" i="46"/>
  <c r="P45" i="46"/>
  <c r="R47" i="46"/>
  <c r="Q50" i="46"/>
  <c r="P53" i="46"/>
  <c r="Q16" i="46"/>
  <c r="R15" i="46"/>
  <c r="M23" i="46"/>
  <c r="N28" i="46"/>
  <c r="L34" i="46"/>
  <c r="M39" i="46"/>
  <c r="N44" i="46"/>
  <c r="L50" i="46"/>
  <c r="N18" i="46"/>
  <c r="R20" i="46"/>
  <c r="Q23" i="46"/>
  <c r="P26" i="46"/>
  <c r="R28" i="46"/>
  <c r="Q31" i="46"/>
  <c r="P34" i="46"/>
  <c r="R36" i="46"/>
  <c r="Q39" i="46"/>
  <c r="P42" i="46"/>
  <c r="R44" i="46"/>
  <c r="Q47" i="46"/>
  <c r="P50" i="46"/>
  <c r="R52" i="46"/>
  <c r="P16" i="46"/>
  <c r="R18" i="46"/>
  <c r="M20" i="46"/>
  <c r="L23" i="46"/>
  <c r="N25" i="46"/>
  <c r="M28" i="46"/>
  <c r="L31" i="46"/>
  <c r="N33" i="46"/>
  <c r="M36" i="46"/>
  <c r="L39" i="46"/>
  <c r="N41" i="46"/>
  <c r="M44" i="46"/>
  <c r="L47" i="46"/>
  <c r="N49" i="46"/>
  <c r="M52" i="46"/>
  <c r="M18" i="46"/>
  <c r="R23" i="46"/>
  <c r="N20" i="46"/>
  <c r="L26" i="46"/>
  <c r="M31" i="46"/>
  <c r="N36" i="46"/>
  <c r="L42" i="46"/>
  <c r="M47" i="46"/>
  <c r="N52" i="46"/>
  <c r="L16" i="46"/>
  <c r="K19" i="46"/>
  <c r="K27" i="46"/>
  <c r="K35" i="46"/>
  <c r="K43" i="46"/>
  <c r="K51" i="46"/>
  <c r="J21" i="46"/>
  <c r="J29" i="46"/>
  <c r="J37" i="46"/>
  <c r="J45" i="46"/>
  <c r="J53" i="46"/>
  <c r="J15" i="46"/>
  <c r="K42" i="46"/>
  <c r="J52" i="46"/>
  <c r="K20" i="46"/>
  <c r="K28" i="46"/>
  <c r="K36" i="46"/>
  <c r="K44" i="46"/>
  <c r="K52" i="46"/>
  <c r="J22" i="46"/>
  <c r="J30" i="46"/>
  <c r="J38" i="46"/>
  <c r="J46" i="46"/>
  <c r="K34" i="46"/>
  <c r="J28" i="46"/>
  <c r="K21" i="46"/>
  <c r="K29" i="46"/>
  <c r="K37" i="46"/>
  <c r="K45" i="46"/>
  <c r="K53" i="46"/>
  <c r="J23" i="46"/>
  <c r="J31" i="46"/>
  <c r="J39" i="46"/>
  <c r="J47" i="46"/>
  <c r="C45" i="46"/>
  <c r="J44" i="46"/>
  <c r="K22" i="46"/>
  <c r="K30" i="46"/>
  <c r="K38" i="46"/>
  <c r="K46" i="46"/>
  <c r="J24" i="46"/>
  <c r="J32" i="46"/>
  <c r="J40" i="46"/>
  <c r="J48" i="46"/>
  <c r="J20" i="46"/>
  <c r="J18" i="46"/>
  <c r="K23" i="46"/>
  <c r="K31" i="46"/>
  <c r="K39" i="46"/>
  <c r="K47" i="46"/>
  <c r="J25" i="46"/>
  <c r="J33" i="46"/>
  <c r="J41" i="46"/>
  <c r="J49" i="46"/>
  <c r="K26" i="46"/>
  <c r="J36" i="46"/>
  <c r="K24" i="46"/>
  <c r="K32" i="46"/>
  <c r="K40" i="46"/>
  <c r="K48" i="46"/>
  <c r="J26" i="46"/>
  <c r="J34" i="46"/>
  <c r="J42" i="46"/>
  <c r="J50" i="46"/>
  <c r="J16" i="46"/>
  <c r="K50" i="46"/>
  <c r="K25" i="46"/>
  <c r="K33" i="46"/>
  <c r="K41" i="46"/>
  <c r="K49" i="46"/>
  <c r="J19" i="46"/>
  <c r="J27" i="46"/>
  <c r="J35" i="46"/>
  <c r="J43" i="46"/>
  <c r="J51" i="46"/>
  <c r="J17" i="46"/>
  <c r="I21" i="46"/>
  <c r="I25" i="46"/>
  <c r="I29" i="46"/>
  <c r="I33" i="46"/>
  <c r="I37" i="46"/>
  <c r="I41" i="46"/>
  <c r="I45" i="46"/>
  <c r="I49" i="46"/>
  <c r="I53" i="46"/>
  <c r="I15" i="46"/>
  <c r="I28" i="46"/>
  <c r="I44" i="46"/>
  <c r="H33" i="46"/>
  <c r="H22" i="46"/>
  <c r="H26" i="46"/>
  <c r="H30" i="46"/>
  <c r="H34" i="46"/>
  <c r="H38" i="46"/>
  <c r="H42" i="46"/>
  <c r="H46" i="46"/>
  <c r="H50" i="46"/>
  <c r="H18" i="46"/>
  <c r="K15" i="46"/>
  <c r="I32" i="46"/>
  <c r="I52" i="46"/>
  <c r="H25" i="46"/>
  <c r="H49" i="46"/>
  <c r="H15" i="46"/>
  <c r="I22" i="46"/>
  <c r="I26" i="46"/>
  <c r="I30" i="46"/>
  <c r="I34" i="46"/>
  <c r="I38" i="46"/>
  <c r="I42" i="46"/>
  <c r="I46" i="46"/>
  <c r="I50" i="46"/>
  <c r="I18" i="46"/>
  <c r="I36" i="46"/>
  <c r="H21" i="46"/>
  <c r="H45" i="46"/>
  <c r="H19" i="46"/>
  <c r="H23" i="46"/>
  <c r="H27" i="46"/>
  <c r="H31" i="46"/>
  <c r="H35" i="46"/>
  <c r="H39" i="46"/>
  <c r="H43" i="46"/>
  <c r="H47" i="46"/>
  <c r="H51" i="46"/>
  <c r="H16" i="46"/>
  <c r="I40" i="46"/>
  <c r="H41" i="46"/>
  <c r="I19" i="46"/>
  <c r="I23" i="46"/>
  <c r="I27" i="46"/>
  <c r="I31" i="46"/>
  <c r="I35" i="46"/>
  <c r="I39" i="46"/>
  <c r="I43" i="46"/>
  <c r="I47" i="46"/>
  <c r="I51" i="46"/>
  <c r="I16" i="46"/>
  <c r="I24" i="46"/>
  <c r="I48" i="46"/>
  <c r="I17" i="46"/>
  <c r="H29" i="46"/>
  <c r="H53" i="46"/>
  <c r="H20" i="46"/>
  <c r="H24" i="46"/>
  <c r="H28" i="46"/>
  <c r="H32" i="46"/>
  <c r="H36" i="46"/>
  <c r="H40" i="46"/>
  <c r="H44" i="46"/>
  <c r="H48" i="46"/>
  <c r="H52" i="46"/>
  <c r="H17" i="46"/>
  <c r="I20" i="46"/>
  <c r="H37" i="46"/>
  <c r="O34" i="46"/>
  <c r="D26" i="46"/>
  <c r="G34" i="46"/>
  <c r="D28" i="46"/>
  <c r="S28" i="46"/>
  <c r="O25" i="46"/>
  <c r="E42" i="46"/>
  <c r="E37" i="46"/>
  <c r="E16" i="46"/>
  <c r="F42" i="46"/>
  <c r="T42" i="46"/>
  <c r="E22" i="46"/>
  <c r="O44" i="46"/>
  <c r="K16" i="46"/>
  <c r="T49" i="46"/>
  <c r="F31" i="46"/>
  <c r="D32" i="46"/>
  <c r="G25" i="46"/>
  <c r="F28" i="46"/>
  <c r="E28" i="46"/>
  <c r="G42" i="46"/>
  <c r="T32" i="46"/>
  <c r="S51" i="46"/>
  <c r="S16" i="46"/>
  <c r="B36" i="46"/>
  <c r="G45" i="46"/>
  <c r="E30" i="46"/>
  <c r="F36" i="46"/>
  <c r="G51" i="46"/>
  <c r="B32" i="46"/>
  <c r="E40" i="46"/>
  <c r="E46" i="46"/>
  <c r="O51" i="46"/>
  <c r="B45" i="46"/>
  <c r="T31" i="46"/>
  <c r="D25" i="46"/>
  <c r="B25" i="46"/>
  <c r="F22" i="46"/>
  <c r="B42" i="46"/>
  <c r="B47" i="46"/>
  <c r="S38" i="46"/>
  <c r="D49" i="46"/>
  <c r="O42" i="46"/>
  <c r="O32" i="46"/>
  <c r="G40" i="46"/>
  <c r="G31" i="46"/>
  <c r="T41" i="46"/>
  <c r="F40" i="46"/>
  <c r="B35" i="46"/>
  <c r="E31" i="46"/>
  <c r="F25" i="46"/>
  <c r="F19" i="46"/>
  <c r="S42" i="46"/>
  <c r="F30" i="46"/>
  <c r="E21" i="46"/>
  <c r="S21" i="46"/>
  <c r="D48" i="46"/>
  <c r="F38" i="46"/>
  <c r="D47" i="46"/>
  <c r="E32" i="46"/>
  <c r="T30" i="46"/>
  <c r="D42" i="46"/>
  <c r="F37" i="46"/>
  <c r="E25" i="46"/>
  <c r="O15" i="46"/>
  <c r="F20" i="46"/>
  <c r="C42" i="46"/>
  <c r="O16" i="46"/>
  <c r="G32" i="46"/>
  <c r="F50" i="46"/>
  <c r="S22" i="46"/>
  <c r="E51" i="46"/>
  <c r="F35" i="46"/>
  <c r="T33" i="46"/>
  <c r="G46" i="46"/>
  <c r="F32" i="46"/>
  <c r="F29" i="46"/>
  <c r="C43" i="46"/>
  <c r="S25" i="46"/>
  <c r="O18" i="46"/>
  <c r="T25" i="46"/>
  <c r="B52" i="46"/>
  <c r="O43" i="46"/>
  <c r="C25" i="46"/>
  <c r="T53" i="46"/>
  <c r="E18" i="46"/>
  <c r="F41" i="46"/>
  <c r="T19" i="46"/>
  <c r="C48" i="46"/>
  <c r="S32" i="46"/>
  <c r="T36" i="46"/>
  <c r="F15" i="46"/>
  <c r="T22" i="46"/>
  <c r="T40" i="46"/>
  <c r="G36" i="46"/>
  <c r="C16" i="46"/>
  <c r="F49" i="46"/>
  <c r="F45" i="46"/>
  <c r="F26" i="46"/>
  <c r="D22" i="46"/>
  <c r="G16" i="46"/>
  <c r="B21" i="46"/>
  <c r="K17" i="46"/>
  <c r="F43" i="46"/>
  <c r="O47" i="46"/>
  <c r="G20" i="46"/>
  <c r="T38" i="46"/>
  <c r="C39" i="46"/>
  <c r="E15" i="46"/>
  <c r="C32" i="46"/>
  <c r="C17" i="46"/>
  <c r="O38" i="46"/>
  <c r="B31" i="46"/>
  <c r="C29" i="46"/>
  <c r="S49" i="46"/>
  <c r="T46" i="46"/>
  <c r="D21" i="46"/>
  <c r="B20" i="46"/>
  <c r="E17" i="46"/>
  <c r="D18" i="46"/>
  <c r="S45" i="46"/>
  <c r="B46" i="46"/>
  <c r="D37" i="46"/>
  <c r="C47" i="46"/>
  <c r="S46" i="46"/>
  <c r="F48" i="46"/>
  <c r="B37" i="46"/>
  <c r="B29" i="46"/>
  <c r="B51" i="46"/>
  <c r="S24" i="46"/>
  <c r="C28" i="46"/>
  <c r="D40" i="46"/>
  <c r="S17" i="46"/>
  <c r="C41" i="46"/>
  <c r="E45" i="46"/>
  <c r="D46" i="46"/>
  <c r="E24" i="46"/>
  <c r="S35" i="46"/>
  <c r="G18" i="46"/>
  <c r="B18" i="46"/>
  <c r="G21" i="46"/>
  <c r="D30" i="46"/>
  <c r="B50" i="46"/>
  <c r="E33" i="46"/>
  <c r="S34" i="46"/>
  <c r="C38" i="46"/>
  <c r="O53" i="46"/>
  <c r="S27" i="46"/>
  <c r="E52" i="46"/>
  <c r="G41" i="46"/>
  <c r="O36" i="46"/>
  <c r="E34" i="46"/>
  <c r="S41" i="46"/>
  <c r="D41" i="46"/>
  <c r="T20" i="46"/>
  <c r="E49" i="46"/>
  <c r="K18" i="46"/>
  <c r="S30" i="46"/>
  <c r="G48" i="46"/>
  <c r="T29" i="46"/>
  <c r="G22" i="46"/>
  <c r="S20" i="46"/>
  <c r="D34" i="46"/>
  <c r="D53" i="46"/>
  <c r="B22" i="46"/>
  <c r="C18" i="46"/>
  <c r="C36" i="46"/>
  <c r="T35" i="46"/>
  <c r="O20" i="46"/>
  <c r="O48" i="46"/>
  <c r="T17" i="46"/>
  <c r="O26" i="46"/>
  <c r="B30" i="46"/>
  <c r="G33" i="46"/>
  <c r="S47" i="46"/>
  <c r="B23" i="46"/>
  <c r="G24" i="46"/>
  <c r="S48" i="46"/>
  <c r="T51" i="46"/>
  <c r="E48" i="46"/>
  <c r="S52" i="46"/>
  <c r="B41" i="46"/>
  <c r="G26" i="46"/>
  <c r="F23" i="46"/>
  <c r="T26" i="46"/>
  <c r="D38" i="46"/>
  <c r="F16" i="46"/>
  <c r="F52" i="46"/>
  <c r="E41" i="46"/>
  <c r="B40" i="46"/>
  <c r="G43" i="46"/>
  <c r="E20" i="46"/>
  <c r="B33" i="46"/>
  <c r="T39" i="46"/>
  <c r="E39" i="46"/>
  <c r="S31" i="46"/>
  <c r="C35" i="46"/>
  <c r="G53" i="46"/>
  <c r="E38" i="46"/>
  <c r="F46" i="46"/>
  <c r="B48" i="46"/>
  <c r="O23" i="46"/>
  <c r="T21" i="46"/>
  <c r="D36" i="46"/>
  <c r="F33" i="46"/>
  <c r="C52" i="46"/>
  <c r="E35" i="46"/>
  <c r="O31" i="46"/>
  <c r="C53" i="46"/>
  <c r="S40" i="46"/>
  <c r="C44" i="46"/>
  <c r="O21" i="46"/>
  <c r="S33" i="46"/>
  <c r="D15" i="46"/>
  <c r="D39" i="46"/>
  <c r="B16" i="46"/>
  <c r="G19" i="46"/>
  <c r="T47" i="46"/>
  <c r="B53" i="46"/>
  <c r="T23" i="46"/>
  <c r="B34" i="46"/>
  <c r="G37" i="46"/>
  <c r="T52" i="46"/>
  <c r="B27" i="46"/>
  <c r="D29" i="46"/>
  <c r="D31" i="46"/>
  <c r="D51" i="46"/>
  <c r="E36" i="46"/>
  <c r="S43" i="46"/>
  <c r="T28" i="46"/>
  <c r="D44" i="46"/>
  <c r="B19" i="46"/>
  <c r="T15" i="46"/>
  <c r="O17" i="46"/>
  <c r="C27" i="46"/>
  <c r="D45" i="46"/>
  <c r="G23" i="46"/>
  <c r="E47" i="46"/>
  <c r="C37" i="46"/>
  <c r="O39" i="46"/>
  <c r="G29" i="46"/>
  <c r="D20" i="46"/>
  <c r="C23" i="46"/>
  <c r="G44" i="46"/>
  <c r="B44" i="46"/>
  <c r="E26" i="46"/>
  <c r="C19" i="46"/>
  <c r="C31" i="46"/>
  <c r="O49" i="46"/>
  <c r="C46" i="46"/>
  <c r="O29" i="46"/>
  <c r="B39" i="46"/>
  <c r="D23" i="46"/>
  <c r="F47" i="46"/>
  <c r="F21" i="46"/>
  <c r="T24" i="46"/>
  <c r="T45" i="46"/>
  <c r="O40" i="46"/>
  <c r="F39" i="46"/>
  <c r="O19" i="46"/>
  <c r="T37" i="46"/>
  <c r="D35" i="46"/>
  <c r="O22" i="46"/>
  <c r="T16" i="46"/>
  <c r="E44" i="46"/>
  <c r="C50" i="46"/>
  <c r="F27" i="46"/>
  <c r="S39" i="46"/>
  <c r="B38" i="46"/>
  <c r="O24" i="46"/>
  <c r="F53" i="46"/>
  <c r="C51" i="46"/>
  <c r="D52" i="46"/>
  <c r="G49" i="46"/>
  <c r="B49" i="46"/>
  <c r="O33" i="46"/>
  <c r="G39" i="46"/>
  <c r="D17" i="46"/>
  <c r="F17" i="46"/>
  <c r="C40" i="46"/>
  <c r="E27" i="46"/>
  <c r="C34" i="46"/>
  <c r="S23" i="46"/>
  <c r="B26" i="46"/>
  <c r="O46" i="46"/>
  <c r="C24" i="46"/>
  <c r="S53" i="46"/>
  <c r="F51" i="46"/>
  <c r="G52" i="46"/>
  <c r="O30" i="46"/>
  <c r="O41" i="46"/>
  <c r="D33" i="46"/>
  <c r="G15" i="46"/>
  <c r="T27" i="46"/>
  <c r="C33" i="46"/>
  <c r="O52" i="46"/>
  <c r="D16" i="46"/>
  <c r="O37" i="46"/>
  <c r="F44" i="46"/>
  <c r="E53" i="46"/>
  <c r="S26" i="46"/>
  <c r="C30" i="46"/>
  <c r="S19" i="46"/>
  <c r="C15" i="46"/>
  <c r="D50" i="46"/>
  <c r="G47" i="46"/>
  <c r="S44" i="46"/>
  <c r="C49" i="46"/>
  <c r="O27" i="46"/>
  <c r="S37" i="46"/>
  <c r="D19" i="46"/>
  <c r="D43" i="46"/>
  <c r="S18" i="46"/>
  <c r="C22" i="46"/>
  <c r="S50" i="46"/>
  <c r="T18" i="46"/>
  <c r="C20" i="46"/>
  <c r="F18" i="46"/>
  <c r="B28" i="46"/>
  <c r="C21" i="46"/>
  <c r="S29" i="46"/>
  <c r="E43" i="46"/>
  <c r="T44" i="46"/>
  <c r="F34" i="46"/>
  <c r="O28" i="46"/>
  <c r="T34" i="46"/>
  <c r="F24" i="46"/>
  <c r="T43" i="46"/>
  <c r="B15" i="46"/>
  <c r="S36" i="46"/>
  <c r="E19" i="46"/>
  <c r="T48" i="46"/>
  <c r="C26" i="46"/>
  <c r="S15" i="46"/>
  <c r="G38" i="46"/>
  <c r="E23" i="46"/>
  <c r="G17" i="46"/>
  <c r="D24" i="46"/>
  <c r="O45" i="46"/>
  <c r="T50" i="46"/>
  <c r="E29" i="46"/>
  <c r="G35" i="46"/>
  <c r="O50" i="46"/>
  <c r="G28" i="46"/>
  <c r="G30" i="46"/>
  <c r="G50" i="46"/>
  <c r="O35" i="46"/>
  <c r="B43" i="46"/>
  <c r="D27" i="46"/>
  <c r="E50" i="46"/>
  <c r="B24" i="46"/>
  <c r="G27" i="46"/>
  <c r="B17" i="46"/>
  <c r="S36" i="17"/>
  <c r="AV28" i="46"/>
  <c r="AX21" i="46"/>
  <c r="BL52" i="46"/>
  <c r="AW20" i="46"/>
  <c r="AT23" i="46"/>
  <c r="BL44" i="46"/>
  <c r="AV27" i="46"/>
  <c r="BL22" i="46"/>
  <c r="AU22" i="46"/>
  <c r="AW22" i="46"/>
  <c r="AX22" i="46"/>
  <c r="AT22" i="46"/>
  <c r="AV22" i="46"/>
  <c r="AY22" i="46"/>
  <c r="AN9" i="45"/>
  <c r="AP9" i="45"/>
  <c r="AX18" i="46"/>
  <c r="AY32" i="46"/>
  <c r="AY23" i="46"/>
  <c r="AO17" i="17"/>
  <c r="AY53" i="46"/>
  <c r="AU18" i="46"/>
  <c r="BL15" i="46"/>
  <c r="AW43" i="46"/>
  <c r="AY40" i="46"/>
  <c r="AY18" i="46"/>
  <c r="AU21" i="46"/>
  <c r="AX23" i="46"/>
  <c r="AT44" i="46"/>
  <c r="AW18" i="46"/>
  <c r="AT51" i="46"/>
  <c r="AV21" i="46"/>
  <c r="AW15" i="46"/>
  <c r="AT18" i="46"/>
  <c r="AT50" i="46"/>
  <c r="AX20" i="46"/>
  <c r="AW23" i="46"/>
  <c r="BL49" i="46"/>
  <c r="AV15" i="46"/>
  <c r="AX49" i="46"/>
  <c r="BL45" i="46"/>
  <c r="AW21" i="46"/>
  <c r="AX32" i="46"/>
  <c r="AX34" i="46"/>
  <c r="BL23" i="46"/>
  <c r="AT15" i="46"/>
  <c r="AV43" i="46"/>
  <c r="AT49" i="46"/>
  <c r="AX15" i="46"/>
  <c r="AU15" i="46"/>
  <c r="AT37" i="46"/>
  <c r="AV32" i="46"/>
  <c r="BL35" i="46"/>
  <c r="AY21" i="46"/>
  <c r="AW48" i="46"/>
  <c r="AX38" i="46"/>
  <c r="BL20" i="46"/>
  <c r="AU43" i="46"/>
  <c r="BL21" i="46"/>
  <c r="AU23" i="46"/>
  <c r="AY20" i="46"/>
  <c r="AX53" i="46"/>
  <c r="AL9" i="45"/>
  <c r="AJ9" i="45"/>
  <c r="AT9" i="45"/>
  <c r="AD9" i="45"/>
  <c r="AT33" i="46"/>
  <c r="AE9" i="45"/>
  <c r="AH9" i="45"/>
  <c r="AX42" i="46"/>
  <c r="AW40" i="46"/>
  <c r="AV46" i="46"/>
  <c r="AU33" i="46"/>
  <c r="BL18" i="46"/>
  <c r="AV18" i="46"/>
  <c r="AV23" i="46"/>
  <c r="AU20" i="46"/>
  <c r="AV47" i="46"/>
  <c r="AY47" i="46"/>
  <c r="AY43" i="46"/>
  <c r="AT21" i="46"/>
  <c r="AV20" i="46"/>
  <c r="AY15" i="46"/>
  <c r="AT20" i="46"/>
  <c r="AV45" i="46"/>
  <c r="AT36" i="46"/>
  <c r="AW51" i="46"/>
  <c r="AW30" i="46"/>
  <c r="BL51" i="46"/>
  <c r="AT30" i="46"/>
  <c r="AX44" i="46"/>
  <c r="AY31" i="46"/>
  <c r="AY39" i="46"/>
  <c r="AT27" i="46"/>
  <c r="AV40" i="46"/>
  <c r="AT53" i="46"/>
  <c r="BL42" i="46"/>
  <c r="AU53" i="46"/>
  <c r="AX40" i="46"/>
  <c r="AV48" i="46"/>
  <c r="AX16" i="46"/>
  <c r="AU47" i="46"/>
  <c r="AV17" i="46"/>
  <c r="BL33" i="46"/>
  <c r="AU50" i="46"/>
  <c r="BL48" i="46"/>
  <c r="AW42" i="46"/>
  <c r="AV38" i="46"/>
  <c r="AT31" i="46"/>
  <c r="BL37" i="46"/>
  <c r="AV53" i="46"/>
  <c r="AW47" i="46"/>
  <c r="BL40" i="46"/>
  <c r="AT25" i="46"/>
  <c r="AY28" i="46"/>
  <c r="AV37" i="46"/>
  <c r="AW46" i="46"/>
  <c r="AY36" i="46"/>
  <c r="AU29" i="46"/>
  <c r="AU16" i="46"/>
  <c r="AV34" i="46"/>
  <c r="AX25" i="46"/>
  <c r="BL34" i="46"/>
  <c r="AW27" i="46"/>
  <c r="BL46" i="46"/>
  <c r="AU49" i="46"/>
  <c r="AU35" i="46"/>
  <c r="AX35" i="46"/>
  <c r="AU46" i="46"/>
  <c r="AT17" i="46"/>
  <c r="AW36" i="46"/>
  <c r="AT46" i="46"/>
  <c r="AT16" i="46"/>
  <c r="AX43" i="46"/>
  <c r="AW45" i="46"/>
  <c r="AT40" i="46"/>
  <c r="AT28" i="46"/>
  <c r="AT47" i="46"/>
  <c r="AV33" i="46"/>
  <c r="AT35" i="46"/>
  <c r="BL28" i="46"/>
  <c r="AY49" i="46"/>
  <c r="AU34" i="46"/>
  <c r="AW49" i="46"/>
  <c r="BL17" i="46"/>
  <c r="AX33" i="46"/>
  <c r="AW37" i="46"/>
  <c r="AW32" i="46"/>
  <c r="AT41" i="46"/>
  <c r="AU39" i="46"/>
  <c r="AY35" i="46"/>
  <c r="AW29" i="46"/>
  <c r="AX50" i="46"/>
  <c r="AT29" i="46"/>
  <c r="BL38" i="46"/>
  <c r="BL50" i="46"/>
  <c r="AY26" i="46"/>
  <c r="AY51" i="46"/>
  <c r="BL43" i="46"/>
  <c r="AU31" i="46"/>
  <c r="BL30" i="46"/>
  <c r="AV26" i="46"/>
  <c r="AW28" i="46"/>
  <c r="AY33" i="46"/>
  <c r="AY52" i="46"/>
  <c r="AY45" i="46"/>
  <c r="AX36" i="46"/>
  <c r="AX48" i="46"/>
  <c r="BL31" i="46"/>
  <c r="AX41" i="46"/>
  <c r="AU45" i="46"/>
  <c r="AU25" i="46"/>
  <c r="AX30" i="46"/>
  <c r="AU26" i="46"/>
  <c r="AT42" i="46"/>
  <c r="AU52" i="46"/>
  <c r="AW39" i="46"/>
  <c r="AX17" i="46"/>
  <c r="AV52" i="46"/>
  <c r="AY34" i="46"/>
  <c r="AY42" i="46"/>
  <c r="AX46" i="46"/>
  <c r="AV25" i="46"/>
  <c r="AT45" i="46"/>
  <c r="AX52" i="46"/>
  <c r="AV42" i="46"/>
  <c r="BL47" i="46"/>
  <c r="AW52" i="46"/>
  <c r="AV30" i="46"/>
  <c r="BL27" i="46"/>
  <c r="AU27" i="46"/>
  <c r="AX39" i="46"/>
  <c r="BL32" i="46"/>
  <c r="AU17" i="46"/>
  <c r="AT32" i="46"/>
  <c r="AR9" i="45"/>
  <c r="AW34" i="46"/>
  <c r="AT52" i="46"/>
  <c r="AV16" i="46"/>
  <c r="AX51" i="46"/>
  <c r="BL26" i="46"/>
  <c r="AU37" i="46"/>
  <c r="AU51" i="46"/>
  <c r="AW50" i="46"/>
  <c r="BL16" i="46"/>
  <c r="BL41" i="46"/>
  <c r="AV36" i="46"/>
  <c r="AY29" i="46"/>
  <c r="BL53" i="46"/>
  <c r="AW33" i="46"/>
  <c r="AT38" i="46"/>
  <c r="AU41" i="46"/>
  <c r="AY27" i="46"/>
  <c r="AU38" i="46"/>
  <c r="AY25" i="46"/>
  <c r="AT39" i="46"/>
  <c r="AW31" i="46"/>
  <c r="AX31" i="46"/>
  <c r="AU32" i="46"/>
  <c r="AX47" i="46"/>
  <c r="AW53" i="46"/>
  <c r="AW38" i="46"/>
  <c r="AX29" i="46"/>
  <c r="AU28" i="46"/>
  <c r="AV49" i="46"/>
  <c r="AW26" i="46"/>
  <c r="AU42" i="46"/>
  <c r="AY50" i="46"/>
  <c r="AU44" i="46"/>
  <c r="AY41" i="46"/>
  <c r="AU48" i="46"/>
  <c r="AV29" i="46"/>
  <c r="AW17" i="46"/>
  <c r="AV51" i="46"/>
  <c r="AY17" i="46"/>
  <c r="AW35" i="46"/>
  <c r="AW16" i="46"/>
  <c r="BL39" i="46"/>
  <c r="AV50" i="46"/>
  <c r="AT48" i="46"/>
  <c r="AU36" i="46"/>
  <c r="AX26" i="46"/>
  <c r="BL29" i="46"/>
  <c r="AY16" i="46"/>
  <c r="AY37" i="46"/>
  <c r="AY44" i="46"/>
  <c r="AY30" i="46"/>
  <c r="AW25" i="46"/>
  <c r="AV41" i="46"/>
  <c r="AV31" i="46"/>
  <c r="AX37" i="46"/>
  <c r="AX45" i="46"/>
  <c r="AV35" i="46"/>
  <c r="AY38" i="46"/>
  <c r="AU30" i="46"/>
  <c r="AW41" i="46"/>
  <c r="AV39" i="46"/>
  <c r="AT26" i="46"/>
  <c r="AX28" i="46"/>
  <c r="BL25" i="46"/>
  <c r="AT34" i="46"/>
  <c r="AY46" i="46"/>
  <c r="AU40" i="46"/>
  <c r="AV44" i="46"/>
  <c r="AX27" i="46"/>
  <c r="BL36" i="46"/>
  <c r="AY48" i="46"/>
  <c r="AT43" i="46"/>
  <c r="AX19" i="46"/>
  <c r="AW19" i="46"/>
  <c r="AV19" i="46"/>
  <c r="BL24" i="46"/>
  <c r="AT24" i="46"/>
  <c r="AY19" i="46"/>
  <c r="AW24" i="46"/>
  <c r="AX24" i="46"/>
  <c r="BL19" i="46"/>
  <c r="AT19" i="46"/>
  <c r="AV24" i="46"/>
  <c r="AU19" i="46"/>
  <c r="AY24" i="46"/>
  <c r="AU24" i="46"/>
  <c r="AW44" i="46"/>
  <c r="BB18" i="18"/>
  <c r="PE25" i="2"/>
  <c r="PO27" i="2" s="1"/>
  <c r="PO24" i="2"/>
  <c r="IQ41" i="2"/>
  <c r="PO25" i="2"/>
  <c r="IQ42" i="2"/>
  <c r="IQ43" i="2"/>
  <c r="IQ39" i="2"/>
  <c r="IQ44" i="2" s="1"/>
  <c r="IQ40" i="2"/>
  <c r="PE29" i="2"/>
  <c r="PE31" i="2"/>
  <c r="PE26" i="2"/>
  <c r="PE32" i="2"/>
  <c r="GH45" i="2"/>
  <c r="PE44" i="2"/>
  <c r="PE62" i="2"/>
  <c r="GK53" i="2"/>
  <c r="GK48" i="2"/>
  <c r="PE67" i="2"/>
  <c r="GI25" i="2"/>
  <c r="GG46" i="2"/>
  <c r="GL56" i="2"/>
  <c r="GN45" i="2"/>
  <c r="GM45" i="2"/>
  <c r="GH30" i="2"/>
  <c r="GJ33" i="2"/>
  <c r="GM55" i="2"/>
  <c r="GM47" i="2"/>
  <c r="GK37" i="2"/>
  <c r="GI19" i="2"/>
  <c r="GK24" i="2"/>
  <c r="GN28" i="2"/>
  <c r="GH37" i="2"/>
  <c r="GH31" i="2"/>
  <c r="GL26" i="2"/>
  <c r="GJ72" i="2"/>
  <c r="GM69" i="2"/>
  <c r="GK27" i="2"/>
  <c r="GI69" i="2"/>
  <c r="GH32" i="2"/>
  <c r="GJ44" i="2"/>
  <c r="GM43" i="2"/>
  <c r="GH40" i="2"/>
  <c r="GM23" i="2"/>
  <c r="GL33" i="2"/>
  <c r="GN67" i="2"/>
  <c r="GM33" i="2"/>
  <c r="GK55" i="2"/>
  <c r="GM60" i="2"/>
  <c r="GM18" i="2"/>
  <c r="GJ18" i="2"/>
  <c r="GN43" i="2"/>
  <c r="GH70" i="2"/>
  <c r="GM20" i="2"/>
  <c r="GL65" i="2"/>
  <c r="GJ67" i="2"/>
  <c r="GJ36" i="2"/>
  <c r="GN50" i="2"/>
  <c r="GN57" i="2"/>
  <c r="GJ46" i="2"/>
  <c r="GL69" i="2"/>
  <c r="GI35" i="2"/>
  <c r="GJ20" i="2"/>
  <c r="GH64" i="2"/>
  <c r="GN70" i="2"/>
  <c r="GN59" i="2"/>
  <c r="GN68" i="2"/>
  <c r="GK63" i="2"/>
  <c r="GK25" i="2"/>
  <c r="GN62" i="2"/>
  <c r="GN53" i="2"/>
  <c r="GJ43" i="2"/>
  <c r="GN38" i="2"/>
  <c r="GH24" i="2"/>
  <c r="GH50" i="2"/>
  <c r="GI60" i="2"/>
  <c r="GM70" i="2"/>
  <c r="GH42" i="2"/>
  <c r="GH25" i="2"/>
  <c r="GM40" i="2"/>
  <c r="GI37" i="2"/>
  <c r="GJ34" i="2"/>
  <c r="GN63" i="2"/>
  <c r="GM59" i="2"/>
  <c r="GK60" i="2"/>
  <c r="GJ40" i="2"/>
  <c r="GK30" i="2"/>
  <c r="GM48" i="2"/>
  <c r="GI62" i="2"/>
  <c r="GK50" i="2"/>
  <c r="GJ28" i="2"/>
  <c r="GN54" i="2"/>
  <c r="GI51" i="2"/>
  <c r="PE50" i="2"/>
  <c r="PE68" i="2"/>
  <c r="GN21" i="2"/>
  <c r="GK47" i="2"/>
  <c r="GL43" i="2"/>
  <c r="GJ23" i="2"/>
  <c r="GK49" i="2"/>
  <c r="GL54" i="2"/>
  <c r="GL58" i="2"/>
  <c r="GJ35" i="2"/>
  <c r="GH72" i="2"/>
  <c r="GJ62" i="2"/>
  <c r="GJ19" i="2"/>
  <c r="GG43" i="2"/>
  <c r="GJ53" i="2"/>
  <c r="GK46" i="2"/>
  <c r="GI48" i="2"/>
  <c r="GL59" i="2"/>
  <c r="GK72" i="2"/>
  <c r="GN60" i="2"/>
  <c r="GN64" i="2"/>
  <c r="GJ42" i="2"/>
  <c r="GG39" i="2"/>
  <c r="GI17" i="2"/>
  <c r="GJ50" i="2"/>
  <c r="GM28" i="2"/>
  <c r="GM49" i="2"/>
  <c r="GK64" i="2"/>
  <c r="GK56" i="2"/>
  <c r="GL51" i="2"/>
  <c r="GH18" i="2"/>
  <c r="GN22" i="2"/>
  <c r="GL71" i="2"/>
  <c r="GG37" i="2"/>
  <c r="GK44" i="2"/>
  <c r="GH21" i="2"/>
  <c r="GJ65" i="2"/>
  <c r="GK41" i="2"/>
  <c r="GN66" i="2"/>
  <c r="GH55" i="2"/>
  <c r="GI66" i="2"/>
  <c r="GH35" i="2"/>
  <c r="GJ64" i="2"/>
  <c r="GG24" i="2"/>
  <c r="GK38" i="2"/>
  <c r="GN47" i="2"/>
  <c r="GH48" i="2"/>
  <c r="GG36" i="2"/>
  <c r="GL34" i="2"/>
  <c r="GK33" i="2"/>
  <c r="GI29" i="2"/>
  <c r="GL30" i="2"/>
  <c r="GI27" i="2"/>
  <c r="GN31" i="2"/>
  <c r="GK68" i="2"/>
  <c r="GN18" i="2"/>
  <c r="GH20" i="2"/>
  <c r="GK21" i="2"/>
  <c r="GG59" i="2"/>
  <c r="GG18" i="2"/>
  <c r="GH19" i="2"/>
  <c r="GG42" i="2"/>
  <c r="GG58" i="2"/>
  <c r="GI55" i="2"/>
  <c r="GM32" i="2"/>
  <c r="GK23" i="2"/>
  <c r="GL35" i="2"/>
  <c r="GG68" i="2"/>
  <c r="GK17" i="2"/>
  <c r="GH28" i="2"/>
  <c r="GG20" i="2"/>
  <c r="GM29" i="2"/>
  <c r="GJ63" i="2"/>
  <c r="GG17" i="2"/>
  <c r="GM44" i="2"/>
  <c r="GL32" i="2"/>
  <c r="GG47" i="2"/>
  <c r="GM52" i="2"/>
  <c r="PE43" i="2"/>
  <c r="GN69" i="2"/>
  <c r="GI57" i="2"/>
  <c r="GM68" i="2"/>
  <c r="GM25" i="2"/>
  <c r="GI38" i="2"/>
  <c r="GI68" i="2"/>
  <c r="GM72" i="2"/>
  <c r="GM24" i="2"/>
  <c r="GJ68" i="2"/>
  <c r="GH41" i="2"/>
  <c r="GG67" i="2"/>
  <c r="GG60" i="2"/>
  <c r="GK19" i="2"/>
  <c r="GH22" i="2"/>
  <c r="GL63" i="2"/>
  <c r="GG65" i="2"/>
  <c r="GG66" i="2"/>
  <c r="GM57" i="2"/>
  <c r="GI22" i="2"/>
  <c r="GG64" i="2"/>
  <c r="GK54" i="2"/>
  <c r="GI59" i="2"/>
  <c r="GJ37" i="2"/>
  <c r="GI46" i="2"/>
  <c r="GL36" i="2"/>
  <c r="GL47" i="2"/>
  <c r="GH71" i="2"/>
  <c r="GN27" i="2"/>
  <c r="GM34" i="2"/>
  <c r="GG19" i="2"/>
  <c r="GM42" i="2"/>
  <c r="GJ31" i="2"/>
  <c r="GG38" i="2"/>
  <c r="GM35" i="2"/>
  <c r="GK61" i="2"/>
  <c r="GJ71" i="2"/>
  <c r="GK34" i="2"/>
  <c r="GL21" i="2"/>
  <c r="GM26" i="2"/>
  <c r="GH60" i="2"/>
  <c r="GL22" i="2"/>
  <c r="GJ69" i="2"/>
  <c r="GN71" i="2"/>
  <c r="GI42" i="2"/>
  <c r="GH34" i="2"/>
  <c r="GI49" i="2"/>
  <c r="GL25" i="2"/>
  <c r="GI32" i="2"/>
  <c r="GJ41" i="2"/>
  <c r="GL41" i="2"/>
  <c r="GN24" i="2"/>
  <c r="GI34" i="2"/>
  <c r="GM53" i="2"/>
  <c r="GI56" i="2"/>
  <c r="GH17" i="2"/>
  <c r="GL37" i="2"/>
  <c r="GN30" i="2"/>
  <c r="PE35" i="2"/>
  <c r="PE59" i="2"/>
  <c r="PE28" i="2"/>
  <c r="PE60" i="2"/>
  <c r="PE42" i="2"/>
  <c r="PE70" i="2"/>
  <c r="PE69" i="2"/>
  <c r="PE66" i="2"/>
  <c r="PE34" i="2"/>
  <c r="PE39" i="2"/>
  <c r="PE57" i="2"/>
  <c r="PE46" i="2"/>
  <c r="PE40" i="2"/>
  <c r="PE41" i="2"/>
  <c r="PE48" i="2"/>
  <c r="PE63" i="2"/>
  <c r="GI63" i="2"/>
  <c r="GG61" i="2"/>
  <c r="GN19" i="2"/>
  <c r="GL38" i="2"/>
  <c r="GH27" i="2"/>
  <c r="GL72" i="2"/>
  <c r="GH49" i="2"/>
  <c r="GG69" i="2"/>
  <c r="GJ55" i="2"/>
  <c r="GK18" i="2"/>
  <c r="GM50" i="2"/>
  <c r="GG25" i="2"/>
  <c r="GM36" i="2"/>
  <c r="GK66" i="2"/>
  <c r="GI43" i="2"/>
  <c r="GI39" i="2"/>
  <c r="GJ48" i="2"/>
  <c r="GI40" i="2"/>
  <c r="GN55" i="2"/>
  <c r="GJ57" i="2"/>
  <c r="GH54" i="2"/>
  <c r="GK28" i="2"/>
  <c r="GI20" i="2"/>
  <c r="GK51" i="2"/>
  <c r="GG50" i="2"/>
  <c r="GI33" i="2"/>
  <c r="GN42" i="2"/>
  <c r="GG71" i="2"/>
  <c r="GJ66" i="2"/>
  <c r="GK26" i="2"/>
  <c r="GG22" i="2"/>
  <c r="GL28" i="2"/>
  <c r="GH52" i="2"/>
  <c r="GL52" i="2"/>
  <c r="GL29" i="2"/>
  <c r="GI26" i="2"/>
  <c r="GL57" i="2"/>
  <c r="GM37" i="2"/>
  <c r="GH38" i="2"/>
  <c r="GN37" i="2"/>
  <c r="GH59" i="2"/>
  <c r="GH36" i="2"/>
  <c r="GI41" i="2"/>
  <c r="GG45" i="2"/>
  <c r="GK70" i="2"/>
  <c r="GN17" i="2"/>
  <c r="GG44" i="2"/>
  <c r="GL48" i="2"/>
  <c r="GH62" i="2"/>
  <c r="GI64" i="2"/>
  <c r="GL66" i="2"/>
  <c r="GI72" i="2"/>
  <c r="GL39" i="2"/>
  <c r="GK65" i="2"/>
  <c r="GL46" i="2"/>
  <c r="GM62" i="2"/>
  <c r="PE53" i="2"/>
  <c r="PE71" i="2"/>
  <c r="PE65" i="2"/>
  <c r="PE38" i="2"/>
  <c r="PE49" i="2"/>
  <c r="PE72" i="2"/>
  <c r="GG57" i="2"/>
  <c r="GH47" i="2"/>
  <c r="GJ52" i="2"/>
  <c r="GK59" i="2"/>
  <c r="GG56" i="2"/>
  <c r="GG33" i="2"/>
  <c r="GH66" i="2"/>
  <c r="GK57" i="2"/>
  <c r="GL45" i="2"/>
  <c r="GJ49" i="2"/>
  <c r="GH69" i="2"/>
  <c r="GJ32" i="2"/>
  <c r="GH43" i="2"/>
  <c r="GK32" i="2"/>
  <c r="GL23" i="2"/>
  <c r="GI30" i="2"/>
  <c r="GN48" i="2"/>
  <c r="GL18" i="2"/>
  <c r="GI45" i="2"/>
  <c r="GI58" i="2"/>
  <c r="GH39" i="2"/>
  <c r="GM17" i="2"/>
  <c r="GN58" i="2"/>
  <c r="GG26" i="2"/>
  <c r="GG53" i="2"/>
  <c r="GM65" i="2"/>
  <c r="GG62" i="2"/>
  <c r="GG41" i="2"/>
  <c r="GG52" i="2"/>
  <c r="GN36" i="2"/>
  <c r="GJ70" i="2"/>
  <c r="GN51" i="2"/>
  <c r="GH53" i="2"/>
  <c r="GN32" i="2"/>
  <c r="GK43" i="2"/>
  <c r="GJ61" i="2"/>
  <c r="GN40" i="2"/>
  <c r="GH56" i="2"/>
  <c r="GN29" i="2"/>
  <c r="GN33" i="2"/>
  <c r="GM38" i="2"/>
  <c r="GL20" i="2"/>
  <c r="GJ39" i="2"/>
  <c r="GH33" i="2"/>
  <c r="GN35" i="2"/>
  <c r="GJ25" i="2"/>
  <c r="GK31" i="2"/>
  <c r="GM71" i="2"/>
  <c r="GL27" i="2"/>
  <c r="GL17" i="2"/>
  <c r="GG21" i="2"/>
  <c r="GI31" i="2"/>
  <c r="GJ47" i="2"/>
  <c r="GI21" i="2"/>
  <c r="GL53" i="2"/>
  <c r="GL42" i="2"/>
  <c r="PE54" i="2"/>
  <c r="PE33" i="2"/>
  <c r="GN72" i="2"/>
  <c r="PE36" i="2"/>
  <c r="PE64" i="2"/>
  <c r="S67" i="17"/>
  <c r="S68" i="17"/>
  <c r="S58" i="17"/>
  <c r="S71" i="17"/>
  <c r="S30" i="17"/>
  <c r="S57" i="17"/>
  <c r="S59" i="17"/>
  <c r="S48" i="17"/>
  <c r="S45" i="17"/>
  <c r="S46" i="17"/>
  <c r="S40" i="17"/>
  <c r="S72" i="17"/>
  <c r="PE58" i="2"/>
  <c r="GI70" i="2"/>
  <c r="GJ60" i="2"/>
  <c r="GI71" i="2"/>
  <c r="GH68" i="2"/>
  <c r="GM56" i="2"/>
  <c r="GI47" i="2"/>
  <c r="GH61" i="2"/>
  <c r="GK45" i="2"/>
  <c r="GG23" i="2"/>
  <c r="GH65" i="2"/>
  <c r="GM27" i="2"/>
  <c r="GL31" i="2"/>
  <c r="GM61" i="2"/>
  <c r="GM63" i="2"/>
  <c r="GH67" i="2"/>
  <c r="GJ24" i="2"/>
  <c r="GH46" i="2"/>
  <c r="GJ17" i="2"/>
  <c r="GI36" i="2"/>
  <c r="GL40" i="2"/>
  <c r="GK36" i="2"/>
  <c r="GI65" i="2"/>
  <c r="GM39" i="2"/>
  <c r="GG54" i="2"/>
  <c r="GM21" i="2"/>
  <c r="GH63" i="2"/>
  <c r="GN52" i="2"/>
  <c r="GL61" i="2"/>
  <c r="GL67" i="2"/>
  <c r="GM54" i="2"/>
  <c r="GK67" i="2"/>
  <c r="GG51" i="2"/>
  <c r="GN44" i="2"/>
  <c r="GI52" i="2"/>
  <c r="GL62" i="2"/>
  <c r="GL49" i="2"/>
  <c r="GL19" i="2"/>
  <c r="GJ56" i="2"/>
  <c r="GM31" i="2"/>
  <c r="GN39" i="2"/>
  <c r="GL64" i="2"/>
  <c r="GJ58" i="2"/>
  <c r="GN20" i="2"/>
  <c r="GJ45" i="2"/>
  <c r="GJ29" i="2"/>
  <c r="GI24" i="2"/>
  <c r="GK29" i="2"/>
  <c r="GI61" i="2"/>
  <c r="GG30" i="2"/>
  <c r="GG35" i="2"/>
  <c r="GL24" i="2"/>
  <c r="GG70" i="2"/>
  <c r="GN34" i="2"/>
  <c r="GM46" i="2"/>
  <c r="GL68" i="2"/>
  <c r="GL55" i="2"/>
  <c r="PE45" i="2"/>
  <c r="PE47" i="2"/>
  <c r="PE30" i="2"/>
  <c r="PE52" i="2"/>
  <c r="GK52" i="2"/>
  <c r="GJ26" i="2"/>
  <c r="GM67" i="2"/>
  <c r="GI54" i="2"/>
  <c r="GJ59" i="2"/>
  <c r="GN26" i="2"/>
  <c r="GG31" i="2"/>
  <c r="GG63" i="2"/>
  <c r="GG72" i="2"/>
  <c r="GK40" i="2"/>
  <c r="GN65" i="2"/>
  <c r="GJ38" i="2"/>
  <c r="GN46" i="2"/>
  <c r="GJ54" i="2"/>
  <c r="GK39" i="2"/>
  <c r="GK42" i="2"/>
  <c r="GK58" i="2"/>
  <c r="GM58" i="2"/>
  <c r="GI53" i="2"/>
  <c r="GG28" i="2"/>
  <c r="GI18" i="2"/>
  <c r="GL50" i="2"/>
  <c r="GK20" i="2"/>
  <c r="GK22" i="2"/>
  <c r="GN25" i="2"/>
  <c r="GJ22" i="2"/>
  <c r="GN56" i="2"/>
  <c r="GH23" i="2"/>
  <c r="GM30" i="2"/>
  <c r="GJ51" i="2"/>
  <c r="GK71" i="2"/>
  <c r="GI44" i="2"/>
  <c r="GM22" i="2"/>
  <c r="GM66" i="2"/>
  <c r="GN41" i="2"/>
  <c r="GH51" i="2"/>
  <c r="GJ21" i="2"/>
  <c r="GM19" i="2"/>
  <c r="GH29" i="2"/>
  <c r="GG29" i="2"/>
  <c r="GN23" i="2"/>
  <c r="GG49" i="2"/>
  <c r="GG34" i="2"/>
  <c r="GJ30" i="2"/>
  <c r="GH26" i="2"/>
  <c r="GG40" i="2"/>
  <c r="GI28" i="2"/>
  <c r="GI23" i="2"/>
  <c r="GJ27" i="2"/>
  <c r="GK69" i="2"/>
  <c r="GM51" i="2"/>
  <c r="GH57" i="2"/>
  <c r="GH44" i="2"/>
  <c r="GI50" i="2"/>
  <c r="GN61" i="2"/>
  <c r="GL44" i="2"/>
  <c r="PE51" i="2"/>
  <c r="PE56" i="2"/>
  <c r="PE37" i="2"/>
  <c r="PO26" i="2"/>
  <c r="PE61" i="2"/>
  <c r="PE55" i="2"/>
  <c r="PE27" i="2"/>
  <c r="BI62" i="17"/>
  <c r="BI24" i="17"/>
  <c r="BI57" i="17"/>
  <c r="BI31" i="17"/>
  <c r="BI48" i="17"/>
  <c r="BI59" i="17"/>
  <c r="BI26" i="17"/>
  <c r="BI58" i="17"/>
  <c r="BI23" i="17"/>
  <c r="CE20" i="18" s="1"/>
  <c r="BI53" i="17"/>
  <c r="BI29" i="17"/>
  <c r="BI44" i="17"/>
  <c r="BI55" i="17"/>
  <c r="BI19" i="17"/>
  <c r="BI28" i="17"/>
  <c r="BI46" i="17"/>
  <c r="BI41" i="17"/>
  <c r="BI64" i="17"/>
  <c r="BI32" i="17"/>
  <c r="BI43" i="17"/>
  <c r="BI66" i="17"/>
  <c r="BI34" i="17"/>
  <c r="BI61" i="17"/>
  <c r="BI20" i="17"/>
  <c r="BJ20" i="17" s="1"/>
  <c r="BI52" i="17"/>
  <c r="BI63" i="17"/>
  <c r="BI17" i="17"/>
  <c r="BI70" i="17"/>
  <c r="BI65" i="17"/>
  <c r="BI54" i="17"/>
  <c r="BI49" i="17"/>
  <c r="BI40" i="17"/>
  <c r="BI45" i="17"/>
  <c r="BI69" i="17"/>
  <c r="BI50" i="17"/>
  <c r="BI36" i="17"/>
  <c r="BI56" i="17"/>
  <c r="BI42" i="17"/>
  <c r="BI37" i="17"/>
  <c r="BI71" i="17"/>
  <c r="BI39" i="17"/>
  <c r="BI38" i="17"/>
  <c r="BI33" i="17"/>
  <c r="BI67" i="17"/>
  <c r="BI25" i="17"/>
  <c r="BI72" i="17"/>
  <c r="BI22" i="17"/>
  <c r="BI27" i="17"/>
  <c r="BI51" i="17"/>
  <c r="BI60" i="17"/>
  <c r="BI30" i="17"/>
  <c r="BI18" i="17"/>
  <c r="BJ18" i="17" s="1"/>
  <c r="BI68" i="17"/>
  <c r="BI47" i="17"/>
  <c r="BI35" i="17"/>
  <c r="GG27" i="2"/>
  <c r="GK35" i="2"/>
  <c r="GG32" i="2"/>
  <c r="GL70" i="2"/>
  <c r="GK62" i="2"/>
  <c r="GN49" i="2"/>
  <c r="GL60" i="2"/>
  <c r="GH58" i="2"/>
  <c r="GM41" i="2"/>
  <c r="GG48" i="2"/>
  <c r="GI67" i="2"/>
  <c r="GM64" i="2"/>
  <c r="GG55" i="2"/>
  <c r="S39" i="17" l="1"/>
  <c r="S47" i="17"/>
  <c r="S70" i="17"/>
  <c r="S60" i="17"/>
  <c r="S64" i="17"/>
  <c r="S28" i="17"/>
  <c r="S37" i="17"/>
  <c r="S44" i="17"/>
  <c r="S32" i="17"/>
  <c r="S34" i="17"/>
  <c r="S31" i="17"/>
  <c r="S49" i="17"/>
  <c r="S43" i="17"/>
  <c r="S69" i="17"/>
  <c r="S53" i="17"/>
  <c r="S62" i="17"/>
  <c r="S33" i="17"/>
  <c r="S42" i="17"/>
  <c r="S38" i="17"/>
  <c r="S27" i="17"/>
  <c r="S54" i="17"/>
  <c r="S63" i="17"/>
  <c r="S65" i="17"/>
  <c r="S35" i="17"/>
  <c r="S50" i="17"/>
  <c r="S56" i="17"/>
  <c r="S61" i="17"/>
  <c r="S51" i="17"/>
  <c r="S52" i="17"/>
  <c r="S41" i="17"/>
  <c r="S55" i="17"/>
  <c r="S29" i="17"/>
  <c r="S66" i="17"/>
  <c r="S17" i="17"/>
  <c r="Y17" i="18" s="1"/>
  <c r="PO28" i="2"/>
  <c r="IQ46" i="2"/>
  <c r="IQ49" i="2"/>
  <c r="IQ47" i="2"/>
  <c r="IQ48" i="2"/>
  <c r="IQ45" i="2"/>
  <c r="IQ50" i="2" s="1"/>
  <c r="PO33" i="2"/>
  <c r="GS38" i="2"/>
  <c r="PO70" i="2"/>
  <c r="GY43" i="2"/>
  <c r="PO30" i="2"/>
  <c r="PO67" i="2"/>
  <c r="GW51" i="2"/>
  <c r="GX64" i="2"/>
  <c r="GV59" i="2"/>
  <c r="GR59" i="2"/>
  <c r="GW22" i="2"/>
  <c r="GY45" i="2"/>
  <c r="GS45" i="2"/>
  <c r="PO62" i="2"/>
  <c r="GR58" i="2"/>
  <c r="GS24" i="2"/>
  <c r="GY36" i="2"/>
  <c r="GT53" i="2"/>
  <c r="PO42" i="2"/>
  <c r="GV66" i="2"/>
  <c r="GR31" i="2"/>
  <c r="GT65" i="2"/>
  <c r="GT21" i="2"/>
  <c r="GU60" i="2"/>
  <c r="GY17" i="2"/>
  <c r="GV45" i="2"/>
  <c r="GS63" i="2"/>
  <c r="GX62" i="2"/>
  <c r="GV53" i="2"/>
  <c r="GU35" i="2"/>
  <c r="GX20" i="2"/>
  <c r="GS22" i="2"/>
  <c r="GS18" i="2"/>
  <c r="PO50" i="2"/>
  <c r="GX51" i="2"/>
  <c r="GY53" i="2"/>
  <c r="GX45" i="2"/>
  <c r="GX58" i="2"/>
  <c r="GX39" i="2"/>
  <c r="GU18" i="2"/>
  <c r="PO44" i="2"/>
  <c r="GU23" i="2"/>
  <c r="PO56" i="2"/>
  <c r="GW45" i="2"/>
  <c r="GV70" i="2"/>
  <c r="GU39" i="2"/>
  <c r="GX71" i="2"/>
  <c r="GY30" i="2"/>
  <c r="GR55" i="2"/>
  <c r="GU28" i="2"/>
  <c r="GV32" i="2"/>
  <c r="GS48" i="2"/>
  <c r="GX68" i="2"/>
  <c r="GX46" i="2"/>
  <c r="PO37" i="2"/>
  <c r="GY47" i="2"/>
  <c r="BJ19" i="17"/>
  <c r="CE18" i="18"/>
  <c r="GW65" i="2"/>
  <c r="PO32" i="2"/>
  <c r="GS25" i="2"/>
  <c r="GS71" i="2"/>
  <c r="GR72" i="2"/>
  <c r="GW71" i="2"/>
  <c r="GY25" i="2"/>
  <c r="GS58" i="2"/>
  <c r="GY28" i="2"/>
  <c r="GS72" i="2"/>
  <c r="GU48" i="2"/>
  <c r="GR26" i="2"/>
  <c r="GU17" i="2"/>
  <c r="GX52" i="2"/>
  <c r="GT51" i="2"/>
  <c r="GX72" i="2"/>
  <c r="GU52" i="2"/>
  <c r="GS19" i="2"/>
  <c r="GW48" i="2"/>
  <c r="GR54" i="2"/>
  <c r="GX44" i="2"/>
  <c r="GW17" i="2"/>
  <c r="GV34" i="2"/>
  <c r="GV63" i="2"/>
  <c r="GS35" i="2"/>
  <c r="GX33" i="2"/>
  <c r="GY35" i="2"/>
  <c r="GS65" i="2"/>
  <c r="GS67" i="2"/>
  <c r="GX42" i="2"/>
  <c r="PO52" i="2"/>
  <c r="GY50" i="2"/>
  <c r="GR21" i="2"/>
  <c r="GX50" i="2"/>
  <c r="GY39" i="2"/>
  <c r="GX31" i="2"/>
  <c r="GU59" i="2"/>
  <c r="GR44" i="2"/>
  <c r="GT44" i="2"/>
  <c r="PO59" i="2"/>
  <c r="GU44" i="2"/>
  <c r="GV46" i="2"/>
  <c r="GT20" i="2"/>
  <c r="GW59" i="2"/>
  <c r="GY32" i="2"/>
  <c r="GR19" i="2"/>
  <c r="PO38" i="2"/>
  <c r="GV51" i="2"/>
  <c r="GV57" i="2"/>
  <c r="GU69" i="2"/>
  <c r="GS41" i="2"/>
  <c r="GR36" i="2"/>
  <c r="GT24" i="2"/>
  <c r="GU72" i="2"/>
  <c r="GR61" i="2"/>
  <c r="GR63" i="2"/>
  <c r="GR39" i="2"/>
  <c r="GX19" i="2"/>
  <c r="GV29" i="2"/>
  <c r="GS23" i="2"/>
  <c r="GR71" i="2"/>
  <c r="PO39" i="2"/>
  <c r="GV48" i="2"/>
  <c r="GS50" i="2"/>
  <c r="GS44" i="2"/>
  <c r="GT45" i="2"/>
  <c r="GV35" i="2"/>
  <c r="GR64" i="2"/>
  <c r="GV21" i="2"/>
  <c r="GT72" i="2"/>
  <c r="GR18" i="2"/>
  <c r="GX70" i="2"/>
  <c r="GV56" i="2"/>
  <c r="GW53" i="2"/>
  <c r="GU30" i="2"/>
  <c r="GW41" i="2"/>
  <c r="GS55" i="2"/>
  <c r="GS34" i="2"/>
  <c r="GS37" i="2"/>
  <c r="GU26" i="2"/>
  <c r="GS66" i="2"/>
  <c r="GX63" i="2"/>
  <c r="GR68" i="2"/>
  <c r="GX22" i="2"/>
  <c r="GY49" i="2"/>
  <c r="GX61" i="2"/>
  <c r="GV47" i="2"/>
  <c r="GR57" i="2"/>
  <c r="GY52" i="2"/>
  <c r="GU31" i="2"/>
  <c r="PO60" i="2"/>
  <c r="GX38" i="2"/>
  <c r="GW55" i="2"/>
  <c r="GY71" i="2"/>
  <c r="GW61" i="2"/>
  <c r="GT18" i="2"/>
  <c r="GX21" i="2"/>
  <c r="PO61" i="2"/>
  <c r="GU53" i="2"/>
  <c r="GV24" i="2"/>
  <c r="GY51" i="2"/>
  <c r="GY21" i="2"/>
  <c r="GX54" i="2"/>
  <c r="GY60" i="2"/>
  <c r="PO49" i="2"/>
  <c r="GW66" i="2"/>
  <c r="GY24" i="2"/>
  <c r="GU50" i="2"/>
  <c r="PO45" i="2"/>
  <c r="GS17" i="2"/>
  <c r="GY56" i="2"/>
  <c r="GX60" i="2"/>
  <c r="GU64" i="2"/>
  <c r="GS33" i="2"/>
  <c r="GS49" i="2"/>
  <c r="GR60" i="2"/>
  <c r="GR47" i="2"/>
  <c r="GR30" i="2"/>
  <c r="GR42" i="2"/>
  <c r="PO51" i="2"/>
  <c r="PO64" i="2"/>
  <c r="GR24" i="2"/>
  <c r="GV64" i="2"/>
  <c r="GY38" i="2"/>
  <c r="GX28" i="2"/>
  <c r="GX59" i="2"/>
  <c r="GW18" i="2"/>
  <c r="GY68" i="2"/>
  <c r="GS62" i="2"/>
  <c r="GS47" i="2"/>
  <c r="GT31" i="2"/>
  <c r="GR56" i="2"/>
  <c r="GW60" i="2"/>
  <c r="GR70" i="2"/>
  <c r="T17" i="17"/>
  <c r="GX41" i="2"/>
  <c r="GV31" i="2"/>
  <c r="GR69" i="2"/>
  <c r="GU54" i="2"/>
  <c r="GW70" i="2"/>
  <c r="GV38" i="2"/>
  <c r="GW47" i="2"/>
  <c r="GR62" i="2"/>
  <c r="GY48" i="2"/>
  <c r="GY55" i="2"/>
  <c r="GT25" i="2"/>
  <c r="GX37" i="2"/>
  <c r="GS69" i="2"/>
  <c r="GW32" i="2"/>
  <c r="GU70" i="2"/>
  <c r="GW69" i="2"/>
  <c r="GY54" i="2"/>
  <c r="PO29" i="2"/>
  <c r="PO40" i="2"/>
  <c r="GU32" i="2"/>
  <c r="GU56" i="2"/>
  <c r="PO35" i="2"/>
  <c r="GR46" i="2"/>
  <c r="GU19" i="2"/>
  <c r="GU24" i="2"/>
  <c r="GR52" i="2"/>
  <c r="GR22" i="2"/>
  <c r="GV33" i="2"/>
  <c r="GR35" i="2"/>
  <c r="GT67" i="2"/>
  <c r="GV65" i="2"/>
  <c r="GS32" i="2"/>
  <c r="GT55" i="2"/>
  <c r="GU25" i="2"/>
  <c r="GV67" i="2"/>
  <c r="GU45" i="2"/>
  <c r="GV19" i="2"/>
  <c r="GS56" i="2"/>
  <c r="GT33" i="2"/>
  <c r="GT62" i="2"/>
  <c r="GU42" i="2"/>
  <c r="GW62" i="2"/>
  <c r="GU46" i="2"/>
  <c r="GU29" i="2"/>
  <c r="GY23" i="2"/>
  <c r="GY59" i="2"/>
  <c r="GS20" i="2"/>
  <c r="GS52" i="2"/>
  <c r="GR20" i="2"/>
  <c r="GV58" i="2"/>
  <c r="GY61" i="2"/>
  <c r="GU40" i="2"/>
  <c r="GX30" i="2"/>
  <c r="GX23" i="2"/>
  <c r="GS30" i="2"/>
  <c r="GY40" i="2"/>
  <c r="GU55" i="2"/>
  <c r="GT29" i="2"/>
  <c r="GY70" i="2"/>
  <c r="GR49" i="2"/>
  <c r="PO53" i="2"/>
  <c r="GT38" i="2"/>
  <c r="GS29" i="2"/>
  <c r="GX57" i="2"/>
  <c r="GX18" i="2"/>
  <c r="GS60" i="2"/>
  <c r="GX29" i="2"/>
  <c r="PO55" i="2"/>
  <c r="GU63" i="2"/>
  <c r="GX56" i="2"/>
  <c r="GV17" i="2"/>
  <c r="GY57" i="2"/>
  <c r="GW42" i="2"/>
  <c r="GV54" i="2"/>
  <c r="GW46" i="2"/>
  <c r="GU67" i="2"/>
  <c r="GT63" i="2"/>
  <c r="GV43" i="2"/>
  <c r="GT64" i="2"/>
  <c r="GS53" i="2"/>
  <c r="GT28" i="2"/>
  <c r="GV71" i="2"/>
  <c r="GT71" i="2"/>
  <c r="GR50" i="2"/>
  <c r="GY42" i="2"/>
  <c r="GW56" i="2"/>
  <c r="PO41" i="2"/>
  <c r="GV68" i="2"/>
  <c r="PO65" i="2"/>
  <c r="PO36" i="2"/>
  <c r="GU66" i="2"/>
  <c r="GT59" i="2"/>
  <c r="GS42" i="2"/>
  <c r="PO31" i="2"/>
  <c r="GW72" i="2"/>
  <c r="GV23" i="2"/>
  <c r="GT54" i="2"/>
  <c r="GW26" i="2"/>
  <c r="GT48" i="2"/>
  <c r="GX48" i="2"/>
  <c r="GV41" i="2"/>
  <c r="GT35" i="2"/>
  <c r="GR41" i="2"/>
  <c r="GU20" i="2"/>
  <c r="PO58" i="2"/>
  <c r="GU36" i="2"/>
  <c r="GY29" i="2"/>
  <c r="GT68" i="2"/>
  <c r="GU38" i="2"/>
  <c r="GS21" i="2"/>
  <c r="GV28" i="2"/>
  <c r="GV27" i="2"/>
  <c r="GR33" i="2"/>
  <c r="GU34" i="2"/>
  <c r="GT32" i="2"/>
  <c r="GW33" i="2"/>
  <c r="GR38" i="2"/>
  <c r="CE17" i="18"/>
  <c r="BJ17" i="17"/>
  <c r="GV39" i="2"/>
  <c r="GT57" i="2"/>
  <c r="GW50" i="2"/>
  <c r="GU33" i="2"/>
  <c r="GT23" i="2"/>
  <c r="GS46" i="2"/>
  <c r="GW43" i="2"/>
  <c r="GR40" i="2"/>
  <c r="PO54" i="2"/>
  <c r="GW54" i="2"/>
  <c r="GR29" i="2"/>
  <c r="PO43" i="2"/>
  <c r="GY62" i="2"/>
  <c r="GW24" i="2"/>
  <c r="GV44" i="2"/>
  <c r="GU22" i="2"/>
  <c r="GV22" i="2"/>
  <c r="GV25" i="2"/>
  <c r="PO63" i="2"/>
  <c r="GY20" i="2"/>
  <c r="GU27" i="2"/>
  <c r="GU68" i="2"/>
  <c r="GX66" i="2"/>
  <c r="PO72" i="2"/>
  <c r="GT42" i="2"/>
  <c r="GY64" i="2"/>
  <c r="GX65" i="2"/>
  <c r="GT52" i="2"/>
  <c r="GW58" i="2"/>
  <c r="GX67" i="2"/>
  <c r="GT34" i="2"/>
  <c r="GU37" i="2"/>
  <c r="GS31" i="2"/>
  <c r="GU51" i="2"/>
  <c r="GS54" i="2"/>
  <c r="GR51" i="2"/>
  <c r="GW64" i="2"/>
  <c r="GW34" i="2"/>
  <c r="GY44" i="2"/>
  <c r="GY27" i="2"/>
  <c r="GY19" i="2"/>
  <c r="GW40" i="2"/>
  <c r="GR48" i="2"/>
  <c r="GW23" i="2"/>
  <c r="GX55" i="2"/>
  <c r="GV40" i="2"/>
  <c r="GS36" i="2"/>
  <c r="GU41" i="2"/>
  <c r="GT69" i="2"/>
  <c r="GX69" i="2"/>
  <c r="GT40" i="2"/>
  <c r="GV72" i="2"/>
  <c r="GT47" i="2"/>
  <c r="GR65" i="2"/>
  <c r="GW57" i="2"/>
  <c r="GV69" i="2"/>
  <c r="GT22" i="2"/>
  <c r="GY63" i="2"/>
  <c r="GX35" i="2"/>
  <c r="GU57" i="2"/>
  <c r="GR53" i="2"/>
  <c r="GY58" i="2"/>
  <c r="GT56" i="2"/>
  <c r="GX17" i="2"/>
  <c r="GX27" i="2"/>
  <c r="GW27" i="2"/>
  <c r="GS43" i="2"/>
  <c r="GT27" i="2"/>
  <c r="GT30" i="2"/>
  <c r="GY67" i="2"/>
  <c r="GS40" i="2"/>
  <c r="GW68" i="2"/>
  <c r="GV30" i="2"/>
  <c r="GW52" i="2"/>
  <c r="GR45" i="2"/>
  <c r="GX25" i="2"/>
  <c r="GY41" i="2"/>
  <c r="GW67" i="2"/>
  <c r="GT43" i="2"/>
  <c r="GS70" i="2"/>
  <c r="GX36" i="2"/>
  <c r="GT60" i="2"/>
  <c r="GU65" i="2"/>
  <c r="GT36" i="2"/>
  <c r="GX47" i="2"/>
  <c r="GR43" i="2"/>
  <c r="GV20" i="2"/>
  <c r="GR37" i="2"/>
  <c r="GT41" i="2"/>
  <c r="GV36" i="2"/>
  <c r="GR66" i="2"/>
  <c r="GW30" i="2"/>
  <c r="GV62" i="2"/>
  <c r="GW25" i="2"/>
  <c r="GU47" i="2"/>
  <c r="GT49" i="2"/>
  <c r="GV26" i="2"/>
  <c r="GX26" i="2"/>
  <c r="GS68" i="2"/>
  <c r="GU61" i="2"/>
  <c r="GT19" i="2"/>
  <c r="GV55" i="2"/>
  <c r="GV50" i="2"/>
  <c r="GW19" i="2"/>
  <c r="GX32" i="2"/>
  <c r="GY46" i="2"/>
  <c r="GY22" i="2"/>
  <c r="GY69" i="2"/>
  <c r="GU49" i="2"/>
  <c r="GU71" i="2"/>
  <c r="PO68" i="2"/>
  <c r="GR32" i="2"/>
  <c r="GV60" i="2"/>
  <c r="GV52" i="2"/>
  <c r="GW28" i="2"/>
  <c r="GY18" i="2"/>
  <c r="GT17" i="2"/>
  <c r="GV37" i="2"/>
  <c r="GS27" i="2"/>
  <c r="GY66" i="2"/>
  <c r="GW31" i="2"/>
  <c r="GY26" i="2"/>
  <c r="PO47" i="2"/>
  <c r="GT37" i="2"/>
  <c r="GR25" i="2"/>
  <c r="GY31" i="2"/>
  <c r="GV49" i="2"/>
  <c r="GS28" i="2"/>
  <c r="GU58" i="2"/>
  <c r="GY65" i="2"/>
  <c r="GS64" i="2"/>
  <c r="GW20" i="2"/>
  <c r="GX49" i="2"/>
  <c r="GV61" i="2"/>
  <c r="GX40" i="2"/>
  <c r="GX34" i="2"/>
  <c r="GU21" i="2"/>
  <c r="GX53" i="2"/>
  <c r="GT39" i="2"/>
  <c r="GY72" i="2"/>
  <c r="GR28" i="2"/>
  <c r="GR67" i="2"/>
  <c r="GS39" i="2"/>
  <c r="GY33" i="2"/>
  <c r="GX43" i="2"/>
  <c r="GU62" i="2"/>
  <c r="GS61" i="2"/>
  <c r="GV42" i="2"/>
  <c r="GT70" i="2"/>
  <c r="GT50" i="2"/>
  <c r="GU43" i="2"/>
  <c r="GT58" i="2"/>
  <c r="PO34" i="2"/>
  <c r="PO46" i="2"/>
  <c r="GW29" i="2"/>
  <c r="GW35" i="2"/>
  <c r="GW44" i="2"/>
  <c r="GR23" i="2"/>
  <c r="GW49" i="2"/>
  <c r="GR27" i="2"/>
  <c r="GW36" i="2"/>
  <c r="PO69" i="2"/>
  <c r="GS59" i="2"/>
  <c r="GR17" i="2"/>
  <c r="PO57" i="2"/>
  <c r="PO48" i="2"/>
  <c r="GX24" i="2"/>
  <c r="GW37" i="2"/>
  <c r="GY34" i="2"/>
  <c r="PO66" i="2"/>
  <c r="PO71" i="2"/>
  <c r="GW63" i="2"/>
  <c r="GW38" i="2"/>
  <c r="GT66" i="2"/>
  <c r="GR34" i="2"/>
  <c r="GW39" i="2"/>
  <c r="GS26" i="2"/>
  <c r="GY37" i="2"/>
  <c r="GS57" i="2"/>
  <c r="GT26" i="2"/>
  <c r="GT61" i="2"/>
  <c r="GS51" i="2"/>
  <c r="GT46" i="2"/>
  <c r="GV18" i="2"/>
  <c r="GW21" i="2"/>
  <c r="IQ51" i="2" l="1"/>
  <c r="IQ54" i="2"/>
  <c r="IQ52" i="2"/>
  <c r="IQ55" i="2"/>
  <c r="IQ53" i="2"/>
  <c r="HF69" i="2"/>
  <c r="HG39" i="2"/>
  <c r="HC20" i="2"/>
  <c r="HE28" i="2"/>
  <c r="HC62" i="2"/>
  <c r="HJ19" i="2"/>
  <c r="HG50" i="2"/>
  <c r="HJ34" i="2"/>
  <c r="HG37" i="2"/>
  <c r="HI35" i="2"/>
  <c r="HG56" i="2"/>
  <c r="HJ69" i="2"/>
  <c r="HF48" i="2"/>
  <c r="HC48" i="2"/>
  <c r="HI66" i="2"/>
  <c r="HE45" i="2"/>
  <c r="HF55" i="2"/>
  <c r="HC64" i="2"/>
  <c r="HI27" i="2"/>
  <c r="HG62" i="2"/>
  <c r="HH25" i="2"/>
  <c r="HI70" i="2"/>
  <c r="HD60" i="2"/>
  <c r="HI63" i="2"/>
  <c r="HF67" i="2"/>
  <c r="HG51" i="2"/>
  <c r="HD66" i="2"/>
  <c r="HC31" i="2"/>
  <c r="HJ44" i="2"/>
  <c r="HD54" i="2"/>
  <c r="HE34" i="2"/>
  <c r="HE31" i="2"/>
  <c r="HF72" i="2"/>
  <c r="HE32" i="2"/>
  <c r="HC35" i="2"/>
  <c r="HJ45" i="2"/>
  <c r="HF32" i="2"/>
  <c r="HI51" i="2"/>
  <c r="HE65" i="2"/>
  <c r="HD36" i="2"/>
  <c r="HH26" i="2"/>
  <c r="HD72" i="2"/>
  <c r="HI62" i="2"/>
  <c r="HG38" i="2"/>
  <c r="HI17" i="2"/>
  <c r="HJ37" i="2"/>
  <c r="HF70" i="2"/>
  <c r="HE59" i="2"/>
  <c r="HF50" i="2"/>
  <c r="HD59" i="2"/>
  <c r="HJ58" i="2"/>
  <c r="HD65" i="2"/>
  <c r="HI50" i="2"/>
  <c r="HF62" i="2"/>
  <c r="HD51" i="2"/>
  <c r="HF42" i="2"/>
  <c r="HC41" i="2"/>
  <c r="HG34" i="2"/>
  <c r="HJ24" i="2"/>
  <c r="IQ56" i="2"/>
  <c r="HI29" i="2"/>
  <c r="HJ71" i="2"/>
  <c r="HC61" i="2"/>
  <c r="HD52" i="2"/>
  <c r="HJ43" i="2"/>
  <c r="HJ32" i="2"/>
  <c r="HC43" i="2"/>
  <c r="HE41" i="2"/>
  <c r="HC60" i="2"/>
  <c r="HI38" i="2"/>
  <c r="HH24" i="2"/>
  <c r="HC40" i="2"/>
  <c r="HG29" i="2"/>
  <c r="HI58" i="2"/>
  <c r="HG52" i="2"/>
  <c r="HF30" i="2"/>
  <c r="HG59" i="2"/>
  <c r="HF51" i="2"/>
  <c r="HG19" i="2"/>
  <c r="HF71" i="2"/>
  <c r="HF57" i="2"/>
  <c r="HI68" i="2"/>
  <c r="HF53" i="2"/>
  <c r="HH50" i="2"/>
  <c r="HH59" i="2"/>
  <c r="HE35" i="2"/>
  <c r="HD33" i="2"/>
  <c r="HJ18" i="2"/>
  <c r="HC34" i="2"/>
  <c r="HF49" i="2"/>
  <c r="HI36" i="2"/>
  <c r="HC45" i="2"/>
  <c r="HI30" i="2"/>
  <c r="HF41" i="2"/>
  <c r="HC65" i="2"/>
  <c r="HC29" i="2"/>
  <c r="HG63" i="2"/>
  <c r="HC17" i="2"/>
  <c r="HI28" i="2"/>
  <c r="HE49" i="2"/>
  <c r="HD48" i="2"/>
  <c r="HI22" i="2"/>
  <c r="HG18" i="2"/>
  <c r="HD71" i="2"/>
  <c r="HJ30" i="2"/>
  <c r="HH23" i="2"/>
  <c r="HG53" i="2"/>
  <c r="HC33" i="2"/>
  <c r="HC30" i="2"/>
  <c r="HI57" i="2"/>
  <c r="HE51" i="2"/>
  <c r="HD42" i="2"/>
  <c r="HF22" i="2"/>
  <c r="HJ26" i="2"/>
  <c r="HJ38" i="2"/>
  <c r="HD28" i="2"/>
  <c r="HI21" i="2"/>
  <c r="HI44" i="2"/>
  <c r="HF28" i="2"/>
  <c r="HJ57" i="2"/>
  <c r="HF24" i="2"/>
  <c r="HJ46" i="2"/>
  <c r="HH33" i="2"/>
  <c r="HJ59" i="2"/>
  <c r="HH45" i="2"/>
  <c r="HG27" i="2"/>
  <c r="HE40" i="2"/>
  <c r="HI52" i="2"/>
  <c r="HD63" i="2"/>
  <c r="HE68" i="2"/>
  <c r="HF52" i="2"/>
  <c r="HD21" i="2"/>
  <c r="HI45" i="2"/>
  <c r="HF44" i="2"/>
  <c r="HJ28" i="2"/>
  <c r="HD62" i="2"/>
  <c r="HH36" i="2"/>
  <c r="HJ52" i="2"/>
  <c r="HH21" i="2"/>
  <c r="HD58" i="2"/>
  <c r="HD27" i="2"/>
  <c r="HC63" i="2"/>
  <c r="HI40" i="2"/>
  <c r="HI64" i="2"/>
  <c r="HD24" i="2"/>
  <c r="HE57" i="2"/>
  <c r="HH20" i="2"/>
  <c r="HD17" i="2"/>
  <c r="HI65" i="2"/>
  <c r="HH37" i="2"/>
  <c r="HF35" i="2"/>
  <c r="HI54" i="2"/>
  <c r="HC69" i="2"/>
  <c r="HG31" i="2"/>
  <c r="HD67" i="2"/>
  <c r="HJ49" i="2"/>
  <c r="HF20" i="2"/>
  <c r="HF23" i="2"/>
  <c r="HC39" i="2"/>
  <c r="HC22" i="2"/>
  <c r="HE38" i="2"/>
  <c r="HF64" i="2"/>
  <c r="HF68" i="2"/>
  <c r="HJ42" i="2"/>
  <c r="HI72" i="2"/>
  <c r="HG17" i="2"/>
  <c r="HC51" i="2"/>
  <c r="HE44" i="2"/>
  <c r="HF45" i="2"/>
  <c r="HE58" i="2"/>
  <c r="HE19" i="2"/>
  <c r="HJ31" i="2"/>
  <c r="HJ55" i="2"/>
  <c r="HI23" i="2"/>
  <c r="HJ20" i="2"/>
  <c r="HG49" i="2"/>
  <c r="HG58" i="2"/>
  <c r="HH47" i="2"/>
  <c r="HG72" i="2"/>
  <c r="HE30" i="2"/>
  <c r="BK57" i="17"/>
  <c r="BK29" i="17"/>
  <c r="BK44" i="17"/>
  <c r="BK70" i="17"/>
  <c r="BK59" i="17"/>
  <c r="BK24" i="17"/>
  <c r="BK58" i="17"/>
  <c r="BK40" i="17"/>
  <c r="BK36" i="17"/>
  <c r="BK64" i="17"/>
  <c r="BK49" i="17"/>
  <c r="BK32" i="17"/>
  <c r="BK51" i="17"/>
  <c r="BK22" i="17"/>
  <c r="BK41" i="17"/>
  <c r="BK60" i="17"/>
  <c r="BK26" i="17"/>
  <c r="BK47" i="17"/>
  <c r="BK54" i="17"/>
  <c r="BK28" i="17"/>
  <c r="BK37" i="17"/>
  <c r="BK72" i="17"/>
  <c r="BK50" i="17"/>
  <c r="BK69" i="17"/>
  <c r="BK56" i="17"/>
  <c r="BK43" i="17"/>
  <c r="BK30" i="17"/>
  <c r="BK62" i="17"/>
  <c r="BK45" i="17"/>
  <c r="BK65" i="17"/>
  <c r="BK33" i="17"/>
  <c r="BK52" i="17"/>
  <c r="BK71" i="17"/>
  <c r="BK39" i="17"/>
  <c r="BK46" i="17"/>
  <c r="BK25" i="17"/>
  <c r="BK53" i="17"/>
  <c r="BK66" i="17"/>
  <c r="BK68" i="17"/>
  <c r="BK61" i="17"/>
  <c r="BK31" i="17"/>
  <c r="BK48" i="17"/>
  <c r="BK67" i="17"/>
  <c r="BK35" i="17"/>
  <c r="BK42" i="17"/>
  <c r="BK63" i="17"/>
  <c r="BK38" i="17"/>
  <c r="BK27" i="17"/>
  <c r="BK34" i="17"/>
  <c r="BK55" i="17"/>
  <c r="BK23" i="17"/>
  <c r="HF56" i="2"/>
  <c r="HJ72" i="2"/>
  <c r="HI47" i="2"/>
  <c r="HE70" i="2"/>
  <c r="HJ17" i="2"/>
  <c r="HF33" i="2"/>
  <c r="HG64" i="2"/>
  <c r="HE63" i="2"/>
  <c r="HG65" i="2"/>
  <c r="HE18" i="2"/>
  <c r="HI39" i="2"/>
  <c r="HE25" i="2"/>
  <c r="HE42" i="2"/>
  <c r="HD34" i="2"/>
  <c r="HC52" i="2"/>
  <c r="HI53" i="2"/>
  <c r="HE48" i="2"/>
  <c r="HF40" i="2"/>
  <c r="HD44" i="2"/>
  <c r="HC37" i="2"/>
  <c r="HJ66" i="2"/>
  <c r="HF21" i="2"/>
  <c r="HG20" i="2"/>
  <c r="HJ68" i="2"/>
  <c r="HG40" i="2"/>
  <c r="HH51" i="2"/>
  <c r="HH46" i="2"/>
  <c r="HG71" i="2"/>
  <c r="HE50" i="2"/>
  <c r="HD70" i="2"/>
  <c r="HH22" i="2"/>
  <c r="HD25" i="2"/>
  <c r="HH18" i="2"/>
  <c r="HG46" i="2"/>
  <c r="HE33" i="2"/>
  <c r="HJ64" i="2"/>
  <c r="HI71" i="2"/>
  <c r="HJ56" i="2"/>
  <c r="HD61" i="2"/>
  <c r="HE39" i="2"/>
  <c r="HF37" i="2"/>
  <c r="HF27" i="2"/>
  <c r="HH30" i="2"/>
  <c r="HC66" i="2"/>
  <c r="HG32" i="2"/>
  <c r="HF47" i="2"/>
  <c r="HG66" i="2"/>
  <c r="HD49" i="2"/>
  <c r="HD53" i="2"/>
  <c r="HH55" i="2"/>
  <c r="HF61" i="2"/>
  <c r="HE71" i="2"/>
  <c r="HD30" i="2"/>
  <c r="HC55" i="2"/>
  <c r="HE52" i="2"/>
  <c r="HE67" i="2"/>
  <c r="HD20" i="2"/>
  <c r="HJ29" i="2"/>
  <c r="HF25" i="2"/>
  <c r="HF65" i="2"/>
  <c r="HE20" i="2"/>
  <c r="HC59" i="2"/>
  <c r="HD19" i="2"/>
  <c r="HE62" i="2"/>
  <c r="HF54" i="2"/>
  <c r="HI46" i="2"/>
  <c r="HF29" i="2"/>
  <c r="HI41" i="2"/>
  <c r="HD69" i="2"/>
  <c r="HD47" i="2"/>
  <c r="HH53" i="2"/>
  <c r="HG41" i="2"/>
  <c r="HI19" i="2"/>
  <c r="HF38" i="2"/>
  <c r="HI34" i="2"/>
  <c r="HC19" i="2"/>
  <c r="HI56" i="2"/>
  <c r="HG30" i="2"/>
  <c r="HE46" i="2"/>
  <c r="HF26" i="2"/>
  <c r="HH29" i="2"/>
  <c r="HD26" i="2"/>
  <c r="HE21" i="2"/>
  <c r="HH65" i="2"/>
  <c r="HC42" i="2"/>
  <c r="HG22" i="2"/>
  <c r="HI24" i="2"/>
  <c r="HC28" i="2"/>
  <c r="HC26" i="2"/>
  <c r="HD38" i="2"/>
  <c r="HG45" i="2"/>
  <c r="HF43" i="2"/>
  <c r="HC36" i="2"/>
  <c r="HG68" i="2"/>
  <c r="HE24" i="2"/>
  <c r="HD64" i="2"/>
  <c r="HD46" i="2"/>
  <c r="HE23" i="2"/>
  <c r="HH28" i="2"/>
  <c r="HG25" i="2"/>
  <c r="HC23" i="2"/>
  <c r="HJ39" i="2"/>
  <c r="HD29" i="2"/>
  <c r="HC68" i="2"/>
  <c r="HE22" i="2"/>
  <c r="HF31" i="2"/>
  <c r="HH19" i="2"/>
  <c r="HE26" i="2"/>
  <c r="HJ22" i="2"/>
  <c r="HF19" i="2"/>
  <c r="HD39" i="2"/>
  <c r="HD57" i="2"/>
  <c r="HH44" i="2"/>
  <c r="HI18" i="2"/>
  <c r="HI26" i="2"/>
  <c r="HE54" i="2"/>
  <c r="HJ40" i="2"/>
  <c r="HD40" i="2"/>
  <c r="HC53" i="2"/>
  <c r="HD23" i="2"/>
  <c r="HG21" i="2"/>
  <c r="HI42" i="2"/>
  <c r="HG67" i="2"/>
  <c r="HC49" i="2"/>
  <c r="HJ41" i="2"/>
  <c r="HG69" i="2"/>
  <c r="HD56" i="2"/>
  <c r="HJ36" i="2"/>
  <c r="HC24" i="2"/>
  <c r="HJ51" i="2"/>
  <c r="HJ67" i="2"/>
  <c r="HH40" i="2"/>
  <c r="HJ50" i="2"/>
  <c r="HC27" i="2"/>
  <c r="HI59" i="2"/>
  <c r="HG33" i="2"/>
  <c r="HC46" i="2"/>
  <c r="HD35" i="2"/>
  <c r="HG61" i="2"/>
  <c r="HG26" i="2"/>
  <c r="HC58" i="2"/>
  <c r="HH67" i="2"/>
  <c r="HC67" i="2"/>
  <c r="HF36" i="2"/>
  <c r="HH39" i="2"/>
  <c r="HF63" i="2"/>
  <c r="HJ70" i="2"/>
  <c r="HC50" i="2"/>
  <c r="HC72" i="2"/>
  <c r="HH70" i="2"/>
  <c r="HG42" i="2"/>
  <c r="HD31" i="2"/>
  <c r="HH34" i="2"/>
  <c r="HE66" i="2"/>
  <c r="HH56" i="2"/>
  <c r="HH35" i="2"/>
  <c r="HE72" i="2"/>
  <c r="HI48" i="2"/>
  <c r="HH57" i="2"/>
  <c r="HG23" i="2"/>
  <c r="HH17" i="2"/>
  <c r="HJ63" i="2"/>
  <c r="HD43" i="2"/>
  <c r="HI69" i="2"/>
  <c r="HC21" i="2"/>
  <c r="HH71" i="2"/>
  <c r="HD41" i="2"/>
  <c r="HC47" i="2"/>
  <c r="HJ21" i="2"/>
  <c r="HH62" i="2"/>
  <c r="HI61" i="2"/>
  <c r="HG48" i="2"/>
  <c r="HG47" i="2"/>
  <c r="HJ48" i="2"/>
  <c r="HJ35" i="2"/>
  <c r="HH32" i="2"/>
  <c r="HI60" i="2"/>
  <c r="HG24" i="2"/>
  <c r="HJ47" i="2"/>
  <c r="HH27" i="2"/>
  <c r="HC44" i="2"/>
  <c r="HC71" i="2"/>
  <c r="HD22" i="2"/>
  <c r="HG70" i="2"/>
  <c r="HJ60" i="2"/>
  <c r="HJ54" i="2"/>
  <c r="HJ53" i="2"/>
  <c r="HD18" i="2"/>
  <c r="HC38" i="2"/>
  <c r="HH49" i="2"/>
  <c r="HH60" i="2"/>
  <c r="HE60" i="2"/>
  <c r="HH38" i="2"/>
  <c r="HC56" i="2"/>
  <c r="HI32" i="2"/>
  <c r="HC18" i="2"/>
  <c r="HE36" i="2"/>
  <c r="HH64" i="2"/>
  <c r="HG36" i="2"/>
  <c r="HF59" i="2"/>
  <c r="HG60" i="2"/>
  <c r="HG57" i="2"/>
  <c r="HH42" i="2"/>
  <c r="HI55" i="2"/>
  <c r="HI67" i="2"/>
  <c r="HI43" i="2"/>
  <c r="HI33" i="2"/>
  <c r="HJ62" i="2"/>
  <c r="HH41" i="2"/>
  <c r="HH43" i="2"/>
  <c r="HE53" i="2"/>
  <c r="HF66" i="2"/>
  <c r="HH48" i="2"/>
  <c r="HI31" i="2"/>
  <c r="HF18" i="2"/>
  <c r="HH54" i="2"/>
  <c r="HH66" i="2"/>
  <c r="HH52" i="2"/>
  <c r="HH63" i="2"/>
  <c r="HI49" i="2"/>
  <c r="HE61" i="2"/>
  <c r="HF46" i="2"/>
  <c r="HD55" i="2"/>
  <c r="HI25" i="2"/>
  <c r="HE69" i="2"/>
  <c r="HH61" i="2"/>
  <c r="HD32" i="2"/>
  <c r="HI37" i="2"/>
  <c r="HH31" i="2"/>
  <c r="HH69" i="2"/>
  <c r="HH58" i="2"/>
  <c r="HD37" i="2"/>
  <c r="HJ27" i="2"/>
  <c r="HJ23" i="2"/>
  <c r="HG55" i="2"/>
  <c r="HG43" i="2"/>
  <c r="HC54" i="2"/>
  <c r="HE27" i="2"/>
  <c r="HG44" i="2"/>
  <c r="HG54" i="2"/>
  <c r="HE64" i="2"/>
  <c r="HJ61" i="2"/>
  <c r="HE43" i="2"/>
  <c r="HE55" i="2"/>
  <c r="HE47" i="2"/>
  <c r="HJ33" i="2"/>
  <c r="HC57" i="2"/>
  <c r="HE37" i="2"/>
  <c r="HD50" i="2"/>
  <c r="HJ65" i="2"/>
  <c r="HF60" i="2"/>
  <c r="HG35" i="2"/>
  <c r="HJ25" i="2"/>
  <c r="HD45" i="2"/>
  <c r="HF17" i="2"/>
  <c r="HD68" i="2"/>
  <c r="HH72" i="2"/>
  <c r="HG28" i="2"/>
  <c r="HC25" i="2"/>
  <c r="HE17" i="2"/>
  <c r="HC32" i="2"/>
  <c r="HE56" i="2"/>
  <c r="HI20" i="2"/>
  <c r="HF58" i="2"/>
  <c r="HC70" i="2"/>
  <c r="HH68" i="2"/>
  <c r="HF39" i="2"/>
  <c r="HE29" i="2"/>
  <c r="HF34" i="2"/>
  <c r="IQ57" i="2" l="1"/>
  <c r="IQ58" i="2"/>
  <c r="IQ63" i="2" s="1"/>
  <c r="IQ59" i="2"/>
  <c r="IQ61" i="2"/>
  <c r="IQ60" i="2"/>
  <c r="BW72" i="18"/>
  <c r="CD67" i="18"/>
  <c r="CB64" i="18"/>
  <c r="BZ58" i="18"/>
  <c r="CG61" i="18"/>
  <c r="CA37" i="18"/>
  <c r="CG66" i="18"/>
  <c r="BY58" i="18"/>
  <c r="CF27" i="18"/>
  <c r="BW24" i="18"/>
  <c r="CA50" i="18"/>
  <c r="CE71" i="18"/>
  <c r="CE67" i="18"/>
  <c r="CE63" i="18"/>
  <c r="CE59" i="18"/>
  <c r="CE55" i="18"/>
  <c r="CE51" i="18"/>
  <c r="CD66" i="18"/>
  <c r="CD58" i="18"/>
  <c r="CD50" i="18"/>
  <c r="CC67" i="18"/>
  <c r="CC59" i="18"/>
  <c r="CB71" i="18"/>
  <c r="CB63" i="18"/>
  <c r="CB55" i="18"/>
  <c r="CA69" i="18"/>
  <c r="CA61" i="18"/>
  <c r="CA53" i="18"/>
  <c r="BZ65" i="18"/>
  <c r="BZ57" i="18"/>
  <c r="BZ49" i="18"/>
  <c r="CF70" i="18"/>
  <c r="CF66" i="18"/>
  <c r="CF62" i="18"/>
  <c r="CF58" i="18"/>
  <c r="CG56" i="18"/>
  <c r="CB45" i="18"/>
  <c r="CB37" i="18"/>
  <c r="CB29" i="18"/>
  <c r="CB21" i="18"/>
  <c r="BY51" i="18"/>
  <c r="CA44" i="18"/>
  <c r="CA36" i="18"/>
  <c r="CA28" i="18"/>
  <c r="BY68" i="18"/>
  <c r="CF50" i="18"/>
  <c r="BZ42" i="18"/>
  <c r="BZ34" i="18"/>
  <c r="BZ26" i="18"/>
  <c r="BY59" i="18"/>
  <c r="BY47" i="18"/>
  <c r="BY43" i="18"/>
  <c r="BY39" i="18"/>
  <c r="BY35" i="18"/>
  <c r="BY31" i="18"/>
  <c r="BY27" i="18"/>
  <c r="BY23" i="18"/>
  <c r="CG57" i="18"/>
  <c r="BX47" i="18"/>
  <c r="BX43" i="18"/>
  <c r="BX39" i="18"/>
  <c r="BX35" i="18"/>
  <c r="BX31" i="18"/>
  <c r="BX27" i="18"/>
  <c r="BX23" i="18"/>
  <c r="BY57" i="18"/>
  <c r="BW48" i="18"/>
  <c r="CE43" i="18"/>
  <c r="CE39" i="18"/>
  <c r="CE35" i="18"/>
  <c r="CE31" i="18"/>
  <c r="CE27" i="18"/>
  <c r="CE23" i="18"/>
  <c r="BY63" i="18"/>
  <c r="CE48" i="18"/>
  <c r="CC40" i="18"/>
  <c r="CC32" i="18"/>
  <c r="CC24" i="18"/>
  <c r="CD37" i="18"/>
  <c r="CD43" i="18"/>
  <c r="CD41" i="18"/>
  <c r="CD22" i="18"/>
  <c r="CD32" i="18"/>
  <c r="BW60" i="18"/>
  <c r="CB72" i="18"/>
  <c r="BZ50" i="18"/>
  <c r="CB22" i="18"/>
  <c r="BZ27" i="18"/>
  <c r="CG23" i="18"/>
  <c r="CG64" i="18"/>
  <c r="BW49" i="18"/>
  <c r="BW71" i="18"/>
  <c r="BW67" i="18"/>
  <c r="BW63" i="18"/>
  <c r="BW59" i="18"/>
  <c r="BW55" i="18"/>
  <c r="BW51" i="18"/>
  <c r="CD65" i="18"/>
  <c r="CD57" i="18"/>
  <c r="CD49" i="18"/>
  <c r="CC66" i="18"/>
  <c r="CC58" i="18"/>
  <c r="CB70" i="18"/>
  <c r="CB62" i="18"/>
  <c r="CB54" i="18"/>
  <c r="CA68" i="18"/>
  <c r="CA60" i="18"/>
  <c r="BZ72" i="18"/>
  <c r="BZ64" i="18"/>
  <c r="BZ56" i="18"/>
  <c r="BZ48" i="18"/>
  <c r="BX70" i="18"/>
  <c r="BX66" i="18"/>
  <c r="BX62" i="18"/>
  <c r="BX58" i="18"/>
  <c r="BY53" i="18"/>
  <c r="CB44" i="18"/>
  <c r="CB36" i="18"/>
  <c r="CB28" i="18"/>
  <c r="BY69" i="18"/>
  <c r="CG50" i="18"/>
  <c r="CA43" i="18"/>
  <c r="CA35" i="18"/>
  <c r="CA27" i="18"/>
  <c r="CG67" i="18"/>
  <c r="CC49" i="18"/>
  <c r="BZ41" i="18"/>
  <c r="BZ33" i="18"/>
  <c r="BZ25" i="18"/>
  <c r="CG58" i="18"/>
  <c r="CG46" i="18"/>
  <c r="CG42" i="18"/>
  <c r="CG38" i="18"/>
  <c r="CG34" i="18"/>
  <c r="CG30" i="18"/>
  <c r="CG26" i="18"/>
  <c r="CG22" i="18"/>
  <c r="BY55" i="18"/>
  <c r="CF46" i="18"/>
  <c r="CF42" i="18"/>
  <c r="CF38" i="18"/>
  <c r="CF34" i="18"/>
  <c r="CF30" i="18"/>
  <c r="CF26" i="18"/>
  <c r="CF22" i="18"/>
  <c r="BX55" i="18"/>
  <c r="CF47" i="18"/>
  <c r="BW43" i="18"/>
  <c r="BW39" i="18"/>
  <c r="BW35" i="18"/>
  <c r="BW31" i="18"/>
  <c r="BW27" i="18"/>
  <c r="BW23" i="18"/>
  <c r="CG62" i="18"/>
  <c r="CD47" i="18"/>
  <c r="CC39" i="18"/>
  <c r="CC31" i="18"/>
  <c r="CC23" i="18"/>
  <c r="CD29" i="18"/>
  <c r="CD35" i="18"/>
  <c r="CD33" i="18"/>
  <c r="CD31" i="18"/>
  <c r="CF51" i="18"/>
  <c r="CC68" i="18"/>
  <c r="BX71" i="18"/>
  <c r="CA45" i="18"/>
  <c r="BY48" i="18"/>
  <c r="CF43" i="18"/>
  <c r="BW44" i="18"/>
  <c r="CC41" i="18"/>
  <c r="CD39" i="18"/>
  <c r="CE70" i="18"/>
  <c r="CE66" i="18"/>
  <c r="CE62" i="18"/>
  <c r="CE58" i="18"/>
  <c r="CE54" i="18"/>
  <c r="CD72" i="18"/>
  <c r="CD64" i="18"/>
  <c r="CH64" i="18" s="1"/>
  <c r="CD56" i="18"/>
  <c r="CD48" i="18"/>
  <c r="CC65" i="18"/>
  <c r="CC57" i="18"/>
  <c r="CB69" i="18"/>
  <c r="CB61" i="18"/>
  <c r="CB53" i="18"/>
  <c r="CA67" i="18"/>
  <c r="CA59" i="18"/>
  <c r="BZ71" i="18"/>
  <c r="BZ63" i="18"/>
  <c r="BZ55" i="18"/>
  <c r="BZ47" i="18"/>
  <c r="CF69" i="18"/>
  <c r="CF65" i="18"/>
  <c r="CF61" i="18"/>
  <c r="CF57" i="18"/>
  <c r="CA51" i="18"/>
  <c r="CB43" i="18"/>
  <c r="CB35" i="18"/>
  <c r="CB27" i="18"/>
  <c r="CG68" i="18"/>
  <c r="BW50" i="18"/>
  <c r="CA42" i="18"/>
  <c r="CA34" i="18"/>
  <c r="CA26" i="18"/>
  <c r="BY60" i="18"/>
  <c r="CA48" i="18"/>
  <c r="BZ40" i="18"/>
  <c r="BZ32" i="18"/>
  <c r="BZ24" i="18"/>
  <c r="BX56" i="18"/>
  <c r="BX46" i="18"/>
  <c r="BY42" i="18"/>
  <c r="BY38" i="18"/>
  <c r="BY34" i="18"/>
  <c r="BY30" i="18"/>
  <c r="BY26" i="18"/>
  <c r="BY22" i="18"/>
  <c r="CG54" i="18"/>
  <c r="BW46" i="18"/>
  <c r="BX42" i="18"/>
  <c r="BX38" i="18"/>
  <c r="BX34" i="18"/>
  <c r="BX30" i="18"/>
  <c r="BX26" i="18"/>
  <c r="BX22" i="18"/>
  <c r="CF54" i="18"/>
  <c r="BW47" i="18"/>
  <c r="CE42" i="18"/>
  <c r="CE38" i="18"/>
  <c r="CE34" i="18"/>
  <c r="CE30" i="18"/>
  <c r="CE26" i="18"/>
  <c r="CE22" i="18"/>
  <c r="BX54" i="18"/>
  <c r="CC46" i="18"/>
  <c r="CC38" i="18"/>
  <c r="CC30" i="18"/>
  <c r="CC22" i="18"/>
  <c r="CD21" i="18"/>
  <c r="CD27" i="18"/>
  <c r="CD25" i="18"/>
  <c r="CD23" i="18"/>
  <c r="BW52" i="18"/>
  <c r="CA62" i="18"/>
  <c r="CB46" i="18"/>
  <c r="CA21" i="18"/>
  <c r="CG39" i="18"/>
  <c r="CF39" i="18"/>
  <c r="BW36" i="18"/>
  <c r="CC25" i="18"/>
  <c r="BW70" i="18"/>
  <c r="BW66" i="18"/>
  <c r="BW62" i="18"/>
  <c r="BW58" i="18"/>
  <c r="BW54" i="18"/>
  <c r="CD71" i="18"/>
  <c r="CD63" i="18"/>
  <c r="CD55" i="18"/>
  <c r="CC72" i="18"/>
  <c r="CC64" i="18"/>
  <c r="CC56" i="18"/>
  <c r="CB68" i="18"/>
  <c r="CB60" i="18"/>
  <c r="CB52" i="18"/>
  <c r="CA66" i="18"/>
  <c r="CA58" i="18"/>
  <c r="BZ70" i="18"/>
  <c r="BZ62" i="18"/>
  <c r="BZ54" i="18"/>
  <c r="BZ46" i="18"/>
  <c r="BX69" i="18"/>
  <c r="BX65" i="18"/>
  <c r="BX61" i="18"/>
  <c r="BX57" i="18"/>
  <c r="BX50" i="18"/>
  <c r="CB42" i="18"/>
  <c r="CB34" i="18"/>
  <c r="CB26" i="18"/>
  <c r="BY61" i="18"/>
  <c r="CE49" i="18"/>
  <c r="CA41" i="18"/>
  <c r="CA33" i="18"/>
  <c r="CA25" i="18"/>
  <c r="CG59" i="18"/>
  <c r="CA47" i="18"/>
  <c r="BZ39" i="18"/>
  <c r="BZ31" i="18"/>
  <c r="BZ23" i="18"/>
  <c r="CF55" i="18"/>
  <c r="CG45" i="18"/>
  <c r="CG41" i="18"/>
  <c r="CG37" i="18"/>
  <c r="CG33" i="18"/>
  <c r="CG29" i="18"/>
  <c r="CG25" i="18"/>
  <c r="CG21" i="18"/>
  <c r="CA52" i="18"/>
  <c r="CF45" i="18"/>
  <c r="CF41" i="18"/>
  <c r="CF37" i="18"/>
  <c r="CF33" i="18"/>
  <c r="CF29" i="18"/>
  <c r="CF25" i="18"/>
  <c r="CF21" i="18"/>
  <c r="BY52" i="18"/>
  <c r="CE46" i="18"/>
  <c r="BW42" i="18"/>
  <c r="BW38" i="18"/>
  <c r="BW34" i="18"/>
  <c r="BW30" i="18"/>
  <c r="BW26" i="18"/>
  <c r="BW22" i="18"/>
  <c r="CF53" i="18"/>
  <c r="CC45" i="18"/>
  <c r="CC37" i="18"/>
  <c r="CC29" i="18"/>
  <c r="CC21" i="18"/>
  <c r="CF48" i="18"/>
  <c r="BX49" i="18"/>
  <c r="CG71" i="18"/>
  <c r="BY54" i="18"/>
  <c r="BW56" i="18"/>
  <c r="CC60" i="18"/>
  <c r="CA54" i="18"/>
  <c r="BX63" i="18"/>
  <c r="CB30" i="18"/>
  <c r="BX51" i="18"/>
  <c r="CG35" i="18"/>
  <c r="CF35" i="18"/>
  <c r="BW40" i="18"/>
  <c r="CG70" i="18"/>
  <c r="CD30" i="18"/>
  <c r="CE69" i="18"/>
  <c r="CE65" i="18"/>
  <c r="CE61" i="18"/>
  <c r="CE57" i="18"/>
  <c r="CE53" i="18"/>
  <c r="CD70" i="18"/>
  <c r="CD62" i="18"/>
  <c r="CD54" i="18"/>
  <c r="CC71" i="18"/>
  <c r="CC63" i="18"/>
  <c r="CC55" i="18"/>
  <c r="CB67" i="18"/>
  <c r="CB59" i="18"/>
  <c r="CB51" i="18"/>
  <c r="CA65" i="18"/>
  <c r="CA57" i="18"/>
  <c r="BZ69" i="18"/>
  <c r="BZ61" i="18"/>
  <c r="BZ53" i="18"/>
  <c r="CF72" i="18"/>
  <c r="CF68" i="18"/>
  <c r="CF64" i="18"/>
  <c r="CF60" i="18"/>
  <c r="BY70" i="18"/>
  <c r="CF49" i="18"/>
  <c r="CB41" i="18"/>
  <c r="CB33" i="18"/>
  <c r="CB25" i="18"/>
  <c r="CG60" i="18"/>
  <c r="CB48" i="18"/>
  <c r="CA40" i="18"/>
  <c r="CA32" i="18"/>
  <c r="CA24" i="18"/>
  <c r="BY56" i="18"/>
  <c r="BY46" i="18"/>
  <c r="BZ38" i="18"/>
  <c r="BZ30" i="18"/>
  <c r="BZ22" i="18"/>
  <c r="CC52" i="18"/>
  <c r="BY45" i="18"/>
  <c r="BY41" i="18"/>
  <c r="BY37" i="18"/>
  <c r="BY33" i="18"/>
  <c r="BY29" i="18"/>
  <c r="BY25" i="18"/>
  <c r="BY21" i="18"/>
  <c r="CC50" i="18"/>
  <c r="BX45" i="18"/>
  <c r="BX41" i="18"/>
  <c r="BX37" i="18"/>
  <c r="BX33" i="18"/>
  <c r="BX29" i="18"/>
  <c r="BX25" i="18"/>
  <c r="BX21" i="18"/>
  <c r="CG51" i="18"/>
  <c r="CE45" i="18"/>
  <c r="CE41" i="18"/>
  <c r="CE37" i="18"/>
  <c r="CE33" i="18"/>
  <c r="CE29" i="18"/>
  <c r="CE25" i="18"/>
  <c r="CE21" i="18"/>
  <c r="CC51" i="18"/>
  <c r="CC44" i="18"/>
  <c r="CC36" i="18"/>
  <c r="CC28" i="18"/>
  <c r="CG63" i="18"/>
  <c r="CD44" i="18"/>
  <c r="CD42" i="18"/>
  <c r="BY64" i="18"/>
  <c r="CD40" i="18"/>
  <c r="BZ66" i="18"/>
  <c r="CB38" i="18"/>
  <c r="BZ43" i="18"/>
  <c r="CG27" i="18"/>
  <c r="CG48" i="18"/>
  <c r="CC33" i="18"/>
  <c r="BW69" i="18"/>
  <c r="BW65" i="18"/>
  <c r="BW61" i="18"/>
  <c r="BW57" i="18"/>
  <c r="BW53" i="18"/>
  <c r="CD69" i="18"/>
  <c r="CD61" i="18"/>
  <c r="CD53" i="18"/>
  <c r="CC70" i="18"/>
  <c r="CC62" i="18"/>
  <c r="CC54" i="18"/>
  <c r="CB66" i="18"/>
  <c r="CB58" i="18"/>
  <c r="CA72" i="18"/>
  <c r="CA64" i="18"/>
  <c r="CA56" i="18"/>
  <c r="BZ68" i="18"/>
  <c r="BZ60" i="18"/>
  <c r="BZ52" i="18"/>
  <c r="BX72" i="18"/>
  <c r="BX68" i="18"/>
  <c r="BX64" i="18"/>
  <c r="BX60" i="18"/>
  <c r="CG69" i="18"/>
  <c r="CC48" i="18"/>
  <c r="CB40" i="18"/>
  <c r="CB32" i="18"/>
  <c r="CB24" i="18"/>
  <c r="CF56" i="18"/>
  <c r="CB47" i="18"/>
  <c r="CA39" i="18"/>
  <c r="CA31" i="18"/>
  <c r="CA23" i="18"/>
  <c r="CG55" i="18"/>
  <c r="BZ45" i="18"/>
  <c r="BZ37" i="18"/>
  <c r="BZ29" i="18"/>
  <c r="BZ21" i="18"/>
  <c r="CE50" i="18"/>
  <c r="CG44" i="18"/>
  <c r="CG40" i="18"/>
  <c r="CG36" i="18"/>
  <c r="CG32" i="18"/>
  <c r="CG28" i="18"/>
  <c r="CG24" i="18"/>
  <c r="BY66" i="18"/>
  <c r="CA49" i="18"/>
  <c r="CF44" i="18"/>
  <c r="CF40" i="18"/>
  <c r="CF36" i="18"/>
  <c r="CF32" i="18"/>
  <c r="CF28" i="18"/>
  <c r="CF24" i="18"/>
  <c r="CG72" i="18"/>
  <c r="CB50" i="18"/>
  <c r="BW45" i="18"/>
  <c r="BW41" i="18"/>
  <c r="BW37" i="18"/>
  <c r="BW33" i="18"/>
  <c r="BW29" i="18"/>
  <c r="BW25" i="18"/>
  <c r="BW21" i="18"/>
  <c r="BY50" i="18"/>
  <c r="CC43" i="18"/>
  <c r="CC35" i="18"/>
  <c r="CC27" i="18"/>
  <c r="CE47" i="18"/>
  <c r="CD36" i="18"/>
  <c r="CD34" i="18"/>
  <c r="CH34" i="18" s="1"/>
  <c r="CG53" i="18"/>
  <c r="CD24" i="18"/>
  <c r="BW68" i="18"/>
  <c r="CD59" i="18"/>
  <c r="CB56" i="18"/>
  <c r="BX59" i="18"/>
  <c r="CA29" i="18"/>
  <c r="CG43" i="18"/>
  <c r="CG47" i="18"/>
  <c r="CF23" i="18"/>
  <c r="BW28" i="18"/>
  <c r="BX52" i="18"/>
  <c r="CE72" i="18"/>
  <c r="CE68" i="18"/>
  <c r="CE64" i="18"/>
  <c r="CE60" i="18"/>
  <c r="CE56" i="18"/>
  <c r="CE52" i="18"/>
  <c r="CD68" i="18"/>
  <c r="CD60" i="18"/>
  <c r="CD52" i="18"/>
  <c r="CC69" i="18"/>
  <c r="CC61" i="18"/>
  <c r="CC53" i="18"/>
  <c r="CB65" i="18"/>
  <c r="CB57" i="18"/>
  <c r="CA71" i="18"/>
  <c r="CA63" i="18"/>
  <c r="CA55" i="18"/>
  <c r="BZ67" i="18"/>
  <c r="BZ59" i="18"/>
  <c r="BZ51" i="18"/>
  <c r="CF71" i="18"/>
  <c r="CF67" i="18"/>
  <c r="CF63" i="18"/>
  <c r="CF59" i="18"/>
  <c r="BY62" i="18"/>
  <c r="CC47" i="18"/>
  <c r="CB39" i="18"/>
  <c r="CB31" i="18"/>
  <c r="CB23" i="18"/>
  <c r="BX53" i="18"/>
  <c r="CA46" i="18"/>
  <c r="CA38" i="18"/>
  <c r="CA30" i="18"/>
  <c r="CA22" i="18"/>
  <c r="CF52" i="18"/>
  <c r="BZ44" i="18"/>
  <c r="BZ36" i="18"/>
  <c r="BZ28" i="18"/>
  <c r="BY67" i="18"/>
  <c r="CB49" i="18"/>
  <c r="BY44" i="18"/>
  <c r="BY40" i="18"/>
  <c r="BY36" i="18"/>
  <c r="BY32" i="18"/>
  <c r="BY28" i="18"/>
  <c r="BY24" i="18"/>
  <c r="CG65" i="18"/>
  <c r="BX48" i="18"/>
  <c r="BX44" i="18"/>
  <c r="BX40" i="18"/>
  <c r="BX36" i="18"/>
  <c r="BX32" i="18"/>
  <c r="BX28" i="18"/>
  <c r="BX24" i="18"/>
  <c r="BY65" i="18"/>
  <c r="BY49" i="18"/>
  <c r="CE44" i="18"/>
  <c r="CE40" i="18"/>
  <c r="CE36" i="18"/>
  <c r="CE32" i="18"/>
  <c r="CE28" i="18"/>
  <c r="CE24" i="18"/>
  <c r="BY71" i="18"/>
  <c r="CG49" i="18"/>
  <c r="CC42" i="18"/>
  <c r="CC34" i="18"/>
  <c r="CC26" i="18"/>
  <c r="CD46" i="18"/>
  <c r="CD28" i="18"/>
  <c r="CD26" i="18"/>
  <c r="CH26" i="18" s="1"/>
  <c r="CD38" i="18"/>
  <c r="BY72" i="18"/>
  <c r="BW64" i="18"/>
  <c r="CD51" i="18"/>
  <c r="CA70" i="18"/>
  <c r="BX67" i="18"/>
  <c r="CG52" i="18"/>
  <c r="BZ35" i="18"/>
  <c r="CG31" i="18"/>
  <c r="CF31" i="18"/>
  <c r="BW32" i="18"/>
  <c r="CD45" i="18"/>
  <c r="IQ62" i="2"/>
  <c r="IQ65" i="2" l="1"/>
  <c r="IQ64" i="2"/>
  <c r="IQ69" i="2" s="1"/>
  <c r="IQ67" i="2"/>
  <c r="IQ66" i="2"/>
  <c r="CH45" i="18"/>
  <c r="CH54" i="18"/>
  <c r="CH46" i="18"/>
  <c r="CH51" i="18"/>
  <c r="CH30" i="18"/>
  <c r="CH62" i="18"/>
  <c r="CH56" i="18"/>
  <c r="CH68" i="18"/>
  <c r="CH23" i="18"/>
  <c r="CH38" i="18"/>
  <c r="CH61" i="18"/>
  <c r="CH28" i="18"/>
  <c r="CH60" i="18"/>
  <c r="CH42" i="18"/>
  <c r="CH59" i="18"/>
  <c r="CH66" i="18"/>
  <c r="CH70" i="18"/>
  <c r="CH24" i="18"/>
  <c r="CH57" i="18"/>
  <c r="CH55" i="18"/>
  <c r="CH31" i="18"/>
  <c r="CH65" i="18"/>
  <c r="CH22" i="18"/>
  <c r="CH67" i="18"/>
  <c r="CH53" i="18"/>
  <c r="CH63" i="18"/>
  <c r="CH25" i="18"/>
  <c r="CH72" i="18"/>
  <c r="CH33" i="18"/>
  <c r="CH41" i="18"/>
  <c r="CH44" i="18"/>
  <c r="CH71" i="18"/>
  <c r="CH27" i="18"/>
  <c r="CH35" i="18"/>
  <c r="CH43" i="18"/>
  <c r="CH69" i="18"/>
  <c r="CH21" i="18"/>
  <c r="CH29" i="18"/>
  <c r="CH37" i="18"/>
  <c r="CH36" i="18"/>
  <c r="IQ68" i="2"/>
  <c r="CH48" i="18"/>
  <c r="CH49" i="18"/>
  <c r="CH50" i="18"/>
  <c r="CH52" i="18"/>
  <c r="CH40" i="18"/>
  <c r="CH39" i="18"/>
  <c r="CH47" i="18"/>
  <c r="CH32" i="18"/>
  <c r="CH58" i="18"/>
  <c r="IQ72" i="2" l="1"/>
  <c r="IQ71" i="2"/>
  <c r="IQ70" i="2"/>
  <c r="Q20" i="2" l="1"/>
  <c r="M24" i="2"/>
  <c r="R28" i="2"/>
  <c r="Q68" i="2"/>
  <c r="M53" i="2"/>
  <c r="M28" i="2"/>
  <c r="T21" i="2"/>
  <c r="R48" i="2"/>
  <c r="P41" i="2"/>
  <c r="R39" i="2"/>
  <c r="P43" i="2"/>
  <c r="Q46" i="2"/>
  <c r="S56" i="2"/>
  <c r="O47" i="2"/>
  <c r="P65" i="2"/>
  <c r="M51" i="2"/>
  <c r="R55" i="2"/>
  <c r="N38" i="2"/>
  <c r="O18" i="2"/>
  <c r="M19" i="2"/>
  <c r="S46" i="2"/>
  <c r="R25" i="2"/>
  <c r="N43" i="2"/>
  <c r="N61" i="2"/>
  <c r="R23" i="2"/>
  <c r="N28" i="2"/>
  <c r="T19" i="2"/>
  <c r="S27" i="2"/>
  <c r="T65" i="2"/>
  <c r="T29" i="2"/>
  <c r="S62" i="2"/>
  <c r="M33" i="2"/>
  <c r="N48" i="2"/>
  <c r="P42" i="2"/>
  <c r="O29" i="2"/>
  <c r="M52" i="2"/>
  <c r="S49" i="2"/>
  <c r="O58" i="2"/>
  <c r="T24" i="2"/>
  <c r="Q31" i="2"/>
  <c r="T37" i="2"/>
  <c r="O54" i="2"/>
  <c r="M27" i="2"/>
  <c r="N23" i="2"/>
  <c r="N46" i="2"/>
  <c r="N40" i="2"/>
  <c r="M58" i="2"/>
  <c r="P35" i="2"/>
  <c r="R32" i="2"/>
  <c r="T39" i="2"/>
  <c r="P69" i="2"/>
  <c r="N71" i="2"/>
  <c r="P67" i="2"/>
  <c r="R59" i="2"/>
  <c r="Q53" i="2"/>
  <c r="T70" i="2"/>
  <c r="S21" i="2"/>
  <c r="S65" i="2"/>
  <c r="R54" i="2"/>
  <c r="S59" i="2"/>
  <c r="N57" i="2"/>
  <c r="O60" i="2"/>
  <c r="O61" i="2"/>
  <c r="T60" i="2"/>
  <c r="T32" i="2"/>
  <c r="M65" i="2"/>
  <c r="P68" i="2"/>
  <c r="N64" i="2"/>
  <c r="T47" i="2"/>
  <c r="S51" i="2"/>
  <c r="P48" i="2"/>
  <c r="N49" i="2"/>
  <c r="T26" i="2"/>
  <c r="P31" i="2"/>
  <c r="M20" i="2"/>
  <c r="T34" i="2"/>
  <c r="Q58" i="2"/>
  <c r="O24" i="2"/>
  <c r="S45" i="2"/>
  <c r="N62" i="2"/>
  <c r="P63" i="2"/>
  <c r="P38" i="2"/>
  <c r="P44" i="2"/>
  <c r="R63" i="2"/>
  <c r="T67" i="2"/>
  <c r="O56" i="2"/>
  <c r="P50" i="2"/>
  <c r="S55" i="2"/>
  <c r="M43" i="2"/>
  <c r="P22" i="2"/>
  <c r="R49" i="2"/>
  <c r="Q38" i="2"/>
  <c r="P60" i="2"/>
  <c r="P47" i="2"/>
  <c r="Q63" i="2"/>
  <c r="R22" i="2"/>
  <c r="M31" i="2"/>
  <c r="O37" i="2"/>
  <c r="P61" i="2"/>
  <c r="M23" i="2"/>
  <c r="O63" i="2"/>
  <c r="N42" i="2"/>
  <c r="S30" i="2"/>
  <c r="P33" i="2"/>
  <c r="S43" i="2"/>
  <c r="Q19" i="2"/>
  <c r="N39" i="2"/>
  <c r="R61" i="2"/>
  <c r="R20" i="2"/>
  <c r="M45" i="2"/>
  <c r="Q57" i="2"/>
  <c r="N22" i="2"/>
  <c r="M70" i="2"/>
  <c r="T31" i="2"/>
  <c r="O27" i="2"/>
  <c r="Q28" i="2"/>
  <c r="M63" i="2"/>
  <c r="O23" i="2"/>
  <c r="S18" i="2"/>
  <c r="N56" i="2"/>
  <c r="M38" i="2"/>
  <c r="P66" i="2"/>
  <c r="T40" i="2"/>
  <c r="N65" i="2"/>
  <c r="M44" i="2"/>
  <c r="N26" i="2"/>
  <c r="Q34" i="2"/>
  <c r="P54" i="2"/>
  <c r="N27" i="2"/>
  <c r="M71" i="2"/>
  <c r="T33" i="2"/>
  <c r="T36" i="2"/>
  <c r="M69" i="2"/>
  <c r="T25" i="2"/>
  <c r="N17" i="2"/>
  <c r="R60" i="2"/>
  <c r="Q24" i="2"/>
  <c r="R33" i="2"/>
  <c r="P39" i="2"/>
  <c r="O32" i="2"/>
  <c r="R47" i="2"/>
  <c r="R52" i="2"/>
  <c r="Q69" i="2"/>
  <c r="R31" i="2"/>
  <c r="P53" i="2"/>
  <c r="T61" i="2"/>
  <c r="O36" i="2"/>
  <c r="O26" i="2"/>
  <c r="Q56" i="2"/>
  <c r="R24" i="2"/>
  <c r="N58" i="2"/>
  <c r="Q39" i="2"/>
  <c r="Q64" i="2"/>
  <c r="T18" i="2"/>
  <c r="T69" i="2"/>
  <c r="M46" i="2"/>
  <c r="R50" i="2"/>
  <c r="S35" i="2"/>
  <c r="R44" i="2"/>
  <c r="S22" i="2"/>
  <c r="Q50" i="2"/>
  <c r="R38" i="2"/>
  <c r="S47" i="2"/>
  <c r="R51" i="2"/>
  <c r="N60" i="2"/>
  <c r="P32" i="2"/>
  <c r="P45" i="2"/>
  <c r="M26" i="2"/>
  <c r="S54" i="2"/>
  <c r="O43" i="2"/>
  <c r="M61" i="2"/>
  <c r="R66" i="2"/>
  <c r="S50" i="2"/>
  <c r="S17" i="2"/>
  <c r="S34" i="2"/>
  <c r="T22" i="2"/>
  <c r="O66" i="2"/>
  <c r="M29" i="2"/>
  <c r="P49" i="2"/>
  <c r="S57" i="2"/>
  <c r="M41" i="2"/>
  <c r="N30" i="2"/>
  <c r="P36" i="2"/>
  <c r="T46" i="2"/>
  <c r="T50" i="2"/>
  <c r="N37" i="2"/>
  <c r="S64" i="2"/>
  <c r="M67" i="2"/>
  <c r="T54" i="2"/>
  <c r="M32" i="2"/>
  <c r="R40" i="2"/>
  <c r="P17" i="2"/>
  <c r="R71" i="2"/>
  <c r="O67" i="2"/>
  <c r="O53" i="2"/>
  <c r="S25" i="2"/>
  <c r="O42" i="2"/>
  <c r="P27" i="2"/>
  <c r="Q36" i="2"/>
  <c r="T45" i="2"/>
  <c r="O41" i="2"/>
  <c r="N72" i="2"/>
  <c r="N53" i="2"/>
  <c r="S19" i="2"/>
  <c r="S48" i="2"/>
  <c r="N24" i="2"/>
  <c r="R27" i="2"/>
  <c r="O52" i="2"/>
  <c r="Q45" i="2"/>
  <c r="M25" i="2"/>
  <c r="R65" i="2"/>
  <c r="P62" i="2"/>
  <c r="Q48" i="2"/>
  <c r="R62" i="2"/>
  <c r="R72" i="2"/>
  <c r="Q25" i="2"/>
  <c r="S29" i="2"/>
  <c r="T41" i="2"/>
  <c r="O30" i="2"/>
  <c r="O35" i="2"/>
  <c r="O31" i="2"/>
  <c r="N31" i="2"/>
  <c r="Q18" i="2"/>
  <c r="T71" i="2"/>
  <c r="P28" i="2"/>
  <c r="R46" i="2"/>
  <c r="R30" i="2"/>
  <c r="S44" i="2"/>
  <c r="P46" i="2"/>
  <c r="S61" i="2"/>
  <c r="Q60" i="2"/>
  <c r="R26" i="2"/>
  <c r="S52" i="2"/>
  <c r="M54" i="2"/>
  <c r="N25" i="2"/>
  <c r="N41" i="2"/>
  <c r="R18" i="2"/>
  <c r="O70" i="2"/>
  <c r="Q17" i="2"/>
  <c r="R53" i="2"/>
  <c r="N34" i="2"/>
  <c r="M22" i="2"/>
  <c r="M40" i="2"/>
  <c r="Q72" i="2"/>
  <c r="R36" i="2"/>
  <c r="M50" i="2"/>
  <c r="O72" i="2"/>
  <c r="S63" i="2"/>
  <c r="S42" i="2"/>
  <c r="P37" i="2"/>
  <c r="O69" i="2"/>
  <c r="O59" i="2"/>
  <c r="M36" i="2"/>
  <c r="P51" i="2"/>
  <c r="Q62" i="2"/>
  <c r="R34" i="2"/>
  <c r="S24" i="2"/>
  <c r="S60" i="2"/>
  <c r="N36" i="2"/>
  <c r="P18" i="2"/>
  <c r="S32" i="2"/>
  <c r="T20" i="2"/>
  <c r="R67" i="2"/>
  <c r="M49" i="2"/>
  <c r="T64" i="2"/>
  <c r="S53" i="2"/>
  <c r="P71" i="2"/>
  <c r="T17" i="2"/>
  <c r="Q70" i="2"/>
  <c r="N67" i="2"/>
  <c r="S31" i="2"/>
  <c r="P64" i="2"/>
  <c r="O40" i="2"/>
  <c r="S70" i="2"/>
  <c r="S28" i="2"/>
  <c r="M68" i="2"/>
  <c r="Q30" i="2"/>
  <c r="R42" i="2"/>
  <c r="S33" i="2"/>
  <c r="M18" i="2"/>
  <c r="Q27" i="2"/>
  <c r="R41" i="2"/>
  <c r="M57" i="2"/>
  <c r="Q66" i="2"/>
  <c r="N29" i="2"/>
  <c r="T58" i="2"/>
  <c r="S40" i="2"/>
  <c r="M72" i="2"/>
  <c r="Q52" i="2"/>
  <c r="P57" i="2"/>
  <c r="N54" i="2"/>
  <c r="R56" i="2"/>
  <c r="T55" i="2"/>
  <c r="P70" i="2"/>
  <c r="R70" i="2"/>
  <c r="O19" i="2"/>
  <c r="M39" i="2"/>
  <c r="O46" i="2"/>
  <c r="O64" i="2"/>
  <c r="T23" i="2"/>
  <c r="P29" i="2"/>
  <c r="P56" i="2"/>
  <c r="P23" i="2"/>
  <c r="O48" i="2"/>
  <c r="T28" i="2"/>
  <c r="T38" i="2"/>
  <c r="M21" i="2"/>
  <c r="P20" i="2"/>
  <c r="O71" i="2"/>
  <c r="T56" i="2"/>
  <c r="N69" i="2"/>
  <c r="N45" i="2"/>
  <c r="T62" i="2"/>
  <c r="O20" i="2"/>
  <c r="O57" i="2"/>
  <c r="S26" i="2"/>
  <c r="M66" i="2"/>
  <c r="N21" i="2"/>
  <c r="M42" i="2"/>
  <c r="O44" i="2"/>
  <c r="R19" i="2"/>
  <c r="Q42" i="2"/>
  <c r="T63" i="2"/>
  <c r="N50" i="2"/>
  <c r="S72" i="2"/>
  <c r="N66" i="2"/>
  <c r="P52" i="2"/>
  <c r="P19" i="2"/>
  <c r="Q65" i="2"/>
  <c r="S67" i="2"/>
  <c r="N70" i="2"/>
  <c r="S41" i="2"/>
  <c r="M47" i="2"/>
  <c r="S71" i="2"/>
  <c r="M62" i="2"/>
  <c r="Q33" i="2"/>
  <c r="S69" i="2"/>
  <c r="P30" i="2"/>
  <c r="T49" i="2"/>
  <c r="N51" i="2"/>
  <c r="N63" i="2"/>
  <c r="S39" i="2"/>
  <c r="R45" i="2"/>
  <c r="R29" i="2"/>
  <c r="T42" i="2"/>
  <c r="R21" i="2"/>
  <c r="T51" i="2"/>
  <c r="M55" i="2"/>
  <c r="O51" i="2"/>
  <c r="S20" i="2"/>
  <c r="Q43" i="2"/>
  <c r="S66" i="2"/>
  <c r="Q29" i="2"/>
  <c r="Q55" i="2"/>
  <c r="N19" i="2"/>
  <c r="N44" i="2"/>
  <c r="R58" i="2"/>
  <c r="O33" i="2"/>
  <c r="R69" i="2"/>
  <c r="Q32" i="2"/>
  <c r="P40" i="2"/>
  <c r="Q22" i="2"/>
  <c r="R68" i="2"/>
  <c r="M59" i="2"/>
  <c r="T57" i="2"/>
  <c r="P55" i="2"/>
  <c r="M60" i="2"/>
  <c r="Q51" i="2"/>
  <c r="Q71" i="2"/>
  <c r="Q47" i="2"/>
  <c r="O68" i="2"/>
  <c r="N33" i="2"/>
  <c r="O22" i="2"/>
  <c r="P21" i="2"/>
  <c r="T27" i="2"/>
  <c r="Q59" i="2"/>
  <c r="O65" i="2"/>
  <c r="N55" i="2"/>
  <c r="O62" i="2"/>
  <c r="Q37" i="2"/>
  <c r="T59" i="2"/>
  <c r="O39" i="2"/>
  <c r="O45" i="2"/>
  <c r="N52" i="2"/>
  <c r="T53" i="2"/>
  <c r="T43" i="2"/>
  <c r="P25" i="2"/>
  <c r="Q41" i="2"/>
  <c r="R37" i="2"/>
  <c r="N68" i="2"/>
  <c r="P59" i="2"/>
  <c r="O34" i="2"/>
  <c r="T35" i="2"/>
  <c r="Q49" i="2"/>
  <c r="Q23" i="2"/>
  <c r="O50" i="2"/>
  <c r="O28" i="2"/>
  <c r="S58" i="2"/>
  <c r="S37" i="2"/>
  <c r="T66" i="2"/>
  <c r="O17" i="2"/>
  <c r="Q21" i="2"/>
  <c r="R64" i="2"/>
  <c r="R57" i="2"/>
  <c r="S23" i="2"/>
  <c r="T68" i="2"/>
  <c r="O49" i="2"/>
  <c r="T30" i="2"/>
  <c r="Q35" i="2"/>
  <c r="M48" i="2"/>
  <c r="N35" i="2"/>
  <c r="R43" i="2"/>
  <c r="S68" i="2"/>
  <c r="T52" i="2"/>
  <c r="N32" i="2"/>
  <c r="Q54" i="2"/>
  <c r="Q40" i="2"/>
  <c r="P24" i="2"/>
  <c r="Q26" i="2"/>
  <c r="P72" i="2"/>
  <c r="T44" i="2"/>
  <c r="N59" i="2"/>
  <c r="Q67" i="2"/>
  <c r="N18" i="2"/>
  <c r="M37" i="2"/>
  <c r="M35" i="2"/>
  <c r="S38" i="2"/>
  <c r="P34" i="2"/>
  <c r="O25" i="2"/>
  <c r="R35" i="2"/>
  <c r="N47" i="2"/>
  <c r="M56" i="2"/>
  <c r="T72" i="2"/>
  <c r="R17" i="2"/>
  <c r="P58" i="2"/>
  <c r="M34" i="2"/>
  <c r="Q44" i="2"/>
  <c r="O21" i="2"/>
  <c r="T48" i="2"/>
  <c r="O55" i="2"/>
  <c r="M30" i="2"/>
  <c r="S36" i="2"/>
  <c r="M64" i="2"/>
  <c r="O38" i="2"/>
  <c r="Q61" i="2"/>
  <c r="P26" i="2"/>
  <c r="N20" i="2"/>
  <c r="AX60" i="17" l="1"/>
  <c r="AX35" i="17"/>
  <c r="AX61" i="17"/>
  <c r="AX39" i="17"/>
  <c r="AX72" i="17"/>
  <c r="AX17" i="17"/>
  <c r="AX42" i="17"/>
  <c r="AX68" i="17"/>
  <c r="AX33" i="17"/>
  <c r="AX38" i="17"/>
  <c r="AX65" i="17"/>
  <c r="AX64" i="17"/>
  <c r="AX47" i="17"/>
  <c r="AX57" i="17"/>
  <c r="AX36" i="17"/>
  <c r="AX56" i="17"/>
  <c r="AX63" i="17"/>
  <c r="AX70" i="17"/>
  <c r="AX58" i="17"/>
  <c r="AX49" i="17"/>
  <c r="AX59" i="17"/>
  <c r="AX18" i="17"/>
  <c r="AY18" i="17" s="1"/>
  <c r="AX50" i="17"/>
  <c r="AX53" i="17"/>
  <c r="AX34" i="17"/>
  <c r="AX19" i="17"/>
  <c r="AX54" i="17"/>
  <c r="AX55" i="17"/>
  <c r="AX37" i="17"/>
  <c r="AX51" i="17"/>
  <c r="AX40" i="17"/>
  <c r="AX52" i="17"/>
  <c r="AX69" i="17"/>
  <c r="AX62" i="17"/>
  <c r="AX71" i="17"/>
  <c r="AX67" i="17"/>
  <c r="AX46" i="17"/>
  <c r="AX20" i="17"/>
  <c r="AY20" i="17" s="1"/>
  <c r="AX48" i="17"/>
  <c r="AX66" i="17"/>
  <c r="AX45" i="17"/>
  <c r="AX44" i="17"/>
  <c r="AX43" i="17"/>
  <c r="AX41" i="17"/>
  <c r="AY19" i="17" l="1"/>
  <c r="BP18" i="18"/>
  <c r="AY17" i="17"/>
  <c r="BP17" i="18"/>
  <c r="AZ51" i="17" l="1"/>
  <c r="AZ71" i="17"/>
  <c r="AZ67" i="17"/>
  <c r="AZ44" i="17"/>
  <c r="AZ62" i="17"/>
  <c r="AZ68" i="17"/>
  <c r="AZ39" i="17"/>
  <c r="AZ42" i="17"/>
  <c r="AZ54" i="17"/>
  <c r="AZ69" i="17"/>
  <c r="AZ61" i="17"/>
  <c r="AZ72" i="17"/>
  <c r="AZ46" i="17"/>
  <c r="AZ60" i="17"/>
  <c r="AZ59" i="17"/>
  <c r="AZ37" i="17"/>
  <c r="AZ41" i="17"/>
  <c r="AZ65" i="17"/>
  <c r="AZ53" i="17"/>
  <c r="AZ50" i="17"/>
  <c r="AZ66" i="17"/>
  <c r="AZ58" i="17"/>
  <c r="AZ34" i="17"/>
  <c r="AZ35" i="17"/>
  <c r="AZ52" i="17"/>
  <c r="AZ40" i="17"/>
  <c r="AZ63" i="17"/>
  <c r="AZ33" i="17"/>
  <c r="AZ56" i="17"/>
  <c r="AZ70" i="17"/>
  <c r="AZ57" i="17"/>
  <c r="AZ49" i="17"/>
  <c r="AZ38" i="17"/>
  <c r="AZ64" i="17"/>
  <c r="AZ43" i="17"/>
  <c r="AZ48" i="17"/>
  <c r="AZ36" i="17"/>
  <c r="AZ47" i="17"/>
  <c r="AZ45" i="17"/>
  <c r="AZ55" i="17"/>
  <c r="H29" i="17"/>
  <c r="H34" i="17"/>
  <c r="H54" i="17"/>
  <c r="H68" i="17"/>
  <c r="H50" i="17"/>
  <c r="S25" i="17"/>
  <c r="S26" i="17"/>
  <c r="H28" i="17"/>
  <c r="H69" i="17"/>
  <c r="H58" i="17"/>
  <c r="H66" i="17"/>
  <c r="H30" i="17"/>
  <c r="S19" i="17"/>
  <c r="Y18" i="18" s="1"/>
  <c r="H72" i="17"/>
  <c r="H27" i="17"/>
  <c r="H59" i="17"/>
  <c r="S21" i="17"/>
  <c r="Y19" i="18" s="1"/>
  <c r="S20" i="17"/>
  <c r="H41" i="17"/>
  <c r="H32" i="17"/>
  <c r="H52" i="17"/>
  <c r="H18" i="17"/>
  <c r="I18" i="17" s="1"/>
  <c r="H61" i="17"/>
  <c r="H37" i="17"/>
  <c r="H17" i="17"/>
  <c r="I17" i="17" s="1"/>
  <c r="J17" i="17" s="1"/>
  <c r="G19" i="18" s="1"/>
  <c r="H63" i="17"/>
  <c r="H70" i="17"/>
  <c r="H25" i="17"/>
  <c r="H38" i="17"/>
  <c r="H51" i="17"/>
  <c r="S24" i="17"/>
  <c r="H53" i="17"/>
  <c r="H45" i="17"/>
  <c r="H19" i="17"/>
  <c r="I19" i="17" s="1"/>
  <c r="H31" i="17"/>
  <c r="H56" i="17"/>
  <c r="H49" i="17"/>
  <c r="H64" i="17"/>
  <c r="H33" i="17"/>
  <c r="H46" i="17"/>
  <c r="H65" i="17"/>
  <c r="H47" i="17"/>
  <c r="H24" i="17"/>
  <c r="H48" i="17"/>
  <c r="H42" i="17"/>
  <c r="H35" i="17"/>
  <c r="H55" i="17"/>
  <c r="H23" i="17"/>
  <c r="I23" i="17" s="1"/>
  <c r="S18" i="17"/>
  <c r="T18" i="17" s="1"/>
  <c r="H20" i="17"/>
  <c r="I20" i="17" s="1"/>
  <c r="H60" i="17"/>
  <c r="H40" i="17"/>
  <c r="H71" i="17"/>
  <c r="H21" i="17"/>
  <c r="I21" i="17" s="1"/>
  <c r="H67" i="17"/>
  <c r="H36" i="17"/>
  <c r="S23" i="17"/>
  <c r="H22" i="17"/>
  <c r="I22" i="17" s="1"/>
  <c r="H44" i="17"/>
  <c r="H39" i="17"/>
  <c r="H62" i="17"/>
  <c r="H57" i="17"/>
  <c r="H43" i="17"/>
  <c r="H26" i="17"/>
  <c r="S22" i="17"/>
  <c r="AD48" i="17"/>
  <c r="AD38" i="17"/>
  <c r="AD62" i="17"/>
  <c r="AD50" i="17"/>
  <c r="AD21" i="17"/>
  <c r="AD58" i="17"/>
  <c r="AD18" i="17"/>
  <c r="AE18" i="17" s="1"/>
  <c r="AD49" i="17"/>
  <c r="AD56" i="17"/>
  <c r="AD43" i="17"/>
  <c r="AD69" i="17"/>
  <c r="AD72" i="17"/>
  <c r="AD60" i="17"/>
  <c r="AD35" i="17"/>
  <c r="AD39" i="17"/>
  <c r="AD54" i="17"/>
  <c r="AD45" i="17"/>
  <c r="AD36" i="17"/>
  <c r="AD63" i="17"/>
  <c r="AD67" i="17"/>
  <c r="AD61" i="17"/>
  <c r="AD59" i="17"/>
  <c r="AD20" i="17"/>
  <c r="AE20" i="17" s="1"/>
  <c r="AD42" i="17"/>
  <c r="AD66" i="17"/>
  <c r="AD34" i="17"/>
  <c r="AD46" i="17"/>
  <c r="AD40" i="17"/>
  <c r="AD68" i="17"/>
  <c r="AD55" i="17"/>
  <c r="AN21" i="17"/>
  <c r="AD41" i="17"/>
  <c r="AD64" i="17"/>
  <c r="AD71" i="17"/>
  <c r="AD19" i="17"/>
  <c r="AD32" i="17"/>
  <c r="AD37" i="17"/>
  <c r="AD52" i="17"/>
  <c r="AD44" i="17"/>
  <c r="AD47" i="17"/>
  <c r="AD53" i="17"/>
  <c r="AD33" i="17"/>
  <c r="AD70" i="17"/>
  <c r="AD17" i="17"/>
  <c r="AD57" i="17"/>
  <c r="AN20" i="17"/>
  <c r="AO20" i="17" s="1"/>
  <c r="AD65" i="17"/>
  <c r="AD51" i="17"/>
  <c r="BN58" i="18" l="1"/>
  <c r="BK52" i="18"/>
  <c r="BI63" i="18"/>
  <c r="BH53" i="18"/>
  <c r="BQ41" i="18"/>
  <c r="BH39" i="18"/>
  <c r="BO28" i="18"/>
  <c r="BM34" i="18"/>
  <c r="BR43" i="18"/>
  <c r="BK28" i="18"/>
  <c r="BP31" i="18"/>
  <c r="BK67" i="18"/>
  <c r="BQ70" i="18"/>
  <c r="BP60" i="18"/>
  <c r="BJ50" i="18"/>
  <c r="BP47" i="18"/>
  <c r="BO43" i="18"/>
  <c r="BS43" i="18" s="1"/>
  <c r="BM49" i="18"/>
  <c r="BN64" i="18"/>
  <c r="BR46" i="18"/>
  <c r="BO66" i="18"/>
  <c r="BL52" i="18"/>
  <c r="BJ54" i="18"/>
  <c r="BH64" i="18"/>
  <c r="BM58" i="18"/>
  <c r="BN70" i="18"/>
  <c r="BH50" i="18"/>
  <c r="BN21" i="18"/>
  <c r="BL26" i="18"/>
  <c r="BR22" i="18"/>
  <c r="BP53" i="18"/>
  <c r="BL67" i="18"/>
  <c r="BR61" i="18"/>
  <c r="BP71" i="18"/>
  <c r="BO46" i="18"/>
  <c r="BS46" i="18" s="1"/>
  <c r="BI28" i="18"/>
  <c r="BP25" i="18"/>
  <c r="BN36" i="18"/>
  <c r="BL41" i="18"/>
  <c r="BJ30" i="18"/>
  <c r="BR59" i="18"/>
  <c r="BJ24" i="18"/>
  <c r="BJ65" i="18"/>
  <c r="BI53" i="18"/>
  <c r="BO53" i="18"/>
  <c r="BQ31" i="18"/>
  <c r="BH29" i="18"/>
  <c r="BN43" i="18"/>
  <c r="BI48" i="18"/>
  <c r="BR33" i="18"/>
  <c r="BP57" i="18"/>
  <c r="BR68" i="18"/>
  <c r="BQ56" i="18"/>
  <c r="BO60" i="18"/>
  <c r="BI35" i="18"/>
  <c r="BP32" i="18"/>
  <c r="BQ50" i="18"/>
  <c r="BM21" i="18"/>
  <c r="BJ37" i="18"/>
  <c r="BK26" i="18"/>
  <c r="BO29" i="18"/>
  <c r="BK62" i="18"/>
  <c r="BI68" i="18"/>
  <c r="BH58" i="18"/>
  <c r="BH47" i="18"/>
  <c r="BH44" i="18"/>
  <c r="BO38" i="18"/>
  <c r="BM44" i="18"/>
  <c r="BI49" i="18"/>
  <c r="BJ47" i="18"/>
  <c r="BI38" i="18"/>
  <c r="BI21" i="18"/>
  <c r="BH22" i="18"/>
  <c r="BI32" i="18"/>
  <c r="BI57" i="18"/>
  <c r="BR72" i="18"/>
  <c r="BN57" i="18"/>
  <c r="BJ44" i="18"/>
  <c r="BJ71" i="18"/>
  <c r="BI59" i="18"/>
  <c r="BO65" i="18"/>
  <c r="BQ37" i="18"/>
  <c r="BH35" i="18"/>
  <c r="BN68" i="18"/>
  <c r="BM26" i="18"/>
  <c r="BR39" i="18"/>
  <c r="BK32" i="18"/>
  <c r="BO21" i="18"/>
  <c r="BK59" i="18"/>
  <c r="BQ66" i="18"/>
  <c r="BP56" i="18"/>
  <c r="BI45" i="18"/>
  <c r="BP42" i="18"/>
  <c r="BO35" i="18"/>
  <c r="BM41" i="18"/>
  <c r="BI47" i="18"/>
  <c r="BK37" i="18"/>
  <c r="BI42" i="18"/>
  <c r="BK66" i="18"/>
  <c r="BI70" i="18"/>
  <c r="BH60" i="18"/>
  <c r="BR49" i="18"/>
  <c r="BN46" i="18"/>
  <c r="BO42" i="18"/>
  <c r="BJ48" i="18"/>
  <c r="BM55" i="18"/>
  <c r="BK38" i="18"/>
  <c r="BP46" i="18"/>
  <c r="BL59" i="18"/>
  <c r="BR57" i="18"/>
  <c r="BP67" i="18"/>
  <c r="BM65" i="18"/>
  <c r="BI24" i="18"/>
  <c r="BP21" i="18"/>
  <c r="BN28" i="18"/>
  <c r="BL33" i="18"/>
  <c r="BJ26" i="18"/>
  <c r="BP69" i="18"/>
  <c r="BL66" i="18"/>
  <c r="BJ61" i="18"/>
  <c r="BH71" i="18"/>
  <c r="BM72" i="18"/>
  <c r="BQ27" i="18"/>
  <c r="BH25" i="18"/>
  <c r="BN35" i="18"/>
  <c r="BL40" i="18"/>
  <c r="BR29" i="18"/>
  <c r="BI46" i="18"/>
  <c r="BR64" i="18"/>
  <c r="BQ52" i="18"/>
  <c r="BO52" i="18"/>
  <c r="BI31" i="18"/>
  <c r="BP28" i="18"/>
  <c r="BN42" i="18"/>
  <c r="BK47" i="18"/>
  <c r="BJ33" i="18"/>
  <c r="BL71" i="18"/>
  <c r="BM43" i="18"/>
  <c r="BK54" i="18"/>
  <c r="BI64" i="18"/>
  <c r="BH54" i="18"/>
  <c r="BQ42" i="18"/>
  <c r="BH40" i="18"/>
  <c r="BO30" i="18"/>
  <c r="BM36" i="18"/>
  <c r="BR44" i="18"/>
  <c r="BK44" i="18"/>
  <c r="BP39" i="18"/>
  <c r="BQ67" i="18"/>
  <c r="BH43" i="18"/>
  <c r="BR54" i="18"/>
  <c r="BQ51" i="18"/>
  <c r="BQ24" i="18"/>
  <c r="BQ53" i="18"/>
  <c r="BQ48" i="18"/>
  <c r="BR51" i="18"/>
  <c r="BP36" i="18"/>
  <c r="BK31" i="18"/>
  <c r="BJ67" i="18"/>
  <c r="BI55" i="18"/>
  <c r="BO57" i="18"/>
  <c r="BQ33" i="18"/>
  <c r="BH31" i="18"/>
  <c r="BM47" i="18"/>
  <c r="BM56" i="18"/>
  <c r="BR35" i="18"/>
  <c r="BK42" i="18"/>
  <c r="BM35" i="18"/>
  <c r="BK51" i="18"/>
  <c r="BQ62" i="18"/>
  <c r="BO72" i="18"/>
  <c r="BS72" i="18" s="1"/>
  <c r="BI41" i="18"/>
  <c r="BP38" i="18"/>
  <c r="BO27" i="18"/>
  <c r="BM33" i="18"/>
  <c r="BJ43" i="18"/>
  <c r="BJ49" i="18"/>
  <c r="BP43" i="18"/>
  <c r="BK58" i="18"/>
  <c r="BI66" i="18"/>
  <c r="BH56" i="18"/>
  <c r="BQ44" i="18"/>
  <c r="BH42" i="18"/>
  <c r="BO34" i="18"/>
  <c r="BM40" i="18"/>
  <c r="BQ46" i="18"/>
  <c r="BK29" i="18"/>
  <c r="BQ49" i="18"/>
  <c r="BL51" i="18"/>
  <c r="BR53" i="18"/>
  <c r="BP63" i="18"/>
  <c r="BM57" i="18"/>
  <c r="BN62" i="18"/>
  <c r="BP49" i="18"/>
  <c r="BN67" i="18"/>
  <c r="BL25" i="18"/>
  <c r="BJ22" i="18"/>
  <c r="BM61" i="18"/>
  <c r="BL58" i="18"/>
  <c r="BJ57" i="18"/>
  <c r="BH67" i="18"/>
  <c r="BM64" i="18"/>
  <c r="BQ23" i="18"/>
  <c r="BH21" i="18"/>
  <c r="BN27" i="18"/>
  <c r="BL32" i="18"/>
  <c r="BR25" i="18"/>
  <c r="BL65" i="18"/>
  <c r="BR60" i="18"/>
  <c r="BP70" i="18"/>
  <c r="BM71" i="18"/>
  <c r="BI27" i="18"/>
  <c r="BP24" i="18"/>
  <c r="BN34" i="18"/>
  <c r="BL39" i="18"/>
  <c r="BJ29" i="18"/>
  <c r="BR71" i="18"/>
  <c r="BL21" i="18"/>
  <c r="BJ72" i="18"/>
  <c r="BI60" i="18"/>
  <c r="BO67" i="18"/>
  <c r="BQ38" i="18"/>
  <c r="BH36" i="18"/>
  <c r="BO22" i="18"/>
  <c r="BM28" i="18"/>
  <c r="BR40" i="18"/>
  <c r="BM51" i="18"/>
  <c r="BO37" i="18"/>
  <c r="BR24" i="18"/>
  <c r="BQ45" i="18"/>
  <c r="BI30" i="18"/>
  <c r="BN22" i="18"/>
  <c r="BH68" i="18"/>
  <c r="BK40" i="18"/>
  <c r="BL55" i="18"/>
  <c r="BR37" i="18"/>
  <c r="BM29" i="18"/>
  <c r="BR63" i="18"/>
  <c r="BL70" i="18"/>
  <c r="BJ63" i="18"/>
  <c r="BI51" i="18"/>
  <c r="BO49" i="18"/>
  <c r="BQ29" i="18"/>
  <c r="BH27" i="18"/>
  <c r="BN39" i="18"/>
  <c r="BL44" i="18"/>
  <c r="BR31" i="18"/>
  <c r="BL63" i="18"/>
  <c r="BJ40" i="18"/>
  <c r="BR70" i="18"/>
  <c r="BQ58" i="18"/>
  <c r="BO64" i="18"/>
  <c r="BS64" i="18" s="1"/>
  <c r="BI37" i="18"/>
  <c r="BP34" i="18"/>
  <c r="BN60" i="18"/>
  <c r="BM25" i="18"/>
  <c r="BJ39" i="18"/>
  <c r="BK24" i="18"/>
  <c r="BO45" i="18"/>
  <c r="BK50" i="18"/>
  <c r="BI62" i="18"/>
  <c r="BO71" i="18"/>
  <c r="BS71" i="18" s="1"/>
  <c r="BQ40" i="18"/>
  <c r="BH38" i="18"/>
  <c r="BO26" i="18"/>
  <c r="BM32" i="18"/>
  <c r="BR42" i="18"/>
  <c r="BK43" i="18"/>
  <c r="BN53" i="18"/>
  <c r="BK65" i="18"/>
  <c r="BQ69" i="18"/>
  <c r="BP59" i="18"/>
  <c r="BH49" i="18"/>
  <c r="BP45" i="18"/>
  <c r="BO41" i="18"/>
  <c r="BL47" i="18"/>
  <c r="BR52" i="18"/>
  <c r="BK30" i="18"/>
  <c r="BI26" i="18"/>
  <c r="BK72" i="18"/>
  <c r="BJ53" i="18"/>
  <c r="BH63" i="18"/>
  <c r="BN71" i="18"/>
  <c r="BM54" i="18"/>
  <c r="BM48" i="18"/>
  <c r="BN59" i="18"/>
  <c r="BL24" i="18"/>
  <c r="BR21" i="18"/>
  <c r="BL57" i="18"/>
  <c r="BR56" i="18"/>
  <c r="BP66" i="18"/>
  <c r="BM63" i="18"/>
  <c r="BI23" i="18"/>
  <c r="BN69" i="18"/>
  <c r="BN26" i="18"/>
  <c r="BL31" i="18"/>
  <c r="BJ25" i="18"/>
  <c r="BQ63" i="18"/>
  <c r="BJ28" i="18"/>
  <c r="BJ68" i="18"/>
  <c r="BI56" i="18"/>
  <c r="BO59" i="18"/>
  <c r="BS59" i="18" s="1"/>
  <c r="BQ34" i="18"/>
  <c r="BH32" i="18"/>
  <c r="BN49" i="18"/>
  <c r="BN66" i="18"/>
  <c r="BR36" i="18"/>
  <c r="BK33" i="18"/>
  <c r="BP51" i="18"/>
  <c r="BM50" i="18"/>
  <c r="BH57" i="18"/>
  <c r="BK45" i="18"/>
  <c r="BR50" i="18"/>
  <c r="BJ58" i="18"/>
  <c r="BQ55" i="18"/>
  <c r="BJ34" i="18"/>
  <c r="BM22" i="18"/>
  <c r="BO23" i="18"/>
  <c r="BP52" i="18"/>
  <c r="BL62" i="18"/>
  <c r="BJ59" i="18"/>
  <c r="BH69" i="18"/>
  <c r="BM68" i="18"/>
  <c r="BQ25" i="18"/>
  <c r="BH23" i="18"/>
  <c r="BN31" i="18"/>
  <c r="BL36" i="18"/>
  <c r="BR27" i="18"/>
  <c r="BR67" i="18"/>
  <c r="BK36" i="18"/>
  <c r="BR66" i="18"/>
  <c r="BQ54" i="18"/>
  <c r="BO56" i="18"/>
  <c r="BS56" i="18" s="1"/>
  <c r="BI33" i="18"/>
  <c r="BP30" i="18"/>
  <c r="BL46" i="18"/>
  <c r="BN51" i="18"/>
  <c r="BJ35" i="18"/>
  <c r="BK25" i="18"/>
  <c r="BN24" i="18"/>
  <c r="BJ70" i="18"/>
  <c r="BI58" i="18"/>
  <c r="BO63" i="18"/>
  <c r="BQ36" i="18"/>
  <c r="BH34" i="18"/>
  <c r="BM53" i="18"/>
  <c r="BM24" i="18"/>
  <c r="BR38" i="18"/>
  <c r="BN65" i="18"/>
  <c r="BN32" i="18"/>
  <c r="BK57" i="18"/>
  <c r="BQ65" i="18"/>
  <c r="BP55" i="18"/>
  <c r="BI44" i="18"/>
  <c r="BP41" i="18"/>
  <c r="BO33" i="18"/>
  <c r="BS33" i="18" s="1"/>
  <c r="BM39" i="18"/>
  <c r="BH46" i="18"/>
  <c r="BK21" i="18"/>
  <c r="BP27" i="18"/>
  <c r="BK64" i="18"/>
  <c r="BI69" i="18"/>
  <c r="BH59" i="18"/>
  <c r="BP48" i="18"/>
  <c r="BH45" i="18"/>
  <c r="BO40" i="18"/>
  <c r="BS40" i="18" s="1"/>
  <c r="BK46" i="18"/>
  <c r="BJ51" i="18"/>
  <c r="BK22" i="18"/>
  <c r="BK71" i="18"/>
  <c r="BQ72" i="18"/>
  <c r="BP62" i="18"/>
  <c r="BN63" i="18"/>
  <c r="BN52" i="18"/>
  <c r="BN47" i="18"/>
  <c r="BN56" i="18"/>
  <c r="BL23" i="18"/>
  <c r="BJ21" i="18"/>
  <c r="BP61" i="18"/>
  <c r="BL72" i="18"/>
  <c r="BJ64" i="18"/>
  <c r="BI52" i="18"/>
  <c r="BO51" i="18"/>
  <c r="BS51" i="18" s="1"/>
  <c r="BQ30" i="18"/>
  <c r="BH28" i="18"/>
  <c r="BN41" i="18"/>
  <c r="BJ46" i="18"/>
  <c r="BR32" i="18"/>
  <c r="BK53" i="18"/>
  <c r="BL29" i="18"/>
  <c r="BL38" i="18"/>
  <c r="BO36" i="18"/>
  <c r="BS36" i="18" s="1"/>
  <c r="BL53" i="18"/>
  <c r="BL27" i="18"/>
  <c r="BM66" i="18"/>
  <c r="BR65" i="18"/>
  <c r="BL49" i="18"/>
  <c r="BH33" i="18"/>
  <c r="BI39" i="18"/>
  <c r="BI22" i="18"/>
  <c r="BL54" i="18"/>
  <c r="BJ55" i="18"/>
  <c r="BH65" i="18"/>
  <c r="BM60" i="18"/>
  <c r="BQ21" i="18"/>
  <c r="BM52" i="18"/>
  <c r="BN23" i="18"/>
  <c r="BL28" i="18"/>
  <c r="BR23" i="18"/>
  <c r="BQ59" i="18"/>
  <c r="BL69" i="18"/>
  <c r="BR62" i="18"/>
  <c r="BP72" i="18"/>
  <c r="BO48" i="18"/>
  <c r="BI29" i="18"/>
  <c r="BP26" i="18"/>
  <c r="BN38" i="18"/>
  <c r="BL43" i="18"/>
  <c r="BJ31" i="18"/>
  <c r="BK69" i="18"/>
  <c r="BL37" i="18"/>
  <c r="BJ66" i="18"/>
  <c r="BI54" i="18"/>
  <c r="BO55" i="18"/>
  <c r="BQ32" i="18"/>
  <c r="BH30" i="18"/>
  <c r="BN45" i="18"/>
  <c r="BN50" i="18"/>
  <c r="BR34" i="18"/>
  <c r="BK61" i="18"/>
  <c r="BL45" i="18"/>
  <c r="BK49" i="18"/>
  <c r="BQ61" i="18"/>
  <c r="BO70" i="18"/>
  <c r="BS70" i="18" s="1"/>
  <c r="BI40" i="18"/>
  <c r="BP37" i="18"/>
  <c r="BO25" i="18"/>
  <c r="BM31" i="18"/>
  <c r="BJ42" i="18"/>
  <c r="BK35" i="18"/>
  <c r="BL48" i="18"/>
  <c r="BK56" i="18"/>
  <c r="BI65" i="18"/>
  <c r="BH55" i="18"/>
  <c r="BQ43" i="18"/>
  <c r="BH41" i="18"/>
  <c r="BO32" i="18"/>
  <c r="BS32" i="18" s="1"/>
  <c r="BM38" i="18"/>
  <c r="BR45" i="18"/>
  <c r="BN55" i="18"/>
  <c r="BK63" i="18"/>
  <c r="BQ68" i="18"/>
  <c r="BP58" i="18"/>
  <c r="BQ47" i="18"/>
  <c r="BP44" i="18"/>
  <c r="BO39" i="18"/>
  <c r="BM45" i="18"/>
  <c r="BL50" i="18"/>
  <c r="BR48" i="18"/>
  <c r="BM69" i="18"/>
  <c r="BL64" i="18"/>
  <c r="BJ60" i="18"/>
  <c r="BH70" i="18"/>
  <c r="BM70" i="18"/>
  <c r="BQ26" i="18"/>
  <c r="BH24" i="18"/>
  <c r="BN33" i="18"/>
  <c r="BR28" i="18"/>
  <c r="BJ32" i="18"/>
  <c r="BL30" i="18"/>
  <c r="BM59" i="18"/>
  <c r="BN29" i="18"/>
  <c r="BO54" i="18"/>
  <c r="BJ69" i="18"/>
  <c r="BK41" i="18"/>
  <c r="BJ41" i="18"/>
  <c r="BP23" i="18"/>
  <c r="BK68" i="18"/>
  <c r="BI71" i="18"/>
  <c r="BH61" i="18"/>
  <c r="BH51" i="18"/>
  <c r="BN48" i="18"/>
  <c r="BO44" i="18"/>
  <c r="BS44" i="18" s="1"/>
  <c r="BP50" i="18"/>
  <c r="BN72" i="18"/>
  <c r="BK23" i="18"/>
  <c r="BO58" i="18"/>
  <c r="BL61" i="18"/>
  <c r="BR58" i="18"/>
  <c r="BP68" i="18"/>
  <c r="BM67" i="18"/>
  <c r="BI25" i="18"/>
  <c r="BP22" i="18"/>
  <c r="BN30" i="18"/>
  <c r="BL35" i="18"/>
  <c r="BJ27" i="18"/>
  <c r="BQ71" i="18"/>
  <c r="BL68" i="18"/>
  <c r="BJ62" i="18"/>
  <c r="BH72" i="18"/>
  <c r="BO47" i="18"/>
  <c r="BQ28" i="18"/>
  <c r="BH26" i="18"/>
  <c r="BN37" i="18"/>
  <c r="BL42" i="18"/>
  <c r="BR30" i="18"/>
  <c r="BR55" i="18"/>
  <c r="BJ36" i="18"/>
  <c r="BR69" i="18"/>
  <c r="BQ57" i="18"/>
  <c r="BO62" i="18"/>
  <c r="BS62" i="18" s="1"/>
  <c r="BI36" i="18"/>
  <c r="BP33" i="18"/>
  <c r="BJ52" i="18"/>
  <c r="BM23" i="18"/>
  <c r="BJ38" i="18"/>
  <c r="BK34" i="18"/>
  <c r="BM27" i="18"/>
  <c r="BK48" i="18"/>
  <c r="BI61" i="18"/>
  <c r="BO69" i="18"/>
  <c r="BQ39" i="18"/>
  <c r="BH37" i="18"/>
  <c r="BO24" i="18"/>
  <c r="BS24" i="18" s="1"/>
  <c r="BM30" i="18"/>
  <c r="BR41" i="18"/>
  <c r="BK27" i="18"/>
  <c r="BK55" i="18"/>
  <c r="BQ64" i="18"/>
  <c r="BP54" i="18"/>
  <c r="BI43" i="18"/>
  <c r="BP40" i="18"/>
  <c r="BO31" i="18"/>
  <c r="BM37" i="18"/>
  <c r="BJ45" i="18"/>
  <c r="BH48" i="18"/>
  <c r="BI34" i="18"/>
  <c r="BL56" i="18"/>
  <c r="BJ56" i="18"/>
  <c r="BH66" i="18"/>
  <c r="BM62" i="18"/>
  <c r="BQ22" i="18"/>
  <c r="BN61" i="18"/>
  <c r="BN25" i="18"/>
  <c r="BP65" i="18"/>
  <c r="BJ23" i="18"/>
  <c r="BL34" i="18"/>
  <c r="BP29" i="18"/>
  <c r="BQ35" i="18"/>
  <c r="BO68" i="18"/>
  <c r="BS68" i="18" s="1"/>
  <c r="BP35" i="18"/>
  <c r="BN40" i="18"/>
  <c r="BK60" i="18"/>
  <c r="BI67" i="18"/>
  <c r="BM42" i="18"/>
  <c r="BR47" i="18"/>
  <c r="BP64" i="18"/>
  <c r="BL60" i="18"/>
  <c r="BR26" i="18"/>
  <c r="BN44" i="18"/>
  <c r="BO61" i="18"/>
  <c r="BS61" i="18" s="1"/>
  <c r="BQ60" i="18"/>
  <c r="BK70" i="18"/>
  <c r="BN54" i="18"/>
  <c r="BH62" i="18"/>
  <c r="BI50" i="18"/>
  <c r="BM46" i="18"/>
  <c r="BH52" i="18"/>
  <c r="BL22" i="18"/>
  <c r="BK39" i="18"/>
  <c r="BI72" i="18"/>
  <c r="BO50" i="18"/>
  <c r="BS50" i="18" s="1"/>
  <c r="C18" i="18"/>
  <c r="I23" i="18"/>
  <c r="G21" i="18"/>
  <c r="E22" i="18"/>
  <c r="E18" i="18"/>
  <c r="F19" i="18"/>
  <c r="H23" i="18"/>
  <c r="C22" i="18"/>
  <c r="D21" i="18"/>
  <c r="L24" i="18"/>
  <c r="D20" i="18"/>
  <c r="I21" i="18"/>
  <c r="F20" i="18"/>
  <c r="H18" i="18"/>
  <c r="K21" i="18"/>
  <c r="D23" i="18"/>
  <c r="K18" i="18"/>
  <c r="B22" i="18"/>
  <c r="B24" i="18"/>
  <c r="G20" i="18"/>
  <c r="C19" i="18"/>
  <c r="L21" i="18"/>
  <c r="C20" i="18"/>
  <c r="K19" i="18"/>
  <c r="J48" i="17"/>
  <c r="I22" i="18"/>
  <c r="F18" i="18"/>
  <c r="B18" i="18"/>
  <c r="J19" i="18"/>
  <c r="J23" i="18"/>
  <c r="H21" i="18"/>
  <c r="L22" i="18"/>
  <c r="D18" i="18"/>
  <c r="E24" i="18"/>
  <c r="L23" i="18"/>
  <c r="J18" i="18"/>
  <c r="H19" i="18"/>
  <c r="J21" i="18"/>
  <c r="H22" i="18"/>
  <c r="F23" i="18"/>
  <c r="G24" i="18"/>
  <c r="B21" i="18"/>
  <c r="K23" i="18"/>
  <c r="L19" i="18"/>
  <c r="B23" i="18"/>
  <c r="I20" i="18"/>
  <c r="K24" i="18"/>
  <c r="C23" i="18"/>
  <c r="E23" i="18"/>
  <c r="H20" i="18"/>
  <c r="D22" i="18"/>
  <c r="H24" i="18"/>
  <c r="J50" i="17"/>
  <c r="G23" i="18"/>
  <c r="G22" i="18"/>
  <c r="K20" i="18"/>
  <c r="L18" i="18"/>
  <c r="C24" i="18"/>
  <c r="C21" i="18"/>
  <c r="G18" i="18"/>
  <c r="I24" i="18"/>
  <c r="B20" i="18"/>
  <c r="K22" i="18"/>
  <c r="B19" i="18"/>
  <c r="F22" i="18"/>
  <c r="J46" i="17"/>
  <c r="J24" i="18"/>
  <c r="D24" i="18"/>
  <c r="D19" i="18"/>
  <c r="I18" i="18"/>
  <c r="F24" i="18"/>
  <c r="L20" i="18"/>
  <c r="F21" i="18"/>
  <c r="E21" i="18"/>
  <c r="E19" i="18"/>
  <c r="I19" i="18"/>
  <c r="M19" i="18" s="1"/>
  <c r="E20" i="18"/>
  <c r="J53" i="17"/>
  <c r="J22" i="18"/>
  <c r="J39" i="17"/>
  <c r="J38" i="17"/>
  <c r="J20" i="18"/>
  <c r="J52" i="17"/>
  <c r="T19" i="17"/>
  <c r="U31" i="17" s="1"/>
  <c r="J41" i="17"/>
  <c r="J32" i="17"/>
  <c r="J33" i="17"/>
  <c r="J25" i="17"/>
  <c r="J47" i="17"/>
  <c r="J56" i="17"/>
  <c r="J72" i="17"/>
  <c r="J35" i="17"/>
  <c r="J61" i="17"/>
  <c r="J27" i="17"/>
  <c r="J58" i="17"/>
  <c r="J57" i="17"/>
  <c r="J26" i="17"/>
  <c r="J43" i="17"/>
  <c r="J28" i="17"/>
  <c r="J51" i="17"/>
  <c r="J65" i="17"/>
  <c r="J64" i="17"/>
  <c r="J42" i="17"/>
  <c r="J45" i="17"/>
  <c r="J30" i="17"/>
  <c r="J44" i="17"/>
  <c r="J54" i="17"/>
  <c r="J59" i="17"/>
  <c r="J70" i="17"/>
  <c r="J55" i="17"/>
  <c r="J40" i="17"/>
  <c r="J36" i="17"/>
  <c r="J62" i="17"/>
  <c r="J49" i="17"/>
  <c r="J37" i="17"/>
  <c r="J67" i="17"/>
  <c r="J34" i="17"/>
  <c r="J71" i="17"/>
  <c r="J68" i="17"/>
  <c r="J63" i="17"/>
  <c r="J29" i="17"/>
  <c r="J66" i="17"/>
  <c r="J31" i="17"/>
  <c r="J60" i="17"/>
  <c r="J69" i="17"/>
  <c r="AE17" i="17"/>
  <c r="AN17" i="18"/>
  <c r="AE21" i="17"/>
  <c r="AN19" i="18"/>
  <c r="AE19" i="17"/>
  <c r="AN18" i="18"/>
  <c r="AO21" i="17"/>
  <c r="AP69" i="17" s="1"/>
  <c r="BB19" i="18"/>
  <c r="BS39" i="18" l="1"/>
  <c r="BS55" i="18"/>
  <c r="BS22" i="18"/>
  <c r="BS34" i="18"/>
  <c r="BS30" i="18"/>
  <c r="BS42" i="18"/>
  <c r="BS58" i="18"/>
  <c r="BS63" i="18"/>
  <c r="BS49" i="18"/>
  <c r="BS57" i="18"/>
  <c r="M23" i="18"/>
  <c r="BS31" i="18"/>
  <c r="BS25" i="18"/>
  <c r="BS54" i="18"/>
  <c r="BS28" i="18"/>
  <c r="BS48" i="18"/>
  <c r="BS23" i="18"/>
  <c r="BS27" i="18"/>
  <c r="BS35" i="18"/>
  <c r="BS60" i="18"/>
  <c r="BS21" i="18"/>
  <c r="BS47" i="18"/>
  <c r="BS67" i="18"/>
  <c r="BS29" i="18"/>
  <c r="BS53" i="18"/>
  <c r="BS66" i="18"/>
  <c r="BS37" i="18"/>
  <c r="BS41" i="18"/>
  <c r="BS45" i="18"/>
  <c r="BS52" i="18"/>
  <c r="BS38" i="18"/>
  <c r="BS69" i="18"/>
  <c r="BS26" i="18"/>
  <c r="BS65" i="18"/>
  <c r="U66" i="17"/>
  <c r="U68" i="17"/>
  <c r="U58" i="17"/>
  <c r="U34" i="17"/>
  <c r="U56" i="17"/>
  <c r="U50" i="17"/>
  <c r="U35" i="17"/>
  <c r="U44" i="17"/>
  <c r="U51" i="17"/>
  <c r="U30" i="17"/>
  <c r="U28" i="17"/>
  <c r="U57" i="17"/>
  <c r="U43" i="17"/>
  <c r="U47" i="17"/>
  <c r="U67" i="17"/>
  <c r="U29" i="17"/>
  <c r="U33" i="17"/>
  <c r="U32" i="17"/>
  <c r="U46" i="17"/>
  <c r="U54" i="17"/>
  <c r="U71" i="17"/>
  <c r="U45" i="17"/>
  <c r="U37" i="17"/>
  <c r="U55" i="17"/>
  <c r="U61" i="17"/>
  <c r="U48" i="17"/>
  <c r="U42" i="17"/>
  <c r="U64" i="17"/>
  <c r="U41" i="17"/>
  <c r="M22" i="18"/>
  <c r="M20" i="18"/>
  <c r="U36" i="17"/>
  <c r="U49" i="17"/>
  <c r="U40" i="17"/>
  <c r="U70" i="17"/>
  <c r="U52" i="17"/>
  <c r="U72" i="17"/>
  <c r="M24" i="18"/>
  <c r="U38" i="17"/>
  <c r="U59" i="17"/>
  <c r="U63" i="17"/>
  <c r="U65" i="17"/>
  <c r="M21" i="18"/>
  <c r="M18" i="18"/>
  <c r="D55" i="18"/>
  <c r="J62" i="18"/>
  <c r="K41" i="18"/>
  <c r="I63" i="18"/>
  <c r="U39" i="17"/>
  <c r="U53" i="17"/>
  <c r="U69" i="17"/>
  <c r="U62" i="17"/>
  <c r="U60" i="17"/>
  <c r="C71" i="18"/>
  <c r="I34" i="18"/>
  <c r="F60" i="18"/>
  <c r="E48" i="18"/>
  <c r="H27" i="18"/>
  <c r="G64" i="18"/>
  <c r="J47" i="18"/>
  <c r="G40" i="18"/>
  <c r="H56" i="18"/>
  <c r="H26" i="18"/>
  <c r="L69" i="18"/>
  <c r="D72" i="18"/>
  <c r="C64" i="18"/>
  <c r="B30" i="18"/>
  <c r="J71" i="18"/>
  <c r="B25" i="18"/>
  <c r="E43" i="18"/>
  <c r="C61" i="18"/>
  <c r="K43" i="18"/>
  <c r="L67" i="18"/>
  <c r="K47" i="18"/>
  <c r="F49" i="18"/>
  <c r="C58" i="18"/>
  <c r="K31" i="18"/>
  <c r="J28" i="18"/>
  <c r="F40" i="18"/>
  <c r="I72" i="18"/>
  <c r="E37" i="18"/>
  <c r="F68" i="18"/>
  <c r="G45" i="18"/>
  <c r="E26" i="18"/>
  <c r="G42" i="18"/>
  <c r="D48" i="18"/>
  <c r="G63" i="18"/>
  <c r="E39" i="18"/>
  <c r="D36" i="18"/>
  <c r="F30" i="18"/>
  <c r="L41" i="18"/>
  <c r="C29" i="18"/>
  <c r="D53" i="18"/>
  <c r="K49" i="18"/>
  <c r="C67" i="18"/>
  <c r="B50" i="18"/>
  <c r="K55" i="18"/>
  <c r="K64" i="18"/>
  <c r="D30" i="18"/>
  <c r="G38" i="18"/>
  <c r="E42" i="18"/>
  <c r="K61" i="18"/>
  <c r="L44" i="18"/>
  <c r="C70" i="18"/>
  <c r="K70" i="18"/>
  <c r="C56" i="18"/>
  <c r="E28" i="18"/>
  <c r="C55" i="18"/>
  <c r="E40" i="18"/>
  <c r="F51" i="18"/>
  <c r="C51" i="18"/>
  <c r="L49" i="18"/>
  <c r="K34" i="18"/>
  <c r="D40" i="18"/>
  <c r="D64" i="18"/>
  <c r="E53" i="18"/>
  <c r="C37" i="18"/>
  <c r="E49" i="18"/>
  <c r="E57" i="18"/>
  <c r="D33" i="18"/>
  <c r="E63" i="18"/>
  <c r="G58" i="18"/>
  <c r="J29" i="18"/>
  <c r="H41" i="18"/>
  <c r="J55" i="18"/>
  <c r="C35" i="18"/>
  <c r="C27" i="18"/>
  <c r="I32" i="18"/>
  <c r="F56" i="18"/>
  <c r="K30" i="18"/>
  <c r="F58" i="18"/>
  <c r="I35" i="18"/>
  <c r="K37" i="18"/>
  <c r="F48" i="18"/>
  <c r="G49" i="18"/>
  <c r="F65" i="18"/>
  <c r="G57" i="18"/>
  <c r="B29" i="18"/>
  <c r="J52" i="18"/>
  <c r="L37" i="18"/>
  <c r="J32" i="18"/>
  <c r="F50" i="18"/>
  <c r="K32" i="18"/>
  <c r="H32" i="18"/>
  <c r="B39" i="18"/>
  <c r="E41" i="18"/>
  <c r="B31" i="18"/>
  <c r="H71" i="18"/>
  <c r="L61" i="18"/>
  <c r="G35" i="18"/>
  <c r="C60" i="18"/>
  <c r="B46" i="18"/>
  <c r="K29" i="18"/>
  <c r="L56" i="18"/>
  <c r="B61" i="18"/>
  <c r="J46" i="18"/>
  <c r="I26" i="18"/>
  <c r="J49" i="18"/>
  <c r="G36" i="18"/>
  <c r="D43" i="18"/>
  <c r="K50" i="18"/>
  <c r="I42" i="18"/>
  <c r="J33" i="18"/>
  <c r="B55" i="18"/>
  <c r="I31" i="18"/>
  <c r="L42" i="18"/>
  <c r="H58" i="18"/>
  <c r="L34" i="18"/>
  <c r="L68" i="18"/>
  <c r="D27" i="18"/>
  <c r="G67" i="18"/>
  <c r="L46" i="18"/>
  <c r="E56" i="18"/>
  <c r="J50" i="18"/>
  <c r="H39" i="18"/>
  <c r="C34" i="18"/>
  <c r="C43" i="18"/>
  <c r="F36" i="18"/>
  <c r="L60" i="18"/>
  <c r="C38" i="18"/>
  <c r="F52" i="18"/>
  <c r="K58" i="18"/>
  <c r="I27" i="18"/>
  <c r="C46" i="18"/>
  <c r="I56" i="18"/>
  <c r="H46" i="18"/>
  <c r="D35" i="18"/>
  <c r="G70" i="18"/>
  <c r="K48" i="18"/>
  <c r="J58" i="18"/>
  <c r="L25" i="18"/>
  <c r="K62" i="18"/>
  <c r="F57" i="18"/>
  <c r="C68" i="18"/>
  <c r="F46" i="18"/>
  <c r="G31" i="18"/>
  <c r="B51" i="18"/>
  <c r="C49" i="18"/>
  <c r="E31" i="18"/>
  <c r="H49" i="18"/>
  <c r="D39" i="18"/>
  <c r="H30" i="18"/>
  <c r="E50" i="18"/>
  <c r="B33" i="18"/>
  <c r="I44" i="18"/>
  <c r="M44" i="18" s="1"/>
  <c r="L30" i="18"/>
  <c r="F41" i="18"/>
  <c r="K53" i="18"/>
  <c r="B64" i="18"/>
  <c r="H38" i="18"/>
  <c r="F63" i="18"/>
  <c r="F70" i="18"/>
  <c r="J39" i="18"/>
  <c r="H36" i="18"/>
  <c r="D59" i="18"/>
  <c r="I38" i="18"/>
  <c r="G39" i="18"/>
  <c r="K51" i="18"/>
  <c r="D69" i="18"/>
  <c r="C50" i="18"/>
  <c r="H42" i="18"/>
  <c r="E34" i="18"/>
  <c r="B62" i="18"/>
  <c r="C63" i="18"/>
  <c r="H45" i="18"/>
  <c r="L59" i="18"/>
  <c r="F53" i="18"/>
  <c r="C72" i="18"/>
  <c r="G47" i="18"/>
  <c r="I45" i="18"/>
  <c r="I60" i="18"/>
  <c r="H47" i="18"/>
  <c r="E52" i="18"/>
  <c r="B44" i="18"/>
  <c r="I47" i="18"/>
  <c r="H29" i="18"/>
  <c r="B48" i="18"/>
  <c r="G17" i="18"/>
  <c r="F32" i="18"/>
  <c r="I68" i="18"/>
  <c r="L31" i="18"/>
  <c r="J43" i="18"/>
  <c r="J36" i="18"/>
  <c r="J35" i="18"/>
  <c r="D41" i="18"/>
  <c r="C41" i="18"/>
  <c r="J25" i="18"/>
  <c r="H72" i="18"/>
  <c r="E33" i="18"/>
  <c r="G66" i="18"/>
  <c r="C26" i="18"/>
  <c r="C47" i="18"/>
  <c r="G46" i="18"/>
  <c r="E69" i="18"/>
  <c r="H50" i="18"/>
  <c r="G44" i="18"/>
  <c r="F71" i="18"/>
  <c r="B32" i="18"/>
  <c r="K71" i="18"/>
  <c r="F64" i="18"/>
  <c r="L29" i="18"/>
  <c r="B59" i="18"/>
  <c r="H17" i="18"/>
  <c r="C42" i="18"/>
  <c r="J67" i="18"/>
  <c r="B41" i="18"/>
  <c r="J56" i="18"/>
  <c r="G29" i="18"/>
  <c r="I54" i="18"/>
  <c r="E72" i="18"/>
  <c r="F67" i="18"/>
  <c r="G54" i="18"/>
  <c r="I36" i="18"/>
  <c r="D58" i="18"/>
  <c r="D26" i="18"/>
  <c r="B56" i="18"/>
  <c r="G26" i="18"/>
  <c r="B38" i="18"/>
  <c r="I62" i="18"/>
  <c r="E27" i="18"/>
  <c r="B72" i="18"/>
  <c r="G32" i="18"/>
  <c r="H67" i="18"/>
  <c r="G56" i="18"/>
  <c r="D44" i="18"/>
  <c r="G27" i="18"/>
  <c r="D29" i="18"/>
  <c r="B60" i="18"/>
  <c r="I39" i="18"/>
  <c r="C69" i="18"/>
  <c r="I52" i="18"/>
  <c r="L70" i="18"/>
  <c r="J64" i="18"/>
  <c r="J45" i="18"/>
  <c r="I43" i="18"/>
  <c r="C59" i="18"/>
  <c r="K52" i="18"/>
  <c r="L53" i="18"/>
  <c r="H35" i="18"/>
  <c r="L45" i="18"/>
  <c r="G68" i="18"/>
  <c r="F34" i="18"/>
  <c r="I58" i="18"/>
  <c r="B66" i="18"/>
  <c r="H65" i="18"/>
  <c r="E25" i="18"/>
  <c r="L39" i="18"/>
  <c r="G30" i="18"/>
  <c r="D25" i="18"/>
  <c r="H51" i="18"/>
  <c r="H59" i="18"/>
  <c r="J48" i="18"/>
  <c r="J37" i="18"/>
  <c r="H53" i="18"/>
  <c r="B36" i="18"/>
  <c r="C17" i="18"/>
  <c r="I69" i="18"/>
  <c r="E65" i="18"/>
  <c r="G41" i="18"/>
  <c r="F29" i="18"/>
  <c r="D47" i="18"/>
  <c r="D28" i="18"/>
  <c r="E54" i="18"/>
  <c r="J68" i="18"/>
  <c r="I65" i="18"/>
  <c r="K66" i="18"/>
  <c r="B42" i="18"/>
  <c r="C57" i="18"/>
  <c r="G51" i="18"/>
  <c r="L54" i="18"/>
  <c r="C40" i="18"/>
  <c r="D37" i="18"/>
  <c r="H28" i="18"/>
  <c r="K33" i="18"/>
  <c r="B37" i="18"/>
  <c r="B43" i="18"/>
  <c r="B67" i="18"/>
  <c r="E44" i="18"/>
  <c r="C28" i="18"/>
  <c r="E61" i="18"/>
  <c r="B17" i="18"/>
  <c r="I51" i="18"/>
  <c r="J61" i="18"/>
  <c r="J34" i="18"/>
  <c r="E29" i="18"/>
  <c r="K68" i="18"/>
  <c r="I28" i="18"/>
  <c r="L36" i="18"/>
  <c r="F72" i="18"/>
  <c r="E30" i="18"/>
  <c r="L28" i="18"/>
  <c r="F42" i="18"/>
  <c r="L62" i="18"/>
  <c r="I48" i="18"/>
  <c r="H66" i="18"/>
  <c r="G37" i="18"/>
  <c r="I59" i="18"/>
  <c r="J54" i="18"/>
  <c r="G59" i="18"/>
  <c r="L57" i="18"/>
  <c r="L72" i="18"/>
  <c r="D42" i="18"/>
  <c r="I66" i="18"/>
  <c r="K38" i="18"/>
  <c r="L33" i="18"/>
  <c r="J40" i="18"/>
  <c r="D32" i="18"/>
  <c r="H31" i="18"/>
  <c r="J53" i="18"/>
  <c r="F62" i="18"/>
  <c r="H44" i="18"/>
  <c r="J66" i="18"/>
  <c r="H70" i="18"/>
  <c r="L38" i="18"/>
  <c r="H52" i="18"/>
  <c r="C52" i="18"/>
  <c r="D67" i="18"/>
  <c r="K65" i="18"/>
  <c r="J44" i="18"/>
  <c r="I33" i="18"/>
  <c r="J31" i="18"/>
  <c r="F47" i="18"/>
  <c r="I25" i="18"/>
  <c r="J27" i="18"/>
  <c r="B57" i="18"/>
  <c r="G62" i="18"/>
  <c r="F26" i="18"/>
  <c r="H37" i="18"/>
  <c r="E60" i="18"/>
  <c r="F69" i="18"/>
  <c r="E45" i="18"/>
  <c r="K27" i="18"/>
  <c r="K57" i="18"/>
  <c r="I71" i="18"/>
  <c r="L71" i="18"/>
  <c r="K39" i="18"/>
  <c r="E17" i="18"/>
  <c r="L65" i="18"/>
  <c r="E71" i="18"/>
  <c r="D60" i="18"/>
  <c r="I61" i="18"/>
  <c r="H61" i="18"/>
  <c r="E32" i="18"/>
  <c r="G52" i="18"/>
  <c r="K56" i="18"/>
  <c r="L51" i="18"/>
  <c r="C44" i="18"/>
  <c r="C53" i="18"/>
  <c r="D45" i="18"/>
  <c r="G48" i="18"/>
  <c r="D46" i="18"/>
  <c r="B40" i="18"/>
  <c r="L43" i="18"/>
  <c r="G43" i="18"/>
  <c r="F59" i="18"/>
  <c r="B70" i="18"/>
  <c r="K40" i="18"/>
  <c r="B26" i="18"/>
  <c r="D56" i="18"/>
  <c r="L26" i="18"/>
  <c r="M26" i="18" s="1"/>
  <c r="J42" i="18"/>
  <c r="K26" i="18"/>
  <c r="B52" i="18"/>
  <c r="D17" i="18"/>
  <c r="G28" i="18"/>
  <c r="F25" i="18"/>
  <c r="G25" i="18"/>
  <c r="E47" i="18"/>
  <c r="K44" i="18"/>
  <c r="L50" i="18"/>
  <c r="H60" i="18"/>
  <c r="L17" i="18"/>
  <c r="J63" i="18"/>
  <c r="E51" i="18"/>
  <c r="D71" i="18"/>
  <c r="B54" i="18"/>
  <c r="B27" i="18"/>
  <c r="H69" i="18"/>
  <c r="E55" i="18"/>
  <c r="H64" i="18"/>
  <c r="K59" i="18"/>
  <c r="I46" i="18"/>
  <c r="D62" i="18"/>
  <c r="C33" i="18"/>
  <c r="L48" i="18"/>
  <c r="F38" i="18"/>
  <c r="B63" i="18"/>
  <c r="F35" i="18"/>
  <c r="E59" i="18"/>
  <c r="H25" i="18"/>
  <c r="C39" i="18"/>
  <c r="G50" i="18"/>
  <c r="D61" i="18"/>
  <c r="C36" i="18"/>
  <c r="H48" i="18"/>
  <c r="J41" i="18"/>
  <c r="J72" i="18"/>
  <c r="H68" i="18"/>
  <c r="E38" i="18"/>
  <c r="G72" i="18"/>
  <c r="C25" i="18"/>
  <c r="F55" i="18"/>
  <c r="I40" i="18"/>
  <c r="H57" i="18"/>
  <c r="D34" i="18"/>
  <c r="K54" i="18"/>
  <c r="G55" i="18"/>
  <c r="D68" i="18"/>
  <c r="H54" i="18"/>
  <c r="L52" i="18"/>
  <c r="F31" i="18"/>
  <c r="G65" i="18"/>
  <c r="L66" i="18"/>
  <c r="I53" i="18"/>
  <c r="B49" i="18"/>
  <c r="D57" i="18"/>
  <c r="G60" i="18"/>
  <c r="J57" i="18"/>
  <c r="I64" i="18"/>
  <c r="D31" i="18"/>
  <c r="J65" i="18"/>
  <c r="L58" i="18"/>
  <c r="H63" i="18"/>
  <c r="C65" i="18"/>
  <c r="E35" i="18"/>
  <c r="J26" i="18"/>
  <c r="F39" i="18"/>
  <c r="H43" i="18"/>
  <c r="G71" i="18"/>
  <c r="B28" i="18"/>
  <c r="C66" i="18"/>
  <c r="B69" i="18"/>
  <c r="J30" i="18"/>
  <c r="D65" i="18"/>
  <c r="H62" i="18"/>
  <c r="E67" i="18"/>
  <c r="E62" i="18"/>
  <c r="E46" i="18"/>
  <c r="D49" i="18"/>
  <c r="B35" i="18"/>
  <c r="I55" i="18"/>
  <c r="J70" i="18"/>
  <c r="D50" i="18"/>
  <c r="F45" i="18"/>
  <c r="F27" i="18"/>
  <c r="K28" i="18"/>
  <c r="I70" i="18"/>
  <c r="K69" i="18"/>
  <c r="B53" i="18"/>
  <c r="J51" i="18"/>
  <c r="C31" i="18"/>
  <c r="L40" i="18"/>
  <c r="D70" i="18"/>
  <c r="E58" i="18"/>
  <c r="C62" i="18"/>
  <c r="K25" i="18"/>
  <c r="I17" i="18"/>
  <c r="I37" i="18"/>
  <c r="C30" i="18"/>
  <c r="B65" i="18"/>
  <c r="L63" i="18"/>
  <c r="H33" i="18"/>
  <c r="G61" i="18"/>
  <c r="G33" i="18"/>
  <c r="L47" i="18"/>
  <c r="E64" i="18"/>
  <c r="D51" i="18"/>
  <c r="C48" i="18"/>
  <c r="J17" i="18"/>
  <c r="L27" i="18"/>
  <c r="B47" i="18"/>
  <c r="D63" i="18"/>
  <c r="J59" i="18"/>
  <c r="G34" i="18"/>
  <c r="K46" i="18"/>
  <c r="B68" i="18"/>
  <c r="F61" i="18"/>
  <c r="E36" i="18"/>
  <c r="L32" i="18"/>
  <c r="I67" i="18"/>
  <c r="F44" i="18"/>
  <c r="F17" i="18"/>
  <c r="K36" i="18"/>
  <c r="I50" i="18"/>
  <c r="I30" i="18"/>
  <c r="I41" i="18"/>
  <c r="K67" i="18"/>
  <c r="G53" i="18"/>
  <c r="K72" i="18"/>
  <c r="H34" i="18"/>
  <c r="H40" i="18"/>
  <c r="B58" i="18"/>
  <c r="L64" i="18"/>
  <c r="H55" i="18"/>
  <c r="I29" i="18"/>
  <c r="M29" i="18" s="1"/>
  <c r="K17" i="18"/>
  <c r="K35" i="18"/>
  <c r="F28" i="18"/>
  <c r="J69" i="18"/>
  <c r="F37" i="18"/>
  <c r="J60" i="18"/>
  <c r="I49" i="18"/>
  <c r="G69" i="18"/>
  <c r="E66" i="18"/>
  <c r="F43" i="18"/>
  <c r="K60" i="18"/>
  <c r="B45" i="18"/>
  <c r="J38" i="18"/>
  <c r="L55" i="18"/>
  <c r="L35" i="18"/>
  <c r="C54" i="18"/>
  <c r="D38" i="18"/>
  <c r="D66" i="18"/>
  <c r="K42" i="18"/>
  <c r="E70" i="18"/>
  <c r="I57" i="18"/>
  <c r="K45" i="18"/>
  <c r="F54" i="18"/>
  <c r="F66" i="18"/>
  <c r="F33" i="18"/>
  <c r="B34" i="18"/>
  <c r="E68" i="18"/>
  <c r="D54" i="18"/>
  <c r="B71" i="18"/>
  <c r="D52" i="18"/>
  <c r="K63" i="18"/>
  <c r="C32" i="18"/>
  <c r="C45" i="18"/>
  <c r="AP35" i="17"/>
  <c r="AP31" i="17"/>
  <c r="AP45" i="17"/>
  <c r="AP24" i="17"/>
  <c r="AP26" i="17"/>
  <c r="AP29" i="17"/>
  <c r="AP40" i="17"/>
  <c r="AP60" i="17"/>
  <c r="AP22" i="17"/>
  <c r="AP54" i="17"/>
  <c r="AP30" i="17"/>
  <c r="AP38" i="17"/>
  <c r="AP42" i="17"/>
  <c r="AP25" i="17"/>
  <c r="AP23" i="17"/>
  <c r="AP72" i="17"/>
  <c r="AP59" i="17"/>
  <c r="AP61" i="17"/>
  <c r="AP41" i="17"/>
  <c r="AP65" i="17"/>
  <c r="AP44" i="17"/>
  <c r="AP66" i="17"/>
  <c r="AP68" i="17"/>
  <c r="AP32" i="17"/>
  <c r="AP48" i="17"/>
  <c r="AP37" i="17"/>
  <c r="AF21" i="17"/>
  <c r="AP36" i="17"/>
  <c r="AP70" i="17"/>
  <c r="AP47" i="17"/>
  <c r="AP46" i="17"/>
  <c r="AP28" i="17"/>
  <c r="AP67" i="17"/>
  <c r="AP34" i="17"/>
  <c r="AP53" i="17"/>
  <c r="AP33" i="17"/>
  <c r="AP39" i="17"/>
  <c r="AP57" i="17"/>
  <c r="AP51" i="17"/>
  <c r="AF55" i="17"/>
  <c r="AF61" i="17"/>
  <c r="AF41" i="17"/>
  <c r="AF59" i="17"/>
  <c r="AF52" i="17"/>
  <c r="AF53" i="17"/>
  <c r="AF50" i="17"/>
  <c r="AF36" i="17"/>
  <c r="AF71" i="17"/>
  <c r="AF63" i="17"/>
  <c r="AF44" i="17"/>
  <c r="AF60" i="17"/>
  <c r="AF68" i="17"/>
  <c r="AF56" i="17"/>
  <c r="AF39" i="17"/>
  <c r="AF38" i="17"/>
  <c r="AF48" i="17"/>
  <c r="AF69" i="17"/>
  <c r="AF35" i="17"/>
  <c r="AF40" i="17"/>
  <c r="AF42" i="17"/>
  <c r="AF32" i="17"/>
  <c r="AF66" i="17"/>
  <c r="AF45" i="17"/>
  <c r="AF64" i="17"/>
  <c r="AF49" i="17"/>
  <c r="AF57" i="17"/>
  <c r="AF47" i="17"/>
  <c r="AF33" i="17"/>
  <c r="AF70" i="17"/>
  <c r="AF37" i="17"/>
  <c r="AF67" i="17"/>
  <c r="AF62" i="17"/>
  <c r="AF72" i="17"/>
  <c r="AF58" i="17"/>
  <c r="AF34" i="17"/>
  <c r="AF51" i="17"/>
  <c r="AF54" i="17"/>
  <c r="AF43" i="17"/>
  <c r="AF65" i="17"/>
  <c r="AF46" i="17"/>
  <c r="AP56" i="17"/>
  <c r="AP52" i="17"/>
  <c r="AP49" i="17"/>
  <c r="AP50" i="17"/>
  <c r="AP63" i="17"/>
  <c r="AP21" i="17"/>
  <c r="AP43" i="17"/>
  <c r="AP58" i="17"/>
  <c r="AP71" i="17"/>
  <c r="AP27" i="17"/>
  <c r="AP55" i="17"/>
  <c r="AP62" i="17"/>
  <c r="AP64" i="17"/>
  <c r="M59" i="18" l="1"/>
  <c r="M69" i="18"/>
  <c r="M27" i="18"/>
  <c r="M63" i="18"/>
  <c r="M72" i="18"/>
  <c r="M43" i="18"/>
  <c r="M31" i="18"/>
  <c r="Z42" i="18"/>
  <c r="X49" i="18"/>
  <c r="M70" i="18"/>
  <c r="M51" i="18"/>
  <c r="M61" i="18"/>
  <c r="M47" i="18"/>
  <c r="Z34" i="18"/>
  <c r="U60" i="18"/>
  <c r="W63" i="18"/>
  <c r="U47" i="18"/>
  <c r="U32" i="18"/>
  <c r="T56" i="18"/>
  <c r="V65" i="18"/>
  <c r="U39" i="18"/>
  <c r="M37" i="18"/>
  <c r="X65" i="18"/>
  <c r="T28" i="18"/>
  <c r="M65" i="18"/>
  <c r="U45" i="18"/>
  <c r="AA65" i="18"/>
  <c r="T43" i="18"/>
  <c r="M35" i="18"/>
  <c r="M58" i="18"/>
  <c r="Y29" i="18"/>
  <c r="U58" i="18"/>
  <c r="M46" i="18"/>
  <c r="Z57" i="18"/>
  <c r="M62" i="18"/>
  <c r="M34" i="18"/>
  <c r="M17" i="18"/>
  <c r="M36" i="18"/>
  <c r="M45" i="18"/>
  <c r="X38" i="18"/>
  <c r="Q39" i="18"/>
  <c r="W46" i="18"/>
  <c r="V36" i="18"/>
  <c r="T51" i="18"/>
  <c r="R33" i="18"/>
  <c r="Y32" i="18"/>
  <c r="Z49" i="18"/>
  <c r="R24" i="18"/>
  <c r="AA36" i="18"/>
  <c r="Q29" i="18"/>
  <c r="V40" i="18"/>
  <c r="Z72" i="18"/>
  <c r="S39" i="18"/>
  <c r="Q32" i="18"/>
  <c r="AA38" i="18"/>
  <c r="U40" i="18"/>
  <c r="AA45" i="18"/>
  <c r="R59" i="18"/>
  <c r="Q35" i="18"/>
  <c r="X30" i="18"/>
  <c r="X45" i="18"/>
  <c r="U55" i="18"/>
  <c r="U38" i="18"/>
  <c r="Q37" i="18"/>
  <c r="S31" i="18"/>
  <c r="AA35" i="18"/>
  <c r="X60" i="18"/>
  <c r="X40" i="18"/>
  <c r="Z43" i="18"/>
  <c r="S43" i="18"/>
  <c r="AA41" i="18"/>
  <c r="Z33" i="18"/>
  <c r="Z40" i="18"/>
  <c r="U70" i="18"/>
  <c r="Z56" i="18"/>
  <c r="Q36" i="18"/>
  <c r="V50" i="18"/>
  <c r="T72" i="18"/>
  <c r="T57" i="18"/>
  <c r="U54" i="18"/>
  <c r="S21" i="18"/>
  <c r="Y28" i="18"/>
  <c r="Y54" i="18"/>
  <c r="Y55" i="18"/>
  <c r="X37" i="18"/>
  <c r="T27" i="18"/>
  <c r="T44" i="18"/>
  <c r="V37" i="18"/>
  <c r="AA66" i="18"/>
  <c r="X23" i="18"/>
  <c r="Z39" i="18"/>
  <c r="V47" i="18"/>
  <c r="AA28" i="18"/>
  <c r="V63" i="18"/>
  <c r="Y61" i="18"/>
  <c r="Z38" i="18"/>
  <c r="M67" i="18"/>
  <c r="Z64" i="18"/>
  <c r="T32" i="18"/>
  <c r="T41" i="18"/>
  <c r="W26" i="18"/>
  <c r="AA30" i="18"/>
  <c r="W69" i="18"/>
  <c r="T39" i="18"/>
  <c r="AA58" i="18"/>
  <c r="S32" i="18"/>
  <c r="Q34" i="18"/>
  <c r="T65" i="18"/>
  <c r="S58" i="18"/>
  <c r="Y31" i="18"/>
  <c r="S49" i="18"/>
  <c r="W31" i="18"/>
  <c r="W42" i="18"/>
  <c r="X61" i="18"/>
  <c r="Z51" i="18"/>
  <c r="M32" i="18"/>
  <c r="R31" i="18"/>
  <c r="W32" i="18"/>
  <c r="W41" i="18"/>
  <c r="S50" i="18"/>
  <c r="X34" i="18"/>
  <c r="S71" i="18"/>
  <c r="S55" i="18"/>
  <c r="AA59" i="18"/>
  <c r="X36" i="18"/>
  <c r="Q59" i="18"/>
  <c r="U52" i="18"/>
  <c r="AA60" i="18"/>
  <c r="X67" i="18"/>
  <c r="Y34" i="18"/>
  <c r="Z62" i="18"/>
  <c r="R62" i="18"/>
  <c r="R22" i="18"/>
  <c r="R21" i="18"/>
  <c r="M49" i="18"/>
  <c r="T64" i="18"/>
  <c r="T49" i="18"/>
  <c r="U30" i="18"/>
  <c r="V49" i="18"/>
  <c r="Z67" i="18"/>
  <c r="T37" i="18"/>
  <c r="S57" i="18"/>
  <c r="X47" i="18"/>
  <c r="R69" i="18"/>
  <c r="Z32" i="18"/>
  <c r="T38" i="18"/>
  <c r="W59" i="18"/>
  <c r="AA26" i="18"/>
  <c r="W72" i="18"/>
  <c r="Q40" i="18"/>
  <c r="V25" i="18"/>
  <c r="T67" i="18"/>
  <c r="Q42" i="18"/>
  <c r="M30" i="18"/>
  <c r="X55" i="18"/>
  <c r="Z61" i="18"/>
  <c r="R68" i="18"/>
  <c r="V44" i="18"/>
  <c r="T24" i="18"/>
  <c r="AA34" i="18"/>
  <c r="X66" i="18"/>
  <c r="X70" i="18"/>
  <c r="X53" i="18"/>
  <c r="Z31" i="18"/>
  <c r="W38" i="18"/>
  <c r="AA43" i="18"/>
  <c r="Y47" i="18"/>
  <c r="Z53" i="18"/>
  <c r="Y65" i="18"/>
  <c r="S34" i="18"/>
  <c r="AA56" i="18"/>
  <c r="Q67" i="18"/>
  <c r="M57" i="18"/>
  <c r="M55" i="18"/>
  <c r="M50" i="18"/>
  <c r="M52" i="18"/>
  <c r="M38" i="18"/>
  <c r="M41" i="18"/>
  <c r="U69" i="18"/>
  <c r="M66" i="18"/>
  <c r="M56" i="18"/>
  <c r="M64" i="18"/>
  <c r="Y68" i="18"/>
  <c r="T30" i="18"/>
  <c r="R41" i="18"/>
  <c r="W53" i="18"/>
  <c r="Q61" i="18"/>
  <c r="R32" i="18"/>
  <c r="X69" i="18"/>
  <c r="X27" i="18"/>
  <c r="Y69" i="18"/>
  <c r="Z36" i="18"/>
  <c r="Y24" i="18"/>
  <c r="R30" i="18"/>
  <c r="U37" i="18"/>
  <c r="W67" i="18"/>
  <c r="Z60" i="18"/>
  <c r="AA25" i="18"/>
  <c r="AA21" i="18"/>
  <c r="V72" i="18"/>
  <c r="T36" i="18"/>
  <c r="T70" i="18"/>
  <c r="Y71" i="18"/>
  <c r="AA54" i="18"/>
  <c r="U24" i="18"/>
  <c r="V60" i="18"/>
  <c r="Q38" i="18"/>
  <c r="W70" i="18"/>
  <c r="T54" i="18"/>
  <c r="Z63" i="18"/>
  <c r="Y42" i="18"/>
  <c r="W71" i="18"/>
  <c r="Q33" i="18"/>
  <c r="AA57" i="18"/>
  <c r="R63" i="18"/>
  <c r="AA46" i="18"/>
  <c r="X71" i="18"/>
  <c r="V28" i="18"/>
  <c r="R37" i="18"/>
  <c r="W57" i="18"/>
  <c r="W33" i="18"/>
  <c r="S22" i="18"/>
  <c r="W54" i="18"/>
  <c r="U27" i="18"/>
  <c r="R35" i="18"/>
  <c r="U71" i="18"/>
  <c r="S52" i="18"/>
  <c r="R44" i="18"/>
  <c r="V42" i="18"/>
  <c r="Q55" i="18"/>
  <c r="Q50" i="18"/>
  <c r="W65" i="18"/>
  <c r="W64" i="18"/>
  <c r="AA33" i="18"/>
  <c r="W35" i="18"/>
  <c r="AA27" i="18"/>
  <c r="S60" i="18"/>
  <c r="S25" i="18"/>
  <c r="S48" i="18"/>
  <c r="R40" i="18"/>
  <c r="X22" i="18"/>
  <c r="W37" i="18"/>
  <c r="Y51" i="18"/>
  <c r="X58" i="18"/>
  <c r="V23" i="18"/>
  <c r="AA51" i="18"/>
  <c r="X32" i="18"/>
  <c r="V51" i="18"/>
  <c r="U29" i="18"/>
  <c r="X46" i="18"/>
  <c r="Y63" i="18"/>
  <c r="AA49" i="18"/>
  <c r="Z46" i="18"/>
  <c r="X52" i="18"/>
  <c r="Q47" i="18"/>
  <c r="U34" i="18"/>
  <c r="Z35" i="18"/>
  <c r="W61" i="18"/>
  <c r="AA23" i="18"/>
  <c r="S66" i="18"/>
  <c r="W50" i="18"/>
  <c r="R27" i="18"/>
  <c r="Q58" i="18"/>
  <c r="U36" i="18"/>
  <c r="AA22" i="18"/>
  <c r="W36" i="18"/>
  <c r="Y72" i="18"/>
  <c r="Q28" i="18"/>
  <c r="V59" i="18"/>
  <c r="V31" i="18"/>
  <c r="X54" i="18"/>
  <c r="V61" i="18"/>
  <c r="V39" i="18"/>
  <c r="W22" i="18"/>
  <c r="AA64" i="18"/>
  <c r="R72" i="18"/>
  <c r="Z20" i="18"/>
  <c r="S51" i="18"/>
  <c r="Z52" i="18"/>
  <c r="Q63" i="18"/>
  <c r="Z22" i="18"/>
  <c r="X57" i="18"/>
  <c r="V48" i="18"/>
  <c r="Q64" i="18"/>
  <c r="W52" i="18"/>
  <c r="R34" i="18"/>
  <c r="X56" i="18"/>
  <c r="Z29" i="18"/>
  <c r="Q68" i="18"/>
  <c r="Z59" i="18"/>
  <c r="Z54" i="18"/>
  <c r="V21" i="18"/>
  <c r="T53" i="18"/>
  <c r="V70" i="18"/>
  <c r="U66" i="18"/>
  <c r="S41" i="18"/>
  <c r="Q23" i="18"/>
  <c r="S64" i="18"/>
  <c r="Q21" i="18"/>
  <c r="AA31" i="18"/>
  <c r="X51" i="18"/>
  <c r="Q72" i="18"/>
  <c r="R39" i="18"/>
  <c r="X39" i="18"/>
  <c r="Z66" i="18"/>
  <c r="U46" i="18"/>
  <c r="U51" i="18"/>
  <c r="V64" i="18"/>
  <c r="V69" i="18"/>
  <c r="R23" i="18"/>
  <c r="X48" i="18"/>
  <c r="W66" i="18"/>
  <c r="V46" i="18"/>
  <c r="T66" i="18"/>
  <c r="W62" i="18"/>
  <c r="Y35" i="18"/>
  <c r="T25" i="18"/>
  <c r="Q41" i="18"/>
  <c r="Y50" i="18"/>
  <c r="V26" i="18"/>
  <c r="X26" i="18"/>
  <c r="Q24" i="18"/>
  <c r="S63" i="18"/>
  <c r="T58" i="18"/>
  <c r="S62" i="18"/>
  <c r="T69" i="18"/>
  <c r="AA72" i="18"/>
  <c r="V55" i="18"/>
  <c r="S72" i="18"/>
  <c r="S40" i="18"/>
  <c r="V68" i="18"/>
  <c r="Z69" i="18"/>
  <c r="R45" i="18"/>
  <c r="Z21" i="18"/>
  <c r="R57" i="18"/>
  <c r="Q51" i="18"/>
  <c r="AA20" i="18"/>
  <c r="V35" i="18"/>
  <c r="W24" i="18"/>
  <c r="Y30" i="18"/>
  <c r="V53" i="18"/>
  <c r="S56" i="18"/>
  <c r="U35" i="18"/>
  <c r="W21" i="18"/>
  <c r="Q54" i="18"/>
  <c r="V20" i="18"/>
  <c r="Y59" i="18"/>
  <c r="V54" i="18"/>
  <c r="T45" i="18"/>
  <c r="S33" i="18"/>
  <c r="Q69" i="18"/>
  <c r="R60" i="18"/>
  <c r="T61" i="18"/>
  <c r="W56" i="18"/>
  <c r="T22" i="18"/>
  <c r="U42" i="18"/>
  <c r="T63" i="18"/>
  <c r="W30" i="18"/>
  <c r="R28" i="18"/>
  <c r="R42" i="18"/>
  <c r="W27" i="18"/>
  <c r="T71" i="18"/>
  <c r="T20" i="18"/>
  <c r="V32" i="18"/>
  <c r="AA50" i="18"/>
  <c r="S54" i="18"/>
  <c r="V33" i="18"/>
  <c r="X62" i="18"/>
  <c r="Y49" i="18"/>
  <c r="Y56" i="18"/>
  <c r="V67" i="18"/>
  <c r="R46" i="18"/>
  <c r="Y38" i="18"/>
  <c r="Z58" i="18"/>
  <c r="U59" i="18"/>
  <c r="Y46" i="18"/>
  <c r="Q46" i="18"/>
  <c r="T34" i="18"/>
  <c r="AA70" i="18"/>
  <c r="AB70" i="18" s="1"/>
  <c r="Y22" i="18"/>
  <c r="V27" i="18"/>
  <c r="Q56" i="18"/>
  <c r="X42" i="18"/>
  <c r="Y57" i="18"/>
  <c r="U49" i="18"/>
  <c r="AA55" i="18"/>
  <c r="U28" i="18"/>
  <c r="V45" i="18"/>
  <c r="Y67" i="18"/>
  <c r="Z28" i="18"/>
  <c r="X29" i="18"/>
  <c r="T31" i="18"/>
  <c r="Q43" i="18"/>
  <c r="Y37" i="18"/>
  <c r="T46" i="18"/>
  <c r="X25" i="18"/>
  <c r="U20" i="18"/>
  <c r="V71" i="18"/>
  <c r="U31" i="18"/>
  <c r="Z25" i="18"/>
  <c r="U61" i="18"/>
  <c r="Y26" i="18"/>
  <c r="V58" i="18"/>
  <c r="U53" i="18"/>
  <c r="X50" i="18"/>
  <c r="AA68" i="18"/>
  <c r="V22" i="18"/>
  <c r="Y36" i="18"/>
  <c r="Z26" i="18"/>
  <c r="Y27" i="18"/>
  <c r="Y33" i="18"/>
  <c r="U72" i="18"/>
  <c r="R58" i="18"/>
  <c r="Y53" i="18"/>
  <c r="U65" i="18"/>
  <c r="U22" i="18"/>
  <c r="S37" i="18"/>
  <c r="Z71" i="18"/>
  <c r="S24" i="18"/>
  <c r="Y60" i="18"/>
  <c r="V52" i="18"/>
  <c r="R38" i="18"/>
  <c r="Y39" i="18"/>
  <c r="Y62" i="18"/>
  <c r="Z23" i="18"/>
  <c r="U23" i="18"/>
  <c r="S47" i="18"/>
  <c r="AA44" i="18"/>
  <c r="Q52" i="18"/>
  <c r="U25" i="18"/>
  <c r="Q49" i="18"/>
  <c r="Y21" i="18"/>
  <c r="T21" i="18"/>
  <c r="Y41" i="18"/>
  <c r="U33" i="18"/>
  <c r="R26" i="18"/>
  <c r="R53" i="18"/>
  <c r="U67" i="18"/>
  <c r="R43" i="18"/>
  <c r="X28" i="18"/>
  <c r="AB28" i="18" s="1"/>
  <c r="T29" i="18"/>
  <c r="X20" i="18"/>
  <c r="T48" i="18"/>
  <c r="V30" i="18"/>
  <c r="X24" i="18"/>
  <c r="X72" i="18"/>
  <c r="AB72" i="18" s="1"/>
  <c r="S65" i="18"/>
  <c r="U41" i="18"/>
  <c r="AA42" i="18"/>
  <c r="U62" i="18"/>
  <c r="T40" i="18"/>
  <c r="X33" i="18"/>
  <c r="AB33" i="18" s="1"/>
  <c r="V24" i="18"/>
  <c r="S36" i="18"/>
  <c r="T47" i="18"/>
  <c r="S70" i="18"/>
  <c r="T50" i="18"/>
  <c r="Y48" i="18"/>
  <c r="V57" i="18"/>
  <c r="S53" i="18"/>
  <c r="S45" i="18"/>
  <c r="Q53" i="18"/>
  <c r="W25" i="18"/>
  <c r="Y58" i="18"/>
  <c r="W60" i="18"/>
  <c r="R71" i="18"/>
  <c r="Y40" i="18"/>
  <c r="X68" i="18"/>
  <c r="W39" i="18"/>
  <c r="Z45" i="18"/>
  <c r="V34" i="18"/>
  <c r="AA63" i="18"/>
  <c r="Z50" i="18"/>
  <c r="R65" i="18"/>
  <c r="U43" i="18"/>
  <c r="T60" i="18"/>
  <c r="X35" i="18"/>
  <c r="Y52" i="18"/>
  <c r="AA32" i="18"/>
  <c r="Q27" i="18"/>
  <c r="V29" i="18"/>
  <c r="T62" i="18"/>
  <c r="S42" i="18"/>
  <c r="X21" i="18"/>
  <c r="Y25" i="18"/>
  <c r="T26" i="18"/>
  <c r="S26" i="18"/>
  <c r="R48" i="18"/>
  <c r="Y70" i="18"/>
  <c r="Z37" i="18"/>
  <c r="Y64" i="18"/>
  <c r="W28" i="18"/>
  <c r="R55" i="18"/>
  <c r="W44" i="18"/>
  <c r="Q57" i="18"/>
  <c r="U21" i="18"/>
  <c r="Q44" i="18"/>
  <c r="W48" i="18"/>
  <c r="X31" i="18"/>
  <c r="AA29" i="18"/>
  <c r="W34" i="18"/>
  <c r="R50" i="18"/>
  <c r="AA69" i="18"/>
  <c r="Q45" i="18"/>
  <c r="V66" i="18"/>
  <c r="V56" i="18"/>
  <c r="AA71" i="18"/>
  <c r="AB71" i="18" s="1"/>
  <c r="W20" i="18"/>
  <c r="Z48" i="18"/>
  <c r="AA48" i="18"/>
  <c r="AB48" i="18" s="1"/>
  <c r="R66" i="18"/>
  <c r="Q71" i="18"/>
  <c r="Z30" i="18"/>
  <c r="W49" i="18"/>
  <c r="R49" i="18"/>
  <c r="AA37" i="18"/>
  <c r="W58" i="18"/>
  <c r="Q60" i="18"/>
  <c r="R25" i="18"/>
  <c r="S23" i="18"/>
  <c r="W55" i="18"/>
  <c r="U44" i="18"/>
  <c r="R36" i="18"/>
  <c r="S38" i="18"/>
  <c r="R67" i="18"/>
  <c r="U48" i="18"/>
  <c r="Z47" i="18"/>
  <c r="U64" i="18"/>
  <c r="W51" i="18"/>
  <c r="R20" i="18"/>
  <c r="X41" i="18"/>
  <c r="Y23" i="18"/>
  <c r="AA62" i="18"/>
  <c r="Z70" i="18"/>
  <c r="Y45" i="18"/>
  <c r="T52" i="18"/>
  <c r="V43" i="18"/>
  <c r="Z44" i="18"/>
  <c r="R52" i="18"/>
  <c r="Z55" i="18"/>
  <c r="AA52" i="18"/>
  <c r="Q48" i="18"/>
  <c r="AA39" i="18"/>
  <c r="Q25" i="18"/>
  <c r="R56" i="18"/>
  <c r="S28" i="18"/>
  <c r="X63" i="18"/>
  <c r="Q31" i="18"/>
  <c r="S46" i="18"/>
  <c r="Y43" i="18"/>
  <c r="Z65" i="18"/>
  <c r="AA47" i="18"/>
  <c r="AB47" i="18" s="1"/>
  <c r="Y20" i="18"/>
  <c r="X44" i="18"/>
  <c r="X59" i="18"/>
  <c r="AB59" i="18" s="1"/>
  <c r="Y66" i="18"/>
  <c r="T59" i="18"/>
  <c r="Q70" i="18"/>
  <c r="R29" i="18"/>
  <c r="X64" i="18"/>
  <c r="S68" i="18"/>
  <c r="U56" i="18"/>
  <c r="W43" i="18"/>
  <c r="U26" i="18"/>
  <c r="AA40" i="18"/>
  <c r="AB40" i="18" s="1"/>
  <c r="S30" i="18"/>
  <c r="T23" i="18"/>
  <c r="U50" i="18"/>
  <c r="S61" i="18"/>
  <c r="S59" i="18"/>
  <c r="W45" i="18"/>
  <c r="T68" i="18"/>
  <c r="S20" i="18"/>
  <c r="Z24" i="18"/>
  <c r="Q22" i="18"/>
  <c r="R47" i="18"/>
  <c r="Q62" i="18"/>
  <c r="Q20" i="18"/>
  <c r="S67" i="18"/>
  <c r="Q26" i="18"/>
  <c r="Z27" i="18"/>
  <c r="R70" i="18"/>
  <c r="S27" i="18"/>
  <c r="T33" i="18"/>
  <c r="U57" i="18"/>
  <c r="W29" i="18"/>
  <c r="Q65" i="18"/>
  <c r="Z68" i="18"/>
  <c r="Y44" i="18"/>
  <c r="V41" i="18"/>
  <c r="T55" i="18"/>
  <c r="X43" i="18"/>
  <c r="Q30" i="18"/>
  <c r="V38" i="18"/>
  <c r="AA24" i="18"/>
  <c r="W40" i="18"/>
  <c r="R64" i="18"/>
  <c r="T35" i="18"/>
  <c r="U68" i="18"/>
  <c r="R54" i="18"/>
  <c r="U63" i="18"/>
  <c r="Z41" i="18"/>
  <c r="R51" i="18"/>
  <c r="W23" i="18"/>
  <c r="AA67" i="18"/>
  <c r="AA61" i="18"/>
  <c r="T42" i="18"/>
  <c r="V62" i="18"/>
  <c r="AA53" i="18"/>
  <c r="S44" i="18"/>
  <c r="S69" i="18"/>
  <c r="Q66" i="18"/>
  <c r="W47" i="18"/>
  <c r="S29" i="18"/>
  <c r="W68" i="18"/>
  <c r="S35" i="18"/>
  <c r="R61" i="18"/>
  <c r="M71" i="18"/>
  <c r="M54" i="18"/>
  <c r="M60" i="18"/>
  <c r="M48" i="18"/>
  <c r="M25" i="18"/>
  <c r="M68" i="18"/>
  <c r="M53" i="18"/>
  <c r="M39" i="18"/>
  <c r="M33" i="18"/>
  <c r="M28" i="18"/>
  <c r="M42" i="18"/>
  <c r="M40" i="18"/>
  <c r="AB37" i="18"/>
  <c r="AB29" i="18"/>
  <c r="BC37" i="18"/>
  <c r="AX45" i="18"/>
  <c r="AZ71" i="18"/>
  <c r="BA43" i="18"/>
  <c r="AU40" i="18"/>
  <c r="AW55" i="18"/>
  <c r="AZ40" i="18"/>
  <c r="BB21" i="18"/>
  <c r="BD44" i="18"/>
  <c r="AW60" i="18"/>
  <c r="AZ24" i="18"/>
  <c r="AY36" i="18"/>
  <c r="BA63" i="18"/>
  <c r="BD54" i="18"/>
  <c r="AV21" i="18"/>
  <c r="BC44" i="18"/>
  <c r="AV40" i="18"/>
  <c r="BD69" i="18"/>
  <c r="AU56" i="18"/>
  <c r="AZ67" i="18"/>
  <c r="AT59" i="18"/>
  <c r="BC33" i="18"/>
  <c r="AX37" i="18"/>
  <c r="AZ63" i="18"/>
  <c r="AT67" i="18"/>
  <c r="AU36" i="18"/>
  <c r="AX34" i="18"/>
  <c r="AU63" i="18"/>
  <c r="BB63" i="18"/>
  <c r="AZ33" i="18"/>
  <c r="BD29" i="18"/>
  <c r="AX50" i="18"/>
  <c r="BB61" i="18"/>
  <c r="AZ29" i="18"/>
  <c r="AV32" i="18"/>
  <c r="AV47" i="18"/>
  <c r="AX62" i="18"/>
  <c r="AW23" i="18"/>
  <c r="AT35" i="18"/>
  <c r="AW30" i="18"/>
  <c r="AW62" i="18"/>
  <c r="AV22" i="18"/>
  <c r="AT33" i="18"/>
  <c r="AW35" i="18"/>
  <c r="AW59" i="18"/>
  <c r="BA51" i="18"/>
  <c r="BD58" i="18"/>
  <c r="BC30" i="18"/>
  <c r="AT46" i="18"/>
  <c r="AZ56" i="18"/>
  <c r="BA49" i="18"/>
  <c r="BC28" i="18"/>
  <c r="AT49" i="18"/>
  <c r="AZ53" i="18"/>
  <c r="AT68" i="18"/>
  <c r="AZ42" i="18"/>
  <c r="BD26" i="18"/>
  <c r="BC57" i="18"/>
  <c r="AT58" i="18"/>
  <c r="AZ22" i="18"/>
  <c r="BD24" i="18"/>
  <c r="AU60" i="18"/>
  <c r="BB56" i="18"/>
  <c r="AV53" i="18"/>
  <c r="BB39" i="18"/>
  <c r="AW24" i="18"/>
  <c r="AW71" i="18"/>
  <c r="AU26" i="18"/>
  <c r="BB29" i="18"/>
  <c r="AW20" i="18"/>
  <c r="AX56" i="18"/>
  <c r="AU22" i="18"/>
  <c r="AT28" i="18"/>
  <c r="AU35" i="18"/>
  <c r="AX40" i="18"/>
  <c r="AZ65" i="18"/>
  <c r="AT71" i="18"/>
  <c r="AU25" i="18"/>
  <c r="AX36" i="18"/>
  <c r="AZ70" i="18"/>
  <c r="BD37" i="18"/>
  <c r="AU21" i="18"/>
  <c r="AT45" i="18"/>
  <c r="BB40" i="18"/>
  <c r="AV69" i="18"/>
  <c r="AW33" i="18"/>
  <c r="AW65" i="18"/>
  <c r="AU42" i="18"/>
  <c r="AT34" i="18"/>
  <c r="AZ51" i="18"/>
  <c r="AW61" i="18"/>
  <c r="AV26" i="18"/>
  <c r="BB36" i="18"/>
  <c r="BB49" i="18"/>
  <c r="BD47" i="18"/>
  <c r="AZ59" i="18"/>
  <c r="AZ66" i="18"/>
  <c r="BC29" i="18"/>
  <c r="AX29" i="18"/>
  <c r="AZ55" i="18"/>
  <c r="BA65" i="18"/>
  <c r="AU32" i="18"/>
  <c r="AX26" i="18"/>
  <c r="AU59" i="18"/>
  <c r="BB59" i="18"/>
  <c r="AZ25" i="18"/>
  <c r="BD25" i="18"/>
  <c r="AY43" i="18"/>
  <c r="BB57" i="18"/>
  <c r="AZ21" i="18"/>
  <c r="AV28" i="18"/>
  <c r="AY40" i="18"/>
  <c r="AX54" i="18"/>
  <c r="AV30" i="18"/>
  <c r="AT31" i="18"/>
  <c r="AW22" i="18"/>
  <c r="AW54" i="18"/>
  <c r="AU30" i="18"/>
  <c r="AT29" i="18"/>
  <c r="AW27" i="18"/>
  <c r="AW51" i="18"/>
  <c r="AZ68" i="18"/>
  <c r="AT55" i="18"/>
  <c r="BC26" i="18"/>
  <c r="AX38" i="18"/>
  <c r="AY68" i="18"/>
  <c r="AY54" i="18"/>
  <c r="BC24" i="18"/>
  <c r="AX43" i="18"/>
  <c r="AY65" i="18"/>
  <c r="AT64" i="18"/>
  <c r="AZ34" i="18"/>
  <c r="BD22" i="18"/>
  <c r="AX52" i="18"/>
  <c r="AT38" i="18"/>
  <c r="BA44" i="18"/>
  <c r="AZ45" i="18"/>
  <c r="AZ36" i="18"/>
  <c r="AV68" i="18"/>
  <c r="AV27" i="18"/>
  <c r="AU46" i="18"/>
  <c r="BB58" i="18"/>
  <c r="AZ23" i="18"/>
  <c r="BD53" i="18"/>
  <c r="AY42" i="18"/>
  <c r="AT61" i="18"/>
  <c r="AZ28" i="18"/>
  <c r="AZ49" i="18"/>
  <c r="AW25" i="18"/>
  <c r="AW57" i="18"/>
  <c r="BD59" i="18"/>
  <c r="AT30" i="18"/>
  <c r="AV45" i="18"/>
  <c r="AW53" i="18"/>
  <c r="AU34" i="18"/>
  <c r="BB32" i="18"/>
  <c r="BD43" i="18"/>
  <c r="AX41" i="18"/>
  <c r="AY71" i="18"/>
  <c r="AX60" i="18"/>
  <c r="BC25" i="18"/>
  <c r="AX21" i="18"/>
  <c r="AY67" i="18"/>
  <c r="AY70" i="18"/>
  <c r="AU28" i="18"/>
  <c r="BD70" i="18"/>
  <c r="AV57" i="18"/>
  <c r="BB55" i="18"/>
  <c r="BA40" i="18"/>
  <c r="BD21" i="18"/>
  <c r="AY35" i="18"/>
  <c r="BB53" i="18"/>
  <c r="BA39" i="18"/>
  <c r="AV24" i="18"/>
  <c r="AY32" i="18"/>
  <c r="AW66" i="18"/>
  <c r="AU38" i="18"/>
  <c r="AT27" i="18"/>
  <c r="BC54" i="18"/>
  <c r="AW46" i="18"/>
  <c r="BB38" i="18"/>
  <c r="AT25" i="18"/>
  <c r="AV70" i="18"/>
  <c r="BC71" i="18"/>
  <c r="AZ60" i="18"/>
  <c r="AZ58" i="18"/>
  <c r="BC22" i="18"/>
  <c r="AX30" i="18"/>
  <c r="AY60" i="18"/>
  <c r="AW48" i="18"/>
  <c r="BC20" i="18"/>
  <c r="AX35" i="18"/>
  <c r="AY57" i="18"/>
  <c r="AT60" i="18"/>
  <c r="AZ26" i="18"/>
  <c r="AV61" i="18"/>
  <c r="AY44" i="18"/>
  <c r="BA71" i="18"/>
  <c r="AY47" i="18"/>
  <c r="AX51" i="18"/>
  <c r="BC48" i="18"/>
  <c r="BA68" i="18"/>
  <c r="BA37" i="18"/>
  <c r="BB31" i="18"/>
  <c r="BB47" i="18"/>
  <c r="AZ31" i="18"/>
  <c r="BC46" i="18"/>
  <c r="BA46" i="18"/>
  <c r="AY62" i="18"/>
  <c r="AT20" i="18"/>
  <c r="AU27" i="18"/>
  <c r="AX24" i="18"/>
  <c r="AY69" i="18"/>
  <c r="AX68" i="18"/>
  <c r="BC53" i="18"/>
  <c r="AX20" i="18"/>
  <c r="AZ54" i="18"/>
  <c r="AU70" i="18"/>
  <c r="BB50" i="18"/>
  <c r="AV23" i="18"/>
  <c r="AY38" i="18"/>
  <c r="BB54" i="18"/>
  <c r="BA24" i="18"/>
  <c r="AU45" i="18"/>
  <c r="AY34" i="18"/>
  <c r="AT57" i="18"/>
  <c r="AZ20" i="18"/>
  <c r="BC43" i="18"/>
  <c r="AV62" i="18"/>
  <c r="AW49" i="18"/>
  <c r="BB26" i="18"/>
  <c r="AT26" i="18"/>
  <c r="AV41" i="18"/>
  <c r="BC72" i="18"/>
  <c r="BB42" i="18"/>
  <c r="BB28" i="18"/>
  <c r="BD39" i="18"/>
  <c r="AX33" i="18"/>
  <c r="AY63" i="18"/>
  <c r="AU66" i="18"/>
  <c r="BC21" i="18"/>
  <c r="AU52" i="18"/>
  <c r="AY59" i="18"/>
  <c r="AW56" i="18"/>
  <c r="AU24" i="18"/>
  <c r="BC49" i="18"/>
  <c r="BD46" i="18"/>
  <c r="BB51" i="18"/>
  <c r="BA30" i="18"/>
  <c r="AV54" i="18"/>
  <c r="AY27" i="18"/>
  <c r="BA70" i="18"/>
  <c r="AX46" i="18"/>
  <c r="AV20" i="18"/>
  <c r="BA57" i="18"/>
  <c r="BB69" i="18"/>
  <c r="AT65" i="18"/>
  <c r="BA60" i="18"/>
  <c r="BA41" i="18"/>
  <c r="BB27" i="18"/>
  <c r="BD42" i="18"/>
  <c r="AW47" i="18"/>
  <c r="AV67" i="18"/>
  <c r="BC56" i="18"/>
  <c r="BD40" i="18"/>
  <c r="AW52" i="18"/>
  <c r="BB72" i="18"/>
  <c r="AY50" i="18"/>
  <c r="AU23" i="18"/>
  <c r="BD62" i="18"/>
  <c r="AY61" i="18"/>
  <c r="AU58" i="18"/>
  <c r="BB45" i="18"/>
  <c r="BC51" i="18"/>
  <c r="AY66" i="18"/>
  <c r="AY21" i="18"/>
  <c r="AT44" i="18"/>
  <c r="BD68" i="18"/>
  <c r="AY30" i="18"/>
  <c r="BA72" i="18"/>
  <c r="BC52" i="18"/>
  <c r="AU41" i="18"/>
  <c r="AY26" i="18"/>
  <c r="AT53" i="18"/>
  <c r="BA31" i="18"/>
  <c r="BC39" i="18"/>
  <c r="AY48" i="18"/>
  <c r="BC70" i="18"/>
  <c r="AZ32" i="18"/>
  <c r="AT22" i="18"/>
  <c r="AV37" i="18"/>
  <c r="BC68" i="18"/>
  <c r="AV58" i="18"/>
  <c r="BB24" i="18"/>
  <c r="BD35" i="18"/>
  <c r="AX25" i="18"/>
  <c r="AY55" i="18"/>
  <c r="AY37" i="18"/>
  <c r="AU54" i="18"/>
  <c r="AW45" i="18"/>
  <c r="AY51" i="18"/>
  <c r="BD55" i="18"/>
  <c r="AU20" i="18"/>
  <c r="AW42" i="18"/>
  <c r="AY39" i="18"/>
  <c r="BA66" i="18"/>
  <c r="BA21" i="18"/>
  <c r="BC45" i="18"/>
  <c r="AV72" i="18"/>
  <c r="BA62" i="18"/>
  <c r="BE62" i="18" s="1"/>
  <c r="BA36" i="18"/>
  <c r="BC50" i="18"/>
  <c r="BD63" i="18"/>
  <c r="AW50" i="18"/>
  <c r="BB22" i="18"/>
  <c r="BD65" i="18"/>
  <c r="BD41" i="18"/>
  <c r="AU65" i="18"/>
  <c r="BA22" i="18"/>
  <c r="AU53" i="18"/>
  <c r="AV44" i="18"/>
  <c r="AX66" i="18"/>
  <c r="AW69" i="18"/>
  <c r="AZ62" i="18"/>
  <c r="AX63" i="18"/>
  <c r="AT52" i="18"/>
  <c r="BA38" i="18"/>
  <c r="BC42" i="18"/>
  <c r="AY28" i="18"/>
  <c r="BA55" i="18"/>
  <c r="BA42" i="18"/>
  <c r="BC40" i="18"/>
  <c r="AY33" i="18"/>
  <c r="BA52" i="18"/>
  <c r="BA27" i="18"/>
  <c r="BB23" i="18"/>
  <c r="BD38" i="18"/>
  <c r="BC69" i="18"/>
  <c r="AT70" i="18"/>
  <c r="AV46" i="18"/>
  <c r="BD36" i="18"/>
  <c r="AU72" i="18"/>
  <c r="BB68" i="18"/>
  <c r="AZ43" i="18"/>
  <c r="BD67" i="18"/>
  <c r="BC47" i="18"/>
  <c r="AY53" i="18"/>
  <c r="AX39" i="18"/>
  <c r="BB41" i="18"/>
  <c r="AW44" i="18"/>
  <c r="AY58" i="18"/>
  <c r="AW39" i="18"/>
  <c r="AT40" i="18"/>
  <c r="AX48" i="18"/>
  <c r="AY22" i="18"/>
  <c r="BA64" i="18"/>
  <c r="AU48" i="18"/>
  <c r="AU37" i="18"/>
  <c r="BD71" i="18"/>
  <c r="BA69" i="18"/>
  <c r="BA45" i="18"/>
  <c r="BC35" i="18"/>
  <c r="AV43" i="18"/>
  <c r="BC66" i="18"/>
  <c r="BA20" i="18"/>
  <c r="BD57" i="18"/>
  <c r="AV33" i="18"/>
  <c r="BC64" i="18"/>
  <c r="BA32" i="18"/>
  <c r="BB20" i="18"/>
  <c r="BD31" i="18"/>
  <c r="AV63" i="18"/>
  <c r="AX69" i="18"/>
  <c r="AX31" i="18"/>
  <c r="AY46" i="18"/>
  <c r="AW37" i="18"/>
  <c r="AX65" i="18"/>
  <c r="AV52" i="18"/>
  <c r="AV51" i="18"/>
  <c r="AW34" i="18"/>
  <c r="AY31" i="18"/>
  <c r="BA58" i="18"/>
  <c r="BA25" i="18"/>
  <c r="BC41" i="18"/>
  <c r="AV50" i="18"/>
  <c r="BA54" i="18"/>
  <c r="AV59" i="18"/>
  <c r="AU44" i="18"/>
  <c r="BB48" i="18"/>
  <c r="AU71" i="18"/>
  <c r="BB71" i="18"/>
  <c r="BD48" i="18"/>
  <c r="BB62" i="18"/>
  <c r="AU61" i="18"/>
  <c r="AU49" i="18"/>
  <c r="AY41" i="18"/>
  <c r="BC59" i="18"/>
  <c r="AY56" i="18"/>
  <c r="AY29" i="18"/>
  <c r="AT43" i="18"/>
  <c r="BB46" i="18"/>
  <c r="AX58" i="18"/>
  <c r="AT47" i="18"/>
  <c r="AT41" i="18"/>
  <c r="AU50" i="18"/>
  <c r="AX55" i="18"/>
  <c r="BA67" i="18"/>
  <c r="BA29" i="18"/>
  <c r="BC38" i="18"/>
  <c r="AY20" i="18"/>
  <c r="AZ72" i="18"/>
  <c r="BA35" i="18"/>
  <c r="BC36" i="18"/>
  <c r="AY25" i="18"/>
  <c r="AZ69" i="18"/>
  <c r="AW64" i="18"/>
  <c r="AV66" i="18"/>
  <c r="BD34" i="18"/>
  <c r="BC65" i="18"/>
  <c r="AT66" i="18"/>
  <c r="AZ38" i="18"/>
  <c r="BD32" i="18"/>
  <c r="AU68" i="18"/>
  <c r="BB64" i="18"/>
  <c r="AZ35" i="18"/>
  <c r="AY49" i="18"/>
  <c r="AW40" i="18"/>
  <c r="AX67" i="18"/>
  <c r="AU55" i="18"/>
  <c r="BB37" i="18"/>
  <c r="AW36" i="18"/>
  <c r="AX72" i="18"/>
  <c r="AV38" i="18"/>
  <c r="AT36" i="18"/>
  <c r="AU43" i="18"/>
  <c r="BC55" i="18"/>
  <c r="BA56" i="18"/>
  <c r="AZ50" i="18"/>
  <c r="AU33" i="18"/>
  <c r="BD49" i="18"/>
  <c r="BA61" i="18"/>
  <c r="BA28" i="18"/>
  <c r="BC31" i="18"/>
  <c r="AV39" i="18"/>
  <c r="BC62" i="18"/>
  <c r="BB70" i="18"/>
  <c r="AX47" i="18"/>
  <c r="AV29" i="18"/>
  <c r="BC60" i="18"/>
  <c r="BA26" i="18"/>
  <c r="AZ52" i="18"/>
  <c r="BD27" i="18"/>
  <c r="AZ48" i="18"/>
  <c r="AX61" i="18"/>
  <c r="AW31" i="18"/>
  <c r="AT42" i="18"/>
  <c r="AW29" i="18"/>
  <c r="AX57" i="18"/>
  <c r="AV55" i="18"/>
  <c r="BB44" i="18"/>
  <c r="AW26" i="18"/>
  <c r="AY23" i="18"/>
  <c r="BA50" i="18"/>
  <c r="BA34" i="18"/>
  <c r="AZ57" i="18"/>
  <c r="AW21" i="18"/>
  <c r="AX28" i="18"/>
  <c r="AV71" i="18"/>
  <c r="AX42" i="18"/>
  <c r="AU67" i="18"/>
  <c r="BB67" i="18"/>
  <c r="AZ41" i="18"/>
  <c r="BD33" i="18"/>
  <c r="AU57" i="18"/>
  <c r="BB65" i="18"/>
  <c r="AZ37" i="18"/>
  <c r="AV36" i="18"/>
  <c r="BD64" i="18"/>
  <c r="AX70" i="18"/>
  <c r="AX23" i="18"/>
  <c r="AT39" i="18"/>
  <c r="AW38" i="18"/>
  <c r="AW70" i="18"/>
  <c r="AV42" i="18"/>
  <c r="AT37" i="18"/>
  <c r="AW43" i="18"/>
  <c r="AW67" i="18"/>
  <c r="BA59" i="18"/>
  <c r="BA33" i="18"/>
  <c r="BE33" i="18" s="1"/>
  <c r="BC34" i="18"/>
  <c r="BD51" i="18"/>
  <c r="AZ64" i="18"/>
  <c r="AT63" i="18"/>
  <c r="BC32" i="18"/>
  <c r="AV64" i="18"/>
  <c r="AZ61" i="18"/>
  <c r="AT72" i="18"/>
  <c r="AV49" i="18"/>
  <c r="BD30" i="18"/>
  <c r="BC61" i="18"/>
  <c r="AT62" i="18"/>
  <c r="AZ30" i="18"/>
  <c r="BD28" i="18"/>
  <c r="AU64" i="18"/>
  <c r="BB60" i="18"/>
  <c r="AZ27" i="18"/>
  <c r="BB43" i="18"/>
  <c r="AW32" i="18"/>
  <c r="AX59" i="18"/>
  <c r="BD60" i="18"/>
  <c r="BB33" i="18"/>
  <c r="AW28" i="18"/>
  <c r="AX64" i="18"/>
  <c r="AZ46" i="18"/>
  <c r="AT32" i="18"/>
  <c r="AU39" i="18"/>
  <c r="AU47" i="18"/>
  <c r="BA48" i="18"/>
  <c r="BD66" i="18"/>
  <c r="AU29" i="18"/>
  <c r="AX44" i="18"/>
  <c r="BA53" i="18"/>
  <c r="AX49" i="18"/>
  <c r="BC27" i="18"/>
  <c r="AV35" i="18"/>
  <c r="BC58" i="18"/>
  <c r="BB66" i="18"/>
  <c r="AZ39" i="18"/>
  <c r="AV25" i="18"/>
  <c r="BD72" i="18"/>
  <c r="AT69" i="18"/>
  <c r="AZ44" i="18"/>
  <c r="BD23" i="18"/>
  <c r="AW41" i="18"/>
  <c r="AX53" i="18"/>
  <c r="AV34" i="18"/>
  <c r="AT23" i="18"/>
  <c r="AV65" i="18"/>
  <c r="BD61" i="18"/>
  <c r="BD50" i="18"/>
  <c r="BC23" i="18"/>
  <c r="AV56" i="18"/>
  <c r="BD45" i="18"/>
  <c r="AT50" i="18"/>
  <c r="AV60" i="18"/>
  <c r="BD52" i="18"/>
  <c r="AT24" i="18"/>
  <c r="AX32" i="18"/>
  <c r="AT54" i="18"/>
  <c r="BB52" i="18"/>
  <c r="AW63" i="18"/>
  <c r="AW68" i="18"/>
  <c r="AT56" i="18"/>
  <c r="BA47" i="18"/>
  <c r="AU69" i="18"/>
  <c r="BC67" i="18"/>
  <c r="AX22" i="18"/>
  <c r="AX27" i="18"/>
  <c r="AY64" i="18"/>
  <c r="AV48" i="18"/>
  <c r="BD56" i="18"/>
  <c r="BA23" i="18"/>
  <c r="BB34" i="18"/>
  <c r="AT51" i="18"/>
  <c r="AV31" i="18"/>
  <c r="AY24" i="18"/>
  <c r="AT48" i="18"/>
  <c r="AY72" i="18"/>
  <c r="AY52" i="18"/>
  <c r="BB30" i="18"/>
  <c r="AU31" i="18"/>
  <c r="AW58" i="18"/>
  <c r="BD20" i="18"/>
  <c r="BB35" i="18"/>
  <c r="BB25" i="18"/>
  <c r="AX71" i="18"/>
  <c r="AU51" i="18"/>
  <c r="AZ47" i="18"/>
  <c r="AT21" i="18"/>
  <c r="AW72" i="18"/>
  <c r="AY45" i="18"/>
  <c r="BC63" i="18"/>
  <c r="AU62" i="18"/>
  <c r="AJ45" i="18"/>
  <c r="AH46" i="18"/>
  <c r="AM67" i="18"/>
  <c r="AJ65" i="18"/>
  <c r="AP29" i="18"/>
  <c r="AL63" i="18"/>
  <c r="AP57" i="18"/>
  <c r="AK53" i="18"/>
  <c r="AL67" i="18"/>
  <c r="AN31" i="18"/>
  <c r="AL66" i="18"/>
  <c r="AG65" i="18"/>
  <c r="AP48" i="18"/>
  <c r="AO50" i="18"/>
  <c r="AM39" i="18"/>
  <c r="AO38" i="18"/>
  <c r="AP60" i="18"/>
  <c r="AH70" i="18"/>
  <c r="AF46" i="18"/>
  <c r="AG25" i="18"/>
  <c r="AK67" i="18"/>
  <c r="AG48" i="18"/>
  <c r="AO49" i="18"/>
  <c r="AK62" i="18"/>
  <c r="AI54" i="18"/>
  <c r="AL60" i="18"/>
  <c r="AL23" i="18"/>
  <c r="AO61" i="18"/>
  <c r="AP31" i="18"/>
  <c r="AP34" i="18"/>
  <c r="AM45" i="18"/>
  <c r="AM66" i="18"/>
  <c r="AI69" i="18"/>
  <c r="AH21" i="18"/>
  <c r="AG50" i="18"/>
  <c r="AO26" i="18"/>
  <c r="AO68" i="18"/>
  <c r="AN55" i="18"/>
  <c r="AK22" i="18"/>
  <c r="AN42" i="18"/>
  <c r="AO53" i="18"/>
  <c r="AJ59" i="18"/>
  <c r="AP26" i="18"/>
  <c r="AM29" i="18"/>
  <c r="AM50" i="18"/>
  <c r="AI53" i="18"/>
  <c r="AK52" i="18"/>
  <c r="AP67" i="18"/>
  <c r="AP24" i="18"/>
  <c r="AM25" i="18"/>
  <c r="AP63" i="18"/>
  <c r="AI42" i="18"/>
  <c r="AP52" i="18"/>
  <c r="AO55" i="18"/>
  <c r="AI32" i="18"/>
  <c r="AJ68" i="18"/>
  <c r="AH31" i="18"/>
  <c r="AL55" i="18"/>
  <c r="AG38" i="18"/>
  <c r="AH60" i="18"/>
  <c r="AH66" i="18"/>
  <c r="AK29" i="18"/>
  <c r="AF67" i="18"/>
  <c r="AI64" i="18"/>
  <c r="AI41" i="18"/>
  <c r="AL48" i="18"/>
  <c r="AL51" i="18"/>
  <c r="AN54" i="18"/>
  <c r="AI38" i="18"/>
  <c r="AH34" i="18"/>
  <c r="AP47" i="18"/>
  <c r="AF36" i="18"/>
  <c r="AF70" i="18"/>
  <c r="AJ51" i="18"/>
  <c r="AK54" i="18"/>
  <c r="AN22" i="18"/>
  <c r="AI57" i="18"/>
  <c r="AI39" i="18"/>
  <c r="AK24" i="18"/>
  <c r="AG22" i="18"/>
  <c r="AG64" i="18"/>
  <c r="AO39" i="18"/>
  <c r="AJ33" i="18"/>
  <c r="AM69" i="18"/>
  <c r="AH65" i="18"/>
  <c r="AJ53" i="18"/>
  <c r="AN52" i="18"/>
  <c r="AO37" i="18"/>
  <c r="AO71" i="18"/>
  <c r="AI68" i="18"/>
  <c r="AK25" i="18"/>
  <c r="AF24" i="18"/>
  <c r="AF58" i="18"/>
  <c r="AP39" i="18"/>
  <c r="AP37" i="18"/>
  <c r="AM35" i="18"/>
  <c r="AM53" i="18"/>
  <c r="AH57" i="18"/>
  <c r="AH54" i="18"/>
  <c r="AK39" i="18"/>
  <c r="AO29" i="18"/>
  <c r="AO63" i="18"/>
  <c r="AI52" i="18"/>
  <c r="AN30" i="18"/>
  <c r="AG54" i="18"/>
  <c r="AP61" i="18"/>
  <c r="AM54" i="18"/>
  <c r="AJ28" i="18"/>
  <c r="AN35" i="18"/>
  <c r="AN69" i="18"/>
  <c r="AJ30" i="18"/>
  <c r="AH41" i="18"/>
  <c r="AK64" i="18"/>
  <c r="AG69" i="18"/>
  <c r="AM70" i="18"/>
  <c r="AK23" i="18"/>
  <c r="AI47" i="18"/>
  <c r="AO42" i="18"/>
  <c r="AP64" i="18"/>
  <c r="AJ69" i="18"/>
  <c r="AJ21" i="18"/>
  <c r="AM22" i="18"/>
  <c r="AK70" i="18"/>
  <c r="AI62" i="18"/>
  <c r="AI25" i="18"/>
  <c r="AL31" i="18"/>
  <c r="AO65" i="18"/>
  <c r="AN46" i="18"/>
  <c r="AP38" i="18"/>
  <c r="AL56" i="18"/>
  <c r="AN53" i="18"/>
  <c r="AJ56" i="18"/>
  <c r="AH25" i="18"/>
  <c r="AG39" i="18"/>
  <c r="AG53" i="18"/>
  <c r="AN48" i="18"/>
  <c r="AJ27" i="18"/>
  <c r="AF35" i="18"/>
  <c r="AF61" i="18"/>
  <c r="AG71" i="18"/>
  <c r="AH39" i="18"/>
  <c r="AL34" i="18"/>
  <c r="AJ46" i="18"/>
  <c r="AH68" i="18"/>
  <c r="AL54" i="18"/>
  <c r="AK45" i="18"/>
  <c r="AG31" i="18"/>
  <c r="AN66" i="18"/>
  <c r="AK34" i="18"/>
  <c r="AK46" i="18"/>
  <c r="AF27" i="18"/>
  <c r="AF53" i="18"/>
  <c r="AG63" i="18"/>
  <c r="AI44" i="18"/>
  <c r="AP43" i="18"/>
  <c r="AH44" i="18"/>
  <c r="AJ71" i="18"/>
  <c r="AI26" i="18"/>
  <c r="AH40" i="18"/>
  <c r="AH67" i="18"/>
  <c r="AI36" i="18"/>
  <c r="AH36" i="18"/>
  <c r="AH63" i="18"/>
  <c r="AJ70" i="18"/>
  <c r="AH32" i="18"/>
  <c r="AG55" i="18"/>
  <c r="AJ62" i="18"/>
  <c r="AH28" i="18"/>
  <c r="AN72" i="18"/>
  <c r="AJ54" i="18"/>
  <c r="AH24" i="18"/>
  <c r="AN60" i="18"/>
  <c r="AI67" i="18"/>
  <c r="AI34" i="18"/>
  <c r="AN56" i="18"/>
  <c r="AI59" i="18"/>
  <c r="AI24" i="18"/>
  <c r="AF71" i="18"/>
  <c r="AI72" i="18"/>
  <c r="AP22" i="18"/>
  <c r="AM21" i="18"/>
  <c r="AK69" i="18"/>
  <c r="AP71" i="18"/>
  <c r="AI35" i="18"/>
  <c r="AG23" i="18"/>
  <c r="AN58" i="18"/>
  <c r="AP35" i="18"/>
  <c r="AH38" i="18"/>
  <c r="AL62" i="18"/>
  <c r="AF40" i="18"/>
  <c r="AO52" i="18"/>
  <c r="AI65" i="18"/>
  <c r="AF51" i="18"/>
  <c r="AK32" i="18"/>
  <c r="AG26" i="18"/>
  <c r="AG68" i="18"/>
  <c r="AM46" i="18"/>
  <c r="AJ41" i="18"/>
  <c r="AF55" i="18"/>
  <c r="AH69" i="18"/>
  <c r="AH48" i="18"/>
  <c r="AL25" i="18"/>
  <c r="AO41" i="18"/>
  <c r="AP55" i="18"/>
  <c r="AJ55" i="18"/>
  <c r="AN36" i="18"/>
  <c r="AM52" i="18"/>
  <c r="AI71" i="18"/>
  <c r="AH22" i="18"/>
  <c r="AL71" i="18"/>
  <c r="AN51" i="18"/>
  <c r="AP69" i="18"/>
  <c r="AK49" i="18"/>
  <c r="AJ44" i="18"/>
  <c r="AN43" i="18"/>
  <c r="AG56" i="18"/>
  <c r="AM24" i="18"/>
  <c r="AQ24" i="18" s="1"/>
  <c r="AH52" i="18"/>
  <c r="AN28" i="18"/>
  <c r="AK63" i="18"/>
  <c r="AI55" i="18"/>
  <c r="AI23" i="18"/>
  <c r="AL40" i="18"/>
  <c r="AG41" i="18"/>
  <c r="AM72" i="18"/>
  <c r="AM56" i="18"/>
  <c r="AI51" i="18"/>
  <c r="AL46" i="18"/>
  <c r="AM48" i="18"/>
  <c r="AQ48" i="18" s="1"/>
  <c r="AP70" i="18"/>
  <c r="AI28" i="18"/>
  <c r="AK50" i="18"/>
  <c r="AK72" i="18"/>
  <c r="AH53" i="18"/>
  <c r="AN71" i="18"/>
  <c r="AK31" i="18"/>
  <c r="AO25" i="18"/>
  <c r="AO59" i="18"/>
  <c r="AH71" i="18"/>
  <c r="AL72" i="18"/>
  <c r="AK47" i="18"/>
  <c r="AP68" i="18"/>
  <c r="AI37" i="18"/>
  <c r="AJ29" i="18"/>
  <c r="AM30" i="18"/>
  <c r="AM51" i="18"/>
  <c r="AO69" i="18"/>
  <c r="AL70" i="18"/>
  <c r="AP42" i="18"/>
  <c r="AN23" i="18"/>
  <c r="AN57" i="18"/>
  <c r="AJ64" i="18"/>
  <c r="AH29" i="18"/>
  <c r="AG43" i="18"/>
  <c r="AG57" i="18"/>
  <c r="AF33" i="18"/>
  <c r="AJ35" i="18"/>
  <c r="AF39" i="18"/>
  <c r="AF65" i="18"/>
  <c r="AH55" i="18"/>
  <c r="AM23" i="18"/>
  <c r="AO30" i="18"/>
  <c r="AO72" i="18"/>
  <c r="AN67" i="18"/>
  <c r="AK30" i="18"/>
  <c r="AJ47" i="18"/>
  <c r="AO57" i="18"/>
  <c r="AJ67" i="18"/>
  <c r="AP30" i="18"/>
  <c r="AM37" i="18"/>
  <c r="AM58" i="18"/>
  <c r="AI61" i="18"/>
  <c r="AI40" i="18"/>
  <c r="AL43" i="18"/>
  <c r="AO22" i="18"/>
  <c r="AO64" i="18"/>
  <c r="AK57" i="18"/>
  <c r="AL49" i="18"/>
  <c r="AN38" i="18"/>
  <c r="AO40" i="18"/>
  <c r="AL65" i="18"/>
  <c r="AO62" i="18"/>
  <c r="AG27" i="18"/>
  <c r="AN62" i="18"/>
  <c r="AJ22" i="18"/>
  <c r="AH42" i="18"/>
  <c r="AF23" i="18"/>
  <c r="AM65" i="18"/>
  <c r="AG59" i="18"/>
  <c r="AL27" i="18"/>
  <c r="AF44" i="18"/>
  <c r="AO56" i="18"/>
  <c r="AJ52" i="18"/>
  <c r="AH23" i="18"/>
  <c r="AK40" i="18"/>
  <c r="AG30" i="18"/>
  <c r="AF59" i="18"/>
  <c r="AI48" i="18"/>
  <c r="AI22" i="18"/>
  <c r="AL33" i="18"/>
  <c r="AO45" i="18"/>
  <c r="AP59" i="18"/>
  <c r="AJ63" i="18"/>
  <c r="AN40" i="18"/>
  <c r="AM60" i="18"/>
  <c r="AQ60" i="18" s="1"/>
  <c r="AJ58" i="18"/>
  <c r="AH26" i="18"/>
  <c r="AM28" i="18"/>
  <c r="AK60" i="18"/>
  <c r="AN64" i="18"/>
  <c r="AK33" i="18"/>
  <c r="AF28" i="18"/>
  <c r="AF62" i="18"/>
  <c r="AJ38" i="18"/>
  <c r="AP41" i="18"/>
  <c r="AM43" i="18"/>
  <c r="AM61" i="18"/>
  <c r="AH61" i="18"/>
  <c r="AI50" i="18"/>
  <c r="AO46" i="18"/>
  <c r="AO33" i="18"/>
  <c r="AO67" i="18"/>
  <c r="AI60" i="18"/>
  <c r="AL52" i="18"/>
  <c r="AL64" i="18"/>
  <c r="AF54" i="18"/>
  <c r="AL68" i="18"/>
  <c r="AP33" i="18"/>
  <c r="AM27" i="18"/>
  <c r="AF45" i="18"/>
  <c r="AP49" i="18"/>
  <c r="AM71" i="18"/>
  <c r="AF25" i="18"/>
  <c r="AM42" i="18"/>
  <c r="AM63" i="18"/>
  <c r="AJ57" i="18"/>
  <c r="AM34" i="18"/>
  <c r="AM55" i="18"/>
  <c r="AI70" i="18"/>
  <c r="AM26" i="18"/>
  <c r="AM47" i="18"/>
  <c r="AH56" i="18"/>
  <c r="AK56" i="18"/>
  <c r="AK66" i="18"/>
  <c r="AG72" i="18"/>
  <c r="AG46" i="18"/>
  <c r="AK58" i="18"/>
  <c r="AN65" i="18"/>
  <c r="AL38" i="18"/>
  <c r="AH49" i="18"/>
  <c r="AN61" i="18"/>
  <c r="AL30" i="18"/>
  <c r="AG44" i="18"/>
  <c r="AN24" i="18"/>
  <c r="AL58" i="18"/>
  <c r="AP72" i="18"/>
  <c r="AN50" i="18"/>
  <c r="AL32" i="18"/>
  <c r="AG37" i="18"/>
  <c r="AM64" i="18"/>
  <c r="AJ37" i="18"/>
  <c r="AM38" i="18"/>
  <c r="AM59" i="18"/>
  <c r="AP53" i="18"/>
  <c r="AM32" i="18"/>
  <c r="AL47" i="18"/>
  <c r="AN27" i="18"/>
  <c r="AF48" i="18"/>
  <c r="AG61" i="18"/>
  <c r="AO27" i="18"/>
  <c r="AJ43" i="18"/>
  <c r="AF43" i="18"/>
  <c r="AF69" i="18"/>
  <c r="AH59" i="18"/>
  <c r="AM31" i="18"/>
  <c r="AO34" i="18"/>
  <c r="AP56" i="18"/>
  <c r="AG70" i="18"/>
  <c r="AK38" i="18"/>
  <c r="AG21" i="18"/>
  <c r="AK59" i="18"/>
  <c r="AH43" i="18"/>
  <c r="AL42" i="18"/>
  <c r="AL53" i="18"/>
  <c r="AH72" i="18"/>
  <c r="AI43" i="18"/>
  <c r="AP50" i="18"/>
  <c r="AG35" i="18"/>
  <c r="AN70" i="18"/>
  <c r="AL44" i="18"/>
  <c r="AL59" i="18"/>
  <c r="AF31" i="18"/>
  <c r="AF57" i="18"/>
  <c r="AG67" i="18"/>
  <c r="AH35" i="18"/>
  <c r="AL26" i="18"/>
  <c r="AG42" i="18"/>
  <c r="AH64" i="18"/>
  <c r="AJ61" i="18"/>
  <c r="AK37" i="18"/>
  <c r="AK61" i="18"/>
  <c r="AL22" i="18"/>
  <c r="AG40" i="18"/>
  <c r="AF52" i="18"/>
  <c r="AF50" i="18"/>
  <c r="AG36" i="18"/>
  <c r="AO21" i="18"/>
  <c r="AK44" i="18"/>
  <c r="AG32" i="18"/>
  <c r="AO48" i="18"/>
  <c r="AK36" i="18"/>
  <c r="AG28" i="18"/>
  <c r="AK51" i="18"/>
  <c r="AK28" i="18"/>
  <c r="AG24" i="18"/>
  <c r="AM44" i="18"/>
  <c r="AL69" i="18"/>
  <c r="AL57" i="18"/>
  <c r="AL24" i="18"/>
  <c r="AO47" i="18"/>
  <c r="AN45" i="18"/>
  <c r="AH51" i="18"/>
  <c r="AJ40" i="18"/>
  <c r="AN41" i="18"/>
  <c r="AL35" i="18"/>
  <c r="AJ50" i="18"/>
  <c r="AO60" i="18"/>
  <c r="AO35" i="18"/>
  <c r="AJ42" i="18"/>
  <c r="AN34" i="18"/>
  <c r="AJ60" i="18"/>
  <c r="AH27" i="18"/>
  <c r="AG47" i="18"/>
  <c r="AG34" i="18"/>
  <c r="AF63" i="18"/>
  <c r="AI56" i="18"/>
  <c r="AI31" i="18"/>
  <c r="AL41" i="18"/>
  <c r="AN44" i="18"/>
  <c r="AM68" i="18"/>
  <c r="AJ66" i="18"/>
  <c r="AH30" i="18"/>
  <c r="AM36" i="18"/>
  <c r="AK68" i="18"/>
  <c r="AN68" i="18"/>
  <c r="AK41" i="18"/>
  <c r="AF32" i="18"/>
  <c r="AF66" i="18"/>
  <c r="AK42" i="18"/>
  <c r="AP45" i="18"/>
  <c r="AH50" i="18"/>
  <c r="AI49" i="18"/>
  <c r="AI30" i="18"/>
  <c r="AG51" i="18"/>
  <c r="AG49" i="18"/>
  <c r="AG60" i="18"/>
  <c r="AF41" i="18"/>
  <c r="AJ25" i="18"/>
  <c r="AN32" i="18"/>
  <c r="AK71" i="18"/>
  <c r="AI63" i="18"/>
  <c r="AI33" i="18"/>
  <c r="AH47" i="18"/>
  <c r="AG45" i="18"/>
  <c r="AP65" i="18"/>
  <c r="AG66" i="18"/>
  <c r="AJ36" i="18"/>
  <c r="AN39" i="18"/>
  <c r="AG52" i="18"/>
  <c r="AK48" i="18"/>
  <c r="AH45" i="18"/>
  <c r="AJ34" i="18"/>
  <c r="AJ32" i="18"/>
  <c r="AN37" i="18"/>
  <c r="AJ26" i="18"/>
  <c r="AJ24" i="18"/>
  <c r="AN33" i="18"/>
  <c r="AP25" i="18"/>
  <c r="AP51" i="18"/>
  <c r="AN29" i="18"/>
  <c r="AP21" i="18"/>
  <c r="AP44" i="18"/>
  <c r="AN25" i="18"/>
  <c r="AG62" i="18"/>
  <c r="AP40" i="18"/>
  <c r="AN21" i="18"/>
  <c r="AN63" i="18"/>
  <c r="AP36" i="18"/>
  <c r="AF49" i="18"/>
  <c r="AP23" i="18"/>
  <c r="AP32" i="18"/>
  <c r="AM41" i="18"/>
  <c r="AJ72" i="18"/>
  <c r="AP28" i="18"/>
  <c r="AM33" i="18"/>
  <c r="AM62" i="18"/>
  <c r="AO54" i="18"/>
  <c r="AF38" i="18"/>
  <c r="AL36" i="18"/>
  <c r="AF68" i="18"/>
  <c r="AF30" i="18"/>
  <c r="AJ49" i="18"/>
  <c r="AF60" i="18"/>
  <c r="AF22" i="18"/>
  <c r="AI45" i="18"/>
  <c r="AO58" i="18"/>
  <c r="AL45" i="18"/>
  <c r="AN47" i="18"/>
  <c r="AM57" i="18"/>
  <c r="AL29" i="18"/>
  <c r="AI21" i="18"/>
  <c r="AG33" i="18"/>
  <c r="AN49" i="18"/>
  <c r="AH58" i="18"/>
  <c r="AK27" i="18"/>
  <c r="AL61" i="18"/>
  <c r="AO23" i="18"/>
  <c r="AK21" i="18"/>
  <c r="AJ39" i="18"/>
  <c r="AM40" i="18"/>
  <c r="AH37" i="18"/>
  <c r="AJ23" i="18"/>
  <c r="AK55" i="18"/>
  <c r="AF37" i="18"/>
  <c r="AI29" i="18"/>
  <c r="AP62" i="18"/>
  <c r="AO36" i="18"/>
  <c r="AH62" i="18"/>
  <c r="AP54" i="18"/>
  <c r="AO28" i="18"/>
  <c r="AN59" i="18"/>
  <c r="AO66" i="18"/>
  <c r="AK35" i="18"/>
  <c r="AP46" i="18"/>
  <c r="AF21" i="18"/>
  <c r="AF72" i="18"/>
  <c r="AF34" i="18"/>
  <c r="AK26" i="18"/>
  <c r="AF64" i="18"/>
  <c r="AF26" i="18"/>
  <c r="AP27" i="18"/>
  <c r="AF56" i="18"/>
  <c r="AO31" i="18"/>
  <c r="AF42" i="18"/>
  <c r="AO51" i="18"/>
  <c r="AL37" i="18"/>
  <c r="AI27" i="18"/>
  <c r="AM49" i="18"/>
  <c r="AL21" i="18"/>
  <c r="AI58" i="18"/>
  <c r="AG29" i="18"/>
  <c r="AK43" i="18"/>
  <c r="AN26" i="18"/>
  <c r="AO43" i="18"/>
  <c r="AL39" i="18"/>
  <c r="AF47" i="18"/>
  <c r="AF29" i="18"/>
  <c r="AJ48" i="18"/>
  <c r="AJ31" i="18"/>
  <c r="AL28" i="18"/>
  <c r="AH33" i="18"/>
  <c r="AL50" i="18"/>
  <c r="AI46" i="18"/>
  <c r="AP66" i="18"/>
  <c r="AO44" i="18"/>
  <c r="AI66" i="18"/>
  <c r="AP58" i="18"/>
  <c r="AO32" i="18"/>
  <c r="AG58" i="18"/>
  <c r="AO70" i="18"/>
  <c r="AO24" i="18"/>
  <c r="AK65" i="18"/>
  <c r="AB22" i="18" l="1"/>
  <c r="AB67" i="18"/>
  <c r="AB58" i="18"/>
  <c r="AB43" i="18"/>
  <c r="AB62" i="18"/>
  <c r="AB65" i="18"/>
  <c r="AB39" i="18"/>
  <c r="AB63" i="18"/>
  <c r="AB56" i="18"/>
  <c r="AB49" i="18"/>
  <c r="AB66" i="18"/>
  <c r="AB53" i="18"/>
  <c r="AB55" i="18"/>
  <c r="AB35" i="18"/>
  <c r="AB45" i="18"/>
  <c r="AB51" i="18"/>
  <c r="AB30" i="18"/>
  <c r="AB23" i="18"/>
  <c r="AB38" i="18"/>
  <c r="AB26" i="18"/>
  <c r="AB60" i="18"/>
  <c r="AB36" i="18"/>
  <c r="AB61" i="18"/>
  <c r="AB31" i="18"/>
  <c r="AB69" i="18"/>
  <c r="AB41" i="18"/>
  <c r="AB42" i="18"/>
  <c r="AB21" i="18"/>
  <c r="AB32" i="18"/>
  <c r="AB44" i="18"/>
  <c r="AB20" i="18"/>
  <c r="AB46" i="18"/>
  <c r="AB34" i="18"/>
  <c r="AB24" i="18"/>
  <c r="AB68" i="18"/>
  <c r="AB64" i="18"/>
  <c r="AB54" i="18"/>
  <c r="AB50" i="18"/>
  <c r="AB52" i="18"/>
  <c r="AB57" i="18"/>
  <c r="AB25" i="18"/>
  <c r="AB27" i="18"/>
  <c r="AQ34" i="18"/>
  <c r="AQ38" i="18"/>
  <c r="BE53" i="18"/>
  <c r="BE26" i="18"/>
  <c r="BE44" i="18"/>
  <c r="BE37" i="18"/>
  <c r="BE54" i="18"/>
  <c r="AQ64" i="18"/>
  <c r="AQ37" i="18"/>
  <c r="AQ57" i="18"/>
  <c r="AQ47" i="18"/>
  <c r="AQ71" i="18"/>
  <c r="AQ49" i="18"/>
  <c r="AQ41" i="18"/>
  <c r="AQ26" i="18"/>
  <c r="AQ43" i="18"/>
  <c r="BE21" i="18"/>
  <c r="BE69" i="18"/>
  <c r="AQ31" i="18"/>
  <c r="AQ63" i="18"/>
  <c r="AQ55" i="18"/>
  <c r="AQ68" i="18"/>
  <c r="BE25" i="18"/>
  <c r="AQ61" i="18"/>
  <c r="AQ52" i="18"/>
  <c r="BE48" i="18"/>
  <c r="AQ42" i="18"/>
  <c r="AQ29" i="18"/>
  <c r="BE34" i="18"/>
  <c r="AQ40" i="18"/>
  <c r="AQ62" i="18"/>
  <c r="AQ44" i="18"/>
  <c r="AQ65" i="18"/>
  <c r="AQ35" i="18"/>
  <c r="BE50" i="18"/>
  <c r="BE67" i="18"/>
  <c r="BE27" i="18"/>
  <c r="BE38" i="18"/>
  <c r="BE22" i="18"/>
  <c r="BE36" i="18"/>
  <c r="BE57" i="18"/>
  <c r="BE24" i="18"/>
  <c r="BE59" i="18"/>
  <c r="BE29" i="18"/>
  <c r="BE58" i="18"/>
  <c r="BE56" i="18"/>
  <c r="BE31" i="18"/>
  <c r="BE47" i="18"/>
  <c r="AQ27" i="18"/>
  <c r="AQ72" i="18"/>
  <c r="AQ53" i="18"/>
  <c r="BE72" i="18"/>
  <c r="BE46" i="18"/>
  <c r="AQ66" i="18"/>
  <c r="AQ33" i="18"/>
  <c r="AQ58" i="18"/>
  <c r="AQ45" i="18"/>
  <c r="AQ39" i="18"/>
  <c r="BE52" i="18"/>
  <c r="BE71" i="18"/>
  <c r="BE51" i="18"/>
  <c r="AQ51" i="18"/>
  <c r="BE20" i="18"/>
  <c r="BE39" i="18"/>
  <c r="BE65" i="18"/>
  <c r="BE63" i="18"/>
  <c r="AQ32" i="18"/>
  <c r="AQ23" i="18"/>
  <c r="AQ30" i="18"/>
  <c r="AQ46" i="18"/>
  <c r="AQ21" i="18"/>
  <c r="AQ50" i="18"/>
  <c r="BE35" i="18"/>
  <c r="BE64" i="18"/>
  <c r="BE70" i="18"/>
  <c r="BE43" i="18"/>
  <c r="AQ28" i="18"/>
  <c r="AQ69" i="18"/>
  <c r="BE42" i="18"/>
  <c r="BE41" i="18"/>
  <c r="BE49" i="18"/>
  <c r="AQ36" i="18"/>
  <c r="AQ59" i="18"/>
  <c r="AQ70" i="18"/>
  <c r="AQ54" i="18"/>
  <c r="AQ67" i="18"/>
  <c r="BE23" i="18"/>
  <c r="BE28" i="18"/>
  <c r="BE55" i="18"/>
  <c r="BE66" i="18"/>
  <c r="BE60" i="18"/>
  <c r="BE68" i="18"/>
  <c r="AQ56" i="18"/>
  <c r="AQ22" i="18"/>
  <c r="AQ25" i="18"/>
  <c r="BE61" i="18"/>
  <c r="BE32" i="18"/>
  <c r="BE45" i="18"/>
  <c r="BE30" i="18"/>
  <c r="BE40" i="18"/>
</calcChain>
</file>

<file path=xl/sharedStrings.xml><?xml version="1.0" encoding="utf-8"?>
<sst xmlns="http://schemas.openxmlformats.org/spreadsheetml/2006/main" count="3107" uniqueCount="238">
  <si>
    <t>Ginástica Artística</t>
  </si>
  <si>
    <t>Nível</t>
  </si>
  <si>
    <t>Solo</t>
  </si>
  <si>
    <t>Salto</t>
  </si>
  <si>
    <t>Facultativo</t>
  </si>
  <si>
    <t/>
  </si>
  <si>
    <t>Menú</t>
  </si>
  <si>
    <t>nº</t>
  </si>
  <si>
    <t>Nome</t>
  </si>
  <si>
    <t>Escola</t>
  </si>
  <si>
    <t>CLDE</t>
  </si>
  <si>
    <t>Sexo</t>
  </si>
  <si>
    <t>escalão</t>
  </si>
  <si>
    <t>Nivel</t>
  </si>
  <si>
    <t>Aparelho 
facultativo</t>
  </si>
  <si>
    <t>ES D. Dinis</t>
  </si>
  <si>
    <t>mas</t>
  </si>
  <si>
    <t>juvenis</t>
  </si>
  <si>
    <t>paralelas</t>
  </si>
  <si>
    <t>João Novais</t>
  </si>
  <si>
    <t>EBS Cerco</t>
  </si>
  <si>
    <t>infantis</t>
  </si>
  <si>
    <t>fem</t>
  </si>
  <si>
    <t>iniciados</t>
  </si>
  <si>
    <t>Daniela Pinto</t>
  </si>
  <si>
    <t>Diana Moreira</t>
  </si>
  <si>
    <t>Patrícia Isabel</t>
  </si>
  <si>
    <t>3º Encontro</t>
  </si>
  <si>
    <t>Desportos gímnicos - Ginástica Artística</t>
  </si>
  <si>
    <t>Mini-trampolim - Série 3</t>
  </si>
  <si>
    <t>Juiz 1</t>
  </si>
  <si>
    <t>Clara/Carolina</t>
  </si>
  <si>
    <t>ES D Dinis/ES Lourenso</t>
  </si>
  <si>
    <t>Aluno</t>
  </si>
  <si>
    <t>Aparelho Facultativo</t>
  </si>
  <si>
    <t>Aparelho
Facultativo</t>
  </si>
  <si>
    <t>salto 1</t>
  </si>
  <si>
    <t>salto 2</t>
  </si>
  <si>
    <t xml:space="preserve"> </t>
  </si>
  <si>
    <t>Juiz 2</t>
  </si>
  <si>
    <t>Leonor/Pedro</t>
  </si>
  <si>
    <t>ES Ramada</t>
  </si>
  <si>
    <t>Juiz 3</t>
  </si>
  <si>
    <t>CAROLINA/DIANA</t>
  </si>
  <si>
    <t>IPS BUSTOS/ES D DINIS</t>
  </si>
  <si>
    <t>Nível 1 - Feminino</t>
  </si>
  <si>
    <t>Nível 1 - masculino</t>
  </si>
  <si>
    <t>Nível 2 - Feminino</t>
  </si>
  <si>
    <t>Nível 2 - masculino</t>
  </si>
  <si>
    <t>Nível 3 - Feminino</t>
  </si>
  <si>
    <t>PTS</t>
  </si>
  <si>
    <t>Nível 3 - masculino</t>
  </si>
  <si>
    <t>infantis fem nivel 1</t>
  </si>
  <si>
    <t>infantis mas nivel 1</t>
  </si>
  <si>
    <t>inf fem nivel 2</t>
  </si>
  <si>
    <t>inf mas nivel 2</t>
  </si>
  <si>
    <t>inf fem nível 3</t>
  </si>
  <si>
    <t>inf mas nível 3</t>
  </si>
  <si>
    <t>NOME</t>
  </si>
  <si>
    <t>Escalão</t>
  </si>
  <si>
    <t>Saltos</t>
  </si>
  <si>
    <t>Facult.</t>
  </si>
  <si>
    <t>Nota</t>
  </si>
  <si>
    <t>CLASS.</t>
  </si>
  <si>
    <t>escola</t>
  </si>
  <si>
    <t>SEXO</t>
  </si>
  <si>
    <t>nivel</t>
  </si>
  <si>
    <t>solo</t>
  </si>
  <si>
    <t>saltos</t>
  </si>
  <si>
    <t>apa</t>
  </si>
  <si>
    <t>MARCA</t>
  </si>
  <si>
    <t>ESCALÃO</t>
  </si>
  <si>
    <t>Aparelho</t>
  </si>
  <si>
    <t>Facul-</t>
  </si>
  <si>
    <t>Total
artística</t>
  </si>
  <si>
    <t>Class</t>
  </si>
  <si>
    <t>ALUNOS PARTICIPANTES</t>
  </si>
  <si>
    <t>MAS</t>
  </si>
  <si>
    <t>FEM</t>
  </si>
  <si>
    <t>TRAVE</t>
  </si>
  <si>
    <t>BARRA FIXA</t>
  </si>
  <si>
    <t>PARALELAS</t>
  </si>
  <si>
    <t>INFANTIS</t>
  </si>
  <si>
    <t>INICIADOS</t>
  </si>
  <si>
    <t>JUVENIS</t>
  </si>
  <si>
    <t>JUNIORES</t>
  </si>
  <si>
    <t>Aparelho facultativo</t>
  </si>
  <si>
    <t>Juiz árbitro</t>
  </si>
  <si>
    <t>Total 
solo</t>
  </si>
  <si>
    <t>N. Ref</t>
  </si>
  <si>
    <t>COMP</t>
  </si>
  <si>
    <t>DED.</t>
  </si>
  <si>
    <t>Salto 1</t>
  </si>
  <si>
    <t>Salto 2</t>
  </si>
  <si>
    <t>Soma</t>
  </si>
  <si>
    <t>Média</t>
  </si>
  <si>
    <t>Nota de referência</t>
  </si>
  <si>
    <t>Cristiana Oliveira</t>
  </si>
  <si>
    <t>Claudia Marques</t>
  </si>
  <si>
    <t>Classificações do</t>
  </si>
  <si>
    <t>Total</t>
  </si>
  <si>
    <t>Class. Final</t>
  </si>
  <si>
    <t>Nível 1 - Masculino</t>
  </si>
  <si>
    <t>Nível 2 - Masculino</t>
  </si>
  <si>
    <t>Nível 3 - Masculino</t>
  </si>
  <si>
    <t xml:space="preserve">           José Emanuel Rocha - Versão1.0</t>
  </si>
  <si>
    <t>2º Encontro</t>
  </si>
  <si>
    <t>Catarina Neto</t>
  </si>
  <si>
    <t>EB Maria Manuela Sá</t>
  </si>
  <si>
    <t>Diogo Pinto</t>
  </si>
  <si>
    <t>Sofia Fernandes</t>
  </si>
  <si>
    <t>David Almeida</t>
  </si>
  <si>
    <t>Leonor Pelayo</t>
  </si>
  <si>
    <t>Leonardo Monteiro</t>
  </si>
  <si>
    <t>Rita Figueiredo</t>
  </si>
  <si>
    <t>Adam Ilyuk</t>
  </si>
  <si>
    <t>juniores</t>
  </si>
  <si>
    <t>Frederica Ramos</t>
  </si>
  <si>
    <t>Gervásio Andrade</t>
  </si>
  <si>
    <t>Jéssica Braga</t>
  </si>
  <si>
    <t>Paulo Magina</t>
  </si>
  <si>
    <t>Catarina Andrade</t>
  </si>
  <si>
    <t>João Soares</t>
  </si>
  <si>
    <t>Cláudia Carvalho</t>
  </si>
  <si>
    <t>Beatriz Leão</t>
  </si>
  <si>
    <t>Beatriz Fonseca</t>
  </si>
  <si>
    <t>EBG Mendes da Maia</t>
  </si>
  <si>
    <t>Tânia Alves</t>
  </si>
  <si>
    <t>Andresa Santos</t>
  </si>
  <si>
    <t>Diana Maia</t>
  </si>
  <si>
    <t>Total 
Facultativo</t>
  </si>
  <si>
    <t>Com/Dif</t>
  </si>
  <si>
    <t>Total 
saltos</t>
  </si>
  <si>
    <t>Dif 1</t>
  </si>
  <si>
    <t>Dif 2</t>
  </si>
  <si>
    <t>Ded 1</t>
  </si>
  <si>
    <t>Ded 2</t>
  </si>
  <si>
    <t>dif</t>
  </si>
  <si>
    <t>ded 1 e 2</t>
  </si>
  <si>
    <t>ded 3</t>
  </si>
  <si>
    <t>ded</t>
  </si>
  <si>
    <t>n1 e 2</t>
  </si>
  <si>
    <t>n3</t>
  </si>
  <si>
    <t>marca</t>
  </si>
  <si>
    <t>desempate</t>
  </si>
  <si>
    <t>.</t>
  </si>
  <si>
    <t>Infantis</t>
  </si>
  <si>
    <t>Nível 2- Feminino</t>
  </si>
  <si>
    <t>Nível 3- Feminino</t>
  </si>
  <si>
    <t>Nível 3- Masculino</t>
  </si>
  <si>
    <t>Iniciados</t>
  </si>
  <si>
    <t>Juvenis</t>
  </si>
  <si>
    <t>Juniores</t>
  </si>
  <si>
    <t>inici fem nivel 1</t>
  </si>
  <si>
    <t>ini mas nivel 1</t>
  </si>
  <si>
    <t>ini fem nivel 2</t>
  </si>
  <si>
    <t>ini mas nivel 2</t>
  </si>
  <si>
    <t>ini fem nivel 3</t>
  </si>
  <si>
    <t>ini mas nivel 3</t>
  </si>
  <si>
    <t>juv fem nivel 3</t>
  </si>
  <si>
    <t>juv mas nivel 3</t>
  </si>
  <si>
    <t>juv fem nivel 2</t>
  </si>
  <si>
    <t>juv mas nivel 2</t>
  </si>
  <si>
    <t>juni fem nivel 2</t>
  </si>
  <si>
    <t>juni mas nivel 2</t>
  </si>
  <si>
    <t>jun fem nivel 3</t>
  </si>
  <si>
    <t>junior mas nivel 3</t>
  </si>
  <si>
    <t>nota</t>
  </si>
  <si>
    <t>exe</t>
  </si>
  <si>
    <t>Execução</t>
  </si>
  <si>
    <t>Desportos gímnicos - Ginástica de Grupo
Juízes - Nível 3</t>
  </si>
  <si>
    <t>18 de fevereiro de 2012</t>
  </si>
  <si>
    <t xml:space="preserve">                         </t>
  </si>
  <si>
    <t>Pontuação</t>
  </si>
  <si>
    <t>JÁ</t>
  </si>
  <si>
    <t>J1</t>
  </si>
  <si>
    <t>J2</t>
  </si>
  <si>
    <t>Desvio P</t>
  </si>
  <si>
    <t>J3</t>
  </si>
  <si>
    <t>af</t>
  </si>
  <si>
    <t>J4</t>
  </si>
  <si>
    <t>J5</t>
  </si>
  <si>
    <t>Paralelas</t>
  </si>
  <si>
    <t>Data:</t>
  </si>
  <si>
    <t>Prova:</t>
  </si>
  <si>
    <t>INSTRUÇÕES</t>
  </si>
  <si>
    <t>Este programa de pontuação foi concebido no sentido de facilitar a organização das provas para que no final das mesmas sejam afixados todos os resultados em tempo útil.</t>
  </si>
  <si>
    <t>Caso haja mais que um painel de ajuizamento em simultâneo, cada painel deve ter um programa de pontuação independente.</t>
  </si>
  <si>
    <t xml:space="preserve">As classificações são calculadas automaticamente consoante o seu nível, sexo e especialidade. </t>
  </si>
  <si>
    <t>1 - No menu, colocar a data da prova por extenso (ex:12 de janeiro de 2019) e o nome da prova (Ex:1º encontro).</t>
  </si>
  <si>
    <t>2 - Na folha de "Ordenação" devem colocar todas as informações necessárias para o programa de pontuação e executar todas as operações para realizar a ordem de passagem. Podem utilizar a informação proveniente</t>
  </si>
  <si>
    <t xml:space="preserve"> das fichas de inscrição, copiando a informação existente e colando como VALORES (CTRL+V)</t>
  </si>
  <si>
    <t>Colocar o género. Este tem de ser obrigatoriamente "fem" ou "mas"</t>
  </si>
  <si>
    <t xml:space="preserve"> Posteriormente essa informação deve ser colocada na ordem de passagem.</t>
  </si>
  <si>
    <t>Colocar o número da ordem de passagem</t>
  </si>
  <si>
    <t>Colocar o nome da escola o mais abreviado possível</t>
  </si>
  <si>
    <t>A designação deve ser a mais curta possível (siglas)</t>
  </si>
  <si>
    <t xml:space="preserve">No caso de utilizarem a ficha de inscrição que se encontra na plataforma, só têm de selecionar os nomes dos ginastas, escola clde/dsr, grupo, sexo e nível de cada escola, que se encontra </t>
  </si>
  <si>
    <t>na folha "lista dos grupos" e colar como VALORES na fola da ordenação</t>
  </si>
  <si>
    <r>
      <t xml:space="preserve">3 - Depois de ordenarem os alunos, só têm que copiar a ordenação realizada e colar como VALORES na folha da "Ordem de passagem". </t>
    </r>
    <r>
      <rPr>
        <b/>
        <sz val="11"/>
        <color theme="1"/>
        <rFont val="Times New Roman"/>
        <family val="1"/>
      </rPr>
      <t xml:space="preserve">O "colar" tem de ser como "VALORES", de forma </t>
    </r>
  </si>
  <si>
    <t>a não desconfigurar a folha da "Ordem de passagem" e desta forma não danificar as fórmulas das outras páginas.</t>
  </si>
  <si>
    <t>No caso de faltar alguém, no local do número de ordem podem colocar "falta", pois isso vai identificar na folha de ajuizamento os que faltam, facilitando a leitura para quem coloca os dados.</t>
  </si>
  <si>
    <t>4 - Nas folhas de "Ajuizamento" proceder da seguinte forma:</t>
  </si>
  <si>
    <t>a) colocar o nome do Chefe de Painel (CP), dos alunos juizes e respetivas escolas em cada folha de ajuizamento. A colocação dos nomes dos alunos juízes é fundamental para que o programa funcione</t>
  </si>
  <si>
    <t>c) colocar as notas dos juizes de execução do 1º ao 3º ou ao 5º</t>
  </si>
  <si>
    <r>
      <t xml:space="preserve">d) se uma nota de um juiz ficar a </t>
    </r>
    <r>
      <rPr>
        <b/>
        <sz val="11"/>
        <color rgb="FFFF0000"/>
        <rFont val="Times New Roman"/>
        <family val="1"/>
      </rPr>
      <t>vermelho,</t>
    </r>
    <r>
      <rPr>
        <b/>
        <sz val="11"/>
        <color rgb="FFFFC000"/>
        <rFont val="Times New Roman"/>
        <family val="1"/>
      </rPr>
      <t xml:space="preserve"> </t>
    </r>
    <r>
      <rPr>
        <sz val="11"/>
        <color theme="1"/>
        <rFont val="Times New Roman"/>
        <family val="1"/>
      </rPr>
      <t xml:space="preserve">significa que a nota desse juiz tem mais de </t>
    </r>
    <r>
      <rPr>
        <b/>
        <sz val="11"/>
        <color theme="1"/>
        <rFont val="Times New Roman"/>
        <family val="1"/>
      </rPr>
      <t>1,5</t>
    </r>
    <r>
      <rPr>
        <sz val="11"/>
        <color theme="1"/>
        <rFont val="Times New Roman"/>
        <family val="1"/>
      </rPr>
      <t xml:space="preserve"> pontos acima ou abaixo da nota de referência do chefe de painel. Isto significa que o CP deverá chamar à</t>
    </r>
  </si>
  <si>
    <t>atenção o juiz em questão no sentido de retificar a nota.</t>
  </si>
  <si>
    <t>5 - A folha das "Classificações" é preenchida automaticamente, consoante se vai preenchendo a folha do ajuizamento.</t>
  </si>
  <si>
    <t>No final da competição, só tem de conferir se o número de alunos inscritos é o mesmo que se encontra na folha da "Ordem de passagem" e imprimir todas, ou as páginas onde existem classificações e afixar.</t>
  </si>
  <si>
    <t>BOM TRABALHO</t>
  </si>
  <si>
    <t>Ordem de passagem
Artística</t>
  </si>
  <si>
    <t>Trave</t>
  </si>
  <si>
    <t>Barra fixa</t>
  </si>
  <si>
    <t>Ordenação
Artística</t>
  </si>
  <si>
    <t xml:space="preserve"> Ginástica Artística</t>
  </si>
  <si>
    <t>média</t>
  </si>
  <si>
    <t>Classificações!A1</t>
  </si>
  <si>
    <t>total</t>
  </si>
  <si>
    <t>sorteio</t>
  </si>
  <si>
    <t>Colocar o aparelho facultativo</t>
  </si>
  <si>
    <t>Na eventualidade de faltar um juiz, o 3 ou o 5, a nota do CP deve ser colocada na nota do juiz de execução 3 ou 5.</t>
  </si>
  <si>
    <t>b) colocar as notas do CP, isto é a nota de referência, as deduções e a composição/dificuldade.</t>
  </si>
  <si>
    <t>e) caso se coloque "falta" na ordem de passagem a linha do aluno fica a vermelho. Mesmo colocando notas nesse aluno, nunca aparecerá a nota final enquanto estiver falta na sua ordem de passagem.</t>
  </si>
  <si>
    <t>f) na folha de ajuizamento dos saltos, só é necessário colocar o nome dos juízes e da escola no salto 1, pois os mesmos são colocados automáticamente no salto 2.</t>
  </si>
  <si>
    <t>Colocar o nível do grupo em questão. 
1, 2 ou 3</t>
  </si>
  <si>
    <t xml:space="preserve">Colocar o primeiro e último nome dos alunos. </t>
  </si>
  <si>
    <t>cálculos das notas não estejam corretos.</t>
  </si>
  <si>
    <r>
      <t xml:space="preserve"> corretamente, pois é isto que vai definir com quantos juizes a prova vai decorrer, isto é com 3 ou com 5. A Prova NUNCA pode ser feita com 2 ou 4 juizes. </t>
    </r>
    <r>
      <rPr>
        <sz val="11"/>
        <color rgb="FFFF0000"/>
        <rFont val="Times New Roman"/>
        <family val="1"/>
      </rPr>
      <t>A falta do nome do juiz vai fazer com que os</t>
    </r>
  </si>
  <si>
    <t>No mesmo painel de ajuizamento, com o mesmo programa de pontuação, é possível fazer o ajuizamento do nível 1, 2 e 3, independentemente do género e especialidade.</t>
  </si>
  <si>
    <t xml:space="preserve"> Nesta folha devem realizar a ordenação dos grupos por nível e género</t>
  </si>
  <si>
    <t>José Emanuel Rocha - 2011-2019 - 15jan</t>
  </si>
  <si>
    <t>Exe</t>
  </si>
  <si>
    <t>Comp.</t>
  </si>
  <si>
    <t>comp</t>
  </si>
  <si>
    <t>Ded</t>
  </si>
  <si>
    <t>salto</t>
  </si>
  <si>
    <t>cop</t>
  </si>
  <si>
    <t>Dif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</si>
</sst>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&quot;,&quot;00&quot;mts&quot;"/>
    <numFmt numFmtId="165" formatCode="0.0"/>
    <numFmt numFmtId="166" formatCode="0.0000"/>
    <numFmt numFmtId="167" formatCode="0.000000000"/>
    <numFmt numFmtId="168" formatCode="0.0000000000"/>
  </numFmts>
  <fonts count="83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u/>
      <sz val="12"/>
      <name val="Times New Roman"/>
      <family val="1"/>
    </font>
    <font>
      <b/>
      <sz val="12"/>
      <name val="Times New Roman"/>
      <family val="1"/>
    </font>
    <font>
      <b/>
      <sz val="12"/>
      <color theme="0"/>
      <name val="Times New Roman"/>
      <family val="1"/>
    </font>
    <font>
      <sz val="10"/>
      <name val="Arial"/>
      <family val="2"/>
    </font>
    <font>
      <sz val="16"/>
      <color theme="1"/>
      <name val="Times New Roman"/>
      <family val="1"/>
    </font>
    <font>
      <b/>
      <sz val="22"/>
      <color theme="1"/>
      <name val="Times New Roman"/>
      <family val="1"/>
    </font>
    <font>
      <sz val="9"/>
      <color theme="1"/>
      <name val="Times New Roman"/>
      <family val="1"/>
    </font>
    <font>
      <sz val="8"/>
      <color theme="1"/>
      <name val="Times New Roman"/>
      <family val="1"/>
    </font>
    <font>
      <b/>
      <sz val="24"/>
      <color theme="1"/>
      <name val="Times New Roman"/>
      <family val="1"/>
    </font>
    <font>
      <b/>
      <sz val="31"/>
      <color theme="1"/>
      <name val="Times New Roman"/>
      <family val="1"/>
    </font>
    <font>
      <b/>
      <sz val="48"/>
      <color theme="1"/>
      <name val="Times New Roman"/>
      <family val="1"/>
    </font>
    <font>
      <sz val="10"/>
      <name val="Arial"/>
      <family val="2"/>
    </font>
    <font>
      <b/>
      <sz val="28"/>
      <color theme="1"/>
      <name val="Times New Roman"/>
      <family val="1"/>
    </font>
    <font>
      <sz val="11"/>
      <name val="Times New Roman"/>
      <family val="1"/>
    </font>
    <font>
      <b/>
      <sz val="24"/>
      <color theme="0"/>
      <name val="Times New Roman"/>
      <family val="1"/>
    </font>
    <font>
      <b/>
      <sz val="14"/>
      <color theme="0"/>
      <name val="Times New Roman"/>
      <family val="1"/>
    </font>
    <font>
      <sz val="11"/>
      <color rgb="FFFF0000"/>
      <name val="Times New Roman"/>
      <family val="1"/>
    </font>
    <font>
      <sz val="24"/>
      <color theme="1"/>
      <name val="Times New Roman"/>
      <family val="1"/>
    </font>
    <font>
      <b/>
      <sz val="36"/>
      <color theme="1"/>
      <name val="Times New Roman"/>
      <family val="1"/>
    </font>
    <font>
      <sz val="12"/>
      <color theme="4" tint="-0.499984740745262"/>
      <name val="Times New Roman"/>
      <family val="1"/>
    </font>
    <font>
      <b/>
      <sz val="12"/>
      <color theme="4" tint="-0.499984740745262"/>
      <name val="Times New Roman"/>
      <family val="1"/>
    </font>
    <font>
      <b/>
      <sz val="24"/>
      <color theme="4" tint="-0.499984740745262"/>
      <name val="Times New Roman"/>
      <family val="1"/>
    </font>
    <font>
      <b/>
      <sz val="8"/>
      <color theme="1"/>
      <name val="Times New Roman"/>
      <family val="1"/>
    </font>
    <font>
      <sz val="11"/>
      <color theme="0"/>
      <name val="Times New Roman"/>
      <family val="1"/>
    </font>
    <font>
      <sz val="11"/>
      <color rgb="FF002060"/>
      <name val="Times New Roman"/>
      <family val="1"/>
    </font>
    <font>
      <sz val="13"/>
      <color theme="1"/>
      <name val="Times New Roman"/>
      <family val="1"/>
    </font>
    <font>
      <b/>
      <sz val="14"/>
      <color theme="1"/>
      <name val="Times New Roman"/>
      <family val="1"/>
    </font>
    <font>
      <sz val="20"/>
      <color theme="0"/>
      <name val="Times New Roman"/>
      <family val="1"/>
    </font>
    <font>
      <b/>
      <sz val="13"/>
      <color theme="1"/>
      <name val="Times New Roman"/>
      <family val="1"/>
    </font>
    <font>
      <sz val="20"/>
      <color theme="1"/>
      <name val="Times New Roman"/>
      <family val="1"/>
    </font>
    <font>
      <b/>
      <sz val="11"/>
      <color rgb="FFFF0000"/>
      <name val="Times New Roman"/>
      <family val="1"/>
    </font>
    <font>
      <sz val="12"/>
      <name val="Times New Roman"/>
      <family val="1"/>
    </font>
    <font>
      <b/>
      <sz val="16"/>
      <color theme="0"/>
      <name val="Times New Roman"/>
      <family val="1"/>
    </font>
    <font>
      <b/>
      <sz val="16"/>
      <name val="Times New Roman"/>
      <family val="1"/>
    </font>
    <font>
      <b/>
      <sz val="16"/>
      <color theme="1"/>
      <name val="Times New Roman"/>
      <family val="1"/>
    </font>
    <font>
      <b/>
      <sz val="14"/>
      <name val="Times New Roman"/>
      <family val="1"/>
    </font>
    <font>
      <b/>
      <sz val="18"/>
      <color theme="0"/>
      <name val="Times New Roman"/>
      <family val="1"/>
    </font>
    <font>
      <b/>
      <sz val="36"/>
      <color theme="0"/>
      <name val="Times New Roman"/>
      <family val="1"/>
    </font>
    <font>
      <sz val="11"/>
      <color theme="1"/>
      <name val="Calibri"/>
      <family val="2"/>
      <scheme val="minor"/>
    </font>
    <font>
      <b/>
      <sz val="22"/>
      <color theme="0"/>
      <name val="Times New Roman"/>
      <family val="1"/>
    </font>
    <font>
      <b/>
      <sz val="22"/>
      <name val="Times New Roman"/>
      <family val="1"/>
    </font>
    <font>
      <b/>
      <sz val="24"/>
      <name val="Times New Roman"/>
      <family val="1"/>
    </font>
    <font>
      <sz val="18"/>
      <color theme="1"/>
      <name val="Arabic Typesetting"/>
      <family val="4"/>
    </font>
    <font>
      <b/>
      <sz val="11"/>
      <name val="Times New Roman"/>
      <family val="1"/>
    </font>
    <font>
      <b/>
      <sz val="18"/>
      <color rgb="FF002060"/>
      <name val="Times New Roman"/>
      <family val="1"/>
    </font>
    <font>
      <u/>
      <sz val="11"/>
      <color theme="10"/>
      <name val="Calibri"/>
      <family val="2"/>
      <scheme val="minor"/>
    </font>
    <font>
      <b/>
      <sz val="24"/>
      <color theme="5" tint="-0.249977111117893"/>
      <name val="Times New Roman"/>
      <family val="1"/>
    </font>
    <font>
      <b/>
      <sz val="12"/>
      <color theme="5" tint="-0.249977111117893"/>
      <name val="Times New Roman"/>
      <family val="1"/>
    </font>
    <font>
      <b/>
      <sz val="12"/>
      <color rgb="FF002060"/>
      <name val="Times New Roman"/>
      <family val="1"/>
    </font>
    <font>
      <b/>
      <sz val="14"/>
      <color rgb="FF002060"/>
      <name val="Times New Roman"/>
      <family val="1"/>
    </font>
    <font>
      <sz val="16"/>
      <name val="Times New Roman"/>
      <family val="1"/>
    </font>
    <font>
      <b/>
      <sz val="20"/>
      <name val="Times New Roman"/>
      <family val="1"/>
    </font>
    <font>
      <b/>
      <sz val="18"/>
      <color theme="1"/>
      <name val="Times New Roman"/>
      <family val="1"/>
    </font>
    <font>
      <sz val="28"/>
      <color theme="1"/>
      <name val="Times New Roman"/>
      <family val="1"/>
    </font>
    <font>
      <sz val="10"/>
      <color theme="1"/>
      <name val="Times New Roman"/>
      <family val="1"/>
    </font>
    <font>
      <sz val="20"/>
      <name val="Times New Roman"/>
      <family val="1"/>
    </font>
    <font>
      <u/>
      <sz val="11"/>
      <color theme="10"/>
      <name val="Calibri"/>
      <family val="2"/>
    </font>
    <font>
      <sz val="18"/>
      <color theme="1"/>
      <name val="Times New Roman"/>
      <family val="1"/>
    </font>
    <font>
      <b/>
      <sz val="20"/>
      <color theme="1"/>
      <name val="Times New Roman"/>
      <family val="1"/>
    </font>
    <font>
      <sz val="14"/>
      <color theme="0"/>
      <name val="Times New Roman"/>
      <family val="1"/>
    </font>
    <font>
      <sz val="14"/>
      <color theme="1"/>
      <name val="Times New Roman"/>
      <family val="1"/>
    </font>
    <font>
      <b/>
      <sz val="10"/>
      <name val="Times New Roman"/>
      <family val="1"/>
    </font>
    <font>
      <b/>
      <sz val="12"/>
      <color rgb="FFFF0000"/>
      <name val="Times New Roman"/>
      <family val="1"/>
    </font>
    <font>
      <b/>
      <sz val="18"/>
      <name val="Times New Roman"/>
      <family val="1"/>
    </font>
    <font>
      <u/>
      <sz val="11"/>
      <name val="Times New Roman"/>
      <family val="1"/>
    </font>
    <font>
      <b/>
      <sz val="22"/>
      <color theme="3" tint="-0.499984740745262"/>
      <name val="Times New Roman"/>
      <family val="1"/>
    </font>
    <font>
      <u/>
      <sz val="11"/>
      <color theme="10"/>
      <name val="Times New Roman"/>
      <family val="1"/>
    </font>
    <font>
      <sz val="36"/>
      <color theme="0"/>
      <name val="Times New Roman"/>
      <family val="1"/>
    </font>
    <font>
      <u/>
      <sz val="18"/>
      <color theme="10"/>
      <name val="Times New Roman"/>
      <family val="1"/>
    </font>
    <font>
      <b/>
      <sz val="10"/>
      <color theme="3" tint="-0.499984740745262"/>
      <name val="Times New Roman"/>
      <family val="1"/>
    </font>
    <font>
      <sz val="14"/>
      <color theme="3" tint="-0.499984740745262"/>
      <name val="Times New Roman"/>
      <family val="1"/>
    </font>
    <font>
      <b/>
      <sz val="11"/>
      <color rgb="FFFFC000"/>
      <name val="Times New Roman"/>
      <family val="1"/>
    </font>
    <font>
      <sz val="26"/>
      <color theme="1"/>
      <name val="Times New Roman"/>
      <family val="1"/>
    </font>
    <font>
      <sz val="60"/>
      <name val="Times New Roman"/>
      <family val="1"/>
    </font>
    <font>
      <b/>
      <sz val="9"/>
      <color theme="0"/>
      <name val="Times New Roman"/>
      <family val="1"/>
    </font>
    <font>
      <b/>
      <sz val="16"/>
      <color rgb="FF002060"/>
      <name val="Times New Roman"/>
      <family val="1"/>
    </font>
  </fonts>
  <fills count="2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3BDE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theme="5" tint="-0.24994659260841701"/>
      </left>
      <right/>
      <top style="thin">
        <color theme="5" tint="-0.24994659260841701"/>
      </top>
      <bottom/>
      <diagonal/>
    </border>
    <border>
      <left/>
      <right/>
      <top style="thin">
        <color theme="5" tint="-0.24994659260841701"/>
      </top>
      <bottom/>
      <diagonal/>
    </border>
    <border>
      <left/>
      <right style="thin">
        <color theme="5" tint="-0.24994659260841701"/>
      </right>
      <top style="thin">
        <color theme="5" tint="-0.24994659260841701"/>
      </top>
      <bottom/>
      <diagonal/>
    </border>
    <border>
      <left style="thin">
        <color theme="5" tint="-0.24994659260841701"/>
      </left>
      <right/>
      <top/>
      <bottom/>
      <diagonal/>
    </border>
    <border>
      <left/>
      <right style="thin">
        <color theme="5" tint="-0.24994659260841701"/>
      </right>
      <top/>
      <bottom/>
      <diagonal/>
    </border>
    <border>
      <left style="thin">
        <color theme="5" tint="-0.24994659260841701"/>
      </left>
      <right/>
      <top/>
      <bottom style="thin">
        <color theme="5" tint="-0.24994659260841701"/>
      </bottom>
      <diagonal/>
    </border>
    <border>
      <left/>
      <right style="thin">
        <color theme="5" tint="-0.24994659260841701"/>
      </right>
      <top/>
      <bottom style="thin">
        <color theme="5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theme="5" tint="-0.24994659260841701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/>
      <bottom style="thin">
        <color theme="5" tint="-0.2499465926084170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</borders>
  <cellStyleXfs count="17">
    <xf numFmtId="0" fontId="0" fillId="0" borderId="0"/>
    <xf numFmtId="0" fontId="10" fillId="0" borderId="0"/>
    <xf numFmtId="0" fontId="18" fillId="0" borderId="0"/>
    <xf numFmtId="0" fontId="2" fillId="0" borderId="0"/>
    <xf numFmtId="0" fontId="4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735">
    <xf numFmtId="0" fontId="0" fillId="0" borderId="0" xfId="0"/>
    <xf numFmtId="0" fontId="5" fillId="0" borderId="0" xfId="0" applyFont="1"/>
    <xf numFmtId="0" fontId="5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5" fillId="0" borderId="0" xfId="0" applyNumberFormat="1" applyFont="1"/>
    <xf numFmtId="0" fontId="5" fillId="0" borderId="0" xfId="0" applyFont="1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165" fontId="5" fillId="0" borderId="1" xfId="0" applyNumberFormat="1" applyFont="1" applyBorder="1" applyAlignment="1">
      <alignment horizontal="center"/>
    </xf>
    <xf numFmtId="0" fontId="5" fillId="0" borderId="3" xfId="0" applyNumberFormat="1" applyFont="1" applyBorder="1" applyAlignment="1">
      <alignment horizontal="left"/>
    </xf>
    <xf numFmtId="0" fontId="3" fillId="4" borderId="4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5" fillId="5" borderId="1" xfId="0" applyNumberFormat="1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 vertical="center" wrapText="1"/>
    </xf>
    <xf numFmtId="165" fontId="6" fillId="5" borderId="1" xfId="0" applyNumberFormat="1" applyFont="1" applyFill="1" applyBorder="1" applyAlignment="1">
      <alignment horizontal="center"/>
    </xf>
    <xf numFmtId="0" fontId="5" fillId="0" borderId="3" xfId="0" applyNumberFormat="1" applyFont="1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top"/>
      <protection hidden="1"/>
    </xf>
    <xf numFmtId="0" fontId="5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17" fillId="0" borderId="0" xfId="0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4" fillId="0" borderId="0" xfId="0" applyFont="1" applyAlignment="1" applyProtection="1">
      <alignment wrapText="1"/>
      <protection hidden="1"/>
    </xf>
    <xf numFmtId="0" fontId="4" fillId="0" borderId="0" xfId="0" applyFont="1" applyFill="1" applyAlignment="1" applyProtection="1">
      <alignment wrapText="1"/>
      <protection hidden="1"/>
    </xf>
    <xf numFmtId="0" fontId="4" fillId="0" borderId="0" xfId="0" applyFont="1" applyBorder="1" applyAlignment="1" applyProtection="1">
      <alignment wrapText="1"/>
      <protection hidden="1"/>
    </xf>
    <xf numFmtId="0" fontId="4" fillId="0" borderId="0" xfId="0" applyFont="1" applyAlignment="1" applyProtection="1">
      <alignment vertical="center" wrapText="1"/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164" fontId="4" fillId="0" borderId="0" xfId="0" applyNumberFormat="1" applyFont="1" applyAlignment="1" applyProtection="1">
      <alignment horizontal="center" vertical="center" wrapText="1"/>
      <protection hidden="1"/>
    </xf>
    <xf numFmtId="0" fontId="6" fillId="3" borderId="0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horizontal="left" vertical="center" wrapText="1"/>
      <protection hidden="1"/>
    </xf>
    <xf numFmtId="0" fontId="7" fillId="0" borderId="2" xfId="0" applyFont="1" applyBorder="1" applyAlignment="1" applyProtection="1">
      <alignment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6" fillId="3" borderId="7" xfId="0" applyFont="1" applyFill="1" applyBorder="1" applyAlignment="1" applyProtection="1">
      <alignment horizontal="center" vertical="center" wrapText="1"/>
      <protection hidden="1"/>
    </xf>
    <xf numFmtId="0" fontId="8" fillId="3" borderId="1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horizontal="center" wrapText="1"/>
      <protection hidden="1"/>
    </xf>
    <xf numFmtId="0" fontId="8" fillId="0" borderId="2" xfId="0" applyFont="1" applyFill="1" applyBorder="1" applyAlignment="1" applyProtection="1">
      <alignment horizontal="left" vertical="center" wrapText="1"/>
      <protection hidden="1"/>
    </xf>
    <xf numFmtId="0" fontId="6" fillId="0" borderId="2" xfId="0" applyFont="1" applyFill="1" applyBorder="1" applyAlignment="1" applyProtection="1">
      <alignment horizontal="left" vertical="center" wrapText="1"/>
      <protection hidden="1"/>
    </xf>
    <xf numFmtId="0" fontId="8" fillId="0" borderId="2" xfId="0" applyFont="1" applyFill="1" applyBorder="1" applyAlignment="1" applyProtection="1">
      <alignment horizontal="center" vertical="center" wrapText="1"/>
      <protection hidden="1"/>
    </xf>
    <xf numFmtId="164" fontId="6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2" xfId="0" applyFont="1" applyFill="1" applyBorder="1" applyAlignment="1" applyProtection="1">
      <alignment horizontal="center" vertical="center" wrapText="1"/>
      <protection hidden="1"/>
    </xf>
    <xf numFmtId="0" fontId="8" fillId="0" borderId="6" xfId="0" applyFont="1" applyFill="1" applyBorder="1" applyAlignment="1" applyProtection="1">
      <alignment horizontal="left" vertical="center" wrapText="1"/>
      <protection hidden="1"/>
    </xf>
    <xf numFmtId="0" fontId="6" fillId="0" borderId="6" xfId="0" applyFont="1" applyFill="1" applyBorder="1" applyAlignment="1" applyProtection="1">
      <alignment horizontal="left" vertical="center" wrapText="1"/>
      <protection hidden="1"/>
    </xf>
    <xf numFmtId="0" fontId="8" fillId="0" borderId="6" xfId="0" applyFont="1" applyFill="1" applyBorder="1" applyAlignment="1" applyProtection="1">
      <alignment horizontal="center" vertical="center" wrapText="1"/>
      <protection hidden="1"/>
    </xf>
    <xf numFmtId="164" fontId="6" fillId="0" borderId="6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6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Fill="1" applyBorder="1" applyAlignment="1" applyProtection="1">
      <alignment wrapText="1"/>
      <protection hidden="1"/>
    </xf>
    <xf numFmtId="0" fontId="9" fillId="2" borderId="1" xfId="0" applyFont="1" applyFill="1" applyBorder="1" applyAlignment="1" applyProtection="1">
      <alignment horizontal="left" vertical="center" wrapText="1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1" fontId="9" fillId="2" borderId="1" xfId="0" applyNumberFormat="1" applyFont="1" applyFill="1" applyBorder="1" applyAlignment="1" applyProtection="1">
      <alignment horizontal="center" vertical="center" wrapText="1"/>
      <protection hidden="1"/>
    </xf>
    <xf numFmtId="1" fontId="9" fillId="0" borderId="0" xfId="0" applyNumberFormat="1" applyFont="1" applyFill="1" applyBorder="1" applyAlignment="1" applyProtection="1">
      <alignment horizontal="center" vertical="center" wrapText="1"/>
      <protection hidden="1"/>
    </xf>
    <xf numFmtId="1" fontId="9" fillId="2" borderId="7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 applyProtection="1">
      <alignment vertical="center" wrapText="1"/>
      <protection hidden="1"/>
    </xf>
    <xf numFmtId="0" fontId="4" fillId="0" borderId="1" xfId="0" applyFont="1" applyFill="1" applyBorder="1" applyAlignment="1" applyProtection="1">
      <alignment horizontal="center" vertical="center" wrapText="1"/>
      <protection hidden="1"/>
    </xf>
    <xf numFmtId="1" fontId="4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0" applyFont="1" applyBorder="1" applyAlignment="1" applyProtection="1">
      <alignment horizontal="left" vertical="top"/>
      <protection hidden="1"/>
    </xf>
    <xf numFmtId="1" fontId="9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0" applyFont="1" applyBorder="1" applyAlignment="1" applyProtection="1">
      <alignment vertical="top"/>
      <protection hidden="1"/>
    </xf>
    <xf numFmtId="0" fontId="19" fillId="0" borderId="0" xfId="0" applyFont="1" applyBorder="1" applyAlignment="1" applyProtection="1">
      <alignment vertical="center"/>
      <protection hidden="1"/>
    </xf>
    <xf numFmtId="0" fontId="19" fillId="0" borderId="0" xfId="0" applyFont="1" applyFill="1" applyBorder="1" applyAlignment="1" applyProtection="1">
      <alignment vertical="center"/>
      <protection hidden="1"/>
    </xf>
    <xf numFmtId="0" fontId="15" fillId="0" borderId="0" xfId="0" applyFont="1" applyFill="1" applyBorder="1" applyAlignment="1" applyProtection="1">
      <alignment vertical="top"/>
      <protection hidden="1"/>
    </xf>
    <xf numFmtId="0" fontId="6" fillId="0" borderId="8" xfId="0" applyFont="1" applyFill="1" applyBorder="1" applyAlignment="1" applyProtection="1">
      <alignment horizontal="center" vertical="center" wrapText="1"/>
      <protection hidden="1"/>
    </xf>
    <xf numFmtId="1" fontId="9" fillId="0" borderId="8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Fill="1" applyBorder="1" applyProtection="1">
      <protection hidden="1"/>
    </xf>
    <xf numFmtId="0" fontId="11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21" fillId="11" borderId="0" xfId="0" applyFont="1" applyFill="1" applyBorder="1" applyAlignment="1" applyProtection="1">
      <alignment vertical="center"/>
      <protection hidden="1"/>
    </xf>
    <xf numFmtId="14" fontId="5" fillId="0" borderId="0" xfId="0" applyNumberFormat="1" applyFont="1" applyBorder="1" applyAlignment="1" applyProtection="1">
      <alignment horizontal="left" vertical="center"/>
      <protection hidden="1"/>
    </xf>
    <xf numFmtId="0" fontId="21" fillId="11" borderId="0" xfId="0" applyFont="1" applyFill="1" applyBorder="1" applyAlignment="1" applyProtection="1">
      <alignment horizontal="left" vertical="center"/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8" fillId="3" borderId="0" xfId="0" applyFont="1" applyFill="1" applyBorder="1" applyAlignment="1" applyProtection="1">
      <alignment horizontal="center" vertical="center" wrapText="1"/>
      <protection hidden="1"/>
    </xf>
    <xf numFmtId="0" fontId="26" fillId="0" borderId="0" xfId="0" applyFont="1" applyAlignment="1" applyProtection="1">
      <alignment wrapText="1"/>
      <protection hidden="1"/>
    </xf>
    <xf numFmtId="0" fontId="26" fillId="0" borderId="1" xfId="0" applyFont="1" applyFill="1" applyBorder="1" applyAlignment="1" applyProtection="1">
      <alignment horizontal="left" vertical="center" wrapText="1"/>
      <protection hidden="1"/>
    </xf>
    <xf numFmtId="0" fontId="26" fillId="0" borderId="1" xfId="0" applyFont="1" applyFill="1" applyBorder="1" applyAlignment="1" applyProtection="1">
      <alignment horizontal="center" vertical="center" wrapText="1"/>
      <protection hidden="1"/>
    </xf>
    <xf numFmtId="0" fontId="27" fillId="0" borderId="1" xfId="0" applyFont="1" applyFill="1" applyBorder="1" applyAlignment="1" applyProtection="1">
      <alignment horizontal="center" vertical="center" wrapText="1"/>
      <protection hidden="1"/>
    </xf>
    <xf numFmtId="1" fontId="26" fillId="0" borderId="1" xfId="0" applyNumberFormat="1" applyFont="1" applyFill="1" applyBorder="1" applyAlignment="1" applyProtection="1">
      <alignment horizontal="center" vertical="center" wrapText="1"/>
      <protection hidden="1"/>
    </xf>
    <xf numFmtId="1" fontId="26" fillId="0" borderId="0" xfId="0" applyNumberFormat="1" applyFont="1" applyFill="1" applyBorder="1" applyAlignment="1" applyProtection="1">
      <alignment horizontal="center" vertical="center" wrapText="1"/>
      <protection hidden="1"/>
    </xf>
    <xf numFmtId="1" fontId="26" fillId="0" borderId="8" xfId="0" applyNumberFormat="1" applyFont="1" applyFill="1" applyBorder="1" applyAlignment="1" applyProtection="1">
      <alignment horizontal="center" vertical="center" wrapText="1"/>
      <protection hidden="1"/>
    </xf>
    <xf numFmtId="0" fontId="27" fillId="0" borderId="1" xfId="0" applyFont="1" applyFill="1" applyBorder="1" applyAlignment="1" applyProtection="1">
      <alignment horizontal="left" vertical="center" wrapText="1"/>
      <protection hidden="1"/>
    </xf>
    <xf numFmtId="0" fontId="26" fillId="0" borderId="0" xfId="0" applyFont="1" applyFill="1" applyAlignment="1" applyProtection="1">
      <alignment wrapText="1"/>
      <protection hidden="1"/>
    </xf>
    <xf numFmtId="1" fontId="27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28" fillId="0" borderId="0" xfId="0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center" vertical="center" wrapText="1"/>
      <protection hidden="1"/>
    </xf>
    <xf numFmtId="0" fontId="26" fillId="0" borderId="0" xfId="0" applyFont="1" applyAlignment="1" applyProtection="1">
      <alignment horizontal="center" wrapText="1"/>
      <protection hidden="1"/>
    </xf>
    <xf numFmtId="0" fontId="27" fillId="0" borderId="8" xfId="0" applyFont="1" applyFill="1" applyBorder="1" applyAlignment="1" applyProtection="1">
      <alignment horizontal="center" vertical="center" wrapText="1"/>
      <protection hidden="1"/>
    </xf>
    <xf numFmtId="0" fontId="26" fillId="0" borderId="0" xfId="0" applyFont="1" applyFill="1" applyAlignment="1" applyProtection="1">
      <alignment horizontal="center" wrapText="1"/>
      <protection hidden="1"/>
    </xf>
    <xf numFmtId="1" fontId="27" fillId="0" borderId="8" xfId="0" applyNumberFormat="1" applyFont="1" applyFill="1" applyBorder="1" applyAlignment="1" applyProtection="1">
      <alignment horizontal="center" vertical="center" wrapText="1"/>
      <protection hidden="1"/>
    </xf>
    <xf numFmtId="1" fontId="27" fillId="0" borderId="0" xfId="0" applyNumberFormat="1" applyFont="1" applyFill="1" applyBorder="1" applyAlignment="1" applyProtection="1">
      <alignment horizontal="center" vertical="center" wrapText="1"/>
      <protection hidden="1"/>
    </xf>
    <xf numFmtId="1" fontId="26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1" xfId="0" applyFont="1" applyFill="1" applyBorder="1" applyAlignment="1" applyProtection="1">
      <alignment vertical="center" wrapText="1"/>
      <protection hidden="1"/>
    </xf>
    <xf numFmtId="0" fontId="28" fillId="3" borderId="0" xfId="0" applyFont="1" applyFill="1" applyBorder="1" applyAlignment="1" applyProtection="1">
      <alignment horizontal="center" vertical="center"/>
      <protection hidden="1"/>
    </xf>
    <xf numFmtId="0" fontId="26" fillId="0" borderId="0" xfId="0" applyFont="1" applyBorder="1" applyAlignment="1" applyProtection="1">
      <alignment wrapText="1"/>
      <protection hidden="1"/>
    </xf>
    <xf numFmtId="0" fontId="27" fillId="3" borderId="0" xfId="0" applyFont="1" applyFill="1" applyBorder="1" applyAlignment="1" applyProtection="1">
      <alignment horizontal="center" vertical="center" wrapText="1"/>
      <protection hidden="1"/>
    </xf>
    <xf numFmtId="0" fontId="27" fillId="3" borderId="7" xfId="0" applyFont="1" applyFill="1" applyBorder="1" applyAlignment="1" applyProtection="1">
      <alignment horizontal="center" vertical="center" wrapText="1"/>
      <protection hidden="1"/>
    </xf>
    <xf numFmtId="1" fontId="27" fillId="2" borderId="0" xfId="0" applyNumberFormat="1" applyFont="1" applyFill="1" applyBorder="1" applyAlignment="1" applyProtection="1">
      <alignment horizontal="center" vertical="center" wrapText="1"/>
      <protection hidden="1"/>
    </xf>
    <xf numFmtId="1" fontId="27" fillId="2" borderId="7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0" xfId="0" applyFont="1" applyFill="1" applyBorder="1" applyAlignment="1" applyProtection="1">
      <alignment wrapText="1"/>
      <protection hidden="1"/>
    </xf>
    <xf numFmtId="0" fontId="5" fillId="0" borderId="0" xfId="0" applyFont="1" applyFill="1" applyAlignment="1">
      <alignment vertical="center"/>
    </xf>
    <xf numFmtId="0" fontId="15" fillId="0" borderId="0" xfId="0" applyFont="1" applyFill="1" applyBorder="1" applyAlignment="1" applyProtection="1">
      <alignment horizontal="center" vertical="center"/>
      <protection hidden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wrapText="1"/>
    </xf>
    <xf numFmtId="0" fontId="5" fillId="0" borderId="1" xfId="0" applyNumberFormat="1" applyFont="1" applyBorder="1" applyAlignment="1">
      <alignment wrapText="1"/>
    </xf>
    <xf numFmtId="0" fontId="3" fillId="0" borderId="10" xfId="0" applyFont="1" applyFill="1" applyBorder="1" applyAlignment="1" applyProtection="1">
      <alignment horizontal="center" vertical="center"/>
      <protection locked="0"/>
    </xf>
    <xf numFmtId="0" fontId="3" fillId="0" borderId="3" xfId="0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5" fillId="0" borderId="0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/>
    <xf numFmtId="1" fontId="9" fillId="0" borderId="6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1" xfId="0" applyFont="1" applyFill="1" applyBorder="1" applyAlignment="1" applyProtection="1">
      <alignment horizontal="left" vertical="center" wrapText="1"/>
      <protection hidden="1"/>
    </xf>
    <xf numFmtId="2" fontId="9" fillId="2" borderId="1" xfId="0" applyNumberFormat="1" applyFont="1" applyFill="1" applyBorder="1" applyAlignment="1" applyProtection="1">
      <alignment horizontal="center" vertical="center" wrapText="1"/>
      <protection hidden="1"/>
    </xf>
    <xf numFmtId="2" fontId="9" fillId="0" borderId="1" xfId="0" applyNumberFormat="1" applyFont="1" applyFill="1" applyBorder="1" applyAlignment="1" applyProtection="1">
      <alignment horizontal="center" vertical="center" wrapText="1"/>
      <protection hidden="1"/>
    </xf>
    <xf numFmtId="2" fontId="27" fillId="0" borderId="1" xfId="0" applyNumberFormat="1" applyFont="1" applyFill="1" applyBorder="1" applyAlignment="1" applyProtection="1">
      <alignment horizontal="center" vertical="center" wrapText="1"/>
      <protection hidden="1"/>
    </xf>
    <xf numFmtId="2" fontId="26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25" fillId="0" borderId="0" xfId="0" applyFont="1" applyBorder="1" applyAlignment="1" applyProtection="1">
      <alignment vertical="center"/>
      <protection hidden="1"/>
    </xf>
    <xf numFmtId="0" fontId="9" fillId="0" borderId="1" xfId="0" applyFont="1" applyFill="1" applyBorder="1" applyAlignment="1" applyProtection="1">
      <alignment horizontal="center" vertical="center" wrapText="1"/>
      <protection hidden="1"/>
    </xf>
    <xf numFmtId="0" fontId="31" fillId="0" borderId="0" xfId="0" applyFont="1" applyFill="1" applyAlignment="1" applyProtection="1">
      <alignment vertical="center"/>
      <protection hidden="1"/>
    </xf>
    <xf numFmtId="0" fontId="31" fillId="0" borderId="0" xfId="0" applyFont="1" applyFill="1" applyAlignment="1" applyProtection="1">
      <alignment horizontal="center" vertical="center"/>
      <protection hidden="1"/>
    </xf>
    <xf numFmtId="2" fontId="5" fillId="0" borderId="0" xfId="0" applyNumberFormat="1" applyFont="1" applyAlignment="1" applyProtection="1">
      <alignment vertical="center"/>
      <protection hidden="1"/>
    </xf>
    <xf numFmtId="4" fontId="31" fillId="0" borderId="0" xfId="0" applyNumberFormat="1" applyFont="1" applyFill="1" applyAlignment="1" applyProtection="1">
      <alignment vertical="center"/>
      <protection hidden="1"/>
    </xf>
    <xf numFmtId="4" fontId="31" fillId="0" borderId="0" xfId="0" applyNumberFormat="1" applyFont="1" applyFill="1" applyAlignment="1" applyProtection="1">
      <alignment horizontal="center" vertical="center"/>
      <protection hidden="1"/>
    </xf>
    <xf numFmtId="2" fontId="31" fillId="0" borderId="0" xfId="0" applyNumberFormat="1" applyFont="1" applyFill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vertical="center"/>
      <protection hidden="1"/>
    </xf>
    <xf numFmtId="0" fontId="6" fillId="0" borderId="0" xfId="0" applyFont="1" applyBorder="1" applyAlignment="1" applyProtection="1">
      <alignment vertical="center"/>
      <protection hidden="1"/>
    </xf>
    <xf numFmtId="0" fontId="11" fillId="0" borderId="0" xfId="0" applyFont="1" applyBorder="1" applyAlignment="1" applyProtection="1">
      <alignment vertical="center"/>
      <protection hidden="1"/>
    </xf>
    <xf numFmtId="0" fontId="33" fillId="16" borderId="1" xfId="0" applyFont="1" applyFill="1" applyBorder="1" applyAlignment="1" applyProtection="1">
      <alignment horizontal="center" vertical="center" textRotation="90" wrapText="1"/>
      <protection hidden="1"/>
    </xf>
    <xf numFmtId="0" fontId="11" fillId="3" borderId="1" xfId="0" applyFont="1" applyFill="1" applyBorder="1" applyAlignment="1" applyProtection="1">
      <alignment horizontal="center" vertical="center"/>
      <protection hidden="1"/>
    </xf>
    <xf numFmtId="0" fontId="32" fillId="0" borderId="1" xfId="0" applyFont="1" applyBorder="1" applyAlignment="1" applyProtection="1">
      <alignment horizontal="left" vertical="center"/>
      <protection hidden="1"/>
    </xf>
    <xf numFmtId="2" fontId="33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32" fillId="0" borderId="1" xfId="0" applyFont="1" applyBorder="1" applyAlignment="1" applyProtection="1">
      <alignment horizontal="center" vertical="center"/>
      <protection hidden="1"/>
    </xf>
    <xf numFmtId="2" fontId="32" fillId="0" borderId="1" xfId="0" applyNumberFormat="1" applyFont="1" applyBorder="1" applyAlignment="1" applyProtection="1">
      <alignment horizontal="center" vertical="center"/>
      <protection hidden="1"/>
    </xf>
    <xf numFmtId="0" fontId="32" fillId="0" borderId="1" xfId="0" applyFont="1" applyBorder="1" applyAlignment="1" applyProtection="1">
      <alignment vertical="center"/>
      <protection hidden="1"/>
    </xf>
    <xf numFmtId="0" fontId="35" fillId="0" borderId="1" xfId="0" applyFont="1" applyBorder="1" applyAlignment="1" applyProtection="1">
      <alignment horizontal="center" vertical="center"/>
      <protection hidden="1"/>
    </xf>
    <xf numFmtId="2" fontId="32" fillId="0" borderId="0" xfId="0" applyNumberFormat="1" applyFont="1" applyAlignment="1" applyProtection="1">
      <alignment vertical="center"/>
      <protection hidden="1"/>
    </xf>
    <xf numFmtId="0" fontId="36" fillId="0" borderId="0" xfId="0" applyFont="1" applyBorder="1" applyAlignment="1" applyProtection="1">
      <alignment horizontal="center" vertical="center"/>
      <protection hidden="1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Alignment="1" applyProtection="1">
      <alignment vertical="center"/>
      <protection hidden="1"/>
    </xf>
    <xf numFmtId="0" fontId="14" fillId="0" borderId="0" xfId="0" applyFont="1" applyBorder="1" applyAlignment="1" applyProtection="1">
      <alignment vertical="center"/>
      <protection hidden="1"/>
    </xf>
    <xf numFmtId="0" fontId="38" fillId="0" borderId="1" xfId="0" applyFont="1" applyFill="1" applyBorder="1" applyAlignment="1" applyProtection="1">
      <alignment horizontal="left" vertical="center" wrapText="1"/>
      <protection hidden="1"/>
    </xf>
    <xf numFmtId="0" fontId="38" fillId="0" borderId="1" xfId="0" applyFont="1" applyFill="1" applyBorder="1" applyAlignment="1" applyProtection="1">
      <alignment horizontal="center" vertical="center" wrapText="1"/>
      <protection hidden="1"/>
    </xf>
    <xf numFmtId="2" fontId="38" fillId="0" borderId="1" xfId="0" applyNumberFormat="1" applyFont="1" applyFill="1" applyBorder="1" applyAlignment="1" applyProtection="1">
      <alignment horizontal="center" vertical="center" wrapText="1"/>
      <protection hidden="1"/>
    </xf>
    <xf numFmtId="1" fontId="38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2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left" vertical="center" wrapText="1"/>
      <protection hidden="1"/>
    </xf>
    <xf numFmtId="1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39" fillId="2" borderId="1" xfId="0" applyFont="1" applyFill="1" applyBorder="1" applyAlignment="1" applyProtection="1">
      <alignment horizontal="left" vertical="center" wrapText="1"/>
      <protection hidden="1"/>
    </xf>
    <xf numFmtId="0" fontId="39" fillId="2" borderId="1" xfId="0" applyFont="1" applyFill="1" applyBorder="1" applyAlignment="1" applyProtection="1">
      <alignment horizontal="center" vertical="center" wrapText="1"/>
      <protection hidden="1"/>
    </xf>
    <xf numFmtId="2" fontId="39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40" fillId="0" borderId="1" xfId="0" applyFont="1" applyFill="1" applyBorder="1" applyAlignment="1" applyProtection="1">
      <alignment horizontal="center" vertical="center" wrapText="1"/>
      <protection hidden="1"/>
    </xf>
    <xf numFmtId="0" fontId="38" fillId="0" borderId="0" xfId="0" applyFont="1" applyFill="1" applyAlignment="1" applyProtection="1">
      <alignment wrapText="1"/>
      <protection hidden="1"/>
    </xf>
    <xf numFmtId="14" fontId="5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center" vertical="top"/>
      <protection hidden="1"/>
    </xf>
    <xf numFmtId="14" fontId="3" fillId="0" borderId="0" xfId="0" applyNumberFormat="1" applyFont="1" applyBorder="1" applyAlignment="1" applyProtection="1">
      <alignment horizontal="center" vertical="center"/>
      <protection hidden="1"/>
    </xf>
    <xf numFmtId="0" fontId="29" fillId="0" borderId="0" xfId="0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wrapText="1"/>
      <protection hidden="1"/>
    </xf>
    <xf numFmtId="0" fontId="3" fillId="0" borderId="0" xfId="0" applyFont="1" applyAlignment="1" applyProtection="1">
      <alignment vertical="center"/>
      <protection hidden="1"/>
    </xf>
    <xf numFmtId="14" fontId="3" fillId="0" borderId="0" xfId="0" applyNumberFormat="1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horizontal="left" wrapText="1"/>
      <protection hidden="1"/>
    </xf>
    <xf numFmtId="0" fontId="6" fillId="0" borderId="0" xfId="0" applyFont="1" applyAlignment="1" applyProtection="1">
      <alignment wrapText="1"/>
      <protection hidden="1"/>
    </xf>
    <xf numFmtId="0" fontId="4" fillId="0" borderId="0" xfId="0" applyFont="1" applyBorder="1" applyAlignment="1" applyProtection="1">
      <alignment horizontal="center" wrapText="1"/>
      <protection hidden="1"/>
    </xf>
    <xf numFmtId="1" fontId="38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5" fillId="6" borderId="15" xfId="0" applyFont="1" applyFill="1" applyBorder="1" applyAlignment="1" applyProtection="1">
      <alignment vertical="center"/>
      <protection hidden="1"/>
    </xf>
    <xf numFmtId="0" fontId="15" fillId="6" borderId="15" xfId="0" applyFont="1" applyFill="1" applyBorder="1" applyAlignment="1" applyProtection="1">
      <alignment horizontal="center" vertical="center"/>
      <protection hidden="1"/>
    </xf>
    <xf numFmtId="0" fontId="24" fillId="0" borderId="2" xfId="0" applyFont="1" applyFill="1" applyBorder="1" applyAlignment="1" applyProtection="1">
      <alignment vertical="center"/>
      <protection hidden="1"/>
    </xf>
    <xf numFmtId="1" fontId="42" fillId="0" borderId="1" xfId="0" applyNumberFormat="1" applyFont="1" applyFill="1" applyBorder="1" applyAlignment="1" applyProtection="1">
      <alignment horizontal="center" vertical="center" wrapText="1"/>
      <protection hidden="1"/>
    </xf>
    <xf numFmtId="2" fontId="40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0" applyFont="1" applyFill="1" applyBorder="1" applyAlignment="1" applyProtection="1">
      <alignment horizontal="center" vertical="top"/>
      <protection hidden="1"/>
    </xf>
    <xf numFmtId="1" fontId="8" fillId="6" borderId="1" xfId="0" applyNumberFormat="1" applyFont="1" applyFill="1" applyBorder="1" applyAlignment="1" applyProtection="1">
      <alignment horizontal="center" vertical="center" wrapText="1"/>
      <protection hidden="1"/>
    </xf>
    <xf numFmtId="0" fontId="12" fillId="6" borderId="1" xfId="0" applyNumberFormat="1" applyFont="1" applyFill="1" applyBorder="1" applyAlignment="1" applyProtection="1">
      <alignment horizontal="center" vertical="center"/>
      <protection hidden="1"/>
    </xf>
    <xf numFmtId="0" fontId="15" fillId="3" borderId="15" xfId="0" applyFont="1" applyFill="1" applyBorder="1" applyAlignment="1" applyProtection="1">
      <alignment horizontal="center" vertical="center"/>
      <protection hidden="1"/>
    </xf>
    <xf numFmtId="1" fontId="8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2" fillId="3" borderId="1" xfId="0" applyNumberFormat="1" applyFont="1" applyFill="1" applyBorder="1" applyAlignment="1" applyProtection="1">
      <alignment horizontal="center" vertical="center"/>
      <protection hidden="1"/>
    </xf>
    <xf numFmtId="0" fontId="15" fillId="0" borderId="2" xfId="0" applyFont="1" applyFill="1" applyBorder="1" applyAlignment="1" applyProtection="1">
      <alignment vertical="center" textRotation="90"/>
      <protection hidden="1"/>
    </xf>
    <xf numFmtId="0" fontId="15" fillId="0" borderId="2" xfId="0" applyFont="1" applyFill="1" applyBorder="1" applyAlignment="1" applyProtection="1">
      <alignment vertical="center" textRotation="90" wrapText="1"/>
      <protection hidden="1"/>
    </xf>
    <xf numFmtId="0" fontId="43" fillId="2" borderId="1" xfId="0" applyFont="1" applyFill="1" applyBorder="1" applyAlignment="1" applyProtection="1">
      <alignment horizontal="left" vertical="center" wrapText="1"/>
      <protection hidden="1"/>
    </xf>
    <xf numFmtId="0" fontId="44" fillId="2" borderId="1" xfId="0" applyNumberFormat="1" applyFont="1" applyFill="1" applyBorder="1" applyAlignment="1" applyProtection="1">
      <alignment horizontal="center" vertical="center"/>
      <protection hidden="1"/>
    </xf>
    <xf numFmtId="1" fontId="39" fillId="2" borderId="1" xfId="0" applyNumberFormat="1" applyFont="1" applyFill="1" applyBorder="1" applyAlignment="1" applyProtection="1">
      <alignment horizontal="center" vertical="center" wrapText="1"/>
      <protection hidden="1"/>
    </xf>
    <xf numFmtId="2" fontId="43" fillId="2" borderId="1" xfId="0" applyNumberFormat="1" applyFont="1" applyFill="1" applyBorder="1" applyAlignment="1" applyProtection="1">
      <alignment horizontal="left" vertical="center" wrapText="1"/>
      <protection hidden="1"/>
    </xf>
    <xf numFmtId="0" fontId="8" fillId="0" borderId="2" xfId="0" applyFont="1" applyFill="1" applyBorder="1" applyAlignment="1" applyProtection="1">
      <alignment vertical="center" wrapText="1"/>
      <protection hidden="1"/>
    </xf>
    <xf numFmtId="14" fontId="5" fillId="0" borderId="0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4" fillId="0" borderId="0" xfId="0" applyFont="1" applyFill="1" applyAlignment="1" applyProtection="1">
      <alignment horizontal="center" wrapText="1"/>
      <protection hidden="1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15" fillId="0" borderId="2" xfId="0" applyFont="1" applyFill="1" applyBorder="1" applyAlignment="1" applyProtection="1">
      <alignment horizontal="center" vertical="center" textRotation="90"/>
      <protection hidden="1"/>
    </xf>
    <xf numFmtId="0" fontId="15" fillId="0" borderId="2" xfId="0" applyFont="1" applyFill="1" applyBorder="1" applyAlignment="1" applyProtection="1">
      <alignment horizontal="center" vertical="center" textRotation="90" wrapText="1"/>
      <protection hidden="1"/>
    </xf>
    <xf numFmtId="0" fontId="33" fillId="0" borderId="1" xfId="0" applyFont="1" applyFill="1" applyBorder="1" applyAlignment="1" applyProtection="1">
      <alignment horizontal="left" vertical="center" wrapText="1"/>
      <protection hidden="1"/>
    </xf>
    <xf numFmtId="0" fontId="33" fillId="0" borderId="1" xfId="0" applyFont="1" applyFill="1" applyBorder="1" applyAlignment="1" applyProtection="1">
      <alignment horizontal="center" vertical="center" wrapText="1"/>
      <protection hidden="1"/>
    </xf>
    <xf numFmtId="2" fontId="33" fillId="0" borderId="1" xfId="0" applyNumberFormat="1" applyFont="1" applyFill="1" applyBorder="1" applyAlignment="1" applyProtection="1">
      <alignment horizontal="center" vertical="center" wrapText="1"/>
      <protection hidden="1"/>
    </xf>
    <xf numFmtId="1" fontId="33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33" fillId="0" borderId="1" xfId="0" applyNumberFormat="1" applyFont="1" applyFill="1" applyBorder="1" applyAlignment="1" applyProtection="1">
      <alignment horizontal="center" vertical="center"/>
      <protection hidden="1"/>
    </xf>
    <xf numFmtId="0" fontId="42" fillId="0" borderId="1" xfId="0" applyNumberFormat="1" applyFont="1" applyFill="1" applyBorder="1" applyAlignment="1" applyProtection="1">
      <alignment horizontal="center" vertical="center"/>
      <protection hidden="1"/>
    </xf>
    <xf numFmtId="0" fontId="42" fillId="0" borderId="1" xfId="0" applyFont="1" applyFill="1" applyBorder="1" applyAlignment="1" applyProtection="1">
      <alignment horizontal="left" vertical="center" wrapText="1"/>
      <protection hidden="1"/>
    </xf>
    <xf numFmtId="2" fontId="42" fillId="0" borderId="1" xfId="0" applyNumberFormat="1" applyFont="1" applyFill="1" applyBorder="1" applyAlignment="1" applyProtection="1">
      <alignment horizontal="left" vertical="center" wrapText="1"/>
      <protection hidden="1"/>
    </xf>
    <xf numFmtId="0" fontId="42" fillId="0" borderId="1" xfId="0" applyFont="1" applyFill="1" applyBorder="1" applyAlignment="1" applyProtection="1">
      <alignment horizontal="center" vertical="center" wrapText="1"/>
      <protection hidden="1"/>
    </xf>
    <xf numFmtId="2" fontId="42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43" fillId="2" borderId="1" xfId="0" applyFont="1" applyFill="1" applyBorder="1" applyAlignment="1" applyProtection="1">
      <alignment vertical="center" wrapText="1"/>
      <protection hidden="1"/>
    </xf>
    <xf numFmtId="0" fontId="42" fillId="0" borderId="1" xfId="0" applyFont="1" applyFill="1" applyBorder="1" applyAlignment="1" applyProtection="1">
      <alignment vertical="center" wrapText="1"/>
      <protection hidden="1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8" fillId="11" borderId="1" xfId="0" applyFont="1" applyFill="1" applyBorder="1" applyAlignment="1" applyProtection="1">
      <alignment horizontal="left" vertical="center" wrapText="1"/>
      <protection hidden="1"/>
    </xf>
    <xf numFmtId="0" fontId="8" fillId="11" borderId="1" xfId="0" applyFont="1" applyFill="1" applyBorder="1" applyAlignment="1" applyProtection="1">
      <alignment horizontal="center" vertical="center" wrapText="1"/>
      <protection hidden="1"/>
    </xf>
    <xf numFmtId="0" fontId="46" fillId="2" borderId="1" xfId="0" applyNumberFormat="1" applyFont="1" applyFill="1" applyBorder="1" applyAlignment="1" applyProtection="1">
      <alignment horizontal="center" vertical="center"/>
      <protection hidden="1"/>
    </xf>
    <xf numFmtId="2" fontId="40" fillId="11" borderId="1" xfId="0" applyNumberFormat="1" applyFont="1" applyFill="1" applyBorder="1" applyAlignment="1" applyProtection="1">
      <alignment horizontal="center" vertical="center" wrapText="1"/>
      <protection hidden="1"/>
    </xf>
    <xf numFmtId="2" fontId="8" fillId="11" borderId="1" xfId="0" applyNumberFormat="1" applyFont="1" applyFill="1" applyBorder="1" applyAlignment="1" applyProtection="1">
      <alignment horizontal="center" vertical="center" wrapText="1"/>
      <protection hidden="1"/>
    </xf>
    <xf numFmtId="0" fontId="47" fillId="11" borderId="1" xfId="0" applyNumberFormat="1" applyFont="1" applyFill="1" applyBorder="1" applyAlignment="1" applyProtection="1">
      <alignment horizontal="center" vertical="center"/>
      <protection hidden="1"/>
    </xf>
    <xf numFmtId="1" fontId="8" fillId="11" borderId="1" xfId="0" applyNumberFormat="1" applyFont="1" applyFill="1" applyBorder="1" applyAlignment="1" applyProtection="1">
      <alignment horizontal="center" vertical="center" wrapText="1"/>
      <protection hidden="1"/>
    </xf>
    <xf numFmtId="2" fontId="42" fillId="11" borderId="1" xfId="0" applyNumberFormat="1" applyFont="1" applyFill="1" applyBorder="1" applyAlignment="1" applyProtection="1">
      <alignment horizontal="center" vertical="center" wrapText="1"/>
      <protection hidden="1"/>
    </xf>
    <xf numFmtId="0" fontId="42" fillId="11" borderId="1" xfId="0" applyNumberFormat="1" applyFont="1" applyFill="1" applyBorder="1" applyAlignment="1" applyProtection="1">
      <alignment horizontal="center" vertical="center"/>
      <protection hidden="1"/>
    </xf>
    <xf numFmtId="1" fontId="42" fillId="11" borderId="1" xfId="0" applyNumberFormat="1" applyFont="1" applyFill="1" applyBorder="1" applyAlignment="1" applyProtection="1">
      <alignment horizontal="center" vertical="center" wrapText="1"/>
      <protection hidden="1"/>
    </xf>
    <xf numFmtId="0" fontId="40" fillId="11" borderId="1" xfId="0" applyNumberFormat="1" applyFont="1" applyFill="1" applyBorder="1" applyAlignment="1" applyProtection="1">
      <alignment horizontal="center" vertical="center"/>
      <protection hidden="1"/>
    </xf>
    <xf numFmtId="0" fontId="47" fillId="0" borderId="1" xfId="0" applyNumberFormat="1" applyFont="1" applyFill="1" applyBorder="1" applyAlignment="1" applyProtection="1">
      <alignment horizontal="center" vertical="center"/>
      <protection hidden="1"/>
    </xf>
    <xf numFmtId="0" fontId="40" fillId="0" borderId="1" xfId="0" applyNumberFormat="1" applyFont="1" applyFill="1" applyBorder="1" applyAlignment="1" applyProtection="1">
      <alignment horizontal="center" vertical="center"/>
      <protection hidden="1"/>
    </xf>
    <xf numFmtId="0" fontId="6" fillId="0" borderId="1" xfId="0" applyFont="1" applyFill="1" applyBorder="1" applyAlignment="1" applyProtection="1">
      <alignment horizontal="left" vertical="center" wrapText="1"/>
      <protection hidden="1"/>
    </xf>
    <xf numFmtId="164" fontId="6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15" fillId="0" borderId="1" xfId="0" applyFont="1" applyFill="1" applyBorder="1" applyAlignment="1" applyProtection="1">
      <alignment vertical="center" textRotation="90"/>
      <protection hidden="1"/>
    </xf>
    <xf numFmtId="2" fontId="40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48" fillId="0" borderId="2" xfId="0" applyFont="1" applyFill="1" applyBorder="1" applyAlignment="1" applyProtection="1">
      <alignment vertical="center" textRotation="90" wrapText="1"/>
      <protection hidden="1"/>
    </xf>
    <xf numFmtId="0" fontId="40" fillId="0" borderId="6" xfId="0" applyFont="1" applyFill="1" applyBorder="1" applyAlignment="1" applyProtection="1">
      <alignment horizontal="left" vertical="center" wrapText="1"/>
      <protection hidden="1"/>
    </xf>
    <xf numFmtId="0" fontId="40" fillId="0" borderId="6" xfId="0" applyFont="1" applyFill="1" applyBorder="1" applyAlignment="1" applyProtection="1">
      <alignment horizontal="center" vertical="center" wrapText="1"/>
      <protection hidden="1"/>
    </xf>
    <xf numFmtId="0" fontId="40" fillId="0" borderId="2" xfId="0" applyFont="1" applyFill="1" applyBorder="1" applyAlignment="1" applyProtection="1">
      <alignment horizontal="center" vertical="center" wrapText="1"/>
      <protection hidden="1"/>
    </xf>
    <xf numFmtId="2" fontId="40" fillId="0" borderId="6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Border="1" applyAlignment="1" applyProtection="1">
      <alignment vertical="center"/>
      <protection hidden="1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2" fontId="5" fillId="5" borderId="1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5" fillId="5" borderId="1" xfId="0" applyNumberFormat="1" applyFont="1" applyFill="1" applyBorder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/>
      <protection hidden="1"/>
    </xf>
    <xf numFmtId="14" fontId="5" fillId="0" borderId="0" xfId="0" applyNumberFormat="1" applyFont="1" applyBorder="1" applyAlignment="1" applyProtection="1">
      <alignment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Border="1" applyAlignment="1" applyProtection="1">
      <alignment vertical="center"/>
      <protection hidden="1"/>
    </xf>
    <xf numFmtId="0" fontId="11" fillId="0" borderId="0" xfId="0" applyFont="1" applyFill="1" applyBorder="1" applyAlignment="1" applyProtection="1">
      <alignment horizontal="center" vertical="center"/>
      <protection hidden="1"/>
    </xf>
    <xf numFmtId="14" fontId="5" fillId="0" borderId="0" xfId="0" applyNumberFormat="1" applyFont="1" applyFill="1" applyBorder="1" applyAlignment="1" applyProtection="1">
      <alignment vertical="center"/>
      <protection hidden="1"/>
    </xf>
    <xf numFmtId="0" fontId="5" fillId="0" borderId="7" xfId="0" applyNumberFormat="1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Fill="1" applyBorder="1" applyAlignment="1">
      <alignment vertical="center"/>
    </xf>
    <xf numFmtId="0" fontId="3" fillId="8" borderId="1" xfId="0" applyFont="1" applyFill="1" applyBorder="1" applyAlignment="1">
      <alignment horizontal="center" vertical="center" wrapText="1"/>
    </xf>
    <xf numFmtId="165" fontId="5" fillId="8" borderId="1" xfId="0" applyNumberFormat="1" applyFont="1" applyFill="1" applyBorder="1" applyAlignment="1" applyProtection="1">
      <alignment horizontal="center" vertical="center"/>
      <protection hidden="1"/>
    </xf>
    <xf numFmtId="165" fontId="5" fillId="11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 applyProtection="1">
      <alignment horizontal="center" vertical="center" wrapText="1"/>
      <protection hidden="1"/>
    </xf>
    <xf numFmtId="0" fontId="5" fillId="11" borderId="3" xfId="0" applyNumberFormat="1" applyFont="1" applyFill="1" applyBorder="1" applyAlignment="1" applyProtection="1">
      <alignment horizontal="center"/>
      <protection hidden="1"/>
    </xf>
    <xf numFmtId="0" fontId="5" fillId="11" borderId="3" xfId="0" applyNumberFormat="1" applyFont="1" applyFill="1" applyBorder="1" applyAlignment="1" applyProtection="1">
      <alignment horizontal="left"/>
      <protection hidden="1"/>
    </xf>
    <xf numFmtId="0" fontId="21" fillId="11" borderId="0" xfId="0" applyFont="1" applyFill="1" applyBorder="1" applyAlignment="1">
      <alignment vertical="center"/>
    </xf>
    <xf numFmtId="0" fontId="21" fillId="11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165" fontId="5" fillId="7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 applyProtection="1">
      <alignment vertical="center" wrapText="1"/>
      <protection hidden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165" fontId="5" fillId="0" borderId="0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/>
      <protection hidden="1"/>
    </xf>
    <xf numFmtId="2" fontId="6" fillId="5" borderId="5" xfId="0" applyNumberFormat="1" applyFont="1" applyFill="1" applyBorder="1" applyAlignment="1" applyProtection="1">
      <alignment horizontal="center" vertical="center"/>
      <protection hidden="1"/>
    </xf>
    <xf numFmtId="2" fontId="30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/>
      <protection hidden="1"/>
    </xf>
    <xf numFmtId="0" fontId="15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 applyProtection="1">
      <alignment vertical="center"/>
      <protection locked="0"/>
    </xf>
    <xf numFmtId="0" fontId="5" fillId="0" borderId="0" xfId="0" applyFont="1" applyProtection="1">
      <protection locked="0"/>
    </xf>
    <xf numFmtId="0" fontId="21" fillId="10" borderId="10" xfId="0" applyFont="1" applyFill="1" applyBorder="1" applyAlignment="1" applyProtection="1">
      <alignment vertical="center"/>
      <protection hidden="1"/>
    </xf>
    <xf numFmtId="0" fontId="21" fillId="10" borderId="15" xfId="0" applyFont="1" applyFill="1" applyBorder="1" applyAlignment="1" applyProtection="1">
      <alignment vertical="center"/>
      <protection hidden="1"/>
    </xf>
    <xf numFmtId="165" fontId="5" fillId="0" borderId="0" xfId="0" applyNumberFormat="1" applyFont="1" applyFill="1" applyBorder="1" applyAlignment="1">
      <alignment vertical="center"/>
    </xf>
    <xf numFmtId="165" fontId="5" fillId="16" borderId="1" xfId="0" applyNumberFormat="1" applyFont="1" applyFill="1" applyBorder="1" applyAlignment="1" applyProtection="1">
      <alignment horizontal="center" vertical="center"/>
      <protection hidden="1"/>
    </xf>
    <xf numFmtId="165" fontId="5" fillId="11" borderId="1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vertical="center" wrapText="1"/>
    </xf>
    <xf numFmtId="2" fontId="49" fillId="5" borderId="1" xfId="0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 wrapText="1"/>
      <protection hidden="1"/>
    </xf>
    <xf numFmtId="0" fontId="6" fillId="0" borderId="0" xfId="0" applyFont="1" applyFill="1" applyBorder="1" applyAlignment="1" applyProtection="1">
      <alignment horizontal="left" vertical="center" wrapText="1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164" fontId="6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2" xfId="0" applyFont="1" applyFill="1" applyBorder="1" applyAlignment="1" applyProtection="1">
      <alignment horizontal="center" vertical="center"/>
      <protection hidden="1"/>
    </xf>
    <xf numFmtId="0" fontId="11" fillId="0" borderId="0" xfId="0" applyFont="1" applyBorder="1" applyAlignment="1" applyProtection="1">
      <alignment horizontal="center" vertical="center"/>
      <protection hidden="1"/>
    </xf>
    <xf numFmtId="0" fontId="5" fillId="21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7" fillId="0" borderId="1" xfId="0" applyFont="1" applyFill="1" applyBorder="1" applyAlignment="1" applyProtection="1">
      <alignment horizontal="center" vertical="center" wrapText="1"/>
      <protection hidden="1"/>
    </xf>
    <xf numFmtId="1" fontId="58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58" fillId="0" borderId="1" xfId="0" applyFont="1" applyFill="1" applyBorder="1" applyAlignment="1" applyProtection="1">
      <alignment vertical="center" wrapText="1"/>
      <protection hidden="1"/>
    </xf>
    <xf numFmtId="0" fontId="58" fillId="0" borderId="1" xfId="0" applyFont="1" applyFill="1" applyBorder="1" applyAlignment="1" applyProtection="1">
      <alignment horizontal="center" vertical="center" wrapText="1"/>
      <protection hidden="1"/>
    </xf>
    <xf numFmtId="1" fontId="58" fillId="0" borderId="1" xfId="0" applyNumberFormat="1" applyFont="1" applyFill="1" applyBorder="1" applyAlignment="1" applyProtection="1">
      <alignment horizontal="center" vertical="center" wrapText="1"/>
      <protection hidden="1"/>
    </xf>
    <xf numFmtId="1" fontId="57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61" fillId="0" borderId="0" xfId="0" applyFont="1" applyAlignment="1" applyProtection="1">
      <alignment horizontal="center"/>
      <protection hidden="1"/>
    </xf>
    <xf numFmtId="0" fontId="8" fillId="0" borderId="14" xfId="0" applyFont="1" applyFill="1" applyBorder="1" applyAlignment="1" applyProtection="1">
      <alignment horizontal="left" vertical="center" wrapText="1"/>
      <protection hidden="1"/>
    </xf>
    <xf numFmtId="0" fontId="8" fillId="0" borderId="14" xfId="0" applyFont="1" applyFill="1" applyBorder="1" applyAlignment="1" applyProtection="1">
      <alignment horizontal="center" vertical="center" wrapText="1"/>
      <protection hidden="1"/>
    </xf>
    <xf numFmtId="164" fontId="6" fillId="0" borderId="14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14" xfId="0" applyFont="1" applyFill="1" applyBorder="1" applyAlignment="1" applyProtection="1">
      <alignment horizontal="center" vertical="center" wrapText="1"/>
      <protection hidden="1"/>
    </xf>
    <xf numFmtId="0" fontId="6" fillId="0" borderId="14" xfId="0" applyFont="1" applyFill="1" applyBorder="1" applyAlignment="1" applyProtection="1">
      <alignment horizontal="left" vertical="center" wrapText="1"/>
      <protection hidden="1"/>
    </xf>
    <xf numFmtId="0" fontId="57" fillId="0" borderId="0" xfId="0" applyFont="1" applyAlignment="1" applyProtection="1">
      <alignment wrapText="1"/>
      <protection hidden="1"/>
    </xf>
    <xf numFmtId="0" fontId="57" fillId="0" borderId="1" xfId="0" applyFont="1" applyFill="1" applyBorder="1" applyAlignment="1" applyProtection="1">
      <alignment vertical="center" wrapText="1"/>
      <protection hidden="1"/>
    </xf>
    <xf numFmtId="0" fontId="64" fillId="0" borderId="0" xfId="0" applyFont="1" applyAlignment="1" applyProtection="1">
      <alignment horizontal="center" vertical="center"/>
      <protection hidden="1"/>
    </xf>
    <xf numFmtId="0" fontId="64" fillId="0" borderId="0" xfId="0" applyFont="1" applyAlignment="1">
      <alignment vertical="center"/>
    </xf>
    <xf numFmtId="2" fontId="9" fillId="22" borderId="1" xfId="0" applyNumberFormat="1" applyFont="1" applyFill="1" applyBorder="1" applyAlignment="1" applyProtection="1">
      <alignment horizontal="center" vertical="center"/>
      <protection hidden="1"/>
    </xf>
    <xf numFmtId="2" fontId="23" fillId="12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8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56" fillId="16" borderId="1" xfId="0" applyFont="1" applyFill="1" applyBorder="1" applyAlignment="1">
      <alignment horizontal="center" vertical="center"/>
    </xf>
    <xf numFmtId="0" fontId="56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wrapText="1"/>
      <protection hidden="1"/>
    </xf>
    <xf numFmtId="165" fontId="5" fillId="16" borderId="1" xfId="0" applyNumberFormat="1" applyFont="1" applyFill="1" applyBorder="1" applyAlignment="1" applyProtection="1">
      <alignment horizontal="center" vertical="center"/>
      <protection locked="0"/>
    </xf>
    <xf numFmtId="165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5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14" fillId="0" borderId="0" xfId="0" applyFont="1" applyBorder="1" applyAlignment="1" applyProtection="1">
      <alignment horizontal="left" vertical="center"/>
      <protection hidden="1"/>
    </xf>
    <xf numFmtId="0" fontId="3" fillId="5" borderId="0" xfId="0" applyFont="1" applyFill="1" applyBorder="1" applyAlignment="1">
      <alignment horizontal="center" vertical="center"/>
    </xf>
    <xf numFmtId="0" fontId="64" fillId="0" borderId="0" xfId="0" applyFont="1" applyFill="1" applyBorder="1" applyAlignment="1" applyProtection="1">
      <alignment horizontal="center"/>
      <protection hidden="1"/>
    </xf>
    <xf numFmtId="0" fontId="64" fillId="0" borderId="3" xfId="0" applyFont="1" applyBorder="1" applyAlignment="1" applyProtection="1">
      <alignment horizontal="center"/>
      <protection hidden="1"/>
    </xf>
    <xf numFmtId="0" fontId="64" fillId="0" borderId="1" xfId="0" applyFont="1" applyFill="1" applyBorder="1" applyAlignment="1" applyProtection="1">
      <alignment horizontal="center"/>
      <protection hidden="1"/>
    </xf>
    <xf numFmtId="165" fontId="5" fillId="0" borderId="0" xfId="0" applyNumberFormat="1" applyFont="1" applyAlignment="1">
      <alignment vertical="center"/>
    </xf>
    <xf numFmtId="165" fontId="64" fillId="0" borderId="1" xfId="0" applyNumberFormat="1" applyFont="1" applyBorder="1" applyAlignment="1" applyProtection="1">
      <alignment vertical="center"/>
      <protection locked="0"/>
    </xf>
    <xf numFmtId="0" fontId="64" fillId="0" borderId="1" xfId="0" applyFont="1" applyBorder="1" applyAlignment="1" applyProtection="1">
      <alignment vertical="center"/>
      <protection locked="0"/>
    </xf>
    <xf numFmtId="2" fontId="64" fillId="0" borderId="1" xfId="0" applyNumberFormat="1" applyFont="1" applyBorder="1" applyAlignment="1" applyProtection="1">
      <alignment vertical="center"/>
      <protection locked="0"/>
    </xf>
    <xf numFmtId="0" fontId="64" fillId="0" borderId="14" xfId="0" applyFont="1" applyBorder="1" applyAlignment="1" applyProtection="1">
      <alignment vertical="center"/>
      <protection locked="0"/>
    </xf>
    <xf numFmtId="0" fontId="64" fillId="0" borderId="0" xfId="0" applyFont="1" applyAlignment="1" applyProtection="1">
      <protection hidden="1"/>
    </xf>
    <xf numFmtId="2" fontId="5" fillId="5" borderId="0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2" fontId="70" fillId="0" borderId="1" xfId="0" applyNumberFormat="1" applyFont="1" applyFill="1" applyBorder="1" applyAlignment="1" applyProtection="1">
      <alignment horizontal="center" vertical="center" wrapText="1"/>
      <protection hidden="1"/>
    </xf>
    <xf numFmtId="2" fontId="5" fillId="0" borderId="0" xfId="0" applyNumberFormat="1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>
      <alignment vertical="center"/>
    </xf>
    <xf numFmtId="0" fontId="37" fillId="11" borderId="1" xfId="0" applyFont="1" applyFill="1" applyBorder="1" applyAlignment="1">
      <alignment vertical="center"/>
    </xf>
    <xf numFmtId="0" fontId="3" fillId="9" borderId="5" xfId="0" applyFont="1" applyFill="1" applyBorder="1" applyAlignment="1">
      <alignment horizontal="center" vertical="center"/>
    </xf>
    <xf numFmtId="0" fontId="14" fillId="0" borderId="0" xfId="0" applyFont="1" applyBorder="1" applyAlignment="1" applyProtection="1">
      <alignment horizontal="center" vertical="center"/>
      <protection hidden="1"/>
    </xf>
    <xf numFmtId="0" fontId="3" fillId="5" borderId="5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41" fillId="0" borderId="0" xfId="0" applyFont="1" applyBorder="1" applyAlignment="1" applyProtection="1">
      <alignment horizontal="center" vertical="center"/>
      <protection hidden="1"/>
    </xf>
    <xf numFmtId="165" fontId="5" fillId="11" borderId="3" xfId="0" applyNumberFormat="1" applyFont="1" applyFill="1" applyBorder="1" applyAlignment="1" applyProtection="1">
      <alignment horizontal="center" vertical="center"/>
      <protection locked="0"/>
    </xf>
    <xf numFmtId="0" fontId="3" fillId="0" borderId="7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0" fontId="15" fillId="3" borderId="0" xfId="0" applyFont="1" applyFill="1" applyBorder="1" applyAlignment="1" applyProtection="1">
      <alignment horizontal="center" vertical="center"/>
      <protection hidden="1"/>
    </xf>
    <xf numFmtId="0" fontId="15" fillId="17" borderId="12" xfId="0" applyFont="1" applyFill="1" applyBorder="1" applyAlignment="1" applyProtection="1">
      <alignment horizontal="center" vertical="center"/>
      <protection hidden="1"/>
    </xf>
    <xf numFmtId="0" fontId="15" fillId="12" borderId="12" xfId="0" applyFont="1" applyFill="1" applyBorder="1" applyAlignment="1" applyProtection="1">
      <alignment horizontal="center" vertical="center"/>
      <protection hidden="1"/>
    </xf>
    <xf numFmtId="0" fontId="25" fillId="0" borderId="0" xfId="0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right" vertical="center"/>
      <protection hidden="1"/>
    </xf>
    <xf numFmtId="0" fontId="15" fillId="0" borderId="0" xfId="0" applyFont="1" applyBorder="1" applyAlignment="1" applyProtection="1">
      <alignment vertical="center"/>
      <protection hidden="1"/>
    </xf>
    <xf numFmtId="0" fontId="6" fillId="3" borderId="1" xfId="0" applyFont="1" applyFill="1" applyBorder="1" applyAlignment="1" applyProtection="1">
      <alignment horizontal="center" vertical="center" wrapText="1"/>
      <protection hidden="1"/>
    </xf>
    <xf numFmtId="164" fontId="6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3" fillId="0" borderId="2" xfId="0" applyFont="1" applyBorder="1" applyAlignment="1" applyProtection="1">
      <alignment horizontal="left" vertical="center"/>
      <protection hidden="1"/>
    </xf>
    <xf numFmtId="0" fontId="31" fillId="0" borderId="0" xfId="0" applyFont="1" applyFill="1" applyAlignment="1" applyProtection="1">
      <alignment horizontal="center" vertical="center"/>
      <protection hidden="1"/>
    </xf>
    <xf numFmtId="0" fontId="19" fillId="0" borderId="0" xfId="0" applyFont="1" applyBorder="1" applyAlignment="1" applyProtection="1">
      <alignment horizontal="center" vertical="center"/>
      <protection hidden="1"/>
    </xf>
    <xf numFmtId="0" fontId="15" fillId="0" borderId="6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 wrapText="1"/>
    </xf>
    <xf numFmtId="0" fontId="37" fillId="11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left" vertical="center"/>
      <protection locked="0"/>
    </xf>
    <xf numFmtId="0" fontId="3" fillId="0" borderId="1" xfId="0" applyFont="1" applyBorder="1" applyAlignment="1">
      <alignment horizontal="center" vertical="center"/>
    </xf>
    <xf numFmtId="0" fontId="15" fillId="3" borderId="0" xfId="0" applyFont="1" applyFill="1" applyBorder="1" applyAlignment="1" applyProtection="1">
      <alignment horizontal="center" vertical="center"/>
      <protection hidden="1"/>
    </xf>
    <xf numFmtId="0" fontId="25" fillId="0" borderId="0" xfId="0" applyFont="1" applyBorder="1" applyAlignment="1" applyProtection="1">
      <alignment horizontal="center" vertical="center"/>
      <protection hidden="1"/>
    </xf>
    <xf numFmtId="0" fontId="6" fillId="3" borderId="1" xfId="0" applyFont="1" applyFill="1" applyBorder="1" applyAlignment="1" applyProtection="1">
      <alignment horizontal="center" vertical="center" wrapText="1"/>
      <protection hidden="1"/>
    </xf>
    <xf numFmtId="164" fontId="6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9" fillId="0" borderId="0" xfId="0" applyFont="1" applyBorder="1" applyAlignment="1" applyProtection="1">
      <alignment horizontal="center" vertical="center"/>
      <protection hidden="1"/>
    </xf>
    <xf numFmtId="0" fontId="58" fillId="13" borderId="16" xfId="0" applyFont="1" applyFill="1" applyBorder="1" applyAlignment="1" applyProtection="1">
      <alignment horizontal="center" vertical="center" shrinkToFit="1"/>
      <protection hidden="1"/>
    </xf>
    <xf numFmtId="0" fontId="58" fillId="13" borderId="16" xfId="0" applyFont="1" applyFill="1" applyBorder="1" applyAlignment="1" applyProtection="1">
      <alignment horizontal="left" vertical="center" shrinkToFit="1"/>
      <protection hidden="1"/>
    </xf>
    <xf numFmtId="0" fontId="58" fillId="13" borderId="17" xfId="0" applyFont="1" applyFill="1" applyBorder="1" applyAlignment="1" applyProtection="1">
      <alignment horizontal="left" vertical="center" shrinkToFit="1"/>
      <protection hidden="1"/>
    </xf>
    <xf numFmtId="0" fontId="58" fillId="13" borderId="17" xfId="0" applyFont="1" applyFill="1" applyBorder="1" applyAlignment="1" applyProtection="1">
      <alignment horizontal="center" vertical="center" shrinkToFit="1"/>
      <protection hidden="1"/>
    </xf>
    <xf numFmtId="2" fontId="58" fillId="13" borderId="17" xfId="0" applyNumberFormat="1" applyFont="1" applyFill="1" applyBorder="1" applyAlignment="1" applyProtection="1">
      <alignment horizontal="center" vertical="center" shrinkToFit="1"/>
      <protection hidden="1"/>
    </xf>
    <xf numFmtId="1" fontId="58" fillId="13" borderId="18" xfId="0" applyNumberFormat="1" applyFont="1" applyFill="1" applyBorder="1" applyAlignment="1" applyProtection="1">
      <alignment horizontal="center" vertical="center" shrinkToFit="1"/>
      <protection hidden="1"/>
    </xf>
    <xf numFmtId="1" fontId="58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8" fillId="0" borderId="0" xfId="0" applyFont="1" applyAlignment="1" applyProtection="1">
      <alignment shrinkToFit="1"/>
      <protection hidden="1"/>
    </xf>
    <xf numFmtId="1" fontId="58" fillId="0" borderId="3" xfId="0" applyNumberFormat="1" applyFont="1" applyFill="1" applyBorder="1" applyAlignment="1" applyProtection="1">
      <alignment horizontal="center" vertical="center" shrinkToFit="1"/>
      <protection hidden="1"/>
    </xf>
    <xf numFmtId="1" fontId="58" fillId="0" borderId="6" xfId="0" applyNumberFormat="1" applyFont="1" applyFill="1" applyBorder="1" applyAlignment="1" applyProtection="1">
      <alignment horizontal="center" vertical="center" shrinkToFit="1"/>
      <protection hidden="1"/>
    </xf>
    <xf numFmtId="1" fontId="58" fillId="2" borderId="0" xfId="0" applyNumberFormat="1" applyFont="1" applyFill="1" applyBorder="1" applyAlignment="1" applyProtection="1">
      <alignment horizontal="center" vertical="center" shrinkToFit="1"/>
      <protection hidden="1"/>
    </xf>
    <xf numFmtId="0" fontId="58" fillId="0" borderId="1" xfId="0" applyFont="1" applyFill="1" applyBorder="1" applyAlignment="1" applyProtection="1">
      <alignment vertical="center" shrinkToFit="1"/>
      <protection hidden="1"/>
    </xf>
    <xf numFmtId="0" fontId="58" fillId="0" borderId="1" xfId="0" applyFont="1" applyFill="1" applyBorder="1" applyAlignment="1" applyProtection="1">
      <alignment horizontal="center" vertical="center" shrinkToFit="1"/>
      <protection hidden="1"/>
    </xf>
    <xf numFmtId="2" fontId="70" fillId="0" borderId="1" xfId="0" applyNumberFormat="1" applyFont="1" applyFill="1" applyBorder="1" applyAlignment="1" applyProtection="1">
      <alignment horizontal="center" vertical="center" shrinkToFit="1"/>
      <protection hidden="1"/>
    </xf>
    <xf numFmtId="1" fontId="58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57" fillId="0" borderId="1" xfId="0" applyFont="1" applyFill="1" applyBorder="1" applyAlignment="1" applyProtection="1">
      <alignment horizontal="center" vertical="center" shrinkToFit="1"/>
      <protection hidden="1"/>
    </xf>
    <xf numFmtId="1" fontId="62" fillId="0" borderId="0" xfId="0" applyNumberFormat="1" applyFont="1" applyFill="1" applyBorder="1" applyAlignment="1" applyProtection="1">
      <alignment horizontal="center" vertical="center" shrinkToFit="1"/>
      <protection hidden="1"/>
    </xf>
    <xf numFmtId="166" fontId="58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64" fillId="0" borderId="0" xfId="0" applyFont="1" applyAlignment="1" applyProtection="1">
      <alignment horizontal="center"/>
      <protection hidden="1"/>
    </xf>
    <xf numFmtId="165" fontId="5" fillId="0" borderId="3" xfId="0" applyNumberFormat="1" applyFont="1" applyFill="1" applyBorder="1" applyAlignment="1" applyProtection="1">
      <alignment horizontal="center" vertical="center"/>
      <protection locked="0"/>
    </xf>
    <xf numFmtId="0" fontId="3" fillId="0" borderId="13" xfId="0" applyFont="1" applyFill="1" applyBorder="1" applyAlignment="1">
      <alignment horizontal="center" vertical="center"/>
    </xf>
    <xf numFmtId="0" fontId="3" fillId="0" borderId="0" xfId="0" applyFont="1" applyFill="1" applyBorder="1" applyAlignment="1" applyProtection="1">
      <alignment horizontal="center" vertical="center" wrapText="1"/>
      <protection hidden="1"/>
    </xf>
    <xf numFmtId="165" fontId="5" fillId="0" borderId="3" xfId="0" applyNumberFormat="1" applyFont="1" applyFill="1" applyBorder="1" applyAlignment="1" applyProtection="1">
      <alignment horizontal="center" vertical="center"/>
      <protection locked="0"/>
    </xf>
    <xf numFmtId="0" fontId="57" fillId="0" borderId="16" xfId="0" applyFont="1" applyFill="1" applyBorder="1" applyAlignment="1" applyProtection="1">
      <alignment horizontal="left" vertical="center" shrinkToFit="1"/>
      <protection hidden="1"/>
    </xf>
    <xf numFmtId="1" fontId="57" fillId="0" borderId="18" xfId="0" applyNumberFormat="1" applyFont="1" applyFill="1" applyBorder="1" applyAlignment="1" applyProtection="1">
      <alignment horizontal="center" vertical="center" shrinkToFit="1"/>
      <protection hidden="1"/>
    </xf>
    <xf numFmtId="1" fontId="57" fillId="0" borderId="0" xfId="0" applyNumberFormat="1" applyFont="1" applyFill="1" applyBorder="1" applyAlignment="1" applyProtection="1">
      <alignment horizontal="center" vertical="center" shrinkToFit="1"/>
      <protection hidden="1"/>
    </xf>
    <xf numFmtId="1" fontId="57" fillId="0" borderId="3" xfId="0" applyNumberFormat="1" applyFont="1" applyFill="1" applyBorder="1" applyAlignment="1" applyProtection="1">
      <alignment horizontal="center" vertical="center" shrinkToFit="1"/>
      <protection hidden="1"/>
    </xf>
    <xf numFmtId="0" fontId="57" fillId="0" borderId="17" xfId="0" applyFont="1" applyFill="1" applyBorder="1" applyAlignment="1" applyProtection="1">
      <alignment horizontal="left" vertical="center" shrinkToFit="1"/>
      <protection hidden="1"/>
    </xf>
    <xf numFmtId="0" fontId="57" fillId="0" borderId="17" xfId="0" applyFont="1" applyFill="1" applyBorder="1" applyAlignment="1" applyProtection="1">
      <alignment horizontal="center" vertical="center" shrinkToFit="1"/>
      <protection hidden="1"/>
    </xf>
    <xf numFmtId="2" fontId="57" fillId="0" borderId="17" xfId="0" applyNumberFormat="1" applyFont="1" applyFill="1" applyBorder="1" applyAlignment="1" applyProtection="1">
      <alignment horizontal="center" vertical="center" shrinkToFit="1"/>
      <protection hidden="1"/>
    </xf>
    <xf numFmtId="0" fontId="57" fillId="0" borderId="0" xfId="0" applyFont="1" applyAlignment="1" applyProtection="1">
      <alignment shrinkToFit="1"/>
      <protection hidden="1"/>
    </xf>
    <xf numFmtId="1" fontId="57" fillId="0" borderId="6" xfId="0" applyNumberFormat="1" applyFont="1" applyFill="1" applyBorder="1" applyAlignment="1" applyProtection="1">
      <alignment horizontal="center" vertical="center" shrinkToFit="1"/>
      <protection hidden="1"/>
    </xf>
    <xf numFmtId="0" fontId="57" fillId="0" borderId="1" xfId="0" applyFont="1" applyFill="1" applyBorder="1" applyAlignment="1" applyProtection="1">
      <alignment vertical="center" shrinkToFit="1"/>
      <protection hidden="1"/>
    </xf>
    <xf numFmtId="0" fontId="4" fillId="0" borderId="0" xfId="0" applyFont="1" applyAlignment="1" applyProtection="1">
      <alignment shrinkToFit="1"/>
      <protection hidden="1"/>
    </xf>
    <xf numFmtId="0" fontId="4" fillId="0" borderId="0" xfId="0" applyFont="1" applyFill="1" applyBorder="1" applyAlignment="1" applyProtection="1">
      <alignment shrinkToFit="1"/>
      <protection hidden="1"/>
    </xf>
    <xf numFmtId="0" fontId="4" fillId="0" borderId="0" xfId="0" applyFont="1" applyBorder="1" applyAlignment="1" applyProtection="1">
      <alignment shrinkToFit="1"/>
      <protection hidden="1"/>
    </xf>
    <xf numFmtId="0" fontId="15" fillId="0" borderId="6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64" fillId="0" borderId="1" xfId="0" applyFont="1" applyFill="1" applyBorder="1" applyAlignment="1" applyProtection="1">
      <alignment horizontal="left"/>
      <protection hidden="1"/>
    </xf>
    <xf numFmtId="0" fontId="71" fillId="0" borderId="0" xfId="15" applyFont="1" applyAlignment="1" applyProtection="1">
      <alignment horizontal="center" vertical="center" wrapText="1"/>
      <protection hidden="1"/>
    </xf>
    <xf numFmtId="0" fontId="73" fillId="0" borderId="0" xfId="15" applyFont="1" applyAlignment="1" applyProtection="1">
      <alignment horizontal="center" vertical="center" wrapText="1"/>
      <protection hidden="1"/>
    </xf>
    <xf numFmtId="0" fontId="75" fillId="0" borderId="0" xfId="15" applyFont="1" applyAlignment="1" applyProtection="1">
      <alignment horizontal="center" vertical="center" wrapText="1"/>
      <protection hidden="1"/>
    </xf>
    <xf numFmtId="0" fontId="76" fillId="0" borderId="0" xfId="15" applyFont="1" applyAlignment="1" applyProtection="1">
      <alignment horizontal="center" vertical="center" wrapText="1"/>
      <protection hidden="1"/>
    </xf>
    <xf numFmtId="0" fontId="66" fillId="23" borderId="31" xfId="15" applyFont="1" applyFill="1" applyBorder="1" applyAlignment="1" applyProtection="1">
      <alignment horizontal="right" vertical="center" wrapText="1"/>
      <protection hidden="1"/>
    </xf>
    <xf numFmtId="0" fontId="0" fillId="0" borderId="0" xfId="0" applyFill="1" applyBorder="1"/>
    <xf numFmtId="0" fontId="76" fillId="0" borderId="0" xfId="15" applyFont="1" applyFill="1" applyBorder="1" applyAlignment="1" applyProtection="1">
      <alignment horizontal="center" vertical="center" wrapText="1"/>
      <protection hidden="1"/>
    </xf>
    <xf numFmtId="0" fontId="9" fillId="0" borderId="0" xfId="15" applyFont="1" applyFill="1" applyBorder="1" applyAlignment="1" applyProtection="1">
      <alignment horizontal="center" vertical="center" wrapText="1"/>
      <protection hidden="1"/>
    </xf>
    <xf numFmtId="0" fontId="73" fillId="25" borderId="0" xfId="15" applyFont="1" applyFill="1" applyAlignment="1" applyProtection="1">
      <alignment horizontal="center" vertical="center" wrapText="1"/>
      <protection hidden="1"/>
    </xf>
    <xf numFmtId="0" fontId="75" fillId="25" borderId="0" xfId="15" applyFont="1" applyFill="1" applyAlignment="1" applyProtection="1">
      <alignment horizontal="center" vertical="center" wrapText="1"/>
      <protection hidden="1"/>
    </xf>
    <xf numFmtId="0" fontId="73" fillId="11" borderId="0" xfId="15" applyFont="1" applyFill="1" applyAlignment="1" applyProtection="1">
      <alignment horizontal="center" vertical="center" wrapText="1"/>
      <protection hidden="1"/>
    </xf>
    <xf numFmtId="0" fontId="76" fillId="11" borderId="0" xfId="15" applyFont="1" applyFill="1" applyBorder="1" applyAlignment="1" applyProtection="1">
      <alignment horizontal="center" vertical="center" wrapText="1"/>
      <protection hidden="1"/>
    </xf>
    <xf numFmtId="0" fontId="76" fillId="11" borderId="0" xfId="15" applyFont="1" applyFill="1" applyAlignment="1" applyProtection="1">
      <alignment horizontal="center" vertical="center" wrapText="1"/>
      <protection hidden="1"/>
    </xf>
    <xf numFmtId="0" fontId="75" fillId="11" borderId="0" xfId="15" applyFont="1" applyFill="1" applyAlignment="1" applyProtection="1">
      <alignment horizontal="center" vertical="center" wrapText="1"/>
      <protection hidden="1"/>
    </xf>
    <xf numFmtId="0" fontId="71" fillId="11" borderId="0" xfId="15" applyFont="1" applyFill="1" applyAlignment="1" applyProtection="1">
      <alignment horizontal="center" vertical="center" wrapText="1"/>
      <protection hidden="1"/>
    </xf>
    <xf numFmtId="0" fontId="73" fillId="11" borderId="0" xfId="15" applyFont="1" applyFill="1" applyBorder="1" applyAlignment="1" applyProtection="1">
      <alignment horizontal="center" vertical="center" wrapText="1"/>
      <protection hidden="1"/>
    </xf>
    <xf numFmtId="0" fontId="76" fillId="16" borderId="0" xfId="15" applyFont="1" applyFill="1" applyAlignment="1" applyProtection="1">
      <alignment horizontal="center" vertical="center" wrapText="1"/>
      <protection hidden="1"/>
    </xf>
    <xf numFmtId="0" fontId="5" fillId="16" borderId="11" xfId="0" applyFont="1" applyFill="1" applyBorder="1"/>
    <xf numFmtId="0" fontId="5" fillId="16" borderId="8" xfId="0" applyFont="1" applyFill="1" applyBorder="1"/>
    <xf numFmtId="0" fontId="5" fillId="16" borderId="0" xfId="0" applyFont="1" applyFill="1" applyBorder="1"/>
    <xf numFmtId="0" fontId="5" fillId="16" borderId="7" xfId="0" applyFont="1" applyFill="1" applyBorder="1"/>
    <xf numFmtId="0" fontId="5" fillId="16" borderId="9" xfId="0" applyFont="1" applyFill="1" applyBorder="1"/>
    <xf numFmtId="0" fontId="5" fillId="16" borderId="2" xfId="0" applyFont="1" applyFill="1" applyBorder="1"/>
    <xf numFmtId="0" fontId="5" fillId="16" borderId="15" xfId="0" applyFont="1" applyFill="1" applyBorder="1"/>
    <xf numFmtId="0" fontId="5" fillId="0" borderId="11" xfId="0" applyFont="1" applyBorder="1"/>
    <xf numFmtId="0" fontId="5" fillId="0" borderId="0" xfId="0" applyFont="1" applyBorder="1" applyAlignment="1">
      <alignment vertical="top" wrapText="1"/>
    </xf>
    <xf numFmtId="0" fontId="5" fillId="0" borderId="8" xfId="0" applyFont="1" applyBorder="1"/>
    <xf numFmtId="0" fontId="5" fillId="0" borderId="0" xfId="0" applyFont="1" applyBorder="1" applyAlignment="1"/>
    <xf numFmtId="0" fontId="5" fillId="0" borderId="0" xfId="0" applyFont="1" applyBorder="1"/>
    <xf numFmtId="0" fontId="5" fillId="0" borderId="7" xfId="0" applyFont="1" applyBorder="1"/>
    <xf numFmtId="0" fontId="5" fillId="0" borderId="0" xfId="0" applyFont="1" applyBorder="1" applyAlignment="1">
      <alignment wrapText="1"/>
    </xf>
    <xf numFmtId="0" fontId="5" fillId="0" borderId="9" xfId="0" applyFont="1" applyBorder="1"/>
    <xf numFmtId="0" fontId="5" fillId="0" borderId="2" xfId="0" applyFont="1" applyBorder="1"/>
    <xf numFmtId="0" fontId="5" fillId="0" borderId="15" xfId="0" applyFont="1" applyBorder="1"/>
    <xf numFmtId="0" fontId="5" fillId="16" borderId="14" xfId="0" applyFont="1" applyFill="1" applyBorder="1"/>
    <xf numFmtId="0" fontId="5" fillId="16" borderId="10" xfId="0" applyFont="1" applyFill="1" applyBorder="1"/>
    <xf numFmtId="0" fontId="5" fillId="0" borderId="14" xfId="0" applyFont="1" applyBorder="1"/>
    <xf numFmtId="0" fontId="5" fillId="0" borderId="10" xfId="0" applyFont="1" applyBorder="1"/>
    <xf numFmtId="0" fontId="5" fillId="16" borderId="0" xfId="0" applyFont="1" applyFill="1"/>
    <xf numFmtId="0" fontId="80" fillId="0" borderId="0" xfId="15" applyFont="1" applyBorder="1" applyAlignment="1" applyProtection="1">
      <alignment vertical="center"/>
      <protection hidden="1"/>
    </xf>
    <xf numFmtId="0" fontId="60" fillId="0" borderId="0" xfId="0" applyFont="1" applyAlignment="1">
      <alignment vertical="center"/>
    </xf>
    <xf numFmtId="0" fontId="13" fillId="0" borderId="32" xfId="0" applyFont="1" applyFill="1" applyBorder="1" applyAlignment="1" applyProtection="1">
      <alignment horizontal="left" vertical="center"/>
      <protection hidden="1"/>
    </xf>
    <xf numFmtId="0" fontId="65" fillId="0" borderId="32" xfId="0" applyFont="1" applyFill="1" applyBorder="1" applyAlignment="1" applyProtection="1">
      <alignment vertical="center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5" fillId="11" borderId="3" xfId="0" applyNumberFormat="1" applyFont="1" applyFill="1" applyBorder="1" applyAlignment="1" applyProtection="1">
      <alignment horizontal="center" vertical="center"/>
      <protection hidden="1"/>
    </xf>
    <xf numFmtId="0" fontId="5" fillId="11" borderId="3" xfId="0" applyNumberFormat="1" applyFont="1" applyFill="1" applyBorder="1" applyAlignment="1" applyProtection="1">
      <alignment horizontal="left" vertical="center"/>
      <protection hidden="1"/>
    </xf>
    <xf numFmtId="0" fontId="64" fillId="0" borderId="1" xfId="0" applyFont="1" applyBorder="1" applyAlignment="1" applyProtection="1">
      <alignment horizontal="center" vertical="center"/>
      <protection hidden="1"/>
    </xf>
    <xf numFmtId="0" fontId="64" fillId="0" borderId="0" xfId="0" applyFont="1" applyFill="1" applyBorder="1" applyAlignment="1" applyProtection="1">
      <alignment horizontal="center" vertical="center"/>
      <protection hidden="1"/>
    </xf>
    <xf numFmtId="0" fontId="64" fillId="0" borderId="3" xfId="0" applyFont="1" applyBorder="1" applyAlignment="1" applyProtection="1">
      <alignment horizontal="center" vertical="center"/>
      <protection hidden="1"/>
    </xf>
    <xf numFmtId="0" fontId="64" fillId="0" borderId="1" xfId="0" applyFont="1" applyFill="1" applyBorder="1" applyAlignment="1" applyProtection="1">
      <alignment horizontal="center" vertical="center"/>
      <protection hidden="1"/>
    </xf>
    <xf numFmtId="0" fontId="14" fillId="0" borderId="0" xfId="0" applyFont="1" applyBorder="1" applyAlignment="1" applyProtection="1">
      <protection hidden="1"/>
    </xf>
    <xf numFmtId="0" fontId="38" fillId="16" borderId="1" xfId="0" applyFont="1" applyFill="1" applyBorder="1" applyAlignment="1" applyProtection="1">
      <alignment horizontal="center" vertical="center" shrinkToFit="1"/>
      <protection locked="0"/>
    </xf>
    <xf numFmtId="0" fontId="38" fillId="0" borderId="1" xfId="0" applyFont="1" applyFill="1" applyBorder="1" applyAlignment="1" applyProtection="1">
      <alignment horizontal="center" vertical="center" shrinkToFit="1"/>
      <protection locked="0"/>
    </xf>
    <xf numFmtId="0" fontId="38" fillId="11" borderId="1" xfId="0" applyFont="1" applyFill="1" applyBorder="1" applyAlignment="1" applyProtection="1">
      <alignment horizontal="center" vertical="center" shrinkToFit="1"/>
      <protection locked="0"/>
    </xf>
    <xf numFmtId="0" fontId="56" fillId="16" borderId="1" xfId="0" applyFont="1" applyFill="1" applyBorder="1" applyAlignment="1" applyProtection="1">
      <alignment horizontal="center" vertical="center"/>
      <protection hidden="1"/>
    </xf>
    <xf numFmtId="0" fontId="56" fillId="0" borderId="1" xfId="0" applyFont="1" applyFill="1" applyBorder="1" applyAlignment="1" applyProtection="1">
      <alignment horizontal="center" vertical="center"/>
      <protection hidden="1"/>
    </xf>
    <xf numFmtId="0" fontId="38" fillId="16" borderId="1" xfId="0" applyFont="1" applyFill="1" applyBorder="1" applyAlignment="1" applyProtection="1">
      <alignment horizontal="center" vertical="center" shrinkToFit="1"/>
      <protection hidden="1"/>
    </xf>
    <xf numFmtId="0" fontId="38" fillId="11" borderId="1" xfId="0" applyFont="1" applyFill="1" applyBorder="1" applyAlignment="1" applyProtection="1">
      <alignment horizontal="center" vertical="center" shrinkToFit="1"/>
      <protection hidden="1"/>
    </xf>
    <xf numFmtId="0" fontId="38" fillId="0" borderId="1" xfId="0" applyFont="1" applyFill="1" applyBorder="1" applyAlignment="1" applyProtection="1">
      <alignment horizontal="center" vertical="center" shrinkToFit="1"/>
      <protection hidden="1"/>
    </xf>
    <xf numFmtId="0" fontId="52" fillId="0" borderId="0" xfId="14" applyAlignment="1">
      <alignment vertical="center"/>
    </xf>
    <xf numFmtId="0" fontId="5" fillId="0" borderId="0" xfId="0" applyFont="1"/>
    <xf numFmtId="0" fontId="52" fillId="0" borderId="0" xfId="14"/>
    <xf numFmtId="0" fontId="5" fillId="0" borderId="0" xfId="0" applyFont="1" applyFill="1" applyAlignment="1" applyProtection="1">
      <alignment vertical="center"/>
      <protection locked="0"/>
    </xf>
    <xf numFmtId="0" fontId="5" fillId="0" borderId="0" xfId="0" applyFont="1" applyBorder="1" applyAlignment="1">
      <alignment vertical="center" wrapText="1"/>
    </xf>
    <xf numFmtId="2" fontId="62" fillId="13" borderId="17" xfId="0" applyNumberFormat="1" applyFont="1" applyFill="1" applyBorder="1" applyAlignment="1" applyProtection="1">
      <alignment horizontal="center" vertical="center" shrinkToFit="1"/>
      <protection hidden="1"/>
    </xf>
    <xf numFmtId="0" fontId="5" fillId="27" borderId="3" xfId="0" applyNumberFormat="1" applyFont="1" applyFill="1" applyBorder="1" applyAlignment="1">
      <alignment horizontal="left"/>
    </xf>
    <xf numFmtId="0" fontId="5" fillId="27" borderId="3" xfId="0" applyNumberFormat="1" applyFont="1" applyFill="1" applyBorder="1" applyAlignment="1">
      <alignment horizontal="center"/>
    </xf>
    <xf numFmtId="165" fontId="5" fillId="27" borderId="1" xfId="0" applyNumberFormat="1" applyFont="1" applyFill="1" applyBorder="1" applyAlignment="1">
      <alignment horizontal="center"/>
    </xf>
    <xf numFmtId="165" fontId="6" fillId="27" borderId="1" xfId="0" applyNumberFormat="1" applyFont="1" applyFill="1" applyBorder="1" applyAlignment="1">
      <alignment horizontal="center"/>
    </xf>
    <xf numFmtId="0" fontId="5" fillId="27" borderId="1" xfId="0" applyNumberFormat="1" applyFont="1" applyFill="1" applyBorder="1" applyAlignment="1">
      <alignment horizontal="center"/>
    </xf>
    <xf numFmtId="0" fontId="54" fillId="19" borderId="33" xfId="0" applyFont="1" applyFill="1" applyBorder="1" applyAlignment="1" applyProtection="1">
      <alignment horizontal="center" vertical="center" wrapText="1"/>
      <protection hidden="1"/>
    </xf>
    <xf numFmtId="0" fontId="54" fillId="19" borderId="33" xfId="0" applyFont="1" applyFill="1" applyBorder="1" applyAlignment="1" applyProtection="1">
      <alignment horizontal="center" vertical="center" wrapText="1"/>
      <protection hidden="1"/>
    </xf>
    <xf numFmtId="0" fontId="9" fillId="20" borderId="27" xfId="0" applyFont="1" applyFill="1" applyBorder="1" applyAlignment="1" applyProtection="1">
      <alignment horizontal="center" vertical="center" wrapText="1"/>
      <protection hidden="1"/>
    </xf>
    <xf numFmtId="2" fontId="40" fillId="0" borderId="17" xfId="0" applyNumberFormat="1" applyFont="1" applyFill="1" applyBorder="1" applyAlignment="1" applyProtection="1">
      <alignment horizontal="center" vertical="center" shrinkToFit="1"/>
      <protection hidden="1"/>
    </xf>
    <xf numFmtId="167" fontId="58" fillId="0" borderId="1" xfId="0" applyNumberFormat="1" applyFont="1" applyFill="1" applyBorder="1" applyAlignment="1" applyProtection="1">
      <alignment vertical="center" shrinkToFit="1"/>
      <protection hidden="1"/>
    </xf>
    <xf numFmtId="168" fontId="58" fillId="0" borderId="1" xfId="0" applyNumberFormat="1" applyFont="1" applyFill="1" applyBorder="1" applyAlignment="1" applyProtection="1">
      <alignment vertical="center" shrinkToFit="1"/>
      <protection hidden="1"/>
    </xf>
    <xf numFmtId="0" fontId="79" fillId="16" borderId="0" xfId="0" applyFont="1" applyFill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5" fillId="0" borderId="7" xfId="0" applyFont="1" applyBorder="1" applyAlignment="1">
      <alignment horizontal="left"/>
    </xf>
    <xf numFmtId="0" fontId="5" fillId="16" borderId="14" xfId="0" applyFont="1" applyFill="1" applyBorder="1"/>
    <xf numFmtId="0" fontId="5" fillId="16" borderId="0" xfId="0" applyFont="1" applyFill="1"/>
    <xf numFmtId="0" fontId="5" fillId="16" borderId="0" xfId="0" applyFont="1" applyFill="1" applyBorder="1"/>
    <xf numFmtId="0" fontId="5" fillId="16" borderId="7" xfId="0" applyFont="1" applyFill="1" applyBorder="1"/>
    <xf numFmtId="0" fontId="3" fillId="16" borderId="0" xfId="0" applyFont="1" applyFill="1" applyBorder="1"/>
    <xf numFmtId="0" fontId="3" fillId="16" borderId="7" xfId="0" applyFont="1" applyFill="1" applyBorder="1"/>
    <xf numFmtId="0" fontId="23" fillId="0" borderId="0" xfId="0" applyFont="1" applyBorder="1" applyAlignment="1">
      <alignment horizontal="left"/>
    </xf>
    <xf numFmtId="0" fontId="23" fillId="0" borderId="7" xfId="0" applyFont="1" applyBorder="1" applyAlignment="1">
      <alignment horizontal="left"/>
    </xf>
    <xf numFmtId="0" fontId="5" fillId="0" borderId="14" xfId="0" applyFont="1" applyBorder="1" applyAlignment="1">
      <alignment horizontal="left"/>
    </xf>
    <xf numFmtId="0" fontId="5" fillId="0" borderId="10" xfId="0" applyFont="1" applyBorder="1" applyAlignment="1">
      <alignment horizontal="left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top" wrapText="1"/>
    </xf>
    <xf numFmtId="0" fontId="5" fillId="0" borderId="0" xfId="0" applyFont="1" applyBorder="1" applyAlignment="1">
      <alignment horizontal="center" wrapText="1"/>
    </xf>
    <xf numFmtId="0" fontId="5" fillId="16" borderId="14" xfId="0" applyFont="1" applyFill="1" applyBorder="1" applyAlignment="1">
      <alignment horizontal="left"/>
    </xf>
    <xf numFmtId="0" fontId="5" fillId="16" borderId="10" xfId="0" applyFont="1" applyFill="1" applyBorder="1" applyAlignment="1">
      <alignment horizontal="left"/>
    </xf>
    <xf numFmtId="0" fontId="21" fillId="24" borderId="0" xfId="0" applyFont="1" applyFill="1" applyAlignment="1">
      <alignment horizontal="center" vertical="center"/>
    </xf>
    <xf numFmtId="0" fontId="5" fillId="0" borderId="0" xfId="0" applyFont="1"/>
    <xf numFmtId="0" fontId="71" fillId="16" borderId="0" xfId="15" applyFont="1" applyFill="1" applyAlignment="1" applyProtection="1">
      <alignment horizontal="center" vertical="center" wrapText="1"/>
      <protection hidden="1"/>
    </xf>
    <xf numFmtId="0" fontId="14" fillId="11" borderId="0" xfId="0" applyFont="1" applyFill="1" applyBorder="1" applyAlignment="1" applyProtection="1">
      <alignment horizontal="right"/>
      <protection hidden="1"/>
    </xf>
    <xf numFmtId="0" fontId="72" fillId="9" borderId="0" xfId="15" applyFont="1" applyFill="1" applyAlignment="1" applyProtection="1">
      <alignment horizontal="center" vertical="center" wrapText="1"/>
      <protection hidden="1"/>
    </xf>
    <xf numFmtId="0" fontId="74" fillId="23" borderId="30" xfId="15" applyFont="1" applyFill="1" applyBorder="1" applyAlignment="1" applyProtection="1">
      <alignment horizontal="center" vertical="center" wrapText="1"/>
      <protection hidden="1"/>
    </xf>
    <xf numFmtId="0" fontId="74" fillId="23" borderId="0" xfId="15" applyFont="1" applyFill="1" applyBorder="1" applyAlignment="1" applyProtection="1">
      <alignment horizontal="center" vertical="center" wrapText="1"/>
      <protection hidden="1"/>
    </xf>
    <xf numFmtId="0" fontId="77" fillId="4" borderId="0" xfId="15" applyFont="1" applyFill="1" applyBorder="1" applyAlignment="1" applyProtection="1">
      <alignment horizontal="left" vertical="center" wrapText="1"/>
      <protection locked="0"/>
    </xf>
    <xf numFmtId="0" fontId="71" fillId="9" borderId="0" xfId="15" applyFont="1" applyFill="1" applyBorder="1" applyAlignment="1" applyProtection="1">
      <alignment horizontal="center" vertical="center" wrapText="1"/>
      <protection hidden="1"/>
    </xf>
    <xf numFmtId="0" fontId="3" fillId="9" borderId="1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2" fillId="9" borderId="0" xfId="0" applyFont="1" applyFill="1" applyBorder="1" applyAlignment="1">
      <alignment horizontal="center" vertical="center" wrapText="1"/>
    </xf>
    <xf numFmtId="0" fontId="12" fillId="9" borderId="0" xfId="0" applyFont="1" applyFill="1" applyBorder="1" applyAlignment="1">
      <alignment horizontal="center" vertical="center"/>
    </xf>
    <xf numFmtId="0" fontId="64" fillId="9" borderId="0" xfId="0" applyFont="1" applyFill="1" applyBorder="1" applyAlignment="1">
      <alignment horizontal="center"/>
    </xf>
    <xf numFmtId="0" fontId="64" fillId="9" borderId="32" xfId="0" applyFont="1" applyFill="1" applyBorder="1" applyAlignment="1">
      <alignment horizontal="center"/>
    </xf>
    <xf numFmtId="14" fontId="67" fillId="0" borderId="32" xfId="0" applyNumberFormat="1" applyFont="1" applyFill="1" applyBorder="1" applyAlignment="1" applyProtection="1">
      <alignment horizontal="right" vertical="center"/>
      <protection hidden="1"/>
    </xf>
    <xf numFmtId="0" fontId="3" fillId="9" borderId="1" xfId="0" applyFont="1" applyFill="1" applyBorder="1" applyAlignment="1">
      <alignment horizontal="center" vertical="center" wrapText="1"/>
    </xf>
    <xf numFmtId="0" fontId="19" fillId="0" borderId="0" xfId="0" applyFont="1" applyBorder="1" applyAlignment="1" applyProtection="1">
      <alignment horizontal="right" vertical="center"/>
      <protection hidden="1"/>
    </xf>
    <xf numFmtId="0" fontId="14" fillId="0" borderId="0" xfId="0" applyFont="1" applyBorder="1" applyAlignment="1" applyProtection="1">
      <alignment horizontal="center" vertical="center"/>
      <protection hidden="1"/>
    </xf>
    <xf numFmtId="0" fontId="22" fillId="10" borderId="6" xfId="0" applyFont="1" applyFill="1" applyBorder="1" applyAlignment="1" applyProtection="1">
      <alignment horizontal="center" vertical="center" wrapText="1"/>
      <protection locked="0"/>
    </xf>
    <xf numFmtId="0" fontId="22" fillId="10" borderId="3" xfId="0" applyFont="1" applyFill="1" applyBorder="1" applyAlignment="1" applyProtection="1">
      <alignment horizontal="center" vertical="center" wrapText="1"/>
      <protection locked="0"/>
    </xf>
    <xf numFmtId="0" fontId="22" fillId="10" borderId="14" xfId="0" applyFont="1" applyFill="1" applyBorder="1" applyAlignment="1" applyProtection="1">
      <alignment horizontal="center" vertical="center" wrapText="1"/>
      <protection locked="0"/>
    </xf>
    <xf numFmtId="0" fontId="22" fillId="10" borderId="10" xfId="0" applyFont="1" applyFill="1" applyBorder="1" applyAlignment="1" applyProtection="1">
      <alignment horizontal="center" vertical="center" wrapText="1"/>
      <protection locked="0"/>
    </xf>
    <xf numFmtId="0" fontId="6" fillId="16" borderId="1" xfId="0" applyFont="1" applyFill="1" applyBorder="1" applyAlignment="1">
      <alignment horizontal="center" vertical="center" wrapText="1"/>
    </xf>
    <xf numFmtId="0" fontId="33" fillId="8" borderId="1" xfId="0" applyFont="1" applyFill="1" applyBorder="1" applyAlignment="1">
      <alignment horizontal="center" vertical="center" wrapText="1"/>
    </xf>
    <xf numFmtId="0" fontId="33" fillId="8" borderId="1" xfId="0" applyFont="1" applyFill="1" applyBorder="1" applyAlignment="1">
      <alignment horizontal="center" vertical="center"/>
    </xf>
    <xf numFmtId="0" fontId="51" fillId="9" borderId="11" xfId="0" applyFont="1" applyFill="1" applyBorder="1" applyAlignment="1" applyProtection="1">
      <alignment horizontal="left" vertical="center"/>
      <protection hidden="1"/>
    </xf>
    <xf numFmtId="0" fontId="51" fillId="9" borderId="14" xfId="0" applyFont="1" applyFill="1" applyBorder="1" applyAlignment="1" applyProtection="1">
      <alignment horizontal="left" vertical="center"/>
      <protection hidden="1"/>
    </xf>
    <xf numFmtId="0" fontId="51" fillId="8" borderId="9" xfId="0" applyFont="1" applyFill="1" applyBorder="1" applyAlignment="1" applyProtection="1">
      <alignment horizontal="left" vertical="center"/>
      <protection hidden="1"/>
    </xf>
    <xf numFmtId="0" fontId="51" fillId="8" borderId="2" xfId="0" applyFont="1" applyFill="1" applyBorder="1" applyAlignment="1" applyProtection="1">
      <alignment horizontal="left" vertical="center"/>
      <protection hidden="1"/>
    </xf>
    <xf numFmtId="0" fontId="64" fillId="0" borderId="1" xfId="0" applyFont="1" applyFill="1" applyBorder="1" applyAlignment="1" applyProtection="1">
      <alignment horizontal="left" vertical="center"/>
      <protection hidden="1"/>
    </xf>
    <xf numFmtId="0" fontId="64" fillId="0" borderId="0" xfId="0" applyFont="1" applyAlignment="1" applyProtection="1">
      <alignment horizontal="center" vertical="center"/>
      <protection hidden="1"/>
    </xf>
    <xf numFmtId="2" fontId="64" fillId="0" borderId="1" xfId="0" applyNumberFormat="1" applyFont="1" applyBorder="1" applyAlignment="1" applyProtection="1">
      <alignment horizontal="center" vertical="center"/>
      <protection locked="0"/>
    </xf>
    <xf numFmtId="0" fontId="64" fillId="0" borderId="14" xfId="0" applyFont="1" applyBorder="1" applyAlignment="1" applyProtection="1">
      <alignment horizontal="center" vertical="center"/>
      <protection locked="0"/>
    </xf>
    <xf numFmtId="0" fontId="56" fillId="16" borderId="12" xfId="0" applyFont="1" applyFill="1" applyBorder="1" applyAlignment="1">
      <alignment horizontal="center" vertical="center"/>
    </xf>
    <xf numFmtId="0" fontId="56" fillId="16" borderId="3" xfId="0" applyFont="1" applyFill="1" applyBorder="1" applyAlignment="1">
      <alignment horizontal="center" vertical="center"/>
    </xf>
    <xf numFmtId="0" fontId="81" fillId="10" borderId="4" xfId="0" applyFont="1" applyFill="1" applyBorder="1" applyAlignment="1">
      <alignment horizontal="center" vertical="center" wrapText="1"/>
    </xf>
    <xf numFmtId="0" fontId="81" fillId="10" borderId="13" xfId="0" applyFont="1" applyFill="1" applyBorder="1" applyAlignment="1">
      <alignment horizontal="center" vertical="center" wrapText="1"/>
    </xf>
    <xf numFmtId="0" fontId="81" fillId="10" borderId="5" xfId="0" applyFont="1" applyFill="1" applyBorder="1" applyAlignment="1">
      <alignment horizontal="center" vertical="center" wrapText="1"/>
    </xf>
    <xf numFmtId="165" fontId="5" fillId="16" borderId="12" xfId="0" applyNumberFormat="1" applyFont="1" applyFill="1" applyBorder="1" applyAlignment="1" applyProtection="1">
      <alignment horizontal="center" vertical="center"/>
      <protection locked="0"/>
    </xf>
    <xf numFmtId="165" fontId="5" fillId="16" borderId="3" xfId="0" applyNumberFormat="1" applyFont="1" applyFill="1" applyBorder="1" applyAlignment="1" applyProtection="1">
      <alignment horizontal="center" vertical="center"/>
      <protection locked="0"/>
    </xf>
    <xf numFmtId="165" fontId="5" fillId="0" borderId="12" xfId="0" applyNumberFormat="1" applyFont="1" applyFill="1" applyBorder="1" applyAlignment="1" applyProtection="1">
      <alignment horizontal="center" vertical="center"/>
      <protection locked="0"/>
    </xf>
    <xf numFmtId="165" fontId="5" fillId="0" borderId="3" xfId="0" applyNumberFormat="1" applyFont="1" applyFill="1" applyBorder="1" applyAlignment="1" applyProtection="1">
      <alignment horizontal="center" vertical="center"/>
      <protection locked="0"/>
    </xf>
    <xf numFmtId="0" fontId="68" fillId="0" borderId="12" xfId="0" applyFont="1" applyFill="1" applyBorder="1" applyAlignment="1" applyProtection="1">
      <alignment horizontal="center" vertical="center" shrinkToFit="1"/>
      <protection locked="0"/>
    </xf>
    <xf numFmtId="0" fontId="68" fillId="0" borderId="3" xfId="0" applyFont="1" applyFill="1" applyBorder="1" applyAlignment="1" applyProtection="1">
      <alignment horizontal="center" vertical="center" shrinkToFit="1"/>
      <protection locked="0"/>
    </xf>
    <xf numFmtId="0" fontId="68" fillId="16" borderId="12" xfId="0" applyFont="1" applyFill="1" applyBorder="1" applyAlignment="1" applyProtection="1">
      <alignment horizontal="center" vertical="center" shrinkToFit="1"/>
      <protection locked="0"/>
    </xf>
    <xf numFmtId="0" fontId="68" fillId="16" borderId="3" xfId="0" applyFont="1" applyFill="1" applyBorder="1" applyAlignment="1" applyProtection="1">
      <alignment horizontal="center" vertical="center" shrinkToFit="1"/>
      <protection locked="0"/>
    </xf>
    <xf numFmtId="0" fontId="68" fillId="0" borderId="12" xfId="0" applyFont="1" applyFill="1" applyBorder="1" applyAlignment="1" applyProtection="1">
      <alignment horizontal="center" vertical="center" wrapText="1"/>
      <protection locked="0"/>
    </xf>
    <xf numFmtId="0" fontId="68" fillId="0" borderId="3" xfId="0" applyFont="1" applyFill="1" applyBorder="1" applyAlignment="1" applyProtection="1">
      <alignment horizontal="center" vertical="center" wrapText="1"/>
      <protection locked="0"/>
    </xf>
    <xf numFmtId="0" fontId="68" fillId="16" borderId="12" xfId="0" applyFont="1" applyFill="1" applyBorder="1" applyAlignment="1" applyProtection="1">
      <alignment horizontal="center" vertical="center" wrapText="1"/>
      <protection locked="0"/>
    </xf>
    <xf numFmtId="0" fontId="68" fillId="16" borderId="3" xfId="0" applyFont="1" applyFill="1" applyBorder="1" applyAlignment="1" applyProtection="1">
      <alignment horizontal="center" vertical="center" wrapText="1"/>
      <protection locked="0"/>
    </xf>
    <xf numFmtId="0" fontId="50" fillId="18" borderId="12" xfId="0" applyFont="1" applyFill="1" applyBorder="1" applyAlignment="1">
      <alignment horizontal="center" vertical="center"/>
    </xf>
    <xf numFmtId="0" fontId="50" fillId="18" borderId="3" xfId="0" applyFont="1" applyFill="1" applyBorder="1" applyAlignment="1">
      <alignment horizontal="center" vertical="center"/>
    </xf>
    <xf numFmtId="165" fontId="5" fillId="0" borderId="12" xfId="0" applyNumberFormat="1" applyFont="1" applyFill="1" applyBorder="1" applyAlignment="1" applyProtection="1">
      <alignment horizontal="center" vertical="center"/>
      <protection hidden="1"/>
    </xf>
    <xf numFmtId="165" fontId="5" fillId="0" borderId="3" xfId="0" applyNumberFormat="1" applyFont="1" applyFill="1" applyBorder="1" applyAlignment="1" applyProtection="1">
      <alignment horizontal="center" vertical="center"/>
      <protection hidden="1"/>
    </xf>
    <xf numFmtId="165" fontId="5" fillId="16" borderId="12" xfId="0" applyNumberFormat="1" applyFont="1" applyFill="1" applyBorder="1" applyAlignment="1" applyProtection="1">
      <alignment horizontal="center" vertical="center"/>
      <protection hidden="1"/>
    </xf>
    <xf numFmtId="165" fontId="5" fillId="16" borderId="3" xfId="0" applyNumberFormat="1" applyFont="1" applyFill="1" applyBorder="1" applyAlignment="1" applyProtection="1">
      <alignment horizontal="center" vertical="center"/>
      <protection hidden="1"/>
    </xf>
    <xf numFmtId="165" fontId="5" fillId="11" borderId="12" xfId="0" applyNumberFormat="1" applyFont="1" applyFill="1" applyBorder="1" applyAlignment="1" applyProtection="1">
      <alignment horizontal="center" vertical="center"/>
      <protection locked="0"/>
    </xf>
    <xf numFmtId="165" fontId="5" fillId="11" borderId="3" xfId="0" applyNumberFormat="1" applyFont="1" applyFill="1" applyBorder="1" applyAlignment="1" applyProtection="1">
      <alignment horizontal="center" vertical="center"/>
      <protection locked="0"/>
    </xf>
    <xf numFmtId="0" fontId="64" fillId="0" borderId="1" xfId="0" applyFont="1" applyBorder="1" applyAlignment="1" applyProtection="1">
      <alignment horizontal="center" vertical="center"/>
      <protection locked="0"/>
    </xf>
    <xf numFmtId="165" fontId="64" fillId="0" borderId="1" xfId="0" applyNumberFormat="1" applyFont="1" applyBorder="1" applyAlignment="1" applyProtection="1">
      <alignment horizontal="center" vertical="center"/>
      <protection locked="0"/>
    </xf>
    <xf numFmtId="14" fontId="5" fillId="0" borderId="0" xfId="0" applyNumberFormat="1" applyFont="1" applyBorder="1" applyAlignment="1" applyProtection="1">
      <alignment horizontal="right" vertical="center"/>
      <protection hidden="1"/>
    </xf>
    <xf numFmtId="0" fontId="44" fillId="26" borderId="11" xfId="0" applyFont="1" applyFill="1" applyBorder="1" applyAlignment="1" applyProtection="1">
      <alignment horizontal="center" vertical="center"/>
      <protection hidden="1"/>
    </xf>
    <xf numFmtId="0" fontId="44" fillId="26" borderId="14" xfId="0" applyFont="1" applyFill="1" applyBorder="1" applyAlignment="1" applyProtection="1">
      <alignment horizontal="center" vertical="center"/>
      <protection hidden="1"/>
    </xf>
    <xf numFmtId="0" fontId="44" fillId="26" borderId="9" xfId="0" applyFont="1" applyFill="1" applyBorder="1" applyAlignment="1" applyProtection="1">
      <alignment horizontal="center" vertical="center"/>
      <protection hidden="1"/>
    </xf>
    <xf numFmtId="0" fontId="44" fillId="26" borderId="2" xfId="0" applyFont="1" applyFill="1" applyBorder="1" applyAlignment="1" applyProtection="1">
      <alignment horizontal="center" vertical="center"/>
      <protection hidden="1"/>
    </xf>
    <xf numFmtId="0" fontId="41" fillId="9" borderId="1" xfId="0" applyFont="1" applyFill="1" applyBorder="1" applyAlignment="1">
      <alignment horizontal="center" vertical="center"/>
    </xf>
    <xf numFmtId="0" fontId="68" fillId="16" borderId="11" xfId="0" applyFont="1" applyFill="1" applyBorder="1" applyAlignment="1" applyProtection="1">
      <alignment horizontal="center" vertical="center" shrinkToFit="1"/>
      <protection locked="0"/>
    </xf>
    <xf numFmtId="0" fontId="68" fillId="16" borderId="10" xfId="0" applyFont="1" applyFill="1" applyBorder="1" applyAlignment="1" applyProtection="1">
      <alignment horizontal="center" vertical="center" shrinkToFit="1"/>
      <protection locked="0"/>
    </xf>
    <xf numFmtId="0" fontId="68" fillId="16" borderId="9" xfId="0" applyFont="1" applyFill="1" applyBorder="1" applyAlignment="1" applyProtection="1">
      <alignment horizontal="center" vertical="center" shrinkToFit="1"/>
      <protection locked="0"/>
    </xf>
    <xf numFmtId="0" fontId="68" fillId="16" borderId="15" xfId="0" applyFont="1" applyFill="1" applyBorder="1" applyAlignment="1" applyProtection="1">
      <alignment horizontal="center" vertical="center" shrinkToFit="1"/>
      <protection locked="0"/>
    </xf>
    <xf numFmtId="0" fontId="68" fillId="0" borderId="11" xfId="0" applyFont="1" applyFill="1" applyBorder="1" applyAlignment="1" applyProtection="1">
      <alignment horizontal="center" vertical="center" shrinkToFit="1"/>
      <protection locked="0"/>
    </xf>
    <xf numFmtId="0" fontId="68" fillId="0" borderId="10" xfId="0" applyFont="1" applyFill="1" applyBorder="1" applyAlignment="1" applyProtection="1">
      <alignment horizontal="center" vertical="center" shrinkToFit="1"/>
      <protection locked="0"/>
    </xf>
    <xf numFmtId="0" fontId="68" fillId="0" borderId="9" xfId="0" applyFont="1" applyFill="1" applyBorder="1" applyAlignment="1" applyProtection="1">
      <alignment horizontal="center" vertical="center" shrinkToFit="1"/>
      <protection locked="0"/>
    </xf>
    <xf numFmtId="0" fontId="68" fillId="0" borderId="15" xfId="0" applyFont="1" applyFill="1" applyBorder="1" applyAlignment="1" applyProtection="1">
      <alignment horizontal="center" vertical="center" shrinkToFit="1"/>
      <protection locked="0"/>
    </xf>
    <xf numFmtId="0" fontId="68" fillId="0" borderId="11" xfId="0" applyFont="1" applyFill="1" applyBorder="1" applyAlignment="1" applyProtection="1">
      <alignment horizontal="center" vertical="center"/>
      <protection locked="0"/>
    </xf>
    <xf numFmtId="0" fontId="68" fillId="0" borderId="10" xfId="0" applyFont="1" applyFill="1" applyBorder="1" applyAlignment="1" applyProtection="1">
      <alignment horizontal="center" vertical="center"/>
      <protection locked="0"/>
    </xf>
    <xf numFmtId="0" fontId="68" fillId="0" borderId="9" xfId="0" applyFont="1" applyFill="1" applyBorder="1" applyAlignment="1" applyProtection="1">
      <alignment horizontal="center" vertical="center"/>
      <protection locked="0"/>
    </xf>
    <xf numFmtId="0" fontId="68" fillId="0" borderId="15" xfId="0" applyFont="1" applyFill="1" applyBorder="1" applyAlignment="1" applyProtection="1">
      <alignment horizontal="center" vertical="center"/>
      <protection locked="0"/>
    </xf>
    <xf numFmtId="0" fontId="68" fillId="16" borderId="11" xfId="0" applyFont="1" applyFill="1" applyBorder="1" applyAlignment="1" applyProtection="1">
      <alignment horizontal="center" vertical="center" wrapText="1"/>
      <protection locked="0"/>
    </xf>
    <xf numFmtId="0" fontId="68" fillId="16" borderId="10" xfId="0" applyFont="1" applyFill="1" applyBorder="1" applyAlignment="1" applyProtection="1">
      <alignment horizontal="center" vertical="center" wrapText="1"/>
      <protection locked="0"/>
    </xf>
    <xf numFmtId="0" fontId="68" fillId="16" borderId="9" xfId="0" applyFont="1" applyFill="1" applyBorder="1" applyAlignment="1" applyProtection="1">
      <alignment horizontal="center" vertical="center" wrapText="1"/>
      <protection locked="0"/>
    </xf>
    <xf numFmtId="0" fontId="68" fillId="16" borderId="15" xfId="0" applyFont="1" applyFill="1" applyBorder="1" applyAlignment="1" applyProtection="1">
      <alignment horizontal="center" vertical="center" wrapText="1"/>
      <protection locked="0"/>
    </xf>
    <xf numFmtId="0" fontId="56" fillId="0" borderId="12" xfId="0" applyFont="1" applyFill="1" applyBorder="1" applyAlignment="1">
      <alignment horizontal="center" vertical="center"/>
    </xf>
    <xf numFmtId="0" fontId="56" fillId="0" borderId="3" xfId="0" applyFont="1" applyFill="1" applyBorder="1" applyAlignment="1">
      <alignment horizontal="center" vertical="center"/>
    </xf>
    <xf numFmtId="0" fontId="42" fillId="18" borderId="12" xfId="0" applyFont="1" applyFill="1" applyBorder="1" applyAlignment="1">
      <alignment horizontal="center" vertical="center"/>
    </xf>
    <xf numFmtId="0" fontId="42" fillId="18" borderId="6" xfId="0" applyFont="1" applyFill="1" applyBorder="1" applyAlignment="1">
      <alignment horizontal="center" vertical="center"/>
    </xf>
    <xf numFmtId="0" fontId="42" fillId="18" borderId="3" xfId="0" applyFont="1" applyFill="1" applyBorder="1" applyAlignment="1">
      <alignment horizontal="center" vertical="center"/>
    </xf>
    <xf numFmtId="0" fontId="55" fillId="0" borderId="11" xfId="0" applyFont="1" applyFill="1" applyBorder="1" applyAlignment="1" applyProtection="1">
      <alignment horizontal="center" vertical="center"/>
      <protection locked="0"/>
    </xf>
    <xf numFmtId="0" fontId="55" fillId="0" borderId="14" xfId="0" applyFont="1" applyFill="1" applyBorder="1" applyAlignment="1" applyProtection="1">
      <alignment horizontal="center" vertical="center"/>
      <protection locked="0"/>
    </xf>
    <xf numFmtId="0" fontId="55" fillId="0" borderId="10" xfId="0" applyFont="1" applyFill="1" applyBorder="1" applyAlignment="1" applyProtection="1">
      <alignment horizontal="center" vertical="center"/>
      <protection locked="0"/>
    </xf>
    <xf numFmtId="0" fontId="55" fillId="0" borderId="9" xfId="0" applyFont="1" applyFill="1" applyBorder="1" applyAlignment="1" applyProtection="1">
      <alignment horizontal="center" vertical="center"/>
      <protection locked="0"/>
    </xf>
    <xf numFmtId="0" fontId="55" fillId="0" borderId="2" xfId="0" applyFont="1" applyFill="1" applyBorder="1" applyAlignment="1" applyProtection="1">
      <alignment horizontal="center" vertical="center"/>
      <protection locked="0"/>
    </xf>
    <xf numFmtId="0" fontId="55" fillId="0" borderId="15" xfId="0" applyFont="1" applyFill="1" applyBorder="1" applyAlignment="1" applyProtection="1">
      <alignment horizontal="center" vertical="center"/>
      <protection locked="0"/>
    </xf>
    <xf numFmtId="0" fontId="17" fillId="0" borderId="0" xfId="0" applyFont="1" applyAlignment="1">
      <alignment horizontal="center" vertical="center"/>
    </xf>
    <xf numFmtId="0" fontId="14" fillId="0" borderId="0" xfId="0" applyFont="1" applyBorder="1" applyAlignment="1" applyProtection="1">
      <alignment horizontal="center" vertical="top"/>
      <protection hidden="1"/>
    </xf>
    <xf numFmtId="0" fontId="15" fillId="0" borderId="0" xfId="0" applyFont="1" applyBorder="1" applyAlignment="1" applyProtection="1">
      <alignment horizontal="center" vertical="center"/>
      <protection hidden="1"/>
    </xf>
    <xf numFmtId="2" fontId="5" fillId="0" borderId="14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22" fillId="10" borderId="4" xfId="0" applyFont="1" applyFill="1" applyBorder="1" applyAlignment="1">
      <alignment horizontal="center" vertical="center" wrapText="1"/>
    </xf>
    <xf numFmtId="0" fontId="22" fillId="10" borderId="13" xfId="0" applyFont="1" applyFill="1" applyBorder="1" applyAlignment="1">
      <alignment horizontal="center" vertical="center" wrapText="1"/>
    </xf>
    <xf numFmtId="0" fontId="22" fillId="10" borderId="5" xfId="0" applyFont="1" applyFill="1" applyBorder="1" applyAlignment="1">
      <alignment horizontal="center" vertical="center" wrapText="1"/>
    </xf>
    <xf numFmtId="0" fontId="21" fillId="26" borderId="0" xfId="0" applyFont="1" applyFill="1" applyBorder="1" applyAlignment="1" applyProtection="1">
      <alignment horizontal="center" vertical="center"/>
      <protection hidden="1"/>
    </xf>
    <xf numFmtId="0" fontId="82" fillId="16" borderId="12" xfId="0" applyFont="1" applyFill="1" applyBorder="1" applyAlignment="1">
      <alignment horizontal="center" vertical="center" wrapText="1"/>
    </xf>
    <xf numFmtId="0" fontId="82" fillId="16" borderId="6" xfId="0" applyFont="1" applyFill="1" applyBorder="1" applyAlignment="1">
      <alignment horizontal="center" vertical="center" wrapText="1"/>
    </xf>
    <xf numFmtId="0" fontId="82" fillId="16" borderId="3" xfId="0" applyFont="1" applyFill="1" applyBorder="1" applyAlignment="1">
      <alignment horizontal="center" vertical="center" wrapText="1"/>
    </xf>
    <xf numFmtId="0" fontId="3" fillId="9" borderId="4" xfId="0" applyFont="1" applyFill="1" applyBorder="1" applyAlignment="1">
      <alignment horizontal="center" vertical="center"/>
    </xf>
    <xf numFmtId="0" fontId="3" fillId="9" borderId="13" xfId="0" applyFont="1" applyFill="1" applyBorder="1" applyAlignment="1">
      <alignment horizontal="center" vertical="center"/>
    </xf>
    <xf numFmtId="0" fontId="3" fillId="9" borderId="5" xfId="0" applyFont="1" applyFill="1" applyBorder="1" applyAlignment="1">
      <alignment horizontal="center" vertical="center"/>
    </xf>
    <xf numFmtId="0" fontId="82" fillId="16" borderId="11" xfId="0" applyFont="1" applyFill="1" applyBorder="1" applyAlignment="1">
      <alignment horizontal="center" vertical="center" wrapText="1"/>
    </xf>
    <xf numFmtId="0" fontId="82" fillId="16" borderId="14" xfId="0" applyFont="1" applyFill="1" applyBorder="1" applyAlignment="1">
      <alignment horizontal="center" vertical="center" wrapText="1"/>
    </xf>
    <xf numFmtId="0" fontId="82" fillId="16" borderId="10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/>
    </xf>
    <xf numFmtId="0" fontId="3" fillId="5" borderId="13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42" fillId="0" borderId="12" xfId="0" applyFont="1" applyFill="1" applyBorder="1" applyAlignment="1" applyProtection="1">
      <alignment horizontal="center" vertical="center"/>
      <protection locked="0"/>
    </xf>
    <xf numFmtId="0" fontId="42" fillId="0" borderId="6" xfId="0" applyFont="1" applyFill="1" applyBorder="1" applyAlignment="1" applyProtection="1">
      <alignment horizontal="center" vertical="center"/>
      <protection locked="0"/>
    </xf>
    <xf numFmtId="0" fontId="42" fillId="0" borderId="3" xfId="0" applyFont="1" applyFill="1" applyBorder="1" applyAlignment="1" applyProtection="1">
      <alignment horizontal="center" vertical="center"/>
      <protection locked="0"/>
    </xf>
    <xf numFmtId="0" fontId="50" fillId="18" borderId="1" xfId="0" applyFont="1" applyFill="1" applyBorder="1" applyAlignment="1">
      <alignment horizontal="center" vertical="center"/>
    </xf>
    <xf numFmtId="0" fontId="42" fillId="18" borderId="1" xfId="0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 wrapText="1"/>
    </xf>
    <xf numFmtId="0" fontId="3" fillId="7" borderId="5" xfId="0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/>
    </xf>
    <xf numFmtId="0" fontId="69" fillId="11" borderId="1" xfId="0" applyFont="1" applyFill="1" applyBorder="1" applyAlignment="1">
      <alignment horizontal="center" vertical="center" wrapText="1"/>
    </xf>
    <xf numFmtId="0" fontId="64" fillId="0" borderId="0" xfId="0" applyFont="1" applyAlignment="1" applyProtection="1">
      <alignment horizontal="center"/>
      <protection hidden="1"/>
    </xf>
    <xf numFmtId="0" fontId="68" fillId="16" borderId="1" xfId="0" applyFont="1" applyFill="1" applyBorder="1" applyAlignment="1" applyProtection="1">
      <alignment horizontal="center" vertical="center" shrinkToFit="1"/>
      <protection locked="0"/>
    </xf>
    <xf numFmtId="0" fontId="68" fillId="0" borderId="1" xfId="0" applyFont="1" applyFill="1" applyBorder="1" applyAlignment="1" applyProtection="1">
      <alignment horizontal="center" vertical="center"/>
      <protection locked="0"/>
    </xf>
    <xf numFmtId="0" fontId="68" fillId="16" borderId="1" xfId="0" applyFont="1" applyFill="1" applyBorder="1" applyAlignment="1" applyProtection="1">
      <alignment horizontal="center" vertical="center" wrapText="1"/>
      <protection locked="0"/>
    </xf>
    <xf numFmtId="0" fontId="68" fillId="0" borderId="1" xfId="0" applyFont="1" applyFill="1" applyBorder="1" applyAlignment="1" applyProtection="1">
      <alignment horizontal="center" vertical="center" wrapText="1"/>
      <protection locked="0"/>
    </xf>
    <xf numFmtId="0" fontId="44" fillId="10" borderId="11" xfId="0" applyFont="1" applyFill="1" applyBorder="1" applyAlignment="1" applyProtection="1">
      <alignment horizontal="center" vertical="center"/>
      <protection hidden="1"/>
    </xf>
    <xf numFmtId="0" fontId="44" fillId="10" borderId="14" xfId="0" applyFont="1" applyFill="1" applyBorder="1" applyAlignment="1" applyProtection="1">
      <alignment horizontal="center" vertical="center"/>
      <protection hidden="1"/>
    </xf>
    <xf numFmtId="0" fontId="44" fillId="10" borderId="10" xfId="0" applyFont="1" applyFill="1" applyBorder="1" applyAlignment="1" applyProtection="1">
      <alignment horizontal="center" vertical="center"/>
      <protection hidden="1"/>
    </xf>
    <xf numFmtId="0" fontId="44" fillId="10" borderId="9" xfId="0" applyFont="1" applyFill="1" applyBorder="1" applyAlignment="1" applyProtection="1">
      <alignment horizontal="center" vertical="center"/>
      <protection hidden="1"/>
    </xf>
    <xf numFmtId="0" fontId="44" fillId="10" borderId="2" xfId="0" applyFont="1" applyFill="1" applyBorder="1" applyAlignment="1" applyProtection="1">
      <alignment horizontal="center" vertical="center"/>
      <protection hidden="1"/>
    </xf>
    <xf numFmtId="0" fontId="44" fillId="10" borderId="15" xfId="0" applyFont="1" applyFill="1" applyBorder="1" applyAlignment="1" applyProtection="1">
      <alignment horizontal="center" vertical="center"/>
      <protection hidden="1"/>
    </xf>
    <xf numFmtId="0" fontId="3" fillId="5" borderId="10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68" fillId="0" borderId="1" xfId="0" applyFont="1" applyFill="1" applyBorder="1" applyAlignment="1" applyProtection="1">
      <alignment horizontal="center" vertical="center" shrinkToFit="1"/>
      <protection locked="0"/>
    </xf>
    <xf numFmtId="0" fontId="22" fillId="10" borderId="1" xfId="0" applyFont="1" applyFill="1" applyBorder="1" applyAlignment="1">
      <alignment horizontal="center" vertical="center" wrapText="1"/>
    </xf>
    <xf numFmtId="0" fontId="60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14" fontId="5" fillId="0" borderId="2" xfId="0" applyNumberFormat="1" applyFont="1" applyBorder="1" applyAlignment="1">
      <alignment horizontal="center"/>
    </xf>
    <xf numFmtId="0" fontId="3" fillId="4" borderId="12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54" fillId="19" borderId="33" xfId="0" applyFont="1" applyFill="1" applyBorder="1" applyAlignment="1" applyProtection="1">
      <alignment horizontal="center" vertical="center" wrapText="1"/>
      <protection hidden="1"/>
    </xf>
    <xf numFmtId="0" fontId="9" fillId="20" borderId="27" xfId="0" applyFont="1" applyFill="1" applyBorder="1" applyAlignment="1" applyProtection="1">
      <alignment horizontal="center" vertical="center" wrapText="1"/>
      <protection hidden="1"/>
    </xf>
    <xf numFmtId="0" fontId="54" fillId="19" borderId="28" xfId="0" applyFont="1" applyFill="1" applyBorder="1" applyAlignment="1" applyProtection="1">
      <alignment horizontal="center" vertical="center" wrapText="1"/>
      <protection hidden="1"/>
    </xf>
    <xf numFmtId="0" fontId="54" fillId="19" borderId="29" xfId="0" applyFont="1" applyFill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right" vertical="center"/>
      <protection hidden="1"/>
    </xf>
    <xf numFmtId="164" fontId="54" fillId="19" borderId="22" xfId="0" applyNumberFormat="1" applyFont="1" applyFill="1" applyBorder="1" applyAlignment="1" applyProtection="1">
      <alignment horizontal="center" vertical="center" wrapText="1"/>
      <protection hidden="1"/>
    </xf>
    <xf numFmtId="164" fontId="54" fillId="19" borderId="26" xfId="0" applyNumberFormat="1" applyFont="1" applyFill="1" applyBorder="1" applyAlignment="1" applyProtection="1">
      <alignment horizontal="center" vertical="center" wrapText="1"/>
      <protection hidden="1"/>
    </xf>
    <xf numFmtId="0" fontId="53" fillId="19" borderId="20" xfId="0" applyFont="1" applyFill="1" applyBorder="1" applyAlignment="1" applyProtection="1">
      <alignment horizontal="center" vertical="center"/>
      <protection hidden="1"/>
    </xf>
    <xf numFmtId="0" fontId="53" fillId="19" borderId="21" xfId="0" applyFont="1" applyFill="1" applyBorder="1" applyAlignment="1" applyProtection="1">
      <alignment horizontal="center" vertical="center"/>
      <protection hidden="1"/>
    </xf>
    <xf numFmtId="0" fontId="53" fillId="19" borderId="22" xfId="0" applyFont="1" applyFill="1" applyBorder="1" applyAlignment="1" applyProtection="1">
      <alignment horizontal="center" vertical="center"/>
      <protection hidden="1"/>
    </xf>
    <xf numFmtId="0" fontId="53" fillId="19" borderId="23" xfId="0" applyFont="1" applyFill="1" applyBorder="1" applyAlignment="1" applyProtection="1">
      <alignment horizontal="center" vertical="center"/>
      <protection hidden="1"/>
    </xf>
    <xf numFmtId="0" fontId="53" fillId="19" borderId="0" xfId="0" applyFont="1" applyFill="1" applyBorder="1" applyAlignment="1" applyProtection="1">
      <alignment horizontal="center" vertical="center"/>
      <protection hidden="1"/>
    </xf>
    <xf numFmtId="0" fontId="53" fillId="19" borderId="24" xfId="0" applyFont="1" applyFill="1" applyBorder="1" applyAlignment="1" applyProtection="1">
      <alignment horizontal="center" vertical="center"/>
      <protection hidden="1"/>
    </xf>
    <xf numFmtId="0" fontId="53" fillId="19" borderId="25" xfId="0" applyFont="1" applyFill="1" applyBorder="1" applyAlignment="1" applyProtection="1">
      <alignment horizontal="center" vertical="center"/>
      <protection hidden="1"/>
    </xf>
    <xf numFmtId="0" fontId="53" fillId="19" borderId="19" xfId="0" applyFont="1" applyFill="1" applyBorder="1" applyAlignment="1" applyProtection="1">
      <alignment horizontal="center" vertical="center"/>
      <protection hidden="1"/>
    </xf>
    <xf numFmtId="0" fontId="53" fillId="19" borderId="26" xfId="0" applyFont="1" applyFill="1" applyBorder="1" applyAlignment="1" applyProtection="1">
      <alignment horizontal="center" vertical="center"/>
      <protection hidden="1"/>
    </xf>
    <xf numFmtId="0" fontId="21" fillId="20" borderId="27" xfId="0" applyFont="1" applyFill="1" applyBorder="1" applyAlignment="1" applyProtection="1">
      <alignment horizontal="center" vertical="center"/>
      <protection hidden="1"/>
    </xf>
    <xf numFmtId="0" fontId="25" fillId="0" borderId="0" xfId="0" applyFont="1" applyBorder="1" applyAlignment="1" applyProtection="1">
      <alignment horizontal="center" vertical="top"/>
      <protection hidden="1"/>
    </xf>
    <xf numFmtId="0" fontId="54" fillId="19" borderId="20" xfId="0" applyFont="1" applyFill="1" applyBorder="1" applyAlignment="1" applyProtection="1">
      <alignment horizontal="center" vertical="center" wrapText="1"/>
      <protection hidden="1"/>
    </xf>
    <xf numFmtId="0" fontId="54" fillId="19" borderId="25" xfId="0" applyFont="1" applyFill="1" applyBorder="1" applyAlignment="1" applyProtection="1">
      <alignment horizontal="center" vertical="center" wrapText="1"/>
      <protection hidden="1"/>
    </xf>
    <xf numFmtId="164" fontId="9" fillId="20" borderId="27" xfId="0" applyNumberFormat="1" applyFont="1" applyFill="1" applyBorder="1" applyAlignment="1" applyProtection="1">
      <alignment horizontal="center" vertical="center" wrapText="1"/>
      <protection hidden="1"/>
    </xf>
    <xf numFmtId="0" fontId="6" fillId="3" borderId="3" xfId="0" applyFont="1" applyFill="1" applyBorder="1" applyAlignment="1" applyProtection="1">
      <alignment horizontal="center" vertical="center" wrapText="1"/>
      <protection hidden="1"/>
    </xf>
    <xf numFmtId="0" fontId="6" fillId="6" borderId="3" xfId="0" applyFont="1" applyFill="1" applyBorder="1" applyAlignment="1" applyProtection="1">
      <alignment horizontal="center" vertical="center" wrapText="1"/>
      <protection hidden="1"/>
    </xf>
    <xf numFmtId="164" fontId="54" fillId="19" borderId="28" xfId="0" applyNumberFormat="1" applyFont="1" applyFill="1" applyBorder="1" applyAlignment="1" applyProtection="1">
      <alignment horizontal="center" vertical="center" wrapText="1"/>
      <protection hidden="1"/>
    </xf>
    <xf numFmtId="164" fontId="54" fillId="19" borderId="29" xfId="0" applyNumberFormat="1" applyFont="1" applyFill="1" applyBorder="1" applyAlignment="1" applyProtection="1">
      <alignment horizontal="center" vertical="center" wrapText="1"/>
      <protection hidden="1"/>
    </xf>
    <xf numFmtId="0" fontId="25" fillId="0" borderId="0" xfId="0" applyFont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right" vertical="center"/>
      <protection hidden="1"/>
    </xf>
    <xf numFmtId="0" fontId="15" fillId="0" borderId="0" xfId="0" applyFont="1" applyBorder="1" applyAlignment="1" applyProtection="1">
      <alignment vertical="center"/>
      <protection hidden="1"/>
    </xf>
    <xf numFmtId="0" fontId="15" fillId="0" borderId="0" xfId="0" applyFont="1" applyBorder="1" applyAlignment="1" applyProtection="1">
      <alignment horizontal="left" vertical="center"/>
      <protection hidden="1"/>
    </xf>
    <xf numFmtId="0" fontId="15" fillId="3" borderId="0" xfId="0" applyFont="1" applyFill="1" applyBorder="1" applyAlignment="1" applyProtection="1">
      <alignment horizontal="center" vertical="center"/>
      <protection hidden="1"/>
    </xf>
    <xf numFmtId="0" fontId="15" fillId="3" borderId="7" xfId="0" applyFont="1" applyFill="1" applyBorder="1" applyAlignment="1" applyProtection="1">
      <alignment horizontal="center" vertical="center"/>
      <protection hidden="1"/>
    </xf>
    <xf numFmtId="0" fontId="15" fillId="17" borderId="12" xfId="0" applyFont="1" applyFill="1" applyBorder="1" applyAlignment="1" applyProtection="1">
      <alignment horizontal="center" vertical="center"/>
      <protection hidden="1"/>
    </xf>
    <xf numFmtId="0" fontId="15" fillId="17" borderId="6" xfId="0" applyFont="1" applyFill="1" applyBorder="1" applyAlignment="1" applyProtection="1">
      <alignment horizontal="center" vertical="center"/>
      <protection hidden="1"/>
    </xf>
    <xf numFmtId="0" fontId="15" fillId="17" borderId="3" xfId="0" applyFont="1" applyFill="1" applyBorder="1" applyAlignment="1" applyProtection="1">
      <alignment horizontal="center" vertical="center"/>
      <protection hidden="1"/>
    </xf>
    <xf numFmtId="0" fontId="15" fillId="12" borderId="12" xfId="0" applyFont="1" applyFill="1" applyBorder="1" applyAlignment="1" applyProtection="1">
      <alignment horizontal="center" vertical="center"/>
      <protection hidden="1"/>
    </xf>
    <xf numFmtId="0" fontId="15" fillId="12" borderId="6" xfId="0" applyFont="1" applyFill="1" applyBorder="1" applyAlignment="1" applyProtection="1">
      <alignment horizontal="center" vertical="center"/>
      <protection hidden="1"/>
    </xf>
    <xf numFmtId="0" fontId="15" fillId="12" borderId="3" xfId="0" applyFont="1" applyFill="1" applyBorder="1" applyAlignment="1" applyProtection="1">
      <alignment horizontal="center" vertical="center"/>
      <protection hidden="1"/>
    </xf>
    <xf numFmtId="0" fontId="13" fillId="0" borderId="0" xfId="0" applyFont="1" applyBorder="1" applyAlignment="1" applyProtection="1">
      <alignment horizontal="left" vertical="center"/>
      <protection hidden="1"/>
    </xf>
    <xf numFmtId="0" fontId="15" fillId="3" borderId="4" xfId="0" applyFont="1" applyFill="1" applyBorder="1" applyAlignment="1" applyProtection="1">
      <alignment horizontal="center" vertical="center" textRotation="90"/>
      <protection hidden="1"/>
    </xf>
    <xf numFmtId="0" fontId="15" fillId="3" borderId="13" xfId="0" applyFont="1" applyFill="1" applyBorder="1" applyAlignment="1" applyProtection="1">
      <alignment horizontal="center" vertical="center" textRotation="90"/>
      <protection hidden="1"/>
    </xf>
    <xf numFmtId="0" fontId="15" fillId="3" borderId="5" xfId="0" applyFont="1" applyFill="1" applyBorder="1" applyAlignment="1" applyProtection="1">
      <alignment horizontal="center" vertical="center" textRotation="90"/>
      <protection hidden="1"/>
    </xf>
    <xf numFmtId="0" fontId="15" fillId="3" borderId="4" xfId="0" applyFont="1" applyFill="1" applyBorder="1" applyAlignment="1" applyProtection="1">
      <alignment horizontal="center" vertical="center" textRotation="90" wrapText="1"/>
      <protection hidden="1"/>
    </xf>
    <xf numFmtId="0" fontId="15" fillId="3" borderId="13" xfId="0" applyFont="1" applyFill="1" applyBorder="1" applyAlignment="1" applyProtection="1">
      <alignment horizontal="center" vertical="center" textRotation="90" wrapText="1"/>
      <protection hidden="1"/>
    </xf>
    <xf numFmtId="0" fontId="15" fillId="3" borderId="5" xfId="0" applyFont="1" applyFill="1" applyBorder="1" applyAlignment="1" applyProtection="1">
      <alignment horizontal="center" vertical="center" textRotation="90" wrapText="1"/>
      <protection hidden="1"/>
    </xf>
    <xf numFmtId="0" fontId="24" fillId="0" borderId="0" xfId="0" applyFont="1" applyFill="1" applyAlignment="1" applyProtection="1">
      <alignment horizontal="center" vertical="center"/>
      <protection hidden="1"/>
    </xf>
    <xf numFmtId="0" fontId="15" fillId="6" borderId="0" xfId="0" applyFont="1" applyFill="1" applyBorder="1" applyAlignment="1" applyProtection="1">
      <alignment horizontal="center" vertical="center"/>
      <protection hidden="1"/>
    </xf>
    <xf numFmtId="0" fontId="15" fillId="6" borderId="7" xfId="0" applyFont="1" applyFill="1" applyBorder="1" applyAlignment="1" applyProtection="1">
      <alignment horizontal="center" vertical="center"/>
      <protection hidden="1"/>
    </xf>
    <xf numFmtId="0" fontId="15" fillId="6" borderId="4" xfId="0" applyFont="1" applyFill="1" applyBorder="1" applyAlignment="1" applyProtection="1">
      <alignment horizontal="center" vertical="center" textRotation="90"/>
      <protection hidden="1"/>
    </xf>
    <xf numFmtId="0" fontId="15" fillId="6" borderId="13" xfId="0" applyFont="1" applyFill="1" applyBorder="1" applyAlignment="1" applyProtection="1">
      <alignment horizontal="center" vertical="center" textRotation="90"/>
      <protection hidden="1"/>
    </xf>
    <xf numFmtId="0" fontId="15" fillId="6" borderId="5" xfId="0" applyFont="1" applyFill="1" applyBorder="1" applyAlignment="1" applyProtection="1">
      <alignment horizontal="center" vertical="center" textRotation="90"/>
      <protection hidden="1"/>
    </xf>
    <xf numFmtId="0" fontId="15" fillId="6" borderId="4" xfId="0" applyFont="1" applyFill="1" applyBorder="1" applyAlignment="1" applyProtection="1">
      <alignment horizontal="center" vertical="center" textRotation="90" wrapText="1"/>
      <protection hidden="1"/>
    </xf>
    <xf numFmtId="0" fontId="15" fillId="6" borderId="13" xfId="0" applyFont="1" applyFill="1" applyBorder="1" applyAlignment="1" applyProtection="1">
      <alignment horizontal="center" vertical="center" textRotation="90" wrapText="1"/>
      <protection hidden="1"/>
    </xf>
    <xf numFmtId="0" fontId="15" fillId="6" borderId="5" xfId="0" applyFont="1" applyFill="1" applyBorder="1" applyAlignment="1" applyProtection="1">
      <alignment horizontal="center" vertical="center" textRotation="90" wrapText="1"/>
      <protection hidden="1"/>
    </xf>
    <xf numFmtId="0" fontId="6" fillId="6" borderId="4" xfId="0" applyFont="1" applyFill="1" applyBorder="1" applyAlignment="1" applyProtection="1">
      <alignment horizontal="center" vertical="center" wrapText="1"/>
      <protection hidden="1"/>
    </xf>
    <xf numFmtId="0" fontId="6" fillId="6" borderId="5" xfId="0" applyFont="1" applyFill="1" applyBorder="1" applyAlignment="1" applyProtection="1">
      <alignment horizontal="center" vertical="center" wrapText="1"/>
      <protection hidden="1"/>
    </xf>
    <xf numFmtId="0" fontId="6" fillId="3" borderId="4" xfId="0" applyFont="1" applyFill="1" applyBorder="1" applyAlignment="1" applyProtection="1">
      <alignment horizontal="center" vertical="center" wrapText="1"/>
      <protection hidden="1"/>
    </xf>
    <xf numFmtId="0" fontId="6" fillId="3" borderId="5" xfId="0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Fill="1" applyAlignment="1" applyProtection="1">
      <alignment vertical="center"/>
      <protection hidden="1"/>
    </xf>
    <xf numFmtId="0" fontId="6" fillId="17" borderId="4" xfId="0" applyFont="1" applyFill="1" applyBorder="1" applyAlignment="1" applyProtection="1">
      <alignment horizontal="center" vertical="center" wrapText="1"/>
      <protection hidden="1"/>
    </xf>
    <xf numFmtId="0" fontId="6" fillId="17" borderId="5" xfId="0" applyFont="1" applyFill="1" applyBorder="1" applyAlignment="1" applyProtection="1">
      <alignment horizontal="center" vertical="center" wrapText="1"/>
      <protection hidden="1"/>
    </xf>
    <xf numFmtId="164" fontId="6" fillId="12" borderId="4" xfId="0" applyNumberFormat="1" applyFont="1" applyFill="1" applyBorder="1" applyAlignment="1" applyProtection="1">
      <alignment horizontal="center" vertical="center" wrapText="1"/>
      <protection hidden="1"/>
    </xf>
    <xf numFmtId="164" fontId="6" fillId="12" borderId="5" xfId="0" applyNumberFormat="1" applyFont="1" applyFill="1" applyBorder="1" applyAlignment="1" applyProtection="1">
      <alignment horizontal="center" vertical="center" wrapText="1"/>
      <protection hidden="1"/>
    </xf>
    <xf numFmtId="0" fontId="6" fillId="12" borderId="4" xfId="0" applyFont="1" applyFill="1" applyBorder="1" applyAlignment="1" applyProtection="1">
      <alignment horizontal="center" vertical="center" wrapText="1"/>
      <protection hidden="1"/>
    </xf>
    <xf numFmtId="0" fontId="6" fillId="12" borderId="5" xfId="0" applyFont="1" applyFill="1" applyBorder="1" applyAlignment="1" applyProtection="1">
      <alignment horizontal="center" vertical="center" wrapText="1"/>
      <protection hidden="1"/>
    </xf>
    <xf numFmtId="164" fontId="6" fillId="17" borderId="4" xfId="0" applyNumberFormat="1" applyFont="1" applyFill="1" applyBorder="1" applyAlignment="1" applyProtection="1">
      <alignment horizontal="center" vertical="center" wrapText="1"/>
      <protection hidden="1"/>
    </xf>
    <xf numFmtId="164" fontId="6" fillId="17" borderId="5" xfId="0" applyNumberFormat="1" applyFont="1" applyFill="1" applyBorder="1" applyAlignment="1" applyProtection="1">
      <alignment horizontal="center" vertical="center" wrapText="1"/>
      <protection hidden="1"/>
    </xf>
    <xf numFmtId="0" fontId="6" fillId="6" borderId="4" xfId="0" applyFont="1" applyFill="1" applyBorder="1" applyAlignment="1" applyProtection="1">
      <alignment vertical="center" wrapText="1"/>
      <protection hidden="1"/>
    </xf>
    <xf numFmtId="0" fontId="6" fillId="6" borderId="5" xfId="0" applyFont="1" applyFill="1" applyBorder="1" applyAlignment="1" applyProtection="1">
      <alignment vertical="center" wrapText="1"/>
      <protection hidden="1"/>
    </xf>
    <xf numFmtId="0" fontId="24" fillId="13" borderId="0" xfId="0" applyFont="1" applyFill="1" applyAlignment="1" applyProtection="1">
      <alignment horizontal="center" vertical="center"/>
      <protection hidden="1"/>
    </xf>
    <xf numFmtId="0" fontId="24" fillId="13" borderId="2" xfId="0" applyFont="1" applyFill="1" applyBorder="1" applyAlignment="1" applyProtection="1">
      <alignment horizontal="center" vertical="center"/>
      <protection hidden="1"/>
    </xf>
    <xf numFmtId="0" fontId="15" fillId="3" borderId="2" xfId="0" applyFont="1" applyFill="1" applyBorder="1" applyAlignment="1" applyProtection="1">
      <alignment horizontal="center" vertical="center"/>
      <protection hidden="1"/>
    </xf>
    <xf numFmtId="0" fontId="13" fillId="0" borderId="2" xfId="0" applyFont="1" applyBorder="1" applyAlignment="1" applyProtection="1">
      <alignment horizontal="left" vertical="center"/>
      <protection hidden="1"/>
    </xf>
    <xf numFmtId="0" fontId="24" fillId="14" borderId="0" xfId="0" applyFont="1" applyFill="1" applyAlignment="1" applyProtection="1">
      <alignment horizontal="center" vertical="center"/>
      <protection hidden="1"/>
    </xf>
    <xf numFmtId="0" fontId="24" fillId="14" borderId="2" xfId="0" applyFont="1" applyFill="1" applyBorder="1" applyAlignment="1" applyProtection="1">
      <alignment horizontal="center" vertical="center"/>
      <protection hidden="1"/>
    </xf>
    <xf numFmtId="0" fontId="15" fillId="6" borderId="2" xfId="0" applyFont="1" applyFill="1" applyBorder="1" applyAlignment="1" applyProtection="1">
      <alignment horizontal="center" vertical="center"/>
      <protection hidden="1"/>
    </xf>
    <xf numFmtId="164" fontId="6" fillId="3" borderId="4" xfId="0" applyNumberFormat="1" applyFont="1" applyFill="1" applyBorder="1" applyAlignment="1" applyProtection="1">
      <alignment horizontal="center" vertical="center" wrapText="1"/>
      <protection hidden="1"/>
    </xf>
    <xf numFmtId="164" fontId="6" fillId="3" borderId="5" xfId="0" applyNumberFormat="1" applyFont="1" applyFill="1" applyBorder="1" applyAlignment="1" applyProtection="1">
      <alignment horizontal="center" vertical="center" wrapText="1"/>
      <protection hidden="1"/>
    </xf>
    <xf numFmtId="164" fontId="6" fillId="6" borderId="4" xfId="0" applyNumberFormat="1" applyFont="1" applyFill="1" applyBorder="1" applyAlignment="1" applyProtection="1">
      <alignment horizontal="center" vertical="center" wrapText="1"/>
      <protection hidden="1"/>
    </xf>
    <xf numFmtId="164" fontId="6" fillId="6" borderId="5" xfId="0" applyNumberFormat="1" applyFont="1" applyFill="1" applyBorder="1" applyAlignment="1" applyProtection="1">
      <alignment horizontal="center" vertical="center" wrapText="1"/>
      <protection hidden="1"/>
    </xf>
    <xf numFmtId="0" fontId="6" fillId="3" borderId="1" xfId="0" applyFont="1" applyFill="1" applyBorder="1" applyAlignment="1" applyProtection="1">
      <alignment horizontal="center" vertical="center" wrapText="1"/>
      <protection hidden="1"/>
    </xf>
    <xf numFmtId="164" fontId="6" fillId="6" borderId="1" xfId="0" applyNumberFormat="1" applyFont="1" applyFill="1" applyBorder="1" applyAlignment="1" applyProtection="1">
      <alignment horizontal="center" vertical="center" wrapText="1"/>
      <protection hidden="1"/>
    </xf>
    <xf numFmtId="0" fontId="6" fillId="6" borderId="1" xfId="0" applyFont="1" applyFill="1" applyBorder="1" applyAlignment="1" applyProtection="1">
      <alignment horizontal="center" vertical="center" wrapText="1"/>
      <protection hidden="1"/>
    </xf>
    <xf numFmtId="164" fontId="6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34" fillId="15" borderId="1" xfId="0" applyFont="1" applyFill="1" applyBorder="1" applyAlignment="1" applyProtection="1">
      <alignment horizontal="center" vertical="center" textRotation="90"/>
      <protection hidden="1"/>
    </xf>
    <xf numFmtId="0" fontId="31" fillId="0" borderId="0" xfId="0" applyFont="1" applyFill="1" applyAlignment="1" applyProtection="1">
      <alignment horizontal="center" vertical="center"/>
      <protection hidden="1"/>
    </xf>
    <xf numFmtId="0" fontId="19" fillId="0" borderId="0" xfId="0" applyFont="1" applyBorder="1" applyAlignment="1" applyProtection="1">
      <alignment horizontal="center" vertical="center" wrapText="1"/>
      <protection hidden="1"/>
    </xf>
    <xf numFmtId="0" fontId="19" fillId="0" borderId="0" xfId="0" applyFont="1" applyBorder="1" applyAlignment="1" applyProtection="1">
      <alignment horizontal="center" vertical="center"/>
      <protection hidden="1"/>
    </xf>
    <xf numFmtId="14" fontId="6" fillId="0" borderId="0" xfId="0" applyNumberFormat="1" applyFont="1" applyBorder="1" applyAlignment="1" applyProtection="1">
      <alignment horizontal="center" vertical="center"/>
      <protection hidden="1"/>
    </xf>
  </cellXfs>
  <cellStyles count="17">
    <cellStyle name="Hiperligação" xfId="14" builtinId="8"/>
    <cellStyle name="Hiperligação 2" xfId="15" xr:uid="{00000000-0005-0000-0000-000001000000}"/>
    <cellStyle name="Normal" xfId="0" builtinId="0"/>
    <cellStyle name="Normal 11" xfId="11" xr:uid="{00000000-0005-0000-0000-000003000000}"/>
    <cellStyle name="Normal 11 2" xfId="16" xr:uid="{00000000-0005-0000-0000-000004000000}"/>
    <cellStyle name="Normal 2" xfId="1" xr:uid="{00000000-0005-0000-0000-000005000000}"/>
    <cellStyle name="Normal 2 2" xfId="4" xr:uid="{00000000-0005-0000-0000-000006000000}"/>
    <cellStyle name="Normal 2 3" xfId="6" xr:uid="{00000000-0005-0000-0000-000007000000}"/>
    <cellStyle name="Normal 3" xfId="2" xr:uid="{00000000-0005-0000-0000-000008000000}"/>
    <cellStyle name="Normal 3 2" xfId="8" xr:uid="{00000000-0005-0000-0000-000009000000}"/>
    <cellStyle name="Normal 3 3" xfId="9" xr:uid="{00000000-0005-0000-0000-00000A000000}"/>
    <cellStyle name="Normal 3 4" xfId="7" xr:uid="{00000000-0005-0000-0000-00000B000000}"/>
    <cellStyle name="Normal 3_Folha2" xfId="10" xr:uid="{00000000-0005-0000-0000-00000C000000}"/>
    <cellStyle name="Normal 4" xfId="3" xr:uid="{00000000-0005-0000-0000-00000D000000}"/>
    <cellStyle name="Normal 4 2" xfId="12" xr:uid="{00000000-0005-0000-0000-00000E000000}"/>
    <cellStyle name="Normal 5" xfId="13" xr:uid="{00000000-0005-0000-0000-00000F000000}"/>
    <cellStyle name="Normal 6" xfId="5" xr:uid="{00000000-0005-0000-0000-000010000000}"/>
  </cellStyles>
  <dxfs count="66"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0" tint="-0.14996795556505021"/>
      </font>
    </dxf>
    <dxf>
      <font>
        <color theme="7" tint="-0.499984740745262"/>
      </font>
    </dxf>
    <dxf>
      <font>
        <color theme="7" tint="-0.24994659260841701"/>
      </font>
    </dxf>
    <dxf>
      <font>
        <color theme="7" tint="-0.24994659260841701"/>
      </font>
    </dxf>
    <dxf>
      <font>
        <color theme="0"/>
      </font>
    </dxf>
    <dxf>
      <font>
        <color theme="0" tint="-0.14996795556505021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7" tint="-0.499984740745262"/>
      </font>
    </dxf>
    <dxf>
      <font>
        <color auto="1"/>
      </font>
      <fill>
        <patternFill>
          <bgColor rgb="FFFF0000"/>
        </patternFill>
      </fill>
    </dxf>
    <dxf>
      <font>
        <color theme="7" tint="-0.499984740745262"/>
      </font>
    </dxf>
    <dxf>
      <font>
        <color theme="7" tint="-0.24994659260841701"/>
      </font>
    </dxf>
    <dxf>
      <font>
        <color theme="7" tint="-0.24994659260841701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7" tint="-0.499984740745262"/>
      </font>
    </dxf>
    <dxf>
      <font>
        <color theme="7" tint="-0.499984740745262"/>
      </font>
    </dxf>
    <dxf>
      <font>
        <color theme="7" tint="-0.499984740745262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ill>
        <patternFill patternType="gray125">
          <bgColor theme="9" tint="0.59996337778862885"/>
        </patternFill>
      </fill>
    </dxf>
    <dxf>
      <font>
        <color theme="0"/>
      </font>
    </dxf>
    <dxf>
      <fill>
        <patternFill patternType="gray125">
          <bgColor theme="9" tint="0.59996337778862885"/>
        </patternFill>
      </fill>
    </dxf>
    <dxf>
      <fill>
        <patternFill patternType="gray125">
          <bgColor theme="9" tint="0.59996337778862885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auto="1"/>
      </font>
      <fill>
        <patternFill>
          <fgColor rgb="FFFF0000"/>
          <bgColor rgb="FFFF0000"/>
        </patternFill>
      </fill>
    </dxf>
  </dxfs>
  <tableStyles count="0" defaultTableStyle="TableStyleMedium9" defaultPivotStyle="PivotStyleLight16"/>
  <colors>
    <mruColors>
      <color rgb="FFFF99CC"/>
      <color rgb="FFFF3399"/>
      <color rgb="FFFF00FF"/>
      <color rgb="FFF3BDE7"/>
      <color rgb="FF66FF66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men&#250;!A1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5.emf"/><Relationship Id="rId5" Type="http://schemas.openxmlformats.org/officeDocument/2006/relationships/image" Target="../media/image4.emf"/><Relationship Id="rId4" Type="http://schemas.openxmlformats.org/officeDocument/2006/relationships/image" Target="../media/image3.emf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solo!A1"/><Relationship Id="rId3" Type="http://schemas.openxmlformats.org/officeDocument/2006/relationships/hyperlink" Target="#Instru&#231;&#245;es!A1"/><Relationship Id="rId7" Type="http://schemas.openxmlformats.org/officeDocument/2006/relationships/hyperlink" Target="#ordena&#231;&#227;o!A1"/><Relationship Id="rId2" Type="http://schemas.openxmlformats.org/officeDocument/2006/relationships/image" Target="../media/image10.png"/><Relationship Id="rId1" Type="http://schemas.openxmlformats.org/officeDocument/2006/relationships/image" Target="../media/image12.png"/><Relationship Id="rId6" Type="http://schemas.openxmlformats.org/officeDocument/2006/relationships/hyperlink" Target="#men&#250;!A1"/><Relationship Id="rId5" Type="http://schemas.openxmlformats.org/officeDocument/2006/relationships/hyperlink" Target="#Classifica&#231;&#245;es!A1"/><Relationship Id="rId4" Type="http://schemas.openxmlformats.org/officeDocument/2006/relationships/hyperlink" Target="#'ordem de passagem'!A1"/><Relationship Id="rId9" Type="http://schemas.openxmlformats.org/officeDocument/2006/relationships/hyperlink" Target="#saltos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facultativo!A1"/><Relationship Id="rId3" Type="http://schemas.openxmlformats.org/officeDocument/2006/relationships/hyperlink" Target="#'ordem de passagem'!A1"/><Relationship Id="rId7" Type="http://schemas.openxmlformats.org/officeDocument/2006/relationships/hyperlink" Target="#solo!A1"/><Relationship Id="rId2" Type="http://schemas.openxmlformats.org/officeDocument/2006/relationships/hyperlink" Target="#Instru&#231;&#245;es!A1"/><Relationship Id="rId1" Type="http://schemas.openxmlformats.org/officeDocument/2006/relationships/image" Target="../media/image13.png"/><Relationship Id="rId6" Type="http://schemas.openxmlformats.org/officeDocument/2006/relationships/hyperlink" Target="#ordena&#231;&#227;o!A1"/><Relationship Id="rId5" Type="http://schemas.openxmlformats.org/officeDocument/2006/relationships/hyperlink" Target="#men&#250;!A1"/><Relationship Id="rId4" Type="http://schemas.openxmlformats.org/officeDocument/2006/relationships/hyperlink" Target="#Classifica&#231;&#245;es!A1"/><Relationship Id="rId9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hyperlink" Target="#Classifica&#231;&#245;es!A1"/><Relationship Id="rId7" Type="http://schemas.openxmlformats.org/officeDocument/2006/relationships/hyperlink" Target="#saltos!A1"/><Relationship Id="rId2" Type="http://schemas.openxmlformats.org/officeDocument/2006/relationships/hyperlink" Target="#'ordem de passagem'!A1"/><Relationship Id="rId1" Type="http://schemas.openxmlformats.org/officeDocument/2006/relationships/hyperlink" Target="#Instru&#231;&#245;es!A1"/><Relationship Id="rId6" Type="http://schemas.openxmlformats.org/officeDocument/2006/relationships/hyperlink" Target="#facultativo!A1"/><Relationship Id="rId5" Type="http://schemas.openxmlformats.org/officeDocument/2006/relationships/hyperlink" Target="#ordena&#231;&#227;o!A1"/><Relationship Id="rId4" Type="http://schemas.openxmlformats.org/officeDocument/2006/relationships/hyperlink" Target="#men&#250;!A1"/><Relationship Id="rId9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hyperlink" Target="#men&#250;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hyperlink" Target="#men&#250;!A1"/><Relationship Id="rId7" Type="http://schemas.openxmlformats.org/officeDocument/2006/relationships/image" Target="../media/image10.png"/><Relationship Id="rId2" Type="http://schemas.openxmlformats.org/officeDocument/2006/relationships/hyperlink" Target="#'ordem de passagem'!A1"/><Relationship Id="rId1" Type="http://schemas.openxmlformats.org/officeDocument/2006/relationships/hyperlink" Target="#Instru&#231;&#245;es!A1"/><Relationship Id="rId6" Type="http://schemas.openxmlformats.org/officeDocument/2006/relationships/hyperlink" Target="#saltos!A1"/><Relationship Id="rId5" Type="http://schemas.openxmlformats.org/officeDocument/2006/relationships/hyperlink" Target="#solo!A1"/><Relationship Id="rId10" Type="http://schemas.openxmlformats.org/officeDocument/2006/relationships/hyperlink" Target="#facultativo!A1"/><Relationship Id="rId4" Type="http://schemas.openxmlformats.org/officeDocument/2006/relationships/hyperlink" Target="#ordena&#231;&#227;o!A1"/><Relationship Id="rId9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6.jpeg"/><Relationship Id="rId1" Type="http://schemas.openxmlformats.org/officeDocument/2006/relationships/image" Target="../media/image17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facultativo!A1"/><Relationship Id="rId3" Type="http://schemas.openxmlformats.org/officeDocument/2006/relationships/hyperlink" Target="#'ordem de passagem'!A1"/><Relationship Id="rId7" Type="http://schemas.openxmlformats.org/officeDocument/2006/relationships/hyperlink" Target="#solo!A1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8.emf"/><Relationship Id="rId5" Type="http://schemas.openxmlformats.org/officeDocument/2006/relationships/hyperlink" Target="#ordena&#231;&#227;o!A1"/><Relationship Id="rId10" Type="http://schemas.openxmlformats.org/officeDocument/2006/relationships/hyperlink" Target="#Classifica&#231;&#245;es!A1"/><Relationship Id="rId4" Type="http://schemas.openxmlformats.org/officeDocument/2006/relationships/hyperlink" Target="#instru&#231;&#245;es!A1"/><Relationship Id="rId9" Type="http://schemas.openxmlformats.org/officeDocument/2006/relationships/hyperlink" Target="#saltos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hyperlink" Target="#Classifica&#231;&#245;es!A1"/><Relationship Id="rId7" Type="http://schemas.openxmlformats.org/officeDocument/2006/relationships/hyperlink" Target="#saltos!A1"/><Relationship Id="rId2" Type="http://schemas.openxmlformats.org/officeDocument/2006/relationships/hyperlink" Target="#'ordem de passagem'!A1"/><Relationship Id="rId1" Type="http://schemas.openxmlformats.org/officeDocument/2006/relationships/hyperlink" Target="#Instru&#231;&#245;es!A1"/><Relationship Id="rId6" Type="http://schemas.openxmlformats.org/officeDocument/2006/relationships/hyperlink" Target="#facultativo!A1"/><Relationship Id="rId5" Type="http://schemas.openxmlformats.org/officeDocument/2006/relationships/hyperlink" Target="#solo!A1"/><Relationship Id="rId4" Type="http://schemas.openxmlformats.org/officeDocument/2006/relationships/hyperlink" Target="#men&#250;!A1"/><Relationship Id="rId9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hyperlink" Target="#men&#250;!A1"/><Relationship Id="rId7" Type="http://schemas.openxmlformats.org/officeDocument/2006/relationships/hyperlink" Target="#saltos!A1"/><Relationship Id="rId2" Type="http://schemas.openxmlformats.org/officeDocument/2006/relationships/hyperlink" Target="#Classifica&#231;&#245;es!A1"/><Relationship Id="rId1" Type="http://schemas.openxmlformats.org/officeDocument/2006/relationships/hyperlink" Target="#Instru&#231;&#245;es!A1"/><Relationship Id="rId6" Type="http://schemas.openxmlformats.org/officeDocument/2006/relationships/hyperlink" Target="#facultativo!A1"/><Relationship Id="rId5" Type="http://schemas.openxmlformats.org/officeDocument/2006/relationships/hyperlink" Target="#solo!A1"/><Relationship Id="rId4" Type="http://schemas.openxmlformats.org/officeDocument/2006/relationships/hyperlink" Target="#ordena&#231;&#227;o!A1"/><Relationship Id="rId9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</xdr:colOff>
      <xdr:row>42</xdr:row>
      <xdr:rowOff>30721</xdr:rowOff>
    </xdr:from>
    <xdr:to>
      <xdr:col>17</xdr:col>
      <xdr:colOff>60960</xdr:colOff>
      <xdr:row>63</xdr:row>
      <xdr:rowOff>93812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6F39B220-CA6F-4A2F-A1AC-6EA9F3145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" y="8610841"/>
          <a:ext cx="9182100" cy="3743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358140</xdr:colOff>
      <xdr:row>16</xdr:row>
      <xdr:rowOff>194262</xdr:rowOff>
    </xdr:from>
    <xdr:to>
      <xdr:col>12</xdr:col>
      <xdr:colOff>487680</xdr:colOff>
      <xdr:row>22</xdr:row>
      <xdr:rowOff>129772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6A5E28B5-F9A7-450E-A12D-305530AFC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" y="3958542"/>
          <a:ext cx="6835140" cy="1238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20171</xdr:colOff>
      <xdr:row>0</xdr:row>
      <xdr:rowOff>24206</xdr:rowOff>
    </xdr:from>
    <xdr:to>
      <xdr:col>21</xdr:col>
      <xdr:colOff>7620</xdr:colOff>
      <xdr:row>0</xdr:row>
      <xdr:rowOff>580465</xdr:rowOff>
    </xdr:to>
    <xdr:sp macro="" textlink="">
      <xdr:nvSpPr>
        <xdr:cNvPr id="4" name="Retângulo: Canto Simples Cortad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69016D9-C6FE-42DB-8A8C-75C3A8E0FB0F}"/>
            </a:ext>
          </a:extLst>
        </xdr:cNvPr>
        <xdr:cNvSpPr/>
      </xdr:nvSpPr>
      <xdr:spPr>
        <a:xfrm>
          <a:off x="20171" y="24206"/>
          <a:ext cx="12743329" cy="556259"/>
        </a:xfrm>
        <a:prstGeom prst="snip1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3600" b="1"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oneCellAnchor>
    <xdr:from>
      <xdr:col>1</xdr:col>
      <xdr:colOff>19275</xdr:colOff>
      <xdr:row>10</xdr:row>
      <xdr:rowOff>59167</xdr:rowOff>
    </xdr:from>
    <xdr:ext cx="7016180" cy="268493"/>
    <xdr:pic>
      <xdr:nvPicPr>
        <xdr:cNvPr id="5" name="Imagem 4">
          <a:extLst>
            <a:ext uri="{FF2B5EF4-FFF2-40B4-BE49-F238E27FC236}">
              <a16:creationId xmlns:a16="http://schemas.microsoft.com/office/drawing/2014/main" id="{F8303C75-3EA9-4B8A-ADF5-4C1D3826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555" y="2771887"/>
          <a:ext cx="7016180" cy="268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9</xdr:col>
      <xdr:colOff>465718</xdr:colOff>
      <xdr:row>10</xdr:row>
      <xdr:rowOff>24204</xdr:rowOff>
    </xdr:from>
    <xdr:to>
      <xdr:col>10</xdr:col>
      <xdr:colOff>427618</xdr:colOff>
      <xdr:row>10</xdr:row>
      <xdr:rowOff>150158</xdr:rowOff>
    </xdr:to>
    <xdr:cxnSp macro="">
      <xdr:nvCxnSpPr>
        <xdr:cNvPr id="6" name="Conexão reta unidirecional 5">
          <a:extLst>
            <a:ext uri="{FF2B5EF4-FFF2-40B4-BE49-F238E27FC236}">
              <a16:creationId xmlns:a16="http://schemas.microsoft.com/office/drawing/2014/main" id="{4C38B7FD-BED8-410A-8C2E-7ADACB920BE3}"/>
            </a:ext>
          </a:extLst>
        </xdr:cNvPr>
        <xdr:cNvCxnSpPr/>
      </xdr:nvCxnSpPr>
      <xdr:spPr>
        <a:xfrm flipH="1">
          <a:off x="5677798" y="2736924"/>
          <a:ext cx="571500" cy="125954"/>
        </a:xfrm>
        <a:prstGeom prst="straightConnector1">
          <a:avLst/>
        </a:prstGeom>
        <a:ln w="2222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580016</xdr:colOff>
      <xdr:row>10</xdr:row>
      <xdr:rowOff>7620</xdr:rowOff>
    </xdr:from>
    <xdr:to>
      <xdr:col>5</xdr:col>
      <xdr:colOff>541916</xdr:colOff>
      <xdr:row>10</xdr:row>
      <xdr:rowOff>137160</xdr:rowOff>
    </xdr:to>
    <xdr:cxnSp macro="">
      <xdr:nvCxnSpPr>
        <xdr:cNvPr id="7" name="Conexão reta unidirecional 6">
          <a:extLst>
            <a:ext uri="{FF2B5EF4-FFF2-40B4-BE49-F238E27FC236}">
              <a16:creationId xmlns:a16="http://schemas.microsoft.com/office/drawing/2014/main" id="{B63860BC-8BF1-48F2-9857-71875AECF1EF}"/>
            </a:ext>
          </a:extLst>
        </xdr:cNvPr>
        <xdr:cNvCxnSpPr/>
      </xdr:nvCxnSpPr>
      <xdr:spPr>
        <a:xfrm flipH="1">
          <a:off x="2744096" y="2720340"/>
          <a:ext cx="571500" cy="129540"/>
        </a:xfrm>
        <a:prstGeom prst="straightConnector1">
          <a:avLst/>
        </a:prstGeom>
        <a:ln w="2222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510540</xdr:colOff>
      <xdr:row>17</xdr:row>
      <xdr:rowOff>114300</xdr:rowOff>
    </xdr:from>
    <xdr:to>
      <xdr:col>2</xdr:col>
      <xdr:colOff>26894</xdr:colOff>
      <xdr:row>23</xdr:row>
      <xdr:rowOff>80682</xdr:rowOff>
    </xdr:to>
    <xdr:cxnSp macro="">
      <xdr:nvCxnSpPr>
        <xdr:cNvPr id="8" name="Conexão reta unidirecional 7">
          <a:extLst>
            <a:ext uri="{FF2B5EF4-FFF2-40B4-BE49-F238E27FC236}">
              <a16:creationId xmlns:a16="http://schemas.microsoft.com/office/drawing/2014/main" id="{3159FA70-DA17-4973-9EF2-A8B7FCD1D02C}"/>
            </a:ext>
          </a:extLst>
        </xdr:cNvPr>
        <xdr:cNvCxnSpPr/>
      </xdr:nvCxnSpPr>
      <xdr:spPr>
        <a:xfrm>
          <a:off x="845820" y="4305300"/>
          <a:ext cx="125954" cy="1017942"/>
        </a:xfrm>
        <a:prstGeom prst="straightConnector1">
          <a:avLst/>
        </a:prstGeom>
        <a:ln w="2222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502920</xdr:colOff>
      <xdr:row>17</xdr:row>
      <xdr:rowOff>114300</xdr:rowOff>
    </xdr:from>
    <xdr:to>
      <xdr:col>5</xdr:col>
      <xdr:colOff>53341</xdr:colOff>
      <xdr:row>23</xdr:row>
      <xdr:rowOff>73959</xdr:rowOff>
    </xdr:to>
    <xdr:cxnSp macro="">
      <xdr:nvCxnSpPr>
        <xdr:cNvPr id="9" name="Conexão reta unidirecional 8">
          <a:extLst>
            <a:ext uri="{FF2B5EF4-FFF2-40B4-BE49-F238E27FC236}">
              <a16:creationId xmlns:a16="http://schemas.microsoft.com/office/drawing/2014/main" id="{2921EFD5-3EE1-466D-BCE4-320907866FDB}"/>
            </a:ext>
          </a:extLst>
        </xdr:cNvPr>
        <xdr:cNvCxnSpPr/>
      </xdr:nvCxnSpPr>
      <xdr:spPr>
        <a:xfrm>
          <a:off x="2667000" y="4305300"/>
          <a:ext cx="160021" cy="1011219"/>
        </a:xfrm>
        <a:prstGeom prst="straightConnector1">
          <a:avLst/>
        </a:prstGeom>
        <a:ln w="2222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251460</xdr:colOff>
      <xdr:row>18</xdr:row>
      <xdr:rowOff>0</xdr:rowOff>
    </xdr:from>
    <xdr:to>
      <xdr:col>7</xdr:col>
      <xdr:colOff>549538</xdr:colOff>
      <xdr:row>23</xdr:row>
      <xdr:rowOff>122817</xdr:rowOff>
    </xdr:to>
    <xdr:cxnSp macro="">
      <xdr:nvCxnSpPr>
        <xdr:cNvPr id="10" name="Conexão reta unidirecional 9">
          <a:extLst>
            <a:ext uri="{FF2B5EF4-FFF2-40B4-BE49-F238E27FC236}">
              <a16:creationId xmlns:a16="http://schemas.microsoft.com/office/drawing/2014/main" id="{357F9945-A79A-4E33-B24B-67DCA8C551B4}"/>
            </a:ext>
          </a:extLst>
        </xdr:cNvPr>
        <xdr:cNvCxnSpPr/>
      </xdr:nvCxnSpPr>
      <xdr:spPr>
        <a:xfrm>
          <a:off x="4244340" y="4366260"/>
          <a:ext cx="298078" cy="999117"/>
        </a:xfrm>
        <a:prstGeom prst="straightConnector1">
          <a:avLst/>
        </a:prstGeom>
        <a:ln w="2222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47961</xdr:colOff>
      <xdr:row>17</xdr:row>
      <xdr:rowOff>169433</xdr:rowOff>
    </xdr:from>
    <xdr:to>
      <xdr:col>11</xdr:col>
      <xdr:colOff>281940</xdr:colOff>
      <xdr:row>24</xdr:row>
      <xdr:rowOff>0</xdr:rowOff>
    </xdr:to>
    <xdr:cxnSp macro="">
      <xdr:nvCxnSpPr>
        <xdr:cNvPr id="11" name="Conexão reta unidirecional 10">
          <a:extLst>
            <a:ext uri="{FF2B5EF4-FFF2-40B4-BE49-F238E27FC236}">
              <a16:creationId xmlns:a16="http://schemas.microsoft.com/office/drawing/2014/main" id="{4C391F43-22C5-40E1-8AFC-C22F0B233E1D}"/>
            </a:ext>
          </a:extLst>
        </xdr:cNvPr>
        <xdr:cNvCxnSpPr/>
      </xdr:nvCxnSpPr>
      <xdr:spPr>
        <a:xfrm>
          <a:off x="6479241" y="4360433"/>
          <a:ext cx="233979" cy="1065007"/>
        </a:xfrm>
        <a:prstGeom prst="straightConnector1">
          <a:avLst/>
        </a:prstGeom>
        <a:ln w="2222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281940</xdr:colOff>
      <xdr:row>17</xdr:row>
      <xdr:rowOff>167640</xdr:rowOff>
    </xdr:from>
    <xdr:to>
      <xdr:col>9</xdr:col>
      <xdr:colOff>388620</xdr:colOff>
      <xdr:row>23</xdr:row>
      <xdr:rowOff>91440</xdr:rowOff>
    </xdr:to>
    <xdr:cxnSp macro="">
      <xdr:nvCxnSpPr>
        <xdr:cNvPr id="12" name="Conexão reta unidirecional 11">
          <a:extLst>
            <a:ext uri="{FF2B5EF4-FFF2-40B4-BE49-F238E27FC236}">
              <a16:creationId xmlns:a16="http://schemas.microsoft.com/office/drawing/2014/main" id="{4937F9E6-0C6F-487D-9557-EA8AC78448FB}"/>
            </a:ext>
          </a:extLst>
        </xdr:cNvPr>
        <xdr:cNvCxnSpPr/>
      </xdr:nvCxnSpPr>
      <xdr:spPr>
        <a:xfrm>
          <a:off x="5494020" y="4358640"/>
          <a:ext cx="106680" cy="975360"/>
        </a:xfrm>
        <a:prstGeom prst="straightConnector1">
          <a:avLst/>
        </a:prstGeom>
        <a:ln w="2222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426720</xdr:colOff>
      <xdr:row>17</xdr:row>
      <xdr:rowOff>106680</xdr:rowOff>
    </xdr:from>
    <xdr:to>
      <xdr:col>13</xdr:col>
      <xdr:colOff>396240</xdr:colOff>
      <xdr:row>20</xdr:row>
      <xdr:rowOff>160020</xdr:rowOff>
    </xdr:to>
    <xdr:cxnSp macro="">
      <xdr:nvCxnSpPr>
        <xdr:cNvPr id="13" name="Conexão reta unidirecional 12">
          <a:extLst>
            <a:ext uri="{FF2B5EF4-FFF2-40B4-BE49-F238E27FC236}">
              <a16:creationId xmlns:a16="http://schemas.microsoft.com/office/drawing/2014/main" id="{91073227-E546-4A68-B6A3-56B8999F6C92}"/>
            </a:ext>
          </a:extLst>
        </xdr:cNvPr>
        <xdr:cNvCxnSpPr/>
      </xdr:nvCxnSpPr>
      <xdr:spPr>
        <a:xfrm>
          <a:off x="7467600" y="4297680"/>
          <a:ext cx="579120" cy="579120"/>
        </a:xfrm>
        <a:prstGeom prst="straightConnector1">
          <a:avLst/>
        </a:prstGeom>
        <a:ln w="2222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16</xdr:row>
      <xdr:rowOff>144780</xdr:rowOff>
    </xdr:from>
    <xdr:to>
      <xdr:col>10</xdr:col>
      <xdr:colOff>15240</xdr:colOff>
      <xdr:row>16</xdr:row>
      <xdr:rowOff>373380</xdr:rowOff>
    </xdr:to>
    <xdr:cxnSp macro="">
      <xdr:nvCxnSpPr>
        <xdr:cNvPr id="14" name="Conexão reta unidirecional 13">
          <a:extLst>
            <a:ext uri="{FF2B5EF4-FFF2-40B4-BE49-F238E27FC236}">
              <a16:creationId xmlns:a16="http://schemas.microsoft.com/office/drawing/2014/main" id="{3BC5350F-87C2-451B-88AB-1D18F24F69B2}"/>
            </a:ext>
          </a:extLst>
        </xdr:cNvPr>
        <xdr:cNvCxnSpPr/>
      </xdr:nvCxnSpPr>
      <xdr:spPr>
        <a:xfrm flipV="1">
          <a:off x="5836920" y="3909060"/>
          <a:ext cx="0" cy="228600"/>
        </a:xfrm>
        <a:prstGeom prst="straightConnector1">
          <a:avLst/>
        </a:prstGeom>
        <a:ln w="2222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480060</xdr:colOff>
      <xdr:row>33</xdr:row>
      <xdr:rowOff>15240</xdr:rowOff>
    </xdr:from>
    <xdr:to>
      <xdr:col>15</xdr:col>
      <xdr:colOff>53340</xdr:colOff>
      <xdr:row>37</xdr:row>
      <xdr:rowOff>137160</xdr:rowOff>
    </xdr:to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D7AA0FA2-FAEB-48D4-B8C9-3CC2D7B17E7A}"/>
            </a:ext>
          </a:extLst>
        </xdr:cNvPr>
        <xdr:cNvSpPr/>
      </xdr:nvSpPr>
      <xdr:spPr>
        <a:xfrm>
          <a:off x="1424940" y="7018020"/>
          <a:ext cx="7498080" cy="822960"/>
        </a:xfrm>
        <a:prstGeom prst="rect">
          <a:avLst/>
        </a:prstGeom>
        <a:solidFill>
          <a:schemeClr val="bg2">
            <a:alpha val="38000"/>
          </a:schemeClr>
        </a:solidFill>
        <a:ln>
          <a:solidFill>
            <a:schemeClr val="tx2">
              <a:alpha val="88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</xdr:col>
      <xdr:colOff>83820</xdr:colOff>
      <xdr:row>42</xdr:row>
      <xdr:rowOff>76200</xdr:rowOff>
    </xdr:from>
    <xdr:to>
      <xdr:col>2</xdr:col>
      <xdr:colOff>76200</xdr:colOff>
      <xdr:row>60</xdr:row>
      <xdr:rowOff>160020</xdr:rowOff>
    </xdr:to>
    <xdr:cxnSp macro="">
      <xdr:nvCxnSpPr>
        <xdr:cNvPr id="17" name="Conexão: Curva 16">
          <a:extLst>
            <a:ext uri="{FF2B5EF4-FFF2-40B4-BE49-F238E27FC236}">
              <a16:creationId xmlns:a16="http://schemas.microsoft.com/office/drawing/2014/main" id="{AE97B60D-D2BD-4198-BE58-4E623F466F92}"/>
            </a:ext>
          </a:extLst>
        </xdr:cNvPr>
        <xdr:cNvCxnSpPr/>
      </xdr:nvCxnSpPr>
      <xdr:spPr>
        <a:xfrm rot="16200000" flipH="1">
          <a:off x="-899160" y="9974580"/>
          <a:ext cx="3238500" cy="601980"/>
        </a:xfrm>
        <a:prstGeom prst="curvedConnector3">
          <a:avLst>
            <a:gd name="adj1" fmla="val 101059"/>
          </a:avLst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457075</xdr:colOff>
      <xdr:row>75</xdr:row>
      <xdr:rowOff>82513</xdr:rowOff>
    </xdr:from>
    <xdr:to>
      <xdr:col>2</xdr:col>
      <xdr:colOff>175135</xdr:colOff>
      <xdr:row>89</xdr:row>
      <xdr:rowOff>167157</xdr:rowOff>
    </xdr:to>
    <xdr:sp macro="" textlink="">
      <xdr:nvSpPr>
        <xdr:cNvPr id="19" name="Seta: Curvada Para a Direita 18">
          <a:extLst>
            <a:ext uri="{FF2B5EF4-FFF2-40B4-BE49-F238E27FC236}">
              <a16:creationId xmlns:a16="http://schemas.microsoft.com/office/drawing/2014/main" id="{150A7036-A5A2-4708-90FD-9A91DE7FEB41}"/>
            </a:ext>
          </a:extLst>
        </xdr:cNvPr>
        <xdr:cNvSpPr/>
      </xdr:nvSpPr>
      <xdr:spPr>
        <a:xfrm rot="21006865">
          <a:off x="792355" y="14446213"/>
          <a:ext cx="327660" cy="2538284"/>
        </a:xfrm>
        <a:prstGeom prst="curvedRightArrow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</xdr:col>
      <xdr:colOff>137160</xdr:colOff>
      <xdr:row>30</xdr:row>
      <xdr:rowOff>87581</xdr:rowOff>
    </xdr:from>
    <xdr:to>
      <xdr:col>15</xdr:col>
      <xdr:colOff>60960</xdr:colOff>
      <xdr:row>37</xdr:row>
      <xdr:rowOff>138150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A99AEF0F-F8FC-41C9-A53C-D39D28F20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040" y="6564581"/>
          <a:ext cx="7848600" cy="1422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419100</xdr:colOff>
      <xdr:row>76</xdr:row>
      <xdr:rowOff>80106</xdr:rowOff>
    </xdr:from>
    <xdr:to>
      <xdr:col>17</xdr:col>
      <xdr:colOff>60960</xdr:colOff>
      <xdr:row>89</xdr:row>
      <xdr:rowOff>289559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B5CDE9BD-88A3-42A3-BACF-0956DF952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980" y="14619066"/>
          <a:ext cx="8785860" cy="2487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464819</xdr:colOff>
      <xdr:row>91</xdr:row>
      <xdr:rowOff>106841</xdr:rowOff>
    </xdr:from>
    <xdr:to>
      <xdr:col>20</xdr:col>
      <xdr:colOff>788750</xdr:colOff>
      <xdr:row>102</xdr:row>
      <xdr:rowOff>91439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58787D75-6AC6-431A-90CB-67C6C3944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699" y="17449961"/>
          <a:ext cx="11296731" cy="1912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26893</xdr:colOff>
      <xdr:row>1</xdr:row>
      <xdr:rowOff>0</xdr:rowOff>
    </xdr:from>
    <xdr:to>
      <xdr:col>2</xdr:col>
      <xdr:colOff>199324</xdr:colOff>
      <xdr:row>7</xdr:row>
      <xdr:rowOff>17928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513AA54-04C0-404C-A136-320866522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93" y="0"/>
          <a:ext cx="2225349" cy="1488140"/>
        </a:xfrm>
        <a:prstGeom prst="rect">
          <a:avLst/>
        </a:prstGeom>
      </xdr:spPr>
    </xdr:pic>
    <xdr:clientData/>
  </xdr:twoCellAnchor>
  <xdr:twoCellAnchor editAs="oneCell">
    <xdr:from>
      <xdr:col>17</xdr:col>
      <xdr:colOff>251012</xdr:colOff>
      <xdr:row>1</xdr:row>
      <xdr:rowOff>0</xdr:rowOff>
    </xdr:from>
    <xdr:to>
      <xdr:col>25</xdr:col>
      <xdr:colOff>595876</xdr:colOff>
      <xdr:row>4</xdr:row>
      <xdr:rowOff>411534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8F89DCD-4372-48B5-ADCB-879766505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62447" y="0"/>
          <a:ext cx="1940582" cy="976311"/>
        </a:xfrm>
        <a:prstGeom prst="rect">
          <a:avLst/>
        </a:prstGeom>
      </xdr:spPr>
    </xdr:pic>
    <xdr:clientData/>
  </xdr:twoCellAnchor>
  <xdr:twoCellAnchor>
    <xdr:from>
      <xdr:col>9</xdr:col>
      <xdr:colOff>247809</xdr:colOff>
      <xdr:row>0</xdr:row>
      <xdr:rowOff>23446</xdr:rowOff>
    </xdr:from>
    <xdr:to>
      <xdr:col>11</xdr:col>
      <xdr:colOff>47302</xdr:colOff>
      <xdr:row>0</xdr:row>
      <xdr:rowOff>438150</xdr:rowOff>
    </xdr:to>
    <xdr:sp macro="" textlink="">
      <xdr:nvSpPr>
        <xdr:cNvPr id="6" name="Retângulo: Canto Simples Cortad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A0B6037-E3A2-4612-9127-6C7E748CBC4E}"/>
            </a:ext>
          </a:extLst>
        </xdr:cNvPr>
        <xdr:cNvSpPr/>
      </xdr:nvSpPr>
      <xdr:spPr>
        <a:xfrm>
          <a:off x="7757450" y="23446"/>
          <a:ext cx="776955" cy="414704"/>
        </a:xfrm>
        <a:prstGeom prst="snip1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Instruções</a:t>
          </a:r>
        </a:p>
      </xdr:txBody>
    </xdr:sp>
    <xdr:clientData/>
  </xdr:twoCellAnchor>
  <xdr:twoCellAnchor>
    <xdr:from>
      <xdr:col>2</xdr:col>
      <xdr:colOff>1599383</xdr:colOff>
      <xdr:row>0</xdr:row>
      <xdr:rowOff>15765</xdr:rowOff>
    </xdr:from>
    <xdr:to>
      <xdr:col>4</xdr:col>
      <xdr:colOff>69939</xdr:colOff>
      <xdr:row>0</xdr:row>
      <xdr:rowOff>434864</xdr:rowOff>
    </xdr:to>
    <xdr:sp macro="" textlink="">
      <xdr:nvSpPr>
        <xdr:cNvPr id="7" name="Retângulo: Canto Simples Cortad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C542DB8-21E9-45FB-AA70-0C3F74CE2C3D}"/>
            </a:ext>
          </a:extLst>
        </xdr:cNvPr>
        <xdr:cNvSpPr/>
      </xdr:nvSpPr>
      <xdr:spPr>
        <a:xfrm>
          <a:off x="3659411" y="15765"/>
          <a:ext cx="1213756" cy="419099"/>
        </a:xfrm>
        <a:prstGeom prst="snip1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Ordem</a:t>
          </a:r>
          <a:r>
            <a:rPr lang="pt-PT" sz="9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de passagem</a:t>
          </a:r>
          <a:endParaRPr lang="pt-PT" sz="9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7</xdr:col>
      <xdr:colOff>241745</xdr:colOff>
      <xdr:row>0</xdr:row>
      <xdr:rowOff>18885</xdr:rowOff>
    </xdr:from>
    <xdr:to>
      <xdr:col>9</xdr:col>
      <xdr:colOff>204142</xdr:colOff>
      <xdr:row>0</xdr:row>
      <xdr:rowOff>442913</xdr:rowOff>
    </xdr:to>
    <xdr:sp macro="" textlink="">
      <xdr:nvSpPr>
        <xdr:cNvPr id="8" name="Retângulo: Canto Simples Cortad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7AC9741-0BA2-4C52-A5F1-6D40FEE58121}"/>
            </a:ext>
          </a:extLst>
        </xdr:cNvPr>
        <xdr:cNvSpPr/>
      </xdr:nvSpPr>
      <xdr:spPr>
        <a:xfrm>
          <a:off x="6773924" y="18885"/>
          <a:ext cx="939859" cy="424028"/>
        </a:xfrm>
        <a:prstGeom prst="snip1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Classificações</a:t>
          </a:r>
        </a:p>
      </xdr:txBody>
    </xdr:sp>
    <xdr:clientData/>
  </xdr:twoCellAnchor>
  <xdr:twoCellAnchor>
    <xdr:from>
      <xdr:col>0</xdr:col>
      <xdr:colOff>36786</xdr:colOff>
      <xdr:row>0</xdr:row>
      <xdr:rowOff>10511</xdr:rowOff>
    </xdr:from>
    <xdr:to>
      <xdr:col>2</xdr:col>
      <xdr:colOff>421727</xdr:colOff>
      <xdr:row>0</xdr:row>
      <xdr:rowOff>436179</xdr:rowOff>
    </xdr:to>
    <xdr:sp macro="" textlink="">
      <xdr:nvSpPr>
        <xdr:cNvPr id="9" name="Retângulo: Canto Simples Cortad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3B1D1A0-52AC-44D3-8443-DAA76CAB6923}"/>
            </a:ext>
          </a:extLst>
        </xdr:cNvPr>
        <xdr:cNvSpPr/>
      </xdr:nvSpPr>
      <xdr:spPr>
        <a:xfrm>
          <a:off x="36786" y="10511"/>
          <a:ext cx="834521" cy="425668"/>
        </a:xfrm>
        <a:prstGeom prst="snip1Rect">
          <a:avLst/>
        </a:prstGeom>
        <a:solidFill>
          <a:schemeClr val="tx2">
            <a:lumMod val="50000"/>
          </a:schemeClr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600" b="1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twoCellAnchor>
    <xdr:from>
      <xdr:col>2</xdr:col>
      <xdr:colOff>441433</xdr:colOff>
      <xdr:row>0</xdr:row>
      <xdr:rowOff>15765</xdr:rowOff>
    </xdr:from>
    <xdr:to>
      <xdr:col>2</xdr:col>
      <xdr:colOff>1571625</xdr:colOff>
      <xdr:row>0</xdr:row>
      <xdr:rowOff>436178</xdr:rowOff>
    </xdr:to>
    <xdr:sp macro="" textlink="">
      <xdr:nvSpPr>
        <xdr:cNvPr id="10" name="Retângulo: Canto Simples Cortad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6B4D496-8D38-4A50-A4E1-1375D50BE128}"/>
            </a:ext>
          </a:extLst>
        </xdr:cNvPr>
        <xdr:cNvSpPr/>
      </xdr:nvSpPr>
      <xdr:spPr>
        <a:xfrm>
          <a:off x="891013" y="15765"/>
          <a:ext cx="1130192" cy="420413"/>
        </a:xfrm>
        <a:prstGeom prst="snip1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100" b="1">
              <a:latin typeface="Times New Roman" panose="02020603050405020304" pitchFamily="18" charset="0"/>
              <a:cs typeface="Times New Roman" panose="02020603050405020304" pitchFamily="18" charset="0"/>
            </a:rPr>
            <a:t>Ordenação</a:t>
          </a:r>
        </a:p>
        <a:p>
          <a:pPr algn="ctr"/>
          <a:r>
            <a:rPr lang="pt-PT" sz="400" b="1">
              <a:latin typeface="Times New Roman" panose="02020603050405020304" pitchFamily="18" charset="0"/>
              <a:cs typeface="Times New Roman" panose="02020603050405020304" pitchFamily="18" charset="0"/>
            </a:rPr>
            <a:t>(construção da ordem de passagem</a:t>
          </a:r>
          <a:r>
            <a:rPr lang="pt-PT" sz="500" b="1">
              <a:latin typeface="Times New Roman" panose="02020603050405020304" pitchFamily="18" charset="0"/>
              <a:cs typeface="Times New Roman" panose="02020603050405020304" pitchFamily="18" charset="0"/>
            </a:rPr>
            <a:t>)</a:t>
          </a:r>
        </a:p>
      </xdr:txBody>
    </xdr:sp>
    <xdr:clientData/>
  </xdr:twoCellAnchor>
  <xdr:twoCellAnchor>
    <xdr:from>
      <xdr:col>5</xdr:col>
      <xdr:colOff>336386</xdr:colOff>
      <xdr:row>0</xdr:row>
      <xdr:rowOff>26037</xdr:rowOff>
    </xdr:from>
    <xdr:to>
      <xdr:col>7</xdr:col>
      <xdr:colOff>210214</xdr:colOff>
      <xdr:row>0</xdr:row>
      <xdr:rowOff>440684</xdr:rowOff>
    </xdr:to>
    <xdr:sp macro="" textlink="">
      <xdr:nvSpPr>
        <xdr:cNvPr id="11" name="Retângulo: Canto Simples Cortado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B59E343-DD20-4D7B-A8E0-06910926BD8D}"/>
            </a:ext>
          </a:extLst>
        </xdr:cNvPr>
        <xdr:cNvSpPr/>
      </xdr:nvSpPr>
      <xdr:spPr>
        <a:xfrm>
          <a:off x="5870083" y="26037"/>
          <a:ext cx="872310" cy="414647"/>
        </a:xfrm>
        <a:prstGeom prst="snip1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Solo</a:t>
          </a:r>
        </a:p>
      </xdr:txBody>
    </xdr:sp>
    <xdr:clientData/>
  </xdr:twoCellAnchor>
  <xdr:twoCellAnchor>
    <xdr:from>
      <xdr:col>4</xdr:col>
      <xdr:colOff>101700</xdr:colOff>
      <xdr:row>0</xdr:row>
      <xdr:rowOff>10510</xdr:rowOff>
    </xdr:from>
    <xdr:to>
      <xdr:col>5</xdr:col>
      <xdr:colOff>305131</xdr:colOff>
      <xdr:row>0</xdr:row>
      <xdr:rowOff>431074</xdr:rowOff>
    </xdr:to>
    <xdr:sp macro="" textlink="">
      <xdr:nvSpPr>
        <xdr:cNvPr id="13" name="Retângulo: Canto Simples Cortado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014B66F-E87E-4219-81F6-96EF771B4713}"/>
            </a:ext>
          </a:extLst>
        </xdr:cNvPr>
        <xdr:cNvSpPr/>
      </xdr:nvSpPr>
      <xdr:spPr>
        <a:xfrm>
          <a:off x="4904928" y="10510"/>
          <a:ext cx="933900" cy="420564"/>
        </a:xfrm>
        <a:prstGeom prst="snip1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Saltos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26893</xdr:colOff>
      <xdr:row>0</xdr:row>
      <xdr:rowOff>475129</xdr:rowOff>
    </xdr:from>
    <xdr:to>
      <xdr:col>2</xdr:col>
      <xdr:colOff>199324</xdr:colOff>
      <xdr:row>7</xdr:row>
      <xdr:rowOff>11652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99E203B-419C-4117-A82E-B27D06597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93" y="475129"/>
          <a:ext cx="2225349" cy="1490829"/>
        </a:xfrm>
        <a:prstGeom prst="rect">
          <a:avLst/>
        </a:prstGeom>
      </xdr:spPr>
    </xdr:pic>
    <xdr:clientData/>
  </xdr:twoCellAnchor>
  <xdr:twoCellAnchor>
    <xdr:from>
      <xdr:col>11</xdr:col>
      <xdr:colOff>428784</xdr:colOff>
      <xdr:row>0</xdr:row>
      <xdr:rowOff>23446</xdr:rowOff>
    </xdr:from>
    <xdr:to>
      <xdr:col>13</xdr:col>
      <xdr:colOff>228277</xdr:colOff>
      <xdr:row>0</xdr:row>
      <xdr:rowOff>438150</xdr:rowOff>
    </xdr:to>
    <xdr:sp macro="" textlink="">
      <xdr:nvSpPr>
        <xdr:cNvPr id="7" name="Retângulo: Canto Simples Cortad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D8E6F9-C331-4EE2-A0CB-5AB6CA75FC9C}"/>
            </a:ext>
          </a:extLst>
        </xdr:cNvPr>
        <xdr:cNvSpPr/>
      </xdr:nvSpPr>
      <xdr:spPr>
        <a:xfrm>
          <a:off x="9963309" y="23446"/>
          <a:ext cx="1361593" cy="414704"/>
        </a:xfrm>
        <a:prstGeom prst="snip1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Instruções</a:t>
          </a:r>
        </a:p>
      </xdr:txBody>
    </xdr:sp>
    <xdr:clientData/>
  </xdr:twoCellAnchor>
  <xdr:twoCellAnchor>
    <xdr:from>
      <xdr:col>2</xdr:col>
      <xdr:colOff>1599383</xdr:colOff>
      <xdr:row>0</xdr:row>
      <xdr:rowOff>15765</xdr:rowOff>
    </xdr:from>
    <xdr:to>
      <xdr:col>5</xdr:col>
      <xdr:colOff>304800</xdr:colOff>
      <xdr:row>0</xdr:row>
      <xdr:rowOff>434864</xdr:rowOff>
    </xdr:to>
    <xdr:sp macro="" textlink="">
      <xdr:nvSpPr>
        <xdr:cNvPr id="8" name="Retângulo: Canto Simples Cortad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FC4F330-1BFF-4001-B1C9-BED6BDC69714}"/>
            </a:ext>
          </a:extLst>
        </xdr:cNvPr>
        <xdr:cNvSpPr/>
      </xdr:nvSpPr>
      <xdr:spPr>
        <a:xfrm>
          <a:off x="3656783" y="15765"/>
          <a:ext cx="1496242" cy="419099"/>
        </a:xfrm>
        <a:prstGeom prst="snip1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Ordem</a:t>
          </a:r>
          <a:r>
            <a:rPr lang="pt-PT" sz="9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de passagem</a:t>
          </a:r>
          <a:endParaRPr lang="pt-PT" sz="9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9</xdr:col>
      <xdr:colOff>422720</xdr:colOff>
      <xdr:row>0</xdr:row>
      <xdr:rowOff>18885</xdr:rowOff>
    </xdr:from>
    <xdr:to>
      <xdr:col>11</xdr:col>
      <xdr:colOff>385117</xdr:colOff>
      <xdr:row>0</xdr:row>
      <xdr:rowOff>442913</xdr:rowOff>
    </xdr:to>
    <xdr:sp macro="" textlink="">
      <xdr:nvSpPr>
        <xdr:cNvPr id="9" name="Retângulo: Canto Simples Cortado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D97A22C-FDFD-4E57-866E-A0D916873766}"/>
            </a:ext>
          </a:extLst>
        </xdr:cNvPr>
        <xdr:cNvSpPr/>
      </xdr:nvSpPr>
      <xdr:spPr>
        <a:xfrm>
          <a:off x="8395145" y="18885"/>
          <a:ext cx="1524497" cy="424028"/>
        </a:xfrm>
        <a:prstGeom prst="snip1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Classificações</a:t>
          </a:r>
        </a:p>
      </xdr:txBody>
    </xdr:sp>
    <xdr:clientData/>
  </xdr:twoCellAnchor>
  <xdr:twoCellAnchor>
    <xdr:from>
      <xdr:col>0</xdr:col>
      <xdr:colOff>36786</xdr:colOff>
      <xdr:row>0</xdr:row>
      <xdr:rowOff>10511</xdr:rowOff>
    </xdr:from>
    <xdr:to>
      <xdr:col>2</xdr:col>
      <xdr:colOff>421727</xdr:colOff>
      <xdr:row>0</xdr:row>
      <xdr:rowOff>436179</xdr:rowOff>
    </xdr:to>
    <xdr:sp macro="" textlink="">
      <xdr:nvSpPr>
        <xdr:cNvPr id="10" name="Retângulo: Canto Simples Cortado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3664780-31C7-464C-A337-FC0D3D1AF71E}"/>
            </a:ext>
          </a:extLst>
        </xdr:cNvPr>
        <xdr:cNvSpPr/>
      </xdr:nvSpPr>
      <xdr:spPr>
        <a:xfrm>
          <a:off x="36786" y="10511"/>
          <a:ext cx="2442341" cy="425668"/>
        </a:xfrm>
        <a:prstGeom prst="snip1Rect">
          <a:avLst/>
        </a:prstGeom>
        <a:solidFill>
          <a:schemeClr val="tx2">
            <a:lumMod val="50000"/>
          </a:schemeClr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600" b="1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twoCellAnchor>
    <xdr:from>
      <xdr:col>2</xdr:col>
      <xdr:colOff>441433</xdr:colOff>
      <xdr:row>0</xdr:row>
      <xdr:rowOff>15765</xdr:rowOff>
    </xdr:from>
    <xdr:to>
      <xdr:col>2</xdr:col>
      <xdr:colOff>1571625</xdr:colOff>
      <xdr:row>0</xdr:row>
      <xdr:rowOff>436178</xdr:rowOff>
    </xdr:to>
    <xdr:sp macro="" textlink="">
      <xdr:nvSpPr>
        <xdr:cNvPr id="11" name="Retângulo: Canto Simples Cortad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A645E49-51AE-4269-AAE8-EBE9B309751B}"/>
            </a:ext>
          </a:extLst>
        </xdr:cNvPr>
        <xdr:cNvSpPr/>
      </xdr:nvSpPr>
      <xdr:spPr>
        <a:xfrm>
          <a:off x="2498833" y="15765"/>
          <a:ext cx="1130192" cy="420413"/>
        </a:xfrm>
        <a:prstGeom prst="snip1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100" b="1">
              <a:latin typeface="Times New Roman" panose="02020603050405020304" pitchFamily="18" charset="0"/>
              <a:cs typeface="Times New Roman" panose="02020603050405020304" pitchFamily="18" charset="0"/>
            </a:rPr>
            <a:t>Ordenação</a:t>
          </a:r>
        </a:p>
        <a:p>
          <a:pPr algn="ctr"/>
          <a:r>
            <a:rPr lang="pt-PT" sz="400" b="1">
              <a:latin typeface="Times New Roman" panose="02020603050405020304" pitchFamily="18" charset="0"/>
              <a:cs typeface="Times New Roman" panose="02020603050405020304" pitchFamily="18" charset="0"/>
            </a:rPr>
            <a:t>(construção da ordem de passagem</a:t>
          </a:r>
          <a:r>
            <a:rPr lang="pt-PT" sz="500" b="1">
              <a:latin typeface="Times New Roman" panose="02020603050405020304" pitchFamily="18" charset="0"/>
              <a:cs typeface="Times New Roman" panose="02020603050405020304" pitchFamily="18" charset="0"/>
            </a:rPr>
            <a:t>)</a:t>
          </a:r>
        </a:p>
      </xdr:txBody>
    </xdr:sp>
    <xdr:clientData/>
  </xdr:twoCellAnchor>
  <xdr:twoCellAnchor>
    <xdr:from>
      <xdr:col>5</xdr:col>
      <xdr:colOff>336386</xdr:colOff>
      <xdr:row>0</xdr:row>
      <xdr:rowOff>26037</xdr:rowOff>
    </xdr:from>
    <xdr:to>
      <xdr:col>7</xdr:col>
      <xdr:colOff>210214</xdr:colOff>
      <xdr:row>0</xdr:row>
      <xdr:rowOff>440684</xdr:rowOff>
    </xdr:to>
    <xdr:sp macro="" textlink="">
      <xdr:nvSpPr>
        <xdr:cNvPr id="12" name="Retângulo: Canto Simples Cortado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BC590E2-0E48-48B4-8B73-410302D724AB}"/>
            </a:ext>
          </a:extLst>
        </xdr:cNvPr>
        <xdr:cNvSpPr/>
      </xdr:nvSpPr>
      <xdr:spPr>
        <a:xfrm>
          <a:off x="5868506" y="26037"/>
          <a:ext cx="872048" cy="414647"/>
        </a:xfrm>
        <a:prstGeom prst="snip1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Solo</a:t>
          </a:r>
        </a:p>
      </xdr:txBody>
    </xdr:sp>
    <xdr:clientData/>
  </xdr:twoCellAnchor>
  <xdr:twoCellAnchor>
    <xdr:from>
      <xdr:col>7</xdr:col>
      <xdr:colOff>250280</xdr:colOff>
      <xdr:row>0</xdr:row>
      <xdr:rowOff>19050</xdr:rowOff>
    </xdr:from>
    <xdr:to>
      <xdr:col>9</xdr:col>
      <xdr:colOff>378216</xdr:colOff>
      <xdr:row>0</xdr:row>
      <xdr:rowOff>442212</xdr:rowOff>
    </xdr:to>
    <xdr:sp macro="" textlink="">
      <xdr:nvSpPr>
        <xdr:cNvPr id="13" name="Retângulo: Canto Simples Cortado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1651677-E686-4879-AC43-FCFB0EAF1505}"/>
            </a:ext>
          </a:extLst>
        </xdr:cNvPr>
        <xdr:cNvSpPr/>
      </xdr:nvSpPr>
      <xdr:spPr>
        <a:xfrm>
          <a:off x="6660605" y="19050"/>
          <a:ext cx="1690036" cy="423162"/>
        </a:xfrm>
        <a:prstGeom prst="snip1Rect">
          <a:avLst/>
        </a:prstGeom>
        <a:solidFill>
          <a:schemeClr val="accent3">
            <a:lumMod val="60000"/>
            <a:lumOff val="4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Facultativo</a:t>
          </a:r>
        </a:p>
      </xdr:txBody>
    </xdr:sp>
    <xdr:clientData/>
  </xdr:twoCellAnchor>
  <xdr:twoCellAnchor editAs="oneCell">
    <xdr:from>
      <xdr:col>19</xdr:col>
      <xdr:colOff>428625</xdr:colOff>
      <xdr:row>1</xdr:row>
      <xdr:rowOff>9525</xdr:rowOff>
    </xdr:from>
    <xdr:to>
      <xdr:col>33</xdr:col>
      <xdr:colOff>609600</xdr:colOff>
      <xdr:row>4</xdr:row>
      <xdr:rowOff>421059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4810BA96-A7F4-45D8-9216-AF0E5C440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935200" y="495300"/>
          <a:ext cx="1933575" cy="98303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322104</xdr:colOff>
      <xdr:row>0</xdr:row>
      <xdr:rowOff>23446</xdr:rowOff>
    </xdr:from>
    <xdr:to>
      <xdr:col>16</xdr:col>
      <xdr:colOff>228277</xdr:colOff>
      <xdr:row>0</xdr:row>
      <xdr:rowOff>438150</xdr:rowOff>
    </xdr:to>
    <xdr:sp macro="" textlink="">
      <xdr:nvSpPr>
        <xdr:cNvPr id="3" name="Retângulo: Canto Simples Cortad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7834D1-78D4-4A75-8E09-33566F9DEE33}"/>
            </a:ext>
          </a:extLst>
        </xdr:cNvPr>
        <xdr:cNvSpPr/>
      </xdr:nvSpPr>
      <xdr:spPr>
        <a:xfrm>
          <a:off x="7263924" y="23446"/>
          <a:ext cx="2649373" cy="414704"/>
        </a:xfrm>
        <a:prstGeom prst="snip1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Instruções</a:t>
          </a:r>
        </a:p>
      </xdr:txBody>
    </xdr:sp>
    <xdr:clientData/>
  </xdr:twoCellAnchor>
  <xdr:twoCellAnchor>
    <xdr:from>
      <xdr:col>2</xdr:col>
      <xdr:colOff>1599383</xdr:colOff>
      <xdr:row>0</xdr:row>
      <xdr:rowOff>15765</xdr:rowOff>
    </xdr:from>
    <xdr:to>
      <xdr:col>4</xdr:col>
      <xdr:colOff>411480</xdr:colOff>
      <xdr:row>0</xdr:row>
      <xdr:rowOff>434864</xdr:rowOff>
    </xdr:to>
    <xdr:sp macro="" textlink="">
      <xdr:nvSpPr>
        <xdr:cNvPr id="5" name="Retângulo: Canto Simples Cortad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A9E663-25F3-4ECC-83B7-537A774ED065}"/>
            </a:ext>
          </a:extLst>
        </xdr:cNvPr>
        <xdr:cNvSpPr/>
      </xdr:nvSpPr>
      <xdr:spPr>
        <a:xfrm>
          <a:off x="3245303" y="15765"/>
          <a:ext cx="1143817" cy="419099"/>
        </a:xfrm>
        <a:prstGeom prst="snip1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Ordem</a:t>
          </a:r>
          <a:r>
            <a:rPr lang="pt-PT" sz="9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de passagem</a:t>
          </a:r>
          <a:endParaRPr lang="pt-PT" sz="9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</xdr:col>
      <xdr:colOff>316040</xdr:colOff>
      <xdr:row>0</xdr:row>
      <xdr:rowOff>18885</xdr:rowOff>
    </xdr:from>
    <xdr:to>
      <xdr:col>10</xdr:col>
      <xdr:colOff>278437</xdr:colOff>
      <xdr:row>0</xdr:row>
      <xdr:rowOff>442913</xdr:rowOff>
    </xdr:to>
    <xdr:sp macro="" textlink="">
      <xdr:nvSpPr>
        <xdr:cNvPr id="6" name="Retângulo: Canto Simples Cortad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90895E8-BC55-4A65-ACE8-8A3AF5063A46}"/>
            </a:ext>
          </a:extLst>
        </xdr:cNvPr>
        <xdr:cNvSpPr/>
      </xdr:nvSpPr>
      <xdr:spPr>
        <a:xfrm>
          <a:off x="6282500" y="18885"/>
          <a:ext cx="937757" cy="424028"/>
        </a:xfrm>
        <a:prstGeom prst="snip1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Classificações</a:t>
          </a:r>
        </a:p>
      </xdr:txBody>
    </xdr:sp>
    <xdr:clientData/>
  </xdr:twoCellAnchor>
  <xdr:twoCellAnchor>
    <xdr:from>
      <xdr:col>0</xdr:col>
      <xdr:colOff>36786</xdr:colOff>
      <xdr:row>0</xdr:row>
      <xdr:rowOff>10511</xdr:rowOff>
    </xdr:from>
    <xdr:to>
      <xdr:col>2</xdr:col>
      <xdr:colOff>421727</xdr:colOff>
      <xdr:row>0</xdr:row>
      <xdr:rowOff>436179</xdr:rowOff>
    </xdr:to>
    <xdr:sp macro="" textlink="">
      <xdr:nvSpPr>
        <xdr:cNvPr id="7" name="Retângulo: Canto Simples Cortad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B5F8550-2E69-41FA-8BD3-AAD50CF4228B}"/>
            </a:ext>
          </a:extLst>
        </xdr:cNvPr>
        <xdr:cNvSpPr/>
      </xdr:nvSpPr>
      <xdr:spPr>
        <a:xfrm>
          <a:off x="36786" y="10511"/>
          <a:ext cx="2442341" cy="425668"/>
        </a:xfrm>
        <a:prstGeom prst="snip1Rect">
          <a:avLst/>
        </a:prstGeom>
        <a:solidFill>
          <a:schemeClr val="tx2">
            <a:lumMod val="50000"/>
          </a:schemeClr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600" b="1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twoCellAnchor>
    <xdr:from>
      <xdr:col>2</xdr:col>
      <xdr:colOff>441433</xdr:colOff>
      <xdr:row>0</xdr:row>
      <xdr:rowOff>15765</xdr:rowOff>
    </xdr:from>
    <xdr:to>
      <xdr:col>2</xdr:col>
      <xdr:colOff>1571625</xdr:colOff>
      <xdr:row>0</xdr:row>
      <xdr:rowOff>436178</xdr:rowOff>
    </xdr:to>
    <xdr:sp macro="" textlink="">
      <xdr:nvSpPr>
        <xdr:cNvPr id="8" name="Retângulo: Canto Simples Cortad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BFDC48A-E9D9-4972-9B11-3825D9AF8E1F}"/>
            </a:ext>
          </a:extLst>
        </xdr:cNvPr>
        <xdr:cNvSpPr/>
      </xdr:nvSpPr>
      <xdr:spPr>
        <a:xfrm>
          <a:off x="2498833" y="15765"/>
          <a:ext cx="1130192" cy="420413"/>
        </a:xfrm>
        <a:prstGeom prst="snip1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100" b="1">
              <a:latin typeface="Times New Roman" panose="02020603050405020304" pitchFamily="18" charset="0"/>
              <a:cs typeface="Times New Roman" panose="02020603050405020304" pitchFamily="18" charset="0"/>
            </a:rPr>
            <a:t>Ordenação</a:t>
          </a:r>
        </a:p>
        <a:p>
          <a:pPr algn="ctr"/>
          <a:r>
            <a:rPr lang="pt-PT" sz="400" b="1">
              <a:latin typeface="Times New Roman" panose="02020603050405020304" pitchFamily="18" charset="0"/>
              <a:cs typeface="Times New Roman" panose="02020603050405020304" pitchFamily="18" charset="0"/>
            </a:rPr>
            <a:t>(construção da ordem de passagem</a:t>
          </a:r>
          <a:r>
            <a:rPr lang="pt-PT" sz="500" b="1">
              <a:latin typeface="Times New Roman" panose="02020603050405020304" pitchFamily="18" charset="0"/>
              <a:cs typeface="Times New Roman" panose="02020603050405020304" pitchFamily="18" charset="0"/>
            </a:rPr>
            <a:t>)</a:t>
          </a:r>
        </a:p>
      </xdr:txBody>
    </xdr:sp>
    <xdr:clientData/>
  </xdr:twoCellAnchor>
  <xdr:twoCellAnchor>
    <xdr:from>
      <xdr:col>6</xdr:col>
      <xdr:colOff>379820</xdr:colOff>
      <xdr:row>0</xdr:row>
      <xdr:rowOff>19050</xdr:rowOff>
    </xdr:from>
    <xdr:to>
      <xdr:col>8</xdr:col>
      <xdr:colOff>271536</xdr:colOff>
      <xdr:row>0</xdr:row>
      <xdr:rowOff>442212</xdr:rowOff>
    </xdr:to>
    <xdr:sp macro="" textlink="">
      <xdr:nvSpPr>
        <xdr:cNvPr id="10" name="Retângulo: Canto Simples Cortad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077DD72-C28E-4997-81DA-8FD902CC8ADD}"/>
            </a:ext>
          </a:extLst>
        </xdr:cNvPr>
        <xdr:cNvSpPr/>
      </xdr:nvSpPr>
      <xdr:spPr>
        <a:xfrm>
          <a:off x="5370920" y="19050"/>
          <a:ext cx="867076" cy="423162"/>
        </a:xfrm>
        <a:prstGeom prst="snip1Rect">
          <a:avLst/>
        </a:prstGeom>
        <a:solidFill>
          <a:schemeClr val="accent3">
            <a:lumMod val="60000"/>
            <a:lumOff val="4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Facultativo</a:t>
          </a:r>
        </a:p>
      </xdr:txBody>
    </xdr:sp>
    <xdr:clientData/>
  </xdr:twoCellAnchor>
  <xdr:twoCellAnchor>
    <xdr:from>
      <xdr:col>4</xdr:col>
      <xdr:colOff>434340</xdr:colOff>
      <xdr:row>0</xdr:row>
      <xdr:rowOff>22860</xdr:rowOff>
    </xdr:from>
    <xdr:to>
      <xdr:col>6</xdr:col>
      <xdr:colOff>359417</xdr:colOff>
      <xdr:row>0</xdr:row>
      <xdr:rowOff>443424</xdr:rowOff>
    </xdr:to>
    <xdr:sp macro="" textlink="">
      <xdr:nvSpPr>
        <xdr:cNvPr id="14" name="Retângulo: Canto Simples Cortado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49CB626-9811-4CBA-8D26-1017A26F25C9}"/>
            </a:ext>
          </a:extLst>
        </xdr:cNvPr>
        <xdr:cNvSpPr/>
      </xdr:nvSpPr>
      <xdr:spPr>
        <a:xfrm>
          <a:off x="4411980" y="22860"/>
          <a:ext cx="938537" cy="420564"/>
        </a:xfrm>
        <a:prstGeom prst="snip1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Saltos</a:t>
          </a:r>
        </a:p>
      </xdr:txBody>
    </xdr:sp>
    <xdr:clientData/>
  </xdr:twoCellAnchor>
  <xdr:twoCellAnchor editAs="oneCell">
    <xdr:from>
      <xdr:col>16</xdr:col>
      <xdr:colOff>258632</xdr:colOff>
      <xdr:row>1</xdr:row>
      <xdr:rowOff>15240</xdr:rowOff>
    </xdr:from>
    <xdr:to>
      <xdr:col>24</xdr:col>
      <xdr:colOff>588256</xdr:colOff>
      <xdr:row>4</xdr:row>
      <xdr:rowOff>426774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6C354440-973E-4D55-AF3C-CF3D3C4F8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943652" y="502920"/>
          <a:ext cx="1937444" cy="9830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583911</xdr:colOff>
      <xdr:row>7</xdr:row>
      <xdr:rowOff>33168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9A1A2C4-AB1D-43F8-9E73-136768D6C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7680"/>
          <a:ext cx="2229831" cy="149620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0</xdr:row>
      <xdr:rowOff>38100</xdr:rowOff>
    </xdr:from>
    <xdr:to>
      <xdr:col>2</xdr:col>
      <xdr:colOff>485775</xdr:colOff>
      <xdr:row>5</xdr:row>
      <xdr:rowOff>127396</xdr:rowOff>
    </xdr:to>
    <xdr:pic>
      <xdr:nvPicPr>
        <xdr:cNvPr id="4" name="Imagem 3" descr="ginastica artistica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81100" y="38100"/>
          <a:ext cx="1666875" cy="104179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148043</xdr:colOff>
      <xdr:row>0</xdr:row>
      <xdr:rowOff>34332</xdr:rowOff>
    </xdr:from>
    <xdr:to>
      <xdr:col>20</xdr:col>
      <xdr:colOff>836020</xdr:colOff>
      <xdr:row>0</xdr:row>
      <xdr:rowOff>449036</xdr:rowOff>
    </xdr:to>
    <xdr:sp macro="" textlink="">
      <xdr:nvSpPr>
        <xdr:cNvPr id="26" name="Retângulo: Canto Simples Cortado 2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54E561-16FE-4A50-91DA-43127E44D433}"/>
            </a:ext>
          </a:extLst>
        </xdr:cNvPr>
        <xdr:cNvSpPr/>
      </xdr:nvSpPr>
      <xdr:spPr>
        <a:xfrm>
          <a:off x="9912529" y="34332"/>
          <a:ext cx="1569720" cy="414704"/>
        </a:xfrm>
        <a:prstGeom prst="snip1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Times New Roman" panose="02020603050405020304" pitchFamily="18" charset="0"/>
              <a:cs typeface="Times New Roman" panose="02020603050405020304" pitchFamily="18" charset="0"/>
            </a:rPr>
            <a:t>Instruções</a:t>
          </a:r>
        </a:p>
      </xdr:txBody>
    </xdr:sp>
    <xdr:clientData/>
  </xdr:twoCellAnchor>
  <xdr:twoCellAnchor>
    <xdr:from>
      <xdr:col>3</xdr:col>
      <xdr:colOff>174172</xdr:colOff>
      <xdr:row>0</xdr:row>
      <xdr:rowOff>15765</xdr:rowOff>
    </xdr:from>
    <xdr:to>
      <xdr:col>3</xdr:col>
      <xdr:colOff>2002972</xdr:colOff>
      <xdr:row>0</xdr:row>
      <xdr:rowOff>434864</xdr:rowOff>
    </xdr:to>
    <xdr:sp macro="" textlink="">
      <xdr:nvSpPr>
        <xdr:cNvPr id="27" name="Retângulo: Canto Simples Cortado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B977A6-1C13-40D3-B110-3C8E91321B4D}"/>
            </a:ext>
          </a:extLst>
        </xdr:cNvPr>
        <xdr:cNvSpPr/>
      </xdr:nvSpPr>
      <xdr:spPr>
        <a:xfrm>
          <a:off x="3015343" y="15765"/>
          <a:ext cx="1828800" cy="419099"/>
        </a:xfrm>
        <a:prstGeom prst="snip1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Times New Roman" panose="02020603050405020304" pitchFamily="18" charset="0"/>
              <a:cs typeface="Times New Roman" panose="02020603050405020304" pitchFamily="18" charset="0"/>
            </a:rPr>
            <a:t>Ordem</a:t>
          </a:r>
          <a:r>
            <a:rPr lang="pt-PT" sz="12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de passagem</a:t>
          </a:r>
          <a:endParaRPr lang="pt-PT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13926</xdr:colOff>
      <xdr:row>0</xdr:row>
      <xdr:rowOff>10511</xdr:rowOff>
    </xdr:from>
    <xdr:to>
      <xdr:col>2</xdr:col>
      <xdr:colOff>739140</xdr:colOff>
      <xdr:row>0</xdr:row>
      <xdr:rowOff>436179</xdr:rowOff>
    </xdr:to>
    <xdr:sp macro="" textlink="">
      <xdr:nvSpPr>
        <xdr:cNvPr id="29" name="Retângulo: Canto Simples Cortado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506E415-4AD2-44BB-AEB0-32BFDD371A22}"/>
            </a:ext>
          </a:extLst>
        </xdr:cNvPr>
        <xdr:cNvSpPr/>
      </xdr:nvSpPr>
      <xdr:spPr>
        <a:xfrm>
          <a:off x="13926" y="10511"/>
          <a:ext cx="961434" cy="425668"/>
        </a:xfrm>
        <a:prstGeom prst="snip1Rect">
          <a:avLst/>
        </a:prstGeom>
        <a:solidFill>
          <a:schemeClr val="tx2">
            <a:lumMod val="50000"/>
          </a:schemeClr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600" b="1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twoCellAnchor>
    <xdr:from>
      <xdr:col>2</xdr:col>
      <xdr:colOff>761472</xdr:colOff>
      <xdr:row>0</xdr:row>
      <xdr:rowOff>15765</xdr:rowOff>
    </xdr:from>
    <xdr:to>
      <xdr:col>3</xdr:col>
      <xdr:colOff>121919</xdr:colOff>
      <xdr:row>0</xdr:row>
      <xdr:rowOff>436178</xdr:rowOff>
    </xdr:to>
    <xdr:sp macro="" textlink="">
      <xdr:nvSpPr>
        <xdr:cNvPr id="30" name="Retângulo: Canto Simples Cortado 2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77AD95A-8668-49E5-BE79-5E3577FF92E5}"/>
            </a:ext>
          </a:extLst>
        </xdr:cNvPr>
        <xdr:cNvSpPr/>
      </xdr:nvSpPr>
      <xdr:spPr>
        <a:xfrm>
          <a:off x="997692" y="15765"/>
          <a:ext cx="1958867" cy="420413"/>
        </a:xfrm>
        <a:prstGeom prst="snip1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Ordenação</a:t>
          </a:r>
        </a:p>
        <a:p>
          <a:pPr algn="ctr"/>
          <a:r>
            <a:rPr lang="pt-PT" sz="800" b="1">
              <a:latin typeface="Times New Roman" panose="02020603050405020304" pitchFamily="18" charset="0"/>
              <a:cs typeface="Times New Roman" panose="02020603050405020304" pitchFamily="18" charset="0"/>
            </a:rPr>
            <a:t>(construção da ordem de passagem</a:t>
          </a:r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)</a:t>
          </a:r>
        </a:p>
      </xdr:txBody>
    </xdr:sp>
    <xdr:clientData/>
  </xdr:twoCellAnchor>
  <xdr:twoCellAnchor>
    <xdr:from>
      <xdr:col>5</xdr:col>
      <xdr:colOff>21772</xdr:colOff>
      <xdr:row>0</xdr:row>
      <xdr:rowOff>26037</xdr:rowOff>
    </xdr:from>
    <xdr:to>
      <xdr:col>10</xdr:col>
      <xdr:colOff>827314</xdr:colOff>
      <xdr:row>0</xdr:row>
      <xdr:rowOff>440684</xdr:rowOff>
    </xdr:to>
    <xdr:sp macro="" textlink="">
      <xdr:nvSpPr>
        <xdr:cNvPr id="31" name="Retângulo: Canto Simples Cortado 3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5933598-EB2E-4FF2-8AE6-7A8B61F2F80C}"/>
            </a:ext>
          </a:extLst>
        </xdr:cNvPr>
        <xdr:cNvSpPr/>
      </xdr:nvSpPr>
      <xdr:spPr>
        <a:xfrm>
          <a:off x="6520543" y="26037"/>
          <a:ext cx="1426028" cy="414647"/>
        </a:xfrm>
        <a:prstGeom prst="snip1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Solo</a:t>
          </a:r>
        </a:p>
      </xdr:txBody>
    </xdr:sp>
    <xdr:clientData/>
  </xdr:twoCellAnchor>
  <xdr:twoCellAnchor>
    <xdr:from>
      <xdr:col>3</xdr:col>
      <xdr:colOff>2057400</xdr:colOff>
      <xdr:row>0</xdr:row>
      <xdr:rowOff>10510</xdr:rowOff>
    </xdr:from>
    <xdr:to>
      <xdr:col>4</xdr:col>
      <xdr:colOff>576943</xdr:colOff>
      <xdr:row>0</xdr:row>
      <xdr:rowOff>431074</xdr:rowOff>
    </xdr:to>
    <xdr:sp macro="" textlink="">
      <xdr:nvSpPr>
        <xdr:cNvPr id="32" name="Retângulo: Canto Simples Cortado 3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5F7A548-65C5-4A78-A4E8-8E8585F38D88}"/>
            </a:ext>
          </a:extLst>
        </xdr:cNvPr>
        <xdr:cNvSpPr/>
      </xdr:nvSpPr>
      <xdr:spPr>
        <a:xfrm>
          <a:off x="4898571" y="10510"/>
          <a:ext cx="1578429" cy="420564"/>
        </a:xfrm>
        <a:prstGeom prst="snip1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Saltos</a:t>
          </a:r>
        </a:p>
      </xdr:txBody>
    </xdr:sp>
    <xdr:clientData/>
  </xdr:twoCellAnchor>
  <xdr:twoCellAnchor editAs="oneCell">
    <xdr:from>
      <xdr:col>17</xdr:col>
      <xdr:colOff>62407</xdr:colOff>
      <xdr:row>1</xdr:row>
      <xdr:rowOff>88200</xdr:rowOff>
    </xdr:from>
    <xdr:to>
      <xdr:col>20</xdr:col>
      <xdr:colOff>841968</xdr:colOff>
      <xdr:row>6</xdr:row>
      <xdr:rowOff>186844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755AB835-9E67-46A7-BF32-81CCCBC58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921157" y="564450"/>
          <a:ext cx="2922686" cy="1432144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224118</xdr:colOff>
      <xdr:row>1</xdr:row>
      <xdr:rowOff>89647</xdr:rowOff>
    </xdr:from>
    <xdr:to>
      <xdr:col>2</xdr:col>
      <xdr:colOff>2453949</xdr:colOff>
      <xdr:row>7</xdr:row>
      <xdr:rowOff>89647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18CE405B-D64D-4FA5-91EE-83CC5AAC7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573741"/>
          <a:ext cx="2229831" cy="1532965"/>
        </a:xfrm>
        <a:prstGeom prst="rect">
          <a:avLst/>
        </a:prstGeom>
      </xdr:spPr>
    </xdr:pic>
    <xdr:clientData/>
  </xdr:twoCellAnchor>
  <xdr:oneCellAnchor>
    <xdr:from>
      <xdr:col>39</xdr:col>
      <xdr:colOff>69273</xdr:colOff>
      <xdr:row>1</xdr:row>
      <xdr:rowOff>144608</xdr:rowOff>
    </xdr:from>
    <xdr:ext cx="2806572" cy="1432144"/>
    <xdr:pic>
      <xdr:nvPicPr>
        <xdr:cNvPr id="39" name="Imagem 38">
          <a:extLst>
            <a:ext uri="{FF2B5EF4-FFF2-40B4-BE49-F238E27FC236}">
              <a16:creationId xmlns:a16="http://schemas.microsoft.com/office/drawing/2014/main" id="{2C32482B-77B9-4579-ADE6-8FD33F137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928291" y="629517"/>
          <a:ext cx="2806572" cy="1432144"/>
        </a:xfrm>
        <a:prstGeom prst="rect">
          <a:avLst/>
        </a:prstGeom>
      </xdr:spPr>
    </xdr:pic>
    <xdr:clientData/>
  </xdr:oneCellAnchor>
  <xdr:oneCellAnchor>
    <xdr:from>
      <xdr:col>24</xdr:col>
      <xdr:colOff>224118</xdr:colOff>
      <xdr:row>1</xdr:row>
      <xdr:rowOff>89647</xdr:rowOff>
    </xdr:from>
    <xdr:ext cx="2229831" cy="1524000"/>
    <xdr:pic>
      <xdr:nvPicPr>
        <xdr:cNvPr id="40" name="Imagem 39">
          <a:extLst>
            <a:ext uri="{FF2B5EF4-FFF2-40B4-BE49-F238E27FC236}">
              <a16:creationId xmlns:a16="http://schemas.microsoft.com/office/drawing/2014/main" id="{C450BEE7-508E-43F3-A132-B6CE9376A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8" y="584947"/>
          <a:ext cx="2229831" cy="1524000"/>
        </a:xfrm>
        <a:prstGeom prst="rect">
          <a:avLst/>
        </a:prstGeom>
      </xdr:spPr>
    </xdr:pic>
    <xdr:clientData/>
  </xdr:oneCellAnchor>
  <xdr:oneCellAnchor>
    <xdr:from>
      <xdr:col>60</xdr:col>
      <xdr:colOff>263236</xdr:colOff>
      <xdr:row>1</xdr:row>
      <xdr:rowOff>128734</xdr:rowOff>
    </xdr:from>
    <xdr:ext cx="2806572" cy="1432144"/>
    <xdr:pic>
      <xdr:nvPicPr>
        <xdr:cNvPr id="41" name="Imagem 40">
          <a:extLst>
            <a:ext uri="{FF2B5EF4-FFF2-40B4-BE49-F238E27FC236}">
              <a16:creationId xmlns:a16="http://schemas.microsoft.com/office/drawing/2014/main" id="{869FD4C3-1B28-4893-80E4-73CC0C2A3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694763" y="613643"/>
          <a:ext cx="2806572" cy="1432144"/>
        </a:xfrm>
        <a:prstGeom prst="rect">
          <a:avLst/>
        </a:prstGeom>
      </xdr:spPr>
    </xdr:pic>
    <xdr:clientData/>
  </xdr:oneCellAnchor>
  <xdr:oneCellAnchor>
    <xdr:from>
      <xdr:col>46</xdr:col>
      <xdr:colOff>224118</xdr:colOff>
      <xdr:row>1</xdr:row>
      <xdr:rowOff>89647</xdr:rowOff>
    </xdr:from>
    <xdr:ext cx="2229831" cy="1524000"/>
    <xdr:pic>
      <xdr:nvPicPr>
        <xdr:cNvPr id="42" name="Imagem 41">
          <a:extLst>
            <a:ext uri="{FF2B5EF4-FFF2-40B4-BE49-F238E27FC236}">
              <a16:creationId xmlns:a16="http://schemas.microsoft.com/office/drawing/2014/main" id="{13F116C5-6CFC-4D3D-8811-079813D75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8" y="584947"/>
          <a:ext cx="2229831" cy="1524000"/>
        </a:xfrm>
        <a:prstGeom prst="rect">
          <a:avLst/>
        </a:prstGeom>
      </xdr:spPr>
    </xdr:pic>
    <xdr:clientData/>
  </xdr:oneCellAnchor>
  <xdr:oneCellAnchor>
    <xdr:from>
      <xdr:col>83</xdr:col>
      <xdr:colOff>143844</xdr:colOff>
      <xdr:row>1</xdr:row>
      <xdr:rowOff>114879</xdr:rowOff>
    </xdr:from>
    <xdr:ext cx="2806572" cy="1432144"/>
    <xdr:pic>
      <xdr:nvPicPr>
        <xdr:cNvPr id="43" name="Imagem 42">
          <a:extLst>
            <a:ext uri="{FF2B5EF4-FFF2-40B4-BE49-F238E27FC236}">
              <a16:creationId xmlns:a16="http://schemas.microsoft.com/office/drawing/2014/main" id="{8CC19EEC-2576-4278-BEC4-E9CF98BCA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3403699" y="599788"/>
          <a:ext cx="2806572" cy="1432144"/>
        </a:xfrm>
        <a:prstGeom prst="rect">
          <a:avLst/>
        </a:prstGeom>
      </xdr:spPr>
    </xdr:pic>
    <xdr:clientData/>
  </xdr:oneCellAnchor>
  <xdr:oneCellAnchor>
    <xdr:from>
      <xdr:col>68</xdr:col>
      <xdr:colOff>224118</xdr:colOff>
      <xdr:row>1</xdr:row>
      <xdr:rowOff>89647</xdr:rowOff>
    </xdr:from>
    <xdr:ext cx="2229831" cy="1524000"/>
    <xdr:pic>
      <xdr:nvPicPr>
        <xdr:cNvPr id="44" name="Imagem 43">
          <a:extLst>
            <a:ext uri="{FF2B5EF4-FFF2-40B4-BE49-F238E27FC236}">
              <a16:creationId xmlns:a16="http://schemas.microsoft.com/office/drawing/2014/main" id="{1F86F05F-F784-48CC-B3DB-71812ECE6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8" y="584947"/>
          <a:ext cx="2229831" cy="1524000"/>
        </a:xfrm>
        <a:prstGeom prst="rect">
          <a:avLst/>
        </a:prstGeom>
      </xdr:spPr>
    </xdr:pic>
    <xdr:clientData/>
  </xdr:oneCellAnchor>
  <xdr:oneCellAnchor>
    <xdr:from>
      <xdr:col>104</xdr:col>
      <xdr:colOff>448643</xdr:colOff>
      <xdr:row>1</xdr:row>
      <xdr:rowOff>101024</xdr:rowOff>
    </xdr:from>
    <xdr:ext cx="2806572" cy="1432144"/>
    <xdr:pic>
      <xdr:nvPicPr>
        <xdr:cNvPr id="45" name="Imagem 44">
          <a:extLst>
            <a:ext uri="{FF2B5EF4-FFF2-40B4-BE49-F238E27FC236}">
              <a16:creationId xmlns:a16="http://schemas.microsoft.com/office/drawing/2014/main" id="{B01BE4BE-D90F-4EBD-AD4F-044DF908F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558098" y="585933"/>
          <a:ext cx="2806572" cy="1432144"/>
        </a:xfrm>
        <a:prstGeom prst="rect">
          <a:avLst/>
        </a:prstGeom>
      </xdr:spPr>
    </xdr:pic>
    <xdr:clientData/>
  </xdr:oneCellAnchor>
  <xdr:oneCellAnchor>
    <xdr:from>
      <xdr:col>90</xdr:col>
      <xdr:colOff>224118</xdr:colOff>
      <xdr:row>1</xdr:row>
      <xdr:rowOff>89647</xdr:rowOff>
    </xdr:from>
    <xdr:ext cx="2229831" cy="1524000"/>
    <xdr:pic>
      <xdr:nvPicPr>
        <xdr:cNvPr id="46" name="Imagem 45">
          <a:extLst>
            <a:ext uri="{FF2B5EF4-FFF2-40B4-BE49-F238E27FC236}">
              <a16:creationId xmlns:a16="http://schemas.microsoft.com/office/drawing/2014/main" id="{B0A615C9-EA4D-4D97-BF4D-B68D8A665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8" y="584947"/>
          <a:ext cx="2229831" cy="1524000"/>
        </a:xfrm>
        <a:prstGeom prst="rect">
          <a:avLst/>
        </a:prstGeom>
      </xdr:spPr>
    </xdr:pic>
    <xdr:clientData/>
  </xdr:oneCellAnchor>
  <xdr:oneCellAnchor>
    <xdr:from>
      <xdr:col>127</xdr:col>
      <xdr:colOff>360218</xdr:colOff>
      <xdr:row>1</xdr:row>
      <xdr:rowOff>128733</xdr:rowOff>
    </xdr:from>
    <xdr:ext cx="2806572" cy="1432144"/>
    <xdr:pic>
      <xdr:nvPicPr>
        <xdr:cNvPr id="47" name="Imagem 46">
          <a:extLst>
            <a:ext uri="{FF2B5EF4-FFF2-40B4-BE49-F238E27FC236}">
              <a16:creationId xmlns:a16="http://schemas.microsoft.com/office/drawing/2014/main" id="{F5B5C7D2-44BF-4486-8F37-DD7D59EB0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651782" y="613642"/>
          <a:ext cx="2806572" cy="1432144"/>
        </a:xfrm>
        <a:prstGeom prst="rect">
          <a:avLst/>
        </a:prstGeom>
      </xdr:spPr>
    </xdr:pic>
    <xdr:clientData/>
  </xdr:oneCellAnchor>
  <xdr:oneCellAnchor>
    <xdr:from>
      <xdr:col>113</xdr:col>
      <xdr:colOff>224118</xdr:colOff>
      <xdr:row>1</xdr:row>
      <xdr:rowOff>89647</xdr:rowOff>
    </xdr:from>
    <xdr:ext cx="2229831" cy="1524000"/>
    <xdr:pic>
      <xdr:nvPicPr>
        <xdr:cNvPr id="48" name="Imagem 47">
          <a:extLst>
            <a:ext uri="{FF2B5EF4-FFF2-40B4-BE49-F238E27FC236}">
              <a16:creationId xmlns:a16="http://schemas.microsoft.com/office/drawing/2014/main" id="{3EBD485C-CDC5-4626-AEBC-9ACEAD7F1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8" y="584947"/>
          <a:ext cx="2229831" cy="1524000"/>
        </a:xfrm>
        <a:prstGeom prst="rect">
          <a:avLst/>
        </a:prstGeom>
      </xdr:spPr>
    </xdr:pic>
    <xdr:clientData/>
  </xdr:oneCellAnchor>
  <xdr:twoCellAnchor>
    <xdr:from>
      <xdr:col>10</xdr:col>
      <xdr:colOff>870857</xdr:colOff>
      <xdr:row>0</xdr:row>
      <xdr:rowOff>18417</xdr:rowOff>
    </xdr:from>
    <xdr:to>
      <xdr:col>19</xdr:col>
      <xdr:colOff>108857</xdr:colOff>
      <xdr:row>0</xdr:row>
      <xdr:rowOff>441579</xdr:rowOff>
    </xdr:to>
    <xdr:sp macro="" textlink="">
      <xdr:nvSpPr>
        <xdr:cNvPr id="49" name="Retângulo: Canto Simples Cortado 4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F30F4AA-7D20-4131-9089-9462FF611174}"/>
            </a:ext>
          </a:extLst>
        </xdr:cNvPr>
        <xdr:cNvSpPr/>
      </xdr:nvSpPr>
      <xdr:spPr>
        <a:xfrm>
          <a:off x="7990114" y="18417"/>
          <a:ext cx="1883229" cy="423162"/>
        </a:xfrm>
        <a:prstGeom prst="snip1Rect">
          <a:avLst/>
        </a:prstGeom>
        <a:solidFill>
          <a:schemeClr val="accent3">
            <a:lumMod val="60000"/>
            <a:lumOff val="4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Facultativo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1133475</xdr:colOff>
      <xdr:row>72</xdr:row>
      <xdr:rowOff>0</xdr:rowOff>
    </xdr:from>
    <xdr:to>
      <xdr:col>31</xdr:col>
      <xdr:colOff>1133475</xdr:colOff>
      <xdr:row>75</xdr:row>
      <xdr:rowOff>133350</xdr:rowOff>
    </xdr:to>
    <xdr:pic>
      <xdr:nvPicPr>
        <xdr:cNvPr id="2" name="Imagem 1" descr="desporto escolar.jpg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673248" y="17878425"/>
          <a:ext cx="1052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45</xdr:col>
      <xdr:colOff>1133475</xdr:colOff>
      <xdr:row>72</xdr:row>
      <xdr:rowOff>0</xdr:rowOff>
    </xdr:from>
    <xdr:to>
      <xdr:col>45</xdr:col>
      <xdr:colOff>1133475</xdr:colOff>
      <xdr:row>75</xdr:row>
      <xdr:rowOff>133350</xdr:rowOff>
    </xdr:to>
    <xdr:pic>
      <xdr:nvPicPr>
        <xdr:cNvPr id="3" name="Imagem 2" descr="desporto escolar.jpg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713473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31</xdr:col>
      <xdr:colOff>1133475</xdr:colOff>
      <xdr:row>72</xdr:row>
      <xdr:rowOff>0</xdr:rowOff>
    </xdr:from>
    <xdr:to>
      <xdr:col>31</xdr:col>
      <xdr:colOff>1133475</xdr:colOff>
      <xdr:row>75</xdr:row>
      <xdr:rowOff>133350</xdr:rowOff>
    </xdr:to>
    <xdr:pic>
      <xdr:nvPicPr>
        <xdr:cNvPr id="4" name="Imagem 3" descr="desporto escolar.jpg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673248" y="17878425"/>
          <a:ext cx="1052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45</xdr:col>
      <xdr:colOff>1133475</xdr:colOff>
      <xdr:row>72</xdr:row>
      <xdr:rowOff>0</xdr:rowOff>
    </xdr:from>
    <xdr:to>
      <xdr:col>45</xdr:col>
      <xdr:colOff>1133475</xdr:colOff>
      <xdr:row>75</xdr:row>
      <xdr:rowOff>133350</xdr:rowOff>
    </xdr:to>
    <xdr:pic>
      <xdr:nvPicPr>
        <xdr:cNvPr id="5" name="Imagem 4" descr="desporto escolar.jpg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713473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31</xdr:col>
      <xdr:colOff>1133475</xdr:colOff>
      <xdr:row>72</xdr:row>
      <xdr:rowOff>0</xdr:rowOff>
    </xdr:from>
    <xdr:to>
      <xdr:col>31</xdr:col>
      <xdr:colOff>1133475</xdr:colOff>
      <xdr:row>75</xdr:row>
      <xdr:rowOff>133350</xdr:rowOff>
    </xdr:to>
    <xdr:pic>
      <xdr:nvPicPr>
        <xdr:cNvPr id="6" name="Imagem 5" descr="desporto escolar.jpg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673248" y="17878425"/>
          <a:ext cx="1052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45</xdr:col>
      <xdr:colOff>1133475</xdr:colOff>
      <xdr:row>72</xdr:row>
      <xdr:rowOff>0</xdr:rowOff>
    </xdr:from>
    <xdr:to>
      <xdr:col>45</xdr:col>
      <xdr:colOff>1133475</xdr:colOff>
      <xdr:row>75</xdr:row>
      <xdr:rowOff>133350</xdr:rowOff>
    </xdr:to>
    <xdr:pic>
      <xdr:nvPicPr>
        <xdr:cNvPr id="7" name="Imagem 6" descr="desporto escolar.jpg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713473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45</xdr:col>
      <xdr:colOff>161925</xdr:colOff>
      <xdr:row>6</xdr:row>
      <xdr:rowOff>9525</xdr:rowOff>
    </xdr:from>
    <xdr:to>
      <xdr:col>45</xdr:col>
      <xdr:colOff>2066925</xdr:colOff>
      <xdr:row>12</xdr:row>
      <xdr:rowOff>38100</xdr:rowOff>
    </xdr:to>
    <xdr:pic>
      <xdr:nvPicPr>
        <xdr:cNvPr id="8" name="Imagem 7" descr="ginastica artistica.jpg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741159" y="1547132"/>
          <a:ext cx="1911723" cy="1177564"/>
        </a:xfrm>
        <a:prstGeom prst="rect">
          <a:avLst/>
        </a:prstGeom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9" name="Imagem 8" descr="desporto escolar.jpg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10" name="Imagem 9" descr="desporto escolar.jpg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11" name="Imagem 10" descr="desporto escolar.jpg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12" name="Imagem 11" descr="desporto escolar.jpg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13" name="Imagem 12" descr="desporto escolar.jpg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14" name="Imagem 13" descr="desporto escolar.jpg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15" name="Imagem 14" descr="desporto escolar.jpg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16" name="Imagem 15" descr="desporto escolar.jpg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17" name="Imagem 16" descr="desporto escolar.jpg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18" name="Imagem 17" descr="desporto escolar.jpg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19" name="Imagem 18" descr="desporto escolar.jpg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20" name="Imagem 19" descr="desporto escolar.jpg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21" name="Imagem 20" descr="desporto escolar.jpg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22" name="Imagem 21" descr="desporto escolar.jpg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23" name="Imagem 22" descr="desporto escolar.jpg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24" name="Imagem 23" descr="desporto escolar.jpg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25" name="Imagem 24" descr="desporto escolar.jpg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26" name="Imagem 25" descr="desporto escolar.jpg">
          <a:extLst>
            <a:ext uri="{FF2B5EF4-FFF2-40B4-BE49-F238E27FC236}">
              <a16:creationId xmlns:a16="http://schemas.microsoft.com/office/drawing/2014/main" id="{00000000-0008-0000-1B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27" name="Imagem 26" descr="desporto escolar.jpg"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28" name="Imagem 27" descr="desporto escolar.jpg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29" name="Imagem 28" descr="desporto escolar.jpg"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30" name="Imagem 29" descr="desporto escolar.jpg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31" name="Imagem 30" descr="desporto escolar.jpg">
          <a:extLst>
            <a:ext uri="{FF2B5EF4-FFF2-40B4-BE49-F238E27FC236}">
              <a16:creationId xmlns:a16="http://schemas.microsoft.com/office/drawing/2014/main" id="{00000000-0008-0000-1B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32" name="Imagem 31" descr="desporto escolar.jpg">
          <a:extLst>
            <a:ext uri="{FF2B5EF4-FFF2-40B4-BE49-F238E27FC236}">
              <a16:creationId xmlns:a16="http://schemas.microsoft.com/office/drawing/2014/main" id="{00000000-0008-0000-1B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6</xdr:row>
      <xdr:rowOff>0</xdr:rowOff>
    </xdr:from>
    <xdr:to>
      <xdr:col>89</xdr:col>
      <xdr:colOff>0</xdr:colOff>
      <xdr:row>12</xdr:row>
      <xdr:rowOff>28575</xdr:rowOff>
    </xdr:to>
    <xdr:pic>
      <xdr:nvPicPr>
        <xdr:cNvPr id="33" name="Imagem 32" descr="ginastica artistica.jpg"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3508175" y="1533525"/>
          <a:ext cx="0" cy="1177564"/>
        </a:xfrm>
        <a:prstGeom prst="rect">
          <a:avLst/>
        </a:prstGeom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34" name="Imagem 33" descr="desporto escolar.jpg"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35" name="Imagem 34" descr="desporto escolar.jpg">
          <a:extLst>
            <a:ext uri="{FF2B5EF4-FFF2-40B4-BE49-F238E27FC236}">
              <a16:creationId xmlns:a16="http://schemas.microsoft.com/office/drawing/2014/main" id="{00000000-0008-0000-1B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36" name="Imagem 35" descr="desporto escolar.jpg">
          <a:extLst>
            <a:ext uri="{FF2B5EF4-FFF2-40B4-BE49-F238E27FC236}">
              <a16:creationId xmlns:a16="http://schemas.microsoft.com/office/drawing/2014/main" id="{00000000-0008-0000-1B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37" name="Imagem 36" descr="desporto escolar.jpg">
          <a:extLst>
            <a:ext uri="{FF2B5EF4-FFF2-40B4-BE49-F238E27FC236}">
              <a16:creationId xmlns:a16="http://schemas.microsoft.com/office/drawing/2014/main" id="{00000000-0008-0000-1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38" name="Imagem 37" descr="desporto escolar.jpg">
          <a:extLst>
            <a:ext uri="{FF2B5EF4-FFF2-40B4-BE49-F238E27FC236}">
              <a16:creationId xmlns:a16="http://schemas.microsoft.com/office/drawing/2014/main" id="{00000000-0008-0000-1B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39" name="Imagem 38" descr="desporto escolar.jpg">
          <a:extLst>
            <a:ext uri="{FF2B5EF4-FFF2-40B4-BE49-F238E27FC236}">
              <a16:creationId xmlns:a16="http://schemas.microsoft.com/office/drawing/2014/main" id="{00000000-0008-0000-1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6</xdr:row>
      <xdr:rowOff>0</xdr:rowOff>
    </xdr:from>
    <xdr:to>
      <xdr:col>89</xdr:col>
      <xdr:colOff>0</xdr:colOff>
      <xdr:row>12</xdr:row>
      <xdr:rowOff>28575</xdr:rowOff>
    </xdr:to>
    <xdr:pic>
      <xdr:nvPicPr>
        <xdr:cNvPr id="40" name="Imagem 39" descr="ginastica artistica.jpg">
          <a:extLst>
            <a:ext uri="{FF2B5EF4-FFF2-40B4-BE49-F238E27FC236}">
              <a16:creationId xmlns:a16="http://schemas.microsoft.com/office/drawing/2014/main" id="{00000000-0008-0000-1B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3508175" y="1533525"/>
          <a:ext cx="0" cy="1177564"/>
        </a:xfrm>
        <a:prstGeom prst="rect">
          <a:avLst/>
        </a:prstGeom>
      </xdr:spPr>
    </xdr:pic>
    <xdr:clientData/>
  </xdr:twoCellAnchor>
  <xdr:twoCellAnchor editAs="oneCell">
    <xdr:from>
      <xdr:col>89</xdr:col>
      <xdr:colOff>0</xdr:colOff>
      <xdr:row>5</xdr:row>
      <xdr:rowOff>161925</xdr:rowOff>
    </xdr:from>
    <xdr:to>
      <xdr:col>89</xdr:col>
      <xdr:colOff>0</xdr:colOff>
      <xdr:row>12</xdr:row>
      <xdr:rowOff>0</xdr:rowOff>
    </xdr:to>
    <xdr:pic>
      <xdr:nvPicPr>
        <xdr:cNvPr id="41" name="Imagem 40" descr="ginastica artistica.jpg">
          <a:extLst>
            <a:ext uri="{FF2B5EF4-FFF2-40B4-BE49-F238E27FC236}">
              <a16:creationId xmlns:a16="http://schemas.microsoft.com/office/drawing/2014/main" id="{00000000-0008-0000-1B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3508175" y="1500187"/>
          <a:ext cx="0" cy="1187089"/>
        </a:xfrm>
        <a:prstGeom prst="rect">
          <a:avLst/>
        </a:prstGeom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42" name="Imagem 41" descr="desporto escolar.jpg">
          <a:extLst>
            <a:ext uri="{FF2B5EF4-FFF2-40B4-BE49-F238E27FC236}">
              <a16:creationId xmlns:a16="http://schemas.microsoft.com/office/drawing/2014/main" id="{00000000-0008-0000-1B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43" name="Imagem 42" descr="desporto escolar.jpg">
          <a:extLst>
            <a:ext uri="{FF2B5EF4-FFF2-40B4-BE49-F238E27FC236}">
              <a16:creationId xmlns:a16="http://schemas.microsoft.com/office/drawing/2014/main" id="{00000000-0008-0000-1B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44" name="Imagem 43" descr="desporto escolar.jpg">
          <a:extLst>
            <a:ext uri="{FF2B5EF4-FFF2-40B4-BE49-F238E27FC236}">
              <a16:creationId xmlns:a16="http://schemas.microsoft.com/office/drawing/2014/main" id="{00000000-0008-0000-1B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45" name="Imagem 44" descr="desporto escolar.jpg">
          <a:extLst>
            <a:ext uri="{FF2B5EF4-FFF2-40B4-BE49-F238E27FC236}">
              <a16:creationId xmlns:a16="http://schemas.microsoft.com/office/drawing/2014/main" id="{00000000-0008-0000-1B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46" name="Imagem 45" descr="desporto escolar.jpg">
          <a:extLst>
            <a:ext uri="{FF2B5EF4-FFF2-40B4-BE49-F238E27FC236}">
              <a16:creationId xmlns:a16="http://schemas.microsoft.com/office/drawing/2014/main" id="{00000000-0008-0000-1B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47" name="Imagem 46" descr="desporto escolar.jpg">
          <a:extLst>
            <a:ext uri="{FF2B5EF4-FFF2-40B4-BE49-F238E27FC236}">
              <a16:creationId xmlns:a16="http://schemas.microsoft.com/office/drawing/2014/main" id="{00000000-0008-0000-1B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6</xdr:row>
      <xdr:rowOff>0</xdr:rowOff>
    </xdr:from>
    <xdr:to>
      <xdr:col>89</xdr:col>
      <xdr:colOff>0</xdr:colOff>
      <xdr:row>12</xdr:row>
      <xdr:rowOff>28575</xdr:rowOff>
    </xdr:to>
    <xdr:pic>
      <xdr:nvPicPr>
        <xdr:cNvPr id="48" name="Imagem 47" descr="ginastica artistica.jpg">
          <a:extLst>
            <a:ext uri="{FF2B5EF4-FFF2-40B4-BE49-F238E27FC236}">
              <a16:creationId xmlns:a16="http://schemas.microsoft.com/office/drawing/2014/main" id="{00000000-0008-0000-1B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3508175" y="1533525"/>
          <a:ext cx="0" cy="1177564"/>
        </a:xfrm>
        <a:prstGeom prst="rect">
          <a:avLst/>
        </a:prstGeom>
      </xdr:spPr>
    </xdr:pic>
    <xdr:clientData/>
  </xdr:twoCellAnchor>
  <xdr:twoCellAnchor editAs="oneCell">
    <xdr:from>
      <xdr:col>89</xdr:col>
      <xdr:colOff>0</xdr:colOff>
      <xdr:row>5</xdr:row>
      <xdr:rowOff>161925</xdr:rowOff>
    </xdr:from>
    <xdr:to>
      <xdr:col>89</xdr:col>
      <xdr:colOff>0</xdr:colOff>
      <xdr:row>12</xdr:row>
      <xdr:rowOff>0</xdr:rowOff>
    </xdr:to>
    <xdr:pic>
      <xdr:nvPicPr>
        <xdr:cNvPr id="49" name="Imagem 48" descr="ginastica artistica.jpg">
          <a:extLst>
            <a:ext uri="{FF2B5EF4-FFF2-40B4-BE49-F238E27FC236}">
              <a16:creationId xmlns:a16="http://schemas.microsoft.com/office/drawing/2014/main" id="{00000000-0008-0000-1B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3508175" y="1500187"/>
          <a:ext cx="0" cy="1187089"/>
        </a:xfrm>
        <a:prstGeom prst="rect">
          <a:avLst/>
        </a:prstGeom>
      </xdr:spPr>
    </xdr:pic>
    <xdr:clientData/>
  </xdr:twoCellAnchor>
  <xdr:twoCellAnchor editAs="oneCell">
    <xdr:from>
      <xdr:col>59</xdr:col>
      <xdr:colOff>1133475</xdr:colOff>
      <xdr:row>72</xdr:row>
      <xdr:rowOff>0</xdr:rowOff>
    </xdr:from>
    <xdr:to>
      <xdr:col>59</xdr:col>
      <xdr:colOff>1133475</xdr:colOff>
      <xdr:row>75</xdr:row>
      <xdr:rowOff>133350</xdr:rowOff>
    </xdr:to>
    <xdr:pic>
      <xdr:nvPicPr>
        <xdr:cNvPr id="50" name="Imagem 49" descr="desporto escolar.jpg">
          <a:extLst>
            <a:ext uri="{FF2B5EF4-FFF2-40B4-BE49-F238E27FC236}">
              <a16:creationId xmlns:a16="http://schemas.microsoft.com/office/drawing/2014/main" id="{00000000-0008-0000-1B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087073" y="17878425"/>
          <a:ext cx="1052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74</xdr:col>
      <xdr:colOff>1133475</xdr:colOff>
      <xdr:row>72</xdr:row>
      <xdr:rowOff>0</xdr:rowOff>
    </xdr:from>
    <xdr:to>
      <xdr:col>74</xdr:col>
      <xdr:colOff>1133475</xdr:colOff>
      <xdr:row>75</xdr:row>
      <xdr:rowOff>133350</xdr:rowOff>
    </xdr:to>
    <xdr:pic>
      <xdr:nvPicPr>
        <xdr:cNvPr id="51" name="Imagem 50" descr="desporto escolar.jpg">
          <a:extLst>
            <a:ext uri="{FF2B5EF4-FFF2-40B4-BE49-F238E27FC236}">
              <a16:creationId xmlns:a16="http://schemas.microsoft.com/office/drawing/2014/main" id="{00000000-0008-0000-1B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270173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59</xdr:col>
      <xdr:colOff>1133475</xdr:colOff>
      <xdr:row>72</xdr:row>
      <xdr:rowOff>0</xdr:rowOff>
    </xdr:from>
    <xdr:to>
      <xdr:col>59</xdr:col>
      <xdr:colOff>1133475</xdr:colOff>
      <xdr:row>75</xdr:row>
      <xdr:rowOff>133350</xdr:rowOff>
    </xdr:to>
    <xdr:pic>
      <xdr:nvPicPr>
        <xdr:cNvPr id="52" name="Imagem 51" descr="desporto escolar.jpg">
          <a:extLst>
            <a:ext uri="{FF2B5EF4-FFF2-40B4-BE49-F238E27FC236}">
              <a16:creationId xmlns:a16="http://schemas.microsoft.com/office/drawing/2014/main" id="{00000000-0008-0000-1B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087073" y="17878425"/>
          <a:ext cx="1052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74</xdr:col>
      <xdr:colOff>1133475</xdr:colOff>
      <xdr:row>72</xdr:row>
      <xdr:rowOff>0</xdr:rowOff>
    </xdr:from>
    <xdr:to>
      <xdr:col>74</xdr:col>
      <xdr:colOff>1133475</xdr:colOff>
      <xdr:row>75</xdr:row>
      <xdr:rowOff>133350</xdr:rowOff>
    </xdr:to>
    <xdr:pic>
      <xdr:nvPicPr>
        <xdr:cNvPr id="53" name="Imagem 52" descr="desporto escolar.jpg">
          <a:extLst>
            <a:ext uri="{FF2B5EF4-FFF2-40B4-BE49-F238E27FC236}">
              <a16:creationId xmlns:a16="http://schemas.microsoft.com/office/drawing/2014/main" id="{00000000-0008-0000-1B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270173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59</xdr:col>
      <xdr:colOff>1133475</xdr:colOff>
      <xdr:row>72</xdr:row>
      <xdr:rowOff>0</xdr:rowOff>
    </xdr:from>
    <xdr:to>
      <xdr:col>59</xdr:col>
      <xdr:colOff>1133475</xdr:colOff>
      <xdr:row>75</xdr:row>
      <xdr:rowOff>133350</xdr:rowOff>
    </xdr:to>
    <xdr:pic>
      <xdr:nvPicPr>
        <xdr:cNvPr id="54" name="Imagem 53" descr="desporto escolar.jpg">
          <a:extLst>
            <a:ext uri="{FF2B5EF4-FFF2-40B4-BE49-F238E27FC236}">
              <a16:creationId xmlns:a16="http://schemas.microsoft.com/office/drawing/2014/main" id="{00000000-0008-0000-1B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087073" y="17878425"/>
          <a:ext cx="1052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74</xdr:col>
      <xdr:colOff>1133475</xdr:colOff>
      <xdr:row>72</xdr:row>
      <xdr:rowOff>0</xdr:rowOff>
    </xdr:from>
    <xdr:to>
      <xdr:col>74</xdr:col>
      <xdr:colOff>1133475</xdr:colOff>
      <xdr:row>75</xdr:row>
      <xdr:rowOff>133350</xdr:rowOff>
    </xdr:to>
    <xdr:pic>
      <xdr:nvPicPr>
        <xdr:cNvPr id="55" name="Imagem 54" descr="desporto escolar.jpg">
          <a:extLst>
            <a:ext uri="{FF2B5EF4-FFF2-40B4-BE49-F238E27FC236}">
              <a16:creationId xmlns:a16="http://schemas.microsoft.com/office/drawing/2014/main" id="{00000000-0008-0000-1B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270173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74</xdr:col>
      <xdr:colOff>161925</xdr:colOff>
      <xdr:row>6</xdr:row>
      <xdr:rowOff>9525</xdr:rowOff>
    </xdr:from>
    <xdr:to>
      <xdr:col>74</xdr:col>
      <xdr:colOff>228600</xdr:colOff>
      <xdr:row>12</xdr:row>
      <xdr:rowOff>38100</xdr:rowOff>
    </xdr:to>
    <xdr:pic>
      <xdr:nvPicPr>
        <xdr:cNvPr id="56" name="Imagem 55" descr="ginastica artistica.jpg">
          <a:extLst>
            <a:ext uri="{FF2B5EF4-FFF2-40B4-BE49-F238E27FC236}">
              <a16:creationId xmlns:a16="http://schemas.microsoft.com/office/drawing/2014/main" id="{00000000-0008-0000-1B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6297859" y="1547132"/>
          <a:ext cx="73398" cy="1177564"/>
        </a:xfrm>
        <a:prstGeom prst="rect">
          <a:avLst/>
        </a:prstGeom>
      </xdr:spPr>
    </xdr:pic>
    <xdr:clientData/>
  </xdr:twoCellAnchor>
  <xdr:twoCellAnchor editAs="oneCell">
    <xdr:from>
      <xdr:col>89</xdr:col>
      <xdr:colOff>0</xdr:colOff>
      <xdr:row>6</xdr:row>
      <xdr:rowOff>9525</xdr:rowOff>
    </xdr:from>
    <xdr:to>
      <xdr:col>89</xdr:col>
      <xdr:colOff>0</xdr:colOff>
      <xdr:row>12</xdr:row>
      <xdr:rowOff>38100</xdr:rowOff>
    </xdr:to>
    <xdr:pic>
      <xdr:nvPicPr>
        <xdr:cNvPr id="57" name="Imagem 56" descr="ginastica artistica.jpg">
          <a:extLst>
            <a:ext uri="{FF2B5EF4-FFF2-40B4-BE49-F238E27FC236}">
              <a16:creationId xmlns:a16="http://schemas.microsoft.com/office/drawing/2014/main" id="{00000000-0008-0000-1B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3508175" y="1547132"/>
          <a:ext cx="4534" cy="1177564"/>
        </a:xfrm>
        <a:prstGeom prst="rect">
          <a:avLst/>
        </a:prstGeom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58" name="Imagem 57" descr="desporto escolar.jpg">
          <a:extLst>
            <a:ext uri="{FF2B5EF4-FFF2-40B4-BE49-F238E27FC236}">
              <a16:creationId xmlns:a16="http://schemas.microsoft.com/office/drawing/2014/main" id="{00000000-0008-0000-1B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59" name="Imagem 58" descr="desporto escolar.jpg">
          <a:extLst>
            <a:ext uri="{FF2B5EF4-FFF2-40B4-BE49-F238E27FC236}">
              <a16:creationId xmlns:a16="http://schemas.microsoft.com/office/drawing/2014/main" id="{00000000-0008-0000-1B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60" name="Imagem 59" descr="desporto escolar.jpg">
          <a:extLst>
            <a:ext uri="{FF2B5EF4-FFF2-40B4-BE49-F238E27FC236}">
              <a16:creationId xmlns:a16="http://schemas.microsoft.com/office/drawing/2014/main" id="{00000000-0008-0000-1B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61" name="Imagem 60" descr="desporto escolar.jpg">
          <a:extLst>
            <a:ext uri="{FF2B5EF4-FFF2-40B4-BE49-F238E27FC236}">
              <a16:creationId xmlns:a16="http://schemas.microsoft.com/office/drawing/2014/main" id="{00000000-0008-0000-1B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62" name="Imagem 61" descr="desporto escolar.jpg">
          <a:extLst>
            <a:ext uri="{FF2B5EF4-FFF2-40B4-BE49-F238E27FC236}">
              <a16:creationId xmlns:a16="http://schemas.microsoft.com/office/drawing/2014/main" id="{00000000-0008-0000-1B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72</xdr:row>
      <xdr:rowOff>0</xdr:rowOff>
    </xdr:from>
    <xdr:to>
      <xdr:col>89</xdr:col>
      <xdr:colOff>0</xdr:colOff>
      <xdr:row>75</xdr:row>
      <xdr:rowOff>133350</xdr:rowOff>
    </xdr:to>
    <xdr:pic>
      <xdr:nvPicPr>
        <xdr:cNvPr id="63" name="Imagem 62" descr="desporto escolar.jpg">
          <a:extLst>
            <a:ext uri="{FF2B5EF4-FFF2-40B4-BE49-F238E27FC236}">
              <a16:creationId xmlns:a16="http://schemas.microsoft.com/office/drawing/2014/main" id="{00000000-0008-0000-1B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508175" y="178784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0</xdr:colOff>
      <xdr:row>6</xdr:row>
      <xdr:rowOff>0</xdr:rowOff>
    </xdr:from>
    <xdr:to>
      <xdr:col>89</xdr:col>
      <xdr:colOff>0</xdr:colOff>
      <xdr:row>12</xdr:row>
      <xdr:rowOff>28575</xdr:rowOff>
    </xdr:to>
    <xdr:pic>
      <xdr:nvPicPr>
        <xdr:cNvPr id="64" name="Imagem 63" descr="ginastica artistica.jpg">
          <a:extLst>
            <a:ext uri="{FF2B5EF4-FFF2-40B4-BE49-F238E27FC236}">
              <a16:creationId xmlns:a16="http://schemas.microsoft.com/office/drawing/2014/main" id="{00000000-0008-0000-1B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3508175" y="1533525"/>
          <a:ext cx="4534" cy="1177564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5</xdr:row>
      <xdr:rowOff>19050</xdr:rowOff>
    </xdr:from>
    <xdr:to>
      <xdr:col>1</xdr:col>
      <xdr:colOff>2019300</xdr:colOff>
      <xdr:row>11</xdr:row>
      <xdr:rowOff>19050</xdr:rowOff>
    </xdr:to>
    <xdr:pic>
      <xdr:nvPicPr>
        <xdr:cNvPr id="65" name="Imagem 64" descr="ginastica artistica.jpg">
          <a:extLst>
            <a:ext uri="{FF2B5EF4-FFF2-40B4-BE49-F238E27FC236}">
              <a16:creationId xmlns:a16="http://schemas.microsoft.com/office/drawing/2014/main" id="{00000000-0008-0000-1B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2836" y="1356796"/>
          <a:ext cx="1864178" cy="1157803"/>
        </a:xfrm>
        <a:prstGeom prst="rect">
          <a:avLst/>
        </a:prstGeom>
      </xdr:spPr>
    </xdr:pic>
    <xdr:clientData/>
  </xdr:twoCellAnchor>
  <xdr:twoCellAnchor editAs="oneCell">
    <xdr:from>
      <xdr:col>16</xdr:col>
      <xdr:colOff>161925</xdr:colOff>
      <xdr:row>5</xdr:row>
      <xdr:rowOff>19050</xdr:rowOff>
    </xdr:from>
    <xdr:to>
      <xdr:col>16</xdr:col>
      <xdr:colOff>2019300</xdr:colOff>
      <xdr:row>11</xdr:row>
      <xdr:rowOff>19050</xdr:rowOff>
    </xdr:to>
    <xdr:pic>
      <xdr:nvPicPr>
        <xdr:cNvPr id="66" name="Imagem 65" descr="ginastica artistica.jpg">
          <a:extLst>
            <a:ext uri="{FF2B5EF4-FFF2-40B4-BE49-F238E27FC236}">
              <a16:creationId xmlns:a16="http://schemas.microsoft.com/office/drawing/2014/main" id="{00000000-0008-0000-1B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565461" y="1356796"/>
          <a:ext cx="1864178" cy="1157803"/>
        </a:xfrm>
        <a:prstGeom prst="rect">
          <a:avLst/>
        </a:prstGeom>
      </xdr:spPr>
    </xdr:pic>
    <xdr:clientData/>
  </xdr:twoCellAnchor>
  <xdr:twoCellAnchor editAs="oneCell">
    <xdr:from>
      <xdr:col>31</xdr:col>
      <xdr:colOff>161925</xdr:colOff>
      <xdr:row>5</xdr:row>
      <xdr:rowOff>19050</xdr:rowOff>
    </xdr:from>
    <xdr:to>
      <xdr:col>31</xdr:col>
      <xdr:colOff>2019300</xdr:colOff>
      <xdr:row>11</xdr:row>
      <xdr:rowOff>19050</xdr:rowOff>
    </xdr:to>
    <xdr:pic>
      <xdr:nvPicPr>
        <xdr:cNvPr id="67" name="Imagem 66" descr="ginastica artistica.jpg">
          <a:extLst>
            <a:ext uri="{FF2B5EF4-FFF2-40B4-BE49-F238E27FC236}">
              <a16:creationId xmlns:a16="http://schemas.microsoft.com/office/drawing/2014/main" id="{00000000-0008-0000-1B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700936" y="1356796"/>
          <a:ext cx="1864178" cy="1157803"/>
        </a:xfrm>
        <a:prstGeom prst="rect">
          <a:avLst/>
        </a:prstGeom>
      </xdr:spPr>
    </xdr:pic>
    <xdr:clientData/>
  </xdr:twoCellAnchor>
  <xdr:twoCellAnchor editAs="oneCell">
    <xdr:from>
      <xdr:col>46</xdr:col>
      <xdr:colOff>161925</xdr:colOff>
      <xdr:row>5</xdr:row>
      <xdr:rowOff>19050</xdr:rowOff>
    </xdr:from>
    <xdr:to>
      <xdr:col>46</xdr:col>
      <xdr:colOff>2019300</xdr:colOff>
      <xdr:row>11</xdr:row>
      <xdr:rowOff>19050</xdr:rowOff>
    </xdr:to>
    <xdr:pic>
      <xdr:nvPicPr>
        <xdr:cNvPr id="68" name="Imagem 67" descr="ginastica artistica.jpg">
          <a:extLst>
            <a:ext uri="{FF2B5EF4-FFF2-40B4-BE49-F238E27FC236}">
              <a16:creationId xmlns:a16="http://schemas.microsoft.com/office/drawing/2014/main" id="{00000000-0008-0000-1B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484611" y="1356796"/>
          <a:ext cx="1864178" cy="1157803"/>
        </a:xfrm>
        <a:prstGeom prst="rect">
          <a:avLst/>
        </a:prstGeom>
      </xdr:spPr>
    </xdr:pic>
    <xdr:clientData/>
  </xdr:twoCellAnchor>
  <xdr:twoCellAnchor editAs="oneCell">
    <xdr:from>
      <xdr:col>59</xdr:col>
      <xdr:colOff>161925</xdr:colOff>
      <xdr:row>5</xdr:row>
      <xdr:rowOff>19050</xdr:rowOff>
    </xdr:from>
    <xdr:to>
      <xdr:col>59</xdr:col>
      <xdr:colOff>2019300</xdr:colOff>
      <xdr:row>11</xdr:row>
      <xdr:rowOff>19050</xdr:rowOff>
    </xdr:to>
    <xdr:pic>
      <xdr:nvPicPr>
        <xdr:cNvPr id="69" name="Imagem 68" descr="ginastica artistica.jpg">
          <a:extLst>
            <a:ext uri="{FF2B5EF4-FFF2-40B4-BE49-F238E27FC236}">
              <a16:creationId xmlns:a16="http://schemas.microsoft.com/office/drawing/2014/main" id="{00000000-0008-0000-1B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114761" y="1356796"/>
          <a:ext cx="1864178" cy="1157803"/>
        </a:xfrm>
        <a:prstGeom prst="rect">
          <a:avLst/>
        </a:prstGeom>
      </xdr:spPr>
    </xdr:pic>
    <xdr:clientData/>
  </xdr:twoCellAnchor>
  <xdr:twoCellAnchor editAs="oneCell">
    <xdr:from>
      <xdr:col>74</xdr:col>
      <xdr:colOff>161925</xdr:colOff>
      <xdr:row>5</xdr:row>
      <xdr:rowOff>19050</xdr:rowOff>
    </xdr:from>
    <xdr:to>
      <xdr:col>74</xdr:col>
      <xdr:colOff>2019300</xdr:colOff>
      <xdr:row>11</xdr:row>
      <xdr:rowOff>19050</xdr:rowOff>
    </xdr:to>
    <xdr:pic>
      <xdr:nvPicPr>
        <xdr:cNvPr id="70" name="Imagem 69" descr="ginastica artistica.jpg">
          <a:extLst>
            <a:ext uri="{FF2B5EF4-FFF2-40B4-BE49-F238E27FC236}">
              <a16:creationId xmlns:a16="http://schemas.microsoft.com/office/drawing/2014/main" id="{00000000-0008-0000-1B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6297861" y="1356796"/>
          <a:ext cx="1864178" cy="115780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1133475</xdr:colOff>
      <xdr:row>72</xdr:row>
      <xdr:rowOff>0</xdr:rowOff>
    </xdr:from>
    <xdr:to>
      <xdr:col>23</xdr:col>
      <xdr:colOff>1133475</xdr:colOff>
      <xdr:row>75</xdr:row>
      <xdr:rowOff>133350</xdr:rowOff>
    </xdr:to>
    <xdr:pic>
      <xdr:nvPicPr>
        <xdr:cNvPr id="4" name="Imagem 3" descr="desporto escolar.jpg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196748" y="17649825"/>
          <a:ext cx="1052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33</xdr:col>
      <xdr:colOff>1133475</xdr:colOff>
      <xdr:row>72</xdr:row>
      <xdr:rowOff>0</xdr:rowOff>
    </xdr:from>
    <xdr:to>
      <xdr:col>33</xdr:col>
      <xdr:colOff>1133475</xdr:colOff>
      <xdr:row>75</xdr:row>
      <xdr:rowOff>133350</xdr:rowOff>
    </xdr:to>
    <xdr:pic>
      <xdr:nvPicPr>
        <xdr:cNvPr id="5" name="Imagem 4" descr="desporto escolar.jpg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008248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23</xdr:col>
      <xdr:colOff>1133475</xdr:colOff>
      <xdr:row>72</xdr:row>
      <xdr:rowOff>0</xdr:rowOff>
    </xdr:from>
    <xdr:to>
      <xdr:col>23</xdr:col>
      <xdr:colOff>1133475</xdr:colOff>
      <xdr:row>75</xdr:row>
      <xdr:rowOff>133350</xdr:rowOff>
    </xdr:to>
    <xdr:pic>
      <xdr:nvPicPr>
        <xdr:cNvPr id="6" name="Imagem 5" descr="desporto escolar.jpg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196748" y="17649825"/>
          <a:ext cx="1052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33</xdr:col>
      <xdr:colOff>1133475</xdr:colOff>
      <xdr:row>72</xdr:row>
      <xdr:rowOff>0</xdr:rowOff>
    </xdr:from>
    <xdr:to>
      <xdr:col>33</xdr:col>
      <xdr:colOff>1133475</xdr:colOff>
      <xdr:row>75</xdr:row>
      <xdr:rowOff>133350</xdr:rowOff>
    </xdr:to>
    <xdr:pic>
      <xdr:nvPicPr>
        <xdr:cNvPr id="7" name="Imagem 6" descr="desporto escolar.jpg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008248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23</xdr:col>
      <xdr:colOff>1133475</xdr:colOff>
      <xdr:row>72</xdr:row>
      <xdr:rowOff>0</xdr:rowOff>
    </xdr:from>
    <xdr:to>
      <xdr:col>23</xdr:col>
      <xdr:colOff>1133475</xdr:colOff>
      <xdr:row>75</xdr:row>
      <xdr:rowOff>133350</xdr:rowOff>
    </xdr:to>
    <xdr:pic>
      <xdr:nvPicPr>
        <xdr:cNvPr id="8" name="Imagem 7" descr="desporto escolar.jpg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196748" y="17649825"/>
          <a:ext cx="1052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33</xdr:col>
      <xdr:colOff>1133475</xdr:colOff>
      <xdr:row>72</xdr:row>
      <xdr:rowOff>0</xdr:rowOff>
    </xdr:from>
    <xdr:to>
      <xdr:col>33</xdr:col>
      <xdr:colOff>1133475</xdr:colOff>
      <xdr:row>75</xdr:row>
      <xdr:rowOff>133350</xdr:rowOff>
    </xdr:to>
    <xdr:pic>
      <xdr:nvPicPr>
        <xdr:cNvPr id="9" name="Imagem 8" descr="desporto escolar.jpg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008248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33</xdr:col>
      <xdr:colOff>161925</xdr:colOff>
      <xdr:row>6</xdr:row>
      <xdr:rowOff>9525</xdr:rowOff>
    </xdr:from>
    <xdr:to>
      <xdr:col>33</xdr:col>
      <xdr:colOff>2066925</xdr:colOff>
      <xdr:row>12</xdr:row>
      <xdr:rowOff>38100</xdr:rowOff>
    </xdr:to>
    <xdr:pic>
      <xdr:nvPicPr>
        <xdr:cNvPr id="10" name="Imagem 9" descr="ginastica artistica.jpg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035934" y="1547132"/>
          <a:ext cx="1911723" cy="1177564"/>
        </a:xfrm>
        <a:prstGeom prst="rect">
          <a:avLst/>
        </a:prstGeom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11" name="Imagem 10" descr="desporto escolar.jpg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13" name="Imagem 12" descr="desporto escolar.jpg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14" name="Imagem 13" descr="desporto escolar.jpg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16" name="Imagem 15" descr="desporto escolar.jpg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17" name="Imagem 16" descr="desporto escolar.jpg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19" name="Imagem 18" descr="desporto escolar.jpg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21" name="Imagem 20" descr="desporto escolar.jpg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22" name="Imagem 21" descr="desporto escolar.jpg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23" name="Imagem 22" descr="desporto escolar.jpg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24" name="Imagem 23" descr="desporto escolar.jpg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25" name="Imagem 24" descr="desporto escolar.jpg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26" name="Imagem 25" descr="desporto escolar.jpg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27" name="Imagem 26" descr="desporto escolar.jpg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28" name="Imagem 27" descr="desporto escolar.jpg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29" name="Imagem 28" descr="desporto escolar.jpg">
          <a:extLst>
            <a:ext uri="{FF2B5EF4-FFF2-40B4-BE49-F238E27FC236}">
              <a16:creationId xmlns:a16="http://schemas.microsoft.com/office/drawing/2014/main" id="{00000000-0008-0000-1C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30" name="Imagem 29" descr="desporto escolar.jpg"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31" name="Imagem 30" descr="desporto escolar.jpg">
          <a:extLst>
            <a:ext uri="{FF2B5EF4-FFF2-40B4-BE49-F238E27FC236}">
              <a16:creationId xmlns:a16="http://schemas.microsoft.com/office/drawing/2014/main" id="{00000000-0008-0000-1C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32" name="Imagem 31" descr="desporto escolar.jpg">
          <a:extLst>
            <a:ext uri="{FF2B5EF4-FFF2-40B4-BE49-F238E27FC236}">
              <a16:creationId xmlns:a16="http://schemas.microsoft.com/office/drawing/2014/main" id="{00000000-0008-0000-1C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37" name="Imagem 36" descr="desporto escolar.jpg">
          <a:extLst>
            <a:ext uri="{FF2B5EF4-FFF2-40B4-BE49-F238E27FC236}">
              <a16:creationId xmlns:a16="http://schemas.microsoft.com/office/drawing/2014/main" id="{00000000-0008-0000-1C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38" name="Imagem 37" descr="desporto escolar.jpg">
          <a:extLst>
            <a:ext uri="{FF2B5EF4-FFF2-40B4-BE49-F238E27FC236}">
              <a16:creationId xmlns:a16="http://schemas.microsoft.com/office/drawing/2014/main" id="{00000000-0008-0000-1C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39" name="Imagem 38" descr="desporto escolar.jpg">
          <a:extLst>
            <a:ext uri="{FF2B5EF4-FFF2-40B4-BE49-F238E27FC236}">
              <a16:creationId xmlns:a16="http://schemas.microsoft.com/office/drawing/2014/main" id="{00000000-0008-0000-1C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40" name="Imagem 39" descr="desporto escolar.jpg">
          <a:extLst>
            <a:ext uri="{FF2B5EF4-FFF2-40B4-BE49-F238E27FC236}">
              <a16:creationId xmlns:a16="http://schemas.microsoft.com/office/drawing/2014/main" id="{00000000-0008-0000-1C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41" name="Imagem 40" descr="desporto escolar.jpg">
          <a:extLst>
            <a:ext uri="{FF2B5EF4-FFF2-40B4-BE49-F238E27FC236}">
              <a16:creationId xmlns:a16="http://schemas.microsoft.com/office/drawing/2014/main" id="{00000000-0008-0000-1C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42" name="Imagem 41" descr="desporto escolar.jpg">
          <a:extLst>
            <a:ext uri="{FF2B5EF4-FFF2-40B4-BE49-F238E27FC236}">
              <a16:creationId xmlns:a16="http://schemas.microsoft.com/office/drawing/2014/main" id="{00000000-0008-0000-1C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6</xdr:row>
      <xdr:rowOff>0</xdr:rowOff>
    </xdr:from>
    <xdr:to>
      <xdr:col>65</xdr:col>
      <xdr:colOff>0</xdr:colOff>
      <xdr:row>12</xdr:row>
      <xdr:rowOff>28575</xdr:rowOff>
    </xdr:to>
    <xdr:pic>
      <xdr:nvPicPr>
        <xdr:cNvPr id="44" name="Imagem 43" descr="ginastica artistica.jpg">
          <a:extLst>
            <a:ext uri="{FF2B5EF4-FFF2-40B4-BE49-F238E27FC236}">
              <a16:creationId xmlns:a16="http://schemas.microsoft.com/office/drawing/2014/main" id="{00000000-0008-0000-1C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373825" y="1533525"/>
          <a:ext cx="0" cy="1177564"/>
        </a:xfrm>
        <a:prstGeom prst="rect">
          <a:avLst/>
        </a:prstGeom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45" name="Imagem 44" descr="desporto escolar.jpg">
          <a:extLst>
            <a:ext uri="{FF2B5EF4-FFF2-40B4-BE49-F238E27FC236}">
              <a16:creationId xmlns:a16="http://schemas.microsoft.com/office/drawing/2014/main" id="{00000000-0008-0000-1C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46" name="Imagem 45" descr="desporto escolar.jpg">
          <a:extLst>
            <a:ext uri="{FF2B5EF4-FFF2-40B4-BE49-F238E27FC236}">
              <a16:creationId xmlns:a16="http://schemas.microsoft.com/office/drawing/2014/main" id="{00000000-0008-0000-1C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47" name="Imagem 46" descr="desporto escolar.jpg">
          <a:extLst>
            <a:ext uri="{FF2B5EF4-FFF2-40B4-BE49-F238E27FC236}">
              <a16:creationId xmlns:a16="http://schemas.microsoft.com/office/drawing/2014/main" id="{00000000-0008-0000-1C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48" name="Imagem 47" descr="desporto escolar.jpg">
          <a:extLst>
            <a:ext uri="{FF2B5EF4-FFF2-40B4-BE49-F238E27FC236}">
              <a16:creationId xmlns:a16="http://schemas.microsoft.com/office/drawing/2014/main" id="{00000000-0008-0000-1C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49" name="Imagem 48" descr="desporto escolar.jpg">
          <a:extLst>
            <a:ext uri="{FF2B5EF4-FFF2-40B4-BE49-F238E27FC236}">
              <a16:creationId xmlns:a16="http://schemas.microsoft.com/office/drawing/2014/main" id="{00000000-0008-0000-1C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50" name="Imagem 49" descr="desporto escolar.jpg">
          <a:extLst>
            <a:ext uri="{FF2B5EF4-FFF2-40B4-BE49-F238E27FC236}">
              <a16:creationId xmlns:a16="http://schemas.microsoft.com/office/drawing/2014/main" id="{00000000-0008-0000-1C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6</xdr:row>
      <xdr:rowOff>0</xdr:rowOff>
    </xdr:from>
    <xdr:to>
      <xdr:col>65</xdr:col>
      <xdr:colOff>0</xdr:colOff>
      <xdr:row>12</xdr:row>
      <xdr:rowOff>28575</xdr:rowOff>
    </xdr:to>
    <xdr:pic>
      <xdr:nvPicPr>
        <xdr:cNvPr id="52" name="Imagem 51" descr="ginastica artistica.jpg">
          <a:extLst>
            <a:ext uri="{FF2B5EF4-FFF2-40B4-BE49-F238E27FC236}">
              <a16:creationId xmlns:a16="http://schemas.microsoft.com/office/drawing/2014/main" id="{00000000-0008-0000-1C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373825" y="1533525"/>
          <a:ext cx="0" cy="1177564"/>
        </a:xfrm>
        <a:prstGeom prst="rect">
          <a:avLst/>
        </a:prstGeom>
      </xdr:spPr>
    </xdr:pic>
    <xdr:clientData/>
  </xdr:twoCellAnchor>
  <xdr:twoCellAnchor editAs="oneCell">
    <xdr:from>
      <xdr:col>65</xdr:col>
      <xdr:colOff>0</xdr:colOff>
      <xdr:row>5</xdr:row>
      <xdr:rowOff>161925</xdr:rowOff>
    </xdr:from>
    <xdr:to>
      <xdr:col>65</xdr:col>
      <xdr:colOff>0</xdr:colOff>
      <xdr:row>12</xdr:row>
      <xdr:rowOff>0</xdr:rowOff>
    </xdr:to>
    <xdr:pic>
      <xdr:nvPicPr>
        <xdr:cNvPr id="53" name="Imagem 52" descr="ginastica artistica.jpg">
          <a:extLst>
            <a:ext uri="{FF2B5EF4-FFF2-40B4-BE49-F238E27FC236}">
              <a16:creationId xmlns:a16="http://schemas.microsoft.com/office/drawing/2014/main" id="{00000000-0008-0000-1C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373825" y="1500187"/>
          <a:ext cx="0" cy="1187089"/>
        </a:xfrm>
        <a:prstGeom prst="rect">
          <a:avLst/>
        </a:prstGeom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55" name="Imagem 54" descr="desporto escolar.jpg">
          <a:extLst>
            <a:ext uri="{FF2B5EF4-FFF2-40B4-BE49-F238E27FC236}">
              <a16:creationId xmlns:a16="http://schemas.microsoft.com/office/drawing/2014/main" id="{00000000-0008-0000-1C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56" name="Imagem 55" descr="desporto escolar.jpg">
          <a:extLst>
            <a:ext uri="{FF2B5EF4-FFF2-40B4-BE49-F238E27FC236}">
              <a16:creationId xmlns:a16="http://schemas.microsoft.com/office/drawing/2014/main" id="{00000000-0008-0000-1C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57" name="Imagem 56" descr="desporto escolar.jpg">
          <a:extLst>
            <a:ext uri="{FF2B5EF4-FFF2-40B4-BE49-F238E27FC236}">
              <a16:creationId xmlns:a16="http://schemas.microsoft.com/office/drawing/2014/main" id="{00000000-0008-0000-1C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58" name="Imagem 57" descr="desporto escolar.jpg">
          <a:extLst>
            <a:ext uri="{FF2B5EF4-FFF2-40B4-BE49-F238E27FC236}">
              <a16:creationId xmlns:a16="http://schemas.microsoft.com/office/drawing/2014/main" id="{00000000-0008-0000-1C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59" name="Imagem 58" descr="desporto escolar.jpg">
          <a:extLst>
            <a:ext uri="{FF2B5EF4-FFF2-40B4-BE49-F238E27FC236}">
              <a16:creationId xmlns:a16="http://schemas.microsoft.com/office/drawing/2014/main" id="{00000000-0008-0000-1C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60" name="Imagem 59" descr="desporto escolar.jpg">
          <a:extLst>
            <a:ext uri="{FF2B5EF4-FFF2-40B4-BE49-F238E27FC236}">
              <a16:creationId xmlns:a16="http://schemas.microsoft.com/office/drawing/2014/main" id="{00000000-0008-0000-1C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6</xdr:row>
      <xdr:rowOff>0</xdr:rowOff>
    </xdr:from>
    <xdr:to>
      <xdr:col>65</xdr:col>
      <xdr:colOff>0</xdr:colOff>
      <xdr:row>12</xdr:row>
      <xdr:rowOff>28575</xdr:rowOff>
    </xdr:to>
    <xdr:pic>
      <xdr:nvPicPr>
        <xdr:cNvPr id="61" name="Imagem 60" descr="ginastica artistica.jpg">
          <a:extLst>
            <a:ext uri="{FF2B5EF4-FFF2-40B4-BE49-F238E27FC236}">
              <a16:creationId xmlns:a16="http://schemas.microsoft.com/office/drawing/2014/main" id="{00000000-0008-0000-1C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373825" y="1533525"/>
          <a:ext cx="0" cy="1177564"/>
        </a:xfrm>
        <a:prstGeom prst="rect">
          <a:avLst/>
        </a:prstGeom>
      </xdr:spPr>
    </xdr:pic>
    <xdr:clientData/>
  </xdr:twoCellAnchor>
  <xdr:twoCellAnchor editAs="oneCell">
    <xdr:from>
      <xdr:col>65</xdr:col>
      <xdr:colOff>0</xdr:colOff>
      <xdr:row>5</xdr:row>
      <xdr:rowOff>161925</xdr:rowOff>
    </xdr:from>
    <xdr:to>
      <xdr:col>65</xdr:col>
      <xdr:colOff>0</xdr:colOff>
      <xdr:row>12</xdr:row>
      <xdr:rowOff>0</xdr:rowOff>
    </xdr:to>
    <xdr:pic>
      <xdr:nvPicPr>
        <xdr:cNvPr id="62" name="Imagem 61" descr="ginastica artistica.jpg">
          <a:extLst>
            <a:ext uri="{FF2B5EF4-FFF2-40B4-BE49-F238E27FC236}">
              <a16:creationId xmlns:a16="http://schemas.microsoft.com/office/drawing/2014/main" id="{00000000-0008-0000-1C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373825" y="1500187"/>
          <a:ext cx="0" cy="1187089"/>
        </a:xfrm>
        <a:prstGeom prst="rect">
          <a:avLst/>
        </a:prstGeom>
      </xdr:spPr>
    </xdr:pic>
    <xdr:clientData/>
  </xdr:twoCellAnchor>
  <xdr:twoCellAnchor editAs="oneCell">
    <xdr:from>
      <xdr:col>43</xdr:col>
      <xdr:colOff>1133475</xdr:colOff>
      <xdr:row>72</xdr:row>
      <xdr:rowOff>0</xdr:rowOff>
    </xdr:from>
    <xdr:to>
      <xdr:col>43</xdr:col>
      <xdr:colOff>1133475</xdr:colOff>
      <xdr:row>75</xdr:row>
      <xdr:rowOff>133350</xdr:rowOff>
    </xdr:to>
    <xdr:pic>
      <xdr:nvPicPr>
        <xdr:cNvPr id="64" name="Imagem 63" descr="desporto escolar.jpg">
          <a:extLst>
            <a:ext uri="{FF2B5EF4-FFF2-40B4-BE49-F238E27FC236}">
              <a16:creationId xmlns:a16="http://schemas.microsoft.com/office/drawing/2014/main" id="{00000000-0008-0000-1C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781648" y="17649825"/>
          <a:ext cx="1052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54</xdr:col>
      <xdr:colOff>1133475</xdr:colOff>
      <xdr:row>72</xdr:row>
      <xdr:rowOff>0</xdr:rowOff>
    </xdr:from>
    <xdr:to>
      <xdr:col>54</xdr:col>
      <xdr:colOff>1133475</xdr:colOff>
      <xdr:row>75</xdr:row>
      <xdr:rowOff>133350</xdr:rowOff>
    </xdr:to>
    <xdr:pic>
      <xdr:nvPicPr>
        <xdr:cNvPr id="65" name="Imagem 64" descr="desporto escolar.jpg">
          <a:extLst>
            <a:ext uri="{FF2B5EF4-FFF2-40B4-BE49-F238E27FC236}">
              <a16:creationId xmlns:a16="http://schemas.microsoft.com/office/drawing/2014/main" id="{00000000-0008-0000-1C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736023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43</xdr:col>
      <xdr:colOff>1133475</xdr:colOff>
      <xdr:row>72</xdr:row>
      <xdr:rowOff>0</xdr:rowOff>
    </xdr:from>
    <xdr:to>
      <xdr:col>43</xdr:col>
      <xdr:colOff>1133475</xdr:colOff>
      <xdr:row>75</xdr:row>
      <xdr:rowOff>133350</xdr:rowOff>
    </xdr:to>
    <xdr:pic>
      <xdr:nvPicPr>
        <xdr:cNvPr id="66" name="Imagem 65" descr="desporto escolar.jpg">
          <a:extLst>
            <a:ext uri="{FF2B5EF4-FFF2-40B4-BE49-F238E27FC236}">
              <a16:creationId xmlns:a16="http://schemas.microsoft.com/office/drawing/2014/main" id="{00000000-0008-0000-1C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781648" y="17649825"/>
          <a:ext cx="1052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54</xdr:col>
      <xdr:colOff>1133475</xdr:colOff>
      <xdr:row>72</xdr:row>
      <xdr:rowOff>0</xdr:rowOff>
    </xdr:from>
    <xdr:to>
      <xdr:col>54</xdr:col>
      <xdr:colOff>1133475</xdr:colOff>
      <xdr:row>75</xdr:row>
      <xdr:rowOff>133350</xdr:rowOff>
    </xdr:to>
    <xdr:pic>
      <xdr:nvPicPr>
        <xdr:cNvPr id="67" name="Imagem 66" descr="desporto escolar.jpg">
          <a:extLst>
            <a:ext uri="{FF2B5EF4-FFF2-40B4-BE49-F238E27FC236}">
              <a16:creationId xmlns:a16="http://schemas.microsoft.com/office/drawing/2014/main" id="{00000000-0008-0000-1C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736023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43</xdr:col>
      <xdr:colOff>1133475</xdr:colOff>
      <xdr:row>72</xdr:row>
      <xdr:rowOff>0</xdr:rowOff>
    </xdr:from>
    <xdr:to>
      <xdr:col>43</xdr:col>
      <xdr:colOff>1133475</xdr:colOff>
      <xdr:row>75</xdr:row>
      <xdr:rowOff>133350</xdr:rowOff>
    </xdr:to>
    <xdr:pic>
      <xdr:nvPicPr>
        <xdr:cNvPr id="68" name="Imagem 67" descr="desporto escolar.jpg">
          <a:extLst>
            <a:ext uri="{FF2B5EF4-FFF2-40B4-BE49-F238E27FC236}">
              <a16:creationId xmlns:a16="http://schemas.microsoft.com/office/drawing/2014/main" id="{00000000-0008-0000-1C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781648" y="17649825"/>
          <a:ext cx="1052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54</xdr:col>
      <xdr:colOff>1133475</xdr:colOff>
      <xdr:row>72</xdr:row>
      <xdr:rowOff>0</xdr:rowOff>
    </xdr:from>
    <xdr:to>
      <xdr:col>54</xdr:col>
      <xdr:colOff>1133475</xdr:colOff>
      <xdr:row>75</xdr:row>
      <xdr:rowOff>133350</xdr:rowOff>
    </xdr:to>
    <xdr:pic>
      <xdr:nvPicPr>
        <xdr:cNvPr id="69" name="Imagem 68" descr="desporto escolar.jpg">
          <a:extLst>
            <a:ext uri="{FF2B5EF4-FFF2-40B4-BE49-F238E27FC236}">
              <a16:creationId xmlns:a16="http://schemas.microsoft.com/office/drawing/2014/main" id="{00000000-0008-0000-1C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736023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54</xdr:col>
      <xdr:colOff>161925</xdr:colOff>
      <xdr:row>6</xdr:row>
      <xdr:rowOff>9525</xdr:rowOff>
    </xdr:from>
    <xdr:to>
      <xdr:col>54</xdr:col>
      <xdr:colOff>228600</xdr:colOff>
      <xdr:row>12</xdr:row>
      <xdr:rowOff>38100</xdr:rowOff>
    </xdr:to>
    <xdr:pic>
      <xdr:nvPicPr>
        <xdr:cNvPr id="70" name="Imagem 69" descr="ginastica artistica.jpg">
          <a:extLst>
            <a:ext uri="{FF2B5EF4-FFF2-40B4-BE49-F238E27FC236}">
              <a16:creationId xmlns:a16="http://schemas.microsoft.com/office/drawing/2014/main" id="{00000000-0008-0000-1C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9763709" y="1547132"/>
          <a:ext cx="73398" cy="1177564"/>
        </a:xfrm>
        <a:prstGeom prst="rect">
          <a:avLst/>
        </a:prstGeom>
      </xdr:spPr>
    </xdr:pic>
    <xdr:clientData/>
  </xdr:twoCellAnchor>
  <xdr:twoCellAnchor editAs="oneCell">
    <xdr:from>
      <xdr:col>65</xdr:col>
      <xdr:colOff>0</xdr:colOff>
      <xdr:row>6</xdr:row>
      <xdr:rowOff>9525</xdr:rowOff>
    </xdr:from>
    <xdr:to>
      <xdr:col>65</xdr:col>
      <xdr:colOff>0</xdr:colOff>
      <xdr:row>12</xdr:row>
      <xdr:rowOff>38100</xdr:rowOff>
    </xdr:to>
    <xdr:pic>
      <xdr:nvPicPr>
        <xdr:cNvPr id="72" name="Imagem 71" descr="ginastica artistica.jpg">
          <a:extLst>
            <a:ext uri="{FF2B5EF4-FFF2-40B4-BE49-F238E27FC236}">
              <a16:creationId xmlns:a16="http://schemas.microsoft.com/office/drawing/2014/main" id="{00000000-0008-0000-1C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373825" y="1547132"/>
          <a:ext cx="4534" cy="1177564"/>
        </a:xfrm>
        <a:prstGeom prst="rect">
          <a:avLst/>
        </a:prstGeom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73" name="Imagem 72" descr="desporto escolar.jpg">
          <a:extLst>
            <a:ext uri="{FF2B5EF4-FFF2-40B4-BE49-F238E27FC236}">
              <a16:creationId xmlns:a16="http://schemas.microsoft.com/office/drawing/2014/main" id="{00000000-0008-0000-1C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74" name="Imagem 73" descr="desporto escolar.jpg">
          <a:extLst>
            <a:ext uri="{FF2B5EF4-FFF2-40B4-BE49-F238E27FC236}">
              <a16:creationId xmlns:a16="http://schemas.microsoft.com/office/drawing/2014/main" id="{00000000-0008-0000-1C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75" name="Imagem 74" descr="desporto escolar.jpg">
          <a:extLst>
            <a:ext uri="{FF2B5EF4-FFF2-40B4-BE49-F238E27FC236}">
              <a16:creationId xmlns:a16="http://schemas.microsoft.com/office/drawing/2014/main" id="{00000000-0008-0000-1C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76" name="Imagem 75" descr="desporto escolar.jpg">
          <a:extLst>
            <a:ext uri="{FF2B5EF4-FFF2-40B4-BE49-F238E27FC236}">
              <a16:creationId xmlns:a16="http://schemas.microsoft.com/office/drawing/2014/main" id="{00000000-0008-0000-1C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77" name="Imagem 76" descr="desporto escolar.jpg">
          <a:extLst>
            <a:ext uri="{FF2B5EF4-FFF2-40B4-BE49-F238E27FC236}">
              <a16:creationId xmlns:a16="http://schemas.microsoft.com/office/drawing/2014/main" id="{00000000-0008-0000-1C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72</xdr:row>
      <xdr:rowOff>0</xdr:rowOff>
    </xdr:from>
    <xdr:to>
      <xdr:col>65</xdr:col>
      <xdr:colOff>0</xdr:colOff>
      <xdr:row>75</xdr:row>
      <xdr:rowOff>133350</xdr:rowOff>
    </xdr:to>
    <xdr:pic>
      <xdr:nvPicPr>
        <xdr:cNvPr id="78" name="Imagem 77" descr="desporto escolar.jpg">
          <a:extLst>
            <a:ext uri="{FF2B5EF4-FFF2-40B4-BE49-F238E27FC236}">
              <a16:creationId xmlns:a16="http://schemas.microsoft.com/office/drawing/2014/main" id="{00000000-0008-0000-1C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73825" y="17649825"/>
          <a:ext cx="0" cy="77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65</xdr:col>
      <xdr:colOff>0</xdr:colOff>
      <xdr:row>6</xdr:row>
      <xdr:rowOff>0</xdr:rowOff>
    </xdr:from>
    <xdr:to>
      <xdr:col>65</xdr:col>
      <xdr:colOff>0</xdr:colOff>
      <xdr:row>12</xdr:row>
      <xdr:rowOff>28575</xdr:rowOff>
    </xdr:to>
    <xdr:pic>
      <xdr:nvPicPr>
        <xdr:cNvPr id="79" name="Imagem 78" descr="ginastica artistica.jpg">
          <a:extLst>
            <a:ext uri="{FF2B5EF4-FFF2-40B4-BE49-F238E27FC236}">
              <a16:creationId xmlns:a16="http://schemas.microsoft.com/office/drawing/2014/main" id="{00000000-0008-0000-1C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373825" y="1533525"/>
          <a:ext cx="4534" cy="1177564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5</xdr:row>
      <xdr:rowOff>19050</xdr:rowOff>
    </xdr:from>
    <xdr:to>
      <xdr:col>1</xdr:col>
      <xdr:colOff>2019300</xdr:colOff>
      <xdr:row>11</xdr:row>
      <xdr:rowOff>19050</xdr:rowOff>
    </xdr:to>
    <xdr:pic>
      <xdr:nvPicPr>
        <xdr:cNvPr id="162" name="Imagem 161" descr="ginastica artistica.jpg">
          <a:extLst>
            <a:ext uri="{FF2B5EF4-FFF2-40B4-BE49-F238E27FC236}">
              <a16:creationId xmlns:a16="http://schemas.microsoft.com/office/drawing/2014/main" id="{00000000-0008-0000-1C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2836" y="1556821"/>
          <a:ext cx="1864178" cy="1148278"/>
        </a:xfrm>
        <a:prstGeom prst="rect">
          <a:avLst/>
        </a:prstGeom>
      </xdr:spPr>
    </xdr:pic>
    <xdr:clientData/>
  </xdr:twoCellAnchor>
  <xdr:twoCellAnchor editAs="oneCell">
    <xdr:from>
      <xdr:col>12</xdr:col>
      <xdr:colOff>161925</xdr:colOff>
      <xdr:row>5</xdr:row>
      <xdr:rowOff>19050</xdr:rowOff>
    </xdr:from>
    <xdr:to>
      <xdr:col>12</xdr:col>
      <xdr:colOff>2019300</xdr:colOff>
      <xdr:row>11</xdr:row>
      <xdr:rowOff>19050</xdr:rowOff>
    </xdr:to>
    <xdr:pic>
      <xdr:nvPicPr>
        <xdr:cNvPr id="164" name="Imagem 163" descr="ginastica artistica.jpg">
          <a:extLst>
            <a:ext uri="{FF2B5EF4-FFF2-40B4-BE49-F238E27FC236}">
              <a16:creationId xmlns:a16="http://schemas.microsoft.com/office/drawing/2014/main" id="{00000000-0008-0000-1C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7599" y="1356796"/>
          <a:ext cx="1864178" cy="1148278"/>
        </a:xfrm>
        <a:prstGeom prst="rect">
          <a:avLst/>
        </a:prstGeom>
      </xdr:spPr>
    </xdr:pic>
    <xdr:clientData/>
  </xdr:twoCellAnchor>
  <xdr:twoCellAnchor editAs="oneCell">
    <xdr:from>
      <xdr:col>23</xdr:col>
      <xdr:colOff>161925</xdr:colOff>
      <xdr:row>5</xdr:row>
      <xdr:rowOff>19050</xdr:rowOff>
    </xdr:from>
    <xdr:to>
      <xdr:col>23</xdr:col>
      <xdr:colOff>2019300</xdr:colOff>
      <xdr:row>11</xdr:row>
      <xdr:rowOff>19050</xdr:rowOff>
    </xdr:to>
    <xdr:pic>
      <xdr:nvPicPr>
        <xdr:cNvPr id="165" name="Imagem 164" descr="ginastica artistica.jpg">
          <a:extLst>
            <a:ext uri="{FF2B5EF4-FFF2-40B4-BE49-F238E27FC236}">
              <a16:creationId xmlns:a16="http://schemas.microsoft.com/office/drawing/2014/main" id="{00000000-0008-0000-1C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7599" y="1356796"/>
          <a:ext cx="1864178" cy="1148278"/>
        </a:xfrm>
        <a:prstGeom prst="rect">
          <a:avLst/>
        </a:prstGeom>
      </xdr:spPr>
    </xdr:pic>
    <xdr:clientData/>
  </xdr:twoCellAnchor>
  <xdr:twoCellAnchor editAs="oneCell">
    <xdr:from>
      <xdr:col>34</xdr:col>
      <xdr:colOff>161925</xdr:colOff>
      <xdr:row>5</xdr:row>
      <xdr:rowOff>19050</xdr:rowOff>
    </xdr:from>
    <xdr:to>
      <xdr:col>34</xdr:col>
      <xdr:colOff>2019300</xdr:colOff>
      <xdr:row>11</xdr:row>
      <xdr:rowOff>19050</xdr:rowOff>
    </xdr:to>
    <xdr:pic>
      <xdr:nvPicPr>
        <xdr:cNvPr id="166" name="Imagem 165" descr="ginastica artistica.jpg">
          <a:extLst>
            <a:ext uri="{FF2B5EF4-FFF2-40B4-BE49-F238E27FC236}">
              <a16:creationId xmlns:a16="http://schemas.microsoft.com/office/drawing/2014/main" id="{00000000-0008-0000-1C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546411" y="1356796"/>
          <a:ext cx="1864178" cy="1148278"/>
        </a:xfrm>
        <a:prstGeom prst="rect">
          <a:avLst/>
        </a:prstGeom>
      </xdr:spPr>
    </xdr:pic>
    <xdr:clientData/>
  </xdr:twoCellAnchor>
  <xdr:twoCellAnchor editAs="oneCell">
    <xdr:from>
      <xdr:col>43</xdr:col>
      <xdr:colOff>161925</xdr:colOff>
      <xdr:row>5</xdr:row>
      <xdr:rowOff>19050</xdr:rowOff>
    </xdr:from>
    <xdr:to>
      <xdr:col>43</xdr:col>
      <xdr:colOff>2019300</xdr:colOff>
      <xdr:row>11</xdr:row>
      <xdr:rowOff>19050</xdr:rowOff>
    </xdr:to>
    <xdr:pic>
      <xdr:nvPicPr>
        <xdr:cNvPr id="167" name="Imagem 166" descr="ginastica artistica.jpg">
          <a:extLst>
            <a:ext uri="{FF2B5EF4-FFF2-40B4-BE49-F238E27FC236}">
              <a16:creationId xmlns:a16="http://schemas.microsoft.com/office/drawing/2014/main" id="{00000000-0008-0000-1C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7599" y="1356796"/>
          <a:ext cx="1864178" cy="1148278"/>
        </a:xfrm>
        <a:prstGeom prst="rect">
          <a:avLst/>
        </a:prstGeom>
      </xdr:spPr>
    </xdr:pic>
    <xdr:clientData/>
  </xdr:twoCellAnchor>
  <xdr:twoCellAnchor editAs="oneCell">
    <xdr:from>
      <xdr:col>54</xdr:col>
      <xdr:colOff>161925</xdr:colOff>
      <xdr:row>5</xdr:row>
      <xdr:rowOff>19050</xdr:rowOff>
    </xdr:from>
    <xdr:to>
      <xdr:col>54</xdr:col>
      <xdr:colOff>2019300</xdr:colOff>
      <xdr:row>11</xdr:row>
      <xdr:rowOff>19050</xdr:rowOff>
    </xdr:to>
    <xdr:pic>
      <xdr:nvPicPr>
        <xdr:cNvPr id="168" name="Imagem 167" descr="ginastica artistica.jpg">
          <a:extLst>
            <a:ext uri="{FF2B5EF4-FFF2-40B4-BE49-F238E27FC236}">
              <a16:creationId xmlns:a16="http://schemas.microsoft.com/office/drawing/2014/main" id="{00000000-0008-0000-1C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546411" y="1356796"/>
          <a:ext cx="1864178" cy="114827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6</xdr:row>
      <xdr:rowOff>19050</xdr:rowOff>
    </xdr:from>
    <xdr:to>
      <xdr:col>1</xdr:col>
      <xdr:colOff>2019300</xdr:colOff>
      <xdr:row>12</xdr:row>
      <xdr:rowOff>19050</xdr:rowOff>
    </xdr:to>
    <xdr:pic>
      <xdr:nvPicPr>
        <xdr:cNvPr id="28" name="Imagem 27" descr="ginastica artistica.jpg">
          <a:extLst>
            <a:ext uri="{FF2B5EF4-FFF2-40B4-BE49-F238E27FC236}">
              <a16:creationId xmlns:a16="http://schemas.microsoft.com/office/drawing/2014/main" id="{00000000-0008-0000-2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7393" y="2105189"/>
          <a:ext cx="1864178" cy="1148278"/>
        </a:xfrm>
        <a:prstGeom prst="rect">
          <a:avLst/>
        </a:prstGeom>
      </xdr:spPr>
    </xdr:pic>
    <xdr:clientData/>
  </xdr:twoCellAnchor>
  <xdr:twoCellAnchor editAs="oneCell">
    <xdr:from>
      <xdr:col>12</xdr:col>
      <xdr:colOff>161925</xdr:colOff>
      <xdr:row>6</xdr:row>
      <xdr:rowOff>9525</xdr:rowOff>
    </xdr:from>
    <xdr:to>
      <xdr:col>12</xdr:col>
      <xdr:colOff>2066925</xdr:colOff>
      <xdr:row>12</xdr:row>
      <xdr:rowOff>38100</xdr:rowOff>
    </xdr:to>
    <xdr:pic>
      <xdr:nvPicPr>
        <xdr:cNvPr id="29" name="Imagem 28" descr="ginastica artistica.jpg">
          <a:extLst>
            <a:ext uri="{FF2B5EF4-FFF2-40B4-BE49-F238E27FC236}">
              <a16:creationId xmlns:a16="http://schemas.microsoft.com/office/drawing/2014/main" id="{00000000-0008-0000-2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892391" y="2095500"/>
          <a:ext cx="1911723" cy="1177564"/>
        </a:xfrm>
        <a:prstGeom prst="rect">
          <a:avLst/>
        </a:prstGeom>
      </xdr:spPr>
    </xdr:pic>
    <xdr:clientData/>
  </xdr:twoCellAnchor>
  <xdr:twoCellAnchor editAs="oneCell">
    <xdr:from>
      <xdr:col>23</xdr:col>
      <xdr:colOff>1133475</xdr:colOff>
      <xdr:row>72</xdr:row>
      <xdr:rowOff>0</xdr:rowOff>
    </xdr:from>
    <xdr:to>
      <xdr:col>23</xdr:col>
      <xdr:colOff>1133475</xdr:colOff>
      <xdr:row>75</xdr:row>
      <xdr:rowOff>133350</xdr:rowOff>
    </xdr:to>
    <xdr:pic>
      <xdr:nvPicPr>
        <xdr:cNvPr id="31" name="Imagem 30" descr="desporto escolar.jpg">
          <a:extLst>
            <a:ext uri="{FF2B5EF4-FFF2-40B4-BE49-F238E27FC236}">
              <a16:creationId xmlns:a16="http://schemas.microsoft.com/office/drawing/2014/main" id="{00000000-0008-0000-2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43416" y="32183302"/>
          <a:ext cx="753527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34</xdr:col>
      <xdr:colOff>1133475</xdr:colOff>
      <xdr:row>72</xdr:row>
      <xdr:rowOff>0</xdr:rowOff>
    </xdr:from>
    <xdr:to>
      <xdr:col>34</xdr:col>
      <xdr:colOff>1133475</xdr:colOff>
      <xdr:row>75</xdr:row>
      <xdr:rowOff>133350</xdr:rowOff>
    </xdr:to>
    <xdr:pic>
      <xdr:nvPicPr>
        <xdr:cNvPr id="33" name="Imagem 32" descr="desporto escolar.jpg">
          <a:extLst>
            <a:ext uri="{FF2B5EF4-FFF2-40B4-BE49-F238E27FC236}">
              <a16:creationId xmlns:a16="http://schemas.microsoft.com/office/drawing/2014/main" id="{00000000-0008-0000-2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85734" y="32183302"/>
          <a:ext cx="753527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23</xdr:col>
      <xdr:colOff>1133475</xdr:colOff>
      <xdr:row>72</xdr:row>
      <xdr:rowOff>0</xdr:rowOff>
    </xdr:from>
    <xdr:to>
      <xdr:col>23</xdr:col>
      <xdr:colOff>1133475</xdr:colOff>
      <xdr:row>75</xdr:row>
      <xdr:rowOff>133350</xdr:rowOff>
    </xdr:to>
    <xdr:pic>
      <xdr:nvPicPr>
        <xdr:cNvPr id="35" name="Imagem 34" descr="desporto escolar.jpg">
          <a:extLst>
            <a:ext uri="{FF2B5EF4-FFF2-40B4-BE49-F238E27FC236}">
              <a16:creationId xmlns:a16="http://schemas.microsoft.com/office/drawing/2014/main" id="{00000000-0008-0000-2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43416" y="49068530"/>
          <a:ext cx="753527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34</xdr:col>
      <xdr:colOff>1133475</xdr:colOff>
      <xdr:row>72</xdr:row>
      <xdr:rowOff>0</xdr:rowOff>
    </xdr:from>
    <xdr:to>
      <xdr:col>34</xdr:col>
      <xdr:colOff>1133475</xdr:colOff>
      <xdr:row>75</xdr:row>
      <xdr:rowOff>133350</xdr:rowOff>
    </xdr:to>
    <xdr:pic>
      <xdr:nvPicPr>
        <xdr:cNvPr id="37" name="Imagem 36" descr="desporto escolar.jpg">
          <a:extLst>
            <a:ext uri="{FF2B5EF4-FFF2-40B4-BE49-F238E27FC236}">
              <a16:creationId xmlns:a16="http://schemas.microsoft.com/office/drawing/2014/main" id="{00000000-0008-0000-2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85734" y="49068530"/>
          <a:ext cx="753527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23</xdr:col>
      <xdr:colOff>1133475</xdr:colOff>
      <xdr:row>72</xdr:row>
      <xdr:rowOff>0</xdr:rowOff>
    </xdr:from>
    <xdr:to>
      <xdr:col>23</xdr:col>
      <xdr:colOff>1133475</xdr:colOff>
      <xdr:row>75</xdr:row>
      <xdr:rowOff>133350</xdr:rowOff>
    </xdr:to>
    <xdr:pic>
      <xdr:nvPicPr>
        <xdr:cNvPr id="39" name="Imagem 38" descr="desporto escolar.jpg">
          <a:extLst>
            <a:ext uri="{FF2B5EF4-FFF2-40B4-BE49-F238E27FC236}">
              <a16:creationId xmlns:a16="http://schemas.microsoft.com/office/drawing/2014/main" id="{00000000-0008-0000-2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43416" y="19038802"/>
          <a:ext cx="753527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34</xdr:col>
      <xdr:colOff>1133475</xdr:colOff>
      <xdr:row>72</xdr:row>
      <xdr:rowOff>0</xdr:rowOff>
    </xdr:from>
    <xdr:to>
      <xdr:col>34</xdr:col>
      <xdr:colOff>1133475</xdr:colOff>
      <xdr:row>75</xdr:row>
      <xdr:rowOff>133350</xdr:rowOff>
    </xdr:to>
    <xdr:pic>
      <xdr:nvPicPr>
        <xdr:cNvPr id="41" name="Imagem 40" descr="desporto escolar.jpg">
          <a:extLst>
            <a:ext uri="{FF2B5EF4-FFF2-40B4-BE49-F238E27FC236}">
              <a16:creationId xmlns:a16="http://schemas.microsoft.com/office/drawing/2014/main" id="{00000000-0008-0000-2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85734" y="19038802"/>
          <a:ext cx="753527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34</xdr:col>
      <xdr:colOff>161925</xdr:colOff>
      <xdr:row>6</xdr:row>
      <xdr:rowOff>9525</xdr:rowOff>
    </xdr:from>
    <xdr:to>
      <xdr:col>34</xdr:col>
      <xdr:colOff>2066925</xdr:colOff>
      <xdr:row>12</xdr:row>
      <xdr:rowOff>38100</xdr:rowOff>
    </xdr:to>
    <xdr:pic>
      <xdr:nvPicPr>
        <xdr:cNvPr id="45" name="Imagem 44" descr="ginastica artistica.jpg">
          <a:extLst>
            <a:ext uri="{FF2B5EF4-FFF2-40B4-BE49-F238E27FC236}">
              <a16:creationId xmlns:a16="http://schemas.microsoft.com/office/drawing/2014/main" id="{00000000-0008-0000-2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13420" y="2109107"/>
          <a:ext cx="1911723" cy="1177564"/>
        </a:xfrm>
        <a:prstGeom prst="rect">
          <a:avLst/>
        </a:prstGeom>
      </xdr:spPr>
    </xdr:pic>
    <xdr:clientData/>
  </xdr:twoCellAnchor>
  <xdr:twoCellAnchor editAs="oneCell">
    <xdr:from>
      <xdr:col>67</xdr:col>
      <xdr:colOff>1133475</xdr:colOff>
      <xdr:row>72</xdr:row>
      <xdr:rowOff>0</xdr:rowOff>
    </xdr:from>
    <xdr:to>
      <xdr:col>67</xdr:col>
      <xdr:colOff>1133475</xdr:colOff>
      <xdr:row>75</xdr:row>
      <xdr:rowOff>133350</xdr:rowOff>
    </xdr:to>
    <xdr:pic>
      <xdr:nvPicPr>
        <xdr:cNvPr id="47" name="Imagem 46" descr="desporto escolar.jpg">
          <a:extLst>
            <a:ext uri="{FF2B5EF4-FFF2-40B4-BE49-F238E27FC236}">
              <a16:creationId xmlns:a16="http://schemas.microsoft.com/office/drawing/2014/main" id="{00000000-0008-0000-2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099998" y="30853266"/>
          <a:ext cx="1052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78</xdr:col>
      <xdr:colOff>19050</xdr:colOff>
      <xdr:row>72</xdr:row>
      <xdr:rowOff>0</xdr:rowOff>
    </xdr:from>
    <xdr:to>
      <xdr:col>78</xdr:col>
      <xdr:colOff>228600</xdr:colOff>
      <xdr:row>76</xdr:row>
      <xdr:rowOff>66675</xdr:rowOff>
    </xdr:to>
    <xdr:pic>
      <xdr:nvPicPr>
        <xdr:cNvPr id="48" name="Imagem 47" descr="mini-trampolim.jpg">
          <a:extLst>
            <a:ext uri="{FF2B5EF4-FFF2-40B4-BE49-F238E27FC236}">
              <a16:creationId xmlns:a16="http://schemas.microsoft.com/office/drawing/2014/main" id="{00000000-0008-0000-2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554913" y="30579553"/>
          <a:ext cx="210712" cy="86816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78</xdr:col>
      <xdr:colOff>1133475</xdr:colOff>
      <xdr:row>72</xdr:row>
      <xdr:rowOff>0</xdr:rowOff>
    </xdr:from>
    <xdr:to>
      <xdr:col>78</xdr:col>
      <xdr:colOff>1133475</xdr:colOff>
      <xdr:row>75</xdr:row>
      <xdr:rowOff>133350</xdr:rowOff>
    </xdr:to>
    <xdr:pic>
      <xdr:nvPicPr>
        <xdr:cNvPr id="49" name="Imagem 48" descr="desporto escolar.jpg">
          <a:extLst>
            <a:ext uri="{FF2B5EF4-FFF2-40B4-BE49-F238E27FC236}">
              <a16:creationId xmlns:a16="http://schemas.microsoft.com/office/drawing/2014/main" id="{00000000-0008-0000-2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663098" y="308532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67</xdr:col>
      <xdr:colOff>1133475</xdr:colOff>
      <xdr:row>72</xdr:row>
      <xdr:rowOff>0</xdr:rowOff>
    </xdr:from>
    <xdr:to>
      <xdr:col>67</xdr:col>
      <xdr:colOff>1133475</xdr:colOff>
      <xdr:row>75</xdr:row>
      <xdr:rowOff>133350</xdr:rowOff>
    </xdr:to>
    <xdr:pic>
      <xdr:nvPicPr>
        <xdr:cNvPr id="51" name="Imagem 50" descr="desporto escolar.jpg">
          <a:extLst>
            <a:ext uri="{FF2B5EF4-FFF2-40B4-BE49-F238E27FC236}">
              <a16:creationId xmlns:a16="http://schemas.microsoft.com/office/drawing/2014/main" id="{00000000-0008-0000-2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099998" y="46474266"/>
          <a:ext cx="1052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78</xdr:col>
      <xdr:colOff>19050</xdr:colOff>
      <xdr:row>72</xdr:row>
      <xdr:rowOff>0</xdr:rowOff>
    </xdr:from>
    <xdr:to>
      <xdr:col>78</xdr:col>
      <xdr:colOff>228600</xdr:colOff>
      <xdr:row>76</xdr:row>
      <xdr:rowOff>66675</xdr:rowOff>
    </xdr:to>
    <xdr:pic>
      <xdr:nvPicPr>
        <xdr:cNvPr id="52" name="Imagem 51" descr="mini-trampolim.jpg">
          <a:extLst>
            <a:ext uri="{FF2B5EF4-FFF2-40B4-BE49-F238E27FC236}">
              <a16:creationId xmlns:a16="http://schemas.microsoft.com/office/drawing/2014/main" id="{00000000-0008-0000-2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554913" y="46200553"/>
          <a:ext cx="210712" cy="86816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78</xdr:col>
      <xdr:colOff>1133475</xdr:colOff>
      <xdr:row>72</xdr:row>
      <xdr:rowOff>0</xdr:rowOff>
    </xdr:from>
    <xdr:to>
      <xdr:col>78</xdr:col>
      <xdr:colOff>1133475</xdr:colOff>
      <xdr:row>75</xdr:row>
      <xdr:rowOff>133350</xdr:rowOff>
    </xdr:to>
    <xdr:pic>
      <xdr:nvPicPr>
        <xdr:cNvPr id="53" name="Imagem 52" descr="desporto escolar.jpg">
          <a:extLst>
            <a:ext uri="{FF2B5EF4-FFF2-40B4-BE49-F238E27FC236}">
              <a16:creationId xmlns:a16="http://schemas.microsoft.com/office/drawing/2014/main" id="{00000000-0008-0000-2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663098" y="464742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67</xdr:col>
      <xdr:colOff>1133475</xdr:colOff>
      <xdr:row>72</xdr:row>
      <xdr:rowOff>0</xdr:rowOff>
    </xdr:from>
    <xdr:to>
      <xdr:col>67</xdr:col>
      <xdr:colOff>1133475</xdr:colOff>
      <xdr:row>75</xdr:row>
      <xdr:rowOff>133350</xdr:rowOff>
    </xdr:to>
    <xdr:pic>
      <xdr:nvPicPr>
        <xdr:cNvPr id="55" name="Imagem 54" descr="desporto escolar.jpg">
          <a:extLst>
            <a:ext uri="{FF2B5EF4-FFF2-40B4-BE49-F238E27FC236}">
              <a16:creationId xmlns:a16="http://schemas.microsoft.com/office/drawing/2014/main" id="{00000000-0008-0000-2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099998" y="18318366"/>
          <a:ext cx="1052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78</xdr:col>
      <xdr:colOff>19050</xdr:colOff>
      <xdr:row>72</xdr:row>
      <xdr:rowOff>0</xdr:rowOff>
    </xdr:from>
    <xdr:to>
      <xdr:col>78</xdr:col>
      <xdr:colOff>228600</xdr:colOff>
      <xdr:row>76</xdr:row>
      <xdr:rowOff>66675</xdr:rowOff>
    </xdr:to>
    <xdr:pic>
      <xdr:nvPicPr>
        <xdr:cNvPr id="56" name="Imagem 55" descr="mini-trampolim.jpg">
          <a:extLst>
            <a:ext uri="{FF2B5EF4-FFF2-40B4-BE49-F238E27FC236}">
              <a16:creationId xmlns:a16="http://schemas.microsoft.com/office/drawing/2014/main" id="{00000000-0008-0000-2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554913" y="18044653"/>
          <a:ext cx="210712" cy="86816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78</xdr:col>
      <xdr:colOff>1133475</xdr:colOff>
      <xdr:row>72</xdr:row>
      <xdr:rowOff>0</xdr:rowOff>
    </xdr:from>
    <xdr:to>
      <xdr:col>78</xdr:col>
      <xdr:colOff>1133475</xdr:colOff>
      <xdr:row>75</xdr:row>
      <xdr:rowOff>133350</xdr:rowOff>
    </xdr:to>
    <xdr:pic>
      <xdr:nvPicPr>
        <xdr:cNvPr id="57" name="Imagem 56" descr="desporto escolar.jpg">
          <a:extLst>
            <a:ext uri="{FF2B5EF4-FFF2-40B4-BE49-F238E27FC236}">
              <a16:creationId xmlns:a16="http://schemas.microsoft.com/office/drawing/2014/main" id="{00000000-0008-0000-2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663098" y="183183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257175</xdr:colOff>
      <xdr:row>6</xdr:row>
      <xdr:rowOff>9525</xdr:rowOff>
    </xdr:from>
    <xdr:to>
      <xdr:col>89</xdr:col>
      <xdr:colOff>2181225</xdr:colOff>
      <xdr:row>12</xdr:row>
      <xdr:rowOff>38100</xdr:rowOff>
    </xdr:to>
    <xdr:pic>
      <xdr:nvPicPr>
        <xdr:cNvPr id="61" name="Imagem 60" descr="ginastica artistica.jpg">
          <a:extLst>
            <a:ext uri="{FF2B5EF4-FFF2-40B4-BE49-F238E27FC236}">
              <a16:creationId xmlns:a16="http://schemas.microsoft.com/office/drawing/2014/main" id="{00000000-0008-0000-2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980285" y="2061482"/>
          <a:ext cx="1911723" cy="1177564"/>
        </a:xfrm>
        <a:prstGeom prst="rect">
          <a:avLst/>
        </a:prstGeom>
      </xdr:spPr>
    </xdr:pic>
    <xdr:clientData/>
  </xdr:twoCellAnchor>
  <xdr:twoCellAnchor editAs="oneCell">
    <xdr:from>
      <xdr:col>89</xdr:col>
      <xdr:colOff>1133475</xdr:colOff>
      <xdr:row>72</xdr:row>
      <xdr:rowOff>0</xdr:rowOff>
    </xdr:from>
    <xdr:to>
      <xdr:col>89</xdr:col>
      <xdr:colOff>1133475</xdr:colOff>
      <xdr:row>75</xdr:row>
      <xdr:rowOff>133350</xdr:rowOff>
    </xdr:to>
    <xdr:pic>
      <xdr:nvPicPr>
        <xdr:cNvPr id="63" name="Imagem 62" descr="desporto escolar.jpg">
          <a:extLst>
            <a:ext uri="{FF2B5EF4-FFF2-40B4-BE49-F238E27FC236}">
              <a16:creationId xmlns:a16="http://schemas.microsoft.com/office/drawing/2014/main" id="{00000000-0008-0000-2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835798" y="30853266"/>
          <a:ext cx="1052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100</xdr:col>
      <xdr:colOff>1133475</xdr:colOff>
      <xdr:row>72</xdr:row>
      <xdr:rowOff>0</xdr:rowOff>
    </xdr:from>
    <xdr:to>
      <xdr:col>100</xdr:col>
      <xdr:colOff>1133475</xdr:colOff>
      <xdr:row>75</xdr:row>
      <xdr:rowOff>133350</xdr:rowOff>
    </xdr:to>
    <xdr:pic>
      <xdr:nvPicPr>
        <xdr:cNvPr id="65" name="Imagem 64" descr="desporto escolar.jpg">
          <a:extLst>
            <a:ext uri="{FF2B5EF4-FFF2-40B4-BE49-F238E27FC236}">
              <a16:creationId xmlns:a16="http://schemas.microsoft.com/office/drawing/2014/main" id="{00000000-0008-0000-2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398898" y="308532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1133475</xdr:colOff>
      <xdr:row>72</xdr:row>
      <xdr:rowOff>0</xdr:rowOff>
    </xdr:from>
    <xdr:to>
      <xdr:col>89</xdr:col>
      <xdr:colOff>1133475</xdr:colOff>
      <xdr:row>75</xdr:row>
      <xdr:rowOff>133350</xdr:rowOff>
    </xdr:to>
    <xdr:pic>
      <xdr:nvPicPr>
        <xdr:cNvPr id="67" name="Imagem 66" descr="desporto escolar.jpg">
          <a:extLst>
            <a:ext uri="{FF2B5EF4-FFF2-40B4-BE49-F238E27FC236}">
              <a16:creationId xmlns:a16="http://schemas.microsoft.com/office/drawing/2014/main" id="{00000000-0008-0000-2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835798" y="46474266"/>
          <a:ext cx="1052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100</xdr:col>
      <xdr:colOff>1133475</xdr:colOff>
      <xdr:row>72</xdr:row>
      <xdr:rowOff>0</xdr:rowOff>
    </xdr:from>
    <xdr:to>
      <xdr:col>100</xdr:col>
      <xdr:colOff>1133475</xdr:colOff>
      <xdr:row>75</xdr:row>
      <xdr:rowOff>133350</xdr:rowOff>
    </xdr:to>
    <xdr:pic>
      <xdr:nvPicPr>
        <xdr:cNvPr id="69" name="Imagem 68" descr="desporto escolar.jpg">
          <a:extLst>
            <a:ext uri="{FF2B5EF4-FFF2-40B4-BE49-F238E27FC236}">
              <a16:creationId xmlns:a16="http://schemas.microsoft.com/office/drawing/2014/main" id="{00000000-0008-0000-2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398898" y="464742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89</xdr:col>
      <xdr:colOff>1133475</xdr:colOff>
      <xdr:row>72</xdr:row>
      <xdr:rowOff>0</xdr:rowOff>
    </xdr:from>
    <xdr:to>
      <xdr:col>89</xdr:col>
      <xdr:colOff>1133475</xdr:colOff>
      <xdr:row>75</xdr:row>
      <xdr:rowOff>133350</xdr:rowOff>
    </xdr:to>
    <xdr:pic>
      <xdr:nvPicPr>
        <xdr:cNvPr id="71" name="Imagem 70" descr="desporto escolar.jpg">
          <a:extLst>
            <a:ext uri="{FF2B5EF4-FFF2-40B4-BE49-F238E27FC236}">
              <a16:creationId xmlns:a16="http://schemas.microsoft.com/office/drawing/2014/main" id="{00000000-0008-0000-2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835798" y="18318366"/>
          <a:ext cx="1052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100</xdr:col>
      <xdr:colOff>1133475</xdr:colOff>
      <xdr:row>72</xdr:row>
      <xdr:rowOff>0</xdr:rowOff>
    </xdr:from>
    <xdr:to>
      <xdr:col>100</xdr:col>
      <xdr:colOff>1133475</xdr:colOff>
      <xdr:row>75</xdr:row>
      <xdr:rowOff>133350</xdr:rowOff>
    </xdr:to>
    <xdr:pic>
      <xdr:nvPicPr>
        <xdr:cNvPr id="73" name="Imagem 72" descr="desporto escolar.jpg">
          <a:extLst>
            <a:ext uri="{FF2B5EF4-FFF2-40B4-BE49-F238E27FC236}">
              <a16:creationId xmlns:a16="http://schemas.microsoft.com/office/drawing/2014/main" id="{00000000-0008-0000-2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398898" y="183183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133</xdr:col>
      <xdr:colOff>1133475</xdr:colOff>
      <xdr:row>72</xdr:row>
      <xdr:rowOff>0</xdr:rowOff>
    </xdr:from>
    <xdr:to>
      <xdr:col>133</xdr:col>
      <xdr:colOff>1133475</xdr:colOff>
      <xdr:row>75</xdr:row>
      <xdr:rowOff>133350</xdr:rowOff>
    </xdr:to>
    <xdr:pic>
      <xdr:nvPicPr>
        <xdr:cNvPr id="89" name="Imagem 88" descr="desporto escolar.jpg">
          <a:extLst>
            <a:ext uri="{FF2B5EF4-FFF2-40B4-BE49-F238E27FC236}">
              <a16:creationId xmlns:a16="http://schemas.microsoft.com/office/drawing/2014/main" id="{00000000-0008-0000-2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857348" y="31743854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144</xdr:col>
      <xdr:colOff>1133475</xdr:colOff>
      <xdr:row>72</xdr:row>
      <xdr:rowOff>0</xdr:rowOff>
    </xdr:from>
    <xdr:to>
      <xdr:col>144</xdr:col>
      <xdr:colOff>1133475</xdr:colOff>
      <xdr:row>75</xdr:row>
      <xdr:rowOff>133350</xdr:rowOff>
    </xdr:to>
    <xdr:pic>
      <xdr:nvPicPr>
        <xdr:cNvPr id="91" name="Imagem 90" descr="desporto escolar.jpg">
          <a:extLst>
            <a:ext uri="{FF2B5EF4-FFF2-40B4-BE49-F238E27FC236}">
              <a16:creationId xmlns:a16="http://schemas.microsoft.com/office/drawing/2014/main" id="{00000000-0008-0000-2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477598" y="31743854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133</xdr:col>
      <xdr:colOff>1133475</xdr:colOff>
      <xdr:row>72</xdr:row>
      <xdr:rowOff>0</xdr:rowOff>
    </xdr:from>
    <xdr:to>
      <xdr:col>133</xdr:col>
      <xdr:colOff>1133475</xdr:colOff>
      <xdr:row>75</xdr:row>
      <xdr:rowOff>133350</xdr:rowOff>
    </xdr:to>
    <xdr:pic>
      <xdr:nvPicPr>
        <xdr:cNvPr id="93" name="Imagem 92" descr="desporto escolar.jpg">
          <a:extLst>
            <a:ext uri="{FF2B5EF4-FFF2-40B4-BE49-F238E27FC236}">
              <a16:creationId xmlns:a16="http://schemas.microsoft.com/office/drawing/2014/main" id="{00000000-0008-0000-2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857348" y="47364854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144</xdr:col>
      <xdr:colOff>1133475</xdr:colOff>
      <xdr:row>72</xdr:row>
      <xdr:rowOff>0</xdr:rowOff>
    </xdr:from>
    <xdr:to>
      <xdr:col>144</xdr:col>
      <xdr:colOff>1133475</xdr:colOff>
      <xdr:row>75</xdr:row>
      <xdr:rowOff>133350</xdr:rowOff>
    </xdr:to>
    <xdr:pic>
      <xdr:nvPicPr>
        <xdr:cNvPr id="95" name="Imagem 94" descr="desporto escolar.jpg">
          <a:extLst>
            <a:ext uri="{FF2B5EF4-FFF2-40B4-BE49-F238E27FC236}">
              <a16:creationId xmlns:a16="http://schemas.microsoft.com/office/drawing/2014/main" id="{00000000-0008-0000-2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477598" y="47364854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133</xdr:col>
      <xdr:colOff>1133475</xdr:colOff>
      <xdr:row>72</xdr:row>
      <xdr:rowOff>0</xdr:rowOff>
    </xdr:from>
    <xdr:to>
      <xdr:col>133</xdr:col>
      <xdr:colOff>1133475</xdr:colOff>
      <xdr:row>75</xdr:row>
      <xdr:rowOff>133350</xdr:rowOff>
    </xdr:to>
    <xdr:pic>
      <xdr:nvPicPr>
        <xdr:cNvPr id="97" name="Imagem 96" descr="desporto escolar.jpg">
          <a:extLst>
            <a:ext uri="{FF2B5EF4-FFF2-40B4-BE49-F238E27FC236}">
              <a16:creationId xmlns:a16="http://schemas.microsoft.com/office/drawing/2014/main" id="{00000000-0008-0000-2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857348" y="18789854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144</xdr:col>
      <xdr:colOff>1133475</xdr:colOff>
      <xdr:row>72</xdr:row>
      <xdr:rowOff>0</xdr:rowOff>
    </xdr:from>
    <xdr:to>
      <xdr:col>144</xdr:col>
      <xdr:colOff>1133475</xdr:colOff>
      <xdr:row>75</xdr:row>
      <xdr:rowOff>133350</xdr:rowOff>
    </xdr:to>
    <xdr:pic>
      <xdr:nvPicPr>
        <xdr:cNvPr id="99" name="Imagem 98" descr="desporto escolar.jpg">
          <a:extLst>
            <a:ext uri="{FF2B5EF4-FFF2-40B4-BE49-F238E27FC236}">
              <a16:creationId xmlns:a16="http://schemas.microsoft.com/office/drawing/2014/main" id="{00000000-0008-0000-2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477598" y="18789854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34</xdr:col>
      <xdr:colOff>19050</xdr:colOff>
      <xdr:row>6</xdr:row>
      <xdr:rowOff>19050</xdr:rowOff>
    </xdr:from>
    <xdr:to>
      <xdr:col>34</xdr:col>
      <xdr:colOff>1924050</xdr:colOff>
      <xdr:row>12</xdr:row>
      <xdr:rowOff>47625</xdr:rowOff>
    </xdr:to>
    <xdr:pic>
      <xdr:nvPicPr>
        <xdr:cNvPr id="100" name="Imagem 99" descr="ginastica artistica.jpg">
          <a:extLst>
            <a:ext uri="{FF2B5EF4-FFF2-40B4-BE49-F238E27FC236}">
              <a16:creationId xmlns:a16="http://schemas.microsoft.com/office/drawing/2014/main" id="{00000000-0008-0000-2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690784" y="2071007"/>
          <a:ext cx="1911723" cy="1177564"/>
        </a:xfrm>
        <a:prstGeom prst="rect">
          <a:avLst/>
        </a:prstGeom>
      </xdr:spPr>
    </xdr:pic>
    <xdr:clientData/>
  </xdr:twoCellAnchor>
  <xdr:twoCellAnchor editAs="oneCell">
    <xdr:from>
      <xdr:col>78</xdr:col>
      <xdr:colOff>428625</xdr:colOff>
      <xdr:row>5</xdr:row>
      <xdr:rowOff>133350</xdr:rowOff>
    </xdr:from>
    <xdr:to>
      <xdr:col>78</xdr:col>
      <xdr:colOff>2352675</xdr:colOff>
      <xdr:row>11</xdr:row>
      <xdr:rowOff>161925</xdr:rowOff>
    </xdr:to>
    <xdr:pic>
      <xdr:nvPicPr>
        <xdr:cNvPr id="101" name="Imagem 100" descr="ginastica artistica.jpg">
          <a:extLst>
            <a:ext uri="{FF2B5EF4-FFF2-40B4-BE49-F238E27FC236}">
              <a16:creationId xmlns:a16="http://schemas.microsoft.com/office/drawing/2014/main" id="{00000000-0008-0000-2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940935" y="1999569"/>
          <a:ext cx="1911723" cy="1177564"/>
        </a:xfrm>
        <a:prstGeom prst="rect">
          <a:avLst/>
        </a:prstGeom>
      </xdr:spPr>
    </xdr:pic>
    <xdr:clientData/>
  </xdr:twoCellAnchor>
  <xdr:twoCellAnchor editAs="oneCell">
    <xdr:from>
      <xdr:col>100</xdr:col>
      <xdr:colOff>381000</xdr:colOff>
      <xdr:row>6</xdr:row>
      <xdr:rowOff>0</xdr:rowOff>
    </xdr:from>
    <xdr:to>
      <xdr:col>100</xdr:col>
      <xdr:colOff>2305050</xdr:colOff>
      <xdr:row>12</xdr:row>
      <xdr:rowOff>28575</xdr:rowOff>
    </xdr:to>
    <xdr:pic>
      <xdr:nvPicPr>
        <xdr:cNvPr id="102" name="Imagem 101" descr="ginastica artistica.jpg">
          <a:extLst>
            <a:ext uri="{FF2B5EF4-FFF2-40B4-BE49-F238E27FC236}">
              <a16:creationId xmlns:a16="http://schemas.microsoft.com/office/drawing/2014/main" id="{00000000-0008-0000-2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723000" y="2047875"/>
          <a:ext cx="1911723" cy="1177564"/>
        </a:xfrm>
        <a:prstGeom prst="rect">
          <a:avLst/>
        </a:prstGeom>
      </xdr:spPr>
    </xdr:pic>
    <xdr:clientData/>
  </xdr:twoCellAnchor>
  <xdr:twoCellAnchor editAs="oneCell">
    <xdr:from>
      <xdr:col>144</xdr:col>
      <xdr:colOff>381000</xdr:colOff>
      <xdr:row>6</xdr:row>
      <xdr:rowOff>0</xdr:rowOff>
    </xdr:from>
    <xdr:to>
      <xdr:col>144</xdr:col>
      <xdr:colOff>2286000</xdr:colOff>
      <xdr:row>12</xdr:row>
      <xdr:rowOff>28575</xdr:rowOff>
    </xdr:to>
    <xdr:pic>
      <xdr:nvPicPr>
        <xdr:cNvPr id="104" name="Imagem 103" descr="ginastica artistica.jpg">
          <a:extLst>
            <a:ext uri="{FF2B5EF4-FFF2-40B4-BE49-F238E27FC236}">
              <a16:creationId xmlns:a16="http://schemas.microsoft.com/office/drawing/2014/main" id="{00000000-0008-0000-2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723000" y="2047875"/>
          <a:ext cx="1911723" cy="1177564"/>
        </a:xfrm>
        <a:prstGeom prst="rect">
          <a:avLst/>
        </a:prstGeom>
      </xdr:spPr>
    </xdr:pic>
    <xdr:clientData/>
  </xdr:twoCellAnchor>
  <xdr:twoCellAnchor editAs="oneCell">
    <xdr:from>
      <xdr:col>155</xdr:col>
      <xdr:colOff>1133475</xdr:colOff>
      <xdr:row>72</xdr:row>
      <xdr:rowOff>0</xdr:rowOff>
    </xdr:from>
    <xdr:to>
      <xdr:col>155</xdr:col>
      <xdr:colOff>1133475</xdr:colOff>
      <xdr:row>75</xdr:row>
      <xdr:rowOff>133350</xdr:rowOff>
    </xdr:to>
    <xdr:pic>
      <xdr:nvPicPr>
        <xdr:cNvPr id="106" name="Imagem 105" descr="desporto escolar.jpg">
          <a:extLst>
            <a:ext uri="{FF2B5EF4-FFF2-40B4-BE49-F238E27FC236}">
              <a16:creationId xmlns:a16="http://schemas.microsoft.com/office/drawing/2014/main" id="{00000000-0008-0000-2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693161" y="31743854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166</xdr:col>
      <xdr:colOff>1133475</xdr:colOff>
      <xdr:row>72</xdr:row>
      <xdr:rowOff>0</xdr:rowOff>
    </xdr:from>
    <xdr:to>
      <xdr:col>166</xdr:col>
      <xdr:colOff>1133475</xdr:colOff>
      <xdr:row>75</xdr:row>
      <xdr:rowOff>133350</xdr:rowOff>
    </xdr:to>
    <xdr:pic>
      <xdr:nvPicPr>
        <xdr:cNvPr id="108" name="Imagem 107" descr="desporto escolar.jpg">
          <a:extLst>
            <a:ext uri="{FF2B5EF4-FFF2-40B4-BE49-F238E27FC236}">
              <a16:creationId xmlns:a16="http://schemas.microsoft.com/office/drawing/2014/main" id="{00000000-0008-0000-2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313411" y="31743854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155</xdr:col>
      <xdr:colOff>1133475</xdr:colOff>
      <xdr:row>72</xdr:row>
      <xdr:rowOff>0</xdr:rowOff>
    </xdr:from>
    <xdr:to>
      <xdr:col>155</xdr:col>
      <xdr:colOff>1133475</xdr:colOff>
      <xdr:row>75</xdr:row>
      <xdr:rowOff>133350</xdr:rowOff>
    </xdr:to>
    <xdr:pic>
      <xdr:nvPicPr>
        <xdr:cNvPr id="110" name="Imagem 109" descr="desporto escolar.jpg">
          <a:extLst>
            <a:ext uri="{FF2B5EF4-FFF2-40B4-BE49-F238E27FC236}">
              <a16:creationId xmlns:a16="http://schemas.microsoft.com/office/drawing/2014/main" id="{00000000-0008-0000-2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693161" y="47364854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166</xdr:col>
      <xdr:colOff>1133475</xdr:colOff>
      <xdr:row>72</xdr:row>
      <xdr:rowOff>0</xdr:rowOff>
    </xdr:from>
    <xdr:to>
      <xdr:col>166</xdr:col>
      <xdr:colOff>1133475</xdr:colOff>
      <xdr:row>75</xdr:row>
      <xdr:rowOff>133350</xdr:rowOff>
    </xdr:to>
    <xdr:pic>
      <xdr:nvPicPr>
        <xdr:cNvPr id="112" name="Imagem 111" descr="desporto escolar.jpg">
          <a:extLst>
            <a:ext uri="{FF2B5EF4-FFF2-40B4-BE49-F238E27FC236}">
              <a16:creationId xmlns:a16="http://schemas.microsoft.com/office/drawing/2014/main" id="{00000000-0008-0000-2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313411" y="47364854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155</xdr:col>
      <xdr:colOff>1133475</xdr:colOff>
      <xdr:row>72</xdr:row>
      <xdr:rowOff>0</xdr:rowOff>
    </xdr:from>
    <xdr:to>
      <xdr:col>155</xdr:col>
      <xdr:colOff>1133475</xdr:colOff>
      <xdr:row>75</xdr:row>
      <xdr:rowOff>133350</xdr:rowOff>
    </xdr:to>
    <xdr:pic>
      <xdr:nvPicPr>
        <xdr:cNvPr id="114" name="Imagem 113" descr="desporto escolar.jpg">
          <a:extLst>
            <a:ext uri="{FF2B5EF4-FFF2-40B4-BE49-F238E27FC236}">
              <a16:creationId xmlns:a16="http://schemas.microsoft.com/office/drawing/2014/main" id="{00000000-0008-0000-2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693161" y="18789854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166</xdr:col>
      <xdr:colOff>1133475</xdr:colOff>
      <xdr:row>72</xdr:row>
      <xdr:rowOff>0</xdr:rowOff>
    </xdr:from>
    <xdr:to>
      <xdr:col>166</xdr:col>
      <xdr:colOff>1133475</xdr:colOff>
      <xdr:row>75</xdr:row>
      <xdr:rowOff>133350</xdr:rowOff>
    </xdr:to>
    <xdr:pic>
      <xdr:nvPicPr>
        <xdr:cNvPr id="116" name="Imagem 115" descr="desporto escolar.jpg">
          <a:extLst>
            <a:ext uri="{FF2B5EF4-FFF2-40B4-BE49-F238E27FC236}">
              <a16:creationId xmlns:a16="http://schemas.microsoft.com/office/drawing/2014/main" id="{00000000-0008-0000-2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313411" y="18789854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155</xdr:col>
      <xdr:colOff>257175</xdr:colOff>
      <xdr:row>6</xdr:row>
      <xdr:rowOff>9525</xdr:rowOff>
    </xdr:from>
    <xdr:to>
      <xdr:col>155</xdr:col>
      <xdr:colOff>2152650</xdr:colOff>
      <xdr:row>12</xdr:row>
      <xdr:rowOff>38100</xdr:rowOff>
    </xdr:to>
    <xdr:pic>
      <xdr:nvPicPr>
        <xdr:cNvPr id="117" name="Imagem 116" descr="ginastica artistica.jpg">
          <a:extLst>
            <a:ext uri="{FF2B5EF4-FFF2-40B4-BE49-F238E27FC236}">
              <a16:creationId xmlns:a16="http://schemas.microsoft.com/office/drawing/2014/main" id="{00000000-0008-0000-2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747160" y="2061482"/>
          <a:ext cx="1884590" cy="1177564"/>
        </a:xfrm>
        <a:prstGeom prst="rect">
          <a:avLst/>
        </a:prstGeom>
      </xdr:spPr>
    </xdr:pic>
    <xdr:clientData/>
  </xdr:twoCellAnchor>
  <xdr:twoCellAnchor editAs="oneCell">
    <xdr:from>
      <xdr:col>166</xdr:col>
      <xdr:colOff>381000</xdr:colOff>
      <xdr:row>6</xdr:row>
      <xdr:rowOff>0</xdr:rowOff>
    </xdr:from>
    <xdr:to>
      <xdr:col>166</xdr:col>
      <xdr:colOff>381000</xdr:colOff>
      <xdr:row>12</xdr:row>
      <xdr:rowOff>28575</xdr:rowOff>
    </xdr:to>
    <xdr:pic>
      <xdr:nvPicPr>
        <xdr:cNvPr id="118" name="Imagem 117" descr="ginastica artistica.jpg">
          <a:extLst>
            <a:ext uri="{FF2B5EF4-FFF2-40B4-BE49-F238E27FC236}">
              <a16:creationId xmlns:a16="http://schemas.microsoft.com/office/drawing/2014/main" id="{00000000-0008-0000-2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558813" y="2047875"/>
          <a:ext cx="1892673" cy="1177564"/>
        </a:xfrm>
        <a:prstGeom prst="rect">
          <a:avLst/>
        </a:prstGeom>
      </xdr:spPr>
    </xdr:pic>
    <xdr:clientData/>
  </xdr:twoCellAnchor>
  <xdr:twoCellAnchor editAs="oneCell">
    <xdr:from>
      <xdr:col>177</xdr:col>
      <xdr:colOff>1133475</xdr:colOff>
      <xdr:row>72</xdr:row>
      <xdr:rowOff>0</xdr:rowOff>
    </xdr:from>
    <xdr:to>
      <xdr:col>177</xdr:col>
      <xdr:colOff>1133475</xdr:colOff>
      <xdr:row>75</xdr:row>
      <xdr:rowOff>133350</xdr:rowOff>
    </xdr:to>
    <xdr:pic>
      <xdr:nvPicPr>
        <xdr:cNvPr id="121" name="Imagem 120" descr="desporto escolar.jpg">
          <a:extLst>
            <a:ext uri="{FF2B5EF4-FFF2-40B4-BE49-F238E27FC236}">
              <a16:creationId xmlns:a16="http://schemas.microsoft.com/office/drawing/2014/main" id="{00000000-0008-0000-2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678527" y="32393595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188</xdr:col>
      <xdr:colOff>1133475</xdr:colOff>
      <xdr:row>72</xdr:row>
      <xdr:rowOff>0</xdr:rowOff>
    </xdr:from>
    <xdr:to>
      <xdr:col>188</xdr:col>
      <xdr:colOff>1133475</xdr:colOff>
      <xdr:row>75</xdr:row>
      <xdr:rowOff>133350</xdr:rowOff>
    </xdr:to>
    <xdr:pic>
      <xdr:nvPicPr>
        <xdr:cNvPr id="123" name="Imagem 122" descr="desporto escolar.jpg">
          <a:extLst>
            <a:ext uri="{FF2B5EF4-FFF2-40B4-BE49-F238E27FC236}">
              <a16:creationId xmlns:a16="http://schemas.microsoft.com/office/drawing/2014/main" id="{00000000-0008-0000-2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203527" y="32393595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177</xdr:col>
      <xdr:colOff>1133475</xdr:colOff>
      <xdr:row>72</xdr:row>
      <xdr:rowOff>0</xdr:rowOff>
    </xdr:from>
    <xdr:to>
      <xdr:col>177</xdr:col>
      <xdr:colOff>1133475</xdr:colOff>
      <xdr:row>75</xdr:row>
      <xdr:rowOff>133350</xdr:rowOff>
    </xdr:to>
    <xdr:pic>
      <xdr:nvPicPr>
        <xdr:cNvPr id="125" name="Imagem 124" descr="desporto escolar.jpg">
          <a:extLst>
            <a:ext uri="{FF2B5EF4-FFF2-40B4-BE49-F238E27FC236}">
              <a16:creationId xmlns:a16="http://schemas.microsoft.com/office/drawing/2014/main" id="{00000000-0008-0000-2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678527" y="4900791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188</xdr:col>
      <xdr:colOff>1133475</xdr:colOff>
      <xdr:row>72</xdr:row>
      <xdr:rowOff>0</xdr:rowOff>
    </xdr:from>
    <xdr:to>
      <xdr:col>188</xdr:col>
      <xdr:colOff>1133475</xdr:colOff>
      <xdr:row>75</xdr:row>
      <xdr:rowOff>133350</xdr:rowOff>
    </xdr:to>
    <xdr:pic>
      <xdr:nvPicPr>
        <xdr:cNvPr id="127" name="Imagem 126" descr="desporto escolar.jpg">
          <a:extLst>
            <a:ext uri="{FF2B5EF4-FFF2-40B4-BE49-F238E27FC236}">
              <a16:creationId xmlns:a16="http://schemas.microsoft.com/office/drawing/2014/main" id="{00000000-0008-0000-2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203527" y="4900791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177</xdr:col>
      <xdr:colOff>1133475</xdr:colOff>
      <xdr:row>72</xdr:row>
      <xdr:rowOff>0</xdr:rowOff>
    </xdr:from>
    <xdr:to>
      <xdr:col>177</xdr:col>
      <xdr:colOff>1133475</xdr:colOff>
      <xdr:row>75</xdr:row>
      <xdr:rowOff>133350</xdr:rowOff>
    </xdr:to>
    <xdr:pic>
      <xdr:nvPicPr>
        <xdr:cNvPr id="128" name="Imagem 127" descr="desporto escolar.jpg">
          <a:extLst>
            <a:ext uri="{FF2B5EF4-FFF2-40B4-BE49-F238E27FC236}">
              <a16:creationId xmlns:a16="http://schemas.microsoft.com/office/drawing/2014/main" id="{00000000-0008-0000-2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678527" y="19140237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188</xdr:col>
      <xdr:colOff>1133475</xdr:colOff>
      <xdr:row>72</xdr:row>
      <xdr:rowOff>0</xdr:rowOff>
    </xdr:from>
    <xdr:to>
      <xdr:col>188</xdr:col>
      <xdr:colOff>1133475</xdr:colOff>
      <xdr:row>75</xdr:row>
      <xdr:rowOff>133350</xdr:rowOff>
    </xdr:to>
    <xdr:pic>
      <xdr:nvPicPr>
        <xdr:cNvPr id="129" name="Imagem 128" descr="desporto escolar.jpg">
          <a:extLst>
            <a:ext uri="{FF2B5EF4-FFF2-40B4-BE49-F238E27FC236}">
              <a16:creationId xmlns:a16="http://schemas.microsoft.com/office/drawing/2014/main" id="{00000000-0008-0000-2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203527" y="19140237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177</xdr:col>
      <xdr:colOff>266700</xdr:colOff>
      <xdr:row>5</xdr:row>
      <xdr:rowOff>171450</xdr:rowOff>
    </xdr:from>
    <xdr:to>
      <xdr:col>177</xdr:col>
      <xdr:colOff>1809750</xdr:colOff>
      <xdr:row>12</xdr:row>
      <xdr:rowOff>0</xdr:rowOff>
    </xdr:to>
    <xdr:pic>
      <xdr:nvPicPr>
        <xdr:cNvPr id="130" name="Imagem 129" descr="ginastica artistica.jpg">
          <a:extLst>
            <a:ext uri="{FF2B5EF4-FFF2-40B4-BE49-F238E27FC236}">
              <a16:creationId xmlns:a16="http://schemas.microsoft.com/office/drawing/2014/main" id="{00000000-0008-0000-2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559035" y="2054678"/>
          <a:ext cx="1537607" cy="1177564"/>
        </a:xfrm>
        <a:prstGeom prst="rect">
          <a:avLst/>
        </a:prstGeom>
      </xdr:spPr>
    </xdr:pic>
    <xdr:clientData/>
  </xdr:twoCellAnchor>
  <xdr:twoCellAnchor editAs="oneCell">
    <xdr:from>
      <xdr:col>188</xdr:col>
      <xdr:colOff>381000</xdr:colOff>
      <xdr:row>6</xdr:row>
      <xdr:rowOff>0</xdr:rowOff>
    </xdr:from>
    <xdr:to>
      <xdr:col>188</xdr:col>
      <xdr:colOff>381000</xdr:colOff>
      <xdr:row>12</xdr:row>
      <xdr:rowOff>28575</xdr:rowOff>
    </xdr:to>
    <xdr:pic>
      <xdr:nvPicPr>
        <xdr:cNvPr id="131" name="Imagem 130" descr="ginastica artistica.jpg">
          <a:extLst>
            <a:ext uri="{FF2B5EF4-FFF2-40B4-BE49-F238E27FC236}">
              <a16:creationId xmlns:a16="http://schemas.microsoft.com/office/drawing/2014/main" id="{00000000-0008-0000-2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8448929" y="2081893"/>
          <a:ext cx="0" cy="1177564"/>
        </a:xfrm>
        <a:prstGeom prst="rect">
          <a:avLst/>
        </a:prstGeom>
      </xdr:spPr>
    </xdr:pic>
    <xdr:clientData/>
  </xdr:twoCellAnchor>
  <xdr:twoCellAnchor editAs="oneCell">
    <xdr:from>
      <xdr:col>188</xdr:col>
      <xdr:colOff>381000</xdr:colOff>
      <xdr:row>5</xdr:row>
      <xdr:rowOff>161925</xdr:rowOff>
    </xdr:from>
    <xdr:to>
      <xdr:col>188</xdr:col>
      <xdr:colOff>381000</xdr:colOff>
      <xdr:row>12</xdr:row>
      <xdr:rowOff>0</xdr:rowOff>
    </xdr:to>
    <xdr:pic>
      <xdr:nvPicPr>
        <xdr:cNvPr id="132" name="Imagem 131" descr="ginastica artistica.jpg">
          <a:extLst>
            <a:ext uri="{FF2B5EF4-FFF2-40B4-BE49-F238E27FC236}">
              <a16:creationId xmlns:a16="http://schemas.microsoft.com/office/drawing/2014/main" id="{00000000-0008-0000-2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8448929" y="2044473"/>
          <a:ext cx="1888344" cy="1191171"/>
        </a:xfrm>
        <a:prstGeom prst="rect">
          <a:avLst/>
        </a:prstGeom>
      </xdr:spPr>
    </xdr:pic>
    <xdr:clientData/>
  </xdr:twoCellAnchor>
  <xdr:twoCellAnchor editAs="oneCell">
    <xdr:from>
      <xdr:col>188</xdr:col>
      <xdr:colOff>247650</xdr:colOff>
      <xdr:row>5</xdr:row>
      <xdr:rowOff>190500</xdr:rowOff>
    </xdr:from>
    <xdr:to>
      <xdr:col>188</xdr:col>
      <xdr:colOff>1971675</xdr:colOff>
      <xdr:row>12</xdr:row>
      <xdr:rowOff>19050</xdr:rowOff>
    </xdr:to>
    <xdr:pic>
      <xdr:nvPicPr>
        <xdr:cNvPr id="133" name="Imagem 132" descr="ginastica artistica.jpg">
          <a:extLst>
            <a:ext uri="{FF2B5EF4-FFF2-40B4-BE49-F238E27FC236}">
              <a16:creationId xmlns:a16="http://schemas.microsoft.com/office/drawing/2014/main" id="{00000000-0008-0000-2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8597305" y="2078691"/>
          <a:ext cx="1715901" cy="1175163"/>
        </a:xfrm>
        <a:prstGeom prst="rect">
          <a:avLst/>
        </a:prstGeom>
      </xdr:spPr>
    </xdr:pic>
    <xdr:clientData/>
  </xdr:twoCellAnchor>
  <xdr:twoCellAnchor editAs="oneCell">
    <xdr:from>
      <xdr:col>199</xdr:col>
      <xdr:colOff>1133475</xdr:colOff>
      <xdr:row>72</xdr:row>
      <xdr:rowOff>0</xdr:rowOff>
    </xdr:from>
    <xdr:to>
      <xdr:col>199</xdr:col>
      <xdr:colOff>1133475</xdr:colOff>
      <xdr:row>75</xdr:row>
      <xdr:rowOff>133350</xdr:rowOff>
    </xdr:to>
    <xdr:pic>
      <xdr:nvPicPr>
        <xdr:cNvPr id="163" name="Imagem 162" descr="desporto escolar.jpg">
          <a:extLst>
            <a:ext uri="{FF2B5EF4-FFF2-40B4-BE49-F238E27FC236}">
              <a16:creationId xmlns:a16="http://schemas.microsoft.com/office/drawing/2014/main" id="{00000000-0008-0000-2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0007598" y="308532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210</xdr:col>
      <xdr:colOff>1133475</xdr:colOff>
      <xdr:row>72</xdr:row>
      <xdr:rowOff>0</xdr:rowOff>
    </xdr:from>
    <xdr:to>
      <xdr:col>210</xdr:col>
      <xdr:colOff>1133475</xdr:colOff>
      <xdr:row>75</xdr:row>
      <xdr:rowOff>133350</xdr:rowOff>
    </xdr:to>
    <xdr:pic>
      <xdr:nvPicPr>
        <xdr:cNvPr id="165" name="Imagem 164" descr="desporto escolar.jpg">
          <a:extLst>
            <a:ext uri="{FF2B5EF4-FFF2-40B4-BE49-F238E27FC236}">
              <a16:creationId xmlns:a16="http://schemas.microsoft.com/office/drawing/2014/main" id="{00000000-0008-0000-2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570698" y="308532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199</xdr:col>
      <xdr:colOff>1133475</xdr:colOff>
      <xdr:row>72</xdr:row>
      <xdr:rowOff>0</xdr:rowOff>
    </xdr:from>
    <xdr:to>
      <xdr:col>199</xdr:col>
      <xdr:colOff>1133475</xdr:colOff>
      <xdr:row>75</xdr:row>
      <xdr:rowOff>133350</xdr:rowOff>
    </xdr:to>
    <xdr:pic>
      <xdr:nvPicPr>
        <xdr:cNvPr id="167" name="Imagem 166" descr="desporto escolar.jpg">
          <a:extLst>
            <a:ext uri="{FF2B5EF4-FFF2-40B4-BE49-F238E27FC236}">
              <a16:creationId xmlns:a16="http://schemas.microsoft.com/office/drawing/2014/main" id="{00000000-0008-0000-2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0007598" y="464742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210</xdr:col>
      <xdr:colOff>1133475</xdr:colOff>
      <xdr:row>72</xdr:row>
      <xdr:rowOff>0</xdr:rowOff>
    </xdr:from>
    <xdr:to>
      <xdr:col>210</xdr:col>
      <xdr:colOff>1133475</xdr:colOff>
      <xdr:row>75</xdr:row>
      <xdr:rowOff>133350</xdr:rowOff>
    </xdr:to>
    <xdr:pic>
      <xdr:nvPicPr>
        <xdr:cNvPr id="169" name="Imagem 168" descr="desporto escolar.jpg">
          <a:extLst>
            <a:ext uri="{FF2B5EF4-FFF2-40B4-BE49-F238E27FC236}">
              <a16:creationId xmlns:a16="http://schemas.microsoft.com/office/drawing/2014/main" id="{00000000-0008-0000-2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570698" y="464742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199</xdr:col>
      <xdr:colOff>1133475</xdr:colOff>
      <xdr:row>72</xdr:row>
      <xdr:rowOff>0</xdr:rowOff>
    </xdr:from>
    <xdr:to>
      <xdr:col>199</xdr:col>
      <xdr:colOff>1133475</xdr:colOff>
      <xdr:row>75</xdr:row>
      <xdr:rowOff>133350</xdr:rowOff>
    </xdr:to>
    <xdr:pic>
      <xdr:nvPicPr>
        <xdr:cNvPr id="170" name="Imagem 169" descr="desporto escolar.jpg">
          <a:extLst>
            <a:ext uri="{FF2B5EF4-FFF2-40B4-BE49-F238E27FC236}">
              <a16:creationId xmlns:a16="http://schemas.microsoft.com/office/drawing/2014/main" id="{00000000-0008-0000-2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0007598" y="183183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210</xdr:col>
      <xdr:colOff>1133475</xdr:colOff>
      <xdr:row>72</xdr:row>
      <xdr:rowOff>0</xdr:rowOff>
    </xdr:from>
    <xdr:to>
      <xdr:col>210</xdr:col>
      <xdr:colOff>1133475</xdr:colOff>
      <xdr:row>75</xdr:row>
      <xdr:rowOff>133350</xdr:rowOff>
    </xdr:to>
    <xdr:pic>
      <xdr:nvPicPr>
        <xdr:cNvPr id="171" name="Imagem 170" descr="desporto escolar.jpg">
          <a:extLst>
            <a:ext uri="{FF2B5EF4-FFF2-40B4-BE49-F238E27FC236}">
              <a16:creationId xmlns:a16="http://schemas.microsoft.com/office/drawing/2014/main" id="{00000000-0008-0000-2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570698" y="183183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210</xdr:col>
      <xdr:colOff>381000</xdr:colOff>
      <xdr:row>6</xdr:row>
      <xdr:rowOff>0</xdr:rowOff>
    </xdr:from>
    <xdr:to>
      <xdr:col>210</xdr:col>
      <xdr:colOff>381000</xdr:colOff>
      <xdr:row>12</xdr:row>
      <xdr:rowOff>28575</xdr:rowOff>
    </xdr:to>
    <xdr:pic>
      <xdr:nvPicPr>
        <xdr:cNvPr id="173" name="Imagem 172" descr="ginastica artistica.jpg">
          <a:extLst>
            <a:ext uri="{FF2B5EF4-FFF2-40B4-BE49-F238E27FC236}">
              <a16:creationId xmlns:a16="http://schemas.microsoft.com/office/drawing/2014/main" id="{00000000-0008-0000-2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8816100" y="2057400"/>
          <a:ext cx="0" cy="1177564"/>
        </a:xfrm>
        <a:prstGeom prst="rect">
          <a:avLst/>
        </a:prstGeom>
      </xdr:spPr>
    </xdr:pic>
    <xdr:clientData/>
  </xdr:twoCellAnchor>
  <xdr:twoCellAnchor editAs="oneCell">
    <xdr:from>
      <xdr:col>210</xdr:col>
      <xdr:colOff>381000</xdr:colOff>
      <xdr:row>5</xdr:row>
      <xdr:rowOff>161925</xdr:rowOff>
    </xdr:from>
    <xdr:to>
      <xdr:col>210</xdr:col>
      <xdr:colOff>381000</xdr:colOff>
      <xdr:row>12</xdr:row>
      <xdr:rowOff>0</xdr:rowOff>
    </xdr:to>
    <xdr:pic>
      <xdr:nvPicPr>
        <xdr:cNvPr id="174" name="Imagem 173" descr="ginastica artistica.jpg">
          <a:extLst>
            <a:ext uri="{FF2B5EF4-FFF2-40B4-BE49-F238E27FC236}">
              <a16:creationId xmlns:a16="http://schemas.microsoft.com/office/drawing/2014/main" id="{00000000-0008-0000-2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8816100" y="2033587"/>
          <a:ext cx="0" cy="1177564"/>
        </a:xfrm>
        <a:prstGeom prst="rect">
          <a:avLst/>
        </a:prstGeom>
      </xdr:spPr>
    </xdr:pic>
    <xdr:clientData/>
  </xdr:twoCellAnchor>
  <xdr:twoCellAnchor editAs="oneCell">
    <xdr:from>
      <xdr:col>210</xdr:col>
      <xdr:colOff>342900</xdr:colOff>
      <xdr:row>5</xdr:row>
      <xdr:rowOff>190500</xdr:rowOff>
    </xdr:from>
    <xdr:to>
      <xdr:col>210</xdr:col>
      <xdr:colOff>2076450</xdr:colOff>
      <xdr:row>12</xdr:row>
      <xdr:rowOff>19050</xdr:rowOff>
    </xdr:to>
    <xdr:pic>
      <xdr:nvPicPr>
        <xdr:cNvPr id="175" name="Imagem 174" descr="ginastica artistica.jpg">
          <a:extLst>
            <a:ext uri="{FF2B5EF4-FFF2-40B4-BE49-F238E27FC236}">
              <a16:creationId xmlns:a16="http://schemas.microsoft.com/office/drawing/2014/main" id="{00000000-0008-0000-2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flipH="1">
          <a:off x="148119505" y="2083785"/>
          <a:ext cx="1717404" cy="1181275"/>
        </a:xfrm>
        <a:prstGeom prst="rect">
          <a:avLst/>
        </a:prstGeom>
      </xdr:spPr>
    </xdr:pic>
    <xdr:clientData/>
  </xdr:twoCellAnchor>
  <xdr:twoCellAnchor editAs="oneCell">
    <xdr:from>
      <xdr:col>45</xdr:col>
      <xdr:colOff>1133475</xdr:colOff>
      <xdr:row>72</xdr:row>
      <xdr:rowOff>0</xdr:rowOff>
    </xdr:from>
    <xdr:to>
      <xdr:col>45</xdr:col>
      <xdr:colOff>1133475</xdr:colOff>
      <xdr:row>75</xdr:row>
      <xdr:rowOff>133350</xdr:rowOff>
    </xdr:to>
    <xdr:pic>
      <xdr:nvPicPr>
        <xdr:cNvPr id="177" name="Imagem 176" descr="desporto escolar.jpg">
          <a:extLst>
            <a:ext uri="{FF2B5EF4-FFF2-40B4-BE49-F238E27FC236}">
              <a16:creationId xmlns:a16="http://schemas.microsoft.com/office/drawing/2014/main" id="{00000000-0008-0000-2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099998" y="30853266"/>
          <a:ext cx="1052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56</xdr:col>
      <xdr:colOff>1133475</xdr:colOff>
      <xdr:row>72</xdr:row>
      <xdr:rowOff>0</xdr:rowOff>
    </xdr:from>
    <xdr:to>
      <xdr:col>56</xdr:col>
      <xdr:colOff>1133475</xdr:colOff>
      <xdr:row>75</xdr:row>
      <xdr:rowOff>133350</xdr:rowOff>
    </xdr:to>
    <xdr:pic>
      <xdr:nvPicPr>
        <xdr:cNvPr id="179" name="Imagem 178" descr="desporto escolar.jpg">
          <a:extLst>
            <a:ext uri="{FF2B5EF4-FFF2-40B4-BE49-F238E27FC236}">
              <a16:creationId xmlns:a16="http://schemas.microsoft.com/office/drawing/2014/main" id="{00000000-0008-0000-2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663098" y="308532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45</xdr:col>
      <xdr:colOff>1133475</xdr:colOff>
      <xdr:row>72</xdr:row>
      <xdr:rowOff>0</xdr:rowOff>
    </xdr:from>
    <xdr:to>
      <xdr:col>45</xdr:col>
      <xdr:colOff>1133475</xdr:colOff>
      <xdr:row>75</xdr:row>
      <xdr:rowOff>133350</xdr:rowOff>
    </xdr:to>
    <xdr:pic>
      <xdr:nvPicPr>
        <xdr:cNvPr id="181" name="Imagem 180" descr="desporto escolar.jpg">
          <a:extLst>
            <a:ext uri="{FF2B5EF4-FFF2-40B4-BE49-F238E27FC236}">
              <a16:creationId xmlns:a16="http://schemas.microsoft.com/office/drawing/2014/main" id="{00000000-0008-0000-2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099998" y="46474266"/>
          <a:ext cx="1052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56</xdr:col>
      <xdr:colOff>1133475</xdr:colOff>
      <xdr:row>72</xdr:row>
      <xdr:rowOff>0</xdr:rowOff>
    </xdr:from>
    <xdr:to>
      <xdr:col>56</xdr:col>
      <xdr:colOff>1133475</xdr:colOff>
      <xdr:row>75</xdr:row>
      <xdr:rowOff>133350</xdr:rowOff>
    </xdr:to>
    <xdr:pic>
      <xdr:nvPicPr>
        <xdr:cNvPr id="183" name="Imagem 182" descr="desporto escolar.jpg">
          <a:extLst>
            <a:ext uri="{FF2B5EF4-FFF2-40B4-BE49-F238E27FC236}">
              <a16:creationId xmlns:a16="http://schemas.microsoft.com/office/drawing/2014/main" id="{00000000-0008-0000-2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663098" y="464742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45</xdr:col>
      <xdr:colOff>1133475</xdr:colOff>
      <xdr:row>72</xdr:row>
      <xdr:rowOff>0</xdr:rowOff>
    </xdr:from>
    <xdr:to>
      <xdr:col>45</xdr:col>
      <xdr:colOff>1133475</xdr:colOff>
      <xdr:row>75</xdr:row>
      <xdr:rowOff>133350</xdr:rowOff>
    </xdr:to>
    <xdr:pic>
      <xdr:nvPicPr>
        <xdr:cNvPr id="185" name="Imagem 184" descr="desporto escolar.jpg">
          <a:extLst>
            <a:ext uri="{FF2B5EF4-FFF2-40B4-BE49-F238E27FC236}">
              <a16:creationId xmlns:a16="http://schemas.microsoft.com/office/drawing/2014/main" id="{00000000-0008-0000-2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099998" y="18318366"/>
          <a:ext cx="1052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56</xdr:col>
      <xdr:colOff>1133475</xdr:colOff>
      <xdr:row>72</xdr:row>
      <xdr:rowOff>0</xdr:rowOff>
    </xdr:from>
    <xdr:to>
      <xdr:col>56</xdr:col>
      <xdr:colOff>1133475</xdr:colOff>
      <xdr:row>75</xdr:row>
      <xdr:rowOff>133350</xdr:rowOff>
    </xdr:to>
    <xdr:pic>
      <xdr:nvPicPr>
        <xdr:cNvPr id="187" name="Imagem 186" descr="desporto escolar.jpg">
          <a:extLst>
            <a:ext uri="{FF2B5EF4-FFF2-40B4-BE49-F238E27FC236}">
              <a16:creationId xmlns:a16="http://schemas.microsoft.com/office/drawing/2014/main" id="{00000000-0008-0000-2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663098" y="18318366"/>
          <a:ext cx="0" cy="7473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56</xdr:col>
      <xdr:colOff>161925</xdr:colOff>
      <xdr:row>6</xdr:row>
      <xdr:rowOff>9525</xdr:rowOff>
    </xdr:from>
    <xdr:to>
      <xdr:col>56</xdr:col>
      <xdr:colOff>228600</xdr:colOff>
      <xdr:row>12</xdr:row>
      <xdr:rowOff>38100</xdr:rowOff>
    </xdr:to>
    <xdr:pic>
      <xdr:nvPicPr>
        <xdr:cNvPr id="189" name="Imagem 188" descr="ginastica artistica.jpg">
          <a:extLst>
            <a:ext uri="{FF2B5EF4-FFF2-40B4-BE49-F238E27FC236}">
              <a16:creationId xmlns:a16="http://schemas.microsoft.com/office/drawing/2014/main" id="{00000000-0008-0000-2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690784" y="2071007"/>
          <a:ext cx="1911723" cy="1177564"/>
        </a:xfrm>
        <a:prstGeom prst="rect">
          <a:avLst/>
        </a:prstGeom>
      </xdr:spPr>
    </xdr:pic>
    <xdr:clientData/>
  </xdr:twoCellAnchor>
  <xdr:twoCellAnchor editAs="oneCell">
    <xdr:from>
      <xdr:col>56</xdr:col>
      <xdr:colOff>19050</xdr:colOff>
      <xdr:row>6</xdr:row>
      <xdr:rowOff>19050</xdr:rowOff>
    </xdr:from>
    <xdr:to>
      <xdr:col>56</xdr:col>
      <xdr:colOff>2457450</xdr:colOff>
      <xdr:row>12</xdr:row>
      <xdr:rowOff>47625</xdr:rowOff>
    </xdr:to>
    <xdr:pic>
      <xdr:nvPicPr>
        <xdr:cNvPr id="190" name="Imagem 189" descr="ginastica artistica.jpg">
          <a:extLst>
            <a:ext uri="{FF2B5EF4-FFF2-40B4-BE49-F238E27FC236}">
              <a16:creationId xmlns:a16="http://schemas.microsoft.com/office/drawing/2014/main" id="{00000000-0008-0000-2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046945" y="1560739"/>
          <a:ext cx="2442484" cy="1177564"/>
        </a:xfrm>
        <a:prstGeom prst="rect">
          <a:avLst/>
        </a:prstGeom>
      </xdr:spPr>
    </xdr:pic>
    <xdr:clientData/>
  </xdr:twoCellAnchor>
  <xdr:twoCellAnchor editAs="oneCell">
    <xdr:from>
      <xdr:col>111</xdr:col>
      <xdr:colOff>257175</xdr:colOff>
      <xdr:row>6</xdr:row>
      <xdr:rowOff>9525</xdr:rowOff>
    </xdr:from>
    <xdr:to>
      <xdr:col>111</xdr:col>
      <xdr:colOff>257175</xdr:colOff>
      <xdr:row>12</xdr:row>
      <xdr:rowOff>38100</xdr:rowOff>
    </xdr:to>
    <xdr:pic>
      <xdr:nvPicPr>
        <xdr:cNvPr id="148" name="Imagem 147" descr="ginastica artistica.jpg">
          <a:extLst>
            <a:ext uri="{FF2B5EF4-FFF2-40B4-BE49-F238E27FC236}">
              <a16:creationId xmlns:a16="http://schemas.microsoft.com/office/drawing/2014/main" id="{00000000-0008-0000-2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057499" y="2095500"/>
          <a:ext cx="1929041" cy="1177564"/>
        </a:xfrm>
        <a:prstGeom prst="rect">
          <a:avLst/>
        </a:prstGeom>
      </xdr:spPr>
    </xdr:pic>
    <xdr:clientData/>
  </xdr:twoCellAnchor>
  <xdr:twoCellAnchor editAs="oneCell">
    <xdr:from>
      <xdr:col>111</xdr:col>
      <xdr:colOff>1133475</xdr:colOff>
      <xdr:row>72</xdr:row>
      <xdr:rowOff>0</xdr:rowOff>
    </xdr:from>
    <xdr:to>
      <xdr:col>111</xdr:col>
      <xdr:colOff>1133475</xdr:colOff>
      <xdr:row>75</xdr:row>
      <xdr:rowOff>133350</xdr:rowOff>
    </xdr:to>
    <xdr:pic>
      <xdr:nvPicPr>
        <xdr:cNvPr id="150" name="Imagem 149" descr="desporto escolar.jpg">
          <a:extLst>
            <a:ext uri="{FF2B5EF4-FFF2-40B4-BE49-F238E27FC236}">
              <a16:creationId xmlns:a16="http://schemas.microsoft.com/office/drawing/2014/main" id="{00000000-0008-0000-2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9934562" y="18015857"/>
          <a:ext cx="0" cy="79088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122</xdr:col>
      <xdr:colOff>1133475</xdr:colOff>
      <xdr:row>72</xdr:row>
      <xdr:rowOff>0</xdr:rowOff>
    </xdr:from>
    <xdr:to>
      <xdr:col>122</xdr:col>
      <xdr:colOff>1133475</xdr:colOff>
      <xdr:row>75</xdr:row>
      <xdr:rowOff>133350</xdr:rowOff>
    </xdr:to>
    <xdr:pic>
      <xdr:nvPicPr>
        <xdr:cNvPr id="151" name="Imagem 150" descr="desporto escolar.jpg">
          <a:extLst>
            <a:ext uri="{FF2B5EF4-FFF2-40B4-BE49-F238E27FC236}">
              <a16:creationId xmlns:a16="http://schemas.microsoft.com/office/drawing/2014/main" id="{00000000-0008-0000-2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459562" y="18015857"/>
          <a:ext cx="0" cy="79088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111</xdr:col>
      <xdr:colOff>1133475</xdr:colOff>
      <xdr:row>72</xdr:row>
      <xdr:rowOff>0</xdr:rowOff>
    </xdr:from>
    <xdr:to>
      <xdr:col>111</xdr:col>
      <xdr:colOff>1133475</xdr:colOff>
      <xdr:row>75</xdr:row>
      <xdr:rowOff>133350</xdr:rowOff>
    </xdr:to>
    <xdr:pic>
      <xdr:nvPicPr>
        <xdr:cNvPr id="153" name="Imagem 152" descr="desporto escolar.jpg">
          <a:extLst>
            <a:ext uri="{FF2B5EF4-FFF2-40B4-BE49-F238E27FC236}">
              <a16:creationId xmlns:a16="http://schemas.microsoft.com/office/drawing/2014/main" id="{00000000-0008-0000-2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9934562" y="18015857"/>
          <a:ext cx="0" cy="79088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122</xdr:col>
      <xdr:colOff>1133475</xdr:colOff>
      <xdr:row>72</xdr:row>
      <xdr:rowOff>0</xdr:rowOff>
    </xdr:from>
    <xdr:to>
      <xdr:col>122</xdr:col>
      <xdr:colOff>1133475</xdr:colOff>
      <xdr:row>75</xdr:row>
      <xdr:rowOff>133350</xdr:rowOff>
    </xdr:to>
    <xdr:pic>
      <xdr:nvPicPr>
        <xdr:cNvPr id="154" name="Imagem 153" descr="desporto escolar.jpg">
          <a:extLst>
            <a:ext uri="{FF2B5EF4-FFF2-40B4-BE49-F238E27FC236}">
              <a16:creationId xmlns:a16="http://schemas.microsoft.com/office/drawing/2014/main" id="{00000000-0008-0000-2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459562" y="18015857"/>
          <a:ext cx="0" cy="79088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111</xdr:col>
      <xdr:colOff>1133475</xdr:colOff>
      <xdr:row>72</xdr:row>
      <xdr:rowOff>0</xdr:rowOff>
    </xdr:from>
    <xdr:to>
      <xdr:col>111</xdr:col>
      <xdr:colOff>1133475</xdr:colOff>
      <xdr:row>75</xdr:row>
      <xdr:rowOff>133350</xdr:rowOff>
    </xdr:to>
    <xdr:pic>
      <xdr:nvPicPr>
        <xdr:cNvPr id="156" name="Imagem 155" descr="desporto escolar.jpg">
          <a:extLst>
            <a:ext uri="{FF2B5EF4-FFF2-40B4-BE49-F238E27FC236}">
              <a16:creationId xmlns:a16="http://schemas.microsoft.com/office/drawing/2014/main" id="{00000000-0008-0000-2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9934562" y="18015857"/>
          <a:ext cx="0" cy="79088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122</xdr:col>
      <xdr:colOff>1133475</xdr:colOff>
      <xdr:row>72</xdr:row>
      <xdr:rowOff>0</xdr:rowOff>
    </xdr:from>
    <xdr:to>
      <xdr:col>122</xdr:col>
      <xdr:colOff>1133475</xdr:colOff>
      <xdr:row>75</xdr:row>
      <xdr:rowOff>133350</xdr:rowOff>
    </xdr:to>
    <xdr:pic>
      <xdr:nvPicPr>
        <xdr:cNvPr id="157" name="Imagem 156" descr="desporto escolar.jpg">
          <a:extLst>
            <a:ext uri="{FF2B5EF4-FFF2-40B4-BE49-F238E27FC236}">
              <a16:creationId xmlns:a16="http://schemas.microsoft.com/office/drawing/2014/main" id="{00000000-0008-0000-2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459562" y="18015857"/>
          <a:ext cx="0" cy="79088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122</xdr:col>
      <xdr:colOff>381000</xdr:colOff>
      <xdr:row>6</xdr:row>
      <xdr:rowOff>0</xdr:rowOff>
    </xdr:from>
    <xdr:to>
      <xdr:col>122</xdr:col>
      <xdr:colOff>381000</xdr:colOff>
      <xdr:row>12</xdr:row>
      <xdr:rowOff>28575</xdr:rowOff>
    </xdr:to>
    <xdr:pic>
      <xdr:nvPicPr>
        <xdr:cNvPr id="158" name="Imagem 157" descr="ginastica artistica.jpg">
          <a:extLst>
            <a:ext uri="{FF2B5EF4-FFF2-40B4-BE49-F238E27FC236}">
              <a16:creationId xmlns:a16="http://schemas.microsoft.com/office/drawing/2014/main" id="{00000000-0008-0000-2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704964" y="2081893"/>
          <a:ext cx="1929041" cy="1177564"/>
        </a:xfrm>
        <a:prstGeom prst="rect">
          <a:avLst/>
        </a:prstGeom>
      </xdr:spPr>
    </xdr:pic>
    <xdr:clientData/>
  </xdr:twoCellAnchor>
  <xdr:twoCellAnchor editAs="oneCell">
    <xdr:from>
      <xdr:col>122</xdr:col>
      <xdr:colOff>228600</xdr:colOff>
      <xdr:row>6</xdr:row>
      <xdr:rowOff>0</xdr:rowOff>
    </xdr:from>
    <xdr:to>
      <xdr:col>122</xdr:col>
      <xdr:colOff>2152650</xdr:colOff>
      <xdr:row>12</xdr:row>
      <xdr:rowOff>28575</xdr:rowOff>
    </xdr:to>
    <xdr:pic>
      <xdr:nvPicPr>
        <xdr:cNvPr id="160" name="Imagem 159" descr="ginastica artistica.jpg">
          <a:extLst>
            <a:ext uri="{FF2B5EF4-FFF2-40B4-BE49-F238E27FC236}">
              <a16:creationId xmlns:a16="http://schemas.microsoft.com/office/drawing/2014/main" id="{00000000-0008-0000-2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8204001" y="1537607"/>
          <a:ext cx="1929041" cy="1177564"/>
        </a:xfrm>
        <a:prstGeom prst="rect">
          <a:avLst/>
        </a:prstGeom>
      </xdr:spPr>
    </xdr:pic>
    <xdr:clientData/>
  </xdr:twoCellAnchor>
  <xdr:twoCellAnchor editAs="oneCell">
    <xdr:from>
      <xdr:col>23</xdr:col>
      <xdr:colOff>200025</xdr:colOff>
      <xdr:row>5</xdr:row>
      <xdr:rowOff>152400</xdr:rowOff>
    </xdr:from>
    <xdr:to>
      <xdr:col>23</xdr:col>
      <xdr:colOff>2105025</xdr:colOff>
      <xdr:row>11</xdr:row>
      <xdr:rowOff>161925</xdr:rowOff>
    </xdr:to>
    <xdr:pic>
      <xdr:nvPicPr>
        <xdr:cNvPr id="191" name="Imagem 190" descr="ginastica artistica.jpg">
          <a:extLst>
            <a:ext uri="{FF2B5EF4-FFF2-40B4-BE49-F238E27FC236}">
              <a16:creationId xmlns:a16="http://schemas.microsoft.com/office/drawing/2014/main" id="{00000000-0008-0000-2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89091" y="1489363"/>
          <a:ext cx="1911723" cy="117756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1447800</xdr:colOff>
      <xdr:row>4</xdr:row>
      <xdr:rowOff>0</xdr:rowOff>
    </xdr:from>
    <xdr:to>
      <xdr:col>1</xdr:col>
      <xdr:colOff>1447800</xdr:colOff>
      <xdr:row>5</xdr:row>
      <xdr:rowOff>180975</xdr:rowOff>
    </xdr:to>
    <xdr:pic>
      <xdr:nvPicPr>
        <xdr:cNvPr id="2" name="Imagem 1" descr="Desporto_Escolar.jpg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62126" y="1410398"/>
          <a:ext cx="1866900" cy="1397134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1</xdr:col>
      <xdr:colOff>247650</xdr:colOff>
      <xdr:row>4</xdr:row>
      <xdr:rowOff>142875</xdr:rowOff>
    </xdr:from>
    <xdr:to>
      <xdr:col>1</xdr:col>
      <xdr:colOff>2324100</xdr:colOff>
      <xdr:row>6</xdr:row>
      <xdr:rowOff>800100</xdr:rowOff>
    </xdr:to>
    <xdr:pic>
      <xdr:nvPicPr>
        <xdr:cNvPr id="4" name="Imagem 3" descr="ginastica artistica.jpg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1975" y="1552575"/>
          <a:ext cx="2082865" cy="1287532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1447800</xdr:colOff>
      <xdr:row>14</xdr:row>
      <xdr:rowOff>0</xdr:rowOff>
    </xdr:from>
    <xdr:to>
      <xdr:col>1</xdr:col>
      <xdr:colOff>1447800</xdr:colOff>
      <xdr:row>15</xdr:row>
      <xdr:rowOff>0</xdr:rowOff>
    </xdr:to>
    <xdr:pic>
      <xdr:nvPicPr>
        <xdr:cNvPr id="5" name="Imagem 4" descr="Desporto_Escolar.jpg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62126" y="1410398"/>
          <a:ext cx="0" cy="558934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1</xdr:col>
      <xdr:colOff>1447800</xdr:colOff>
      <xdr:row>21</xdr:row>
      <xdr:rowOff>0</xdr:rowOff>
    </xdr:from>
    <xdr:to>
      <xdr:col>1</xdr:col>
      <xdr:colOff>1447800</xdr:colOff>
      <xdr:row>22</xdr:row>
      <xdr:rowOff>0</xdr:rowOff>
    </xdr:to>
    <xdr:pic>
      <xdr:nvPicPr>
        <xdr:cNvPr id="7" name="Imagem 6" descr="Desporto_Escolar.jpg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62126" y="5572823"/>
          <a:ext cx="0" cy="377959"/>
        </a:xfrm>
        <a:prstGeom prst="rect">
          <a:avLst/>
        </a:prstGeom>
        <a:ln>
          <a:noFill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219846</xdr:colOff>
      <xdr:row>2</xdr:row>
      <xdr:rowOff>238539</xdr:rowOff>
    </xdr:from>
    <xdr:to>
      <xdr:col>6</xdr:col>
      <xdr:colOff>390939</xdr:colOff>
      <xdr:row>7</xdr:row>
      <xdr:rowOff>36926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0888E4A-711E-4CCB-B7FE-89C79EFE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611" y="934278"/>
          <a:ext cx="3305232" cy="2210283"/>
        </a:xfrm>
        <a:prstGeom prst="rect">
          <a:avLst/>
        </a:prstGeom>
      </xdr:spPr>
    </xdr:pic>
    <xdr:clientData/>
  </xdr:twoCellAnchor>
  <xdr:twoCellAnchor editAs="oneCell">
    <xdr:from>
      <xdr:col>1</xdr:col>
      <xdr:colOff>276816</xdr:colOff>
      <xdr:row>0</xdr:row>
      <xdr:rowOff>40514</xdr:rowOff>
    </xdr:from>
    <xdr:to>
      <xdr:col>6</xdr:col>
      <xdr:colOff>157623</xdr:colOff>
      <xdr:row>0</xdr:row>
      <xdr:rowOff>629301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4A06599-2C36-4179-B65D-4AD7F9AFE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81" y="40514"/>
          <a:ext cx="3014946" cy="588787"/>
        </a:xfrm>
        <a:prstGeom prst="rect">
          <a:avLst/>
        </a:prstGeom>
      </xdr:spPr>
    </xdr:pic>
    <xdr:clientData/>
  </xdr:twoCellAnchor>
  <xdr:twoCellAnchor>
    <xdr:from>
      <xdr:col>8</xdr:col>
      <xdr:colOff>8533</xdr:colOff>
      <xdr:row>4</xdr:row>
      <xdr:rowOff>10510</xdr:rowOff>
    </xdr:from>
    <xdr:to>
      <xdr:col>9</xdr:col>
      <xdr:colOff>1012271</xdr:colOff>
      <xdr:row>5</xdr:row>
      <xdr:rowOff>41029</xdr:rowOff>
    </xdr:to>
    <xdr:sp macro="" textlink="">
      <xdr:nvSpPr>
        <xdr:cNvPr id="4" name="Retângulo: Canto Simples Cortad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015395-56FD-4E58-B7EB-D06CBEFA0905}"/>
            </a:ext>
          </a:extLst>
        </xdr:cNvPr>
        <xdr:cNvSpPr/>
      </xdr:nvSpPr>
      <xdr:spPr>
        <a:xfrm>
          <a:off x="3955693" y="993490"/>
          <a:ext cx="2040058" cy="1051599"/>
        </a:xfrm>
        <a:prstGeom prst="snip1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600" b="1">
              <a:latin typeface="Times New Roman" panose="02020603050405020304" pitchFamily="18" charset="0"/>
              <a:cs typeface="Times New Roman" panose="02020603050405020304" pitchFamily="18" charset="0"/>
            </a:rPr>
            <a:t>Ordem de passagem</a:t>
          </a:r>
        </a:p>
      </xdr:txBody>
    </xdr:sp>
    <xdr:clientData/>
  </xdr:twoCellAnchor>
  <xdr:twoCellAnchor>
    <xdr:from>
      <xdr:col>11</xdr:col>
      <xdr:colOff>1690028</xdr:colOff>
      <xdr:row>4</xdr:row>
      <xdr:rowOff>737139</xdr:rowOff>
    </xdr:from>
    <xdr:to>
      <xdr:col>14</xdr:col>
      <xdr:colOff>86138</xdr:colOff>
      <xdr:row>7</xdr:row>
      <xdr:rowOff>46894</xdr:rowOff>
    </xdr:to>
    <xdr:sp macro="" textlink="">
      <xdr:nvSpPr>
        <xdr:cNvPr id="5" name="Retângulo: Canto Simples Cortad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EBE7D08-2B0D-4652-A2C7-71D29943E87E}"/>
            </a:ext>
          </a:extLst>
        </xdr:cNvPr>
        <xdr:cNvSpPr/>
      </xdr:nvSpPr>
      <xdr:spPr>
        <a:xfrm>
          <a:off x="7799280" y="1724426"/>
          <a:ext cx="1642893" cy="1430103"/>
        </a:xfrm>
        <a:prstGeom prst="snip1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Instruções</a:t>
          </a:r>
        </a:p>
      </xdr:txBody>
    </xdr:sp>
    <xdr:clientData/>
  </xdr:twoCellAnchor>
  <xdr:twoCellAnchor>
    <xdr:from>
      <xdr:col>8</xdr:col>
      <xdr:colOff>13788</xdr:colOff>
      <xdr:row>5</xdr:row>
      <xdr:rowOff>70338</xdr:rowOff>
    </xdr:from>
    <xdr:to>
      <xdr:col>9</xdr:col>
      <xdr:colOff>1017526</xdr:colOff>
      <xdr:row>7</xdr:row>
      <xdr:rowOff>50325</xdr:rowOff>
    </xdr:to>
    <xdr:sp macro="" textlink="">
      <xdr:nvSpPr>
        <xdr:cNvPr id="6" name="Retângulo: Canto Simples Cortad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09597B-7339-4D2C-B4FF-4D795BE0CF27}"/>
            </a:ext>
          </a:extLst>
        </xdr:cNvPr>
        <xdr:cNvSpPr/>
      </xdr:nvSpPr>
      <xdr:spPr>
        <a:xfrm>
          <a:off x="3960948" y="2074398"/>
          <a:ext cx="2040058" cy="1077267"/>
        </a:xfrm>
        <a:prstGeom prst="snip1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Ordenação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(construção da ordem de passagem</a:t>
          </a:r>
          <a:r>
            <a:rPr lang="pt-PT" sz="1000" b="1">
              <a:latin typeface="Times New Roman" panose="02020603050405020304" pitchFamily="18" charset="0"/>
              <a:cs typeface="Times New Roman" panose="02020603050405020304" pitchFamily="18" charset="0"/>
            </a:rPr>
            <a:t>)</a:t>
          </a:r>
        </a:p>
      </xdr:txBody>
    </xdr:sp>
    <xdr:clientData/>
  </xdr:twoCellAnchor>
  <xdr:twoCellAnchor editAs="oneCell">
    <xdr:from>
      <xdr:col>1</xdr:col>
      <xdr:colOff>720647</xdr:colOff>
      <xdr:row>10</xdr:row>
      <xdr:rowOff>12081</xdr:rowOff>
    </xdr:from>
    <xdr:to>
      <xdr:col>13</xdr:col>
      <xdr:colOff>629372</xdr:colOff>
      <xdr:row>14</xdr:row>
      <xdr:rowOff>13986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75EA229D-A7C9-405D-A307-C34F4285B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412" y="3331751"/>
          <a:ext cx="8045560" cy="1353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89198</xdr:colOff>
      <xdr:row>4</xdr:row>
      <xdr:rowOff>731472</xdr:rowOff>
    </xdr:from>
    <xdr:to>
      <xdr:col>11</xdr:col>
      <xdr:colOff>1563271</xdr:colOff>
      <xdr:row>6</xdr:row>
      <xdr:rowOff>334100</xdr:rowOff>
    </xdr:to>
    <xdr:sp macro="" textlink="">
      <xdr:nvSpPr>
        <xdr:cNvPr id="8" name="Retângulo: Canto Simples Cortad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3BCF4C0-C1C8-4365-B701-3B4E88F1A358}"/>
            </a:ext>
          </a:extLst>
        </xdr:cNvPr>
        <xdr:cNvSpPr/>
      </xdr:nvSpPr>
      <xdr:spPr>
        <a:xfrm>
          <a:off x="6108998" y="1714452"/>
          <a:ext cx="1573133" cy="699908"/>
        </a:xfrm>
        <a:prstGeom prst="snip1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Solo</a:t>
          </a:r>
        </a:p>
      </xdr:txBody>
    </xdr:sp>
    <xdr:clientData/>
  </xdr:twoCellAnchor>
  <xdr:twoCellAnchor>
    <xdr:from>
      <xdr:col>10</xdr:col>
      <xdr:colOff>95060</xdr:colOff>
      <xdr:row>6</xdr:row>
      <xdr:rowOff>368056</xdr:rowOff>
    </xdr:from>
    <xdr:to>
      <xdr:col>11</xdr:col>
      <xdr:colOff>1569133</xdr:colOff>
      <xdr:row>7</xdr:row>
      <xdr:rowOff>46885</xdr:rowOff>
    </xdr:to>
    <xdr:sp macro="" textlink="">
      <xdr:nvSpPr>
        <xdr:cNvPr id="9" name="Retângulo: Canto Simples Cortado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D3CB9ED-9429-42FC-9247-6253D453A88D}"/>
            </a:ext>
          </a:extLst>
        </xdr:cNvPr>
        <xdr:cNvSpPr/>
      </xdr:nvSpPr>
      <xdr:spPr>
        <a:xfrm>
          <a:off x="6114860" y="2448316"/>
          <a:ext cx="1573133" cy="699909"/>
        </a:xfrm>
        <a:prstGeom prst="snip1Rect">
          <a:avLst/>
        </a:prstGeom>
        <a:solidFill>
          <a:schemeClr val="accent3">
            <a:lumMod val="60000"/>
            <a:lumOff val="4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Facultativo</a:t>
          </a:r>
        </a:p>
      </xdr:txBody>
    </xdr:sp>
    <xdr:clientData/>
  </xdr:twoCellAnchor>
  <xdr:twoCellAnchor>
    <xdr:from>
      <xdr:col>10</xdr:col>
      <xdr:colOff>89198</xdr:colOff>
      <xdr:row>3</xdr:row>
      <xdr:rowOff>28086</xdr:rowOff>
    </xdr:from>
    <xdr:to>
      <xdr:col>11</xdr:col>
      <xdr:colOff>1563271</xdr:colOff>
      <xdr:row>4</xdr:row>
      <xdr:rowOff>697514</xdr:rowOff>
    </xdr:to>
    <xdr:sp macro="" textlink="">
      <xdr:nvSpPr>
        <xdr:cNvPr id="10" name="Retângulo: Canto Simples Cortado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3081E43-D4C0-4872-A991-F72D0CA6E7ED}"/>
            </a:ext>
          </a:extLst>
        </xdr:cNvPr>
        <xdr:cNvSpPr/>
      </xdr:nvSpPr>
      <xdr:spPr>
        <a:xfrm>
          <a:off x="6108998" y="980586"/>
          <a:ext cx="1573133" cy="699908"/>
        </a:xfrm>
        <a:prstGeom prst="snip1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Saltos</a:t>
          </a:r>
        </a:p>
      </xdr:txBody>
    </xdr:sp>
    <xdr:clientData/>
  </xdr:twoCellAnchor>
  <xdr:twoCellAnchor>
    <xdr:from>
      <xdr:col>11</xdr:col>
      <xdr:colOff>1686209</xdr:colOff>
      <xdr:row>3</xdr:row>
      <xdr:rowOff>11269</xdr:rowOff>
    </xdr:from>
    <xdr:to>
      <xdr:col>14</xdr:col>
      <xdr:colOff>86139</xdr:colOff>
      <xdr:row>4</xdr:row>
      <xdr:rowOff>676875</xdr:rowOff>
    </xdr:to>
    <xdr:sp macro="" textlink="">
      <xdr:nvSpPr>
        <xdr:cNvPr id="12" name="Retângulo: Canto Simples Cortado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1F0062A-6EEA-41A1-9F81-CE2A7C5503E6}"/>
            </a:ext>
          </a:extLst>
        </xdr:cNvPr>
        <xdr:cNvSpPr/>
      </xdr:nvSpPr>
      <xdr:spPr>
        <a:xfrm>
          <a:off x="7795461" y="965426"/>
          <a:ext cx="1646713" cy="698736"/>
        </a:xfrm>
        <a:prstGeom prst="snip1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800" b="1">
              <a:latin typeface="Times New Roman" panose="02020603050405020304" pitchFamily="18" charset="0"/>
              <a:cs typeface="Times New Roman" panose="02020603050405020304" pitchFamily="18" charset="0"/>
            </a:rPr>
            <a:t>Classificações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808</xdr:colOff>
      <xdr:row>0</xdr:row>
      <xdr:rowOff>8965</xdr:rowOff>
    </xdr:from>
    <xdr:to>
      <xdr:col>8</xdr:col>
      <xdr:colOff>54350</xdr:colOff>
      <xdr:row>0</xdr:row>
      <xdr:rowOff>447115</xdr:rowOff>
    </xdr:to>
    <xdr:sp macro="" textlink="">
      <xdr:nvSpPr>
        <xdr:cNvPr id="2" name="Retângulo: Canto Simples Cort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B9857E-0A4F-4E5C-A801-84BDF25D0592}"/>
            </a:ext>
          </a:extLst>
        </xdr:cNvPr>
        <xdr:cNvSpPr/>
      </xdr:nvSpPr>
      <xdr:spPr>
        <a:xfrm>
          <a:off x="6069914" y="8965"/>
          <a:ext cx="842436" cy="438150"/>
        </a:xfrm>
        <a:prstGeom prst="snip1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Instruções</a:t>
          </a:r>
        </a:p>
      </xdr:txBody>
    </xdr:sp>
    <xdr:clientData/>
  </xdr:twoCellAnchor>
  <xdr:twoCellAnchor>
    <xdr:from>
      <xdr:col>2</xdr:col>
      <xdr:colOff>431074</xdr:colOff>
      <xdr:row>0</xdr:row>
      <xdr:rowOff>13063</xdr:rowOff>
    </xdr:from>
    <xdr:to>
      <xdr:col>2</xdr:col>
      <xdr:colOff>1645917</xdr:colOff>
      <xdr:row>0</xdr:row>
      <xdr:rowOff>439782</xdr:rowOff>
    </xdr:to>
    <xdr:sp macro="" textlink="">
      <xdr:nvSpPr>
        <xdr:cNvPr id="3" name="Retângulo: Canto Simples Cortad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AEBA55C-66FF-4268-8EAF-71D69D7232FB}"/>
            </a:ext>
          </a:extLst>
        </xdr:cNvPr>
        <xdr:cNvSpPr/>
      </xdr:nvSpPr>
      <xdr:spPr>
        <a:xfrm>
          <a:off x="883920" y="13063"/>
          <a:ext cx="1214843" cy="426719"/>
        </a:xfrm>
        <a:prstGeom prst="snip1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Ordem</a:t>
          </a:r>
          <a:r>
            <a:rPr lang="pt-PT" sz="9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de passagem</a:t>
          </a:r>
          <a:endParaRPr lang="pt-PT" sz="9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</xdr:col>
      <xdr:colOff>120344</xdr:colOff>
      <xdr:row>0</xdr:row>
      <xdr:rowOff>27850</xdr:rowOff>
    </xdr:from>
    <xdr:to>
      <xdr:col>6</xdr:col>
      <xdr:colOff>486058</xdr:colOff>
      <xdr:row>0</xdr:row>
      <xdr:rowOff>451878</xdr:rowOff>
    </xdr:to>
    <xdr:sp macro="" textlink="">
      <xdr:nvSpPr>
        <xdr:cNvPr id="4" name="Retângulo: Canto Simples Cortad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0FBE49-2E00-4E9B-AA76-1E39B7B1A713}"/>
            </a:ext>
          </a:extLst>
        </xdr:cNvPr>
        <xdr:cNvSpPr/>
      </xdr:nvSpPr>
      <xdr:spPr>
        <a:xfrm>
          <a:off x="5122650" y="27850"/>
          <a:ext cx="903596" cy="424028"/>
        </a:xfrm>
        <a:prstGeom prst="snip1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Classificações</a:t>
          </a:r>
        </a:p>
      </xdr:txBody>
    </xdr:sp>
    <xdr:clientData/>
  </xdr:twoCellAnchor>
  <xdr:twoCellAnchor>
    <xdr:from>
      <xdr:col>0</xdr:col>
      <xdr:colOff>36786</xdr:colOff>
      <xdr:row>0</xdr:row>
      <xdr:rowOff>10511</xdr:rowOff>
    </xdr:from>
    <xdr:to>
      <xdr:col>2</xdr:col>
      <xdr:colOff>413657</xdr:colOff>
      <xdr:row>0</xdr:row>
      <xdr:rowOff>436179</xdr:rowOff>
    </xdr:to>
    <xdr:sp macro="" textlink="">
      <xdr:nvSpPr>
        <xdr:cNvPr id="5" name="Retângulo: Canto Simples Cortad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26FC784-FC34-478C-A232-F1DC1CA42AA0}"/>
            </a:ext>
          </a:extLst>
        </xdr:cNvPr>
        <xdr:cNvSpPr/>
      </xdr:nvSpPr>
      <xdr:spPr>
        <a:xfrm>
          <a:off x="36786" y="10511"/>
          <a:ext cx="829717" cy="425668"/>
        </a:xfrm>
        <a:prstGeom prst="snip1Rect">
          <a:avLst/>
        </a:prstGeom>
        <a:solidFill>
          <a:schemeClr val="tx2">
            <a:lumMod val="50000"/>
          </a:schemeClr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600" b="1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twoCellAnchor>
    <xdr:from>
      <xdr:col>3</xdr:col>
      <xdr:colOff>712896</xdr:colOff>
      <xdr:row>0</xdr:row>
      <xdr:rowOff>29747</xdr:rowOff>
    </xdr:from>
    <xdr:to>
      <xdr:col>3</xdr:col>
      <xdr:colOff>1711099</xdr:colOff>
      <xdr:row>0</xdr:row>
      <xdr:rowOff>444394</xdr:rowOff>
    </xdr:to>
    <xdr:sp macro="" textlink="">
      <xdr:nvSpPr>
        <xdr:cNvPr id="7" name="Retângulo: Canto Simples Cortad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47BED1B-7A7A-4B0D-926B-79992178C773}"/>
            </a:ext>
          </a:extLst>
        </xdr:cNvPr>
        <xdr:cNvSpPr/>
      </xdr:nvSpPr>
      <xdr:spPr>
        <a:xfrm>
          <a:off x="3151296" y="29747"/>
          <a:ext cx="998203" cy="414647"/>
        </a:xfrm>
        <a:prstGeom prst="snip1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Solo</a:t>
          </a:r>
        </a:p>
      </xdr:txBody>
    </xdr:sp>
    <xdr:clientData/>
  </xdr:twoCellAnchor>
  <xdr:twoCellAnchor>
    <xdr:from>
      <xdr:col>3</xdr:col>
      <xdr:colOff>1735361</xdr:colOff>
      <xdr:row>0</xdr:row>
      <xdr:rowOff>25685</xdr:rowOff>
    </xdr:from>
    <xdr:to>
      <xdr:col>5</xdr:col>
      <xdr:colOff>105058</xdr:colOff>
      <xdr:row>0</xdr:row>
      <xdr:rowOff>448847</xdr:rowOff>
    </xdr:to>
    <xdr:sp macro="" textlink="">
      <xdr:nvSpPr>
        <xdr:cNvPr id="8" name="Retângulo: Canto Simples Cortad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2E435C6-B7F0-416F-BDC3-E6E4F896E292}"/>
            </a:ext>
          </a:extLst>
        </xdr:cNvPr>
        <xdr:cNvSpPr/>
      </xdr:nvSpPr>
      <xdr:spPr>
        <a:xfrm>
          <a:off x="4173761" y="25685"/>
          <a:ext cx="933603" cy="423162"/>
        </a:xfrm>
        <a:prstGeom prst="snip1Rect">
          <a:avLst/>
        </a:prstGeom>
        <a:solidFill>
          <a:schemeClr val="accent3">
            <a:lumMod val="60000"/>
            <a:lumOff val="4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Facultativo</a:t>
          </a:r>
        </a:p>
      </xdr:txBody>
    </xdr:sp>
    <xdr:clientData/>
  </xdr:twoCellAnchor>
  <xdr:twoCellAnchor>
    <xdr:from>
      <xdr:col>2</xdr:col>
      <xdr:colOff>1660623</xdr:colOff>
      <xdr:row>0</xdr:row>
      <xdr:rowOff>19475</xdr:rowOff>
    </xdr:from>
    <xdr:to>
      <xdr:col>3</xdr:col>
      <xdr:colOff>681641</xdr:colOff>
      <xdr:row>0</xdr:row>
      <xdr:rowOff>440039</xdr:rowOff>
    </xdr:to>
    <xdr:sp macro="" textlink="">
      <xdr:nvSpPr>
        <xdr:cNvPr id="9" name="Retângulo: Canto Simples Cortad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F923E46-2E8C-4FA2-B178-C1CF4B8844EC}"/>
            </a:ext>
          </a:extLst>
        </xdr:cNvPr>
        <xdr:cNvSpPr/>
      </xdr:nvSpPr>
      <xdr:spPr>
        <a:xfrm>
          <a:off x="2108858" y="19475"/>
          <a:ext cx="1011183" cy="420564"/>
        </a:xfrm>
        <a:prstGeom prst="snip1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Saltos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1295400</xdr:colOff>
      <xdr:row>6</xdr:row>
      <xdr:rowOff>14421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23FFCFE7-A2FD-4479-AF7F-4322F98C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487680"/>
          <a:ext cx="1607820" cy="1081221"/>
        </a:xfrm>
        <a:prstGeom prst="rect">
          <a:avLst/>
        </a:prstGeom>
      </xdr:spPr>
    </xdr:pic>
    <xdr:clientData/>
  </xdr:twoCellAnchor>
  <xdr:twoCellAnchor editAs="oneCell">
    <xdr:from>
      <xdr:col>4</xdr:col>
      <xdr:colOff>605959</xdr:colOff>
      <xdr:row>0</xdr:row>
      <xdr:rowOff>481014</xdr:rowOff>
    </xdr:from>
    <xdr:to>
      <xdr:col>7</xdr:col>
      <xdr:colOff>771529</xdr:colOff>
      <xdr:row>4</xdr:row>
      <xdr:rowOff>238125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9218DD2-3287-4091-B2E2-71A0E73BD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903639" y="481014"/>
          <a:ext cx="1941030" cy="9763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458006</xdr:colOff>
      <xdr:row>0</xdr:row>
      <xdr:rowOff>0</xdr:rowOff>
    </xdr:from>
    <xdr:to>
      <xdr:col>7</xdr:col>
      <xdr:colOff>771524</xdr:colOff>
      <xdr:row>0</xdr:row>
      <xdr:rowOff>438150</xdr:rowOff>
    </xdr:to>
    <xdr:sp macro="" textlink="">
      <xdr:nvSpPr>
        <xdr:cNvPr id="6" name="Retângulo: Canto Simples Cortad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778D68-A99D-4FF8-87ED-04B17DC8D7EC}"/>
            </a:ext>
          </a:extLst>
        </xdr:cNvPr>
        <xdr:cNvSpPr/>
      </xdr:nvSpPr>
      <xdr:spPr>
        <a:xfrm>
          <a:off x="6011081" y="0"/>
          <a:ext cx="837393" cy="438150"/>
        </a:xfrm>
        <a:prstGeom prst="snip1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Instruções</a:t>
          </a:r>
        </a:p>
      </xdr:txBody>
    </xdr:sp>
    <xdr:clientData/>
  </xdr:twoCellAnchor>
  <xdr:twoCellAnchor>
    <xdr:from>
      <xdr:col>5</xdr:col>
      <xdr:colOff>48624</xdr:colOff>
      <xdr:row>0</xdr:row>
      <xdr:rowOff>18885</xdr:rowOff>
    </xdr:from>
    <xdr:to>
      <xdr:col>6</xdr:col>
      <xdr:colOff>414338</xdr:colOff>
      <xdr:row>0</xdr:row>
      <xdr:rowOff>442913</xdr:rowOff>
    </xdr:to>
    <xdr:sp macro="" textlink="">
      <xdr:nvSpPr>
        <xdr:cNvPr id="12" name="Retângulo: Canto Simples Cortad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DC76CC-8A0C-4B13-884C-244E486A71FC}"/>
            </a:ext>
          </a:extLst>
        </xdr:cNvPr>
        <xdr:cNvSpPr/>
      </xdr:nvSpPr>
      <xdr:spPr>
        <a:xfrm>
          <a:off x="5058774" y="18885"/>
          <a:ext cx="908639" cy="424028"/>
        </a:xfrm>
        <a:prstGeom prst="snip1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Classificações</a:t>
          </a:r>
        </a:p>
      </xdr:txBody>
    </xdr:sp>
    <xdr:clientData/>
  </xdr:twoCellAnchor>
  <xdr:twoCellAnchor>
    <xdr:from>
      <xdr:col>0</xdr:col>
      <xdr:colOff>36786</xdr:colOff>
      <xdr:row>0</xdr:row>
      <xdr:rowOff>10511</xdr:rowOff>
    </xdr:from>
    <xdr:to>
      <xdr:col>2</xdr:col>
      <xdr:colOff>421727</xdr:colOff>
      <xdr:row>0</xdr:row>
      <xdr:rowOff>436179</xdr:rowOff>
    </xdr:to>
    <xdr:sp macro="" textlink="">
      <xdr:nvSpPr>
        <xdr:cNvPr id="15" name="Retângulo: Canto Simples Cortado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DE8336A-82A5-4752-9876-72A7755A1D4F}"/>
            </a:ext>
          </a:extLst>
        </xdr:cNvPr>
        <xdr:cNvSpPr/>
      </xdr:nvSpPr>
      <xdr:spPr>
        <a:xfrm>
          <a:off x="36786" y="10511"/>
          <a:ext cx="831631" cy="425668"/>
        </a:xfrm>
        <a:prstGeom prst="snip1Rect">
          <a:avLst/>
        </a:prstGeom>
        <a:solidFill>
          <a:schemeClr val="tx2">
            <a:lumMod val="50000"/>
          </a:schemeClr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600" b="1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  <xdr:twoCellAnchor>
    <xdr:from>
      <xdr:col>2</xdr:col>
      <xdr:colOff>441433</xdr:colOff>
      <xdr:row>0</xdr:row>
      <xdr:rowOff>15765</xdr:rowOff>
    </xdr:from>
    <xdr:to>
      <xdr:col>2</xdr:col>
      <xdr:colOff>1571625</xdr:colOff>
      <xdr:row>0</xdr:row>
      <xdr:rowOff>436178</xdr:rowOff>
    </xdr:to>
    <xdr:sp macro="" textlink="">
      <xdr:nvSpPr>
        <xdr:cNvPr id="16" name="Retângulo: Canto Simples Cortado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A025BDF-8184-4537-BF07-5292C0E66087}"/>
            </a:ext>
          </a:extLst>
        </xdr:cNvPr>
        <xdr:cNvSpPr/>
      </xdr:nvSpPr>
      <xdr:spPr>
        <a:xfrm>
          <a:off x="893871" y="15765"/>
          <a:ext cx="1130192" cy="420413"/>
        </a:xfrm>
        <a:prstGeom prst="snip1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1100" b="1">
              <a:latin typeface="Times New Roman" panose="02020603050405020304" pitchFamily="18" charset="0"/>
              <a:cs typeface="Times New Roman" panose="02020603050405020304" pitchFamily="18" charset="0"/>
            </a:rPr>
            <a:t>Ordenação</a:t>
          </a:r>
        </a:p>
        <a:p>
          <a:pPr algn="ctr"/>
          <a:r>
            <a:rPr lang="pt-PT" sz="400" b="1">
              <a:latin typeface="Times New Roman" panose="02020603050405020304" pitchFamily="18" charset="0"/>
              <a:cs typeface="Times New Roman" panose="02020603050405020304" pitchFamily="18" charset="0"/>
            </a:rPr>
            <a:t>(construção da ordem de passagem</a:t>
          </a:r>
          <a:r>
            <a:rPr lang="pt-PT" sz="500" b="1">
              <a:latin typeface="Times New Roman" panose="02020603050405020304" pitchFamily="18" charset="0"/>
              <a:cs typeface="Times New Roman" panose="02020603050405020304" pitchFamily="18" charset="0"/>
            </a:rPr>
            <a:t>)</a:t>
          </a:r>
        </a:p>
      </xdr:txBody>
    </xdr:sp>
    <xdr:clientData/>
  </xdr:twoCellAnchor>
  <xdr:twoCellAnchor>
    <xdr:from>
      <xdr:col>3</xdr:col>
      <xdr:colOff>641176</xdr:colOff>
      <xdr:row>0</xdr:row>
      <xdr:rowOff>20782</xdr:rowOff>
    </xdr:from>
    <xdr:to>
      <xdr:col>3</xdr:col>
      <xdr:colOff>1639379</xdr:colOff>
      <xdr:row>0</xdr:row>
      <xdr:rowOff>435429</xdr:rowOff>
    </xdr:to>
    <xdr:sp macro="" textlink="">
      <xdr:nvSpPr>
        <xdr:cNvPr id="17" name="Retângulo: Canto Simples Cortado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92AD672-6FB7-4937-8422-39B9BB91DEDF}"/>
            </a:ext>
          </a:extLst>
        </xdr:cNvPr>
        <xdr:cNvSpPr/>
      </xdr:nvSpPr>
      <xdr:spPr>
        <a:xfrm>
          <a:off x="3084339" y="20782"/>
          <a:ext cx="998203" cy="414647"/>
        </a:xfrm>
        <a:prstGeom prst="snip1Rect">
          <a:avLst/>
        </a:prstGeom>
        <a:solidFill>
          <a:schemeClr val="accent3">
            <a:lumMod val="40000"/>
            <a:lumOff val="6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Solo</a:t>
          </a:r>
        </a:p>
      </xdr:txBody>
    </xdr:sp>
    <xdr:clientData/>
  </xdr:twoCellAnchor>
  <xdr:twoCellAnchor>
    <xdr:from>
      <xdr:col>3</xdr:col>
      <xdr:colOff>1663641</xdr:colOff>
      <xdr:row>0</xdr:row>
      <xdr:rowOff>16720</xdr:rowOff>
    </xdr:from>
    <xdr:to>
      <xdr:col>5</xdr:col>
      <xdr:colOff>33338</xdr:colOff>
      <xdr:row>0</xdr:row>
      <xdr:rowOff>439882</xdr:rowOff>
    </xdr:to>
    <xdr:sp macro="" textlink="">
      <xdr:nvSpPr>
        <xdr:cNvPr id="18" name="Retângulo: Canto Simples Cortado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A56579F-E874-4986-BCF6-CBE6C84B3519}"/>
            </a:ext>
          </a:extLst>
        </xdr:cNvPr>
        <xdr:cNvSpPr/>
      </xdr:nvSpPr>
      <xdr:spPr>
        <a:xfrm>
          <a:off x="4106804" y="16720"/>
          <a:ext cx="936684" cy="423162"/>
        </a:xfrm>
        <a:prstGeom prst="snip1Rect">
          <a:avLst/>
        </a:prstGeom>
        <a:solidFill>
          <a:schemeClr val="accent3">
            <a:lumMod val="60000"/>
            <a:lumOff val="4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Facultativo</a:t>
          </a:r>
        </a:p>
      </xdr:txBody>
    </xdr:sp>
    <xdr:clientData/>
  </xdr:twoCellAnchor>
  <xdr:twoCellAnchor>
    <xdr:from>
      <xdr:col>2</xdr:col>
      <xdr:colOff>1588903</xdr:colOff>
      <xdr:row>0</xdr:row>
      <xdr:rowOff>10510</xdr:rowOff>
    </xdr:from>
    <xdr:to>
      <xdr:col>3</xdr:col>
      <xdr:colOff>609921</xdr:colOff>
      <xdr:row>0</xdr:row>
      <xdr:rowOff>431074</xdr:rowOff>
    </xdr:to>
    <xdr:sp macro="" textlink="">
      <xdr:nvSpPr>
        <xdr:cNvPr id="19" name="Retângulo: Canto Simples Cortado 1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8DE1BA1-8584-423D-93F3-2C13F2C7F94C}"/>
            </a:ext>
          </a:extLst>
        </xdr:cNvPr>
        <xdr:cNvSpPr/>
      </xdr:nvSpPr>
      <xdr:spPr>
        <a:xfrm>
          <a:off x="2041341" y="10510"/>
          <a:ext cx="1011743" cy="420564"/>
        </a:xfrm>
        <a:prstGeom prst="snip1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Ajuizamento </a:t>
          </a:r>
        </a:p>
        <a:p>
          <a:pPr algn="ctr"/>
          <a:r>
            <a:rPr lang="pt-PT" sz="900" b="1">
              <a:latin typeface="Times New Roman" panose="02020603050405020304" pitchFamily="18" charset="0"/>
              <a:cs typeface="Times New Roman" panose="02020603050405020304" pitchFamily="18" charset="0"/>
            </a:rPr>
            <a:t>Saltos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1295400</xdr:colOff>
      <xdr:row>6</xdr:row>
      <xdr:rowOff>14421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A41934D-0A9F-4ABE-B35C-F310A1EA2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487680"/>
          <a:ext cx="1607820" cy="1081221"/>
        </a:xfrm>
        <a:prstGeom prst="rect">
          <a:avLst/>
        </a:prstGeom>
      </xdr:spPr>
    </xdr:pic>
    <xdr:clientData/>
  </xdr:twoCellAnchor>
  <xdr:twoCellAnchor editAs="oneCell">
    <xdr:from>
      <xdr:col>4</xdr:col>
      <xdr:colOff>605959</xdr:colOff>
      <xdr:row>0</xdr:row>
      <xdr:rowOff>481014</xdr:rowOff>
    </xdr:from>
    <xdr:to>
      <xdr:col>7</xdr:col>
      <xdr:colOff>771529</xdr:colOff>
      <xdr:row>4</xdr:row>
      <xdr:rowOff>238125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B9E38982-BD55-480E-B71D-3E0034E3A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903639" y="481014"/>
          <a:ext cx="1941030" cy="9763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57150</xdr:rowOff>
    </xdr:from>
    <xdr:to>
      <xdr:col>2</xdr:col>
      <xdr:colOff>390525</xdr:colOff>
      <xdr:row>5</xdr:row>
      <xdr:rowOff>38100</xdr:rowOff>
    </xdr:to>
    <xdr:pic>
      <xdr:nvPicPr>
        <xdr:cNvPr id="2" name="Imagem 1" descr="ginastica artistica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562" y="59790"/>
          <a:ext cx="1632056" cy="10177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57150</xdr:rowOff>
    </xdr:from>
    <xdr:to>
      <xdr:col>2</xdr:col>
      <xdr:colOff>390525</xdr:colOff>
      <xdr:row>5</xdr:row>
      <xdr:rowOff>38100</xdr:rowOff>
    </xdr:to>
    <xdr:pic>
      <xdr:nvPicPr>
        <xdr:cNvPr id="2" name="Imagem 1" descr="ginastica artistica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0484" y="59790"/>
          <a:ext cx="1635978" cy="101546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57150</xdr:rowOff>
    </xdr:from>
    <xdr:to>
      <xdr:col>2</xdr:col>
      <xdr:colOff>390525</xdr:colOff>
      <xdr:row>5</xdr:row>
      <xdr:rowOff>38100</xdr:rowOff>
    </xdr:to>
    <xdr:pic>
      <xdr:nvPicPr>
        <xdr:cNvPr id="2" name="Imagem 1" descr="ginastica artistica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0484" y="59790"/>
          <a:ext cx="1635978" cy="101546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57150</xdr:rowOff>
    </xdr:from>
    <xdr:to>
      <xdr:col>2</xdr:col>
      <xdr:colOff>390525</xdr:colOff>
      <xdr:row>5</xdr:row>
      <xdr:rowOff>38100</xdr:rowOff>
    </xdr:to>
    <xdr:pic>
      <xdr:nvPicPr>
        <xdr:cNvPr id="2" name="Imagem 1" descr="ginastica artistica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0484" y="59790"/>
          <a:ext cx="1635978" cy="10154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57150</xdr:rowOff>
    </xdr:from>
    <xdr:to>
      <xdr:col>2</xdr:col>
      <xdr:colOff>390525</xdr:colOff>
      <xdr:row>5</xdr:row>
      <xdr:rowOff>38100</xdr:rowOff>
    </xdr:to>
    <xdr:pic>
      <xdr:nvPicPr>
        <xdr:cNvPr id="2" name="Imagem 1" descr="ginastica artistica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0484" y="59790"/>
          <a:ext cx="1635978" cy="10154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7DCC9-CC76-4835-95F8-5EB352C9E2DC}">
  <dimension ref="A1:Z110"/>
  <sheetViews>
    <sheetView showGridLines="0" view="pageBreakPreview" zoomScale="115" zoomScaleNormal="85" zoomScaleSheetLayoutView="115" workbookViewId="0">
      <pane ySplit="3" topLeftCell="A10" activePane="bottomLeft" state="frozen"/>
      <selection pane="bottomLeft"/>
    </sheetView>
  </sheetViews>
  <sheetFormatPr defaultColWidth="8.88671875" defaultRowHeight="13.8" x14ac:dyDescent="0.25"/>
  <cols>
    <col min="1" max="1" width="4.88671875" style="1" customWidth="1"/>
    <col min="2" max="9" width="8.88671875" style="1"/>
    <col min="10" max="10" width="8.88671875" style="1" customWidth="1"/>
    <col min="11" max="14" width="8.88671875" style="1"/>
    <col min="15" max="15" width="8.88671875" style="1" customWidth="1"/>
    <col min="16" max="17" width="8.88671875" style="1"/>
    <col min="18" max="18" width="8.88671875" style="1" customWidth="1"/>
    <col min="19" max="19" width="8.88671875" style="1"/>
    <col min="20" max="20" width="8.88671875" style="1" customWidth="1"/>
    <col min="21" max="21" width="12.21875" style="1" customWidth="1"/>
    <col min="22" max="16384" width="8.88671875" style="1"/>
  </cols>
  <sheetData>
    <row r="1" spans="1:21" ht="48" customHeight="1" x14ac:dyDescent="0.25"/>
    <row r="2" spans="1:21" ht="10.95" customHeight="1" x14ac:dyDescent="0.25"/>
    <row r="3" spans="1:21" ht="39.6" customHeight="1" x14ac:dyDescent="0.25">
      <c r="A3" s="500" t="s">
        <v>185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</row>
    <row r="5" spans="1:21" x14ac:dyDescent="0.25">
      <c r="A5" s="501" t="s">
        <v>186</v>
      </c>
      <c r="B5" s="501"/>
      <c r="C5" s="501"/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  <c r="Q5" s="501"/>
      <c r="R5" s="501"/>
      <c r="S5" s="501"/>
      <c r="T5" s="501"/>
      <c r="U5" s="501"/>
    </row>
    <row r="6" spans="1:21" x14ac:dyDescent="0.25">
      <c r="A6" s="501" t="s">
        <v>228</v>
      </c>
      <c r="B6" s="501"/>
      <c r="C6" s="501"/>
      <c r="D6" s="501"/>
      <c r="E6" s="501"/>
      <c r="F6" s="501"/>
      <c r="G6" s="501"/>
      <c r="H6" s="501"/>
      <c r="I6" s="501"/>
      <c r="J6" s="501"/>
      <c r="K6" s="501"/>
      <c r="L6" s="501"/>
      <c r="M6" s="501"/>
      <c r="N6" s="501"/>
      <c r="O6" s="501"/>
      <c r="P6" s="501"/>
      <c r="Q6" s="501"/>
      <c r="R6" s="501"/>
      <c r="S6" s="501"/>
      <c r="T6" s="501"/>
      <c r="U6" s="501"/>
    </row>
    <row r="7" spans="1:21" x14ac:dyDescent="0.25">
      <c r="A7" s="501" t="s">
        <v>187</v>
      </c>
      <c r="B7" s="501"/>
      <c r="C7" s="501"/>
      <c r="D7" s="501"/>
      <c r="E7" s="501"/>
      <c r="F7" s="501"/>
      <c r="G7" s="501"/>
      <c r="H7" s="501"/>
      <c r="I7" s="501"/>
      <c r="J7" s="501"/>
      <c r="K7" s="501"/>
      <c r="L7" s="501"/>
      <c r="M7" s="501"/>
      <c r="N7" s="501"/>
      <c r="O7" s="501"/>
      <c r="P7" s="501"/>
      <c r="Q7" s="501"/>
      <c r="R7" s="501"/>
      <c r="S7" s="501"/>
      <c r="T7" s="501"/>
      <c r="U7" s="501"/>
    </row>
    <row r="8" spans="1:21" x14ac:dyDescent="0.25">
      <c r="A8" s="501" t="s">
        <v>188</v>
      </c>
      <c r="B8" s="501"/>
      <c r="C8" s="501"/>
      <c r="D8" s="501"/>
      <c r="E8" s="501"/>
      <c r="F8" s="501"/>
      <c r="G8" s="501"/>
      <c r="H8" s="501"/>
      <c r="I8" s="501"/>
      <c r="J8" s="501"/>
      <c r="K8" s="501"/>
      <c r="L8" s="501"/>
      <c r="M8" s="501"/>
      <c r="N8" s="501"/>
      <c r="O8" s="501"/>
      <c r="P8" s="501"/>
      <c r="Q8" s="501"/>
      <c r="R8" s="501"/>
      <c r="S8" s="501"/>
      <c r="T8" s="501"/>
      <c r="U8" s="501"/>
    </row>
    <row r="10" spans="1:21" ht="18.600000000000001" customHeight="1" x14ac:dyDescent="0.25">
      <c r="A10" s="423"/>
      <c r="B10" s="498" t="s">
        <v>189</v>
      </c>
      <c r="C10" s="498"/>
      <c r="D10" s="498"/>
      <c r="E10" s="498"/>
      <c r="F10" s="498"/>
      <c r="G10" s="498"/>
      <c r="H10" s="498"/>
      <c r="I10" s="498"/>
      <c r="J10" s="498"/>
      <c r="K10" s="498"/>
      <c r="L10" s="498"/>
      <c r="M10" s="498"/>
      <c r="N10" s="498"/>
      <c r="O10" s="498"/>
      <c r="P10" s="498"/>
      <c r="Q10" s="498"/>
      <c r="R10" s="498"/>
      <c r="S10" s="498"/>
      <c r="T10" s="498"/>
      <c r="U10" s="499"/>
    </row>
    <row r="11" spans="1:21" x14ac:dyDescent="0.25">
      <c r="A11" s="424"/>
      <c r="B11" s="425"/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6"/>
    </row>
    <row r="12" spans="1:21" x14ac:dyDescent="0.25">
      <c r="A12" s="427"/>
      <c r="B12" s="428"/>
      <c r="C12" s="428"/>
      <c r="D12" s="428"/>
      <c r="E12" s="428"/>
      <c r="F12" s="428"/>
      <c r="G12" s="428"/>
      <c r="H12" s="428"/>
      <c r="I12" s="428"/>
      <c r="J12" s="428"/>
      <c r="K12" s="428"/>
      <c r="L12" s="428"/>
      <c r="M12" s="428"/>
      <c r="N12" s="428"/>
      <c r="O12" s="428"/>
      <c r="P12" s="428"/>
      <c r="Q12" s="428"/>
      <c r="R12" s="428"/>
      <c r="S12" s="428"/>
      <c r="T12" s="428"/>
      <c r="U12" s="429"/>
    </row>
    <row r="13" spans="1:21" x14ac:dyDescent="0.25">
      <c r="A13" s="430"/>
      <c r="B13" s="493" t="s">
        <v>190</v>
      </c>
      <c r="C13" s="493"/>
      <c r="D13" s="493"/>
      <c r="E13" s="493"/>
      <c r="F13" s="493"/>
      <c r="G13" s="493"/>
      <c r="H13" s="493"/>
      <c r="I13" s="493"/>
      <c r="J13" s="493"/>
      <c r="K13" s="493"/>
      <c r="L13" s="493"/>
      <c r="M13" s="493"/>
      <c r="N13" s="493"/>
      <c r="O13" s="493"/>
      <c r="P13" s="493"/>
      <c r="Q13" s="493"/>
      <c r="R13" s="493"/>
      <c r="S13" s="493"/>
      <c r="T13" s="493"/>
      <c r="U13" s="494"/>
    </row>
    <row r="14" spans="1:21" ht="13.8" customHeight="1" x14ac:dyDescent="0.25">
      <c r="B14" s="1" t="s">
        <v>191</v>
      </c>
      <c r="S14" s="431"/>
    </row>
    <row r="15" spans="1:21" ht="13.8" customHeight="1" x14ac:dyDescent="0.25">
      <c r="A15" s="432"/>
      <c r="B15" s="433" t="s">
        <v>229</v>
      </c>
      <c r="C15" s="434"/>
      <c r="D15" s="434"/>
      <c r="E15" s="434"/>
      <c r="F15" s="434"/>
      <c r="G15" s="434"/>
      <c r="H15" s="434"/>
      <c r="I15" s="434"/>
      <c r="J15" s="434"/>
      <c r="K15" s="434"/>
      <c r="L15" s="434"/>
      <c r="P15" s="431"/>
      <c r="Q15" s="431"/>
      <c r="R15" s="431"/>
      <c r="S15" s="431"/>
    </row>
    <row r="16" spans="1:21" ht="13.8" customHeight="1" x14ac:dyDescent="0.25">
      <c r="A16" s="432"/>
      <c r="B16" s="434" t="s">
        <v>193</v>
      </c>
      <c r="C16" s="434"/>
      <c r="D16" s="434"/>
      <c r="E16" s="434"/>
      <c r="F16" s="434"/>
      <c r="G16" s="434"/>
      <c r="H16" s="434"/>
      <c r="I16" s="434"/>
      <c r="J16" s="496" t="s">
        <v>192</v>
      </c>
      <c r="K16" s="496"/>
      <c r="L16" s="496"/>
      <c r="M16" s="496"/>
      <c r="N16" s="431"/>
      <c r="O16" s="431"/>
      <c r="P16" s="431"/>
      <c r="Q16" s="431"/>
      <c r="R16" s="431"/>
      <c r="S16" s="431"/>
    </row>
    <row r="17" spans="1:21" ht="33.6" customHeight="1" x14ac:dyDescent="0.25">
      <c r="A17" s="432"/>
      <c r="C17" s="434"/>
      <c r="D17" s="434"/>
      <c r="E17" s="434"/>
      <c r="F17" s="434"/>
      <c r="G17" s="434"/>
      <c r="H17" s="434"/>
      <c r="I17" s="434"/>
      <c r="J17" s="496"/>
      <c r="K17" s="496"/>
      <c r="L17" s="496"/>
      <c r="M17" s="496"/>
      <c r="N17" s="431"/>
      <c r="O17" s="431"/>
      <c r="P17" s="431"/>
      <c r="Q17" s="431"/>
      <c r="R17" s="431"/>
      <c r="S17" s="431"/>
    </row>
    <row r="18" spans="1:21" x14ac:dyDescent="0.25">
      <c r="A18" s="432"/>
      <c r="B18" s="434"/>
      <c r="C18" s="434"/>
      <c r="D18" s="434"/>
      <c r="E18" s="434"/>
      <c r="F18" s="434"/>
      <c r="G18" s="434"/>
      <c r="H18" s="434"/>
      <c r="I18" s="434"/>
      <c r="J18" s="434"/>
      <c r="K18" s="434"/>
      <c r="L18" s="434"/>
      <c r="M18" s="434"/>
      <c r="N18" s="434"/>
      <c r="O18" s="434"/>
      <c r="P18" s="434"/>
      <c r="Q18" s="431"/>
      <c r="R18" s="431"/>
      <c r="S18" s="431"/>
    </row>
    <row r="19" spans="1:21" x14ac:dyDescent="0.25">
      <c r="A19" s="432"/>
      <c r="B19" s="434"/>
      <c r="C19" s="434"/>
      <c r="D19" s="434"/>
      <c r="E19" s="434"/>
      <c r="F19" s="434"/>
      <c r="G19" s="434"/>
      <c r="H19" s="434"/>
      <c r="I19" s="434"/>
      <c r="J19" s="434"/>
      <c r="K19" s="434"/>
      <c r="L19" s="434"/>
      <c r="M19" s="434"/>
      <c r="N19" s="434"/>
      <c r="O19" s="434"/>
      <c r="P19" s="434"/>
      <c r="Q19" s="434"/>
    </row>
    <row r="20" spans="1:21" ht="13.8" customHeight="1" x14ac:dyDescent="0.25">
      <c r="A20" s="432"/>
      <c r="B20" s="434"/>
      <c r="C20" s="434"/>
      <c r="D20" s="434"/>
      <c r="E20" s="434"/>
      <c r="F20" s="434"/>
      <c r="G20" s="434"/>
      <c r="H20" s="434"/>
      <c r="I20" s="434"/>
      <c r="J20" s="434"/>
      <c r="K20" s="434"/>
      <c r="L20" s="434"/>
      <c r="M20" s="434"/>
      <c r="N20" s="497" t="s">
        <v>219</v>
      </c>
      <c r="O20" s="497"/>
      <c r="P20" s="497"/>
      <c r="Q20" s="497"/>
    </row>
    <row r="21" spans="1:21" x14ac:dyDescent="0.25">
      <c r="A21" s="432"/>
      <c r="B21" s="434"/>
      <c r="C21" s="434"/>
      <c r="D21" s="434"/>
      <c r="E21" s="434"/>
      <c r="F21" s="434"/>
      <c r="G21" s="434"/>
      <c r="H21" s="434"/>
      <c r="I21" s="434"/>
      <c r="J21" s="434"/>
      <c r="K21" s="434"/>
      <c r="L21" s="434"/>
      <c r="M21" s="434"/>
      <c r="N21" s="497"/>
      <c r="O21" s="497"/>
      <c r="P21" s="497"/>
      <c r="Q21" s="497"/>
    </row>
    <row r="22" spans="1:21" x14ac:dyDescent="0.25">
      <c r="A22" s="432"/>
      <c r="B22" s="434"/>
      <c r="C22" s="434"/>
      <c r="D22" s="434"/>
      <c r="E22" s="434"/>
      <c r="F22" s="434"/>
      <c r="G22" s="434"/>
      <c r="H22" s="434"/>
      <c r="I22" s="434"/>
      <c r="J22" s="434"/>
      <c r="K22" s="434"/>
      <c r="L22" s="434"/>
      <c r="M22" s="434"/>
      <c r="N22" s="497"/>
      <c r="O22" s="497"/>
      <c r="P22" s="497"/>
      <c r="Q22" s="497"/>
    </row>
    <row r="23" spans="1:21" x14ac:dyDescent="0.25">
      <c r="A23" s="432"/>
      <c r="B23" s="434"/>
      <c r="C23" s="434"/>
      <c r="D23" s="434"/>
      <c r="E23" s="434"/>
      <c r="F23" s="434"/>
      <c r="G23" s="434"/>
      <c r="H23" s="434"/>
      <c r="I23" s="434"/>
      <c r="J23" s="434"/>
      <c r="K23" s="434"/>
      <c r="L23" s="434"/>
      <c r="M23" s="434"/>
      <c r="N23" s="434"/>
      <c r="O23" s="434"/>
      <c r="P23" s="434"/>
      <c r="Q23" s="434"/>
    </row>
    <row r="24" spans="1:21" ht="14.4" customHeight="1" x14ac:dyDescent="0.25">
      <c r="A24" s="432"/>
      <c r="B24" s="496" t="s">
        <v>194</v>
      </c>
      <c r="C24" s="496"/>
      <c r="D24" s="434"/>
      <c r="E24" s="495" t="s">
        <v>225</v>
      </c>
      <c r="F24" s="495"/>
      <c r="G24" s="469"/>
      <c r="H24" s="469"/>
      <c r="I24" s="469"/>
      <c r="L24" s="495" t="s">
        <v>224</v>
      </c>
      <c r="M24" s="495"/>
    </row>
    <row r="25" spans="1:21" x14ac:dyDescent="0.25">
      <c r="A25" s="432"/>
      <c r="B25" s="496"/>
      <c r="C25" s="496"/>
      <c r="D25" s="434"/>
      <c r="E25" s="495"/>
      <c r="F25" s="495"/>
      <c r="G25" s="496" t="s">
        <v>195</v>
      </c>
      <c r="H25" s="496"/>
      <c r="I25" s="496"/>
      <c r="J25" s="496" t="s">
        <v>196</v>
      </c>
      <c r="K25" s="496"/>
      <c r="L25" s="495"/>
      <c r="M25" s="495"/>
    </row>
    <row r="26" spans="1:21" x14ac:dyDescent="0.25">
      <c r="A26" s="432"/>
      <c r="B26" s="496"/>
      <c r="C26" s="496"/>
      <c r="D26" s="434"/>
      <c r="E26" s="495"/>
      <c r="F26" s="495"/>
      <c r="G26" s="496"/>
      <c r="H26" s="496"/>
      <c r="I26" s="496"/>
      <c r="J26" s="496"/>
      <c r="K26" s="496"/>
      <c r="L26" s="495"/>
      <c r="M26" s="495"/>
    </row>
    <row r="27" spans="1:21" x14ac:dyDescent="0.25">
      <c r="A27" s="432"/>
      <c r="B27" s="496"/>
      <c r="C27" s="496"/>
      <c r="D27" s="434"/>
      <c r="E27" s="495"/>
      <c r="F27" s="495"/>
      <c r="G27" s="496"/>
      <c r="H27" s="496"/>
      <c r="I27" s="496"/>
      <c r="J27" s="496"/>
      <c r="K27" s="496"/>
      <c r="L27" s="495"/>
      <c r="M27" s="495"/>
      <c r="N27" s="431"/>
      <c r="O27" s="431"/>
      <c r="P27" s="431"/>
      <c r="Q27" s="434"/>
      <c r="U27" s="435"/>
    </row>
    <row r="28" spans="1:21" x14ac:dyDescent="0.25">
      <c r="A28" s="432"/>
      <c r="B28" s="496"/>
      <c r="C28" s="496"/>
      <c r="D28" s="434"/>
      <c r="E28" s="434"/>
      <c r="F28" s="434"/>
      <c r="G28" s="434"/>
      <c r="H28" s="434"/>
      <c r="I28" s="434"/>
      <c r="J28" s="434"/>
      <c r="K28" s="434"/>
      <c r="L28" s="495"/>
      <c r="M28" s="495"/>
      <c r="N28" s="434"/>
      <c r="O28" s="434"/>
      <c r="P28" s="434"/>
      <c r="Q28" s="434"/>
      <c r="U28" s="435"/>
    </row>
    <row r="29" spans="1:21" x14ac:dyDescent="0.25">
      <c r="A29" s="432"/>
      <c r="B29" s="483" t="s">
        <v>197</v>
      </c>
      <c r="C29" s="483"/>
      <c r="D29" s="483"/>
      <c r="E29" s="483"/>
      <c r="F29" s="483"/>
      <c r="G29" s="483"/>
      <c r="H29" s="483"/>
      <c r="I29" s="483"/>
      <c r="J29" s="483"/>
      <c r="K29" s="483"/>
      <c r="L29" s="483"/>
      <c r="M29" s="483"/>
      <c r="N29" s="483"/>
      <c r="O29" s="483"/>
      <c r="P29" s="483"/>
      <c r="Q29" s="483"/>
      <c r="R29" s="483"/>
      <c r="S29" s="483"/>
      <c r="T29" s="436"/>
      <c r="U29" s="435"/>
    </row>
    <row r="30" spans="1:21" x14ac:dyDescent="0.25">
      <c r="A30" s="432"/>
      <c r="B30" s="483" t="s">
        <v>198</v>
      </c>
      <c r="C30" s="483"/>
      <c r="D30" s="483"/>
      <c r="E30" s="483"/>
      <c r="F30" s="483"/>
      <c r="G30" s="483"/>
      <c r="H30" s="483"/>
      <c r="I30" s="483"/>
      <c r="J30" s="483"/>
      <c r="K30" s="483"/>
      <c r="L30" s="483"/>
      <c r="M30" s="483"/>
      <c r="N30" s="483"/>
      <c r="O30" s="483"/>
      <c r="P30" s="483"/>
      <c r="Q30" s="483"/>
      <c r="R30" s="483"/>
      <c r="S30" s="483"/>
      <c r="T30" s="434"/>
      <c r="U30" s="435"/>
    </row>
    <row r="31" spans="1:21" x14ac:dyDescent="0.25">
      <c r="A31" s="432"/>
      <c r="B31" s="434"/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5"/>
    </row>
    <row r="32" spans="1:21" ht="25.2" customHeight="1" x14ac:dyDescent="0.25">
      <c r="A32" s="432"/>
      <c r="B32" s="434"/>
      <c r="C32" s="434"/>
      <c r="D32" s="434"/>
      <c r="E32" s="434"/>
      <c r="F32" s="434"/>
      <c r="G32" s="434"/>
      <c r="H32" s="434"/>
      <c r="I32" s="434"/>
      <c r="J32" s="434"/>
      <c r="K32" s="434"/>
      <c r="L32" s="434"/>
      <c r="M32" s="434"/>
      <c r="N32" s="434"/>
      <c r="O32" s="434"/>
      <c r="P32" s="434"/>
      <c r="Q32" s="434"/>
      <c r="R32" s="434"/>
      <c r="S32" s="434"/>
      <c r="T32" s="434"/>
      <c r="U32" s="435"/>
    </row>
    <row r="33" spans="1:21" x14ac:dyDescent="0.25">
      <c r="A33" s="432"/>
      <c r="B33" s="434"/>
      <c r="C33" s="434"/>
      <c r="D33" s="434"/>
      <c r="E33" s="434"/>
      <c r="F33" s="434"/>
      <c r="G33" s="434"/>
      <c r="H33" s="434"/>
      <c r="I33" s="434"/>
      <c r="J33" s="434"/>
      <c r="K33" s="434"/>
      <c r="L33" s="434"/>
      <c r="M33" s="434"/>
      <c r="N33" s="434"/>
      <c r="O33" s="434"/>
      <c r="P33" s="434"/>
      <c r="Q33" s="434"/>
      <c r="R33" s="434"/>
      <c r="S33" s="434"/>
      <c r="T33" s="434"/>
      <c r="U33" s="435"/>
    </row>
    <row r="34" spans="1:21" x14ac:dyDescent="0.25">
      <c r="A34" s="432"/>
      <c r="B34" s="434"/>
      <c r="C34" s="434"/>
      <c r="D34" s="434"/>
      <c r="E34" s="434"/>
      <c r="F34" s="434"/>
      <c r="G34" s="434"/>
      <c r="H34" s="434"/>
      <c r="I34" s="434"/>
      <c r="J34" s="434"/>
      <c r="K34" s="434"/>
      <c r="L34" s="434"/>
      <c r="M34" s="434"/>
      <c r="N34" s="434"/>
      <c r="O34" s="434"/>
      <c r="P34" s="434"/>
      <c r="Q34" s="434"/>
      <c r="R34" s="434"/>
      <c r="S34" s="434"/>
      <c r="T34" s="434"/>
      <c r="U34" s="435"/>
    </row>
    <row r="35" spans="1:21" x14ac:dyDescent="0.25">
      <c r="A35" s="432"/>
      <c r="B35" s="434"/>
      <c r="C35" s="434"/>
      <c r="D35" s="434"/>
      <c r="E35" s="434"/>
      <c r="F35" s="434"/>
      <c r="G35" s="434"/>
      <c r="H35" s="434"/>
      <c r="I35" s="434"/>
      <c r="J35" s="434"/>
      <c r="K35" s="434"/>
      <c r="L35" s="434"/>
      <c r="M35" s="434"/>
      <c r="N35" s="434"/>
      <c r="O35" s="434"/>
      <c r="P35" s="434"/>
      <c r="Q35" s="434"/>
      <c r="R35" s="434"/>
      <c r="S35" s="434"/>
      <c r="T35" s="434"/>
      <c r="U35" s="435"/>
    </row>
    <row r="36" spans="1:21" x14ac:dyDescent="0.25">
      <c r="A36" s="432"/>
      <c r="B36" s="434"/>
      <c r="C36" s="434"/>
      <c r="D36" s="434"/>
      <c r="E36" s="434"/>
      <c r="F36" s="434"/>
      <c r="G36" s="434"/>
      <c r="H36" s="434"/>
      <c r="I36" s="434"/>
      <c r="J36" s="434"/>
      <c r="K36" s="434"/>
      <c r="L36" s="434"/>
      <c r="M36" s="434"/>
      <c r="N36" s="434"/>
      <c r="O36" s="434"/>
      <c r="P36" s="434"/>
      <c r="Q36" s="434"/>
      <c r="R36" s="434"/>
      <c r="S36" s="434"/>
      <c r="T36" s="434"/>
      <c r="U36" s="435"/>
    </row>
    <row r="37" spans="1:21" x14ac:dyDescent="0.25">
      <c r="A37" s="432"/>
      <c r="B37" s="434"/>
      <c r="C37" s="434"/>
      <c r="D37" s="434"/>
      <c r="E37" s="434"/>
      <c r="F37" s="434"/>
      <c r="G37" s="434"/>
      <c r="H37" s="434"/>
      <c r="I37" s="434"/>
      <c r="J37" s="434"/>
      <c r="K37" s="434"/>
      <c r="L37" s="434"/>
      <c r="M37" s="434"/>
      <c r="N37" s="434"/>
      <c r="O37" s="434"/>
      <c r="P37" s="434"/>
      <c r="Q37" s="434"/>
      <c r="R37" s="434"/>
      <c r="S37" s="434"/>
      <c r="T37" s="434"/>
      <c r="U37" s="435"/>
    </row>
    <row r="38" spans="1:21" x14ac:dyDescent="0.25">
      <c r="A38" s="437"/>
      <c r="B38" s="438"/>
      <c r="C38" s="438"/>
      <c r="D38" s="438"/>
      <c r="E38" s="438"/>
      <c r="F38" s="438"/>
      <c r="G38" s="438"/>
      <c r="H38" s="438"/>
      <c r="I38" s="438"/>
      <c r="J38" s="438"/>
      <c r="K38" s="438"/>
      <c r="L38" s="438"/>
      <c r="M38" s="438"/>
      <c r="N38" s="438"/>
      <c r="O38" s="438"/>
      <c r="P38" s="438"/>
      <c r="Q38" s="438"/>
      <c r="R38" s="438"/>
      <c r="S38" s="438"/>
      <c r="T38" s="438"/>
      <c r="U38" s="439"/>
    </row>
    <row r="39" spans="1:21" x14ac:dyDescent="0.25">
      <c r="A39" s="423"/>
      <c r="B39" s="440"/>
      <c r="C39" s="440"/>
      <c r="D39" s="440"/>
      <c r="E39" s="440"/>
      <c r="F39" s="440"/>
      <c r="G39" s="440"/>
      <c r="H39" s="440"/>
      <c r="I39" s="440"/>
      <c r="J39" s="440"/>
      <c r="K39" s="440"/>
      <c r="L39" s="440"/>
      <c r="M39" s="440"/>
      <c r="N39" s="440"/>
      <c r="O39" s="440"/>
      <c r="P39" s="440"/>
      <c r="Q39" s="440"/>
      <c r="R39" s="440"/>
      <c r="S39" s="440"/>
      <c r="T39" s="440"/>
      <c r="U39" s="441"/>
    </row>
    <row r="40" spans="1:21" x14ac:dyDescent="0.25">
      <c r="A40" s="424"/>
      <c r="B40" s="487" t="s">
        <v>199</v>
      </c>
      <c r="C40" s="487"/>
      <c r="D40" s="487"/>
      <c r="E40" s="487"/>
      <c r="F40" s="487"/>
      <c r="G40" s="487"/>
      <c r="H40" s="487"/>
      <c r="I40" s="487"/>
      <c r="J40" s="487"/>
      <c r="K40" s="487"/>
      <c r="L40" s="487"/>
      <c r="M40" s="487"/>
      <c r="N40" s="487"/>
      <c r="O40" s="487"/>
      <c r="P40" s="487"/>
      <c r="Q40" s="487"/>
      <c r="R40" s="487"/>
      <c r="S40" s="487"/>
      <c r="T40" s="487"/>
      <c r="U40" s="488"/>
    </row>
    <row r="41" spans="1:21" x14ac:dyDescent="0.25">
      <c r="A41" s="424"/>
      <c r="B41" s="489" t="s">
        <v>200</v>
      </c>
      <c r="C41" s="489"/>
      <c r="D41" s="489"/>
      <c r="E41" s="489"/>
      <c r="F41" s="489"/>
      <c r="G41" s="489"/>
      <c r="H41" s="489"/>
      <c r="I41" s="489"/>
      <c r="J41" s="489"/>
      <c r="K41" s="489"/>
      <c r="L41" s="489"/>
      <c r="M41" s="489"/>
      <c r="N41" s="489"/>
      <c r="O41" s="489"/>
      <c r="P41" s="489"/>
      <c r="Q41" s="489"/>
      <c r="R41" s="489"/>
      <c r="S41" s="489"/>
      <c r="T41" s="489"/>
      <c r="U41" s="490"/>
    </row>
    <row r="42" spans="1:21" x14ac:dyDescent="0.25">
      <c r="A42" s="424"/>
      <c r="B42" s="487" t="s">
        <v>201</v>
      </c>
      <c r="C42" s="487"/>
      <c r="D42" s="487"/>
      <c r="E42" s="487"/>
      <c r="F42" s="487"/>
      <c r="G42" s="487"/>
      <c r="H42" s="487"/>
      <c r="I42" s="487"/>
      <c r="J42" s="487"/>
      <c r="K42" s="487"/>
      <c r="L42" s="487"/>
      <c r="M42" s="487"/>
      <c r="N42" s="487"/>
      <c r="O42" s="487"/>
      <c r="P42" s="487"/>
      <c r="Q42" s="487"/>
      <c r="R42" s="487"/>
      <c r="S42" s="487"/>
      <c r="T42" s="487"/>
      <c r="U42" s="488"/>
    </row>
    <row r="43" spans="1:21" x14ac:dyDescent="0.25">
      <c r="A43" s="424"/>
      <c r="B43" s="425"/>
      <c r="C43" s="425"/>
      <c r="D43" s="425"/>
      <c r="E43" s="425"/>
      <c r="F43" s="425"/>
      <c r="G43" s="425"/>
      <c r="H43" s="425"/>
      <c r="I43" s="425"/>
      <c r="J43" s="425"/>
      <c r="K43" s="425"/>
      <c r="L43" s="425"/>
      <c r="M43" s="425"/>
      <c r="N43" s="425"/>
      <c r="O43" s="425"/>
      <c r="P43" s="425"/>
      <c r="Q43" s="425"/>
      <c r="R43" s="425"/>
      <c r="S43" s="425"/>
      <c r="T43" s="425"/>
      <c r="U43" s="426"/>
    </row>
    <row r="44" spans="1:21" x14ac:dyDescent="0.25">
      <c r="A44" s="424"/>
      <c r="B44" s="425"/>
      <c r="C44" s="425"/>
      <c r="D44" s="425"/>
      <c r="E44" s="425"/>
      <c r="F44" s="425"/>
      <c r="G44" s="425"/>
      <c r="H44" s="425"/>
      <c r="I44" s="425"/>
      <c r="J44" s="425"/>
      <c r="K44" s="425"/>
      <c r="L44" s="425"/>
      <c r="M44" s="425"/>
      <c r="N44" s="425"/>
      <c r="O44" s="425"/>
      <c r="P44" s="425"/>
      <c r="Q44" s="425"/>
      <c r="R44" s="425"/>
      <c r="S44" s="425"/>
      <c r="T44" s="425"/>
      <c r="U44" s="426"/>
    </row>
    <row r="45" spans="1:21" x14ac:dyDescent="0.25">
      <c r="A45" s="424"/>
      <c r="B45" s="425"/>
      <c r="C45" s="425"/>
      <c r="D45" s="425"/>
      <c r="E45" s="425"/>
      <c r="F45" s="425"/>
      <c r="G45" s="425"/>
      <c r="H45" s="425"/>
      <c r="I45" s="425"/>
      <c r="J45" s="425"/>
      <c r="K45" s="425"/>
      <c r="L45" s="425"/>
      <c r="M45" s="425"/>
      <c r="N45" s="425"/>
      <c r="O45" s="425"/>
      <c r="P45" s="425"/>
      <c r="Q45" s="425"/>
      <c r="R45" s="425"/>
      <c r="S45" s="425"/>
      <c r="T45" s="425"/>
      <c r="U45" s="426"/>
    </row>
    <row r="46" spans="1:21" x14ac:dyDescent="0.25">
      <c r="A46" s="424"/>
      <c r="B46" s="425"/>
      <c r="C46" s="425"/>
      <c r="D46" s="425"/>
      <c r="E46" s="425"/>
      <c r="F46" s="425"/>
      <c r="G46" s="425"/>
      <c r="H46" s="425"/>
      <c r="I46" s="425"/>
      <c r="J46" s="425"/>
      <c r="K46" s="425"/>
      <c r="L46" s="425"/>
      <c r="M46" s="425"/>
      <c r="N46" s="425"/>
      <c r="O46" s="425"/>
      <c r="P46" s="425"/>
      <c r="Q46" s="425"/>
      <c r="R46" s="425"/>
      <c r="S46" s="425"/>
      <c r="T46" s="425"/>
      <c r="U46" s="426"/>
    </row>
    <row r="47" spans="1:21" x14ac:dyDescent="0.25">
      <c r="A47" s="424"/>
      <c r="B47" s="425"/>
      <c r="C47" s="425"/>
      <c r="D47" s="425"/>
      <c r="E47" s="425"/>
      <c r="F47" s="425"/>
      <c r="G47" s="425"/>
      <c r="H47" s="425"/>
      <c r="I47" s="425"/>
      <c r="J47" s="425"/>
      <c r="K47" s="425"/>
      <c r="L47" s="425"/>
      <c r="M47" s="425"/>
      <c r="N47" s="425"/>
      <c r="O47" s="425"/>
      <c r="P47" s="425"/>
      <c r="Q47" s="425"/>
      <c r="R47" s="425"/>
      <c r="S47" s="425"/>
      <c r="T47" s="425"/>
      <c r="U47" s="426"/>
    </row>
    <row r="48" spans="1:21" x14ac:dyDescent="0.25">
      <c r="A48" s="424"/>
      <c r="B48" s="425"/>
      <c r="C48" s="425"/>
      <c r="D48" s="425"/>
      <c r="E48" s="425"/>
      <c r="F48" s="425"/>
      <c r="G48" s="425"/>
      <c r="H48" s="425"/>
      <c r="I48" s="425"/>
      <c r="J48" s="425"/>
      <c r="K48" s="425"/>
      <c r="L48" s="425"/>
      <c r="M48" s="425"/>
      <c r="N48" s="425"/>
      <c r="O48" s="425"/>
      <c r="P48" s="425"/>
      <c r="Q48" s="425"/>
      <c r="R48" s="425"/>
      <c r="S48" s="425"/>
      <c r="T48" s="425"/>
      <c r="U48" s="426"/>
    </row>
    <row r="49" spans="1:21" x14ac:dyDescent="0.25">
      <c r="A49" s="424"/>
      <c r="B49" s="425"/>
      <c r="C49" s="425"/>
      <c r="D49" s="425"/>
      <c r="E49" s="425"/>
      <c r="F49" s="425"/>
      <c r="G49" s="425"/>
      <c r="H49" s="425"/>
      <c r="I49" s="425"/>
      <c r="J49" s="425"/>
      <c r="K49" s="425"/>
      <c r="L49" s="425"/>
      <c r="M49" s="425"/>
      <c r="N49" s="425"/>
      <c r="O49" s="425"/>
      <c r="P49" s="425"/>
      <c r="Q49" s="425"/>
      <c r="R49" s="425"/>
      <c r="S49" s="425"/>
      <c r="T49" s="425"/>
      <c r="U49" s="426"/>
    </row>
    <row r="50" spans="1:21" x14ac:dyDescent="0.25">
      <c r="A50" s="424"/>
      <c r="B50" s="425"/>
      <c r="C50" s="425"/>
      <c r="D50" s="425"/>
      <c r="E50" s="425"/>
      <c r="F50" s="425"/>
      <c r="G50" s="425"/>
      <c r="H50" s="425"/>
      <c r="I50" s="425"/>
      <c r="J50" s="425"/>
      <c r="K50" s="425"/>
      <c r="L50" s="425"/>
      <c r="M50" s="425"/>
      <c r="N50" s="425"/>
      <c r="O50" s="425"/>
      <c r="P50" s="425"/>
      <c r="Q50" s="425"/>
      <c r="R50" s="425"/>
      <c r="S50" s="425"/>
      <c r="T50" s="425"/>
      <c r="U50" s="426"/>
    </row>
    <row r="51" spans="1:21" x14ac:dyDescent="0.25">
      <c r="A51" s="424"/>
      <c r="B51" s="425"/>
      <c r="C51" s="425"/>
      <c r="D51" s="425"/>
      <c r="E51" s="425"/>
      <c r="F51" s="425"/>
      <c r="G51" s="425"/>
      <c r="H51" s="425"/>
      <c r="I51" s="425"/>
      <c r="J51" s="425"/>
      <c r="K51" s="425"/>
      <c r="L51" s="425"/>
      <c r="M51" s="425"/>
      <c r="N51" s="425"/>
      <c r="O51" s="425"/>
      <c r="P51" s="425"/>
      <c r="Q51" s="425"/>
      <c r="R51" s="425"/>
      <c r="S51" s="425"/>
      <c r="T51" s="425"/>
      <c r="U51" s="426"/>
    </row>
    <row r="52" spans="1:21" x14ac:dyDescent="0.25">
      <c r="A52" s="424"/>
      <c r="B52" s="425"/>
      <c r="C52" s="425"/>
      <c r="D52" s="425"/>
      <c r="E52" s="425"/>
      <c r="F52" s="425"/>
      <c r="G52" s="425"/>
      <c r="H52" s="425"/>
      <c r="I52" s="425"/>
      <c r="J52" s="425"/>
      <c r="K52" s="425"/>
      <c r="L52" s="425"/>
      <c r="M52" s="425"/>
      <c r="N52" s="425"/>
      <c r="O52" s="425"/>
      <c r="P52" s="425"/>
      <c r="Q52" s="425"/>
      <c r="R52" s="425"/>
      <c r="S52" s="425"/>
      <c r="T52" s="425"/>
      <c r="U52" s="426"/>
    </row>
    <row r="53" spans="1:21" x14ac:dyDescent="0.25">
      <c r="A53" s="424"/>
      <c r="B53" s="425"/>
      <c r="C53" s="425"/>
      <c r="D53" s="425"/>
      <c r="E53" s="425"/>
      <c r="F53" s="425"/>
      <c r="G53" s="425"/>
      <c r="H53" s="425"/>
      <c r="I53" s="425"/>
      <c r="J53" s="425"/>
      <c r="K53" s="425"/>
      <c r="L53" s="425"/>
      <c r="M53" s="425"/>
      <c r="N53" s="425"/>
      <c r="O53" s="425"/>
      <c r="P53" s="425"/>
      <c r="Q53" s="425"/>
      <c r="R53" s="425"/>
      <c r="S53" s="425"/>
      <c r="T53" s="425"/>
      <c r="U53" s="426"/>
    </row>
    <row r="54" spans="1:21" x14ac:dyDescent="0.25">
      <c r="A54" s="424"/>
      <c r="B54" s="425"/>
      <c r="C54" s="425"/>
      <c r="D54" s="425"/>
      <c r="E54" s="425"/>
      <c r="F54" s="425"/>
      <c r="G54" s="425"/>
      <c r="H54" s="425"/>
      <c r="I54" s="425"/>
      <c r="J54" s="425"/>
      <c r="K54" s="425"/>
      <c r="L54" s="425"/>
      <c r="M54" s="425"/>
      <c r="N54" s="425"/>
      <c r="O54" s="425"/>
      <c r="P54" s="425"/>
      <c r="Q54" s="425"/>
      <c r="R54" s="425"/>
      <c r="S54" s="425"/>
      <c r="T54" s="425"/>
      <c r="U54" s="426"/>
    </row>
    <row r="55" spans="1:21" x14ac:dyDescent="0.25">
      <c r="A55" s="424"/>
      <c r="B55" s="425"/>
      <c r="C55" s="425"/>
      <c r="D55" s="425"/>
      <c r="E55" s="425"/>
      <c r="F55" s="425"/>
      <c r="G55" s="425"/>
      <c r="H55" s="425"/>
      <c r="I55" s="425"/>
      <c r="J55" s="425"/>
      <c r="K55" s="425"/>
      <c r="L55" s="425"/>
      <c r="M55" s="425"/>
      <c r="N55" s="425"/>
      <c r="O55" s="425"/>
      <c r="P55" s="425"/>
      <c r="Q55" s="425"/>
      <c r="R55" s="425"/>
      <c r="S55" s="425"/>
      <c r="T55" s="425"/>
      <c r="U55" s="426"/>
    </row>
    <row r="56" spans="1:21" x14ac:dyDescent="0.25">
      <c r="A56" s="424"/>
      <c r="B56" s="425"/>
      <c r="C56" s="425"/>
      <c r="D56" s="425"/>
      <c r="E56" s="425"/>
      <c r="F56" s="425"/>
      <c r="G56" s="425"/>
      <c r="H56" s="425"/>
      <c r="I56" s="425"/>
      <c r="J56" s="425"/>
      <c r="K56" s="425"/>
      <c r="L56" s="425"/>
      <c r="M56" s="425"/>
      <c r="N56" s="425"/>
      <c r="O56" s="425"/>
      <c r="P56" s="425"/>
      <c r="Q56" s="425"/>
      <c r="R56" s="425"/>
      <c r="S56" s="425"/>
      <c r="T56" s="425"/>
      <c r="U56" s="426"/>
    </row>
    <row r="57" spans="1:21" x14ac:dyDescent="0.25">
      <c r="A57" s="424"/>
      <c r="B57" s="425"/>
      <c r="C57" s="425"/>
      <c r="D57" s="425"/>
      <c r="E57" s="425"/>
      <c r="F57" s="425"/>
      <c r="G57" s="425"/>
      <c r="H57" s="425"/>
      <c r="I57" s="425"/>
      <c r="J57" s="425"/>
      <c r="K57" s="425"/>
      <c r="L57" s="425"/>
      <c r="M57" s="425"/>
      <c r="N57" s="425"/>
      <c r="O57" s="425"/>
      <c r="P57" s="425"/>
      <c r="Q57" s="425"/>
      <c r="R57" s="425"/>
      <c r="S57" s="425"/>
      <c r="T57" s="425"/>
      <c r="U57" s="426"/>
    </row>
    <row r="58" spans="1:21" x14ac:dyDescent="0.25">
      <c r="A58" s="424"/>
      <c r="B58" s="425"/>
      <c r="C58" s="425"/>
      <c r="D58" s="425"/>
      <c r="E58" s="425"/>
      <c r="F58" s="425"/>
      <c r="G58" s="425"/>
      <c r="H58" s="425"/>
      <c r="I58" s="425"/>
      <c r="J58" s="425"/>
      <c r="K58" s="425"/>
      <c r="L58" s="425"/>
      <c r="M58" s="425"/>
      <c r="N58" s="425"/>
      <c r="O58" s="425"/>
      <c r="P58" s="425"/>
      <c r="Q58" s="425"/>
      <c r="R58" s="425"/>
      <c r="S58" s="425"/>
      <c r="T58" s="425"/>
      <c r="U58" s="426"/>
    </row>
    <row r="59" spans="1:21" x14ac:dyDescent="0.25">
      <c r="A59" s="424"/>
      <c r="B59" s="425"/>
      <c r="C59" s="425"/>
      <c r="D59" s="425"/>
      <c r="E59" s="425"/>
      <c r="F59" s="425"/>
      <c r="G59" s="425"/>
      <c r="H59" s="425"/>
      <c r="I59" s="425"/>
      <c r="J59" s="425"/>
      <c r="K59" s="425"/>
      <c r="L59" s="425"/>
      <c r="M59" s="425"/>
      <c r="N59" s="425"/>
      <c r="O59" s="425"/>
      <c r="P59" s="425"/>
      <c r="Q59" s="425"/>
      <c r="R59" s="425"/>
      <c r="S59" s="425"/>
      <c r="T59" s="425"/>
      <c r="U59" s="426"/>
    </row>
    <row r="60" spans="1:21" x14ac:dyDescent="0.25">
      <c r="A60" s="424"/>
      <c r="B60" s="425"/>
      <c r="C60" s="425"/>
      <c r="D60" s="425"/>
      <c r="E60" s="425"/>
      <c r="F60" s="425"/>
      <c r="G60" s="425"/>
      <c r="H60" s="425"/>
      <c r="I60" s="425"/>
      <c r="J60" s="425"/>
      <c r="K60" s="425"/>
      <c r="L60" s="425"/>
      <c r="M60" s="425"/>
      <c r="N60" s="425"/>
      <c r="O60" s="425"/>
      <c r="P60" s="425"/>
      <c r="Q60" s="425"/>
      <c r="R60" s="425"/>
      <c r="S60" s="425"/>
      <c r="T60" s="425"/>
      <c r="U60" s="426"/>
    </row>
    <row r="61" spans="1:21" x14ac:dyDescent="0.25">
      <c r="A61" s="424"/>
      <c r="B61" s="425"/>
      <c r="C61" s="425"/>
      <c r="D61" s="425"/>
      <c r="E61" s="425"/>
      <c r="F61" s="425"/>
      <c r="G61" s="425"/>
      <c r="H61" s="425"/>
      <c r="I61" s="425"/>
      <c r="J61" s="425"/>
      <c r="K61" s="425"/>
      <c r="L61" s="425"/>
      <c r="M61" s="425"/>
      <c r="N61" s="425"/>
      <c r="O61" s="425"/>
      <c r="P61" s="425"/>
      <c r="Q61" s="425"/>
      <c r="R61" s="425"/>
      <c r="S61" s="425"/>
      <c r="T61" s="425"/>
      <c r="U61" s="426"/>
    </row>
    <row r="62" spans="1:21" x14ac:dyDescent="0.25">
      <c r="A62" s="424"/>
      <c r="B62" s="425"/>
      <c r="C62" s="425"/>
      <c r="D62" s="425"/>
      <c r="E62" s="425"/>
      <c r="F62" s="425"/>
      <c r="G62" s="425"/>
      <c r="H62" s="425"/>
      <c r="I62" s="425"/>
      <c r="J62" s="425"/>
      <c r="K62" s="425"/>
      <c r="L62" s="425"/>
      <c r="M62" s="425"/>
      <c r="N62" s="425"/>
      <c r="O62" s="425"/>
      <c r="P62" s="425"/>
      <c r="Q62" s="425"/>
      <c r="R62" s="425"/>
      <c r="S62" s="425"/>
      <c r="T62" s="425"/>
      <c r="U62" s="426"/>
    </row>
    <row r="63" spans="1:21" x14ac:dyDescent="0.25">
      <c r="A63" s="424"/>
      <c r="B63" s="425"/>
      <c r="C63" s="425"/>
      <c r="D63" s="425"/>
      <c r="E63" s="425"/>
      <c r="F63" s="425"/>
      <c r="G63" s="425"/>
      <c r="H63" s="425"/>
      <c r="I63" s="425"/>
      <c r="J63" s="425"/>
      <c r="K63" s="425"/>
      <c r="L63" s="425"/>
      <c r="M63" s="425"/>
      <c r="N63" s="425"/>
      <c r="O63" s="425"/>
      <c r="P63" s="425"/>
      <c r="Q63" s="425"/>
      <c r="R63" s="425"/>
      <c r="S63" s="425"/>
      <c r="T63" s="425"/>
      <c r="U63" s="426"/>
    </row>
    <row r="64" spans="1:21" x14ac:dyDescent="0.25">
      <c r="A64" s="424"/>
      <c r="B64" s="425"/>
      <c r="C64" s="425"/>
      <c r="D64" s="425"/>
      <c r="E64" s="425"/>
      <c r="F64" s="425"/>
      <c r="G64" s="425"/>
      <c r="H64" s="425"/>
      <c r="I64" s="425"/>
      <c r="J64" s="425"/>
      <c r="K64" s="425"/>
      <c r="L64" s="425"/>
      <c r="M64" s="425"/>
      <c r="N64" s="425"/>
      <c r="O64" s="425"/>
      <c r="P64" s="425"/>
      <c r="Q64" s="425"/>
      <c r="R64" s="425"/>
      <c r="S64" s="425"/>
      <c r="T64" s="425"/>
      <c r="U64" s="426"/>
    </row>
    <row r="65" spans="1:21" x14ac:dyDescent="0.25">
      <c r="A65" s="427"/>
      <c r="B65" s="428"/>
      <c r="C65" s="428"/>
      <c r="D65" s="428"/>
      <c r="E65" s="428"/>
      <c r="F65" s="428"/>
      <c r="G65" s="428"/>
      <c r="H65" s="428"/>
      <c r="I65" s="428"/>
      <c r="J65" s="428"/>
      <c r="K65" s="428"/>
      <c r="L65" s="428"/>
      <c r="M65" s="428"/>
      <c r="N65" s="428"/>
      <c r="O65" s="428"/>
      <c r="P65" s="428"/>
      <c r="Q65" s="428"/>
      <c r="R65" s="428"/>
      <c r="S65" s="428"/>
      <c r="T65" s="428"/>
      <c r="U65" s="429"/>
    </row>
    <row r="66" spans="1:21" x14ac:dyDescent="0.25">
      <c r="A66" s="430"/>
      <c r="B66" s="442"/>
      <c r="C66" s="442"/>
      <c r="D66" s="442"/>
      <c r="E66" s="442"/>
      <c r="F66" s="442"/>
      <c r="G66" s="442"/>
      <c r="H66" s="442"/>
      <c r="I66" s="442"/>
      <c r="J66" s="442"/>
      <c r="K66" s="442"/>
      <c r="L66" s="442"/>
      <c r="M66" s="442"/>
      <c r="N66" s="442"/>
      <c r="O66" s="442"/>
      <c r="P66" s="442"/>
      <c r="Q66" s="442"/>
      <c r="R66" s="442"/>
      <c r="S66" s="442"/>
      <c r="T66" s="442"/>
      <c r="U66" s="443"/>
    </row>
    <row r="67" spans="1:21" x14ac:dyDescent="0.25">
      <c r="A67" s="432"/>
      <c r="B67" s="483" t="s">
        <v>202</v>
      </c>
      <c r="C67" s="483"/>
      <c r="D67" s="483"/>
      <c r="E67" s="483"/>
      <c r="F67" s="483"/>
      <c r="G67" s="483"/>
      <c r="H67" s="483"/>
      <c r="I67" s="483"/>
      <c r="J67" s="483"/>
      <c r="K67" s="483"/>
      <c r="L67" s="483"/>
      <c r="M67" s="483"/>
      <c r="N67" s="483"/>
      <c r="O67" s="483"/>
      <c r="P67" s="483"/>
      <c r="Q67" s="483"/>
      <c r="R67" s="483"/>
      <c r="S67" s="483"/>
      <c r="T67" s="483"/>
      <c r="U67" s="484"/>
    </row>
    <row r="68" spans="1:21" x14ac:dyDescent="0.25">
      <c r="A68" s="432"/>
      <c r="B68" s="434"/>
      <c r="C68" s="483" t="s">
        <v>203</v>
      </c>
      <c r="D68" s="483"/>
      <c r="E68" s="483"/>
      <c r="F68" s="483"/>
      <c r="G68" s="483"/>
      <c r="H68" s="483"/>
      <c r="I68" s="483"/>
      <c r="J68" s="483"/>
      <c r="K68" s="483"/>
      <c r="L68" s="483"/>
      <c r="M68" s="483"/>
      <c r="N68" s="483"/>
      <c r="O68" s="483"/>
      <c r="P68" s="483"/>
      <c r="Q68" s="483"/>
      <c r="R68" s="483"/>
      <c r="S68" s="483"/>
      <c r="T68" s="483"/>
      <c r="U68" s="484"/>
    </row>
    <row r="69" spans="1:21" x14ac:dyDescent="0.25">
      <c r="A69" s="432"/>
      <c r="B69" s="434"/>
      <c r="C69" s="483" t="s">
        <v>227</v>
      </c>
      <c r="D69" s="483"/>
      <c r="E69" s="483"/>
      <c r="F69" s="483"/>
      <c r="G69" s="483"/>
      <c r="H69" s="483"/>
      <c r="I69" s="483"/>
      <c r="J69" s="483"/>
      <c r="K69" s="483"/>
      <c r="L69" s="483"/>
      <c r="M69" s="483"/>
      <c r="N69" s="483"/>
      <c r="O69" s="483"/>
      <c r="P69" s="483"/>
      <c r="Q69" s="483"/>
      <c r="R69" s="483"/>
      <c r="S69" s="483"/>
      <c r="T69" s="483"/>
      <c r="U69" s="484"/>
    </row>
    <row r="70" spans="1:21" x14ac:dyDescent="0.25">
      <c r="A70" s="432"/>
      <c r="B70" s="434"/>
      <c r="C70" s="491" t="s">
        <v>226</v>
      </c>
      <c r="D70" s="491"/>
      <c r="E70" s="491"/>
      <c r="F70" s="491"/>
      <c r="G70" s="491"/>
      <c r="H70" s="491"/>
      <c r="I70" s="491"/>
      <c r="J70" s="491"/>
      <c r="K70" s="491"/>
      <c r="L70" s="491"/>
      <c r="M70" s="491"/>
      <c r="N70" s="491"/>
      <c r="O70" s="491"/>
      <c r="P70" s="491"/>
      <c r="Q70" s="491"/>
      <c r="R70" s="491"/>
      <c r="S70" s="491"/>
      <c r="T70" s="491"/>
      <c r="U70" s="492"/>
    </row>
    <row r="71" spans="1:21" x14ac:dyDescent="0.25">
      <c r="A71" s="432"/>
      <c r="B71" s="434"/>
      <c r="C71" s="483" t="s">
        <v>220</v>
      </c>
      <c r="D71" s="483"/>
      <c r="E71" s="483"/>
      <c r="F71" s="483"/>
      <c r="G71" s="483"/>
      <c r="H71" s="483"/>
      <c r="I71" s="483"/>
      <c r="J71" s="483"/>
      <c r="K71" s="483"/>
      <c r="L71" s="483"/>
      <c r="M71" s="483"/>
      <c r="N71" s="483"/>
      <c r="O71" s="483"/>
      <c r="P71" s="483"/>
      <c r="Q71" s="483"/>
      <c r="R71" s="483"/>
      <c r="S71" s="483"/>
      <c r="T71" s="483"/>
      <c r="U71" s="484"/>
    </row>
    <row r="72" spans="1:21" x14ac:dyDescent="0.25">
      <c r="A72" s="432"/>
      <c r="B72" s="434"/>
      <c r="C72" s="483" t="s">
        <v>221</v>
      </c>
      <c r="D72" s="483"/>
      <c r="E72" s="483"/>
      <c r="F72" s="483"/>
      <c r="G72" s="483"/>
      <c r="H72" s="483"/>
      <c r="I72" s="483"/>
      <c r="J72" s="483"/>
      <c r="K72" s="483"/>
      <c r="L72" s="483"/>
      <c r="M72" s="483"/>
      <c r="N72" s="483"/>
      <c r="O72" s="483"/>
      <c r="P72" s="483"/>
      <c r="Q72" s="483"/>
      <c r="R72" s="483"/>
      <c r="S72" s="483"/>
      <c r="T72" s="483"/>
      <c r="U72" s="484"/>
    </row>
    <row r="73" spans="1:21" x14ac:dyDescent="0.25">
      <c r="A73" s="432"/>
      <c r="B73" s="434"/>
      <c r="C73" s="483" t="s">
        <v>204</v>
      </c>
      <c r="D73" s="483"/>
      <c r="E73" s="483"/>
      <c r="F73" s="483"/>
      <c r="G73" s="483"/>
      <c r="H73" s="483"/>
      <c r="I73" s="483"/>
      <c r="J73" s="483"/>
      <c r="K73" s="483"/>
      <c r="L73" s="483"/>
      <c r="M73" s="483"/>
      <c r="N73" s="483"/>
      <c r="O73" s="483"/>
      <c r="P73" s="483"/>
      <c r="Q73" s="483"/>
      <c r="R73" s="483"/>
      <c r="S73" s="483"/>
      <c r="T73" s="483"/>
      <c r="U73" s="484"/>
    </row>
    <row r="74" spans="1:21" x14ac:dyDescent="0.25">
      <c r="A74" s="432"/>
      <c r="B74" s="434"/>
      <c r="C74" s="483" t="s">
        <v>205</v>
      </c>
      <c r="D74" s="483"/>
      <c r="E74" s="483"/>
      <c r="F74" s="483"/>
      <c r="G74" s="483"/>
      <c r="H74" s="483"/>
      <c r="I74" s="483"/>
      <c r="J74" s="483"/>
      <c r="K74" s="483"/>
      <c r="L74" s="483"/>
      <c r="M74" s="483"/>
      <c r="N74" s="483"/>
      <c r="O74" s="483"/>
      <c r="P74" s="483"/>
      <c r="Q74" s="483"/>
      <c r="R74" s="483"/>
      <c r="S74" s="483"/>
      <c r="T74" s="483"/>
      <c r="U74" s="484"/>
    </row>
    <row r="75" spans="1:21" x14ac:dyDescent="0.25">
      <c r="A75" s="432"/>
      <c r="B75" s="434"/>
      <c r="C75" s="483" t="s">
        <v>206</v>
      </c>
      <c r="D75" s="483"/>
      <c r="E75" s="483"/>
      <c r="F75" s="483"/>
      <c r="G75" s="483"/>
      <c r="H75" s="483"/>
      <c r="I75" s="483"/>
      <c r="J75" s="483"/>
      <c r="K75" s="483"/>
      <c r="L75" s="483"/>
      <c r="M75" s="483"/>
      <c r="N75" s="483"/>
      <c r="O75" s="483"/>
      <c r="P75" s="483"/>
      <c r="Q75" s="483"/>
      <c r="R75" s="483"/>
      <c r="S75" s="483"/>
      <c r="T75" s="483"/>
      <c r="U75" s="484"/>
    </row>
    <row r="76" spans="1:21" x14ac:dyDescent="0.25">
      <c r="A76" s="432"/>
      <c r="B76" s="434"/>
      <c r="C76" s="483" t="s">
        <v>222</v>
      </c>
      <c r="D76" s="483"/>
      <c r="E76" s="483"/>
      <c r="F76" s="483"/>
      <c r="G76" s="483"/>
      <c r="H76" s="483"/>
      <c r="I76" s="483"/>
      <c r="J76" s="483"/>
      <c r="K76" s="483"/>
      <c r="L76" s="483"/>
      <c r="M76" s="483"/>
      <c r="N76" s="483"/>
      <c r="O76" s="483"/>
      <c r="P76" s="483"/>
      <c r="Q76" s="483"/>
      <c r="R76" s="483"/>
      <c r="S76" s="483"/>
      <c r="T76" s="483"/>
      <c r="U76" s="484"/>
    </row>
    <row r="77" spans="1:21" x14ac:dyDescent="0.25">
      <c r="A77" s="432"/>
      <c r="B77" s="434"/>
      <c r="C77" s="483"/>
      <c r="D77" s="483"/>
      <c r="E77" s="483"/>
      <c r="F77" s="483"/>
      <c r="G77" s="483"/>
      <c r="H77" s="483"/>
      <c r="I77" s="483"/>
      <c r="J77" s="483"/>
      <c r="K77" s="483"/>
      <c r="L77" s="483"/>
      <c r="M77" s="483"/>
      <c r="N77" s="483"/>
      <c r="O77" s="483"/>
      <c r="P77" s="483"/>
      <c r="Q77" s="483"/>
      <c r="R77" s="483"/>
      <c r="S77" s="483"/>
      <c r="T77" s="483"/>
      <c r="U77" s="484"/>
    </row>
    <row r="78" spans="1:21" x14ac:dyDescent="0.25">
      <c r="A78" s="432"/>
      <c r="B78" s="434"/>
      <c r="C78" s="434"/>
      <c r="D78" s="434"/>
      <c r="E78" s="434"/>
      <c r="F78" s="434"/>
      <c r="G78" s="434"/>
      <c r="H78" s="434"/>
      <c r="I78" s="434"/>
      <c r="J78" s="434"/>
      <c r="K78" s="434"/>
      <c r="L78" s="434"/>
      <c r="M78" s="434"/>
      <c r="N78" s="434"/>
      <c r="O78" s="434"/>
      <c r="P78" s="434"/>
      <c r="Q78" s="434"/>
      <c r="R78" s="434"/>
      <c r="S78" s="434"/>
      <c r="T78" s="434"/>
      <c r="U78" s="435"/>
    </row>
    <row r="79" spans="1:21" x14ac:dyDescent="0.25">
      <c r="A79" s="432"/>
      <c r="B79" s="434"/>
      <c r="C79" s="434"/>
      <c r="D79" s="434"/>
      <c r="E79" s="434"/>
      <c r="F79" s="434"/>
      <c r="G79" s="434"/>
      <c r="H79" s="434"/>
      <c r="I79" s="434"/>
      <c r="J79" s="434"/>
      <c r="K79" s="434"/>
      <c r="L79" s="434"/>
      <c r="M79" s="434"/>
      <c r="N79" s="434"/>
      <c r="O79" s="434"/>
      <c r="P79" s="434"/>
      <c r="Q79" s="434"/>
      <c r="R79" s="434"/>
      <c r="S79" s="434"/>
      <c r="T79" s="434"/>
      <c r="U79" s="435"/>
    </row>
    <row r="80" spans="1:21" x14ac:dyDescent="0.25">
      <c r="A80" s="432"/>
      <c r="B80" s="434"/>
      <c r="C80" s="434"/>
      <c r="D80" s="434"/>
      <c r="E80" s="434"/>
      <c r="F80" s="434"/>
      <c r="G80" s="434"/>
      <c r="H80" s="434"/>
      <c r="I80" s="434"/>
      <c r="J80" s="434"/>
      <c r="K80" s="434"/>
      <c r="L80" s="434"/>
      <c r="M80" s="434"/>
      <c r="N80" s="434"/>
      <c r="O80" s="434"/>
      <c r="P80" s="434"/>
      <c r="Q80" s="434"/>
      <c r="R80" s="434"/>
      <c r="S80" s="434"/>
      <c r="T80" s="434"/>
      <c r="U80" s="435"/>
    </row>
    <row r="81" spans="1:26" x14ac:dyDescent="0.25">
      <c r="A81" s="432"/>
      <c r="B81" s="434"/>
      <c r="C81" s="434"/>
      <c r="D81" s="434"/>
      <c r="E81" s="434"/>
      <c r="F81" s="434"/>
      <c r="G81" s="434"/>
      <c r="H81" s="434"/>
      <c r="I81" s="434"/>
      <c r="J81" s="434"/>
      <c r="K81" s="434"/>
      <c r="L81" s="434"/>
      <c r="M81" s="434"/>
      <c r="N81" s="434"/>
      <c r="O81" s="434"/>
      <c r="P81" s="434"/>
      <c r="Q81" s="434"/>
      <c r="R81" s="434"/>
      <c r="S81" s="434"/>
      <c r="T81" s="434"/>
      <c r="U81" s="435"/>
    </row>
    <row r="82" spans="1:26" x14ac:dyDescent="0.25">
      <c r="A82" s="432"/>
      <c r="B82" s="434"/>
      <c r="C82" s="434"/>
      <c r="D82" s="434"/>
      <c r="E82" s="434"/>
      <c r="F82" s="434"/>
      <c r="G82" s="434"/>
      <c r="H82" s="434"/>
      <c r="I82" s="434"/>
      <c r="J82" s="434"/>
      <c r="K82" s="434"/>
      <c r="L82" s="434"/>
      <c r="M82" s="434"/>
      <c r="N82" s="434"/>
      <c r="O82" s="434"/>
      <c r="P82" s="434"/>
      <c r="Q82" s="434"/>
      <c r="R82" s="434"/>
      <c r="S82" s="434"/>
      <c r="T82" s="434"/>
      <c r="U82" s="435"/>
    </row>
    <row r="83" spans="1:26" x14ac:dyDescent="0.25">
      <c r="A83" s="432"/>
      <c r="B83" s="434"/>
      <c r="C83" s="434"/>
      <c r="D83" s="434"/>
      <c r="E83" s="434"/>
      <c r="F83" s="434"/>
      <c r="G83" s="434"/>
      <c r="H83" s="434"/>
      <c r="I83" s="434"/>
      <c r="J83" s="434"/>
      <c r="K83" s="434"/>
      <c r="L83" s="434"/>
      <c r="M83" s="434"/>
      <c r="N83" s="434"/>
      <c r="O83" s="434"/>
      <c r="P83" s="434"/>
      <c r="Q83" s="434"/>
      <c r="R83" s="434"/>
      <c r="S83" s="434"/>
      <c r="T83" s="434"/>
      <c r="U83" s="435"/>
    </row>
    <row r="84" spans="1:26" x14ac:dyDescent="0.25">
      <c r="A84" s="432"/>
      <c r="B84" s="434"/>
      <c r="C84" s="434"/>
      <c r="D84" s="434"/>
      <c r="E84" s="434"/>
      <c r="F84" s="434"/>
      <c r="G84" s="434"/>
      <c r="H84" s="434"/>
      <c r="I84" s="434"/>
      <c r="J84" s="434"/>
      <c r="K84" s="434"/>
      <c r="L84" s="434"/>
      <c r="M84" s="434"/>
      <c r="N84" s="434"/>
      <c r="O84" s="434"/>
      <c r="P84" s="434"/>
      <c r="Q84" s="434"/>
      <c r="R84" s="434"/>
      <c r="S84" s="434"/>
      <c r="T84" s="434"/>
      <c r="U84" s="435"/>
    </row>
    <row r="85" spans="1:26" x14ac:dyDescent="0.25">
      <c r="A85" s="432"/>
      <c r="B85" s="434"/>
      <c r="C85" s="434"/>
      <c r="D85" s="434"/>
      <c r="E85" s="434"/>
      <c r="F85" s="434"/>
      <c r="G85" s="434"/>
      <c r="H85" s="434"/>
      <c r="I85" s="434"/>
      <c r="J85" s="434"/>
      <c r="K85" s="434"/>
      <c r="L85" s="434"/>
      <c r="M85" s="434"/>
      <c r="N85" s="434"/>
      <c r="O85" s="434"/>
      <c r="P85" s="434"/>
      <c r="Q85" s="434"/>
      <c r="R85" s="434"/>
      <c r="S85" s="434"/>
      <c r="T85" s="434"/>
      <c r="U85" s="435"/>
    </row>
    <row r="86" spans="1:26" x14ac:dyDescent="0.25">
      <c r="A86" s="432"/>
      <c r="B86" s="434"/>
      <c r="C86" s="434"/>
      <c r="D86" s="434"/>
      <c r="E86" s="434"/>
      <c r="F86" s="434"/>
      <c r="G86" s="434"/>
      <c r="H86" s="434"/>
      <c r="I86" s="434"/>
      <c r="J86" s="434"/>
      <c r="K86" s="434"/>
      <c r="L86" s="434"/>
      <c r="M86" s="434"/>
      <c r="N86" s="434"/>
      <c r="O86" s="434"/>
      <c r="P86" s="434"/>
      <c r="Q86" s="434"/>
      <c r="R86" s="434"/>
      <c r="S86" s="434"/>
      <c r="T86" s="434"/>
      <c r="U86" s="435"/>
    </row>
    <row r="87" spans="1:26" x14ac:dyDescent="0.25">
      <c r="A87" s="432"/>
      <c r="B87" s="434"/>
      <c r="C87" s="434"/>
      <c r="D87" s="434"/>
      <c r="E87" s="434"/>
      <c r="F87" s="434"/>
      <c r="G87" s="434"/>
      <c r="H87" s="434"/>
      <c r="I87" s="434"/>
      <c r="J87" s="434"/>
      <c r="K87" s="434"/>
      <c r="L87" s="434"/>
      <c r="M87" s="434"/>
      <c r="N87" s="434"/>
      <c r="O87" s="434"/>
      <c r="P87" s="434"/>
      <c r="Q87" s="434"/>
      <c r="R87" s="434"/>
      <c r="S87" s="434"/>
      <c r="T87" s="434"/>
      <c r="U87" s="435"/>
    </row>
    <row r="88" spans="1:26" x14ac:dyDescent="0.25">
      <c r="A88" s="432"/>
      <c r="B88" s="434"/>
      <c r="C88" s="434"/>
      <c r="D88" s="434"/>
      <c r="E88" s="434"/>
      <c r="F88" s="434"/>
      <c r="G88" s="434"/>
      <c r="H88" s="434"/>
      <c r="I88" s="434"/>
      <c r="J88" s="434"/>
      <c r="K88" s="434"/>
      <c r="L88" s="434"/>
      <c r="M88" s="434"/>
      <c r="N88" s="434"/>
      <c r="O88" s="434"/>
      <c r="P88" s="434"/>
      <c r="Q88" s="434"/>
      <c r="R88" s="434"/>
      <c r="S88" s="434"/>
      <c r="T88" s="434"/>
      <c r="U88" s="435"/>
    </row>
    <row r="89" spans="1:26" x14ac:dyDescent="0.25">
      <c r="A89" s="432"/>
      <c r="B89" s="434"/>
      <c r="C89" s="434"/>
      <c r="D89" s="434"/>
      <c r="E89" s="434"/>
      <c r="F89" s="434"/>
      <c r="G89" s="434"/>
      <c r="H89" s="434"/>
      <c r="I89" s="434"/>
      <c r="J89" s="434"/>
      <c r="K89" s="434"/>
      <c r="L89" s="434"/>
      <c r="M89" s="434"/>
      <c r="N89" s="434"/>
      <c r="O89" s="434"/>
      <c r="P89" s="434"/>
      <c r="Q89" s="434"/>
      <c r="R89" s="434"/>
      <c r="S89" s="434"/>
      <c r="T89" s="434"/>
      <c r="U89" s="435"/>
    </row>
    <row r="90" spans="1:26" ht="27.6" customHeight="1" x14ac:dyDescent="0.25">
      <c r="A90" s="437"/>
      <c r="B90" s="438"/>
      <c r="C90" s="438"/>
      <c r="D90" s="438"/>
      <c r="E90" s="438"/>
      <c r="F90" s="438"/>
      <c r="G90" s="438"/>
      <c r="H90" s="438"/>
      <c r="I90" s="438"/>
      <c r="J90" s="438"/>
      <c r="K90" s="438"/>
      <c r="L90" s="438"/>
      <c r="M90" s="438"/>
      <c r="N90" s="438"/>
      <c r="O90" s="438"/>
      <c r="P90" s="438"/>
      <c r="Q90" s="438"/>
      <c r="R90" s="438"/>
      <c r="S90" s="438"/>
      <c r="T90" s="438"/>
      <c r="U90" s="439"/>
    </row>
    <row r="91" spans="1:26" ht="13.8" customHeight="1" x14ac:dyDescent="0.25">
      <c r="A91" s="434"/>
      <c r="B91" s="434"/>
      <c r="C91" s="434" t="s">
        <v>223</v>
      </c>
      <c r="D91" s="434"/>
      <c r="E91" s="434"/>
      <c r="F91" s="434"/>
      <c r="G91" s="434"/>
      <c r="H91" s="434"/>
      <c r="I91" s="434"/>
      <c r="J91" s="434"/>
      <c r="K91" s="434"/>
      <c r="L91" s="434"/>
      <c r="M91" s="434"/>
      <c r="N91" s="434"/>
      <c r="O91" s="434"/>
      <c r="P91" s="434"/>
      <c r="Q91" s="434"/>
      <c r="R91" s="434"/>
      <c r="S91" s="434"/>
      <c r="T91" s="434"/>
      <c r="U91" s="434"/>
      <c r="V91" s="466"/>
      <c r="W91" s="466"/>
      <c r="X91" s="466"/>
      <c r="Y91" s="466"/>
      <c r="Z91" s="466"/>
    </row>
    <row r="92" spans="1:26" ht="13.8" customHeight="1" x14ac:dyDescent="0.25">
      <c r="A92" s="434"/>
      <c r="B92" s="434"/>
      <c r="C92" s="434"/>
      <c r="D92" s="434"/>
      <c r="E92" s="434"/>
      <c r="F92" s="434"/>
      <c r="G92" s="434"/>
      <c r="H92" s="434"/>
      <c r="I92" s="434"/>
      <c r="J92" s="434"/>
      <c r="K92" s="434"/>
      <c r="L92" s="434"/>
      <c r="M92" s="434"/>
      <c r="N92" s="434"/>
      <c r="O92" s="434"/>
      <c r="P92" s="434"/>
      <c r="Q92" s="434"/>
      <c r="R92" s="434"/>
      <c r="S92" s="434"/>
      <c r="T92" s="434"/>
      <c r="U92" s="434"/>
      <c r="V92" s="466"/>
      <c r="W92" s="466"/>
      <c r="X92" s="466"/>
      <c r="Y92" s="466"/>
      <c r="Z92" s="466"/>
    </row>
    <row r="93" spans="1:26" ht="13.8" customHeight="1" x14ac:dyDescent="0.25">
      <c r="A93" s="434"/>
      <c r="B93" s="434"/>
      <c r="C93" s="434"/>
      <c r="D93" s="434"/>
      <c r="E93" s="434"/>
      <c r="F93" s="434"/>
      <c r="G93" s="434"/>
      <c r="H93" s="434"/>
      <c r="I93" s="434"/>
      <c r="J93" s="434"/>
      <c r="K93" s="434"/>
      <c r="L93" s="434"/>
      <c r="M93" s="434"/>
      <c r="N93" s="434"/>
      <c r="O93" s="434"/>
      <c r="P93" s="434"/>
      <c r="Q93" s="434"/>
      <c r="R93" s="434"/>
      <c r="S93" s="434"/>
      <c r="T93" s="434"/>
      <c r="U93" s="434"/>
      <c r="V93" s="466"/>
      <c r="W93" s="466"/>
      <c r="X93" s="466"/>
      <c r="Y93" s="466"/>
      <c r="Z93" s="466"/>
    </row>
    <row r="94" spans="1:26" s="466" customFormat="1" ht="13.8" customHeight="1" x14ac:dyDescent="0.25">
      <c r="A94" s="434"/>
      <c r="B94" s="434"/>
      <c r="C94" s="434"/>
      <c r="D94" s="434"/>
      <c r="E94" s="434"/>
      <c r="F94" s="434"/>
      <c r="G94" s="434"/>
      <c r="H94" s="434"/>
      <c r="I94" s="434"/>
      <c r="J94" s="434"/>
      <c r="K94" s="434"/>
      <c r="L94" s="434"/>
      <c r="M94" s="434"/>
      <c r="N94" s="434"/>
      <c r="O94" s="434"/>
      <c r="P94" s="434"/>
      <c r="Q94" s="434"/>
      <c r="R94" s="434"/>
      <c r="S94" s="434"/>
      <c r="T94" s="434"/>
      <c r="U94" s="434"/>
    </row>
    <row r="95" spans="1:26" s="466" customFormat="1" ht="13.8" customHeight="1" x14ac:dyDescent="0.25">
      <c r="A95" s="434"/>
      <c r="B95" s="434"/>
      <c r="C95" s="434"/>
      <c r="D95" s="434"/>
      <c r="E95" s="434"/>
      <c r="F95" s="434"/>
      <c r="G95" s="434"/>
      <c r="H95" s="434"/>
      <c r="I95" s="434"/>
      <c r="J95" s="434"/>
      <c r="K95" s="434"/>
      <c r="L95" s="434"/>
      <c r="M95" s="434"/>
      <c r="N95" s="434"/>
      <c r="O95" s="434"/>
      <c r="P95" s="434"/>
      <c r="Q95" s="434"/>
      <c r="R95" s="434"/>
      <c r="S95" s="434"/>
      <c r="T95" s="434"/>
      <c r="U95" s="434"/>
    </row>
    <row r="96" spans="1:26" s="466" customFormat="1" ht="13.8" customHeight="1" x14ac:dyDescent="0.25">
      <c r="A96" s="434"/>
      <c r="B96" s="434"/>
      <c r="C96" s="434"/>
      <c r="D96" s="434"/>
      <c r="E96" s="434"/>
      <c r="F96" s="434"/>
      <c r="G96" s="434"/>
      <c r="H96" s="434"/>
      <c r="I96" s="434"/>
      <c r="J96" s="434"/>
      <c r="K96" s="434"/>
      <c r="L96" s="434"/>
      <c r="M96" s="434"/>
      <c r="N96" s="434"/>
      <c r="O96" s="434"/>
      <c r="P96" s="434"/>
      <c r="Q96" s="434"/>
      <c r="R96" s="434"/>
      <c r="S96" s="434"/>
      <c r="T96" s="434"/>
      <c r="U96" s="434"/>
    </row>
    <row r="97" spans="1:21" s="466" customFormat="1" ht="13.8" customHeight="1" x14ac:dyDescent="0.25">
      <c r="A97" s="434"/>
      <c r="B97" s="434"/>
      <c r="C97" s="434"/>
      <c r="D97" s="434"/>
      <c r="E97" s="434"/>
      <c r="F97" s="434"/>
      <c r="G97" s="434"/>
      <c r="H97" s="434"/>
      <c r="I97" s="434"/>
      <c r="J97" s="434"/>
      <c r="K97" s="434"/>
      <c r="L97" s="434"/>
      <c r="M97" s="434"/>
      <c r="N97" s="434"/>
      <c r="O97" s="434"/>
      <c r="P97" s="434"/>
      <c r="Q97" s="434"/>
      <c r="R97" s="434"/>
      <c r="S97" s="434"/>
      <c r="T97" s="434"/>
      <c r="U97" s="434"/>
    </row>
    <row r="98" spans="1:21" s="466" customFormat="1" ht="13.8" customHeight="1" x14ac:dyDescent="0.25">
      <c r="A98" s="434"/>
      <c r="B98" s="434"/>
      <c r="C98" s="434"/>
      <c r="D98" s="434"/>
      <c r="E98" s="434"/>
      <c r="F98" s="434"/>
      <c r="G98" s="434"/>
      <c r="H98" s="434"/>
      <c r="I98" s="434"/>
      <c r="J98" s="434"/>
      <c r="K98" s="434"/>
      <c r="L98" s="434"/>
      <c r="M98" s="434"/>
      <c r="N98" s="434"/>
      <c r="O98" s="434"/>
      <c r="P98" s="434"/>
      <c r="Q98" s="434"/>
      <c r="R98" s="434"/>
      <c r="S98" s="434"/>
      <c r="T98" s="434"/>
      <c r="U98" s="434"/>
    </row>
    <row r="99" spans="1:21" s="466" customFormat="1" ht="13.8" customHeight="1" x14ac:dyDescent="0.25">
      <c r="A99" s="434"/>
      <c r="B99" s="434"/>
      <c r="C99" s="434"/>
      <c r="D99" s="434"/>
      <c r="E99" s="434"/>
      <c r="F99" s="434"/>
      <c r="G99" s="434"/>
      <c r="H99" s="434"/>
      <c r="I99" s="434"/>
      <c r="J99" s="434"/>
      <c r="K99" s="434"/>
      <c r="L99" s="434"/>
      <c r="M99" s="434"/>
      <c r="N99" s="434"/>
      <c r="O99" s="434"/>
      <c r="P99" s="434"/>
      <c r="Q99" s="434"/>
      <c r="R99" s="434"/>
      <c r="S99" s="434"/>
      <c r="T99" s="434"/>
      <c r="U99" s="434"/>
    </row>
    <row r="100" spans="1:21" s="466" customFormat="1" ht="13.8" customHeight="1" x14ac:dyDescent="0.25">
      <c r="A100" s="434"/>
      <c r="B100" s="434"/>
      <c r="C100" s="434"/>
      <c r="D100" s="434"/>
      <c r="E100" s="434"/>
      <c r="F100" s="434"/>
      <c r="G100" s="434"/>
      <c r="H100" s="434"/>
      <c r="I100" s="434"/>
      <c r="J100" s="434"/>
      <c r="K100" s="434"/>
      <c r="L100" s="434"/>
      <c r="M100" s="434"/>
      <c r="N100" s="434"/>
      <c r="O100" s="434"/>
      <c r="P100" s="434"/>
      <c r="Q100" s="434"/>
      <c r="R100" s="434"/>
      <c r="S100" s="434"/>
      <c r="T100" s="434"/>
      <c r="U100" s="434"/>
    </row>
    <row r="101" spans="1:21" s="466" customFormat="1" ht="13.8" customHeight="1" x14ac:dyDescent="0.25">
      <c r="A101" s="434"/>
      <c r="B101" s="434"/>
      <c r="C101" s="434"/>
      <c r="D101" s="434"/>
      <c r="E101" s="434"/>
      <c r="F101" s="434"/>
      <c r="G101" s="434"/>
      <c r="H101" s="434"/>
      <c r="I101" s="434"/>
      <c r="J101" s="434"/>
      <c r="K101" s="434"/>
      <c r="L101" s="434"/>
      <c r="M101" s="434"/>
      <c r="N101" s="434"/>
      <c r="O101" s="434"/>
      <c r="P101" s="434"/>
      <c r="Q101" s="434"/>
      <c r="R101" s="434"/>
      <c r="S101" s="434"/>
      <c r="T101" s="434"/>
      <c r="U101" s="434"/>
    </row>
    <row r="102" spans="1:21" s="466" customFormat="1" ht="13.8" customHeight="1" x14ac:dyDescent="0.25">
      <c r="A102" s="434"/>
      <c r="B102" s="434"/>
      <c r="C102" s="434"/>
      <c r="D102" s="434"/>
      <c r="E102" s="434"/>
      <c r="F102" s="434"/>
      <c r="G102" s="434"/>
      <c r="H102" s="434"/>
      <c r="I102" s="434"/>
      <c r="J102" s="434"/>
      <c r="K102" s="434"/>
      <c r="L102" s="434"/>
      <c r="M102" s="434"/>
      <c r="N102" s="434"/>
      <c r="O102" s="434"/>
      <c r="P102" s="434"/>
      <c r="Q102" s="434"/>
      <c r="R102" s="434"/>
      <c r="S102" s="434"/>
      <c r="T102" s="434"/>
      <c r="U102" s="434"/>
    </row>
    <row r="103" spans="1:21" s="466" customFormat="1" ht="13.8" customHeight="1" x14ac:dyDescent="0.25">
      <c r="A103" s="434"/>
      <c r="B103" s="434"/>
      <c r="C103" s="434"/>
      <c r="D103" s="434"/>
      <c r="E103" s="434"/>
      <c r="F103" s="434"/>
      <c r="G103" s="434"/>
      <c r="H103" s="434"/>
      <c r="I103" s="434"/>
      <c r="J103" s="434"/>
      <c r="K103" s="434"/>
      <c r="L103" s="434"/>
      <c r="M103" s="434"/>
      <c r="N103" s="434"/>
      <c r="O103" s="434"/>
      <c r="P103" s="434"/>
      <c r="Q103" s="434"/>
      <c r="R103" s="434"/>
      <c r="S103" s="434"/>
      <c r="T103" s="434"/>
      <c r="U103" s="434"/>
    </row>
    <row r="104" spans="1:21" x14ac:dyDescent="0.25">
      <c r="A104" s="444"/>
      <c r="B104" s="485" t="s">
        <v>207</v>
      </c>
      <c r="C104" s="485"/>
      <c r="D104" s="485"/>
      <c r="E104" s="485"/>
      <c r="F104" s="485"/>
      <c r="G104" s="485"/>
      <c r="H104" s="485"/>
      <c r="I104" s="485"/>
      <c r="J104" s="485"/>
      <c r="K104" s="485"/>
      <c r="L104" s="485"/>
      <c r="M104" s="485"/>
      <c r="N104" s="485"/>
      <c r="O104" s="485"/>
      <c r="P104" s="485"/>
      <c r="Q104" s="485"/>
      <c r="R104" s="485"/>
      <c r="S104" s="485"/>
      <c r="T104" s="485"/>
      <c r="U104" s="485"/>
    </row>
    <row r="105" spans="1:21" x14ac:dyDescent="0.25">
      <c r="A105" s="444"/>
      <c r="B105" s="486" t="s">
        <v>208</v>
      </c>
      <c r="C105" s="486"/>
      <c r="D105" s="486"/>
      <c r="E105" s="486"/>
      <c r="F105" s="486"/>
      <c r="G105" s="486"/>
      <c r="H105" s="486"/>
      <c r="I105" s="486"/>
      <c r="J105" s="486"/>
      <c r="K105" s="486"/>
      <c r="L105" s="486"/>
      <c r="M105" s="486"/>
      <c r="N105" s="486"/>
      <c r="O105" s="486"/>
      <c r="P105" s="486"/>
      <c r="Q105" s="486"/>
      <c r="R105" s="486"/>
      <c r="S105" s="486"/>
      <c r="T105" s="486"/>
      <c r="U105" s="486"/>
    </row>
    <row r="106" spans="1:21" x14ac:dyDescent="0.25">
      <c r="A106" s="444"/>
      <c r="B106" s="444"/>
      <c r="C106" s="444"/>
      <c r="D106" s="444"/>
      <c r="E106" s="444"/>
      <c r="F106" s="444"/>
      <c r="G106" s="444"/>
      <c r="H106" s="444"/>
      <c r="I106" s="444"/>
      <c r="J106" s="444"/>
      <c r="K106" s="444"/>
      <c r="L106" s="444"/>
      <c r="M106" s="444"/>
      <c r="N106" s="444"/>
      <c r="O106" s="444"/>
      <c r="P106" s="444"/>
      <c r="Q106" s="444"/>
      <c r="R106" s="444"/>
      <c r="S106" s="444"/>
      <c r="T106" s="444"/>
      <c r="U106" s="444"/>
    </row>
    <row r="107" spans="1:21" x14ac:dyDescent="0.25">
      <c r="A107" s="444"/>
      <c r="B107" s="444"/>
      <c r="C107" s="444"/>
      <c r="D107" s="444"/>
      <c r="E107" s="444"/>
      <c r="F107" s="444"/>
      <c r="G107" s="444"/>
      <c r="H107" s="444"/>
      <c r="I107" s="444"/>
      <c r="J107" s="444"/>
      <c r="K107" s="444"/>
      <c r="L107" s="444"/>
      <c r="M107" s="444"/>
      <c r="N107" s="444"/>
      <c r="O107" s="444"/>
      <c r="P107" s="444"/>
      <c r="Q107" s="444"/>
      <c r="R107" s="444"/>
      <c r="S107" s="444"/>
      <c r="T107" s="444"/>
      <c r="U107" s="444"/>
    </row>
    <row r="108" spans="1:21" x14ac:dyDescent="0.25">
      <c r="A108" s="444"/>
      <c r="B108" s="482" t="s">
        <v>209</v>
      </c>
      <c r="C108" s="482"/>
      <c r="D108" s="482"/>
      <c r="E108" s="482"/>
      <c r="F108" s="482"/>
      <c r="G108" s="482"/>
      <c r="H108" s="482"/>
      <c r="I108" s="482"/>
      <c r="J108" s="482"/>
      <c r="K108" s="482"/>
      <c r="L108" s="482"/>
      <c r="M108" s="482"/>
      <c r="N108" s="482"/>
      <c r="O108" s="482"/>
      <c r="P108" s="482"/>
      <c r="Q108" s="482"/>
      <c r="R108" s="482"/>
      <c r="S108" s="482"/>
      <c r="T108" s="482"/>
      <c r="U108" s="482"/>
    </row>
    <row r="109" spans="1:21" x14ac:dyDescent="0.25">
      <c r="A109" s="444"/>
      <c r="B109" s="482"/>
      <c r="C109" s="482"/>
      <c r="D109" s="482"/>
      <c r="E109" s="482"/>
      <c r="F109" s="482"/>
      <c r="G109" s="482"/>
      <c r="H109" s="482"/>
      <c r="I109" s="482"/>
      <c r="J109" s="482"/>
      <c r="K109" s="482"/>
      <c r="L109" s="482"/>
      <c r="M109" s="482"/>
      <c r="N109" s="482"/>
      <c r="O109" s="482"/>
      <c r="P109" s="482"/>
      <c r="Q109" s="482"/>
      <c r="R109" s="482"/>
      <c r="S109" s="482"/>
      <c r="T109" s="482"/>
      <c r="U109" s="482"/>
    </row>
    <row r="110" spans="1:21" x14ac:dyDescent="0.25">
      <c r="A110" s="444"/>
      <c r="B110" s="482"/>
      <c r="C110" s="482"/>
      <c r="D110" s="482"/>
      <c r="E110" s="482"/>
      <c r="F110" s="482"/>
      <c r="G110" s="482"/>
      <c r="H110" s="482"/>
      <c r="I110" s="482"/>
      <c r="J110" s="482"/>
      <c r="K110" s="482"/>
      <c r="L110" s="482"/>
      <c r="M110" s="482"/>
      <c r="N110" s="482"/>
      <c r="O110" s="482"/>
      <c r="P110" s="482"/>
      <c r="Q110" s="482"/>
      <c r="R110" s="482"/>
      <c r="S110" s="482"/>
      <c r="T110" s="482"/>
      <c r="U110" s="482"/>
    </row>
  </sheetData>
  <sheetProtection algorithmName="SHA-512" hashValue="6HzHHN5/jbpsFkHfOM6mFrkAiT18tPI3enwXY8MV7vSGC+xrVk6G3rrCjchMq/8sFrFYOK3XQTydZpckzhwByg==" saltValue="0nPR/YJWKMg8XLmCLXVhMQ==" spinCount="100000" sheet="1" objects="1" scenarios="1" selectLockedCells="1"/>
  <mergeCells count="33">
    <mergeCell ref="B10:U10"/>
    <mergeCell ref="A3:U3"/>
    <mergeCell ref="A5:U5"/>
    <mergeCell ref="A6:U6"/>
    <mergeCell ref="A7:U7"/>
    <mergeCell ref="A8:U8"/>
    <mergeCell ref="B13:U13"/>
    <mergeCell ref="L24:M28"/>
    <mergeCell ref="B24:C28"/>
    <mergeCell ref="G25:I27"/>
    <mergeCell ref="J25:K27"/>
    <mergeCell ref="E24:F27"/>
    <mergeCell ref="J16:M17"/>
    <mergeCell ref="N20:Q22"/>
    <mergeCell ref="C73:U73"/>
    <mergeCell ref="B29:S29"/>
    <mergeCell ref="B30:S30"/>
    <mergeCell ref="B40:U40"/>
    <mergeCell ref="B41:U41"/>
    <mergeCell ref="B42:U42"/>
    <mergeCell ref="B67:U67"/>
    <mergeCell ref="C68:U68"/>
    <mergeCell ref="C69:U69"/>
    <mergeCell ref="C70:U70"/>
    <mergeCell ref="C71:U71"/>
    <mergeCell ref="C72:U72"/>
    <mergeCell ref="B108:U110"/>
    <mergeCell ref="C74:U74"/>
    <mergeCell ref="C75:U75"/>
    <mergeCell ref="C76:U76"/>
    <mergeCell ref="C77:U77"/>
    <mergeCell ref="B104:U104"/>
    <mergeCell ref="B105:U105"/>
  </mergeCells>
  <printOptions horizontalCentered="1"/>
  <pageMargins left="0" right="0" top="0.39370078740157483" bottom="0.39370078740157483" header="0.31496062992125984" footer="0.31496062992125984"/>
  <pageSetup paperSize="9" scale="5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15"/>
  <dimension ref="A1:Z314"/>
  <sheetViews>
    <sheetView showGridLines="0" view="pageBreakPreview" zoomScale="130" zoomScaleNormal="100" zoomScaleSheetLayoutView="130" workbookViewId="0">
      <pane ySplit="14" topLeftCell="A15" activePane="bottomLeft" state="frozen"/>
      <selection pane="bottomLeft" activeCell="Q11" sqref="Q11:T12"/>
    </sheetView>
  </sheetViews>
  <sheetFormatPr defaultColWidth="9.109375" defaultRowHeight="13.8" x14ac:dyDescent="0.3"/>
  <cols>
    <col min="1" max="1" width="3.6640625" style="232" customWidth="1"/>
    <col min="2" max="2" width="26.33203125" style="234" customWidth="1"/>
    <col min="3" max="3" width="27.88671875" style="234" customWidth="1"/>
    <col min="4" max="4" width="12.109375" style="234" bestFit="1" customWidth="1"/>
    <col min="5" max="5" width="10.6640625" style="234" bestFit="1" customWidth="1"/>
    <col min="6" max="6" width="7.44140625" style="233" bestFit="1" customWidth="1"/>
    <col min="7" max="12" width="7.109375" style="233" customWidth="1"/>
    <col min="13" max="13" width="4.44140625" style="233" customWidth="1"/>
    <col min="14" max="14" width="6.88671875" style="233" customWidth="1"/>
    <col min="15" max="15" width="4.44140625" style="233" customWidth="1"/>
    <col min="16" max="16" width="6.88671875" style="233" customWidth="1"/>
    <col min="17" max="17" width="4.44140625" style="233" customWidth="1"/>
    <col min="18" max="18" width="6.88671875" style="233" customWidth="1"/>
    <col min="19" max="19" width="8.88671875" style="233" bestFit="1" customWidth="1"/>
    <col min="20" max="20" width="7.44140625" style="233" bestFit="1" customWidth="1"/>
    <col min="21" max="21" width="6.33203125" style="249" hidden="1" customWidth="1"/>
    <col min="22" max="22" width="12.5546875" style="249" hidden="1" customWidth="1"/>
    <col min="23" max="23" width="10.33203125" style="249" hidden="1" customWidth="1"/>
    <col min="24" max="24" width="10.33203125" style="233" hidden="1" customWidth="1"/>
    <col min="25" max="25" width="8.109375" style="262" hidden="1" customWidth="1"/>
    <col min="26" max="26" width="9.109375" style="233" bestFit="1" customWidth="1"/>
    <col min="27" max="16384" width="9.109375" style="233"/>
  </cols>
  <sheetData>
    <row r="1" spans="1:26" ht="38.4" customHeight="1" x14ac:dyDescent="0.3">
      <c r="A1" s="233"/>
      <c r="B1" s="232"/>
      <c r="C1" s="233"/>
      <c r="F1" s="234"/>
      <c r="G1" s="232"/>
      <c r="H1" s="232"/>
      <c r="J1" s="234"/>
      <c r="K1" s="231"/>
      <c r="U1" s="233"/>
      <c r="V1" s="233"/>
      <c r="W1" s="233"/>
      <c r="Y1" s="233"/>
    </row>
    <row r="2" spans="1:26" ht="15" customHeight="1" x14ac:dyDescent="0.3">
      <c r="A2" s="594" t="s">
        <v>214</v>
      </c>
      <c r="B2" s="594"/>
      <c r="C2" s="594"/>
      <c r="D2" s="594"/>
      <c r="E2" s="594"/>
      <c r="F2" s="594"/>
      <c r="G2" s="594"/>
      <c r="H2" s="594"/>
      <c r="I2" s="594"/>
      <c r="J2" s="594"/>
      <c r="K2" s="594"/>
      <c r="L2" s="594"/>
      <c r="M2" s="594"/>
      <c r="N2" s="594"/>
      <c r="O2" s="594"/>
      <c r="P2" s="594"/>
      <c r="Q2" s="594"/>
      <c r="R2" s="594"/>
      <c r="S2" s="594"/>
      <c r="T2" s="594"/>
      <c r="U2" s="594"/>
      <c r="V2" s="594"/>
      <c r="W2" s="594"/>
      <c r="X2" s="594"/>
      <c r="Y2" s="594"/>
      <c r="Z2" s="594"/>
    </row>
    <row r="3" spans="1:26" ht="15" customHeight="1" x14ac:dyDescent="0.3">
      <c r="A3" s="594"/>
      <c r="B3" s="594"/>
      <c r="C3" s="594"/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594"/>
      <c r="O3" s="594"/>
      <c r="P3" s="594"/>
      <c r="Q3" s="594"/>
      <c r="R3" s="594"/>
      <c r="S3" s="594"/>
      <c r="T3" s="594"/>
      <c r="U3" s="594"/>
      <c r="V3" s="594"/>
      <c r="W3" s="594"/>
      <c r="X3" s="594"/>
      <c r="Y3" s="594"/>
      <c r="Z3" s="594"/>
    </row>
    <row r="4" spans="1:26" ht="15" customHeight="1" x14ac:dyDescent="0.3">
      <c r="A4" s="594"/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  <c r="S4" s="594"/>
      <c r="T4" s="594"/>
      <c r="U4" s="594"/>
      <c r="V4" s="594"/>
      <c r="W4" s="594"/>
      <c r="X4" s="594"/>
      <c r="Y4" s="594"/>
      <c r="Z4" s="594"/>
    </row>
    <row r="5" spans="1:26" ht="35.4" customHeight="1" x14ac:dyDescent="0.3">
      <c r="A5" s="596" t="str">
        <f>IF(menú!J3="","",menú!J3)</f>
        <v/>
      </c>
      <c r="B5" s="596"/>
      <c r="C5" s="596"/>
      <c r="D5" s="596"/>
      <c r="E5" s="596"/>
      <c r="F5" s="596"/>
      <c r="G5" s="596"/>
      <c r="H5" s="596"/>
      <c r="I5" s="596"/>
      <c r="J5" s="596"/>
      <c r="K5" s="596"/>
      <c r="L5" s="596"/>
      <c r="M5" s="596"/>
      <c r="N5" s="596"/>
      <c r="O5" s="596"/>
      <c r="P5" s="596"/>
      <c r="Q5" s="596"/>
      <c r="R5" s="596"/>
      <c r="S5" s="596"/>
      <c r="T5" s="596"/>
      <c r="U5" s="596"/>
      <c r="V5" s="596"/>
      <c r="W5" s="596"/>
      <c r="X5" s="596"/>
      <c r="Y5" s="596"/>
      <c r="Z5" s="596"/>
    </row>
    <row r="6" spans="1:26" ht="15" customHeight="1" x14ac:dyDescent="0.3">
      <c r="A6" s="66"/>
      <c r="B6" s="449"/>
      <c r="C6" s="69"/>
      <c r="D6" s="69"/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561" t="str">
        <f>IF(menú!$C$3="","",menú!$C$3)</f>
        <v/>
      </c>
      <c r="R6" s="561"/>
      <c r="S6" s="561"/>
      <c r="T6" s="561"/>
      <c r="U6" s="561"/>
      <c r="V6" s="561"/>
      <c r="W6" s="561"/>
      <c r="X6" s="561"/>
      <c r="Y6" s="561"/>
      <c r="Z6" s="561"/>
    </row>
    <row r="7" spans="1:26" ht="21" customHeight="1" x14ac:dyDescent="0.3">
      <c r="A7" s="257" t="s">
        <v>29</v>
      </c>
      <c r="B7" s="258"/>
      <c r="C7" s="70"/>
      <c r="D7" s="70"/>
      <c r="E7" s="68"/>
      <c r="F7" s="68"/>
      <c r="G7" s="562" t="s">
        <v>86</v>
      </c>
      <c r="H7" s="563"/>
      <c r="I7" s="563"/>
      <c r="J7" s="563"/>
      <c r="K7" s="563"/>
      <c r="L7" s="563"/>
      <c r="M7" s="563"/>
      <c r="N7" s="563"/>
      <c r="O7" s="563"/>
      <c r="P7" s="563"/>
      <c r="Q7" s="563"/>
      <c r="R7" s="563"/>
      <c r="S7" s="563"/>
      <c r="T7" s="563"/>
      <c r="U7" s="563"/>
      <c r="V7" s="563"/>
      <c r="W7" s="563"/>
      <c r="X7" s="563"/>
      <c r="Y7" s="563"/>
      <c r="Z7" s="563"/>
    </row>
    <row r="8" spans="1:26" ht="21" customHeight="1" x14ac:dyDescent="0.2">
      <c r="A8" s="595" t="str">
        <f>IF(menú!$J$9="","",menú!$J$9)</f>
        <v>José Emanuel Rocha - 2011-2019 - 15jan</v>
      </c>
      <c r="B8" s="595"/>
      <c r="C8" s="456"/>
      <c r="D8" s="70"/>
      <c r="E8" s="68"/>
      <c r="F8" s="68"/>
      <c r="G8" s="564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</row>
    <row r="9" spans="1:26" s="249" customFormat="1" ht="3.6" customHeight="1" x14ac:dyDescent="0.3">
      <c r="A9" s="273"/>
      <c r="B9" s="259"/>
      <c r="C9" s="259"/>
      <c r="D9" s="259"/>
      <c r="E9" s="273"/>
      <c r="F9" s="273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3"/>
      <c r="U9" s="263"/>
      <c r="V9" s="263"/>
      <c r="W9" s="263"/>
      <c r="X9" s="273"/>
      <c r="Y9" s="273"/>
      <c r="Z9" s="273"/>
    </row>
    <row r="10" spans="1:26" ht="15" customHeight="1" x14ac:dyDescent="0.3">
      <c r="A10" s="566" t="s">
        <v>7</v>
      </c>
      <c r="B10" s="566" t="s">
        <v>8</v>
      </c>
      <c r="C10" s="566" t="s">
        <v>9</v>
      </c>
      <c r="D10" s="509" t="s">
        <v>72</v>
      </c>
      <c r="E10" s="509" t="s">
        <v>11</v>
      </c>
      <c r="F10" s="509" t="s">
        <v>13</v>
      </c>
      <c r="G10" s="534" t="str">
        <f>IF(G11="","","Juiz 1")</f>
        <v/>
      </c>
      <c r="H10" s="535"/>
      <c r="I10" s="583" t="str">
        <f>IF(I11="","","Juiz 2")</f>
        <v/>
      </c>
      <c r="J10" s="584"/>
      <c r="K10" s="534" t="str">
        <f>IF(K11="","","Juiz 3")</f>
        <v/>
      </c>
      <c r="L10" s="535"/>
      <c r="M10" s="583" t="str">
        <f>IF(M11="","","Juiz 4")</f>
        <v/>
      </c>
      <c r="N10" s="584"/>
      <c r="O10" s="534" t="str">
        <f>IF(O11="","","Juiz 5")</f>
        <v/>
      </c>
      <c r="P10" s="535"/>
      <c r="Q10" s="585" t="s">
        <v>87</v>
      </c>
      <c r="R10" s="586"/>
      <c r="S10" s="586"/>
      <c r="T10" s="587"/>
      <c r="U10" s="263"/>
      <c r="V10" s="263"/>
      <c r="W10" s="263">
        <f>COUNTIF(G10,"Juiz 1")+COUNTIF(I10,"Juiz 2")+COUNTIF(K10,"Juiz 3")+COUNTIF(M10,"Juiz 4")+COUNTIF(O10,"Juiz 5")</f>
        <v>0</v>
      </c>
      <c r="X10" s="254"/>
      <c r="Y10" s="273"/>
      <c r="Z10" s="536" t="s">
        <v>130</v>
      </c>
    </row>
    <row r="11" spans="1:26" ht="9.75" customHeight="1" x14ac:dyDescent="0.3">
      <c r="A11" s="566"/>
      <c r="B11" s="566"/>
      <c r="C11" s="566"/>
      <c r="D11" s="509"/>
      <c r="E11" s="509"/>
      <c r="F11" s="509"/>
      <c r="G11" s="567"/>
      <c r="H11" s="568"/>
      <c r="I11" s="571"/>
      <c r="J11" s="572"/>
      <c r="K11" s="567"/>
      <c r="L11" s="568"/>
      <c r="M11" s="575"/>
      <c r="N11" s="576"/>
      <c r="O11" s="579"/>
      <c r="P11" s="580"/>
      <c r="Q11" s="588"/>
      <c r="R11" s="589"/>
      <c r="S11" s="589"/>
      <c r="T11" s="590"/>
      <c r="U11" s="263"/>
      <c r="V11" s="263"/>
      <c r="W11" s="263"/>
      <c r="X11" s="254"/>
      <c r="Y11" s="273"/>
      <c r="Z11" s="537"/>
    </row>
    <row r="12" spans="1:26" s="231" customFormat="1" ht="9.75" customHeight="1" x14ac:dyDescent="0.3">
      <c r="A12" s="566"/>
      <c r="B12" s="566"/>
      <c r="C12" s="566"/>
      <c r="D12" s="509"/>
      <c r="E12" s="509"/>
      <c r="F12" s="509"/>
      <c r="G12" s="569"/>
      <c r="H12" s="570"/>
      <c r="I12" s="573"/>
      <c r="J12" s="574"/>
      <c r="K12" s="569"/>
      <c r="L12" s="570"/>
      <c r="M12" s="577"/>
      <c r="N12" s="578"/>
      <c r="O12" s="581"/>
      <c r="P12" s="582"/>
      <c r="Q12" s="591"/>
      <c r="R12" s="592"/>
      <c r="S12" s="592"/>
      <c r="T12" s="593"/>
      <c r="U12" s="264"/>
      <c r="V12" s="264"/>
      <c r="W12" s="264"/>
      <c r="X12" s="265"/>
      <c r="Y12" s="311"/>
      <c r="Z12" s="537"/>
    </row>
    <row r="13" spans="1:26" s="231" customFormat="1" ht="16.5" customHeight="1" x14ac:dyDescent="0.3">
      <c r="A13" s="566"/>
      <c r="B13" s="566"/>
      <c r="C13" s="566"/>
      <c r="D13" s="509"/>
      <c r="E13" s="509"/>
      <c r="F13" s="509"/>
      <c r="G13" s="545"/>
      <c r="H13" s="546"/>
      <c r="I13" s="543"/>
      <c r="J13" s="544"/>
      <c r="K13" s="545"/>
      <c r="L13" s="546"/>
      <c r="M13" s="547" t="str">
        <f>IFERROR(INDEX(#REF!,MATCH(M11,#REF!,0)),"")</f>
        <v/>
      </c>
      <c r="N13" s="548"/>
      <c r="O13" s="549" t="str">
        <f>IFERROR(INDEX(#REF!,MATCH(O11,#REF!,0)),"")</f>
        <v/>
      </c>
      <c r="P13" s="550"/>
      <c r="Q13" s="551" t="s">
        <v>89</v>
      </c>
      <c r="R13" s="552"/>
      <c r="S13" s="283" t="s">
        <v>131</v>
      </c>
      <c r="T13" s="337" t="s">
        <v>91</v>
      </c>
      <c r="U13" s="264"/>
      <c r="V13" s="264"/>
      <c r="W13" s="264"/>
      <c r="X13" s="265"/>
      <c r="Y13" s="253"/>
      <c r="Z13" s="538"/>
    </row>
    <row r="14" spans="1:26" s="249" customFormat="1" ht="3.75" customHeight="1" x14ac:dyDescent="0.3">
      <c r="A14" s="273"/>
      <c r="B14" s="259"/>
      <c r="C14" s="259"/>
      <c r="D14" s="259"/>
      <c r="E14" s="259"/>
      <c r="F14" s="273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53"/>
      <c r="U14" s="266"/>
      <c r="V14" s="266"/>
      <c r="W14" s="266"/>
      <c r="X14" s="235"/>
      <c r="Y14" s="253"/>
      <c r="Z14" s="273"/>
    </row>
    <row r="15" spans="1:26" s="249" customFormat="1" ht="21" customHeight="1" x14ac:dyDescent="0.3">
      <c r="A15" s="450" t="str">
        <f>IF('ordem de passagem'!B12="","",'ordem de passagem'!B12)</f>
        <v/>
      </c>
      <c r="B15" s="451" t="str">
        <f>IF('ordem de passagem'!C12="","",'ordem de passagem'!C12)</f>
        <v/>
      </c>
      <c r="C15" s="451" t="str">
        <f>IF('ordem de passagem'!D12="","",'ordem de passagem'!D12)</f>
        <v/>
      </c>
      <c r="D15" s="450" t="str">
        <f>IF('ordem de passagem'!H12="","",'ordem de passagem'!H12)</f>
        <v/>
      </c>
      <c r="E15" s="450" t="str">
        <f>IF('ordem de passagem'!F12="","",'ordem de passagem'!F12)</f>
        <v/>
      </c>
      <c r="F15" s="450" t="str">
        <f>IF('ordem de passagem'!G12="","",'ordem de passagem'!G12)</f>
        <v/>
      </c>
      <c r="G15" s="539"/>
      <c r="H15" s="540"/>
      <c r="I15" s="541"/>
      <c r="J15" s="542"/>
      <c r="K15" s="539"/>
      <c r="L15" s="540"/>
      <c r="M15" s="541"/>
      <c r="N15" s="542"/>
      <c r="O15" s="539"/>
      <c r="P15" s="540"/>
      <c r="Q15" s="557"/>
      <c r="R15" s="558"/>
      <c r="S15" s="260"/>
      <c r="T15" s="310"/>
      <c r="U15" s="266"/>
      <c r="V15" s="335" t="b">
        <f t="shared" ref="V15:V46" si="0">IFERROR((IF($W$10=3,((G15+I15+K15)/3),IF($W$10=5,((G15+I15+K15+M15+O15)-MAX(G15,I15,K15,M15,O15)-MIN(G15,I15,K15,M15,O15))/3))),"")</f>
        <v>0</v>
      </c>
      <c r="W15" s="266"/>
      <c r="X15" s="284">
        <f t="shared" ref="X15:X46" si="1">IFERROR((IF($W$10=3,((G15+I15+K15)/3)+S15-T15,IF($W$10=5,((G15+I15+K15+M15+O15)-MAX(G15,I15,K15,M15,O15,O15)-MIN(G15,I15,K15,M15,O15))/3)+S15-T15)),"")</f>
        <v>0</v>
      </c>
      <c r="Y15" s="284">
        <f>IF($W$8=4,"",X15)</f>
        <v>0</v>
      </c>
      <c r="Z15" s="309">
        <f t="shared" ref="Z15:Z17" si="2">IF(A15="falta","",Y15)</f>
        <v>0</v>
      </c>
    </row>
    <row r="16" spans="1:26" s="236" customFormat="1" ht="21" customHeight="1" x14ac:dyDescent="0.3">
      <c r="A16" s="450" t="str">
        <f>IF('ordem de passagem'!B13="","",'ordem de passagem'!B13)</f>
        <v/>
      </c>
      <c r="B16" s="451" t="str">
        <f>IF('ordem de passagem'!C13="","",'ordem de passagem'!C13)</f>
        <v/>
      </c>
      <c r="C16" s="451" t="str">
        <f>IF('ordem de passagem'!D13="","",'ordem de passagem'!D13)</f>
        <v/>
      </c>
      <c r="D16" s="450" t="str">
        <f>IF('ordem de passagem'!H13="","",'ordem de passagem'!H13)</f>
        <v/>
      </c>
      <c r="E16" s="450" t="str">
        <f>IF('ordem de passagem'!F13="","",'ordem de passagem'!F13)</f>
        <v/>
      </c>
      <c r="F16" s="450" t="str">
        <f>IF('ordem de passagem'!G13="","",'ordem de passagem'!G13)</f>
        <v/>
      </c>
      <c r="G16" s="539"/>
      <c r="H16" s="540"/>
      <c r="I16" s="541"/>
      <c r="J16" s="542"/>
      <c r="K16" s="539"/>
      <c r="L16" s="540"/>
      <c r="M16" s="541"/>
      <c r="N16" s="542"/>
      <c r="O16" s="539"/>
      <c r="P16" s="540"/>
      <c r="Q16" s="557"/>
      <c r="R16" s="558"/>
      <c r="S16" s="260"/>
      <c r="T16" s="310"/>
      <c r="U16" s="266"/>
      <c r="V16" s="335" t="b">
        <f t="shared" si="0"/>
        <v>0</v>
      </c>
      <c r="W16" s="266"/>
      <c r="X16" s="284">
        <f t="shared" si="1"/>
        <v>0</v>
      </c>
      <c r="Y16" s="284">
        <f t="shared" ref="Y16:Y79" si="3">IF($W$8=4,"",X16)</f>
        <v>0</v>
      </c>
      <c r="Z16" s="309">
        <f t="shared" si="2"/>
        <v>0</v>
      </c>
    </row>
    <row r="17" spans="1:26" s="236" customFormat="1" ht="21" customHeight="1" x14ac:dyDescent="0.3">
      <c r="A17" s="450" t="str">
        <f>IF('ordem de passagem'!B14="","",'ordem de passagem'!B14)</f>
        <v/>
      </c>
      <c r="B17" s="451" t="str">
        <f>IF('ordem de passagem'!C14="","",'ordem de passagem'!C14)</f>
        <v/>
      </c>
      <c r="C17" s="451" t="str">
        <f>IF('ordem de passagem'!D14="","",'ordem de passagem'!D14)</f>
        <v/>
      </c>
      <c r="D17" s="450" t="str">
        <f>IF('ordem de passagem'!H14="","",'ordem de passagem'!H14)</f>
        <v/>
      </c>
      <c r="E17" s="450" t="str">
        <f>IF('ordem de passagem'!F14="","",'ordem de passagem'!F14)</f>
        <v/>
      </c>
      <c r="F17" s="450" t="str">
        <f>IF('ordem de passagem'!G14="","",'ordem de passagem'!G14)</f>
        <v/>
      </c>
      <c r="G17" s="539"/>
      <c r="H17" s="540"/>
      <c r="I17" s="541"/>
      <c r="J17" s="542"/>
      <c r="K17" s="539"/>
      <c r="L17" s="540"/>
      <c r="M17" s="541"/>
      <c r="N17" s="542"/>
      <c r="O17" s="539"/>
      <c r="P17" s="540"/>
      <c r="Q17" s="557"/>
      <c r="R17" s="558"/>
      <c r="S17" s="260"/>
      <c r="T17" s="310"/>
      <c r="U17" s="266"/>
      <c r="V17" s="335" t="b">
        <f t="shared" si="0"/>
        <v>0</v>
      </c>
      <c r="W17" s="266"/>
      <c r="X17" s="284">
        <f t="shared" si="1"/>
        <v>0</v>
      </c>
      <c r="Y17" s="284">
        <f t="shared" si="3"/>
        <v>0</v>
      </c>
      <c r="Z17" s="309">
        <f t="shared" si="2"/>
        <v>0</v>
      </c>
    </row>
    <row r="18" spans="1:26" s="236" customFormat="1" ht="21" customHeight="1" x14ac:dyDescent="0.3">
      <c r="A18" s="450" t="str">
        <f>IF('ordem de passagem'!B15="","",'ordem de passagem'!B15)</f>
        <v/>
      </c>
      <c r="B18" s="451" t="str">
        <f>IF('ordem de passagem'!C15="","",'ordem de passagem'!C15)</f>
        <v/>
      </c>
      <c r="C18" s="451" t="str">
        <f>IF('ordem de passagem'!D15="","",'ordem de passagem'!D15)</f>
        <v/>
      </c>
      <c r="D18" s="450" t="str">
        <f>IF('ordem de passagem'!H15="","",'ordem de passagem'!H15)</f>
        <v/>
      </c>
      <c r="E18" s="450" t="str">
        <f>IF('ordem de passagem'!F15="","",'ordem de passagem'!F15)</f>
        <v/>
      </c>
      <c r="F18" s="450" t="str">
        <f>IF('ordem de passagem'!G15="","",'ordem de passagem'!G15)</f>
        <v/>
      </c>
      <c r="G18" s="539"/>
      <c r="H18" s="540"/>
      <c r="I18" s="541"/>
      <c r="J18" s="542"/>
      <c r="K18" s="539"/>
      <c r="L18" s="540"/>
      <c r="M18" s="541"/>
      <c r="N18" s="542"/>
      <c r="O18" s="539"/>
      <c r="P18" s="540"/>
      <c r="Q18" s="557"/>
      <c r="R18" s="558"/>
      <c r="S18" s="260"/>
      <c r="T18" s="310"/>
      <c r="U18" s="266"/>
      <c r="V18" s="335" t="b">
        <f t="shared" si="0"/>
        <v>0</v>
      </c>
      <c r="W18" s="266"/>
      <c r="X18" s="284">
        <f t="shared" si="1"/>
        <v>0</v>
      </c>
      <c r="Y18" s="284">
        <f t="shared" si="3"/>
        <v>0</v>
      </c>
      <c r="Z18" s="309">
        <f>IF(A18="falta","",Y18)</f>
        <v>0</v>
      </c>
    </row>
    <row r="19" spans="1:26" s="236" customFormat="1" ht="21" customHeight="1" x14ac:dyDescent="0.3">
      <c r="A19" s="450" t="str">
        <f>IF('ordem de passagem'!B16="","",'ordem de passagem'!B16)</f>
        <v/>
      </c>
      <c r="B19" s="451" t="str">
        <f>IF('ordem de passagem'!C16="","",'ordem de passagem'!C16)</f>
        <v/>
      </c>
      <c r="C19" s="451" t="str">
        <f>IF('ordem de passagem'!D16="","",'ordem de passagem'!D16)</f>
        <v/>
      </c>
      <c r="D19" s="450" t="str">
        <f>IF('ordem de passagem'!H16="","",'ordem de passagem'!H16)</f>
        <v/>
      </c>
      <c r="E19" s="450" t="str">
        <f>IF('ordem de passagem'!F16="","",'ordem de passagem'!F16)</f>
        <v/>
      </c>
      <c r="F19" s="450" t="str">
        <f>IF('ordem de passagem'!G16="","",'ordem de passagem'!G16)</f>
        <v/>
      </c>
      <c r="G19" s="539"/>
      <c r="H19" s="540"/>
      <c r="I19" s="541"/>
      <c r="J19" s="542"/>
      <c r="K19" s="539"/>
      <c r="L19" s="540"/>
      <c r="M19" s="541"/>
      <c r="N19" s="542"/>
      <c r="O19" s="539"/>
      <c r="P19" s="540"/>
      <c r="Q19" s="557"/>
      <c r="R19" s="558"/>
      <c r="S19" s="260"/>
      <c r="T19" s="310"/>
      <c r="U19" s="266"/>
      <c r="V19" s="335" t="b">
        <f t="shared" si="0"/>
        <v>0</v>
      </c>
      <c r="W19" s="266"/>
      <c r="X19" s="284">
        <f t="shared" si="1"/>
        <v>0</v>
      </c>
      <c r="Y19" s="284">
        <f t="shared" si="3"/>
        <v>0</v>
      </c>
      <c r="Z19" s="309">
        <f t="shared" ref="Z19:Z82" si="4">IF(A19="falta","",Y19)</f>
        <v>0</v>
      </c>
    </row>
    <row r="20" spans="1:26" s="236" customFormat="1" ht="21" customHeight="1" x14ac:dyDescent="0.3">
      <c r="A20" s="450" t="str">
        <f>IF('ordem de passagem'!B17="","",'ordem de passagem'!B17)</f>
        <v/>
      </c>
      <c r="B20" s="451" t="str">
        <f>IF('ordem de passagem'!C17="","",'ordem de passagem'!C17)</f>
        <v/>
      </c>
      <c r="C20" s="451" t="str">
        <f>IF('ordem de passagem'!D17="","",'ordem de passagem'!D17)</f>
        <v/>
      </c>
      <c r="D20" s="450" t="str">
        <f>IF('ordem de passagem'!H17="","",'ordem de passagem'!H17)</f>
        <v/>
      </c>
      <c r="E20" s="450" t="str">
        <f>IF('ordem de passagem'!F17="","",'ordem de passagem'!F17)</f>
        <v/>
      </c>
      <c r="F20" s="450" t="str">
        <f>IF('ordem de passagem'!G17="","",'ordem de passagem'!G17)</f>
        <v/>
      </c>
      <c r="G20" s="539"/>
      <c r="H20" s="540"/>
      <c r="I20" s="541"/>
      <c r="J20" s="542"/>
      <c r="K20" s="539"/>
      <c r="L20" s="540"/>
      <c r="M20" s="541"/>
      <c r="N20" s="542"/>
      <c r="O20" s="539"/>
      <c r="P20" s="540"/>
      <c r="Q20" s="557"/>
      <c r="R20" s="558"/>
      <c r="S20" s="260"/>
      <c r="T20" s="310"/>
      <c r="U20" s="266"/>
      <c r="V20" s="335" t="b">
        <f t="shared" si="0"/>
        <v>0</v>
      </c>
      <c r="W20" s="266"/>
      <c r="X20" s="284">
        <f t="shared" si="1"/>
        <v>0</v>
      </c>
      <c r="Y20" s="284">
        <f t="shared" si="3"/>
        <v>0</v>
      </c>
      <c r="Z20" s="309">
        <f t="shared" si="4"/>
        <v>0</v>
      </c>
    </row>
    <row r="21" spans="1:26" s="236" customFormat="1" ht="21" customHeight="1" x14ac:dyDescent="0.3">
      <c r="A21" s="450" t="str">
        <f>IF('ordem de passagem'!B18="","",'ordem de passagem'!B18)</f>
        <v/>
      </c>
      <c r="B21" s="451" t="str">
        <f>IF('ordem de passagem'!C18="","",'ordem de passagem'!C18)</f>
        <v/>
      </c>
      <c r="C21" s="451" t="str">
        <f>IF('ordem de passagem'!D18="","",'ordem de passagem'!D18)</f>
        <v/>
      </c>
      <c r="D21" s="450" t="str">
        <f>IF('ordem de passagem'!H18="","",'ordem de passagem'!H18)</f>
        <v/>
      </c>
      <c r="E21" s="450" t="str">
        <f>IF('ordem de passagem'!F18="","",'ordem de passagem'!F18)</f>
        <v/>
      </c>
      <c r="F21" s="450" t="str">
        <f>IF('ordem de passagem'!G18="","",'ordem de passagem'!G18)</f>
        <v/>
      </c>
      <c r="G21" s="539"/>
      <c r="H21" s="540"/>
      <c r="I21" s="541"/>
      <c r="J21" s="542"/>
      <c r="K21" s="539"/>
      <c r="L21" s="540"/>
      <c r="M21" s="541"/>
      <c r="N21" s="542"/>
      <c r="O21" s="539"/>
      <c r="P21" s="540"/>
      <c r="Q21" s="557"/>
      <c r="R21" s="558"/>
      <c r="S21" s="260"/>
      <c r="T21" s="310"/>
      <c r="U21" s="266"/>
      <c r="V21" s="335" t="b">
        <f t="shared" si="0"/>
        <v>0</v>
      </c>
      <c r="W21" s="266"/>
      <c r="X21" s="284">
        <f t="shared" si="1"/>
        <v>0</v>
      </c>
      <c r="Y21" s="284">
        <f t="shared" si="3"/>
        <v>0</v>
      </c>
      <c r="Z21" s="309">
        <f t="shared" si="4"/>
        <v>0</v>
      </c>
    </row>
    <row r="22" spans="1:26" s="236" customFormat="1" ht="21" customHeight="1" x14ac:dyDescent="0.3">
      <c r="A22" s="450" t="str">
        <f>IF('ordem de passagem'!B19="","",'ordem de passagem'!B19)</f>
        <v/>
      </c>
      <c r="B22" s="451" t="str">
        <f>IF('ordem de passagem'!C19="","",'ordem de passagem'!C19)</f>
        <v/>
      </c>
      <c r="C22" s="451" t="str">
        <f>IF('ordem de passagem'!D19="","",'ordem de passagem'!D19)</f>
        <v/>
      </c>
      <c r="D22" s="450" t="str">
        <f>IF('ordem de passagem'!H19="","",'ordem de passagem'!H19)</f>
        <v/>
      </c>
      <c r="E22" s="450" t="str">
        <f>IF('ordem de passagem'!F19="","",'ordem de passagem'!F19)</f>
        <v/>
      </c>
      <c r="F22" s="450" t="str">
        <f>IF('ordem de passagem'!G19="","",'ordem de passagem'!G19)</f>
        <v/>
      </c>
      <c r="G22" s="539"/>
      <c r="H22" s="540"/>
      <c r="I22" s="541"/>
      <c r="J22" s="542"/>
      <c r="K22" s="539"/>
      <c r="L22" s="540"/>
      <c r="M22" s="541"/>
      <c r="N22" s="542"/>
      <c r="O22" s="539"/>
      <c r="P22" s="540"/>
      <c r="Q22" s="557"/>
      <c r="R22" s="558"/>
      <c r="S22" s="260"/>
      <c r="T22" s="310"/>
      <c r="U22" s="266"/>
      <c r="V22" s="335" t="b">
        <f t="shared" si="0"/>
        <v>0</v>
      </c>
      <c r="W22" s="266"/>
      <c r="X22" s="284">
        <f t="shared" si="1"/>
        <v>0</v>
      </c>
      <c r="Y22" s="284">
        <f t="shared" si="3"/>
        <v>0</v>
      </c>
      <c r="Z22" s="309">
        <f t="shared" si="4"/>
        <v>0</v>
      </c>
    </row>
    <row r="23" spans="1:26" s="236" customFormat="1" ht="21" customHeight="1" x14ac:dyDescent="0.3">
      <c r="A23" s="450" t="str">
        <f>IF('ordem de passagem'!B20="","",'ordem de passagem'!B20)</f>
        <v/>
      </c>
      <c r="B23" s="451" t="str">
        <f>IF('ordem de passagem'!C20="","",'ordem de passagem'!C20)</f>
        <v/>
      </c>
      <c r="C23" s="451" t="str">
        <f>IF('ordem de passagem'!D20="","",'ordem de passagem'!D20)</f>
        <v/>
      </c>
      <c r="D23" s="450" t="str">
        <f>IF('ordem de passagem'!H20="","",'ordem de passagem'!H20)</f>
        <v/>
      </c>
      <c r="E23" s="450" t="str">
        <f>IF('ordem de passagem'!F20="","",'ordem de passagem'!F20)</f>
        <v/>
      </c>
      <c r="F23" s="450" t="str">
        <f>IF('ordem de passagem'!G20="","",'ordem de passagem'!G20)</f>
        <v/>
      </c>
      <c r="G23" s="539"/>
      <c r="H23" s="540"/>
      <c r="I23" s="541"/>
      <c r="J23" s="542"/>
      <c r="K23" s="539"/>
      <c r="L23" s="540"/>
      <c r="M23" s="541"/>
      <c r="N23" s="542"/>
      <c r="O23" s="539"/>
      <c r="P23" s="540"/>
      <c r="Q23" s="557"/>
      <c r="R23" s="558"/>
      <c r="S23" s="260"/>
      <c r="T23" s="310"/>
      <c r="U23" s="266"/>
      <c r="V23" s="335" t="b">
        <f t="shared" si="0"/>
        <v>0</v>
      </c>
      <c r="W23" s="266"/>
      <c r="X23" s="284">
        <f t="shared" si="1"/>
        <v>0</v>
      </c>
      <c r="Y23" s="284">
        <f t="shared" si="3"/>
        <v>0</v>
      </c>
      <c r="Z23" s="309">
        <f t="shared" si="4"/>
        <v>0</v>
      </c>
    </row>
    <row r="24" spans="1:26" s="236" customFormat="1" ht="21" customHeight="1" x14ac:dyDescent="0.3">
      <c r="A24" s="450" t="str">
        <f>IF('ordem de passagem'!B21="","",'ordem de passagem'!B21)</f>
        <v/>
      </c>
      <c r="B24" s="451" t="str">
        <f>IF('ordem de passagem'!C21="","",'ordem de passagem'!C21)</f>
        <v/>
      </c>
      <c r="C24" s="451" t="str">
        <f>IF('ordem de passagem'!D21="","",'ordem de passagem'!D21)</f>
        <v/>
      </c>
      <c r="D24" s="450" t="str">
        <f>IF('ordem de passagem'!H21="","",'ordem de passagem'!H21)</f>
        <v/>
      </c>
      <c r="E24" s="450" t="str">
        <f>IF('ordem de passagem'!F21="","",'ordem de passagem'!F21)</f>
        <v/>
      </c>
      <c r="F24" s="450" t="str">
        <f>IF('ordem de passagem'!G21="","",'ordem de passagem'!G21)</f>
        <v/>
      </c>
      <c r="G24" s="539"/>
      <c r="H24" s="540"/>
      <c r="I24" s="541"/>
      <c r="J24" s="542"/>
      <c r="K24" s="539"/>
      <c r="L24" s="540"/>
      <c r="M24" s="541"/>
      <c r="N24" s="542"/>
      <c r="O24" s="539"/>
      <c r="P24" s="540"/>
      <c r="Q24" s="557"/>
      <c r="R24" s="558"/>
      <c r="S24" s="260"/>
      <c r="T24" s="310"/>
      <c r="U24" s="266"/>
      <c r="V24" s="335" t="b">
        <f t="shared" si="0"/>
        <v>0</v>
      </c>
      <c r="W24" s="266"/>
      <c r="X24" s="284">
        <f t="shared" si="1"/>
        <v>0</v>
      </c>
      <c r="Y24" s="284">
        <f>IF($W$8=4,"",X24)</f>
        <v>0</v>
      </c>
      <c r="Z24" s="309">
        <f t="shared" si="4"/>
        <v>0</v>
      </c>
    </row>
    <row r="25" spans="1:26" s="236" customFormat="1" ht="21" customHeight="1" x14ac:dyDescent="0.3">
      <c r="A25" s="450" t="str">
        <f>IF('ordem de passagem'!B22="","",'ordem de passagem'!B22)</f>
        <v/>
      </c>
      <c r="B25" s="451" t="str">
        <f>IF('ordem de passagem'!C22="","",'ordem de passagem'!C22)</f>
        <v/>
      </c>
      <c r="C25" s="451" t="str">
        <f>IF('ordem de passagem'!D22="","",'ordem de passagem'!D22)</f>
        <v/>
      </c>
      <c r="D25" s="450" t="str">
        <f>IF('ordem de passagem'!H22="","",'ordem de passagem'!H22)</f>
        <v/>
      </c>
      <c r="E25" s="450" t="str">
        <f>IF('ordem de passagem'!F22="","",'ordem de passagem'!F22)</f>
        <v/>
      </c>
      <c r="F25" s="450" t="str">
        <f>IF('ordem de passagem'!G22="","",'ordem de passagem'!G22)</f>
        <v/>
      </c>
      <c r="G25" s="539"/>
      <c r="H25" s="540"/>
      <c r="I25" s="541"/>
      <c r="J25" s="542"/>
      <c r="K25" s="539"/>
      <c r="L25" s="540"/>
      <c r="M25" s="541"/>
      <c r="N25" s="542"/>
      <c r="O25" s="539"/>
      <c r="P25" s="540"/>
      <c r="Q25" s="557"/>
      <c r="R25" s="558"/>
      <c r="S25" s="260"/>
      <c r="T25" s="310"/>
      <c r="U25" s="266"/>
      <c r="V25" s="335" t="b">
        <f t="shared" si="0"/>
        <v>0</v>
      </c>
      <c r="W25" s="266"/>
      <c r="X25" s="284">
        <f t="shared" si="1"/>
        <v>0</v>
      </c>
      <c r="Y25" s="284">
        <f t="shared" si="3"/>
        <v>0</v>
      </c>
      <c r="Z25" s="309">
        <f t="shared" si="4"/>
        <v>0</v>
      </c>
    </row>
    <row r="26" spans="1:26" s="236" customFormat="1" ht="21" customHeight="1" x14ac:dyDescent="0.3">
      <c r="A26" s="450" t="str">
        <f>IF('ordem de passagem'!B23="","",'ordem de passagem'!B23)</f>
        <v/>
      </c>
      <c r="B26" s="451" t="str">
        <f>IF('ordem de passagem'!C23="","",'ordem de passagem'!C23)</f>
        <v/>
      </c>
      <c r="C26" s="451" t="str">
        <f>IF('ordem de passagem'!D23="","",'ordem de passagem'!D23)</f>
        <v/>
      </c>
      <c r="D26" s="450" t="str">
        <f>IF('ordem de passagem'!H23="","",'ordem de passagem'!H23)</f>
        <v/>
      </c>
      <c r="E26" s="450" t="str">
        <f>IF('ordem de passagem'!F23="","",'ordem de passagem'!F23)</f>
        <v/>
      </c>
      <c r="F26" s="450" t="str">
        <f>IF('ordem de passagem'!G23="","",'ordem de passagem'!G23)</f>
        <v/>
      </c>
      <c r="G26" s="539"/>
      <c r="H26" s="540"/>
      <c r="I26" s="541"/>
      <c r="J26" s="542"/>
      <c r="K26" s="539"/>
      <c r="L26" s="540"/>
      <c r="M26" s="541"/>
      <c r="N26" s="542"/>
      <c r="O26" s="539"/>
      <c r="P26" s="540"/>
      <c r="Q26" s="557"/>
      <c r="R26" s="558"/>
      <c r="S26" s="260"/>
      <c r="T26" s="310"/>
      <c r="U26" s="266"/>
      <c r="V26" s="335" t="b">
        <f t="shared" si="0"/>
        <v>0</v>
      </c>
      <c r="W26" s="266"/>
      <c r="X26" s="284">
        <f t="shared" si="1"/>
        <v>0</v>
      </c>
      <c r="Y26" s="284">
        <f t="shared" si="3"/>
        <v>0</v>
      </c>
      <c r="Z26" s="309">
        <f t="shared" si="4"/>
        <v>0</v>
      </c>
    </row>
    <row r="27" spans="1:26" s="236" customFormat="1" ht="21" customHeight="1" x14ac:dyDescent="0.3">
      <c r="A27" s="450" t="str">
        <f>IF('ordem de passagem'!B24="","",'ordem de passagem'!B24)</f>
        <v/>
      </c>
      <c r="B27" s="451" t="str">
        <f>IF('ordem de passagem'!C24="","",'ordem de passagem'!C24)</f>
        <v/>
      </c>
      <c r="C27" s="451" t="str">
        <f>IF('ordem de passagem'!D24="","",'ordem de passagem'!D24)</f>
        <v/>
      </c>
      <c r="D27" s="450" t="str">
        <f>IF('ordem de passagem'!H24="","",'ordem de passagem'!H24)</f>
        <v/>
      </c>
      <c r="E27" s="450" t="str">
        <f>IF('ordem de passagem'!F24="","",'ordem de passagem'!F24)</f>
        <v/>
      </c>
      <c r="F27" s="450" t="str">
        <f>IF('ordem de passagem'!G24="","",'ordem de passagem'!G24)</f>
        <v/>
      </c>
      <c r="G27" s="539"/>
      <c r="H27" s="540"/>
      <c r="I27" s="541"/>
      <c r="J27" s="542"/>
      <c r="K27" s="539"/>
      <c r="L27" s="540"/>
      <c r="M27" s="541"/>
      <c r="N27" s="542"/>
      <c r="O27" s="539"/>
      <c r="P27" s="540"/>
      <c r="Q27" s="557"/>
      <c r="R27" s="558"/>
      <c r="S27" s="260"/>
      <c r="T27" s="310"/>
      <c r="U27" s="266"/>
      <c r="V27" s="335" t="b">
        <f t="shared" si="0"/>
        <v>0</v>
      </c>
      <c r="W27" s="266"/>
      <c r="X27" s="284">
        <f t="shared" si="1"/>
        <v>0</v>
      </c>
      <c r="Y27" s="284">
        <f t="shared" si="3"/>
        <v>0</v>
      </c>
      <c r="Z27" s="309">
        <f t="shared" si="4"/>
        <v>0</v>
      </c>
    </row>
    <row r="28" spans="1:26" s="236" customFormat="1" ht="21" customHeight="1" x14ac:dyDescent="0.3">
      <c r="A28" s="450" t="str">
        <f>IF('ordem de passagem'!B25="","",'ordem de passagem'!B25)</f>
        <v/>
      </c>
      <c r="B28" s="451" t="str">
        <f>IF('ordem de passagem'!C25="","",'ordem de passagem'!C25)</f>
        <v/>
      </c>
      <c r="C28" s="451" t="str">
        <f>IF('ordem de passagem'!D25="","",'ordem de passagem'!D25)</f>
        <v/>
      </c>
      <c r="D28" s="450" t="str">
        <f>IF('ordem de passagem'!H25="","",'ordem de passagem'!H25)</f>
        <v/>
      </c>
      <c r="E28" s="450" t="str">
        <f>IF('ordem de passagem'!F25="","",'ordem de passagem'!F25)</f>
        <v/>
      </c>
      <c r="F28" s="450" t="str">
        <f>IF('ordem de passagem'!G25="","",'ordem de passagem'!G25)</f>
        <v/>
      </c>
      <c r="G28" s="539"/>
      <c r="H28" s="540"/>
      <c r="I28" s="541"/>
      <c r="J28" s="542"/>
      <c r="K28" s="539"/>
      <c r="L28" s="540"/>
      <c r="M28" s="541"/>
      <c r="N28" s="542"/>
      <c r="O28" s="539"/>
      <c r="P28" s="540"/>
      <c r="Q28" s="557"/>
      <c r="R28" s="558"/>
      <c r="S28" s="260"/>
      <c r="T28" s="310"/>
      <c r="U28" s="266"/>
      <c r="V28" s="335" t="b">
        <f t="shared" si="0"/>
        <v>0</v>
      </c>
      <c r="W28" s="266"/>
      <c r="X28" s="284">
        <f t="shared" si="1"/>
        <v>0</v>
      </c>
      <c r="Y28" s="284">
        <f t="shared" si="3"/>
        <v>0</v>
      </c>
      <c r="Z28" s="309">
        <f t="shared" si="4"/>
        <v>0</v>
      </c>
    </row>
    <row r="29" spans="1:26" s="236" customFormat="1" ht="21" customHeight="1" x14ac:dyDescent="0.3">
      <c r="A29" s="450" t="str">
        <f>IF('ordem de passagem'!B26="","",'ordem de passagem'!B26)</f>
        <v/>
      </c>
      <c r="B29" s="451" t="str">
        <f>IF('ordem de passagem'!C26="","",'ordem de passagem'!C26)</f>
        <v/>
      </c>
      <c r="C29" s="451" t="str">
        <f>IF('ordem de passagem'!D26="","",'ordem de passagem'!D26)</f>
        <v/>
      </c>
      <c r="D29" s="450" t="str">
        <f>IF('ordem de passagem'!H26="","",'ordem de passagem'!H26)</f>
        <v/>
      </c>
      <c r="E29" s="450" t="str">
        <f>IF('ordem de passagem'!F26="","",'ordem de passagem'!F26)</f>
        <v/>
      </c>
      <c r="F29" s="450" t="str">
        <f>IF('ordem de passagem'!G26="","",'ordem de passagem'!G26)</f>
        <v/>
      </c>
      <c r="G29" s="539"/>
      <c r="H29" s="540"/>
      <c r="I29" s="541"/>
      <c r="J29" s="542"/>
      <c r="K29" s="539"/>
      <c r="L29" s="540"/>
      <c r="M29" s="541"/>
      <c r="N29" s="542"/>
      <c r="O29" s="539"/>
      <c r="P29" s="540"/>
      <c r="Q29" s="557"/>
      <c r="R29" s="558"/>
      <c r="S29" s="260"/>
      <c r="T29" s="310"/>
      <c r="U29" s="266"/>
      <c r="V29" s="335" t="b">
        <f t="shared" si="0"/>
        <v>0</v>
      </c>
      <c r="W29" s="266"/>
      <c r="X29" s="284">
        <f t="shared" si="1"/>
        <v>0</v>
      </c>
      <c r="Y29" s="284">
        <f t="shared" si="3"/>
        <v>0</v>
      </c>
      <c r="Z29" s="309">
        <f t="shared" si="4"/>
        <v>0</v>
      </c>
    </row>
    <row r="30" spans="1:26" s="236" customFormat="1" ht="21" customHeight="1" x14ac:dyDescent="0.3">
      <c r="A30" s="450" t="str">
        <f>IF('ordem de passagem'!B27="","",'ordem de passagem'!B27)</f>
        <v/>
      </c>
      <c r="B30" s="451" t="str">
        <f>IF('ordem de passagem'!C27="","",'ordem de passagem'!C27)</f>
        <v/>
      </c>
      <c r="C30" s="451" t="str">
        <f>IF('ordem de passagem'!D27="","",'ordem de passagem'!D27)</f>
        <v/>
      </c>
      <c r="D30" s="450" t="str">
        <f>IF('ordem de passagem'!H27="","",'ordem de passagem'!H27)</f>
        <v/>
      </c>
      <c r="E30" s="450" t="str">
        <f>IF('ordem de passagem'!F27="","",'ordem de passagem'!F27)</f>
        <v/>
      </c>
      <c r="F30" s="450" t="str">
        <f>IF('ordem de passagem'!G27="","",'ordem de passagem'!G27)</f>
        <v/>
      </c>
      <c r="G30" s="539"/>
      <c r="H30" s="540"/>
      <c r="I30" s="541"/>
      <c r="J30" s="542"/>
      <c r="K30" s="539"/>
      <c r="L30" s="540"/>
      <c r="M30" s="541"/>
      <c r="N30" s="542"/>
      <c r="O30" s="539"/>
      <c r="P30" s="540"/>
      <c r="Q30" s="557"/>
      <c r="R30" s="558"/>
      <c r="S30" s="260"/>
      <c r="T30" s="310"/>
      <c r="U30" s="266"/>
      <c r="V30" s="335" t="b">
        <f t="shared" si="0"/>
        <v>0</v>
      </c>
      <c r="W30" s="266"/>
      <c r="X30" s="284">
        <f t="shared" si="1"/>
        <v>0</v>
      </c>
      <c r="Y30" s="284">
        <f t="shared" si="3"/>
        <v>0</v>
      </c>
      <c r="Z30" s="309">
        <f t="shared" si="4"/>
        <v>0</v>
      </c>
    </row>
    <row r="31" spans="1:26" s="236" customFormat="1" ht="21" customHeight="1" x14ac:dyDescent="0.3">
      <c r="A31" s="450" t="str">
        <f>IF('ordem de passagem'!B28="","",'ordem de passagem'!B28)</f>
        <v/>
      </c>
      <c r="B31" s="451" t="str">
        <f>IF('ordem de passagem'!C28="","",'ordem de passagem'!C28)</f>
        <v/>
      </c>
      <c r="C31" s="451" t="str">
        <f>IF('ordem de passagem'!D28="","",'ordem de passagem'!D28)</f>
        <v/>
      </c>
      <c r="D31" s="450" t="str">
        <f>IF('ordem de passagem'!H28="","",'ordem de passagem'!H28)</f>
        <v/>
      </c>
      <c r="E31" s="450" t="str">
        <f>IF('ordem de passagem'!F28="","",'ordem de passagem'!F28)</f>
        <v/>
      </c>
      <c r="F31" s="450" t="str">
        <f>IF('ordem de passagem'!G28="","",'ordem de passagem'!G28)</f>
        <v/>
      </c>
      <c r="G31" s="539"/>
      <c r="H31" s="540"/>
      <c r="I31" s="541"/>
      <c r="J31" s="542"/>
      <c r="K31" s="539"/>
      <c r="L31" s="540"/>
      <c r="M31" s="541"/>
      <c r="N31" s="542"/>
      <c r="O31" s="539"/>
      <c r="P31" s="540"/>
      <c r="Q31" s="557"/>
      <c r="R31" s="558"/>
      <c r="S31" s="260"/>
      <c r="T31" s="310"/>
      <c r="U31" s="266"/>
      <c r="V31" s="335" t="b">
        <f t="shared" si="0"/>
        <v>0</v>
      </c>
      <c r="W31" s="266"/>
      <c r="X31" s="284">
        <f t="shared" si="1"/>
        <v>0</v>
      </c>
      <c r="Y31" s="284">
        <f t="shared" si="3"/>
        <v>0</v>
      </c>
      <c r="Z31" s="309">
        <f t="shared" si="4"/>
        <v>0</v>
      </c>
    </row>
    <row r="32" spans="1:26" s="236" customFormat="1" ht="21" customHeight="1" x14ac:dyDescent="0.3">
      <c r="A32" s="450" t="str">
        <f>IF('ordem de passagem'!B29="","",'ordem de passagem'!B29)</f>
        <v/>
      </c>
      <c r="B32" s="451" t="str">
        <f>IF('ordem de passagem'!C29="","",'ordem de passagem'!C29)</f>
        <v/>
      </c>
      <c r="C32" s="451" t="str">
        <f>IF('ordem de passagem'!D29="","",'ordem de passagem'!D29)</f>
        <v/>
      </c>
      <c r="D32" s="450" t="str">
        <f>IF('ordem de passagem'!H29="","",'ordem de passagem'!H29)</f>
        <v/>
      </c>
      <c r="E32" s="450" t="str">
        <f>IF('ordem de passagem'!F29="","",'ordem de passagem'!F29)</f>
        <v/>
      </c>
      <c r="F32" s="450" t="str">
        <f>IF('ordem de passagem'!G29="","",'ordem de passagem'!G29)</f>
        <v/>
      </c>
      <c r="G32" s="539"/>
      <c r="H32" s="540"/>
      <c r="I32" s="541"/>
      <c r="J32" s="542"/>
      <c r="K32" s="539"/>
      <c r="L32" s="540"/>
      <c r="M32" s="541"/>
      <c r="N32" s="542"/>
      <c r="O32" s="539"/>
      <c r="P32" s="540"/>
      <c r="Q32" s="557"/>
      <c r="R32" s="558"/>
      <c r="S32" s="260"/>
      <c r="T32" s="310"/>
      <c r="U32" s="266"/>
      <c r="V32" s="335" t="b">
        <f t="shared" si="0"/>
        <v>0</v>
      </c>
      <c r="W32" s="266"/>
      <c r="X32" s="284">
        <f t="shared" si="1"/>
        <v>0</v>
      </c>
      <c r="Y32" s="284">
        <f t="shared" si="3"/>
        <v>0</v>
      </c>
      <c r="Z32" s="309">
        <f t="shared" si="4"/>
        <v>0</v>
      </c>
    </row>
    <row r="33" spans="1:26" s="236" customFormat="1" ht="21" customHeight="1" x14ac:dyDescent="0.3">
      <c r="A33" s="450" t="str">
        <f>IF('ordem de passagem'!B30="","",'ordem de passagem'!B30)</f>
        <v/>
      </c>
      <c r="B33" s="451" t="str">
        <f>IF('ordem de passagem'!C30="","",'ordem de passagem'!C30)</f>
        <v/>
      </c>
      <c r="C33" s="451" t="str">
        <f>IF('ordem de passagem'!D30="","",'ordem de passagem'!D30)</f>
        <v/>
      </c>
      <c r="D33" s="450" t="str">
        <f>IF('ordem de passagem'!H30="","",'ordem de passagem'!H30)</f>
        <v/>
      </c>
      <c r="E33" s="450" t="str">
        <f>IF('ordem de passagem'!F30="","",'ordem de passagem'!F30)</f>
        <v/>
      </c>
      <c r="F33" s="450" t="str">
        <f>IF('ordem de passagem'!G30="","",'ordem de passagem'!G30)</f>
        <v/>
      </c>
      <c r="G33" s="539"/>
      <c r="H33" s="540"/>
      <c r="I33" s="541"/>
      <c r="J33" s="542"/>
      <c r="K33" s="539"/>
      <c r="L33" s="540"/>
      <c r="M33" s="541"/>
      <c r="N33" s="542"/>
      <c r="O33" s="539"/>
      <c r="P33" s="540"/>
      <c r="Q33" s="557"/>
      <c r="R33" s="558"/>
      <c r="S33" s="260"/>
      <c r="T33" s="310"/>
      <c r="U33" s="266"/>
      <c r="V33" s="335" t="b">
        <f t="shared" si="0"/>
        <v>0</v>
      </c>
      <c r="W33" s="266"/>
      <c r="X33" s="284">
        <f t="shared" si="1"/>
        <v>0</v>
      </c>
      <c r="Y33" s="284">
        <f t="shared" si="3"/>
        <v>0</v>
      </c>
      <c r="Z33" s="309">
        <f t="shared" si="4"/>
        <v>0</v>
      </c>
    </row>
    <row r="34" spans="1:26" s="236" customFormat="1" ht="21" customHeight="1" x14ac:dyDescent="0.3">
      <c r="A34" s="450" t="str">
        <f>IF('ordem de passagem'!B31="","",'ordem de passagem'!B31)</f>
        <v/>
      </c>
      <c r="B34" s="451" t="str">
        <f>IF('ordem de passagem'!C31="","",'ordem de passagem'!C31)</f>
        <v/>
      </c>
      <c r="C34" s="451" t="str">
        <f>IF('ordem de passagem'!D31="","",'ordem de passagem'!D31)</f>
        <v/>
      </c>
      <c r="D34" s="450" t="str">
        <f>IF('ordem de passagem'!H31="","",'ordem de passagem'!H31)</f>
        <v/>
      </c>
      <c r="E34" s="450" t="str">
        <f>IF('ordem de passagem'!F31="","",'ordem de passagem'!F31)</f>
        <v/>
      </c>
      <c r="F34" s="450" t="str">
        <f>IF('ordem de passagem'!G31="","",'ordem de passagem'!G31)</f>
        <v/>
      </c>
      <c r="G34" s="539"/>
      <c r="H34" s="540"/>
      <c r="I34" s="541"/>
      <c r="J34" s="542"/>
      <c r="K34" s="539"/>
      <c r="L34" s="540"/>
      <c r="M34" s="541"/>
      <c r="N34" s="542"/>
      <c r="O34" s="539"/>
      <c r="P34" s="540"/>
      <c r="Q34" s="557"/>
      <c r="R34" s="558"/>
      <c r="S34" s="260"/>
      <c r="T34" s="310"/>
      <c r="U34" s="266"/>
      <c r="V34" s="335" t="b">
        <f t="shared" si="0"/>
        <v>0</v>
      </c>
      <c r="W34" s="266"/>
      <c r="X34" s="284">
        <f t="shared" si="1"/>
        <v>0</v>
      </c>
      <c r="Y34" s="284">
        <f t="shared" si="3"/>
        <v>0</v>
      </c>
      <c r="Z34" s="309">
        <f t="shared" si="4"/>
        <v>0</v>
      </c>
    </row>
    <row r="35" spans="1:26" s="236" customFormat="1" ht="21" customHeight="1" x14ac:dyDescent="0.3">
      <c r="A35" s="450" t="str">
        <f>IF('ordem de passagem'!B32="","",'ordem de passagem'!B32)</f>
        <v/>
      </c>
      <c r="B35" s="451" t="str">
        <f>IF('ordem de passagem'!C32="","",'ordem de passagem'!C32)</f>
        <v/>
      </c>
      <c r="C35" s="451" t="str">
        <f>IF('ordem de passagem'!D32="","",'ordem de passagem'!D32)</f>
        <v/>
      </c>
      <c r="D35" s="450" t="str">
        <f>IF('ordem de passagem'!H32="","",'ordem de passagem'!H32)</f>
        <v/>
      </c>
      <c r="E35" s="450" t="str">
        <f>IF('ordem de passagem'!F32="","",'ordem de passagem'!F32)</f>
        <v/>
      </c>
      <c r="F35" s="450" t="str">
        <f>IF('ordem de passagem'!G32="","",'ordem de passagem'!G32)</f>
        <v/>
      </c>
      <c r="G35" s="539"/>
      <c r="H35" s="540"/>
      <c r="I35" s="541"/>
      <c r="J35" s="542"/>
      <c r="K35" s="539"/>
      <c r="L35" s="540"/>
      <c r="M35" s="541"/>
      <c r="N35" s="542"/>
      <c r="O35" s="539"/>
      <c r="P35" s="540"/>
      <c r="Q35" s="557"/>
      <c r="R35" s="558"/>
      <c r="S35" s="260"/>
      <c r="T35" s="310"/>
      <c r="U35" s="266"/>
      <c r="V35" s="335" t="b">
        <f t="shared" si="0"/>
        <v>0</v>
      </c>
      <c r="W35" s="266"/>
      <c r="X35" s="284">
        <f t="shared" si="1"/>
        <v>0</v>
      </c>
      <c r="Y35" s="284">
        <f t="shared" si="3"/>
        <v>0</v>
      </c>
      <c r="Z35" s="309">
        <f t="shared" si="4"/>
        <v>0</v>
      </c>
    </row>
    <row r="36" spans="1:26" s="236" customFormat="1" ht="21" customHeight="1" x14ac:dyDescent="0.3">
      <c r="A36" s="450" t="str">
        <f>IF('ordem de passagem'!B33="","",'ordem de passagem'!B33)</f>
        <v/>
      </c>
      <c r="B36" s="451" t="str">
        <f>IF('ordem de passagem'!C33="","",'ordem de passagem'!C33)</f>
        <v/>
      </c>
      <c r="C36" s="451" t="str">
        <f>IF('ordem de passagem'!D33="","",'ordem de passagem'!D33)</f>
        <v/>
      </c>
      <c r="D36" s="450" t="str">
        <f>IF('ordem de passagem'!H33="","",'ordem de passagem'!H33)</f>
        <v/>
      </c>
      <c r="E36" s="450" t="str">
        <f>IF('ordem de passagem'!F33="","",'ordem de passagem'!F33)</f>
        <v/>
      </c>
      <c r="F36" s="450" t="str">
        <f>IF('ordem de passagem'!G33="","",'ordem de passagem'!G33)</f>
        <v/>
      </c>
      <c r="G36" s="539"/>
      <c r="H36" s="540"/>
      <c r="I36" s="541"/>
      <c r="J36" s="542"/>
      <c r="K36" s="539"/>
      <c r="L36" s="540"/>
      <c r="M36" s="541"/>
      <c r="N36" s="542"/>
      <c r="O36" s="539"/>
      <c r="P36" s="540"/>
      <c r="Q36" s="557"/>
      <c r="R36" s="558"/>
      <c r="S36" s="260"/>
      <c r="T36" s="310"/>
      <c r="U36" s="266"/>
      <c r="V36" s="335" t="b">
        <f t="shared" si="0"/>
        <v>0</v>
      </c>
      <c r="W36" s="266"/>
      <c r="X36" s="284">
        <f t="shared" si="1"/>
        <v>0</v>
      </c>
      <c r="Y36" s="284">
        <f t="shared" si="3"/>
        <v>0</v>
      </c>
      <c r="Z36" s="309">
        <f t="shared" si="4"/>
        <v>0</v>
      </c>
    </row>
    <row r="37" spans="1:26" s="236" customFormat="1" ht="21" customHeight="1" x14ac:dyDescent="0.3">
      <c r="A37" s="450" t="str">
        <f>IF('ordem de passagem'!B34="","",'ordem de passagem'!B34)</f>
        <v/>
      </c>
      <c r="B37" s="451" t="str">
        <f>IF('ordem de passagem'!C34="","",'ordem de passagem'!C34)</f>
        <v/>
      </c>
      <c r="C37" s="451" t="str">
        <f>IF('ordem de passagem'!D34="","",'ordem de passagem'!D34)</f>
        <v/>
      </c>
      <c r="D37" s="450" t="str">
        <f>IF('ordem de passagem'!H34="","",'ordem de passagem'!H34)</f>
        <v/>
      </c>
      <c r="E37" s="450" t="str">
        <f>IF('ordem de passagem'!F34="","",'ordem de passagem'!F34)</f>
        <v/>
      </c>
      <c r="F37" s="450" t="str">
        <f>IF('ordem de passagem'!G34="","",'ordem de passagem'!G34)</f>
        <v/>
      </c>
      <c r="G37" s="539"/>
      <c r="H37" s="540"/>
      <c r="I37" s="541"/>
      <c r="J37" s="542"/>
      <c r="K37" s="539"/>
      <c r="L37" s="540"/>
      <c r="M37" s="541"/>
      <c r="N37" s="542"/>
      <c r="O37" s="539"/>
      <c r="P37" s="540"/>
      <c r="Q37" s="557"/>
      <c r="R37" s="558"/>
      <c r="S37" s="260"/>
      <c r="T37" s="310"/>
      <c r="U37" s="266"/>
      <c r="V37" s="335" t="b">
        <f t="shared" si="0"/>
        <v>0</v>
      </c>
      <c r="W37" s="266"/>
      <c r="X37" s="284">
        <f t="shared" si="1"/>
        <v>0</v>
      </c>
      <c r="Y37" s="284">
        <f t="shared" si="3"/>
        <v>0</v>
      </c>
      <c r="Z37" s="309">
        <f t="shared" si="4"/>
        <v>0</v>
      </c>
    </row>
    <row r="38" spans="1:26" s="236" customFormat="1" ht="21" customHeight="1" x14ac:dyDescent="0.3">
      <c r="A38" s="450" t="str">
        <f>IF('ordem de passagem'!B35="","",'ordem de passagem'!B35)</f>
        <v/>
      </c>
      <c r="B38" s="451" t="str">
        <f>IF('ordem de passagem'!C35="","",'ordem de passagem'!C35)</f>
        <v/>
      </c>
      <c r="C38" s="451" t="str">
        <f>IF('ordem de passagem'!D35="","",'ordem de passagem'!D35)</f>
        <v/>
      </c>
      <c r="D38" s="450" t="str">
        <f>IF('ordem de passagem'!H35="","",'ordem de passagem'!H35)</f>
        <v/>
      </c>
      <c r="E38" s="450" t="str">
        <f>IF('ordem de passagem'!F35="","",'ordem de passagem'!F35)</f>
        <v/>
      </c>
      <c r="F38" s="450" t="str">
        <f>IF('ordem de passagem'!G35="","",'ordem de passagem'!G35)</f>
        <v/>
      </c>
      <c r="G38" s="539"/>
      <c r="H38" s="540"/>
      <c r="I38" s="541"/>
      <c r="J38" s="542"/>
      <c r="K38" s="539"/>
      <c r="L38" s="540"/>
      <c r="M38" s="541"/>
      <c r="N38" s="542"/>
      <c r="O38" s="539"/>
      <c r="P38" s="540"/>
      <c r="Q38" s="557"/>
      <c r="R38" s="558"/>
      <c r="S38" s="260"/>
      <c r="T38" s="310"/>
      <c r="U38" s="266"/>
      <c r="V38" s="335" t="b">
        <f t="shared" si="0"/>
        <v>0</v>
      </c>
      <c r="W38" s="266"/>
      <c r="X38" s="284">
        <f t="shared" si="1"/>
        <v>0</v>
      </c>
      <c r="Y38" s="284">
        <f t="shared" si="3"/>
        <v>0</v>
      </c>
      <c r="Z38" s="309">
        <f t="shared" si="4"/>
        <v>0</v>
      </c>
    </row>
    <row r="39" spans="1:26" s="236" customFormat="1" ht="21" customHeight="1" x14ac:dyDescent="0.3">
      <c r="A39" s="450" t="str">
        <f>IF('ordem de passagem'!B36="","",'ordem de passagem'!B36)</f>
        <v/>
      </c>
      <c r="B39" s="451" t="str">
        <f>IF('ordem de passagem'!C36="","",'ordem de passagem'!C36)</f>
        <v/>
      </c>
      <c r="C39" s="451" t="str">
        <f>IF('ordem de passagem'!D36="","",'ordem de passagem'!D36)</f>
        <v/>
      </c>
      <c r="D39" s="450" t="str">
        <f>IF('ordem de passagem'!H36="","",'ordem de passagem'!H36)</f>
        <v/>
      </c>
      <c r="E39" s="450" t="str">
        <f>IF('ordem de passagem'!F36="","",'ordem de passagem'!F36)</f>
        <v/>
      </c>
      <c r="F39" s="450" t="str">
        <f>IF('ordem de passagem'!G36="","",'ordem de passagem'!G36)</f>
        <v/>
      </c>
      <c r="G39" s="539"/>
      <c r="H39" s="540"/>
      <c r="I39" s="541"/>
      <c r="J39" s="542"/>
      <c r="K39" s="539"/>
      <c r="L39" s="540"/>
      <c r="M39" s="541"/>
      <c r="N39" s="542"/>
      <c r="O39" s="539"/>
      <c r="P39" s="540"/>
      <c r="Q39" s="557"/>
      <c r="R39" s="558"/>
      <c r="S39" s="260"/>
      <c r="T39" s="310"/>
      <c r="U39" s="266"/>
      <c r="V39" s="335" t="b">
        <f t="shared" si="0"/>
        <v>0</v>
      </c>
      <c r="W39" s="266"/>
      <c r="X39" s="284">
        <f t="shared" si="1"/>
        <v>0</v>
      </c>
      <c r="Y39" s="284">
        <f t="shared" si="3"/>
        <v>0</v>
      </c>
      <c r="Z39" s="309">
        <f t="shared" si="4"/>
        <v>0</v>
      </c>
    </row>
    <row r="40" spans="1:26" s="236" customFormat="1" ht="21" customHeight="1" x14ac:dyDescent="0.3">
      <c r="A40" s="450" t="str">
        <f>IF('ordem de passagem'!B37="","",'ordem de passagem'!B37)</f>
        <v/>
      </c>
      <c r="B40" s="451" t="str">
        <f>IF('ordem de passagem'!C37="","",'ordem de passagem'!C37)</f>
        <v/>
      </c>
      <c r="C40" s="451" t="str">
        <f>IF('ordem de passagem'!D37="","",'ordem de passagem'!D37)</f>
        <v/>
      </c>
      <c r="D40" s="450" t="str">
        <f>IF('ordem de passagem'!H37="","",'ordem de passagem'!H37)</f>
        <v/>
      </c>
      <c r="E40" s="450" t="str">
        <f>IF('ordem de passagem'!F37="","",'ordem de passagem'!F37)</f>
        <v/>
      </c>
      <c r="F40" s="450" t="str">
        <f>IF('ordem de passagem'!G37="","",'ordem de passagem'!G37)</f>
        <v/>
      </c>
      <c r="G40" s="539"/>
      <c r="H40" s="540"/>
      <c r="I40" s="541"/>
      <c r="J40" s="542"/>
      <c r="K40" s="539"/>
      <c r="L40" s="540"/>
      <c r="M40" s="541"/>
      <c r="N40" s="542"/>
      <c r="O40" s="539"/>
      <c r="P40" s="540"/>
      <c r="Q40" s="557"/>
      <c r="R40" s="558"/>
      <c r="S40" s="260"/>
      <c r="T40" s="310"/>
      <c r="U40" s="266"/>
      <c r="V40" s="335" t="b">
        <f t="shared" si="0"/>
        <v>0</v>
      </c>
      <c r="W40" s="266"/>
      <c r="X40" s="284">
        <f t="shared" si="1"/>
        <v>0</v>
      </c>
      <c r="Y40" s="284">
        <f t="shared" si="3"/>
        <v>0</v>
      </c>
      <c r="Z40" s="309">
        <f t="shared" si="4"/>
        <v>0</v>
      </c>
    </row>
    <row r="41" spans="1:26" s="236" customFormat="1" ht="21" customHeight="1" x14ac:dyDescent="0.3">
      <c r="A41" s="450" t="str">
        <f>IF('ordem de passagem'!B38="","",'ordem de passagem'!B38)</f>
        <v/>
      </c>
      <c r="B41" s="451" t="str">
        <f>IF('ordem de passagem'!C38="","",'ordem de passagem'!C38)</f>
        <v/>
      </c>
      <c r="C41" s="451" t="str">
        <f>IF('ordem de passagem'!D38="","",'ordem de passagem'!D38)</f>
        <v/>
      </c>
      <c r="D41" s="450" t="str">
        <f>IF('ordem de passagem'!H38="","",'ordem de passagem'!H38)</f>
        <v/>
      </c>
      <c r="E41" s="450" t="str">
        <f>IF('ordem de passagem'!F38="","",'ordem de passagem'!F38)</f>
        <v/>
      </c>
      <c r="F41" s="450" t="str">
        <f>IF('ordem de passagem'!G38="","",'ordem de passagem'!G38)</f>
        <v/>
      </c>
      <c r="G41" s="539"/>
      <c r="H41" s="540"/>
      <c r="I41" s="541"/>
      <c r="J41" s="542"/>
      <c r="K41" s="539"/>
      <c r="L41" s="540"/>
      <c r="M41" s="541"/>
      <c r="N41" s="542"/>
      <c r="O41" s="539"/>
      <c r="P41" s="540"/>
      <c r="Q41" s="557"/>
      <c r="R41" s="558"/>
      <c r="S41" s="260"/>
      <c r="T41" s="310"/>
      <c r="U41" s="266"/>
      <c r="V41" s="335" t="b">
        <f t="shared" si="0"/>
        <v>0</v>
      </c>
      <c r="W41" s="266"/>
      <c r="X41" s="284">
        <f t="shared" si="1"/>
        <v>0</v>
      </c>
      <c r="Y41" s="284">
        <f t="shared" si="3"/>
        <v>0</v>
      </c>
      <c r="Z41" s="309">
        <f t="shared" si="4"/>
        <v>0</v>
      </c>
    </row>
    <row r="42" spans="1:26" s="236" customFormat="1" ht="21" customHeight="1" x14ac:dyDescent="0.3">
      <c r="A42" s="450" t="str">
        <f>IF('ordem de passagem'!B39="","",'ordem de passagem'!B39)</f>
        <v/>
      </c>
      <c r="B42" s="451" t="str">
        <f>IF('ordem de passagem'!C39="","",'ordem de passagem'!C39)</f>
        <v/>
      </c>
      <c r="C42" s="451" t="str">
        <f>IF('ordem de passagem'!D39="","",'ordem de passagem'!D39)</f>
        <v/>
      </c>
      <c r="D42" s="450" t="str">
        <f>IF('ordem de passagem'!H39="","",'ordem de passagem'!H39)</f>
        <v/>
      </c>
      <c r="E42" s="450" t="str">
        <f>IF('ordem de passagem'!F39="","",'ordem de passagem'!F39)</f>
        <v/>
      </c>
      <c r="F42" s="450" t="str">
        <f>IF('ordem de passagem'!G39="","",'ordem de passagem'!G39)</f>
        <v/>
      </c>
      <c r="G42" s="539"/>
      <c r="H42" s="540"/>
      <c r="I42" s="541"/>
      <c r="J42" s="542"/>
      <c r="K42" s="539"/>
      <c r="L42" s="540"/>
      <c r="M42" s="541"/>
      <c r="N42" s="542"/>
      <c r="O42" s="539"/>
      <c r="P42" s="540"/>
      <c r="Q42" s="557"/>
      <c r="R42" s="558"/>
      <c r="S42" s="260"/>
      <c r="T42" s="310"/>
      <c r="U42" s="266"/>
      <c r="V42" s="335" t="b">
        <f t="shared" si="0"/>
        <v>0</v>
      </c>
      <c r="W42" s="266"/>
      <c r="X42" s="284">
        <f t="shared" si="1"/>
        <v>0</v>
      </c>
      <c r="Y42" s="284">
        <f t="shared" si="3"/>
        <v>0</v>
      </c>
      <c r="Z42" s="309">
        <f t="shared" si="4"/>
        <v>0</v>
      </c>
    </row>
    <row r="43" spans="1:26" s="236" customFormat="1" ht="21" customHeight="1" x14ac:dyDescent="0.3">
      <c r="A43" s="450" t="str">
        <f>IF('ordem de passagem'!B40="","",'ordem de passagem'!B40)</f>
        <v/>
      </c>
      <c r="B43" s="451" t="str">
        <f>IF('ordem de passagem'!C40="","",'ordem de passagem'!C40)</f>
        <v/>
      </c>
      <c r="C43" s="451" t="str">
        <f>IF('ordem de passagem'!D40="","",'ordem de passagem'!D40)</f>
        <v/>
      </c>
      <c r="D43" s="450" t="str">
        <f>IF('ordem de passagem'!H40="","",'ordem de passagem'!H40)</f>
        <v/>
      </c>
      <c r="E43" s="450" t="str">
        <f>IF('ordem de passagem'!F40="","",'ordem de passagem'!F40)</f>
        <v/>
      </c>
      <c r="F43" s="450" t="str">
        <f>IF('ordem de passagem'!G40="","",'ordem de passagem'!G40)</f>
        <v/>
      </c>
      <c r="G43" s="539"/>
      <c r="H43" s="540"/>
      <c r="I43" s="541"/>
      <c r="J43" s="542"/>
      <c r="K43" s="539"/>
      <c r="L43" s="540"/>
      <c r="M43" s="541"/>
      <c r="N43" s="542"/>
      <c r="O43" s="539"/>
      <c r="P43" s="540"/>
      <c r="Q43" s="557"/>
      <c r="R43" s="558"/>
      <c r="S43" s="260"/>
      <c r="T43" s="310"/>
      <c r="U43" s="266"/>
      <c r="V43" s="335" t="b">
        <f t="shared" si="0"/>
        <v>0</v>
      </c>
      <c r="W43" s="266"/>
      <c r="X43" s="284">
        <f t="shared" si="1"/>
        <v>0</v>
      </c>
      <c r="Y43" s="284">
        <f t="shared" si="3"/>
        <v>0</v>
      </c>
      <c r="Z43" s="309">
        <f t="shared" si="4"/>
        <v>0</v>
      </c>
    </row>
    <row r="44" spans="1:26" s="236" customFormat="1" ht="21" customHeight="1" x14ac:dyDescent="0.3">
      <c r="A44" s="450" t="str">
        <f>IF('ordem de passagem'!B41="","",'ordem de passagem'!B41)</f>
        <v/>
      </c>
      <c r="B44" s="451" t="str">
        <f>IF('ordem de passagem'!C41="","",'ordem de passagem'!C41)</f>
        <v/>
      </c>
      <c r="C44" s="451" t="str">
        <f>IF('ordem de passagem'!D41="","",'ordem de passagem'!D41)</f>
        <v/>
      </c>
      <c r="D44" s="450" t="str">
        <f>IF('ordem de passagem'!H41="","",'ordem de passagem'!H41)</f>
        <v/>
      </c>
      <c r="E44" s="450" t="str">
        <f>IF('ordem de passagem'!F41="","",'ordem de passagem'!F41)</f>
        <v/>
      </c>
      <c r="F44" s="450" t="str">
        <f>IF('ordem de passagem'!G41="","",'ordem de passagem'!G41)</f>
        <v/>
      </c>
      <c r="G44" s="539"/>
      <c r="H44" s="540"/>
      <c r="I44" s="541"/>
      <c r="J44" s="542"/>
      <c r="K44" s="539"/>
      <c r="L44" s="540"/>
      <c r="M44" s="541"/>
      <c r="N44" s="542"/>
      <c r="O44" s="539"/>
      <c r="P44" s="540"/>
      <c r="Q44" s="557"/>
      <c r="R44" s="558"/>
      <c r="S44" s="260"/>
      <c r="T44" s="310"/>
      <c r="U44" s="266"/>
      <c r="V44" s="335" t="b">
        <f t="shared" si="0"/>
        <v>0</v>
      </c>
      <c r="W44" s="266"/>
      <c r="X44" s="284">
        <f t="shared" si="1"/>
        <v>0</v>
      </c>
      <c r="Y44" s="284">
        <f t="shared" si="3"/>
        <v>0</v>
      </c>
      <c r="Z44" s="309">
        <f t="shared" si="4"/>
        <v>0</v>
      </c>
    </row>
    <row r="45" spans="1:26" s="236" customFormat="1" ht="21" customHeight="1" x14ac:dyDescent="0.3">
      <c r="A45" s="450" t="str">
        <f>IF('ordem de passagem'!B42="","",'ordem de passagem'!B42)</f>
        <v/>
      </c>
      <c r="B45" s="451" t="str">
        <f>IF('ordem de passagem'!C42="","",'ordem de passagem'!C42)</f>
        <v/>
      </c>
      <c r="C45" s="451" t="str">
        <f>IF('ordem de passagem'!D42="","",'ordem de passagem'!D42)</f>
        <v/>
      </c>
      <c r="D45" s="450" t="str">
        <f>IF('ordem de passagem'!H42="","",'ordem de passagem'!H42)</f>
        <v/>
      </c>
      <c r="E45" s="450" t="str">
        <f>IF('ordem de passagem'!F42="","",'ordem de passagem'!F42)</f>
        <v/>
      </c>
      <c r="F45" s="450" t="str">
        <f>IF('ordem de passagem'!G42="","",'ordem de passagem'!G42)</f>
        <v/>
      </c>
      <c r="G45" s="539"/>
      <c r="H45" s="540"/>
      <c r="I45" s="541"/>
      <c r="J45" s="542"/>
      <c r="K45" s="539"/>
      <c r="L45" s="540"/>
      <c r="M45" s="541"/>
      <c r="N45" s="542"/>
      <c r="O45" s="539"/>
      <c r="P45" s="540"/>
      <c r="Q45" s="557"/>
      <c r="R45" s="558"/>
      <c r="S45" s="260"/>
      <c r="T45" s="310"/>
      <c r="U45" s="266"/>
      <c r="V45" s="335" t="b">
        <f t="shared" si="0"/>
        <v>0</v>
      </c>
      <c r="W45" s="266"/>
      <c r="X45" s="284">
        <f t="shared" si="1"/>
        <v>0</v>
      </c>
      <c r="Y45" s="284">
        <f t="shared" si="3"/>
        <v>0</v>
      </c>
      <c r="Z45" s="309">
        <f t="shared" si="4"/>
        <v>0</v>
      </c>
    </row>
    <row r="46" spans="1:26" s="236" customFormat="1" ht="21" customHeight="1" x14ac:dyDescent="0.3">
      <c r="A46" s="450" t="str">
        <f>IF('ordem de passagem'!B43="","",'ordem de passagem'!B43)</f>
        <v/>
      </c>
      <c r="B46" s="451" t="str">
        <f>IF('ordem de passagem'!C43="","",'ordem de passagem'!C43)</f>
        <v/>
      </c>
      <c r="C46" s="451" t="str">
        <f>IF('ordem de passagem'!D43="","",'ordem de passagem'!D43)</f>
        <v/>
      </c>
      <c r="D46" s="450" t="str">
        <f>IF('ordem de passagem'!H43="","",'ordem de passagem'!H43)</f>
        <v/>
      </c>
      <c r="E46" s="450" t="str">
        <f>IF('ordem de passagem'!F43="","",'ordem de passagem'!F43)</f>
        <v/>
      </c>
      <c r="F46" s="450" t="str">
        <f>IF('ordem de passagem'!G43="","",'ordem de passagem'!G43)</f>
        <v/>
      </c>
      <c r="G46" s="539"/>
      <c r="H46" s="540"/>
      <c r="I46" s="541"/>
      <c r="J46" s="542"/>
      <c r="K46" s="539"/>
      <c r="L46" s="540"/>
      <c r="M46" s="541"/>
      <c r="N46" s="542"/>
      <c r="O46" s="539"/>
      <c r="P46" s="540"/>
      <c r="Q46" s="557"/>
      <c r="R46" s="558"/>
      <c r="S46" s="260"/>
      <c r="T46" s="310"/>
      <c r="U46" s="266"/>
      <c r="V46" s="335" t="b">
        <f t="shared" si="0"/>
        <v>0</v>
      </c>
      <c r="W46" s="266"/>
      <c r="X46" s="284">
        <f t="shared" si="1"/>
        <v>0</v>
      </c>
      <c r="Y46" s="284">
        <f t="shared" si="3"/>
        <v>0</v>
      </c>
      <c r="Z46" s="309">
        <f t="shared" si="4"/>
        <v>0</v>
      </c>
    </row>
    <row r="47" spans="1:26" s="236" customFormat="1" ht="21" customHeight="1" x14ac:dyDescent="0.3">
      <c r="A47" s="450" t="str">
        <f>IF('ordem de passagem'!B44="","",'ordem de passagem'!B44)</f>
        <v/>
      </c>
      <c r="B47" s="451" t="str">
        <f>IF('ordem de passagem'!C44="","",'ordem de passagem'!C44)</f>
        <v/>
      </c>
      <c r="C47" s="451" t="str">
        <f>IF('ordem de passagem'!D44="","",'ordem de passagem'!D44)</f>
        <v/>
      </c>
      <c r="D47" s="450" t="str">
        <f>IF('ordem de passagem'!H44="","",'ordem de passagem'!H44)</f>
        <v/>
      </c>
      <c r="E47" s="450" t="str">
        <f>IF('ordem de passagem'!F44="","",'ordem de passagem'!F44)</f>
        <v/>
      </c>
      <c r="F47" s="450" t="str">
        <f>IF('ordem de passagem'!G44="","",'ordem de passagem'!G44)</f>
        <v/>
      </c>
      <c r="G47" s="539"/>
      <c r="H47" s="540"/>
      <c r="I47" s="541"/>
      <c r="J47" s="542"/>
      <c r="K47" s="539"/>
      <c r="L47" s="540"/>
      <c r="M47" s="541"/>
      <c r="N47" s="542"/>
      <c r="O47" s="539"/>
      <c r="P47" s="540"/>
      <c r="Q47" s="557"/>
      <c r="R47" s="558"/>
      <c r="S47" s="260"/>
      <c r="T47" s="310"/>
      <c r="U47" s="266"/>
      <c r="V47" s="335" t="b">
        <f t="shared" ref="V47:V80" si="5">IFERROR((IF($W$10=3,((G47+I47+K47)/3),IF($W$10=5,((G47+I47+K47+M47+O47)-MAX(G47,I47,K47,M47,O47)-MIN(G47,I47,K47,M47,O47))/3))),"")</f>
        <v>0</v>
      </c>
      <c r="W47" s="266"/>
      <c r="X47" s="284">
        <f t="shared" ref="X47:X78" si="6">IFERROR((IF($W$10=3,((G47+I47+K47)/3)+S47-T47,IF($W$10=5,((G47+I47+K47+M47+O47)-MAX(G47,I47,K47,M47,O47,O47)-MIN(G47,I47,K47,M47,O47))/3)+S47-T47)),"")</f>
        <v>0</v>
      </c>
      <c r="Y47" s="284">
        <f t="shared" si="3"/>
        <v>0</v>
      </c>
      <c r="Z47" s="309">
        <f t="shared" si="4"/>
        <v>0</v>
      </c>
    </row>
    <row r="48" spans="1:26" s="236" customFormat="1" ht="21" customHeight="1" x14ac:dyDescent="0.3">
      <c r="A48" s="450" t="str">
        <f>IF('ordem de passagem'!B45="","",'ordem de passagem'!B45)</f>
        <v/>
      </c>
      <c r="B48" s="451" t="str">
        <f>IF('ordem de passagem'!C45="","",'ordem de passagem'!C45)</f>
        <v/>
      </c>
      <c r="C48" s="451" t="str">
        <f>IF('ordem de passagem'!D45="","",'ordem de passagem'!D45)</f>
        <v/>
      </c>
      <c r="D48" s="450" t="str">
        <f>IF('ordem de passagem'!H45="","",'ordem de passagem'!H45)</f>
        <v/>
      </c>
      <c r="E48" s="450" t="str">
        <f>IF('ordem de passagem'!F45="","",'ordem de passagem'!F45)</f>
        <v/>
      </c>
      <c r="F48" s="450" t="str">
        <f>IF('ordem de passagem'!G45="","",'ordem de passagem'!G45)</f>
        <v/>
      </c>
      <c r="G48" s="539"/>
      <c r="H48" s="540"/>
      <c r="I48" s="541"/>
      <c r="J48" s="542"/>
      <c r="K48" s="539"/>
      <c r="L48" s="540"/>
      <c r="M48" s="541"/>
      <c r="N48" s="542"/>
      <c r="O48" s="539"/>
      <c r="P48" s="540"/>
      <c r="Q48" s="557"/>
      <c r="R48" s="558"/>
      <c r="S48" s="260"/>
      <c r="T48" s="310"/>
      <c r="U48" s="266"/>
      <c r="V48" s="335" t="b">
        <f t="shared" si="5"/>
        <v>0</v>
      </c>
      <c r="W48" s="266"/>
      <c r="X48" s="284">
        <f t="shared" si="6"/>
        <v>0</v>
      </c>
      <c r="Y48" s="284">
        <f t="shared" si="3"/>
        <v>0</v>
      </c>
      <c r="Z48" s="309">
        <f t="shared" si="4"/>
        <v>0</v>
      </c>
    </row>
    <row r="49" spans="1:26" s="236" customFormat="1" ht="21" customHeight="1" x14ac:dyDescent="0.3">
      <c r="A49" s="450" t="str">
        <f>IF('ordem de passagem'!B46="","",'ordem de passagem'!B46)</f>
        <v/>
      </c>
      <c r="B49" s="451" t="str">
        <f>IF('ordem de passagem'!C46="","",'ordem de passagem'!C46)</f>
        <v/>
      </c>
      <c r="C49" s="451" t="str">
        <f>IF('ordem de passagem'!D46="","",'ordem de passagem'!D46)</f>
        <v/>
      </c>
      <c r="D49" s="450" t="str">
        <f>IF('ordem de passagem'!H46="","",'ordem de passagem'!H46)</f>
        <v/>
      </c>
      <c r="E49" s="450" t="str">
        <f>IF('ordem de passagem'!F46="","",'ordem de passagem'!F46)</f>
        <v/>
      </c>
      <c r="F49" s="450" t="str">
        <f>IF('ordem de passagem'!G46="","",'ordem de passagem'!G46)</f>
        <v/>
      </c>
      <c r="G49" s="539"/>
      <c r="H49" s="540"/>
      <c r="I49" s="541"/>
      <c r="J49" s="542"/>
      <c r="K49" s="539"/>
      <c r="L49" s="540"/>
      <c r="M49" s="541"/>
      <c r="N49" s="542"/>
      <c r="O49" s="539"/>
      <c r="P49" s="540"/>
      <c r="Q49" s="557"/>
      <c r="R49" s="558"/>
      <c r="S49" s="260"/>
      <c r="T49" s="310"/>
      <c r="U49" s="266"/>
      <c r="V49" s="335" t="b">
        <f t="shared" si="5"/>
        <v>0</v>
      </c>
      <c r="W49" s="266"/>
      <c r="X49" s="284">
        <f t="shared" si="6"/>
        <v>0</v>
      </c>
      <c r="Y49" s="284">
        <f t="shared" si="3"/>
        <v>0</v>
      </c>
      <c r="Z49" s="309">
        <f t="shared" si="4"/>
        <v>0</v>
      </c>
    </row>
    <row r="50" spans="1:26" s="236" customFormat="1" ht="21" customHeight="1" x14ac:dyDescent="0.3">
      <c r="A50" s="450" t="str">
        <f>IF('ordem de passagem'!B47="","",'ordem de passagem'!B47)</f>
        <v/>
      </c>
      <c r="B50" s="451" t="str">
        <f>IF('ordem de passagem'!C47="","",'ordem de passagem'!C47)</f>
        <v/>
      </c>
      <c r="C50" s="451" t="str">
        <f>IF('ordem de passagem'!D47="","",'ordem de passagem'!D47)</f>
        <v/>
      </c>
      <c r="D50" s="450" t="str">
        <f>IF('ordem de passagem'!H47="","",'ordem de passagem'!H47)</f>
        <v/>
      </c>
      <c r="E50" s="450" t="str">
        <f>IF('ordem de passagem'!F47="","",'ordem de passagem'!F47)</f>
        <v/>
      </c>
      <c r="F50" s="450" t="str">
        <f>IF('ordem de passagem'!G47="","",'ordem de passagem'!G47)</f>
        <v/>
      </c>
      <c r="G50" s="539"/>
      <c r="H50" s="540"/>
      <c r="I50" s="541"/>
      <c r="J50" s="542"/>
      <c r="K50" s="539"/>
      <c r="L50" s="540"/>
      <c r="M50" s="541"/>
      <c r="N50" s="542"/>
      <c r="O50" s="539"/>
      <c r="P50" s="540"/>
      <c r="Q50" s="557"/>
      <c r="R50" s="558"/>
      <c r="S50" s="260"/>
      <c r="T50" s="310"/>
      <c r="U50" s="266"/>
      <c r="V50" s="335" t="b">
        <f t="shared" si="5"/>
        <v>0</v>
      </c>
      <c r="W50" s="266"/>
      <c r="X50" s="284">
        <f t="shared" si="6"/>
        <v>0</v>
      </c>
      <c r="Y50" s="284">
        <f t="shared" si="3"/>
        <v>0</v>
      </c>
      <c r="Z50" s="309">
        <f t="shared" si="4"/>
        <v>0</v>
      </c>
    </row>
    <row r="51" spans="1:26" s="236" customFormat="1" ht="21" customHeight="1" x14ac:dyDescent="0.3">
      <c r="A51" s="450" t="str">
        <f>IF('ordem de passagem'!B48="","",'ordem de passagem'!B48)</f>
        <v/>
      </c>
      <c r="B51" s="451" t="str">
        <f>IF('ordem de passagem'!C48="","",'ordem de passagem'!C48)</f>
        <v/>
      </c>
      <c r="C51" s="451" t="str">
        <f>IF('ordem de passagem'!D48="","",'ordem de passagem'!D48)</f>
        <v/>
      </c>
      <c r="D51" s="450" t="str">
        <f>IF('ordem de passagem'!H48="","",'ordem de passagem'!H48)</f>
        <v/>
      </c>
      <c r="E51" s="450" t="str">
        <f>IF('ordem de passagem'!F48="","",'ordem de passagem'!F48)</f>
        <v/>
      </c>
      <c r="F51" s="450" t="str">
        <f>IF('ordem de passagem'!G48="","",'ordem de passagem'!G48)</f>
        <v/>
      </c>
      <c r="G51" s="539"/>
      <c r="H51" s="540"/>
      <c r="I51" s="541"/>
      <c r="J51" s="542"/>
      <c r="K51" s="539"/>
      <c r="L51" s="540"/>
      <c r="M51" s="541"/>
      <c r="N51" s="542"/>
      <c r="O51" s="539"/>
      <c r="P51" s="540"/>
      <c r="Q51" s="557"/>
      <c r="R51" s="558"/>
      <c r="S51" s="260"/>
      <c r="T51" s="310"/>
      <c r="U51" s="266"/>
      <c r="V51" s="335" t="b">
        <f t="shared" si="5"/>
        <v>0</v>
      </c>
      <c r="W51" s="266"/>
      <c r="X51" s="284">
        <f t="shared" si="6"/>
        <v>0</v>
      </c>
      <c r="Y51" s="284">
        <f t="shared" si="3"/>
        <v>0</v>
      </c>
      <c r="Z51" s="309">
        <f t="shared" si="4"/>
        <v>0</v>
      </c>
    </row>
    <row r="52" spans="1:26" s="236" customFormat="1" ht="21" customHeight="1" x14ac:dyDescent="0.3">
      <c r="A52" s="450" t="str">
        <f>IF('ordem de passagem'!B49="","",'ordem de passagem'!B49)</f>
        <v/>
      </c>
      <c r="B52" s="451" t="str">
        <f>IF('ordem de passagem'!C49="","",'ordem de passagem'!C49)</f>
        <v/>
      </c>
      <c r="C52" s="451" t="str">
        <f>IF('ordem de passagem'!D49="","",'ordem de passagem'!D49)</f>
        <v/>
      </c>
      <c r="D52" s="450" t="str">
        <f>IF('ordem de passagem'!H49="","",'ordem de passagem'!H49)</f>
        <v/>
      </c>
      <c r="E52" s="450" t="str">
        <f>IF('ordem de passagem'!F49="","",'ordem de passagem'!F49)</f>
        <v/>
      </c>
      <c r="F52" s="450" t="str">
        <f>IF('ordem de passagem'!G49="","",'ordem de passagem'!G49)</f>
        <v/>
      </c>
      <c r="G52" s="539"/>
      <c r="H52" s="540"/>
      <c r="I52" s="541"/>
      <c r="J52" s="542"/>
      <c r="K52" s="539"/>
      <c r="L52" s="540"/>
      <c r="M52" s="541"/>
      <c r="N52" s="542"/>
      <c r="O52" s="539"/>
      <c r="P52" s="540"/>
      <c r="Q52" s="557"/>
      <c r="R52" s="558"/>
      <c r="S52" s="260"/>
      <c r="T52" s="310"/>
      <c r="U52" s="266"/>
      <c r="V52" s="335" t="b">
        <f t="shared" si="5"/>
        <v>0</v>
      </c>
      <c r="W52" s="266"/>
      <c r="X52" s="284">
        <f t="shared" si="6"/>
        <v>0</v>
      </c>
      <c r="Y52" s="284">
        <f t="shared" si="3"/>
        <v>0</v>
      </c>
      <c r="Z52" s="309">
        <f t="shared" si="4"/>
        <v>0</v>
      </c>
    </row>
    <row r="53" spans="1:26" s="236" customFormat="1" ht="21" customHeight="1" x14ac:dyDescent="0.3">
      <c r="A53" s="450" t="str">
        <f>IF('ordem de passagem'!B50="","",'ordem de passagem'!B50)</f>
        <v/>
      </c>
      <c r="B53" s="451" t="str">
        <f>IF('ordem de passagem'!C50="","",'ordem de passagem'!C50)</f>
        <v/>
      </c>
      <c r="C53" s="451" t="str">
        <f>IF('ordem de passagem'!D50="","",'ordem de passagem'!D50)</f>
        <v/>
      </c>
      <c r="D53" s="450" t="str">
        <f>IF('ordem de passagem'!H50="","",'ordem de passagem'!H50)</f>
        <v/>
      </c>
      <c r="E53" s="450" t="str">
        <f>IF('ordem de passagem'!F50="","",'ordem de passagem'!F50)</f>
        <v/>
      </c>
      <c r="F53" s="450" t="str">
        <f>IF('ordem de passagem'!G50="","",'ordem de passagem'!G50)</f>
        <v/>
      </c>
      <c r="G53" s="539"/>
      <c r="H53" s="540"/>
      <c r="I53" s="541"/>
      <c r="J53" s="542"/>
      <c r="K53" s="539"/>
      <c r="L53" s="540"/>
      <c r="M53" s="541"/>
      <c r="N53" s="542"/>
      <c r="O53" s="539"/>
      <c r="P53" s="540"/>
      <c r="Q53" s="557"/>
      <c r="R53" s="558"/>
      <c r="S53" s="260"/>
      <c r="T53" s="310"/>
      <c r="U53" s="266"/>
      <c r="V53" s="335" t="b">
        <f t="shared" si="5"/>
        <v>0</v>
      </c>
      <c r="W53" s="266"/>
      <c r="X53" s="284">
        <f t="shared" si="6"/>
        <v>0</v>
      </c>
      <c r="Y53" s="284">
        <f t="shared" si="3"/>
        <v>0</v>
      </c>
      <c r="Z53" s="309">
        <f t="shared" si="4"/>
        <v>0</v>
      </c>
    </row>
    <row r="54" spans="1:26" s="236" customFormat="1" ht="21" customHeight="1" x14ac:dyDescent="0.3">
      <c r="A54" s="450" t="str">
        <f>IF('ordem de passagem'!B51="","",'ordem de passagem'!B51)</f>
        <v/>
      </c>
      <c r="B54" s="451" t="str">
        <f>IF('ordem de passagem'!C51="","",'ordem de passagem'!C51)</f>
        <v/>
      </c>
      <c r="C54" s="451" t="str">
        <f>IF('ordem de passagem'!D51="","",'ordem de passagem'!D51)</f>
        <v/>
      </c>
      <c r="D54" s="450" t="str">
        <f>IF('ordem de passagem'!H51="","",'ordem de passagem'!H51)</f>
        <v/>
      </c>
      <c r="E54" s="450" t="str">
        <f>IF('ordem de passagem'!F51="","",'ordem de passagem'!F51)</f>
        <v/>
      </c>
      <c r="F54" s="450" t="str">
        <f>IF('ordem de passagem'!G51="","",'ordem de passagem'!G51)</f>
        <v/>
      </c>
      <c r="G54" s="539"/>
      <c r="H54" s="540"/>
      <c r="I54" s="541"/>
      <c r="J54" s="542"/>
      <c r="K54" s="539"/>
      <c r="L54" s="540"/>
      <c r="M54" s="541"/>
      <c r="N54" s="542"/>
      <c r="O54" s="539"/>
      <c r="P54" s="540"/>
      <c r="Q54" s="557"/>
      <c r="R54" s="558"/>
      <c r="S54" s="260"/>
      <c r="T54" s="310"/>
      <c r="U54" s="266"/>
      <c r="V54" s="335" t="b">
        <f t="shared" si="5"/>
        <v>0</v>
      </c>
      <c r="W54" s="266"/>
      <c r="X54" s="284">
        <f t="shared" si="6"/>
        <v>0</v>
      </c>
      <c r="Y54" s="284">
        <f t="shared" si="3"/>
        <v>0</v>
      </c>
      <c r="Z54" s="309">
        <f t="shared" si="4"/>
        <v>0</v>
      </c>
    </row>
    <row r="55" spans="1:26" s="236" customFormat="1" ht="21" customHeight="1" x14ac:dyDescent="0.3">
      <c r="A55" s="450" t="str">
        <f>IF('ordem de passagem'!B52="","",'ordem de passagem'!B52)</f>
        <v/>
      </c>
      <c r="B55" s="451" t="str">
        <f>IF('ordem de passagem'!C52="","",'ordem de passagem'!C52)</f>
        <v/>
      </c>
      <c r="C55" s="451" t="str">
        <f>IF('ordem de passagem'!D52="","",'ordem de passagem'!D52)</f>
        <v/>
      </c>
      <c r="D55" s="450" t="str">
        <f>IF('ordem de passagem'!H52="","",'ordem de passagem'!H52)</f>
        <v/>
      </c>
      <c r="E55" s="450" t="str">
        <f>IF('ordem de passagem'!F52="","",'ordem de passagem'!F52)</f>
        <v/>
      </c>
      <c r="F55" s="450" t="str">
        <f>IF('ordem de passagem'!G52="","",'ordem de passagem'!G52)</f>
        <v/>
      </c>
      <c r="G55" s="539"/>
      <c r="H55" s="540"/>
      <c r="I55" s="541"/>
      <c r="J55" s="542"/>
      <c r="K55" s="539"/>
      <c r="L55" s="540"/>
      <c r="M55" s="541"/>
      <c r="N55" s="542"/>
      <c r="O55" s="539"/>
      <c r="P55" s="540"/>
      <c r="Q55" s="557"/>
      <c r="R55" s="558"/>
      <c r="S55" s="260"/>
      <c r="T55" s="310"/>
      <c r="U55" s="266"/>
      <c r="V55" s="335" t="b">
        <f t="shared" si="5"/>
        <v>0</v>
      </c>
      <c r="W55" s="266"/>
      <c r="X55" s="284">
        <f t="shared" si="6"/>
        <v>0</v>
      </c>
      <c r="Y55" s="284">
        <f t="shared" si="3"/>
        <v>0</v>
      </c>
      <c r="Z55" s="309">
        <f t="shared" si="4"/>
        <v>0</v>
      </c>
    </row>
    <row r="56" spans="1:26" s="236" customFormat="1" ht="21" customHeight="1" x14ac:dyDescent="0.3">
      <c r="A56" s="450" t="str">
        <f>IF('ordem de passagem'!B53="","",'ordem de passagem'!B53)</f>
        <v/>
      </c>
      <c r="B56" s="451" t="str">
        <f>IF('ordem de passagem'!C53="","",'ordem de passagem'!C53)</f>
        <v/>
      </c>
      <c r="C56" s="451" t="str">
        <f>IF('ordem de passagem'!D53="","",'ordem de passagem'!D53)</f>
        <v/>
      </c>
      <c r="D56" s="450" t="str">
        <f>IF('ordem de passagem'!H53="","",'ordem de passagem'!H53)</f>
        <v/>
      </c>
      <c r="E56" s="450" t="str">
        <f>IF('ordem de passagem'!F53="","",'ordem de passagem'!F53)</f>
        <v/>
      </c>
      <c r="F56" s="450" t="str">
        <f>IF('ordem de passagem'!G53="","",'ordem de passagem'!G53)</f>
        <v/>
      </c>
      <c r="G56" s="539"/>
      <c r="H56" s="540"/>
      <c r="I56" s="541"/>
      <c r="J56" s="542"/>
      <c r="K56" s="539"/>
      <c r="L56" s="540"/>
      <c r="M56" s="541"/>
      <c r="N56" s="542"/>
      <c r="O56" s="539"/>
      <c r="P56" s="540"/>
      <c r="Q56" s="557"/>
      <c r="R56" s="558"/>
      <c r="S56" s="260"/>
      <c r="T56" s="310"/>
      <c r="U56" s="266"/>
      <c r="V56" s="335" t="b">
        <f t="shared" si="5"/>
        <v>0</v>
      </c>
      <c r="W56" s="266"/>
      <c r="X56" s="284">
        <f t="shared" si="6"/>
        <v>0</v>
      </c>
      <c r="Y56" s="284">
        <f t="shared" si="3"/>
        <v>0</v>
      </c>
      <c r="Z56" s="309">
        <f t="shared" si="4"/>
        <v>0</v>
      </c>
    </row>
    <row r="57" spans="1:26" s="236" customFormat="1" ht="21" customHeight="1" x14ac:dyDescent="0.3">
      <c r="A57" s="450" t="str">
        <f>IF('ordem de passagem'!B54="","",'ordem de passagem'!B54)</f>
        <v/>
      </c>
      <c r="B57" s="451" t="str">
        <f>IF('ordem de passagem'!C54="","",'ordem de passagem'!C54)</f>
        <v/>
      </c>
      <c r="C57" s="451" t="str">
        <f>IF('ordem de passagem'!D54="","",'ordem de passagem'!D54)</f>
        <v/>
      </c>
      <c r="D57" s="450" t="str">
        <f>IF('ordem de passagem'!H54="","",'ordem de passagem'!H54)</f>
        <v/>
      </c>
      <c r="E57" s="450" t="str">
        <f>IF('ordem de passagem'!F54="","",'ordem de passagem'!F54)</f>
        <v/>
      </c>
      <c r="F57" s="450" t="str">
        <f>IF('ordem de passagem'!G54="","",'ordem de passagem'!G54)</f>
        <v/>
      </c>
      <c r="G57" s="539"/>
      <c r="H57" s="540"/>
      <c r="I57" s="541"/>
      <c r="J57" s="542"/>
      <c r="K57" s="539"/>
      <c r="L57" s="540"/>
      <c r="M57" s="541"/>
      <c r="N57" s="542"/>
      <c r="O57" s="539"/>
      <c r="P57" s="540"/>
      <c r="Q57" s="557"/>
      <c r="R57" s="558"/>
      <c r="S57" s="260"/>
      <c r="T57" s="310"/>
      <c r="U57" s="266"/>
      <c r="V57" s="335" t="b">
        <f t="shared" si="5"/>
        <v>0</v>
      </c>
      <c r="W57" s="266"/>
      <c r="X57" s="284">
        <f t="shared" si="6"/>
        <v>0</v>
      </c>
      <c r="Y57" s="284">
        <f t="shared" si="3"/>
        <v>0</v>
      </c>
      <c r="Z57" s="309">
        <f t="shared" si="4"/>
        <v>0</v>
      </c>
    </row>
    <row r="58" spans="1:26" s="236" customFormat="1" ht="21" customHeight="1" x14ac:dyDescent="0.3">
      <c r="A58" s="450" t="str">
        <f>IF('ordem de passagem'!B55="","",'ordem de passagem'!B55)</f>
        <v/>
      </c>
      <c r="B58" s="451" t="str">
        <f>IF('ordem de passagem'!C55="","",'ordem de passagem'!C55)</f>
        <v/>
      </c>
      <c r="C58" s="451" t="str">
        <f>IF('ordem de passagem'!D55="","",'ordem de passagem'!D55)</f>
        <v/>
      </c>
      <c r="D58" s="450" t="str">
        <f>IF('ordem de passagem'!H55="","",'ordem de passagem'!H55)</f>
        <v/>
      </c>
      <c r="E58" s="450" t="str">
        <f>IF('ordem de passagem'!F55="","",'ordem de passagem'!F55)</f>
        <v/>
      </c>
      <c r="F58" s="450" t="str">
        <f>IF('ordem de passagem'!G55="","",'ordem de passagem'!G55)</f>
        <v/>
      </c>
      <c r="G58" s="539"/>
      <c r="H58" s="540"/>
      <c r="I58" s="541"/>
      <c r="J58" s="542"/>
      <c r="K58" s="539"/>
      <c r="L58" s="540"/>
      <c r="M58" s="541"/>
      <c r="N58" s="542"/>
      <c r="O58" s="539"/>
      <c r="P58" s="540"/>
      <c r="Q58" s="557"/>
      <c r="R58" s="558"/>
      <c r="S58" s="260"/>
      <c r="T58" s="310"/>
      <c r="U58" s="266"/>
      <c r="V58" s="335" t="b">
        <f t="shared" si="5"/>
        <v>0</v>
      </c>
      <c r="W58" s="266"/>
      <c r="X58" s="284">
        <f t="shared" si="6"/>
        <v>0</v>
      </c>
      <c r="Y58" s="284">
        <f t="shared" si="3"/>
        <v>0</v>
      </c>
      <c r="Z58" s="309">
        <f t="shared" si="4"/>
        <v>0</v>
      </c>
    </row>
    <row r="59" spans="1:26" s="236" customFormat="1" ht="21" customHeight="1" x14ac:dyDescent="0.3">
      <c r="A59" s="450" t="str">
        <f>IF('ordem de passagem'!B56="","",'ordem de passagem'!B56)</f>
        <v/>
      </c>
      <c r="B59" s="451" t="str">
        <f>IF('ordem de passagem'!C56="","",'ordem de passagem'!C56)</f>
        <v/>
      </c>
      <c r="C59" s="451" t="str">
        <f>IF('ordem de passagem'!D56="","",'ordem de passagem'!D56)</f>
        <v/>
      </c>
      <c r="D59" s="450" t="str">
        <f>IF('ordem de passagem'!H56="","",'ordem de passagem'!H56)</f>
        <v/>
      </c>
      <c r="E59" s="450" t="str">
        <f>IF('ordem de passagem'!F56="","",'ordem de passagem'!F56)</f>
        <v/>
      </c>
      <c r="F59" s="450" t="str">
        <f>IF('ordem de passagem'!G56="","",'ordem de passagem'!G56)</f>
        <v/>
      </c>
      <c r="G59" s="539"/>
      <c r="H59" s="540"/>
      <c r="I59" s="541"/>
      <c r="J59" s="542"/>
      <c r="K59" s="539"/>
      <c r="L59" s="540"/>
      <c r="M59" s="541"/>
      <c r="N59" s="542"/>
      <c r="O59" s="539"/>
      <c r="P59" s="540"/>
      <c r="Q59" s="557"/>
      <c r="R59" s="558"/>
      <c r="S59" s="260"/>
      <c r="T59" s="310"/>
      <c r="U59" s="266"/>
      <c r="V59" s="335" t="b">
        <f t="shared" si="5"/>
        <v>0</v>
      </c>
      <c r="W59" s="266"/>
      <c r="X59" s="284">
        <f t="shared" si="6"/>
        <v>0</v>
      </c>
      <c r="Y59" s="284">
        <f t="shared" si="3"/>
        <v>0</v>
      </c>
      <c r="Z59" s="309">
        <f t="shared" si="4"/>
        <v>0</v>
      </c>
    </row>
    <row r="60" spans="1:26" s="236" customFormat="1" ht="21" customHeight="1" x14ac:dyDescent="0.3">
      <c r="A60" s="450" t="str">
        <f>IF('ordem de passagem'!B57="","",'ordem de passagem'!B57)</f>
        <v/>
      </c>
      <c r="B60" s="451" t="str">
        <f>IF('ordem de passagem'!C57="","",'ordem de passagem'!C57)</f>
        <v/>
      </c>
      <c r="C60" s="451" t="str">
        <f>IF('ordem de passagem'!D57="","",'ordem de passagem'!D57)</f>
        <v/>
      </c>
      <c r="D60" s="450" t="str">
        <f>IF('ordem de passagem'!H57="","",'ordem de passagem'!H57)</f>
        <v/>
      </c>
      <c r="E60" s="450" t="str">
        <f>IF('ordem de passagem'!F57="","",'ordem de passagem'!F57)</f>
        <v/>
      </c>
      <c r="F60" s="450" t="str">
        <f>IF('ordem de passagem'!G57="","",'ordem de passagem'!G57)</f>
        <v/>
      </c>
      <c r="G60" s="539"/>
      <c r="H60" s="540"/>
      <c r="I60" s="541"/>
      <c r="J60" s="542"/>
      <c r="K60" s="539"/>
      <c r="L60" s="540"/>
      <c r="M60" s="541"/>
      <c r="N60" s="542"/>
      <c r="O60" s="539"/>
      <c r="P60" s="540"/>
      <c r="Q60" s="557"/>
      <c r="R60" s="558"/>
      <c r="S60" s="260"/>
      <c r="T60" s="310"/>
      <c r="U60" s="266"/>
      <c r="V60" s="335" t="b">
        <f t="shared" si="5"/>
        <v>0</v>
      </c>
      <c r="W60" s="266"/>
      <c r="X60" s="284">
        <f t="shared" si="6"/>
        <v>0</v>
      </c>
      <c r="Y60" s="284">
        <f t="shared" si="3"/>
        <v>0</v>
      </c>
      <c r="Z60" s="309">
        <f t="shared" si="4"/>
        <v>0</v>
      </c>
    </row>
    <row r="61" spans="1:26" s="236" customFormat="1" ht="21" customHeight="1" x14ac:dyDescent="0.3">
      <c r="A61" s="450" t="str">
        <f>IF('ordem de passagem'!B58="","",'ordem de passagem'!B58)</f>
        <v/>
      </c>
      <c r="B61" s="451" t="str">
        <f>IF('ordem de passagem'!C58="","",'ordem de passagem'!C58)</f>
        <v/>
      </c>
      <c r="C61" s="451" t="str">
        <f>IF('ordem de passagem'!D58="","",'ordem de passagem'!D58)</f>
        <v/>
      </c>
      <c r="D61" s="450" t="str">
        <f>IF('ordem de passagem'!H58="","",'ordem de passagem'!H58)</f>
        <v/>
      </c>
      <c r="E61" s="450" t="str">
        <f>IF('ordem de passagem'!F58="","",'ordem de passagem'!F58)</f>
        <v/>
      </c>
      <c r="F61" s="450" t="str">
        <f>IF('ordem de passagem'!G58="","",'ordem de passagem'!G58)</f>
        <v/>
      </c>
      <c r="G61" s="539"/>
      <c r="H61" s="540"/>
      <c r="I61" s="541"/>
      <c r="J61" s="542"/>
      <c r="K61" s="539"/>
      <c r="L61" s="540"/>
      <c r="M61" s="541"/>
      <c r="N61" s="542"/>
      <c r="O61" s="539"/>
      <c r="P61" s="540"/>
      <c r="Q61" s="557"/>
      <c r="R61" s="558"/>
      <c r="S61" s="260"/>
      <c r="T61" s="310"/>
      <c r="U61" s="266"/>
      <c r="V61" s="335" t="b">
        <f t="shared" si="5"/>
        <v>0</v>
      </c>
      <c r="W61" s="266"/>
      <c r="X61" s="284">
        <f t="shared" si="6"/>
        <v>0</v>
      </c>
      <c r="Y61" s="284">
        <f t="shared" si="3"/>
        <v>0</v>
      </c>
      <c r="Z61" s="309">
        <f t="shared" si="4"/>
        <v>0</v>
      </c>
    </row>
    <row r="62" spans="1:26" s="236" customFormat="1" ht="21" customHeight="1" x14ac:dyDescent="0.3">
      <c r="A62" s="450" t="str">
        <f>IF('ordem de passagem'!B59="","",'ordem de passagem'!B59)</f>
        <v/>
      </c>
      <c r="B62" s="451" t="str">
        <f>IF('ordem de passagem'!C59="","",'ordem de passagem'!C59)</f>
        <v/>
      </c>
      <c r="C62" s="451" t="str">
        <f>IF('ordem de passagem'!D59="","",'ordem de passagem'!D59)</f>
        <v/>
      </c>
      <c r="D62" s="450" t="str">
        <f>IF('ordem de passagem'!H59="","",'ordem de passagem'!H59)</f>
        <v/>
      </c>
      <c r="E62" s="450" t="str">
        <f>IF('ordem de passagem'!F59="","",'ordem de passagem'!F59)</f>
        <v/>
      </c>
      <c r="F62" s="450" t="str">
        <f>IF('ordem de passagem'!G59="","",'ordem de passagem'!G59)</f>
        <v/>
      </c>
      <c r="G62" s="539"/>
      <c r="H62" s="540"/>
      <c r="I62" s="541"/>
      <c r="J62" s="542"/>
      <c r="K62" s="539"/>
      <c r="L62" s="540"/>
      <c r="M62" s="541"/>
      <c r="N62" s="542"/>
      <c r="O62" s="539"/>
      <c r="P62" s="540"/>
      <c r="Q62" s="557"/>
      <c r="R62" s="558"/>
      <c r="S62" s="260"/>
      <c r="T62" s="310"/>
      <c r="U62" s="266"/>
      <c r="V62" s="335" t="b">
        <f t="shared" si="5"/>
        <v>0</v>
      </c>
      <c r="W62" s="266"/>
      <c r="X62" s="284">
        <f t="shared" si="6"/>
        <v>0</v>
      </c>
      <c r="Y62" s="284">
        <f t="shared" si="3"/>
        <v>0</v>
      </c>
      <c r="Z62" s="309">
        <f t="shared" si="4"/>
        <v>0</v>
      </c>
    </row>
    <row r="63" spans="1:26" s="236" customFormat="1" ht="21" customHeight="1" x14ac:dyDescent="0.3">
      <c r="A63" s="450" t="str">
        <f>IF('ordem de passagem'!B60="","",'ordem de passagem'!B60)</f>
        <v/>
      </c>
      <c r="B63" s="451" t="str">
        <f>IF('ordem de passagem'!C60="","",'ordem de passagem'!C60)</f>
        <v/>
      </c>
      <c r="C63" s="451" t="str">
        <f>IF('ordem de passagem'!D60="","",'ordem de passagem'!D60)</f>
        <v/>
      </c>
      <c r="D63" s="450" t="str">
        <f>IF('ordem de passagem'!H60="","",'ordem de passagem'!H60)</f>
        <v/>
      </c>
      <c r="E63" s="450" t="str">
        <f>IF('ordem de passagem'!F60="","",'ordem de passagem'!F60)</f>
        <v/>
      </c>
      <c r="F63" s="450" t="str">
        <f>IF('ordem de passagem'!G60="","",'ordem de passagem'!G60)</f>
        <v/>
      </c>
      <c r="G63" s="539"/>
      <c r="H63" s="540"/>
      <c r="I63" s="541"/>
      <c r="J63" s="542"/>
      <c r="K63" s="539"/>
      <c r="L63" s="540"/>
      <c r="M63" s="541"/>
      <c r="N63" s="542"/>
      <c r="O63" s="539"/>
      <c r="P63" s="540"/>
      <c r="Q63" s="557"/>
      <c r="R63" s="558"/>
      <c r="S63" s="260"/>
      <c r="T63" s="310"/>
      <c r="U63" s="266"/>
      <c r="V63" s="335" t="b">
        <f t="shared" si="5"/>
        <v>0</v>
      </c>
      <c r="W63" s="266"/>
      <c r="X63" s="284">
        <f t="shared" si="6"/>
        <v>0</v>
      </c>
      <c r="Y63" s="284">
        <f t="shared" si="3"/>
        <v>0</v>
      </c>
      <c r="Z63" s="309">
        <f t="shared" si="4"/>
        <v>0</v>
      </c>
    </row>
    <row r="64" spans="1:26" s="236" customFormat="1" ht="21" customHeight="1" x14ac:dyDescent="0.3">
      <c r="A64" s="450" t="str">
        <f>IF('ordem de passagem'!B61="","",'ordem de passagem'!B61)</f>
        <v/>
      </c>
      <c r="B64" s="451" t="str">
        <f>IF('ordem de passagem'!C61="","",'ordem de passagem'!C61)</f>
        <v/>
      </c>
      <c r="C64" s="451" t="str">
        <f>IF('ordem de passagem'!D61="","",'ordem de passagem'!D61)</f>
        <v/>
      </c>
      <c r="D64" s="450" t="str">
        <f>IF('ordem de passagem'!H61="","",'ordem de passagem'!H61)</f>
        <v/>
      </c>
      <c r="E64" s="450" t="str">
        <f>IF('ordem de passagem'!F61="","",'ordem de passagem'!F61)</f>
        <v/>
      </c>
      <c r="F64" s="450" t="str">
        <f>IF('ordem de passagem'!G61="","",'ordem de passagem'!G61)</f>
        <v/>
      </c>
      <c r="G64" s="539"/>
      <c r="H64" s="540"/>
      <c r="I64" s="541"/>
      <c r="J64" s="542"/>
      <c r="K64" s="539"/>
      <c r="L64" s="540"/>
      <c r="M64" s="541"/>
      <c r="N64" s="542"/>
      <c r="O64" s="539"/>
      <c r="P64" s="540"/>
      <c r="Q64" s="557"/>
      <c r="R64" s="558"/>
      <c r="S64" s="260"/>
      <c r="T64" s="310"/>
      <c r="U64" s="266"/>
      <c r="V64" s="335" t="b">
        <f t="shared" si="5"/>
        <v>0</v>
      </c>
      <c r="W64" s="266"/>
      <c r="X64" s="284">
        <f t="shared" si="6"/>
        <v>0</v>
      </c>
      <c r="Y64" s="284">
        <f t="shared" si="3"/>
        <v>0</v>
      </c>
      <c r="Z64" s="309">
        <f t="shared" si="4"/>
        <v>0</v>
      </c>
    </row>
    <row r="65" spans="1:26" s="236" customFormat="1" ht="21" customHeight="1" x14ac:dyDescent="0.3">
      <c r="A65" s="450" t="str">
        <f>IF('ordem de passagem'!B62="","",'ordem de passagem'!B62)</f>
        <v/>
      </c>
      <c r="B65" s="451" t="str">
        <f>IF('ordem de passagem'!C62="","",'ordem de passagem'!C62)</f>
        <v/>
      </c>
      <c r="C65" s="451" t="str">
        <f>IF('ordem de passagem'!D62="","",'ordem de passagem'!D62)</f>
        <v/>
      </c>
      <c r="D65" s="450" t="str">
        <f>IF('ordem de passagem'!H62="","",'ordem de passagem'!H62)</f>
        <v/>
      </c>
      <c r="E65" s="450" t="str">
        <f>IF('ordem de passagem'!F62="","",'ordem de passagem'!F62)</f>
        <v/>
      </c>
      <c r="F65" s="450" t="str">
        <f>IF('ordem de passagem'!G62="","",'ordem de passagem'!G62)</f>
        <v/>
      </c>
      <c r="G65" s="539"/>
      <c r="H65" s="540"/>
      <c r="I65" s="541"/>
      <c r="J65" s="542"/>
      <c r="K65" s="539"/>
      <c r="L65" s="540"/>
      <c r="M65" s="541"/>
      <c r="N65" s="542"/>
      <c r="O65" s="539"/>
      <c r="P65" s="540"/>
      <c r="Q65" s="557"/>
      <c r="R65" s="558"/>
      <c r="S65" s="260"/>
      <c r="T65" s="310"/>
      <c r="U65" s="266"/>
      <c r="V65" s="335" t="b">
        <f t="shared" si="5"/>
        <v>0</v>
      </c>
      <c r="W65" s="266"/>
      <c r="X65" s="284">
        <f t="shared" si="6"/>
        <v>0</v>
      </c>
      <c r="Y65" s="284">
        <f t="shared" si="3"/>
        <v>0</v>
      </c>
      <c r="Z65" s="309">
        <f t="shared" si="4"/>
        <v>0</v>
      </c>
    </row>
    <row r="66" spans="1:26" s="236" customFormat="1" ht="21" customHeight="1" x14ac:dyDescent="0.3">
      <c r="A66" s="450" t="str">
        <f>IF('ordem de passagem'!B63="","",'ordem de passagem'!B63)</f>
        <v/>
      </c>
      <c r="B66" s="451" t="str">
        <f>IF('ordem de passagem'!C63="","",'ordem de passagem'!C63)</f>
        <v/>
      </c>
      <c r="C66" s="451" t="str">
        <f>IF('ordem de passagem'!D63="","",'ordem de passagem'!D63)</f>
        <v/>
      </c>
      <c r="D66" s="450" t="str">
        <f>IF('ordem de passagem'!H63="","",'ordem de passagem'!H63)</f>
        <v/>
      </c>
      <c r="E66" s="450" t="str">
        <f>IF('ordem de passagem'!F63="","",'ordem de passagem'!F63)</f>
        <v/>
      </c>
      <c r="F66" s="450" t="str">
        <f>IF('ordem de passagem'!G63="","",'ordem de passagem'!G63)</f>
        <v/>
      </c>
      <c r="G66" s="539"/>
      <c r="H66" s="540"/>
      <c r="I66" s="541"/>
      <c r="J66" s="542"/>
      <c r="K66" s="539"/>
      <c r="L66" s="540"/>
      <c r="M66" s="541"/>
      <c r="N66" s="542"/>
      <c r="O66" s="539"/>
      <c r="P66" s="540"/>
      <c r="Q66" s="557"/>
      <c r="R66" s="558"/>
      <c r="S66" s="260"/>
      <c r="T66" s="310"/>
      <c r="U66" s="266"/>
      <c r="V66" s="335" t="b">
        <f t="shared" si="5"/>
        <v>0</v>
      </c>
      <c r="W66" s="266"/>
      <c r="X66" s="284">
        <f t="shared" si="6"/>
        <v>0</v>
      </c>
      <c r="Y66" s="284">
        <f t="shared" si="3"/>
        <v>0</v>
      </c>
      <c r="Z66" s="309">
        <f t="shared" si="4"/>
        <v>0</v>
      </c>
    </row>
    <row r="67" spans="1:26" s="236" customFormat="1" ht="21" customHeight="1" x14ac:dyDescent="0.3">
      <c r="A67" s="450" t="str">
        <f>IF('ordem de passagem'!B64="","",'ordem de passagem'!B64)</f>
        <v/>
      </c>
      <c r="B67" s="451" t="str">
        <f>IF('ordem de passagem'!C64="","",'ordem de passagem'!C64)</f>
        <v/>
      </c>
      <c r="C67" s="451" t="str">
        <f>IF('ordem de passagem'!D64="","",'ordem de passagem'!D64)</f>
        <v/>
      </c>
      <c r="D67" s="450" t="str">
        <f>IF('ordem de passagem'!H64="","",'ordem de passagem'!H64)</f>
        <v/>
      </c>
      <c r="E67" s="450" t="str">
        <f>IF('ordem de passagem'!F64="","",'ordem de passagem'!F64)</f>
        <v/>
      </c>
      <c r="F67" s="450" t="str">
        <f>IF('ordem de passagem'!G64="","",'ordem de passagem'!G64)</f>
        <v/>
      </c>
      <c r="G67" s="539"/>
      <c r="H67" s="540"/>
      <c r="I67" s="541"/>
      <c r="J67" s="542"/>
      <c r="K67" s="539"/>
      <c r="L67" s="540"/>
      <c r="M67" s="541"/>
      <c r="N67" s="542"/>
      <c r="O67" s="539"/>
      <c r="P67" s="540"/>
      <c r="Q67" s="557"/>
      <c r="R67" s="558"/>
      <c r="S67" s="260"/>
      <c r="T67" s="310"/>
      <c r="U67" s="266"/>
      <c r="V67" s="335" t="b">
        <f t="shared" si="5"/>
        <v>0</v>
      </c>
      <c r="W67" s="266"/>
      <c r="X67" s="284">
        <f t="shared" si="6"/>
        <v>0</v>
      </c>
      <c r="Y67" s="284">
        <f t="shared" si="3"/>
        <v>0</v>
      </c>
      <c r="Z67" s="309">
        <f t="shared" si="4"/>
        <v>0</v>
      </c>
    </row>
    <row r="68" spans="1:26" s="236" customFormat="1" ht="21" customHeight="1" x14ac:dyDescent="0.3">
      <c r="A68" s="450" t="str">
        <f>IF('ordem de passagem'!B65="","",'ordem de passagem'!B65)</f>
        <v/>
      </c>
      <c r="B68" s="451" t="str">
        <f>IF('ordem de passagem'!C65="","",'ordem de passagem'!C65)</f>
        <v/>
      </c>
      <c r="C68" s="451" t="str">
        <f>IF('ordem de passagem'!D65="","",'ordem de passagem'!D65)</f>
        <v/>
      </c>
      <c r="D68" s="450" t="str">
        <f>IF('ordem de passagem'!H65="","",'ordem de passagem'!H65)</f>
        <v/>
      </c>
      <c r="E68" s="450" t="str">
        <f>IF('ordem de passagem'!F65="","",'ordem de passagem'!F65)</f>
        <v/>
      </c>
      <c r="F68" s="450" t="str">
        <f>IF('ordem de passagem'!G65="","",'ordem de passagem'!G65)</f>
        <v/>
      </c>
      <c r="G68" s="539"/>
      <c r="H68" s="540"/>
      <c r="I68" s="541"/>
      <c r="J68" s="542"/>
      <c r="K68" s="539"/>
      <c r="L68" s="540"/>
      <c r="M68" s="541"/>
      <c r="N68" s="542"/>
      <c r="O68" s="539"/>
      <c r="P68" s="540"/>
      <c r="Q68" s="557"/>
      <c r="R68" s="558"/>
      <c r="S68" s="260"/>
      <c r="T68" s="310"/>
      <c r="U68" s="266"/>
      <c r="V68" s="335" t="b">
        <f t="shared" si="5"/>
        <v>0</v>
      </c>
      <c r="W68" s="266"/>
      <c r="X68" s="284">
        <f t="shared" si="6"/>
        <v>0</v>
      </c>
      <c r="Y68" s="284">
        <f t="shared" si="3"/>
        <v>0</v>
      </c>
      <c r="Z68" s="309">
        <f t="shared" si="4"/>
        <v>0</v>
      </c>
    </row>
    <row r="69" spans="1:26" s="236" customFormat="1" ht="21" customHeight="1" x14ac:dyDescent="0.3">
      <c r="A69" s="450" t="str">
        <f>IF('ordem de passagem'!B66="","",'ordem de passagem'!B66)</f>
        <v/>
      </c>
      <c r="B69" s="451" t="str">
        <f>IF('ordem de passagem'!C66="","",'ordem de passagem'!C66)</f>
        <v/>
      </c>
      <c r="C69" s="451" t="str">
        <f>IF('ordem de passagem'!D66="","",'ordem de passagem'!D66)</f>
        <v/>
      </c>
      <c r="D69" s="450" t="str">
        <f>IF('ordem de passagem'!H66="","",'ordem de passagem'!H66)</f>
        <v/>
      </c>
      <c r="E69" s="450" t="str">
        <f>IF('ordem de passagem'!F66="","",'ordem de passagem'!F66)</f>
        <v/>
      </c>
      <c r="F69" s="450" t="str">
        <f>IF('ordem de passagem'!G66="","",'ordem de passagem'!G66)</f>
        <v/>
      </c>
      <c r="G69" s="539"/>
      <c r="H69" s="540"/>
      <c r="I69" s="541"/>
      <c r="J69" s="542"/>
      <c r="K69" s="539"/>
      <c r="L69" s="540"/>
      <c r="M69" s="541"/>
      <c r="N69" s="542"/>
      <c r="O69" s="539"/>
      <c r="P69" s="540"/>
      <c r="Q69" s="557"/>
      <c r="R69" s="558"/>
      <c r="S69" s="260"/>
      <c r="T69" s="310"/>
      <c r="U69" s="266"/>
      <c r="V69" s="335" t="b">
        <f t="shared" si="5"/>
        <v>0</v>
      </c>
      <c r="W69" s="266"/>
      <c r="X69" s="284">
        <f t="shared" si="6"/>
        <v>0</v>
      </c>
      <c r="Y69" s="284">
        <f t="shared" si="3"/>
        <v>0</v>
      </c>
      <c r="Z69" s="309">
        <f t="shared" si="4"/>
        <v>0</v>
      </c>
    </row>
    <row r="70" spans="1:26" s="236" customFormat="1" ht="21" customHeight="1" x14ac:dyDescent="0.3">
      <c r="A70" s="450" t="str">
        <f>IF('ordem de passagem'!B67="","",'ordem de passagem'!B67)</f>
        <v/>
      </c>
      <c r="B70" s="451" t="str">
        <f>IF('ordem de passagem'!C67="","",'ordem de passagem'!C67)</f>
        <v/>
      </c>
      <c r="C70" s="451" t="str">
        <f>IF('ordem de passagem'!D67="","",'ordem de passagem'!D67)</f>
        <v/>
      </c>
      <c r="D70" s="450" t="str">
        <f>IF('ordem de passagem'!H67="","",'ordem de passagem'!H67)</f>
        <v/>
      </c>
      <c r="E70" s="450" t="str">
        <f>IF('ordem de passagem'!F67="","",'ordem de passagem'!F67)</f>
        <v/>
      </c>
      <c r="F70" s="450" t="str">
        <f>IF('ordem de passagem'!G67="","",'ordem de passagem'!G67)</f>
        <v/>
      </c>
      <c r="G70" s="539"/>
      <c r="H70" s="540"/>
      <c r="I70" s="541"/>
      <c r="J70" s="542"/>
      <c r="K70" s="539"/>
      <c r="L70" s="540"/>
      <c r="M70" s="541"/>
      <c r="N70" s="542"/>
      <c r="O70" s="539"/>
      <c r="P70" s="540"/>
      <c r="Q70" s="557"/>
      <c r="R70" s="558"/>
      <c r="S70" s="260"/>
      <c r="T70" s="310"/>
      <c r="U70" s="266"/>
      <c r="V70" s="335" t="b">
        <f t="shared" si="5"/>
        <v>0</v>
      </c>
      <c r="W70" s="266"/>
      <c r="X70" s="284">
        <f t="shared" si="6"/>
        <v>0</v>
      </c>
      <c r="Y70" s="284">
        <f t="shared" si="3"/>
        <v>0</v>
      </c>
      <c r="Z70" s="309">
        <f t="shared" si="4"/>
        <v>0</v>
      </c>
    </row>
    <row r="71" spans="1:26" s="236" customFormat="1" ht="21" customHeight="1" x14ac:dyDescent="0.3">
      <c r="A71" s="450" t="str">
        <f>IF('ordem de passagem'!B68="","",'ordem de passagem'!B68)</f>
        <v/>
      </c>
      <c r="B71" s="451" t="str">
        <f>IF('ordem de passagem'!C68="","",'ordem de passagem'!C68)</f>
        <v/>
      </c>
      <c r="C71" s="451" t="str">
        <f>IF('ordem de passagem'!D68="","",'ordem de passagem'!D68)</f>
        <v/>
      </c>
      <c r="D71" s="450" t="str">
        <f>IF('ordem de passagem'!H68="","",'ordem de passagem'!H68)</f>
        <v/>
      </c>
      <c r="E71" s="450" t="str">
        <f>IF('ordem de passagem'!F68="","",'ordem de passagem'!F68)</f>
        <v/>
      </c>
      <c r="F71" s="450" t="str">
        <f>IF('ordem de passagem'!G68="","",'ordem de passagem'!G68)</f>
        <v/>
      </c>
      <c r="G71" s="539"/>
      <c r="H71" s="540"/>
      <c r="I71" s="541"/>
      <c r="J71" s="542"/>
      <c r="K71" s="539"/>
      <c r="L71" s="540"/>
      <c r="M71" s="541"/>
      <c r="N71" s="542"/>
      <c r="O71" s="539"/>
      <c r="P71" s="540"/>
      <c r="Q71" s="557"/>
      <c r="R71" s="558"/>
      <c r="S71" s="260"/>
      <c r="T71" s="310"/>
      <c r="U71" s="266"/>
      <c r="V71" s="335" t="b">
        <f t="shared" si="5"/>
        <v>0</v>
      </c>
      <c r="W71" s="266"/>
      <c r="X71" s="284">
        <f t="shared" si="6"/>
        <v>0</v>
      </c>
      <c r="Y71" s="284">
        <f t="shared" si="3"/>
        <v>0</v>
      </c>
      <c r="Z71" s="309">
        <f t="shared" si="4"/>
        <v>0</v>
      </c>
    </row>
    <row r="72" spans="1:26" s="236" customFormat="1" ht="21" customHeight="1" x14ac:dyDescent="0.3">
      <c r="A72" s="450" t="str">
        <f>IF('ordem de passagem'!B69="","",'ordem de passagem'!B69)</f>
        <v/>
      </c>
      <c r="B72" s="451" t="str">
        <f>IF('ordem de passagem'!C69="","",'ordem de passagem'!C69)</f>
        <v/>
      </c>
      <c r="C72" s="451" t="str">
        <f>IF('ordem de passagem'!D69="","",'ordem de passagem'!D69)</f>
        <v/>
      </c>
      <c r="D72" s="450" t="str">
        <f>IF('ordem de passagem'!H69="","",'ordem de passagem'!H69)</f>
        <v/>
      </c>
      <c r="E72" s="450" t="str">
        <f>IF('ordem de passagem'!F69="","",'ordem de passagem'!F69)</f>
        <v/>
      </c>
      <c r="F72" s="450" t="str">
        <f>IF('ordem de passagem'!G69="","",'ordem de passagem'!G69)</f>
        <v/>
      </c>
      <c r="G72" s="539"/>
      <c r="H72" s="540"/>
      <c r="I72" s="541"/>
      <c r="J72" s="542"/>
      <c r="K72" s="539"/>
      <c r="L72" s="540"/>
      <c r="M72" s="541"/>
      <c r="N72" s="542"/>
      <c r="O72" s="539"/>
      <c r="P72" s="540"/>
      <c r="Q72" s="557"/>
      <c r="R72" s="558"/>
      <c r="S72" s="260"/>
      <c r="T72" s="310"/>
      <c r="U72" s="266"/>
      <c r="V72" s="335" t="b">
        <f t="shared" si="5"/>
        <v>0</v>
      </c>
      <c r="W72" s="266"/>
      <c r="X72" s="284">
        <f t="shared" si="6"/>
        <v>0</v>
      </c>
      <c r="Y72" s="284">
        <f t="shared" si="3"/>
        <v>0</v>
      </c>
      <c r="Z72" s="309">
        <f t="shared" si="4"/>
        <v>0</v>
      </c>
    </row>
    <row r="73" spans="1:26" s="236" customFormat="1" ht="21" customHeight="1" x14ac:dyDescent="0.3">
      <c r="A73" s="450" t="str">
        <f>IF('ordem de passagem'!B70="","",'ordem de passagem'!B70)</f>
        <v/>
      </c>
      <c r="B73" s="451" t="str">
        <f>IF('ordem de passagem'!C70="","",'ordem de passagem'!C70)</f>
        <v/>
      </c>
      <c r="C73" s="451" t="str">
        <f>IF('ordem de passagem'!D70="","",'ordem de passagem'!D70)</f>
        <v/>
      </c>
      <c r="D73" s="450" t="str">
        <f>IF('ordem de passagem'!H70="","",'ordem de passagem'!H70)</f>
        <v/>
      </c>
      <c r="E73" s="450" t="str">
        <f>IF('ordem de passagem'!F70="","",'ordem de passagem'!F70)</f>
        <v/>
      </c>
      <c r="F73" s="450" t="str">
        <f>IF('ordem de passagem'!G70="","",'ordem de passagem'!G70)</f>
        <v/>
      </c>
      <c r="G73" s="539"/>
      <c r="H73" s="540"/>
      <c r="I73" s="541"/>
      <c r="J73" s="542"/>
      <c r="K73" s="539"/>
      <c r="L73" s="540"/>
      <c r="M73" s="541"/>
      <c r="N73" s="542"/>
      <c r="O73" s="539"/>
      <c r="P73" s="540"/>
      <c r="Q73" s="557"/>
      <c r="R73" s="558"/>
      <c r="S73" s="260"/>
      <c r="T73" s="310"/>
      <c r="U73" s="266"/>
      <c r="V73" s="335" t="b">
        <f t="shared" si="5"/>
        <v>0</v>
      </c>
      <c r="W73" s="266"/>
      <c r="X73" s="284">
        <f t="shared" si="6"/>
        <v>0</v>
      </c>
      <c r="Y73" s="284">
        <f t="shared" si="3"/>
        <v>0</v>
      </c>
      <c r="Z73" s="309">
        <f t="shared" si="4"/>
        <v>0</v>
      </c>
    </row>
    <row r="74" spans="1:26" s="236" customFormat="1" ht="21" customHeight="1" x14ac:dyDescent="0.3">
      <c r="A74" s="450" t="str">
        <f>IF('ordem de passagem'!B71="","",'ordem de passagem'!B71)</f>
        <v/>
      </c>
      <c r="B74" s="451" t="str">
        <f>IF('ordem de passagem'!C71="","",'ordem de passagem'!C71)</f>
        <v/>
      </c>
      <c r="C74" s="451" t="str">
        <f>IF('ordem de passagem'!D71="","",'ordem de passagem'!D71)</f>
        <v/>
      </c>
      <c r="D74" s="450" t="str">
        <f>IF('ordem de passagem'!H71="","",'ordem de passagem'!H71)</f>
        <v/>
      </c>
      <c r="E74" s="450" t="str">
        <f>IF('ordem de passagem'!F71="","",'ordem de passagem'!F71)</f>
        <v/>
      </c>
      <c r="F74" s="450" t="str">
        <f>IF('ordem de passagem'!G71="","",'ordem de passagem'!G71)</f>
        <v/>
      </c>
      <c r="G74" s="539"/>
      <c r="H74" s="540"/>
      <c r="I74" s="541"/>
      <c r="J74" s="542"/>
      <c r="K74" s="539"/>
      <c r="L74" s="540"/>
      <c r="M74" s="541"/>
      <c r="N74" s="542"/>
      <c r="O74" s="539"/>
      <c r="P74" s="540"/>
      <c r="Q74" s="557"/>
      <c r="R74" s="558"/>
      <c r="S74" s="260"/>
      <c r="T74" s="310"/>
      <c r="U74" s="266"/>
      <c r="V74" s="335" t="b">
        <f t="shared" si="5"/>
        <v>0</v>
      </c>
      <c r="W74" s="266"/>
      <c r="X74" s="284">
        <f t="shared" si="6"/>
        <v>0</v>
      </c>
      <c r="Y74" s="284">
        <f t="shared" si="3"/>
        <v>0</v>
      </c>
      <c r="Z74" s="309">
        <f t="shared" si="4"/>
        <v>0</v>
      </c>
    </row>
    <row r="75" spans="1:26" s="236" customFormat="1" ht="21" customHeight="1" x14ac:dyDescent="0.3">
      <c r="A75" s="450" t="str">
        <f>IF('ordem de passagem'!B72="","",'ordem de passagem'!B72)</f>
        <v/>
      </c>
      <c r="B75" s="451" t="str">
        <f>IF('ordem de passagem'!C72="","",'ordem de passagem'!C72)</f>
        <v/>
      </c>
      <c r="C75" s="451" t="str">
        <f>IF('ordem de passagem'!D72="","",'ordem de passagem'!D72)</f>
        <v/>
      </c>
      <c r="D75" s="450" t="str">
        <f>IF('ordem de passagem'!H72="","",'ordem de passagem'!H72)</f>
        <v/>
      </c>
      <c r="E75" s="450" t="str">
        <f>IF('ordem de passagem'!F72="","",'ordem de passagem'!F72)</f>
        <v/>
      </c>
      <c r="F75" s="450" t="str">
        <f>IF('ordem de passagem'!G72="","",'ordem de passagem'!G72)</f>
        <v/>
      </c>
      <c r="G75" s="539"/>
      <c r="H75" s="540"/>
      <c r="I75" s="541"/>
      <c r="J75" s="542"/>
      <c r="K75" s="539"/>
      <c r="L75" s="540"/>
      <c r="M75" s="541"/>
      <c r="N75" s="542"/>
      <c r="O75" s="539"/>
      <c r="P75" s="540"/>
      <c r="Q75" s="557"/>
      <c r="R75" s="558"/>
      <c r="S75" s="260"/>
      <c r="T75" s="310"/>
      <c r="U75" s="266"/>
      <c r="V75" s="335" t="b">
        <f t="shared" si="5"/>
        <v>0</v>
      </c>
      <c r="W75" s="266"/>
      <c r="X75" s="284">
        <f t="shared" si="6"/>
        <v>0</v>
      </c>
      <c r="Y75" s="284">
        <f t="shared" si="3"/>
        <v>0</v>
      </c>
      <c r="Z75" s="309">
        <f t="shared" si="4"/>
        <v>0</v>
      </c>
    </row>
    <row r="76" spans="1:26" s="236" customFormat="1" ht="21" customHeight="1" x14ac:dyDescent="0.3">
      <c r="A76" s="450" t="str">
        <f>IF('ordem de passagem'!B73="","",'ordem de passagem'!B73)</f>
        <v/>
      </c>
      <c r="B76" s="451" t="str">
        <f>IF('ordem de passagem'!C73="","",'ordem de passagem'!C73)</f>
        <v/>
      </c>
      <c r="C76" s="451" t="str">
        <f>IF('ordem de passagem'!D73="","",'ordem de passagem'!D73)</f>
        <v/>
      </c>
      <c r="D76" s="450" t="str">
        <f>IF('ordem de passagem'!H73="","",'ordem de passagem'!H73)</f>
        <v/>
      </c>
      <c r="E76" s="450" t="str">
        <f>IF('ordem de passagem'!F73="","",'ordem de passagem'!F73)</f>
        <v/>
      </c>
      <c r="F76" s="450" t="str">
        <f>IF('ordem de passagem'!G73="","",'ordem de passagem'!G73)</f>
        <v/>
      </c>
      <c r="G76" s="539"/>
      <c r="H76" s="540"/>
      <c r="I76" s="541"/>
      <c r="J76" s="542"/>
      <c r="K76" s="539"/>
      <c r="L76" s="540"/>
      <c r="M76" s="541"/>
      <c r="N76" s="542"/>
      <c r="O76" s="539"/>
      <c r="P76" s="540"/>
      <c r="Q76" s="557"/>
      <c r="R76" s="558"/>
      <c r="S76" s="260"/>
      <c r="T76" s="310"/>
      <c r="U76" s="266"/>
      <c r="V76" s="335" t="b">
        <f t="shared" si="5"/>
        <v>0</v>
      </c>
      <c r="W76" s="266"/>
      <c r="X76" s="284">
        <f t="shared" si="6"/>
        <v>0</v>
      </c>
      <c r="Y76" s="284">
        <f t="shared" si="3"/>
        <v>0</v>
      </c>
      <c r="Z76" s="309">
        <f t="shared" si="4"/>
        <v>0</v>
      </c>
    </row>
    <row r="77" spans="1:26" s="236" customFormat="1" ht="21" customHeight="1" x14ac:dyDescent="0.3">
      <c r="A77" s="450" t="str">
        <f>IF('ordem de passagem'!B74="","",'ordem de passagem'!B74)</f>
        <v/>
      </c>
      <c r="B77" s="451" t="str">
        <f>IF('ordem de passagem'!C74="","",'ordem de passagem'!C74)</f>
        <v/>
      </c>
      <c r="C77" s="451" t="str">
        <f>IF('ordem de passagem'!D74="","",'ordem de passagem'!D74)</f>
        <v/>
      </c>
      <c r="D77" s="450" t="str">
        <f>IF('ordem de passagem'!H74="","",'ordem de passagem'!H74)</f>
        <v/>
      </c>
      <c r="E77" s="450" t="str">
        <f>IF('ordem de passagem'!F74="","",'ordem de passagem'!F74)</f>
        <v/>
      </c>
      <c r="F77" s="450" t="str">
        <f>IF('ordem de passagem'!G74="","",'ordem de passagem'!G74)</f>
        <v/>
      </c>
      <c r="G77" s="539"/>
      <c r="H77" s="540"/>
      <c r="I77" s="541"/>
      <c r="J77" s="542"/>
      <c r="K77" s="539"/>
      <c r="L77" s="540"/>
      <c r="M77" s="541"/>
      <c r="N77" s="542"/>
      <c r="O77" s="539"/>
      <c r="P77" s="540"/>
      <c r="Q77" s="557"/>
      <c r="R77" s="558"/>
      <c r="S77" s="260"/>
      <c r="T77" s="310"/>
      <c r="U77" s="266"/>
      <c r="V77" s="335" t="b">
        <f t="shared" si="5"/>
        <v>0</v>
      </c>
      <c r="W77" s="266"/>
      <c r="X77" s="284">
        <f t="shared" si="6"/>
        <v>0</v>
      </c>
      <c r="Y77" s="284">
        <f t="shared" si="3"/>
        <v>0</v>
      </c>
      <c r="Z77" s="309">
        <f t="shared" si="4"/>
        <v>0</v>
      </c>
    </row>
    <row r="78" spans="1:26" s="236" customFormat="1" ht="21" customHeight="1" x14ac:dyDescent="0.3">
      <c r="A78" s="450" t="str">
        <f>IF('ordem de passagem'!B75="","",'ordem de passagem'!B75)</f>
        <v/>
      </c>
      <c r="B78" s="451" t="str">
        <f>IF('ordem de passagem'!C75="","",'ordem de passagem'!C75)</f>
        <v/>
      </c>
      <c r="C78" s="451" t="str">
        <f>IF('ordem de passagem'!D75="","",'ordem de passagem'!D75)</f>
        <v/>
      </c>
      <c r="D78" s="450" t="str">
        <f>IF('ordem de passagem'!H75="","",'ordem de passagem'!H75)</f>
        <v/>
      </c>
      <c r="E78" s="450" t="str">
        <f>IF('ordem de passagem'!F75="","",'ordem de passagem'!F75)</f>
        <v/>
      </c>
      <c r="F78" s="450" t="str">
        <f>IF('ordem de passagem'!G75="","",'ordem de passagem'!G75)</f>
        <v/>
      </c>
      <c r="G78" s="539"/>
      <c r="H78" s="540"/>
      <c r="I78" s="541"/>
      <c r="J78" s="542"/>
      <c r="K78" s="539"/>
      <c r="L78" s="540"/>
      <c r="M78" s="541"/>
      <c r="N78" s="542"/>
      <c r="O78" s="539"/>
      <c r="P78" s="540"/>
      <c r="Q78" s="557"/>
      <c r="R78" s="558"/>
      <c r="S78" s="260"/>
      <c r="T78" s="310"/>
      <c r="U78" s="266"/>
      <c r="V78" s="335" t="b">
        <f t="shared" si="5"/>
        <v>0</v>
      </c>
      <c r="W78" s="266"/>
      <c r="X78" s="284">
        <f t="shared" si="6"/>
        <v>0</v>
      </c>
      <c r="Y78" s="284">
        <f t="shared" si="3"/>
        <v>0</v>
      </c>
      <c r="Z78" s="309">
        <f t="shared" si="4"/>
        <v>0</v>
      </c>
    </row>
    <row r="79" spans="1:26" s="236" customFormat="1" ht="21" customHeight="1" x14ac:dyDescent="0.3">
      <c r="A79" s="450" t="str">
        <f>IF('ordem de passagem'!B76="","",'ordem de passagem'!B76)</f>
        <v/>
      </c>
      <c r="B79" s="451" t="str">
        <f>IF('ordem de passagem'!C76="","",'ordem de passagem'!C76)</f>
        <v/>
      </c>
      <c r="C79" s="451" t="str">
        <f>IF('ordem de passagem'!D76="","",'ordem de passagem'!D76)</f>
        <v/>
      </c>
      <c r="D79" s="450" t="str">
        <f>IF('ordem de passagem'!H76="","",'ordem de passagem'!H76)</f>
        <v/>
      </c>
      <c r="E79" s="450" t="str">
        <f>IF('ordem de passagem'!F76="","",'ordem de passagem'!F76)</f>
        <v/>
      </c>
      <c r="F79" s="450" t="str">
        <f>IF('ordem de passagem'!G76="","",'ordem de passagem'!G76)</f>
        <v/>
      </c>
      <c r="G79" s="539"/>
      <c r="H79" s="540"/>
      <c r="I79" s="541"/>
      <c r="J79" s="542"/>
      <c r="K79" s="539"/>
      <c r="L79" s="540"/>
      <c r="M79" s="541"/>
      <c r="N79" s="542"/>
      <c r="O79" s="539"/>
      <c r="P79" s="540"/>
      <c r="Q79" s="557"/>
      <c r="R79" s="558"/>
      <c r="S79" s="260"/>
      <c r="T79" s="310"/>
      <c r="U79" s="266"/>
      <c r="V79" s="335" t="b">
        <f t="shared" si="5"/>
        <v>0</v>
      </c>
      <c r="W79" s="266"/>
      <c r="X79" s="284">
        <f t="shared" ref="X79:X102" si="7">IFERROR((IF($W$10=3,((G79+I79+K79)/3)+S79-T79,IF($W$10=5,((G79+I79+K79+M79+O79)-MAX(G79,I79,K79,M79,O79,O79)-MIN(G79,I79,K79,M79,O79))/3)+S79-T79)),"")</f>
        <v>0</v>
      </c>
      <c r="Y79" s="284">
        <f t="shared" si="3"/>
        <v>0</v>
      </c>
      <c r="Z79" s="309">
        <f t="shared" si="4"/>
        <v>0</v>
      </c>
    </row>
    <row r="80" spans="1:26" s="236" customFormat="1" ht="21" customHeight="1" x14ac:dyDescent="0.3">
      <c r="A80" s="450" t="str">
        <f>IF('ordem de passagem'!B77="","",'ordem de passagem'!B77)</f>
        <v/>
      </c>
      <c r="B80" s="451" t="str">
        <f>IF('ordem de passagem'!C77="","",'ordem de passagem'!C77)</f>
        <v/>
      </c>
      <c r="C80" s="451" t="str">
        <f>IF('ordem de passagem'!D77="","",'ordem de passagem'!D77)</f>
        <v/>
      </c>
      <c r="D80" s="450" t="str">
        <f>IF('ordem de passagem'!H77="","",'ordem de passagem'!H77)</f>
        <v/>
      </c>
      <c r="E80" s="450" t="str">
        <f>IF('ordem de passagem'!F77="","",'ordem de passagem'!F77)</f>
        <v/>
      </c>
      <c r="F80" s="450" t="str">
        <f>IF('ordem de passagem'!G77="","",'ordem de passagem'!G77)</f>
        <v/>
      </c>
      <c r="G80" s="539"/>
      <c r="H80" s="540"/>
      <c r="I80" s="541"/>
      <c r="J80" s="542"/>
      <c r="K80" s="539"/>
      <c r="L80" s="540"/>
      <c r="M80" s="541"/>
      <c r="N80" s="542"/>
      <c r="O80" s="539"/>
      <c r="P80" s="540"/>
      <c r="Q80" s="557"/>
      <c r="R80" s="558"/>
      <c r="S80" s="260"/>
      <c r="T80" s="310"/>
      <c r="U80" s="266"/>
      <c r="V80" s="335" t="b">
        <f t="shared" si="5"/>
        <v>0</v>
      </c>
      <c r="W80" s="266"/>
      <c r="X80" s="284">
        <f t="shared" si="7"/>
        <v>0</v>
      </c>
      <c r="Y80" s="284">
        <f t="shared" ref="Y80:Y102" si="8">IF($W$8=4,"",X80)</f>
        <v>0</v>
      </c>
      <c r="Z80" s="309">
        <f t="shared" si="4"/>
        <v>0</v>
      </c>
    </row>
    <row r="81" spans="1:26" s="236" customFormat="1" ht="21" customHeight="1" x14ac:dyDescent="0.3">
      <c r="A81" s="450" t="str">
        <f>IF('ordem de passagem'!B78="","",'ordem de passagem'!B78)</f>
        <v/>
      </c>
      <c r="B81" s="451" t="str">
        <f>IF('ordem de passagem'!C78="","",'ordem de passagem'!C78)</f>
        <v/>
      </c>
      <c r="C81" s="451" t="str">
        <f>IF('ordem de passagem'!D78="","",'ordem de passagem'!D78)</f>
        <v/>
      </c>
      <c r="D81" s="450" t="str">
        <f>IF('ordem de passagem'!H78="","",'ordem de passagem'!H78)</f>
        <v/>
      </c>
      <c r="E81" s="450" t="str">
        <f>IF('ordem de passagem'!F78="","",'ordem de passagem'!F78)</f>
        <v/>
      </c>
      <c r="F81" s="450" t="str">
        <f>IF('ordem de passagem'!G78="","",'ordem de passagem'!G78)</f>
        <v/>
      </c>
      <c r="G81" s="539"/>
      <c r="H81" s="540"/>
      <c r="I81" s="541"/>
      <c r="J81" s="542"/>
      <c r="K81" s="539"/>
      <c r="L81" s="540"/>
      <c r="M81" s="541"/>
      <c r="N81" s="542"/>
      <c r="O81" s="539"/>
      <c r="P81" s="540"/>
      <c r="Q81" s="557"/>
      <c r="R81" s="558"/>
      <c r="S81" s="260"/>
      <c r="T81" s="310"/>
      <c r="U81" s="266"/>
      <c r="V81" s="335" t="b">
        <f t="shared" ref="V81:V102" si="9">IFERROR((IF($W$10=3,((G81+I81+K81)/3),IF($W$10=5,((G81+I81+K81+M81+O81)-MAX(G81,I81,K81,M81,O81)-MIN(G81,I81,K81,M81,O81))/3))),"")</f>
        <v>0</v>
      </c>
      <c r="W81" s="266"/>
      <c r="X81" s="284">
        <f t="shared" si="7"/>
        <v>0</v>
      </c>
      <c r="Y81" s="284">
        <f t="shared" si="8"/>
        <v>0</v>
      </c>
      <c r="Z81" s="309">
        <f t="shared" si="4"/>
        <v>0</v>
      </c>
    </row>
    <row r="82" spans="1:26" s="236" customFormat="1" ht="21" customHeight="1" x14ac:dyDescent="0.3">
      <c r="A82" s="450" t="str">
        <f>IF('ordem de passagem'!B79="","",'ordem de passagem'!B79)</f>
        <v/>
      </c>
      <c r="B82" s="451" t="str">
        <f>IF('ordem de passagem'!C79="","",'ordem de passagem'!C79)</f>
        <v/>
      </c>
      <c r="C82" s="451" t="str">
        <f>IF('ordem de passagem'!D79="","",'ordem de passagem'!D79)</f>
        <v/>
      </c>
      <c r="D82" s="450" t="str">
        <f>IF('ordem de passagem'!H79="","",'ordem de passagem'!H79)</f>
        <v/>
      </c>
      <c r="E82" s="450" t="str">
        <f>IF('ordem de passagem'!F79="","",'ordem de passagem'!F79)</f>
        <v/>
      </c>
      <c r="F82" s="450" t="str">
        <f>IF('ordem de passagem'!G79="","",'ordem de passagem'!G79)</f>
        <v/>
      </c>
      <c r="G82" s="539"/>
      <c r="H82" s="540"/>
      <c r="I82" s="541"/>
      <c r="J82" s="542"/>
      <c r="K82" s="539"/>
      <c r="L82" s="540"/>
      <c r="M82" s="541"/>
      <c r="N82" s="542"/>
      <c r="O82" s="539"/>
      <c r="P82" s="540"/>
      <c r="Q82" s="557"/>
      <c r="R82" s="558"/>
      <c r="S82" s="260"/>
      <c r="T82" s="310"/>
      <c r="U82" s="266"/>
      <c r="V82" s="335" t="b">
        <f t="shared" si="9"/>
        <v>0</v>
      </c>
      <c r="W82" s="266"/>
      <c r="X82" s="284">
        <f t="shared" si="7"/>
        <v>0</v>
      </c>
      <c r="Y82" s="284">
        <f t="shared" si="8"/>
        <v>0</v>
      </c>
      <c r="Z82" s="309">
        <f t="shared" si="4"/>
        <v>0</v>
      </c>
    </row>
    <row r="83" spans="1:26" s="236" customFormat="1" ht="21" customHeight="1" x14ac:dyDescent="0.3">
      <c r="A83" s="450" t="str">
        <f>IF('ordem de passagem'!B80="","",'ordem de passagem'!B80)</f>
        <v/>
      </c>
      <c r="B83" s="451" t="str">
        <f>IF('ordem de passagem'!C80="","",'ordem de passagem'!C80)</f>
        <v/>
      </c>
      <c r="C83" s="451" t="str">
        <f>IF('ordem de passagem'!D80="","",'ordem de passagem'!D80)</f>
        <v/>
      </c>
      <c r="D83" s="450" t="str">
        <f>IF('ordem de passagem'!H80="","",'ordem de passagem'!H80)</f>
        <v/>
      </c>
      <c r="E83" s="450" t="str">
        <f>IF('ordem de passagem'!F80="","",'ordem de passagem'!F80)</f>
        <v/>
      </c>
      <c r="F83" s="450" t="str">
        <f>IF('ordem de passagem'!G80="","",'ordem de passagem'!G80)</f>
        <v/>
      </c>
      <c r="G83" s="539"/>
      <c r="H83" s="540"/>
      <c r="I83" s="541"/>
      <c r="J83" s="542"/>
      <c r="K83" s="539"/>
      <c r="L83" s="540"/>
      <c r="M83" s="541"/>
      <c r="N83" s="542"/>
      <c r="O83" s="539"/>
      <c r="P83" s="540"/>
      <c r="Q83" s="557"/>
      <c r="R83" s="558"/>
      <c r="S83" s="260"/>
      <c r="T83" s="310"/>
      <c r="U83" s="266"/>
      <c r="V83" s="335" t="b">
        <f t="shared" si="9"/>
        <v>0</v>
      </c>
      <c r="W83" s="266"/>
      <c r="X83" s="284">
        <f t="shared" si="7"/>
        <v>0</v>
      </c>
      <c r="Y83" s="284">
        <f t="shared" si="8"/>
        <v>0</v>
      </c>
      <c r="Z83" s="309">
        <f t="shared" ref="Z83:Z102" si="10">IF(A83="falta","",Y83)</f>
        <v>0</v>
      </c>
    </row>
    <row r="84" spans="1:26" s="236" customFormat="1" ht="21" customHeight="1" x14ac:dyDescent="0.3">
      <c r="A84" s="450" t="str">
        <f>IF('ordem de passagem'!B81="","",'ordem de passagem'!B81)</f>
        <v/>
      </c>
      <c r="B84" s="451" t="str">
        <f>IF('ordem de passagem'!C81="","",'ordem de passagem'!C81)</f>
        <v/>
      </c>
      <c r="C84" s="451" t="str">
        <f>IF('ordem de passagem'!D81="","",'ordem de passagem'!D81)</f>
        <v/>
      </c>
      <c r="D84" s="450" t="str">
        <f>IF('ordem de passagem'!H81="","",'ordem de passagem'!H81)</f>
        <v/>
      </c>
      <c r="E84" s="450" t="str">
        <f>IF('ordem de passagem'!F81="","",'ordem de passagem'!F81)</f>
        <v/>
      </c>
      <c r="F84" s="450" t="str">
        <f>IF('ordem de passagem'!G81="","",'ordem de passagem'!G81)</f>
        <v/>
      </c>
      <c r="G84" s="539"/>
      <c r="H84" s="540"/>
      <c r="I84" s="541"/>
      <c r="J84" s="542"/>
      <c r="K84" s="539"/>
      <c r="L84" s="540"/>
      <c r="M84" s="541"/>
      <c r="N84" s="542"/>
      <c r="O84" s="539"/>
      <c r="P84" s="540"/>
      <c r="Q84" s="557"/>
      <c r="R84" s="558"/>
      <c r="S84" s="260"/>
      <c r="T84" s="310"/>
      <c r="U84" s="266"/>
      <c r="V84" s="335" t="b">
        <f t="shared" si="9"/>
        <v>0</v>
      </c>
      <c r="W84" s="266"/>
      <c r="X84" s="284">
        <f t="shared" si="7"/>
        <v>0</v>
      </c>
      <c r="Y84" s="284">
        <f t="shared" si="8"/>
        <v>0</v>
      </c>
      <c r="Z84" s="309">
        <f t="shared" si="10"/>
        <v>0</v>
      </c>
    </row>
    <row r="85" spans="1:26" s="236" customFormat="1" ht="21" customHeight="1" x14ac:dyDescent="0.3">
      <c r="A85" s="450" t="str">
        <f>IF('ordem de passagem'!B82="","",'ordem de passagem'!B82)</f>
        <v/>
      </c>
      <c r="B85" s="451" t="str">
        <f>IF('ordem de passagem'!C82="","",'ordem de passagem'!C82)</f>
        <v/>
      </c>
      <c r="C85" s="451" t="str">
        <f>IF('ordem de passagem'!D82="","",'ordem de passagem'!D82)</f>
        <v/>
      </c>
      <c r="D85" s="450" t="str">
        <f>IF('ordem de passagem'!H82="","",'ordem de passagem'!H82)</f>
        <v/>
      </c>
      <c r="E85" s="450" t="str">
        <f>IF('ordem de passagem'!F82="","",'ordem de passagem'!F82)</f>
        <v/>
      </c>
      <c r="F85" s="450" t="str">
        <f>IF('ordem de passagem'!G82="","",'ordem de passagem'!G82)</f>
        <v/>
      </c>
      <c r="G85" s="539"/>
      <c r="H85" s="540"/>
      <c r="I85" s="541"/>
      <c r="J85" s="542"/>
      <c r="K85" s="539"/>
      <c r="L85" s="540"/>
      <c r="M85" s="541"/>
      <c r="N85" s="542"/>
      <c r="O85" s="539"/>
      <c r="P85" s="540"/>
      <c r="Q85" s="557"/>
      <c r="R85" s="558"/>
      <c r="S85" s="260"/>
      <c r="T85" s="310"/>
      <c r="U85" s="266"/>
      <c r="V85" s="335" t="b">
        <f t="shared" si="9"/>
        <v>0</v>
      </c>
      <c r="W85" s="266"/>
      <c r="X85" s="284">
        <f t="shared" si="7"/>
        <v>0</v>
      </c>
      <c r="Y85" s="284">
        <f t="shared" si="8"/>
        <v>0</v>
      </c>
      <c r="Z85" s="309">
        <f t="shared" si="10"/>
        <v>0</v>
      </c>
    </row>
    <row r="86" spans="1:26" s="236" customFormat="1" ht="21" customHeight="1" x14ac:dyDescent="0.3">
      <c r="A86" s="450" t="str">
        <f>IF('ordem de passagem'!B83="","",'ordem de passagem'!B83)</f>
        <v/>
      </c>
      <c r="B86" s="451" t="str">
        <f>IF('ordem de passagem'!C83="","",'ordem de passagem'!C83)</f>
        <v/>
      </c>
      <c r="C86" s="451" t="str">
        <f>IF('ordem de passagem'!D83="","",'ordem de passagem'!D83)</f>
        <v/>
      </c>
      <c r="D86" s="450" t="str">
        <f>IF('ordem de passagem'!H83="","",'ordem de passagem'!H83)</f>
        <v/>
      </c>
      <c r="E86" s="450" t="str">
        <f>IF('ordem de passagem'!F83="","",'ordem de passagem'!F83)</f>
        <v/>
      </c>
      <c r="F86" s="450" t="str">
        <f>IF('ordem de passagem'!G83="","",'ordem de passagem'!G83)</f>
        <v/>
      </c>
      <c r="G86" s="539"/>
      <c r="H86" s="540"/>
      <c r="I86" s="541"/>
      <c r="J86" s="542"/>
      <c r="K86" s="539"/>
      <c r="L86" s="540"/>
      <c r="M86" s="541"/>
      <c r="N86" s="542"/>
      <c r="O86" s="539"/>
      <c r="P86" s="540"/>
      <c r="Q86" s="557"/>
      <c r="R86" s="558"/>
      <c r="S86" s="260"/>
      <c r="T86" s="310"/>
      <c r="U86" s="266"/>
      <c r="V86" s="335" t="b">
        <f t="shared" si="9"/>
        <v>0</v>
      </c>
      <c r="W86" s="266"/>
      <c r="X86" s="284">
        <f t="shared" si="7"/>
        <v>0</v>
      </c>
      <c r="Y86" s="284">
        <f t="shared" si="8"/>
        <v>0</v>
      </c>
      <c r="Z86" s="309">
        <f t="shared" si="10"/>
        <v>0</v>
      </c>
    </row>
    <row r="87" spans="1:26" s="236" customFormat="1" ht="21" customHeight="1" x14ac:dyDescent="0.3">
      <c r="A87" s="450" t="str">
        <f>IF('ordem de passagem'!B84="","",'ordem de passagem'!B84)</f>
        <v/>
      </c>
      <c r="B87" s="451" t="str">
        <f>IF('ordem de passagem'!C84="","",'ordem de passagem'!C84)</f>
        <v/>
      </c>
      <c r="C87" s="451" t="str">
        <f>IF('ordem de passagem'!D84="","",'ordem de passagem'!D84)</f>
        <v/>
      </c>
      <c r="D87" s="450" t="str">
        <f>IF('ordem de passagem'!H84="","",'ordem de passagem'!H84)</f>
        <v/>
      </c>
      <c r="E87" s="450" t="str">
        <f>IF('ordem de passagem'!F84="","",'ordem de passagem'!F84)</f>
        <v/>
      </c>
      <c r="F87" s="450" t="str">
        <f>IF('ordem de passagem'!G84="","",'ordem de passagem'!G84)</f>
        <v/>
      </c>
      <c r="G87" s="539"/>
      <c r="H87" s="540"/>
      <c r="I87" s="541"/>
      <c r="J87" s="542"/>
      <c r="K87" s="539"/>
      <c r="L87" s="540"/>
      <c r="M87" s="541"/>
      <c r="N87" s="542"/>
      <c r="O87" s="539"/>
      <c r="P87" s="540"/>
      <c r="Q87" s="557"/>
      <c r="R87" s="558"/>
      <c r="S87" s="260"/>
      <c r="T87" s="310"/>
      <c r="U87" s="266"/>
      <c r="V87" s="335" t="b">
        <f t="shared" si="9"/>
        <v>0</v>
      </c>
      <c r="W87" s="266"/>
      <c r="X87" s="284">
        <f t="shared" si="7"/>
        <v>0</v>
      </c>
      <c r="Y87" s="284">
        <f t="shared" si="8"/>
        <v>0</v>
      </c>
      <c r="Z87" s="309">
        <f t="shared" si="10"/>
        <v>0</v>
      </c>
    </row>
    <row r="88" spans="1:26" s="236" customFormat="1" ht="21" customHeight="1" x14ac:dyDescent="0.3">
      <c r="A88" s="450" t="str">
        <f>IF('ordem de passagem'!B85="","",'ordem de passagem'!B85)</f>
        <v/>
      </c>
      <c r="B88" s="451" t="str">
        <f>IF('ordem de passagem'!C85="","",'ordem de passagem'!C85)</f>
        <v/>
      </c>
      <c r="C88" s="451" t="str">
        <f>IF('ordem de passagem'!D85="","",'ordem de passagem'!D85)</f>
        <v/>
      </c>
      <c r="D88" s="450" t="str">
        <f>IF('ordem de passagem'!H85="","",'ordem de passagem'!H85)</f>
        <v/>
      </c>
      <c r="E88" s="450" t="str">
        <f>IF('ordem de passagem'!F85="","",'ordem de passagem'!F85)</f>
        <v/>
      </c>
      <c r="F88" s="450" t="str">
        <f>IF('ordem de passagem'!G85="","",'ordem de passagem'!G85)</f>
        <v/>
      </c>
      <c r="G88" s="539"/>
      <c r="H88" s="540"/>
      <c r="I88" s="541"/>
      <c r="J88" s="542"/>
      <c r="K88" s="539"/>
      <c r="L88" s="540"/>
      <c r="M88" s="541"/>
      <c r="N88" s="542"/>
      <c r="O88" s="539"/>
      <c r="P88" s="540"/>
      <c r="Q88" s="557"/>
      <c r="R88" s="558"/>
      <c r="S88" s="260"/>
      <c r="T88" s="310"/>
      <c r="U88" s="266"/>
      <c r="V88" s="335" t="b">
        <f t="shared" si="9"/>
        <v>0</v>
      </c>
      <c r="W88" s="266"/>
      <c r="X88" s="284">
        <f t="shared" si="7"/>
        <v>0</v>
      </c>
      <c r="Y88" s="284">
        <f t="shared" si="8"/>
        <v>0</v>
      </c>
      <c r="Z88" s="309">
        <f t="shared" si="10"/>
        <v>0</v>
      </c>
    </row>
    <row r="89" spans="1:26" s="236" customFormat="1" ht="21" customHeight="1" x14ac:dyDescent="0.3">
      <c r="A89" s="450" t="str">
        <f>IF('ordem de passagem'!B86="","",'ordem de passagem'!B86)</f>
        <v/>
      </c>
      <c r="B89" s="451" t="str">
        <f>IF('ordem de passagem'!C86="","",'ordem de passagem'!C86)</f>
        <v/>
      </c>
      <c r="C89" s="451" t="str">
        <f>IF('ordem de passagem'!D86="","",'ordem de passagem'!D86)</f>
        <v/>
      </c>
      <c r="D89" s="450" t="str">
        <f>IF('ordem de passagem'!H86="","",'ordem de passagem'!H86)</f>
        <v/>
      </c>
      <c r="E89" s="450" t="str">
        <f>IF('ordem de passagem'!F86="","",'ordem de passagem'!F86)</f>
        <v/>
      </c>
      <c r="F89" s="450" t="str">
        <f>IF('ordem de passagem'!G86="","",'ordem de passagem'!G86)</f>
        <v/>
      </c>
      <c r="G89" s="539"/>
      <c r="H89" s="540"/>
      <c r="I89" s="541"/>
      <c r="J89" s="542"/>
      <c r="K89" s="539"/>
      <c r="L89" s="540"/>
      <c r="M89" s="541"/>
      <c r="N89" s="542"/>
      <c r="O89" s="539"/>
      <c r="P89" s="540"/>
      <c r="Q89" s="557"/>
      <c r="R89" s="558"/>
      <c r="S89" s="260"/>
      <c r="T89" s="310"/>
      <c r="U89" s="266"/>
      <c r="V89" s="335" t="b">
        <f t="shared" si="9"/>
        <v>0</v>
      </c>
      <c r="W89" s="266"/>
      <c r="X89" s="284">
        <f t="shared" si="7"/>
        <v>0</v>
      </c>
      <c r="Y89" s="284">
        <f t="shared" si="8"/>
        <v>0</v>
      </c>
      <c r="Z89" s="309">
        <f t="shared" si="10"/>
        <v>0</v>
      </c>
    </row>
    <row r="90" spans="1:26" s="236" customFormat="1" ht="21" customHeight="1" x14ac:dyDescent="0.3">
      <c r="A90" s="450" t="str">
        <f>IF('ordem de passagem'!B87="","",'ordem de passagem'!B87)</f>
        <v/>
      </c>
      <c r="B90" s="451" t="str">
        <f>IF('ordem de passagem'!C87="","",'ordem de passagem'!C87)</f>
        <v/>
      </c>
      <c r="C90" s="451" t="str">
        <f>IF('ordem de passagem'!D87="","",'ordem de passagem'!D87)</f>
        <v/>
      </c>
      <c r="D90" s="450" t="str">
        <f>IF('ordem de passagem'!H87="","",'ordem de passagem'!H87)</f>
        <v/>
      </c>
      <c r="E90" s="450" t="str">
        <f>IF('ordem de passagem'!F87="","",'ordem de passagem'!F87)</f>
        <v/>
      </c>
      <c r="F90" s="450" t="str">
        <f>IF('ordem de passagem'!G87="","",'ordem de passagem'!G87)</f>
        <v/>
      </c>
      <c r="G90" s="539"/>
      <c r="H90" s="540"/>
      <c r="I90" s="541"/>
      <c r="J90" s="542"/>
      <c r="K90" s="539"/>
      <c r="L90" s="540"/>
      <c r="M90" s="541"/>
      <c r="N90" s="542"/>
      <c r="O90" s="539"/>
      <c r="P90" s="540"/>
      <c r="Q90" s="557"/>
      <c r="R90" s="558"/>
      <c r="S90" s="260"/>
      <c r="T90" s="310"/>
      <c r="U90" s="266"/>
      <c r="V90" s="335" t="b">
        <f t="shared" si="9"/>
        <v>0</v>
      </c>
      <c r="W90" s="266"/>
      <c r="X90" s="284">
        <f t="shared" si="7"/>
        <v>0</v>
      </c>
      <c r="Y90" s="284">
        <f t="shared" si="8"/>
        <v>0</v>
      </c>
      <c r="Z90" s="309">
        <f t="shared" si="10"/>
        <v>0</v>
      </c>
    </row>
    <row r="91" spans="1:26" s="236" customFormat="1" ht="21" customHeight="1" x14ac:dyDescent="0.3">
      <c r="A91" s="450" t="str">
        <f>IF('ordem de passagem'!B88="","",'ordem de passagem'!B88)</f>
        <v/>
      </c>
      <c r="B91" s="451" t="str">
        <f>IF('ordem de passagem'!C88="","",'ordem de passagem'!C88)</f>
        <v/>
      </c>
      <c r="C91" s="451" t="str">
        <f>IF('ordem de passagem'!D88="","",'ordem de passagem'!D88)</f>
        <v/>
      </c>
      <c r="D91" s="450" t="str">
        <f>IF('ordem de passagem'!H88="","",'ordem de passagem'!H88)</f>
        <v/>
      </c>
      <c r="E91" s="450" t="str">
        <f>IF('ordem de passagem'!F88="","",'ordem de passagem'!F88)</f>
        <v/>
      </c>
      <c r="F91" s="450" t="str">
        <f>IF('ordem de passagem'!G88="","",'ordem de passagem'!G88)</f>
        <v/>
      </c>
      <c r="G91" s="539"/>
      <c r="H91" s="540"/>
      <c r="I91" s="541"/>
      <c r="J91" s="542"/>
      <c r="K91" s="539"/>
      <c r="L91" s="540"/>
      <c r="M91" s="541"/>
      <c r="N91" s="542"/>
      <c r="O91" s="539"/>
      <c r="P91" s="540"/>
      <c r="Q91" s="557"/>
      <c r="R91" s="558"/>
      <c r="S91" s="260"/>
      <c r="T91" s="310"/>
      <c r="U91" s="266"/>
      <c r="V91" s="335" t="b">
        <f t="shared" si="9"/>
        <v>0</v>
      </c>
      <c r="W91" s="266"/>
      <c r="X91" s="284">
        <f t="shared" si="7"/>
        <v>0</v>
      </c>
      <c r="Y91" s="284">
        <f t="shared" si="8"/>
        <v>0</v>
      </c>
      <c r="Z91" s="309">
        <f t="shared" si="10"/>
        <v>0</v>
      </c>
    </row>
    <row r="92" spans="1:26" s="236" customFormat="1" ht="21" customHeight="1" x14ac:dyDescent="0.3">
      <c r="A92" s="450" t="str">
        <f>IF('ordem de passagem'!B89="","",'ordem de passagem'!B89)</f>
        <v/>
      </c>
      <c r="B92" s="451" t="str">
        <f>IF('ordem de passagem'!C89="","",'ordem de passagem'!C89)</f>
        <v/>
      </c>
      <c r="C92" s="451" t="str">
        <f>IF('ordem de passagem'!D89="","",'ordem de passagem'!D89)</f>
        <v/>
      </c>
      <c r="D92" s="450" t="str">
        <f>IF('ordem de passagem'!H89="","",'ordem de passagem'!H89)</f>
        <v/>
      </c>
      <c r="E92" s="450" t="str">
        <f>IF('ordem de passagem'!F89="","",'ordem de passagem'!F89)</f>
        <v/>
      </c>
      <c r="F92" s="450" t="str">
        <f>IF('ordem de passagem'!G89="","",'ordem de passagem'!G89)</f>
        <v/>
      </c>
      <c r="G92" s="539"/>
      <c r="H92" s="540"/>
      <c r="I92" s="541"/>
      <c r="J92" s="542"/>
      <c r="K92" s="539"/>
      <c r="L92" s="540"/>
      <c r="M92" s="541"/>
      <c r="N92" s="542"/>
      <c r="O92" s="539"/>
      <c r="P92" s="540"/>
      <c r="Q92" s="557"/>
      <c r="R92" s="558"/>
      <c r="S92" s="260"/>
      <c r="T92" s="310"/>
      <c r="U92" s="266"/>
      <c r="V92" s="335" t="b">
        <f t="shared" si="9"/>
        <v>0</v>
      </c>
      <c r="W92" s="266"/>
      <c r="X92" s="284">
        <f t="shared" si="7"/>
        <v>0</v>
      </c>
      <c r="Y92" s="284">
        <f t="shared" si="8"/>
        <v>0</v>
      </c>
      <c r="Z92" s="309">
        <f t="shared" si="10"/>
        <v>0</v>
      </c>
    </row>
    <row r="93" spans="1:26" s="236" customFormat="1" ht="21" customHeight="1" x14ac:dyDescent="0.3">
      <c r="A93" s="450" t="str">
        <f>IF('ordem de passagem'!B90="","",'ordem de passagem'!B90)</f>
        <v/>
      </c>
      <c r="B93" s="451" t="str">
        <f>IF('ordem de passagem'!C90="","",'ordem de passagem'!C90)</f>
        <v/>
      </c>
      <c r="C93" s="451" t="str">
        <f>IF('ordem de passagem'!D90="","",'ordem de passagem'!D90)</f>
        <v/>
      </c>
      <c r="D93" s="450" t="str">
        <f>IF('ordem de passagem'!H90="","",'ordem de passagem'!H90)</f>
        <v/>
      </c>
      <c r="E93" s="450" t="str">
        <f>IF('ordem de passagem'!F90="","",'ordem de passagem'!F90)</f>
        <v/>
      </c>
      <c r="F93" s="450" t="str">
        <f>IF('ordem de passagem'!G90="","",'ordem de passagem'!G90)</f>
        <v/>
      </c>
      <c r="G93" s="539"/>
      <c r="H93" s="540"/>
      <c r="I93" s="541"/>
      <c r="J93" s="542"/>
      <c r="K93" s="539"/>
      <c r="L93" s="540"/>
      <c r="M93" s="541"/>
      <c r="N93" s="542"/>
      <c r="O93" s="539"/>
      <c r="P93" s="540"/>
      <c r="Q93" s="557"/>
      <c r="R93" s="558"/>
      <c r="S93" s="260"/>
      <c r="T93" s="310"/>
      <c r="U93" s="266"/>
      <c r="V93" s="335" t="b">
        <f t="shared" si="9"/>
        <v>0</v>
      </c>
      <c r="W93" s="266"/>
      <c r="X93" s="284">
        <f t="shared" si="7"/>
        <v>0</v>
      </c>
      <c r="Y93" s="284">
        <f t="shared" si="8"/>
        <v>0</v>
      </c>
      <c r="Z93" s="309">
        <f t="shared" si="10"/>
        <v>0</v>
      </c>
    </row>
    <row r="94" spans="1:26" s="236" customFormat="1" ht="21" customHeight="1" x14ac:dyDescent="0.3">
      <c r="A94" s="450" t="str">
        <f>IF('ordem de passagem'!B91="","",'ordem de passagem'!B91)</f>
        <v/>
      </c>
      <c r="B94" s="451" t="str">
        <f>IF('ordem de passagem'!C91="","",'ordem de passagem'!C91)</f>
        <v/>
      </c>
      <c r="C94" s="451" t="str">
        <f>IF('ordem de passagem'!D91="","",'ordem de passagem'!D91)</f>
        <v/>
      </c>
      <c r="D94" s="450" t="str">
        <f>IF('ordem de passagem'!H91="","",'ordem de passagem'!H91)</f>
        <v/>
      </c>
      <c r="E94" s="450" t="str">
        <f>IF('ordem de passagem'!F91="","",'ordem de passagem'!F91)</f>
        <v/>
      </c>
      <c r="F94" s="450" t="str">
        <f>IF('ordem de passagem'!G91="","",'ordem de passagem'!G91)</f>
        <v/>
      </c>
      <c r="G94" s="539"/>
      <c r="H94" s="540"/>
      <c r="I94" s="541"/>
      <c r="J94" s="542"/>
      <c r="K94" s="539"/>
      <c r="L94" s="540"/>
      <c r="M94" s="541"/>
      <c r="N94" s="542"/>
      <c r="O94" s="539"/>
      <c r="P94" s="540"/>
      <c r="Q94" s="557"/>
      <c r="R94" s="558"/>
      <c r="S94" s="260"/>
      <c r="T94" s="310"/>
      <c r="U94" s="266"/>
      <c r="V94" s="335" t="b">
        <f t="shared" si="9"/>
        <v>0</v>
      </c>
      <c r="W94" s="266"/>
      <c r="X94" s="284">
        <f t="shared" si="7"/>
        <v>0</v>
      </c>
      <c r="Y94" s="284">
        <f t="shared" si="8"/>
        <v>0</v>
      </c>
      <c r="Z94" s="309">
        <f t="shared" si="10"/>
        <v>0</v>
      </c>
    </row>
    <row r="95" spans="1:26" s="236" customFormat="1" ht="21" customHeight="1" x14ac:dyDescent="0.3">
      <c r="A95" s="450" t="str">
        <f>IF('ordem de passagem'!B92="","",'ordem de passagem'!B92)</f>
        <v/>
      </c>
      <c r="B95" s="451" t="str">
        <f>IF('ordem de passagem'!C92="","",'ordem de passagem'!C92)</f>
        <v/>
      </c>
      <c r="C95" s="451" t="str">
        <f>IF('ordem de passagem'!D92="","",'ordem de passagem'!D92)</f>
        <v/>
      </c>
      <c r="D95" s="450" t="str">
        <f>IF('ordem de passagem'!H92="","",'ordem de passagem'!H92)</f>
        <v/>
      </c>
      <c r="E95" s="450" t="str">
        <f>IF('ordem de passagem'!F92="","",'ordem de passagem'!F92)</f>
        <v/>
      </c>
      <c r="F95" s="450" t="str">
        <f>IF('ordem de passagem'!G92="","",'ordem de passagem'!G92)</f>
        <v/>
      </c>
      <c r="G95" s="539"/>
      <c r="H95" s="540"/>
      <c r="I95" s="541"/>
      <c r="J95" s="542"/>
      <c r="K95" s="539"/>
      <c r="L95" s="540"/>
      <c r="M95" s="541"/>
      <c r="N95" s="542"/>
      <c r="O95" s="539"/>
      <c r="P95" s="540"/>
      <c r="Q95" s="557"/>
      <c r="R95" s="558"/>
      <c r="S95" s="260"/>
      <c r="T95" s="310"/>
      <c r="U95" s="266"/>
      <c r="V95" s="335" t="b">
        <f t="shared" si="9"/>
        <v>0</v>
      </c>
      <c r="W95" s="266"/>
      <c r="X95" s="284">
        <f t="shared" si="7"/>
        <v>0</v>
      </c>
      <c r="Y95" s="284">
        <f t="shared" si="8"/>
        <v>0</v>
      </c>
      <c r="Z95" s="309">
        <f t="shared" si="10"/>
        <v>0</v>
      </c>
    </row>
    <row r="96" spans="1:26" s="236" customFormat="1" ht="21" customHeight="1" x14ac:dyDescent="0.3">
      <c r="A96" s="450" t="str">
        <f>IF('ordem de passagem'!B93="","",'ordem de passagem'!B93)</f>
        <v/>
      </c>
      <c r="B96" s="451" t="str">
        <f>IF('ordem de passagem'!C93="","",'ordem de passagem'!C93)</f>
        <v/>
      </c>
      <c r="C96" s="451" t="str">
        <f>IF('ordem de passagem'!D93="","",'ordem de passagem'!D93)</f>
        <v/>
      </c>
      <c r="D96" s="450" t="str">
        <f>IF('ordem de passagem'!H93="","",'ordem de passagem'!H93)</f>
        <v/>
      </c>
      <c r="E96" s="450" t="str">
        <f>IF('ordem de passagem'!F93="","",'ordem de passagem'!F93)</f>
        <v/>
      </c>
      <c r="F96" s="450" t="str">
        <f>IF('ordem de passagem'!G93="","",'ordem de passagem'!G93)</f>
        <v/>
      </c>
      <c r="G96" s="539"/>
      <c r="H96" s="540"/>
      <c r="I96" s="541"/>
      <c r="J96" s="542"/>
      <c r="K96" s="539"/>
      <c r="L96" s="540"/>
      <c r="M96" s="541"/>
      <c r="N96" s="542"/>
      <c r="O96" s="539"/>
      <c r="P96" s="540"/>
      <c r="Q96" s="557"/>
      <c r="R96" s="558"/>
      <c r="S96" s="260"/>
      <c r="T96" s="310"/>
      <c r="U96" s="266"/>
      <c r="V96" s="335" t="b">
        <f t="shared" si="9"/>
        <v>0</v>
      </c>
      <c r="W96" s="266"/>
      <c r="X96" s="284">
        <f t="shared" si="7"/>
        <v>0</v>
      </c>
      <c r="Y96" s="284">
        <f t="shared" si="8"/>
        <v>0</v>
      </c>
      <c r="Z96" s="309">
        <f t="shared" si="10"/>
        <v>0</v>
      </c>
    </row>
    <row r="97" spans="1:26" s="236" customFormat="1" ht="21" customHeight="1" x14ac:dyDescent="0.3">
      <c r="A97" s="450" t="str">
        <f>IF('ordem de passagem'!B94="","",'ordem de passagem'!B94)</f>
        <v/>
      </c>
      <c r="B97" s="451" t="str">
        <f>IF('ordem de passagem'!C94="","",'ordem de passagem'!C94)</f>
        <v/>
      </c>
      <c r="C97" s="451" t="str">
        <f>IF('ordem de passagem'!D94="","",'ordem de passagem'!D94)</f>
        <v/>
      </c>
      <c r="D97" s="450" t="str">
        <f>IF('ordem de passagem'!H94="","",'ordem de passagem'!H94)</f>
        <v/>
      </c>
      <c r="E97" s="450" t="str">
        <f>IF('ordem de passagem'!F94="","",'ordem de passagem'!F94)</f>
        <v/>
      </c>
      <c r="F97" s="450" t="str">
        <f>IF('ordem de passagem'!G94="","",'ordem de passagem'!G94)</f>
        <v/>
      </c>
      <c r="G97" s="539"/>
      <c r="H97" s="540"/>
      <c r="I97" s="541"/>
      <c r="J97" s="542"/>
      <c r="K97" s="539"/>
      <c r="L97" s="540"/>
      <c r="M97" s="541"/>
      <c r="N97" s="542"/>
      <c r="O97" s="539"/>
      <c r="P97" s="540"/>
      <c r="Q97" s="557"/>
      <c r="R97" s="558"/>
      <c r="S97" s="260"/>
      <c r="T97" s="310"/>
      <c r="U97" s="266"/>
      <c r="V97" s="335" t="b">
        <f t="shared" si="9"/>
        <v>0</v>
      </c>
      <c r="W97" s="266"/>
      <c r="X97" s="284">
        <f t="shared" si="7"/>
        <v>0</v>
      </c>
      <c r="Y97" s="284">
        <f t="shared" si="8"/>
        <v>0</v>
      </c>
      <c r="Z97" s="309">
        <f t="shared" si="10"/>
        <v>0</v>
      </c>
    </row>
    <row r="98" spans="1:26" s="236" customFormat="1" ht="21" customHeight="1" x14ac:dyDescent="0.3">
      <c r="A98" s="450" t="str">
        <f>IF('ordem de passagem'!B95="","",'ordem de passagem'!B95)</f>
        <v/>
      </c>
      <c r="B98" s="451" t="str">
        <f>IF('ordem de passagem'!C95="","",'ordem de passagem'!C95)</f>
        <v/>
      </c>
      <c r="C98" s="451" t="str">
        <f>IF('ordem de passagem'!D95="","",'ordem de passagem'!D95)</f>
        <v/>
      </c>
      <c r="D98" s="450" t="str">
        <f>IF('ordem de passagem'!H95="","",'ordem de passagem'!H95)</f>
        <v/>
      </c>
      <c r="E98" s="450" t="str">
        <f>IF('ordem de passagem'!F95="","",'ordem de passagem'!F95)</f>
        <v/>
      </c>
      <c r="F98" s="450" t="str">
        <f>IF('ordem de passagem'!G95="","",'ordem de passagem'!G95)</f>
        <v/>
      </c>
      <c r="G98" s="539"/>
      <c r="H98" s="540"/>
      <c r="I98" s="541"/>
      <c r="J98" s="542"/>
      <c r="K98" s="539"/>
      <c r="L98" s="540"/>
      <c r="M98" s="541"/>
      <c r="N98" s="542"/>
      <c r="O98" s="539"/>
      <c r="P98" s="540"/>
      <c r="Q98" s="557"/>
      <c r="R98" s="558"/>
      <c r="S98" s="260"/>
      <c r="T98" s="310"/>
      <c r="U98" s="266"/>
      <c r="V98" s="335" t="b">
        <f t="shared" si="9"/>
        <v>0</v>
      </c>
      <c r="W98" s="266"/>
      <c r="X98" s="284">
        <f t="shared" si="7"/>
        <v>0</v>
      </c>
      <c r="Y98" s="284">
        <f t="shared" si="8"/>
        <v>0</v>
      </c>
      <c r="Z98" s="309">
        <f t="shared" si="10"/>
        <v>0</v>
      </c>
    </row>
    <row r="99" spans="1:26" s="236" customFormat="1" ht="27" x14ac:dyDescent="0.3">
      <c r="A99" s="450" t="str">
        <f>IF('ordem de passagem'!B96="","",'ordem de passagem'!B96)</f>
        <v/>
      </c>
      <c r="B99" s="451" t="str">
        <f>IF('ordem de passagem'!C96="","",'ordem de passagem'!C96)</f>
        <v/>
      </c>
      <c r="C99" s="451" t="str">
        <f>IF('ordem de passagem'!D96="","",'ordem de passagem'!D96)</f>
        <v/>
      </c>
      <c r="D99" s="450" t="str">
        <f>IF('ordem de passagem'!H96="","",'ordem de passagem'!H96)</f>
        <v/>
      </c>
      <c r="E99" s="450" t="str">
        <f>IF('ordem de passagem'!F96="","",'ordem de passagem'!F96)</f>
        <v/>
      </c>
      <c r="F99" s="450" t="str">
        <f>IF('ordem de passagem'!G96="","",'ordem de passagem'!G96)</f>
        <v/>
      </c>
      <c r="G99" s="539"/>
      <c r="H99" s="540"/>
      <c r="I99" s="541"/>
      <c r="J99" s="542"/>
      <c r="K99" s="539"/>
      <c r="L99" s="540"/>
      <c r="M99" s="541"/>
      <c r="N99" s="542"/>
      <c r="O99" s="539"/>
      <c r="P99" s="540"/>
      <c r="Q99" s="557"/>
      <c r="R99" s="558"/>
      <c r="S99" s="260"/>
      <c r="T99" s="310"/>
      <c r="U99" s="266"/>
      <c r="V99" s="335" t="b">
        <f t="shared" si="9"/>
        <v>0</v>
      </c>
      <c r="W99" s="266"/>
      <c r="X99" s="284">
        <f t="shared" si="7"/>
        <v>0</v>
      </c>
      <c r="Y99" s="284">
        <f t="shared" si="8"/>
        <v>0</v>
      </c>
      <c r="Z99" s="309">
        <f t="shared" si="10"/>
        <v>0</v>
      </c>
    </row>
    <row r="100" spans="1:26" s="236" customFormat="1" ht="27" x14ac:dyDescent="0.3">
      <c r="A100" s="450" t="str">
        <f>IF('ordem de passagem'!B97="","",'ordem de passagem'!B97)</f>
        <v/>
      </c>
      <c r="B100" s="451" t="str">
        <f>IF('ordem de passagem'!C97="","",'ordem de passagem'!C97)</f>
        <v/>
      </c>
      <c r="C100" s="451" t="str">
        <f>IF('ordem de passagem'!D97="","",'ordem de passagem'!D97)</f>
        <v/>
      </c>
      <c r="D100" s="450" t="str">
        <f>IF('ordem de passagem'!H97="","",'ordem de passagem'!H97)</f>
        <v/>
      </c>
      <c r="E100" s="450" t="str">
        <f>IF('ordem de passagem'!F97="","",'ordem de passagem'!F97)</f>
        <v/>
      </c>
      <c r="F100" s="450" t="str">
        <f>IF('ordem de passagem'!G97="","",'ordem de passagem'!G97)</f>
        <v/>
      </c>
      <c r="G100" s="539"/>
      <c r="H100" s="540"/>
      <c r="I100" s="541"/>
      <c r="J100" s="542"/>
      <c r="K100" s="539"/>
      <c r="L100" s="540"/>
      <c r="M100" s="541"/>
      <c r="N100" s="542"/>
      <c r="O100" s="539"/>
      <c r="P100" s="540"/>
      <c r="Q100" s="557"/>
      <c r="R100" s="558"/>
      <c r="S100" s="260"/>
      <c r="T100" s="310"/>
      <c r="U100" s="266"/>
      <c r="V100" s="335" t="b">
        <f t="shared" si="9"/>
        <v>0</v>
      </c>
      <c r="W100" s="266"/>
      <c r="X100" s="284">
        <f t="shared" si="7"/>
        <v>0</v>
      </c>
      <c r="Y100" s="284">
        <f t="shared" si="8"/>
        <v>0</v>
      </c>
      <c r="Z100" s="309">
        <f t="shared" si="10"/>
        <v>0</v>
      </c>
    </row>
    <row r="101" spans="1:26" s="236" customFormat="1" ht="27" x14ac:dyDescent="0.3">
      <c r="A101" s="450" t="str">
        <f>IF('ordem de passagem'!B98="","",'ordem de passagem'!B98)</f>
        <v/>
      </c>
      <c r="B101" s="451" t="str">
        <f>IF('ordem de passagem'!C98="","",'ordem de passagem'!C98)</f>
        <v/>
      </c>
      <c r="C101" s="451" t="str">
        <f>IF('ordem de passagem'!D98="","",'ordem de passagem'!D98)</f>
        <v/>
      </c>
      <c r="D101" s="450" t="str">
        <f>IF('ordem de passagem'!H98="","",'ordem de passagem'!H98)</f>
        <v/>
      </c>
      <c r="E101" s="450" t="str">
        <f>IF('ordem de passagem'!F98="","",'ordem de passagem'!F98)</f>
        <v/>
      </c>
      <c r="F101" s="450" t="str">
        <f>IF('ordem de passagem'!G98="","",'ordem de passagem'!G98)</f>
        <v/>
      </c>
      <c r="G101" s="539"/>
      <c r="H101" s="540"/>
      <c r="I101" s="541"/>
      <c r="J101" s="542"/>
      <c r="K101" s="539"/>
      <c r="L101" s="540"/>
      <c r="M101" s="541"/>
      <c r="N101" s="542"/>
      <c r="O101" s="539"/>
      <c r="P101" s="540"/>
      <c r="Q101" s="557"/>
      <c r="R101" s="558"/>
      <c r="S101" s="260"/>
      <c r="T101" s="310"/>
      <c r="U101" s="266"/>
      <c r="V101" s="335" t="b">
        <f t="shared" si="9"/>
        <v>0</v>
      </c>
      <c r="W101" s="266"/>
      <c r="X101" s="284">
        <f t="shared" si="7"/>
        <v>0</v>
      </c>
      <c r="Y101" s="284">
        <f t="shared" si="8"/>
        <v>0</v>
      </c>
      <c r="Z101" s="309">
        <f t="shared" si="10"/>
        <v>0</v>
      </c>
    </row>
    <row r="102" spans="1:26" s="236" customFormat="1" ht="27" x14ac:dyDescent="0.3">
      <c r="A102" s="450" t="str">
        <f>IF('ordem de passagem'!B99="","",'ordem de passagem'!B99)</f>
        <v/>
      </c>
      <c r="B102" s="451" t="str">
        <f>IF('ordem de passagem'!C99="","",'ordem de passagem'!C99)</f>
        <v/>
      </c>
      <c r="C102" s="451" t="str">
        <f>IF('ordem de passagem'!D99="","",'ordem de passagem'!D99)</f>
        <v/>
      </c>
      <c r="D102" s="450" t="str">
        <f>IF('ordem de passagem'!H99="","",'ordem de passagem'!H99)</f>
        <v/>
      </c>
      <c r="E102" s="450" t="str">
        <f>IF('ordem de passagem'!F99="","",'ordem de passagem'!F99)</f>
        <v/>
      </c>
      <c r="F102" s="450" t="str">
        <f>IF('ordem de passagem'!G99="","",'ordem de passagem'!G99)</f>
        <v/>
      </c>
      <c r="G102" s="539"/>
      <c r="H102" s="540"/>
      <c r="I102" s="541"/>
      <c r="J102" s="542"/>
      <c r="K102" s="539"/>
      <c r="L102" s="540"/>
      <c r="M102" s="553" t="s">
        <v>5</v>
      </c>
      <c r="N102" s="554"/>
      <c r="O102" s="555" t="s">
        <v>5</v>
      </c>
      <c r="P102" s="556"/>
      <c r="Q102" s="557" t="s">
        <v>5</v>
      </c>
      <c r="R102" s="558"/>
      <c r="S102" s="260" t="s">
        <v>5</v>
      </c>
      <c r="T102" s="310" t="s">
        <v>5</v>
      </c>
      <c r="U102" s="266"/>
      <c r="V102" s="335" t="b">
        <f t="shared" si="9"/>
        <v>0</v>
      </c>
      <c r="W102" s="266"/>
      <c r="X102" s="284" t="str">
        <f t="shared" si="7"/>
        <v/>
      </c>
      <c r="Y102" s="284" t="str">
        <f t="shared" si="8"/>
        <v/>
      </c>
      <c r="Z102" s="309" t="str">
        <f t="shared" si="10"/>
        <v/>
      </c>
    </row>
    <row r="103" spans="1:26" s="236" customFormat="1" ht="22.8" x14ac:dyDescent="0.3">
      <c r="A103" s="16"/>
      <c r="B103" s="67"/>
      <c r="C103" s="67"/>
      <c r="D103" s="452">
        <f>SUM(D104:D105)</f>
        <v>0</v>
      </c>
      <c r="E103" s="307"/>
      <c r="F103" s="453"/>
      <c r="G103" s="559">
        <f>COUNTA(G14:H101)</f>
        <v>0</v>
      </c>
      <c r="H103" s="559"/>
      <c r="I103" s="559">
        <f>COUNTA(I14:J101)</f>
        <v>0</v>
      </c>
      <c r="J103" s="559"/>
      <c r="K103" s="559">
        <f>COUNTA(K14:L101)</f>
        <v>0</v>
      </c>
      <c r="L103" s="559"/>
      <c r="M103" s="559">
        <f>COUNTA(M14:N101)</f>
        <v>0</v>
      </c>
      <c r="N103" s="559"/>
      <c r="O103" s="559">
        <f>COUNTA(O14:P101)</f>
        <v>0</v>
      </c>
      <c r="P103" s="559"/>
      <c r="Q103" s="559">
        <f>COUNTA(Q14:R101)</f>
        <v>0</v>
      </c>
      <c r="R103" s="559"/>
      <c r="S103" s="232"/>
      <c r="T103" s="232"/>
      <c r="U103" s="267"/>
      <c r="V103" s="267"/>
      <c r="W103" s="267"/>
      <c r="X103" s="232"/>
      <c r="Y103" s="261"/>
      <c r="Z103" s="232"/>
    </row>
    <row r="104" spans="1:26" s="236" customFormat="1" ht="22.8" x14ac:dyDescent="0.3">
      <c r="A104" s="16"/>
      <c r="B104" s="67"/>
      <c r="C104" s="67"/>
      <c r="D104" s="452">
        <f>COUNTIF(E15:E102,"fem")</f>
        <v>0</v>
      </c>
      <c r="E104" s="454" t="s">
        <v>94</v>
      </c>
      <c r="F104" s="455"/>
      <c r="G104" s="560">
        <f>SUM(G14:H101)</f>
        <v>0</v>
      </c>
      <c r="H104" s="559"/>
      <c r="I104" s="560">
        <f>SUM(I14:J101)</f>
        <v>0</v>
      </c>
      <c r="J104" s="559"/>
      <c r="K104" s="560">
        <f>SUM(K14:L101)</f>
        <v>0</v>
      </c>
      <c r="L104" s="559"/>
      <c r="M104" s="560">
        <f>SUM(M14:N101)</f>
        <v>0</v>
      </c>
      <c r="N104" s="559"/>
      <c r="O104" s="560">
        <f>SUM(O14:P101)</f>
        <v>0</v>
      </c>
      <c r="P104" s="559"/>
      <c r="Q104" s="560">
        <f>SUM(Q14:R101)</f>
        <v>0</v>
      </c>
      <c r="R104" s="559"/>
      <c r="S104" s="233"/>
      <c r="T104" s="233"/>
      <c r="U104" s="249"/>
      <c r="V104" s="249"/>
      <c r="W104" s="249"/>
      <c r="X104" s="233"/>
      <c r="Y104" s="261"/>
      <c r="Z104" s="232"/>
    </row>
    <row r="105" spans="1:26" s="236" customFormat="1" ht="22.8" x14ac:dyDescent="0.3">
      <c r="A105" s="16"/>
      <c r="B105" s="67"/>
      <c r="C105" s="67"/>
      <c r="D105" s="452">
        <f>COUNTIF(E15:E102,"mas")</f>
        <v>0</v>
      </c>
      <c r="E105" s="454" t="s">
        <v>95</v>
      </c>
      <c r="F105" s="455"/>
      <c r="G105" s="532" t="str">
        <f>IFERROR((AVERAGE(G14:H101)),"")</f>
        <v/>
      </c>
      <c r="H105" s="532"/>
      <c r="I105" s="532" t="str">
        <f>IFERROR((AVERAGE(I14:J101)),"")</f>
        <v/>
      </c>
      <c r="J105" s="532"/>
      <c r="K105" s="532" t="str">
        <f>IFERROR((AVERAGE(K14:L101)),"")</f>
        <v/>
      </c>
      <c r="L105" s="532"/>
      <c r="M105" s="532" t="str">
        <f>IFERROR((AVERAGE(M14:N101)),"")</f>
        <v/>
      </c>
      <c r="N105" s="532"/>
      <c r="O105" s="532" t="str">
        <f>IFERROR((AVERAGE(O14:P101)),"")</f>
        <v/>
      </c>
      <c r="P105" s="532"/>
      <c r="Q105" s="532" t="str">
        <f>IFERROR((AVERAGE(Q14:R101)),"")</f>
        <v/>
      </c>
      <c r="R105" s="532"/>
      <c r="S105" s="233"/>
      <c r="T105" s="233"/>
      <c r="U105" s="249"/>
      <c r="V105" s="249"/>
      <c r="W105" s="249"/>
      <c r="X105" s="233"/>
      <c r="Y105" s="262"/>
      <c r="Z105" s="233"/>
    </row>
    <row r="106" spans="1:26" s="236" customFormat="1" ht="22.8" x14ac:dyDescent="0.3">
      <c r="A106" s="16"/>
      <c r="B106" s="67"/>
      <c r="C106" s="67"/>
      <c r="D106" s="307"/>
      <c r="E106" s="307"/>
      <c r="F106" s="453"/>
      <c r="G106" s="533" t="e">
        <f>G104/G103</f>
        <v>#DIV/0!</v>
      </c>
      <c r="H106" s="533"/>
      <c r="I106" s="233"/>
      <c r="J106" s="233"/>
      <c r="K106" s="233"/>
      <c r="L106" s="233"/>
      <c r="M106" s="233"/>
      <c r="N106" s="233"/>
      <c r="O106" s="233"/>
      <c r="P106" s="233"/>
      <c r="Q106" s="233"/>
      <c r="R106" s="233"/>
      <c r="S106" s="233"/>
      <c r="T106" s="233"/>
      <c r="U106" s="249"/>
      <c r="V106" s="249"/>
      <c r="W106" s="249"/>
      <c r="X106" s="233"/>
      <c r="Y106" s="262"/>
      <c r="Z106" s="233"/>
    </row>
    <row r="107" spans="1:26" s="236" customFormat="1" x14ac:dyDescent="0.3">
      <c r="A107" s="16"/>
      <c r="B107" s="67"/>
      <c r="C107" s="67"/>
      <c r="D107" s="234"/>
      <c r="E107" s="233"/>
      <c r="F107" s="233"/>
      <c r="G107" s="326" t="e">
        <f>AVERAGE(G14:H101)</f>
        <v>#DIV/0!</v>
      </c>
      <c r="H107" s="233"/>
      <c r="I107" s="233"/>
      <c r="J107" s="233"/>
      <c r="K107" s="233"/>
      <c r="L107" s="233"/>
      <c r="M107" s="233"/>
      <c r="N107" s="233"/>
      <c r="O107" s="233"/>
      <c r="P107" s="233"/>
      <c r="Q107" s="233"/>
      <c r="R107" s="233"/>
      <c r="S107" s="233"/>
      <c r="T107" s="233"/>
      <c r="U107" s="249"/>
      <c r="V107" s="249"/>
      <c r="W107" s="249"/>
      <c r="X107" s="233"/>
      <c r="Y107" s="262"/>
      <c r="Z107" s="233"/>
    </row>
    <row r="108" spans="1:26" s="236" customFormat="1" ht="22.8" x14ac:dyDescent="0.3">
      <c r="A108" s="16"/>
      <c r="B108" s="67"/>
      <c r="C108" s="67"/>
      <c r="D108" s="530" t="str">
        <f>IF(G11="","",G11)</f>
        <v/>
      </c>
      <c r="E108" s="530"/>
      <c r="F108" s="453"/>
      <c r="G108" s="531" t="e">
        <f>IF($G$106="","",$G$106)</f>
        <v>#DIV/0!</v>
      </c>
      <c r="H108" s="531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49"/>
      <c r="V108" s="249"/>
      <c r="W108" s="249"/>
      <c r="X108" s="233"/>
      <c r="Y108" s="262"/>
      <c r="Z108" s="233"/>
    </row>
    <row r="109" spans="1:26" s="236" customFormat="1" ht="22.8" x14ac:dyDescent="0.3">
      <c r="A109" s="16"/>
      <c r="B109" s="67"/>
      <c r="C109" s="67"/>
      <c r="D109" s="530" t="str">
        <f>IF(I11="","",I11)</f>
        <v/>
      </c>
      <c r="E109" s="530"/>
      <c r="F109" s="453"/>
      <c r="G109" s="531" t="str">
        <f>IF($I$106="","",$I$106)</f>
        <v/>
      </c>
      <c r="H109" s="531"/>
      <c r="I109" s="233"/>
      <c r="J109" s="233"/>
      <c r="K109" s="233"/>
      <c r="L109" s="233"/>
      <c r="M109" s="233"/>
      <c r="N109" s="233"/>
      <c r="O109" s="233"/>
      <c r="P109" s="233"/>
      <c r="Q109" s="233"/>
      <c r="R109" s="233"/>
      <c r="S109" s="233"/>
      <c r="T109" s="233"/>
      <c r="U109" s="249"/>
      <c r="V109" s="249"/>
      <c r="W109" s="249"/>
      <c r="X109" s="233"/>
      <c r="Y109" s="262"/>
      <c r="Z109" s="233"/>
    </row>
    <row r="110" spans="1:26" s="236" customFormat="1" ht="22.8" x14ac:dyDescent="0.3">
      <c r="A110" s="16"/>
      <c r="B110" s="67"/>
      <c r="C110" s="67"/>
      <c r="D110" s="530" t="str">
        <f>IF(K11="","",K11)</f>
        <v/>
      </c>
      <c r="E110" s="530"/>
      <c r="F110" s="453"/>
      <c r="G110" s="531" t="str">
        <f>IF($K$106="","",$K$106)</f>
        <v/>
      </c>
      <c r="H110" s="531"/>
      <c r="I110" s="233"/>
      <c r="J110" s="233"/>
      <c r="K110" s="233"/>
      <c r="L110" s="233"/>
      <c r="M110" s="233"/>
      <c r="N110" s="233"/>
      <c r="O110" s="233"/>
      <c r="P110" s="233"/>
      <c r="Q110" s="233"/>
      <c r="R110" s="233"/>
      <c r="S110" s="233"/>
      <c r="T110" s="233"/>
      <c r="U110" s="249"/>
      <c r="V110" s="249"/>
      <c r="W110" s="249"/>
      <c r="X110" s="233"/>
      <c r="Y110" s="262"/>
      <c r="Z110" s="233"/>
    </row>
    <row r="111" spans="1:26" s="236" customFormat="1" ht="22.8" x14ac:dyDescent="0.3">
      <c r="A111" s="16"/>
      <c r="B111" s="67"/>
      <c r="C111" s="67"/>
      <c r="D111" s="530" t="str">
        <f>IF(M11="","",M11)</f>
        <v/>
      </c>
      <c r="E111" s="530"/>
      <c r="F111" s="453"/>
      <c r="G111" s="531" t="str">
        <f>IF($M$106="","",$M$106)</f>
        <v/>
      </c>
      <c r="H111" s="531"/>
      <c r="I111" s="233"/>
      <c r="J111" s="233"/>
      <c r="K111" s="233"/>
      <c r="L111" s="233"/>
      <c r="M111" s="233"/>
      <c r="N111" s="233"/>
      <c r="O111" s="233"/>
      <c r="P111" s="233"/>
      <c r="Q111" s="233"/>
      <c r="R111" s="233"/>
      <c r="S111" s="233"/>
      <c r="T111" s="233"/>
      <c r="U111" s="249"/>
      <c r="V111" s="249"/>
      <c r="W111" s="249"/>
      <c r="X111" s="233"/>
      <c r="Y111" s="262"/>
      <c r="Z111" s="233"/>
    </row>
    <row r="112" spans="1:26" s="236" customFormat="1" ht="22.8" x14ac:dyDescent="0.3">
      <c r="A112" s="16"/>
      <c r="B112" s="67"/>
      <c r="C112" s="67"/>
      <c r="D112" s="530" t="str">
        <f>IF(O11="","",O11)</f>
        <v/>
      </c>
      <c r="E112" s="530"/>
      <c r="F112" s="453"/>
      <c r="G112" s="531" t="str">
        <f>IF($O$106="","",$O$106)</f>
        <v/>
      </c>
      <c r="H112" s="531"/>
      <c r="I112" s="233"/>
      <c r="J112" s="233"/>
      <c r="K112" s="233"/>
      <c r="L112" s="233"/>
      <c r="M112" s="233"/>
      <c r="N112" s="233"/>
      <c r="O112" s="233"/>
      <c r="P112" s="233"/>
      <c r="Q112" s="233"/>
      <c r="R112" s="233"/>
      <c r="S112" s="233"/>
      <c r="T112" s="233"/>
      <c r="U112" s="249"/>
      <c r="V112" s="249"/>
      <c r="W112" s="249"/>
      <c r="X112" s="233"/>
      <c r="Y112" s="262"/>
      <c r="Z112" s="233"/>
    </row>
    <row r="113" spans="1:26" s="236" customFormat="1" x14ac:dyDescent="0.3">
      <c r="A113" s="16"/>
      <c r="B113" s="67"/>
      <c r="C113" s="67"/>
      <c r="D113" s="234"/>
      <c r="E113" s="233"/>
      <c r="F113" s="233"/>
      <c r="G113" s="233"/>
      <c r="H113" s="233"/>
      <c r="I113" s="233"/>
      <c r="J113" s="233"/>
      <c r="K113" s="233"/>
      <c r="L113" s="233"/>
      <c r="M113" s="233"/>
      <c r="N113" s="233"/>
      <c r="O113" s="233"/>
      <c r="P113" s="233"/>
      <c r="Q113" s="233"/>
      <c r="R113" s="233"/>
      <c r="S113" s="233"/>
      <c r="T113" s="233"/>
      <c r="U113" s="249"/>
      <c r="V113" s="249"/>
      <c r="W113" s="249"/>
      <c r="X113" s="233"/>
      <c r="Y113" s="262"/>
      <c r="Z113" s="233"/>
    </row>
    <row r="114" spans="1:26" s="236" customFormat="1" x14ac:dyDescent="0.3">
      <c r="A114" s="16"/>
      <c r="B114" s="67"/>
      <c r="C114" s="67"/>
      <c r="D114" s="67"/>
      <c r="E114" s="67"/>
      <c r="F114" s="16"/>
      <c r="G114" s="232"/>
      <c r="H114" s="232"/>
      <c r="I114" s="261"/>
      <c r="J114" s="261"/>
      <c r="K114" s="232"/>
      <c r="L114" s="232"/>
      <c r="M114" s="261"/>
      <c r="N114" s="261"/>
      <c r="O114" s="232"/>
      <c r="P114" s="232"/>
      <c r="Q114" s="233"/>
      <c r="R114" s="233"/>
      <c r="S114" s="233"/>
      <c r="T114" s="233"/>
      <c r="U114" s="249"/>
      <c r="V114" s="249"/>
      <c r="W114" s="249"/>
      <c r="X114" s="233"/>
      <c r="Y114" s="262"/>
      <c r="Z114" s="233"/>
    </row>
    <row r="115" spans="1:26" s="236" customFormat="1" x14ac:dyDescent="0.3">
      <c r="A115" s="16"/>
      <c r="B115" s="67"/>
      <c r="C115" s="67"/>
      <c r="D115" s="67"/>
      <c r="E115" s="67"/>
      <c r="F115" s="16"/>
      <c r="G115" s="232"/>
      <c r="H115" s="232"/>
      <c r="I115" s="261"/>
      <c r="J115" s="261"/>
      <c r="K115" s="232"/>
      <c r="L115" s="232"/>
      <c r="M115" s="261"/>
      <c r="N115" s="261"/>
      <c r="O115" s="232"/>
      <c r="P115" s="232"/>
      <c r="Q115" s="233"/>
      <c r="R115" s="233"/>
      <c r="S115" s="233"/>
      <c r="T115" s="233"/>
      <c r="U115" s="249"/>
      <c r="V115" s="249"/>
      <c r="W115" s="249"/>
      <c r="X115" s="233"/>
      <c r="Y115" s="262"/>
      <c r="Z115" s="233"/>
    </row>
    <row r="116" spans="1:26" s="236" customFormat="1" x14ac:dyDescent="0.3">
      <c r="A116" s="16"/>
      <c r="B116" s="67"/>
      <c r="C116" s="67"/>
      <c r="D116" s="67"/>
      <c r="E116" s="67"/>
      <c r="F116" s="16"/>
      <c r="G116" s="232"/>
      <c r="H116" s="232"/>
      <c r="I116" s="261"/>
      <c r="J116" s="261"/>
      <c r="K116" s="232"/>
      <c r="L116" s="232"/>
      <c r="M116" s="261"/>
      <c r="N116" s="261"/>
      <c r="O116" s="232"/>
      <c r="P116" s="232"/>
      <c r="Q116" s="233"/>
      <c r="R116" s="233"/>
      <c r="S116" s="233"/>
      <c r="T116" s="233"/>
      <c r="U116" s="249"/>
      <c r="V116" s="249"/>
      <c r="W116" s="249"/>
      <c r="X116" s="233"/>
      <c r="Y116" s="262"/>
      <c r="Z116" s="233"/>
    </row>
    <row r="117" spans="1:26" s="236" customFormat="1" x14ac:dyDescent="0.3">
      <c r="A117" s="16"/>
      <c r="B117" s="67"/>
      <c r="C117" s="67"/>
      <c r="D117" s="67"/>
      <c r="E117" s="67"/>
      <c r="F117" s="16"/>
      <c r="G117" s="232"/>
      <c r="H117" s="232"/>
      <c r="I117" s="261"/>
      <c r="J117" s="261"/>
      <c r="K117" s="232"/>
      <c r="L117" s="232"/>
      <c r="M117" s="261"/>
      <c r="N117" s="261"/>
      <c r="O117" s="232"/>
      <c r="P117" s="232"/>
      <c r="Q117" s="233"/>
      <c r="R117" s="233"/>
      <c r="S117" s="233"/>
      <c r="T117" s="233"/>
      <c r="U117" s="249"/>
      <c r="V117" s="249"/>
      <c r="W117" s="249"/>
      <c r="X117" s="233"/>
      <c r="Y117" s="262"/>
      <c r="Z117" s="233"/>
    </row>
    <row r="118" spans="1:26" s="236" customFormat="1" x14ac:dyDescent="0.3">
      <c r="A118" s="16"/>
      <c r="B118" s="67"/>
      <c r="C118" s="67"/>
      <c r="D118" s="67"/>
      <c r="E118" s="67"/>
      <c r="F118" s="16"/>
      <c r="G118" s="232"/>
      <c r="H118" s="232"/>
      <c r="I118" s="261"/>
      <c r="J118" s="261"/>
      <c r="K118" s="232"/>
      <c r="L118" s="232"/>
      <c r="M118" s="261"/>
      <c r="N118" s="261"/>
      <c r="O118" s="232"/>
      <c r="P118" s="232"/>
      <c r="Q118" s="233"/>
      <c r="R118" s="233"/>
      <c r="S118" s="233"/>
      <c r="T118" s="233"/>
      <c r="U118" s="249"/>
      <c r="V118" s="249"/>
      <c r="W118" s="249"/>
      <c r="X118" s="233"/>
      <c r="Y118" s="262"/>
      <c r="Z118" s="233"/>
    </row>
    <row r="119" spans="1:26" s="236" customFormat="1" x14ac:dyDescent="0.3">
      <c r="A119" s="16"/>
      <c r="B119" s="67"/>
      <c r="C119" s="67"/>
      <c r="D119" s="67"/>
      <c r="E119" s="67"/>
      <c r="F119" s="16"/>
      <c r="G119" s="232"/>
      <c r="H119" s="232"/>
      <c r="I119" s="261"/>
      <c r="J119" s="261"/>
      <c r="K119" s="232"/>
      <c r="L119" s="232"/>
      <c r="M119" s="261"/>
      <c r="N119" s="261"/>
      <c r="O119" s="232"/>
      <c r="P119" s="232"/>
      <c r="Q119" s="233"/>
      <c r="R119" s="233"/>
      <c r="S119" s="233"/>
      <c r="T119" s="233"/>
      <c r="U119" s="249"/>
      <c r="V119" s="249"/>
      <c r="W119" s="249"/>
      <c r="X119" s="233"/>
      <c r="Y119" s="262"/>
      <c r="Z119" s="233"/>
    </row>
    <row r="120" spans="1:26" s="236" customFormat="1" x14ac:dyDescent="0.3">
      <c r="A120" s="16"/>
      <c r="B120" s="67"/>
      <c r="C120" s="67"/>
      <c r="D120" s="67"/>
      <c r="E120" s="67"/>
      <c r="F120" s="16"/>
      <c r="G120" s="232"/>
      <c r="H120" s="232"/>
      <c r="I120" s="261"/>
      <c r="J120" s="261"/>
      <c r="K120" s="232"/>
      <c r="L120" s="232"/>
      <c r="M120" s="261"/>
      <c r="N120" s="261"/>
      <c r="O120" s="232"/>
      <c r="P120" s="232"/>
      <c r="Q120" s="233"/>
      <c r="R120" s="233"/>
      <c r="S120" s="233"/>
      <c r="T120" s="233"/>
      <c r="U120" s="249"/>
      <c r="V120" s="249"/>
      <c r="W120" s="249"/>
      <c r="X120" s="233"/>
      <c r="Y120" s="262"/>
      <c r="Z120" s="233"/>
    </row>
    <row r="121" spans="1:26" s="236" customFormat="1" x14ac:dyDescent="0.3">
      <c r="A121" s="16"/>
      <c r="B121" s="67"/>
      <c r="C121" s="67"/>
      <c r="D121" s="67"/>
      <c r="E121" s="67"/>
      <c r="F121" s="16"/>
      <c r="G121" s="232"/>
      <c r="H121" s="232"/>
      <c r="I121" s="261"/>
      <c r="J121" s="261"/>
      <c r="K121" s="232"/>
      <c r="L121" s="232"/>
      <c r="M121" s="261"/>
      <c r="N121" s="261"/>
      <c r="O121" s="232"/>
      <c r="P121" s="232"/>
      <c r="Q121" s="233"/>
      <c r="R121" s="233"/>
      <c r="S121" s="233"/>
      <c r="T121" s="233"/>
      <c r="U121" s="249"/>
      <c r="V121" s="249"/>
      <c r="W121" s="249"/>
      <c r="X121" s="233"/>
      <c r="Y121" s="262"/>
      <c r="Z121" s="233"/>
    </row>
    <row r="122" spans="1:26" s="236" customFormat="1" x14ac:dyDescent="0.3">
      <c r="A122" s="16"/>
      <c r="B122" s="67"/>
      <c r="C122" s="67"/>
      <c r="D122" s="67"/>
      <c r="E122" s="67"/>
      <c r="F122" s="16"/>
      <c r="G122" s="232"/>
      <c r="H122" s="232"/>
      <c r="I122" s="261"/>
      <c r="J122" s="261"/>
      <c r="K122" s="232"/>
      <c r="L122" s="232"/>
      <c r="M122" s="261"/>
      <c r="N122" s="261"/>
      <c r="O122" s="232"/>
      <c r="P122" s="232"/>
      <c r="Q122" s="233"/>
      <c r="R122" s="233"/>
      <c r="S122" s="233"/>
      <c r="T122" s="233"/>
      <c r="U122" s="249"/>
      <c r="V122" s="249"/>
      <c r="W122" s="249"/>
      <c r="X122" s="233"/>
      <c r="Y122" s="262"/>
      <c r="Z122" s="233"/>
    </row>
    <row r="123" spans="1:26" s="236" customFormat="1" x14ac:dyDescent="0.3">
      <c r="A123" s="16"/>
      <c r="B123" s="67"/>
      <c r="C123" s="67"/>
      <c r="D123" s="67"/>
      <c r="E123" s="67"/>
      <c r="F123" s="16"/>
      <c r="G123" s="232"/>
      <c r="H123" s="232"/>
      <c r="I123" s="261"/>
      <c r="J123" s="261"/>
      <c r="K123" s="232"/>
      <c r="L123" s="232"/>
      <c r="M123" s="261"/>
      <c r="N123" s="261"/>
      <c r="O123" s="232"/>
      <c r="P123" s="232"/>
      <c r="Q123" s="233"/>
      <c r="R123" s="233"/>
      <c r="S123" s="233"/>
      <c r="T123" s="233"/>
      <c r="U123" s="249"/>
      <c r="V123" s="249"/>
      <c r="W123" s="249"/>
      <c r="X123" s="233"/>
      <c r="Y123" s="262"/>
      <c r="Z123" s="233"/>
    </row>
    <row r="124" spans="1:26" s="236" customFormat="1" x14ac:dyDescent="0.3">
      <c r="A124" s="16"/>
      <c r="B124" s="67"/>
      <c r="C124" s="67"/>
      <c r="D124" s="67"/>
      <c r="E124" s="67"/>
      <c r="F124" s="16"/>
      <c r="G124" s="232"/>
      <c r="H124" s="232"/>
      <c r="I124" s="261"/>
      <c r="J124" s="261"/>
      <c r="K124" s="232"/>
      <c r="L124" s="232"/>
      <c r="M124" s="261"/>
      <c r="N124" s="261"/>
      <c r="O124" s="232"/>
      <c r="P124" s="232"/>
      <c r="Q124" s="233"/>
      <c r="R124" s="233"/>
      <c r="S124" s="233"/>
      <c r="T124" s="233"/>
      <c r="U124" s="249"/>
      <c r="V124" s="249"/>
      <c r="W124" s="249"/>
      <c r="X124" s="233"/>
      <c r="Y124" s="262"/>
      <c r="Z124" s="233"/>
    </row>
    <row r="125" spans="1:26" s="236" customFormat="1" x14ac:dyDescent="0.3">
      <c r="A125" s="16"/>
      <c r="B125" s="67"/>
      <c r="C125" s="67"/>
      <c r="D125" s="67"/>
      <c r="E125" s="67"/>
      <c r="F125" s="16"/>
      <c r="G125" s="232"/>
      <c r="H125" s="232"/>
      <c r="I125" s="261"/>
      <c r="J125" s="261"/>
      <c r="K125" s="232"/>
      <c r="L125" s="232"/>
      <c r="M125" s="261"/>
      <c r="N125" s="261"/>
      <c r="O125" s="232"/>
      <c r="P125" s="232"/>
      <c r="Q125" s="233"/>
      <c r="R125" s="233"/>
      <c r="S125" s="233"/>
      <c r="T125" s="233"/>
      <c r="U125" s="249"/>
      <c r="V125" s="249"/>
      <c r="W125" s="249"/>
      <c r="X125" s="233"/>
      <c r="Y125" s="262"/>
      <c r="Z125" s="233"/>
    </row>
    <row r="126" spans="1:26" s="236" customFormat="1" x14ac:dyDescent="0.3">
      <c r="A126" s="16"/>
      <c r="B126" s="67"/>
      <c r="C126" s="67"/>
      <c r="D126" s="67"/>
      <c r="E126" s="67"/>
      <c r="F126" s="16"/>
      <c r="G126" s="232"/>
      <c r="H126" s="232"/>
      <c r="I126" s="261"/>
      <c r="J126" s="261"/>
      <c r="K126" s="232"/>
      <c r="L126" s="232"/>
      <c r="M126" s="261"/>
      <c r="N126" s="261"/>
      <c r="O126" s="232"/>
      <c r="P126" s="232"/>
      <c r="Q126" s="233"/>
      <c r="R126" s="233"/>
      <c r="S126" s="233"/>
      <c r="T126" s="233"/>
      <c r="U126" s="249"/>
      <c r="V126" s="249"/>
      <c r="W126" s="249"/>
      <c r="X126" s="233"/>
      <c r="Y126" s="262"/>
      <c r="Z126" s="233"/>
    </row>
    <row r="127" spans="1:26" s="236" customFormat="1" x14ac:dyDescent="0.3">
      <c r="A127" s="16"/>
      <c r="B127" s="67"/>
      <c r="C127" s="67"/>
      <c r="D127" s="67"/>
      <c r="E127" s="67"/>
      <c r="F127" s="16"/>
      <c r="G127" s="232"/>
      <c r="H127" s="232"/>
      <c r="I127" s="261"/>
      <c r="J127" s="261"/>
      <c r="K127" s="232"/>
      <c r="L127" s="232"/>
      <c r="M127" s="261"/>
      <c r="N127" s="261"/>
      <c r="O127" s="232"/>
      <c r="P127" s="232"/>
      <c r="Q127" s="233"/>
      <c r="R127" s="233"/>
      <c r="S127" s="233"/>
      <c r="T127" s="233"/>
      <c r="U127" s="249"/>
      <c r="V127" s="249"/>
      <c r="W127" s="249"/>
      <c r="X127" s="233"/>
      <c r="Y127" s="262"/>
      <c r="Z127" s="233"/>
    </row>
    <row r="128" spans="1:26" s="236" customFormat="1" x14ac:dyDescent="0.3">
      <c r="A128" s="16"/>
      <c r="B128" s="67"/>
      <c r="C128" s="67"/>
      <c r="D128" s="67"/>
      <c r="E128" s="67"/>
      <c r="F128" s="16"/>
      <c r="G128" s="232"/>
      <c r="H128" s="232"/>
      <c r="I128" s="261"/>
      <c r="J128" s="261"/>
      <c r="K128" s="232"/>
      <c r="L128" s="232"/>
      <c r="M128" s="261"/>
      <c r="N128" s="261"/>
      <c r="O128" s="232"/>
      <c r="P128" s="232"/>
      <c r="Q128" s="233"/>
      <c r="R128" s="233"/>
      <c r="S128" s="233"/>
      <c r="T128" s="233"/>
      <c r="U128" s="249"/>
      <c r="V128" s="249"/>
      <c r="W128" s="249"/>
      <c r="X128" s="233"/>
      <c r="Y128" s="262"/>
      <c r="Z128" s="233"/>
    </row>
    <row r="129" spans="1:26" s="236" customFormat="1" x14ac:dyDescent="0.3">
      <c r="A129" s="16"/>
      <c r="B129" s="67"/>
      <c r="C129" s="67"/>
      <c r="D129" s="67"/>
      <c r="E129" s="67"/>
      <c r="F129" s="16"/>
      <c r="G129" s="232"/>
      <c r="H129" s="232"/>
      <c r="I129" s="261"/>
      <c r="J129" s="261"/>
      <c r="K129" s="232"/>
      <c r="L129" s="232"/>
      <c r="M129" s="261"/>
      <c r="N129" s="261"/>
      <c r="O129" s="232"/>
      <c r="P129" s="232"/>
      <c r="Q129" s="233"/>
      <c r="R129" s="233"/>
      <c r="S129" s="233"/>
      <c r="T129" s="233"/>
      <c r="U129" s="249"/>
      <c r="V129" s="249"/>
      <c r="W129" s="249"/>
      <c r="X129" s="233"/>
      <c r="Y129" s="262"/>
      <c r="Z129" s="233"/>
    </row>
    <row r="130" spans="1:26" s="236" customFormat="1" x14ac:dyDescent="0.3">
      <c r="A130" s="16"/>
      <c r="B130" s="67"/>
      <c r="C130" s="67"/>
      <c r="D130" s="67"/>
      <c r="E130" s="67"/>
      <c r="F130" s="16"/>
      <c r="G130" s="232"/>
      <c r="H130" s="232"/>
      <c r="I130" s="261"/>
      <c r="J130" s="261"/>
      <c r="K130" s="232"/>
      <c r="L130" s="232"/>
      <c r="M130" s="261"/>
      <c r="N130" s="261"/>
      <c r="O130" s="232"/>
      <c r="P130" s="232"/>
      <c r="Q130" s="233"/>
      <c r="R130" s="233"/>
      <c r="S130" s="233"/>
      <c r="T130" s="233"/>
      <c r="U130" s="249"/>
      <c r="V130" s="249"/>
      <c r="W130" s="249"/>
      <c r="X130" s="233"/>
      <c r="Y130" s="262"/>
      <c r="Z130" s="233"/>
    </row>
    <row r="131" spans="1:26" s="236" customFormat="1" x14ac:dyDescent="0.3">
      <c r="A131" s="16"/>
      <c r="B131" s="67"/>
      <c r="C131" s="67"/>
      <c r="D131" s="67"/>
      <c r="E131" s="67"/>
      <c r="F131" s="16"/>
      <c r="G131" s="232"/>
      <c r="H131" s="232"/>
      <c r="I131" s="261"/>
      <c r="J131" s="261"/>
      <c r="K131" s="232"/>
      <c r="L131" s="232"/>
      <c r="M131" s="261"/>
      <c r="N131" s="261"/>
      <c r="O131" s="232"/>
      <c r="P131" s="232"/>
      <c r="Q131" s="233"/>
      <c r="R131" s="233"/>
      <c r="S131" s="233"/>
      <c r="T131" s="233"/>
      <c r="U131" s="249"/>
      <c r="V131" s="249"/>
      <c r="W131" s="249"/>
      <c r="X131" s="233"/>
      <c r="Y131" s="262"/>
      <c r="Z131" s="233"/>
    </row>
    <row r="132" spans="1:26" s="236" customFormat="1" x14ac:dyDescent="0.3">
      <c r="A132" s="16"/>
      <c r="B132" s="67"/>
      <c r="C132" s="67"/>
      <c r="D132" s="67"/>
      <c r="E132" s="67"/>
      <c r="F132" s="16"/>
      <c r="G132" s="232"/>
      <c r="H132" s="232"/>
      <c r="I132" s="261"/>
      <c r="J132" s="261"/>
      <c r="K132" s="232"/>
      <c r="L132" s="232"/>
      <c r="M132" s="261"/>
      <c r="N132" s="261"/>
      <c r="O132" s="232"/>
      <c r="P132" s="232"/>
      <c r="Q132" s="233"/>
      <c r="R132" s="233"/>
      <c r="S132" s="233"/>
      <c r="T132" s="233"/>
      <c r="U132" s="249"/>
      <c r="V132" s="249"/>
      <c r="W132" s="249"/>
      <c r="X132" s="233"/>
      <c r="Y132" s="262"/>
      <c r="Z132" s="233"/>
    </row>
    <row r="133" spans="1:26" s="236" customFormat="1" x14ac:dyDescent="0.3">
      <c r="A133" s="16"/>
      <c r="B133" s="67"/>
      <c r="C133" s="67"/>
      <c r="D133" s="67"/>
      <c r="E133" s="67"/>
      <c r="F133" s="16"/>
      <c r="G133" s="232"/>
      <c r="H133" s="232"/>
      <c r="I133" s="261"/>
      <c r="J133" s="261"/>
      <c r="K133" s="232"/>
      <c r="L133" s="232"/>
      <c r="M133" s="261"/>
      <c r="N133" s="261"/>
      <c r="O133" s="232"/>
      <c r="P133" s="232"/>
      <c r="Q133" s="233"/>
      <c r="R133" s="233"/>
      <c r="S133" s="233"/>
      <c r="T133" s="233"/>
      <c r="U133" s="249"/>
      <c r="V133" s="249"/>
      <c r="W133" s="249"/>
      <c r="X133" s="233"/>
      <c r="Y133" s="262"/>
      <c r="Z133" s="233"/>
    </row>
    <row r="134" spans="1:26" s="236" customFormat="1" x14ac:dyDescent="0.3">
      <c r="A134" s="16"/>
      <c r="B134" s="67"/>
      <c r="C134" s="67"/>
      <c r="D134" s="67"/>
      <c r="E134" s="67"/>
      <c r="F134" s="16"/>
      <c r="G134" s="232"/>
      <c r="H134" s="232"/>
      <c r="I134" s="261"/>
      <c r="J134" s="261"/>
      <c r="K134" s="232"/>
      <c r="L134" s="232"/>
      <c r="M134" s="261"/>
      <c r="N134" s="261"/>
      <c r="O134" s="232"/>
      <c r="P134" s="232"/>
      <c r="Q134" s="233"/>
      <c r="R134" s="233"/>
      <c r="S134" s="233"/>
      <c r="T134" s="233"/>
      <c r="U134" s="249"/>
      <c r="V134" s="249"/>
      <c r="W134" s="249"/>
      <c r="X134" s="233"/>
      <c r="Y134" s="262"/>
      <c r="Z134" s="233"/>
    </row>
    <row r="135" spans="1:26" s="236" customFormat="1" x14ac:dyDescent="0.3">
      <c r="A135" s="16"/>
      <c r="B135" s="67"/>
      <c r="C135" s="67"/>
      <c r="D135" s="67"/>
      <c r="E135" s="67"/>
      <c r="F135" s="16"/>
      <c r="G135" s="232"/>
      <c r="H135" s="232"/>
      <c r="I135" s="261"/>
      <c r="J135" s="261"/>
      <c r="K135" s="232"/>
      <c r="L135" s="232"/>
      <c r="M135" s="261"/>
      <c r="N135" s="261"/>
      <c r="O135" s="232"/>
      <c r="P135" s="232"/>
      <c r="Q135" s="233"/>
      <c r="R135" s="233"/>
      <c r="S135" s="233"/>
      <c r="T135" s="233"/>
      <c r="U135" s="249"/>
      <c r="V135" s="249"/>
      <c r="W135" s="249"/>
      <c r="X135" s="233"/>
      <c r="Y135" s="262"/>
      <c r="Z135" s="233"/>
    </row>
    <row r="136" spans="1:26" s="236" customFormat="1" x14ac:dyDescent="0.3">
      <c r="A136" s="16"/>
      <c r="B136" s="67"/>
      <c r="C136" s="67"/>
      <c r="D136" s="67"/>
      <c r="E136" s="67"/>
      <c r="F136" s="16"/>
      <c r="G136" s="232"/>
      <c r="H136" s="232"/>
      <c r="I136" s="261"/>
      <c r="J136" s="261"/>
      <c r="K136" s="232"/>
      <c r="L136" s="232"/>
      <c r="M136" s="261"/>
      <c r="N136" s="261"/>
      <c r="O136" s="232"/>
      <c r="P136" s="232"/>
      <c r="Q136" s="233"/>
      <c r="R136" s="233"/>
      <c r="S136" s="233"/>
      <c r="T136" s="233"/>
      <c r="U136" s="249"/>
      <c r="V136" s="249"/>
      <c r="W136" s="249"/>
      <c r="X136" s="233"/>
      <c r="Y136" s="262"/>
      <c r="Z136" s="233"/>
    </row>
    <row r="137" spans="1:26" s="236" customFormat="1" x14ac:dyDescent="0.3">
      <c r="A137" s="16"/>
      <c r="B137" s="67"/>
      <c r="C137" s="67"/>
      <c r="D137" s="67"/>
      <c r="E137" s="67"/>
      <c r="F137" s="16"/>
      <c r="G137" s="232"/>
      <c r="H137" s="232"/>
      <c r="I137" s="261"/>
      <c r="J137" s="261"/>
      <c r="K137" s="232"/>
      <c r="L137" s="232"/>
      <c r="M137" s="261"/>
      <c r="N137" s="261"/>
      <c r="O137" s="232"/>
      <c r="P137" s="232"/>
      <c r="Q137" s="233"/>
      <c r="R137" s="233"/>
      <c r="S137" s="233"/>
      <c r="T137" s="233"/>
      <c r="U137" s="249"/>
      <c r="V137" s="249"/>
      <c r="W137" s="249"/>
      <c r="X137" s="233"/>
      <c r="Y137" s="262"/>
      <c r="Z137" s="233"/>
    </row>
    <row r="138" spans="1:26" s="236" customFormat="1" x14ac:dyDescent="0.3">
      <c r="A138" s="16"/>
      <c r="B138" s="67"/>
      <c r="C138" s="67"/>
      <c r="D138" s="67"/>
      <c r="E138" s="67"/>
      <c r="F138" s="16"/>
      <c r="G138" s="232"/>
      <c r="H138" s="232"/>
      <c r="I138" s="261"/>
      <c r="J138" s="261"/>
      <c r="K138" s="232"/>
      <c r="L138" s="232"/>
      <c r="M138" s="261"/>
      <c r="N138" s="261"/>
      <c r="O138" s="232"/>
      <c r="P138" s="232"/>
      <c r="Q138" s="233"/>
      <c r="R138" s="233"/>
      <c r="S138" s="233"/>
      <c r="T138" s="233"/>
      <c r="U138" s="249"/>
      <c r="V138" s="249"/>
      <c r="W138" s="249"/>
      <c r="X138" s="233"/>
      <c r="Y138" s="262"/>
      <c r="Z138" s="233"/>
    </row>
    <row r="139" spans="1:26" s="236" customFormat="1" x14ac:dyDescent="0.3">
      <c r="A139" s="16"/>
      <c r="B139" s="67"/>
      <c r="C139" s="67"/>
      <c r="D139" s="67"/>
      <c r="E139" s="67"/>
      <c r="F139" s="16"/>
      <c r="G139" s="232"/>
      <c r="H139" s="232"/>
      <c r="I139" s="261"/>
      <c r="J139" s="261"/>
      <c r="K139" s="232"/>
      <c r="L139" s="232"/>
      <c r="M139" s="261"/>
      <c r="N139" s="261"/>
      <c r="O139" s="232"/>
      <c r="P139" s="232"/>
      <c r="Q139" s="233"/>
      <c r="R139" s="233"/>
      <c r="S139" s="233"/>
      <c r="T139" s="233"/>
      <c r="U139" s="249"/>
      <c r="V139" s="249"/>
      <c r="W139" s="249"/>
      <c r="X139" s="233"/>
      <c r="Y139" s="262"/>
      <c r="Z139" s="233"/>
    </row>
    <row r="140" spans="1:26" s="236" customFormat="1" x14ac:dyDescent="0.3">
      <c r="A140" s="16"/>
      <c r="B140" s="67"/>
      <c r="C140" s="67"/>
      <c r="D140" s="67"/>
      <c r="E140" s="67"/>
      <c r="F140" s="16"/>
      <c r="G140" s="232"/>
      <c r="H140" s="232"/>
      <c r="I140" s="261"/>
      <c r="J140" s="261"/>
      <c r="K140" s="232"/>
      <c r="L140" s="232"/>
      <c r="M140" s="261"/>
      <c r="N140" s="261"/>
      <c r="O140" s="232"/>
      <c r="P140" s="232"/>
      <c r="Q140" s="233"/>
      <c r="R140" s="233"/>
      <c r="S140" s="233"/>
      <c r="T140" s="233"/>
      <c r="U140" s="249"/>
      <c r="V140" s="249"/>
      <c r="W140" s="249"/>
      <c r="X140" s="233"/>
      <c r="Y140" s="262"/>
      <c r="Z140" s="233"/>
    </row>
    <row r="141" spans="1:26" s="236" customFormat="1" x14ac:dyDescent="0.3">
      <c r="A141" s="16"/>
      <c r="B141" s="67"/>
      <c r="C141" s="67"/>
      <c r="D141" s="67"/>
      <c r="E141" s="67"/>
      <c r="F141" s="16"/>
      <c r="G141" s="232"/>
      <c r="H141" s="232"/>
      <c r="I141" s="261"/>
      <c r="J141" s="261"/>
      <c r="K141" s="232"/>
      <c r="L141" s="232"/>
      <c r="M141" s="261"/>
      <c r="N141" s="261"/>
      <c r="O141" s="232"/>
      <c r="P141" s="232"/>
      <c r="Q141" s="233"/>
      <c r="R141" s="233"/>
      <c r="S141" s="233"/>
      <c r="T141" s="233"/>
      <c r="U141" s="249"/>
      <c r="V141" s="249"/>
      <c r="W141" s="249"/>
      <c r="X141" s="233"/>
      <c r="Y141" s="262"/>
      <c r="Z141" s="233"/>
    </row>
    <row r="142" spans="1:26" s="236" customFormat="1" x14ac:dyDescent="0.3">
      <c r="A142" s="16"/>
      <c r="B142" s="67"/>
      <c r="C142" s="67"/>
      <c r="D142" s="67"/>
      <c r="E142" s="67"/>
      <c r="F142" s="16"/>
      <c r="G142" s="232"/>
      <c r="H142" s="232"/>
      <c r="I142" s="261"/>
      <c r="J142" s="261"/>
      <c r="K142" s="232"/>
      <c r="L142" s="232"/>
      <c r="M142" s="261"/>
      <c r="N142" s="261"/>
      <c r="O142" s="232"/>
      <c r="P142" s="232"/>
      <c r="Q142" s="233"/>
      <c r="R142" s="233"/>
      <c r="S142" s="233"/>
      <c r="T142" s="233"/>
      <c r="U142" s="249"/>
      <c r="V142" s="249"/>
      <c r="W142" s="249"/>
      <c r="X142" s="233"/>
      <c r="Y142" s="262"/>
      <c r="Z142" s="233"/>
    </row>
    <row r="143" spans="1:26" s="236" customFormat="1" x14ac:dyDescent="0.3">
      <c r="A143" s="16"/>
      <c r="B143" s="67"/>
      <c r="C143" s="67"/>
      <c r="D143" s="67"/>
      <c r="E143" s="67"/>
      <c r="F143" s="16"/>
      <c r="G143" s="232"/>
      <c r="H143" s="232"/>
      <c r="I143" s="261"/>
      <c r="J143" s="261"/>
      <c r="K143" s="232"/>
      <c r="L143" s="232"/>
      <c r="M143" s="261"/>
      <c r="N143" s="261"/>
      <c r="O143" s="232"/>
      <c r="P143" s="232"/>
      <c r="Q143" s="233"/>
      <c r="R143" s="233"/>
      <c r="S143" s="233"/>
      <c r="T143" s="233"/>
      <c r="U143" s="249"/>
      <c r="V143" s="249"/>
      <c r="W143" s="249"/>
      <c r="X143" s="233"/>
      <c r="Y143" s="262"/>
      <c r="Z143" s="233"/>
    </row>
    <row r="144" spans="1:26" s="236" customFormat="1" x14ac:dyDescent="0.3">
      <c r="A144" s="16"/>
      <c r="B144" s="67"/>
      <c r="C144" s="67"/>
      <c r="D144" s="67"/>
      <c r="E144" s="67"/>
      <c r="F144" s="16"/>
      <c r="G144" s="232"/>
      <c r="H144" s="232"/>
      <c r="I144" s="261"/>
      <c r="J144" s="261"/>
      <c r="K144" s="232"/>
      <c r="L144" s="232"/>
      <c r="M144" s="261"/>
      <c r="N144" s="261"/>
      <c r="O144" s="232"/>
      <c r="P144" s="232"/>
      <c r="Q144" s="233"/>
      <c r="R144" s="233"/>
      <c r="S144" s="233"/>
      <c r="T144" s="233"/>
      <c r="U144" s="249"/>
      <c r="V144" s="249"/>
      <c r="W144" s="249"/>
      <c r="X144" s="233"/>
      <c r="Y144" s="262"/>
      <c r="Z144" s="233"/>
    </row>
    <row r="145" spans="1:26" s="236" customFormat="1" x14ac:dyDescent="0.3">
      <c r="A145" s="16"/>
      <c r="B145" s="67"/>
      <c r="C145" s="67"/>
      <c r="D145" s="67"/>
      <c r="E145" s="67"/>
      <c r="F145" s="16"/>
      <c r="G145" s="232"/>
      <c r="H145" s="232"/>
      <c r="I145" s="261"/>
      <c r="J145" s="261"/>
      <c r="K145" s="232"/>
      <c r="L145" s="232"/>
      <c r="M145" s="261"/>
      <c r="N145" s="261"/>
      <c r="O145" s="232"/>
      <c r="P145" s="232"/>
      <c r="Q145" s="233"/>
      <c r="R145" s="233"/>
      <c r="S145" s="233"/>
      <c r="T145" s="233"/>
      <c r="U145" s="249"/>
      <c r="V145" s="249"/>
      <c r="W145" s="249"/>
      <c r="X145" s="233"/>
      <c r="Y145" s="262"/>
      <c r="Z145" s="233"/>
    </row>
    <row r="146" spans="1:26" s="236" customFormat="1" x14ac:dyDescent="0.3">
      <c r="A146" s="16"/>
      <c r="B146" s="67"/>
      <c r="C146" s="67"/>
      <c r="D146" s="67"/>
      <c r="E146" s="67"/>
      <c r="F146" s="16"/>
      <c r="G146" s="232"/>
      <c r="H146" s="232"/>
      <c r="I146" s="261"/>
      <c r="J146" s="261"/>
      <c r="K146" s="232"/>
      <c r="L146" s="232"/>
      <c r="M146" s="261"/>
      <c r="N146" s="261"/>
      <c r="O146" s="232"/>
      <c r="P146" s="232"/>
      <c r="Q146" s="233"/>
      <c r="R146" s="233"/>
      <c r="S146" s="233"/>
      <c r="T146" s="233"/>
      <c r="U146" s="249"/>
      <c r="V146" s="249"/>
      <c r="W146" s="249"/>
      <c r="X146" s="233"/>
      <c r="Y146" s="262"/>
      <c r="Z146" s="233"/>
    </row>
    <row r="147" spans="1:26" s="236" customFormat="1" x14ac:dyDescent="0.3">
      <c r="A147" s="16"/>
      <c r="B147" s="67"/>
      <c r="C147" s="67"/>
      <c r="D147" s="67"/>
      <c r="E147" s="67"/>
      <c r="F147" s="16"/>
      <c r="G147" s="232"/>
      <c r="H147" s="232"/>
      <c r="I147" s="261"/>
      <c r="J147" s="261"/>
      <c r="K147" s="232"/>
      <c r="L147" s="232"/>
      <c r="M147" s="261"/>
      <c r="N147" s="261"/>
      <c r="O147" s="232"/>
      <c r="P147" s="232"/>
      <c r="Q147" s="233"/>
      <c r="R147" s="233"/>
      <c r="S147" s="233"/>
      <c r="T147" s="233"/>
      <c r="U147" s="249"/>
      <c r="V147" s="249"/>
      <c r="W147" s="249"/>
      <c r="X147" s="233"/>
      <c r="Y147" s="262"/>
      <c r="Z147" s="233"/>
    </row>
    <row r="148" spans="1:26" s="236" customFormat="1" x14ac:dyDescent="0.3">
      <c r="A148" s="16"/>
      <c r="B148" s="67"/>
      <c r="C148" s="67"/>
      <c r="D148" s="67"/>
      <c r="E148" s="67"/>
      <c r="F148" s="16"/>
      <c r="G148" s="232"/>
      <c r="H148" s="232"/>
      <c r="I148" s="261"/>
      <c r="J148" s="261"/>
      <c r="K148" s="232"/>
      <c r="L148" s="232"/>
      <c r="M148" s="261"/>
      <c r="N148" s="261"/>
      <c r="O148" s="232"/>
      <c r="P148" s="232"/>
      <c r="Q148" s="233"/>
      <c r="R148" s="233"/>
      <c r="S148" s="233"/>
      <c r="T148" s="233"/>
      <c r="U148" s="249"/>
      <c r="V148" s="249"/>
      <c r="W148" s="249"/>
      <c r="X148" s="233"/>
      <c r="Y148" s="262"/>
      <c r="Z148" s="233"/>
    </row>
    <row r="149" spans="1:26" s="236" customFormat="1" x14ac:dyDescent="0.3">
      <c r="A149" s="16"/>
      <c r="B149" s="67"/>
      <c r="C149" s="67"/>
      <c r="D149" s="67"/>
      <c r="E149" s="67"/>
      <c r="F149" s="16"/>
      <c r="G149" s="232"/>
      <c r="H149" s="232"/>
      <c r="I149" s="261"/>
      <c r="J149" s="261"/>
      <c r="K149" s="232"/>
      <c r="L149" s="232"/>
      <c r="M149" s="261"/>
      <c r="N149" s="261"/>
      <c r="O149" s="232"/>
      <c r="P149" s="232"/>
      <c r="Q149" s="233"/>
      <c r="R149" s="233"/>
      <c r="S149" s="233"/>
      <c r="T149" s="233"/>
      <c r="U149" s="249"/>
      <c r="V149" s="249"/>
      <c r="W149" s="249"/>
      <c r="X149" s="233"/>
      <c r="Y149" s="262"/>
      <c r="Z149" s="233"/>
    </row>
    <row r="150" spans="1:26" s="236" customFormat="1" x14ac:dyDescent="0.3">
      <c r="A150" s="16"/>
      <c r="B150" s="67"/>
      <c r="C150" s="67"/>
      <c r="D150" s="67"/>
      <c r="E150" s="67"/>
      <c r="F150" s="16"/>
      <c r="G150" s="232"/>
      <c r="H150" s="232"/>
      <c r="I150" s="261"/>
      <c r="J150" s="261"/>
      <c r="K150" s="232"/>
      <c r="L150" s="232"/>
      <c r="M150" s="261"/>
      <c r="N150" s="261"/>
      <c r="O150" s="232"/>
      <c r="P150" s="232"/>
      <c r="Q150" s="233"/>
      <c r="R150" s="233"/>
      <c r="S150" s="233"/>
      <c r="T150" s="233"/>
      <c r="U150" s="249"/>
      <c r="V150" s="249"/>
      <c r="W150" s="249"/>
      <c r="X150" s="233"/>
      <c r="Y150" s="262"/>
      <c r="Z150" s="233"/>
    </row>
    <row r="151" spans="1:26" s="236" customFormat="1" x14ac:dyDescent="0.3">
      <c r="A151" s="16"/>
      <c r="B151" s="67"/>
      <c r="C151" s="67"/>
      <c r="D151" s="67"/>
      <c r="E151" s="67"/>
      <c r="F151" s="16"/>
      <c r="G151" s="232"/>
      <c r="H151" s="232"/>
      <c r="I151" s="261"/>
      <c r="J151" s="261"/>
      <c r="K151" s="232"/>
      <c r="L151" s="232"/>
      <c r="M151" s="261"/>
      <c r="N151" s="261"/>
      <c r="O151" s="232"/>
      <c r="P151" s="232"/>
      <c r="Q151" s="233"/>
      <c r="R151" s="233"/>
      <c r="S151" s="233"/>
      <c r="T151" s="233"/>
      <c r="U151" s="249"/>
      <c r="V151" s="249"/>
      <c r="W151" s="249"/>
      <c r="X151" s="233"/>
      <c r="Y151" s="262"/>
      <c r="Z151" s="233"/>
    </row>
    <row r="152" spans="1:26" s="236" customFormat="1" x14ac:dyDescent="0.3">
      <c r="A152" s="16"/>
      <c r="B152" s="67"/>
      <c r="C152" s="67"/>
      <c r="D152" s="67"/>
      <c r="E152" s="67"/>
      <c r="F152" s="16"/>
      <c r="G152" s="232"/>
      <c r="H152" s="232"/>
      <c r="I152" s="261"/>
      <c r="J152" s="261"/>
      <c r="K152" s="232"/>
      <c r="L152" s="232"/>
      <c r="M152" s="261"/>
      <c r="N152" s="261"/>
      <c r="O152" s="232"/>
      <c r="P152" s="232"/>
      <c r="Q152" s="233"/>
      <c r="R152" s="233"/>
      <c r="S152" s="233"/>
      <c r="T152" s="233"/>
      <c r="U152" s="249"/>
      <c r="V152" s="249"/>
      <c r="W152" s="249"/>
      <c r="X152" s="233"/>
      <c r="Y152" s="262"/>
      <c r="Z152" s="233"/>
    </row>
    <row r="153" spans="1:26" s="236" customFormat="1" x14ac:dyDescent="0.3">
      <c r="A153" s="16"/>
      <c r="B153" s="67"/>
      <c r="C153" s="67"/>
      <c r="D153" s="67"/>
      <c r="E153" s="67"/>
      <c r="F153" s="16"/>
      <c r="G153" s="232"/>
      <c r="H153" s="232"/>
      <c r="I153" s="261"/>
      <c r="J153" s="261"/>
      <c r="K153" s="232"/>
      <c r="L153" s="232"/>
      <c r="M153" s="261"/>
      <c r="N153" s="261"/>
      <c r="O153" s="232"/>
      <c r="P153" s="232"/>
      <c r="Q153" s="233"/>
      <c r="R153" s="233"/>
      <c r="S153" s="233"/>
      <c r="T153" s="233"/>
      <c r="U153" s="249"/>
      <c r="V153" s="249"/>
      <c r="W153" s="249"/>
      <c r="X153" s="233"/>
      <c r="Y153" s="262"/>
      <c r="Z153" s="233"/>
    </row>
    <row r="154" spans="1:26" s="236" customFormat="1" x14ac:dyDescent="0.3">
      <c r="A154" s="16"/>
      <c r="B154" s="67"/>
      <c r="C154" s="67"/>
      <c r="D154" s="67"/>
      <c r="E154" s="67"/>
      <c r="F154" s="16"/>
      <c r="G154" s="232"/>
      <c r="H154" s="232"/>
      <c r="I154" s="261"/>
      <c r="J154" s="261"/>
      <c r="K154" s="232"/>
      <c r="L154" s="232"/>
      <c r="M154" s="261"/>
      <c r="N154" s="261"/>
      <c r="O154" s="232"/>
      <c r="P154" s="232"/>
      <c r="Q154" s="233"/>
      <c r="R154" s="233"/>
      <c r="S154" s="233"/>
      <c r="T154" s="233"/>
      <c r="U154" s="249"/>
      <c r="V154" s="249"/>
      <c r="W154" s="249"/>
      <c r="X154" s="233"/>
      <c r="Y154" s="262"/>
      <c r="Z154" s="233"/>
    </row>
    <row r="155" spans="1:26" s="236" customFormat="1" x14ac:dyDescent="0.3">
      <c r="A155" s="16"/>
      <c r="B155" s="67"/>
      <c r="C155" s="67"/>
      <c r="D155" s="67"/>
      <c r="E155" s="67"/>
      <c r="F155" s="16"/>
      <c r="G155" s="232"/>
      <c r="H155" s="232"/>
      <c r="I155" s="261"/>
      <c r="J155" s="261"/>
      <c r="K155" s="232"/>
      <c r="L155" s="232"/>
      <c r="M155" s="261"/>
      <c r="N155" s="261"/>
      <c r="O155" s="232"/>
      <c r="P155" s="232"/>
      <c r="Q155" s="233"/>
      <c r="R155" s="233"/>
      <c r="S155" s="233"/>
      <c r="T155" s="233"/>
      <c r="U155" s="249"/>
      <c r="V155" s="249"/>
      <c r="W155" s="249"/>
      <c r="X155" s="233"/>
      <c r="Y155" s="262"/>
      <c r="Z155" s="233"/>
    </row>
    <row r="156" spans="1:26" s="236" customFormat="1" x14ac:dyDescent="0.3">
      <c r="A156" s="16"/>
      <c r="B156" s="67"/>
      <c r="C156" s="67"/>
      <c r="D156" s="67"/>
      <c r="E156" s="67"/>
      <c r="F156" s="16"/>
      <c r="G156" s="232"/>
      <c r="H156" s="232"/>
      <c r="I156" s="261"/>
      <c r="J156" s="261"/>
      <c r="K156" s="232"/>
      <c r="L156" s="232"/>
      <c r="M156" s="261"/>
      <c r="N156" s="261"/>
      <c r="O156" s="232"/>
      <c r="P156" s="232"/>
      <c r="Q156" s="233"/>
      <c r="R156" s="233"/>
      <c r="S156" s="233"/>
      <c r="T156" s="233"/>
      <c r="U156" s="249"/>
      <c r="V156" s="249"/>
      <c r="W156" s="249"/>
      <c r="X156" s="233"/>
      <c r="Y156" s="262"/>
      <c r="Z156" s="233"/>
    </row>
    <row r="157" spans="1:26" s="236" customFormat="1" x14ac:dyDescent="0.3">
      <c r="A157" s="16"/>
      <c r="B157" s="67"/>
      <c r="C157" s="67"/>
      <c r="D157" s="67"/>
      <c r="E157" s="67"/>
      <c r="F157" s="16"/>
      <c r="G157" s="232"/>
      <c r="H157" s="232"/>
      <c r="I157" s="261"/>
      <c r="J157" s="261"/>
      <c r="K157" s="232"/>
      <c r="L157" s="232"/>
      <c r="M157" s="261"/>
      <c r="N157" s="261"/>
      <c r="O157" s="232"/>
      <c r="P157" s="232"/>
      <c r="Q157" s="233"/>
      <c r="R157" s="233"/>
      <c r="S157" s="233"/>
      <c r="T157" s="233"/>
      <c r="U157" s="249"/>
      <c r="V157" s="249"/>
      <c r="W157" s="249"/>
      <c r="X157" s="233"/>
      <c r="Y157" s="262"/>
      <c r="Z157" s="233"/>
    </row>
    <row r="158" spans="1:26" s="236" customFormat="1" x14ac:dyDescent="0.3">
      <c r="A158" s="16"/>
      <c r="B158" s="67"/>
      <c r="C158" s="67"/>
      <c r="D158" s="67"/>
      <c r="E158" s="67"/>
      <c r="F158" s="16"/>
      <c r="G158" s="232"/>
      <c r="H158" s="232"/>
      <c r="I158" s="261"/>
      <c r="J158" s="261"/>
      <c r="K158" s="232"/>
      <c r="L158" s="232"/>
      <c r="M158" s="261"/>
      <c r="N158" s="261"/>
      <c r="O158" s="232"/>
      <c r="P158" s="232"/>
      <c r="Q158" s="233"/>
      <c r="R158" s="233"/>
      <c r="S158" s="233"/>
      <c r="T158" s="233"/>
      <c r="U158" s="249"/>
      <c r="V158" s="249"/>
      <c r="W158" s="249"/>
      <c r="X158" s="233"/>
      <c r="Y158" s="262"/>
      <c r="Z158" s="233"/>
    </row>
    <row r="159" spans="1:26" s="236" customFormat="1" x14ac:dyDescent="0.3">
      <c r="A159" s="16"/>
      <c r="B159" s="67"/>
      <c r="C159" s="67"/>
      <c r="D159" s="67"/>
      <c r="E159" s="67"/>
      <c r="F159" s="16"/>
      <c r="G159" s="232"/>
      <c r="H159" s="232"/>
      <c r="I159" s="261"/>
      <c r="J159" s="261"/>
      <c r="K159" s="232"/>
      <c r="L159" s="232"/>
      <c r="M159" s="261"/>
      <c r="N159" s="261"/>
      <c r="O159" s="232"/>
      <c r="P159" s="232"/>
      <c r="Q159" s="233"/>
      <c r="R159" s="233"/>
      <c r="S159" s="233"/>
      <c r="T159" s="233"/>
      <c r="U159" s="249"/>
      <c r="V159" s="249"/>
      <c r="W159" s="249"/>
      <c r="X159" s="233"/>
      <c r="Y159" s="262"/>
      <c r="Z159" s="233"/>
    </row>
    <row r="160" spans="1:26" s="236" customFormat="1" x14ac:dyDescent="0.3">
      <c r="A160" s="16"/>
      <c r="B160" s="67"/>
      <c r="C160" s="67"/>
      <c r="D160" s="67"/>
      <c r="E160" s="67"/>
      <c r="F160" s="16"/>
      <c r="G160" s="232"/>
      <c r="H160" s="232"/>
      <c r="I160" s="261"/>
      <c r="J160" s="261"/>
      <c r="K160" s="232"/>
      <c r="L160" s="232"/>
      <c r="M160" s="261"/>
      <c r="N160" s="261"/>
      <c r="O160" s="232"/>
      <c r="P160" s="232"/>
      <c r="Q160" s="233"/>
      <c r="R160" s="233"/>
      <c r="S160" s="233"/>
      <c r="T160" s="233"/>
      <c r="U160" s="249"/>
      <c r="V160" s="249"/>
      <c r="W160" s="249"/>
      <c r="X160" s="233"/>
      <c r="Y160" s="262"/>
      <c r="Z160" s="233"/>
    </row>
    <row r="161" spans="1:26" s="236" customFormat="1" x14ac:dyDescent="0.3">
      <c r="A161" s="16"/>
      <c r="B161" s="67"/>
      <c r="C161" s="67"/>
      <c r="D161" s="67"/>
      <c r="E161" s="67"/>
      <c r="F161" s="16"/>
      <c r="G161" s="232"/>
      <c r="H161" s="232"/>
      <c r="I161" s="261"/>
      <c r="J161" s="261"/>
      <c r="K161" s="232"/>
      <c r="L161" s="232"/>
      <c r="M161" s="261"/>
      <c r="N161" s="261"/>
      <c r="O161" s="232"/>
      <c r="P161" s="232"/>
      <c r="Q161" s="233"/>
      <c r="R161" s="233"/>
      <c r="S161" s="233"/>
      <c r="T161" s="233"/>
      <c r="U161" s="249"/>
      <c r="V161" s="249"/>
      <c r="W161" s="249"/>
      <c r="X161" s="233"/>
      <c r="Y161" s="262"/>
      <c r="Z161" s="233"/>
    </row>
    <row r="162" spans="1:26" s="236" customFormat="1" x14ac:dyDescent="0.3">
      <c r="A162" s="16"/>
      <c r="B162" s="67"/>
      <c r="C162" s="67"/>
      <c r="D162" s="67"/>
      <c r="E162" s="67"/>
      <c r="F162" s="16"/>
      <c r="G162" s="232"/>
      <c r="H162" s="232"/>
      <c r="I162" s="261"/>
      <c r="J162" s="261"/>
      <c r="K162" s="232"/>
      <c r="L162" s="232"/>
      <c r="M162" s="261"/>
      <c r="N162" s="261"/>
      <c r="O162" s="232"/>
      <c r="P162" s="232"/>
      <c r="Q162" s="233"/>
      <c r="R162" s="233"/>
      <c r="S162" s="233"/>
      <c r="T162" s="233"/>
      <c r="U162" s="249"/>
      <c r="V162" s="249"/>
      <c r="W162" s="249"/>
      <c r="X162" s="233"/>
      <c r="Y162" s="262"/>
      <c r="Z162" s="233"/>
    </row>
    <row r="163" spans="1:26" s="236" customFormat="1" x14ac:dyDescent="0.3">
      <c r="A163" s="16"/>
      <c r="B163" s="67"/>
      <c r="C163" s="67"/>
      <c r="D163" s="67"/>
      <c r="E163" s="67"/>
      <c r="F163" s="16"/>
      <c r="G163" s="232"/>
      <c r="H163" s="232"/>
      <c r="I163" s="261"/>
      <c r="J163" s="261"/>
      <c r="K163" s="232"/>
      <c r="L163" s="232"/>
      <c r="M163" s="261"/>
      <c r="N163" s="261"/>
      <c r="O163" s="232"/>
      <c r="P163" s="232"/>
      <c r="Q163" s="233"/>
      <c r="R163" s="233"/>
      <c r="S163" s="233"/>
      <c r="T163" s="233"/>
      <c r="U163" s="249"/>
      <c r="V163" s="249"/>
      <c r="W163" s="249"/>
      <c r="X163" s="233"/>
      <c r="Y163" s="262"/>
      <c r="Z163" s="233"/>
    </row>
    <row r="164" spans="1:26" s="236" customFormat="1" x14ac:dyDescent="0.3">
      <c r="A164" s="16"/>
      <c r="B164" s="67"/>
      <c r="C164" s="67"/>
      <c r="D164" s="67"/>
      <c r="E164" s="67"/>
      <c r="F164" s="16"/>
      <c r="G164" s="232"/>
      <c r="H164" s="232"/>
      <c r="I164" s="261"/>
      <c r="J164" s="261"/>
      <c r="K164" s="232"/>
      <c r="L164" s="232"/>
      <c r="M164" s="261"/>
      <c r="N164" s="261"/>
      <c r="O164" s="232"/>
      <c r="P164" s="232"/>
      <c r="Q164" s="233"/>
      <c r="R164" s="233"/>
      <c r="S164" s="233"/>
      <c r="T164" s="233"/>
      <c r="U164" s="249"/>
      <c r="V164" s="249"/>
      <c r="W164" s="249"/>
      <c r="X164" s="233"/>
      <c r="Y164" s="262"/>
      <c r="Z164" s="233"/>
    </row>
    <row r="165" spans="1:26" s="236" customFormat="1" x14ac:dyDescent="0.3">
      <c r="A165" s="16"/>
      <c r="B165" s="67"/>
      <c r="C165" s="67"/>
      <c r="D165" s="67"/>
      <c r="E165" s="67"/>
      <c r="F165" s="16"/>
      <c r="G165" s="232"/>
      <c r="H165" s="232"/>
      <c r="I165" s="261"/>
      <c r="J165" s="261"/>
      <c r="K165" s="232"/>
      <c r="L165" s="232"/>
      <c r="M165" s="261"/>
      <c r="N165" s="261"/>
      <c r="O165" s="232"/>
      <c r="P165" s="232"/>
      <c r="Q165" s="233"/>
      <c r="R165" s="233"/>
      <c r="S165" s="233"/>
      <c r="T165" s="233"/>
      <c r="U165" s="249"/>
      <c r="V165" s="249"/>
      <c r="W165" s="249"/>
      <c r="X165" s="233"/>
      <c r="Y165" s="262"/>
      <c r="Z165" s="233"/>
    </row>
    <row r="166" spans="1:26" s="236" customFormat="1" x14ac:dyDescent="0.3">
      <c r="A166" s="16"/>
      <c r="B166" s="67"/>
      <c r="C166" s="67"/>
      <c r="D166" s="67"/>
      <c r="E166" s="67"/>
      <c r="F166" s="16"/>
      <c r="G166" s="232"/>
      <c r="H166" s="232"/>
      <c r="I166" s="261"/>
      <c r="J166" s="261"/>
      <c r="K166" s="232"/>
      <c r="L166" s="232"/>
      <c r="M166" s="261"/>
      <c r="N166" s="261"/>
      <c r="O166" s="232"/>
      <c r="P166" s="232"/>
      <c r="Q166" s="233"/>
      <c r="R166" s="233"/>
      <c r="S166" s="233"/>
      <c r="T166" s="233"/>
      <c r="U166" s="249"/>
      <c r="V166" s="249"/>
      <c r="W166" s="249"/>
      <c r="X166" s="233"/>
      <c r="Y166" s="262"/>
      <c r="Z166" s="233"/>
    </row>
    <row r="167" spans="1:26" s="236" customFormat="1" x14ac:dyDescent="0.3">
      <c r="A167" s="16"/>
      <c r="B167" s="67"/>
      <c r="C167" s="67"/>
      <c r="D167" s="67"/>
      <c r="E167" s="67"/>
      <c r="F167" s="16"/>
      <c r="G167" s="232"/>
      <c r="H167" s="232"/>
      <c r="I167" s="261"/>
      <c r="J167" s="261"/>
      <c r="K167" s="232"/>
      <c r="L167" s="232"/>
      <c r="M167" s="261"/>
      <c r="N167" s="261"/>
      <c r="O167" s="232"/>
      <c r="P167" s="232"/>
      <c r="Q167" s="233"/>
      <c r="R167" s="233"/>
      <c r="S167" s="233"/>
      <c r="T167" s="233"/>
      <c r="U167" s="249"/>
      <c r="V167" s="249"/>
      <c r="W167" s="249"/>
      <c r="X167" s="233"/>
      <c r="Y167" s="262"/>
      <c r="Z167" s="233"/>
    </row>
    <row r="168" spans="1:26" s="236" customFormat="1" x14ac:dyDescent="0.3">
      <c r="A168" s="16"/>
      <c r="B168" s="67"/>
      <c r="C168" s="67"/>
      <c r="D168" s="67"/>
      <c r="E168" s="67"/>
      <c r="F168" s="16"/>
      <c r="G168" s="232"/>
      <c r="H168" s="232"/>
      <c r="I168" s="261"/>
      <c r="J168" s="261"/>
      <c r="K168" s="232"/>
      <c r="L168" s="232"/>
      <c r="M168" s="261"/>
      <c r="N168" s="261"/>
      <c r="O168" s="232"/>
      <c r="P168" s="232"/>
      <c r="Q168" s="233"/>
      <c r="R168" s="233"/>
      <c r="S168" s="233"/>
      <c r="T168" s="233"/>
      <c r="U168" s="249"/>
      <c r="V168" s="249"/>
      <c r="W168" s="249"/>
      <c r="X168" s="233"/>
      <c r="Y168" s="262"/>
      <c r="Z168" s="233"/>
    </row>
    <row r="169" spans="1:26" s="236" customFormat="1" x14ac:dyDescent="0.3">
      <c r="A169" s="16"/>
      <c r="B169" s="67"/>
      <c r="C169" s="67"/>
      <c r="D169" s="67"/>
      <c r="E169" s="67"/>
      <c r="F169" s="16"/>
      <c r="G169" s="232"/>
      <c r="H169" s="232"/>
      <c r="I169" s="261"/>
      <c r="J169" s="261"/>
      <c r="K169" s="232"/>
      <c r="L169" s="232"/>
      <c r="M169" s="261"/>
      <c r="N169" s="261"/>
      <c r="O169" s="232"/>
      <c r="P169" s="232"/>
      <c r="Q169" s="233"/>
      <c r="R169" s="233"/>
      <c r="S169" s="233"/>
      <c r="T169" s="233"/>
      <c r="U169" s="249"/>
      <c r="V169" s="249"/>
      <c r="W169" s="249"/>
      <c r="X169" s="233"/>
      <c r="Y169" s="262"/>
      <c r="Z169" s="233"/>
    </row>
    <row r="170" spans="1:26" s="236" customFormat="1" x14ac:dyDescent="0.3">
      <c r="A170" s="16"/>
      <c r="B170" s="67"/>
      <c r="C170" s="67"/>
      <c r="D170" s="67"/>
      <c r="E170" s="67"/>
      <c r="F170" s="16"/>
      <c r="G170" s="232"/>
      <c r="H170" s="232"/>
      <c r="I170" s="261"/>
      <c r="J170" s="261"/>
      <c r="K170" s="232"/>
      <c r="L170" s="232"/>
      <c r="M170" s="261"/>
      <c r="N170" s="261"/>
      <c r="O170" s="232"/>
      <c r="P170" s="232"/>
      <c r="Q170" s="233"/>
      <c r="R170" s="233"/>
      <c r="S170" s="233"/>
      <c r="T170" s="233"/>
      <c r="U170" s="249"/>
      <c r="V170" s="249"/>
      <c r="W170" s="249"/>
      <c r="X170" s="233"/>
      <c r="Y170" s="262"/>
      <c r="Z170" s="233"/>
    </row>
    <row r="171" spans="1:26" s="236" customFormat="1" x14ac:dyDescent="0.3">
      <c r="A171" s="16"/>
      <c r="B171" s="67"/>
      <c r="C171" s="67"/>
      <c r="D171" s="67"/>
      <c r="E171" s="67"/>
      <c r="F171" s="16"/>
      <c r="G171" s="232"/>
      <c r="H171" s="232"/>
      <c r="I171" s="261"/>
      <c r="J171" s="261"/>
      <c r="K171" s="232"/>
      <c r="L171" s="232"/>
      <c r="M171" s="261"/>
      <c r="N171" s="261"/>
      <c r="O171" s="232"/>
      <c r="P171" s="232"/>
      <c r="Q171" s="233"/>
      <c r="R171" s="233"/>
      <c r="S171" s="233"/>
      <c r="T171" s="233"/>
      <c r="U171" s="249"/>
      <c r="V171" s="249"/>
      <c r="W171" s="249"/>
      <c r="X171" s="233"/>
      <c r="Y171" s="262"/>
      <c r="Z171" s="233"/>
    </row>
    <row r="172" spans="1:26" s="236" customFormat="1" x14ac:dyDescent="0.3">
      <c r="A172" s="16"/>
      <c r="B172" s="67"/>
      <c r="C172" s="67"/>
      <c r="D172" s="67"/>
      <c r="E172" s="67"/>
      <c r="F172" s="16"/>
      <c r="G172" s="232"/>
      <c r="H172" s="232"/>
      <c r="I172" s="261"/>
      <c r="J172" s="261"/>
      <c r="K172" s="232"/>
      <c r="L172" s="232"/>
      <c r="M172" s="261"/>
      <c r="N172" s="261"/>
      <c r="O172" s="232"/>
      <c r="P172" s="232"/>
      <c r="Q172" s="233"/>
      <c r="R172" s="233"/>
      <c r="S172" s="233"/>
      <c r="T172" s="233"/>
      <c r="U172" s="249"/>
      <c r="V172" s="249"/>
      <c r="W172" s="249"/>
      <c r="X172" s="233"/>
      <c r="Y172" s="262"/>
      <c r="Z172" s="233"/>
    </row>
    <row r="173" spans="1:26" s="236" customFormat="1" x14ac:dyDescent="0.3">
      <c r="A173" s="16"/>
      <c r="B173" s="67"/>
      <c r="C173" s="67"/>
      <c r="D173" s="67"/>
      <c r="E173" s="67"/>
      <c r="F173" s="16"/>
      <c r="G173" s="232"/>
      <c r="H173" s="232"/>
      <c r="I173" s="261"/>
      <c r="J173" s="261"/>
      <c r="K173" s="232"/>
      <c r="L173" s="232"/>
      <c r="M173" s="261"/>
      <c r="N173" s="261"/>
      <c r="O173" s="232"/>
      <c r="P173" s="232"/>
      <c r="Q173" s="233"/>
      <c r="R173" s="233"/>
      <c r="S173" s="233"/>
      <c r="T173" s="233"/>
      <c r="U173" s="249"/>
      <c r="V173" s="249"/>
      <c r="W173" s="249"/>
      <c r="X173" s="233"/>
      <c r="Y173" s="262"/>
      <c r="Z173" s="233"/>
    </row>
    <row r="174" spans="1:26" s="236" customFormat="1" x14ac:dyDescent="0.3">
      <c r="A174" s="16"/>
      <c r="B174" s="67"/>
      <c r="C174" s="67"/>
      <c r="D174" s="67"/>
      <c r="E174" s="67"/>
      <c r="F174" s="16"/>
      <c r="G174" s="232"/>
      <c r="H174" s="232"/>
      <c r="I174" s="261"/>
      <c r="J174" s="261"/>
      <c r="K174" s="232"/>
      <c r="L174" s="232"/>
      <c r="M174" s="261"/>
      <c r="N174" s="261"/>
      <c r="O174" s="232"/>
      <c r="P174" s="232"/>
      <c r="Q174" s="233"/>
      <c r="R174" s="233"/>
      <c r="S174" s="233"/>
      <c r="T174" s="233"/>
      <c r="U174" s="249"/>
      <c r="V174" s="249"/>
      <c r="W174" s="249"/>
      <c r="X174" s="233"/>
      <c r="Y174" s="262"/>
      <c r="Z174" s="233"/>
    </row>
    <row r="175" spans="1:26" s="236" customFormat="1" x14ac:dyDescent="0.3">
      <c r="A175" s="16"/>
      <c r="B175" s="67"/>
      <c r="C175" s="67"/>
      <c r="D175" s="67"/>
      <c r="E175" s="67"/>
      <c r="F175" s="16"/>
      <c r="G175" s="232"/>
      <c r="H175" s="232"/>
      <c r="I175" s="261"/>
      <c r="J175" s="261"/>
      <c r="K175" s="232"/>
      <c r="L175" s="232"/>
      <c r="M175" s="261"/>
      <c r="N175" s="261"/>
      <c r="O175" s="232"/>
      <c r="P175" s="232"/>
      <c r="Q175" s="233"/>
      <c r="R175" s="233"/>
      <c r="S175" s="233"/>
      <c r="T175" s="233"/>
      <c r="U175" s="249"/>
      <c r="V175" s="249"/>
      <c r="W175" s="249"/>
      <c r="X175" s="233"/>
      <c r="Y175" s="262"/>
      <c r="Z175" s="233"/>
    </row>
    <row r="176" spans="1:26" s="236" customFormat="1" x14ac:dyDescent="0.3">
      <c r="A176" s="16"/>
      <c r="B176" s="67"/>
      <c r="C176" s="67"/>
      <c r="D176" s="67"/>
      <c r="E176" s="67"/>
      <c r="F176" s="16"/>
      <c r="G176" s="232"/>
      <c r="H176" s="232"/>
      <c r="I176" s="261"/>
      <c r="J176" s="261"/>
      <c r="K176" s="232"/>
      <c r="L176" s="232"/>
      <c r="M176" s="261"/>
      <c r="N176" s="261"/>
      <c r="O176" s="232"/>
      <c r="P176" s="232"/>
      <c r="Q176" s="233"/>
      <c r="R176" s="233"/>
      <c r="S176" s="233"/>
      <c r="T176" s="233"/>
      <c r="U176" s="249"/>
      <c r="V176" s="249"/>
      <c r="W176" s="249"/>
      <c r="X176" s="233"/>
      <c r="Y176" s="262"/>
      <c r="Z176" s="233"/>
    </row>
    <row r="177" spans="1:26" s="236" customFormat="1" x14ac:dyDescent="0.3">
      <c r="A177" s="16"/>
      <c r="B177" s="67"/>
      <c r="C177" s="67"/>
      <c r="D177" s="67"/>
      <c r="E177" s="67"/>
      <c r="F177" s="16"/>
      <c r="G177" s="232"/>
      <c r="H177" s="232"/>
      <c r="I177" s="261"/>
      <c r="J177" s="261"/>
      <c r="K177" s="232"/>
      <c r="L177" s="232"/>
      <c r="M177" s="261"/>
      <c r="N177" s="261"/>
      <c r="O177" s="232"/>
      <c r="P177" s="232"/>
      <c r="Q177" s="233"/>
      <c r="R177" s="233"/>
      <c r="S177" s="233"/>
      <c r="T177" s="233"/>
      <c r="U177" s="249"/>
      <c r="V177" s="249"/>
      <c r="W177" s="249"/>
      <c r="X177" s="233"/>
      <c r="Y177" s="262"/>
      <c r="Z177" s="233"/>
    </row>
    <row r="178" spans="1:26" s="236" customFormat="1" x14ac:dyDescent="0.3">
      <c r="A178" s="16"/>
      <c r="B178" s="67"/>
      <c r="C178" s="67"/>
      <c r="D178" s="67"/>
      <c r="E178" s="67"/>
      <c r="F178" s="16"/>
      <c r="G178" s="232"/>
      <c r="H178" s="232"/>
      <c r="I178" s="261"/>
      <c r="J178" s="261"/>
      <c r="K178" s="232"/>
      <c r="L178" s="232"/>
      <c r="M178" s="261"/>
      <c r="N178" s="261"/>
      <c r="O178" s="232"/>
      <c r="P178" s="232"/>
      <c r="Q178" s="233"/>
      <c r="R178" s="233"/>
      <c r="S178" s="233"/>
      <c r="T178" s="233"/>
      <c r="U178" s="249"/>
      <c r="V178" s="249"/>
      <c r="W178" s="249"/>
      <c r="X178" s="233"/>
      <c r="Y178" s="262"/>
      <c r="Z178" s="233"/>
    </row>
    <row r="179" spans="1:26" s="236" customFormat="1" x14ac:dyDescent="0.3">
      <c r="A179" s="16"/>
      <c r="B179" s="67"/>
      <c r="C179" s="67"/>
      <c r="D179" s="67"/>
      <c r="E179" s="67"/>
      <c r="F179" s="16"/>
      <c r="G179" s="232"/>
      <c r="H179" s="232"/>
      <c r="I179" s="261"/>
      <c r="J179" s="261"/>
      <c r="K179" s="232"/>
      <c r="L179" s="232"/>
      <c r="M179" s="261"/>
      <c r="N179" s="261"/>
      <c r="O179" s="232"/>
      <c r="P179" s="232"/>
      <c r="Q179" s="233"/>
      <c r="R179" s="233"/>
      <c r="S179" s="233"/>
      <c r="T179" s="233"/>
      <c r="U179" s="249"/>
      <c r="V179" s="249"/>
      <c r="W179" s="249"/>
      <c r="X179" s="233"/>
      <c r="Y179" s="262"/>
      <c r="Z179" s="233"/>
    </row>
    <row r="180" spans="1:26" s="236" customFormat="1" x14ac:dyDescent="0.3">
      <c r="A180" s="16"/>
      <c r="B180" s="67"/>
      <c r="C180" s="67"/>
      <c r="D180" s="67"/>
      <c r="E180" s="67"/>
      <c r="F180" s="16"/>
      <c r="G180" s="232"/>
      <c r="H180" s="232"/>
      <c r="I180" s="261"/>
      <c r="J180" s="261"/>
      <c r="K180" s="232"/>
      <c r="L180" s="232"/>
      <c r="M180" s="261"/>
      <c r="N180" s="261"/>
      <c r="O180" s="232"/>
      <c r="P180" s="232"/>
      <c r="Q180" s="233"/>
      <c r="R180" s="233"/>
      <c r="S180" s="233"/>
      <c r="T180" s="233"/>
      <c r="U180" s="249"/>
      <c r="V180" s="249"/>
      <c r="W180" s="249"/>
      <c r="X180" s="233"/>
      <c r="Y180" s="262"/>
      <c r="Z180" s="233"/>
    </row>
    <row r="181" spans="1:26" s="236" customFormat="1" x14ac:dyDescent="0.3">
      <c r="A181" s="16"/>
      <c r="B181" s="67"/>
      <c r="C181" s="67"/>
      <c r="D181" s="67"/>
      <c r="E181" s="67"/>
      <c r="F181" s="16"/>
      <c r="G181" s="232"/>
      <c r="H181" s="232"/>
      <c r="I181" s="261"/>
      <c r="J181" s="261"/>
      <c r="K181" s="232"/>
      <c r="L181" s="232"/>
      <c r="M181" s="261"/>
      <c r="N181" s="261"/>
      <c r="O181" s="232"/>
      <c r="P181" s="232"/>
      <c r="Q181" s="233"/>
      <c r="R181" s="233"/>
      <c r="S181" s="233"/>
      <c r="T181" s="233"/>
      <c r="U181" s="249"/>
      <c r="V181" s="249"/>
      <c r="W181" s="249"/>
      <c r="X181" s="233"/>
      <c r="Y181" s="262"/>
      <c r="Z181" s="233"/>
    </row>
    <row r="182" spans="1:26" s="236" customFormat="1" x14ac:dyDescent="0.3">
      <c r="A182" s="16"/>
      <c r="B182" s="67"/>
      <c r="C182" s="67"/>
      <c r="D182" s="67"/>
      <c r="E182" s="67"/>
      <c r="F182" s="16"/>
      <c r="G182" s="232"/>
      <c r="H182" s="232"/>
      <c r="I182" s="261"/>
      <c r="J182" s="261"/>
      <c r="K182" s="232"/>
      <c r="L182" s="232"/>
      <c r="M182" s="261"/>
      <c r="N182" s="261"/>
      <c r="O182" s="232"/>
      <c r="P182" s="232"/>
      <c r="Q182" s="233"/>
      <c r="R182" s="233"/>
      <c r="S182" s="233"/>
      <c r="T182" s="233"/>
      <c r="U182" s="249"/>
      <c r="V182" s="249"/>
      <c r="W182" s="249"/>
      <c r="X182" s="233"/>
      <c r="Y182" s="262"/>
      <c r="Z182" s="233"/>
    </row>
    <row r="183" spans="1:26" s="236" customFormat="1" x14ac:dyDescent="0.3">
      <c r="A183" s="16"/>
      <c r="B183" s="67"/>
      <c r="C183" s="67"/>
      <c r="D183" s="67"/>
      <c r="E183" s="67"/>
      <c r="F183" s="16"/>
      <c r="G183" s="232"/>
      <c r="H183" s="232"/>
      <c r="I183" s="261"/>
      <c r="J183" s="261"/>
      <c r="K183" s="232"/>
      <c r="L183" s="232"/>
      <c r="M183" s="261"/>
      <c r="N183" s="261"/>
      <c r="O183" s="232"/>
      <c r="P183" s="232"/>
      <c r="Q183" s="233"/>
      <c r="R183" s="233"/>
      <c r="S183" s="233"/>
      <c r="T183" s="233"/>
      <c r="U183" s="249"/>
      <c r="V183" s="249"/>
      <c r="W183" s="249"/>
      <c r="X183" s="233"/>
      <c r="Y183" s="262"/>
      <c r="Z183" s="233"/>
    </row>
    <row r="184" spans="1:26" s="236" customFormat="1" x14ac:dyDescent="0.3">
      <c r="A184" s="16"/>
      <c r="B184" s="67"/>
      <c r="C184" s="67"/>
      <c r="D184" s="67"/>
      <c r="E184" s="67"/>
      <c r="F184" s="16"/>
      <c r="G184" s="232"/>
      <c r="H184" s="232"/>
      <c r="I184" s="261"/>
      <c r="J184" s="261"/>
      <c r="K184" s="232"/>
      <c r="L184" s="232"/>
      <c r="M184" s="261"/>
      <c r="N184" s="261"/>
      <c r="O184" s="232"/>
      <c r="P184" s="232"/>
      <c r="Q184" s="233"/>
      <c r="R184" s="233"/>
      <c r="S184" s="233"/>
      <c r="T184" s="233"/>
      <c r="U184" s="249"/>
      <c r="V184" s="249"/>
      <c r="W184" s="249"/>
      <c r="X184" s="233"/>
      <c r="Y184" s="262"/>
      <c r="Z184" s="233"/>
    </row>
    <row r="185" spans="1:26" s="236" customFormat="1" x14ac:dyDescent="0.3">
      <c r="A185" s="16"/>
      <c r="B185" s="67"/>
      <c r="C185" s="67"/>
      <c r="D185" s="67"/>
      <c r="E185" s="67"/>
      <c r="F185" s="16"/>
      <c r="G185" s="232"/>
      <c r="H185" s="232"/>
      <c r="I185" s="261"/>
      <c r="J185" s="261"/>
      <c r="K185" s="232"/>
      <c r="L185" s="232"/>
      <c r="M185" s="261"/>
      <c r="N185" s="261"/>
      <c r="O185" s="232"/>
      <c r="P185" s="232"/>
      <c r="Q185" s="233"/>
      <c r="R185" s="233"/>
      <c r="S185" s="233"/>
      <c r="T185" s="233"/>
      <c r="U185" s="249"/>
      <c r="V185" s="249"/>
      <c r="W185" s="249"/>
      <c r="X185" s="233"/>
      <c r="Y185" s="262"/>
      <c r="Z185" s="233"/>
    </row>
    <row r="186" spans="1:26" s="236" customFormat="1" x14ac:dyDescent="0.3">
      <c r="A186" s="16"/>
      <c r="B186" s="67"/>
      <c r="C186" s="67"/>
      <c r="D186" s="67"/>
      <c r="E186" s="67"/>
      <c r="F186" s="16"/>
      <c r="G186" s="232"/>
      <c r="H186" s="232"/>
      <c r="I186" s="261"/>
      <c r="J186" s="261"/>
      <c r="K186" s="232"/>
      <c r="L186" s="232"/>
      <c r="M186" s="261"/>
      <c r="N186" s="261"/>
      <c r="O186" s="232"/>
      <c r="P186" s="232"/>
      <c r="Q186" s="233"/>
      <c r="R186" s="233"/>
      <c r="S186" s="233"/>
      <c r="T186" s="233"/>
      <c r="U186" s="249"/>
      <c r="V186" s="249"/>
      <c r="W186" s="249"/>
      <c r="X186" s="233"/>
      <c r="Y186" s="262"/>
      <c r="Z186" s="233"/>
    </row>
    <row r="187" spans="1:26" s="236" customFormat="1" x14ac:dyDescent="0.3">
      <c r="A187" s="16"/>
      <c r="B187" s="67"/>
      <c r="C187" s="67"/>
      <c r="D187" s="67"/>
      <c r="E187" s="67"/>
      <c r="F187" s="16"/>
      <c r="G187" s="232"/>
      <c r="H187" s="232"/>
      <c r="I187" s="261"/>
      <c r="J187" s="261"/>
      <c r="K187" s="232"/>
      <c r="L187" s="232"/>
      <c r="M187" s="261"/>
      <c r="N187" s="261"/>
      <c r="O187" s="232"/>
      <c r="P187" s="232"/>
      <c r="Q187" s="233"/>
      <c r="R187" s="233"/>
      <c r="S187" s="233"/>
      <c r="T187" s="233"/>
      <c r="U187" s="249"/>
      <c r="V187" s="249"/>
      <c r="W187" s="249"/>
      <c r="X187" s="233"/>
      <c r="Y187" s="262"/>
      <c r="Z187" s="233"/>
    </row>
    <row r="188" spans="1:26" s="236" customFormat="1" x14ac:dyDescent="0.3">
      <c r="A188" s="16"/>
      <c r="B188" s="67"/>
      <c r="C188" s="67"/>
      <c r="D188" s="67"/>
      <c r="E188" s="67"/>
      <c r="F188" s="16"/>
      <c r="G188" s="232"/>
      <c r="H188" s="232"/>
      <c r="I188" s="261"/>
      <c r="J188" s="261"/>
      <c r="K188" s="232"/>
      <c r="L188" s="232"/>
      <c r="M188" s="261"/>
      <c r="N188" s="261"/>
      <c r="O188" s="232"/>
      <c r="P188" s="232"/>
      <c r="Q188" s="233"/>
      <c r="R188" s="233"/>
      <c r="S188" s="233"/>
      <c r="T188" s="233"/>
      <c r="U188" s="249"/>
      <c r="V188" s="249"/>
      <c r="W188" s="249"/>
      <c r="X188" s="233"/>
      <c r="Y188" s="262"/>
      <c r="Z188" s="233"/>
    </row>
    <row r="189" spans="1:26" s="236" customFormat="1" x14ac:dyDescent="0.3">
      <c r="A189" s="16"/>
      <c r="B189" s="67"/>
      <c r="C189" s="67"/>
      <c r="D189" s="67"/>
      <c r="E189" s="67"/>
      <c r="F189" s="16"/>
      <c r="G189" s="232"/>
      <c r="H189" s="232"/>
      <c r="I189" s="261"/>
      <c r="J189" s="261"/>
      <c r="K189" s="232"/>
      <c r="L189" s="232"/>
      <c r="M189" s="261"/>
      <c r="N189" s="261"/>
      <c r="O189" s="232"/>
      <c r="P189" s="232"/>
      <c r="Q189" s="233"/>
      <c r="R189" s="233"/>
      <c r="S189" s="233"/>
      <c r="T189" s="233"/>
      <c r="U189" s="249"/>
      <c r="V189" s="249"/>
      <c r="W189" s="249"/>
      <c r="X189" s="233"/>
      <c r="Y189" s="262"/>
      <c r="Z189" s="233"/>
    </row>
    <row r="190" spans="1:26" s="236" customFormat="1" x14ac:dyDescent="0.3">
      <c r="A190" s="16"/>
      <c r="B190" s="67"/>
      <c r="C190" s="67"/>
      <c r="D190" s="67"/>
      <c r="E190" s="67"/>
      <c r="F190" s="16"/>
      <c r="G190" s="232"/>
      <c r="H190" s="232"/>
      <c r="I190" s="261"/>
      <c r="J190" s="261"/>
      <c r="K190" s="232"/>
      <c r="L190" s="232"/>
      <c r="M190" s="261"/>
      <c r="N190" s="261"/>
      <c r="O190" s="232"/>
      <c r="P190" s="232"/>
      <c r="Q190" s="233"/>
      <c r="R190" s="233"/>
      <c r="S190" s="233"/>
      <c r="T190" s="233"/>
      <c r="U190" s="249"/>
      <c r="V190" s="249"/>
      <c r="W190" s="249"/>
      <c r="X190" s="233"/>
      <c r="Y190" s="262"/>
      <c r="Z190" s="233"/>
    </row>
    <row r="191" spans="1:26" s="236" customFormat="1" x14ac:dyDescent="0.3">
      <c r="A191" s="16"/>
      <c r="B191" s="67"/>
      <c r="C191" s="67"/>
      <c r="D191" s="67"/>
      <c r="E191" s="67"/>
      <c r="F191" s="16"/>
      <c r="G191" s="232"/>
      <c r="H191" s="232"/>
      <c r="I191" s="261"/>
      <c r="J191" s="261"/>
      <c r="K191" s="232"/>
      <c r="L191" s="232"/>
      <c r="M191" s="261"/>
      <c r="N191" s="261"/>
      <c r="O191" s="232"/>
      <c r="P191" s="232"/>
      <c r="Q191" s="233"/>
      <c r="R191" s="233"/>
      <c r="S191" s="233"/>
      <c r="T191" s="233"/>
      <c r="U191" s="249"/>
      <c r="V191" s="249"/>
      <c r="W191" s="249"/>
      <c r="X191" s="233"/>
      <c r="Y191" s="262"/>
      <c r="Z191" s="233"/>
    </row>
    <row r="192" spans="1:26" s="236" customFormat="1" x14ac:dyDescent="0.3">
      <c r="A192" s="16"/>
      <c r="B192" s="67"/>
      <c r="C192" s="67"/>
      <c r="D192" s="67"/>
      <c r="E192" s="67"/>
      <c r="F192" s="16"/>
      <c r="G192" s="232"/>
      <c r="H192" s="232"/>
      <c r="I192" s="261"/>
      <c r="J192" s="261"/>
      <c r="K192" s="232"/>
      <c r="L192" s="232"/>
      <c r="M192" s="261"/>
      <c r="N192" s="261"/>
      <c r="O192" s="232"/>
      <c r="P192" s="232"/>
      <c r="Q192" s="233"/>
      <c r="R192" s="233"/>
      <c r="S192" s="233"/>
      <c r="T192" s="233"/>
      <c r="U192" s="249"/>
      <c r="V192" s="249"/>
      <c r="W192" s="249"/>
      <c r="X192" s="233"/>
      <c r="Y192" s="262"/>
      <c r="Z192" s="233"/>
    </row>
    <row r="193" spans="1:26" s="236" customFormat="1" x14ac:dyDescent="0.3">
      <c r="A193" s="16"/>
      <c r="B193" s="67"/>
      <c r="C193" s="67"/>
      <c r="D193" s="67"/>
      <c r="E193" s="67"/>
      <c r="F193" s="16"/>
      <c r="G193" s="232"/>
      <c r="H193" s="232"/>
      <c r="I193" s="261"/>
      <c r="J193" s="261"/>
      <c r="K193" s="232"/>
      <c r="L193" s="232"/>
      <c r="M193" s="261"/>
      <c r="N193" s="261"/>
      <c r="O193" s="232"/>
      <c r="P193" s="232"/>
      <c r="Q193" s="233"/>
      <c r="R193" s="233"/>
      <c r="S193" s="233"/>
      <c r="T193" s="233"/>
      <c r="U193" s="249"/>
      <c r="V193" s="249"/>
      <c r="W193" s="249"/>
      <c r="X193" s="233"/>
      <c r="Y193" s="262"/>
      <c r="Z193" s="233"/>
    </row>
    <row r="194" spans="1:26" s="236" customFormat="1" x14ac:dyDescent="0.3">
      <c r="A194" s="16"/>
      <c r="B194" s="67"/>
      <c r="C194" s="67"/>
      <c r="D194" s="67"/>
      <c r="E194" s="67"/>
      <c r="F194" s="16"/>
      <c r="G194" s="232"/>
      <c r="H194" s="232"/>
      <c r="I194" s="261"/>
      <c r="J194" s="261"/>
      <c r="K194" s="232"/>
      <c r="L194" s="232"/>
      <c r="M194" s="261"/>
      <c r="N194" s="261"/>
      <c r="O194" s="232"/>
      <c r="P194" s="232"/>
      <c r="Q194" s="233"/>
      <c r="R194" s="233"/>
      <c r="S194" s="233"/>
      <c r="T194" s="233"/>
      <c r="U194" s="249"/>
      <c r="V194" s="249"/>
      <c r="W194" s="249"/>
      <c r="X194" s="233"/>
      <c r="Y194" s="262"/>
      <c r="Z194" s="233"/>
    </row>
    <row r="195" spans="1:26" s="236" customFormat="1" x14ac:dyDescent="0.3">
      <c r="A195" s="16"/>
      <c r="B195" s="67"/>
      <c r="C195" s="67"/>
      <c r="D195" s="67"/>
      <c r="E195" s="67"/>
      <c r="F195" s="16"/>
      <c r="G195" s="232"/>
      <c r="H195" s="232"/>
      <c r="I195" s="261"/>
      <c r="J195" s="261"/>
      <c r="K195" s="232"/>
      <c r="L195" s="232"/>
      <c r="M195" s="261"/>
      <c r="N195" s="261"/>
      <c r="O195" s="232"/>
      <c r="P195" s="232"/>
      <c r="Q195" s="233"/>
      <c r="R195" s="233"/>
      <c r="S195" s="233"/>
      <c r="T195" s="233"/>
      <c r="U195" s="249"/>
      <c r="V195" s="249"/>
      <c r="W195" s="249"/>
      <c r="X195" s="233"/>
      <c r="Y195" s="262"/>
      <c r="Z195" s="233"/>
    </row>
    <row r="196" spans="1:26" s="236" customFormat="1" x14ac:dyDescent="0.3">
      <c r="A196" s="16"/>
      <c r="B196" s="67"/>
      <c r="C196" s="67"/>
      <c r="D196" s="67"/>
      <c r="E196" s="67"/>
      <c r="F196" s="16"/>
      <c r="G196" s="232"/>
      <c r="H196" s="232"/>
      <c r="I196" s="261"/>
      <c r="J196" s="261"/>
      <c r="K196" s="232"/>
      <c r="L196" s="232"/>
      <c r="M196" s="261"/>
      <c r="N196" s="261"/>
      <c r="O196" s="232"/>
      <c r="P196" s="232"/>
      <c r="Q196" s="233"/>
      <c r="R196" s="233"/>
      <c r="S196" s="233"/>
      <c r="T196" s="233"/>
      <c r="U196" s="249"/>
      <c r="V196" s="249"/>
      <c r="W196" s="249"/>
      <c r="X196" s="233"/>
      <c r="Y196" s="262"/>
      <c r="Z196" s="233"/>
    </row>
    <row r="197" spans="1:26" s="236" customFormat="1" x14ac:dyDescent="0.3">
      <c r="A197" s="16"/>
      <c r="B197" s="67"/>
      <c r="C197" s="67"/>
      <c r="D197" s="67"/>
      <c r="E197" s="67"/>
      <c r="F197" s="16"/>
      <c r="G197" s="232"/>
      <c r="H197" s="232"/>
      <c r="I197" s="261"/>
      <c r="J197" s="261"/>
      <c r="K197" s="232"/>
      <c r="L197" s="232"/>
      <c r="M197" s="261"/>
      <c r="N197" s="261"/>
      <c r="O197" s="232"/>
      <c r="P197" s="232"/>
      <c r="Q197" s="233"/>
      <c r="R197" s="233"/>
      <c r="S197" s="233"/>
      <c r="T197" s="233"/>
      <c r="U197" s="249"/>
      <c r="V197" s="249"/>
      <c r="W197" s="249"/>
      <c r="X197" s="233"/>
      <c r="Y197" s="262"/>
      <c r="Z197" s="233"/>
    </row>
    <row r="198" spans="1:26" s="236" customFormat="1" x14ac:dyDescent="0.3">
      <c r="A198" s="16"/>
      <c r="B198" s="67"/>
      <c r="C198" s="67"/>
      <c r="D198" s="67"/>
      <c r="E198" s="67"/>
      <c r="F198" s="16"/>
      <c r="G198" s="232"/>
      <c r="H198" s="232"/>
      <c r="I198" s="261"/>
      <c r="J198" s="261"/>
      <c r="K198" s="232"/>
      <c r="L198" s="232"/>
      <c r="M198" s="261"/>
      <c r="N198" s="261"/>
      <c r="O198" s="232"/>
      <c r="P198" s="232"/>
      <c r="Q198" s="233"/>
      <c r="R198" s="233"/>
      <c r="S198" s="233"/>
      <c r="T198" s="233"/>
      <c r="U198" s="249"/>
      <c r="V198" s="249"/>
      <c r="W198" s="249"/>
      <c r="X198" s="233"/>
      <c r="Y198" s="262"/>
      <c r="Z198" s="233"/>
    </row>
    <row r="199" spans="1:26" s="236" customFormat="1" x14ac:dyDescent="0.3">
      <c r="A199" s="16"/>
      <c r="B199" s="67"/>
      <c r="C199" s="67"/>
      <c r="D199" s="67"/>
      <c r="E199" s="67"/>
      <c r="F199" s="16"/>
      <c r="G199" s="232"/>
      <c r="H199" s="232"/>
      <c r="I199" s="261"/>
      <c r="J199" s="261"/>
      <c r="K199" s="232"/>
      <c r="L199" s="232"/>
      <c r="M199" s="261"/>
      <c r="N199" s="261"/>
      <c r="O199" s="232"/>
      <c r="P199" s="232"/>
      <c r="Q199" s="233"/>
      <c r="R199" s="233"/>
      <c r="S199" s="233"/>
      <c r="T199" s="233"/>
      <c r="U199" s="249"/>
      <c r="V199" s="249"/>
      <c r="W199" s="249"/>
      <c r="X199" s="233"/>
      <c r="Y199" s="262"/>
      <c r="Z199" s="233"/>
    </row>
    <row r="200" spans="1:26" s="236" customFormat="1" x14ac:dyDescent="0.3">
      <c r="A200" s="16"/>
      <c r="B200" s="67"/>
      <c r="C200" s="67"/>
      <c r="D200" s="67"/>
      <c r="E200" s="67"/>
      <c r="F200" s="16"/>
      <c r="G200" s="232"/>
      <c r="H200" s="232"/>
      <c r="I200" s="261"/>
      <c r="J200" s="261"/>
      <c r="K200" s="232"/>
      <c r="L200" s="232"/>
      <c r="M200" s="261"/>
      <c r="N200" s="261"/>
      <c r="O200" s="232"/>
      <c r="P200" s="232"/>
      <c r="Q200" s="233"/>
      <c r="R200" s="233"/>
      <c r="S200" s="233"/>
      <c r="T200" s="233"/>
      <c r="U200" s="249"/>
      <c r="V200" s="249"/>
      <c r="W200" s="249"/>
      <c r="X200" s="233"/>
      <c r="Y200" s="262"/>
      <c r="Z200" s="233"/>
    </row>
    <row r="201" spans="1:26" s="236" customFormat="1" x14ac:dyDescent="0.3">
      <c r="A201" s="16"/>
      <c r="B201" s="67"/>
      <c r="C201" s="67"/>
      <c r="D201" s="67"/>
      <c r="E201" s="67"/>
      <c r="F201" s="16"/>
      <c r="G201" s="232"/>
      <c r="H201" s="232"/>
      <c r="I201" s="261"/>
      <c r="J201" s="261"/>
      <c r="K201" s="232"/>
      <c r="L201" s="232"/>
      <c r="M201" s="261"/>
      <c r="N201" s="261"/>
      <c r="O201" s="232"/>
      <c r="P201" s="232"/>
      <c r="Q201" s="233"/>
      <c r="R201" s="233"/>
      <c r="S201" s="233"/>
      <c r="T201" s="233"/>
      <c r="U201" s="249"/>
      <c r="V201" s="249"/>
      <c r="W201" s="249"/>
      <c r="X201" s="233"/>
      <c r="Y201" s="262"/>
      <c r="Z201" s="233"/>
    </row>
    <row r="202" spans="1:26" s="236" customFormat="1" x14ac:dyDescent="0.3">
      <c r="A202" s="16"/>
      <c r="B202" s="67"/>
      <c r="C202" s="67"/>
      <c r="D202" s="67"/>
      <c r="E202" s="67"/>
      <c r="F202" s="16"/>
      <c r="G202" s="232"/>
      <c r="H202" s="232"/>
      <c r="I202" s="261"/>
      <c r="J202" s="261"/>
      <c r="K202" s="232"/>
      <c r="L202" s="232"/>
      <c r="M202" s="261"/>
      <c r="N202" s="261"/>
      <c r="O202" s="232"/>
      <c r="P202" s="232"/>
      <c r="Q202" s="233"/>
      <c r="R202" s="233"/>
      <c r="S202" s="233"/>
      <c r="T202" s="233"/>
      <c r="U202" s="249"/>
      <c r="V202" s="249"/>
      <c r="W202" s="249"/>
      <c r="X202" s="233"/>
      <c r="Y202" s="262"/>
      <c r="Z202" s="233"/>
    </row>
    <row r="203" spans="1:26" s="236" customFormat="1" x14ac:dyDescent="0.3">
      <c r="A203" s="16"/>
      <c r="B203" s="67"/>
      <c r="C203" s="67"/>
      <c r="D203" s="67"/>
      <c r="E203" s="67"/>
      <c r="F203" s="16"/>
      <c r="G203" s="232"/>
      <c r="H203" s="232"/>
      <c r="I203" s="261"/>
      <c r="J203" s="261"/>
      <c r="K203" s="232"/>
      <c r="L203" s="232"/>
      <c r="M203" s="261"/>
      <c r="N203" s="261"/>
      <c r="O203" s="232"/>
      <c r="P203" s="232"/>
      <c r="Q203" s="233"/>
      <c r="R203" s="233"/>
      <c r="S203" s="233"/>
      <c r="T203" s="233"/>
      <c r="U203" s="249"/>
      <c r="V203" s="249"/>
      <c r="W203" s="249"/>
      <c r="X203" s="233"/>
      <c r="Y203" s="262"/>
      <c r="Z203" s="233"/>
    </row>
    <row r="204" spans="1:26" s="236" customFormat="1" x14ac:dyDescent="0.3">
      <c r="A204" s="16"/>
      <c r="B204" s="67"/>
      <c r="C204" s="67"/>
      <c r="D204" s="67"/>
      <c r="E204" s="67"/>
      <c r="F204" s="16"/>
      <c r="G204" s="232"/>
      <c r="H204" s="232"/>
      <c r="I204" s="261"/>
      <c r="J204" s="261"/>
      <c r="K204" s="232"/>
      <c r="L204" s="232"/>
      <c r="M204" s="261"/>
      <c r="N204" s="261"/>
      <c r="O204" s="232"/>
      <c r="P204" s="232"/>
      <c r="Q204" s="233"/>
      <c r="R204" s="233"/>
      <c r="S204" s="233"/>
      <c r="T204" s="233"/>
      <c r="U204" s="249"/>
      <c r="V204" s="249"/>
      <c r="W204" s="249"/>
      <c r="X204" s="233"/>
      <c r="Y204" s="262"/>
      <c r="Z204" s="233"/>
    </row>
    <row r="205" spans="1:26" s="236" customFormat="1" x14ac:dyDescent="0.3">
      <c r="A205" s="16"/>
      <c r="B205" s="67"/>
      <c r="C205" s="67"/>
      <c r="D205" s="67"/>
      <c r="E205" s="67"/>
      <c r="F205" s="16"/>
      <c r="G205" s="232"/>
      <c r="H205" s="232"/>
      <c r="I205" s="261"/>
      <c r="J205" s="261"/>
      <c r="K205" s="232"/>
      <c r="L205" s="232"/>
      <c r="M205" s="261"/>
      <c r="N205" s="261"/>
      <c r="O205" s="232"/>
      <c r="P205" s="232"/>
      <c r="Q205" s="233"/>
      <c r="R205" s="233"/>
      <c r="S205" s="233"/>
      <c r="T205" s="233"/>
      <c r="U205" s="249"/>
      <c r="V205" s="249"/>
      <c r="W205" s="249"/>
      <c r="X205" s="233"/>
      <c r="Y205" s="262"/>
      <c r="Z205" s="233"/>
    </row>
    <row r="206" spans="1:26" s="236" customFormat="1" x14ac:dyDescent="0.3">
      <c r="A206" s="16"/>
      <c r="B206" s="67"/>
      <c r="C206" s="67"/>
      <c r="D206" s="67"/>
      <c r="E206" s="67"/>
      <c r="F206" s="16"/>
      <c r="G206" s="232"/>
      <c r="H206" s="232"/>
      <c r="I206" s="261"/>
      <c r="J206" s="261"/>
      <c r="K206" s="232"/>
      <c r="L206" s="232"/>
      <c r="M206" s="261"/>
      <c r="N206" s="261"/>
      <c r="O206" s="232"/>
      <c r="P206" s="232"/>
      <c r="Q206" s="233"/>
      <c r="R206" s="233"/>
      <c r="S206" s="233"/>
      <c r="T206" s="233"/>
      <c r="U206" s="249"/>
      <c r="V206" s="249"/>
      <c r="W206" s="249"/>
      <c r="X206" s="233"/>
      <c r="Y206" s="262"/>
      <c r="Z206" s="233"/>
    </row>
    <row r="207" spans="1:26" s="236" customFormat="1" x14ac:dyDescent="0.3">
      <c r="A207" s="16"/>
      <c r="B207" s="67"/>
      <c r="C207" s="67"/>
      <c r="D207" s="67"/>
      <c r="E207" s="67"/>
      <c r="F207" s="16"/>
      <c r="G207" s="232"/>
      <c r="H207" s="232"/>
      <c r="I207" s="261"/>
      <c r="J207" s="261"/>
      <c r="K207" s="232"/>
      <c r="L207" s="232"/>
      <c r="M207" s="261"/>
      <c r="N207" s="261"/>
      <c r="O207" s="232"/>
      <c r="P207" s="232"/>
      <c r="Q207" s="233"/>
      <c r="R207" s="233"/>
      <c r="S207" s="233"/>
      <c r="T207" s="233"/>
      <c r="U207" s="249"/>
      <c r="V207" s="249"/>
      <c r="W207" s="249"/>
      <c r="X207" s="233"/>
      <c r="Y207" s="262"/>
      <c r="Z207" s="233"/>
    </row>
    <row r="208" spans="1:26" s="236" customFormat="1" x14ac:dyDescent="0.3">
      <c r="A208" s="16"/>
      <c r="B208" s="67"/>
      <c r="C208" s="67"/>
      <c r="D208" s="67"/>
      <c r="E208" s="67"/>
      <c r="F208" s="16"/>
      <c r="G208" s="232"/>
      <c r="H208" s="232"/>
      <c r="I208" s="261"/>
      <c r="J208" s="261"/>
      <c r="K208" s="232"/>
      <c r="L208" s="232"/>
      <c r="M208" s="261"/>
      <c r="N208" s="261"/>
      <c r="O208" s="232"/>
      <c r="P208" s="232"/>
      <c r="Q208" s="233"/>
      <c r="R208" s="233"/>
      <c r="S208" s="233"/>
      <c r="T208" s="233"/>
      <c r="U208" s="249"/>
      <c r="V208" s="249"/>
      <c r="W208" s="249"/>
      <c r="X208" s="233"/>
      <c r="Y208" s="262"/>
      <c r="Z208" s="233"/>
    </row>
    <row r="209" spans="1:26" s="236" customFormat="1" x14ac:dyDescent="0.3">
      <c r="A209" s="16"/>
      <c r="B209" s="67"/>
      <c r="C209" s="67"/>
      <c r="D209" s="67"/>
      <c r="E209" s="67"/>
      <c r="F209" s="16"/>
      <c r="G209" s="232"/>
      <c r="H209" s="232"/>
      <c r="I209" s="261"/>
      <c r="J209" s="261"/>
      <c r="K209" s="232"/>
      <c r="L209" s="232"/>
      <c r="M209" s="261"/>
      <c r="N209" s="261"/>
      <c r="O209" s="232"/>
      <c r="P209" s="232"/>
      <c r="Q209" s="233"/>
      <c r="R209" s="233"/>
      <c r="S209" s="233"/>
      <c r="T209" s="233"/>
      <c r="U209" s="249"/>
      <c r="V209" s="249"/>
      <c r="W209" s="249"/>
      <c r="X209" s="233"/>
      <c r="Y209" s="262"/>
      <c r="Z209" s="233"/>
    </row>
    <row r="210" spans="1:26" s="236" customFormat="1" x14ac:dyDescent="0.3">
      <c r="A210" s="16"/>
      <c r="B210" s="67"/>
      <c r="C210" s="67"/>
      <c r="D210" s="67"/>
      <c r="E210" s="67"/>
      <c r="F210" s="16"/>
      <c r="G210" s="232"/>
      <c r="H210" s="232"/>
      <c r="I210" s="261"/>
      <c r="J210" s="261"/>
      <c r="K210" s="232"/>
      <c r="L210" s="232"/>
      <c r="M210" s="261"/>
      <c r="N210" s="261"/>
      <c r="O210" s="232"/>
      <c r="P210" s="232"/>
      <c r="Q210" s="233"/>
      <c r="R210" s="233"/>
      <c r="S210" s="233"/>
      <c r="T210" s="233"/>
      <c r="U210" s="249"/>
      <c r="V210" s="249"/>
      <c r="W210" s="249"/>
      <c r="X210" s="233"/>
      <c r="Y210" s="262"/>
      <c r="Z210" s="233"/>
    </row>
    <row r="211" spans="1:26" s="236" customFormat="1" x14ac:dyDescent="0.3">
      <c r="A211" s="16"/>
      <c r="B211" s="67"/>
      <c r="C211" s="67"/>
      <c r="D211" s="67"/>
      <c r="E211" s="67"/>
      <c r="F211" s="16"/>
      <c r="G211" s="232"/>
      <c r="H211" s="232"/>
      <c r="I211" s="261"/>
      <c r="J211" s="261"/>
      <c r="K211" s="232"/>
      <c r="L211" s="232"/>
      <c r="M211" s="261"/>
      <c r="N211" s="261"/>
      <c r="O211" s="232"/>
      <c r="P211" s="232"/>
      <c r="Q211" s="233"/>
      <c r="R211" s="233"/>
      <c r="S211" s="233"/>
      <c r="T211" s="233"/>
      <c r="U211" s="249"/>
      <c r="V211" s="249"/>
      <c r="W211" s="249"/>
      <c r="X211" s="233"/>
      <c r="Y211" s="262"/>
      <c r="Z211" s="233"/>
    </row>
    <row r="212" spans="1:26" s="236" customFormat="1" x14ac:dyDescent="0.3">
      <c r="A212" s="16"/>
      <c r="B212" s="67"/>
      <c r="C212" s="67"/>
      <c r="D212" s="67"/>
      <c r="E212" s="67"/>
      <c r="F212" s="16"/>
      <c r="G212" s="232"/>
      <c r="H212" s="232"/>
      <c r="I212" s="261"/>
      <c r="J212" s="261"/>
      <c r="K212" s="232"/>
      <c r="L212" s="232"/>
      <c r="M212" s="261"/>
      <c r="N212" s="261"/>
      <c r="O212" s="232"/>
      <c r="P212" s="232"/>
      <c r="Q212" s="233"/>
      <c r="R212" s="233"/>
      <c r="S212" s="233"/>
      <c r="T212" s="233"/>
      <c r="U212" s="249"/>
      <c r="V212" s="249"/>
      <c r="W212" s="249"/>
      <c r="X212" s="233"/>
      <c r="Y212" s="262"/>
      <c r="Z212" s="233"/>
    </row>
    <row r="213" spans="1:26" s="236" customFormat="1" x14ac:dyDescent="0.3">
      <c r="A213" s="16"/>
      <c r="B213" s="67"/>
      <c r="C213" s="67"/>
      <c r="D213" s="67"/>
      <c r="E213" s="67"/>
      <c r="F213" s="16"/>
      <c r="G213" s="232"/>
      <c r="H213" s="232"/>
      <c r="I213" s="261"/>
      <c r="J213" s="261"/>
      <c r="K213" s="232"/>
      <c r="L213" s="232"/>
      <c r="M213" s="261"/>
      <c r="N213" s="261"/>
      <c r="O213" s="232"/>
      <c r="P213" s="232"/>
      <c r="Q213" s="233"/>
      <c r="R213" s="233"/>
      <c r="S213" s="233"/>
      <c r="T213" s="233"/>
      <c r="U213" s="249"/>
      <c r="V213" s="249"/>
      <c r="W213" s="249"/>
      <c r="X213" s="233"/>
      <c r="Y213" s="262"/>
      <c r="Z213" s="233"/>
    </row>
    <row r="214" spans="1:26" s="236" customFormat="1" x14ac:dyDescent="0.3">
      <c r="A214" s="16"/>
      <c r="B214" s="67"/>
      <c r="C214" s="67"/>
      <c r="D214" s="67"/>
      <c r="E214" s="67"/>
      <c r="F214" s="16"/>
      <c r="G214" s="232"/>
      <c r="H214" s="232"/>
      <c r="I214" s="261"/>
      <c r="J214" s="261"/>
      <c r="K214" s="232"/>
      <c r="L214" s="232"/>
      <c r="M214" s="261"/>
      <c r="N214" s="261"/>
      <c r="O214" s="232"/>
      <c r="P214" s="232"/>
      <c r="Q214" s="233"/>
      <c r="R214" s="233"/>
      <c r="S214" s="233"/>
      <c r="T214" s="233"/>
      <c r="U214" s="249"/>
      <c r="V214" s="249"/>
      <c r="W214" s="249"/>
      <c r="X214" s="233"/>
      <c r="Y214" s="262"/>
      <c r="Z214" s="233"/>
    </row>
    <row r="215" spans="1:26" s="236" customFormat="1" x14ac:dyDescent="0.3">
      <c r="A215" s="16"/>
      <c r="B215" s="67"/>
      <c r="C215" s="67"/>
      <c r="D215" s="67"/>
      <c r="E215" s="67"/>
      <c r="F215" s="16"/>
      <c r="G215" s="232"/>
      <c r="H215" s="232"/>
      <c r="I215" s="261"/>
      <c r="J215" s="261"/>
      <c r="K215" s="232"/>
      <c r="L215" s="232"/>
      <c r="M215" s="261"/>
      <c r="N215" s="261"/>
      <c r="O215" s="232"/>
      <c r="P215" s="232"/>
      <c r="Q215" s="233"/>
      <c r="R215" s="233"/>
      <c r="S215" s="233"/>
      <c r="T215" s="233"/>
      <c r="U215" s="249"/>
      <c r="V215" s="249"/>
      <c r="W215" s="249"/>
      <c r="X215" s="233"/>
      <c r="Y215" s="262"/>
      <c r="Z215" s="233"/>
    </row>
    <row r="216" spans="1:26" s="236" customFormat="1" x14ac:dyDescent="0.3">
      <c r="A216" s="16"/>
      <c r="B216" s="67"/>
      <c r="C216" s="67"/>
      <c r="D216" s="67"/>
      <c r="E216" s="67"/>
      <c r="F216" s="16"/>
      <c r="G216" s="232"/>
      <c r="H216" s="232"/>
      <c r="I216" s="261"/>
      <c r="J216" s="261"/>
      <c r="K216" s="232"/>
      <c r="L216" s="232"/>
      <c r="M216" s="261"/>
      <c r="N216" s="261"/>
      <c r="O216" s="232"/>
      <c r="P216" s="232"/>
      <c r="Q216" s="233"/>
      <c r="R216" s="233"/>
      <c r="S216" s="233"/>
      <c r="T216" s="233"/>
      <c r="U216" s="249"/>
      <c r="V216" s="249"/>
      <c r="W216" s="249"/>
      <c r="X216" s="233"/>
      <c r="Y216" s="262"/>
      <c r="Z216" s="233"/>
    </row>
    <row r="217" spans="1:26" s="236" customFormat="1" x14ac:dyDescent="0.3">
      <c r="A217" s="16"/>
      <c r="B217" s="67"/>
      <c r="C217" s="67"/>
      <c r="D217" s="67"/>
      <c r="E217" s="67"/>
      <c r="F217" s="16"/>
      <c r="G217" s="232"/>
      <c r="H217" s="232"/>
      <c r="I217" s="261"/>
      <c r="J217" s="261"/>
      <c r="K217" s="232"/>
      <c r="L217" s="232"/>
      <c r="M217" s="261"/>
      <c r="N217" s="261"/>
      <c r="O217" s="232"/>
      <c r="P217" s="232"/>
      <c r="Q217" s="233"/>
      <c r="R217" s="233"/>
      <c r="S217" s="233"/>
      <c r="T217" s="233"/>
      <c r="U217" s="249"/>
      <c r="V217" s="249"/>
      <c r="W217" s="249"/>
      <c r="X217" s="233"/>
      <c r="Y217" s="262"/>
      <c r="Z217" s="233"/>
    </row>
    <row r="218" spans="1:26" s="236" customFormat="1" x14ac:dyDescent="0.3">
      <c r="A218" s="16"/>
      <c r="B218" s="67"/>
      <c r="C218" s="67"/>
      <c r="D218" s="67"/>
      <c r="E218" s="67"/>
      <c r="F218" s="16"/>
      <c r="G218" s="232"/>
      <c r="H218" s="232"/>
      <c r="I218" s="261"/>
      <c r="J218" s="261"/>
      <c r="K218" s="232"/>
      <c r="L218" s="232"/>
      <c r="M218" s="261"/>
      <c r="N218" s="261"/>
      <c r="O218" s="232"/>
      <c r="P218" s="232"/>
      <c r="Q218" s="233"/>
      <c r="R218" s="233"/>
      <c r="S218" s="233"/>
      <c r="T218" s="233"/>
      <c r="U218" s="249"/>
      <c r="V218" s="249"/>
      <c r="W218" s="249"/>
      <c r="X218" s="233"/>
      <c r="Y218" s="262"/>
      <c r="Z218" s="233"/>
    </row>
    <row r="219" spans="1:26" s="236" customFormat="1" x14ac:dyDescent="0.3">
      <c r="A219" s="16"/>
      <c r="B219" s="67"/>
      <c r="C219" s="67"/>
      <c r="D219" s="67"/>
      <c r="E219" s="67"/>
      <c r="F219" s="16"/>
      <c r="G219" s="232"/>
      <c r="H219" s="232"/>
      <c r="I219" s="261"/>
      <c r="J219" s="261"/>
      <c r="K219" s="232"/>
      <c r="L219" s="232"/>
      <c r="M219" s="261"/>
      <c r="N219" s="261"/>
      <c r="O219" s="232"/>
      <c r="P219" s="232"/>
      <c r="Q219" s="233"/>
      <c r="R219" s="233"/>
      <c r="S219" s="233"/>
      <c r="T219" s="233"/>
      <c r="U219" s="249"/>
      <c r="V219" s="249"/>
      <c r="W219" s="249"/>
      <c r="X219" s="233"/>
      <c r="Y219" s="262"/>
      <c r="Z219" s="233"/>
    </row>
    <row r="220" spans="1:26" s="236" customFormat="1" x14ac:dyDescent="0.3">
      <c r="A220" s="16"/>
      <c r="B220" s="67"/>
      <c r="C220" s="67"/>
      <c r="D220" s="67"/>
      <c r="E220" s="67"/>
      <c r="F220" s="16"/>
      <c r="G220" s="232"/>
      <c r="H220" s="232"/>
      <c r="I220" s="261"/>
      <c r="J220" s="261"/>
      <c r="K220" s="232"/>
      <c r="L220" s="232"/>
      <c r="M220" s="261"/>
      <c r="N220" s="261"/>
      <c r="O220" s="232"/>
      <c r="P220" s="232"/>
      <c r="Q220" s="233"/>
      <c r="R220" s="233"/>
      <c r="S220" s="233"/>
      <c r="T220" s="233"/>
      <c r="U220" s="249"/>
      <c r="V220" s="249"/>
      <c r="W220" s="249"/>
      <c r="X220" s="233"/>
      <c r="Y220" s="262"/>
      <c r="Z220" s="233"/>
    </row>
    <row r="221" spans="1:26" s="236" customFormat="1" x14ac:dyDescent="0.3">
      <c r="A221" s="16"/>
      <c r="B221" s="67"/>
      <c r="C221" s="67"/>
      <c r="D221" s="67"/>
      <c r="E221" s="67"/>
      <c r="F221" s="16"/>
      <c r="G221" s="232"/>
      <c r="H221" s="232"/>
      <c r="I221" s="261"/>
      <c r="J221" s="261"/>
      <c r="K221" s="232"/>
      <c r="L221" s="232"/>
      <c r="M221" s="261"/>
      <c r="N221" s="261"/>
      <c r="O221" s="232"/>
      <c r="P221" s="232"/>
      <c r="Q221" s="233"/>
      <c r="R221" s="233"/>
      <c r="S221" s="233"/>
      <c r="T221" s="233"/>
      <c r="U221" s="249"/>
      <c r="V221" s="249"/>
      <c r="W221" s="249"/>
      <c r="X221" s="233"/>
      <c r="Y221" s="262"/>
      <c r="Z221" s="233"/>
    </row>
    <row r="222" spans="1:26" s="236" customFormat="1" x14ac:dyDescent="0.3">
      <c r="A222" s="16"/>
      <c r="B222" s="67"/>
      <c r="C222" s="67"/>
      <c r="D222" s="67"/>
      <c r="E222" s="67"/>
      <c r="F222" s="16"/>
      <c r="G222" s="232"/>
      <c r="H222" s="232"/>
      <c r="I222" s="261"/>
      <c r="J222" s="261"/>
      <c r="K222" s="232"/>
      <c r="L222" s="232"/>
      <c r="M222" s="261"/>
      <c r="N222" s="261"/>
      <c r="O222" s="232"/>
      <c r="P222" s="232"/>
      <c r="Q222" s="233"/>
      <c r="R222" s="233"/>
      <c r="S222" s="233"/>
      <c r="T222" s="233"/>
      <c r="U222" s="249"/>
      <c r="V222" s="249"/>
      <c r="W222" s="249"/>
      <c r="X222" s="233"/>
      <c r="Y222" s="262"/>
      <c r="Z222" s="233"/>
    </row>
    <row r="223" spans="1:26" s="236" customFormat="1" x14ac:dyDescent="0.3">
      <c r="A223" s="16"/>
      <c r="B223" s="67"/>
      <c r="C223" s="67"/>
      <c r="D223" s="67"/>
      <c r="E223" s="67"/>
      <c r="F223" s="16"/>
      <c r="G223" s="232"/>
      <c r="H223" s="232"/>
      <c r="I223" s="261"/>
      <c r="J223" s="261"/>
      <c r="K223" s="232"/>
      <c r="L223" s="232"/>
      <c r="M223" s="261"/>
      <c r="N223" s="261"/>
      <c r="O223" s="232"/>
      <c r="P223" s="232"/>
      <c r="Q223" s="233"/>
      <c r="R223" s="233"/>
      <c r="S223" s="233"/>
      <c r="T223" s="233"/>
      <c r="U223" s="249"/>
      <c r="V223" s="249"/>
      <c r="W223" s="249"/>
      <c r="X223" s="233"/>
      <c r="Y223" s="262"/>
      <c r="Z223" s="233"/>
    </row>
    <row r="224" spans="1:26" s="236" customFormat="1" x14ac:dyDescent="0.3">
      <c r="A224" s="16"/>
      <c r="B224" s="67"/>
      <c r="C224" s="67"/>
      <c r="D224" s="67"/>
      <c r="E224" s="67"/>
      <c r="F224" s="16"/>
      <c r="G224" s="232"/>
      <c r="H224" s="232"/>
      <c r="I224" s="261"/>
      <c r="J224" s="261"/>
      <c r="K224" s="232"/>
      <c r="L224" s="232"/>
      <c r="M224" s="232"/>
      <c r="N224" s="232"/>
      <c r="O224" s="232"/>
      <c r="P224" s="232"/>
      <c r="Q224" s="233"/>
      <c r="R224" s="233"/>
      <c r="S224" s="233"/>
      <c r="T224" s="233"/>
      <c r="U224" s="249"/>
      <c r="V224" s="249"/>
      <c r="W224" s="249"/>
      <c r="X224" s="233"/>
      <c r="Y224" s="262"/>
      <c r="Z224" s="233"/>
    </row>
    <row r="225" spans="6:16" x14ac:dyDescent="0.3">
      <c r="F225" s="232"/>
      <c r="G225" s="232"/>
      <c r="H225" s="232"/>
      <c r="I225" s="261"/>
      <c r="J225" s="261"/>
      <c r="K225" s="232"/>
      <c r="L225" s="232"/>
      <c r="M225" s="232"/>
      <c r="N225" s="232"/>
      <c r="O225" s="232"/>
      <c r="P225" s="232"/>
    </row>
    <row r="226" spans="6:16" x14ac:dyDescent="0.3">
      <c r="F226" s="232"/>
      <c r="G226" s="232"/>
      <c r="H226" s="232"/>
      <c r="I226" s="261"/>
      <c r="J226" s="261"/>
      <c r="K226" s="232"/>
      <c r="L226" s="232"/>
      <c r="M226" s="232"/>
      <c r="N226" s="232"/>
      <c r="O226" s="232"/>
      <c r="P226" s="232"/>
    </row>
    <row r="227" spans="6:16" x14ac:dyDescent="0.3">
      <c r="F227" s="232"/>
      <c r="G227" s="232"/>
      <c r="H227" s="232"/>
      <c r="I227" s="232"/>
      <c r="J227" s="232"/>
      <c r="K227" s="232"/>
      <c r="L227" s="232"/>
      <c r="M227" s="232"/>
      <c r="N227" s="232"/>
      <c r="O227" s="232"/>
      <c r="P227" s="232"/>
    </row>
    <row r="228" spans="6:16" x14ac:dyDescent="0.3">
      <c r="F228" s="232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</row>
    <row r="229" spans="6:16" x14ac:dyDescent="0.3">
      <c r="F229" s="232"/>
      <c r="G229" s="232"/>
      <c r="H229" s="232"/>
      <c r="I229" s="232"/>
      <c r="J229" s="232"/>
      <c r="K229" s="232"/>
      <c r="L229" s="232"/>
      <c r="M229" s="232"/>
      <c r="N229" s="232"/>
      <c r="O229" s="232"/>
      <c r="P229" s="232"/>
    </row>
    <row r="230" spans="6:16" x14ac:dyDescent="0.3">
      <c r="F230" s="232"/>
      <c r="G230" s="232"/>
      <c r="H230" s="232"/>
      <c r="I230" s="232"/>
      <c r="J230" s="232"/>
      <c r="K230" s="232"/>
      <c r="L230" s="232"/>
      <c r="M230" s="232"/>
      <c r="N230" s="232"/>
      <c r="O230" s="232"/>
      <c r="P230" s="232"/>
    </row>
    <row r="231" spans="6:16" x14ac:dyDescent="0.3">
      <c r="F231" s="232"/>
      <c r="G231" s="232"/>
      <c r="H231" s="232"/>
      <c r="I231" s="232"/>
      <c r="J231" s="232"/>
      <c r="K231" s="232"/>
      <c r="L231" s="232"/>
      <c r="M231" s="232"/>
      <c r="N231" s="232"/>
      <c r="O231" s="232"/>
      <c r="P231" s="232"/>
    </row>
    <row r="232" spans="6:16" x14ac:dyDescent="0.3">
      <c r="F232" s="232"/>
      <c r="G232" s="232"/>
      <c r="H232" s="232"/>
      <c r="I232" s="232"/>
      <c r="J232" s="232"/>
      <c r="K232" s="232"/>
      <c r="L232" s="232"/>
      <c r="M232" s="232"/>
      <c r="N232" s="232"/>
      <c r="O232" s="232"/>
      <c r="P232" s="232"/>
    </row>
    <row r="233" spans="6:16" x14ac:dyDescent="0.3">
      <c r="F233" s="232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</row>
    <row r="234" spans="6:16" x14ac:dyDescent="0.3">
      <c r="F234" s="232"/>
      <c r="G234" s="232"/>
      <c r="H234" s="232"/>
      <c r="I234" s="232"/>
      <c r="J234" s="232"/>
      <c r="K234" s="232"/>
      <c r="L234" s="232"/>
      <c r="M234" s="232"/>
      <c r="N234" s="232"/>
      <c r="O234" s="232"/>
      <c r="P234" s="232"/>
    </row>
    <row r="235" spans="6:16" x14ac:dyDescent="0.3">
      <c r="F235" s="232"/>
      <c r="G235" s="232"/>
      <c r="H235" s="232"/>
      <c r="I235" s="232"/>
      <c r="J235" s="232"/>
      <c r="K235" s="232"/>
      <c r="L235" s="232"/>
      <c r="M235" s="232"/>
      <c r="N235" s="232"/>
      <c r="O235" s="232"/>
      <c r="P235" s="232"/>
    </row>
    <row r="236" spans="6:16" x14ac:dyDescent="0.3">
      <c r="F236" s="232"/>
      <c r="G236" s="232"/>
      <c r="H236" s="232"/>
      <c r="I236" s="232"/>
      <c r="J236" s="232"/>
      <c r="K236" s="232"/>
      <c r="L236" s="232"/>
      <c r="M236" s="232"/>
      <c r="N236" s="232"/>
      <c r="O236" s="232"/>
      <c r="P236" s="232"/>
    </row>
    <row r="237" spans="6:16" x14ac:dyDescent="0.3">
      <c r="F237" s="232"/>
      <c r="G237" s="232"/>
      <c r="H237" s="232"/>
      <c r="I237" s="232"/>
      <c r="J237" s="232"/>
      <c r="K237" s="232"/>
      <c r="L237" s="232"/>
      <c r="M237" s="232"/>
      <c r="N237" s="232"/>
      <c r="O237" s="232"/>
      <c r="P237" s="232"/>
    </row>
    <row r="238" spans="6:16" x14ac:dyDescent="0.3">
      <c r="F238" s="232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</row>
    <row r="239" spans="6:16" x14ac:dyDescent="0.3">
      <c r="F239" s="232"/>
      <c r="G239" s="232"/>
      <c r="H239" s="232"/>
      <c r="I239" s="232"/>
      <c r="J239" s="232"/>
      <c r="K239" s="232"/>
      <c r="L239" s="232"/>
      <c r="M239" s="232"/>
      <c r="N239" s="232"/>
      <c r="O239" s="232"/>
      <c r="P239" s="232"/>
    </row>
    <row r="240" spans="6:16" x14ac:dyDescent="0.3">
      <c r="F240" s="232"/>
      <c r="G240" s="232"/>
      <c r="H240" s="232"/>
      <c r="I240" s="232"/>
      <c r="J240" s="232"/>
      <c r="K240" s="232"/>
      <c r="L240" s="232"/>
      <c r="M240" s="232"/>
      <c r="N240" s="232"/>
      <c r="O240" s="232"/>
      <c r="P240" s="232"/>
    </row>
    <row r="241" spans="1:16" x14ac:dyDescent="0.3">
      <c r="F241" s="232"/>
      <c r="G241" s="232"/>
      <c r="H241" s="232"/>
      <c r="I241" s="232"/>
      <c r="J241" s="232"/>
      <c r="K241" s="232"/>
      <c r="L241" s="232"/>
      <c r="M241" s="232"/>
      <c r="N241" s="232"/>
      <c r="O241" s="232"/>
      <c r="P241" s="232"/>
    </row>
    <row r="242" spans="1:16" x14ac:dyDescent="0.3">
      <c r="A242" s="233"/>
      <c r="B242" s="233"/>
      <c r="C242" s="233"/>
      <c r="D242" s="233"/>
      <c r="E242" s="233"/>
      <c r="F242" s="232"/>
      <c r="G242" s="232"/>
      <c r="H242" s="232"/>
      <c r="I242" s="232"/>
      <c r="J242" s="232"/>
      <c r="K242" s="232"/>
      <c r="L242" s="232"/>
      <c r="M242" s="232"/>
      <c r="N242" s="232"/>
      <c r="O242" s="232"/>
      <c r="P242" s="232"/>
    </row>
    <row r="243" spans="1:16" x14ac:dyDescent="0.3">
      <c r="A243" s="233"/>
      <c r="B243" s="233"/>
      <c r="C243" s="233"/>
      <c r="D243" s="233"/>
      <c r="E243" s="233"/>
      <c r="F243" s="232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</row>
    <row r="244" spans="1:16" x14ac:dyDescent="0.3">
      <c r="A244" s="233"/>
      <c r="B244" s="233"/>
      <c r="C244" s="233"/>
      <c r="D244" s="233"/>
      <c r="E244" s="233"/>
      <c r="F244" s="232"/>
      <c r="G244" s="232"/>
      <c r="H244" s="232"/>
      <c r="I244" s="232"/>
      <c r="J244" s="232"/>
      <c r="K244" s="232"/>
      <c r="L244" s="232"/>
      <c r="M244" s="232"/>
      <c r="N244" s="232"/>
      <c r="O244" s="232"/>
      <c r="P244" s="232"/>
    </row>
    <row r="245" spans="1:16" x14ac:dyDescent="0.3">
      <c r="A245" s="233"/>
      <c r="B245" s="233"/>
      <c r="C245" s="233"/>
      <c r="D245" s="233"/>
      <c r="E245" s="233"/>
      <c r="F245" s="232"/>
      <c r="G245" s="232"/>
      <c r="H245" s="232"/>
      <c r="I245" s="232"/>
      <c r="J245" s="232"/>
      <c r="K245" s="232"/>
      <c r="L245" s="232"/>
      <c r="M245" s="232"/>
      <c r="N245" s="232"/>
      <c r="O245" s="232"/>
      <c r="P245" s="232"/>
    </row>
    <row r="246" spans="1:16" x14ac:dyDescent="0.3">
      <c r="A246" s="233"/>
      <c r="B246" s="233"/>
      <c r="C246" s="233"/>
      <c r="D246" s="233"/>
      <c r="E246" s="233"/>
      <c r="F246" s="232"/>
      <c r="G246" s="232"/>
      <c r="H246" s="232"/>
      <c r="I246" s="232"/>
      <c r="J246" s="232"/>
      <c r="K246" s="232"/>
      <c r="L246" s="232"/>
      <c r="M246" s="232"/>
      <c r="N246" s="232"/>
      <c r="O246" s="232"/>
      <c r="P246" s="232"/>
    </row>
    <row r="247" spans="1:16" x14ac:dyDescent="0.3">
      <c r="A247" s="233"/>
      <c r="B247" s="233"/>
      <c r="C247" s="233"/>
      <c r="D247" s="233"/>
      <c r="E247" s="233"/>
      <c r="F247" s="232"/>
      <c r="G247" s="232"/>
      <c r="H247" s="232"/>
      <c r="I247" s="232"/>
      <c r="J247" s="232"/>
      <c r="K247" s="232"/>
      <c r="L247" s="232"/>
      <c r="M247" s="232"/>
      <c r="N247" s="232"/>
      <c r="O247" s="232"/>
      <c r="P247" s="232"/>
    </row>
    <row r="248" spans="1:16" x14ac:dyDescent="0.3">
      <c r="A248" s="233"/>
      <c r="B248" s="233"/>
      <c r="C248" s="233"/>
      <c r="D248" s="233"/>
      <c r="E248" s="233"/>
      <c r="F248" s="232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</row>
    <row r="249" spans="1:16" x14ac:dyDescent="0.3">
      <c r="A249" s="233"/>
      <c r="B249" s="233"/>
      <c r="C249" s="233"/>
      <c r="D249" s="233"/>
      <c r="E249" s="233"/>
      <c r="F249" s="232"/>
      <c r="G249" s="232"/>
      <c r="H249" s="232"/>
      <c r="I249" s="232"/>
      <c r="J249" s="232"/>
      <c r="K249" s="232"/>
      <c r="L249" s="232"/>
      <c r="M249" s="232"/>
      <c r="N249" s="232"/>
      <c r="O249" s="232"/>
      <c r="P249" s="232"/>
    </row>
    <row r="250" spans="1:16" x14ac:dyDescent="0.3">
      <c r="A250" s="233"/>
      <c r="B250" s="233"/>
      <c r="C250" s="233"/>
      <c r="D250" s="233"/>
      <c r="E250" s="233"/>
      <c r="F250" s="232"/>
      <c r="G250" s="232"/>
      <c r="H250" s="232"/>
      <c r="I250" s="232"/>
      <c r="J250" s="232"/>
      <c r="K250" s="232"/>
      <c r="L250" s="232"/>
      <c r="M250" s="232"/>
      <c r="N250" s="232"/>
      <c r="O250" s="232"/>
      <c r="P250" s="232"/>
    </row>
    <row r="251" spans="1:16" x14ac:dyDescent="0.3">
      <c r="A251" s="233"/>
      <c r="B251" s="233"/>
      <c r="C251" s="233"/>
      <c r="D251" s="233"/>
      <c r="E251" s="233"/>
      <c r="F251" s="232"/>
      <c r="G251" s="232"/>
      <c r="H251" s="232"/>
      <c r="I251" s="232"/>
      <c r="J251" s="232"/>
      <c r="K251" s="232"/>
      <c r="L251" s="232"/>
      <c r="M251" s="232"/>
      <c r="N251" s="232"/>
      <c r="O251" s="232"/>
      <c r="P251" s="232"/>
    </row>
    <row r="252" spans="1:16" x14ac:dyDescent="0.3">
      <c r="A252" s="233"/>
      <c r="B252" s="233"/>
      <c r="C252" s="233"/>
      <c r="D252" s="233"/>
      <c r="E252" s="233"/>
      <c r="F252" s="232"/>
      <c r="G252" s="232"/>
      <c r="H252" s="232"/>
      <c r="I252" s="232"/>
      <c r="J252" s="232"/>
      <c r="K252" s="232"/>
      <c r="L252" s="232"/>
      <c r="M252" s="232"/>
      <c r="N252" s="232"/>
      <c r="O252" s="232"/>
      <c r="P252" s="232"/>
    </row>
    <row r="253" spans="1:16" x14ac:dyDescent="0.3">
      <c r="A253" s="233"/>
      <c r="B253" s="233"/>
      <c r="C253" s="233"/>
      <c r="D253" s="233"/>
      <c r="E253" s="233"/>
      <c r="F253" s="232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</row>
    <row r="254" spans="1:16" x14ac:dyDescent="0.3">
      <c r="A254" s="233"/>
      <c r="B254" s="233"/>
      <c r="C254" s="233"/>
      <c r="D254" s="233"/>
      <c r="E254" s="233"/>
      <c r="F254" s="232"/>
      <c r="G254" s="232"/>
      <c r="H254" s="232"/>
      <c r="I254" s="232"/>
      <c r="J254" s="232"/>
      <c r="K254" s="232"/>
      <c r="L254" s="232"/>
      <c r="M254" s="232"/>
      <c r="N254" s="232"/>
      <c r="O254" s="232"/>
      <c r="P254" s="232"/>
    </row>
    <row r="255" spans="1:16" x14ac:dyDescent="0.3">
      <c r="A255" s="233"/>
      <c r="B255" s="233"/>
      <c r="C255" s="233"/>
      <c r="D255" s="233"/>
      <c r="E255" s="233"/>
      <c r="F255" s="232"/>
      <c r="G255" s="232"/>
      <c r="H255" s="232"/>
      <c r="I255" s="232"/>
      <c r="J255" s="232"/>
      <c r="K255" s="232"/>
      <c r="L255" s="232"/>
      <c r="M255" s="232"/>
      <c r="N255" s="232"/>
      <c r="O255" s="232"/>
      <c r="P255" s="232"/>
    </row>
    <row r="256" spans="1:16" x14ac:dyDescent="0.3">
      <c r="A256" s="233"/>
      <c r="B256" s="233"/>
      <c r="C256" s="233"/>
      <c r="D256" s="233"/>
      <c r="E256" s="233"/>
      <c r="F256" s="232"/>
      <c r="G256" s="232"/>
      <c r="H256" s="232"/>
      <c r="I256" s="232"/>
      <c r="J256" s="232"/>
      <c r="K256" s="232"/>
      <c r="L256" s="232"/>
      <c r="M256" s="232"/>
      <c r="N256" s="232"/>
      <c r="O256" s="232"/>
      <c r="P256" s="232"/>
    </row>
    <row r="257" spans="1:16" x14ac:dyDescent="0.3">
      <c r="A257" s="233"/>
      <c r="B257" s="233"/>
      <c r="C257" s="233"/>
      <c r="D257" s="233"/>
      <c r="E257" s="233"/>
      <c r="F257" s="232"/>
      <c r="G257" s="232"/>
      <c r="H257" s="232"/>
      <c r="I257" s="232"/>
      <c r="J257" s="232"/>
      <c r="K257" s="232"/>
      <c r="L257" s="232"/>
      <c r="M257" s="232"/>
      <c r="N257" s="232"/>
      <c r="O257" s="232"/>
      <c r="P257" s="232"/>
    </row>
    <row r="258" spans="1:16" x14ac:dyDescent="0.3">
      <c r="A258" s="233"/>
      <c r="B258" s="233"/>
      <c r="C258" s="233"/>
      <c r="D258" s="233"/>
      <c r="E258" s="233"/>
      <c r="F258" s="232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</row>
    <row r="259" spans="1:16" x14ac:dyDescent="0.3">
      <c r="A259" s="233"/>
      <c r="B259" s="233"/>
      <c r="C259" s="233"/>
      <c r="D259" s="233"/>
      <c r="E259" s="233"/>
      <c r="F259" s="232"/>
      <c r="G259" s="232"/>
      <c r="H259" s="232"/>
      <c r="I259" s="232"/>
      <c r="J259" s="232"/>
      <c r="K259" s="232"/>
      <c r="L259" s="232"/>
      <c r="M259" s="232"/>
      <c r="N259" s="232"/>
      <c r="O259" s="232"/>
      <c r="P259" s="232"/>
    </row>
    <row r="260" spans="1:16" x14ac:dyDescent="0.3">
      <c r="A260" s="233"/>
      <c r="B260" s="233"/>
      <c r="C260" s="233"/>
      <c r="D260" s="233"/>
      <c r="E260" s="233"/>
      <c r="F260" s="232"/>
      <c r="G260" s="232"/>
      <c r="H260" s="232"/>
      <c r="I260" s="232"/>
      <c r="J260" s="232"/>
      <c r="K260" s="232"/>
      <c r="L260" s="232"/>
      <c r="M260" s="232"/>
      <c r="N260" s="232"/>
      <c r="O260" s="232"/>
      <c r="P260" s="232"/>
    </row>
    <row r="261" spans="1:16" x14ac:dyDescent="0.3">
      <c r="A261" s="233"/>
      <c r="B261" s="233"/>
      <c r="C261" s="233"/>
      <c r="D261" s="233"/>
      <c r="E261" s="233"/>
      <c r="F261" s="232"/>
      <c r="G261" s="232"/>
      <c r="H261" s="232"/>
      <c r="I261" s="232"/>
      <c r="J261" s="232"/>
      <c r="K261" s="232"/>
      <c r="L261" s="232"/>
      <c r="M261" s="232"/>
      <c r="N261" s="232"/>
      <c r="O261" s="232"/>
      <c r="P261" s="232"/>
    </row>
    <row r="262" spans="1:16" x14ac:dyDescent="0.3">
      <c r="A262" s="233"/>
      <c r="B262" s="233"/>
      <c r="C262" s="233"/>
      <c r="D262" s="233"/>
      <c r="E262" s="233"/>
      <c r="F262" s="232"/>
      <c r="G262" s="232"/>
      <c r="H262" s="232"/>
      <c r="I262" s="232"/>
      <c r="J262" s="232"/>
      <c r="K262" s="232"/>
      <c r="L262" s="232"/>
      <c r="M262" s="232"/>
      <c r="N262" s="232"/>
      <c r="O262" s="232"/>
      <c r="P262" s="232"/>
    </row>
    <row r="263" spans="1:16" x14ac:dyDescent="0.3">
      <c r="A263" s="233"/>
      <c r="B263" s="233"/>
      <c r="C263" s="233"/>
      <c r="D263" s="233"/>
      <c r="E263" s="233"/>
      <c r="F263" s="232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</row>
    <row r="264" spans="1:16" x14ac:dyDescent="0.3">
      <c r="A264" s="233"/>
      <c r="B264" s="233"/>
      <c r="C264" s="233"/>
      <c r="D264" s="233"/>
      <c r="E264" s="233"/>
      <c r="F264" s="232"/>
      <c r="G264" s="232"/>
      <c r="H264" s="232"/>
      <c r="I264" s="232"/>
      <c r="J264" s="232"/>
      <c r="K264" s="232"/>
      <c r="L264" s="232"/>
      <c r="M264" s="232"/>
      <c r="N264" s="232"/>
      <c r="O264" s="232"/>
      <c r="P264" s="232"/>
    </row>
    <row r="265" spans="1:16" x14ac:dyDescent="0.3">
      <c r="A265" s="233"/>
      <c r="B265" s="233"/>
      <c r="C265" s="233"/>
      <c r="D265" s="233"/>
      <c r="E265" s="233"/>
      <c r="F265" s="232"/>
      <c r="G265" s="232"/>
      <c r="H265" s="232"/>
      <c r="I265" s="232"/>
      <c r="J265" s="232"/>
      <c r="K265" s="232"/>
      <c r="L265" s="232"/>
      <c r="M265" s="232"/>
      <c r="N265" s="232"/>
      <c r="O265" s="232"/>
      <c r="P265" s="232"/>
    </row>
    <row r="266" spans="1:16" x14ac:dyDescent="0.3">
      <c r="A266" s="233"/>
      <c r="B266" s="233"/>
      <c r="C266" s="233"/>
      <c r="D266" s="233"/>
      <c r="E266" s="233"/>
      <c r="F266" s="232"/>
      <c r="G266" s="232"/>
      <c r="H266" s="232"/>
      <c r="I266" s="232"/>
      <c r="J266" s="232"/>
      <c r="K266" s="232"/>
      <c r="L266" s="232"/>
      <c r="M266" s="232"/>
      <c r="N266" s="232"/>
      <c r="O266" s="232"/>
      <c r="P266" s="232"/>
    </row>
    <row r="267" spans="1:16" x14ac:dyDescent="0.3">
      <c r="A267" s="233"/>
      <c r="B267" s="233"/>
      <c r="C267" s="233"/>
      <c r="D267" s="233"/>
      <c r="E267" s="233"/>
      <c r="F267" s="232"/>
      <c r="G267" s="232"/>
      <c r="H267" s="232"/>
      <c r="I267" s="232"/>
      <c r="J267" s="232"/>
      <c r="K267" s="232"/>
      <c r="L267" s="232"/>
      <c r="M267" s="232"/>
      <c r="N267" s="232"/>
      <c r="O267" s="232"/>
      <c r="P267" s="232"/>
    </row>
    <row r="268" spans="1:16" x14ac:dyDescent="0.3">
      <c r="A268" s="233"/>
      <c r="B268" s="233"/>
      <c r="C268" s="233"/>
      <c r="D268" s="233"/>
      <c r="E268" s="233"/>
      <c r="F268" s="232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</row>
    <row r="269" spans="1:16" x14ac:dyDescent="0.3">
      <c r="A269" s="233"/>
      <c r="B269" s="233"/>
      <c r="C269" s="233"/>
      <c r="D269" s="233"/>
      <c r="E269" s="233"/>
      <c r="F269" s="232"/>
      <c r="G269" s="232"/>
      <c r="H269" s="232"/>
      <c r="I269" s="232"/>
      <c r="J269" s="232"/>
      <c r="K269" s="232"/>
      <c r="L269" s="232"/>
      <c r="M269" s="232"/>
      <c r="N269" s="232"/>
      <c r="O269" s="232"/>
      <c r="P269" s="232"/>
    </row>
    <row r="270" spans="1:16" x14ac:dyDescent="0.3">
      <c r="A270" s="233"/>
      <c r="B270" s="233"/>
      <c r="C270" s="233"/>
      <c r="D270" s="233"/>
      <c r="E270" s="233"/>
      <c r="F270" s="232"/>
      <c r="G270" s="232"/>
      <c r="H270" s="232"/>
      <c r="I270" s="232"/>
      <c r="J270" s="232"/>
      <c r="K270" s="232"/>
      <c r="L270" s="232"/>
      <c r="M270" s="232"/>
      <c r="N270" s="232"/>
      <c r="O270" s="232"/>
      <c r="P270" s="232"/>
    </row>
    <row r="271" spans="1:16" x14ac:dyDescent="0.3">
      <c r="A271" s="233"/>
      <c r="B271" s="233"/>
      <c r="C271" s="233"/>
      <c r="D271" s="233"/>
      <c r="E271" s="233"/>
      <c r="F271" s="232"/>
      <c r="G271" s="232"/>
      <c r="H271" s="232"/>
      <c r="I271" s="232"/>
      <c r="J271" s="232"/>
      <c r="K271" s="232"/>
      <c r="L271" s="232"/>
      <c r="M271" s="232"/>
      <c r="N271" s="232"/>
      <c r="O271" s="232"/>
      <c r="P271" s="232"/>
    </row>
    <row r="272" spans="1:16" x14ac:dyDescent="0.3">
      <c r="A272" s="233"/>
      <c r="B272" s="233"/>
      <c r="C272" s="233"/>
      <c r="D272" s="233"/>
      <c r="E272" s="233"/>
      <c r="F272" s="232"/>
      <c r="G272" s="232"/>
      <c r="H272" s="232"/>
      <c r="I272" s="232"/>
      <c r="J272" s="232"/>
      <c r="K272" s="232"/>
      <c r="L272" s="232"/>
      <c r="M272" s="232"/>
      <c r="N272" s="232"/>
      <c r="O272" s="232"/>
      <c r="P272" s="232"/>
    </row>
    <row r="273" spans="1:16" x14ac:dyDescent="0.3">
      <c r="A273" s="233"/>
      <c r="B273" s="233"/>
      <c r="C273" s="233"/>
      <c r="D273" s="233"/>
      <c r="E273" s="233"/>
      <c r="F273" s="232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</row>
    <row r="274" spans="1:16" x14ac:dyDescent="0.3">
      <c r="A274" s="233"/>
      <c r="B274" s="233"/>
      <c r="C274" s="233"/>
      <c r="D274" s="233"/>
      <c r="E274" s="233"/>
      <c r="F274" s="232"/>
      <c r="G274" s="232"/>
      <c r="H274" s="232"/>
      <c r="I274" s="232"/>
      <c r="J274" s="232"/>
      <c r="K274" s="232"/>
      <c r="L274" s="232"/>
      <c r="M274" s="232"/>
      <c r="N274" s="232"/>
      <c r="O274" s="232"/>
      <c r="P274" s="232"/>
    </row>
    <row r="275" spans="1:16" x14ac:dyDescent="0.3">
      <c r="A275" s="233"/>
      <c r="B275" s="233"/>
      <c r="C275" s="233"/>
      <c r="D275" s="233"/>
      <c r="E275" s="233"/>
      <c r="F275" s="232"/>
      <c r="G275" s="232"/>
      <c r="H275" s="232"/>
      <c r="I275" s="232"/>
      <c r="J275" s="232"/>
      <c r="K275" s="232"/>
      <c r="L275" s="232"/>
      <c r="M275" s="232"/>
      <c r="N275" s="232"/>
      <c r="O275" s="232"/>
      <c r="P275" s="232"/>
    </row>
    <row r="276" spans="1:16" x14ac:dyDescent="0.3">
      <c r="A276" s="233"/>
      <c r="B276" s="233"/>
      <c r="C276" s="233"/>
      <c r="D276" s="233"/>
      <c r="E276" s="233"/>
      <c r="F276" s="232"/>
      <c r="G276" s="232"/>
      <c r="H276" s="232"/>
      <c r="I276" s="232"/>
      <c r="J276" s="232"/>
      <c r="K276" s="232"/>
      <c r="L276" s="232"/>
      <c r="M276" s="232"/>
      <c r="N276" s="232"/>
      <c r="O276" s="232"/>
      <c r="P276" s="232"/>
    </row>
    <row r="277" spans="1:16" x14ac:dyDescent="0.3">
      <c r="A277" s="233"/>
      <c r="B277" s="233"/>
      <c r="C277" s="233"/>
      <c r="D277" s="233"/>
      <c r="E277" s="233"/>
      <c r="F277" s="232"/>
      <c r="G277" s="232"/>
      <c r="H277" s="232"/>
      <c r="I277" s="232"/>
      <c r="J277" s="232"/>
      <c r="K277" s="232"/>
      <c r="L277" s="232"/>
      <c r="M277" s="232"/>
      <c r="N277" s="232"/>
      <c r="O277" s="232"/>
      <c r="P277" s="232"/>
    </row>
    <row r="278" spans="1:16" x14ac:dyDescent="0.3">
      <c r="A278" s="233"/>
      <c r="B278" s="233"/>
      <c r="C278" s="233"/>
      <c r="D278" s="233"/>
      <c r="E278" s="233"/>
      <c r="F278" s="232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</row>
    <row r="279" spans="1:16" x14ac:dyDescent="0.3">
      <c r="A279" s="233"/>
      <c r="B279" s="233"/>
      <c r="C279" s="233"/>
      <c r="D279" s="233"/>
      <c r="E279" s="233"/>
      <c r="F279" s="232"/>
      <c r="G279" s="232"/>
      <c r="H279" s="232"/>
      <c r="I279" s="232"/>
      <c r="J279" s="232"/>
      <c r="K279" s="232"/>
      <c r="L279" s="232"/>
      <c r="M279" s="232"/>
      <c r="N279" s="232"/>
      <c r="O279" s="232"/>
      <c r="P279" s="232"/>
    </row>
    <row r="280" spans="1:16" x14ac:dyDescent="0.3">
      <c r="A280" s="233"/>
      <c r="B280" s="233"/>
      <c r="C280" s="233"/>
      <c r="D280" s="233"/>
      <c r="E280" s="233"/>
      <c r="F280" s="232"/>
      <c r="G280" s="232"/>
      <c r="H280" s="232"/>
      <c r="I280" s="232"/>
      <c r="J280" s="232"/>
      <c r="K280" s="232"/>
      <c r="L280" s="232"/>
      <c r="M280" s="232"/>
      <c r="N280" s="232"/>
      <c r="O280" s="232"/>
      <c r="P280" s="232"/>
    </row>
    <row r="281" spans="1:16" x14ac:dyDescent="0.3">
      <c r="A281" s="233"/>
      <c r="B281" s="233"/>
      <c r="C281" s="233"/>
      <c r="D281" s="233"/>
      <c r="E281" s="233"/>
      <c r="F281" s="232"/>
      <c r="G281" s="232"/>
      <c r="H281" s="232"/>
      <c r="I281" s="232"/>
      <c r="J281" s="232"/>
      <c r="K281" s="232"/>
      <c r="L281" s="232"/>
      <c r="M281" s="232"/>
      <c r="N281" s="232"/>
      <c r="O281" s="232"/>
      <c r="P281" s="232"/>
    </row>
    <row r="282" spans="1:16" x14ac:dyDescent="0.3">
      <c r="A282" s="233"/>
      <c r="B282" s="233"/>
      <c r="C282" s="233"/>
      <c r="D282" s="233"/>
      <c r="E282" s="233"/>
      <c r="F282" s="232"/>
      <c r="G282" s="232"/>
      <c r="H282" s="232"/>
      <c r="I282" s="232"/>
      <c r="J282" s="232"/>
      <c r="K282" s="232"/>
      <c r="L282" s="232"/>
      <c r="M282" s="232"/>
      <c r="N282" s="232"/>
      <c r="O282" s="232"/>
      <c r="P282" s="232"/>
    </row>
    <row r="283" spans="1:16" x14ac:dyDescent="0.3">
      <c r="A283" s="233"/>
      <c r="B283" s="233"/>
      <c r="C283" s="233"/>
      <c r="D283" s="233"/>
      <c r="E283" s="233"/>
      <c r="F283" s="232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</row>
    <row r="284" spans="1:16" x14ac:dyDescent="0.3">
      <c r="A284" s="233"/>
      <c r="B284" s="233"/>
      <c r="C284" s="233"/>
      <c r="D284" s="233"/>
      <c r="E284" s="233"/>
      <c r="F284" s="232"/>
      <c r="G284" s="232"/>
      <c r="H284" s="232"/>
      <c r="I284" s="232"/>
      <c r="J284" s="232"/>
      <c r="K284" s="232"/>
      <c r="L284" s="232"/>
      <c r="M284" s="232"/>
      <c r="N284" s="232"/>
      <c r="O284" s="232"/>
      <c r="P284" s="232"/>
    </row>
    <row r="285" spans="1:16" x14ac:dyDescent="0.3">
      <c r="A285" s="233"/>
      <c r="B285" s="233"/>
      <c r="C285" s="233"/>
      <c r="D285" s="233"/>
      <c r="E285" s="233"/>
      <c r="F285" s="232"/>
      <c r="G285" s="232"/>
      <c r="H285" s="232"/>
      <c r="I285" s="232"/>
      <c r="J285" s="232"/>
      <c r="K285" s="232"/>
      <c r="L285" s="232"/>
      <c r="M285" s="232"/>
      <c r="N285" s="232"/>
      <c r="O285" s="232"/>
      <c r="P285" s="232"/>
    </row>
    <row r="286" spans="1:16" x14ac:dyDescent="0.3">
      <c r="A286" s="233"/>
      <c r="B286" s="233"/>
      <c r="C286" s="233"/>
      <c r="D286" s="233"/>
      <c r="E286" s="233"/>
      <c r="F286" s="232"/>
      <c r="G286" s="232"/>
      <c r="H286" s="232"/>
      <c r="I286" s="232"/>
      <c r="J286" s="232"/>
      <c r="K286" s="232"/>
      <c r="L286" s="232"/>
      <c r="M286" s="232"/>
      <c r="N286" s="232"/>
      <c r="O286" s="232"/>
      <c r="P286" s="232"/>
    </row>
    <row r="287" spans="1:16" x14ac:dyDescent="0.3">
      <c r="A287" s="233"/>
      <c r="B287" s="233"/>
      <c r="C287" s="233"/>
      <c r="D287" s="233"/>
      <c r="E287" s="233"/>
      <c r="F287" s="232"/>
      <c r="G287" s="232"/>
      <c r="H287" s="232"/>
      <c r="I287" s="232"/>
      <c r="J287" s="232"/>
      <c r="K287" s="232"/>
      <c r="L287" s="232"/>
      <c r="M287" s="232"/>
      <c r="N287" s="232"/>
      <c r="O287" s="232"/>
      <c r="P287" s="232"/>
    </row>
    <row r="288" spans="1:16" x14ac:dyDescent="0.3">
      <c r="A288" s="233"/>
      <c r="B288" s="233"/>
      <c r="C288" s="233"/>
      <c r="D288" s="233"/>
      <c r="E288" s="233"/>
      <c r="F288" s="232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</row>
    <row r="289" spans="1:16" x14ac:dyDescent="0.3">
      <c r="A289" s="233"/>
      <c r="B289" s="233"/>
      <c r="C289" s="233"/>
      <c r="D289" s="233"/>
      <c r="E289" s="233"/>
      <c r="F289" s="232"/>
      <c r="G289" s="232"/>
      <c r="H289" s="232"/>
      <c r="I289" s="232"/>
      <c r="J289" s="232"/>
      <c r="K289" s="232"/>
      <c r="L289" s="232"/>
      <c r="M289" s="232"/>
      <c r="N289" s="232"/>
      <c r="O289" s="232"/>
      <c r="P289" s="232"/>
    </row>
    <row r="290" spans="1:16" x14ac:dyDescent="0.3">
      <c r="A290" s="233"/>
      <c r="B290" s="233"/>
      <c r="C290" s="233"/>
      <c r="D290" s="233"/>
      <c r="E290" s="233"/>
      <c r="F290" s="232"/>
      <c r="G290" s="232"/>
      <c r="H290" s="232"/>
      <c r="I290" s="232"/>
      <c r="J290" s="232"/>
      <c r="K290" s="232"/>
      <c r="L290" s="232"/>
      <c r="M290" s="232"/>
      <c r="N290" s="232"/>
      <c r="O290" s="232"/>
      <c r="P290" s="232"/>
    </row>
    <row r="291" spans="1:16" x14ac:dyDescent="0.3">
      <c r="A291" s="233"/>
      <c r="B291" s="233"/>
      <c r="C291" s="233"/>
      <c r="D291" s="233"/>
      <c r="E291" s="233"/>
      <c r="F291" s="232"/>
      <c r="G291" s="232"/>
      <c r="H291" s="232"/>
      <c r="I291" s="232"/>
      <c r="J291" s="232"/>
      <c r="K291" s="232"/>
      <c r="L291" s="232"/>
      <c r="M291" s="232"/>
      <c r="N291" s="232"/>
      <c r="O291" s="232"/>
      <c r="P291" s="232"/>
    </row>
    <row r="292" spans="1:16" x14ac:dyDescent="0.3">
      <c r="A292" s="233"/>
      <c r="B292" s="233"/>
      <c r="C292" s="233"/>
      <c r="D292" s="233"/>
      <c r="E292" s="233"/>
      <c r="F292" s="232"/>
      <c r="G292" s="232"/>
      <c r="H292" s="232"/>
      <c r="I292" s="232"/>
      <c r="J292" s="232"/>
      <c r="K292" s="232"/>
      <c r="L292" s="232"/>
      <c r="M292" s="232"/>
      <c r="N292" s="232"/>
      <c r="O292" s="232"/>
      <c r="P292" s="232"/>
    </row>
    <row r="293" spans="1:16" x14ac:dyDescent="0.3">
      <c r="A293" s="233"/>
      <c r="B293" s="233"/>
      <c r="C293" s="233"/>
      <c r="D293" s="233"/>
      <c r="E293" s="233"/>
      <c r="F293" s="232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</row>
    <row r="294" spans="1:16" x14ac:dyDescent="0.3">
      <c r="A294" s="233"/>
      <c r="B294" s="233"/>
      <c r="C294" s="233"/>
      <c r="D294" s="233"/>
      <c r="E294" s="233"/>
      <c r="F294" s="232"/>
      <c r="G294" s="232"/>
      <c r="H294" s="232"/>
      <c r="I294" s="232"/>
      <c r="J294" s="232"/>
      <c r="K294" s="232"/>
      <c r="L294" s="232"/>
      <c r="M294" s="232"/>
      <c r="N294" s="232"/>
      <c r="O294" s="232"/>
      <c r="P294" s="232"/>
    </row>
    <row r="295" spans="1:16" x14ac:dyDescent="0.3">
      <c r="A295" s="233"/>
      <c r="B295" s="233"/>
      <c r="C295" s="233"/>
      <c r="D295" s="233"/>
      <c r="E295" s="233"/>
      <c r="F295" s="232"/>
      <c r="G295" s="232"/>
      <c r="H295" s="232"/>
      <c r="I295" s="232"/>
      <c r="J295" s="232"/>
      <c r="K295" s="232"/>
      <c r="L295" s="232"/>
      <c r="M295" s="232"/>
      <c r="N295" s="232"/>
      <c r="O295" s="232"/>
      <c r="P295" s="232"/>
    </row>
    <row r="296" spans="1:16" x14ac:dyDescent="0.3">
      <c r="A296" s="233"/>
      <c r="B296" s="233"/>
      <c r="C296" s="233"/>
      <c r="D296" s="233"/>
      <c r="E296" s="233"/>
      <c r="F296" s="232"/>
      <c r="G296" s="232"/>
      <c r="H296" s="232"/>
      <c r="I296" s="232"/>
      <c r="J296" s="232"/>
      <c r="K296" s="232"/>
      <c r="L296" s="232"/>
      <c r="M296" s="232"/>
      <c r="N296" s="232"/>
      <c r="O296" s="232"/>
      <c r="P296" s="232"/>
    </row>
    <row r="297" spans="1:16" x14ac:dyDescent="0.3">
      <c r="A297" s="233"/>
      <c r="B297" s="233"/>
      <c r="C297" s="233"/>
      <c r="D297" s="233"/>
      <c r="E297" s="233"/>
      <c r="F297" s="232"/>
      <c r="G297" s="232"/>
      <c r="H297" s="232"/>
      <c r="I297" s="232"/>
      <c r="J297" s="232"/>
      <c r="K297" s="232"/>
      <c r="L297" s="232"/>
      <c r="M297" s="232"/>
      <c r="N297" s="232"/>
      <c r="O297" s="232"/>
      <c r="P297" s="232"/>
    </row>
    <row r="298" spans="1:16" x14ac:dyDescent="0.3">
      <c r="A298" s="233"/>
      <c r="B298" s="233"/>
      <c r="C298" s="233"/>
      <c r="D298" s="233"/>
      <c r="E298" s="233"/>
      <c r="F298" s="232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</row>
    <row r="299" spans="1:16" x14ac:dyDescent="0.3">
      <c r="A299" s="233"/>
      <c r="B299" s="233"/>
      <c r="C299" s="233"/>
      <c r="D299" s="233"/>
      <c r="E299" s="233"/>
      <c r="F299" s="232"/>
      <c r="G299" s="232"/>
      <c r="H299" s="232"/>
      <c r="I299" s="232"/>
      <c r="J299" s="232"/>
      <c r="K299" s="232"/>
      <c r="L299" s="232"/>
      <c r="M299" s="232"/>
      <c r="N299" s="232"/>
      <c r="O299" s="232"/>
      <c r="P299" s="232"/>
    </row>
    <row r="300" spans="1:16" x14ac:dyDescent="0.3">
      <c r="A300" s="233"/>
      <c r="B300" s="233"/>
      <c r="C300" s="233"/>
      <c r="D300" s="233"/>
      <c r="E300" s="233"/>
      <c r="F300" s="232"/>
      <c r="G300" s="232"/>
      <c r="H300" s="232"/>
      <c r="I300" s="232"/>
      <c r="J300" s="232"/>
      <c r="K300" s="232"/>
      <c r="L300" s="232"/>
      <c r="M300" s="232"/>
      <c r="N300" s="232"/>
      <c r="O300" s="232"/>
      <c r="P300" s="232"/>
    </row>
    <row r="301" spans="1:16" x14ac:dyDescent="0.3">
      <c r="A301" s="233"/>
      <c r="B301" s="233"/>
      <c r="C301" s="233"/>
      <c r="D301" s="233"/>
      <c r="E301" s="233"/>
      <c r="F301" s="232"/>
      <c r="G301" s="232"/>
      <c r="H301" s="232"/>
      <c r="I301" s="232"/>
      <c r="J301" s="232"/>
      <c r="K301" s="232"/>
      <c r="L301" s="232"/>
      <c r="M301" s="232"/>
      <c r="N301" s="232"/>
      <c r="O301" s="232"/>
      <c r="P301" s="232"/>
    </row>
    <row r="302" spans="1:16" x14ac:dyDescent="0.3">
      <c r="A302" s="233"/>
      <c r="B302" s="233"/>
      <c r="C302" s="233"/>
      <c r="D302" s="233"/>
      <c r="E302" s="233"/>
      <c r="F302" s="232"/>
      <c r="G302" s="232"/>
      <c r="H302" s="232"/>
      <c r="I302" s="232"/>
      <c r="J302" s="232"/>
      <c r="K302" s="232"/>
      <c r="L302" s="232"/>
      <c r="M302" s="232"/>
      <c r="N302" s="232"/>
      <c r="O302" s="232"/>
      <c r="P302" s="232"/>
    </row>
    <row r="303" spans="1:16" x14ac:dyDescent="0.3">
      <c r="A303" s="233"/>
      <c r="B303" s="233"/>
      <c r="C303" s="233"/>
      <c r="D303" s="233"/>
      <c r="E303" s="233"/>
      <c r="F303" s="232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</row>
    <row r="304" spans="1:16" x14ac:dyDescent="0.3">
      <c r="A304" s="233"/>
      <c r="B304" s="233"/>
      <c r="C304" s="233"/>
      <c r="D304" s="233"/>
      <c r="E304" s="233"/>
      <c r="F304" s="232"/>
      <c r="G304" s="232"/>
      <c r="H304" s="232"/>
      <c r="I304" s="232"/>
      <c r="J304" s="232"/>
      <c r="K304" s="232"/>
      <c r="L304" s="232"/>
      <c r="M304" s="232"/>
      <c r="N304" s="232"/>
      <c r="O304" s="232"/>
      <c r="P304" s="232"/>
    </row>
    <row r="305" spans="1:16" x14ac:dyDescent="0.3">
      <c r="A305" s="233"/>
      <c r="B305" s="233"/>
      <c r="C305" s="233"/>
      <c r="D305" s="233"/>
      <c r="E305" s="233"/>
      <c r="F305" s="232"/>
      <c r="G305" s="232"/>
      <c r="H305" s="232"/>
      <c r="I305" s="232"/>
      <c r="J305" s="232"/>
      <c r="K305" s="232"/>
      <c r="L305" s="232"/>
      <c r="M305" s="232"/>
      <c r="N305" s="232"/>
      <c r="O305" s="232"/>
      <c r="P305" s="232"/>
    </row>
    <row r="306" spans="1:16" x14ac:dyDescent="0.3">
      <c r="A306" s="233"/>
      <c r="B306" s="233"/>
      <c r="C306" s="233"/>
      <c r="D306" s="233"/>
      <c r="E306" s="233"/>
      <c r="F306" s="232"/>
      <c r="G306" s="232"/>
      <c r="H306" s="232"/>
      <c r="I306" s="232"/>
      <c r="J306" s="232"/>
      <c r="K306" s="232"/>
      <c r="L306" s="232"/>
      <c r="M306" s="232"/>
      <c r="N306" s="232"/>
      <c r="O306" s="232"/>
      <c r="P306" s="232"/>
    </row>
    <row r="307" spans="1:16" x14ac:dyDescent="0.3">
      <c r="A307" s="233"/>
      <c r="B307" s="233"/>
      <c r="C307" s="233"/>
      <c r="D307" s="233"/>
      <c r="E307" s="233"/>
      <c r="F307" s="232"/>
      <c r="G307" s="232"/>
      <c r="H307" s="232"/>
      <c r="I307" s="232"/>
      <c r="J307" s="232"/>
      <c r="K307" s="232"/>
      <c r="L307" s="232"/>
      <c r="M307" s="232"/>
      <c r="N307" s="232"/>
      <c r="O307" s="232"/>
      <c r="P307" s="232"/>
    </row>
    <row r="308" spans="1:16" x14ac:dyDescent="0.3">
      <c r="A308" s="233"/>
      <c r="B308" s="233"/>
      <c r="C308" s="233"/>
      <c r="D308" s="233"/>
      <c r="E308" s="233"/>
      <c r="F308" s="232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</row>
    <row r="309" spans="1:16" x14ac:dyDescent="0.3">
      <c r="A309" s="233"/>
      <c r="B309" s="233"/>
      <c r="C309" s="233"/>
      <c r="D309" s="233"/>
      <c r="E309" s="233"/>
      <c r="F309" s="232"/>
      <c r="G309" s="232"/>
      <c r="H309" s="232"/>
      <c r="I309" s="232"/>
      <c r="J309" s="232"/>
      <c r="K309" s="232"/>
      <c r="L309" s="232"/>
      <c r="M309" s="232"/>
      <c r="N309" s="232"/>
      <c r="O309" s="232"/>
      <c r="P309" s="232"/>
    </row>
    <row r="310" spans="1:16" x14ac:dyDescent="0.3">
      <c r="A310" s="233"/>
      <c r="B310" s="233"/>
      <c r="C310" s="233"/>
      <c r="D310" s="233"/>
      <c r="E310" s="233"/>
      <c r="F310" s="232"/>
      <c r="G310" s="232"/>
      <c r="H310" s="232"/>
      <c r="I310" s="232"/>
      <c r="J310" s="232"/>
      <c r="K310" s="232"/>
      <c r="L310" s="232"/>
      <c r="M310" s="232"/>
      <c r="N310" s="232"/>
      <c r="O310" s="232"/>
      <c r="P310" s="232"/>
    </row>
    <row r="311" spans="1:16" x14ac:dyDescent="0.3">
      <c r="A311" s="233"/>
      <c r="B311" s="233"/>
      <c r="C311" s="233"/>
      <c r="D311" s="233"/>
      <c r="E311" s="233"/>
      <c r="F311" s="232"/>
      <c r="G311" s="232"/>
      <c r="H311" s="232"/>
      <c r="I311" s="232"/>
      <c r="J311" s="232"/>
      <c r="K311" s="232"/>
      <c r="L311" s="232"/>
      <c r="M311" s="232"/>
      <c r="N311" s="232"/>
      <c r="O311" s="232"/>
      <c r="P311" s="232"/>
    </row>
    <row r="312" spans="1:16" x14ac:dyDescent="0.3">
      <c r="A312" s="233"/>
      <c r="B312" s="233"/>
      <c r="C312" s="233"/>
      <c r="D312" s="233"/>
      <c r="E312" s="233"/>
      <c r="F312" s="232"/>
      <c r="G312" s="232"/>
      <c r="H312" s="232"/>
      <c r="I312" s="232"/>
      <c r="J312" s="232"/>
      <c r="K312" s="232"/>
      <c r="L312" s="232"/>
      <c r="M312" s="232"/>
      <c r="N312" s="232"/>
      <c r="O312" s="232"/>
      <c r="P312" s="232"/>
    </row>
    <row r="313" spans="1:16" x14ac:dyDescent="0.3">
      <c r="A313" s="233"/>
      <c r="B313" s="233"/>
      <c r="C313" s="233"/>
      <c r="D313" s="233"/>
      <c r="E313" s="233"/>
      <c r="F313" s="232"/>
    </row>
    <row r="314" spans="1:16" x14ac:dyDescent="0.3">
      <c r="A314" s="233"/>
      <c r="B314" s="233"/>
      <c r="C314" s="233"/>
      <c r="D314" s="233"/>
      <c r="E314" s="233"/>
    </row>
  </sheetData>
  <sheetProtection algorithmName="SHA-512" hashValue="VkjvdTTlv/Ko1Qo2ChUp/oFtTEVA+FosmhsKVr+bwBRTzpva8uPehrJErl9fNiSuid4Te8s21sb1d1E1ICtMzQ==" saltValue="RFPmyAWzdjwctMkag+PYXA==" spinCount="100000" sheet="1" objects="1" scenarios="1" selectLockedCells="1"/>
  <mergeCells count="587">
    <mergeCell ref="A2:Z4"/>
    <mergeCell ref="A8:B8"/>
    <mergeCell ref="A5:Z5"/>
    <mergeCell ref="Q83:R83"/>
    <mergeCell ref="Q84:R84"/>
    <mergeCell ref="Q85:R85"/>
    <mergeCell ref="Q86:R86"/>
    <mergeCell ref="Q87:R87"/>
    <mergeCell ref="Q88:R88"/>
    <mergeCell ref="Q66:R66"/>
    <mergeCell ref="Q67:R67"/>
    <mergeCell ref="Q68:R68"/>
    <mergeCell ref="Q69:R69"/>
    <mergeCell ref="Q70:R70"/>
    <mergeCell ref="Q71:R71"/>
    <mergeCell ref="Q72:R72"/>
    <mergeCell ref="Q73:R73"/>
    <mergeCell ref="Q74:R74"/>
    <mergeCell ref="Q75:R75"/>
    <mergeCell ref="Q76:R76"/>
    <mergeCell ref="Q77:R77"/>
    <mergeCell ref="Q78:R78"/>
    <mergeCell ref="Q79:R79"/>
    <mergeCell ref="Q80:R80"/>
    <mergeCell ref="Q98:R98"/>
    <mergeCell ref="Q99:R99"/>
    <mergeCell ref="Q100:R100"/>
    <mergeCell ref="Q101:R101"/>
    <mergeCell ref="Q89:R89"/>
    <mergeCell ref="Q90:R90"/>
    <mergeCell ref="Q91:R91"/>
    <mergeCell ref="Q92:R92"/>
    <mergeCell ref="Q93:R93"/>
    <mergeCell ref="Q94:R94"/>
    <mergeCell ref="Q95:R95"/>
    <mergeCell ref="Q96:R96"/>
    <mergeCell ref="Q97:R97"/>
    <mergeCell ref="Q81:R81"/>
    <mergeCell ref="Q82:R82"/>
    <mergeCell ref="G100:H100"/>
    <mergeCell ref="I100:J100"/>
    <mergeCell ref="K100:L100"/>
    <mergeCell ref="M100:N100"/>
    <mergeCell ref="O100:P100"/>
    <mergeCell ref="G101:H101"/>
    <mergeCell ref="I101:J101"/>
    <mergeCell ref="K101:L101"/>
    <mergeCell ref="M101:N101"/>
    <mergeCell ref="O101:P101"/>
    <mergeCell ref="G97:H97"/>
    <mergeCell ref="I97:J97"/>
    <mergeCell ref="K97:L97"/>
    <mergeCell ref="M97:N97"/>
    <mergeCell ref="O97:P97"/>
    <mergeCell ref="G98:H98"/>
    <mergeCell ref="I98:J98"/>
    <mergeCell ref="K98:L98"/>
    <mergeCell ref="M98:N98"/>
    <mergeCell ref="O98:P98"/>
    <mergeCell ref="G99:H99"/>
    <mergeCell ref="I99:J99"/>
    <mergeCell ref="Q44:R44"/>
    <mergeCell ref="Q45:R45"/>
    <mergeCell ref="Q46:R46"/>
    <mergeCell ref="Q47:R47"/>
    <mergeCell ref="Q48:R48"/>
    <mergeCell ref="Q49:R49"/>
    <mergeCell ref="Q50:R50"/>
    <mergeCell ref="Q51:R51"/>
    <mergeCell ref="Q52:R52"/>
    <mergeCell ref="Q53:R53"/>
    <mergeCell ref="Q54:R54"/>
    <mergeCell ref="Q55:R55"/>
    <mergeCell ref="Q56:R56"/>
    <mergeCell ref="Q57:R57"/>
    <mergeCell ref="Q58:R58"/>
    <mergeCell ref="Q59:R59"/>
    <mergeCell ref="Q60:R60"/>
    <mergeCell ref="Q61:R61"/>
    <mergeCell ref="Q62:R62"/>
    <mergeCell ref="Q63:R63"/>
    <mergeCell ref="Q64:R64"/>
    <mergeCell ref="Q65:R65"/>
    <mergeCell ref="G96:H96"/>
    <mergeCell ref="I96:J96"/>
    <mergeCell ref="K96:L96"/>
    <mergeCell ref="M96:N96"/>
    <mergeCell ref="O96:P96"/>
    <mergeCell ref="G88:H88"/>
    <mergeCell ref="I88:J88"/>
    <mergeCell ref="K88:L88"/>
    <mergeCell ref="M88:N88"/>
    <mergeCell ref="O88:P88"/>
    <mergeCell ref="G89:H89"/>
    <mergeCell ref="I89:J89"/>
    <mergeCell ref="K89:L89"/>
    <mergeCell ref="M89:N89"/>
    <mergeCell ref="O89:P89"/>
    <mergeCell ref="G90:H90"/>
    <mergeCell ref="I90:J90"/>
    <mergeCell ref="K90:L90"/>
    <mergeCell ref="M90:N90"/>
    <mergeCell ref="O90:P90"/>
    <mergeCell ref="K99:L99"/>
    <mergeCell ref="M99:N99"/>
    <mergeCell ref="O99:P99"/>
    <mergeCell ref="G92:H92"/>
    <mergeCell ref="I92:J92"/>
    <mergeCell ref="K92:L92"/>
    <mergeCell ref="M92:N92"/>
    <mergeCell ref="O92:P92"/>
    <mergeCell ref="G93:H93"/>
    <mergeCell ref="I93:J93"/>
    <mergeCell ref="K93:L93"/>
    <mergeCell ref="M93:N93"/>
    <mergeCell ref="O93:P93"/>
    <mergeCell ref="G94:H94"/>
    <mergeCell ref="I94:J94"/>
    <mergeCell ref="K94:L94"/>
    <mergeCell ref="M94:N94"/>
    <mergeCell ref="O94:P94"/>
    <mergeCell ref="G95:H95"/>
    <mergeCell ref="I95:J95"/>
    <mergeCell ref="K95:L95"/>
    <mergeCell ref="M95:N95"/>
    <mergeCell ref="O95:P95"/>
    <mergeCell ref="G91:H91"/>
    <mergeCell ref="I91:J91"/>
    <mergeCell ref="K91:L91"/>
    <mergeCell ref="M91:N91"/>
    <mergeCell ref="O91:P91"/>
    <mergeCell ref="G84:H84"/>
    <mergeCell ref="I84:J84"/>
    <mergeCell ref="K84:L84"/>
    <mergeCell ref="M84:N84"/>
    <mergeCell ref="O84:P84"/>
    <mergeCell ref="G85:H85"/>
    <mergeCell ref="I85:J85"/>
    <mergeCell ref="K85:L85"/>
    <mergeCell ref="M85:N85"/>
    <mergeCell ref="O85:P85"/>
    <mergeCell ref="G86:H86"/>
    <mergeCell ref="I86:J86"/>
    <mergeCell ref="K86:L86"/>
    <mergeCell ref="M86:N86"/>
    <mergeCell ref="O86:P86"/>
    <mergeCell ref="G87:H87"/>
    <mergeCell ref="I87:J87"/>
    <mergeCell ref="K87:L87"/>
    <mergeCell ref="M87:N87"/>
    <mergeCell ref="O87:P87"/>
    <mergeCell ref="G80:H80"/>
    <mergeCell ref="I80:J80"/>
    <mergeCell ref="K80:L80"/>
    <mergeCell ref="M80:N80"/>
    <mergeCell ref="O80:P80"/>
    <mergeCell ref="G81:H81"/>
    <mergeCell ref="I81:J81"/>
    <mergeCell ref="K81:L81"/>
    <mergeCell ref="M81:N81"/>
    <mergeCell ref="O81:P81"/>
    <mergeCell ref="G82:H82"/>
    <mergeCell ref="I82:J82"/>
    <mergeCell ref="K82:L82"/>
    <mergeCell ref="M82:N82"/>
    <mergeCell ref="O82:P82"/>
    <mergeCell ref="G83:H83"/>
    <mergeCell ref="I83:J83"/>
    <mergeCell ref="K83:L83"/>
    <mergeCell ref="M83:N83"/>
    <mergeCell ref="O83:P83"/>
    <mergeCell ref="G76:H76"/>
    <mergeCell ref="I76:J76"/>
    <mergeCell ref="K76:L76"/>
    <mergeCell ref="M76:N76"/>
    <mergeCell ref="O76:P76"/>
    <mergeCell ref="G77:H77"/>
    <mergeCell ref="I77:J77"/>
    <mergeCell ref="K77:L77"/>
    <mergeCell ref="M77:N77"/>
    <mergeCell ref="O77:P77"/>
    <mergeCell ref="G78:H78"/>
    <mergeCell ref="I78:J78"/>
    <mergeCell ref="K78:L78"/>
    <mergeCell ref="M78:N78"/>
    <mergeCell ref="O78:P78"/>
    <mergeCell ref="G79:H79"/>
    <mergeCell ref="I79:J79"/>
    <mergeCell ref="K79:L79"/>
    <mergeCell ref="M79:N79"/>
    <mergeCell ref="O79:P79"/>
    <mergeCell ref="G72:H72"/>
    <mergeCell ref="I72:J72"/>
    <mergeCell ref="K72:L72"/>
    <mergeCell ref="M72:N72"/>
    <mergeCell ref="O72:P72"/>
    <mergeCell ref="G73:H73"/>
    <mergeCell ref="I73:J73"/>
    <mergeCell ref="K73:L73"/>
    <mergeCell ref="M73:N73"/>
    <mergeCell ref="O73:P73"/>
    <mergeCell ref="G74:H74"/>
    <mergeCell ref="I74:J74"/>
    <mergeCell ref="K74:L74"/>
    <mergeCell ref="M74:N74"/>
    <mergeCell ref="O74:P74"/>
    <mergeCell ref="G75:H75"/>
    <mergeCell ref="I75:J75"/>
    <mergeCell ref="K75:L75"/>
    <mergeCell ref="M75:N75"/>
    <mergeCell ref="O75:P75"/>
    <mergeCell ref="G68:H68"/>
    <mergeCell ref="I68:J68"/>
    <mergeCell ref="K68:L68"/>
    <mergeCell ref="M68:N68"/>
    <mergeCell ref="O68:P68"/>
    <mergeCell ref="G69:H69"/>
    <mergeCell ref="I69:J69"/>
    <mergeCell ref="K69:L69"/>
    <mergeCell ref="M69:N69"/>
    <mergeCell ref="O69:P69"/>
    <mergeCell ref="G70:H70"/>
    <mergeCell ref="I70:J70"/>
    <mergeCell ref="K70:L70"/>
    <mergeCell ref="M70:N70"/>
    <mergeCell ref="O70:P70"/>
    <mergeCell ref="G71:H71"/>
    <mergeCell ref="I71:J71"/>
    <mergeCell ref="K71:L71"/>
    <mergeCell ref="M71:N71"/>
    <mergeCell ref="O71:P71"/>
    <mergeCell ref="G64:H64"/>
    <mergeCell ref="I64:J64"/>
    <mergeCell ref="K64:L64"/>
    <mergeCell ref="M64:N64"/>
    <mergeCell ref="O64:P64"/>
    <mergeCell ref="G65:H65"/>
    <mergeCell ref="I65:J65"/>
    <mergeCell ref="K65:L65"/>
    <mergeCell ref="M65:N65"/>
    <mergeCell ref="O65:P65"/>
    <mergeCell ref="G66:H66"/>
    <mergeCell ref="I66:J66"/>
    <mergeCell ref="K66:L66"/>
    <mergeCell ref="M66:N66"/>
    <mergeCell ref="O66:P66"/>
    <mergeCell ref="G67:H67"/>
    <mergeCell ref="I67:J67"/>
    <mergeCell ref="K67:L67"/>
    <mergeCell ref="M67:N67"/>
    <mergeCell ref="O67:P67"/>
    <mergeCell ref="G60:H60"/>
    <mergeCell ref="I60:J60"/>
    <mergeCell ref="K60:L60"/>
    <mergeCell ref="M60:N60"/>
    <mergeCell ref="O60:P60"/>
    <mergeCell ref="G61:H61"/>
    <mergeCell ref="I61:J61"/>
    <mergeCell ref="K61:L61"/>
    <mergeCell ref="M61:N61"/>
    <mergeCell ref="O61:P61"/>
    <mergeCell ref="G62:H62"/>
    <mergeCell ref="I62:J62"/>
    <mergeCell ref="K62:L62"/>
    <mergeCell ref="M62:N62"/>
    <mergeCell ref="O62:P62"/>
    <mergeCell ref="G63:H63"/>
    <mergeCell ref="I63:J63"/>
    <mergeCell ref="K63:L63"/>
    <mergeCell ref="M63:N63"/>
    <mergeCell ref="O63:P63"/>
    <mergeCell ref="G56:H56"/>
    <mergeCell ref="I56:J56"/>
    <mergeCell ref="K56:L56"/>
    <mergeCell ref="M56:N56"/>
    <mergeCell ref="O56:P56"/>
    <mergeCell ref="G57:H57"/>
    <mergeCell ref="I57:J57"/>
    <mergeCell ref="K57:L57"/>
    <mergeCell ref="M57:N57"/>
    <mergeCell ref="O57:P57"/>
    <mergeCell ref="G58:H58"/>
    <mergeCell ref="I58:J58"/>
    <mergeCell ref="K58:L58"/>
    <mergeCell ref="M58:N58"/>
    <mergeCell ref="O58:P58"/>
    <mergeCell ref="G59:H59"/>
    <mergeCell ref="I59:J59"/>
    <mergeCell ref="K59:L59"/>
    <mergeCell ref="M59:N59"/>
    <mergeCell ref="O59:P59"/>
    <mergeCell ref="G52:H52"/>
    <mergeCell ref="I52:J52"/>
    <mergeCell ref="K52:L52"/>
    <mergeCell ref="M52:N52"/>
    <mergeCell ref="O52:P52"/>
    <mergeCell ref="G53:H53"/>
    <mergeCell ref="I53:J53"/>
    <mergeCell ref="K53:L53"/>
    <mergeCell ref="M53:N53"/>
    <mergeCell ref="O53:P53"/>
    <mergeCell ref="G54:H54"/>
    <mergeCell ref="I54:J54"/>
    <mergeCell ref="K54:L54"/>
    <mergeCell ref="M54:N54"/>
    <mergeCell ref="O54:P54"/>
    <mergeCell ref="G55:H55"/>
    <mergeCell ref="I55:J55"/>
    <mergeCell ref="K55:L55"/>
    <mergeCell ref="M55:N55"/>
    <mergeCell ref="O55:P55"/>
    <mergeCell ref="G48:H48"/>
    <mergeCell ref="I48:J48"/>
    <mergeCell ref="K48:L48"/>
    <mergeCell ref="M48:N48"/>
    <mergeCell ref="O48:P48"/>
    <mergeCell ref="G49:H49"/>
    <mergeCell ref="I49:J49"/>
    <mergeCell ref="K49:L49"/>
    <mergeCell ref="M49:N49"/>
    <mergeCell ref="O49:P49"/>
    <mergeCell ref="G50:H50"/>
    <mergeCell ref="I50:J50"/>
    <mergeCell ref="K50:L50"/>
    <mergeCell ref="M50:N50"/>
    <mergeCell ref="O50:P50"/>
    <mergeCell ref="G51:H51"/>
    <mergeCell ref="I51:J51"/>
    <mergeCell ref="K51:L51"/>
    <mergeCell ref="M51:N51"/>
    <mergeCell ref="O51:P51"/>
    <mergeCell ref="G44:H44"/>
    <mergeCell ref="I44:J44"/>
    <mergeCell ref="K44:L44"/>
    <mergeCell ref="M44:N44"/>
    <mergeCell ref="O44:P44"/>
    <mergeCell ref="G45:H45"/>
    <mergeCell ref="I45:J45"/>
    <mergeCell ref="K45:L45"/>
    <mergeCell ref="M45:N45"/>
    <mergeCell ref="O45:P45"/>
    <mergeCell ref="G46:H46"/>
    <mergeCell ref="I46:J46"/>
    <mergeCell ref="K46:L46"/>
    <mergeCell ref="M46:N46"/>
    <mergeCell ref="O46:P46"/>
    <mergeCell ref="G47:H47"/>
    <mergeCell ref="I47:J47"/>
    <mergeCell ref="K47:L47"/>
    <mergeCell ref="M47:N47"/>
    <mergeCell ref="O47:P47"/>
    <mergeCell ref="G41:H41"/>
    <mergeCell ref="I41:J41"/>
    <mergeCell ref="K41:L41"/>
    <mergeCell ref="M41:N41"/>
    <mergeCell ref="O41:P41"/>
    <mergeCell ref="Q41:R41"/>
    <mergeCell ref="G40:H40"/>
    <mergeCell ref="I40:J40"/>
    <mergeCell ref="K40:L40"/>
    <mergeCell ref="M40:N40"/>
    <mergeCell ref="O40:P40"/>
    <mergeCell ref="Q40:R40"/>
    <mergeCell ref="G43:H43"/>
    <mergeCell ref="I43:J43"/>
    <mergeCell ref="K43:L43"/>
    <mergeCell ref="M43:N43"/>
    <mergeCell ref="O43:P43"/>
    <mergeCell ref="Q43:R43"/>
    <mergeCell ref="G42:H42"/>
    <mergeCell ref="I42:J42"/>
    <mergeCell ref="K42:L42"/>
    <mergeCell ref="M42:N42"/>
    <mergeCell ref="O42:P42"/>
    <mergeCell ref="Q42:R42"/>
    <mergeCell ref="G37:H37"/>
    <mergeCell ref="I37:J37"/>
    <mergeCell ref="K37:L37"/>
    <mergeCell ref="M37:N37"/>
    <mergeCell ref="O37:P37"/>
    <mergeCell ref="Q37:R37"/>
    <mergeCell ref="G36:H36"/>
    <mergeCell ref="I36:J36"/>
    <mergeCell ref="K36:L36"/>
    <mergeCell ref="M36:N36"/>
    <mergeCell ref="O36:P36"/>
    <mergeCell ref="Q36:R36"/>
    <mergeCell ref="G39:H39"/>
    <mergeCell ref="I39:J39"/>
    <mergeCell ref="K39:L39"/>
    <mergeCell ref="M39:N39"/>
    <mergeCell ref="O39:P39"/>
    <mergeCell ref="Q39:R39"/>
    <mergeCell ref="G38:H38"/>
    <mergeCell ref="I38:J38"/>
    <mergeCell ref="K38:L38"/>
    <mergeCell ref="M38:N38"/>
    <mergeCell ref="O38:P38"/>
    <mergeCell ref="Q38:R38"/>
    <mergeCell ref="G33:H33"/>
    <mergeCell ref="I33:J33"/>
    <mergeCell ref="K33:L33"/>
    <mergeCell ref="M33:N33"/>
    <mergeCell ref="O33:P33"/>
    <mergeCell ref="Q33:R33"/>
    <mergeCell ref="G32:H32"/>
    <mergeCell ref="I32:J32"/>
    <mergeCell ref="K32:L32"/>
    <mergeCell ref="M32:N32"/>
    <mergeCell ref="O32:P32"/>
    <mergeCell ref="Q32:R32"/>
    <mergeCell ref="G35:H35"/>
    <mergeCell ref="I35:J35"/>
    <mergeCell ref="K35:L35"/>
    <mergeCell ref="M35:N35"/>
    <mergeCell ref="O35:P35"/>
    <mergeCell ref="Q35:R35"/>
    <mergeCell ref="G34:H34"/>
    <mergeCell ref="I34:J34"/>
    <mergeCell ref="K34:L34"/>
    <mergeCell ref="M34:N34"/>
    <mergeCell ref="O34:P34"/>
    <mergeCell ref="Q34:R34"/>
    <mergeCell ref="G29:H29"/>
    <mergeCell ref="I29:J29"/>
    <mergeCell ref="K29:L29"/>
    <mergeCell ref="M29:N29"/>
    <mergeCell ref="O29:P29"/>
    <mergeCell ref="Q29:R29"/>
    <mergeCell ref="G28:H28"/>
    <mergeCell ref="I28:J28"/>
    <mergeCell ref="K28:L28"/>
    <mergeCell ref="M28:N28"/>
    <mergeCell ref="O28:P28"/>
    <mergeCell ref="Q28:R28"/>
    <mergeCell ref="G31:H31"/>
    <mergeCell ref="I31:J31"/>
    <mergeCell ref="K31:L31"/>
    <mergeCell ref="M31:N31"/>
    <mergeCell ref="O31:P31"/>
    <mergeCell ref="Q31:R31"/>
    <mergeCell ref="G30:H30"/>
    <mergeCell ref="I30:J30"/>
    <mergeCell ref="K30:L30"/>
    <mergeCell ref="M30:N30"/>
    <mergeCell ref="O30:P30"/>
    <mergeCell ref="Q30:R30"/>
    <mergeCell ref="G25:H25"/>
    <mergeCell ref="I25:J25"/>
    <mergeCell ref="K25:L25"/>
    <mergeCell ref="M25:N25"/>
    <mergeCell ref="O25:P25"/>
    <mergeCell ref="Q25:R25"/>
    <mergeCell ref="G24:H24"/>
    <mergeCell ref="I24:J24"/>
    <mergeCell ref="K24:L24"/>
    <mergeCell ref="M24:N24"/>
    <mergeCell ref="O24:P24"/>
    <mergeCell ref="Q24:R24"/>
    <mergeCell ref="G27:H27"/>
    <mergeCell ref="I27:J27"/>
    <mergeCell ref="K27:L27"/>
    <mergeCell ref="M27:N27"/>
    <mergeCell ref="O27:P27"/>
    <mergeCell ref="Q27:R27"/>
    <mergeCell ref="G26:H26"/>
    <mergeCell ref="I26:J26"/>
    <mergeCell ref="K26:L26"/>
    <mergeCell ref="M26:N26"/>
    <mergeCell ref="O26:P26"/>
    <mergeCell ref="Q26:R26"/>
    <mergeCell ref="G21:H21"/>
    <mergeCell ref="I21:J21"/>
    <mergeCell ref="K21:L21"/>
    <mergeCell ref="M21:N21"/>
    <mergeCell ref="O21:P21"/>
    <mergeCell ref="Q21:R21"/>
    <mergeCell ref="G20:H20"/>
    <mergeCell ref="I20:J20"/>
    <mergeCell ref="K20:L20"/>
    <mergeCell ref="M20:N20"/>
    <mergeCell ref="O20:P20"/>
    <mergeCell ref="Q20:R20"/>
    <mergeCell ref="G23:H23"/>
    <mergeCell ref="I23:J23"/>
    <mergeCell ref="K23:L23"/>
    <mergeCell ref="M23:N23"/>
    <mergeCell ref="O23:P23"/>
    <mergeCell ref="Q23:R23"/>
    <mergeCell ref="G22:H22"/>
    <mergeCell ref="I22:J22"/>
    <mergeCell ref="K22:L22"/>
    <mergeCell ref="M22:N22"/>
    <mergeCell ref="O22:P22"/>
    <mergeCell ref="Q22:R22"/>
    <mergeCell ref="K17:L17"/>
    <mergeCell ref="M17:N17"/>
    <mergeCell ref="O17:P17"/>
    <mergeCell ref="Q17:R17"/>
    <mergeCell ref="G16:H16"/>
    <mergeCell ref="I16:J16"/>
    <mergeCell ref="K16:L16"/>
    <mergeCell ref="M16:N16"/>
    <mergeCell ref="O16:P16"/>
    <mergeCell ref="Q16:R16"/>
    <mergeCell ref="G19:H19"/>
    <mergeCell ref="I19:J19"/>
    <mergeCell ref="K19:L19"/>
    <mergeCell ref="M19:N19"/>
    <mergeCell ref="O19:P19"/>
    <mergeCell ref="Q19:R19"/>
    <mergeCell ref="G18:H18"/>
    <mergeCell ref="I18:J18"/>
    <mergeCell ref="K18:L18"/>
    <mergeCell ref="M18:N18"/>
    <mergeCell ref="O18:P18"/>
    <mergeCell ref="Q18:R18"/>
    <mergeCell ref="O15:P15"/>
    <mergeCell ref="Q15:R15"/>
    <mergeCell ref="G17:H17"/>
    <mergeCell ref="I17:J17"/>
    <mergeCell ref="Q6:Z6"/>
    <mergeCell ref="G7:Z8"/>
    <mergeCell ref="A10:A13"/>
    <mergeCell ref="B10:B13"/>
    <mergeCell ref="C10:C13"/>
    <mergeCell ref="D10:D13"/>
    <mergeCell ref="E10:E13"/>
    <mergeCell ref="F10:F13"/>
    <mergeCell ref="G11:H12"/>
    <mergeCell ref="I11:J12"/>
    <mergeCell ref="K11:L12"/>
    <mergeCell ref="M11:N12"/>
    <mergeCell ref="O11:P12"/>
    <mergeCell ref="I10:J10"/>
    <mergeCell ref="K10:L10"/>
    <mergeCell ref="M10:N10"/>
    <mergeCell ref="O10:P10"/>
    <mergeCell ref="Q10:T10"/>
    <mergeCell ref="Q11:T12"/>
    <mergeCell ref="G13:H13"/>
    <mergeCell ref="K103:L103"/>
    <mergeCell ref="M103:N103"/>
    <mergeCell ref="O103:P103"/>
    <mergeCell ref="Q103:R103"/>
    <mergeCell ref="G104:H104"/>
    <mergeCell ref="I104:J104"/>
    <mergeCell ref="K104:L104"/>
    <mergeCell ref="M104:N104"/>
    <mergeCell ref="O104:P104"/>
    <mergeCell ref="Q104:R104"/>
    <mergeCell ref="G10:H10"/>
    <mergeCell ref="Z10:Z13"/>
    <mergeCell ref="G15:H15"/>
    <mergeCell ref="I15:J15"/>
    <mergeCell ref="K15:L15"/>
    <mergeCell ref="M15:N15"/>
    <mergeCell ref="D109:E109"/>
    <mergeCell ref="G109:H109"/>
    <mergeCell ref="D110:E110"/>
    <mergeCell ref="G110:H110"/>
    <mergeCell ref="Q105:R105"/>
    <mergeCell ref="I13:J13"/>
    <mergeCell ref="K13:L13"/>
    <mergeCell ref="M13:N13"/>
    <mergeCell ref="O13:P13"/>
    <mergeCell ref="Q13:R13"/>
    <mergeCell ref="G102:H102"/>
    <mergeCell ref="I102:J102"/>
    <mergeCell ref="K102:L102"/>
    <mergeCell ref="M102:N102"/>
    <mergeCell ref="O102:P102"/>
    <mergeCell ref="Q102:R102"/>
    <mergeCell ref="G103:H103"/>
    <mergeCell ref="I103:J103"/>
    <mergeCell ref="D111:E111"/>
    <mergeCell ref="G111:H111"/>
    <mergeCell ref="D112:E112"/>
    <mergeCell ref="G112:H112"/>
    <mergeCell ref="G105:H105"/>
    <mergeCell ref="I105:J105"/>
    <mergeCell ref="K105:L105"/>
    <mergeCell ref="M105:N105"/>
    <mergeCell ref="O105:P105"/>
    <mergeCell ref="G106:H106"/>
    <mergeCell ref="D108:E108"/>
    <mergeCell ref="G108:H108"/>
  </mergeCells>
  <conditionalFormatting sqref="X14">
    <cfRule type="cellIs" dxfId="48" priority="39" operator="equal">
      <formula>0</formula>
    </cfRule>
  </conditionalFormatting>
  <conditionalFormatting sqref="Z14 Z103:Z1048576 Z7:Z9">
    <cfRule type="cellIs" dxfId="47" priority="38" operator="equal">
      <formula>0</formula>
    </cfRule>
  </conditionalFormatting>
  <conditionalFormatting sqref="Z10">
    <cfRule type="cellIs" dxfId="46" priority="37" operator="equal">
      <formula>0</formula>
    </cfRule>
  </conditionalFormatting>
  <conditionalFormatting sqref="Z15:Z102">
    <cfRule type="cellIs" dxfId="45" priority="3" operator="equal">
      <formula>0</formula>
    </cfRule>
  </conditionalFormatting>
  <conditionalFormatting sqref="A15:Z102">
    <cfRule type="expression" dxfId="44" priority="2">
      <formula>$A15="falta"</formula>
    </cfRule>
  </conditionalFormatting>
  <conditionalFormatting sqref="G15:P102">
    <cfRule type="cellIs" dxfId="43" priority="1" operator="notBetween">
      <formula>$Q15+1.5</formula>
      <formula>$Q15-1.5</formula>
    </cfRule>
  </conditionalFormatting>
  <dataValidations count="2">
    <dataValidation type="list" allowBlank="1" showInputMessage="1" showErrorMessage="1" sqref="D10" xr:uid="{00000000-0002-0000-0E00-000001000000}">
      <formula1>juizes</formula1>
    </dataValidation>
    <dataValidation allowBlank="1" showInputMessage="1" showErrorMessage="1" error="só é possivel colocar virgula e valores de 0 a 10 pts" sqref="G15:Z102" xr:uid="{00000000-0002-0000-0E00-000000000000}"/>
  </dataValidations>
  <printOptions horizontalCentered="1" verticalCentered="1"/>
  <pageMargins left="0" right="0" top="0" bottom="0" header="0.31496062992125984" footer="0.31496062992125984"/>
  <pageSetup paperSize="9" scale="36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16"/>
  <dimension ref="A1:AL314"/>
  <sheetViews>
    <sheetView showGridLines="0" view="pageBreakPreview" zoomScaleNormal="100" zoomScaleSheetLayoutView="100" workbookViewId="0">
      <pane ySplit="14" topLeftCell="A15" activePane="bottomLeft" state="frozen"/>
      <selection pane="bottomLeft" activeCell="G12" sqref="G12"/>
    </sheetView>
  </sheetViews>
  <sheetFormatPr defaultColWidth="9.109375" defaultRowHeight="13.8" x14ac:dyDescent="0.3"/>
  <cols>
    <col min="1" max="1" width="3.6640625" style="232" customWidth="1"/>
    <col min="2" max="2" width="26.33203125" style="234" customWidth="1"/>
    <col min="3" max="3" width="27.88671875" style="234" customWidth="1"/>
    <col min="4" max="4" width="5.109375" style="233" customWidth="1"/>
    <col min="5" max="5" width="7.6640625" style="233" customWidth="1"/>
    <col min="6" max="15" width="11.44140625" style="233" customWidth="1"/>
    <col min="16" max="17" width="9.109375" style="233" customWidth="1"/>
    <col min="18" max="18" width="8.6640625" style="233" hidden="1" customWidth="1"/>
    <col min="19" max="20" width="8.6640625" style="233" customWidth="1"/>
    <col min="21" max="22" width="8.44140625" style="233" customWidth="1"/>
    <col min="23" max="23" width="11.44140625" style="249" hidden="1" customWidth="1"/>
    <col min="24" max="25" width="8.88671875" style="249" hidden="1" customWidth="1"/>
    <col min="26" max="26" width="10.33203125" style="249" hidden="1" customWidth="1"/>
    <col min="27" max="27" width="10.33203125" style="233" hidden="1" customWidth="1"/>
    <col min="28" max="30" width="16" style="233" hidden="1" customWidth="1"/>
    <col min="31" max="31" width="16" style="262" hidden="1" customWidth="1"/>
    <col min="32" max="33" width="10" style="262" hidden="1" customWidth="1"/>
    <col min="34" max="34" width="9.109375" style="233" bestFit="1" customWidth="1"/>
    <col min="35" max="35" width="4" style="233" hidden="1" customWidth="1"/>
    <col min="36" max="37" width="6.6640625" style="233" customWidth="1"/>
    <col min="38" max="38" width="6.109375" style="233" bestFit="1" customWidth="1"/>
    <col min="39" max="16384" width="9.109375" style="233"/>
  </cols>
  <sheetData>
    <row r="1" spans="1:35" ht="38.4" customHeight="1" x14ac:dyDescent="0.3">
      <c r="A1" s="233"/>
      <c r="B1" s="232"/>
      <c r="C1" s="233"/>
      <c r="D1" s="234"/>
      <c r="E1" s="234"/>
      <c r="F1" s="234"/>
      <c r="G1" s="232"/>
      <c r="H1" s="232"/>
      <c r="J1" s="234"/>
      <c r="K1" s="231"/>
      <c r="W1" s="233"/>
      <c r="X1" s="233"/>
      <c r="Y1" s="233"/>
      <c r="Z1" s="233"/>
      <c r="AE1" s="233"/>
      <c r="AF1" s="233"/>
      <c r="AG1" s="233"/>
    </row>
    <row r="2" spans="1:35" ht="15" customHeight="1" x14ac:dyDescent="0.3">
      <c r="A2" s="594" t="s">
        <v>0</v>
      </c>
      <c r="B2" s="594"/>
      <c r="C2" s="594"/>
      <c r="D2" s="594"/>
      <c r="E2" s="594"/>
      <c r="F2" s="594"/>
      <c r="G2" s="594"/>
      <c r="H2" s="594"/>
      <c r="I2" s="594"/>
      <c r="J2" s="594"/>
      <c r="K2" s="594"/>
      <c r="L2" s="594"/>
      <c r="M2" s="594"/>
      <c r="N2" s="594"/>
      <c r="O2" s="594"/>
      <c r="P2" s="594"/>
      <c r="Q2" s="594"/>
      <c r="R2" s="594"/>
      <c r="S2" s="594"/>
      <c r="T2" s="594"/>
      <c r="U2" s="594"/>
      <c r="V2" s="594"/>
      <c r="W2" s="594"/>
      <c r="X2" s="594"/>
      <c r="Y2" s="594"/>
      <c r="Z2" s="594"/>
      <c r="AA2" s="594"/>
      <c r="AB2" s="594"/>
      <c r="AC2" s="594"/>
      <c r="AD2" s="594"/>
      <c r="AE2" s="594"/>
      <c r="AF2" s="594"/>
      <c r="AG2" s="594"/>
      <c r="AH2" s="594"/>
    </row>
    <row r="3" spans="1:35" ht="15" customHeight="1" x14ac:dyDescent="0.3">
      <c r="A3" s="594"/>
      <c r="B3" s="594"/>
      <c r="C3" s="594"/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594"/>
      <c r="O3" s="594"/>
      <c r="P3" s="594"/>
      <c r="Q3" s="594"/>
      <c r="R3" s="594"/>
      <c r="S3" s="594"/>
      <c r="T3" s="594"/>
      <c r="U3" s="594"/>
      <c r="V3" s="594"/>
      <c r="W3" s="594"/>
      <c r="X3" s="594"/>
      <c r="Y3" s="594"/>
      <c r="Z3" s="594"/>
      <c r="AA3" s="594"/>
      <c r="AB3" s="594"/>
      <c r="AC3" s="594"/>
      <c r="AD3" s="594"/>
      <c r="AE3" s="594"/>
      <c r="AF3" s="594"/>
      <c r="AG3" s="594"/>
      <c r="AH3" s="594"/>
    </row>
    <row r="4" spans="1:35" ht="15" customHeight="1" x14ac:dyDescent="0.3">
      <c r="A4" s="594"/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  <c r="S4" s="594"/>
      <c r="T4" s="594"/>
      <c r="U4" s="594"/>
      <c r="V4" s="594"/>
      <c r="W4" s="594"/>
      <c r="X4" s="594"/>
      <c r="Y4" s="594"/>
      <c r="Z4" s="594"/>
      <c r="AA4" s="594"/>
      <c r="AB4" s="594"/>
      <c r="AC4" s="594"/>
      <c r="AD4" s="594"/>
      <c r="AE4" s="594"/>
      <c r="AF4" s="594"/>
      <c r="AG4" s="594"/>
      <c r="AH4" s="594"/>
    </row>
    <row r="5" spans="1:35" ht="35.4" customHeight="1" x14ac:dyDescent="0.3">
      <c r="A5" s="596" t="str">
        <f>IF(menú!J3="","",menú!J3)</f>
        <v/>
      </c>
      <c r="B5" s="596"/>
      <c r="C5" s="596"/>
      <c r="D5" s="596"/>
      <c r="E5" s="596"/>
      <c r="F5" s="596"/>
      <c r="G5" s="596"/>
      <c r="H5" s="596"/>
      <c r="I5" s="596"/>
      <c r="J5" s="596"/>
      <c r="K5" s="596"/>
      <c r="L5" s="596"/>
      <c r="M5" s="596"/>
      <c r="N5" s="596"/>
      <c r="O5" s="596"/>
      <c r="P5" s="596"/>
      <c r="Q5" s="596"/>
      <c r="R5" s="596"/>
      <c r="S5" s="596"/>
      <c r="T5" s="596"/>
      <c r="U5" s="596"/>
      <c r="V5" s="596"/>
      <c r="W5" s="596"/>
      <c r="X5" s="596"/>
      <c r="Y5" s="596"/>
      <c r="Z5" s="596"/>
      <c r="AA5" s="596"/>
      <c r="AB5" s="596"/>
      <c r="AC5" s="596"/>
      <c r="AD5" s="596"/>
      <c r="AE5" s="596"/>
      <c r="AF5" s="596"/>
      <c r="AG5" s="596"/>
      <c r="AH5" s="596"/>
    </row>
    <row r="6" spans="1:35" ht="15" customHeight="1" x14ac:dyDescent="0.3">
      <c r="A6" s="66"/>
      <c r="B6" s="449"/>
      <c r="C6" s="69"/>
      <c r="D6" s="69"/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561" t="str">
        <f>IF(menú!C3="","",menú!C3)</f>
        <v/>
      </c>
      <c r="Q6" s="561"/>
      <c r="R6" s="561"/>
      <c r="S6" s="561"/>
      <c r="T6" s="561"/>
      <c r="U6" s="561"/>
      <c r="V6" s="561"/>
      <c r="W6" s="561"/>
      <c r="X6" s="561"/>
      <c r="Y6" s="561"/>
      <c r="Z6" s="561"/>
      <c r="AA6" s="561"/>
      <c r="AB6" s="561"/>
      <c r="AC6" s="561"/>
      <c r="AD6" s="561"/>
      <c r="AE6" s="561"/>
      <c r="AF6" s="561"/>
      <c r="AG6" s="561"/>
      <c r="AH6" s="561"/>
    </row>
    <row r="7" spans="1:35" ht="21" customHeight="1" x14ac:dyDescent="0.3">
      <c r="A7" s="257" t="s">
        <v>29</v>
      </c>
      <c r="B7" s="258"/>
      <c r="C7" s="70"/>
      <c r="D7" s="70"/>
      <c r="E7" s="68"/>
      <c r="F7" s="602" t="s">
        <v>60</v>
      </c>
      <c r="G7" s="602"/>
      <c r="H7" s="602"/>
      <c r="I7" s="602"/>
      <c r="J7" s="602"/>
      <c r="K7" s="602"/>
      <c r="L7" s="602"/>
      <c r="M7" s="602"/>
      <c r="N7" s="602"/>
      <c r="O7" s="602"/>
      <c r="P7" s="602"/>
      <c r="Q7" s="602"/>
      <c r="R7" s="602"/>
      <c r="S7" s="602"/>
      <c r="T7" s="602"/>
      <c r="U7" s="602"/>
      <c r="V7" s="602"/>
      <c r="W7" s="602"/>
      <c r="X7" s="602"/>
      <c r="Y7" s="602"/>
      <c r="Z7" s="602"/>
      <c r="AA7" s="602"/>
      <c r="AB7" s="602"/>
      <c r="AC7" s="602"/>
      <c r="AD7" s="602"/>
      <c r="AE7" s="602"/>
      <c r="AF7" s="602"/>
      <c r="AG7" s="602"/>
      <c r="AH7" s="602"/>
    </row>
    <row r="8" spans="1:35" ht="21" customHeight="1" x14ac:dyDescent="0.2">
      <c r="A8" s="595" t="str">
        <f>IF(menú!$J$9="","",menú!$J$9)</f>
        <v>José Emanuel Rocha - 2011-2019 - 15jan</v>
      </c>
      <c r="B8" s="595"/>
      <c r="C8" s="456"/>
      <c r="D8" s="70"/>
      <c r="E8" s="68"/>
      <c r="F8" s="602"/>
      <c r="G8" s="602"/>
      <c r="H8" s="602"/>
      <c r="I8" s="602"/>
      <c r="J8" s="602"/>
      <c r="K8" s="602"/>
      <c r="L8" s="602"/>
      <c r="M8" s="602"/>
      <c r="N8" s="602"/>
      <c r="O8" s="602"/>
      <c r="P8" s="602"/>
      <c r="Q8" s="602"/>
      <c r="R8" s="602"/>
      <c r="S8" s="602"/>
      <c r="T8" s="602"/>
      <c r="U8" s="602"/>
      <c r="V8" s="602"/>
      <c r="W8" s="602"/>
      <c r="X8" s="602"/>
      <c r="Y8" s="602"/>
      <c r="Z8" s="602"/>
      <c r="AA8" s="602"/>
      <c r="AB8" s="602"/>
      <c r="AC8" s="602"/>
      <c r="AD8" s="602"/>
      <c r="AE8" s="602"/>
      <c r="AF8" s="602"/>
      <c r="AG8" s="602"/>
      <c r="AH8" s="602"/>
    </row>
    <row r="9" spans="1:35" s="249" customFormat="1" ht="3.6" customHeight="1" x14ac:dyDescent="0.3">
      <c r="A9" s="273"/>
      <c r="B9" s="259"/>
      <c r="C9" s="259"/>
      <c r="D9" s="259"/>
      <c r="E9" s="273"/>
      <c r="F9" s="273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3"/>
      <c r="U9" s="263"/>
      <c r="V9" s="263"/>
      <c r="W9" s="263"/>
      <c r="X9" s="273"/>
      <c r="Y9" s="273"/>
      <c r="Z9" s="273"/>
    </row>
    <row r="10" spans="1:35" s="232" customFormat="1" ht="18" customHeight="1" x14ac:dyDescent="0.3">
      <c r="A10" s="566" t="s">
        <v>7</v>
      </c>
      <c r="B10" s="566" t="s">
        <v>8</v>
      </c>
      <c r="C10" s="566" t="s">
        <v>9</v>
      </c>
      <c r="D10" s="606" t="s">
        <v>11</v>
      </c>
      <c r="E10" s="606" t="s">
        <v>13</v>
      </c>
      <c r="F10" s="603" t="s">
        <v>92</v>
      </c>
      <c r="G10" s="604"/>
      <c r="H10" s="604"/>
      <c r="I10" s="604"/>
      <c r="J10" s="605"/>
      <c r="K10" s="609" t="s">
        <v>93</v>
      </c>
      <c r="L10" s="610"/>
      <c r="M10" s="610"/>
      <c r="N10" s="610"/>
      <c r="O10" s="611"/>
      <c r="P10" s="585" t="s">
        <v>87</v>
      </c>
      <c r="Q10" s="586"/>
      <c r="R10" s="586"/>
      <c r="S10" s="586"/>
      <c r="T10" s="586"/>
      <c r="U10" s="586"/>
      <c r="V10" s="587"/>
      <c r="W10" s="312"/>
      <c r="X10" s="312"/>
      <c r="Y10" s="312"/>
      <c r="Z10" s="312">
        <f>COUNTIF(F11,"Juiz 1")+COUNTIF(G11,"Juiz 2")+COUNTIF(H11,"Juiz 3")+COUNTIF(I11,"Juiz 4")+COUNTIF(J11,"Juiz 5")</f>
        <v>0</v>
      </c>
      <c r="AA10" s="254"/>
      <c r="AB10" s="254"/>
      <c r="AC10" s="254"/>
      <c r="AD10" s="254"/>
      <c r="AE10" s="273"/>
      <c r="AF10" s="273"/>
      <c r="AG10" s="273"/>
      <c r="AH10" s="599" t="s">
        <v>132</v>
      </c>
      <c r="AI10" s="612" t="s">
        <v>75</v>
      </c>
    </row>
    <row r="11" spans="1:35" s="232" customFormat="1" ht="18" customHeight="1" x14ac:dyDescent="0.3">
      <c r="A11" s="566"/>
      <c r="B11" s="566"/>
      <c r="C11" s="566"/>
      <c r="D11" s="607"/>
      <c r="E11" s="607"/>
      <c r="F11" s="313" t="str">
        <f>IF(F12="","","Juiz 1")</f>
        <v/>
      </c>
      <c r="G11" s="314" t="str">
        <f>IF(G12="","","Juiz 2")</f>
        <v/>
      </c>
      <c r="H11" s="313" t="str">
        <f>IF(H12="","","Juiz 3")</f>
        <v/>
      </c>
      <c r="I11" s="314" t="str">
        <f>IF(I12="","","Juiz 4")</f>
        <v/>
      </c>
      <c r="J11" s="313" t="str">
        <f>IF(J12="","","Juiz 5")</f>
        <v/>
      </c>
      <c r="K11" s="461" t="str">
        <f>IF(F11="juiz 1", "juiz 1","")</f>
        <v/>
      </c>
      <c r="L11" s="460" t="str">
        <f>IF(G11="juiz 2", "juiz 2","")</f>
        <v/>
      </c>
      <c r="M11" s="461" t="str">
        <f>IF(H11="juiz 3", "juiz 3","")</f>
        <v/>
      </c>
      <c r="N11" s="460" t="str">
        <f>IF(I11="juiz 4", "juiz 4","")</f>
        <v/>
      </c>
      <c r="O11" s="461" t="str">
        <f>IF(J11="juiz 5", "juiz 5","")</f>
        <v/>
      </c>
      <c r="P11" s="615"/>
      <c r="Q11" s="616"/>
      <c r="R11" s="616"/>
      <c r="S11" s="616"/>
      <c r="T11" s="616"/>
      <c r="U11" s="616"/>
      <c r="V11" s="617"/>
      <c r="W11" s="312"/>
      <c r="X11" s="312"/>
      <c r="Y11" s="312"/>
      <c r="Z11" s="312"/>
      <c r="AA11" s="254"/>
      <c r="AB11" s="254"/>
      <c r="AC11" s="254"/>
      <c r="AD11" s="254"/>
      <c r="AE11" s="273"/>
      <c r="AF11" s="273"/>
      <c r="AG11" s="273"/>
      <c r="AH11" s="600"/>
      <c r="AI11" s="613"/>
    </row>
    <row r="12" spans="1:35" s="232" customFormat="1" ht="17.25" customHeight="1" x14ac:dyDescent="0.3">
      <c r="A12" s="566"/>
      <c r="B12" s="566"/>
      <c r="C12" s="566"/>
      <c r="D12" s="607"/>
      <c r="E12" s="607"/>
      <c r="F12" s="457"/>
      <c r="G12" s="458"/>
      <c r="H12" s="457"/>
      <c r="I12" s="458"/>
      <c r="J12" s="457"/>
      <c r="K12" s="463" t="str">
        <f t="shared" ref="K12:O13" si="0">IF(F12="","",F12)</f>
        <v/>
      </c>
      <c r="L12" s="462" t="str">
        <f t="shared" si="0"/>
        <v/>
      </c>
      <c r="M12" s="463" t="str">
        <f t="shared" si="0"/>
        <v/>
      </c>
      <c r="N12" s="462" t="str">
        <f t="shared" si="0"/>
        <v/>
      </c>
      <c r="O12" s="464" t="str">
        <f t="shared" si="0"/>
        <v/>
      </c>
      <c r="P12" s="618" t="s">
        <v>89</v>
      </c>
      <c r="Q12" s="619"/>
      <c r="R12" s="620" t="s">
        <v>90</v>
      </c>
      <c r="S12" s="622" t="s">
        <v>133</v>
      </c>
      <c r="T12" s="622" t="s">
        <v>134</v>
      </c>
      <c r="U12" s="623" t="s">
        <v>135</v>
      </c>
      <c r="V12" s="623" t="s">
        <v>136</v>
      </c>
      <c r="W12" s="312"/>
      <c r="X12" s="312"/>
      <c r="Y12" s="312"/>
      <c r="Z12" s="312"/>
      <c r="AA12" s="254"/>
      <c r="AB12" s="254"/>
      <c r="AC12" s="254"/>
      <c r="AD12" s="254"/>
      <c r="AE12" s="273"/>
      <c r="AF12" s="273"/>
      <c r="AG12" s="273"/>
      <c r="AH12" s="600"/>
      <c r="AI12" s="613"/>
    </row>
    <row r="13" spans="1:35" s="231" customFormat="1" ht="18" customHeight="1" x14ac:dyDescent="0.3">
      <c r="A13" s="566"/>
      <c r="B13" s="566"/>
      <c r="C13" s="566"/>
      <c r="D13" s="608"/>
      <c r="E13" s="608"/>
      <c r="F13" s="457"/>
      <c r="G13" s="459"/>
      <c r="H13" s="457"/>
      <c r="I13" s="459"/>
      <c r="J13" s="457"/>
      <c r="K13" s="463" t="str">
        <f t="shared" si="0"/>
        <v/>
      </c>
      <c r="L13" s="462" t="str">
        <f t="shared" si="0"/>
        <v/>
      </c>
      <c r="M13" s="463" t="str">
        <f t="shared" si="0"/>
        <v/>
      </c>
      <c r="N13" s="462" t="str">
        <f t="shared" si="0"/>
        <v/>
      </c>
      <c r="O13" s="464" t="str">
        <f t="shared" si="0"/>
        <v/>
      </c>
      <c r="P13" s="361" t="s">
        <v>92</v>
      </c>
      <c r="Q13" s="361" t="s">
        <v>93</v>
      </c>
      <c r="R13" s="621"/>
      <c r="S13" s="622"/>
      <c r="T13" s="622"/>
      <c r="U13" s="623"/>
      <c r="V13" s="623"/>
      <c r="W13" s="388"/>
      <c r="X13" s="388" t="s">
        <v>215</v>
      </c>
      <c r="Y13" s="388" t="s">
        <v>137</v>
      </c>
      <c r="Z13" s="388" t="s">
        <v>36</v>
      </c>
      <c r="AA13" s="265" t="s">
        <v>37</v>
      </c>
      <c r="AB13" s="265" t="s">
        <v>138</v>
      </c>
      <c r="AC13" s="265" t="s">
        <v>139</v>
      </c>
      <c r="AD13" s="265" t="s">
        <v>140</v>
      </c>
      <c r="AE13" s="387" t="s">
        <v>141</v>
      </c>
      <c r="AF13" s="387" t="s">
        <v>142</v>
      </c>
      <c r="AG13" s="404" t="s">
        <v>217</v>
      </c>
      <c r="AH13" s="601"/>
      <c r="AI13" s="614"/>
    </row>
    <row r="14" spans="1:35" s="249" customFormat="1" ht="3.75" customHeight="1" x14ac:dyDescent="0.3">
      <c r="A14" s="273"/>
      <c r="B14" s="259"/>
      <c r="C14" s="259"/>
      <c r="D14" s="273"/>
      <c r="E14" s="273"/>
      <c r="F14" s="274"/>
      <c r="G14" s="274"/>
      <c r="H14" s="274"/>
      <c r="I14" s="274"/>
      <c r="J14" s="274"/>
      <c r="K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66"/>
      <c r="X14" s="266"/>
      <c r="Y14" s="266"/>
      <c r="Z14" s="266"/>
      <c r="AA14" s="235"/>
      <c r="AB14" s="332"/>
      <c r="AC14" s="332"/>
      <c r="AD14" s="332"/>
      <c r="AE14" s="253"/>
      <c r="AF14" s="253"/>
      <c r="AG14" s="253"/>
      <c r="AH14" s="273"/>
      <c r="AI14" s="273"/>
    </row>
    <row r="15" spans="1:35" s="249" customFormat="1" ht="21" customHeight="1" x14ac:dyDescent="0.25">
      <c r="A15" s="450" t="str">
        <f>IF('ordem de passagem'!B12="","",'ordem de passagem'!B12)</f>
        <v/>
      </c>
      <c r="B15" s="451" t="str">
        <f>IF('ordem de passagem'!C12="","",'ordem de passagem'!C12)</f>
        <v/>
      </c>
      <c r="C15" s="451" t="str">
        <f>IF('ordem de passagem'!D12="","",'ordem de passagem'!D12)</f>
        <v/>
      </c>
      <c r="D15" s="450" t="str">
        <f>IF('ordem de passagem'!F12="","",'ordem de passagem'!F12)</f>
        <v/>
      </c>
      <c r="E15" s="450" t="str">
        <f>IF('ordem de passagem'!G12="","",'ordem de passagem'!G12)</f>
        <v/>
      </c>
      <c r="F15" s="316"/>
      <c r="G15" s="386"/>
      <c r="H15" s="316"/>
      <c r="I15" s="317"/>
      <c r="J15" s="316"/>
      <c r="K15" s="317"/>
      <c r="L15" s="316"/>
      <c r="M15" s="317"/>
      <c r="N15" s="316"/>
      <c r="O15" s="317"/>
      <c r="P15" s="316"/>
      <c r="Q15" s="316"/>
      <c r="R15" s="260"/>
      <c r="S15" s="260"/>
      <c r="T15" s="260"/>
      <c r="U15" s="310"/>
      <c r="V15" s="310"/>
      <c r="W15" s="266"/>
      <c r="X15" s="266">
        <f>(Z15+AA15)/2</f>
        <v>0</v>
      </c>
      <c r="Y15" s="266" t="str">
        <f t="shared" ref="Y15:Y46" si="1">IF(SUM(S15:T15)=0,"",SUM(S15:T15))</f>
        <v/>
      </c>
      <c r="Z15" s="284">
        <f t="shared" ref="Z15:Z46" si="2">IFERROR((IF($Z$10=3,((F15+G15+H15)/3)+R15,IF($Z$10=5,((F15+G15+H15+I15+J15)-MAX(F15,H15,I15,J15,G15)-MIN(F15,H15,I15,J15,G15))/3)+R15)),"")</f>
        <v>0</v>
      </c>
      <c r="AA15" s="284">
        <f t="shared" ref="AA15:AA46" si="3">IFERROR((IF($Z$10=3,((K15+L15+M15)/3)+R15,IF($Z$10=5,((K15+L15+M15+N15+O15)-MAX(K15,L15,M15,N15,O15,O15)-MIN(K15,L15,M15,N15,O15))/3)+R15)),"")</f>
        <v>0</v>
      </c>
      <c r="AB15" s="284">
        <f t="shared" ref="AB15:AB46" si="4">IF(E15=3,"",IF(Z15&gt;AA15,U15,IF(Z15=AA15,MIN(U15:V15),IF(Z15&lt;AA15,V15))))</f>
        <v>0</v>
      </c>
      <c r="AC15" s="284"/>
      <c r="AD15" s="284">
        <f t="shared" ref="AD15:AD20" si="5">MAX(AB15:AC15)</f>
        <v>0</v>
      </c>
      <c r="AE15" s="284">
        <f t="shared" ref="AE15:AE78" si="6">IFERROR(IF(Z15="","",MAX(Z15:AA15)-AB15),"")</f>
        <v>0</v>
      </c>
      <c r="AF15" s="284">
        <f t="shared" ref="AF15:AF46" si="7">((Z15+S15-U15)+(AA15+T15-V15))/2</f>
        <v>0</v>
      </c>
      <c r="AG15" s="284">
        <f>IF(E15=3,AF15,AE15)</f>
        <v>0</v>
      </c>
      <c r="AH15" s="309">
        <f t="shared" ref="AH15:AH79" si="8">IF(A15="falta","",AG15)</f>
        <v>0</v>
      </c>
      <c r="AI15" s="237">
        <f t="shared" ref="AI15:AI46" si="9">IFERROR(RANK(AH15,AH:AH,0),"")</f>
        <v>1</v>
      </c>
    </row>
    <row r="16" spans="1:35" s="238" customFormat="1" ht="21" customHeight="1" x14ac:dyDescent="0.25">
      <c r="A16" s="450" t="str">
        <f>IF('ordem de passagem'!B13="","",'ordem de passagem'!B13)</f>
        <v/>
      </c>
      <c r="B16" s="451" t="str">
        <f>IF('ordem de passagem'!C13="","",'ordem de passagem'!C13)</f>
        <v/>
      </c>
      <c r="C16" s="451" t="str">
        <f>IF('ordem de passagem'!D13="","",'ordem de passagem'!D13)</f>
        <v/>
      </c>
      <c r="D16" s="450" t="str">
        <f>IF('ordem de passagem'!F13="","",'ordem de passagem'!F13)</f>
        <v/>
      </c>
      <c r="E16" s="450" t="str">
        <f>IF('ordem de passagem'!G13="","",'ordem de passagem'!G13)</f>
        <v/>
      </c>
      <c r="F16" s="316"/>
      <c r="G16" s="386"/>
      <c r="H16" s="316"/>
      <c r="I16" s="317"/>
      <c r="J16" s="316"/>
      <c r="K16" s="317"/>
      <c r="L16" s="316"/>
      <c r="M16" s="317"/>
      <c r="N16" s="316"/>
      <c r="O16" s="317"/>
      <c r="P16" s="316"/>
      <c r="Q16" s="316"/>
      <c r="R16" s="260"/>
      <c r="S16" s="260"/>
      <c r="T16" s="260"/>
      <c r="U16" s="310"/>
      <c r="V16" s="310"/>
      <c r="W16" s="266"/>
      <c r="X16" s="266">
        <f t="shared" ref="X16:X79" si="10">(Z16+AA16)/2</f>
        <v>0</v>
      </c>
      <c r="Y16" s="266" t="str">
        <f t="shared" si="1"/>
        <v/>
      </c>
      <c r="Z16" s="284">
        <f t="shared" si="2"/>
        <v>0</v>
      </c>
      <c r="AA16" s="284">
        <f t="shared" si="3"/>
        <v>0</v>
      </c>
      <c r="AB16" s="284">
        <f t="shared" si="4"/>
        <v>0</v>
      </c>
      <c r="AC16" s="284"/>
      <c r="AD16" s="284">
        <f t="shared" si="5"/>
        <v>0</v>
      </c>
      <c r="AE16" s="284">
        <f t="shared" si="6"/>
        <v>0</v>
      </c>
      <c r="AF16" s="284">
        <f t="shared" si="7"/>
        <v>0</v>
      </c>
      <c r="AG16" s="284">
        <f t="shared" ref="AG16:AG79" si="11">IF(E16=3,AF16,AE16)</f>
        <v>0</v>
      </c>
      <c r="AH16" s="309">
        <f t="shared" si="8"/>
        <v>0</v>
      </c>
      <c r="AI16" s="237">
        <f t="shared" si="9"/>
        <v>1</v>
      </c>
    </row>
    <row r="17" spans="1:37" s="238" customFormat="1" ht="21" customHeight="1" x14ac:dyDescent="0.25">
      <c r="A17" s="450" t="str">
        <f>IF('ordem de passagem'!B14="","",'ordem de passagem'!B14)</f>
        <v/>
      </c>
      <c r="B17" s="451" t="str">
        <f>IF('ordem de passagem'!C14="","",'ordem de passagem'!C14)</f>
        <v/>
      </c>
      <c r="C17" s="451" t="str">
        <f>IF('ordem de passagem'!D14="","",'ordem de passagem'!D14)</f>
        <v/>
      </c>
      <c r="D17" s="450" t="str">
        <f>IF('ordem de passagem'!F14="","",'ordem de passagem'!F14)</f>
        <v/>
      </c>
      <c r="E17" s="450" t="str">
        <f>IF('ordem de passagem'!G14="","",'ordem de passagem'!G14)</f>
        <v/>
      </c>
      <c r="F17" s="316"/>
      <c r="G17" s="386"/>
      <c r="H17" s="316"/>
      <c r="I17" s="317"/>
      <c r="J17" s="316"/>
      <c r="K17" s="317"/>
      <c r="L17" s="316"/>
      <c r="M17" s="317"/>
      <c r="N17" s="316"/>
      <c r="O17" s="317"/>
      <c r="P17" s="316"/>
      <c r="Q17" s="316"/>
      <c r="R17" s="260"/>
      <c r="S17" s="260"/>
      <c r="T17" s="260"/>
      <c r="U17" s="310"/>
      <c r="V17" s="310"/>
      <c r="W17" s="266"/>
      <c r="X17" s="266">
        <f t="shared" si="10"/>
        <v>0</v>
      </c>
      <c r="Y17" s="266" t="str">
        <f t="shared" si="1"/>
        <v/>
      </c>
      <c r="Z17" s="284">
        <f t="shared" si="2"/>
        <v>0</v>
      </c>
      <c r="AA17" s="284">
        <f t="shared" si="3"/>
        <v>0</v>
      </c>
      <c r="AB17" s="284">
        <f t="shared" si="4"/>
        <v>0</v>
      </c>
      <c r="AC17" s="284"/>
      <c r="AD17" s="284">
        <f t="shared" si="5"/>
        <v>0</v>
      </c>
      <c r="AE17" s="284">
        <f t="shared" si="6"/>
        <v>0</v>
      </c>
      <c r="AF17" s="284">
        <f t="shared" si="7"/>
        <v>0</v>
      </c>
      <c r="AG17" s="284">
        <f t="shared" si="11"/>
        <v>0</v>
      </c>
      <c r="AH17" s="309">
        <f t="shared" si="8"/>
        <v>0</v>
      </c>
      <c r="AI17" s="237">
        <f t="shared" si="9"/>
        <v>1</v>
      </c>
    </row>
    <row r="18" spans="1:37" s="238" customFormat="1" ht="21" customHeight="1" x14ac:dyDescent="0.25">
      <c r="A18" s="450" t="str">
        <f>IF('ordem de passagem'!B15="","",'ordem de passagem'!B15)</f>
        <v/>
      </c>
      <c r="B18" s="451" t="str">
        <f>IF('ordem de passagem'!C15="","",'ordem de passagem'!C15)</f>
        <v/>
      </c>
      <c r="C18" s="451" t="str">
        <f>IF('ordem de passagem'!D15="","",'ordem de passagem'!D15)</f>
        <v/>
      </c>
      <c r="D18" s="450" t="str">
        <f>IF('ordem de passagem'!F15="","",'ordem de passagem'!F15)</f>
        <v/>
      </c>
      <c r="E18" s="450" t="str">
        <f>IF('ordem de passagem'!G15="","",'ordem de passagem'!G15)</f>
        <v/>
      </c>
      <c r="F18" s="316"/>
      <c r="G18" s="386"/>
      <c r="H18" s="316"/>
      <c r="I18" s="317"/>
      <c r="J18" s="316"/>
      <c r="K18" s="317"/>
      <c r="L18" s="316"/>
      <c r="M18" s="317"/>
      <c r="N18" s="316"/>
      <c r="O18" s="317"/>
      <c r="P18" s="316"/>
      <c r="Q18" s="316"/>
      <c r="R18" s="260"/>
      <c r="S18" s="260"/>
      <c r="T18" s="260"/>
      <c r="U18" s="310"/>
      <c r="V18" s="310"/>
      <c r="W18" s="266"/>
      <c r="X18" s="266">
        <f t="shared" si="10"/>
        <v>0</v>
      </c>
      <c r="Y18" s="266" t="str">
        <f t="shared" si="1"/>
        <v/>
      </c>
      <c r="Z18" s="284">
        <f t="shared" si="2"/>
        <v>0</v>
      </c>
      <c r="AA18" s="284">
        <f t="shared" si="3"/>
        <v>0</v>
      </c>
      <c r="AB18" s="284">
        <f t="shared" si="4"/>
        <v>0</v>
      </c>
      <c r="AC18" s="284"/>
      <c r="AD18" s="284">
        <f t="shared" si="5"/>
        <v>0</v>
      </c>
      <c r="AE18" s="284">
        <f t="shared" si="6"/>
        <v>0</v>
      </c>
      <c r="AF18" s="284">
        <f t="shared" si="7"/>
        <v>0</v>
      </c>
      <c r="AG18" s="284">
        <f t="shared" si="11"/>
        <v>0</v>
      </c>
      <c r="AH18" s="309">
        <f t="shared" si="8"/>
        <v>0</v>
      </c>
      <c r="AI18" s="237">
        <f t="shared" si="9"/>
        <v>1</v>
      </c>
    </row>
    <row r="19" spans="1:37" s="238" customFormat="1" ht="21" customHeight="1" x14ac:dyDescent="0.25">
      <c r="A19" s="450" t="str">
        <f>IF('ordem de passagem'!B16="","",'ordem de passagem'!B16)</f>
        <v/>
      </c>
      <c r="B19" s="451" t="str">
        <f>IF('ordem de passagem'!C16="","",'ordem de passagem'!C16)</f>
        <v/>
      </c>
      <c r="C19" s="451" t="str">
        <f>IF('ordem de passagem'!D16="","",'ordem de passagem'!D16)</f>
        <v/>
      </c>
      <c r="D19" s="450" t="str">
        <f>IF('ordem de passagem'!F16="","",'ordem de passagem'!F16)</f>
        <v/>
      </c>
      <c r="E19" s="450" t="str">
        <f>IF('ordem de passagem'!G16="","",'ordem de passagem'!G16)</f>
        <v/>
      </c>
      <c r="F19" s="316"/>
      <c r="G19" s="386"/>
      <c r="H19" s="316"/>
      <c r="I19" s="317"/>
      <c r="J19" s="316"/>
      <c r="K19" s="317"/>
      <c r="L19" s="316"/>
      <c r="M19" s="317"/>
      <c r="N19" s="316"/>
      <c r="O19" s="317"/>
      <c r="P19" s="316"/>
      <c r="Q19" s="316"/>
      <c r="R19" s="260"/>
      <c r="S19" s="260"/>
      <c r="T19" s="260"/>
      <c r="U19" s="310"/>
      <c r="V19" s="310"/>
      <c r="W19" s="266"/>
      <c r="X19" s="266">
        <f t="shared" si="10"/>
        <v>0</v>
      </c>
      <c r="Y19" s="266" t="str">
        <f t="shared" si="1"/>
        <v/>
      </c>
      <c r="Z19" s="284">
        <f t="shared" si="2"/>
        <v>0</v>
      </c>
      <c r="AA19" s="284">
        <f t="shared" si="3"/>
        <v>0</v>
      </c>
      <c r="AB19" s="284">
        <f t="shared" si="4"/>
        <v>0</v>
      </c>
      <c r="AC19" s="284"/>
      <c r="AD19" s="284">
        <f t="shared" si="5"/>
        <v>0</v>
      </c>
      <c r="AE19" s="284">
        <f t="shared" si="6"/>
        <v>0</v>
      </c>
      <c r="AF19" s="284">
        <f t="shared" si="7"/>
        <v>0</v>
      </c>
      <c r="AG19" s="284">
        <f t="shared" si="11"/>
        <v>0</v>
      </c>
      <c r="AH19" s="309">
        <f t="shared" si="8"/>
        <v>0</v>
      </c>
      <c r="AI19" s="237">
        <f t="shared" si="9"/>
        <v>1</v>
      </c>
    </row>
    <row r="20" spans="1:37" s="238" customFormat="1" ht="21" customHeight="1" x14ac:dyDescent="0.25">
      <c r="A20" s="450" t="str">
        <f>IF('ordem de passagem'!B17="","",'ordem de passagem'!B17)</f>
        <v/>
      </c>
      <c r="B20" s="451" t="str">
        <f>IF('ordem de passagem'!C17="","",'ordem de passagem'!C17)</f>
        <v/>
      </c>
      <c r="C20" s="451" t="str">
        <f>IF('ordem de passagem'!D17="","",'ordem de passagem'!D17)</f>
        <v/>
      </c>
      <c r="D20" s="450" t="str">
        <f>IF('ordem de passagem'!F17="","",'ordem de passagem'!F17)</f>
        <v/>
      </c>
      <c r="E20" s="450" t="str">
        <f>IF('ordem de passagem'!G17="","",'ordem de passagem'!G17)</f>
        <v/>
      </c>
      <c r="F20" s="316"/>
      <c r="G20" s="386"/>
      <c r="H20" s="316"/>
      <c r="I20" s="317"/>
      <c r="J20" s="316"/>
      <c r="K20" s="317"/>
      <c r="L20" s="316"/>
      <c r="M20" s="317"/>
      <c r="N20" s="316"/>
      <c r="O20" s="317"/>
      <c r="P20" s="316"/>
      <c r="Q20" s="316"/>
      <c r="R20" s="260"/>
      <c r="S20" s="260"/>
      <c r="T20" s="260"/>
      <c r="U20" s="310"/>
      <c r="V20" s="310"/>
      <c r="W20" s="266"/>
      <c r="X20" s="266">
        <f t="shared" si="10"/>
        <v>0</v>
      </c>
      <c r="Y20" s="266" t="str">
        <f t="shared" si="1"/>
        <v/>
      </c>
      <c r="Z20" s="284">
        <f t="shared" si="2"/>
        <v>0</v>
      </c>
      <c r="AA20" s="284">
        <f t="shared" si="3"/>
        <v>0</v>
      </c>
      <c r="AB20" s="284">
        <f t="shared" si="4"/>
        <v>0</v>
      </c>
      <c r="AC20" s="284"/>
      <c r="AD20" s="284">
        <f t="shared" si="5"/>
        <v>0</v>
      </c>
      <c r="AE20" s="284">
        <f t="shared" si="6"/>
        <v>0</v>
      </c>
      <c r="AF20" s="284">
        <f t="shared" si="7"/>
        <v>0</v>
      </c>
      <c r="AG20" s="284">
        <f t="shared" si="11"/>
        <v>0</v>
      </c>
      <c r="AH20" s="309">
        <f t="shared" si="8"/>
        <v>0</v>
      </c>
      <c r="AI20" s="237">
        <f t="shared" si="9"/>
        <v>1</v>
      </c>
    </row>
    <row r="21" spans="1:37" s="238" customFormat="1" ht="21" customHeight="1" x14ac:dyDescent="0.25">
      <c r="A21" s="450" t="str">
        <f>IF('ordem de passagem'!B18="","",'ordem de passagem'!B18)</f>
        <v/>
      </c>
      <c r="B21" s="451" t="str">
        <f>IF('ordem de passagem'!C18="","",'ordem de passagem'!C18)</f>
        <v/>
      </c>
      <c r="C21" s="451" t="str">
        <f>IF('ordem de passagem'!D18="","",'ordem de passagem'!D18)</f>
        <v/>
      </c>
      <c r="D21" s="450" t="str">
        <f>IF('ordem de passagem'!F18="","",'ordem de passagem'!F18)</f>
        <v/>
      </c>
      <c r="E21" s="450" t="str">
        <f>IF('ordem de passagem'!G18="","",'ordem de passagem'!G18)</f>
        <v/>
      </c>
      <c r="F21" s="316"/>
      <c r="G21" s="386"/>
      <c r="H21" s="316"/>
      <c r="I21" s="317"/>
      <c r="J21" s="316"/>
      <c r="K21" s="317"/>
      <c r="L21" s="316"/>
      <c r="M21" s="317"/>
      <c r="N21" s="316"/>
      <c r="O21" s="317"/>
      <c r="P21" s="316"/>
      <c r="Q21" s="316"/>
      <c r="R21" s="260"/>
      <c r="S21" s="260"/>
      <c r="T21" s="260"/>
      <c r="U21" s="310"/>
      <c r="V21" s="310"/>
      <c r="W21" s="266"/>
      <c r="X21" s="266">
        <f t="shared" si="10"/>
        <v>0</v>
      </c>
      <c r="Y21" s="266" t="str">
        <f t="shared" si="1"/>
        <v/>
      </c>
      <c r="Z21" s="284">
        <f t="shared" si="2"/>
        <v>0</v>
      </c>
      <c r="AA21" s="284">
        <f t="shared" si="3"/>
        <v>0</v>
      </c>
      <c r="AB21" s="284">
        <f t="shared" si="4"/>
        <v>0</v>
      </c>
      <c r="AC21" s="284" t="str">
        <f>IF(E21=3,U21+V21,"")</f>
        <v/>
      </c>
      <c r="AD21" s="284">
        <f>MAX(AB21:AC21)</f>
        <v>0</v>
      </c>
      <c r="AE21" s="284">
        <f t="shared" si="6"/>
        <v>0</v>
      </c>
      <c r="AF21" s="284">
        <f t="shared" si="7"/>
        <v>0</v>
      </c>
      <c r="AG21" s="284">
        <f t="shared" si="11"/>
        <v>0</v>
      </c>
      <c r="AH21" s="309">
        <f t="shared" si="8"/>
        <v>0</v>
      </c>
      <c r="AI21" s="237">
        <f t="shared" si="9"/>
        <v>1</v>
      </c>
    </row>
    <row r="22" spans="1:37" s="238" customFormat="1" ht="21" customHeight="1" x14ac:dyDescent="0.25">
      <c r="A22" s="450" t="str">
        <f>IF('ordem de passagem'!B19="","",'ordem de passagem'!B19)</f>
        <v/>
      </c>
      <c r="B22" s="451" t="str">
        <f>IF('ordem de passagem'!C19="","",'ordem de passagem'!C19)</f>
        <v/>
      </c>
      <c r="C22" s="451" t="str">
        <f>IF('ordem de passagem'!D19="","",'ordem de passagem'!D19)</f>
        <v/>
      </c>
      <c r="D22" s="450" t="str">
        <f>IF('ordem de passagem'!F19="","",'ordem de passagem'!F19)</f>
        <v/>
      </c>
      <c r="E22" s="450" t="str">
        <f>IF('ordem de passagem'!G19="","",'ordem de passagem'!G19)</f>
        <v/>
      </c>
      <c r="F22" s="316"/>
      <c r="G22" s="386"/>
      <c r="H22" s="316"/>
      <c r="I22" s="317"/>
      <c r="J22" s="316"/>
      <c r="K22" s="317"/>
      <c r="L22" s="316"/>
      <c r="M22" s="317"/>
      <c r="N22" s="316"/>
      <c r="O22" s="317"/>
      <c r="P22" s="316"/>
      <c r="Q22" s="316"/>
      <c r="R22" s="260"/>
      <c r="S22" s="260"/>
      <c r="T22" s="260"/>
      <c r="U22" s="310"/>
      <c r="V22" s="310"/>
      <c r="W22" s="266"/>
      <c r="X22" s="266">
        <f t="shared" si="10"/>
        <v>0</v>
      </c>
      <c r="Y22" s="266" t="str">
        <f t="shared" si="1"/>
        <v/>
      </c>
      <c r="Z22" s="284">
        <f t="shared" si="2"/>
        <v>0</v>
      </c>
      <c r="AA22" s="284">
        <f t="shared" si="3"/>
        <v>0</v>
      </c>
      <c r="AB22" s="284">
        <f t="shared" si="4"/>
        <v>0</v>
      </c>
      <c r="AC22" s="284"/>
      <c r="AD22" s="284">
        <f t="shared" ref="AD22:AD85" si="12">MAX(AB22:AC22)</f>
        <v>0</v>
      </c>
      <c r="AE22" s="284">
        <f t="shared" si="6"/>
        <v>0</v>
      </c>
      <c r="AF22" s="284">
        <f t="shared" si="7"/>
        <v>0</v>
      </c>
      <c r="AG22" s="284">
        <f t="shared" si="11"/>
        <v>0</v>
      </c>
      <c r="AH22" s="309">
        <f t="shared" si="8"/>
        <v>0</v>
      </c>
      <c r="AI22" s="237">
        <f t="shared" si="9"/>
        <v>1</v>
      </c>
    </row>
    <row r="23" spans="1:37" s="238" customFormat="1" ht="21" customHeight="1" x14ac:dyDescent="0.25">
      <c r="A23" s="450" t="str">
        <f>IF('ordem de passagem'!B20="","",'ordem de passagem'!B20)</f>
        <v/>
      </c>
      <c r="B23" s="451" t="str">
        <f>IF('ordem de passagem'!C20="","",'ordem de passagem'!C20)</f>
        <v/>
      </c>
      <c r="C23" s="451" t="str">
        <f>IF('ordem de passagem'!D20="","",'ordem de passagem'!D20)</f>
        <v/>
      </c>
      <c r="D23" s="450" t="str">
        <f>IF('ordem de passagem'!F20="","",'ordem de passagem'!F20)</f>
        <v/>
      </c>
      <c r="E23" s="450" t="str">
        <f>IF('ordem de passagem'!G20="","",'ordem de passagem'!G20)</f>
        <v/>
      </c>
      <c r="F23" s="316"/>
      <c r="G23" s="386"/>
      <c r="H23" s="316"/>
      <c r="I23" s="317"/>
      <c r="J23" s="316"/>
      <c r="K23" s="317"/>
      <c r="L23" s="316"/>
      <c r="M23" s="317"/>
      <c r="N23" s="316"/>
      <c r="O23" s="317"/>
      <c r="P23" s="316"/>
      <c r="Q23" s="316"/>
      <c r="R23" s="260"/>
      <c r="S23" s="260"/>
      <c r="T23" s="260"/>
      <c r="U23" s="310"/>
      <c r="V23" s="310"/>
      <c r="W23" s="266"/>
      <c r="X23" s="266">
        <f t="shared" si="10"/>
        <v>0</v>
      </c>
      <c r="Y23" s="266" t="str">
        <f t="shared" si="1"/>
        <v/>
      </c>
      <c r="Z23" s="284">
        <f t="shared" si="2"/>
        <v>0</v>
      </c>
      <c r="AA23" s="284">
        <f t="shared" si="3"/>
        <v>0</v>
      </c>
      <c r="AB23" s="284">
        <f t="shared" si="4"/>
        <v>0</v>
      </c>
      <c r="AC23" s="284"/>
      <c r="AD23" s="284">
        <f t="shared" si="12"/>
        <v>0</v>
      </c>
      <c r="AE23" s="284">
        <f t="shared" si="6"/>
        <v>0</v>
      </c>
      <c r="AF23" s="284">
        <f t="shared" si="7"/>
        <v>0</v>
      </c>
      <c r="AG23" s="284">
        <f t="shared" si="11"/>
        <v>0</v>
      </c>
      <c r="AH23" s="309">
        <f t="shared" si="8"/>
        <v>0</v>
      </c>
      <c r="AI23" s="237">
        <f t="shared" si="9"/>
        <v>1</v>
      </c>
    </row>
    <row r="24" spans="1:37" s="238" customFormat="1" ht="19.5" customHeight="1" x14ac:dyDescent="0.25">
      <c r="A24" s="450" t="str">
        <f>IF('ordem de passagem'!B21="","",'ordem de passagem'!B21)</f>
        <v/>
      </c>
      <c r="B24" s="451" t="str">
        <f>IF('ordem de passagem'!C21="","",'ordem de passagem'!C21)</f>
        <v/>
      </c>
      <c r="C24" s="451" t="str">
        <f>IF('ordem de passagem'!D21="","",'ordem de passagem'!D21)</f>
        <v/>
      </c>
      <c r="D24" s="450" t="str">
        <f>IF('ordem de passagem'!F21="","",'ordem de passagem'!F21)</f>
        <v/>
      </c>
      <c r="E24" s="450" t="str">
        <f>IF('ordem de passagem'!G21="","",'ordem de passagem'!G21)</f>
        <v/>
      </c>
      <c r="F24" s="316"/>
      <c r="G24" s="386"/>
      <c r="H24" s="316"/>
      <c r="I24" s="317"/>
      <c r="J24" s="316"/>
      <c r="K24" s="317"/>
      <c r="L24" s="316"/>
      <c r="M24" s="317"/>
      <c r="N24" s="316"/>
      <c r="O24" s="317"/>
      <c r="P24" s="316"/>
      <c r="Q24" s="316"/>
      <c r="R24" s="260"/>
      <c r="S24" s="260"/>
      <c r="T24" s="260"/>
      <c r="U24" s="310"/>
      <c r="V24" s="310"/>
      <c r="W24" s="266"/>
      <c r="X24" s="266">
        <f t="shared" si="10"/>
        <v>0</v>
      </c>
      <c r="Y24" s="266" t="str">
        <f t="shared" si="1"/>
        <v/>
      </c>
      <c r="Z24" s="284">
        <f t="shared" si="2"/>
        <v>0</v>
      </c>
      <c r="AA24" s="284">
        <f t="shared" si="3"/>
        <v>0</v>
      </c>
      <c r="AB24" s="284">
        <f t="shared" si="4"/>
        <v>0</v>
      </c>
      <c r="AC24" s="284"/>
      <c r="AD24" s="284">
        <f t="shared" si="12"/>
        <v>0</v>
      </c>
      <c r="AE24" s="284">
        <f t="shared" si="6"/>
        <v>0</v>
      </c>
      <c r="AF24" s="284">
        <f t="shared" si="7"/>
        <v>0</v>
      </c>
      <c r="AG24" s="284">
        <f t="shared" si="11"/>
        <v>0</v>
      </c>
      <c r="AH24" s="309">
        <f t="shared" si="8"/>
        <v>0</v>
      </c>
      <c r="AI24" s="237">
        <f t="shared" si="9"/>
        <v>1</v>
      </c>
    </row>
    <row r="25" spans="1:37" s="238" customFormat="1" ht="21" customHeight="1" x14ac:dyDescent="0.25">
      <c r="A25" s="450" t="str">
        <f>IF('ordem de passagem'!B22="","",'ordem de passagem'!B22)</f>
        <v/>
      </c>
      <c r="B25" s="451" t="str">
        <f>IF('ordem de passagem'!C22="","",'ordem de passagem'!C22)</f>
        <v/>
      </c>
      <c r="C25" s="451" t="str">
        <f>IF('ordem de passagem'!D22="","",'ordem de passagem'!D22)</f>
        <v/>
      </c>
      <c r="D25" s="450" t="str">
        <f>IF('ordem de passagem'!F22="","",'ordem de passagem'!F22)</f>
        <v/>
      </c>
      <c r="E25" s="450" t="str">
        <f>IF('ordem de passagem'!G22="","",'ordem de passagem'!G22)</f>
        <v/>
      </c>
      <c r="F25" s="316"/>
      <c r="G25" s="386"/>
      <c r="H25" s="316"/>
      <c r="I25" s="317"/>
      <c r="J25" s="316"/>
      <c r="K25" s="317"/>
      <c r="L25" s="316"/>
      <c r="M25" s="317"/>
      <c r="N25" s="316"/>
      <c r="O25" s="317"/>
      <c r="P25" s="316"/>
      <c r="Q25" s="316"/>
      <c r="R25" s="260"/>
      <c r="S25" s="260"/>
      <c r="T25" s="260"/>
      <c r="U25" s="310"/>
      <c r="V25" s="310"/>
      <c r="W25" s="266"/>
      <c r="X25" s="266">
        <f t="shared" si="10"/>
        <v>0</v>
      </c>
      <c r="Y25" s="266" t="str">
        <f t="shared" si="1"/>
        <v/>
      </c>
      <c r="Z25" s="284">
        <f t="shared" si="2"/>
        <v>0</v>
      </c>
      <c r="AA25" s="284">
        <f t="shared" si="3"/>
        <v>0</v>
      </c>
      <c r="AB25" s="284">
        <f t="shared" si="4"/>
        <v>0</v>
      </c>
      <c r="AC25" s="284"/>
      <c r="AD25" s="284">
        <f t="shared" si="12"/>
        <v>0</v>
      </c>
      <c r="AE25" s="284">
        <f t="shared" si="6"/>
        <v>0</v>
      </c>
      <c r="AF25" s="284">
        <f t="shared" si="7"/>
        <v>0</v>
      </c>
      <c r="AG25" s="284">
        <f t="shared" si="11"/>
        <v>0</v>
      </c>
      <c r="AH25" s="309">
        <f t="shared" si="8"/>
        <v>0</v>
      </c>
      <c r="AI25" s="237">
        <f t="shared" si="9"/>
        <v>1</v>
      </c>
    </row>
    <row r="26" spans="1:37" s="238" customFormat="1" ht="21" customHeight="1" x14ac:dyDescent="0.25">
      <c r="A26" s="450" t="str">
        <f>IF('ordem de passagem'!B23="","",'ordem de passagem'!B23)</f>
        <v/>
      </c>
      <c r="B26" s="451" t="str">
        <f>IF('ordem de passagem'!C23="","",'ordem de passagem'!C23)</f>
        <v/>
      </c>
      <c r="C26" s="451" t="str">
        <f>IF('ordem de passagem'!D23="","",'ordem de passagem'!D23)</f>
        <v/>
      </c>
      <c r="D26" s="450" t="str">
        <f>IF('ordem de passagem'!F23="","",'ordem de passagem'!F23)</f>
        <v/>
      </c>
      <c r="E26" s="450" t="str">
        <f>IF('ordem de passagem'!G23="","",'ordem de passagem'!G23)</f>
        <v/>
      </c>
      <c r="F26" s="316"/>
      <c r="G26" s="386"/>
      <c r="H26" s="316"/>
      <c r="I26" s="317"/>
      <c r="J26" s="316"/>
      <c r="K26" s="317"/>
      <c r="L26" s="316"/>
      <c r="M26" s="317"/>
      <c r="N26" s="316"/>
      <c r="O26" s="317"/>
      <c r="P26" s="316"/>
      <c r="Q26" s="316"/>
      <c r="R26" s="260"/>
      <c r="S26" s="260"/>
      <c r="T26" s="260"/>
      <c r="U26" s="310"/>
      <c r="V26" s="310"/>
      <c r="W26" s="266"/>
      <c r="X26" s="266">
        <f t="shared" si="10"/>
        <v>0</v>
      </c>
      <c r="Y26" s="266" t="str">
        <f t="shared" si="1"/>
        <v/>
      </c>
      <c r="Z26" s="284">
        <f t="shared" si="2"/>
        <v>0</v>
      </c>
      <c r="AA26" s="284">
        <f t="shared" si="3"/>
        <v>0</v>
      </c>
      <c r="AB26" s="284">
        <f t="shared" si="4"/>
        <v>0</v>
      </c>
      <c r="AC26" s="284"/>
      <c r="AD26" s="284">
        <f t="shared" si="12"/>
        <v>0</v>
      </c>
      <c r="AE26" s="284">
        <f t="shared" si="6"/>
        <v>0</v>
      </c>
      <c r="AF26" s="284">
        <f t="shared" si="7"/>
        <v>0</v>
      </c>
      <c r="AG26" s="284">
        <f t="shared" si="11"/>
        <v>0</v>
      </c>
      <c r="AH26" s="309">
        <f t="shared" si="8"/>
        <v>0</v>
      </c>
      <c r="AI26" s="237">
        <f t="shared" si="9"/>
        <v>1</v>
      </c>
    </row>
    <row r="27" spans="1:37" s="238" customFormat="1" ht="21" customHeight="1" x14ac:dyDescent="0.25">
      <c r="A27" s="450" t="str">
        <f>IF('ordem de passagem'!B24="","",'ordem de passagem'!B24)</f>
        <v/>
      </c>
      <c r="B27" s="451" t="str">
        <f>IF('ordem de passagem'!C24="","",'ordem de passagem'!C24)</f>
        <v/>
      </c>
      <c r="C27" s="451" t="str">
        <f>IF('ordem de passagem'!D24="","",'ordem de passagem'!D24)</f>
        <v/>
      </c>
      <c r="D27" s="450" t="str">
        <f>IF('ordem de passagem'!F24="","",'ordem de passagem'!F24)</f>
        <v/>
      </c>
      <c r="E27" s="450" t="str">
        <f>IF('ordem de passagem'!G24="","",'ordem de passagem'!G24)</f>
        <v/>
      </c>
      <c r="F27" s="316"/>
      <c r="G27" s="386"/>
      <c r="H27" s="316"/>
      <c r="I27" s="317"/>
      <c r="J27" s="316"/>
      <c r="K27" s="317"/>
      <c r="L27" s="316"/>
      <c r="M27" s="317"/>
      <c r="N27" s="316"/>
      <c r="O27" s="317"/>
      <c r="P27" s="316"/>
      <c r="Q27" s="316"/>
      <c r="R27" s="260"/>
      <c r="S27" s="260"/>
      <c r="T27" s="260"/>
      <c r="U27" s="310"/>
      <c r="V27" s="310"/>
      <c r="W27" s="266"/>
      <c r="X27" s="266">
        <f t="shared" si="10"/>
        <v>0</v>
      </c>
      <c r="Y27" s="266" t="str">
        <f t="shared" si="1"/>
        <v/>
      </c>
      <c r="Z27" s="284">
        <f t="shared" si="2"/>
        <v>0</v>
      </c>
      <c r="AA27" s="284">
        <f t="shared" si="3"/>
        <v>0</v>
      </c>
      <c r="AB27" s="284">
        <f t="shared" si="4"/>
        <v>0</v>
      </c>
      <c r="AC27" s="284"/>
      <c r="AD27" s="284">
        <f t="shared" si="12"/>
        <v>0</v>
      </c>
      <c r="AE27" s="284">
        <f t="shared" si="6"/>
        <v>0</v>
      </c>
      <c r="AF27" s="284">
        <f t="shared" si="7"/>
        <v>0</v>
      </c>
      <c r="AG27" s="284">
        <f t="shared" si="11"/>
        <v>0</v>
      </c>
      <c r="AH27" s="309">
        <f t="shared" si="8"/>
        <v>0</v>
      </c>
      <c r="AI27" s="237">
        <f t="shared" si="9"/>
        <v>1</v>
      </c>
    </row>
    <row r="28" spans="1:37" s="238" customFormat="1" ht="21" customHeight="1" x14ac:dyDescent="0.25">
      <c r="A28" s="450" t="str">
        <f>IF('ordem de passagem'!B25="","",'ordem de passagem'!B25)</f>
        <v/>
      </c>
      <c r="B28" s="451" t="str">
        <f>IF('ordem de passagem'!C25="","",'ordem de passagem'!C25)</f>
        <v/>
      </c>
      <c r="C28" s="451" t="str">
        <f>IF('ordem de passagem'!D25="","",'ordem de passagem'!D25)</f>
        <v/>
      </c>
      <c r="D28" s="450" t="str">
        <f>IF('ordem de passagem'!F25="","",'ordem de passagem'!F25)</f>
        <v/>
      </c>
      <c r="E28" s="450" t="str">
        <f>IF('ordem de passagem'!G25="","",'ordem de passagem'!G25)</f>
        <v/>
      </c>
      <c r="F28" s="316"/>
      <c r="G28" s="386"/>
      <c r="H28" s="316"/>
      <c r="I28" s="317"/>
      <c r="J28" s="316"/>
      <c r="K28" s="317"/>
      <c r="L28" s="316"/>
      <c r="M28" s="317"/>
      <c r="N28" s="316"/>
      <c r="O28" s="317"/>
      <c r="P28" s="316"/>
      <c r="Q28" s="316"/>
      <c r="R28" s="260"/>
      <c r="S28" s="260"/>
      <c r="T28" s="260"/>
      <c r="U28" s="310"/>
      <c r="V28" s="310"/>
      <c r="W28" s="266"/>
      <c r="X28" s="266">
        <f t="shared" si="10"/>
        <v>0</v>
      </c>
      <c r="Y28" s="266" t="str">
        <f t="shared" si="1"/>
        <v/>
      </c>
      <c r="Z28" s="284">
        <f t="shared" si="2"/>
        <v>0</v>
      </c>
      <c r="AA28" s="284">
        <f t="shared" si="3"/>
        <v>0</v>
      </c>
      <c r="AB28" s="284">
        <f t="shared" si="4"/>
        <v>0</v>
      </c>
      <c r="AC28" s="284"/>
      <c r="AD28" s="284">
        <f t="shared" si="12"/>
        <v>0</v>
      </c>
      <c r="AE28" s="284">
        <f t="shared" si="6"/>
        <v>0</v>
      </c>
      <c r="AF28" s="284">
        <f t="shared" si="7"/>
        <v>0</v>
      </c>
      <c r="AG28" s="284">
        <f t="shared" si="11"/>
        <v>0</v>
      </c>
      <c r="AH28" s="309">
        <f t="shared" si="8"/>
        <v>0</v>
      </c>
      <c r="AI28" s="237">
        <f t="shared" si="9"/>
        <v>1</v>
      </c>
    </row>
    <row r="29" spans="1:37" s="238" customFormat="1" ht="21" customHeight="1" x14ac:dyDescent="0.25">
      <c r="A29" s="450" t="str">
        <f>IF('ordem de passagem'!B26="","",'ordem de passagem'!B26)</f>
        <v/>
      </c>
      <c r="B29" s="451" t="str">
        <f>IF('ordem de passagem'!C26="","",'ordem de passagem'!C26)</f>
        <v/>
      </c>
      <c r="C29" s="451" t="str">
        <f>IF('ordem de passagem'!D26="","",'ordem de passagem'!D26)</f>
        <v/>
      </c>
      <c r="D29" s="450" t="str">
        <f>IF('ordem de passagem'!F26="","",'ordem de passagem'!F26)</f>
        <v/>
      </c>
      <c r="E29" s="450" t="str">
        <f>IF('ordem de passagem'!G26="","",'ordem de passagem'!G26)</f>
        <v/>
      </c>
      <c r="F29" s="316"/>
      <c r="G29" s="386"/>
      <c r="H29" s="316"/>
      <c r="I29" s="317"/>
      <c r="J29" s="316"/>
      <c r="K29" s="317"/>
      <c r="L29" s="316"/>
      <c r="M29" s="317"/>
      <c r="N29" s="316"/>
      <c r="O29" s="317"/>
      <c r="P29" s="316"/>
      <c r="Q29" s="316"/>
      <c r="R29" s="260"/>
      <c r="S29" s="260"/>
      <c r="T29" s="260"/>
      <c r="U29" s="310"/>
      <c r="V29" s="310"/>
      <c r="W29" s="266"/>
      <c r="X29" s="266">
        <f t="shared" si="10"/>
        <v>0</v>
      </c>
      <c r="Y29" s="266" t="str">
        <f t="shared" si="1"/>
        <v/>
      </c>
      <c r="Z29" s="284">
        <f t="shared" si="2"/>
        <v>0</v>
      </c>
      <c r="AA29" s="284">
        <f t="shared" si="3"/>
        <v>0</v>
      </c>
      <c r="AB29" s="284">
        <f t="shared" si="4"/>
        <v>0</v>
      </c>
      <c r="AC29" s="284"/>
      <c r="AD29" s="284">
        <f t="shared" si="12"/>
        <v>0</v>
      </c>
      <c r="AE29" s="284">
        <f t="shared" si="6"/>
        <v>0</v>
      </c>
      <c r="AF29" s="284">
        <f t="shared" si="7"/>
        <v>0</v>
      </c>
      <c r="AG29" s="284">
        <f t="shared" si="11"/>
        <v>0</v>
      </c>
      <c r="AH29" s="309">
        <f t="shared" si="8"/>
        <v>0</v>
      </c>
      <c r="AI29" s="237">
        <f t="shared" si="9"/>
        <v>1</v>
      </c>
      <c r="AK29" s="276"/>
    </row>
    <row r="30" spans="1:37" s="238" customFormat="1" ht="21" customHeight="1" x14ac:dyDescent="0.25">
      <c r="A30" s="450" t="str">
        <f>IF('ordem de passagem'!B27="","",'ordem de passagem'!B27)</f>
        <v/>
      </c>
      <c r="B30" s="451" t="str">
        <f>IF('ordem de passagem'!C27="","",'ordem de passagem'!C27)</f>
        <v/>
      </c>
      <c r="C30" s="451" t="str">
        <f>IF('ordem de passagem'!D27="","",'ordem de passagem'!D27)</f>
        <v/>
      </c>
      <c r="D30" s="450" t="str">
        <f>IF('ordem de passagem'!F27="","",'ordem de passagem'!F27)</f>
        <v/>
      </c>
      <c r="E30" s="450" t="str">
        <f>IF('ordem de passagem'!G27="","",'ordem de passagem'!G27)</f>
        <v/>
      </c>
      <c r="F30" s="316"/>
      <c r="G30" s="386"/>
      <c r="H30" s="316"/>
      <c r="I30" s="317"/>
      <c r="J30" s="316"/>
      <c r="K30" s="317"/>
      <c r="L30" s="316"/>
      <c r="M30" s="317"/>
      <c r="N30" s="316"/>
      <c r="O30" s="317"/>
      <c r="P30" s="316"/>
      <c r="Q30" s="316"/>
      <c r="R30" s="260"/>
      <c r="S30" s="260"/>
      <c r="T30" s="260"/>
      <c r="U30" s="310"/>
      <c r="V30" s="310"/>
      <c r="W30" s="266"/>
      <c r="X30" s="266">
        <f t="shared" si="10"/>
        <v>0</v>
      </c>
      <c r="Y30" s="266" t="str">
        <f t="shared" si="1"/>
        <v/>
      </c>
      <c r="Z30" s="284">
        <f t="shared" si="2"/>
        <v>0</v>
      </c>
      <c r="AA30" s="284">
        <f t="shared" si="3"/>
        <v>0</v>
      </c>
      <c r="AB30" s="284">
        <f t="shared" si="4"/>
        <v>0</v>
      </c>
      <c r="AC30" s="284"/>
      <c r="AD30" s="284">
        <f t="shared" si="12"/>
        <v>0</v>
      </c>
      <c r="AE30" s="284">
        <f t="shared" si="6"/>
        <v>0</v>
      </c>
      <c r="AF30" s="284">
        <f t="shared" si="7"/>
        <v>0</v>
      </c>
      <c r="AG30" s="284">
        <f t="shared" si="11"/>
        <v>0</v>
      </c>
      <c r="AH30" s="309">
        <f t="shared" si="8"/>
        <v>0</v>
      </c>
      <c r="AI30" s="237">
        <f t="shared" si="9"/>
        <v>1</v>
      </c>
      <c r="AK30" s="276"/>
    </row>
    <row r="31" spans="1:37" s="238" customFormat="1" ht="21" customHeight="1" x14ac:dyDescent="0.25">
      <c r="A31" s="450" t="str">
        <f>IF('ordem de passagem'!B28="","",'ordem de passagem'!B28)</f>
        <v/>
      </c>
      <c r="B31" s="451" t="str">
        <f>IF('ordem de passagem'!C28="","",'ordem de passagem'!C28)</f>
        <v/>
      </c>
      <c r="C31" s="451" t="str">
        <f>IF('ordem de passagem'!D28="","",'ordem de passagem'!D28)</f>
        <v/>
      </c>
      <c r="D31" s="450" t="str">
        <f>IF('ordem de passagem'!F28="","",'ordem de passagem'!F28)</f>
        <v/>
      </c>
      <c r="E31" s="450" t="str">
        <f>IF('ordem de passagem'!G28="","",'ordem de passagem'!G28)</f>
        <v/>
      </c>
      <c r="F31" s="316"/>
      <c r="G31" s="386"/>
      <c r="H31" s="316"/>
      <c r="I31" s="317"/>
      <c r="J31" s="316"/>
      <c r="K31" s="317"/>
      <c r="L31" s="316"/>
      <c r="M31" s="317"/>
      <c r="N31" s="316"/>
      <c r="O31" s="317"/>
      <c r="P31" s="316"/>
      <c r="Q31" s="316"/>
      <c r="R31" s="260"/>
      <c r="S31" s="260"/>
      <c r="T31" s="260"/>
      <c r="U31" s="310"/>
      <c r="V31" s="310"/>
      <c r="W31" s="266"/>
      <c r="X31" s="266">
        <f t="shared" si="10"/>
        <v>0</v>
      </c>
      <c r="Y31" s="266" t="str">
        <f t="shared" si="1"/>
        <v/>
      </c>
      <c r="Z31" s="284">
        <f t="shared" si="2"/>
        <v>0</v>
      </c>
      <c r="AA31" s="284">
        <f t="shared" si="3"/>
        <v>0</v>
      </c>
      <c r="AB31" s="284">
        <f t="shared" si="4"/>
        <v>0</v>
      </c>
      <c r="AC31" s="284"/>
      <c r="AD31" s="284">
        <f t="shared" si="12"/>
        <v>0</v>
      </c>
      <c r="AE31" s="284">
        <f t="shared" si="6"/>
        <v>0</v>
      </c>
      <c r="AF31" s="284">
        <f t="shared" si="7"/>
        <v>0</v>
      </c>
      <c r="AG31" s="284">
        <f t="shared" si="11"/>
        <v>0</v>
      </c>
      <c r="AH31" s="309">
        <f t="shared" si="8"/>
        <v>0</v>
      </c>
      <c r="AI31" s="237">
        <f t="shared" si="9"/>
        <v>1</v>
      </c>
      <c r="AK31" s="276"/>
    </row>
    <row r="32" spans="1:37" s="238" customFormat="1" ht="21" customHeight="1" x14ac:dyDescent="0.25">
      <c r="A32" s="450" t="str">
        <f>IF('ordem de passagem'!B29="","",'ordem de passagem'!B29)</f>
        <v/>
      </c>
      <c r="B32" s="451" t="str">
        <f>IF('ordem de passagem'!C29="","",'ordem de passagem'!C29)</f>
        <v/>
      </c>
      <c r="C32" s="451" t="str">
        <f>IF('ordem de passagem'!D29="","",'ordem de passagem'!D29)</f>
        <v/>
      </c>
      <c r="D32" s="450" t="str">
        <f>IF('ordem de passagem'!F29="","",'ordem de passagem'!F29)</f>
        <v/>
      </c>
      <c r="E32" s="450" t="str">
        <f>IF('ordem de passagem'!G29="","",'ordem de passagem'!G29)</f>
        <v/>
      </c>
      <c r="F32" s="316"/>
      <c r="G32" s="386"/>
      <c r="H32" s="316"/>
      <c r="I32" s="317"/>
      <c r="J32" s="316"/>
      <c r="K32" s="317"/>
      <c r="L32" s="316"/>
      <c r="M32" s="317"/>
      <c r="N32" s="316"/>
      <c r="O32" s="317"/>
      <c r="P32" s="316"/>
      <c r="Q32" s="316"/>
      <c r="R32" s="260"/>
      <c r="S32" s="260"/>
      <c r="T32" s="260"/>
      <c r="U32" s="310"/>
      <c r="V32" s="310"/>
      <c r="W32" s="266"/>
      <c r="X32" s="266">
        <f t="shared" si="10"/>
        <v>0</v>
      </c>
      <c r="Y32" s="266" t="str">
        <f t="shared" si="1"/>
        <v/>
      </c>
      <c r="Z32" s="284">
        <f t="shared" si="2"/>
        <v>0</v>
      </c>
      <c r="AA32" s="284">
        <f t="shared" si="3"/>
        <v>0</v>
      </c>
      <c r="AB32" s="284">
        <f t="shared" si="4"/>
        <v>0</v>
      </c>
      <c r="AC32" s="284"/>
      <c r="AD32" s="284">
        <f t="shared" si="12"/>
        <v>0</v>
      </c>
      <c r="AE32" s="284">
        <f t="shared" si="6"/>
        <v>0</v>
      </c>
      <c r="AF32" s="284">
        <f t="shared" si="7"/>
        <v>0</v>
      </c>
      <c r="AG32" s="284">
        <f t="shared" si="11"/>
        <v>0</v>
      </c>
      <c r="AH32" s="309">
        <f t="shared" si="8"/>
        <v>0</v>
      </c>
      <c r="AI32" s="237">
        <f t="shared" si="9"/>
        <v>1</v>
      </c>
      <c r="AK32" s="276"/>
    </row>
    <row r="33" spans="1:37" s="238" customFormat="1" ht="21" customHeight="1" x14ac:dyDescent="0.25">
      <c r="A33" s="450" t="str">
        <f>IF('ordem de passagem'!B30="","",'ordem de passagem'!B30)</f>
        <v/>
      </c>
      <c r="B33" s="451" t="str">
        <f>IF('ordem de passagem'!C30="","",'ordem de passagem'!C30)</f>
        <v/>
      </c>
      <c r="C33" s="451" t="str">
        <f>IF('ordem de passagem'!D30="","",'ordem de passagem'!D30)</f>
        <v/>
      </c>
      <c r="D33" s="450" t="str">
        <f>IF('ordem de passagem'!F30="","",'ordem de passagem'!F30)</f>
        <v/>
      </c>
      <c r="E33" s="450" t="str">
        <f>IF('ordem de passagem'!G30="","",'ordem de passagem'!G30)</f>
        <v/>
      </c>
      <c r="F33" s="316"/>
      <c r="G33" s="386"/>
      <c r="H33" s="316"/>
      <c r="I33" s="317"/>
      <c r="J33" s="316"/>
      <c r="K33" s="317"/>
      <c r="L33" s="316"/>
      <c r="M33" s="317"/>
      <c r="N33" s="316"/>
      <c r="O33" s="317"/>
      <c r="P33" s="316"/>
      <c r="Q33" s="316"/>
      <c r="R33" s="260"/>
      <c r="S33" s="260"/>
      <c r="T33" s="260"/>
      <c r="U33" s="310"/>
      <c r="V33" s="310"/>
      <c r="W33" s="266"/>
      <c r="X33" s="266">
        <f t="shared" si="10"/>
        <v>0</v>
      </c>
      <c r="Y33" s="266" t="str">
        <f t="shared" si="1"/>
        <v/>
      </c>
      <c r="Z33" s="284">
        <f t="shared" si="2"/>
        <v>0</v>
      </c>
      <c r="AA33" s="284">
        <f t="shared" si="3"/>
        <v>0</v>
      </c>
      <c r="AB33" s="284">
        <f t="shared" si="4"/>
        <v>0</v>
      </c>
      <c r="AC33" s="284"/>
      <c r="AD33" s="284">
        <f t="shared" si="12"/>
        <v>0</v>
      </c>
      <c r="AE33" s="284">
        <f t="shared" si="6"/>
        <v>0</v>
      </c>
      <c r="AF33" s="284">
        <f t="shared" si="7"/>
        <v>0</v>
      </c>
      <c r="AG33" s="284">
        <f t="shared" si="11"/>
        <v>0</v>
      </c>
      <c r="AH33" s="309">
        <f t="shared" si="8"/>
        <v>0</v>
      </c>
      <c r="AI33" s="237">
        <f t="shared" si="9"/>
        <v>1</v>
      </c>
      <c r="AK33" s="276"/>
    </row>
    <row r="34" spans="1:37" s="238" customFormat="1" ht="21" customHeight="1" x14ac:dyDescent="0.25">
      <c r="A34" s="450" t="str">
        <f>IF('ordem de passagem'!B31="","",'ordem de passagem'!B31)</f>
        <v/>
      </c>
      <c r="B34" s="451" t="str">
        <f>IF('ordem de passagem'!C31="","",'ordem de passagem'!C31)</f>
        <v/>
      </c>
      <c r="C34" s="451" t="str">
        <f>IF('ordem de passagem'!D31="","",'ordem de passagem'!D31)</f>
        <v/>
      </c>
      <c r="D34" s="450" t="str">
        <f>IF('ordem de passagem'!F31="","",'ordem de passagem'!F31)</f>
        <v/>
      </c>
      <c r="E34" s="450" t="str">
        <f>IF('ordem de passagem'!G31="","",'ordem de passagem'!G31)</f>
        <v/>
      </c>
      <c r="F34" s="316"/>
      <c r="G34" s="386"/>
      <c r="H34" s="316"/>
      <c r="I34" s="317"/>
      <c r="J34" s="316"/>
      <c r="K34" s="317"/>
      <c r="L34" s="316"/>
      <c r="M34" s="317"/>
      <c r="N34" s="316"/>
      <c r="O34" s="317"/>
      <c r="P34" s="316"/>
      <c r="Q34" s="316"/>
      <c r="R34" s="260"/>
      <c r="S34" s="260"/>
      <c r="T34" s="260"/>
      <c r="U34" s="310"/>
      <c r="V34" s="310"/>
      <c r="W34" s="266"/>
      <c r="X34" s="266">
        <f t="shared" si="10"/>
        <v>0</v>
      </c>
      <c r="Y34" s="266" t="str">
        <f t="shared" si="1"/>
        <v/>
      </c>
      <c r="Z34" s="284">
        <f t="shared" si="2"/>
        <v>0</v>
      </c>
      <c r="AA34" s="284">
        <f t="shared" si="3"/>
        <v>0</v>
      </c>
      <c r="AB34" s="284">
        <f t="shared" si="4"/>
        <v>0</v>
      </c>
      <c r="AC34" s="284"/>
      <c r="AD34" s="284">
        <f t="shared" si="12"/>
        <v>0</v>
      </c>
      <c r="AE34" s="284">
        <f t="shared" si="6"/>
        <v>0</v>
      </c>
      <c r="AF34" s="284">
        <f t="shared" si="7"/>
        <v>0</v>
      </c>
      <c r="AG34" s="284">
        <f t="shared" si="11"/>
        <v>0</v>
      </c>
      <c r="AH34" s="309">
        <f t="shared" si="8"/>
        <v>0</v>
      </c>
      <c r="AI34" s="237">
        <f t="shared" si="9"/>
        <v>1</v>
      </c>
      <c r="AK34" s="276"/>
    </row>
    <row r="35" spans="1:37" s="238" customFormat="1" ht="27" x14ac:dyDescent="0.25">
      <c r="A35" s="450" t="str">
        <f>IF('ordem de passagem'!B32="","",'ordem de passagem'!B32)</f>
        <v/>
      </c>
      <c r="B35" s="451" t="str">
        <f>IF('ordem de passagem'!C32="","",'ordem de passagem'!C32)</f>
        <v/>
      </c>
      <c r="C35" s="451" t="str">
        <f>IF('ordem de passagem'!D32="","",'ordem de passagem'!D32)</f>
        <v/>
      </c>
      <c r="D35" s="450" t="str">
        <f>IF('ordem de passagem'!F32="","",'ordem de passagem'!F32)</f>
        <v/>
      </c>
      <c r="E35" s="450" t="str">
        <f>IF('ordem de passagem'!G32="","",'ordem de passagem'!G32)</f>
        <v/>
      </c>
      <c r="F35" s="316"/>
      <c r="G35" s="386"/>
      <c r="H35" s="316"/>
      <c r="I35" s="317"/>
      <c r="J35" s="316"/>
      <c r="K35" s="317"/>
      <c r="L35" s="316"/>
      <c r="M35" s="317"/>
      <c r="N35" s="316"/>
      <c r="O35" s="317"/>
      <c r="P35" s="316"/>
      <c r="Q35" s="316"/>
      <c r="R35" s="260"/>
      <c r="S35" s="260"/>
      <c r="T35" s="260"/>
      <c r="U35" s="310"/>
      <c r="V35" s="310"/>
      <c r="W35" s="266"/>
      <c r="X35" s="266">
        <f t="shared" si="10"/>
        <v>0</v>
      </c>
      <c r="Y35" s="266" t="str">
        <f t="shared" si="1"/>
        <v/>
      </c>
      <c r="Z35" s="284">
        <f t="shared" si="2"/>
        <v>0</v>
      </c>
      <c r="AA35" s="284">
        <f t="shared" si="3"/>
        <v>0</v>
      </c>
      <c r="AB35" s="284">
        <f t="shared" si="4"/>
        <v>0</v>
      </c>
      <c r="AC35" s="284"/>
      <c r="AD35" s="284">
        <f t="shared" si="12"/>
        <v>0</v>
      </c>
      <c r="AE35" s="284">
        <f t="shared" si="6"/>
        <v>0</v>
      </c>
      <c r="AF35" s="284">
        <f t="shared" si="7"/>
        <v>0</v>
      </c>
      <c r="AG35" s="284">
        <f t="shared" si="11"/>
        <v>0</v>
      </c>
      <c r="AH35" s="309">
        <f t="shared" si="8"/>
        <v>0</v>
      </c>
      <c r="AI35" s="237">
        <f t="shared" si="9"/>
        <v>1</v>
      </c>
      <c r="AK35" s="276"/>
    </row>
    <row r="36" spans="1:37" s="238" customFormat="1" ht="27" x14ac:dyDescent="0.25">
      <c r="A36" s="450" t="str">
        <f>IF('ordem de passagem'!B33="","",'ordem de passagem'!B33)</f>
        <v/>
      </c>
      <c r="B36" s="451" t="str">
        <f>IF('ordem de passagem'!C33="","",'ordem de passagem'!C33)</f>
        <v/>
      </c>
      <c r="C36" s="451" t="str">
        <f>IF('ordem de passagem'!D33="","",'ordem de passagem'!D33)</f>
        <v/>
      </c>
      <c r="D36" s="450" t="str">
        <f>IF('ordem de passagem'!F33="","",'ordem de passagem'!F33)</f>
        <v/>
      </c>
      <c r="E36" s="450" t="str">
        <f>IF('ordem de passagem'!G33="","",'ordem de passagem'!G33)</f>
        <v/>
      </c>
      <c r="F36" s="316"/>
      <c r="G36" s="386"/>
      <c r="H36" s="316"/>
      <c r="I36" s="317"/>
      <c r="J36" s="316"/>
      <c r="K36" s="317"/>
      <c r="L36" s="316"/>
      <c r="M36" s="317"/>
      <c r="N36" s="316"/>
      <c r="O36" s="317"/>
      <c r="P36" s="316"/>
      <c r="Q36" s="316"/>
      <c r="R36" s="260"/>
      <c r="S36" s="260"/>
      <c r="T36" s="260"/>
      <c r="U36" s="310"/>
      <c r="V36" s="310"/>
      <c r="W36" s="266"/>
      <c r="X36" s="266">
        <f t="shared" si="10"/>
        <v>0</v>
      </c>
      <c r="Y36" s="266" t="str">
        <f t="shared" si="1"/>
        <v/>
      </c>
      <c r="Z36" s="284">
        <f t="shared" si="2"/>
        <v>0</v>
      </c>
      <c r="AA36" s="284">
        <f t="shared" si="3"/>
        <v>0</v>
      </c>
      <c r="AB36" s="284">
        <f t="shared" si="4"/>
        <v>0</v>
      </c>
      <c r="AC36" s="284"/>
      <c r="AD36" s="284">
        <f t="shared" si="12"/>
        <v>0</v>
      </c>
      <c r="AE36" s="284">
        <f t="shared" si="6"/>
        <v>0</v>
      </c>
      <c r="AF36" s="284">
        <f t="shared" si="7"/>
        <v>0</v>
      </c>
      <c r="AG36" s="284">
        <f t="shared" si="11"/>
        <v>0</v>
      </c>
      <c r="AH36" s="309">
        <f t="shared" si="8"/>
        <v>0</v>
      </c>
      <c r="AI36" s="237">
        <f t="shared" si="9"/>
        <v>1</v>
      </c>
      <c r="AK36" s="276"/>
    </row>
    <row r="37" spans="1:37" s="238" customFormat="1" ht="27" x14ac:dyDescent="0.25">
      <c r="A37" s="450" t="str">
        <f>IF('ordem de passagem'!B34="","",'ordem de passagem'!B34)</f>
        <v/>
      </c>
      <c r="B37" s="451" t="str">
        <f>IF('ordem de passagem'!C34="","",'ordem de passagem'!C34)</f>
        <v/>
      </c>
      <c r="C37" s="451" t="str">
        <f>IF('ordem de passagem'!D34="","",'ordem de passagem'!D34)</f>
        <v/>
      </c>
      <c r="D37" s="450" t="str">
        <f>IF('ordem de passagem'!F34="","",'ordem de passagem'!F34)</f>
        <v/>
      </c>
      <c r="E37" s="450" t="str">
        <f>IF('ordem de passagem'!G34="","",'ordem de passagem'!G34)</f>
        <v/>
      </c>
      <c r="F37" s="316"/>
      <c r="G37" s="386"/>
      <c r="H37" s="316"/>
      <c r="I37" s="317"/>
      <c r="J37" s="316"/>
      <c r="K37" s="317"/>
      <c r="L37" s="316"/>
      <c r="M37" s="317"/>
      <c r="N37" s="316"/>
      <c r="O37" s="317"/>
      <c r="P37" s="316"/>
      <c r="Q37" s="316"/>
      <c r="R37" s="260"/>
      <c r="S37" s="260"/>
      <c r="T37" s="260"/>
      <c r="U37" s="310"/>
      <c r="V37" s="310"/>
      <c r="W37" s="266"/>
      <c r="X37" s="266">
        <f t="shared" si="10"/>
        <v>0</v>
      </c>
      <c r="Y37" s="266" t="str">
        <f t="shared" si="1"/>
        <v/>
      </c>
      <c r="Z37" s="284">
        <f t="shared" si="2"/>
        <v>0</v>
      </c>
      <c r="AA37" s="284">
        <f t="shared" si="3"/>
        <v>0</v>
      </c>
      <c r="AB37" s="284">
        <f t="shared" si="4"/>
        <v>0</v>
      </c>
      <c r="AC37" s="284"/>
      <c r="AD37" s="284">
        <f t="shared" si="12"/>
        <v>0</v>
      </c>
      <c r="AE37" s="284">
        <f t="shared" si="6"/>
        <v>0</v>
      </c>
      <c r="AF37" s="284">
        <f t="shared" si="7"/>
        <v>0</v>
      </c>
      <c r="AG37" s="284">
        <f t="shared" si="11"/>
        <v>0</v>
      </c>
      <c r="AH37" s="309">
        <f t="shared" si="8"/>
        <v>0</v>
      </c>
      <c r="AI37" s="237">
        <f t="shared" si="9"/>
        <v>1</v>
      </c>
      <c r="AK37" s="276"/>
    </row>
    <row r="38" spans="1:37" s="238" customFormat="1" ht="27" x14ac:dyDescent="0.25">
      <c r="A38" s="450" t="str">
        <f>IF('ordem de passagem'!B35="","",'ordem de passagem'!B35)</f>
        <v/>
      </c>
      <c r="B38" s="451" t="str">
        <f>IF('ordem de passagem'!C35="","",'ordem de passagem'!C35)</f>
        <v/>
      </c>
      <c r="C38" s="451" t="str">
        <f>IF('ordem de passagem'!D35="","",'ordem de passagem'!D35)</f>
        <v/>
      </c>
      <c r="D38" s="450" t="str">
        <f>IF('ordem de passagem'!F35="","",'ordem de passagem'!F35)</f>
        <v/>
      </c>
      <c r="E38" s="450" t="str">
        <f>IF('ordem de passagem'!G35="","",'ordem de passagem'!G35)</f>
        <v/>
      </c>
      <c r="F38" s="316"/>
      <c r="G38" s="386"/>
      <c r="H38" s="316"/>
      <c r="I38" s="317"/>
      <c r="J38" s="316"/>
      <c r="K38" s="317"/>
      <c r="L38" s="316"/>
      <c r="M38" s="317"/>
      <c r="N38" s="316"/>
      <c r="O38" s="317"/>
      <c r="P38" s="316"/>
      <c r="Q38" s="316"/>
      <c r="R38" s="260"/>
      <c r="S38" s="260"/>
      <c r="T38" s="260"/>
      <c r="U38" s="310"/>
      <c r="V38" s="310"/>
      <c r="W38" s="266"/>
      <c r="X38" s="266">
        <f t="shared" si="10"/>
        <v>0</v>
      </c>
      <c r="Y38" s="266" t="str">
        <f t="shared" si="1"/>
        <v/>
      </c>
      <c r="Z38" s="284">
        <f t="shared" si="2"/>
        <v>0</v>
      </c>
      <c r="AA38" s="284">
        <f t="shared" si="3"/>
        <v>0</v>
      </c>
      <c r="AB38" s="284">
        <f t="shared" si="4"/>
        <v>0</v>
      </c>
      <c r="AC38" s="284"/>
      <c r="AD38" s="284">
        <f t="shared" si="12"/>
        <v>0</v>
      </c>
      <c r="AE38" s="284">
        <f t="shared" si="6"/>
        <v>0</v>
      </c>
      <c r="AF38" s="284">
        <f t="shared" si="7"/>
        <v>0</v>
      </c>
      <c r="AG38" s="284">
        <f t="shared" si="11"/>
        <v>0</v>
      </c>
      <c r="AH38" s="309">
        <f t="shared" si="8"/>
        <v>0</v>
      </c>
      <c r="AI38" s="237">
        <f t="shared" si="9"/>
        <v>1</v>
      </c>
      <c r="AK38" s="276"/>
    </row>
    <row r="39" spans="1:37" s="238" customFormat="1" ht="27" x14ac:dyDescent="0.25">
      <c r="A39" s="450" t="str">
        <f>IF('ordem de passagem'!B36="","",'ordem de passagem'!B36)</f>
        <v/>
      </c>
      <c r="B39" s="451" t="str">
        <f>IF('ordem de passagem'!C36="","",'ordem de passagem'!C36)</f>
        <v/>
      </c>
      <c r="C39" s="451" t="str">
        <f>IF('ordem de passagem'!D36="","",'ordem de passagem'!D36)</f>
        <v/>
      </c>
      <c r="D39" s="450" t="str">
        <f>IF('ordem de passagem'!F36="","",'ordem de passagem'!F36)</f>
        <v/>
      </c>
      <c r="E39" s="450" t="str">
        <f>IF('ordem de passagem'!G36="","",'ordem de passagem'!G36)</f>
        <v/>
      </c>
      <c r="F39" s="316"/>
      <c r="G39" s="386"/>
      <c r="H39" s="316"/>
      <c r="I39" s="317"/>
      <c r="J39" s="316"/>
      <c r="K39" s="317"/>
      <c r="L39" s="316"/>
      <c r="M39" s="317"/>
      <c r="N39" s="316"/>
      <c r="O39" s="317"/>
      <c r="P39" s="316"/>
      <c r="Q39" s="316"/>
      <c r="R39" s="260"/>
      <c r="S39" s="260"/>
      <c r="T39" s="260"/>
      <c r="U39" s="310"/>
      <c r="V39" s="310"/>
      <c r="W39" s="266"/>
      <c r="X39" s="266">
        <f t="shared" si="10"/>
        <v>0</v>
      </c>
      <c r="Y39" s="266" t="str">
        <f t="shared" si="1"/>
        <v/>
      </c>
      <c r="Z39" s="284">
        <f t="shared" si="2"/>
        <v>0</v>
      </c>
      <c r="AA39" s="284">
        <f t="shared" si="3"/>
        <v>0</v>
      </c>
      <c r="AB39" s="284">
        <f t="shared" si="4"/>
        <v>0</v>
      </c>
      <c r="AC39" s="284"/>
      <c r="AD39" s="284">
        <f t="shared" si="12"/>
        <v>0</v>
      </c>
      <c r="AE39" s="284">
        <f t="shared" si="6"/>
        <v>0</v>
      </c>
      <c r="AF39" s="284">
        <f t="shared" si="7"/>
        <v>0</v>
      </c>
      <c r="AG39" s="284">
        <f t="shared" si="11"/>
        <v>0</v>
      </c>
      <c r="AH39" s="309">
        <f t="shared" si="8"/>
        <v>0</v>
      </c>
      <c r="AI39" s="237">
        <f t="shared" si="9"/>
        <v>1</v>
      </c>
      <c r="AK39" s="276"/>
    </row>
    <row r="40" spans="1:37" s="238" customFormat="1" ht="27" x14ac:dyDescent="0.25">
      <c r="A40" s="450" t="str">
        <f>IF('ordem de passagem'!B37="","",'ordem de passagem'!B37)</f>
        <v/>
      </c>
      <c r="B40" s="451" t="str">
        <f>IF('ordem de passagem'!C37="","",'ordem de passagem'!C37)</f>
        <v/>
      </c>
      <c r="C40" s="451" t="str">
        <f>IF('ordem de passagem'!D37="","",'ordem de passagem'!D37)</f>
        <v/>
      </c>
      <c r="D40" s="450" t="str">
        <f>IF('ordem de passagem'!F37="","",'ordem de passagem'!F37)</f>
        <v/>
      </c>
      <c r="E40" s="450" t="str">
        <f>IF('ordem de passagem'!G37="","",'ordem de passagem'!G37)</f>
        <v/>
      </c>
      <c r="F40" s="316"/>
      <c r="G40" s="386"/>
      <c r="H40" s="316"/>
      <c r="I40" s="317"/>
      <c r="J40" s="316"/>
      <c r="K40" s="317"/>
      <c r="L40" s="316"/>
      <c r="M40" s="317"/>
      <c r="N40" s="316"/>
      <c r="O40" s="317"/>
      <c r="P40" s="316"/>
      <c r="Q40" s="316"/>
      <c r="R40" s="260"/>
      <c r="S40" s="260"/>
      <c r="T40" s="260"/>
      <c r="U40" s="310"/>
      <c r="V40" s="310"/>
      <c r="W40" s="266"/>
      <c r="X40" s="266">
        <f t="shared" si="10"/>
        <v>0</v>
      </c>
      <c r="Y40" s="266" t="str">
        <f t="shared" si="1"/>
        <v/>
      </c>
      <c r="Z40" s="284">
        <f t="shared" si="2"/>
        <v>0</v>
      </c>
      <c r="AA40" s="284">
        <f t="shared" si="3"/>
        <v>0</v>
      </c>
      <c r="AB40" s="284">
        <f t="shared" si="4"/>
        <v>0</v>
      </c>
      <c r="AC40" s="284"/>
      <c r="AD40" s="284">
        <f t="shared" si="12"/>
        <v>0</v>
      </c>
      <c r="AE40" s="284">
        <f t="shared" si="6"/>
        <v>0</v>
      </c>
      <c r="AF40" s="284">
        <f t="shared" si="7"/>
        <v>0</v>
      </c>
      <c r="AG40" s="284">
        <f t="shared" si="11"/>
        <v>0</v>
      </c>
      <c r="AH40" s="309">
        <f t="shared" si="8"/>
        <v>0</v>
      </c>
      <c r="AI40" s="237">
        <f t="shared" si="9"/>
        <v>1</v>
      </c>
      <c r="AK40" s="276"/>
    </row>
    <row r="41" spans="1:37" s="238" customFormat="1" ht="27" x14ac:dyDescent="0.25">
      <c r="A41" s="450" t="str">
        <f>IF('ordem de passagem'!B38="","",'ordem de passagem'!B38)</f>
        <v/>
      </c>
      <c r="B41" s="451" t="str">
        <f>IF('ordem de passagem'!C38="","",'ordem de passagem'!C38)</f>
        <v/>
      </c>
      <c r="C41" s="451" t="str">
        <f>IF('ordem de passagem'!D38="","",'ordem de passagem'!D38)</f>
        <v/>
      </c>
      <c r="D41" s="450" t="str">
        <f>IF('ordem de passagem'!F38="","",'ordem de passagem'!F38)</f>
        <v/>
      </c>
      <c r="E41" s="450" t="str">
        <f>IF('ordem de passagem'!G38="","",'ordem de passagem'!G38)</f>
        <v/>
      </c>
      <c r="F41" s="316"/>
      <c r="G41" s="386"/>
      <c r="H41" s="316"/>
      <c r="I41" s="317"/>
      <c r="J41" s="316"/>
      <c r="K41" s="317"/>
      <c r="L41" s="316"/>
      <c r="M41" s="317"/>
      <c r="N41" s="316"/>
      <c r="O41" s="317"/>
      <c r="P41" s="316"/>
      <c r="Q41" s="316"/>
      <c r="R41" s="260"/>
      <c r="S41" s="260"/>
      <c r="T41" s="260"/>
      <c r="U41" s="310"/>
      <c r="V41" s="310"/>
      <c r="W41" s="266"/>
      <c r="X41" s="266">
        <f t="shared" si="10"/>
        <v>0</v>
      </c>
      <c r="Y41" s="266" t="str">
        <f t="shared" si="1"/>
        <v/>
      </c>
      <c r="Z41" s="284">
        <f t="shared" si="2"/>
        <v>0</v>
      </c>
      <c r="AA41" s="284">
        <f t="shared" si="3"/>
        <v>0</v>
      </c>
      <c r="AB41" s="284">
        <f t="shared" si="4"/>
        <v>0</v>
      </c>
      <c r="AC41" s="284"/>
      <c r="AD41" s="284">
        <f t="shared" si="12"/>
        <v>0</v>
      </c>
      <c r="AE41" s="284">
        <f t="shared" si="6"/>
        <v>0</v>
      </c>
      <c r="AF41" s="284">
        <f t="shared" si="7"/>
        <v>0</v>
      </c>
      <c r="AG41" s="284">
        <f t="shared" si="11"/>
        <v>0</v>
      </c>
      <c r="AH41" s="309">
        <f t="shared" si="8"/>
        <v>0</v>
      </c>
      <c r="AI41" s="237">
        <f t="shared" si="9"/>
        <v>1</v>
      </c>
      <c r="AK41" s="276"/>
    </row>
    <row r="42" spans="1:37" s="238" customFormat="1" ht="27" x14ac:dyDescent="0.25">
      <c r="A42" s="450" t="str">
        <f>IF('ordem de passagem'!B39="","",'ordem de passagem'!B39)</f>
        <v/>
      </c>
      <c r="B42" s="451" t="str">
        <f>IF('ordem de passagem'!C39="","",'ordem de passagem'!C39)</f>
        <v/>
      </c>
      <c r="C42" s="451" t="str">
        <f>IF('ordem de passagem'!D39="","",'ordem de passagem'!D39)</f>
        <v/>
      </c>
      <c r="D42" s="450" t="str">
        <f>IF('ordem de passagem'!F39="","",'ordem de passagem'!F39)</f>
        <v/>
      </c>
      <c r="E42" s="450" t="str">
        <f>IF('ordem de passagem'!G39="","",'ordem de passagem'!G39)</f>
        <v/>
      </c>
      <c r="F42" s="316"/>
      <c r="G42" s="386"/>
      <c r="H42" s="316"/>
      <c r="I42" s="317"/>
      <c r="J42" s="316"/>
      <c r="K42" s="317"/>
      <c r="L42" s="316"/>
      <c r="M42" s="317"/>
      <c r="N42" s="316"/>
      <c r="O42" s="317"/>
      <c r="P42" s="316"/>
      <c r="Q42" s="316"/>
      <c r="R42" s="260"/>
      <c r="S42" s="260"/>
      <c r="T42" s="260"/>
      <c r="U42" s="310"/>
      <c r="V42" s="310"/>
      <c r="W42" s="266"/>
      <c r="X42" s="266">
        <f t="shared" si="10"/>
        <v>0</v>
      </c>
      <c r="Y42" s="266" t="str">
        <f t="shared" si="1"/>
        <v/>
      </c>
      <c r="Z42" s="284">
        <f t="shared" si="2"/>
        <v>0</v>
      </c>
      <c r="AA42" s="284">
        <f t="shared" si="3"/>
        <v>0</v>
      </c>
      <c r="AB42" s="284">
        <f t="shared" si="4"/>
        <v>0</v>
      </c>
      <c r="AC42" s="284"/>
      <c r="AD42" s="284">
        <f t="shared" si="12"/>
        <v>0</v>
      </c>
      <c r="AE42" s="284">
        <f t="shared" si="6"/>
        <v>0</v>
      </c>
      <c r="AF42" s="284">
        <f t="shared" si="7"/>
        <v>0</v>
      </c>
      <c r="AG42" s="284">
        <f t="shared" si="11"/>
        <v>0</v>
      </c>
      <c r="AH42" s="309">
        <f t="shared" si="8"/>
        <v>0</v>
      </c>
      <c r="AI42" s="237">
        <f t="shared" si="9"/>
        <v>1</v>
      </c>
      <c r="AK42" s="276"/>
    </row>
    <row r="43" spans="1:37" s="238" customFormat="1" ht="27" x14ac:dyDescent="0.25">
      <c r="A43" s="450" t="str">
        <f>IF('ordem de passagem'!B40="","",'ordem de passagem'!B40)</f>
        <v/>
      </c>
      <c r="B43" s="451" t="str">
        <f>IF('ordem de passagem'!C40="","",'ordem de passagem'!C40)</f>
        <v/>
      </c>
      <c r="C43" s="451" t="str">
        <f>IF('ordem de passagem'!D40="","",'ordem de passagem'!D40)</f>
        <v/>
      </c>
      <c r="D43" s="450" t="str">
        <f>IF('ordem de passagem'!F40="","",'ordem de passagem'!F40)</f>
        <v/>
      </c>
      <c r="E43" s="450" t="str">
        <f>IF('ordem de passagem'!G40="","",'ordem de passagem'!G40)</f>
        <v/>
      </c>
      <c r="F43" s="316"/>
      <c r="G43" s="386"/>
      <c r="H43" s="316"/>
      <c r="I43" s="317"/>
      <c r="J43" s="316"/>
      <c r="K43" s="317"/>
      <c r="L43" s="316"/>
      <c r="M43" s="317"/>
      <c r="N43" s="316"/>
      <c r="O43" s="317"/>
      <c r="P43" s="316"/>
      <c r="Q43" s="316"/>
      <c r="R43" s="260"/>
      <c r="S43" s="260"/>
      <c r="T43" s="260"/>
      <c r="U43" s="310"/>
      <c r="V43" s="310"/>
      <c r="W43" s="266"/>
      <c r="X43" s="266">
        <f t="shared" si="10"/>
        <v>0</v>
      </c>
      <c r="Y43" s="266" t="str">
        <f t="shared" si="1"/>
        <v/>
      </c>
      <c r="Z43" s="284">
        <f t="shared" si="2"/>
        <v>0</v>
      </c>
      <c r="AA43" s="284">
        <f t="shared" si="3"/>
        <v>0</v>
      </c>
      <c r="AB43" s="284">
        <f t="shared" si="4"/>
        <v>0</v>
      </c>
      <c r="AC43" s="284"/>
      <c r="AD43" s="284">
        <f t="shared" si="12"/>
        <v>0</v>
      </c>
      <c r="AE43" s="284">
        <f t="shared" si="6"/>
        <v>0</v>
      </c>
      <c r="AF43" s="284">
        <f t="shared" si="7"/>
        <v>0</v>
      </c>
      <c r="AG43" s="284">
        <f t="shared" si="11"/>
        <v>0</v>
      </c>
      <c r="AH43" s="309">
        <f t="shared" si="8"/>
        <v>0</v>
      </c>
      <c r="AI43" s="237">
        <f t="shared" si="9"/>
        <v>1</v>
      </c>
      <c r="AK43" s="276"/>
    </row>
    <row r="44" spans="1:37" s="238" customFormat="1" ht="27" x14ac:dyDescent="0.25">
      <c r="A44" s="450" t="str">
        <f>IF('ordem de passagem'!B41="","",'ordem de passagem'!B41)</f>
        <v/>
      </c>
      <c r="B44" s="451" t="str">
        <f>IF('ordem de passagem'!C41="","",'ordem de passagem'!C41)</f>
        <v/>
      </c>
      <c r="C44" s="451" t="str">
        <f>IF('ordem de passagem'!D41="","",'ordem de passagem'!D41)</f>
        <v/>
      </c>
      <c r="D44" s="450" t="str">
        <f>IF('ordem de passagem'!F41="","",'ordem de passagem'!F41)</f>
        <v/>
      </c>
      <c r="E44" s="450" t="str">
        <f>IF('ordem de passagem'!G41="","",'ordem de passagem'!G41)</f>
        <v/>
      </c>
      <c r="F44" s="316"/>
      <c r="G44" s="386"/>
      <c r="H44" s="316"/>
      <c r="I44" s="317"/>
      <c r="J44" s="316"/>
      <c r="K44" s="317"/>
      <c r="L44" s="316"/>
      <c r="M44" s="317"/>
      <c r="N44" s="316"/>
      <c r="O44" s="317"/>
      <c r="P44" s="316"/>
      <c r="Q44" s="316"/>
      <c r="R44" s="260"/>
      <c r="S44" s="260"/>
      <c r="T44" s="260"/>
      <c r="U44" s="310"/>
      <c r="V44" s="310"/>
      <c r="W44" s="266"/>
      <c r="X44" s="266">
        <f t="shared" si="10"/>
        <v>0</v>
      </c>
      <c r="Y44" s="266" t="str">
        <f t="shared" si="1"/>
        <v/>
      </c>
      <c r="Z44" s="284">
        <f t="shared" si="2"/>
        <v>0</v>
      </c>
      <c r="AA44" s="284">
        <f t="shared" si="3"/>
        <v>0</v>
      </c>
      <c r="AB44" s="284">
        <f t="shared" si="4"/>
        <v>0</v>
      </c>
      <c r="AC44" s="284"/>
      <c r="AD44" s="284">
        <f t="shared" si="12"/>
        <v>0</v>
      </c>
      <c r="AE44" s="284">
        <f t="shared" si="6"/>
        <v>0</v>
      </c>
      <c r="AF44" s="284">
        <f t="shared" si="7"/>
        <v>0</v>
      </c>
      <c r="AG44" s="284">
        <f t="shared" si="11"/>
        <v>0</v>
      </c>
      <c r="AH44" s="309">
        <f t="shared" si="8"/>
        <v>0</v>
      </c>
      <c r="AI44" s="237">
        <f t="shared" si="9"/>
        <v>1</v>
      </c>
      <c r="AK44" s="276"/>
    </row>
    <row r="45" spans="1:37" s="238" customFormat="1" ht="27" x14ac:dyDescent="0.25">
      <c r="A45" s="450" t="str">
        <f>IF('ordem de passagem'!B42="","",'ordem de passagem'!B42)</f>
        <v/>
      </c>
      <c r="B45" s="451" t="str">
        <f>IF('ordem de passagem'!C42="","",'ordem de passagem'!C42)</f>
        <v/>
      </c>
      <c r="C45" s="451" t="str">
        <f>IF('ordem de passagem'!D42="","",'ordem de passagem'!D42)</f>
        <v/>
      </c>
      <c r="D45" s="450" t="str">
        <f>IF('ordem de passagem'!F42="","",'ordem de passagem'!F42)</f>
        <v/>
      </c>
      <c r="E45" s="450" t="str">
        <f>IF('ordem de passagem'!G42="","",'ordem de passagem'!G42)</f>
        <v/>
      </c>
      <c r="F45" s="316"/>
      <c r="G45" s="386"/>
      <c r="H45" s="316"/>
      <c r="I45" s="317"/>
      <c r="J45" s="316"/>
      <c r="K45" s="317"/>
      <c r="L45" s="316"/>
      <c r="M45" s="317"/>
      <c r="N45" s="316"/>
      <c r="O45" s="317"/>
      <c r="P45" s="316"/>
      <c r="Q45" s="316"/>
      <c r="R45" s="260"/>
      <c r="S45" s="260"/>
      <c r="T45" s="260"/>
      <c r="U45" s="310"/>
      <c r="V45" s="310"/>
      <c r="W45" s="266"/>
      <c r="X45" s="266">
        <f t="shared" si="10"/>
        <v>0</v>
      </c>
      <c r="Y45" s="266" t="str">
        <f t="shared" si="1"/>
        <v/>
      </c>
      <c r="Z45" s="284">
        <f t="shared" si="2"/>
        <v>0</v>
      </c>
      <c r="AA45" s="284">
        <f t="shared" si="3"/>
        <v>0</v>
      </c>
      <c r="AB45" s="284">
        <f t="shared" si="4"/>
        <v>0</v>
      </c>
      <c r="AC45" s="284"/>
      <c r="AD45" s="284">
        <f t="shared" si="12"/>
        <v>0</v>
      </c>
      <c r="AE45" s="284">
        <f t="shared" si="6"/>
        <v>0</v>
      </c>
      <c r="AF45" s="284">
        <f t="shared" si="7"/>
        <v>0</v>
      </c>
      <c r="AG45" s="284">
        <f t="shared" si="11"/>
        <v>0</v>
      </c>
      <c r="AH45" s="309">
        <f t="shared" si="8"/>
        <v>0</v>
      </c>
      <c r="AI45" s="237">
        <f t="shared" si="9"/>
        <v>1</v>
      </c>
      <c r="AK45" s="276"/>
    </row>
    <row r="46" spans="1:37" s="238" customFormat="1" ht="27" x14ac:dyDescent="0.25">
      <c r="A46" s="450" t="str">
        <f>IF('ordem de passagem'!B43="","",'ordem de passagem'!B43)</f>
        <v/>
      </c>
      <c r="B46" s="451" t="str">
        <f>IF('ordem de passagem'!C43="","",'ordem de passagem'!C43)</f>
        <v/>
      </c>
      <c r="C46" s="451" t="str">
        <f>IF('ordem de passagem'!D43="","",'ordem de passagem'!D43)</f>
        <v/>
      </c>
      <c r="D46" s="450" t="str">
        <f>IF('ordem de passagem'!F43="","",'ordem de passagem'!F43)</f>
        <v/>
      </c>
      <c r="E46" s="450" t="str">
        <f>IF('ordem de passagem'!G43="","",'ordem de passagem'!G43)</f>
        <v/>
      </c>
      <c r="F46" s="316"/>
      <c r="G46" s="386"/>
      <c r="H46" s="316"/>
      <c r="I46" s="317"/>
      <c r="J46" s="316"/>
      <c r="K46" s="317"/>
      <c r="L46" s="316"/>
      <c r="M46" s="317"/>
      <c r="N46" s="316"/>
      <c r="O46" s="317"/>
      <c r="P46" s="316"/>
      <c r="Q46" s="316"/>
      <c r="R46" s="260"/>
      <c r="S46" s="260"/>
      <c r="T46" s="260"/>
      <c r="U46" s="310"/>
      <c r="V46" s="310"/>
      <c r="W46" s="266"/>
      <c r="X46" s="266">
        <f t="shared" si="10"/>
        <v>0</v>
      </c>
      <c r="Y46" s="266" t="str">
        <f t="shared" si="1"/>
        <v/>
      </c>
      <c r="Z46" s="284">
        <f t="shared" si="2"/>
        <v>0</v>
      </c>
      <c r="AA46" s="284">
        <f t="shared" si="3"/>
        <v>0</v>
      </c>
      <c r="AB46" s="284">
        <f t="shared" si="4"/>
        <v>0</v>
      </c>
      <c r="AC46" s="284"/>
      <c r="AD46" s="284">
        <f t="shared" si="12"/>
        <v>0</v>
      </c>
      <c r="AE46" s="284">
        <f t="shared" si="6"/>
        <v>0</v>
      </c>
      <c r="AF46" s="284">
        <f t="shared" si="7"/>
        <v>0</v>
      </c>
      <c r="AG46" s="284">
        <f t="shared" si="11"/>
        <v>0</v>
      </c>
      <c r="AH46" s="309">
        <f t="shared" si="8"/>
        <v>0</v>
      </c>
      <c r="AI46" s="237">
        <f t="shared" si="9"/>
        <v>1</v>
      </c>
      <c r="AK46" s="276"/>
    </row>
    <row r="47" spans="1:37" s="238" customFormat="1" ht="27" x14ac:dyDescent="0.25">
      <c r="A47" s="450" t="str">
        <f>IF('ordem de passagem'!B44="","",'ordem de passagem'!B44)</f>
        <v/>
      </c>
      <c r="B47" s="451" t="str">
        <f>IF('ordem de passagem'!C44="","",'ordem de passagem'!C44)</f>
        <v/>
      </c>
      <c r="C47" s="451" t="str">
        <f>IF('ordem de passagem'!D44="","",'ordem de passagem'!D44)</f>
        <v/>
      </c>
      <c r="D47" s="450" t="str">
        <f>IF('ordem de passagem'!F44="","",'ordem de passagem'!F44)</f>
        <v/>
      </c>
      <c r="E47" s="450" t="str">
        <f>IF('ordem de passagem'!G44="","",'ordem de passagem'!G44)</f>
        <v/>
      </c>
      <c r="F47" s="316"/>
      <c r="G47" s="386"/>
      <c r="H47" s="316"/>
      <c r="I47" s="317"/>
      <c r="J47" s="316"/>
      <c r="K47" s="317"/>
      <c r="L47" s="316"/>
      <c r="M47" s="317"/>
      <c r="N47" s="316"/>
      <c r="O47" s="317"/>
      <c r="P47" s="316"/>
      <c r="Q47" s="316"/>
      <c r="R47" s="260"/>
      <c r="S47" s="260"/>
      <c r="T47" s="260"/>
      <c r="U47" s="310"/>
      <c r="V47" s="310"/>
      <c r="W47" s="266"/>
      <c r="X47" s="266">
        <f t="shared" si="10"/>
        <v>0</v>
      </c>
      <c r="Y47" s="266" t="str">
        <f t="shared" ref="Y47:Y78" si="13">IF(SUM(S47:T47)=0,"",SUM(S47:T47))</f>
        <v/>
      </c>
      <c r="Z47" s="284">
        <f t="shared" ref="Z47:Z78" si="14">IFERROR((IF($Z$10=3,((F47+G47+H47)/3)+R47,IF($Z$10=5,((F47+G47+H47+I47+J47)-MAX(F47,H47,I47,J47,G47)-MIN(F47,H47,I47,J47,G47))/3)+R47)),"")</f>
        <v>0</v>
      </c>
      <c r="AA47" s="284">
        <f t="shared" ref="AA47:AA78" si="15">IFERROR((IF($Z$10=3,((K47+L47+M47)/3)+R47,IF($Z$10=5,((K47+L47+M47+N47+O47)-MAX(K47,L47,M47,N47,O47,O47)-MIN(K47,L47,M47,N47,O47))/3)+R47)),"")</f>
        <v>0</v>
      </c>
      <c r="AB47" s="284">
        <f t="shared" ref="AB47:AB78" si="16">IF(E47=3,"",IF(Z47&gt;AA47,U47,IF(Z47=AA47,MIN(U47:V47),IF(Z47&lt;AA47,V47))))</f>
        <v>0</v>
      </c>
      <c r="AC47" s="284"/>
      <c r="AD47" s="284">
        <f t="shared" si="12"/>
        <v>0</v>
      </c>
      <c r="AE47" s="284">
        <f t="shared" si="6"/>
        <v>0</v>
      </c>
      <c r="AF47" s="284">
        <f t="shared" ref="AF47:AF78" si="17">((Z47+S47-U47)+(AA47+T47-V47))/2</f>
        <v>0</v>
      </c>
      <c r="AG47" s="284">
        <f t="shared" si="11"/>
        <v>0</v>
      </c>
      <c r="AH47" s="309">
        <f t="shared" si="8"/>
        <v>0</v>
      </c>
      <c r="AI47" s="237">
        <f t="shared" ref="AI47:AI78" si="18">IFERROR(RANK(AH47,AH:AH,0),"")</f>
        <v>1</v>
      </c>
      <c r="AK47" s="276"/>
    </row>
    <row r="48" spans="1:37" s="238" customFormat="1" ht="27" x14ac:dyDescent="0.25">
      <c r="A48" s="450" t="str">
        <f>IF('ordem de passagem'!B45="","",'ordem de passagem'!B45)</f>
        <v/>
      </c>
      <c r="B48" s="451" t="str">
        <f>IF('ordem de passagem'!C45="","",'ordem de passagem'!C45)</f>
        <v/>
      </c>
      <c r="C48" s="451" t="str">
        <f>IF('ordem de passagem'!D45="","",'ordem de passagem'!D45)</f>
        <v/>
      </c>
      <c r="D48" s="450" t="str">
        <f>IF('ordem de passagem'!F45="","",'ordem de passagem'!F45)</f>
        <v/>
      </c>
      <c r="E48" s="450" t="str">
        <f>IF('ordem de passagem'!G45="","",'ordem de passagem'!G45)</f>
        <v/>
      </c>
      <c r="F48" s="316"/>
      <c r="G48" s="386"/>
      <c r="H48" s="316"/>
      <c r="I48" s="317"/>
      <c r="J48" s="316"/>
      <c r="K48" s="317"/>
      <c r="L48" s="316"/>
      <c r="M48" s="317"/>
      <c r="N48" s="316"/>
      <c r="O48" s="317"/>
      <c r="P48" s="316"/>
      <c r="Q48" s="316"/>
      <c r="R48" s="260"/>
      <c r="S48" s="260"/>
      <c r="T48" s="260"/>
      <c r="U48" s="310"/>
      <c r="V48" s="310"/>
      <c r="W48" s="266"/>
      <c r="X48" s="266">
        <f t="shared" si="10"/>
        <v>0</v>
      </c>
      <c r="Y48" s="266" t="str">
        <f t="shared" si="13"/>
        <v/>
      </c>
      <c r="Z48" s="284">
        <f t="shared" si="14"/>
        <v>0</v>
      </c>
      <c r="AA48" s="284">
        <f t="shared" si="15"/>
        <v>0</v>
      </c>
      <c r="AB48" s="284">
        <f t="shared" si="16"/>
        <v>0</v>
      </c>
      <c r="AC48" s="284"/>
      <c r="AD48" s="284">
        <f t="shared" si="12"/>
        <v>0</v>
      </c>
      <c r="AE48" s="284">
        <f t="shared" si="6"/>
        <v>0</v>
      </c>
      <c r="AF48" s="284">
        <f t="shared" si="17"/>
        <v>0</v>
      </c>
      <c r="AG48" s="284">
        <f t="shared" si="11"/>
        <v>0</v>
      </c>
      <c r="AH48" s="309">
        <f t="shared" si="8"/>
        <v>0</v>
      </c>
      <c r="AI48" s="237">
        <f t="shared" si="18"/>
        <v>1</v>
      </c>
      <c r="AK48" s="276"/>
    </row>
    <row r="49" spans="1:37" s="238" customFormat="1" ht="27" x14ac:dyDescent="0.25">
      <c r="A49" s="450" t="str">
        <f>IF('ordem de passagem'!B46="","",'ordem de passagem'!B46)</f>
        <v/>
      </c>
      <c r="B49" s="451" t="str">
        <f>IF('ordem de passagem'!C46="","",'ordem de passagem'!C46)</f>
        <v/>
      </c>
      <c r="C49" s="451" t="str">
        <f>IF('ordem de passagem'!D46="","",'ordem de passagem'!D46)</f>
        <v/>
      </c>
      <c r="D49" s="450" t="str">
        <f>IF('ordem de passagem'!F46="","",'ordem de passagem'!F46)</f>
        <v/>
      </c>
      <c r="E49" s="450" t="str">
        <f>IF('ordem de passagem'!G46="","",'ordem de passagem'!G46)</f>
        <v/>
      </c>
      <c r="F49" s="316"/>
      <c r="G49" s="386"/>
      <c r="H49" s="316"/>
      <c r="I49" s="317"/>
      <c r="J49" s="316"/>
      <c r="K49" s="317"/>
      <c r="L49" s="316"/>
      <c r="M49" s="317"/>
      <c r="N49" s="316"/>
      <c r="O49" s="317"/>
      <c r="P49" s="316"/>
      <c r="Q49" s="316"/>
      <c r="R49" s="260"/>
      <c r="S49" s="260"/>
      <c r="T49" s="260"/>
      <c r="U49" s="310"/>
      <c r="V49" s="310"/>
      <c r="W49" s="266"/>
      <c r="X49" s="266">
        <f t="shared" si="10"/>
        <v>0</v>
      </c>
      <c r="Y49" s="266" t="str">
        <f t="shared" si="13"/>
        <v/>
      </c>
      <c r="Z49" s="284">
        <f t="shared" si="14"/>
        <v>0</v>
      </c>
      <c r="AA49" s="284">
        <f t="shared" si="15"/>
        <v>0</v>
      </c>
      <c r="AB49" s="284">
        <f t="shared" si="16"/>
        <v>0</v>
      </c>
      <c r="AC49" s="284"/>
      <c r="AD49" s="284">
        <f t="shared" si="12"/>
        <v>0</v>
      </c>
      <c r="AE49" s="284">
        <f t="shared" si="6"/>
        <v>0</v>
      </c>
      <c r="AF49" s="284">
        <f t="shared" si="17"/>
        <v>0</v>
      </c>
      <c r="AG49" s="284">
        <f t="shared" si="11"/>
        <v>0</v>
      </c>
      <c r="AH49" s="309">
        <f t="shared" si="8"/>
        <v>0</v>
      </c>
      <c r="AI49" s="237">
        <f t="shared" si="18"/>
        <v>1</v>
      </c>
      <c r="AK49" s="276"/>
    </row>
    <row r="50" spans="1:37" s="238" customFormat="1" ht="27" x14ac:dyDescent="0.25">
      <c r="A50" s="450" t="str">
        <f>IF('ordem de passagem'!B47="","",'ordem de passagem'!B47)</f>
        <v/>
      </c>
      <c r="B50" s="451" t="str">
        <f>IF('ordem de passagem'!C47="","",'ordem de passagem'!C47)</f>
        <v/>
      </c>
      <c r="C50" s="451" t="str">
        <f>IF('ordem de passagem'!D47="","",'ordem de passagem'!D47)</f>
        <v/>
      </c>
      <c r="D50" s="450" t="str">
        <f>IF('ordem de passagem'!F47="","",'ordem de passagem'!F47)</f>
        <v/>
      </c>
      <c r="E50" s="450" t="str">
        <f>IF('ordem de passagem'!G47="","",'ordem de passagem'!G47)</f>
        <v/>
      </c>
      <c r="F50" s="316"/>
      <c r="G50" s="386"/>
      <c r="H50" s="316"/>
      <c r="I50" s="317"/>
      <c r="J50" s="316"/>
      <c r="K50" s="317"/>
      <c r="L50" s="316"/>
      <c r="M50" s="317"/>
      <c r="N50" s="316"/>
      <c r="O50" s="317"/>
      <c r="P50" s="316"/>
      <c r="Q50" s="316"/>
      <c r="R50" s="260"/>
      <c r="S50" s="260"/>
      <c r="T50" s="260"/>
      <c r="U50" s="310"/>
      <c r="V50" s="310"/>
      <c r="W50" s="266"/>
      <c r="X50" s="266">
        <f t="shared" si="10"/>
        <v>0</v>
      </c>
      <c r="Y50" s="266" t="str">
        <f t="shared" si="13"/>
        <v/>
      </c>
      <c r="Z50" s="284">
        <f t="shared" si="14"/>
        <v>0</v>
      </c>
      <c r="AA50" s="284">
        <f t="shared" si="15"/>
        <v>0</v>
      </c>
      <c r="AB50" s="284">
        <f t="shared" si="16"/>
        <v>0</v>
      </c>
      <c r="AC50" s="284"/>
      <c r="AD50" s="284">
        <f t="shared" si="12"/>
        <v>0</v>
      </c>
      <c r="AE50" s="284">
        <f t="shared" si="6"/>
        <v>0</v>
      </c>
      <c r="AF50" s="284">
        <f t="shared" si="17"/>
        <v>0</v>
      </c>
      <c r="AG50" s="284">
        <f t="shared" si="11"/>
        <v>0</v>
      </c>
      <c r="AH50" s="309">
        <f t="shared" si="8"/>
        <v>0</v>
      </c>
      <c r="AI50" s="237">
        <f t="shared" si="18"/>
        <v>1</v>
      </c>
      <c r="AK50" s="276"/>
    </row>
    <row r="51" spans="1:37" s="238" customFormat="1" ht="27" x14ac:dyDescent="0.25">
      <c r="A51" s="450" t="str">
        <f>IF('ordem de passagem'!B48="","",'ordem de passagem'!B48)</f>
        <v/>
      </c>
      <c r="B51" s="451" t="str">
        <f>IF('ordem de passagem'!C48="","",'ordem de passagem'!C48)</f>
        <v/>
      </c>
      <c r="C51" s="451" t="str">
        <f>IF('ordem de passagem'!D48="","",'ordem de passagem'!D48)</f>
        <v/>
      </c>
      <c r="D51" s="450" t="str">
        <f>IF('ordem de passagem'!F48="","",'ordem de passagem'!F48)</f>
        <v/>
      </c>
      <c r="E51" s="450" t="str">
        <f>IF('ordem de passagem'!G48="","",'ordem de passagem'!G48)</f>
        <v/>
      </c>
      <c r="F51" s="316"/>
      <c r="G51" s="386"/>
      <c r="H51" s="316"/>
      <c r="I51" s="317"/>
      <c r="J51" s="316"/>
      <c r="K51" s="317"/>
      <c r="L51" s="316"/>
      <c r="M51" s="317"/>
      <c r="N51" s="316"/>
      <c r="O51" s="317"/>
      <c r="P51" s="316"/>
      <c r="Q51" s="316"/>
      <c r="R51" s="260"/>
      <c r="S51" s="260"/>
      <c r="T51" s="260"/>
      <c r="U51" s="310"/>
      <c r="V51" s="310"/>
      <c r="W51" s="266"/>
      <c r="X51" s="266">
        <f t="shared" si="10"/>
        <v>0</v>
      </c>
      <c r="Y51" s="266" t="str">
        <f t="shared" si="13"/>
        <v/>
      </c>
      <c r="Z51" s="284">
        <f t="shared" si="14"/>
        <v>0</v>
      </c>
      <c r="AA51" s="284">
        <f t="shared" si="15"/>
        <v>0</v>
      </c>
      <c r="AB51" s="284">
        <f t="shared" si="16"/>
        <v>0</v>
      </c>
      <c r="AC51" s="284"/>
      <c r="AD51" s="284">
        <f t="shared" si="12"/>
        <v>0</v>
      </c>
      <c r="AE51" s="284">
        <f t="shared" si="6"/>
        <v>0</v>
      </c>
      <c r="AF51" s="284">
        <f t="shared" si="17"/>
        <v>0</v>
      </c>
      <c r="AG51" s="284">
        <f t="shared" si="11"/>
        <v>0</v>
      </c>
      <c r="AH51" s="309">
        <f t="shared" si="8"/>
        <v>0</v>
      </c>
      <c r="AI51" s="237">
        <f t="shared" si="18"/>
        <v>1</v>
      </c>
      <c r="AK51" s="276"/>
    </row>
    <row r="52" spans="1:37" s="238" customFormat="1" ht="27" x14ac:dyDescent="0.25">
      <c r="A52" s="450" t="str">
        <f>IF('ordem de passagem'!B49="","",'ordem de passagem'!B49)</f>
        <v/>
      </c>
      <c r="B52" s="451" t="str">
        <f>IF('ordem de passagem'!C49="","",'ordem de passagem'!C49)</f>
        <v/>
      </c>
      <c r="C52" s="451" t="str">
        <f>IF('ordem de passagem'!D49="","",'ordem de passagem'!D49)</f>
        <v/>
      </c>
      <c r="D52" s="450" t="str">
        <f>IF('ordem de passagem'!F49="","",'ordem de passagem'!F49)</f>
        <v/>
      </c>
      <c r="E52" s="450" t="str">
        <f>IF('ordem de passagem'!G49="","",'ordem de passagem'!G49)</f>
        <v/>
      </c>
      <c r="F52" s="316"/>
      <c r="G52" s="386"/>
      <c r="H52" s="316"/>
      <c r="I52" s="317"/>
      <c r="J52" s="316"/>
      <c r="K52" s="317"/>
      <c r="L52" s="316"/>
      <c r="M52" s="317"/>
      <c r="N52" s="316"/>
      <c r="O52" s="317"/>
      <c r="P52" s="316"/>
      <c r="Q52" s="316"/>
      <c r="R52" s="260"/>
      <c r="S52" s="260"/>
      <c r="T52" s="260"/>
      <c r="U52" s="310"/>
      <c r="V52" s="310"/>
      <c r="W52" s="266"/>
      <c r="X52" s="266">
        <f t="shared" si="10"/>
        <v>0</v>
      </c>
      <c r="Y52" s="266" t="str">
        <f t="shared" si="13"/>
        <v/>
      </c>
      <c r="Z52" s="284">
        <f t="shared" si="14"/>
        <v>0</v>
      </c>
      <c r="AA52" s="284">
        <f t="shared" si="15"/>
        <v>0</v>
      </c>
      <c r="AB52" s="284">
        <f t="shared" si="16"/>
        <v>0</v>
      </c>
      <c r="AC52" s="284"/>
      <c r="AD52" s="284">
        <f t="shared" si="12"/>
        <v>0</v>
      </c>
      <c r="AE52" s="284">
        <f t="shared" si="6"/>
        <v>0</v>
      </c>
      <c r="AF52" s="284">
        <f t="shared" si="17"/>
        <v>0</v>
      </c>
      <c r="AG52" s="284">
        <f t="shared" si="11"/>
        <v>0</v>
      </c>
      <c r="AH52" s="309">
        <f t="shared" si="8"/>
        <v>0</v>
      </c>
      <c r="AI52" s="237">
        <f t="shared" si="18"/>
        <v>1</v>
      </c>
      <c r="AK52" s="276"/>
    </row>
    <row r="53" spans="1:37" s="238" customFormat="1" ht="27" x14ac:dyDescent="0.25">
      <c r="A53" s="450" t="str">
        <f>IF('ordem de passagem'!B50="","",'ordem de passagem'!B50)</f>
        <v/>
      </c>
      <c r="B53" s="451" t="str">
        <f>IF('ordem de passagem'!C50="","",'ordem de passagem'!C50)</f>
        <v/>
      </c>
      <c r="C53" s="451" t="str">
        <f>IF('ordem de passagem'!D50="","",'ordem de passagem'!D50)</f>
        <v/>
      </c>
      <c r="D53" s="450" t="str">
        <f>IF('ordem de passagem'!F50="","",'ordem de passagem'!F50)</f>
        <v/>
      </c>
      <c r="E53" s="450" t="str">
        <f>IF('ordem de passagem'!G50="","",'ordem de passagem'!G50)</f>
        <v/>
      </c>
      <c r="F53" s="316"/>
      <c r="G53" s="386"/>
      <c r="H53" s="316"/>
      <c r="I53" s="317"/>
      <c r="J53" s="316"/>
      <c r="K53" s="317"/>
      <c r="L53" s="316"/>
      <c r="M53" s="317"/>
      <c r="N53" s="316"/>
      <c r="O53" s="317"/>
      <c r="P53" s="316"/>
      <c r="Q53" s="316"/>
      <c r="R53" s="260"/>
      <c r="S53" s="260"/>
      <c r="T53" s="260"/>
      <c r="U53" s="310"/>
      <c r="V53" s="310"/>
      <c r="W53" s="266"/>
      <c r="X53" s="266">
        <f t="shared" si="10"/>
        <v>0</v>
      </c>
      <c r="Y53" s="266" t="str">
        <f t="shared" si="13"/>
        <v/>
      </c>
      <c r="Z53" s="284">
        <f t="shared" si="14"/>
        <v>0</v>
      </c>
      <c r="AA53" s="284">
        <f t="shared" si="15"/>
        <v>0</v>
      </c>
      <c r="AB53" s="284">
        <f t="shared" si="16"/>
        <v>0</v>
      </c>
      <c r="AC53" s="284"/>
      <c r="AD53" s="284">
        <f t="shared" si="12"/>
        <v>0</v>
      </c>
      <c r="AE53" s="284">
        <f t="shared" si="6"/>
        <v>0</v>
      </c>
      <c r="AF53" s="284">
        <f t="shared" si="17"/>
        <v>0</v>
      </c>
      <c r="AG53" s="284">
        <f t="shared" si="11"/>
        <v>0</v>
      </c>
      <c r="AH53" s="309">
        <f t="shared" si="8"/>
        <v>0</v>
      </c>
      <c r="AI53" s="237">
        <f t="shared" si="18"/>
        <v>1</v>
      </c>
      <c r="AK53" s="276"/>
    </row>
    <row r="54" spans="1:37" s="238" customFormat="1" ht="27" x14ac:dyDescent="0.25">
      <c r="A54" s="450" t="str">
        <f>IF('ordem de passagem'!B51="","",'ordem de passagem'!B51)</f>
        <v/>
      </c>
      <c r="B54" s="451" t="str">
        <f>IF('ordem de passagem'!C51="","",'ordem de passagem'!C51)</f>
        <v/>
      </c>
      <c r="C54" s="451" t="str">
        <f>IF('ordem de passagem'!D51="","",'ordem de passagem'!D51)</f>
        <v/>
      </c>
      <c r="D54" s="450" t="str">
        <f>IF('ordem de passagem'!F51="","",'ordem de passagem'!F51)</f>
        <v/>
      </c>
      <c r="E54" s="450" t="str">
        <f>IF('ordem de passagem'!G51="","",'ordem de passagem'!G51)</f>
        <v/>
      </c>
      <c r="F54" s="316"/>
      <c r="G54" s="386"/>
      <c r="H54" s="316"/>
      <c r="I54" s="317"/>
      <c r="J54" s="316"/>
      <c r="K54" s="317"/>
      <c r="L54" s="316"/>
      <c r="M54" s="317"/>
      <c r="N54" s="316"/>
      <c r="O54" s="317"/>
      <c r="P54" s="316"/>
      <c r="Q54" s="316"/>
      <c r="R54" s="260"/>
      <c r="S54" s="260"/>
      <c r="T54" s="260"/>
      <c r="U54" s="310"/>
      <c r="V54" s="310"/>
      <c r="W54" s="266"/>
      <c r="X54" s="266">
        <f t="shared" si="10"/>
        <v>0</v>
      </c>
      <c r="Y54" s="266" t="str">
        <f t="shared" si="13"/>
        <v/>
      </c>
      <c r="Z54" s="284">
        <f t="shared" si="14"/>
        <v>0</v>
      </c>
      <c r="AA54" s="284">
        <f t="shared" si="15"/>
        <v>0</v>
      </c>
      <c r="AB54" s="284">
        <f t="shared" si="16"/>
        <v>0</v>
      </c>
      <c r="AC54" s="284"/>
      <c r="AD54" s="284">
        <f t="shared" si="12"/>
        <v>0</v>
      </c>
      <c r="AE54" s="284">
        <f t="shared" si="6"/>
        <v>0</v>
      </c>
      <c r="AF54" s="284">
        <f t="shared" si="17"/>
        <v>0</v>
      </c>
      <c r="AG54" s="284">
        <f t="shared" si="11"/>
        <v>0</v>
      </c>
      <c r="AH54" s="309">
        <f t="shared" si="8"/>
        <v>0</v>
      </c>
      <c r="AI54" s="237">
        <f t="shared" si="18"/>
        <v>1</v>
      </c>
      <c r="AK54" s="276"/>
    </row>
    <row r="55" spans="1:37" s="238" customFormat="1" ht="27" x14ac:dyDescent="0.25">
      <c r="A55" s="450" t="str">
        <f>IF('ordem de passagem'!B52="","",'ordem de passagem'!B52)</f>
        <v/>
      </c>
      <c r="B55" s="451" t="str">
        <f>IF('ordem de passagem'!C52="","",'ordem de passagem'!C52)</f>
        <v/>
      </c>
      <c r="C55" s="451" t="str">
        <f>IF('ordem de passagem'!D52="","",'ordem de passagem'!D52)</f>
        <v/>
      </c>
      <c r="D55" s="450" t="str">
        <f>IF('ordem de passagem'!F52="","",'ordem de passagem'!F52)</f>
        <v/>
      </c>
      <c r="E55" s="450" t="str">
        <f>IF('ordem de passagem'!G52="","",'ordem de passagem'!G52)</f>
        <v/>
      </c>
      <c r="F55" s="316"/>
      <c r="G55" s="386"/>
      <c r="H55" s="316"/>
      <c r="I55" s="317"/>
      <c r="J55" s="316"/>
      <c r="K55" s="317"/>
      <c r="L55" s="316"/>
      <c r="M55" s="317"/>
      <c r="N55" s="316"/>
      <c r="O55" s="317"/>
      <c r="P55" s="316"/>
      <c r="Q55" s="316"/>
      <c r="R55" s="260"/>
      <c r="S55" s="260"/>
      <c r="T55" s="260"/>
      <c r="U55" s="310"/>
      <c r="V55" s="310"/>
      <c r="W55" s="266"/>
      <c r="X55" s="266">
        <f t="shared" si="10"/>
        <v>0</v>
      </c>
      <c r="Y55" s="266" t="str">
        <f t="shared" si="13"/>
        <v/>
      </c>
      <c r="Z55" s="284">
        <f t="shared" si="14"/>
        <v>0</v>
      </c>
      <c r="AA55" s="284">
        <f t="shared" si="15"/>
        <v>0</v>
      </c>
      <c r="AB55" s="284">
        <f t="shared" si="16"/>
        <v>0</v>
      </c>
      <c r="AC55" s="284"/>
      <c r="AD55" s="284">
        <f t="shared" si="12"/>
        <v>0</v>
      </c>
      <c r="AE55" s="284">
        <f t="shared" si="6"/>
        <v>0</v>
      </c>
      <c r="AF55" s="284">
        <f t="shared" si="17"/>
        <v>0</v>
      </c>
      <c r="AG55" s="284">
        <f t="shared" si="11"/>
        <v>0</v>
      </c>
      <c r="AH55" s="309">
        <f t="shared" si="8"/>
        <v>0</v>
      </c>
      <c r="AI55" s="237">
        <f t="shared" si="18"/>
        <v>1</v>
      </c>
      <c r="AK55" s="276"/>
    </row>
    <row r="56" spans="1:37" s="238" customFormat="1" ht="27" x14ac:dyDescent="0.25">
      <c r="A56" s="450" t="str">
        <f>IF('ordem de passagem'!B53="","",'ordem de passagem'!B53)</f>
        <v/>
      </c>
      <c r="B56" s="451" t="str">
        <f>IF('ordem de passagem'!C53="","",'ordem de passagem'!C53)</f>
        <v/>
      </c>
      <c r="C56" s="451" t="str">
        <f>IF('ordem de passagem'!D53="","",'ordem de passagem'!D53)</f>
        <v/>
      </c>
      <c r="D56" s="450" t="str">
        <f>IF('ordem de passagem'!F53="","",'ordem de passagem'!F53)</f>
        <v/>
      </c>
      <c r="E56" s="450" t="str">
        <f>IF('ordem de passagem'!G53="","",'ordem de passagem'!G53)</f>
        <v/>
      </c>
      <c r="F56" s="316"/>
      <c r="G56" s="386"/>
      <c r="H56" s="316"/>
      <c r="I56" s="317"/>
      <c r="J56" s="316"/>
      <c r="K56" s="317"/>
      <c r="L56" s="316"/>
      <c r="M56" s="317"/>
      <c r="N56" s="316"/>
      <c r="O56" s="317"/>
      <c r="P56" s="316"/>
      <c r="Q56" s="316"/>
      <c r="R56" s="260"/>
      <c r="S56" s="260"/>
      <c r="T56" s="260"/>
      <c r="U56" s="310"/>
      <c r="V56" s="310"/>
      <c r="W56" s="266"/>
      <c r="X56" s="266">
        <f t="shared" si="10"/>
        <v>0</v>
      </c>
      <c r="Y56" s="266" t="str">
        <f t="shared" si="13"/>
        <v/>
      </c>
      <c r="Z56" s="284">
        <f t="shared" si="14"/>
        <v>0</v>
      </c>
      <c r="AA56" s="284">
        <f t="shared" si="15"/>
        <v>0</v>
      </c>
      <c r="AB56" s="284">
        <f t="shared" si="16"/>
        <v>0</v>
      </c>
      <c r="AC56" s="284"/>
      <c r="AD56" s="284">
        <f t="shared" si="12"/>
        <v>0</v>
      </c>
      <c r="AE56" s="284">
        <f t="shared" si="6"/>
        <v>0</v>
      </c>
      <c r="AF56" s="284">
        <f t="shared" si="17"/>
        <v>0</v>
      </c>
      <c r="AG56" s="284">
        <f t="shared" si="11"/>
        <v>0</v>
      </c>
      <c r="AH56" s="309">
        <f t="shared" si="8"/>
        <v>0</v>
      </c>
      <c r="AI56" s="237">
        <f t="shared" si="18"/>
        <v>1</v>
      </c>
      <c r="AK56" s="276"/>
    </row>
    <row r="57" spans="1:37" s="238" customFormat="1" ht="27" x14ac:dyDescent="0.25">
      <c r="A57" s="450" t="str">
        <f>IF('ordem de passagem'!B54="","",'ordem de passagem'!B54)</f>
        <v/>
      </c>
      <c r="B57" s="451" t="str">
        <f>IF('ordem de passagem'!C54="","",'ordem de passagem'!C54)</f>
        <v/>
      </c>
      <c r="C57" s="451" t="str">
        <f>IF('ordem de passagem'!D54="","",'ordem de passagem'!D54)</f>
        <v/>
      </c>
      <c r="D57" s="450" t="str">
        <f>IF('ordem de passagem'!F54="","",'ordem de passagem'!F54)</f>
        <v/>
      </c>
      <c r="E57" s="450" t="str">
        <f>IF('ordem de passagem'!G54="","",'ordem de passagem'!G54)</f>
        <v/>
      </c>
      <c r="F57" s="316"/>
      <c r="G57" s="386"/>
      <c r="H57" s="316"/>
      <c r="I57" s="317"/>
      <c r="J57" s="316"/>
      <c r="K57" s="317"/>
      <c r="L57" s="316"/>
      <c r="M57" s="317"/>
      <c r="N57" s="316"/>
      <c r="O57" s="317"/>
      <c r="P57" s="316"/>
      <c r="Q57" s="316"/>
      <c r="R57" s="260"/>
      <c r="S57" s="260"/>
      <c r="T57" s="260"/>
      <c r="U57" s="310"/>
      <c r="V57" s="310"/>
      <c r="W57" s="266"/>
      <c r="X57" s="266">
        <f t="shared" si="10"/>
        <v>0</v>
      </c>
      <c r="Y57" s="266" t="str">
        <f t="shared" si="13"/>
        <v/>
      </c>
      <c r="Z57" s="284">
        <f t="shared" si="14"/>
        <v>0</v>
      </c>
      <c r="AA57" s="284">
        <f t="shared" si="15"/>
        <v>0</v>
      </c>
      <c r="AB57" s="284">
        <f t="shared" si="16"/>
        <v>0</v>
      </c>
      <c r="AC57" s="284"/>
      <c r="AD57" s="284">
        <f t="shared" si="12"/>
        <v>0</v>
      </c>
      <c r="AE57" s="284">
        <f t="shared" si="6"/>
        <v>0</v>
      </c>
      <c r="AF57" s="284">
        <f t="shared" si="17"/>
        <v>0</v>
      </c>
      <c r="AG57" s="284">
        <f t="shared" si="11"/>
        <v>0</v>
      </c>
      <c r="AH57" s="309">
        <f t="shared" si="8"/>
        <v>0</v>
      </c>
      <c r="AI57" s="237">
        <f t="shared" si="18"/>
        <v>1</v>
      </c>
      <c r="AK57" s="276"/>
    </row>
    <row r="58" spans="1:37" s="238" customFormat="1" ht="27" x14ac:dyDescent="0.25">
      <c r="A58" s="450" t="str">
        <f>IF('ordem de passagem'!B55="","",'ordem de passagem'!B55)</f>
        <v/>
      </c>
      <c r="B58" s="451" t="str">
        <f>IF('ordem de passagem'!C55="","",'ordem de passagem'!C55)</f>
        <v/>
      </c>
      <c r="C58" s="451" t="str">
        <f>IF('ordem de passagem'!D55="","",'ordem de passagem'!D55)</f>
        <v/>
      </c>
      <c r="D58" s="450" t="str">
        <f>IF('ordem de passagem'!F55="","",'ordem de passagem'!F55)</f>
        <v/>
      </c>
      <c r="E58" s="450" t="str">
        <f>IF('ordem de passagem'!G55="","",'ordem de passagem'!G55)</f>
        <v/>
      </c>
      <c r="F58" s="316"/>
      <c r="G58" s="386"/>
      <c r="H58" s="316"/>
      <c r="I58" s="317"/>
      <c r="J58" s="316"/>
      <c r="K58" s="317"/>
      <c r="L58" s="316"/>
      <c r="M58" s="317"/>
      <c r="N58" s="316"/>
      <c r="O58" s="317"/>
      <c r="P58" s="316"/>
      <c r="Q58" s="316"/>
      <c r="R58" s="260"/>
      <c r="S58" s="260"/>
      <c r="T58" s="260"/>
      <c r="U58" s="310"/>
      <c r="V58" s="310"/>
      <c r="W58" s="266"/>
      <c r="X58" s="266">
        <f t="shared" si="10"/>
        <v>0</v>
      </c>
      <c r="Y58" s="266" t="str">
        <f t="shared" si="13"/>
        <v/>
      </c>
      <c r="Z58" s="284">
        <f t="shared" si="14"/>
        <v>0</v>
      </c>
      <c r="AA58" s="284">
        <f t="shared" si="15"/>
        <v>0</v>
      </c>
      <c r="AB58" s="284">
        <f t="shared" si="16"/>
        <v>0</v>
      </c>
      <c r="AC58" s="284"/>
      <c r="AD58" s="284">
        <f t="shared" si="12"/>
        <v>0</v>
      </c>
      <c r="AE58" s="284">
        <f t="shared" si="6"/>
        <v>0</v>
      </c>
      <c r="AF58" s="284">
        <f t="shared" si="17"/>
        <v>0</v>
      </c>
      <c r="AG58" s="284">
        <f t="shared" si="11"/>
        <v>0</v>
      </c>
      <c r="AH58" s="309">
        <f t="shared" si="8"/>
        <v>0</v>
      </c>
      <c r="AI58" s="237">
        <f t="shared" si="18"/>
        <v>1</v>
      </c>
      <c r="AK58" s="276"/>
    </row>
    <row r="59" spans="1:37" s="238" customFormat="1" ht="27" x14ac:dyDescent="0.25">
      <c r="A59" s="450" t="str">
        <f>IF('ordem de passagem'!B56="","",'ordem de passagem'!B56)</f>
        <v/>
      </c>
      <c r="B59" s="451" t="str">
        <f>IF('ordem de passagem'!C56="","",'ordem de passagem'!C56)</f>
        <v/>
      </c>
      <c r="C59" s="451" t="str">
        <f>IF('ordem de passagem'!D56="","",'ordem de passagem'!D56)</f>
        <v/>
      </c>
      <c r="D59" s="450" t="str">
        <f>IF('ordem de passagem'!F56="","",'ordem de passagem'!F56)</f>
        <v/>
      </c>
      <c r="E59" s="450" t="str">
        <f>IF('ordem de passagem'!G56="","",'ordem de passagem'!G56)</f>
        <v/>
      </c>
      <c r="F59" s="316"/>
      <c r="G59" s="386"/>
      <c r="H59" s="316"/>
      <c r="I59" s="317"/>
      <c r="J59" s="316"/>
      <c r="K59" s="317"/>
      <c r="L59" s="316"/>
      <c r="M59" s="317"/>
      <c r="N59" s="316"/>
      <c r="O59" s="317"/>
      <c r="P59" s="316"/>
      <c r="Q59" s="316"/>
      <c r="R59" s="260"/>
      <c r="S59" s="260"/>
      <c r="T59" s="260"/>
      <c r="U59" s="310"/>
      <c r="V59" s="310"/>
      <c r="W59" s="266"/>
      <c r="X59" s="266">
        <f t="shared" si="10"/>
        <v>0</v>
      </c>
      <c r="Y59" s="266" t="str">
        <f t="shared" si="13"/>
        <v/>
      </c>
      <c r="Z59" s="284">
        <f t="shared" si="14"/>
        <v>0</v>
      </c>
      <c r="AA59" s="284">
        <f t="shared" si="15"/>
        <v>0</v>
      </c>
      <c r="AB59" s="284">
        <f t="shared" si="16"/>
        <v>0</v>
      </c>
      <c r="AC59" s="284"/>
      <c r="AD59" s="284">
        <f t="shared" si="12"/>
        <v>0</v>
      </c>
      <c r="AE59" s="284">
        <f t="shared" si="6"/>
        <v>0</v>
      </c>
      <c r="AF59" s="284">
        <f t="shared" si="17"/>
        <v>0</v>
      </c>
      <c r="AG59" s="284">
        <f t="shared" si="11"/>
        <v>0</v>
      </c>
      <c r="AH59" s="309">
        <f t="shared" si="8"/>
        <v>0</v>
      </c>
      <c r="AI59" s="237">
        <f t="shared" si="18"/>
        <v>1</v>
      </c>
      <c r="AK59" s="276"/>
    </row>
    <row r="60" spans="1:37" s="238" customFormat="1" ht="27" x14ac:dyDescent="0.25">
      <c r="A60" s="450" t="str">
        <f>IF('ordem de passagem'!B57="","",'ordem de passagem'!B57)</f>
        <v/>
      </c>
      <c r="B60" s="451" t="str">
        <f>IF('ordem de passagem'!C57="","",'ordem de passagem'!C57)</f>
        <v/>
      </c>
      <c r="C60" s="451" t="str">
        <f>IF('ordem de passagem'!D57="","",'ordem de passagem'!D57)</f>
        <v/>
      </c>
      <c r="D60" s="450" t="str">
        <f>IF('ordem de passagem'!F57="","",'ordem de passagem'!F57)</f>
        <v/>
      </c>
      <c r="E60" s="450" t="str">
        <f>IF('ordem de passagem'!G57="","",'ordem de passagem'!G57)</f>
        <v/>
      </c>
      <c r="F60" s="316"/>
      <c r="G60" s="386"/>
      <c r="H60" s="316"/>
      <c r="I60" s="317"/>
      <c r="J60" s="316"/>
      <c r="K60" s="317"/>
      <c r="L60" s="316"/>
      <c r="M60" s="317"/>
      <c r="N60" s="316"/>
      <c r="O60" s="317"/>
      <c r="P60" s="316"/>
      <c r="Q60" s="316"/>
      <c r="R60" s="260"/>
      <c r="S60" s="260"/>
      <c r="T60" s="260"/>
      <c r="U60" s="310"/>
      <c r="V60" s="310"/>
      <c r="W60" s="266"/>
      <c r="X60" s="266">
        <f t="shared" si="10"/>
        <v>0</v>
      </c>
      <c r="Y60" s="266" t="str">
        <f t="shared" si="13"/>
        <v/>
      </c>
      <c r="Z60" s="284">
        <f t="shared" si="14"/>
        <v>0</v>
      </c>
      <c r="AA60" s="284">
        <f t="shared" si="15"/>
        <v>0</v>
      </c>
      <c r="AB60" s="284">
        <f t="shared" si="16"/>
        <v>0</v>
      </c>
      <c r="AC60" s="284"/>
      <c r="AD60" s="284">
        <f t="shared" si="12"/>
        <v>0</v>
      </c>
      <c r="AE60" s="284">
        <f t="shared" si="6"/>
        <v>0</v>
      </c>
      <c r="AF60" s="284">
        <f t="shared" si="17"/>
        <v>0</v>
      </c>
      <c r="AG60" s="284">
        <f t="shared" si="11"/>
        <v>0</v>
      </c>
      <c r="AH60" s="309">
        <f t="shared" si="8"/>
        <v>0</v>
      </c>
      <c r="AI60" s="237">
        <f t="shared" si="18"/>
        <v>1</v>
      </c>
      <c r="AK60" s="276"/>
    </row>
    <row r="61" spans="1:37" s="238" customFormat="1" ht="27" x14ac:dyDescent="0.25">
      <c r="A61" s="450" t="str">
        <f>IF('ordem de passagem'!B58="","",'ordem de passagem'!B58)</f>
        <v/>
      </c>
      <c r="B61" s="451" t="str">
        <f>IF('ordem de passagem'!C58="","",'ordem de passagem'!C58)</f>
        <v/>
      </c>
      <c r="C61" s="451" t="str">
        <f>IF('ordem de passagem'!D58="","",'ordem de passagem'!D58)</f>
        <v/>
      </c>
      <c r="D61" s="450" t="str">
        <f>IF('ordem de passagem'!F58="","",'ordem de passagem'!F58)</f>
        <v/>
      </c>
      <c r="E61" s="450" t="str">
        <f>IF('ordem de passagem'!G58="","",'ordem de passagem'!G58)</f>
        <v/>
      </c>
      <c r="F61" s="316"/>
      <c r="G61" s="386"/>
      <c r="H61" s="316"/>
      <c r="I61" s="317"/>
      <c r="J61" s="316"/>
      <c r="K61" s="317"/>
      <c r="L61" s="316"/>
      <c r="M61" s="317"/>
      <c r="N61" s="316"/>
      <c r="O61" s="317"/>
      <c r="P61" s="316"/>
      <c r="Q61" s="316"/>
      <c r="R61" s="260"/>
      <c r="S61" s="260"/>
      <c r="T61" s="260"/>
      <c r="U61" s="310"/>
      <c r="V61" s="310"/>
      <c r="W61" s="266"/>
      <c r="X61" s="266">
        <f t="shared" si="10"/>
        <v>0</v>
      </c>
      <c r="Y61" s="266" t="str">
        <f t="shared" si="13"/>
        <v/>
      </c>
      <c r="Z61" s="284">
        <f t="shared" si="14"/>
        <v>0</v>
      </c>
      <c r="AA61" s="284">
        <f t="shared" si="15"/>
        <v>0</v>
      </c>
      <c r="AB61" s="284">
        <f t="shared" si="16"/>
        <v>0</v>
      </c>
      <c r="AC61" s="284"/>
      <c r="AD61" s="284">
        <f t="shared" si="12"/>
        <v>0</v>
      </c>
      <c r="AE61" s="284">
        <f t="shared" si="6"/>
        <v>0</v>
      </c>
      <c r="AF61" s="284">
        <f t="shared" si="17"/>
        <v>0</v>
      </c>
      <c r="AG61" s="284">
        <f t="shared" si="11"/>
        <v>0</v>
      </c>
      <c r="AH61" s="309">
        <f t="shared" si="8"/>
        <v>0</v>
      </c>
      <c r="AI61" s="237">
        <f t="shared" si="18"/>
        <v>1</v>
      </c>
      <c r="AK61" s="276"/>
    </row>
    <row r="62" spans="1:37" s="238" customFormat="1" ht="27" x14ac:dyDescent="0.25">
      <c r="A62" s="450" t="str">
        <f>IF('ordem de passagem'!B59="","",'ordem de passagem'!B59)</f>
        <v/>
      </c>
      <c r="B62" s="451" t="str">
        <f>IF('ordem de passagem'!C59="","",'ordem de passagem'!C59)</f>
        <v/>
      </c>
      <c r="C62" s="451" t="str">
        <f>IF('ordem de passagem'!D59="","",'ordem de passagem'!D59)</f>
        <v/>
      </c>
      <c r="D62" s="450" t="str">
        <f>IF('ordem de passagem'!F59="","",'ordem de passagem'!F59)</f>
        <v/>
      </c>
      <c r="E62" s="450" t="str">
        <f>IF('ordem de passagem'!G59="","",'ordem de passagem'!G59)</f>
        <v/>
      </c>
      <c r="F62" s="316"/>
      <c r="G62" s="386"/>
      <c r="H62" s="316"/>
      <c r="I62" s="317"/>
      <c r="J62" s="316"/>
      <c r="K62" s="317"/>
      <c r="L62" s="316"/>
      <c r="M62" s="317"/>
      <c r="N62" s="316"/>
      <c r="O62" s="317"/>
      <c r="P62" s="316"/>
      <c r="Q62" s="316"/>
      <c r="R62" s="260"/>
      <c r="S62" s="260"/>
      <c r="T62" s="260"/>
      <c r="U62" s="310"/>
      <c r="V62" s="310"/>
      <c r="W62" s="266"/>
      <c r="X62" s="266">
        <f t="shared" si="10"/>
        <v>0</v>
      </c>
      <c r="Y62" s="266" t="str">
        <f t="shared" si="13"/>
        <v/>
      </c>
      <c r="Z62" s="284">
        <f t="shared" si="14"/>
        <v>0</v>
      </c>
      <c r="AA62" s="284">
        <f t="shared" si="15"/>
        <v>0</v>
      </c>
      <c r="AB62" s="284">
        <f t="shared" si="16"/>
        <v>0</v>
      </c>
      <c r="AC62" s="284"/>
      <c r="AD62" s="284">
        <f t="shared" si="12"/>
        <v>0</v>
      </c>
      <c r="AE62" s="284">
        <f t="shared" si="6"/>
        <v>0</v>
      </c>
      <c r="AF62" s="284">
        <f t="shared" si="17"/>
        <v>0</v>
      </c>
      <c r="AG62" s="284">
        <f t="shared" si="11"/>
        <v>0</v>
      </c>
      <c r="AH62" s="309">
        <f t="shared" si="8"/>
        <v>0</v>
      </c>
      <c r="AI62" s="237">
        <f t="shared" si="18"/>
        <v>1</v>
      </c>
      <c r="AK62" s="276"/>
    </row>
    <row r="63" spans="1:37" s="238" customFormat="1" ht="27" x14ac:dyDescent="0.25">
      <c r="A63" s="450" t="str">
        <f>IF('ordem de passagem'!B60="","",'ordem de passagem'!B60)</f>
        <v/>
      </c>
      <c r="B63" s="451" t="str">
        <f>IF('ordem de passagem'!C60="","",'ordem de passagem'!C60)</f>
        <v/>
      </c>
      <c r="C63" s="451" t="str">
        <f>IF('ordem de passagem'!D60="","",'ordem de passagem'!D60)</f>
        <v/>
      </c>
      <c r="D63" s="450" t="str">
        <f>IF('ordem de passagem'!F60="","",'ordem de passagem'!F60)</f>
        <v/>
      </c>
      <c r="E63" s="450" t="str">
        <f>IF('ordem de passagem'!G60="","",'ordem de passagem'!G60)</f>
        <v/>
      </c>
      <c r="F63" s="316"/>
      <c r="G63" s="386"/>
      <c r="H63" s="316"/>
      <c r="I63" s="317"/>
      <c r="J63" s="316"/>
      <c r="K63" s="317"/>
      <c r="L63" s="316"/>
      <c r="M63" s="317"/>
      <c r="N63" s="316"/>
      <c r="O63" s="317"/>
      <c r="P63" s="316"/>
      <c r="Q63" s="316"/>
      <c r="R63" s="260"/>
      <c r="S63" s="260"/>
      <c r="T63" s="260"/>
      <c r="U63" s="310"/>
      <c r="V63" s="310"/>
      <c r="W63" s="266"/>
      <c r="X63" s="266">
        <f t="shared" si="10"/>
        <v>0</v>
      </c>
      <c r="Y63" s="266" t="str">
        <f t="shared" si="13"/>
        <v/>
      </c>
      <c r="Z63" s="284">
        <f t="shared" si="14"/>
        <v>0</v>
      </c>
      <c r="AA63" s="284">
        <f t="shared" si="15"/>
        <v>0</v>
      </c>
      <c r="AB63" s="284">
        <f t="shared" si="16"/>
        <v>0</v>
      </c>
      <c r="AC63" s="284"/>
      <c r="AD63" s="284">
        <f t="shared" si="12"/>
        <v>0</v>
      </c>
      <c r="AE63" s="284">
        <f t="shared" si="6"/>
        <v>0</v>
      </c>
      <c r="AF63" s="284">
        <f t="shared" si="17"/>
        <v>0</v>
      </c>
      <c r="AG63" s="284">
        <f t="shared" si="11"/>
        <v>0</v>
      </c>
      <c r="AH63" s="309">
        <f t="shared" si="8"/>
        <v>0</v>
      </c>
      <c r="AI63" s="237">
        <f t="shared" si="18"/>
        <v>1</v>
      </c>
      <c r="AK63" s="276"/>
    </row>
    <row r="64" spans="1:37" s="238" customFormat="1" ht="27" x14ac:dyDescent="0.25">
      <c r="A64" s="450" t="str">
        <f>IF('ordem de passagem'!B61="","",'ordem de passagem'!B61)</f>
        <v/>
      </c>
      <c r="B64" s="451" t="str">
        <f>IF('ordem de passagem'!C61="","",'ordem de passagem'!C61)</f>
        <v/>
      </c>
      <c r="C64" s="451" t="str">
        <f>IF('ordem de passagem'!D61="","",'ordem de passagem'!D61)</f>
        <v/>
      </c>
      <c r="D64" s="450" t="str">
        <f>IF('ordem de passagem'!F61="","",'ordem de passagem'!F61)</f>
        <v/>
      </c>
      <c r="E64" s="450" t="str">
        <f>IF('ordem de passagem'!G61="","",'ordem de passagem'!G61)</f>
        <v/>
      </c>
      <c r="F64" s="316"/>
      <c r="G64" s="386"/>
      <c r="H64" s="316"/>
      <c r="I64" s="317"/>
      <c r="J64" s="316"/>
      <c r="K64" s="317"/>
      <c r="L64" s="316"/>
      <c r="M64" s="317"/>
      <c r="N64" s="316"/>
      <c r="O64" s="317"/>
      <c r="P64" s="316"/>
      <c r="Q64" s="316"/>
      <c r="R64" s="260"/>
      <c r="S64" s="260"/>
      <c r="T64" s="260"/>
      <c r="U64" s="310"/>
      <c r="V64" s="310"/>
      <c r="W64" s="266"/>
      <c r="X64" s="266">
        <f t="shared" si="10"/>
        <v>0</v>
      </c>
      <c r="Y64" s="266" t="str">
        <f t="shared" si="13"/>
        <v/>
      </c>
      <c r="Z64" s="284">
        <f t="shared" si="14"/>
        <v>0</v>
      </c>
      <c r="AA64" s="284">
        <f t="shared" si="15"/>
        <v>0</v>
      </c>
      <c r="AB64" s="284">
        <f t="shared" si="16"/>
        <v>0</v>
      </c>
      <c r="AC64" s="284"/>
      <c r="AD64" s="284">
        <f t="shared" si="12"/>
        <v>0</v>
      </c>
      <c r="AE64" s="284">
        <f t="shared" si="6"/>
        <v>0</v>
      </c>
      <c r="AF64" s="284">
        <f t="shared" si="17"/>
        <v>0</v>
      </c>
      <c r="AG64" s="284">
        <f t="shared" si="11"/>
        <v>0</v>
      </c>
      <c r="AH64" s="309">
        <f t="shared" si="8"/>
        <v>0</v>
      </c>
      <c r="AI64" s="237">
        <f t="shared" si="18"/>
        <v>1</v>
      </c>
      <c r="AK64" s="276"/>
    </row>
    <row r="65" spans="1:37" s="238" customFormat="1" ht="27" x14ac:dyDescent="0.25">
      <c r="A65" s="450" t="str">
        <f>IF('ordem de passagem'!B62="","",'ordem de passagem'!B62)</f>
        <v/>
      </c>
      <c r="B65" s="451" t="str">
        <f>IF('ordem de passagem'!C62="","",'ordem de passagem'!C62)</f>
        <v/>
      </c>
      <c r="C65" s="451" t="str">
        <f>IF('ordem de passagem'!D62="","",'ordem de passagem'!D62)</f>
        <v/>
      </c>
      <c r="D65" s="450" t="str">
        <f>IF('ordem de passagem'!F62="","",'ordem de passagem'!F62)</f>
        <v/>
      </c>
      <c r="E65" s="450" t="str">
        <f>IF('ordem de passagem'!G62="","",'ordem de passagem'!G62)</f>
        <v/>
      </c>
      <c r="F65" s="316"/>
      <c r="G65" s="386"/>
      <c r="H65" s="316"/>
      <c r="I65" s="317"/>
      <c r="J65" s="316"/>
      <c r="K65" s="317"/>
      <c r="L65" s="316"/>
      <c r="M65" s="317"/>
      <c r="N65" s="316"/>
      <c r="O65" s="317"/>
      <c r="P65" s="316"/>
      <c r="Q65" s="316"/>
      <c r="R65" s="260"/>
      <c r="S65" s="260"/>
      <c r="T65" s="260"/>
      <c r="U65" s="310"/>
      <c r="V65" s="310"/>
      <c r="W65" s="266"/>
      <c r="X65" s="266">
        <f t="shared" si="10"/>
        <v>0</v>
      </c>
      <c r="Y65" s="266" t="str">
        <f t="shared" si="13"/>
        <v/>
      </c>
      <c r="Z65" s="284">
        <f t="shared" si="14"/>
        <v>0</v>
      </c>
      <c r="AA65" s="284">
        <f t="shared" si="15"/>
        <v>0</v>
      </c>
      <c r="AB65" s="284">
        <f t="shared" si="16"/>
        <v>0</v>
      </c>
      <c r="AC65" s="284"/>
      <c r="AD65" s="284">
        <f t="shared" si="12"/>
        <v>0</v>
      </c>
      <c r="AE65" s="284">
        <f t="shared" si="6"/>
        <v>0</v>
      </c>
      <c r="AF65" s="284">
        <f t="shared" si="17"/>
        <v>0</v>
      </c>
      <c r="AG65" s="284">
        <f t="shared" si="11"/>
        <v>0</v>
      </c>
      <c r="AH65" s="309">
        <f t="shared" si="8"/>
        <v>0</v>
      </c>
      <c r="AI65" s="237">
        <f t="shared" si="18"/>
        <v>1</v>
      </c>
      <c r="AK65" s="276"/>
    </row>
    <row r="66" spans="1:37" s="238" customFormat="1" ht="27" x14ac:dyDescent="0.25">
      <c r="A66" s="450" t="str">
        <f>IF('ordem de passagem'!B63="","",'ordem de passagem'!B63)</f>
        <v/>
      </c>
      <c r="B66" s="451" t="str">
        <f>IF('ordem de passagem'!C63="","",'ordem de passagem'!C63)</f>
        <v/>
      </c>
      <c r="C66" s="451" t="str">
        <f>IF('ordem de passagem'!D63="","",'ordem de passagem'!D63)</f>
        <v/>
      </c>
      <c r="D66" s="450" t="str">
        <f>IF('ordem de passagem'!F63="","",'ordem de passagem'!F63)</f>
        <v/>
      </c>
      <c r="E66" s="450" t="str">
        <f>IF('ordem de passagem'!G63="","",'ordem de passagem'!G63)</f>
        <v/>
      </c>
      <c r="F66" s="316"/>
      <c r="G66" s="386"/>
      <c r="H66" s="316"/>
      <c r="I66" s="317"/>
      <c r="J66" s="316"/>
      <c r="K66" s="317"/>
      <c r="L66" s="316"/>
      <c r="M66" s="317"/>
      <c r="N66" s="316"/>
      <c r="O66" s="317"/>
      <c r="P66" s="316"/>
      <c r="Q66" s="316"/>
      <c r="R66" s="260"/>
      <c r="S66" s="260"/>
      <c r="T66" s="260"/>
      <c r="U66" s="310"/>
      <c r="V66" s="310"/>
      <c r="W66" s="266"/>
      <c r="X66" s="266">
        <f t="shared" si="10"/>
        <v>0</v>
      </c>
      <c r="Y66" s="266" t="str">
        <f t="shared" si="13"/>
        <v/>
      </c>
      <c r="Z66" s="284">
        <f t="shared" si="14"/>
        <v>0</v>
      </c>
      <c r="AA66" s="284">
        <f t="shared" si="15"/>
        <v>0</v>
      </c>
      <c r="AB66" s="284">
        <f t="shared" si="16"/>
        <v>0</v>
      </c>
      <c r="AC66" s="284"/>
      <c r="AD66" s="284">
        <f t="shared" si="12"/>
        <v>0</v>
      </c>
      <c r="AE66" s="284">
        <f t="shared" si="6"/>
        <v>0</v>
      </c>
      <c r="AF66" s="284">
        <f t="shared" si="17"/>
        <v>0</v>
      </c>
      <c r="AG66" s="284">
        <f t="shared" si="11"/>
        <v>0</v>
      </c>
      <c r="AH66" s="309">
        <f t="shared" si="8"/>
        <v>0</v>
      </c>
      <c r="AI66" s="237">
        <f t="shared" si="18"/>
        <v>1</v>
      </c>
      <c r="AK66" s="276"/>
    </row>
    <row r="67" spans="1:37" s="238" customFormat="1" ht="27" x14ac:dyDescent="0.25">
      <c r="A67" s="450" t="str">
        <f>IF('ordem de passagem'!B64="","",'ordem de passagem'!B64)</f>
        <v/>
      </c>
      <c r="B67" s="451" t="str">
        <f>IF('ordem de passagem'!C64="","",'ordem de passagem'!C64)</f>
        <v/>
      </c>
      <c r="C67" s="451" t="str">
        <f>IF('ordem de passagem'!D64="","",'ordem de passagem'!D64)</f>
        <v/>
      </c>
      <c r="D67" s="450" t="str">
        <f>IF('ordem de passagem'!F64="","",'ordem de passagem'!F64)</f>
        <v/>
      </c>
      <c r="E67" s="450" t="str">
        <f>IF('ordem de passagem'!G64="","",'ordem de passagem'!G64)</f>
        <v/>
      </c>
      <c r="F67" s="316"/>
      <c r="G67" s="386"/>
      <c r="H67" s="316"/>
      <c r="I67" s="317"/>
      <c r="J67" s="316"/>
      <c r="K67" s="317"/>
      <c r="L67" s="316"/>
      <c r="M67" s="317"/>
      <c r="N67" s="316"/>
      <c r="O67" s="317"/>
      <c r="P67" s="316"/>
      <c r="Q67" s="316"/>
      <c r="R67" s="260"/>
      <c r="S67" s="260"/>
      <c r="T67" s="260"/>
      <c r="U67" s="310"/>
      <c r="V67" s="310"/>
      <c r="W67" s="266"/>
      <c r="X67" s="266">
        <f t="shared" si="10"/>
        <v>0</v>
      </c>
      <c r="Y67" s="266" t="str">
        <f t="shared" si="13"/>
        <v/>
      </c>
      <c r="Z67" s="284">
        <f t="shared" si="14"/>
        <v>0</v>
      </c>
      <c r="AA67" s="284">
        <f t="shared" si="15"/>
        <v>0</v>
      </c>
      <c r="AB67" s="284">
        <f t="shared" si="16"/>
        <v>0</v>
      </c>
      <c r="AC67" s="284"/>
      <c r="AD67" s="284">
        <f t="shared" si="12"/>
        <v>0</v>
      </c>
      <c r="AE67" s="284">
        <f t="shared" si="6"/>
        <v>0</v>
      </c>
      <c r="AF67" s="284">
        <f t="shared" si="17"/>
        <v>0</v>
      </c>
      <c r="AG67" s="284">
        <f t="shared" si="11"/>
        <v>0</v>
      </c>
      <c r="AH67" s="309">
        <f t="shared" si="8"/>
        <v>0</v>
      </c>
      <c r="AI67" s="237">
        <f t="shared" si="18"/>
        <v>1</v>
      </c>
      <c r="AK67" s="276"/>
    </row>
    <row r="68" spans="1:37" s="238" customFormat="1" ht="27" x14ac:dyDescent="0.25">
      <c r="A68" s="450" t="str">
        <f>IF('ordem de passagem'!B65="","",'ordem de passagem'!B65)</f>
        <v/>
      </c>
      <c r="B68" s="451" t="str">
        <f>IF('ordem de passagem'!C65="","",'ordem de passagem'!C65)</f>
        <v/>
      </c>
      <c r="C68" s="451" t="str">
        <f>IF('ordem de passagem'!D65="","",'ordem de passagem'!D65)</f>
        <v/>
      </c>
      <c r="D68" s="450" t="str">
        <f>IF('ordem de passagem'!F65="","",'ordem de passagem'!F65)</f>
        <v/>
      </c>
      <c r="E68" s="450" t="str">
        <f>IF('ordem de passagem'!G65="","",'ordem de passagem'!G65)</f>
        <v/>
      </c>
      <c r="F68" s="316"/>
      <c r="G68" s="386"/>
      <c r="H68" s="316"/>
      <c r="I68" s="317"/>
      <c r="J68" s="316"/>
      <c r="K68" s="317"/>
      <c r="L68" s="316"/>
      <c r="M68" s="317"/>
      <c r="N68" s="316"/>
      <c r="O68" s="317"/>
      <c r="P68" s="316"/>
      <c r="Q68" s="316"/>
      <c r="R68" s="260"/>
      <c r="S68" s="260"/>
      <c r="T68" s="260"/>
      <c r="U68" s="310"/>
      <c r="V68" s="310"/>
      <c r="W68" s="266"/>
      <c r="X68" s="266">
        <f t="shared" si="10"/>
        <v>0</v>
      </c>
      <c r="Y68" s="266" t="str">
        <f t="shared" si="13"/>
        <v/>
      </c>
      <c r="Z68" s="284">
        <f t="shared" si="14"/>
        <v>0</v>
      </c>
      <c r="AA68" s="284">
        <f t="shared" si="15"/>
        <v>0</v>
      </c>
      <c r="AB68" s="284">
        <f t="shared" si="16"/>
        <v>0</v>
      </c>
      <c r="AC68" s="284"/>
      <c r="AD68" s="284">
        <f t="shared" si="12"/>
        <v>0</v>
      </c>
      <c r="AE68" s="284">
        <f t="shared" si="6"/>
        <v>0</v>
      </c>
      <c r="AF68" s="284">
        <f t="shared" si="17"/>
        <v>0</v>
      </c>
      <c r="AG68" s="284">
        <f t="shared" si="11"/>
        <v>0</v>
      </c>
      <c r="AH68" s="309">
        <f t="shared" si="8"/>
        <v>0</v>
      </c>
      <c r="AI68" s="237">
        <f t="shared" si="18"/>
        <v>1</v>
      </c>
      <c r="AK68" s="276"/>
    </row>
    <row r="69" spans="1:37" s="238" customFormat="1" ht="27" x14ac:dyDescent="0.25">
      <c r="A69" s="450" t="str">
        <f>IF('ordem de passagem'!B66="","",'ordem de passagem'!B66)</f>
        <v/>
      </c>
      <c r="B69" s="451" t="str">
        <f>IF('ordem de passagem'!C66="","",'ordem de passagem'!C66)</f>
        <v/>
      </c>
      <c r="C69" s="451" t="str">
        <f>IF('ordem de passagem'!D66="","",'ordem de passagem'!D66)</f>
        <v/>
      </c>
      <c r="D69" s="450" t="str">
        <f>IF('ordem de passagem'!F66="","",'ordem de passagem'!F66)</f>
        <v/>
      </c>
      <c r="E69" s="450" t="str">
        <f>IF('ordem de passagem'!G66="","",'ordem de passagem'!G66)</f>
        <v/>
      </c>
      <c r="F69" s="316"/>
      <c r="G69" s="386"/>
      <c r="H69" s="316"/>
      <c r="I69" s="317"/>
      <c r="J69" s="316"/>
      <c r="K69" s="317"/>
      <c r="L69" s="316"/>
      <c r="M69" s="317"/>
      <c r="N69" s="316"/>
      <c r="O69" s="317"/>
      <c r="P69" s="316"/>
      <c r="Q69" s="316"/>
      <c r="R69" s="260"/>
      <c r="S69" s="260"/>
      <c r="T69" s="260"/>
      <c r="U69" s="310"/>
      <c r="V69" s="310"/>
      <c r="W69" s="266"/>
      <c r="X69" s="266">
        <f t="shared" si="10"/>
        <v>0</v>
      </c>
      <c r="Y69" s="266" t="str">
        <f t="shared" si="13"/>
        <v/>
      </c>
      <c r="Z69" s="284">
        <f t="shared" si="14"/>
        <v>0</v>
      </c>
      <c r="AA69" s="284">
        <f t="shared" si="15"/>
        <v>0</v>
      </c>
      <c r="AB69" s="284">
        <f t="shared" si="16"/>
        <v>0</v>
      </c>
      <c r="AC69" s="284"/>
      <c r="AD69" s="284">
        <f t="shared" si="12"/>
        <v>0</v>
      </c>
      <c r="AE69" s="284">
        <f t="shared" si="6"/>
        <v>0</v>
      </c>
      <c r="AF69" s="284">
        <f t="shared" si="17"/>
        <v>0</v>
      </c>
      <c r="AG69" s="284">
        <f t="shared" si="11"/>
        <v>0</v>
      </c>
      <c r="AH69" s="309">
        <f t="shared" si="8"/>
        <v>0</v>
      </c>
      <c r="AI69" s="237">
        <f t="shared" si="18"/>
        <v>1</v>
      </c>
      <c r="AK69" s="276"/>
    </row>
    <row r="70" spans="1:37" s="238" customFormat="1" ht="27" x14ac:dyDescent="0.25">
      <c r="A70" s="450" t="str">
        <f>IF('ordem de passagem'!B67="","",'ordem de passagem'!B67)</f>
        <v/>
      </c>
      <c r="B70" s="451" t="str">
        <f>IF('ordem de passagem'!C67="","",'ordem de passagem'!C67)</f>
        <v/>
      </c>
      <c r="C70" s="451" t="str">
        <f>IF('ordem de passagem'!D67="","",'ordem de passagem'!D67)</f>
        <v/>
      </c>
      <c r="D70" s="450" t="str">
        <f>IF('ordem de passagem'!F67="","",'ordem de passagem'!F67)</f>
        <v/>
      </c>
      <c r="E70" s="450" t="str">
        <f>IF('ordem de passagem'!G67="","",'ordem de passagem'!G67)</f>
        <v/>
      </c>
      <c r="F70" s="316"/>
      <c r="G70" s="386"/>
      <c r="H70" s="316"/>
      <c r="I70" s="317"/>
      <c r="J70" s="316"/>
      <c r="K70" s="317"/>
      <c r="L70" s="316"/>
      <c r="M70" s="317"/>
      <c r="N70" s="316"/>
      <c r="O70" s="317"/>
      <c r="P70" s="316"/>
      <c r="Q70" s="316"/>
      <c r="R70" s="260"/>
      <c r="S70" s="260"/>
      <c r="T70" s="260"/>
      <c r="U70" s="310"/>
      <c r="V70" s="310"/>
      <c r="W70" s="266"/>
      <c r="X70" s="266">
        <f t="shared" si="10"/>
        <v>0</v>
      </c>
      <c r="Y70" s="266" t="str">
        <f t="shared" si="13"/>
        <v/>
      </c>
      <c r="Z70" s="284">
        <f t="shared" si="14"/>
        <v>0</v>
      </c>
      <c r="AA70" s="284">
        <f t="shared" si="15"/>
        <v>0</v>
      </c>
      <c r="AB70" s="284">
        <f t="shared" si="16"/>
        <v>0</v>
      </c>
      <c r="AC70" s="284"/>
      <c r="AD70" s="284">
        <f t="shared" si="12"/>
        <v>0</v>
      </c>
      <c r="AE70" s="284">
        <f t="shared" si="6"/>
        <v>0</v>
      </c>
      <c r="AF70" s="284">
        <f t="shared" si="17"/>
        <v>0</v>
      </c>
      <c r="AG70" s="284">
        <f t="shared" si="11"/>
        <v>0</v>
      </c>
      <c r="AH70" s="309">
        <f t="shared" si="8"/>
        <v>0</v>
      </c>
      <c r="AI70" s="237">
        <f t="shared" si="18"/>
        <v>1</v>
      </c>
      <c r="AK70" s="276"/>
    </row>
    <row r="71" spans="1:37" s="238" customFormat="1" ht="27" x14ac:dyDescent="0.25">
      <c r="A71" s="450" t="str">
        <f>IF('ordem de passagem'!B68="","",'ordem de passagem'!B68)</f>
        <v/>
      </c>
      <c r="B71" s="451" t="str">
        <f>IF('ordem de passagem'!C68="","",'ordem de passagem'!C68)</f>
        <v/>
      </c>
      <c r="C71" s="451" t="str">
        <f>IF('ordem de passagem'!D68="","",'ordem de passagem'!D68)</f>
        <v/>
      </c>
      <c r="D71" s="450" t="str">
        <f>IF('ordem de passagem'!F68="","",'ordem de passagem'!F68)</f>
        <v/>
      </c>
      <c r="E71" s="450" t="str">
        <f>IF('ordem de passagem'!G68="","",'ordem de passagem'!G68)</f>
        <v/>
      </c>
      <c r="F71" s="316"/>
      <c r="G71" s="386"/>
      <c r="H71" s="316"/>
      <c r="I71" s="317"/>
      <c r="J71" s="316"/>
      <c r="K71" s="317"/>
      <c r="L71" s="316"/>
      <c r="M71" s="317"/>
      <c r="N71" s="316"/>
      <c r="O71" s="317"/>
      <c r="P71" s="316"/>
      <c r="Q71" s="316"/>
      <c r="R71" s="260"/>
      <c r="S71" s="260"/>
      <c r="T71" s="260"/>
      <c r="U71" s="310"/>
      <c r="V71" s="310"/>
      <c r="W71" s="266"/>
      <c r="X71" s="266">
        <f t="shared" si="10"/>
        <v>0</v>
      </c>
      <c r="Y71" s="266" t="str">
        <f t="shared" si="13"/>
        <v/>
      </c>
      <c r="Z71" s="284">
        <f t="shared" si="14"/>
        <v>0</v>
      </c>
      <c r="AA71" s="284">
        <f t="shared" si="15"/>
        <v>0</v>
      </c>
      <c r="AB71" s="284">
        <f t="shared" si="16"/>
        <v>0</v>
      </c>
      <c r="AC71" s="284"/>
      <c r="AD71" s="284">
        <f t="shared" si="12"/>
        <v>0</v>
      </c>
      <c r="AE71" s="284">
        <f t="shared" si="6"/>
        <v>0</v>
      </c>
      <c r="AF71" s="284">
        <f t="shared" si="17"/>
        <v>0</v>
      </c>
      <c r="AG71" s="284">
        <f t="shared" si="11"/>
        <v>0</v>
      </c>
      <c r="AH71" s="309">
        <f t="shared" si="8"/>
        <v>0</v>
      </c>
      <c r="AI71" s="237">
        <f t="shared" si="18"/>
        <v>1</v>
      </c>
      <c r="AK71" s="276"/>
    </row>
    <row r="72" spans="1:37" s="238" customFormat="1" ht="27" x14ac:dyDescent="0.25">
      <c r="A72" s="450" t="str">
        <f>IF('ordem de passagem'!B69="","",'ordem de passagem'!B69)</f>
        <v/>
      </c>
      <c r="B72" s="451" t="str">
        <f>IF('ordem de passagem'!C69="","",'ordem de passagem'!C69)</f>
        <v/>
      </c>
      <c r="C72" s="451" t="str">
        <f>IF('ordem de passagem'!D69="","",'ordem de passagem'!D69)</f>
        <v/>
      </c>
      <c r="D72" s="450" t="str">
        <f>IF('ordem de passagem'!F69="","",'ordem de passagem'!F69)</f>
        <v/>
      </c>
      <c r="E72" s="450" t="str">
        <f>IF('ordem de passagem'!G69="","",'ordem de passagem'!G69)</f>
        <v/>
      </c>
      <c r="F72" s="316"/>
      <c r="G72" s="386"/>
      <c r="H72" s="316"/>
      <c r="I72" s="317"/>
      <c r="J72" s="316"/>
      <c r="K72" s="317"/>
      <c r="L72" s="316"/>
      <c r="M72" s="317"/>
      <c r="N72" s="316"/>
      <c r="O72" s="317"/>
      <c r="P72" s="316"/>
      <c r="Q72" s="316"/>
      <c r="R72" s="260"/>
      <c r="S72" s="260"/>
      <c r="T72" s="260"/>
      <c r="U72" s="310"/>
      <c r="V72" s="310"/>
      <c r="W72" s="266"/>
      <c r="X72" s="266">
        <f t="shared" si="10"/>
        <v>0</v>
      </c>
      <c r="Y72" s="266" t="str">
        <f t="shared" si="13"/>
        <v/>
      </c>
      <c r="Z72" s="284">
        <f t="shared" si="14"/>
        <v>0</v>
      </c>
      <c r="AA72" s="284">
        <f t="shared" si="15"/>
        <v>0</v>
      </c>
      <c r="AB72" s="284">
        <f t="shared" si="16"/>
        <v>0</v>
      </c>
      <c r="AC72" s="284"/>
      <c r="AD72" s="284">
        <f t="shared" si="12"/>
        <v>0</v>
      </c>
      <c r="AE72" s="284">
        <f t="shared" si="6"/>
        <v>0</v>
      </c>
      <c r="AF72" s="284">
        <f t="shared" si="17"/>
        <v>0</v>
      </c>
      <c r="AG72" s="284">
        <f t="shared" si="11"/>
        <v>0</v>
      </c>
      <c r="AH72" s="309">
        <f t="shared" si="8"/>
        <v>0</v>
      </c>
      <c r="AI72" s="237">
        <f t="shared" si="18"/>
        <v>1</v>
      </c>
      <c r="AK72" s="276"/>
    </row>
    <row r="73" spans="1:37" s="238" customFormat="1" ht="27" x14ac:dyDescent="0.25">
      <c r="A73" s="450" t="str">
        <f>IF('ordem de passagem'!B70="","",'ordem de passagem'!B70)</f>
        <v/>
      </c>
      <c r="B73" s="451" t="str">
        <f>IF('ordem de passagem'!C70="","",'ordem de passagem'!C70)</f>
        <v/>
      </c>
      <c r="C73" s="451" t="str">
        <f>IF('ordem de passagem'!D70="","",'ordem de passagem'!D70)</f>
        <v/>
      </c>
      <c r="D73" s="450" t="str">
        <f>IF('ordem de passagem'!F70="","",'ordem de passagem'!F70)</f>
        <v/>
      </c>
      <c r="E73" s="450" t="str">
        <f>IF('ordem de passagem'!G70="","",'ordem de passagem'!G70)</f>
        <v/>
      </c>
      <c r="F73" s="316"/>
      <c r="G73" s="386"/>
      <c r="H73" s="316"/>
      <c r="I73" s="317"/>
      <c r="J73" s="316"/>
      <c r="K73" s="317"/>
      <c r="L73" s="316"/>
      <c r="M73" s="317"/>
      <c r="N73" s="316"/>
      <c r="O73" s="317"/>
      <c r="P73" s="316"/>
      <c r="Q73" s="316"/>
      <c r="R73" s="260"/>
      <c r="S73" s="260"/>
      <c r="T73" s="260"/>
      <c r="U73" s="310"/>
      <c r="V73" s="310"/>
      <c r="W73" s="266"/>
      <c r="X73" s="266">
        <f t="shared" si="10"/>
        <v>0</v>
      </c>
      <c r="Y73" s="266" t="str">
        <f t="shared" si="13"/>
        <v/>
      </c>
      <c r="Z73" s="284">
        <f t="shared" si="14"/>
        <v>0</v>
      </c>
      <c r="AA73" s="284">
        <f t="shared" si="15"/>
        <v>0</v>
      </c>
      <c r="AB73" s="284">
        <f t="shared" si="16"/>
        <v>0</v>
      </c>
      <c r="AC73" s="284"/>
      <c r="AD73" s="284">
        <f t="shared" si="12"/>
        <v>0</v>
      </c>
      <c r="AE73" s="284">
        <f t="shared" si="6"/>
        <v>0</v>
      </c>
      <c r="AF73" s="284">
        <f t="shared" si="17"/>
        <v>0</v>
      </c>
      <c r="AG73" s="284">
        <f t="shared" si="11"/>
        <v>0</v>
      </c>
      <c r="AH73" s="309">
        <f t="shared" si="8"/>
        <v>0</v>
      </c>
      <c r="AI73" s="237">
        <f t="shared" si="18"/>
        <v>1</v>
      </c>
      <c r="AK73" s="276"/>
    </row>
    <row r="74" spans="1:37" s="238" customFormat="1" ht="27" x14ac:dyDescent="0.25">
      <c r="A74" s="450" t="str">
        <f>IF('ordem de passagem'!B71="","",'ordem de passagem'!B71)</f>
        <v/>
      </c>
      <c r="B74" s="451" t="str">
        <f>IF('ordem de passagem'!C71="","",'ordem de passagem'!C71)</f>
        <v/>
      </c>
      <c r="C74" s="451" t="str">
        <f>IF('ordem de passagem'!D71="","",'ordem de passagem'!D71)</f>
        <v/>
      </c>
      <c r="D74" s="450" t="str">
        <f>IF('ordem de passagem'!F71="","",'ordem de passagem'!F71)</f>
        <v/>
      </c>
      <c r="E74" s="450" t="str">
        <f>IF('ordem de passagem'!G71="","",'ordem de passagem'!G71)</f>
        <v/>
      </c>
      <c r="F74" s="316"/>
      <c r="G74" s="386"/>
      <c r="H74" s="316"/>
      <c r="I74" s="317"/>
      <c r="J74" s="316"/>
      <c r="K74" s="317"/>
      <c r="L74" s="316"/>
      <c r="M74" s="317"/>
      <c r="N74" s="316"/>
      <c r="O74" s="317"/>
      <c r="P74" s="316"/>
      <c r="Q74" s="316"/>
      <c r="R74" s="260"/>
      <c r="S74" s="260"/>
      <c r="T74" s="260"/>
      <c r="U74" s="310"/>
      <c r="V74" s="310"/>
      <c r="W74" s="266"/>
      <c r="X74" s="266">
        <f t="shared" si="10"/>
        <v>0</v>
      </c>
      <c r="Y74" s="266" t="str">
        <f t="shared" si="13"/>
        <v/>
      </c>
      <c r="Z74" s="284">
        <f t="shared" si="14"/>
        <v>0</v>
      </c>
      <c r="AA74" s="284">
        <f t="shared" si="15"/>
        <v>0</v>
      </c>
      <c r="AB74" s="284">
        <f t="shared" si="16"/>
        <v>0</v>
      </c>
      <c r="AC74" s="284"/>
      <c r="AD74" s="284">
        <f t="shared" si="12"/>
        <v>0</v>
      </c>
      <c r="AE74" s="284">
        <f t="shared" si="6"/>
        <v>0</v>
      </c>
      <c r="AF74" s="284">
        <f t="shared" si="17"/>
        <v>0</v>
      </c>
      <c r="AG74" s="284">
        <f t="shared" si="11"/>
        <v>0</v>
      </c>
      <c r="AH74" s="309">
        <f t="shared" si="8"/>
        <v>0</v>
      </c>
      <c r="AI74" s="237">
        <f t="shared" si="18"/>
        <v>1</v>
      </c>
      <c r="AK74" s="276"/>
    </row>
    <row r="75" spans="1:37" s="238" customFormat="1" ht="27" x14ac:dyDescent="0.25">
      <c r="A75" s="450" t="str">
        <f>IF('ordem de passagem'!B72="","",'ordem de passagem'!B72)</f>
        <v/>
      </c>
      <c r="B75" s="451" t="str">
        <f>IF('ordem de passagem'!C72="","",'ordem de passagem'!C72)</f>
        <v/>
      </c>
      <c r="C75" s="451" t="str">
        <f>IF('ordem de passagem'!D72="","",'ordem de passagem'!D72)</f>
        <v/>
      </c>
      <c r="D75" s="450" t="str">
        <f>IF('ordem de passagem'!F72="","",'ordem de passagem'!F72)</f>
        <v/>
      </c>
      <c r="E75" s="450" t="str">
        <f>IF('ordem de passagem'!G72="","",'ordem de passagem'!G72)</f>
        <v/>
      </c>
      <c r="F75" s="316"/>
      <c r="G75" s="386"/>
      <c r="H75" s="316"/>
      <c r="I75" s="317"/>
      <c r="J75" s="316"/>
      <c r="K75" s="317"/>
      <c r="L75" s="316"/>
      <c r="M75" s="317"/>
      <c r="N75" s="316"/>
      <c r="O75" s="317"/>
      <c r="P75" s="316"/>
      <c r="Q75" s="316"/>
      <c r="R75" s="260"/>
      <c r="S75" s="260"/>
      <c r="T75" s="260"/>
      <c r="U75" s="310"/>
      <c r="V75" s="310"/>
      <c r="W75" s="266"/>
      <c r="X75" s="266">
        <f t="shared" si="10"/>
        <v>0</v>
      </c>
      <c r="Y75" s="266" t="str">
        <f t="shared" si="13"/>
        <v/>
      </c>
      <c r="Z75" s="284">
        <f t="shared" si="14"/>
        <v>0</v>
      </c>
      <c r="AA75" s="284">
        <f t="shared" si="15"/>
        <v>0</v>
      </c>
      <c r="AB75" s="284">
        <f t="shared" si="16"/>
        <v>0</v>
      </c>
      <c r="AC75" s="284"/>
      <c r="AD75" s="284">
        <f t="shared" si="12"/>
        <v>0</v>
      </c>
      <c r="AE75" s="284">
        <f t="shared" si="6"/>
        <v>0</v>
      </c>
      <c r="AF75" s="284">
        <f t="shared" si="17"/>
        <v>0</v>
      </c>
      <c r="AG75" s="284">
        <f t="shared" si="11"/>
        <v>0</v>
      </c>
      <c r="AH75" s="309">
        <f t="shared" si="8"/>
        <v>0</v>
      </c>
      <c r="AI75" s="237">
        <f t="shared" si="18"/>
        <v>1</v>
      </c>
      <c r="AK75" s="276"/>
    </row>
    <row r="76" spans="1:37" s="238" customFormat="1" ht="27" x14ac:dyDescent="0.25">
      <c r="A76" s="450" t="str">
        <f>IF('ordem de passagem'!B73="","",'ordem de passagem'!B73)</f>
        <v/>
      </c>
      <c r="B76" s="451" t="str">
        <f>IF('ordem de passagem'!C73="","",'ordem de passagem'!C73)</f>
        <v/>
      </c>
      <c r="C76" s="451" t="str">
        <f>IF('ordem de passagem'!D73="","",'ordem de passagem'!D73)</f>
        <v/>
      </c>
      <c r="D76" s="450" t="str">
        <f>IF('ordem de passagem'!F73="","",'ordem de passagem'!F73)</f>
        <v/>
      </c>
      <c r="E76" s="450" t="str">
        <f>IF('ordem de passagem'!G73="","",'ordem de passagem'!G73)</f>
        <v/>
      </c>
      <c r="F76" s="316"/>
      <c r="G76" s="386"/>
      <c r="H76" s="316"/>
      <c r="I76" s="317"/>
      <c r="J76" s="316"/>
      <c r="K76" s="317"/>
      <c r="L76" s="316"/>
      <c r="M76" s="317"/>
      <c r="N76" s="316"/>
      <c r="O76" s="317"/>
      <c r="P76" s="316"/>
      <c r="Q76" s="316"/>
      <c r="R76" s="260"/>
      <c r="S76" s="260"/>
      <c r="T76" s="260"/>
      <c r="U76" s="310"/>
      <c r="V76" s="310"/>
      <c r="W76" s="266"/>
      <c r="X76" s="266">
        <f t="shared" si="10"/>
        <v>0</v>
      </c>
      <c r="Y76" s="266" t="str">
        <f t="shared" si="13"/>
        <v/>
      </c>
      <c r="Z76" s="284">
        <f t="shared" si="14"/>
        <v>0</v>
      </c>
      <c r="AA76" s="284">
        <f t="shared" si="15"/>
        <v>0</v>
      </c>
      <c r="AB76" s="284">
        <f t="shared" si="16"/>
        <v>0</v>
      </c>
      <c r="AC76" s="284"/>
      <c r="AD76" s="284">
        <f t="shared" si="12"/>
        <v>0</v>
      </c>
      <c r="AE76" s="284">
        <f t="shared" si="6"/>
        <v>0</v>
      </c>
      <c r="AF76" s="284">
        <f t="shared" si="17"/>
        <v>0</v>
      </c>
      <c r="AG76" s="284">
        <f t="shared" si="11"/>
        <v>0</v>
      </c>
      <c r="AH76" s="309">
        <f t="shared" si="8"/>
        <v>0</v>
      </c>
      <c r="AI76" s="237">
        <f t="shared" si="18"/>
        <v>1</v>
      </c>
      <c r="AK76" s="276"/>
    </row>
    <row r="77" spans="1:37" s="238" customFormat="1" ht="27" x14ac:dyDescent="0.25">
      <c r="A77" s="450" t="str">
        <f>IF('ordem de passagem'!B74="","",'ordem de passagem'!B74)</f>
        <v/>
      </c>
      <c r="B77" s="451" t="str">
        <f>IF('ordem de passagem'!C74="","",'ordem de passagem'!C74)</f>
        <v/>
      </c>
      <c r="C77" s="451" t="str">
        <f>IF('ordem de passagem'!D74="","",'ordem de passagem'!D74)</f>
        <v/>
      </c>
      <c r="D77" s="450" t="str">
        <f>IF('ordem de passagem'!F74="","",'ordem de passagem'!F74)</f>
        <v/>
      </c>
      <c r="E77" s="450" t="str">
        <f>IF('ordem de passagem'!G74="","",'ordem de passagem'!G74)</f>
        <v/>
      </c>
      <c r="F77" s="316"/>
      <c r="G77" s="386"/>
      <c r="H77" s="316"/>
      <c r="I77" s="317"/>
      <c r="J77" s="316"/>
      <c r="K77" s="317"/>
      <c r="L77" s="316"/>
      <c r="M77" s="317"/>
      <c r="N77" s="316"/>
      <c r="O77" s="317"/>
      <c r="P77" s="316"/>
      <c r="Q77" s="316"/>
      <c r="R77" s="260"/>
      <c r="S77" s="260"/>
      <c r="T77" s="260"/>
      <c r="U77" s="310"/>
      <c r="V77" s="310"/>
      <c r="W77" s="266"/>
      <c r="X77" s="266">
        <f t="shared" si="10"/>
        <v>0</v>
      </c>
      <c r="Y77" s="266" t="str">
        <f t="shared" si="13"/>
        <v/>
      </c>
      <c r="Z77" s="284">
        <f t="shared" si="14"/>
        <v>0</v>
      </c>
      <c r="AA77" s="284">
        <f t="shared" si="15"/>
        <v>0</v>
      </c>
      <c r="AB77" s="284">
        <f t="shared" si="16"/>
        <v>0</v>
      </c>
      <c r="AC77" s="284"/>
      <c r="AD77" s="284">
        <f t="shared" si="12"/>
        <v>0</v>
      </c>
      <c r="AE77" s="284">
        <f t="shared" si="6"/>
        <v>0</v>
      </c>
      <c r="AF77" s="284">
        <f t="shared" si="17"/>
        <v>0</v>
      </c>
      <c r="AG77" s="284">
        <f t="shared" si="11"/>
        <v>0</v>
      </c>
      <c r="AH77" s="309">
        <f t="shared" si="8"/>
        <v>0</v>
      </c>
      <c r="AI77" s="237">
        <f t="shared" si="18"/>
        <v>1</v>
      </c>
      <c r="AK77" s="276"/>
    </row>
    <row r="78" spans="1:37" s="238" customFormat="1" ht="27" x14ac:dyDescent="0.25">
      <c r="A78" s="450" t="str">
        <f>IF('ordem de passagem'!B75="","",'ordem de passagem'!B75)</f>
        <v/>
      </c>
      <c r="B78" s="451" t="str">
        <f>IF('ordem de passagem'!C75="","",'ordem de passagem'!C75)</f>
        <v/>
      </c>
      <c r="C78" s="451" t="str">
        <f>IF('ordem de passagem'!D75="","",'ordem de passagem'!D75)</f>
        <v/>
      </c>
      <c r="D78" s="450" t="str">
        <f>IF('ordem de passagem'!F75="","",'ordem de passagem'!F75)</f>
        <v/>
      </c>
      <c r="E78" s="450" t="str">
        <f>IF('ordem de passagem'!G75="","",'ordem de passagem'!G75)</f>
        <v/>
      </c>
      <c r="F78" s="316"/>
      <c r="G78" s="386"/>
      <c r="H78" s="316"/>
      <c r="I78" s="317"/>
      <c r="J78" s="316"/>
      <c r="K78" s="317"/>
      <c r="L78" s="316"/>
      <c r="M78" s="317"/>
      <c r="N78" s="316"/>
      <c r="O78" s="317"/>
      <c r="P78" s="316"/>
      <c r="Q78" s="316"/>
      <c r="R78" s="260"/>
      <c r="S78" s="260"/>
      <c r="T78" s="260"/>
      <c r="U78" s="310"/>
      <c r="V78" s="310"/>
      <c r="W78" s="266"/>
      <c r="X78" s="266">
        <f t="shared" si="10"/>
        <v>0</v>
      </c>
      <c r="Y78" s="266" t="str">
        <f t="shared" si="13"/>
        <v/>
      </c>
      <c r="Z78" s="284">
        <f t="shared" si="14"/>
        <v>0</v>
      </c>
      <c r="AA78" s="284">
        <f t="shared" si="15"/>
        <v>0</v>
      </c>
      <c r="AB78" s="284">
        <f t="shared" si="16"/>
        <v>0</v>
      </c>
      <c r="AC78" s="284"/>
      <c r="AD78" s="284">
        <f t="shared" si="12"/>
        <v>0</v>
      </c>
      <c r="AE78" s="284">
        <f t="shared" si="6"/>
        <v>0</v>
      </c>
      <c r="AF78" s="284">
        <f t="shared" si="17"/>
        <v>0</v>
      </c>
      <c r="AG78" s="284">
        <f t="shared" si="11"/>
        <v>0</v>
      </c>
      <c r="AH78" s="309">
        <f t="shared" si="8"/>
        <v>0</v>
      </c>
      <c r="AI78" s="237">
        <f t="shared" si="18"/>
        <v>1</v>
      </c>
      <c r="AK78" s="276"/>
    </row>
    <row r="79" spans="1:37" s="238" customFormat="1" ht="27" x14ac:dyDescent="0.25">
      <c r="A79" s="450" t="str">
        <f>IF('ordem de passagem'!B76="","",'ordem de passagem'!B76)</f>
        <v/>
      </c>
      <c r="B79" s="451" t="str">
        <f>IF('ordem de passagem'!C76="","",'ordem de passagem'!C76)</f>
        <v/>
      </c>
      <c r="C79" s="451" t="str">
        <f>IF('ordem de passagem'!D76="","",'ordem de passagem'!D76)</f>
        <v/>
      </c>
      <c r="D79" s="450" t="str">
        <f>IF('ordem de passagem'!F76="","",'ordem de passagem'!F76)</f>
        <v/>
      </c>
      <c r="E79" s="450" t="str">
        <f>IF('ordem de passagem'!G76="","",'ordem de passagem'!G76)</f>
        <v/>
      </c>
      <c r="F79" s="316"/>
      <c r="G79" s="386"/>
      <c r="H79" s="316"/>
      <c r="I79" s="317"/>
      <c r="J79" s="316"/>
      <c r="K79" s="317"/>
      <c r="L79" s="316"/>
      <c r="M79" s="317"/>
      <c r="N79" s="316"/>
      <c r="O79" s="317"/>
      <c r="P79" s="316"/>
      <c r="Q79" s="316"/>
      <c r="R79" s="260"/>
      <c r="S79" s="260"/>
      <c r="T79" s="260"/>
      <c r="U79" s="310"/>
      <c r="V79" s="310"/>
      <c r="W79" s="266"/>
      <c r="X79" s="266">
        <f t="shared" si="10"/>
        <v>0</v>
      </c>
      <c r="Y79" s="266" t="str">
        <f t="shared" ref="Y79:Y102" si="19">IF(SUM(S79:T79)=0,"",SUM(S79:T79))</f>
        <v/>
      </c>
      <c r="Z79" s="284">
        <f t="shared" ref="Z79:Z102" si="20">IFERROR((IF($Z$10=3,((F79+G79+H79)/3)+R79,IF($Z$10=5,((F79+G79+H79+I79+J79)-MAX(F79,H79,I79,J79,G79)-MIN(F79,H79,I79,J79,G79))/3)+R79)),"")</f>
        <v>0</v>
      </c>
      <c r="AA79" s="284">
        <f t="shared" ref="AA79:AA102" si="21">IFERROR((IF($Z$10=3,((K79+L79+M79)/3)+R79,IF($Z$10=5,((K79+L79+M79+N79+O79)-MAX(K79,L79,M79,N79,O79,O79)-MIN(K79,L79,M79,N79,O79))/3)+R79)),"")</f>
        <v>0</v>
      </c>
      <c r="AB79" s="284">
        <f t="shared" ref="AB79:AB102" si="22">IF(E79=3,"",IF(Z79&gt;AA79,U79,IF(Z79=AA79,MIN(U79:V79),IF(Z79&lt;AA79,V79))))</f>
        <v>0</v>
      </c>
      <c r="AC79" s="284"/>
      <c r="AD79" s="284">
        <f t="shared" si="12"/>
        <v>0</v>
      </c>
      <c r="AE79" s="284">
        <f t="shared" ref="AE79:AE102" si="23">IFERROR(IF(Z79="","",MAX(Z79:AA79)-AB79),"")</f>
        <v>0</v>
      </c>
      <c r="AF79" s="284">
        <f t="shared" ref="AF79:AF102" si="24">((Z79+S79-U79)+(AA79+T79-V79))/2</f>
        <v>0</v>
      </c>
      <c r="AG79" s="284">
        <f t="shared" si="11"/>
        <v>0</v>
      </c>
      <c r="AH79" s="309">
        <f t="shared" si="8"/>
        <v>0</v>
      </c>
      <c r="AI79" s="237">
        <f t="shared" ref="AI79:AI102" si="25">IFERROR(RANK(AH79,AH:AH,0),"")</f>
        <v>1</v>
      </c>
      <c r="AK79" s="276"/>
    </row>
    <row r="80" spans="1:37" s="238" customFormat="1" ht="27" x14ac:dyDescent="0.25">
      <c r="A80" s="450" t="str">
        <f>IF('ordem de passagem'!B77="","",'ordem de passagem'!B77)</f>
        <v/>
      </c>
      <c r="B80" s="451" t="str">
        <f>IF('ordem de passagem'!C77="","",'ordem de passagem'!C77)</f>
        <v/>
      </c>
      <c r="C80" s="451" t="str">
        <f>IF('ordem de passagem'!D77="","",'ordem de passagem'!D77)</f>
        <v/>
      </c>
      <c r="D80" s="450" t="str">
        <f>IF('ordem de passagem'!F77="","",'ordem de passagem'!F77)</f>
        <v/>
      </c>
      <c r="E80" s="450" t="str">
        <f>IF('ordem de passagem'!G77="","",'ordem de passagem'!G77)</f>
        <v/>
      </c>
      <c r="F80" s="316"/>
      <c r="G80" s="386"/>
      <c r="H80" s="316"/>
      <c r="I80" s="317"/>
      <c r="J80" s="316"/>
      <c r="K80" s="317"/>
      <c r="L80" s="316"/>
      <c r="M80" s="317"/>
      <c r="N80" s="316"/>
      <c r="O80" s="317"/>
      <c r="P80" s="316"/>
      <c r="Q80" s="316"/>
      <c r="R80" s="260"/>
      <c r="S80" s="260"/>
      <c r="T80" s="260"/>
      <c r="U80" s="310"/>
      <c r="V80" s="310"/>
      <c r="W80" s="266"/>
      <c r="X80" s="266">
        <f t="shared" ref="X80:X102" si="26">(Z80+AA80)/2</f>
        <v>0</v>
      </c>
      <c r="Y80" s="266" t="str">
        <f t="shared" si="19"/>
        <v/>
      </c>
      <c r="Z80" s="284">
        <f t="shared" si="20"/>
        <v>0</v>
      </c>
      <c r="AA80" s="284">
        <f t="shared" si="21"/>
        <v>0</v>
      </c>
      <c r="AB80" s="284">
        <f t="shared" si="22"/>
        <v>0</v>
      </c>
      <c r="AC80" s="284"/>
      <c r="AD80" s="284">
        <f t="shared" si="12"/>
        <v>0</v>
      </c>
      <c r="AE80" s="284">
        <f t="shared" si="23"/>
        <v>0</v>
      </c>
      <c r="AF80" s="284">
        <f t="shared" si="24"/>
        <v>0</v>
      </c>
      <c r="AG80" s="284">
        <f t="shared" ref="AG80:AG102" si="27">IF(E80=3,AF80,AE80)</f>
        <v>0</v>
      </c>
      <c r="AH80" s="309">
        <f t="shared" ref="AH80:AH102" si="28">IF(A80="falta","",AG80)</f>
        <v>0</v>
      </c>
      <c r="AI80" s="237">
        <f t="shared" si="25"/>
        <v>1</v>
      </c>
      <c r="AK80" s="276"/>
    </row>
    <row r="81" spans="1:37" s="238" customFormat="1" ht="27" x14ac:dyDescent="0.25">
      <c r="A81" s="450" t="str">
        <f>IF('ordem de passagem'!B78="","",'ordem de passagem'!B78)</f>
        <v/>
      </c>
      <c r="B81" s="451" t="str">
        <f>IF('ordem de passagem'!C78="","",'ordem de passagem'!C78)</f>
        <v/>
      </c>
      <c r="C81" s="451" t="str">
        <f>IF('ordem de passagem'!D78="","",'ordem de passagem'!D78)</f>
        <v/>
      </c>
      <c r="D81" s="450" t="str">
        <f>IF('ordem de passagem'!F78="","",'ordem de passagem'!F78)</f>
        <v/>
      </c>
      <c r="E81" s="450" t="str">
        <f>IF('ordem de passagem'!G78="","",'ordem de passagem'!G78)</f>
        <v/>
      </c>
      <c r="F81" s="316"/>
      <c r="G81" s="386"/>
      <c r="H81" s="316"/>
      <c r="I81" s="317"/>
      <c r="J81" s="316"/>
      <c r="K81" s="317"/>
      <c r="L81" s="316"/>
      <c r="M81" s="317"/>
      <c r="N81" s="316"/>
      <c r="O81" s="317"/>
      <c r="P81" s="316"/>
      <c r="Q81" s="316"/>
      <c r="R81" s="260"/>
      <c r="S81" s="260"/>
      <c r="T81" s="260"/>
      <c r="U81" s="310"/>
      <c r="V81" s="310"/>
      <c r="W81" s="266"/>
      <c r="X81" s="266">
        <f t="shared" si="26"/>
        <v>0</v>
      </c>
      <c r="Y81" s="266" t="str">
        <f t="shared" si="19"/>
        <v/>
      </c>
      <c r="Z81" s="284">
        <f t="shared" si="20"/>
        <v>0</v>
      </c>
      <c r="AA81" s="284">
        <f t="shared" si="21"/>
        <v>0</v>
      </c>
      <c r="AB81" s="284">
        <f t="shared" si="22"/>
        <v>0</v>
      </c>
      <c r="AC81" s="284"/>
      <c r="AD81" s="284">
        <f t="shared" si="12"/>
        <v>0</v>
      </c>
      <c r="AE81" s="284">
        <f t="shared" si="23"/>
        <v>0</v>
      </c>
      <c r="AF81" s="284">
        <f t="shared" si="24"/>
        <v>0</v>
      </c>
      <c r="AG81" s="284">
        <f t="shared" si="27"/>
        <v>0</v>
      </c>
      <c r="AH81" s="309">
        <f t="shared" si="28"/>
        <v>0</v>
      </c>
      <c r="AI81" s="237">
        <f t="shared" si="25"/>
        <v>1</v>
      </c>
      <c r="AK81" s="276"/>
    </row>
    <row r="82" spans="1:37" s="238" customFormat="1" ht="27" x14ac:dyDescent="0.25">
      <c r="A82" s="450" t="str">
        <f>IF('ordem de passagem'!B79="","",'ordem de passagem'!B79)</f>
        <v/>
      </c>
      <c r="B82" s="451" t="str">
        <f>IF('ordem de passagem'!C79="","",'ordem de passagem'!C79)</f>
        <v/>
      </c>
      <c r="C82" s="451" t="str">
        <f>IF('ordem de passagem'!D79="","",'ordem de passagem'!D79)</f>
        <v/>
      </c>
      <c r="D82" s="450" t="str">
        <f>IF('ordem de passagem'!F79="","",'ordem de passagem'!F79)</f>
        <v/>
      </c>
      <c r="E82" s="450" t="str">
        <f>IF('ordem de passagem'!G79="","",'ordem de passagem'!G79)</f>
        <v/>
      </c>
      <c r="F82" s="316"/>
      <c r="G82" s="386"/>
      <c r="H82" s="316"/>
      <c r="I82" s="317"/>
      <c r="J82" s="316"/>
      <c r="K82" s="317"/>
      <c r="L82" s="316"/>
      <c r="M82" s="317"/>
      <c r="N82" s="316"/>
      <c r="O82" s="317"/>
      <c r="P82" s="316"/>
      <c r="Q82" s="316"/>
      <c r="R82" s="260"/>
      <c r="S82" s="260"/>
      <c r="T82" s="260"/>
      <c r="U82" s="310"/>
      <c r="V82" s="310"/>
      <c r="W82" s="266"/>
      <c r="X82" s="266">
        <f t="shared" si="26"/>
        <v>0</v>
      </c>
      <c r="Y82" s="266" t="str">
        <f t="shared" si="19"/>
        <v/>
      </c>
      <c r="Z82" s="284">
        <f t="shared" si="20"/>
        <v>0</v>
      </c>
      <c r="AA82" s="284">
        <f t="shared" si="21"/>
        <v>0</v>
      </c>
      <c r="AB82" s="284">
        <f t="shared" si="22"/>
        <v>0</v>
      </c>
      <c r="AC82" s="284"/>
      <c r="AD82" s="284">
        <f t="shared" si="12"/>
        <v>0</v>
      </c>
      <c r="AE82" s="284">
        <f t="shared" si="23"/>
        <v>0</v>
      </c>
      <c r="AF82" s="284">
        <f t="shared" si="24"/>
        <v>0</v>
      </c>
      <c r="AG82" s="284">
        <f t="shared" si="27"/>
        <v>0</v>
      </c>
      <c r="AH82" s="309">
        <f t="shared" si="28"/>
        <v>0</v>
      </c>
      <c r="AI82" s="237">
        <f t="shared" si="25"/>
        <v>1</v>
      </c>
      <c r="AK82" s="276"/>
    </row>
    <row r="83" spans="1:37" s="238" customFormat="1" ht="27" x14ac:dyDescent="0.25">
      <c r="A83" s="450" t="str">
        <f>IF('ordem de passagem'!B80="","",'ordem de passagem'!B80)</f>
        <v/>
      </c>
      <c r="B83" s="451" t="str">
        <f>IF('ordem de passagem'!C80="","",'ordem de passagem'!C80)</f>
        <v/>
      </c>
      <c r="C83" s="451" t="str">
        <f>IF('ordem de passagem'!D80="","",'ordem de passagem'!D80)</f>
        <v/>
      </c>
      <c r="D83" s="450" t="str">
        <f>IF('ordem de passagem'!F80="","",'ordem de passagem'!F80)</f>
        <v/>
      </c>
      <c r="E83" s="450" t="str">
        <f>IF('ordem de passagem'!G80="","",'ordem de passagem'!G80)</f>
        <v/>
      </c>
      <c r="F83" s="316"/>
      <c r="G83" s="389"/>
      <c r="H83" s="316"/>
      <c r="I83" s="317"/>
      <c r="J83" s="316"/>
      <c r="K83" s="317"/>
      <c r="L83" s="316"/>
      <c r="M83" s="317"/>
      <c r="N83" s="316"/>
      <c r="O83" s="317"/>
      <c r="P83" s="316"/>
      <c r="Q83" s="316"/>
      <c r="R83" s="260"/>
      <c r="S83" s="260"/>
      <c r="T83" s="260"/>
      <c r="U83" s="310"/>
      <c r="V83" s="310"/>
      <c r="W83" s="266"/>
      <c r="X83" s="266">
        <f t="shared" si="26"/>
        <v>0</v>
      </c>
      <c r="Y83" s="266" t="str">
        <f t="shared" si="19"/>
        <v/>
      </c>
      <c r="Z83" s="284">
        <f t="shared" si="20"/>
        <v>0</v>
      </c>
      <c r="AA83" s="284">
        <f t="shared" si="21"/>
        <v>0</v>
      </c>
      <c r="AB83" s="284">
        <f t="shared" si="22"/>
        <v>0</v>
      </c>
      <c r="AC83" s="284"/>
      <c r="AD83" s="284">
        <f t="shared" si="12"/>
        <v>0</v>
      </c>
      <c r="AE83" s="284">
        <f t="shared" si="23"/>
        <v>0</v>
      </c>
      <c r="AF83" s="284">
        <f t="shared" si="24"/>
        <v>0</v>
      </c>
      <c r="AG83" s="284">
        <f t="shared" si="27"/>
        <v>0</v>
      </c>
      <c r="AH83" s="309">
        <f t="shared" si="28"/>
        <v>0</v>
      </c>
      <c r="AI83" s="237">
        <f t="shared" si="25"/>
        <v>1</v>
      </c>
      <c r="AK83" s="276"/>
    </row>
    <row r="84" spans="1:37" s="238" customFormat="1" ht="27" x14ac:dyDescent="0.25">
      <c r="A84" s="450" t="str">
        <f>IF('ordem de passagem'!B81="","",'ordem de passagem'!B81)</f>
        <v/>
      </c>
      <c r="B84" s="451" t="str">
        <f>IF('ordem de passagem'!C81="","",'ordem de passagem'!C81)</f>
        <v/>
      </c>
      <c r="C84" s="451" t="str">
        <f>IF('ordem de passagem'!D81="","",'ordem de passagem'!D81)</f>
        <v/>
      </c>
      <c r="D84" s="450" t="str">
        <f>IF('ordem de passagem'!F81="","",'ordem de passagem'!F81)</f>
        <v/>
      </c>
      <c r="E84" s="450" t="str">
        <f>IF('ordem de passagem'!G81="","",'ordem de passagem'!G81)</f>
        <v/>
      </c>
      <c r="F84" s="316"/>
      <c r="G84" s="389"/>
      <c r="H84" s="316"/>
      <c r="I84" s="317"/>
      <c r="J84" s="316"/>
      <c r="K84" s="317"/>
      <c r="L84" s="316"/>
      <c r="M84" s="317"/>
      <c r="N84" s="316"/>
      <c r="O84" s="317"/>
      <c r="P84" s="316"/>
      <c r="Q84" s="316"/>
      <c r="R84" s="260"/>
      <c r="S84" s="260"/>
      <c r="T84" s="260"/>
      <c r="U84" s="310"/>
      <c r="V84" s="310"/>
      <c r="W84" s="266"/>
      <c r="X84" s="266">
        <f t="shared" si="26"/>
        <v>0</v>
      </c>
      <c r="Y84" s="266" t="str">
        <f t="shared" si="19"/>
        <v/>
      </c>
      <c r="Z84" s="284">
        <f t="shared" si="20"/>
        <v>0</v>
      </c>
      <c r="AA84" s="284">
        <f t="shared" si="21"/>
        <v>0</v>
      </c>
      <c r="AB84" s="284">
        <f t="shared" si="22"/>
        <v>0</v>
      </c>
      <c r="AC84" s="284"/>
      <c r="AD84" s="284">
        <f t="shared" si="12"/>
        <v>0</v>
      </c>
      <c r="AE84" s="284">
        <f t="shared" si="23"/>
        <v>0</v>
      </c>
      <c r="AF84" s="284">
        <f t="shared" si="24"/>
        <v>0</v>
      </c>
      <c r="AG84" s="284">
        <f t="shared" si="27"/>
        <v>0</v>
      </c>
      <c r="AH84" s="309">
        <f t="shared" si="28"/>
        <v>0</v>
      </c>
      <c r="AI84" s="237">
        <f t="shared" si="25"/>
        <v>1</v>
      </c>
      <c r="AK84" s="276"/>
    </row>
    <row r="85" spans="1:37" s="238" customFormat="1" ht="27" x14ac:dyDescent="0.25">
      <c r="A85" s="450" t="str">
        <f>IF('ordem de passagem'!B82="","",'ordem de passagem'!B82)</f>
        <v/>
      </c>
      <c r="B85" s="451" t="str">
        <f>IF('ordem de passagem'!C82="","",'ordem de passagem'!C82)</f>
        <v/>
      </c>
      <c r="C85" s="451" t="str">
        <f>IF('ordem de passagem'!D82="","",'ordem de passagem'!D82)</f>
        <v/>
      </c>
      <c r="D85" s="450" t="str">
        <f>IF('ordem de passagem'!F82="","",'ordem de passagem'!F82)</f>
        <v/>
      </c>
      <c r="E85" s="450" t="str">
        <f>IF('ordem de passagem'!G82="","",'ordem de passagem'!G82)</f>
        <v/>
      </c>
      <c r="F85" s="316"/>
      <c r="G85" s="389"/>
      <c r="H85" s="316"/>
      <c r="I85" s="317"/>
      <c r="J85" s="316"/>
      <c r="K85" s="317"/>
      <c r="L85" s="316"/>
      <c r="M85" s="317"/>
      <c r="N85" s="316"/>
      <c r="O85" s="317"/>
      <c r="P85" s="316"/>
      <c r="Q85" s="316"/>
      <c r="R85" s="260"/>
      <c r="S85" s="260"/>
      <c r="T85" s="260"/>
      <c r="U85" s="310"/>
      <c r="V85" s="310"/>
      <c r="W85" s="266"/>
      <c r="X85" s="266">
        <f t="shared" si="26"/>
        <v>0</v>
      </c>
      <c r="Y85" s="266" t="str">
        <f t="shared" si="19"/>
        <v/>
      </c>
      <c r="Z85" s="284">
        <f t="shared" si="20"/>
        <v>0</v>
      </c>
      <c r="AA85" s="284">
        <f t="shared" si="21"/>
        <v>0</v>
      </c>
      <c r="AB85" s="284">
        <f t="shared" si="22"/>
        <v>0</v>
      </c>
      <c r="AC85" s="284"/>
      <c r="AD85" s="284">
        <f t="shared" si="12"/>
        <v>0</v>
      </c>
      <c r="AE85" s="284">
        <f t="shared" si="23"/>
        <v>0</v>
      </c>
      <c r="AF85" s="284">
        <f t="shared" si="24"/>
        <v>0</v>
      </c>
      <c r="AG85" s="284">
        <f t="shared" si="27"/>
        <v>0</v>
      </c>
      <c r="AH85" s="309">
        <f t="shared" si="28"/>
        <v>0</v>
      </c>
      <c r="AI85" s="237">
        <f t="shared" si="25"/>
        <v>1</v>
      </c>
      <c r="AK85" s="276"/>
    </row>
    <row r="86" spans="1:37" s="238" customFormat="1" ht="27" x14ac:dyDescent="0.25">
      <c r="A86" s="450" t="str">
        <f>IF('ordem de passagem'!B83="","",'ordem de passagem'!B83)</f>
        <v/>
      </c>
      <c r="B86" s="451" t="str">
        <f>IF('ordem de passagem'!C83="","",'ordem de passagem'!C83)</f>
        <v/>
      </c>
      <c r="C86" s="451" t="str">
        <f>IF('ordem de passagem'!D83="","",'ordem de passagem'!D83)</f>
        <v/>
      </c>
      <c r="D86" s="450" t="str">
        <f>IF('ordem de passagem'!F83="","",'ordem de passagem'!F83)</f>
        <v/>
      </c>
      <c r="E86" s="450" t="str">
        <f>IF('ordem de passagem'!G83="","",'ordem de passagem'!G83)</f>
        <v/>
      </c>
      <c r="F86" s="316"/>
      <c r="G86" s="389"/>
      <c r="H86" s="316"/>
      <c r="I86" s="317"/>
      <c r="J86" s="316"/>
      <c r="K86" s="317"/>
      <c r="L86" s="316"/>
      <c r="M86" s="317"/>
      <c r="N86" s="316"/>
      <c r="O86" s="317"/>
      <c r="P86" s="316"/>
      <c r="Q86" s="316"/>
      <c r="R86" s="260"/>
      <c r="S86" s="260"/>
      <c r="T86" s="260"/>
      <c r="U86" s="310"/>
      <c r="V86" s="310"/>
      <c r="W86" s="266"/>
      <c r="X86" s="266">
        <f t="shared" si="26"/>
        <v>0</v>
      </c>
      <c r="Y86" s="266" t="str">
        <f t="shared" si="19"/>
        <v/>
      </c>
      <c r="Z86" s="284">
        <f t="shared" si="20"/>
        <v>0</v>
      </c>
      <c r="AA86" s="284">
        <f t="shared" si="21"/>
        <v>0</v>
      </c>
      <c r="AB86" s="284">
        <f t="shared" si="22"/>
        <v>0</v>
      </c>
      <c r="AC86" s="284"/>
      <c r="AD86" s="284">
        <f t="shared" ref="AD86:AD102" si="29">MAX(AB86:AC86)</f>
        <v>0</v>
      </c>
      <c r="AE86" s="284">
        <f t="shared" si="23"/>
        <v>0</v>
      </c>
      <c r="AF86" s="284">
        <f t="shared" si="24"/>
        <v>0</v>
      </c>
      <c r="AG86" s="284">
        <f t="shared" si="27"/>
        <v>0</v>
      </c>
      <c r="AH86" s="309">
        <f t="shared" si="28"/>
        <v>0</v>
      </c>
      <c r="AI86" s="237">
        <f t="shared" si="25"/>
        <v>1</v>
      </c>
      <c r="AK86" s="276"/>
    </row>
    <row r="87" spans="1:37" s="238" customFormat="1" ht="27" x14ac:dyDescent="0.25">
      <c r="A87" s="450" t="str">
        <f>IF('ordem de passagem'!B84="","",'ordem de passagem'!B84)</f>
        <v/>
      </c>
      <c r="B87" s="451" t="str">
        <f>IF('ordem de passagem'!C84="","",'ordem de passagem'!C84)</f>
        <v/>
      </c>
      <c r="C87" s="451" t="str">
        <f>IF('ordem de passagem'!D84="","",'ordem de passagem'!D84)</f>
        <v/>
      </c>
      <c r="D87" s="450" t="str">
        <f>IF('ordem de passagem'!F84="","",'ordem de passagem'!F84)</f>
        <v/>
      </c>
      <c r="E87" s="450" t="str">
        <f>IF('ordem de passagem'!G84="","",'ordem de passagem'!G84)</f>
        <v/>
      </c>
      <c r="F87" s="316"/>
      <c r="G87" s="389"/>
      <c r="H87" s="316"/>
      <c r="I87" s="317"/>
      <c r="J87" s="316"/>
      <c r="K87" s="317"/>
      <c r="L87" s="316"/>
      <c r="M87" s="317"/>
      <c r="N87" s="316"/>
      <c r="O87" s="317"/>
      <c r="P87" s="316"/>
      <c r="Q87" s="316"/>
      <c r="R87" s="260"/>
      <c r="S87" s="260"/>
      <c r="T87" s="260"/>
      <c r="U87" s="310"/>
      <c r="V87" s="310"/>
      <c r="W87" s="266"/>
      <c r="X87" s="266">
        <f t="shared" si="26"/>
        <v>0</v>
      </c>
      <c r="Y87" s="266" t="str">
        <f t="shared" si="19"/>
        <v/>
      </c>
      <c r="Z87" s="284">
        <f t="shared" si="20"/>
        <v>0</v>
      </c>
      <c r="AA87" s="284">
        <f t="shared" si="21"/>
        <v>0</v>
      </c>
      <c r="AB87" s="284">
        <f t="shared" si="22"/>
        <v>0</v>
      </c>
      <c r="AC87" s="284"/>
      <c r="AD87" s="284">
        <f t="shared" si="29"/>
        <v>0</v>
      </c>
      <c r="AE87" s="284">
        <f t="shared" si="23"/>
        <v>0</v>
      </c>
      <c r="AF87" s="284">
        <f t="shared" si="24"/>
        <v>0</v>
      </c>
      <c r="AG87" s="284">
        <f t="shared" si="27"/>
        <v>0</v>
      </c>
      <c r="AH87" s="309">
        <f t="shared" si="28"/>
        <v>0</v>
      </c>
      <c r="AI87" s="237">
        <f t="shared" si="25"/>
        <v>1</v>
      </c>
      <c r="AK87" s="276"/>
    </row>
    <row r="88" spans="1:37" s="238" customFormat="1" ht="27" x14ac:dyDescent="0.25">
      <c r="A88" s="450" t="str">
        <f>IF('ordem de passagem'!B85="","",'ordem de passagem'!B85)</f>
        <v/>
      </c>
      <c r="B88" s="451" t="str">
        <f>IF('ordem de passagem'!C85="","",'ordem de passagem'!C85)</f>
        <v/>
      </c>
      <c r="C88" s="451" t="str">
        <f>IF('ordem de passagem'!D85="","",'ordem de passagem'!D85)</f>
        <v/>
      </c>
      <c r="D88" s="450" t="str">
        <f>IF('ordem de passagem'!F85="","",'ordem de passagem'!F85)</f>
        <v/>
      </c>
      <c r="E88" s="450" t="str">
        <f>IF('ordem de passagem'!G85="","",'ordem de passagem'!G85)</f>
        <v/>
      </c>
      <c r="F88" s="316"/>
      <c r="G88" s="389"/>
      <c r="H88" s="316"/>
      <c r="I88" s="317"/>
      <c r="J88" s="316"/>
      <c r="K88" s="317"/>
      <c r="L88" s="316"/>
      <c r="M88" s="317"/>
      <c r="N88" s="316"/>
      <c r="O88" s="317"/>
      <c r="P88" s="316"/>
      <c r="Q88" s="316"/>
      <c r="R88" s="260"/>
      <c r="S88" s="260"/>
      <c r="T88" s="260"/>
      <c r="U88" s="310"/>
      <c r="V88" s="310"/>
      <c r="W88" s="266"/>
      <c r="X88" s="266">
        <f t="shared" si="26"/>
        <v>0</v>
      </c>
      <c r="Y88" s="266" t="str">
        <f t="shared" si="19"/>
        <v/>
      </c>
      <c r="Z88" s="284">
        <f t="shared" si="20"/>
        <v>0</v>
      </c>
      <c r="AA88" s="284">
        <f t="shared" si="21"/>
        <v>0</v>
      </c>
      <c r="AB88" s="284">
        <f t="shared" si="22"/>
        <v>0</v>
      </c>
      <c r="AC88" s="284"/>
      <c r="AD88" s="284">
        <f t="shared" si="29"/>
        <v>0</v>
      </c>
      <c r="AE88" s="284">
        <f t="shared" si="23"/>
        <v>0</v>
      </c>
      <c r="AF88" s="284">
        <f t="shared" si="24"/>
        <v>0</v>
      </c>
      <c r="AG88" s="284">
        <f t="shared" si="27"/>
        <v>0</v>
      </c>
      <c r="AH88" s="309">
        <f t="shared" si="28"/>
        <v>0</v>
      </c>
      <c r="AI88" s="237">
        <f t="shared" si="25"/>
        <v>1</v>
      </c>
      <c r="AK88" s="276"/>
    </row>
    <row r="89" spans="1:37" s="238" customFormat="1" ht="27" x14ac:dyDescent="0.25">
      <c r="A89" s="450" t="str">
        <f>IF('ordem de passagem'!B86="","",'ordem de passagem'!B86)</f>
        <v/>
      </c>
      <c r="B89" s="451" t="str">
        <f>IF('ordem de passagem'!C86="","",'ordem de passagem'!C86)</f>
        <v/>
      </c>
      <c r="C89" s="451" t="str">
        <f>IF('ordem de passagem'!D86="","",'ordem de passagem'!D86)</f>
        <v/>
      </c>
      <c r="D89" s="450" t="str">
        <f>IF('ordem de passagem'!F86="","",'ordem de passagem'!F86)</f>
        <v/>
      </c>
      <c r="E89" s="450" t="str">
        <f>IF('ordem de passagem'!G86="","",'ordem de passagem'!G86)</f>
        <v/>
      </c>
      <c r="F89" s="316"/>
      <c r="G89" s="386"/>
      <c r="H89" s="316"/>
      <c r="I89" s="317"/>
      <c r="J89" s="316"/>
      <c r="K89" s="317"/>
      <c r="L89" s="316"/>
      <c r="M89" s="317"/>
      <c r="N89" s="316"/>
      <c r="O89" s="317"/>
      <c r="P89" s="316"/>
      <c r="Q89" s="316"/>
      <c r="R89" s="260"/>
      <c r="S89" s="260"/>
      <c r="T89" s="260"/>
      <c r="U89" s="310"/>
      <c r="V89" s="310"/>
      <c r="W89" s="266"/>
      <c r="X89" s="266">
        <f t="shared" si="26"/>
        <v>0</v>
      </c>
      <c r="Y89" s="266" t="str">
        <f t="shared" si="19"/>
        <v/>
      </c>
      <c r="Z89" s="284">
        <f t="shared" si="20"/>
        <v>0</v>
      </c>
      <c r="AA89" s="284">
        <f t="shared" si="21"/>
        <v>0</v>
      </c>
      <c r="AB89" s="284">
        <f t="shared" si="22"/>
        <v>0</v>
      </c>
      <c r="AC89" s="284"/>
      <c r="AD89" s="284">
        <f t="shared" si="29"/>
        <v>0</v>
      </c>
      <c r="AE89" s="284">
        <f t="shared" si="23"/>
        <v>0</v>
      </c>
      <c r="AF89" s="284">
        <f t="shared" si="24"/>
        <v>0</v>
      </c>
      <c r="AG89" s="284">
        <f t="shared" si="27"/>
        <v>0</v>
      </c>
      <c r="AH89" s="309">
        <f t="shared" si="28"/>
        <v>0</v>
      </c>
      <c r="AI89" s="237">
        <f t="shared" si="25"/>
        <v>1</v>
      </c>
      <c r="AK89" s="276"/>
    </row>
    <row r="90" spans="1:37" s="238" customFormat="1" ht="27" x14ac:dyDescent="0.25">
      <c r="A90" s="450" t="str">
        <f>IF('ordem de passagem'!B87="","",'ordem de passagem'!B87)</f>
        <v/>
      </c>
      <c r="B90" s="451" t="str">
        <f>IF('ordem de passagem'!C87="","",'ordem de passagem'!C87)</f>
        <v/>
      </c>
      <c r="C90" s="451" t="str">
        <f>IF('ordem de passagem'!D87="","",'ordem de passagem'!D87)</f>
        <v/>
      </c>
      <c r="D90" s="450" t="str">
        <f>IF('ordem de passagem'!F87="","",'ordem de passagem'!F87)</f>
        <v/>
      </c>
      <c r="E90" s="450" t="str">
        <f>IF('ordem de passagem'!G87="","",'ordem de passagem'!G87)</f>
        <v/>
      </c>
      <c r="F90" s="316"/>
      <c r="G90" s="386"/>
      <c r="H90" s="316"/>
      <c r="I90" s="317"/>
      <c r="J90" s="316"/>
      <c r="K90" s="317"/>
      <c r="L90" s="316"/>
      <c r="M90" s="317"/>
      <c r="N90" s="316"/>
      <c r="O90" s="317"/>
      <c r="P90" s="316"/>
      <c r="Q90" s="316"/>
      <c r="R90" s="260"/>
      <c r="S90" s="260"/>
      <c r="T90" s="260"/>
      <c r="U90" s="310"/>
      <c r="V90" s="310"/>
      <c r="W90" s="266"/>
      <c r="X90" s="266">
        <f t="shared" si="26"/>
        <v>0</v>
      </c>
      <c r="Y90" s="266" t="str">
        <f t="shared" si="19"/>
        <v/>
      </c>
      <c r="Z90" s="284">
        <f t="shared" si="20"/>
        <v>0</v>
      </c>
      <c r="AA90" s="284">
        <f t="shared" si="21"/>
        <v>0</v>
      </c>
      <c r="AB90" s="284">
        <f t="shared" si="22"/>
        <v>0</v>
      </c>
      <c r="AC90" s="284"/>
      <c r="AD90" s="284">
        <f t="shared" si="29"/>
        <v>0</v>
      </c>
      <c r="AE90" s="284">
        <f t="shared" si="23"/>
        <v>0</v>
      </c>
      <c r="AF90" s="284">
        <f t="shared" si="24"/>
        <v>0</v>
      </c>
      <c r="AG90" s="284">
        <f t="shared" si="27"/>
        <v>0</v>
      </c>
      <c r="AH90" s="309">
        <f t="shared" si="28"/>
        <v>0</v>
      </c>
      <c r="AI90" s="237">
        <f t="shared" si="25"/>
        <v>1</v>
      </c>
      <c r="AK90" s="276"/>
    </row>
    <row r="91" spans="1:37" s="238" customFormat="1" ht="27" x14ac:dyDescent="0.25">
      <c r="A91" s="450" t="str">
        <f>IF('ordem de passagem'!B88="","",'ordem de passagem'!B88)</f>
        <v/>
      </c>
      <c r="B91" s="451" t="str">
        <f>IF('ordem de passagem'!C88="","",'ordem de passagem'!C88)</f>
        <v/>
      </c>
      <c r="C91" s="451" t="str">
        <f>IF('ordem de passagem'!D88="","",'ordem de passagem'!D88)</f>
        <v/>
      </c>
      <c r="D91" s="450" t="str">
        <f>IF('ordem de passagem'!F88="","",'ordem de passagem'!F88)</f>
        <v/>
      </c>
      <c r="E91" s="450" t="str">
        <f>IF('ordem de passagem'!G88="","",'ordem de passagem'!G88)</f>
        <v/>
      </c>
      <c r="F91" s="316"/>
      <c r="G91" s="386"/>
      <c r="H91" s="316"/>
      <c r="I91" s="317"/>
      <c r="J91" s="316"/>
      <c r="K91" s="317"/>
      <c r="L91" s="316"/>
      <c r="M91" s="317"/>
      <c r="N91" s="316"/>
      <c r="O91" s="317"/>
      <c r="P91" s="316"/>
      <c r="Q91" s="316"/>
      <c r="R91" s="260"/>
      <c r="S91" s="260"/>
      <c r="T91" s="260"/>
      <c r="U91" s="310"/>
      <c r="V91" s="310"/>
      <c r="W91" s="266"/>
      <c r="X91" s="266">
        <f t="shared" si="26"/>
        <v>0</v>
      </c>
      <c r="Y91" s="266" t="str">
        <f t="shared" si="19"/>
        <v/>
      </c>
      <c r="Z91" s="284">
        <f t="shared" si="20"/>
        <v>0</v>
      </c>
      <c r="AA91" s="284">
        <f t="shared" si="21"/>
        <v>0</v>
      </c>
      <c r="AB91" s="284">
        <f t="shared" si="22"/>
        <v>0</v>
      </c>
      <c r="AC91" s="284"/>
      <c r="AD91" s="284">
        <f t="shared" si="29"/>
        <v>0</v>
      </c>
      <c r="AE91" s="284">
        <f t="shared" si="23"/>
        <v>0</v>
      </c>
      <c r="AF91" s="284">
        <f t="shared" si="24"/>
        <v>0</v>
      </c>
      <c r="AG91" s="284">
        <f t="shared" si="27"/>
        <v>0</v>
      </c>
      <c r="AH91" s="309">
        <f t="shared" si="28"/>
        <v>0</v>
      </c>
      <c r="AI91" s="237">
        <f t="shared" si="25"/>
        <v>1</v>
      </c>
      <c r="AK91" s="276"/>
    </row>
    <row r="92" spans="1:37" s="238" customFormat="1" ht="27" x14ac:dyDescent="0.25">
      <c r="A92" s="450" t="str">
        <f>IF('ordem de passagem'!B89="","",'ordem de passagem'!B89)</f>
        <v/>
      </c>
      <c r="B92" s="451" t="str">
        <f>IF('ordem de passagem'!C89="","",'ordem de passagem'!C89)</f>
        <v/>
      </c>
      <c r="C92" s="451" t="str">
        <f>IF('ordem de passagem'!D89="","",'ordem de passagem'!D89)</f>
        <v/>
      </c>
      <c r="D92" s="450" t="str">
        <f>IF('ordem de passagem'!F89="","",'ordem de passagem'!F89)</f>
        <v/>
      </c>
      <c r="E92" s="450" t="str">
        <f>IF('ordem de passagem'!G89="","",'ordem de passagem'!G89)</f>
        <v/>
      </c>
      <c r="F92" s="316"/>
      <c r="G92" s="386"/>
      <c r="H92" s="316"/>
      <c r="I92" s="317"/>
      <c r="J92" s="316"/>
      <c r="K92" s="317"/>
      <c r="L92" s="316"/>
      <c r="M92" s="317"/>
      <c r="N92" s="316"/>
      <c r="O92" s="317"/>
      <c r="P92" s="316"/>
      <c r="Q92" s="316"/>
      <c r="R92" s="260"/>
      <c r="S92" s="260"/>
      <c r="T92" s="260"/>
      <c r="U92" s="310"/>
      <c r="V92" s="310"/>
      <c r="W92" s="266"/>
      <c r="X92" s="266">
        <f t="shared" si="26"/>
        <v>0</v>
      </c>
      <c r="Y92" s="266" t="str">
        <f t="shared" si="19"/>
        <v/>
      </c>
      <c r="Z92" s="284">
        <f t="shared" si="20"/>
        <v>0</v>
      </c>
      <c r="AA92" s="284">
        <f t="shared" si="21"/>
        <v>0</v>
      </c>
      <c r="AB92" s="284">
        <f t="shared" si="22"/>
        <v>0</v>
      </c>
      <c r="AC92" s="284"/>
      <c r="AD92" s="284">
        <f t="shared" si="29"/>
        <v>0</v>
      </c>
      <c r="AE92" s="284">
        <f t="shared" si="23"/>
        <v>0</v>
      </c>
      <c r="AF92" s="284">
        <f t="shared" si="24"/>
        <v>0</v>
      </c>
      <c r="AG92" s="284">
        <f t="shared" si="27"/>
        <v>0</v>
      </c>
      <c r="AH92" s="309">
        <f t="shared" si="28"/>
        <v>0</v>
      </c>
      <c r="AI92" s="237">
        <f t="shared" si="25"/>
        <v>1</v>
      </c>
      <c r="AK92" s="276"/>
    </row>
    <row r="93" spans="1:37" s="238" customFormat="1" ht="27" x14ac:dyDescent="0.25">
      <c r="A93" s="450" t="str">
        <f>IF('ordem de passagem'!B90="","",'ordem de passagem'!B90)</f>
        <v/>
      </c>
      <c r="B93" s="451" t="str">
        <f>IF('ordem de passagem'!C90="","",'ordem de passagem'!C90)</f>
        <v/>
      </c>
      <c r="C93" s="451" t="str">
        <f>IF('ordem de passagem'!D90="","",'ordem de passagem'!D90)</f>
        <v/>
      </c>
      <c r="D93" s="450" t="str">
        <f>IF('ordem de passagem'!F90="","",'ordem de passagem'!F90)</f>
        <v/>
      </c>
      <c r="E93" s="450" t="str">
        <f>IF('ordem de passagem'!G90="","",'ordem de passagem'!G90)</f>
        <v/>
      </c>
      <c r="F93" s="316"/>
      <c r="G93" s="386"/>
      <c r="H93" s="316"/>
      <c r="I93" s="317"/>
      <c r="J93" s="316"/>
      <c r="K93" s="317"/>
      <c r="L93" s="316"/>
      <c r="M93" s="317"/>
      <c r="N93" s="316"/>
      <c r="O93" s="317"/>
      <c r="P93" s="316"/>
      <c r="Q93" s="316"/>
      <c r="R93" s="260"/>
      <c r="S93" s="260"/>
      <c r="T93" s="260"/>
      <c r="U93" s="310"/>
      <c r="V93" s="310"/>
      <c r="W93" s="266"/>
      <c r="X93" s="266">
        <f t="shared" si="26"/>
        <v>0</v>
      </c>
      <c r="Y93" s="266" t="str">
        <f t="shared" si="19"/>
        <v/>
      </c>
      <c r="Z93" s="284">
        <f t="shared" si="20"/>
        <v>0</v>
      </c>
      <c r="AA93" s="284">
        <f t="shared" si="21"/>
        <v>0</v>
      </c>
      <c r="AB93" s="284">
        <f t="shared" si="22"/>
        <v>0</v>
      </c>
      <c r="AC93" s="284"/>
      <c r="AD93" s="284">
        <f t="shared" si="29"/>
        <v>0</v>
      </c>
      <c r="AE93" s="284">
        <f t="shared" si="23"/>
        <v>0</v>
      </c>
      <c r="AF93" s="284">
        <f t="shared" si="24"/>
        <v>0</v>
      </c>
      <c r="AG93" s="284">
        <f t="shared" si="27"/>
        <v>0</v>
      </c>
      <c r="AH93" s="309">
        <f t="shared" si="28"/>
        <v>0</v>
      </c>
      <c r="AI93" s="237">
        <f t="shared" si="25"/>
        <v>1</v>
      </c>
      <c r="AK93" s="276"/>
    </row>
    <row r="94" spans="1:37" s="238" customFormat="1" ht="27" x14ac:dyDescent="0.25">
      <c r="A94" s="450" t="str">
        <f>IF('ordem de passagem'!B91="","",'ordem de passagem'!B91)</f>
        <v/>
      </c>
      <c r="B94" s="451" t="str">
        <f>IF('ordem de passagem'!C91="","",'ordem de passagem'!C91)</f>
        <v/>
      </c>
      <c r="C94" s="451" t="str">
        <f>IF('ordem de passagem'!D91="","",'ordem de passagem'!D91)</f>
        <v/>
      </c>
      <c r="D94" s="450" t="str">
        <f>IF('ordem de passagem'!F91="","",'ordem de passagem'!F91)</f>
        <v/>
      </c>
      <c r="E94" s="450" t="str">
        <f>IF('ordem de passagem'!G91="","",'ordem de passagem'!G91)</f>
        <v/>
      </c>
      <c r="F94" s="316"/>
      <c r="G94" s="386"/>
      <c r="H94" s="316"/>
      <c r="I94" s="317"/>
      <c r="J94" s="316"/>
      <c r="K94" s="317"/>
      <c r="L94" s="316"/>
      <c r="M94" s="317"/>
      <c r="N94" s="316"/>
      <c r="O94" s="317"/>
      <c r="P94" s="316"/>
      <c r="Q94" s="316"/>
      <c r="R94" s="260"/>
      <c r="S94" s="260"/>
      <c r="T94" s="260"/>
      <c r="U94" s="310"/>
      <c r="V94" s="310"/>
      <c r="W94" s="266"/>
      <c r="X94" s="266">
        <f t="shared" si="26"/>
        <v>0</v>
      </c>
      <c r="Y94" s="266" t="str">
        <f t="shared" si="19"/>
        <v/>
      </c>
      <c r="Z94" s="284">
        <f t="shared" si="20"/>
        <v>0</v>
      </c>
      <c r="AA94" s="284">
        <f t="shared" si="21"/>
        <v>0</v>
      </c>
      <c r="AB94" s="284">
        <f t="shared" si="22"/>
        <v>0</v>
      </c>
      <c r="AC94" s="284"/>
      <c r="AD94" s="284">
        <f t="shared" si="29"/>
        <v>0</v>
      </c>
      <c r="AE94" s="284">
        <f t="shared" si="23"/>
        <v>0</v>
      </c>
      <c r="AF94" s="284">
        <f t="shared" si="24"/>
        <v>0</v>
      </c>
      <c r="AG94" s="284">
        <f t="shared" si="27"/>
        <v>0</v>
      </c>
      <c r="AH94" s="309">
        <f t="shared" si="28"/>
        <v>0</v>
      </c>
      <c r="AI94" s="237">
        <f t="shared" si="25"/>
        <v>1</v>
      </c>
      <c r="AK94" s="276"/>
    </row>
    <row r="95" spans="1:37" s="238" customFormat="1" ht="27" x14ac:dyDescent="0.25">
      <c r="A95" s="450" t="str">
        <f>IF('ordem de passagem'!B92="","",'ordem de passagem'!B92)</f>
        <v/>
      </c>
      <c r="B95" s="451" t="str">
        <f>IF('ordem de passagem'!C92="","",'ordem de passagem'!C92)</f>
        <v/>
      </c>
      <c r="C95" s="451" t="str">
        <f>IF('ordem de passagem'!D92="","",'ordem de passagem'!D92)</f>
        <v/>
      </c>
      <c r="D95" s="450" t="str">
        <f>IF('ordem de passagem'!F92="","",'ordem de passagem'!F92)</f>
        <v/>
      </c>
      <c r="E95" s="450" t="str">
        <f>IF('ordem de passagem'!G92="","",'ordem de passagem'!G92)</f>
        <v/>
      </c>
      <c r="F95" s="316"/>
      <c r="G95" s="386"/>
      <c r="H95" s="316"/>
      <c r="I95" s="317"/>
      <c r="J95" s="316"/>
      <c r="K95" s="317"/>
      <c r="L95" s="316"/>
      <c r="M95" s="317"/>
      <c r="N95" s="316"/>
      <c r="O95" s="317"/>
      <c r="P95" s="316"/>
      <c r="Q95" s="316"/>
      <c r="R95" s="260"/>
      <c r="S95" s="260"/>
      <c r="T95" s="260"/>
      <c r="U95" s="310"/>
      <c r="V95" s="310"/>
      <c r="W95" s="266"/>
      <c r="X95" s="266">
        <f t="shared" si="26"/>
        <v>0</v>
      </c>
      <c r="Y95" s="266" t="str">
        <f t="shared" si="19"/>
        <v/>
      </c>
      <c r="Z95" s="284">
        <f t="shared" si="20"/>
        <v>0</v>
      </c>
      <c r="AA95" s="284">
        <f t="shared" si="21"/>
        <v>0</v>
      </c>
      <c r="AB95" s="284">
        <f t="shared" si="22"/>
        <v>0</v>
      </c>
      <c r="AC95" s="284"/>
      <c r="AD95" s="284">
        <f t="shared" si="29"/>
        <v>0</v>
      </c>
      <c r="AE95" s="284">
        <f t="shared" si="23"/>
        <v>0</v>
      </c>
      <c r="AF95" s="284">
        <f t="shared" si="24"/>
        <v>0</v>
      </c>
      <c r="AG95" s="284">
        <f t="shared" si="27"/>
        <v>0</v>
      </c>
      <c r="AH95" s="309">
        <f t="shared" si="28"/>
        <v>0</v>
      </c>
      <c r="AI95" s="237">
        <f t="shared" si="25"/>
        <v>1</v>
      </c>
      <c r="AK95" s="276"/>
    </row>
    <row r="96" spans="1:37" s="238" customFormat="1" ht="27" x14ac:dyDescent="0.25">
      <c r="A96" s="450" t="str">
        <f>IF('ordem de passagem'!B93="","",'ordem de passagem'!B93)</f>
        <v/>
      </c>
      <c r="B96" s="451" t="str">
        <f>IF('ordem de passagem'!C93="","",'ordem de passagem'!C93)</f>
        <v/>
      </c>
      <c r="C96" s="451" t="str">
        <f>IF('ordem de passagem'!D93="","",'ordem de passagem'!D93)</f>
        <v/>
      </c>
      <c r="D96" s="450" t="str">
        <f>IF('ordem de passagem'!F93="","",'ordem de passagem'!F93)</f>
        <v/>
      </c>
      <c r="E96" s="450" t="str">
        <f>IF('ordem de passagem'!G93="","",'ordem de passagem'!G93)</f>
        <v/>
      </c>
      <c r="F96" s="316"/>
      <c r="G96" s="386"/>
      <c r="H96" s="316"/>
      <c r="I96" s="317"/>
      <c r="J96" s="316"/>
      <c r="K96" s="317"/>
      <c r="L96" s="316"/>
      <c r="M96" s="317"/>
      <c r="N96" s="316"/>
      <c r="O96" s="317"/>
      <c r="P96" s="316"/>
      <c r="Q96" s="316"/>
      <c r="R96" s="260"/>
      <c r="S96" s="260"/>
      <c r="T96" s="260"/>
      <c r="U96" s="310"/>
      <c r="V96" s="310"/>
      <c r="W96" s="266"/>
      <c r="X96" s="266">
        <f t="shared" si="26"/>
        <v>0</v>
      </c>
      <c r="Y96" s="266" t="str">
        <f t="shared" si="19"/>
        <v/>
      </c>
      <c r="Z96" s="284">
        <f t="shared" si="20"/>
        <v>0</v>
      </c>
      <c r="AA96" s="284">
        <f t="shared" si="21"/>
        <v>0</v>
      </c>
      <c r="AB96" s="284">
        <f t="shared" si="22"/>
        <v>0</v>
      </c>
      <c r="AC96" s="284"/>
      <c r="AD96" s="284">
        <f t="shared" si="29"/>
        <v>0</v>
      </c>
      <c r="AE96" s="284">
        <f t="shared" si="23"/>
        <v>0</v>
      </c>
      <c r="AF96" s="284">
        <f t="shared" si="24"/>
        <v>0</v>
      </c>
      <c r="AG96" s="284">
        <f t="shared" si="27"/>
        <v>0</v>
      </c>
      <c r="AH96" s="309">
        <f t="shared" si="28"/>
        <v>0</v>
      </c>
      <c r="AI96" s="237">
        <f t="shared" si="25"/>
        <v>1</v>
      </c>
      <c r="AK96" s="276"/>
    </row>
    <row r="97" spans="1:37" s="238" customFormat="1" ht="27" x14ac:dyDescent="0.25">
      <c r="A97" s="450" t="str">
        <f>IF('ordem de passagem'!B94="","",'ordem de passagem'!B94)</f>
        <v/>
      </c>
      <c r="B97" s="451" t="str">
        <f>IF('ordem de passagem'!C94="","",'ordem de passagem'!C94)</f>
        <v/>
      </c>
      <c r="C97" s="451" t="str">
        <f>IF('ordem de passagem'!D94="","",'ordem de passagem'!D94)</f>
        <v/>
      </c>
      <c r="D97" s="450" t="str">
        <f>IF('ordem de passagem'!F94="","",'ordem de passagem'!F94)</f>
        <v/>
      </c>
      <c r="E97" s="450" t="str">
        <f>IF('ordem de passagem'!G94="","",'ordem de passagem'!G94)</f>
        <v/>
      </c>
      <c r="F97" s="316"/>
      <c r="G97" s="386"/>
      <c r="H97" s="316"/>
      <c r="I97" s="317"/>
      <c r="J97" s="316"/>
      <c r="K97" s="317"/>
      <c r="L97" s="316"/>
      <c r="M97" s="317"/>
      <c r="N97" s="316"/>
      <c r="O97" s="317"/>
      <c r="P97" s="316"/>
      <c r="Q97" s="316"/>
      <c r="R97" s="260"/>
      <c r="S97" s="260"/>
      <c r="T97" s="260"/>
      <c r="U97" s="310"/>
      <c r="V97" s="310"/>
      <c r="W97" s="266"/>
      <c r="X97" s="266">
        <f t="shared" si="26"/>
        <v>0</v>
      </c>
      <c r="Y97" s="266" t="str">
        <f t="shared" si="19"/>
        <v/>
      </c>
      <c r="Z97" s="284">
        <f t="shared" si="20"/>
        <v>0</v>
      </c>
      <c r="AA97" s="284">
        <f t="shared" si="21"/>
        <v>0</v>
      </c>
      <c r="AB97" s="284">
        <f t="shared" si="22"/>
        <v>0</v>
      </c>
      <c r="AC97" s="284"/>
      <c r="AD97" s="284">
        <f t="shared" si="29"/>
        <v>0</v>
      </c>
      <c r="AE97" s="284">
        <f t="shared" si="23"/>
        <v>0</v>
      </c>
      <c r="AF97" s="284">
        <f t="shared" si="24"/>
        <v>0</v>
      </c>
      <c r="AG97" s="284">
        <f t="shared" si="27"/>
        <v>0</v>
      </c>
      <c r="AH97" s="309">
        <f t="shared" si="28"/>
        <v>0</v>
      </c>
      <c r="AI97" s="237">
        <f t="shared" si="25"/>
        <v>1</v>
      </c>
      <c r="AK97" s="276"/>
    </row>
    <row r="98" spans="1:37" s="238" customFormat="1" ht="27" x14ac:dyDescent="0.25">
      <c r="A98" s="450" t="str">
        <f>IF('ordem de passagem'!B95="","",'ordem de passagem'!B95)</f>
        <v/>
      </c>
      <c r="B98" s="451" t="str">
        <f>IF('ordem de passagem'!C95="","",'ordem de passagem'!C95)</f>
        <v/>
      </c>
      <c r="C98" s="451" t="str">
        <f>IF('ordem de passagem'!D95="","",'ordem de passagem'!D95)</f>
        <v/>
      </c>
      <c r="D98" s="450" t="str">
        <f>IF('ordem de passagem'!F95="","",'ordem de passagem'!F95)</f>
        <v/>
      </c>
      <c r="E98" s="450" t="str">
        <f>IF('ordem de passagem'!G95="","",'ordem de passagem'!G95)</f>
        <v/>
      </c>
      <c r="F98" s="316"/>
      <c r="G98" s="386"/>
      <c r="H98" s="316"/>
      <c r="I98" s="317"/>
      <c r="J98" s="316"/>
      <c r="K98" s="317"/>
      <c r="L98" s="316"/>
      <c r="M98" s="317"/>
      <c r="N98" s="316"/>
      <c r="O98" s="317"/>
      <c r="P98" s="316"/>
      <c r="Q98" s="316"/>
      <c r="R98" s="260"/>
      <c r="S98" s="260"/>
      <c r="T98" s="260"/>
      <c r="U98" s="310"/>
      <c r="V98" s="310"/>
      <c r="W98" s="266"/>
      <c r="X98" s="266">
        <f t="shared" si="26"/>
        <v>0</v>
      </c>
      <c r="Y98" s="266" t="str">
        <f t="shared" si="19"/>
        <v/>
      </c>
      <c r="Z98" s="284">
        <f t="shared" si="20"/>
        <v>0</v>
      </c>
      <c r="AA98" s="284">
        <f t="shared" si="21"/>
        <v>0</v>
      </c>
      <c r="AB98" s="284">
        <f t="shared" si="22"/>
        <v>0</v>
      </c>
      <c r="AC98" s="284"/>
      <c r="AD98" s="284">
        <f t="shared" si="29"/>
        <v>0</v>
      </c>
      <c r="AE98" s="284">
        <f t="shared" si="23"/>
        <v>0</v>
      </c>
      <c r="AF98" s="284">
        <f t="shared" si="24"/>
        <v>0</v>
      </c>
      <c r="AG98" s="284">
        <f t="shared" si="27"/>
        <v>0</v>
      </c>
      <c r="AH98" s="309">
        <f t="shared" si="28"/>
        <v>0</v>
      </c>
      <c r="AI98" s="237">
        <f t="shared" si="25"/>
        <v>1</v>
      </c>
      <c r="AK98" s="276"/>
    </row>
    <row r="99" spans="1:37" s="238" customFormat="1" ht="27" x14ac:dyDescent="0.25">
      <c r="A99" s="450" t="str">
        <f>IF('ordem de passagem'!B96="","",'ordem de passagem'!B96)</f>
        <v/>
      </c>
      <c r="B99" s="451" t="str">
        <f>IF('ordem de passagem'!C96="","",'ordem de passagem'!C96)</f>
        <v/>
      </c>
      <c r="C99" s="451" t="str">
        <f>IF('ordem de passagem'!D96="","",'ordem de passagem'!D96)</f>
        <v/>
      </c>
      <c r="D99" s="450" t="str">
        <f>IF('ordem de passagem'!F96="","",'ordem de passagem'!F96)</f>
        <v/>
      </c>
      <c r="E99" s="450" t="str">
        <f>IF('ordem de passagem'!G96="","",'ordem de passagem'!G96)</f>
        <v/>
      </c>
      <c r="F99" s="316"/>
      <c r="G99" s="386"/>
      <c r="H99" s="316"/>
      <c r="I99" s="317"/>
      <c r="J99" s="316"/>
      <c r="K99" s="317"/>
      <c r="L99" s="316"/>
      <c r="M99" s="317"/>
      <c r="N99" s="316"/>
      <c r="O99" s="317"/>
      <c r="P99" s="316"/>
      <c r="Q99" s="316"/>
      <c r="R99" s="260"/>
      <c r="S99" s="260"/>
      <c r="T99" s="260"/>
      <c r="U99" s="310"/>
      <c r="V99" s="310"/>
      <c r="W99" s="266"/>
      <c r="X99" s="266">
        <f t="shared" si="26"/>
        <v>0</v>
      </c>
      <c r="Y99" s="266" t="str">
        <f t="shared" si="19"/>
        <v/>
      </c>
      <c r="Z99" s="284">
        <f t="shared" si="20"/>
        <v>0</v>
      </c>
      <c r="AA99" s="284">
        <f t="shared" si="21"/>
        <v>0</v>
      </c>
      <c r="AB99" s="284">
        <f t="shared" si="22"/>
        <v>0</v>
      </c>
      <c r="AC99" s="284"/>
      <c r="AD99" s="284">
        <f t="shared" si="29"/>
        <v>0</v>
      </c>
      <c r="AE99" s="284">
        <f t="shared" si="23"/>
        <v>0</v>
      </c>
      <c r="AF99" s="284">
        <f t="shared" si="24"/>
        <v>0</v>
      </c>
      <c r="AG99" s="284">
        <f t="shared" si="27"/>
        <v>0</v>
      </c>
      <c r="AH99" s="309">
        <f t="shared" si="28"/>
        <v>0</v>
      </c>
      <c r="AI99" s="237">
        <f t="shared" si="25"/>
        <v>1</v>
      </c>
      <c r="AK99" s="276"/>
    </row>
    <row r="100" spans="1:37" s="238" customFormat="1" ht="27" x14ac:dyDescent="0.25">
      <c r="A100" s="450" t="str">
        <f>IF('ordem de passagem'!B97="","",'ordem de passagem'!B97)</f>
        <v/>
      </c>
      <c r="B100" s="451" t="str">
        <f>IF('ordem de passagem'!C97="","",'ordem de passagem'!C97)</f>
        <v/>
      </c>
      <c r="C100" s="451" t="str">
        <f>IF('ordem de passagem'!D97="","",'ordem de passagem'!D97)</f>
        <v/>
      </c>
      <c r="D100" s="450" t="str">
        <f>IF('ordem de passagem'!F97="","",'ordem de passagem'!F97)</f>
        <v/>
      </c>
      <c r="E100" s="450" t="str">
        <f>IF('ordem de passagem'!G97="","",'ordem de passagem'!G97)</f>
        <v/>
      </c>
      <c r="F100" s="316"/>
      <c r="G100" s="386"/>
      <c r="H100" s="316"/>
      <c r="I100" s="317"/>
      <c r="J100" s="316"/>
      <c r="K100" s="317"/>
      <c r="L100" s="316"/>
      <c r="M100" s="317"/>
      <c r="N100" s="316"/>
      <c r="O100" s="317"/>
      <c r="P100" s="316"/>
      <c r="Q100" s="316"/>
      <c r="R100" s="260"/>
      <c r="S100" s="260"/>
      <c r="T100" s="260"/>
      <c r="U100" s="310"/>
      <c r="V100" s="310"/>
      <c r="W100" s="266"/>
      <c r="X100" s="266">
        <f t="shared" si="26"/>
        <v>0</v>
      </c>
      <c r="Y100" s="266" t="str">
        <f t="shared" si="19"/>
        <v/>
      </c>
      <c r="Z100" s="284">
        <f t="shared" si="20"/>
        <v>0</v>
      </c>
      <c r="AA100" s="284">
        <f t="shared" si="21"/>
        <v>0</v>
      </c>
      <c r="AB100" s="284">
        <f t="shared" si="22"/>
        <v>0</v>
      </c>
      <c r="AC100" s="284"/>
      <c r="AD100" s="284">
        <f t="shared" si="29"/>
        <v>0</v>
      </c>
      <c r="AE100" s="284">
        <f t="shared" si="23"/>
        <v>0</v>
      </c>
      <c r="AF100" s="284">
        <f t="shared" si="24"/>
        <v>0</v>
      </c>
      <c r="AG100" s="284">
        <f t="shared" si="27"/>
        <v>0</v>
      </c>
      <c r="AH100" s="309">
        <f t="shared" si="28"/>
        <v>0</v>
      </c>
      <c r="AI100" s="237">
        <f t="shared" si="25"/>
        <v>1</v>
      </c>
      <c r="AK100" s="276"/>
    </row>
    <row r="101" spans="1:37" s="238" customFormat="1" ht="27" x14ac:dyDescent="0.25">
      <c r="A101" s="450" t="str">
        <f>IF('ordem de passagem'!B98="","",'ordem de passagem'!B98)</f>
        <v/>
      </c>
      <c r="B101" s="451" t="str">
        <f>IF('ordem de passagem'!C98="","",'ordem de passagem'!C98)</f>
        <v/>
      </c>
      <c r="C101" s="451" t="str">
        <f>IF('ordem de passagem'!D98="","",'ordem de passagem'!D98)</f>
        <v/>
      </c>
      <c r="D101" s="450" t="str">
        <f>IF('ordem de passagem'!F98="","",'ordem de passagem'!F98)</f>
        <v/>
      </c>
      <c r="E101" s="450" t="str">
        <f>IF('ordem de passagem'!G98="","",'ordem de passagem'!G98)</f>
        <v/>
      </c>
      <c r="F101" s="316"/>
      <c r="G101" s="386"/>
      <c r="H101" s="316"/>
      <c r="I101" s="317"/>
      <c r="J101" s="316"/>
      <c r="K101" s="317"/>
      <c r="L101" s="316"/>
      <c r="M101" s="317"/>
      <c r="N101" s="316"/>
      <c r="O101" s="317"/>
      <c r="P101" s="316"/>
      <c r="Q101" s="316"/>
      <c r="R101" s="260"/>
      <c r="S101" s="260"/>
      <c r="T101" s="260"/>
      <c r="U101" s="310"/>
      <c r="V101" s="310"/>
      <c r="W101" s="266"/>
      <c r="X101" s="266">
        <f t="shared" si="26"/>
        <v>0</v>
      </c>
      <c r="Y101" s="266" t="str">
        <f t="shared" si="19"/>
        <v/>
      </c>
      <c r="Z101" s="284">
        <f t="shared" si="20"/>
        <v>0</v>
      </c>
      <c r="AA101" s="284">
        <f t="shared" si="21"/>
        <v>0</v>
      </c>
      <c r="AB101" s="284">
        <f t="shared" si="22"/>
        <v>0</v>
      </c>
      <c r="AC101" s="284"/>
      <c r="AD101" s="284">
        <f t="shared" si="29"/>
        <v>0</v>
      </c>
      <c r="AE101" s="284">
        <f t="shared" si="23"/>
        <v>0</v>
      </c>
      <c r="AF101" s="284">
        <f t="shared" si="24"/>
        <v>0</v>
      </c>
      <c r="AG101" s="284">
        <f t="shared" si="27"/>
        <v>0</v>
      </c>
      <c r="AH101" s="309">
        <f t="shared" si="28"/>
        <v>0</v>
      </c>
      <c r="AI101" s="237">
        <f t="shared" si="25"/>
        <v>1</v>
      </c>
      <c r="AK101" s="276"/>
    </row>
    <row r="102" spans="1:37" s="238" customFormat="1" ht="27" x14ac:dyDescent="0.25">
      <c r="A102" s="450" t="str">
        <f>IF('ordem de passagem'!B99="","",'ordem de passagem'!B99)</f>
        <v/>
      </c>
      <c r="B102" s="451" t="str">
        <f>IF('ordem de passagem'!C99="","",'ordem de passagem'!C99)</f>
        <v/>
      </c>
      <c r="C102" s="451" t="str">
        <f>IF('ordem de passagem'!D99="","",'ordem de passagem'!D99)</f>
        <v/>
      </c>
      <c r="D102" s="450" t="str">
        <f>IF('ordem de passagem'!F99="","",'ordem de passagem'!F99)</f>
        <v/>
      </c>
      <c r="E102" s="450" t="str">
        <f>IF('ordem de passagem'!G99="","",'ordem de passagem'!G99)</f>
        <v/>
      </c>
      <c r="F102" s="316"/>
      <c r="G102" s="386"/>
      <c r="H102" s="316"/>
      <c r="I102" s="317"/>
      <c r="J102" s="316"/>
      <c r="K102" s="317"/>
      <c r="L102" s="316"/>
      <c r="M102" s="317"/>
      <c r="N102" s="316"/>
      <c r="O102" s="317"/>
      <c r="P102" s="316"/>
      <c r="Q102" s="316"/>
      <c r="R102" s="260"/>
      <c r="S102" s="260"/>
      <c r="T102" s="260"/>
      <c r="U102" s="310"/>
      <c r="V102" s="310"/>
      <c r="W102" s="266"/>
      <c r="X102" s="266">
        <f t="shared" si="26"/>
        <v>0</v>
      </c>
      <c r="Y102" s="266" t="str">
        <f t="shared" si="19"/>
        <v/>
      </c>
      <c r="Z102" s="284">
        <f t="shared" si="20"/>
        <v>0</v>
      </c>
      <c r="AA102" s="284">
        <f t="shared" si="21"/>
        <v>0</v>
      </c>
      <c r="AB102" s="284">
        <f t="shared" si="22"/>
        <v>0</v>
      </c>
      <c r="AC102" s="284"/>
      <c r="AD102" s="284">
        <f t="shared" si="29"/>
        <v>0</v>
      </c>
      <c r="AE102" s="284">
        <f t="shared" si="23"/>
        <v>0</v>
      </c>
      <c r="AF102" s="284">
        <f t="shared" si="24"/>
        <v>0</v>
      </c>
      <c r="AG102" s="284">
        <f t="shared" si="27"/>
        <v>0</v>
      </c>
      <c r="AH102" s="309">
        <f t="shared" si="28"/>
        <v>0</v>
      </c>
      <c r="AI102" s="237">
        <f t="shared" si="25"/>
        <v>1</v>
      </c>
      <c r="AK102" s="276"/>
    </row>
    <row r="103" spans="1:37" s="238" customFormat="1" ht="22.8" x14ac:dyDescent="0.4">
      <c r="A103" s="16"/>
      <c r="B103" s="67"/>
      <c r="C103" s="67"/>
      <c r="D103" s="323"/>
      <c r="E103" s="323"/>
      <c r="F103" s="328">
        <f>COUNTA(F15:F102)</f>
        <v>0</v>
      </c>
      <c r="G103" s="328">
        <f t="shared" ref="G103:O103" si="30">COUNTA(G15:G101)</f>
        <v>0</v>
      </c>
      <c r="H103" s="328">
        <f t="shared" si="30"/>
        <v>0</v>
      </c>
      <c r="I103" s="328">
        <f t="shared" si="30"/>
        <v>0</v>
      </c>
      <c r="J103" s="328">
        <f t="shared" si="30"/>
        <v>0</v>
      </c>
      <c r="K103" s="328">
        <f t="shared" si="30"/>
        <v>0</v>
      </c>
      <c r="L103" s="328">
        <f t="shared" si="30"/>
        <v>0</v>
      </c>
      <c r="M103" s="328">
        <f t="shared" si="30"/>
        <v>0</v>
      </c>
      <c r="N103" s="328">
        <f t="shared" si="30"/>
        <v>0</v>
      </c>
      <c r="O103" s="328">
        <f t="shared" si="30"/>
        <v>0</v>
      </c>
      <c r="P103" s="328">
        <f>COUNTA(P15:P101)</f>
        <v>0</v>
      </c>
      <c r="Q103" s="328">
        <f>COUNTA(Q15:R102)</f>
        <v>0</v>
      </c>
      <c r="R103" s="232"/>
      <c r="S103" s="232"/>
      <c r="T103" s="232"/>
      <c r="U103" s="232"/>
      <c r="V103" s="232"/>
      <c r="W103" s="267"/>
      <c r="X103" s="267"/>
      <c r="Y103" s="267"/>
      <c r="Z103" s="267"/>
      <c r="AA103" s="232"/>
      <c r="AB103" s="232"/>
      <c r="AC103" s="232"/>
      <c r="AD103" s="232"/>
      <c r="AE103" s="261"/>
      <c r="AF103" s="261"/>
      <c r="AG103" s="261"/>
      <c r="AH103" s="232"/>
      <c r="AI103" s="232"/>
    </row>
    <row r="104" spans="1:37" s="238" customFormat="1" ht="22.8" x14ac:dyDescent="0.4">
      <c r="A104" s="16"/>
      <c r="B104" s="67"/>
      <c r="C104" s="67"/>
      <c r="D104" s="325"/>
      <c r="E104" s="325"/>
      <c r="F104" s="327">
        <f t="shared" ref="F104:O104" si="31">SUM(F15:F102)</f>
        <v>0</v>
      </c>
      <c r="G104" s="327">
        <f t="shared" si="31"/>
        <v>0</v>
      </c>
      <c r="H104" s="327">
        <f t="shared" si="31"/>
        <v>0</v>
      </c>
      <c r="I104" s="327">
        <f t="shared" si="31"/>
        <v>0</v>
      </c>
      <c r="J104" s="327">
        <f t="shared" si="31"/>
        <v>0</v>
      </c>
      <c r="K104" s="327">
        <f t="shared" si="31"/>
        <v>0</v>
      </c>
      <c r="L104" s="327">
        <f t="shared" si="31"/>
        <v>0</v>
      </c>
      <c r="M104" s="327">
        <f t="shared" si="31"/>
        <v>0</v>
      </c>
      <c r="N104" s="327">
        <f t="shared" si="31"/>
        <v>0</v>
      </c>
      <c r="O104" s="327">
        <f t="shared" si="31"/>
        <v>0</v>
      </c>
      <c r="P104" s="327">
        <f>SUM(P15:P101)</f>
        <v>0</v>
      </c>
      <c r="Q104" s="327">
        <f>SUM(P15:Q101)</f>
        <v>0</v>
      </c>
      <c r="R104" s="232"/>
      <c r="S104" s="232"/>
      <c r="T104" s="232"/>
      <c r="U104" s="232"/>
      <c r="V104" s="232"/>
      <c r="W104" s="249"/>
      <c r="X104" s="249"/>
      <c r="Y104" s="249"/>
      <c r="Z104" s="249"/>
      <c r="AA104" s="233"/>
      <c r="AB104" s="233"/>
      <c r="AC104" s="233"/>
      <c r="AD104" s="233"/>
      <c r="AE104" s="261"/>
      <c r="AF104" s="261" t="s">
        <v>60</v>
      </c>
      <c r="AG104" s="261"/>
      <c r="AH104" s="232"/>
      <c r="AI104" s="232"/>
    </row>
    <row r="105" spans="1:37" s="238" customFormat="1" ht="22.8" x14ac:dyDescent="0.4">
      <c r="A105" s="16"/>
      <c r="B105" s="67"/>
      <c r="C105" s="67"/>
      <c r="D105" s="325"/>
      <c r="E105" s="325"/>
      <c r="F105" s="329" t="str">
        <f t="shared" ref="F105:O105" si="32">IFERROR((AVERAGE(F15:F102)),"")</f>
        <v/>
      </c>
      <c r="G105" s="329" t="str">
        <f t="shared" si="32"/>
        <v/>
      </c>
      <c r="H105" s="329" t="str">
        <f t="shared" si="32"/>
        <v/>
      </c>
      <c r="I105" s="329" t="str">
        <f t="shared" si="32"/>
        <v/>
      </c>
      <c r="J105" s="329" t="str">
        <f t="shared" si="32"/>
        <v/>
      </c>
      <c r="K105" s="329" t="str">
        <f t="shared" si="32"/>
        <v/>
      </c>
      <c r="L105" s="329" t="str">
        <f t="shared" si="32"/>
        <v/>
      </c>
      <c r="M105" s="329" t="str">
        <f t="shared" si="32"/>
        <v/>
      </c>
      <c r="N105" s="329" t="str">
        <f t="shared" si="32"/>
        <v/>
      </c>
      <c r="O105" s="329" t="str">
        <f t="shared" si="32"/>
        <v/>
      </c>
      <c r="P105" s="329" t="str">
        <f>IFERROR((AVERAGE(P15:P101)),"")</f>
        <v/>
      </c>
      <c r="Q105" s="329" t="str">
        <f>IFERROR((AVERAGE(P15:Q101)),"")</f>
        <v/>
      </c>
      <c r="R105" s="232"/>
      <c r="S105" s="232"/>
      <c r="T105" s="232"/>
      <c r="U105" s="232"/>
      <c r="V105" s="233"/>
      <c r="W105" s="249"/>
      <c r="X105" s="249"/>
      <c r="Y105" s="249"/>
      <c r="Z105" s="249"/>
      <c r="AA105" s="233"/>
      <c r="AB105" s="233"/>
      <c r="AC105" s="233"/>
      <c r="AD105" s="233"/>
      <c r="AE105" s="262"/>
      <c r="AF105" s="262" t="s">
        <v>2</v>
      </c>
      <c r="AG105" s="262"/>
      <c r="AH105" s="233"/>
      <c r="AI105" s="232"/>
    </row>
    <row r="106" spans="1:37" s="238" customFormat="1" ht="22.8" x14ac:dyDescent="0.4">
      <c r="A106" s="16"/>
      <c r="B106" s="67"/>
      <c r="C106" s="67"/>
      <c r="D106" s="323"/>
      <c r="E106" s="323"/>
      <c r="F106" s="330" t="e">
        <f>F104/F103</f>
        <v>#DIV/0!</v>
      </c>
      <c r="G106" s="330" t="e">
        <f>G104/G103</f>
        <v>#DIV/0!</v>
      </c>
      <c r="H106" s="330" t="e">
        <f t="shared" ref="H106:O106" si="33">H104/H103</f>
        <v>#DIV/0!</v>
      </c>
      <c r="I106" s="330" t="e">
        <f t="shared" si="33"/>
        <v>#DIV/0!</v>
      </c>
      <c r="J106" s="330" t="e">
        <f t="shared" si="33"/>
        <v>#DIV/0!</v>
      </c>
      <c r="K106" s="330" t="e">
        <f t="shared" si="33"/>
        <v>#DIV/0!</v>
      </c>
      <c r="L106" s="330" t="e">
        <f t="shared" si="33"/>
        <v>#DIV/0!</v>
      </c>
      <c r="M106" s="330" t="e">
        <f t="shared" si="33"/>
        <v>#DIV/0!</v>
      </c>
      <c r="N106" s="330" t="e">
        <f t="shared" si="33"/>
        <v>#DIV/0!</v>
      </c>
      <c r="O106" s="330" t="e">
        <f t="shared" si="33"/>
        <v>#DIV/0!</v>
      </c>
      <c r="P106" s="597" t="e">
        <f>AVERAGE(P105:Q105)</f>
        <v>#DIV/0!</v>
      </c>
      <c r="Q106" s="598"/>
      <c r="R106" s="232"/>
      <c r="S106" s="232"/>
      <c r="T106" s="232"/>
      <c r="U106" s="232"/>
      <c r="V106" s="233"/>
      <c r="W106" s="249"/>
      <c r="X106" s="249"/>
      <c r="Y106" s="249"/>
      <c r="Z106" s="249"/>
      <c r="AA106" s="233"/>
      <c r="AB106" s="233"/>
      <c r="AC106" s="233"/>
      <c r="AD106" s="233"/>
      <c r="AE106" s="262"/>
      <c r="AF106" s="262"/>
      <c r="AG106" s="262"/>
      <c r="AH106" s="233"/>
      <c r="AI106" s="232"/>
    </row>
    <row r="107" spans="1:37" s="238" customFormat="1" x14ac:dyDescent="0.25">
      <c r="A107" s="16"/>
      <c r="B107" s="67"/>
      <c r="C107" s="67"/>
      <c r="D107" s="233"/>
      <c r="E107" s="262"/>
      <c r="F107" s="326" t="e">
        <f>AVERAGE(F14:F101)</f>
        <v>#DIV/0!</v>
      </c>
      <c r="G107" s="233"/>
      <c r="H107" s="233"/>
      <c r="I107" s="233"/>
      <c r="J107" s="233"/>
      <c r="K107" s="233"/>
      <c r="L107" s="233"/>
      <c r="M107" s="233"/>
      <c r="N107" s="233"/>
      <c r="O107" s="248"/>
      <c r="P107" s="233"/>
      <c r="Q107" s="320"/>
      <c r="R107" s="232"/>
      <c r="S107" s="232"/>
      <c r="T107" s="232"/>
      <c r="U107" s="232"/>
      <c r="V107" s="233"/>
      <c r="W107" s="249"/>
      <c r="X107" s="249"/>
      <c r="Y107" s="249"/>
      <c r="Z107" s="249"/>
      <c r="AA107" s="233"/>
      <c r="AB107" s="233"/>
      <c r="AC107" s="233"/>
      <c r="AD107" s="233"/>
      <c r="AE107" s="262"/>
      <c r="AF107" s="262"/>
      <c r="AG107" s="262"/>
      <c r="AH107" s="233"/>
      <c r="AI107" s="233"/>
    </row>
    <row r="108" spans="1:37" s="238" customFormat="1" ht="22.8" x14ac:dyDescent="0.4">
      <c r="A108" s="16"/>
      <c r="B108" s="67"/>
      <c r="C108" s="67"/>
      <c r="D108" s="323"/>
      <c r="E108" s="323"/>
      <c r="F108" s="331" t="e">
        <f>IF($F$106="","",$F$106)</f>
        <v>#DIV/0!</v>
      </c>
      <c r="G108" s="331" t="e">
        <f>IF($K$106="","",$K$106)</f>
        <v>#DIV/0!</v>
      </c>
      <c r="H108" s="331" t="e">
        <f>AVERAGE(F108:G108)</f>
        <v>#DIV/0!</v>
      </c>
      <c r="I108" s="233"/>
      <c r="J108" s="233"/>
      <c r="K108" s="233"/>
      <c r="L108" s="233"/>
      <c r="M108" s="233"/>
      <c r="N108" s="233"/>
      <c r="O108" s="248"/>
      <c r="P108" s="233"/>
      <c r="Q108" s="320"/>
      <c r="R108" s="232"/>
      <c r="S108" s="232"/>
      <c r="T108" s="232"/>
      <c r="U108" s="232"/>
      <c r="V108" s="233"/>
      <c r="W108" s="249"/>
      <c r="X108" s="249"/>
      <c r="Y108" s="249"/>
      <c r="Z108" s="249"/>
      <c r="AA108" s="233"/>
      <c r="AB108" s="233"/>
      <c r="AC108" s="233"/>
      <c r="AD108" s="233"/>
      <c r="AE108" s="262"/>
      <c r="AF108" s="262"/>
      <c r="AG108" s="262"/>
      <c r="AH108" s="233"/>
      <c r="AI108" s="233"/>
    </row>
    <row r="109" spans="1:37" s="238" customFormat="1" ht="22.8" x14ac:dyDescent="0.4">
      <c r="A109" s="16"/>
      <c r="B109" s="67"/>
      <c r="C109" s="67"/>
      <c r="D109" s="323"/>
      <c r="E109" s="323"/>
      <c r="F109" s="331" t="e">
        <f>IF($G$106="","",$G$106)</f>
        <v>#DIV/0!</v>
      </c>
      <c r="G109" s="331" t="e">
        <f>IF($L$106="","",$L$106)</f>
        <v>#DIV/0!</v>
      </c>
      <c r="H109" s="331" t="e">
        <f>AVERAGE(F109:G109)</f>
        <v>#DIV/0!</v>
      </c>
      <c r="I109" s="233"/>
      <c r="J109" s="233"/>
      <c r="K109" s="233"/>
      <c r="L109" s="233"/>
      <c r="M109" s="233"/>
      <c r="N109" s="233"/>
      <c r="O109" s="248"/>
      <c r="P109" s="233"/>
      <c r="Q109" s="320"/>
      <c r="R109" s="232"/>
      <c r="S109" s="232"/>
      <c r="T109" s="232"/>
      <c r="U109" s="232"/>
      <c r="V109" s="233"/>
      <c r="W109" s="249"/>
      <c r="X109" s="249"/>
      <c r="Y109" s="249"/>
      <c r="Z109" s="249"/>
      <c r="AA109" s="233"/>
      <c r="AB109" s="233"/>
      <c r="AC109" s="233"/>
      <c r="AD109" s="233"/>
      <c r="AE109" s="262"/>
      <c r="AF109" s="262"/>
      <c r="AG109" s="262"/>
      <c r="AH109" s="233"/>
      <c r="AI109" s="233"/>
    </row>
    <row r="110" spans="1:37" s="238" customFormat="1" ht="22.8" x14ac:dyDescent="0.4">
      <c r="A110" s="16"/>
      <c r="B110" s="67"/>
      <c r="C110" s="67"/>
      <c r="D110" s="323"/>
      <c r="E110" s="323"/>
      <c r="F110" s="331" t="e">
        <f>IF($H$106="","",$H$106)</f>
        <v>#DIV/0!</v>
      </c>
      <c r="G110" s="331" t="e">
        <f>IF($M$106="","",$M$106)</f>
        <v>#DIV/0!</v>
      </c>
      <c r="H110" s="331" t="e">
        <f>AVERAGE(F110:G110)</f>
        <v>#DIV/0!</v>
      </c>
      <c r="I110" s="233"/>
      <c r="J110" s="233"/>
      <c r="K110" s="233"/>
      <c r="L110" s="233"/>
      <c r="M110" s="233"/>
      <c r="N110" s="233"/>
      <c r="O110" s="248"/>
      <c r="P110" s="233"/>
      <c r="Q110" s="320"/>
      <c r="R110" s="232"/>
      <c r="S110" s="232"/>
      <c r="T110" s="232"/>
      <c r="U110" s="232"/>
      <c r="V110" s="233"/>
      <c r="W110" s="249"/>
      <c r="X110" s="249"/>
      <c r="Y110" s="249"/>
      <c r="Z110" s="249"/>
      <c r="AA110" s="233"/>
      <c r="AB110" s="233"/>
      <c r="AC110" s="233"/>
      <c r="AD110" s="233"/>
      <c r="AE110" s="262"/>
      <c r="AF110" s="262"/>
      <c r="AG110" s="262"/>
      <c r="AH110" s="233"/>
      <c r="AI110" s="233"/>
    </row>
    <row r="111" spans="1:37" s="238" customFormat="1" ht="22.8" x14ac:dyDescent="0.4">
      <c r="A111" s="16"/>
      <c r="B111" s="67"/>
      <c r="C111" s="67"/>
      <c r="D111" s="323"/>
      <c r="E111" s="323"/>
      <c r="F111" s="331" t="e">
        <f>IF($I$106="","",$I$106)</f>
        <v>#DIV/0!</v>
      </c>
      <c r="G111" s="331" t="e">
        <f>IF($N$106="","",$N$106)</f>
        <v>#DIV/0!</v>
      </c>
      <c r="H111" s="331" t="e">
        <f>AVERAGE(F111:G111)</f>
        <v>#DIV/0!</v>
      </c>
      <c r="I111" s="233"/>
      <c r="J111" s="233"/>
      <c r="K111" s="233"/>
      <c r="L111" s="233"/>
      <c r="M111" s="233"/>
      <c r="N111" s="233"/>
      <c r="O111" s="248"/>
      <c r="P111" s="233"/>
      <c r="Q111" s="320"/>
      <c r="R111" s="232"/>
      <c r="S111" s="232"/>
      <c r="T111" s="232"/>
      <c r="U111" s="232"/>
      <c r="V111" s="233"/>
      <c r="W111" s="249"/>
      <c r="X111" s="249"/>
      <c r="Y111" s="249"/>
      <c r="Z111" s="249"/>
      <c r="AA111" s="233"/>
      <c r="AB111" s="233"/>
      <c r="AC111" s="233"/>
      <c r="AD111" s="233"/>
      <c r="AE111" s="262"/>
      <c r="AF111" s="262"/>
      <c r="AG111" s="262"/>
      <c r="AH111" s="233"/>
      <c r="AI111" s="233"/>
    </row>
    <row r="112" spans="1:37" s="238" customFormat="1" ht="22.8" x14ac:dyDescent="0.4">
      <c r="A112" s="16"/>
      <c r="B112" s="67"/>
      <c r="C112" s="67"/>
      <c r="D112" s="323"/>
      <c r="E112" s="323"/>
      <c r="F112" s="331" t="e">
        <f>IF($J$106="","",$J$106)</f>
        <v>#DIV/0!</v>
      </c>
      <c r="G112" s="331" t="e">
        <f>IF($O$106="","",$O$106)</f>
        <v>#DIV/0!</v>
      </c>
      <c r="H112" s="331" t="e">
        <f>AVERAGE(F112:G112)</f>
        <v>#DIV/0!</v>
      </c>
      <c r="I112" s="233"/>
      <c r="J112" s="233"/>
      <c r="K112" s="233"/>
      <c r="L112" s="233"/>
      <c r="M112" s="233"/>
      <c r="N112" s="233"/>
      <c r="O112" s="248"/>
      <c r="P112" s="233"/>
      <c r="Q112" s="320"/>
      <c r="R112" s="232"/>
      <c r="S112" s="232"/>
      <c r="T112" s="232"/>
      <c r="U112" s="232"/>
      <c r="V112" s="233"/>
      <c r="W112" s="249"/>
      <c r="X112" s="249"/>
      <c r="Y112" s="249"/>
      <c r="Z112" s="249"/>
      <c r="AA112" s="233"/>
      <c r="AB112" s="233"/>
      <c r="AC112" s="233"/>
      <c r="AD112" s="233"/>
      <c r="AE112" s="262"/>
      <c r="AF112" s="262"/>
      <c r="AG112" s="262"/>
      <c r="AH112" s="233"/>
      <c r="AI112" s="233"/>
    </row>
    <row r="113" spans="1:35" s="238" customFormat="1" x14ac:dyDescent="0.25">
      <c r="A113" s="16"/>
      <c r="B113" s="67"/>
      <c r="C113" s="67"/>
      <c r="D113" s="239"/>
      <c r="E113" s="239"/>
      <c r="F113" s="247"/>
      <c r="G113" s="291"/>
      <c r="H113" s="232"/>
      <c r="I113" s="232"/>
      <c r="J113" s="232"/>
      <c r="K113" s="232"/>
      <c r="L113" s="232"/>
      <c r="M113" s="232"/>
      <c r="N113" s="232"/>
      <c r="O113" s="232"/>
      <c r="P113" s="320"/>
      <c r="Q113" s="320"/>
      <c r="R113" s="232"/>
      <c r="S113" s="232"/>
      <c r="T113" s="232"/>
      <c r="U113" s="232"/>
      <c r="V113" s="233"/>
      <c r="W113" s="249"/>
      <c r="X113" s="249"/>
      <c r="Y113" s="249"/>
      <c r="Z113" s="249"/>
      <c r="AA113" s="233"/>
      <c r="AB113" s="233"/>
      <c r="AC113" s="233"/>
      <c r="AD113" s="233"/>
      <c r="AE113" s="262"/>
      <c r="AF113" s="262"/>
      <c r="AG113" s="262"/>
      <c r="AH113" s="233"/>
      <c r="AI113" s="233"/>
    </row>
    <row r="114" spans="1:35" s="238" customFormat="1" x14ac:dyDescent="0.25">
      <c r="A114" s="16"/>
      <c r="B114" s="67"/>
      <c r="C114" s="67"/>
      <c r="D114" s="239"/>
      <c r="E114" s="239"/>
      <c r="F114" s="247"/>
      <c r="G114" s="291"/>
      <c r="H114" s="232"/>
      <c r="I114" s="232"/>
      <c r="J114" s="232"/>
      <c r="K114" s="232"/>
      <c r="L114" s="232"/>
      <c r="M114" s="232"/>
      <c r="N114" s="232"/>
      <c r="O114" s="232"/>
      <c r="P114" s="320"/>
      <c r="Q114" s="320"/>
      <c r="R114" s="232"/>
      <c r="S114" s="232"/>
      <c r="T114" s="232"/>
      <c r="U114" s="232"/>
      <c r="V114" s="233"/>
      <c r="W114" s="249"/>
      <c r="X114" s="249"/>
      <c r="Y114" s="249"/>
      <c r="Z114" s="249"/>
      <c r="AA114" s="233"/>
      <c r="AB114" s="233"/>
      <c r="AC114" s="233"/>
      <c r="AD114" s="233"/>
      <c r="AE114" s="262"/>
      <c r="AF114" s="262"/>
      <c r="AG114" s="262"/>
      <c r="AH114" s="233"/>
      <c r="AI114" s="233"/>
    </row>
    <row r="115" spans="1:35" s="238" customFormat="1" x14ac:dyDescent="0.25">
      <c r="A115" s="16"/>
      <c r="B115" s="67"/>
      <c r="C115" s="67"/>
      <c r="D115" s="239"/>
      <c r="E115" s="239"/>
      <c r="F115" s="247"/>
      <c r="G115" s="291"/>
      <c r="H115" s="232"/>
      <c r="I115" s="232"/>
      <c r="J115" s="232"/>
      <c r="K115" s="232"/>
      <c r="L115" s="232"/>
      <c r="M115" s="232"/>
      <c r="N115" s="232"/>
      <c r="O115" s="232"/>
      <c r="P115" s="320"/>
      <c r="Q115" s="320"/>
      <c r="R115" s="232"/>
      <c r="S115" s="232"/>
      <c r="T115" s="232"/>
      <c r="U115" s="232"/>
      <c r="V115" s="233"/>
      <c r="W115" s="249"/>
      <c r="X115" s="249"/>
      <c r="Y115" s="249"/>
      <c r="Z115" s="249"/>
      <c r="AA115" s="233"/>
      <c r="AB115" s="233"/>
      <c r="AC115" s="233"/>
      <c r="AD115" s="233"/>
      <c r="AE115" s="262"/>
      <c r="AF115" s="262"/>
      <c r="AG115" s="262"/>
      <c r="AH115" s="233"/>
      <c r="AI115" s="233"/>
    </row>
    <row r="116" spans="1:35" s="238" customFormat="1" x14ac:dyDescent="0.25">
      <c r="A116" s="16"/>
      <c r="B116" s="67"/>
      <c r="C116" s="67"/>
      <c r="D116" s="239"/>
      <c r="E116" s="239"/>
      <c r="F116" s="291"/>
      <c r="P116" s="320"/>
      <c r="Q116" s="320"/>
      <c r="R116" s="232"/>
      <c r="S116" s="232"/>
      <c r="T116" s="232"/>
      <c r="U116" s="232"/>
      <c r="V116" s="233"/>
      <c r="W116" s="249"/>
      <c r="X116" s="249"/>
      <c r="Y116" s="249"/>
      <c r="Z116" s="249"/>
      <c r="AA116" s="233"/>
      <c r="AB116" s="233"/>
      <c r="AC116" s="233"/>
      <c r="AD116" s="233"/>
      <c r="AE116" s="262"/>
      <c r="AF116" s="262"/>
      <c r="AG116" s="262"/>
      <c r="AH116" s="233"/>
      <c r="AI116" s="233"/>
    </row>
    <row r="117" spans="1:35" s="238" customFormat="1" x14ac:dyDescent="0.25">
      <c r="A117" s="16"/>
      <c r="B117" s="67"/>
      <c r="C117" s="67"/>
      <c r="D117" s="239"/>
      <c r="E117" s="239"/>
      <c r="F117" s="291"/>
      <c r="P117" s="320"/>
      <c r="Q117" s="320"/>
      <c r="R117" s="232"/>
      <c r="S117" s="232"/>
      <c r="T117" s="232"/>
      <c r="U117" s="232"/>
      <c r="V117" s="233"/>
      <c r="W117" s="249"/>
      <c r="X117" s="249"/>
      <c r="Y117" s="249"/>
      <c r="Z117" s="249"/>
      <c r="AA117" s="233"/>
      <c r="AB117" s="233"/>
      <c r="AC117" s="233"/>
      <c r="AD117" s="233"/>
      <c r="AE117" s="262"/>
      <c r="AF117" s="262"/>
      <c r="AG117" s="262"/>
      <c r="AH117" s="233"/>
      <c r="AI117" s="233"/>
    </row>
    <row r="118" spans="1:35" s="238" customFormat="1" x14ac:dyDescent="0.25">
      <c r="A118" s="16"/>
      <c r="B118" s="67"/>
      <c r="C118" s="67"/>
      <c r="D118" s="239"/>
      <c r="E118" s="239"/>
      <c r="F118" s="291"/>
      <c r="P118" s="320"/>
      <c r="Q118" s="320"/>
      <c r="R118" s="232"/>
      <c r="S118" s="232"/>
      <c r="T118" s="232"/>
      <c r="U118" s="232"/>
      <c r="V118" s="233"/>
      <c r="W118" s="249"/>
      <c r="X118" s="249"/>
      <c r="Y118" s="249"/>
      <c r="Z118" s="249"/>
      <c r="AA118" s="233"/>
      <c r="AB118" s="233"/>
      <c r="AC118" s="233"/>
      <c r="AD118" s="233"/>
      <c r="AE118" s="262"/>
      <c r="AF118" s="262"/>
      <c r="AG118" s="262"/>
      <c r="AH118" s="233"/>
      <c r="AI118" s="233"/>
    </row>
    <row r="119" spans="1:35" s="238" customFormat="1" x14ac:dyDescent="0.25">
      <c r="A119" s="16"/>
      <c r="B119" s="67"/>
      <c r="C119" s="67"/>
      <c r="D119" s="239"/>
      <c r="E119" s="239"/>
      <c r="F119" s="291"/>
      <c r="G119" s="291"/>
      <c r="H119" s="232"/>
      <c r="I119" s="232"/>
      <c r="J119" s="232"/>
      <c r="K119" s="232"/>
      <c r="L119" s="232"/>
      <c r="M119" s="232"/>
      <c r="N119" s="232"/>
      <c r="O119" s="232"/>
      <c r="P119" s="320"/>
      <c r="Q119" s="320"/>
      <c r="R119" s="232"/>
      <c r="S119" s="232"/>
      <c r="T119" s="232"/>
      <c r="U119" s="232"/>
      <c r="V119" s="233"/>
      <c r="W119" s="249"/>
      <c r="X119" s="249"/>
      <c r="Y119" s="249"/>
      <c r="Z119" s="249"/>
      <c r="AA119" s="233"/>
      <c r="AB119" s="233"/>
      <c r="AC119" s="233"/>
      <c r="AD119" s="233"/>
      <c r="AE119" s="262"/>
      <c r="AF119" s="262"/>
      <c r="AG119" s="262"/>
      <c r="AH119" s="233"/>
      <c r="AI119" s="233"/>
    </row>
    <row r="120" spans="1:35" s="238" customFormat="1" x14ac:dyDescent="0.25">
      <c r="A120" s="16"/>
      <c r="B120" s="67"/>
      <c r="C120" s="67"/>
      <c r="D120" s="239"/>
      <c r="E120" s="239"/>
      <c r="F120" s="291"/>
      <c r="G120" s="291"/>
      <c r="H120" s="232"/>
      <c r="I120" s="232"/>
      <c r="J120" s="232"/>
      <c r="K120" s="232"/>
      <c r="L120" s="232"/>
      <c r="M120" s="232"/>
      <c r="N120" s="232"/>
      <c r="O120" s="232"/>
      <c r="P120" s="320"/>
      <c r="Q120" s="320"/>
      <c r="R120" s="232"/>
      <c r="S120" s="232"/>
      <c r="T120" s="232"/>
      <c r="U120" s="232"/>
      <c r="V120" s="233"/>
      <c r="W120" s="249"/>
      <c r="X120" s="249"/>
      <c r="Y120" s="249"/>
      <c r="Z120" s="249"/>
      <c r="AA120" s="233"/>
      <c r="AB120" s="233"/>
      <c r="AC120" s="233"/>
      <c r="AD120" s="233"/>
      <c r="AE120" s="262"/>
      <c r="AF120" s="262"/>
      <c r="AG120" s="262"/>
      <c r="AH120" s="233"/>
      <c r="AI120" s="233"/>
    </row>
    <row r="121" spans="1:35" s="238" customFormat="1" x14ac:dyDescent="0.25">
      <c r="A121" s="16"/>
      <c r="B121" s="67"/>
      <c r="C121" s="67"/>
      <c r="D121" s="239"/>
      <c r="E121" s="239"/>
      <c r="F121" s="291"/>
      <c r="G121" s="291"/>
      <c r="H121" s="232"/>
      <c r="I121" s="232"/>
      <c r="J121" s="232"/>
      <c r="K121" s="232"/>
      <c r="L121" s="232"/>
      <c r="M121" s="232"/>
      <c r="N121" s="232"/>
      <c r="O121" s="232"/>
      <c r="P121" s="320"/>
      <c r="Q121" s="320"/>
      <c r="R121" s="232"/>
      <c r="S121" s="232"/>
      <c r="T121" s="232"/>
      <c r="U121" s="232"/>
      <c r="V121" s="233"/>
      <c r="W121" s="249"/>
      <c r="X121" s="249"/>
      <c r="Y121" s="249"/>
      <c r="Z121" s="249"/>
      <c r="AA121" s="233"/>
      <c r="AB121" s="233"/>
      <c r="AC121" s="233"/>
      <c r="AD121" s="233"/>
      <c r="AE121" s="262"/>
      <c r="AF121" s="262"/>
      <c r="AG121" s="262"/>
      <c r="AH121" s="233"/>
      <c r="AI121" s="233"/>
    </row>
    <row r="122" spans="1:35" s="238" customFormat="1" x14ac:dyDescent="0.25">
      <c r="A122" s="16"/>
      <c r="B122" s="67"/>
      <c r="C122" s="67"/>
      <c r="D122" s="239"/>
      <c r="E122" s="239"/>
      <c r="F122" s="291"/>
      <c r="G122" s="291"/>
      <c r="H122" s="232"/>
      <c r="I122" s="232"/>
      <c r="J122" s="232"/>
      <c r="K122" s="232"/>
      <c r="L122" s="232"/>
      <c r="M122" s="232"/>
      <c r="N122" s="232"/>
      <c r="O122" s="232"/>
      <c r="P122" s="320"/>
      <c r="Q122" s="320"/>
      <c r="R122" s="232"/>
      <c r="S122" s="232"/>
      <c r="T122" s="232"/>
      <c r="U122" s="232"/>
      <c r="V122" s="233"/>
      <c r="W122" s="249"/>
      <c r="X122" s="249"/>
      <c r="Y122" s="249"/>
      <c r="Z122" s="249"/>
      <c r="AA122" s="233"/>
      <c r="AB122" s="233"/>
      <c r="AC122" s="233"/>
      <c r="AD122" s="233"/>
      <c r="AE122" s="262"/>
      <c r="AF122" s="262"/>
      <c r="AG122" s="262"/>
      <c r="AH122" s="233"/>
      <c r="AI122" s="233"/>
    </row>
    <row r="123" spans="1:35" s="238" customFormat="1" x14ac:dyDescent="0.25">
      <c r="A123" s="16"/>
      <c r="B123" s="67"/>
      <c r="C123" s="67"/>
      <c r="D123" s="239"/>
      <c r="E123" s="239"/>
      <c r="F123" s="291"/>
      <c r="G123" s="291"/>
      <c r="H123" s="232"/>
      <c r="I123" s="232"/>
      <c r="J123" s="232"/>
      <c r="K123" s="232"/>
      <c r="L123" s="232"/>
      <c r="M123" s="232"/>
      <c r="N123" s="232"/>
      <c r="O123" s="232"/>
      <c r="P123" s="320"/>
      <c r="Q123" s="320"/>
      <c r="R123" s="232"/>
      <c r="S123" s="232"/>
      <c r="T123" s="232"/>
      <c r="U123" s="232"/>
      <c r="V123" s="233"/>
      <c r="W123" s="249"/>
      <c r="X123" s="249"/>
      <c r="Y123" s="249"/>
      <c r="Z123" s="249"/>
      <c r="AA123" s="233"/>
      <c r="AB123" s="233"/>
      <c r="AC123" s="233"/>
      <c r="AD123" s="233"/>
      <c r="AE123" s="262"/>
      <c r="AF123" s="262"/>
      <c r="AG123" s="262"/>
      <c r="AH123" s="233"/>
      <c r="AI123" s="233"/>
    </row>
    <row r="124" spans="1:35" s="238" customFormat="1" x14ac:dyDescent="0.25">
      <c r="A124" s="16"/>
      <c r="B124" s="67"/>
      <c r="C124" s="67"/>
      <c r="D124" s="239"/>
      <c r="E124" s="239"/>
      <c r="F124" s="291"/>
      <c r="G124" s="291"/>
      <c r="H124" s="232"/>
      <c r="I124" s="232"/>
      <c r="J124" s="232"/>
      <c r="K124" s="232"/>
      <c r="L124" s="232"/>
      <c r="M124" s="232"/>
      <c r="N124" s="232"/>
      <c r="O124" s="232"/>
      <c r="P124" s="320"/>
      <c r="Q124" s="320"/>
      <c r="R124" s="232"/>
      <c r="S124" s="232"/>
      <c r="T124" s="232"/>
      <c r="U124" s="232"/>
      <c r="V124" s="233"/>
      <c r="W124" s="249"/>
      <c r="X124" s="249"/>
      <c r="Y124" s="249"/>
      <c r="Z124" s="249"/>
      <c r="AA124" s="233"/>
      <c r="AB124" s="233"/>
      <c r="AC124" s="233"/>
      <c r="AD124" s="233"/>
      <c r="AE124" s="262"/>
      <c r="AF124" s="262"/>
      <c r="AG124" s="262"/>
      <c r="AH124" s="233"/>
      <c r="AI124" s="233"/>
    </row>
    <row r="125" spans="1:35" s="238" customFormat="1" x14ac:dyDescent="0.25">
      <c r="A125" s="16"/>
      <c r="B125" s="67"/>
      <c r="C125" s="67"/>
      <c r="D125" s="239"/>
      <c r="E125" s="239"/>
      <c r="F125" s="291"/>
      <c r="G125" s="291"/>
      <c r="H125" s="232"/>
      <c r="I125" s="232"/>
      <c r="J125" s="232"/>
      <c r="K125" s="232"/>
      <c r="L125" s="232"/>
      <c r="M125" s="232"/>
      <c r="N125" s="232"/>
      <c r="O125" s="232"/>
      <c r="P125" s="320"/>
      <c r="Q125" s="320"/>
      <c r="R125" s="232"/>
      <c r="S125" s="232"/>
      <c r="T125" s="232"/>
      <c r="U125" s="232"/>
      <c r="V125" s="233"/>
      <c r="W125" s="249"/>
      <c r="X125" s="249"/>
      <c r="Y125" s="249"/>
      <c r="Z125" s="249"/>
      <c r="AA125" s="233"/>
      <c r="AB125" s="233"/>
      <c r="AC125" s="233"/>
      <c r="AD125" s="233"/>
      <c r="AE125" s="262"/>
      <c r="AF125" s="262"/>
      <c r="AG125" s="262"/>
      <c r="AH125" s="233"/>
      <c r="AI125" s="233"/>
    </row>
    <row r="126" spans="1:35" s="238" customFormat="1" x14ac:dyDescent="0.25">
      <c r="A126" s="16"/>
      <c r="B126" s="67"/>
      <c r="C126" s="67"/>
      <c r="D126" s="239"/>
      <c r="E126" s="239"/>
      <c r="F126" s="291"/>
      <c r="G126" s="291"/>
      <c r="H126" s="232"/>
      <c r="I126" s="232"/>
      <c r="J126" s="232"/>
      <c r="K126" s="232"/>
      <c r="L126" s="232"/>
      <c r="M126" s="232"/>
      <c r="N126" s="232"/>
      <c r="O126" s="232"/>
      <c r="P126" s="320"/>
      <c r="Q126" s="320"/>
      <c r="R126" s="232"/>
      <c r="S126" s="232"/>
      <c r="T126" s="232"/>
      <c r="U126" s="232"/>
      <c r="V126" s="233"/>
      <c r="W126" s="249"/>
      <c r="X126" s="249"/>
      <c r="Y126" s="249"/>
      <c r="Z126" s="249"/>
      <c r="AA126" s="233"/>
      <c r="AB126" s="233"/>
      <c r="AC126" s="233"/>
      <c r="AD126" s="233"/>
      <c r="AE126" s="262"/>
      <c r="AF126" s="262"/>
      <c r="AG126" s="262"/>
      <c r="AH126" s="233"/>
      <c r="AI126" s="233"/>
    </row>
    <row r="127" spans="1:35" s="238" customFormat="1" x14ac:dyDescent="0.25">
      <c r="A127" s="16"/>
      <c r="B127" s="67"/>
      <c r="C127" s="67"/>
      <c r="D127" s="239"/>
      <c r="E127" s="239"/>
      <c r="F127" s="291"/>
      <c r="G127" s="291"/>
      <c r="H127" s="232"/>
      <c r="I127" s="232"/>
      <c r="J127" s="232"/>
      <c r="K127" s="232"/>
      <c r="L127" s="232"/>
      <c r="M127" s="232"/>
      <c r="N127" s="232"/>
      <c r="O127" s="232"/>
      <c r="P127" s="320"/>
      <c r="Q127" s="320"/>
      <c r="R127" s="232"/>
      <c r="S127" s="232"/>
      <c r="T127" s="232"/>
      <c r="U127" s="232"/>
      <c r="V127" s="233"/>
      <c r="W127" s="249"/>
      <c r="X127" s="249"/>
      <c r="Y127" s="249"/>
      <c r="Z127" s="249"/>
      <c r="AA127" s="233"/>
      <c r="AB127" s="233"/>
      <c r="AC127" s="233"/>
      <c r="AD127" s="233"/>
      <c r="AE127" s="262"/>
      <c r="AF127" s="262"/>
      <c r="AG127" s="262"/>
      <c r="AH127" s="233"/>
      <c r="AI127" s="233"/>
    </row>
    <row r="128" spans="1:35" s="238" customFormat="1" x14ac:dyDescent="0.25">
      <c r="A128" s="16"/>
      <c r="B128" s="67"/>
      <c r="C128" s="67"/>
      <c r="D128" s="239"/>
      <c r="E128" s="239"/>
      <c r="F128" s="291"/>
      <c r="G128" s="291"/>
      <c r="H128" s="232"/>
      <c r="I128" s="232"/>
      <c r="J128" s="232"/>
      <c r="K128" s="232"/>
      <c r="L128" s="232"/>
      <c r="M128" s="232"/>
      <c r="N128" s="232"/>
      <c r="O128" s="232"/>
      <c r="P128" s="320"/>
      <c r="Q128" s="320"/>
      <c r="R128" s="232"/>
      <c r="S128" s="232"/>
      <c r="T128" s="232"/>
      <c r="U128" s="232"/>
      <c r="V128" s="233"/>
      <c r="W128" s="249"/>
      <c r="X128" s="249"/>
      <c r="Y128" s="249"/>
      <c r="Z128" s="249"/>
      <c r="AA128" s="233"/>
      <c r="AB128" s="233"/>
      <c r="AC128" s="233"/>
      <c r="AD128" s="233"/>
      <c r="AE128" s="262"/>
      <c r="AF128" s="262"/>
      <c r="AG128" s="262"/>
      <c r="AH128" s="233"/>
      <c r="AI128" s="233"/>
    </row>
    <row r="129" spans="1:35" s="238" customFormat="1" x14ac:dyDescent="0.25">
      <c r="A129" s="16"/>
      <c r="B129" s="67"/>
      <c r="C129" s="67"/>
      <c r="D129" s="239"/>
      <c r="E129" s="239"/>
      <c r="F129" s="291"/>
      <c r="G129" s="291"/>
      <c r="H129" s="232"/>
      <c r="I129" s="232"/>
      <c r="J129" s="232"/>
      <c r="K129" s="232"/>
      <c r="L129" s="232"/>
      <c r="M129" s="232"/>
      <c r="N129" s="232"/>
      <c r="O129" s="232"/>
      <c r="P129" s="320"/>
      <c r="Q129" s="320"/>
      <c r="R129" s="232"/>
      <c r="S129" s="232"/>
      <c r="T129" s="232"/>
      <c r="U129" s="232"/>
      <c r="V129" s="233"/>
      <c r="W129" s="249"/>
      <c r="X129" s="249"/>
      <c r="Y129" s="249"/>
      <c r="Z129" s="249"/>
      <c r="AA129" s="233"/>
      <c r="AB129" s="233"/>
      <c r="AC129" s="233"/>
      <c r="AD129" s="233"/>
      <c r="AE129" s="262"/>
      <c r="AF129" s="262"/>
      <c r="AG129" s="262"/>
      <c r="AH129" s="233"/>
      <c r="AI129" s="233"/>
    </row>
    <row r="130" spans="1:35" s="238" customFormat="1" x14ac:dyDescent="0.25">
      <c r="A130" s="16"/>
      <c r="B130" s="67"/>
      <c r="C130" s="67"/>
      <c r="D130" s="239"/>
      <c r="E130" s="239"/>
      <c r="F130" s="291"/>
      <c r="G130" s="291"/>
      <c r="H130" s="232"/>
      <c r="I130" s="232"/>
      <c r="J130" s="232"/>
      <c r="K130" s="232"/>
      <c r="L130" s="232"/>
      <c r="M130" s="232"/>
      <c r="N130" s="232"/>
      <c r="O130" s="232"/>
      <c r="P130" s="320"/>
      <c r="Q130" s="320"/>
      <c r="R130" s="232"/>
      <c r="S130" s="232"/>
      <c r="T130" s="232"/>
      <c r="U130" s="232"/>
      <c r="V130" s="233"/>
      <c r="W130" s="249"/>
      <c r="X130" s="249"/>
      <c r="Y130" s="249"/>
      <c r="Z130" s="249"/>
      <c r="AA130" s="233"/>
      <c r="AB130" s="233"/>
      <c r="AC130" s="233"/>
      <c r="AD130" s="233"/>
      <c r="AE130" s="262"/>
      <c r="AF130" s="262"/>
      <c r="AG130" s="262"/>
      <c r="AH130" s="233"/>
      <c r="AI130" s="233"/>
    </row>
    <row r="131" spans="1:35" s="238" customFormat="1" x14ac:dyDescent="0.25">
      <c r="A131" s="16"/>
      <c r="B131" s="67"/>
      <c r="C131" s="67"/>
      <c r="D131" s="239"/>
      <c r="E131" s="239"/>
      <c r="F131" s="291"/>
      <c r="G131" s="291"/>
      <c r="H131" s="232"/>
      <c r="I131" s="232"/>
      <c r="J131" s="232"/>
      <c r="K131" s="232"/>
      <c r="L131" s="232"/>
      <c r="M131" s="232"/>
      <c r="N131" s="232"/>
      <c r="O131" s="232"/>
      <c r="P131" s="320"/>
      <c r="Q131" s="320"/>
      <c r="R131" s="232"/>
      <c r="S131" s="232"/>
      <c r="T131" s="232"/>
      <c r="U131" s="232"/>
      <c r="V131" s="233"/>
      <c r="W131" s="249"/>
      <c r="X131" s="249"/>
      <c r="Y131" s="249"/>
      <c r="Z131" s="249"/>
      <c r="AA131" s="233"/>
      <c r="AB131" s="233"/>
      <c r="AC131" s="233"/>
      <c r="AD131" s="233"/>
      <c r="AE131" s="262"/>
      <c r="AF131" s="262"/>
      <c r="AG131" s="262"/>
      <c r="AH131" s="233"/>
      <c r="AI131" s="233"/>
    </row>
    <row r="132" spans="1:35" s="238" customFormat="1" x14ac:dyDescent="0.25">
      <c r="A132" s="16"/>
      <c r="B132" s="67"/>
      <c r="C132" s="67"/>
      <c r="D132" s="239"/>
      <c r="E132" s="239"/>
      <c r="F132" s="291"/>
      <c r="G132" s="291"/>
      <c r="H132" s="232"/>
      <c r="I132" s="232"/>
      <c r="J132" s="232"/>
      <c r="K132" s="232"/>
      <c r="L132" s="232"/>
      <c r="M132" s="232"/>
      <c r="N132" s="232"/>
      <c r="O132" s="232"/>
      <c r="P132" s="320"/>
      <c r="Q132" s="320"/>
      <c r="R132" s="232"/>
      <c r="S132" s="232"/>
      <c r="T132" s="232"/>
      <c r="U132" s="232"/>
      <c r="V132" s="233"/>
      <c r="W132" s="249"/>
      <c r="X132" s="249"/>
      <c r="Y132" s="249"/>
      <c r="Z132" s="249"/>
      <c r="AA132" s="233"/>
      <c r="AB132" s="233"/>
      <c r="AC132" s="233"/>
      <c r="AD132" s="233"/>
      <c r="AE132" s="262"/>
      <c r="AF132" s="262"/>
      <c r="AG132" s="262"/>
      <c r="AH132" s="233"/>
      <c r="AI132" s="233"/>
    </row>
    <row r="133" spans="1:35" s="238" customFormat="1" x14ac:dyDescent="0.25">
      <c r="A133" s="16"/>
      <c r="B133" s="67"/>
      <c r="C133" s="67"/>
      <c r="D133" s="239"/>
      <c r="E133" s="239"/>
      <c r="F133" s="291"/>
      <c r="G133" s="291"/>
      <c r="H133" s="232"/>
      <c r="I133" s="232"/>
      <c r="J133" s="232"/>
      <c r="K133" s="232"/>
      <c r="L133" s="232"/>
      <c r="M133" s="232"/>
      <c r="N133" s="232"/>
      <c r="O133" s="232"/>
      <c r="P133" s="320"/>
      <c r="Q133" s="320"/>
      <c r="R133" s="232"/>
      <c r="S133" s="232"/>
      <c r="T133" s="232"/>
      <c r="U133" s="232"/>
      <c r="V133" s="233"/>
      <c r="W133" s="249"/>
      <c r="X133" s="249"/>
      <c r="Y133" s="249"/>
      <c r="Z133" s="249"/>
      <c r="AA133" s="233"/>
      <c r="AB133" s="233"/>
      <c r="AC133" s="233"/>
      <c r="AD133" s="233"/>
      <c r="AE133" s="262"/>
      <c r="AF133" s="262"/>
      <c r="AG133" s="262"/>
      <c r="AH133" s="233"/>
      <c r="AI133" s="233"/>
    </row>
    <row r="134" spans="1:35" s="238" customFormat="1" x14ac:dyDescent="0.25">
      <c r="A134" s="16"/>
      <c r="B134" s="67"/>
      <c r="C134" s="67"/>
      <c r="D134" s="239"/>
      <c r="E134" s="239"/>
      <c r="F134" s="291"/>
      <c r="G134" s="291"/>
      <c r="H134" s="232"/>
      <c r="I134" s="232"/>
      <c r="J134" s="232"/>
      <c r="K134" s="232"/>
      <c r="L134" s="232"/>
      <c r="M134" s="232"/>
      <c r="N134" s="232"/>
      <c r="O134" s="232"/>
      <c r="P134" s="320"/>
      <c r="Q134" s="320"/>
      <c r="R134" s="232"/>
      <c r="S134" s="232"/>
      <c r="T134" s="232"/>
      <c r="U134" s="232"/>
      <c r="V134" s="233"/>
      <c r="W134" s="249"/>
      <c r="X134" s="249"/>
      <c r="Y134" s="249"/>
      <c r="Z134" s="249"/>
      <c r="AA134" s="233"/>
      <c r="AB134" s="233"/>
      <c r="AC134" s="233"/>
      <c r="AD134" s="233"/>
      <c r="AE134" s="262"/>
      <c r="AF134" s="262"/>
      <c r="AG134" s="262"/>
      <c r="AH134" s="233"/>
      <c r="AI134" s="233"/>
    </row>
    <row r="135" spans="1:35" s="238" customFormat="1" x14ac:dyDescent="0.25">
      <c r="A135" s="16"/>
      <c r="B135" s="67"/>
      <c r="C135" s="67"/>
      <c r="D135" s="239"/>
      <c r="E135" s="239"/>
      <c r="F135" s="291"/>
      <c r="G135" s="291"/>
      <c r="H135" s="232"/>
      <c r="I135" s="232"/>
      <c r="J135" s="232"/>
      <c r="K135" s="232"/>
      <c r="L135" s="232"/>
      <c r="M135" s="232"/>
      <c r="N135" s="232"/>
      <c r="O135" s="232"/>
      <c r="P135" s="320"/>
      <c r="Q135" s="320"/>
      <c r="R135" s="232"/>
      <c r="S135" s="232"/>
      <c r="T135" s="232"/>
      <c r="U135" s="232"/>
      <c r="V135" s="233"/>
      <c r="W135" s="249"/>
      <c r="X135" s="249"/>
      <c r="Y135" s="249"/>
      <c r="Z135" s="249"/>
      <c r="AA135" s="233"/>
      <c r="AB135" s="233"/>
      <c r="AC135" s="233"/>
      <c r="AD135" s="233"/>
      <c r="AE135" s="262"/>
      <c r="AF135" s="262"/>
      <c r="AG135" s="262"/>
      <c r="AH135" s="233"/>
      <c r="AI135" s="233"/>
    </row>
    <row r="136" spans="1:35" s="238" customFormat="1" x14ac:dyDescent="0.25">
      <c r="A136" s="16"/>
      <c r="B136" s="67"/>
      <c r="C136" s="67"/>
      <c r="D136" s="239"/>
      <c r="E136" s="239"/>
      <c r="F136" s="291"/>
      <c r="G136" s="291"/>
      <c r="H136" s="232"/>
      <c r="I136" s="232"/>
      <c r="J136" s="232"/>
      <c r="K136" s="232"/>
      <c r="L136" s="232"/>
      <c r="M136" s="232"/>
      <c r="N136" s="232"/>
      <c r="O136" s="232"/>
      <c r="P136" s="320"/>
      <c r="Q136" s="320"/>
      <c r="R136" s="232"/>
      <c r="S136" s="232"/>
      <c r="T136" s="232"/>
      <c r="U136" s="232"/>
      <c r="V136" s="233"/>
      <c r="W136" s="249"/>
      <c r="X136" s="249"/>
      <c r="Y136" s="249"/>
      <c r="Z136" s="249"/>
      <c r="AA136" s="233"/>
      <c r="AB136" s="233"/>
      <c r="AC136" s="233"/>
      <c r="AD136" s="233"/>
      <c r="AE136" s="262"/>
      <c r="AF136" s="262"/>
      <c r="AG136" s="262"/>
      <c r="AH136" s="233"/>
      <c r="AI136" s="233"/>
    </row>
    <row r="137" spans="1:35" s="238" customFormat="1" x14ac:dyDescent="0.25">
      <c r="A137" s="16"/>
      <c r="B137" s="67"/>
      <c r="C137" s="67"/>
      <c r="D137" s="239"/>
      <c r="E137" s="239"/>
      <c r="F137" s="291"/>
      <c r="G137" s="291"/>
      <c r="H137" s="232"/>
      <c r="I137" s="232"/>
      <c r="J137" s="232"/>
      <c r="K137" s="232"/>
      <c r="L137" s="232"/>
      <c r="M137" s="232"/>
      <c r="N137" s="232"/>
      <c r="O137" s="232"/>
      <c r="P137" s="320"/>
      <c r="Q137" s="320"/>
      <c r="R137" s="232"/>
      <c r="S137" s="232"/>
      <c r="T137" s="232"/>
      <c r="U137" s="232"/>
      <c r="V137" s="233"/>
      <c r="W137" s="249"/>
      <c r="X137" s="249"/>
      <c r="Y137" s="249"/>
      <c r="Z137" s="249"/>
      <c r="AA137" s="233"/>
      <c r="AB137" s="233"/>
      <c r="AC137" s="233"/>
      <c r="AD137" s="233"/>
      <c r="AE137" s="262"/>
      <c r="AF137" s="262"/>
      <c r="AG137" s="262"/>
      <c r="AH137" s="233"/>
      <c r="AI137" s="233"/>
    </row>
    <row r="138" spans="1:35" s="238" customFormat="1" x14ac:dyDescent="0.25">
      <c r="A138" s="16"/>
      <c r="B138" s="67"/>
      <c r="C138" s="67"/>
      <c r="D138" s="239"/>
      <c r="E138" s="239"/>
      <c r="F138" s="291"/>
      <c r="G138" s="291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3"/>
      <c r="W138" s="249"/>
      <c r="X138" s="249"/>
      <c r="Y138" s="249"/>
      <c r="Z138" s="249"/>
      <c r="AA138" s="233"/>
      <c r="AB138" s="233"/>
      <c r="AC138" s="233"/>
      <c r="AD138" s="233"/>
      <c r="AE138" s="262"/>
      <c r="AF138" s="262"/>
      <c r="AG138" s="262"/>
      <c r="AH138" s="233"/>
      <c r="AI138" s="233"/>
    </row>
    <row r="139" spans="1:35" s="238" customFormat="1" x14ac:dyDescent="0.25">
      <c r="A139" s="16"/>
      <c r="B139" s="67"/>
      <c r="C139" s="67"/>
      <c r="D139" s="239"/>
      <c r="E139" s="239"/>
      <c r="F139" s="291"/>
      <c r="G139" s="291"/>
      <c r="H139" s="232"/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3"/>
      <c r="W139" s="249"/>
      <c r="X139" s="249"/>
      <c r="Y139" s="249"/>
      <c r="Z139" s="249"/>
      <c r="AA139" s="233"/>
      <c r="AB139" s="233"/>
      <c r="AC139" s="233"/>
      <c r="AD139" s="233"/>
      <c r="AE139" s="262"/>
      <c r="AF139" s="262"/>
      <c r="AG139" s="262"/>
      <c r="AH139" s="233"/>
      <c r="AI139" s="233"/>
    </row>
    <row r="140" spans="1:35" s="238" customFormat="1" x14ac:dyDescent="0.25">
      <c r="A140" s="16"/>
      <c r="B140" s="67"/>
      <c r="C140" s="67"/>
      <c r="D140" s="239"/>
      <c r="E140" s="239"/>
      <c r="F140" s="291"/>
      <c r="G140" s="291"/>
      <c r="H140" s="232"/>
      <c r="I140" s="232"/>
      <c r="J140" s="232"/>
      <c r="K140" s="232"/>
      <c r="L140" s="232"/>
      <c r="M140" s="232"/>
      <c r="N140" s="232"/>
      <c r="O140" s="232"/>
      <c r="P140" s="232"/>
      <c r="Q140" s="232"/>
      <c r="R140" s="232"/>
      <c r="S140" s="232"/>
      <c r="T140" s="232"/>
      <c r="U140" s="232"/>
      <c r="V140" s="233"/>
      <c r="W140" s="249"/>
      <c r="X140" s="249"/>
      <c r="Y140" s="249"/>
      <c r="Z140" s="249"/>
      <c r="AA140" s="233"/>
      <c r="AB140" s="233"/>
      <c r="AC140" s="233"/>
      <c r="AD140" s="233"/>
      <c r="AE140" s="262"/>
      <c r="AF140" s="262"/>
      <c r="AG140" s="262"/>
      <c r="AH140" s="233"/>
      <c r="AI140" s="233"/>
    </row>
    <row r="141" spans="1:35" s="238" customFormat="1" x14ac:dyDescent="0.25">
      <c r="A141" s="16"/>
      <c r="B141" s="67"/>
      <c r="C141" s="67"/>
      <c r="D141" s="239"/>
      <c r="E141" s="239"/>
      <c r="F141" s="291"/>
      <c r="G141" s="291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3"/>
      <c r="W141" s="249"/>
      <c r="X141" s="249"/>
      <c r="Y141" s="249"/>
      <c r="Z141" s="249"/>
      <c r="AA141" s="233"/>
      <c r="AB141" s="233"/>
      <c r="AC141" s="233"/>
      <c r="AD141" s="233"/>
      <c r="AE141" s="262"/>
      <c r="AF141" s="262"/>
      <c r="AG141" s="262"/>
      <c r="AH141" s="233"/>
      <c r="AI141" s="233"/>
    </row>
    <row r="142" spans="1:35" s="238" customFormat="1" x14ac:dyDescent="0.25">
      <c r="A142" s="16"/>
      <c r="B142" s="67"/>
      <c r="C142" s="67"/>
      <c r="D142" s="239"/>
      <c r="E142" s="239"/>
      <c r="F142" s="291"/>
      <c r="G142" s="291"/>
      <c r="H142" s="232"/>
      <c r="I142" s="232"/>
      <c r="J142" s="232"/>
      <c r="K142" s="232"/>
      <c r="L142" s="232"/>
      <c r="M142" s="232"/>
      <c r="N142" s="232"/>
      <c r="O142" s="232"/>
      <c r="P142" s="232"/>
      <c r="Q142" s="232"/>
      <c r="R142" s="232"/>
      <c r="S142" s="232"/>
      <c r="T142" s="232"/>
      <c r="U142" s="232"/>
      <c r="V142" s="233"/>
      <c r="W142" s="249"/>
      <c r="X142" s="249"/>
      <c r="Y142" s="249"/>
      <c r="Z142" s="249"/>
      <c r="AA142" s="233"/>
      <c r="AB142" s="233"/>
      <c r="AC142" s="233"/>
      <c r="AD142" s="233"/>
      <c r="AE142" s="262"/>
      <c r="AF142" s="262"/>
      <c r="AG142" s="262"/>
      <c r="AH142" s="233"/>
      <c r="AI142" s="233"/>
    </row>
    <row r="143" spans="1:35" s="238" customFormat="1" x14ac:dyDescent="0.25">
      <c r="A143" s="16"/>
      <c r="B143" s="67"/>
      <c r="C143" s="67"/>
      <c r="D143" s="239"/>
      <c r="E143" s="239"/>
      <c r="F143" s="291"/>
      <c r="G143" s="291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3"/>
      <c r="W143" s="249"/>
      <c r="X143" s="249"/>
      <c r="Y143" s="249"/>
      <c r="Z143" s="249"/>
      <c r="AA143" s="233"/>
      <c r="AB143" s="233"/>
      <c r="AC143" s="233"/>
      <c r="AD143" s="233"/>
      <c r="AE143" s="262"/>
      <c r="AF143" s="262"/>
      <c r="AG143" s="262"/>
      <c r="AH143" s="233"/>
      <c r="AI143" s="233"/>
    </row>
    <row r="144" spans="1:35" s="238" customFormat="1" x14ac:dyDescent="0.25">
      <c r="A144" s="16"/>
      <c r="B144" s="67"/>
      <c r="C144" s="67"/>
      <c r="D144" s="239"/>
      <c r="E144" s="239"/>
      <c r="F144" s="291"/>
      <c r="G144" s="291"/>
      <c r="H144" s="232"/>
      <c r="I144" s="232"/>
      <c r="J144" s="232"/>
      <c r="K144" s="232"/>
      <c r="L144" s="232"/>
      <c r="M144" s="232"/>
      <c r="N144" s="232"/>
      <c r="O144" s="232"/>
      <c r="P144" s="232"/>
      <c r="Q144" s="232"/>
      <c r="R144" s="232"/>
      <c r="S144" s="232"/>
      <c r="T144" s="232"/>
      <c r="U144" s="232"/>
      <c r="V144" s="233"/>
      <c r="W144" s="249"/>
      <c r="X144" s="249"/>
      <c r="Y144" s="249"/>
      <c r="Z144" s="249"/>
      <c r="AA144" s="233"/>
      <c r="AB144" s="233"/>
      <c r="AC144" s="233"/>
      <c r="AD144" s="233"/>
      <c r="AE144" s="262"/>
      <c r="AF144" s="262"/>
      <c r="AG144" s="262"/>
      <c r="AH144" s="233"/>
      <c r="AI144" s="233"/>
    </row>
    <row r="145" spans="1:35" s="238" customFormat="1" x14ac:dyDescent="0.25">
      <c r="A145" s="16"/>
      <c r="B145" s="67"/>
      <c r="C145" s="67"/>
      <c r="D145" s="239"/>
      <c r="E145" s="239"/>
      <c r="F145" s="291"/>
      <c r="G145" s="291"/>
      <c r="H145" s="232"/>
      <c r="I145" s="232"/>
      <c r="J145" s="232"/>
      <c r="K145" s="232"/>
      <c r="L145" s="232"/>
      <c r="M145" s="232"/>
      <c r="N145" s="232"/>
      <c r="O145" s="232"/>
      <c r="P145" s="232"/>
      <c r="Q145" s="232"/>
      <c r="R145" s="232"/>
      <c r="S145" s="232"/>
      <c r="T145" s="232"/>
      <c r="U145" s="232"/>
      <c r="V145" s="233"/>
      <c r="W145" s="249"/>
      <c r="X145" s="249"/>
      <c r="Y145" s="249"/>
      <c r="Z145" s="249"/>
      <c r="AA145" s="233"/>
      <c r="AB145" s="233"/>
      <c r="AC145" s="233"/>
      <c r="AD145" s="233"/>
      <c r="AE145" s="262"/>
      <c r="AF145" s="262"/>
      <c r="AG145" s="262"/>
      <c r="AH145" s="233"/>
      <c r="AI145" s="233"/>
    </row>
    <row r="146" spans="1:35" s="238" customFormat="1" x14ac:dyDescent="0.25">
      <c r="A146" s="16"/>
      <c r="B146" s="67"/>
      <c r="C146" s="67"/>
      <c r="D146" s="239"/>
      <c r="E146" s="239"/>
      <c r="F146" s="291"/>
      <c r="G146" s="291"/>
      <c r="H146" s="232"/>
      <c r="I146" s="232"/>
      <c r="J146" s="232"/>
      <c r="K146" s="232"/>
      <c r="L146" s="232"/>
      <c r="M146" s="232"/>
      <c r="N146" s="232"/>
      <c r="O146" s="232"/>
      <c r="P146" s="232"/>
      <c r="Q146" s="232"/>
      <c r="R146" s="232"/>
      <c r="S146" s="232"/>
      <c r="T146" s="232"/>
      <c r="U146" s="232"/>
      <c r="V146" s="233"/>
      <c r="W146" s="249"/>
      <c r="X146" s="249"/>
      <c r="Y146" s="249"/>
      <c r="Z146" s="249"/>
      <c r="AA146" s="233"/>
      <c r="AB146" s="233"/>
      <c r="AC146" s="233"/>
      <c r="AD146" s="233"/>
      <c r="AE146" s="262"/>
      <c r="AF146" s="262"/>
      <c r="AG146" s="262"/>
      <c r="AH146" s="233"/>
      <c r="AI146" s="233"/>
    </row>
    <row r="147" spans="1:35" s="238" customFormat="1" x14ac:dyDescent="0.25">
      <c r="A147" s="16"/>
      <c r="B147" s="67"/>
      <c r="C147" s="67"/>
      <c r="D147" s="239"/>
      <c r="E147" s="239"/>
      <c r="F147" s="291"/>
      <c r="G147" s="291"/>
      <c r="H147" s="232"/>
      <c r="I147" s="232"/>
      <c r="J147" s="232"/>
      <c r="K147" s="232"/>
      <c r="L147" s="232"/>
      <c r="M147" s="232"/>
      <c r="N147" s="232"/>
      <c r="O147" s="232"/>
      <c r="P147" s="232"/>
      <c r="Q147" s="232"/>
      <c r="R147" s="232"/>
      <c r="S147" s="232"/>
      <c r="T147" s="232"/>
      <c r="U147" s="232"/>
      <c r="V147" s="233"/>
      <c r="W147" s="249"/>
      <c r="X147" s="249"/>
      <c r="Y147" s="249"/>
      <c r="Z147" s="249"/>
      <c r="AA147" s="233"/>
      <c r="AB147" s="233"/>
      <c r="AC147" s="233"/>
      <c r="AD147" s="233"/>
      <c r="AE147" s="262"/>
      <c r="AF147" s="262"/>
      <c r="AG147" s="262"/>
      <c r="AH147" s="233"/>
      <c r="AI147" s="233"/>
    </row>
    <row r="148" spans="1:35" s="238" customFormat="1" x14ac:dyDescent="0.25">
      <c r="A148" s="16"/>
      <c r="B148" s="67"/>
      <c r="C148" s="67"/>
      <c r="D148" s="239"/>
      <c r="E148" s="239"/>
      <c r="F148" s="291"/>
      <c r="G148" s="291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3"/>
      <c r="W148" s="249"/>
      <c r="X148" s="249"/>
      <c r="Y148" s="249"/>
      <c r="Z148" s="249"/>
      <c r="AA148" s="233"/>
      <c r="AB148" s="233"/>
      <c r="AC148" s="233"/>
      <c r="AD148" s="233"/>
      <c r="AE148" s="262"/>
      <c r="AF148" s="262"/>
      <c r="AG148" s="262"/>
      <c r="AH148" s="233"/>
      <c r="AI148" s="233"/>
    </row>
    <row r="149" spans="1:35" s="238" customFormat="1" x14ac:dyDescent="0.25">
      <c r="A149" s="16"/>
      <c r="B149" s="67"/>
      <c r="C149" s="67"/>
      <c r="D149" s="239"/>
      <c r="E149" s="239"/>
      <c r="F149" s="291"/>
      <c r="G149" s="291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3"/>
      <c r="W149" s="249"/>
      <c r="X149" s="249"/>
      <c r="Y149" s="249"/>
      <c r="Z149" s="249"/>
      <c r="AA149" s="233"/>
      <c r="AB149" s="233"/>
      <c r="AC149" s="233"/>
      <c r="AD149" s="233"/>
      <c r="AE149" s="262"/>
      <c r="AF149" s="262"/>
      <c r="AG149" s="262"/>
      <c r="AH149" s="233"/>
      <c r="AI149" s="233"/>
    </row>
    <row r="150" spans="1:35" s="238" customFormat="1" x14ac:dyDescent="0.25">
      <c r="A150" s="16"/>
      <c r="B150" s="67"/>
      <c r="C150" s="67"/>
      <c r="D150" s="239"/>
      <c r="E150" s="239"/>
      <c r="F150" s="291"/>
      <c r="G150" s="291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3"/>
      <c r="W150" s="249"/>
      <c r="X150" s="249"/>
      <c r="Y150" s="249"/>
      <c r="Z150" s="249"/>
      <c r="AA150" s="233"/>
      <c r="AB150" s="233"/>
      <c r="AC150" s="233"/>
      <c r="AD150" s="233"/>
      <c r="AE150" s="262"/>
      <c r="AF150" s="262"/>
      <c r="AG150" s="262"/>
      <c r="AH150" s="233"/>
      <c r="AI150" s="233"/>
    </row>
    <row r="151" spans="1:35" s="238" customFormat="1" x14ac:dyDescent="0.25">
      <c r="A151" s="16"/>
      <c r="B151" s="67"/>
      <c r="C151" s="67"/>
      <c r="D151" s="239"/>
      <c r="E151" s="239"/>
      <c r="F151" s="291"/>
      <c r="G151" s="291"/>
      <c r="H151" s="232"/>
      <c r="I151" s="232"/>
      <c r="J151" s="232"/>
      <c r="K151" s="232"/>
      <c r="L151" s="232"/>
      <c r="M151" s="232"/>
      <c r="N151" s="232"/>
      <c r="O151" s="232"/>
      <c r="P151" s="232"/>
      <c r="Q151" s="232"/>
      <c r="R151" s="232"/>
      <c r="S151" s="232"/>
      <c r="T151" s="232"/>
      <c r="U151" s="232"/>
      <c r="V151" s="233"/>
      <c r="W151" s="249"/>
      <c r="X151" s="249"/>
      <c r="Y151" s="249"/>
      <c r="Z151" s="249"/>
      <c r="AA151" s="233"/>
      <c r="AB151" s="233"/>
      <c r="AC151" s="233"/>
      <c r="AD151" s="233"/>
      <c r="AE151" s="262"/>
      <c r="AF151" s="262"/>
      <c r="AG151" s="262"/>
      <c r="AH151" s="233"/>
      <c r="AI151" s="233"/>
    </row>
    <row r="152" spans="1:35" s="238" customFormat="1" x14ac:dyDescent="0.25">
      <c r="A152" s="16"/>
      <c r="B152" s="67"/>
      <c r="C152" s="67"/>
      <c r="D152" s="239"/>
      <c r="E152" s="239"/>
      <c r="F152" s="291"/>
      <c r="G152" s="291"/>
      <c r="H152" s="232"/>
      <c r="I152" s="232"/>
      <c r="J152" s="232"/>
      <c r="K152" s="232"/>
      <c r="L152" s="232"/>
      <c r="M152" s="232"/>
      <c r="N152" s="232"/>
      <c r="O152" s="232"/>
      <c r="P152" s="232"/>
      <c r="Q152" s="232"/>
      <c r="R152" s="232"/>
      <c r="S152" s="232"/>
      <c r="T152" s="232"/>
      <c r="U152" s="232"/>
      <c r="V152" s="233"/>
      <c r="W152" s="249"/>
      <c r="X152" s="249"/>
      <c r="Y152" s="249"/>
      <c r="Z152" s="249"/>
      <c r="AA152" s="233"/>
      <c r="AB152" s="233"/>
      <c r="AC152" s="233"/>
      <c r="AD152" s="233"/>
      <c r="AE152" s="262"/>
      <c r="AF152" s="262"/>
      <c r="AG152" s="262"/>
      <c r="AH152" s="233"/>
      <c r="AI152" s="233"/>
    </row>
    <row r="153" spans="1:35" s="238" customFormat="1" x14ac:dyDescent="0.25">
      <c r="A153" s="16"/>
      <c r="B153" s="67"/>
      <c r="C153" s="67"/>
      <c r="D153" s="239"/>
      <c r="E153" s="239"/>
      <c r="F153" s="292"/>
      <c r="G153" s="29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3"/>
      <c r="W153" s="249"/>
      <c r="X153" s="249"/>
      <c r="Y153" s="249"/>
      <c r="Z153" s="249"/>
      <c r="AA153" s="233"/>
      <c r="AB153" s="233"/>
      <c r="AC153" s="233"/>
      <c r="AD153" s="233"/>
      <c r="AE153" s="262"/>
      <c r="AF153" s="262"/>
      <c r="AG153" s="262"/>
      <c r="AH153" s="233"/>
      <c r="AI153" s="233"/>
    </row>
    <row r="154" spans="1:35" s="238" customFormat="1" x14ac:dyDescent="0.25">
      <c r="A154" s="16"/>
      <c r="B154" s="67"/>
      <c r="C154" s="67"/>
      <c r="D154" s="239"/>
      <c r="E154" s="239"/>
      <c r="F154" s="292"/>
      <c r="G154" s="292"/>
      <c r="H154" s="232"/>
      <c r="I154" s="232"/>
      <c r="J154" s="232"/>
      <c r="K154" s="232"/>
      <c r="L154" s="232"/>
      <c r="M154" s="232"/>
      <c r="N154" s="232"/>
      <c r="O154" s="232"/>
      <c r="P154" s="232"/>
      <c r="Q154" s="232"/>
      <c r="R154" s="232"/>
      <c r="S154" s="232"/>
      <c r="T154" s="232"/>
      <c r="U154" s="232"/>
      <c r="V154" s="233"/>
      <c r="W154" s="249"/>
      <c r="X154" s="249"/>
      <c r="Y154" s="249"/>
      <c r="Z154" s="249"/>
      <c r="AA154" s="233"/>
      <c r="AB154" s="233"/>
      <c r="AC154" s="233"/>
      <c r="AD154" s="233"/>
      <c r="AE154" s="262"/>
      <c r="AF154" s="262"/>
      <c r="AG154" s="262"/>
      <c r="AH154" s="233"/>
      <c r="AI154" s="233"/>
    </row>
    <row r="155" spans="1:35" s="238" customFormat="1" x14ac:dyDescent="0.25">
      <c r="A155" s="16"/>
      <c r="B155" s="67"/>
      <c r="C155" s="67"/>
      <c r="D155" s="239"/>
      <c r="E155" s="239"/>
      <c r="F155" s="292"/>
      <c r="G155" s="292"/>
      <c r="H155" s="232"/>
      <c r="I155" s="232"/>
      <c r="J155" s="232"/>
      <c r="K155" s="232"/>
      <c r="L155" s="232"/>
      <c r="M155" s="232"/>
      <c r="N155" s="232"/>
      <c r="O155" s="232"/>
      <c r="P155" s="232"/>
      <c r="Q155" s="232"/>
      <c r="R155" s="232"/>
      <c r="S155" s="232"/>
      <c r="T155" s="232"/>
      <c r="U155" s="232"/>
      <c r="V155" s="233"/>
      <c r="W155" s="249"/>
      <c r="X155" s="249"/>
      <c r="Y155" s="249"/>
      <c r="Z155" s="249"/>
      <c r="AA155" s="233"/>
      <c r="AB155" s="233"/>
      <c r="AC155" s="233"/>
      <c r="AD155" s="233"/>
      <c r="AE155" s="262"/>
      <c r="AF155" s="262"/>
      <c r="AG155" s="262"/>
      <c r="AH155" s="233"/>
      <c r="AI155" s="233"/>
    </row>
    <row r="156" spans="1:35" s="238" customFormat="1" x14ac:dyDescent="0.25">
      <c r="A156" s="16"/>
      <c r="B156" s="67"/>
      <c r="C156" s="67"/>
      <c r="D156" s="239"/>
      <c r="E156" s="239"/>
      <c r="F156" s="292"/>
      <c r="G156" s="292"/>
      <c r="H156" s="232"/>
      <c r="I156" s="232"/>
      <c r="J156" s="232"/>
      <c r="K156" s="232"/>
      <c r="L156" s="232"/>
      <c r="M156" s="232"/>
      <c r="N156" s="232"/>
      <c r="O156" s="232"/>
      <c r="P156" s="232"/>
      <c r="Q156" s="232"/>
      <c r="R156" s="232"/>
      <c r="S156" s="232"/>
      <c r="T156" s="232"/>
      <c r="U156" s="232"/>
      <c r="V156" s="233"/>
      <c r="W156" s="249"/>
      <c r="X156" s="249"/>
      <c r="Y156" s="249"/>
      <c r="Z156" s="249"/>
      <c r="AA156" s="233"/>
      <c r="AB156" s="233"/>
      <c r="AC156" s="233"/>
      <c r="AD156" s="233"/>
      <c r="AE156" s="262"/>
      <c r="AF156" s="262"/>
      <c r="AG156" s="262"/>
      <c r="AH156" s="233"/>
      <c r="AI156" s="233"/>
    </row>
    <row r="157" spans="1:35" s="238" customFormat="1" x14ac:dyDescent="0.25">
      <c r="A157" s="16"/>
      <c r="B157" s="67"/>
      <c r="C157" s="67"/>
      <c r="D157" s="239"/>
      <c r="E157" s="239"/>
      <c r="F157" s="292"/>
      <c r="G157" s="292"/>
      <c r="H157" s="232"/>
      <c r="I157" s="232"/>
      <c r="J157" s="232"/>
      <c r="K157" s="232"/>
      <c r="L157" s="232"/>
      <c r="M157" s="232"/>
      <c r="N157" s="232"/>
      <c r="O157" s="232"/>
      <c r="P157" s="232"/>
      <c r="Q157" s="232"/>
      <c r="R157" s="232"/>
      <c r="S157" s="232"/>
      <c r="T157" s="232"/>
      <c r="U157" s="232"/>
      <c r="V157" s="233"/>
      <c r="W157" s="249"/>
      <c r="X157" s="249"/>
      <c r="Y157" s="249"/>
      <c r="Z157" s="249"/>
      <c r="AA157" s="233"/>
      <c r="AB157" s="233"/>
      <c r="AC157" s="233"/>
      <c r="AD157" s="233"/>
      <c r="AE157" s="262"/>
      <c r="AF157" s="262"/>
      <c r="AG157" s="262"/>
      <c r="AH157" s="233"/>
      <c r="AI157" s="233"/>
    </row>
    <row r="158" spans="1:35" s="238" customFormat="1" x14ac:dyDescent="0.25">
      <c r="A158" s="16"/>
      <c r="B158" s="67"/>
      <c r="C158" s="67"/>
      <c r="D158" s="239"/>
      <c r="E158" s="239"/>
      <c r="F158" s="292"/>
      <c r="G158" s="29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3"/>
      <c r="W158" s="249"/>
      <c r="X158" s="249"/>
      <c r="Y158" s="249"/>
      <c r="Z158" s="249"/>
      <c r="AA158" s="233"/>
      <c r="AB158" s="233"/>
      <c r="AC158" s="233"/>
      <c r="AD158" s="233"/>
      <c r="AE158" s="262"/>
      <c r="AF158" s="262"/>
      <c r="AG158" s="262"/>
      <c r="AH158" s="233"/>
      <c r="AI158" s="233"/>
    </row>
    <row r="159" spans="1:35" s="238" customFormat="1" x14ac:dyDescent="0.25">
      <c r="A159" s="16"/>
      <c r="B159" s="67"/>
      <c r="C159" s="67"/>
      <c r="D159" s="239"/>
      <c r="E159" s="239"/>
      <c r="F159" s="292"/>
      <c r="G159" s="292"/>
      <c r="H159" s="232"/>
      <c r="I159" s="232"/>
      <c r="J159" s="232"/>
      <c r="K159" s="232"/>
      <c r="L159" s="232"/>
      <c r="M159" s="232"/>
      <c r="N159" s="232"/>
      <c r="O159" s="232"/>
      <c r="P159" s="232"/>
      <c r="Q159" s="232"/>
      <c r="R159" s="232"/>
      <c r="S159" s="232"/>
      <c r="T159" s="232"/>
      <c r="U159" s="232"/>
      <c r="V159" s="233"/>
      <c r="W159" s="249"/>
      <c r="X159" s="249"/>
      <c r="Y159" s="249"/>
      <c r="Z159" s="249"/>
      <c r="AA159" s="233"/>
      <c r="AB159" s="233"/>
      <c r="AC159" s="233"/>
      <c r="AD159" s="233"/>
      <c r="AE159" s="262"/>
      <c r="AF159" s="262"/>
      <c r="AG159" s="262"/>
      <c r="AH159" s="233"/>
      <c r="AI159" s="233"/>
    </row>
    <row r="160" spans="1:35" s="238" customFormat="1" x14ac:dyDescent="0.25">
      <c r="A160" s="16"/>
      <c r="B160" s="67"/>
      <c r="C160" s="67"/>
      <c r="D160" s="239"/>
      <c r="E160" s="239"/>
      <c r="F160" s="292"/>
      <c r="G160" s="292"/>
      <c r="H160" s="232"/>
      <c r="I160" s="232"/>
      <c r="J160" s="232"/>
      <c r="K160" s="232"/>
      <c r="L160" s="232"/>
      <c r="M160" s="232"/>
      <c r="N160" s="232"/>
      <c r="O160" s="232"/>
      <c r="P160" s="232"/>
      <c r="Q160" s="232"/>
      <c r="R160" s="232"/>
      <c r="S160" s="232"/>
      <c r="T160" s="232"/>
      <c r="U160" s="232"/>
      <c r="V160" s="233"/>
      <c r="W160" s="249"/>
      <c r="X160" s="249"/>
      <c r="Y160" s="249"/>
      <c r="Z160" s="249"/>
      <c r="AA160" s="233"/>
      <c r="AB160" s="233"/>
      <c r="AC160" s="233"/>
      <c r="AD160" s="233"/>
      <c r="AE160" s="262"/>
      <c r="AF160" s="262"/>
      <c r="AG160" s="262"/>
      <c r="AH160" s="233"/>
      <c r="AI160" s="233"/>
    </row>
    <row r="161" spans="1:35" s="238" customFormat="1" x14ac:dyDescent="0.25">
      <c r="A161" s="16"/>
      <c r="B161" s="67"/>
      <c r="C161" s="67"/>
      <c r="D161" s="239"/>
      <c r="E161" s="239"/>
      <c r="F161" s="292"/>
      <c r="G161" s="292"/>
      <c r="H161" s="232"/>
      <c r="I161" s="232"/>
      <c r="J161" s="232"/>
      <c r="K161" s="232"/>
      <c r="L161" s="232"/>
      <c r="M161" s="232"/>
      <c r="N161" s="232"/>
      <c r="O161" s="232"/>
      <c r="P161" s="232"/>
      <c r="Q161" s="232"/>
      <c r="R161" s="232"/>
      <c r="S161" s="232"/>
      <c r="T161" s="232"/>
      <c r="U161" s="232"/>
      <c r="V161" s="233"/>
      <c r="W161" s="249"/>
      <c r="X161" s="249"/>
      <c r="Y161" s="249"/>
      <c r="Z161" s="249"/>
      <c r="AA161" s="233"/>
      <c r="AB161" s="233"/>
      <c r="AC161" s="233"/>
      <c r="AD161" s="233"/>
      <c r="AE161" s="262"/>
      <c r="AF161" s="262"/>
      <c r="AG161" s="262"/>
      <c r="AH161" s="233"/>
      <c r="AI161" s="233"/>
    </row>
    <row r="162" spans="1:35" s="238" customFormat="1" x14ac:dyDescent="0.25">
      <c r="A162" s="16"/>
      <c r="B162" s="67"/>
      <c r="C162" s="67"/>
      <c r="D162" s="239"/>
      <c r="E162" s="239"/>
      <c r="F162" s="292"/>
      <c r="G162" s="292"/>
      <c r="H162" s="232"/>
      <c r="I162" s="232"/>
      <c r="J162" s="232"/>
      <c r="K162" s="232"/>
      <c r="L162" s="232"/>
      <c r="M162" s="232"/>
      <c r="N162" s="232"/>
      <c r="O162" s="232"/>
      <c r="P162" s="232"/>
      <c r="Q162" s="232"/>
      <c r="R162" s="232"/>
      <c r="S162" s="232"/>
      <c r="T162" s="232"/>
      <c r="U162" s="232"/>
      <c r="V162" s="233"/>
      <c r="W162" s="249"/>
      <c r="X162" s="249"/>
      <c r="Y162" s="249"/>
      <c r="Z162" s="249"/>
      <c r="AA162" s="233"/>
      <c r="AB162" s="233"/>
      <c r="AC162" s="233"/>
      <c r="AD162" s="233"/>
      <c r="AE162" s="262"/>
      <c r="AF162" s="262"/>
      <c r="AG162" s="262"/>
      <c r="AH162" s="233"/>
      <c r="AI162" s="233"/>
    </row>
    <row r="163" spans="1:35" s="238" customFormat="1" x14ac:dyDescent="0.25">
      <c r="A163" s="16"/>
      <c r="B163" s="67"/>
      <c r="C163" s="67"/>
      <c r="D163" s="239"/>
      <c r="E163" s="239"/>
      <c r="F163" s="292"/>
      <c r="G163" s="29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3"/>
      <c r="W163" s="249"/>
      <c r="X163" s="249"/>
      <c r="Y163" s="249"/>
      <c r="Z163" s="249"/>
      <c r="AA163" s="233"/>
      <c r="AB163" s="233"/>
      <c r="AC163" s="233"/>
      <c r="AD163" s="233"/>
      <c r="AE163" s="262"/>
      <c r="AF163" s="262"/>
      <c r="AG163" s="262"/>
      <c r="AH163" s="233"/>
      <c r="AI163" s="233"/>
    </row>
    <row r="164" spans="1:35" s="238" customFormat="1" x14ac:dyDescent="0.25">
      <c r="A164" s="16"/>
      <c r="B164" s="67"/>
      <c r="C164" s="67"/>
      <c r="D164" s="239"/>
      <c r="E164" s="239"/>
      <c r="F164" s="292"/>
      <c r="G164" s="292"/>
      <c r="H164" s="232"/>
      <c r="I164" s="232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U164" s="232"/>
      <c r="V164" s="233"/>
      <c r="W164" s="249"/>
      <c r="X164" s="249"/>
      <c r="Y164" s="249"/>
      <c r="Z164" s="249"/>
      <c r="AA164" s="233"/>
      <c r="AB164" s="233"/>
      <c r="AC164" s="233"/>
      <c r="AD164" s="233"/>
      <c r="AE164" s="262"/>
      <c r="AF164" s="262"/>
      <c r="AG164" s="262"/>
      <c r="AH164" s="233"/>
      <c r="AI164" s="233"/>
    </row>
    <row r="165" spans="1:35" s="238" customFormat="1" x14ac:dyDescent="0.25">
      <c r="A165" s="16"/>
      <c r="B165" s="67"/>
      <c r="C165" s="67"/>
      <c r="D165" s="239"/>
      <c r="E165" s="239"/>
      <c r="F165" s="292"/>
      <c r="G165" s="292"/>
      <c r="H165" s="232"/>
      <c r="I165" s="232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U165" s="232"/>
      <c r="V165" s="233"/>
      <c r="W165" s="249"/>
      <c r="X165" s="249"/>
      <c r="Y165" s="249"/>
      <c r="Z165" s="249"/>
      <c r="AA165" s="233"/>
      <c r="AB165" s="233"/>
      <c r="AC165" s="233"/>
      <c r="AD165" s="233"/>
      <c r="AE165" s="262"/>
      <c r="AF165" s="262"/>
      <c r="AG165" s="262"/>
      <c r="AH165" s="233"/>
      <c r="AI165" s="233"/>
    </row>
    <row r="166" spans="1:35" s="238" customFormat="1" x14ac:dyDescent="0.25">
      <c r="A166" s="16"/>
      <c r="B166" s="67"/>
      <c r="C166" s="67"/>
      <c r="D166" s="239"/>
      <c r="E166" s="239"/>
      <c r="F166" s="292"/>
      <c r="G166" s="292"/>
      <c r="H166" s="232"/>
      <c r="I166" s="232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U166" s="232"/>
      <c r="V166" s="233"/>
      <c r="W166" s="249"/>
      <c r="X166" s="249"/>
      <c r="Y166" s="249"/>
      <c r="Z166" s="249"/>
      <c r="AA166" s="233"/>
      <c r="AB166" s="233"/>
      <c r="AC166" s="233"/>
      <c r="AD166" s="233"/>
      <c r="AE166" s="262"/>
      <c r="AF166" s="262"/>
      <c r="AG166" s="262"/>
      <c r="AH166" s="233"/>
      <c r="AI166" s="233"/>
    </row>
    <row r="167" spans="1:35" s="238" customFormat="1" x14ac:dyDescent="0.25">
      <c r="A167" s="16"/>
      <c r="B167" s="67"/>
      <c r="C167" s="67"/>
      <c r="D167" s="239"/>
      <c r="E167" s="239"/>
      <c r="F167" s="292"/>
      <c r="G167" s="292"/>
      <c r="H167" s="232"/>
      <c r="I167" s="232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U167" s="232"/>
      <c r="V167" s="233"/>
      <c r="W167" s="249"/>
      <c r="X167" s="249"/>
      <c r="Y167" s="249"/>
      <c r="Z167" s="249"/>
      <c r="AA167" s="233"/>
      <c r="AB167" s="233"/>
      <c r="AC167" s="233"/>
      <c r="AD167" s="233"/>
      <c r="AE167" s="262"/>
      <c r="AF167" s="262"/>
      <c r="AG167" s="262"/>
      <c r="AH167" s="233"/>
      <c r="AI167" s="233"/>
    </row>
    <row r="168" spans="1:35" s="238" customFormat="1" x14ac:dyDescent="0.25">
      <c r="A168" s="16"/>
      <c r="B168" s="67"/>
      <c r="C168" s="67"/>
      <c r="D168" s="239"/>
      <c r="E168" s="239"/>
      <c r="F168" s="292"/>
      <c r="G168" s="29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3"/>
      <c r="W168" s="249"/>
      <c r="X168" s="249"/>
      <c r="Y168" s="249"/>
      <c r="Z168" s="249"/>
      <c r="AA168" s="233"/>
      <c r="AB168" s="233"/>
      <c r="AC168" s="233"/>
      <c r="AD168" s="233"/>
      <c r="AE168" s="262"/>
      <c r="AF168" s="262"/>
      <c r="AG168" s="262"/>
      <c r="AH168" s="233"/>
      <c r="AI168" s="233"/>
    </row>
    <row r="169" spans="1:35" s="238" customFormat="1" x14ac:dyDescent="0.25">
      <c r="A169" s="16"/>
      <c r="B169" s="67"/>
      <c r="C169" s="67"/>
      <c r="D169" s="239"/>
      <c r="E169" s="239"/>
      <c r="F169" s="292"/>
      <c r="G169" s="292"/>
      <c r="H169" s="232"/>
      <c r="I169" s="232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U169" s="232"/>
      <c r="V169" s="233"/>
      <c r="W169" s="249"/>
      <c r="X169" s="249"/>
      <c r="Y169" s="249"/>
      <c r="Z169" s="249"/>
      <c r="AA169" s="233"/>
      <c r="AB169" s="233"/>
      <c r="AC169" s="233"/>
      <c r="AD169" s="233"/>
      <c r="AE169" s="262"/>
      <c r="AF169" s="262"/>
      <c r="AG169" s="262"/>
      <c r="AH169" s="233"/>
      <c r="AI169" s="233"/>
    </row>
    <row r="170" spans="1:35" s="238" customFormat="1" x14ac:dyDescent="0.25">
      <c r="A170" s="16"/>
      <c r="B170" s="67"/>
      <c r="C170" s="67"/>
      <c r="D170" s="239"/>
      <c r="E170" s="239"/>
      <c r="F170" s="292"/>
      <c r="G170" s="292"/>
      <c r="H170" s="232"/>
      <c r="I170" s="232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U170" s="232"/>
      <c r="V170" s="233"/>
      <c r="W170" s="249"/>
      <c r="X170" s="249"/>
      <c r="Y170" s="249"/>
      <c r="Z170" s="249"/>
      <c r="AA170" s="233"/>
      <c r="AB170" s="233"/>
      <c r="AC170" s="233"/>
      <c r="AD170" s="233"/>
      <c r="AE170" s="262"/>
      <c r="AF170" s="262"/>
      <c r="AG170" s="262"/>
      <c r="AH170" s="233"/>
      <c r="AI170" s="233"/>
    </row>
    <row r="171" spans="1:35" s="238" customFormat="1" x14ac:dyDescent="0.25">
      <c r="A171" s="16"/>
      <c r="B171" s="67"/>
      <c r="C171" s="67"/>
      <c r="D171" s="239"/>
      <c r="E171" s="239"/>
      <c r="F171" s="292"/>
      <c r="G171" s="29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3"/>
      <c r="W171" s="249"/>
      <c r="X171" s="249"/>
      <c r="Y171" s="249"/>
      <c r="Z171" s="249"/>
      <c r="AA171" s="233"/>
      <c r="AB171" s="233"/>
      <c r="AC171" s="233"/>
      <c r="AD171" s="233"/>
      <c r="AE171" s="262"/>
      <c r="AF171" s="262"/>
      <c r="AG171" s="262"/>
      <c r="AH171" s="233"/>
      <c r="AI171" s="233"/>
    </row>
    <row r="172" spans="1:35" s="238" customFormat="1" x14ac:dyDescent="0.25">
      <c r="A172" s="16"/>
      <c r="B172" s="67"/>
      <c r="C172" s="67"/>
      <c r="D172" s="239"/>
      <c r="E172" s="239"/>
      <c r="F172" s="292"/>
      <c r="G172" s="292"/>
      <c r="H172" s="232"/>
      <c r="I172" s="232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U172" s="232"/>
      <c r="V172" s="233"/>
      <c r="W172" s="249"/>
      <c r="X172" s="249"/>
      <c r="Y172" s="249"/>
      <c r="Z172" s="249"/>
      <c r="AA172" s="233"/>
      <c r="AB172" s="233"/>
      <c r="AC172" s="233"/>
      <c r="AD172" s="233"/>
      <c r="AE172" s="262"/>
      <c r="AF172" s="262"/>
      <c r="AG172" s="262"/>
      <c r="AH172" s="233"/>
      <c r="AI172" s="233"/>
    </row>
    <row r="173" spans="1:35" s="238" customFormat="1" x14ac:dyDescent="0.25">
      <c r="A173" s="16"/>
      <c r="B173" s="67"/>
      <c r="C173" s="67"/>
      <c r="D173" s="239"/>
      <c r="E173" s="239"/>
      <c r="F173" s="292"/>
      <c r="G173" s="29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3"/>
      <c r="W173" s="249"/>
      <c r="X173" s="249"/>
      <c r="Y173" s="249"/>
      <c r="Z173" s="249"/>
      <c r="AA173" s="233"/>
      <c r="AB173" s="233"/>
      <c r="AC173" s="233"/>
      <c r="AD173" s="233"/>
      <c r="AE173" s="262"/>
      <c r="AF173" s="262"/>
      <c r="AG173" s="262"/>
      <c r="AH173" s="233"/>
      <c r="AI173" s="233"/>
    </row>
    <row r="174" spans="1:35" s="238" customFormat="1" x14ac:dyDescent="0.25">
      <c r="A174" s="16"/>
      <c r="B174" s="67"/>
      <c r="C174" s="67"/>
      <c r="D174" s="239"/>
      <c r="E174" s="239"/>
      <c r="F174" s="292"/>
      <c r="G174" s="292"/>
      <c r="H174" s="232"/>
      <c r="I174" s="232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U174" s="232"/>
      <c r="V174" s="233"/>
      <c r="W174" s="249"/>
      <c r="X174" s="249"/>
      <c r="Y174" s="249"/>
      <c r="Z174" s="249"/>
      <c r="AA174" s="233"/>
      <c r="AB174" s="233"/>
      <c r="AC174" s="233"/>
      <c r="AD174" s="233"/>
      <c r="AE174" s="262"/>
      <c r="AF174" s="262"/>
      <c r="AG174" s="262"/>
      <c r="AH174" s="233"/>
      <c r="AI174" s="233"/>
    </row>
    <row r="175" spans="1:35" s="238" customFormat="1" x14ac:dyDescent="0.25">
      <c r="A175" s="16"/>
      <c r="B175" s="67"/>
      <c r="C175" s="67"/>
      <c r="D175" s="239"/>
      <c r="E175" s="239"/>
      <c r="F175" s="292"/>
      <c r="G175" s="292"/>
      <c r="H175" s="232"/>
      <c r="I175" s="232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U175" s="232"/>
      <c r="V175" s="233"/>
      <c r="W175" s="249"/>
      <c r="X175" s="249"/>
      <c r="Y175" s="249"/>
      <c r="Z175" s="249"/>
      <c r="AA175" s="233"/>
      <c r="AB175" s="233"/>
      <c r="AC175" s="233"/>
      <c r="AD175" s="233"/>
      <c r="AE175" s="262"/>
      <c r="AF175" s="262"/>
      <c r="AG175" s="262"/>
      <c r="AH175" s="233"/>
      <c r="AI175" s="233"/>
    </row>
    <row r="176" spans="1:35" s="238" customFormat="1" x14ac:dyDescent="0.25">
      <c r="A176" s="16"/>
      <c r="B176" s="67"/>
      <c r="C176" s="67"/>
      <c r="D176" s="239"/>
      <c r="E176" s="239"/>
      <c r="F176" s="292"/>
      <c r="G176" s="292"/>
      <c r="H176" s="232"/>
      <c r="I176" s="232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U176" s="232"/>
      <c r="V176" s="233"/>
      <c r="W176" s="249"/>
      <c r="X176" s="249"/>
      <c r="Y176" s="249"/>
      <c r="Z176" s="249"/>
      <c r="AA176" s="233"/>
      <c r="AB176" s="233"/>
      <c r="AC176" s="233"/>
      <c r="AD176" s="233"/>
      <c r="AE176" s="262"/>
      <c r="AF176" s="262"/>
      <c r="AG176" s="262"/>
      <c r="AH176" s="233"/>
      <c r="AI176" s="233"/>
    </row>
    <row r="177" spans="1:35" s="238" customFormat="1" x14ac:dyDescent="0.25">
      <c r="A177" s="16"/>
      <c r="B177" s="67"/>
      <c r="C177" s="67"/>
      <c r="D177" s="239"/>
      <c r="E177" s="239"/>
      <c r="F177" s="292"/>
      <c r="G177" s="292"/>
      <c r="H177" s="232"/>
      <c r="I177" s="232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U177" s="232"/>
      <c r="V177" s="233"/>
      <c r="W177" s="249"/>
      <c r="X177" s="249"/>
      <c r="Y177" s="249"/>
      <c r="Z177" s="249"/>
      <c r="AA177" s="233"/>
      <c r="AB177" s="233"/>
      <c r="AC177" s="233"/>
      <c r="AD177" s="233"/>
      <c r="AE177" s="262"/>
      <c r="AF177" s="262"/>
      <c r="AG177" s="262"/>
      <c r="AH177" s="233"/>
      <c r="AI177" s="233"/>
    </row>
    <row r="178" spans="1:35" s="238" customFormat="1" x14ac:dyDescent="0.25">
      <c r="A178" s="16"/>
      <c r="B178" s="67"/>
      <c r="C178" s="67"/>
      <c r="D178" s="239"/>
      <c r="E178" s="239"/>
      <c r="F178" s="292"/>
      <c r="G178" s="29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3"/>
      <c r="W178" s="249"/>
      <c r="X178" s="249"/>
      <c r="Y178" s="249"/>
      <c r="Z178" s="249"/>
      <c r="AA178" s="233"/>
      <c r="AB178" s="233"/>
      <c r="AC178" s="233"/>
      <c r="AD178" s="233"/>
      <c r="AE178" s="262"/>
      <c r="AF178" s="262"/>
      <c r="AG178" s="262"/>
      <c r="AH178" s="233"/>
      <c r="AI178" s="233"/>
    </row>
    <row r="179" spans="1:35" s="238" customFormat="1" x14ac:dyDescent="0.25">
      <c r="A179" s="16"/>
      <c r="B179" s="67"/>
      <c r="C179" s="67"/>
      <c r="D179" s="239"/>
      <c r="E179" s="239"/>
      <c r="F179" s="292"/>
      <c r="G179" s="292"/>
      <c r="H179" s="232"/>
      <c r="I179" s="232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U179" s="232"/>
      <c r="V179" s="233"/>
      <c r="W179" s="249"/>
      <c r="X179" s="249"/>
      <c r="Y179" s="249"/>
      <c r="Z179" s="249"/>
      <c r="AA179" s="233"/>
      <c r="AB179" s="233"/>
      <c r="AC179" s="233"/>
      <c r="AD179" s="233"/>
      <c r="AE179" s="262"/>
      <c r="AF179" s="262"/>
      <c r="AG179" s="262"/>
      <c r="AH179" s="233"/>
      <c r="AI179" s="233"/>
    </row>
    <row r="180" spans="1:35" s="238" customFormat="1" x14ac:dyDescent="0.25">
      <c r="A180" s="16"/>
      <c r="B180" s="67"/>
      <c r="C180" s="67"/>
      <c r="D180" s="239"/>
      <c r="E180" s="239"/>
      <c r="F180" s="292"/>
      <c r="G180" s="292"/>
      <c r="H180" s="232"/>
      <c r="I180" s="232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U180" s="232"/>
      <c r="V180" s="233"/>
      <c r="W180" s="249"/>
      <c r="X180" s="249"/>
      <c r="Y180" s="249"/>
      <c r="Z180" s="249"/>
      <c r="AA180" s="233"/>
      <c r="AB180" s="233"/>
      <c r="AC180" s="233"/>
      <c r="AD180" s="233"/>
      <c r="AE180" s="262"/>
      <c r="AF180" s="262"/>
      <c r="AG180" s="262"/>
      <c r="AH180" s="233"/>
      <c r="AI180" s="233"/>
    </row>
    <row r="181" spans="1:35" s="238" customFormat="1" x14ac:dyDescent="0.25">
      <c r="A181" s="16"/>
      <c r="B181" s="67"/>
      <c r="C181" s="67"/>
      <c r="D181" s="239"/>
      <c r="E181" s="239"/>
      <c r="F181" s="292"/>
      <c r="G181" s="292"/>
      <c r="H181" s="232"/>
      <c r="I181" s="232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U181" s="232"/>
      <c r="V181" s="233"/>
      <c r="W181" s="249"/>
      <c r="X181" s="249"/>
      <c r="Y181" s="249"/>
      <c r="Z181" s="249"/>
      <c r="AA181" s="233"/>
      <c r="AB181" s="233"/>
      <c r="AC181" s="233"/>
      <c r="AD181" s="233"/>
      <c r="AE181" s="262"/>
      <c r="AF181" s="262"/>
      <c r="AG181" s="262"/>
      <c r="AH181" s="233"/>
      <c r="AI181" s="233"/>
    </row>
    <row r="182" spans="1:35" s="238" customFormat="1" x14ac:dyDescent="0.25">
      <c r="A182" s="16"/>
      <c r="B182" s="67"/>
      <c r="C182" s="67"/>
      <c r="D182" s="239"/>
      <c r="E182" s="239"/>
      <c r="F182" s="292"/>
      <c r="G182" s="292"/>
      <c r="H182" s="232"/>
      <c r="I182" s="232"/>
      <c r="J182" s="232"/>
      <c r="K182" s="232"/>
      <c r="L182" s="232"/>
      <c r="M182" s="232"/>
      <c r="N182" s="232"/>
      <c r="O182" s="232"/>
      <c r="P182" s="232"/>
      <c r="Q182" s="232"/>
      <c r="R182" s="232"/>
      <c r="S182" s="232"/>
      <c r="T182" s="232"/>
      <c r="U182" s="232"/>
      <c r="V182" s="233"/>
      <c r="W182" s="249"/>
      <c r="X182" s="249"/>
      <c r="Y182" s="249"/>
      <c r="Z182" s="249"/>
      <c r="AA182" s="233"/>
      <c r="AB182" s="233"/>
      <c r="AC182" s="233"/>
      <c r="AD182" s="233"/>
      <c r="AE182" s="262"/>
      <c r="AF182" s="262"/>
      <c r="AG182" s="262"/>
      <c r="AH182" s="233"/>
      <c r="AI182" s="233"/>
    </row>
    <row r="183" spans="1:35" s="238" customFormat="1" x14ac:dyDescent="0.25">
      <c r="A183" s="16"/>
      <c r="B183" s="67"/>
      <c r="C183" s="67"/>
      <c r="D183" s="239"/>
      <c r="E183" s="239"/>
      <c r="F183" s="292"/>
      <c r="G183" s="29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3"/>
      <c r="W183" s="249"/>
      <c r="X183" s="249"/>
      <c r="Y183" s="249"/>
      <c r="Z183" s="249"/>
      <c r="AA183" s="233"/>
      <c r="AB183" s="233"/>
      <c r="AC183" s="233"/>
      <c r="AD183" s="233"/>
      <c r="AE183" s="262"/>
      <c r="AF183" s="262"/>
      <c r="AG183" s="262"/>
      <c r="AH183" s="233"/>
      <c r="AI183" s="233"/>
    </row>
    <row r="184" spans="1:35" s="238" customFormat="1" x14ac:dyDescent="0.25">
      <c r="A184" s="16"/>
      <c r="B184" s="67"/>
      <c r="C184" s="67"/>
      <c r="D184" s="239"/>
      <c r="E184" s="239"/>
      <c r="F184" s="292"/>
      <c r="G184" s="29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33"/>
      <c r="W184" s="249"/>
      <c r="X184" s="249"/>
      <c r="Y184" s="249"/>
      <c r="Z184" s="249"/>
      <c r="AA184" s="233"/>
      <c r="AB184" s="233"/>
      <c r="AC184" s="233"/>
      <c r="AD184" s="233"/>
      <c r="AE184" s="262"/>
      <c r="AF184" s="262"/>
      <c r="AG184" s="262"/>
      <c r="AH184" s="233"/>
      <c r="AI184" s="233"/>
    </row>
    <row r="185" spans="1:35" s="238" customFormat="1" x14ac:dyDescent="0.25">
      <c r="A185" s="16"/>
      <c r="B185" s="67"/>
      <c r="C185" s="67"/>
      <c r="D185" s="239"/>
      <c r="E185" s="239"/>
      <c r="F185" s="292"/>
      <c r="G185" s="292"/>
      <c r="H185" s="232"/>
      <c r="I185" s="232"/>
      <c r="J185" s="232"/>
      <c r="K185" s="232"/>
      <c r="L185" s="232"/>
      <c r="M185" s="232"/>
      <c r="N185" s="232"/>
      <c r="O185" s="232"/>
      <c r="P185" s="232"/>
      <c r="Q185" s="232"/>
      <c r="R185" s="232"/>
      <c r="S185" s="232"/>
      <c r="T185" s="232"/>
      <c r="U185" s="232"/>
      <c r="V185" s="233"/>
      <c r="W185" s="249"/>
      <c r="X185" s="249"/>
      <c r="Y185" s="249"/>
      <c r="Z185" s="249"/>
      <c r="AA185" s="233"/>
      <c r="AB185" s="233"/>
      <c r="AC185" s="233"/>
      <c r="AD185" s="233"/>
      <c r="AE185" s="262"/>
      <c r="AF185" s="262"/>
      <c r="AG185" s="262"/>
      <c r="AH185" s="233"/>
      <c r="AI185" s="233"/>
    </row>
    <row r="186" spans="1:35" s="238" customFormat="1" x14ac:dyDescent="0.25">
      <c r="A186" s="16"/>
      <c r="B186" s="67"/>
      <c r="C186" s="67"/>
      <c r="D186" s="239"/>
      <c r="E186" s="239"/>
      <c r="F186" s="292"/>
      <c r="G186" s="292"/>
      <c r="H186" s="232"/>
      <c r="I186" s="232"/>
      <c r="J186" s="232"/>
      <c r="K186" s="232"/>
      <c r="L186" s="232"/>
      <c r="M186" s="232"/>
      <c r="N186" s="232"/>
      <c r="O186" s="232"/>
      <c r="P186" s="232"/>
      <c r="Q186" s="232"/>
      <c r="R186" s="232"/>
      <c r="S186" s="232"/>
      <c r="T186" s="232"/>
      <c r="U186" s="232"/>
      <c r="V186" s="233"/>
      <c r="W186" s="249"/>
      <c r="X186" s="249"/>
      <c r="Y186" s="249"/>
      <c r="Z186" s="249"/>
      <c r="AA186" s="233"/>
      <c r="AB186" s="233"/>
      <c r="AC186" s="233"/>
      <c r="AD186" s="233"/>
      <c r="AE186" s="262"/>
      <c r="AF186" s="262"/>
      <c r="AG186" s="262"/>
      <c r="AH186" s="233"/>
      <c r="AI186" s="233"/>
    </row>
    <row r="187" spans="1:35" s="238" customFormat="1" x14ac:dyDescent="0.25">
      <c r="A187" s="16"/>
      <c r="B187" s="67"/>
      <c r="C187" s="67"/>
      <c r="D187" s="239"/>
      <c r="E187" s="239"/>
      <c r="F187" s="292"/>
      <c r="G187" s="292"/>
      <c r="H187" s="232"/>
      <c r="I187" s="232"/>
      <c r="J187" s="232"/>
      <c r="K187" s="232"/>
      <c r="L187" s="232"/>
      <c r="M187" s="232"/>
      <c r="N187" s="232"/>
      <c r="O187" s="232"/>
      <c r="P187" s="232"/>
      <c r="Q187" s="232"/>
      <c r="R187" s="232"/>
      <c r="S187" s="232"/>
      <c r="T187" s="232"/>
      <c r="U187" s="232"/>
      <c r="V187" s="233"/>
      <c r="W187" s="249"/>
      <c r="X187" s="249"/>
      <c r="Y187" s="249"/>
      <c r="Z187" s="249"/>
      <c r="AA187" s="233"/>
      <c r="AB187" s="233"/>
      <c r="AC187" s="233"/>
      <c r="AD187" s="233"/>
      <c r="AE187" s="262"/>
      <c r="AF187" s="262"/>
      <c r="AG187" s="262"/>
      <c r="AH187" s="233"/>
      <c r="AI187" s="233"/>
    </row>
    <row r="188" spans="1:35" s="238" customFormat="1" x14ac:dyDescent="0.25">
      <c r="A188" s="16"/>
      <c r="B188" s="67"/>
      <c r="C188" s="67"/>
      <c r="D188" s="239"/>
      <c r="E188" s="239"/>
      <c r="F188" s="292"/>
      <c r="G188" s="29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3"/>
      <c r="W188" s="249"/>
      <c r="X188" s="249"/>
      <c r="Y188" s="249"/>
      <c r="Z188" s="249"/>
      <c r="AA188" s="233"/>
      <c r="AB188" s="233"/>
      <c r="AC188" s="233"/>
      <c r="AD188" s="233"/>
      <c r="AE188" s="262"/>
      <c r="AF188" s="262"/>
      <c r="AG188" s="262"/>
      <c r="AH188" s="233"/>
      <c r="AI188" s="233"/>
    </row>
    <row r="189" spans="1:35" s="238" customFormat="1" x14ac:dyDescent="0.25">
      <c r="A189" s="16"/>
      <c r="B189" s="67"/>
      <c r="C189" s="67"/>
      <c r="D189" s="239"/>
      <c r="E189" s="239"/>
      <c r="F189" s="292"/>
      <c r="G189" s="292"/>
      <c r="H189" s="232"/>
      <c r="I189" s="232"/>
      <c r="J189" s="232"/>
      <c r="K189" s="232"/>
      <c r="L189" s="232"/>
      <c r="M189" s="232"/>
      <c r="N189" s="232"/>
      <c r="O189" s="232"/>
      <c r="P189" s="232"/>
      <c r="Q189" s="232"/>
      <c r="R189" s="232"/>
      <c r="S189" s="232"/>
      <c r="T189" s="232"/>
      <c r="U189" s="232"/>
      <c r="V189" s="233"/>
      <c r="W189" s="249"/>
      <c r="X189" s="249"/>
      <c r="Y189" s="249"/>
      <c r="Z189" s="249"/>
      <c r="AA189" s="233"/>
      <c r="AB189" s="233"/>
      <c r="AC189" s="233"/>
      <c r="AD189" s="233"/>
      <c r="AE189" s="262"/>
      <c r="AF189" s="262"/>
      <c r="AG189" s="262"/>
      <c r="AH189" s="233"/>
      <c r="AI189" s="233"/>
    </row>
    <row r="190" spans="1:35" s="238" customFormat="1" x14ac:dyDescent="0.25">
      <c r="A190" s="16"/>
      <c r="B190" s="67"/>
      <c r="C190" s="67"/>
      <c r="D190" s="239"/>
      <c r="E190" s="239"/>
      <c r="F190" s="292"/>
      <c r="G190" s="29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3"/>
      <c r="W190" s="249"/>
      <c r="X190" s="249"/>
      <c r="Y190" s="249"/>
      <c r="Z190" s="249"/>
      <c r="AA190" s="233"/>
      <c r="AB190" s="233"/>
      <c r="AC190" s="233"/>
      <c r="AD190" s="233"/>
      <c r="AE190" s="262"/>
      <c r="AF190" s="262"/>
      <c r="AG190" s="262"/>
      <c r="AH190" s="233"/>
      <c r="AI190" s="233"/>
    </row>
    <row r="191" spans="1:35" s="238" customFormat="1" x14ac:dyDescent="0.25">
      <c r="A191" s="16"/>
      <c r="B191" s="67"/>
      <c r="C191" s="67"/>
      <c r="D191" s="239"/>
      <c r="E191" s="239"/>
      <c r="F191" s="292"/>
      <c r="G191" s="292"/>
      <c r="H191" s="232"/>
      <c r="I191" s="232"/>
      <c r="J191" s="232"/>
      <c r="K191" s="232"/>
      <c r="L191" s="232"/>
      <c r="M191" s="232"/>
      <c r="N191" s="232"/>
      <c r="O191" s="232"/>
      <c r="P191" s="232"/>
      <c r="Q191" s="232"/>
      <c r="R191" s="232"/>
      <c r="S191" s="232"/>
      <c r="T191" s="232"/>
      <c r="U191" s="232"/>
      <c r="V191" s="233"/>
      <c r="W191" s="249"/>
      <c r="X191" s="249"/>
      <c r="Y191" s="249"/>
      <c r="Z191" s="249"/>
      <c r="AA191" s="233"/>
      <c r="AB191" s="233"/>
      <c r="AC191" s="233"/>
      <c r="AD191" s="233"/>
      <c r="AE191" s="262"/>
      <c r="AF191" s="262"/>
      <c r="AG191" s="262"/>
      <c r="AH191" s="233"/>
      <c r="AI191" s="233"/>
    </row>
    <row r="192" spans="1:35" s="238" customFormat="1" x14ac:dyDescent="0.25">
      <c r="A192" s="16"/>
      <c r="B192" s="67"/>
      <c r="C192" s="67"/>
      <c r="D192" s="239"/>
      <c r="E192" s="239"/>
      <c r="F192" s="292"/>
      <c r="G192" s="292"/>
      <c r="H192" s="232"/>
      <c r="I192" s="232"/>
      <c r="J192" s="232"/>
      <c r="K192" s="232"/>
      <c r="L192" s="232"/>
      <c r="M192" s="232"/>
      <c r="N192" s="232"/>
      <c r="O192" s="232"/>
      <c r="P192" s="232"/>
      <c r="Q192" s="232"/>
      <c r="R192" s="232"/>
      <c r="S192" s="232"/>
      <c r="T192" s="232"/>
      <c r="U192" s="232"/>
      <c r="V192" s="233"/>
      <c r="W192" s="249"/>
      <c r="X192" s="249"/>
      <c r="Y192" s="249"/>
      <c r="Z192" s="249"/>
      <c r="AA192" s="233"/>
      <c r="AB192" s="233"/>
      <c r="AC192" s="233"/>
      <c r="AD192" s="233"/>
      <c r="AE192" s="262"/>
      <c r="AF192" s="262"/>
      <c r="AG192" s="262"/>
      <c r="AH192" s="233"/>
      <c r="AI192" s="233"/>
    </row>
    <row r="193" spans="1:35" s="238" customFormat="1" x14ac:dyDescent="0.25">
      <c r="A193" s="16"/>
      <c r="B193" s="67"/>
      <c r="C193" s="67"/>
      <c r="D193" s="239"/>
      <c r="E193" s="239"/>
      <c r="F193" s="292"/>
      <c r="G193" s="29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3"/>
      <c r="W193" s="249"/>
      <c r="X193" s="249"/>
      <c r="Y193" s="249"/>
      <c r="Z193" s="249"/>
      <c r="AA193" s="233"/>
      <c r="AB193" s="233"/>
      <c r="AC193" s="233"/>
      <c r="AD193" s="233"/>
      <c r="AE193" s="262"/>
      <c r="AF193" s="262"/>
      <c r="AG193" s="262"/>
      <c r="AH193" s="233"/>
      <c r="AI193" s="233"/>
    </row>
    <row r="194" spans="1:35" s="238" customFormat="1" x14ac:dyDescent="0.25">
      <c r="A194" s="16"/>
      <c r="B194" s="67"/>
      <c r="C194" s="67"/>
      <c r="D194" s="239"/>
      <c r="E194" s="239"/>
      <c r="F194" s="292"/>
      <c r="G194" s="292"/>
      <c r="H194" s="232"/>
      <c r="I194" s="232"/>
      <c r="J194" s="232"/>
      <c r="K194" s="232"/>
      <c r="L194" s="232"/>
      <c r="M194" s="232"/>
      <c r="N194" s="232"/>
      <c r="O194" s="232"/>
      <c r="P194" s="232"/>
      <c r="Q194" s="232"/>
      <c r="R194" s="232"/>
      <c r="S194" s="232"/>
      <c r="T194" s="232"/>
      <c r="U194" s="232"/>
      <c r="V194" s="233"/>
      <c r="W194" s="249"/>
      <c r="X194" s="249"/>
      <c r="Y194" s="249"/>
      <c r="Z194" s="249"/>
      <c r="AA194" s="233"/>
      <c r="AB194" s="233"/>
      <c r="AC194" s="233"/>
      <c r="AD194" s="233"/>
      <c r="AE194" s="262"/>
      <c r="AF194" s="262"/>
      <c r="AG194" s="262"/>
      <c r="AH194" s="233"/>
      <c r="AI194" s="233"/>
    </row>
    <row r="195" spans="1:35" s="238" customFormat="1" x14ac:dyDescent="0.25">
      <c r="A195" s="16"/>
      <c r="B195" s="67"/>
      <c r="C195" s="67"/>
      <c r="D195" s="239"/>
      <c r="E195" s="239"/>
      <c r="F195" s="292"/>
      <c r="G195" s="292"/>
      <c r="H195" s="232"/>
      <c r="I195" s="232"/>
      <c r="J195" s="232"/>
      <c r="K195" s="232"/>
      <c r="L195" s="232"/>
      <c r="M195" s="232"/>
      <c r="N195" s="232"/>
      <c r="O195" s="232"/>
      <c r="P195" s="232"/>
      <c r="Q195" s="232"/>
      <c r="R195" s="232"/>
      <c r="S195" s="232"/>
      <c r="T195" s="232"/>
      <c r="U195" s="232"/>
      <c r="V195" s="233"/>
      <c r="W195" s="249"/>
      <c r="X195" s="249"/>
      <c r="Y195" s="249"/>
      <c r="Z195" s="249"/>
      <c r="AA195" s="233"/>
      <c r="AB195" s="233"/>
      <c r="AC195" s="233"/>
      <c r="AD195" s="233"/>
      <c r="AE195" s="262"/>
      <c r="AF195" s="262"/>
      <c r="AG195" s="262"/>
      <c r="AH195" s="233"/>
      <c r="AI195" s="233"/>
    </row>
    <row r="196" spans="1:35" s="238" customFormat="1" x14ac:dyDescent="0.25">
      <c r="A196" s="16"/>
      <c r="B196" s="67"/>
      <c r="C196" s="67"/>
      <c r="D196" s="239"/>
      <c r="E196" s="239"/>
      <c r="F196" s="292"/>
      <c r="G196" s="292"/>
      <c r="H196" s="232"/>
      <c r="I196" s="232"/>
      <c r="J196" s="232"/>
      <c r="K196" s="232"/>
      <c r="L196" s="232"/>
      <c r="M196" s="232"/>
      <c r="N196" s="232"/>
      <c r="O196" s="232"/>
      <c r="P196" s="232"/>
      <c r="Q196" s="232"/>
      <c r="R196" s="232"/>
      <c r="S196" s="232"/>
      <c r="T196" s="232"/>
      <c r="U196" s="232"/>
      <c r="V196" s="233"/>
      <c r="W196" s="249"/>
      <c r="X196" s="249"/>
      <c r="Y196" s="249"/>
      <c r="Z196" s="249"/>
      <c r="AA196" s="233"/>
      <c r="AB196" s="233"/>
      <c r="AC196" s="233"/>
      <c r="AD196" s="233"/>
      <c r="AE196" s="262"/>
      <c r="AF196" s="262"/>
      <c r="AG196" s="262"/>
      <c r="AH196" s="233"/>
      <c r="AI196" s="233"/>
    </row>
    <row r="197" spans="1:35" s="238" customFormat="1" x14ac:dyDescent="0.25">
      <c r="A197" s="16"/>
      <c r="B197" s="67"/>
      <c r="C197" s="67"/>
      <c r="D197" s="239"/>
      <c r="E197" s="239"/>
      <c r="F197" s="292"/>
      <c r="G197" s="292"/>
      <c r="H197" s="232"/>
      <c r="I197" s="232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3"/>
      <c r="W197" s="249"/>
      <c r="X197" s="249"/>
      <c r="Y197" s="249"/>
      <c r="Z197" s="249"/>
      <c r="AA197" s="233"/>
      <c r="AB197" s="233"/>
      <c r="AC197" s="233"/>
      <c r="AD197" s="233"/>
      <c r="AE197" s="262"/>
      <c r="AF197" s="262"/>
      <c r="AG197" s="262"/>
      <c r="AH197" s="233"/>
      <c r="AI197" s="233"/>
    </row>
    <row r="198" spans="1:35" s="238" customFormat="1" x14ac:dyDescent="0.25">
      <c r="A198" s="16"/>
      <c r="B198" s="67"/>
      <c r="C198" s="67"/>
      <c r="D198" s="239"/>
      <c r="E198" s="239"/>
      <c r="F198" s="292"/>
      <c r="G198" s="29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3"/>
      <c r="W198" s="249"/>
      <c r="X198" s="249"/>
      <c r="Y198" s="249"/>
      <c r="Z198" s="249"/>
      <c r="AA198" s="233"/>
      <c r="AB198" s="233"/>
      <c r="AC198" s="233"/>
      <c r="AD198" s="233"/>
      <c r="AE198" s="262"/>
      <c r="AF198" s="262"/>
      <c r="AG198" s="262"/>
      <c r="AH198" s="233"/>
      <c r="AI198" s="233"/>
    </row>
    <row r="199" spans="1:35" s="238" customFormat="1" x14ac:dyDescent="0.25">
      <c r="A199" s="16"/>
      <c r="B199" s="67"/>
      <c r="C199" s="67"/>
      <c r="D199" s="239"/>
      <c r="E199" s="239"/>
      <c r="F199" s="292"/>
      <c r="G199" s="292"/>
      <c r="H199" s="232"/>
      <c r="I199" s="232"/>
      <c r="J199" s="232"/>
      <c r="K199" s="232"/>
      <c r="L199" s="232"/>
      <c r="M199" s="232"/>
      <c r="N199" s="232"/>
      <c r="O199" s="232"/>
      <c r="P199" s="232"/>
      <c r="Q199" s="232"/>
      <c r="R199" s="232"/>
      <c r="S199" s="232"/>
      <c r="T199" s="232"/>
      <c r="U199" s="232"/>
      <c r="V199" s="233"/>
      <c r="W199" s="249"/>
      <c r="X199" s="249"/>
      <c r="Y199" s="249"/>
      <c r="Z199" s="249"/>
      <c r="AA199" s="233"/>
      <c r="AB199" s="233"/>
      <c r="AC199" s="233"/>
      <c r="AD199" s="233"/>
      <c r="AE199" s="262"/>
      <c r="AF199" s="262"/>
      <c r="AG199" s="262"/>
      <c r="AH199" s="233"/>
      <c r="AI199" s="233"/>
    </row>
    <row r="200" spans="1:35" s="238" customFormat="1" x14ac:dyDescent="0.25">
      <c r="A200" s="16"/>
      <c r="B200" s="67"/>
      <c r="C200" s="67"/>
      <c r="D200" s="239"/>
      <c r="E200" s="239"/>
      <c r="F200" s="292"/>
      <c r="G200" s="292"/>
      <c r="H200" s="232"/>
      <c r="I200" s="232"/>
      <c r="J200" s="232"/>
      <c r="K200" s="232"/>
      <c r="L200" s="232"/>
      <c r="M200" s="232"/>
      <c r="N200" s="232"/>
      <c r="O200" s="232"/>
      <c r="P200" s="232"/>
      <c r="Q200" s="232"/>
      <c r="R200" s="232"/>
      <c r="S200" s="232"/>
      <c r="T200" s="232"/>
      <c r="U200" s="232"/>
      <c r="V200" s="233"/>
      <c r="W200" s="249"/>
      <c r="X200" s="249"/>
      <c r="Y200" s="249"/>
      <c r="Z200" s="249"/>
      <c r="AA200" s="233"/>
      <c r="AB200" s="233"/>
      <c r="AC200" s="233"/>
      <c r="AD200" s="233"/>
      <c r="AE200" s="262"/>
      <c r="AF200" s="262"/>
      <c r="AG200" s="262"/>
      <c r="AH200" s="233"/>
      <c r="AI200" s="233"/>
    </row>
    <row r="201" spans="1:35" s="238" customFormat="1" x14ac:dyDescent="0.25">
      <c r="A201" s="16"/>
      <c r="B201" s="67"/>
      <c r="C201" s="67"/>
      <c r="D201" s="239"/>
      <c r="E201" s="239"/>
      <c r="F201" s="292"/>
      <c r="G201" s="292"/>
      <c r="H201" s="232"/>
      <c r="I201" s="232"/>
      <c r="J201" s="232"/>
      <c r="K201" s="232"/>
      <c r="L201" s="232"/>
      <c r="M201" s="232"/>
      <c r="N201" s="232"/>
      <c r="O201" s="232"/>
      <c r="P201" s="232"/>
      <c r="Q201" s="232"/>
      <c r="R201" s="232"/>
      <c r="S201" s="232"/>
      <c r="T201" s="232"/>
      <c r="U201" s="232"/>
      <c r="V201" s="233"/>
      <c r="W201" s="249"/>
      <c r="X201" s="249"/>
      <c r="Y201" s="249"/>
      <c r="Z201" s="249"/>
      <c r="AA201" s="233"/>
      <c r="AB201" s="233"/>
      <c r="AC201" s="233"/>
      <c r="AD201" s="233"/>
      <c r="AE201" s="262"/>
      <c r="AF201" s="262"/>
      <c r="AG201" s="262"/>
      <c r="AH201" s="233"/>
      <c r="AI201" s="233"/>
    </row>
    <row r="202" spans="1:35" s="238" customFormat="1" x14ac:dyDescent="0.25">
      <c r="A202" s="16"/>
      <c r="B202" s="67"/>
      <c r="C202" s="67"/>
      <c r="D202" s="239"/>
      <c r="E202" s="239"/>
      <c r="F202" s="292"/>
      <c r="G202" s="292"/>
      <c r="H202" s="232"/>
      <c r="I202" s="232"/>
      <c r="J202" s="232"/>
      <c r="K202" s="232"/>
      <c r="L202" s="232"/>
      <c r="M202" s="232"/>
      <c r="N202" s="232"/>
      <c r="O202" s="232"/>
      <c r="P202" s="232"/>
      <c r="Q202" s="232"/>
      <c r="R202" s="232"/>
      <c r="S202" s="232"/>
      <c r="T202" s="232"/>
      <c r="U202" s="232"/>
      <c r="V202" s="233"/>
      <c r="W202" s="249"/>
      <c r="X202" s="249"/>
      <c r="Y202" s="249"/>
      <c r="Z202" s="249"/>
      <c r="AA202" s="233"/>
      <c r="AB202" s="233"/>
      <c r="AC202" s="233"/>
      <c r="AD202" s="233"/>
      <c r="AE202" s="262"/>
      <c r="AF202" s="262"/>
      <c r="AG202" s="262"/>
      <c r="AH202" s="233"/>
      <c r="AI202" s="233"/>
    </row>
    <row r="203" spans="1:35" s="238" customFormat="1" x14ac:dyDescent="0.25">
      <c r="A203" s="16"/>
      <c r="B203" s="67"/>
      <c r="C203" s="67"/>
      <c r="D203" s="239"/>
      <c r="E203" s="239"/>
      <c r="F203" s="292"/>
      <c r="G203" s="29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3"/>
      <c r="W203" s="249"/>
      <c r="X203" s="249"/>
      <c r="Y203" s="249"/>
      <c r="Z203" s="249"/>
      <c r="AA203" s="233"/>
      <c r="AB203" s="233"/>
      <c r="AC203" s="233"/>
      <c r="AD203" s="233"/>
      <c r="AE203" s="262"/>
      <c r="AF203" s="262"/>
      <c r="AG203" s="262"/>
      <c r="AH203" s="233"/>
      <c r="AI203" s="233"/>
    </row>
    <row r="204" spans="1:35" s="238" customFormat="1" x14ac:dyDescent="0.25">
      <c r="A204" s="16"/>
      <c r="B204" s="67"/>
      <c r="C204" s="67"/>
      <c r="D204" s="239"/>
      <c r="E204" s="239"/>
      <c r="F204" s="292"/>
      <c r="G204" s="292"/>
      <c r="H204" s="232"/>
      <c r="I204" s="232"/>
      <c r="J204" s="232"/>
      <c r="K204" s="232"/>
      <c r="L204" s="232"/>
      <c r="M204" s="232"/>
      <c r="N204" s="232"/>
      <c r="O204" s="232"/>
      <c r="P204" s="232"/>
      <c r="Q204" s="232"/>
      <c r="R204" s="232"/>
      <c r="S204" s="232"/>
      <c r="T204" s="232"/>
      <c r="U204" s="232"/>
      <c r="V204" s="233"/>
      <c r="W204" s="249"/>
      <c r="X204" s="249"/>
      <c r="Y204" s="249"/>
      <c r="Z204" s="249"/>
      <c r="AA204" s="233"/>
      <c r="AB204" s="233"/>
      <c r="AC204" s="233"/>
      <c r="AD204" s="233"/>
      <c r="AE204" s="262"/>
      <c r="AF204" s="262"/>
      <c r="AG204" s="262"/>
      <c r="AH204" s="233"/>
      <c r="AI204" s="233"/>
    </row>
    <row r="205" spans="1:35" s="238" customFormat="1" x14ac:dyDescent="0.25">
      <c r="A205" s="16"/>
      <c r="B205" s="67"/>
      <c r="C205" s="67"/>
      <c r="D205" s="239"/>
      <c r="E205" s="239"/>
      <c r="F205" s="292"/>
      <c r="G205" s="292"/>
      <c r="H205" s="232"/>
      <c r="I205" s="232"/>
      <c r="J205" s="232"/>
      <c r="K205" s="232"/>
      <c r="L205" s="232"/>
      <c r="M205" s="232"/>
      <c r="N205" s="232"/>
      <c r="O205" s="232"/>
      <c r="P205" s="232"/>
      <c r="Q205" s="232"/>
      <c r="R205" s="232"/>
      <c r="S205" s="232"/>
      <c r="T205" s="232"/>
      <c r="U205" s="232"/>
      <c r="V205" s="233"/>
      <c r="W205" s="249"/>
      <c r="X205" s="249"/>
      <c r="Y205" s="249"/>
      <c r="Z205" s="249"/>
      <c r="AA205" s="233"/>
      <c r="AB205" s="233"/>
      <c r="AC205" s="233"/>
      <c r="AD205" s="233"/>
      <c r="AE205" s="262"/>
      <c r="AF205" s="262"/>
      <c r="AG205" s="262"/>
      <c r="AH205" s="233"/>
      <c r="AI205" s="233"/>
    </row>
    <row r="206" spans="1:35" s="238" customFormat="1" x14ac:dyDescent="0.25">
      <c r="A206" s="16"/>
      <c r="B206" s="67"/>
      <c r="C206" s="67"/>
      <c r="D206" s="239"/>
      <c r="E206" s="239"/>
      <c r="F206" s="292"/>
      <c r="G206" s="292"/>
      <c r="H206" s="232"/>
      <c r="I206" s="232"/>
      <c r="J206" s="232"/>
      <c r="K206" s="232"/>
      <c r="L206" s="232"/>
      <c r="M206" s="232"/>
      <c r="N206" s="232"/>
      <c r="O206" s="232"/>
      <c r="P206" s="232"/>
      <c r="Q206" s="232"/>
      <c r="R206" s="232"/>
      <c r="S206" s="232"/>
      <c r="T206" s="232"/>
      <c r="U206" s="232"/>
      <c r="V206" s="233"/>
      <c r="W206" s="249"/>
      <c r="X206" s="249"/>
      <c r="Y206" s="249"/>
      <c r="Z206" s="249"/>
      <c r="AA206" s="233"/>
      <c r="AB206" s="233"/>
      <c r="AC206" s="233"/>
      <c r="AD206" s="233"/>
      <c r="AE206" s="262"/>
      <c r="AF206" s="262"/>
      <c r="AG206" s="262"/>
      <c r="AH206" s="233"/>
      <c r="AI206" s="233"/>
    </row>
    <row r="207" spans="1:35" s="238" customFormat="1" x14ac:dyDescent="0.25">
      <c r="A207" s="16"/>
      <c r="B207" s="67"/>
      <c r="C207" s="67"/>
      <c r="D207" s="239"/>
      <c r="E207" s="239"/>
      <c r="F207" s="292"/>
      <c r="G207" s="292"/>
      <c r="H207" s="232"/>
      <c r="I207" s="232"/>
      <c r="J207" s="232"/>
      <c r="K207" s="232"/>
      <c r="L207" s="232"/>
      <c r="M207" s="232"/>
      <c r="N207" s="232"/>
      <c r="O207" s="232"/>
      <c r="P207" s="232"/>
      <c r="Q207" s="232"/>
      <c r="R207" s="232"/>
      <c r="S207" s="232"/>
      <c r="T207" s="232"/>
      <c r="U207" s="232"/>
      <c r="V207" s="233"/>
      <c r="W207" s="249"/>
      <c r="X207" s="249"/>
      <c r="Y207" s="249"/>
      <c r="Z207" s="249"/>
      <c r="AA207" s="233"/>
      <c r="AB207" s="233"/>
      <c r="AC207" s="233"/>
      <c r="AD207" s="233"/>
      <c r="AE207" s="262"/>
      <c r="AF207" s="262"/>
      <c r="AG207" s="262"/>
      <c r="AH207" s="233"/>
      <c r="AI207" s="233"/>
    </row>
    <row r="208" spans="1:35" s="238" customFormat="1" x14ac:dyDescent="0.25">
      <c r="A208" s="16"/>
      <c r="B208" s="67"/>
      <c r="C208" s="67"/>
      <c r="D208" s="239"/>
      <c r="E208" s="239"/>
      <c r="F208" s="292"/>
      <c r="G208" s="29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3"/>
      <c r="W208" s="249"/>
      <c r="X208" s="249"/>
      <c r="Y208" s="249"/>
      <c r="Z208" s="249"/>
      <c r="AA208" s="233"/>
      <c r="AB208" s="233"/>
      <c r="AC208" s="233"/>
      <c r="AD208" s="233"/>
      <c r="AE208" s="262"/>
      <c r="AF208" s="262"/>
      <c r="AG208" s="262"/>
      <c r="AH208" s="233"/>
      <c r="AI208" s="233"/>
    </row>
    <row r="209" spans="1:35" s="238" customFormat="1" x14ac:dyDescent="0.25">
      <c r="A209" s="16"/>
      <c r="B209" s="67"/>
      <c r="C209" s="67"/>
      <c r="D209" s="239"/>
      <c r="E209" s="239"/>
      <c r="F209" s="292"/>
      <c r="G209" s="292"/>
      <c r="H209" s="232"/>
      <c r="I209" s="232"/>
      <c r="J209" s="232"/>
      <c r="K209" s="232"/>
      <c r="L209" s="232"/>
      <c r="M209" s="232"/>
      <c r="N209" s="232"/>
      <c r="O209" s="232"/>
      <c r="P209" s="232"/>
      <c r="Q209" s="232"/>
      <c r="R209" s="232"/>
      <c r="S209" s="232"/>
      <c r="T209" s="232"/>
      <c r="U209" s="232"/>
      <c r="V209" s="233"/>
      <c r="W209" s="249"/>
      <c r="X209" s="249"/>
      <c r="Y209" s="249"/>
      <c r="Z209" s="249"/>
      <c r="AA209" s="233"/>
      <c r="AB209" s="233"/>
      <c r="AC209" s="233"/>
      <c r="AD209" s="233"/>
      <c r="AE209" s="262"/>
      <c r="AF209" s="262"/>
      <c r="AG209" s="262"/>
      <c r="AH209" s="233"/>
      <c r="AI209" s="233"/>
    </row>
    <row r="210" spans="1:35" s="238" customFormat="1" x14ac:dyDescent="0.25">
      <c r="A210" s="16"/>
      <c r="B210" s="67"/>
      <c r="C210" s="67"/>
      <c r="D210" s="239"/>
      <c r="E210" s="239"/>
      <c r="F210" s="292"/>
      <c r="G210" s="292"/>
      <c r="H210" s="232"/>
      <c r="I210" s="232"/>
      <c r="J210" s="232"/>
      <c r="K210" s="232"/>
      <c r="L210" s="232"/>
      <c r="M210" s="232"/>
      <c r="N210" s="232"/>
      <c r="O210" s="232"/>
      <c r="P210" s="232"/>
      <c r="Q210" s="232"/>
      <c r="R210" s="232"/>
      <c r="S210" s="232"/>
      <c r="T210" s="232"/>
      <c r="U210" s="232"/>
      <c r="V210" s="233"/>
      <c r="W210" s="249"/>
      <c r="X210" s="249"/>
      <c r="Y210" s="249"/>
      <c r="Z210" s="249"/>
      <c r="AA210" s="233"/>
      <c r="AB210" s="233"/>
      <c r="AC210" s="233"/>
      <c r="AD210" s="233"/>
      <c r="AE210" s="262"/>
      <c r="AF210" s="262"/>
      <c r="AG210" s="262"/>
      <c r="AH210" s="233"/>
      <c r="AI210" s="233"/>
    </row>
    <row r="211" spans="1:35" s="238" customFormat="1" x14ac:dyDescent="0.25">
      <c r="A211" s="16"/>
      <c r="B211" s="67"/>
      <c r="C211" s="67"/>
      <c r="D211" s="239"/>
      <c r="E211" s="239"/>
      <c r="F211" s="292"/>
      <c r="G211" s="292"/>
      <c r="H211" s="232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3"/>
      <c r="W211" s="249"/>
      <c r="X211" s="249"/>
      <c r="Y211" s="249"/>
      <c r="Z211" s="249"/>
      <c r="AA211" s="233"/>
      <c r="AB211" s="233"/>
      <c r="AC211" s="233"/>
      <c r="AD211" s="233"/>
      <c r="AE211" s="262"/>
      <c r="AF211" s="262"/>
      <c r="AG211" s="262"/>
      <c r="AH211" s="233"/>
      <c r="AI211" s="233"/>
    </row>
    <row r="212" spans="1:35" s="238" customFormat="1" x14ac:dyDescent="0.25">
      <c r="A212" s="16"/>
      <c r="B212" s="67"/>
      <c r="C212" s="67"/>
      <c r="D212" s="239"/>
      <c r="E212" s="239"/>
      <c r="F212" s="292"/>
      <c r="G212" s="292"/>
      <c r="H212" s="232"/>
      <c r="I212" s="232"/>
      <c r="J212" s="232"/>
      <c r="K212" s="232"/>
      <c r="L212" s="232"/>
      <c r="M212" s="232"/>
      <c r="N212" s="232"/>
      <c r="O212" s="232"/>
      <c r="P212" s="232"/>
      <c r="Q212" s="232"/>
      <c r="R212" s="232"/>
      <c r="S212" s="232"/>
      <c r="T212" s="232"/>
      <c r="U212" s="232"/>
      <c r="V212" s="233"/>
      <c r="W212" s="249"/>
      <c r="X212" s="249"/>
      <c r="Y212" s="249"/>
      <c r="Z212" s="249"/>
      <c r="AA212" s="233"/>
      <c r="AB212" s="233"/>
      <c r="AC212" s="233"/>
      <c r="AD212" s="233"/>
      <c r="AE212" s="262"/>
      <c r="AF212" s="262"/>
      <c r="AG212" s="262"/>
      <c r="AH212" s="233"/>
      <c r="AI212" s="233"/>
    </row>
    <row r="213" spans="1:35" s="238" customFormat="1" x14ac:dyDescent="0.25">
      <c r="A213" s="16"/>
      <c r="B213" s="67"/>
      <c r="C213" s="67"/>
      <c r="D213" s="239"/>
      <c r="E213" s="239"/>
      <c r="F213" s="292"/>
      <c r="G213" s="29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3"/>
      <c r="W213" s="249"/>
      <c r="X213" s="249"/>
      <c r="Y213" s="249"/>
      <c r="Z213" s="249"/>
      <c r="AA213" s="233"/>
      <c r="AB213" s="233"/>
      <c r="AC213" s="233"/>
      <c r="AD213" s="233"/>
      <c r="AE213" s="262"/>
      <c r="AF213" s="262"/>
      <c r="AG213" s="262"/>
      <c r="AH213" s="233"/>
      <c r="AI213" s="233"/>
    </row>
    <row r="214" spans="1:35" s="238" customFormat="1" x14ac:dyDescent="0.25">
      <c r="A214" s="16"/>
      <c r="B214" s="67"/>
      <c r="C214" s="67"/>
      <c r="D214" s="239"/>
      <c r="E214" s="239"/>
      <c r="F214" s="292"/>
      <c r="G214" s="292"/>
      <c r="H214" s="232"/>
      <c r="I214" s="232"/>
      <c r="J214" s="232"/>
      <c r="K214" s="232"/>
      <c r="L214" s="232"/>
      <c r="M214" s="232"/>
      <c r="N214" s="232"/>
      <c r="O214" s="232"/>
      <c r="P214" s="232"/>
      <c r="Q214" s="232"/>
      <c r="R214" s="232"/>
      <c r="S214" s="232"/>
      <c r="T214" s="232"/>
      <c r="U214" s="232"/>
      <c r="V214" s="233"/>
      <c r="W214" s="249"/>
      <c r="X214" s="249"/>
      <c r="Y214" s="249"/>
      <c r="Z214" s="249"/>
      <c r="AA214" s="233"/>
      <c r="AB214" s="233"/>
      <c r="AC214" s="233"/>
      <c r="AD214" s="233"/>
      <c r="AE214" s="262"/>
      <c r="AF214" s="262"/>
      <c r="AG214" s="262"/>
      <c r="AH214" s="233"/>
      <c r="AI214" s="233"/>
    </row>
    <row r="215" spans="1:35" s="238" customFormat="1" x14ac:dyDescent="0.25">
      <c r="A215" s="16"/>
      <c r="B215" s="67"/>
      <c r="C215" s="67"/>
      <c r="D215" s="239"/>
      <c r="E215" s="239"/>
      <c r="F215" s="292"/>
      <c r="G215" s="292"/>
      <c r="H215" s="232"/>
      <c r="I215" s="232"/>
      <c r="J215" s="232"/>
      <c r="K215" s="232"/>
      <c r="L215" s="232"/>
      <c r="M215" s="232"/>
      <c r="N215" s="232"/>
      <c r="O215" s="232"/>
      <c r="P215" s="232"/>
      <c r="Q215" s="232"/>
      <c r="R215" s="232"/>
      <c r="S215" s="232"/>
      <c r="T215" s="232"/>
      <c r="U215" s="232"/>
      <c r="V215" s="233"/>
      <c r="W215" s="249"/>
      <c r="X215" s="249"/>
      <c r="Y215" s="249"/>
      <c r="Z215" s="249"/>
      <c r="AA215" s="233"/>
      <c r="AB215" s="233"/>
      <c r="AC215" s="233"/>
      <c r="AD215" s="233"/>
      <c r="AE215" s="262"/>
      <c r="AF215" s="262"/>
      <c r="AG215" s="262"/>
      <c r="AH215" s="233"/>
      <c r="AI215" s="233"/>
    </row>
    <row r="216" spans="1:35" s="238" customFormat="1" x14ac:dyDescent="0.25">
      <c r="A216" s="16"/>
      <c r="B216" s="67"/>
      <c r="C216" s="67"/>
      <c r="D216" s="239"/>
      <c r="E216" s="239"/>
      <c r="F216" s="292"/>
      <c r="G216" s="292"/>
      <c r="H216" s="232"/>
      <c r="I216" s="232"/>
      <c r="J216" s="232"/>
      <c r="K216" s="232"/>
      <c r="L216" s="232"/>
      <c r="M216" s="232"/>
      <c r="N216" s="232"/>
      <c r="O216" s="232"/>
      <c r="P216" s="232"/>
      <c r="Q216" s="232"/>
      <c r="R216" s="232"/>
      <c r="S216" s="232"/>
      <c r="T216" s="232"/>
      <c r="U216" s="232"/>
      <c r="V216" s="233"/>
      <c r="W216" s="249"/>
      <c r="X216" s="249"/>
      <c r="Y216" s="249"/>
      <c r="Z216" s="249"/>
      <c r="AA216" s="233"/>
      <c r="AB216" s="233"/>
      <c r="AC216" s="233"/>
      <c r="AD216" s="233"/>
      <c r="AE216" s="262"/>
      <c r="AF216" s="262"/>
      <c r="AG216" s="262"/>
      <c r="AH216" s="233"/>
      <c r="AI216" s="233"/>
    </row>
    <row r="217" spans="1:35" s="238" customFormat="1" x14ac:dyDescent="0.25">
      <c r="A217" s="16"/>
      <c r="B217" s="67"/>
      <c r="C217" s="67"/>
      <c r="D217" s="239"/>
      <c r="E217" s="239"/>
      <c r="F217" s="292"/>
      <c r="G217" s="292"/>
      <c r="H217" s="232"/>
      <c r="I217" s="232"/>
      <c r="J217" s="232"/>
      <c r="K217" s="232"/>
      <c r="L217" s="232"/>
      <c r="M217" s="232"/>
      <c r="N217" s="232"/>
      <c r="O217" s="232"/>
      <c r="P217" s="232"/>
      <c r="Q217" s="232"/>
      <c r="R217" s="232"/>
      <c r="S217" s="232"/>
      <c r="T217" s="232"/>
      <c r="U217" s="232"/>
      <c r="V217" s="233"/>
      <c r="W217" s="249"/>
      <c r="X217" s="249"/>
      <c r="Y217" s="249"/>
      <c r="Z217" s="249"/>
      <c r="AA217" s="233"/>
      <c r="AB217" s="233"/>
      <c r="AC217" s="233"/>
      <c r="AD217" s="233"/>
      <c r="AE217" s="262"/>
      <c r="AF217" s="262"/>
      <c r="AG217" s="262"/>
      <c r="AH217" s="233"/>
      <c r="AI217" s="233"/>
    </row>
    <row r="218" spans="1:35" s="238" customFormat="1" x14ac:dyDescent="0.25">
      <c r="A218" s="16"/>
      <c r="B218" s="67"/>
      <c r="C218" s="67"/>
      <c r="D218" s="239"/>
      <c r="E218" s="239"/>
      <c r="F218" s="292"/>
      <c r="G218" s="29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3"/>
      <c r="W218" s="249"/>
      <c r="X218" s="249"/>
      <c r="Y218" s="249"/>
      <c r="Z218" s="249"/>
      <c r="AA218" s="233"/>
      <c r="AB218" s="233"/>
      <c r="AC218" s="233"/>
      <c r="AD218" s="233"/>
      <c r="AE218" s="262"/>
      <c r="AF218" s="262"/>
      <c r="AG218" s="262"/>
      <c r="AH218" s="233"/>
      <c r="AI218" s="233"/>
    </row>
    <row r="219" spans="1:35" s="238" customFormat="1" x14ac:dyDescent="0.25">
      <c r="A219" s="16"/>
      <c r="B219" s="67"/>
      <c r="C219" s="67"/>
      <c r="D219" s="239"/>
      <c r="E219" s="239"/>
      <c r="F219" s="292"/>
      <c r="G219" s="292"/>
      <c r="H219" s="232"/>
      <c r="I219" s="232"/>
      <c r="J219" s="232"/>
      <c r="K219" s="232"/>
      <c r="L219" s="232"/>
      <c r="M219" s="232"/>
      <c r="N219" s="232"/>
      <c r="O219" s="232"/>
      <c r="P219" s="232"/>
      <c r="Q219" s="232"/>
      <c r="R219" s="232"/>
      <c r="S219" s="232"/>
      <c r="T219" s="232"/>
      <c r="U219" s="232"/>
      <c r="V219" s="233"/>
      <c r="W219" s="249"/>
      <c r="X219" s="249"/>
      <c r="Y219" s="249"/>
      <c r="Z219" s="249"/>
      <c r="AA219" s="233"/>
      <c r="AB219" s="233"/>
      <c r="AC219" s="233"/>
      <c r="AD219" s="233"/>
      <c r="AE219" s="262"/>
      <c r="AF219" s="262"/>
      <c r="AG219" s="262"/>
      <c r="AH219" s="233"/>
      <c r="AI219" s="233"/>
    </row>
    <row r="220" spans="1:35" s="238" customFormat="1" x14ac:dyDescent="0.25">
      <c r="A220" s="16"/>
      <c r="B220" s="67"/>
      <c r="C220" s="67"/>
      <c r="D220" s="239"/>
      <c r="E220" s="239"/>
      <c r="F220" s="292"/>
      <c r="G220" s="292"/>
      <c r="H220" s="232"/>
      <c r="I220" s="232"/>
      <c r="J220" s="232"/>
      <c r="K220" s="232"/>
      <c r="L220" s="232"/>
      <c r="M220" s="232"/>
      <c r="N220" s="232"/>
      <c r="O220" s="232"/>
      <c r="P220" s="232"/>
      <c r="Q220" s="232"/>
      <c r="R220" s="232"/>
      <c r="S220" s="232"/>
      <c r="T220" s="232"/>
      <c r="U220" s="232"/>
      <c r="V220" s="233"/>
      <c r="W220" s="249"/>
      <c r="X220" s="249"/>
      <c r="Y220" s="249"/>
      <c r="Z220" s="249"/>
      <c r="AA220" s="233"/>
      <c r="AB220" s="233"/>
      <c r="AC220" s="233"/>
      <c r="AD220" s="233"/>
      <c r="AE220" s="262"/>
      <c r="AF220" s="262"/>
      <c r="AG220" s="262"/>
      <c r="AH220" s="233"/>
      <c r="AI220" s="233"/>
    </row>
    <row r="221" spans="1:35" s="238" customFormat="1" x14ac:dyDescent="0.25">
      <c r="A221" s="16"/>
      <c r="B221" s="67"/>
      <c r="C221" s="67"/>
      <c r="D221" s="239"/>
      <c r="E221" s="239"/>
      <c r="F221" s="292"/>
      <c r="G221" s="292"/>
      <c r="H221" s="232"/>
      <c r="I221" s="232"/>
      <c r="J221" s="232"/>
      <c r="K221" s="232"/>
      <c r="L221" s="232"/>
      <c r="M221" s="232"/>
      <c r="N221" s="232"/>
      <c r="O221" s="232"/>
      <c r="P221" s="232"/>
      <c r="Q221" s="232"/>
      <c r="R221" s="232"/>
      <c r="S221" s="232"/>
      <c r="T221" s="232"/>
      <c r="U221" s="232"/>
      <c r="V221" s="233"/>
      <c r="W221" s="249"/>
      <c r="X221" s="249"/>
      <c r="Y221" s="249"/>
      <c r="Z221" s="249"/>
      <c r="AA221" s="233"/>
      <c r="AB221" s="233"/>
      <c r="AC221" s="233"/>
      <c r="AD221" s="233"/>
      <c r="AE221" s="262"/>
      <c r="AF221" s="262"/>
      <c r="AG221" s="262"/>
      <c r="AH221" s="233"/>
      <c r="AI221" s="233"/>
    </row>
    <row r="222" spans="1:35" s="238" customFormat="1" x14ac:dyDescent="0.25">
      <c r="A222" s="16"/>
      <c r="B222" s="67"/>
      <c r="C222" s="67"/>
      <c r="D222" s="239"/>
      <c r="E222" s="239"/>
      <c r="F222" s="292"/>
      <c r="G222" s="292"/>
      <c r="H222" s="232"/>
      <c r="I222" s="232"/>
      <c r="J222" s="232"/>
      <c r="K222" s="232"/>
      <c r="L222" s="232"/>
      <c r="M222" s="232"/>
      <c r="N222" s="232"/>
      <c r="O222" s="232"/>
      <c r="P222" s="232"/>
      <c r="Q222" s="232"/>
      <c r="R222" s="232"/>
      <c r="S222" s="232"/>
      <c r="T222" s="232"/>
      <c r="U222" s="232"/>
      <c r="V222" s="233"/>
      <c r="W222" s="249"/>
      <c r="X222" s="249"/>
      <c r="Y222" s="249"/>
      <c r="Z222" s="249"/>
      <c r="AA222" s="233"/>
      <c r="AB222" s="233"/>
      <c r="AC222" s="233"/>
      <c r="AD222" s="233"/>
      <c r="AE222" s="262"/>
      <c r="AF222" s="262"/>
      <c r="AG222" s="262"/>
      <c r="AH222" s="233"/>
      <c r="AI222" s="233"/>
    </row>
    <row r="223" spans="1:35" s="238" customFormat="1" x14ac:dyDescent="0.25">
      <c r="A223" s="16"/>
      <c r="B223" s="67"/>
      <c r="C223" s="67"/>
      <c r="D223" s="239"/>
      <c r="E223" s="239"/>
      <c r="F223" s="292"/>
      <c r="G223" s="29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3"/>
      <c r="W223" s="249"/>
      <c r="X223" s="249"/>
      <c r="Y223" s="249"/>
      <c r="Z223" s="249"/>
      <c r="AA223" s="233"/>
      <c r="AB223" s="233"/>
      <c r="AC223" s="233"/>
      <c r="AD223" s="233"/>
      <c r="AE223" s="262"/>
      <c r="AF223" s="262"/>
      <c r="AG223" s="262"/>
      <c r="AH223" s="233"/>
      <c r="AI223" s="233"/>
    </row>
    <row r="224" spans="1:35" s="238" customFormat="1" x14ac:dyDescent="0.25">
      <c r="A224" s="16"/>
      <c r="B224" s="67"/>
      <c r="C224" s="67"/>
      <c r="D224" s="239"/>
      <c r="E224" s="239"/>
      <c r="F224" s="292"/>
      <c r="G224" s="292"/>
      <c r="H224" s="232"/>
      <c r="I224" s="232"/>
      <c r="J224" s="232"/>
      <c r="K224" s="232"/>
      <c r="L224" s="232"/>
      <c r="M224" s="232"/>
      <c r="N224" s="232"/>
      <c r="O224" s="232"/>
      <c r="P224" s="232"/>
      <c r="Q224" s="232"/>
      <c r="R224" s="232"/>
      <c r="S224" s="232"/>
      <c r="T224" s="232"/>
      <c r="U224" s="232"/>
      <c r="V224" s="233"/>
      <c r="W224" s="249"/>
      <c r="X224" s="249"/>
      <c r="Y224" s="249"/>
      <c r="Z224" s="249"/>
      <c r="AA224" s="233"/>
      <c r="AB224" s="233"/>
      <c r="AC224" s="233"/>
      <c r="AD224" s="233"/>
      <c r="AE224" s="262"/>
      <c r="AF224" s="262"/>
      <c r="AG224" s="262"/>
      <c r="AH224" s="233"/>
      <c r="AI224" s="233"/>
    </row>
    <row r="225" spans="1:38" s="238" customFormat="1" x14ac:dyDescent="0.25">
      <c r="A225" s="232"/>
      <c r="B225" s="234"/>
      <c r="C225" s="234"/>
      <c r="D225" s="239"/>
      <c r="E225" s="239"/>
      <c r="F225" s="292"/>
      <c r="G225" s="292"/>
      <c r="H225" s="232"/>
      <c r="I225" s="232"/>
      <c r="J225" s="232"/>
      <c r="K225" s="232"/>
      <c r="L225" s="232"/>
      <c r="M225" s="232"/>
      <c r="N225" s="232"/>
      <c r="O225" s="232"/>
      <c r="P225" s="232"/>
      <c r="Q225" s="232"/>
      <c r="R225" s="232"/>
      <c r="S225" s="232"/>
      <c r="T225" s="232"/>
      <c r="U225" s="232"/>
      <c r="V225" s="233"/>
      <c r="W225" s="249"/>
      <c r="X225" s="249"/>
      <c r="Y225" s="249"/>
      <c r="Z225" s="249"/>
      <c r="AA225" s="233"/>
      <c r="AB225" s="233"/>
      <c r="AC225" s="233"/>
      <c r="AD225" s="233"/>
      <c r="AE225" s="262"/>
      <c r="AF225" s="262"/>
      <c r="AG225" s="262"/>
      <c r="AH225" s="233"/>
      <c r="AI225" s="233"/>
    </row>
    <row r="226" spans="1:38" x14ac:dyDescent="0.3">
      <c r="D226" s="232"/>
      <c r="E226" s="232"/>
      <c r="F226" s="292"/>
      <c r="G226" s="292"/>
      <c r="H226" s="232"/>
      <c r="I226" s="232"/>
      <c r="J226" s="232"/>
      <c r="K226" s="232"/>
      <c r="L226" s="232"/>
      <c r="M226" s="232"/>
      <c r="N226" s="232"/>
      <c r="O226" s="232"/>
      <c r="P226" s="232"/>
      <c r="Q226" s="232"/>
      <c r="R226" s="232"/>
      <c r="S226" s="232"/>
      <c r="T226" s="232"/>
      <c r="U226" s="232"/>
      <c r="AJ226" s="232"/>
      <c r="AK226" s="232"/>
      <c r="AL226" s="232"/>
    </row>
    <row r="227" spans="1:38" x14ac:dyDescent="0.3">
      <c r="D227" s="232"/>
      <c r="E227" s="232"/>
      <c r="F227" s="292"/>
      <c r="G227" s="292"/>
      <c r="H227" s="232"/>
      <c r="I227" s="232"/>
      <c r="J227" s="232"/>
      <c r="K227" s="232"/>
      <c r="L227" s="232"/>
      <c r="M227" s="232"/>
      <c r="N227" s="232"/>
      <c r="O227" s="232"/>
      <c r="P227" s="232"/>
      <c r="Q227" s="232"/>
      <c r="R227" s="232"/>
      <c r="S227" s="232"/>
      <c r="T227" s="232"/>
      <c r="U227" s="232"/>
      <c r="AJ227" s="232"/>
      <c r="AK227" s="232"/>
      <c r="AL227" s="232"/>
    </row>
    <row r="228" spans="1:38" x14ac:dyDescent="0.3">
      <c r="D228" s="232"/>
      <c r="E228" s="232"/>
      <c r="F228" s="292"/>
      <c r="G228" s="29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AJ228" s="232"/>
      <c r="AK228" s="232"/>
      <c r="AL228" s="232"/>
    </row>
    <row r="229" spans="1:38" x14ac:dyDescent="0.3">
      <c r="D229" s="232"/>
      <c r="E229" s="232"/>
      <c r="F229" s="292"/>
      <c r="G229" s="292"/>
      <c r="H229" s="232"/>
      <c r="I229" s="232"/>
      <c r="J229" s="232"/>
      <c r="K229" s="232"/>
      <c r="L229" s="232"/>
      <c r="M229" s="232"/>
      <c r="N229" s="232"/>
      <c r="O229" s="232"/>
      <c r="P229" s="232"/>
      <c r="Q229" s="232"/>
      <c r="R229" s="232"/>
      <c r="S229" s="232"/>
      <c r="T229" s="232"/>
      <c r="U229" s="232"/>
      <c r="AJ229" s="232"/>
      <c r="AK229" s="232"/>
      <c r="AL229" s="232"/>
    </row>
    <row r="230" spans="1:38" x14ac:dyDescent="0.3">
      <c r="D230" s="232"/>
      <c r="E230" s="232"/>
      <c r="F230" s="292"/>
      <c r="G230" s="292"/>
      <c r="H230" s="232"/>
      <c r="I230" s="232"/>
      <c r="J230" s="232"/>
      <c r="K230" s="232"/>
      <c r="L230" s="232"/>
      <c r="M230" s="232"/>
      <c r="N230" s="232"/>
      <c r="O230" s="232"/>
      <c r="P230" s="232"/>
      <c r="Q230" s="232"/>
      <c r="R230" s="232"/>
      <c r="S230" s="232"/>
      <c r="T230" s="232"/>
      <c r="U230" s="232"/>
      <c r="AJ230" s="232"/>
      <c r="AK230" s="232"/>
      <c r="AL230" s="232"/>
    </row>
    <row r="231" spans="1:38" x14ac:dyDescent="0.3">
      <c r="D231" s="232"/>
      <c r="E231" s="232"/>
      <c r="F231" s="292"/>
      <c r="G231" s="292"/>
      <c r="H231" s="232"/>
      <c r="I231" s="232"/>
      <c r="J231" s="232"/>
      <c r="K231" s="232"/>
      <c r="L231" s="232"/>
      <c r="M231" s="232"/>
      <c r="N231" s="232"/>
      <c r="O231" s="232"/>
      <c r="P231" s="232"/>
      <c r="Q231" s="232"/>
      <c r="R231" s="232"/>
      <c r="S231" s="232"/>
      <c r="T231" s="232"/>
      <c r="U231" s="232"/>
      <c r="AJ231" s="232"/>
      <c r="AK231" s="232"/>
      <c r="AL231" s="232"/>
    </row>
    <row r="232" spans="1:38" x14ac:dyDescent="0.3">
      <c r="D232" s="232"/>
      <c r="E232" s="232"/>
      <c r="F232" s="292"/>
      <c r="G232" s="292"/>
      <c r="H232" s="232"/>
      <c r="I232" s="232"/>
      <c r="J232" s="232"/>
      <c r="K232" s="232"/>
      <c r="L232" s="232"/>
      <c r="M232" s="232"/>
      <c r="N232" s="232"/>
      <c r="O232" s="232"/>
      <c r="P232" s="232"/>
      <c r="Q232" s="232"/>
      <c r="R232" s="232"/>
      <c r="S232" s="232"/>
      <c r="T232" s="232"/>
      <c r="U232" s="232"/>
      <c r="AJ232" s="232"/>
      <c r="AK232" s="232"/>
      <c r="AL232" s="232"/>
    </row>
    <row r="233" spans="1:38" x14ac:dyDescent="0.3">
      <c r="D233" s="232"/>
      <c r="E233" s="232"/>
      <c r="F233" s="292"/>
      <c r="G233" s="29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AJ233" s="232"/>
      <c r="AK233" s="232"/>
      <c r="AL233" s="232"/>
    </row>
    <row r="234" spans="1:38" x14ac:dyDescent="0.3">
      <c r="D234" s="232"/>
      <c r="E234" s="232"/>
      <c r="F234" s="292"/>
      <c r="G234" s="292"/>
      <c r="H234" s="232"/>
      <c r="I234" s="232"/>
      <c r="J234" s="232"/>
      <c r="K234" s="232"/>
      <c r="L234" s="232"/>
      <c r="M234" s="232"/>
      <c r="N234" s="232"/>
      <c r="O234" s="232"/>
      <c r="P234" s="232"/>
      <c r="Q234" s="232"/>
      <c r="R234" s="232"/>
      <c r="S234" s="232"/>
      <c r="T234" s="232"/>
      <c r="U234" s="232"/>
      <c r="AJ234" s="232"/>
      <c r="AK234" s="232"/>
      <c r="AL234" s="232"/>
    </row>
    <row r="235" spans="1:38" x14ac:dyDescent="0.3">
      <c r="D235" s="232"/>
      <c r="E235" s="232"/>
      <c r="F235" s="292"/>
      <c r="G235" s="292"/>
      <c r="H235" s="232"/>
      <c r="I235" s="232"/>
      <c r="J235" s="232"/>
      <c r="K235" s="232"/>
      <c r="L235" s="232"/>
      <c r="M235" s="232"/>
      <c r="N235" s="232"/>
      <c r="O235" s="232"/>
      <c r="P235" s="232"/>
      <c r="Q235" s="232"/>
      <c r="R235" s="232"/>
      <c r="S235" s="232"/>
      <c r="T235" s="232"/>
      <c r="U235" s="232"/>
      <c r="AJ235" s="232"/>
      <c r="AK235" s="232"/>
      <c r="AL235" s="232"/>
    </row>
    <row r="236" spans="1:38" x14ac:dyDescent="0.3">
      <c r="D236" s="232"/>
      <c r="E236" s="232"/>
      <c r="F236" s="292"/>
      <c r="G236" s="292"/>
      <c r="H236" s="232"/>
      <c r="I236" s="232"/>
      <c r="J236" s="232"/>
      <c r="K236" s="232"/>
      <c r="L236" s="232"/>
      <c r="M236" s="232"/>
      <c r="N236" s="232"/>
      <c r="O236" s="232"/>
      <c r="P236" s="232"/>
      <c r="Q236" s="232"/>
      <c r="R236" s="232"/>
      <c r="S236" s="232"/>
      <c r="T236" s="232"/>
      <c r="U236" s="232"/>
      <c r="AJ236" s="232"/>
      <c r="AK236" s="232"/>
      <c r="AL236" s="232"/>
    </row>
    <row r="237" spans="1:38" x14ac:dyDescent="0.3">
      <c r="D237" s="232"/>
      <c r="E237" s="232"/>
      <c r="F237" s="292"/>
      <c r="G237" s="292"/>
      <c r="H237" s="232"/>
      <c r="I237" s="232"/>
      <c r="J237" s="232"/>
      <c r="K237" s="232"/>
      <c r="L237" s="232"/>
      <c r="M237" s="232"/>
      <c r="N237" s="232"/>
      <c r="O237" s="232"/>
      <c r="P237" s="232"/>
      <c r="Q237" s="232"/>
      <c r="R237" s="232"/>
      <c r="S237" s="232"/>
      <c r="T237" s="232"/>
      <c r="U237" s="232"/>
      <c r="AJ237" s="232"/>
      <c r="AK237" s="232"/>
      <c r="AL237" s="232"/>
    </row>
    <row r="238" spans="1:38" x14ac:dyDescent="0.3">
      <c r="D238" s="232"/>
      <c r="E238" s="232"/>
      <c r="F238" s="292"/>
      <c r="G238" s="29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AJ238" s="232"/>
      <c r="AK238" s="232"/>
      <c r="AL238" s="232"/>
    </row>
    <row r="239" spans="1:38" x14ac:dyDescent="0.3">
      <c r="D239" s="232"/>
      <c r="E239" s="232"/>
      <c r="F239" s="292"/>
      <c r="G239" s="292"/>
      <c r="H239" s="232"/>
      <c r="I239" s="232"/>
      <c r="J239" s="232"/>
      <c r="K239" s="232"/>
      <c r="L239" s="232"/>
      <c r="M239" s="232"/>
      <c r="N239" s="232"/>
      <c r="O239" s="232"/>
      <c r="P239" s="232"/>
      <c r="Q239" s="232"/>
      <c r="R239" s="232"/>
      <c r="S239" s="232"/>
      <c r="T239" s="232"/>
      <c r="U239" s="232"/>
      <c r="AJ239" s="232"/>
      <c r="AK239" s="232"/>
      <c r="AL239" s="232"/>
    </row>
    <row r="240" spans="1:38" x14ac:dyDescent="0.3">
      <c r="D240" s="232"/>
      <c r="E240" s="232"/>
      <c r="F240" s="292"/>
      <c r="G240" s="292"/>
      <c r="H240" s="232"/>
      <c r="I240" s="232"/>
      <c r="J240" s="232"/>
      <c r="K240" s="232"/>
      <c r="L240" s="232"/>
      <c r="M240" s="232"/>
      <c r="N240" s="232"/>
      <c r="O240" s="232"/>
      <c r="P240" s="232"/>
      <c r="Q240" s="232"/>
      <c r="R240" s="232"/>
      <c r="S240" s="232"/>
      <c r="T240" s="232"/>
      <c r="U240" s="232"/>
      <c r="AJ240" s="232"/>
      <c r="AK240" s="232"/>
      <c r="AL240" s="232"/>
    </row>
    <row r="241" spans="1:38" x14ac:dyDescent="0.3">
      <c r="D241" s="232"/>
      <c r="E241" s="232"/>
      <c r="F241" s="292"/>
      <c r="G241" s="292"/>
      <c r="H241" s="232"/>
      <c r="I241" s="232"/>
      <c r="J241" s="232"/>
      <c r="K241" s="232"/>
      <c r="L241" s="232"/>
      <c r="M241" s="232"/>
      <c r="N241" s="232"/>
      <c r="O241" s="232"/>
      <c r="P241" s="232"/>
      <c r="Q241" s="232"/>
      <c r="R241" s="232"/>
      <c r="S241" s="232"/>
      <c r="T241" s="232"/>
      <c r="U241" s="232"/>
      <c r="AJ241" s="232"/>
      <c r="AK241" s="232"/>
      <c r="AL241" s="232"/>
    </row>
    <row r="242" spans="1:38" x14ac:dyDescent="0.3">
      <c r="A242" s="233"/>
      <c r="B242" s="233"/>
      <c r="C242" s="233"/>
      <c r="D242" s="232"/>
      <c r="E242" s="232"/>
      <c r="F242" s="292"/>
      <c r="G242" s="292"/>
      <c r="H242" s="232"/>
      <c r="I242" s="232"/>
      <c r="J242" s="232"/>
      <c r="K242" s="232"/>
      <c r="L242" s="232"/>
      <c r="M242" s="232"/>
      <c r="N242" s="232"/>
      <c r="O242" s="232"/>
      <c r="P242" s="232"/>
      <c r="Q242" s="232"/>
      <c r="R242" s="232"/>
      <c r="S242" s="232"/>
      <c r="T242" s="232"/>
      <c r="U242" s="232"/>
      <c r="AJ242" s="232"/>
      <c r="AK242" s="232"/>
      <c r="AL242" s="232"/>
    </row>
    <row r="243" spans="1:38" x14ac:dyDescent="0.3">
      <c r="A243" s="233"/>
      <c r="B243" s="233"/>
      <c r="C243" s="233"/>
      <c r="D243" s="232"/>
      <c r="E243" s="232"/>
      <c r="F243" s="292"/>
      <c r="G243" s="29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AJ243" s="232"/>
      <c r="AK243" s="232"/>
      <c r="AL243" s="232"/>
    </row>
    <row r="244" spans="1:38" x14ac:dyDescent="0.3">
      <c r="A244" s="233"/>
      <c r="B244" s="233"/>
      <c r="C244" s="233"/>
      <c r="D244" s="232"/>
      <c r="E244" s="232"/>
      <c r="F244" s="292"/>
      <c r="G244" s="292"/>
      <c r="H244" s="232"/>
      <c r="I244" s="232"/>
      <c r="J244" s="232"/>
      <c r="K244" s="232"/>
      <c r="L244" s="232"/>
      <c r="M244" s="232"/>
      <c r="N244" s="232"/>
      <c r="O244" s="232"/>
      <c r="P244" s="232"/>
      <c r="Q244" s="232"/>
      <c r="R244" s="232"/>
      <c r="S244" s="232"/>
      <c r="T244" s="232"/>
      <c r="U244" s="232"/>
      <c r="AJ244" s="232"/>
      <c r="AK244" s="232"/>
      <c r="AL244" s="232"/>
    </row>
    <row r="245" spans="1:38" x14ac:dyDescent="0.3">
      <c r="A245" s="233"/>
      <c r="B245" s="233"/>
      <c r="C245" s="233"/>
      <c r="D245" s="232"/>
      <c r="E245" s="232"/>
      <c r="F245" s="292"/>
      <c r="G245" s="292"/>
      <c r="H245" s="232"/>
      <c r="I245" s="232"/>
      <c r="J245" s="232"/>
      <c r="K245" s="232"/>
      <c r="L245" s="232"/>
      <c r="M245" s="232"/>
      <c r="N245" s="232"/>
      <c r="O245" s="232"/>
      <c r="P245" s="232"/>
      <c r="Q245" s="232"/>
      <c r="R245" s="232"/>
      <c r="S245" s="232"/>
      <c r="T245" s="232"/>
      <c r="U245" s="232"/>
      <c r="AJ245" s="232"/>
      <c r="AK245" s="232"/>
      <c r="AL245" s="232"/>
    </row>
    <row r="246" spans="1:38" x14ac:dyDescent="0.3">
      <c r="A246" s="233"/>
      <c r="B246" s="233"/>
      <c r="C246" s="233"/>
      <c r="D246" s="232"/>
      <c r="E246" s="232"/>
      <c r="F246" s="292"/>
      <c r="G246" s="292"/>
      <c r="H246" s="232"/>
      <c r="I246" s="232"/>
      <c r="J246" s="232"/>
      <c r="K246" s="232"/>
      <c r="L246" s="232"/>
      <c r="M246" s="232"/>
      <c r="N246" s="232"/>
      <c r="O246" s="232"/>
      <c r="P246" s="232"/>
      <c r="Q246" s="232"/>
      <c r="R246" s="232"/>
      <c r="S246" s="232"/>
      <c r="T246" s="232"/>
      <c r="U246" s="232"/>
      <c r="AJ246" s="232"/>
      <c r="AK246" s="232"/>
      <c r="AL246" s="232"/>
    </row>
    <row r="247" spans="1:38" x14ac:dyDescent="0.3">
      <c r="A247" s="233"/>
      <c r="B247" s="233"/>
      <c r="C247" s="233"/>
      <c r="D247" s="232"/>
      <c r="E247" s="232"/>
      <c r="F247" s="292"/>
      <c r="G247" s="292"/>
      <c r="H247" s="232"/>
      <c r="I247" s="232"/>
      <c r="J247" s="232"/>
      <c r="K247" s="232"/>
      <c r="L247" s="232"/>
      <c r="M247" s="232"/>
      <c r="N247" s="232"/>
      <c r="O247" s="232"/>
      <c r="P247" s="232"/>
      <c r="Q247" s="232"/>
      <c r="R247" s="232"/>
      <c r="S247" s="232"/>
      <c r="T247" s="232"/>
      <c r="U247" s="232"/>
      <c r="AJ247" s="232"/>
      <c r="AK247" s="232"/>
      <c r="AL247" s="232"/>
    </row>
    <row r="248" spans="1:38" x14ac:dyDescent="0.3">
      <c r="A248" s="233"/>
      <c r="B248" s="233"/>
      <c r="C248" s="233"/>
      <c r="D248" s="232"/>
      <c r="E248" s="232"/>
      <c r="F248" s="292"/>
      <c r="G248" s="29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AJ248" s="232"/>
      <c r="AK248" s="232"/>
      <c r="AL248" s="232"/>
    </row>
    <row r="249" spans="1:38" x14ac:dyDescent="0.3">
      <c r="A249" s="233"/>
      <c r="B249" s="233"/>
      <c r="C249" s="233"/>
      <c r="D249" s="232"/>
      <c r="E249" s="232"/>
      <c r="F249" s="292"/>
      <c r="G249" s="292"/>
      <c r="H249" s="232"/>
      <c r="I249" s="232"/>
      <c r="J249" s="232"/>
      <c r="K249" s="232"/>
      <c r="L249" s="232"/>
      <c r="M249" s="232"/>
      <c r="N249" s="232"/>
      <c r="O249" s="232"/>
      <c r="P249" s="232"/>
      <c r="Q249" s="232"/>
      <c r="R249" s="232"/>
      <c r="S249" s="232"/>
      <c r="T249" s="232"/>
      <c r="U249" s="232"/>
      <c r="AJ249" s="232"/>
      <c r="AK249" s="232"/>
      <c r="AL249" s="232"/>
    </row>
    <row r="250" spans="1:38" x14ac:dyDescent="0.3">
      <c r="A250" s="233"/>
      <c r="B250" s="233"/>
      <c r="C250" s="233"/>
      <c r="D250" s="232"/>
      <c r="E250" s="232"/>
      <c r="F250" s="292"/>
      <c r="G250" s="292"/>
      <c r="H250" s="232"/>
      <c r="I250" s="232"/>
      <c r="J250" s="232"/>
      <c r="K250" s="232"/>
      <c r="L250" s="232"/>
      <c r="M250" s="232"/>
      <c r="N250" s="232"/>
      <c r="O250" s="232"/>
      <c r="P250" s="232"/>
      <c r="Q250" s="232"/>
      <c r="R250" s="232"/>
      <c r="S250" s="232"/>
      <c r="T250" s="232"/>
      <c r="U250" s="232"/>
      <c r="AJ250" s="232"/>
      <c r="AK250" s="232"/>
      <c r="AL250" s="232"/>
    </row>
    <row r="251" spans="1:38" x14ac:dyDescent="0.3">
      <c r="A251" s="233"/>
      <c r="B251" s="233"/>
      <c r="C251" s="233"/>
      <c r="D251" s="232"/>
      <c r="E251" s="232"/>
      <c r="F251" s="292"/>
      <c r="G251" s="292"/>
      <c r="H251" s="232"/>
      <c r="I251" s="232"/>
      <c r="J251" s="232"/>
      <c r="K251" s="232"/>
      <c r="L251" s="232"/>
      <c r="M251" s="232"/>
      <c r="N251" s="232"/>
      <c r="O251" s="232"/>
      <c r="P251" s="232"/>
      <c r="Q251" s="232"/>
      <c r="R251" s="232"/>
      <c r="S251" s="232"/>
      <c r="T251" s="232"/>
      <c r="U251" s="232"/>
      <c r="AJ251" s="232"/>
      <c r="AK251" s="232"/>
      <c r="AL251" s="232"/>
    </row>
    <row r="252" spans="1:38" x14ac:dyDescent="0.3">
      <c r="A252" s="233"/>
      <c r="B252" s="233"/>
      <c r="C252" s="233"/>
      <c r="D252" s="232"/>
      <c r="E252" s="232"/>
      <c r="F252" s="292"/>
      <c r="G252" s="292"/>
      <c r="H252" s="232"/>
      <c r="I252" s="232"/>
      <c r="J252" s="232"/>
      <c r="K252" s="232"/>
      <c r="L252" s="232"/>
      <c r="M252" s="232"/>
      <c r="N252" s="232"/>
      <c r="O252" s="232"/>
      <c r="P252" s="232"/>
      <c r="Q252" s="232"/>
      <c r="R252" s="232"/>
      <c r="S252" s="232"/>
      <c r="T252" s="232"/>
      <c r="U252" s="232"/>
      <c r="AJ252" s="232"/>
      <c r="AK252" s="232"/>
      <c r="AL252" s="232"/>
    </row>
    <row r="253" spans="1:38" x14ac:dyDescent="0.3">
      <c r="A253" s="233"/>
      <c r="B253" s="233"/>
      <c r="C253" s="233"/>
      <c r="D253" s="232"/>
      <c r="E253" s="232"/>
      <c r="F253" s="292"/>
      <c r="G253" s="29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AJ253" s="232"/>
      <c r="AK253" s="232"/>
      <c r="AL253" s="232"/>
    </row>
    <row r="254" spans="1:38" x14ac:dyDescent="0.3">
      <c r="A254" s="233"/>
      <c r="B254" s="233"/>
      <c r="C254" s="233"/>
      <c r="D254" s="232"/>
      <c r="E254" s="232"/>
      <c r="F254" s="292"/>
      <c r="G254" s="292"/>
      <c r="H254" s="232"/>
      <c r="I254" s="232"/>
      <c r="J254" s="232"/>
      <c r="K254" s="232"/>
      <c r="L254" s="232"/>
      <c r="M254" s="232"/>
      <c r="N254" s="232"/>
      <c r="O254" s="232"/>
      <c r="P254" s="232"/>
      <c r="Q254" s="232"/>
      <c r="R254" s="232"/>
      <c r="S254" s="232"/>
      <c r="T254" s="232"/>
      <c r="U254" s="232"/>
      <c r="AJ254" s="232"/>
      <c r="AK254" s="232"/>
      <c r="AL254" s="232"/>
    </row>
    <row r="255" spans="1:38" x14ac:dyDescent="0.3">
      <c r="A255" s="233"/>
      <c r="B255" s="233"/>
      <c r="C255" s="233"/>
      <c r="D255" s="232"/>
      <c r="E255" s="232"/>
      <c r="F255" s="292"/>
      <c r="G255" s="292"/>
      <c r="H255" s="232"/>
      <c r="I255" s="232"/>
      <c r="J255" s="232"/>
      <c r="K255" s="232"/>
      <c r="L255" s="232"/>
      <c r="M255" s="232"/>
      <c r="N255" s="232"/>
      <c r="O255" s="232"/>
      <c r="P255" s="232"/>
      <c r="Q255" s="232"/>
      <c r="R255" s="232"/>
      <c r="S255" s="232"/>
      <c r="T255" s="232"/>
      <c r="U255" s="232"/>
      <c r="AJ255" s="232"/>
      <c r="AK255" s="232"/>
      <c r="AL255" s="232"/>
    </row>
    <row r="256" spans="1:38" x14ac:dyDescent="0.3">
      <c r="A256" s="233"/>
      <c r="B256" s="233"/>
      <c r="C256" s="233"/>
      <c r="D256" s="232"/>
      <c r="E256" s="232"/>
      <c r="F256" s="292"/>
      <c r="G256" s="292"/>
      <c r="H256" s="232"/>
      <c r="I256" s="232"/>
      <c r="J256" s="232"/>
      <c r="K256" s="232"/>
      <c r="L256" s="232"/>
      <c r="M256" s="232"/>
      <c r="N256" s="232"/>
      <c r="O256" s="232"/>
      <c r="P256" s="232"/>
      <c r="Q256" s="232"/>
      <c r="R256" s="232"/>
      <c r="S256" s="232"/>
      <c r="T256" s="232"/>
      <c r="U256" s="232"/>
      <c r="AJ256" s="232"/>
      <c r="AK256" s="232"/>
      <c r="AL256" s="232"/>
    </row>
    <row r="257" spans="1:38" x14ac:dyDescent="0.3">
      <c r="A257" s="233"/>
      <c r="B257" s="233"/>
      <c r="C257" s="233"/>
      <c r="D257" s="232"/>
      <c r="E257" s="232"/>
      <c r="F257" s="292"/>
      <c r="G257" s="292"/>
      <c r="H257" s="232"/>
      <c r="I257" s="232"/>
      <c r="J257" s="232"/>
      <c r="K257" s="232"/>
      <c r="L257" s="232"/>
      <c r="M257" s="232"/>
      <c r="N257" s="232"/>
      <c r="O257" s="232"/>
      <c r="P257" s="232"/>
      <c r="Q257" s="232"/>
      <c r="R257" s="232"/>
      <c r="S257" s="232"/>
      <c r="T257" s="232"/>
      <c r="U257" s="232"/>
      <c r="AJ257" s="232"/>
      <c r="AK257" s="232"/>
      <c r="AL257" s="232"/>
    </row>
    <row r="258" spans="1:38" x14ac:dyDescent="0.3">
      <c r="A258" s="233"/>
      <c r="B258" s="233"/>
      <c r="C258" s="233"/>
      <c r="D258" s="232"/>
      <c r="E258" s="232"/>
      <c r="F258" s="292"/>
      <c r="G258" s="29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AJ258" s="232"/>
      <c r="AK258" s="232"/>
      <c r="AL258" s="232"/>
    </row>
    <row r="259" spans="1:38" x14ac:dyDescent="0.3">
      <c r="A259" s="233"/>
      <c r="B259" s="233"/>
      <c r="C259" s="233"/>
      <c r="D259" s="232"/>
      <c r="E259" s="232"/>
      <c r="F259" s="292"/>
      <c r="G259" s="292"/>
      <c r="H259" s="232"/>
      <c r="I259" s="232"/>
      <c r="J259" s="232"/>
      <c r="K259" s="232"/>
      <c r="L259" s="232"/>
      <c r="M259" s="232"/>
      <c r="N259" s="232"/>
      <c r="O259" s="232"/>
      <c r="P259" s="232"/>
      <c r="Q259" s="232"/>
      <c r="R259" s="232"/>
      <c r="S259" s="232"/>
      <c r="T259" s="232"/>
      <c r="U259" s="232"/>
      <c r="AJ259" s="232"/>
      <c r="AK259" s="232"/>
      <c r="AL259" s="232"/>
    </row>
    <row r="260" spans="1:38" x14ac:dyDescent="0.3">
      <c r="A260" s="233"/>
      <c r="B260" s="233"/>
      <c r="C260" s="233"/>
      <c r="D260" s="232"/>
      <c r="E260" s="232"/>
      <c r="F260" s="292"/>
      <c r="G260" s="292"/>
      <c r="H260" s="232"/>
      <c r="I260" s="232"/>
      <c r="J260" s="232"/>
      <c r="K260" s="232"/>
      <c r="L260" s="232"/>
      <c r="M260" s="232"/>
      <c r="N260" s="232"/>
      <c r="O260" s="232"/>
      <c r="P260" s="232"/>
      <c r="Q260" s="232"/>
      <c r="R260" s="232"/>
      <c r="S260" s="232"/>
      <c r="T260" s="232"/>
      <c r="U260" s="232"/>
      <c r="AJ260" s="232"/>
      <c r="AK260" s="232"/>
      <c r="AL260" s="232"/>
    </row>
    <row r="261" spans="1:38" x14ac:dyDescent="0.3">
      <c r="A261" s="233"/>
      <c r="B261" s="233"/>
      <c r="C261" s="233"/>
      <c r="D261" s="232"/>
      <c r="E261" s="232"/>
      <c r="F261" s="292"/>
      <c r="G261" s="292"/>
      <c r="H261" s="232"/>
      <c r="I261" s="232"/>
      <c r="J261" s="232"/>
      <c r="K261" s="232"/>
      <c r="L261" s="232"/>
      <c r="M261" s="232"/>
      <c r="N261" s="232"/>
      <c r="O261" s="232"/>
      <c r="P261" s="232"/>
      <c r="Q261" s="232"/>
      <c r="R261" s="232"/>
      <c r="S261" s="232"/>
      <c r="T261" s="232"/>
      <c r="U261" s="232"/>
      <c r="AJ261" s="232"/>
      <c r="AK261" s="232"/>
      <c r="AL261" s="232"/>
    </row>
    <row r="262" spans="1:38" x14ac:dyDescent="0.3">
      <c r="A262" s="233"/>
      <c r="B262" s="233"/>
      <c r="C262" s="233"/>
      <c r="D262" s="232"/>
      <c r="E262" s="232"/>
      <c r="F262" s="232"/>
      <c r="G262" s="232"/>
      <c r="H262" s="232"/>
      <c r="I262" s="232"/>
      <c r="J262" s="232"/>
      <c r="K262" s="232"/>
      <c r="L262" s="232"/>
      <c r="M262" s="232"/>
      <c r="N262" s="232"/>
      <c r="O262" s="232"/>
      <c r="P262" s="232"/>
      <c r="Q262" s="232"/>
      <c r="R262" s="232"/>
      <c r="S262" s="232"/>
      <c r="T262" s="232"/>
      <c r="U262" s="232"/>
      <c r="AJ262" s="232"/>
      <c r="AK262" s="232"/>
      <c r="AL262" s="232"/>
    </row>
    <row r="263" spans="1:38" x14ac:dyDescent="0.3">
      <c r="A263" s="233"/>
      <c r="B263" s="233"/>
      <c r="C263" s="233"/>
      <c r="D263" s="232"/>
      <c r="E263" s="232"/>
      <c r="F263" s="232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AJ263" s="232"/>
      <c r="AK263" s="232"/>
      <c r="AL263" s="232"/>
    </row>
    <row r="264" spans="1:38" x14ac:dyDescent="0.3">
      <c r="A264" s="233"/>
      <c r="B264" s="233"/>
      <c r="C264" s="233"/>
      <c r="D264" s="232"/>
      <c r="E264" s="232"/>
      <c r="F264" s="232"/>
      <c r="G264" s="232"/>
      <c r="H264" s="232"/>
      <c r="I264" s="232"/>
      <c r="J264" s="232"/>
      <c r="K264" s="232"/>
      <c r="L264" s="232"/>
      <c r="M264" s="232"/>
      <c r="N264" s="232"/>
      <c r="O264" s="232"/>
      <c r="P264" s="232"/>
      <c r="Q264" s="232"/>
      <c r="R264" s="232"/>
      <c r="S264" s="232"/>
      <c r="T264" s="232"/>
      <c r="U264" s="232"/>
      <c r="AJ264" s="232"/>
      <c r="AK264" s="232"/>
      <c r="AL264" s="232"/>
    </row>
    <row r="265" spans="1:38" x14ac:dyDescent="0.3">
      <c r="A265" s="233"/>
      <c r="B265" s="233"/>
      <c r="C265" s="233"/>
      <c r="D265" s="232"/>
      <c r="E265" s="232"/>
      <c r="F265" s="232"/>
      <c r="G265" s="232"/>
      <c r="H265" s="232"/>
      <c r="I265" s="232"/>
      <c r="J265" s="232"/>
      <c r="K265" s="232"/>
      <c r="L265" s="232"/>
      <c r="M265" s="232"/>
      <c r="N265" s="232"/>
      <c r="O265" s="232"/>
      <c r="P265" s="232"/>
      <c r="Q265" s="232"/>
      <c r="R265" s="232"/>
      <c r="S265" s="232"/>
      <c r="T265" s="232"/>
      <c r="U265" s="232"/>
      <c r="AJ265" s="232"/>
      <c r="AK265" s="232"/>
      <c r="AL265" s="232"/>
    </row>
    <row r="266" spans="1:38" x14ac:dyDescent="0.3">
      <c r="A266" s="233"/>
      <c r="B266" s="233"/>
      <c r="C266" s="233"/>
      <c r="D266" s="232"/>
      <c r="E266" s="232"/>
      <c r="F266" s="232"/>
      <c r="G266" s="232"/>
      <c r="H266" s="232"/>
      <c r="I266" s="232"/>
      <c r="J266" s="232"/>
      <c r="K266" s="232"/>
      <c r="L266" s="232"/>
      <c r="M266" s="232"/>
      <c r="N266" s="232"/>
      <c r="O266" s="232"/>
      <c r="P266" s="232"/>
      <c r="Q266" s="232"/>
      <c r="R266" s="232"/>
      <c r="S266" s="232"/>
      <c r="T266" s="232"/>
      <c r="U266" s="232"/>
      <c r="AJ266" s="232"/>
      <c r="AK266" s="232"/>
      <c r="AL266" s="232"/>
    </row>
    <row r="267" spans="1:38" x14ac:dyDescent="0.3">
      <c r="A267" s="233"/>
      <c r="B267" s="233"/>
      <c r="C267" s="233"/>
      <c r="D267" s="232"/>
      <c r="E267" s="232"/>
      <c r="F267" s="232"/>
      <c r="G267" s="232"/>
      <c r="H267" s="232"/>
      <c r="I267" s="232"/>
      <c r="J267" s="232"/>
      <c r="K267" s="232"/>
      <c r="L267" s="232"/>
      <c r="M267" s="232"/>
      <c r="N267" s="232"/>
      <c r="O267" s="232"/>
      <c r="P267" s="232"/>
      <c r="Q267" s="232"/>
      <c r="R267" s="232"/>
      <c r="S267" s="232"/>
      <c r="T267" s="232"/>
      <c r="U267" s="232"/>
      <c r="AJ267" s="232"/>
      <c r="AK267" s="232"/>
      <c r="AL267" s="232"/>
    </row>
    <row r="268" spans="1:38" x14ac:dyDescent="0.3">
      <c r="A268" s="233"/>
      <c r="B268" s="233"/>
      <c r="C268" s="233"/>
      <c r="D268" s="232"/>
      <c r="E268" s="232"/>
      <c r="F268" s="232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AJ268" s="232"/>
      <c r="AK268" s="232"/>
      <c r="AL268" s="232"/>
    </row>
    <row r="269" spans="1:38" x14ac:dyDescent="0.3">
      <c r="A269" s="233"/>
      <c r="B269" s="233"/>
      <c r="C269" s="233"/>
      <c r="D269" s="232"/>
      <c r="E269" s="232"/>
      <c r="F269" s="232"/>
      <c r="G269" s="232"/>
      <c r="H269" s="232"/>
      <c r="I269" s="232"/>
      <c r="J269" s="232"/>
      <c r="K269" s="232"/>
      <c r="L269" s="232"/>
      <c r="M269" s="232"/>
      <c r="N269" s="232"/>
      <c r="O269" s="232"/>
      <c r="P269" s="232"/>
      <c r="Q269" s="232"/>
      <c r="R269" s="232"/>
      <c r="S269" s="232"/>
      <c r="T269" s="232"/>
      <c r="U269" s="232"/>
      <c r="AJ269" s="232"/>
      <c r="AK269" s="232"/>
      <c r="AL269" s="232"/>
    </row>
    <row r="270" spans="1:38" x14ac:dyDescent="0.3">
      <c r="A270" s="233"/>
      <c r="B270" s="233"/>
      <c r="C270" s="233"/>
      <c r="D270" s="232"/>
      <c r="E270" s="232"/>
      <c r="F270" s="232"/>
      <c r="G270" s="232"/>
      <c r="H270" s="232"/>
      <c r="I270" s="232"/>
      <c r="J270" s="232"/>
      <c r="K270" s="232"/>
      <c r="L270" s="232"/>
      <c r="M270" s="232"/>
      <c r="N270" s="232"/>
      <c r="O270" s="232"/>
      <c r="P270" s="232"/>
      <c r="Q270" s="232"/>
      <c r="R270" s="232"/>
      <c r="S270" s="232"/>
      <c r="T270" s="232"/>
      <c r="U270" s="232"/>
      <c r="AJ270" s="232"/>
      <c r="AK270" s="232"/>
      <c r="AL270" s="232"/>
    </row>
    <row r="271" spans="1:38" x14ac:dyDescent="0.3">
      <c r="A271" s="233"/>
      <c r="B271" s="233"/>
      <c r="C271" s="233"/>
      <c r="D271" s="232"/>
      <c r="E271" s="232"/>
      <c r="F271" s="232"/>
      <c r="G271" s="232"/>
      <c r="H271" s="232"/>
      <c r="I271" s="232"/>
      <c r="J271" s="232"/>
      <c r="K271" s="232"/>
      <c r="L271" s="232"/>
      <c r="M271" s="232"/>
      <c r="N271" s="232"/>
      <c r="O271" s="232"/>
      <c r="P271" s="232"/>
      <c r="Q271" s="232"/>
      <c r="R271" s="232"/>
      <c r="S271" s="232"/>
      <c r="T271" s="232"/>
      <c r="U271" s="232"/>
      <c r="AJ271" s="232"/>
      <c r="AK271" s="232"/>
      <c r="AL271" s="232"/>
    </row>
    <row r="272" spans="1:38" x14ac:dyDescent="0.3">
      <c r="A272" s="233"/>
      <c r="B272" s="233"/>
      <c r="C272" s="233"/>
      <c r="D272" s="232"/>
      <c r="E272" s="232"/>
      <c r="F272" s="232"/>
      <c r="G272" s="232"/>
      <c r="H272" s="232"/>
      <c r="I272" s="232"/>
      <c r="J272" s="232"/>
      <c r="K272" s="232"/>
      <c r="L272" s="232"/>
      <c r="M272" s="232"/>
      <c r="N272" s="232"/>
      <c r="O272" s="232"/>
      <c r="P272" s="232"/>
      <c r="Q272" s="232"/>
      <c r="R272" s="232"/>
      <c r="S272" s="232"/>
      <c r="T272" s="232"/>
      <c r="U272" s="232"/>
      <c r="AJ272" s="232"/>
      <c r="AK272" s="232"/>
      <c r="AL272" s="232"/>
    </row>
    <row r="273" spans="1:38" x14ac:dyDescent="0.3">
      <c r="A273" s="233"/>
      <c r="B273" s="233"/>
      <c r="C273" s="233"/>
      <c r="D273" s="232"/>
      <c r="E273" s="232"/>
      <c r="F273" s="232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AJ273" s="232"/>
      <c r="AK273" s="232"/>
      <c r="AL273" s="232"/>
    </row>
    <row r="274" spans="1:38" x14ac:dyDescent="0.3">
      <c r="A274" s="233"/>
      <c r="B274" s="233"/>
      <c r="C274" s="233"/>
      <c r="D274" s="232"/>
      <c r="E274" s="232"/>
      <c r="F274" s="232"/>
      <c r="G274" s="232"/>
      <c r="H274" s="232"/>
      <c r="I274" s="232"/>
      <c r="J274" s="232"/>
      <c r="K274" s="232"/>
      <c r="L274" s="232"/>
      <c r="M274" s="232"/>
      <c r="N274" s="232"/>
      <c r="O274" s="232"/>
      <c r="P274" s="232"/>
      <c r="Q274" s="232"/>
      <c r="R274" s="232"/>
      <c r="S274" s="232"/>
      <c r="T274" s="232"/>
      <c r="U274" s="232"/>
      <c r="AJ274" s="232"/>
      <c r="AK274" s="232"/>
      <c r="AL274" s="232"/>
    </row>
    <row r="275" spans="1:38" x14ac:dyDescent="0.3">
      <c r="A275" s="233"/>
      <c r="B275" s="233"/>
      <c r="C275" s="233"/>
      <c r="D275" s="232"/>
      <c r="E275" s="232"/>
      <c r="F275" s="232"/>
      <c r="G275" s="232"/>
      <c r="H275" s="232"/>
      <c r="I275" s="232"/>
      <c r="J275" s="232"/>
      <c r="K275" s="232"/>
      <c r="L275" s="232"/>
      <c r="M275" s="232"/>
      <c r="N275" s="232"/>
      <c r="O275" s="232"/>
      <c r="P275" s="232"/>
      <c r="Q275" s="232"/>
      <c r="R275" s="232"/>
      <c r="S275" s="232"/>
      <c r="T275" s="232"/>
      <c r="U275" s="232"/>
      <c r="AJ275" s="232"/>
      <c r="AK275" s="232"/>
      <c r="AL275" s="232"/>
    </row>
    <row r="276" spans="1:38" x14ac:dyDescent="0.3">
      <c r="A276" s="233"/>
      <c r="B276" s="233"/>
      <c r="C276" s="233"/>
      <c r="D276" s="232"/>
      <c r="E276" s="232"/>
      <c r="F276" s="232"/>
      <c r="G276" s="232"/>
      <c r="H276" s="232"/>
      <c r="I276" s="232"/>
      <c r="J276" s="232"/>
      <c r="K276" s="232"/>
      <c r="L276" s="232"/>
      <c r="M276" s="232"/>
      <c r="N276" s="232"/>
      <c r="O276" s="232"/>
      <c r="P276" s="232"/>
      <c r="Q276" s="232"/>
      <c r="R276" s="232"/>
      <c r="S276" s="232"/>
      <c r="T276" s="232"/>
      <c r="U276" s="232"/>
      <c r="AJ276" s="232"/>
      <c r="AK276" s="232"/>
      <c r="AL276" s="232"/>
    </row>
    <row r="277" spans="1:38" x14ac:dyDescent="0.3">
      <c r="A277" s="233"/>
      <c r="B277" s="233"/>
      <c r="C277" s="233"/>
      <c r="D277" s="232"/>
      <c r="E277" s="232"/>
      <c r="F277" s="232"/>
      <c r="G277" s="232"/>
      <c r="H277" s="232"/>
      <c r="I277" s="232"/>
      <c r="J277" s="232"/>
      <c r="K277" s="232"/>
      <c r="L277" s="232"/>
      <c r="M277" s="232"/>
      <c r="N277" s="232"/>
      <c r="O277" s="232"/>
      <c r="P277" s="232"/>
      <c r="Q277" s="232"/>
      <c r="R277" s="232"/>
      <c r="S277" s="232"/>
      <c r="T277" s="232"/>
      <c r="U277" s="232"/>
      <c r="AJ277" s="232"/>
      <c r="AK277" s="232"/>
      <c r="AL277" s="232"/>
    </row>
    <row r="278" spans="1:38" x14ac:dyDescent="0.3">
      <c r="A278" s="233"/>
      <c r="B278" s="233"/>
      <c r="C278" s="233"/>
      <c r="D278" s="232"/>
      <c r="E278" s="232"/>
      <c r="F278" s="232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AJ278" s="232"/>
      <c r="AK278" s="232"/>
      <c r="AL278" s="232"/>
    </row>
    <row r="279" spans="1:38" x14ac:dyDescent="0.3">
      <c r="A279" s="233"/>
      <c r="B279" s="233"/>
      <c r="C279" s="233"/>
      <c r="D279" s="232"/>
      <c r="E279" s="232"/>
      <c r="F279" s="232"/>
      <c r="G279" s="232"/>
      <c r="H279" s="232"/>
      <c r="I279" s="232"/>
      <c r="J279" s="232"/>
      <c r="K279" s="232"/>
      <c r="L279" s="232"/>
      <c r="M279" s="232"/>
      <c r="N279" s="232"/>
      <c r="O279" s="232"/>
      <c r="P279" s="232"/>
      <c r="Q279" s="232"/>
      <c r="R279" s="232"/>
      <c r="S279" s="232"/>
      <c r="T279" s="232"/>
      <c r="U279" s="232"/>
      <c r="AJ279" s="232"/>
      <c r="AK279" s="232"/>
      <c r="AL279" s="232"/>
    </row>
    <row r="280" spans="1:38" x14ac:dyDescent="0.3">
      <c r="A280" s="233"/>
      <c r="B280" s="233"/>
      <c r="C280" s="233"/>
      <c r="D280" s="232"/>
      <c r="E280" s="232"/>
      <c r="F280" s="232"/>
      <c r="G280" s="232"/>
      <c r="H280" s="232"/>
      <c r="I280" s="232"/>
      <c r="J280" s="232"/>
      <c r="K280" s="232"/>
      <c r="L280" s="232"/>
      <c r="M280" s="232"/>
      <c r="N280" s="232"/>
      <c r="O280" s="232"/>
      <c r="P280" s="232"/>
      <c r="Q280" s="232"/>
      <c r="R280" s="232"/>
      <c r="S280" s="232"/>
      <c r="T280" s="232"/>
      <c r="U280" s="232"/>
      <c r="AJ280" s="232"/>
      <c r="AK280" s="232"/>
      <c r="AL280" s="232"/>
    </row>
    <row r="281" spans="1:38" x14ac:dyDescent="0.3">
      <c r="A281" s="233"/>
      <c r="B281" s="233"/>
      <c r="C281" s="233"/>
      <c r="D281" s="232"/>
      <c r="E281" s="232"/>
      <c r="F281" s="232"/>
      <c r="G281" s="232"/>
      <c r="H281" s="232"/>
      <c r="I281" s="232"/>
      <c r="J281" s="232"/>
      <c r="K281" s="232"/>
      <c r="L281" s="232"/>
      <c r="M281" s="232"/>
      <c r="N281" s="232"/>
      <c r="O281" s="232"/>
      <c r="P281" s="232"/>
      <c r="Q281" s="232"/>
      <c r="R281" s="232"/>
      <c r="S281" s="232"/>
      <c r="T281" s="232"/>
      <c r="U281" s="232"/>
      <c r="AJ281" s="232"/>
      <c r="AK281" s="232"/>
      <c r="AL281" s="232"/>
    </row>
    <row r="282" spans="1:38" x14ac:dyDescent="0.3">
      <c r="A282" s="233"/>
      <c r="B282" s="233"/>
      <c r="C282" s="233"/>
      <c r="D282" s="232"/>
      <c r="E282" s="232"/>
      <c r="F282" s="232"/>
      <c r="G282" s="232"/>
      <c r="H282" s="232"/>
      <c r="I282" s="232"/>
      <c r="J282" s="232"/>
      <c r="K282" s="232"/>
      <c r="L282" s="232"/>
      <c r="M282" s="232"/>
      <c r="N282" s="232"/>
      <c r="O282" s="232"/>
      <c r="P282" s="232"/>
      <c r="Q282" s="232"/>
      <c r="R282" s="232"/>
      <c r="S282" s="232"/>
      <c r="T282" s="232"/>
      <c r="U282" s="232"/>
      <c r="AJ282" s="232"/>
      <c r="AK282" s="232"/>
      <c r="AL282" s="232"/>
    </row>
    <row r="283" spans="1:38" x14ac:dyDescent="0.3">
      <c r="A283" s="233"/>
      <c r="B283" s="233"/>
      <c r="C283" s="233"/>
      <c r="D283" s="232"/>
      <c r="E283" s="232"/>
      <c r="F283" s="232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AJ283" s="232"/>
      <c r="AK283" s="232"/>
      <c r="AL283" s="232"/>
    </row>
    <row r="284" spans="1:38" x14ac:dyDescent="0.3">
      <c r="A284" s="233"/>
      <c r="B284" s="233"/>
      <c r="C284" s="233"/>
      <c r="D284" s="232"/>
      <c r="E284" s="232"/>
      <c r="F284" s="232"/>
      <c r="G284" s="232"/>
      <c r="H284" s="232"/>
      <c r="I284" s="232"/>
      <c r="J284" s="232"/>
      <c r="K284" s="232"/>
      <c r="L284" s="232"/>
      <c r="M284" s="232"/>
      <c r="N284" s="232"/>
      <c r="O284" s="232"/>
      <c r="P284" s="232"/>
      <c r="Q284" s="232"/>
      <c r="R284" s="232"/>
      <c r="S284" s="232"/>
      <c r="T284" s="232"/>
      <c r="U284" s="232"/>
      <c r="AJ284" s="232"/>
      <c r="AK284" s="232"/>
      <c r="AL284" s="232"/>
    </row>
    <row r="285" spans="1:38" x14ac:dyDescent="0.3">
      <c r="A285" s="233"/>
      <c r="B285" s="233"/>
      <c r="C285" s="233"/>
      <c r="D285" s="232"/>
      <c r="E285" s="232"/>
      <c r="F285" s="232"/>
      <c r="G285" s="232"/>
      <c r="H285" s="232"/>
      <c r="I285" s="232"/>
      <c r="J285" s="232"/>
      <c r="K285" s="232"/>
      <c r="L285" s="232"/>
      <c r="M285" s="232"/>
      <c r="N285" s="232"/>
      <c r="O285" s="232"/>
      <c r="P285" s="232"/>
      <c r="Q285" s="232"/>
      <c r="R285" s="232"/>
      <c r="S285" s="232"/>
      <c r="T285" s="232"/>
      <c r="U285" s="232"/>
      <c r="AJ285" s="232"/>
      <c r="AK285" s="232"/>
      <c r="AL285" s="232"/>
    </row>
    <row r="286" spans="1:38" x14ac:dyDescent="0.3">
      <c r="A286" s="233"/>
      <c r="B286" s="233"/>
      <c r="C286" s="233"/>
      <c r="D286" s="232"/>
      <c r="E286" s="232"/>
      <c r="F286" s="232"/>
      <c r="G286" s="232"/>
      <c r="H286" s="232"/>
      <c r="I286" s="232"/>
      <c r="J286" s="232"/>
      <c r="K286" s="232"/>
      <c r="L286" s="232"/>
      <c r="M286" s="232"/>
      <c r="N286" s="232"/>
      <c r="O286" s="232"/>
      <c r="P286" s="232"/>
      <c r="Q286" s="232"/>
      <c r="R286" s="232"/>
      <c r="S286" s="232"/>
      <c r="T286" s="232"/>
      <c r="U286" s="232"/>
      <c r="AJ286" s="232"/>
      <c r="AK286" s="232"/>
      <c r="AL286" s="232"/>
    </row>
    <row r="287" spans="1:38" x14ac:dyDescent="0.3">
      <c r="A287" s="233"/>
      <c r="B287" s="233"/>
      <c r="C287" s="233"/>
      <c r="D287" s="232"/>
      <c r="E287" s="232"/>
      <c r="F287" s="232"/>
      <c r="G287" s="232"/>
      <c r="H287" s="232"/>
      <c r="I287" s="232"/>
      <c r="J287" s="232"/>
      <c r="K287" s="232"/>
      <c r="L287" s="232"/>
      <c r="M287" s="232"/>
      <c r="N287" s="232"/>
      <c r="O287" s="232"/>
      <c r="P287" s="232"/>
      <c r="Q287" s="232"/>
      <c r="R287" s="232"/>
      <c r="S287" s="232"/>
      <c r="T287" s="232"/>
      <c r="U287" s="232"/>
      <c r="AJ287" s="232"/>
      <c r="AK287" s="232"/>
      <c r="AL287" s="232"/>
    </row>
    <row r="288" spans="1:38" x14ac:dyDescent="0.3">
      <c r="A288" s="233"/>
      <c r="B288" s="233"/>
      <c r="C288" s="233"/>
      <c r="D288" s="232"/>
      <c r="E288" s="232"/>
      <c r="F288" s="232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AJ288" s="232"/>
      <c r="AK288" s="232"/>
      <c r="AL288" s="232"/>
    </row>
    <row r="289" spans="1:38" x14ac:dyDescent="0.3">
      <c r="A289" s="233"/>
      <c r="B289" s="233"/>
      <c r="C289" s="233"/>
      <c r="D289" s="232"/>
      <c r="E289" s="232"/>
      <c r="F289" s="232"/>
      <c r="G289" s="232"/>
      <c r="H289" s="232"/>
      <c r="I289" s="232"/>
      <c r="J289" s="232"/>
      <c r="K289" s="232"/>
      <c r="L289" s="232"/>
      <c r="M289" s="232"/>
      <c r="N289" s="232"/>
      <c r="O289" s="232"/>
      <c r="P289" s="232"/>
      <c r="Q289" s="232"/>
      <c r="R289" s="232"/>
      <c r="S289" s="232"/>
      <c r="T289" s="232"/>
      <c r="U289" s="232"/>
      <c r="AJ289" s="232"/>
      <c r="AK289" s="232"/>
      <c r="AL289" s="232"/>
    </row>
    <row r="290" spans="1:38" x14ac:dyDescent="0.3">
      <c r="A290" s="233"/>
      <c r="B290" s="233"/>
      <c r="C290" s="233"/>
      <c r="D290" s="232"/>
      <c r="E290" s="232"/>
      <c r="F290" s="232"/>
      <c r="G290" s="232"/>
      <c r="H290" s="232"/>
      <c r="I290" s="232"/>
      <c r="J290" s="232"/>
      <c r="K290" s="232"/>
      <c r="L290" s="232"/>
      <c r="M290" s="232"/>
      <c r="N290" s="232"/>
      <c r="O290" s="232"/>
      <c r="P290" s="232"/>
      <c r="Q290" s="232"/>
      <c r="R290" s="232"/>
      <c r="S290" s="232"/>
      <c r="T290" s="232"/>
      <c r="U290" s="232"/>
      <c r="AJ290" s="232"/>
      <c r="AK290" s="232"/>
      <c r="AL290" s="232"/>
    </row>
    <row r="291" spans="1:38" x14ac:dyDescent="0.3">
      <c r="A291" s="233"/>
      <c r="B291" s="233"/>
      <c r="C291" s="233"/>
      <c r="D291" s="232"/>
      <c r="E291" s="232"/>
      <c r="F291" s="232"/>
      <c r="G291" s="232"/>
      <c r="H291" s="232"/>
      <c r="I291" s="232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AJ291" s="232"/>
      <c r="AK291" s="232"/>
      <c r="AL291" s="232"/>
    </row>
    <row r="292" spans="1:38" x14ac:dyDescent="0.3">
      <c r="A292" s="233"/>
      <c r="B292" s="233"/>
      <c r="C292" s="233"/>
      <c r="D292" s="232"/>
      <c r="E292" s="232"/>
      <c r="F292" s="232"/>
      <c r="G292" s="232"/>
      <c r="H292" s="232"/>
      <c r="I292" s="232"/>
      <c r="J292" s="232"/>
      <c r="K292" s="232"/>
      <c r="L292" s="232"/>
      <c r="M292" s="232"/>
      <c r="N292" s="232"/>
      <c r="O292" s="232"/>
      <c r="P292" s="232"/>
      <c r="Q292" s="232"/>
      <c r="R292" s="232"/>
      <c r="S292" s="232"/>
      <c r="T292" s="232"/>
      <c r="U292" s="232"/>
      <c r="AJ292" s="232"/>
      <c r="AK292" s="232"/>
      <c r="AL292" s="232"/>
    </row>
    <row r="293" spans="1:38" x14ac:dyDescent="0.3">
      <c r="A293" s="233"/>
      <c r="B293" s="233"/>
      <c r="C293" s="233"/>
      <c r="D293" s="232"/>
      <c r="E293" s="232"/>
      <c r="F293" s="232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AJ293" s="232"/>
      <c r="AK293" s="232"/>
      <c r="AL293" s="232"/>
    </row>
    <row r="294" spans="1:38" x14ac:dyDescent="0.3">
      <c r="A294" s="233"/>
      <c r="B294" s="233"/>
      <c r="C294" s="233"/>
      <c r="D294" s="232"/>
      <c r="E294" s="232"/>
      <c r="F294" s="232"/>
      <c r="G294" s="232"/>
      <c r="H294" s="232"/>
      <c r="I294" s="232"/>
      <c r="J294" s="232"/>
      <c r="K294" s="232"/>
      <c r="L294" s="232"/>
      <c r="M294" s="232"/>
      <c r="N294" s="232"/>
      <c r="O294" s="232"/>
      <c r="P294" s="232"/>
      <c r="Q294" s="232"/>
      <c r="R294" s="232"/>
      <c r="S294" s="232"/>
      <c r="T294" s="232"/>
      <c r="U294" s="232"/>
      <c r="AJ294" s="232"/>
      <c r="AK294" s="232"/>
      <c r="AL294" s="232"/>
    </row>
    <row r="295" spans="1:38" x14ac:dyDescent="0.3">
      <c r="A295" s="233"/>
      <c r="B295" s="233"/>
      <c r="C295" s="233"/>
      <c r="D295" s="232"/>
      <c r="E295" s="232"/>
      <c r="F295" s="232"/>
      <c r="G295" s="232"/>
      <c r="H295" s="232"/>
      <c r="I295" s="232"/>
      <c r="J295" s="232"/>
      <c r="K295" s="232"/>
      <c r="L295" s="232"/>
      <c r="M295" s="232"/>
      <c r="N295" s="232"/>
      <c r="O295" s="232"/>
      <c r="P295" s="232"/>
      <c r="Q295" s="232"/>
      <c r="R295" s="232"/>
      <c r="S295" s="232"/>
      <c r="T295" s="232"/>
      <c r="U295" s="232"/>
      <c r="AJ295" s="232"/>
      <c r="AK295" s="232"/>
      <c r="AL295" s="232"/>
    </row>
    <row r="296" spans="1:38" x14ac:dyDescent="0.3">
      <c r="A296" s="233"/>
      <c r="B296" s="233"/>
      <c r="C296" s="233"/>
      <c r="D296" s="232"/>
      <c r="E296" s="232"/>
      <c r="F296" s="232"/>
      <c r="G296" s="232"/>
      <c r="H296" s="232"/>
      <c r="I296" s="232"/>
      <c r="J296" s="232"/>
      <c r="K296" s="232"/>
      <c r="L296" s="232"/>
      <c r="M296" s="232"/>
      <c r="N296" s="232"/>
      <c r="O296" s="232"/>
      <c r="P296" s="232"/>
      <c r="Q296" s="232"/>
      <c r="R296" s="232"/>
      <c r="S296" s="232"/>
      <c r="T296" s="232"/>
      <c r="U296" s="232"/>
      <c r="AJ296" s="232"/>
      <c r="AK296" s="232"/>
      <c r="AL296" s="232"/>
    </row>
    <row r="297" spans="1:38" x14ac:dyDescent="0.3">
      <c r="A297" s="233"/>
      <c r="B297" s="233"/>
      <c r="C297" s="233"/>
      <c r="D297" s="232"/>
      <c r="E297" s="232"/>
      <c r="F297" s="232"/>
      <c r="G297" s="232"/>
      <c r="H297" s="232"/>
      <c r="I297" s="232"/>
      <c r="J297" s="232"/>
      <c r="K297" s="232"/>
      <c r="L297" s="232"/>
      <c r="M297" s="232"/>
      <c r="N297" s="232"/>
      <c r="O297" s="232"/>
      <c r="P297" s="232"/>
      <c r="Q297" s="232"/>
      <c r="R297" s="232"/>
      <c r="S297" s="232"/>
      <c r="T297" s="232"/>
      <c r="U297" s="232"/>
      <c r="AJ297" s="232"/>
      <c r="AK297" s="232"/>
      <c r="AL297" s="232"/>
    </row>
    <row r="298" spans="1:38" x14ac:dyDescent="0.3">
      <c r="A298" s="233"/>
      <c r="B298" s="233"/>
      <c r="C298" s="233"/>
      <c r="D298" s="232"/>
      <c r="E298" s="232"/>
      <c r="F298" s="232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AJ298" s="232"/>
      <c r="AK298" s="232"/>
      <c r="AL298" s="232"/>
    </row>
    <row r="299" spans="1:38" x14ac:dyDescent="0.3">
      <c r="A299" s="233"/>
      <c r="B299" s="233"/>
      <c r="C299" s="233"/>
      <c r="D299" s="232"/>
      <c r="E299" s="232"/>
      <c r="F299" s="232"/>
      <c r="G299" s="232"/>
      <c r="H299" s="232"/>
      <c r="I299" s="232"/>
      <c r="J299" s="232"/>
      <c r="K299" s="232"/>
      <c r="L299" s="232"/>
      <c r="M299" s="232"/>
      <c r="N299" s="232"/>
      <c r="O299" s="232"/>
      <c r="P299" s="232"/>
      <c r="Q299" s="232"/>
      <c r="R299" s="232"/>
      <c r="S299" s="232"/>
      <c r="T299" s="232"/>
      <c r="U299" s="232"/>
      <c r="AJ299" s="232"/>
      <c r="AK299" s="232"/>
      <c r="AL299" s="232"/>
    </row>
    <row r="300" spans="1:38" x14ac:dyDescent="0.3">
      <c r="A300" s="233"/>
      <c r="B300" s="233"/>
      <c r="C300" s="233"/>
      <c r="D300" s="232"/>
      <c r="E300" s="232"/>
      <c r="F300" s="232"/>
      <c r="G300" s="232"/>
      <c r="H300" s="232"/>
      <c r="I300" s="232"/>
      <c r="J300" s="232"/>
      <c r="K300" s="232"/>
      <c r="L300" s="232"/>
      <c r="M300" s="232"/>
      <c r="N300" s="232"/>
      <c r="O300" s="232"/>
      <c r="P300" s="232"/>
      <c r="Q300" s="232"/>
      <c r="R300" s="232"/>
      <c r="S300" s="232"/>
      <c r="T300" s="232"/>
      <c r="U300" s="232"/>
      <c r="AJ300" s="232"/>
      <c r="AK300" s="232"/>
      <c r="AL300" s="232"/>
    </row>
    <row r="301" spans="1:38" x14ac:dyDescent="0.3">
      <c r="A301" s="233"/>
      <c r="B301" s="233"/>
      <c r="C301" s="233"/>
      <c r="D301" s="232"/>
      <c r="E301" s="232"/>
      <c r="F301" s="232"/>
      <c r="G301" s="232"/>
      <c r="H301" s="232"/>
      <c r="I301" s="232"/>
      <c r="J301" s="232"/>
      <c r="K301" s="232"/>
      <c r="L301" s="232"/>
      <c r="M301" s="232"/>
      <c r="N301" s="232"/>
      <c r="O301" s="232"/>
      <c r="P301" s="232"/>
      <c r="Q301" s="232"/>
      <c r="R301" s="232"/>
      <c r="S301" s="232"/>
      <c r="T301" s="232"/>
      <c r="U301" s="232"/>
      <c r="AJ301" s="232"/>
      <c r="AK301" s="232"/>
      <c r="AL301" s="232"/>
    </row>
    <row r="302" spans="1:38" x14ac:dyDescent="0.3">
      <c r="A302" s="233"/>
      <c r="B302" s="233"/>
      <c r="C302" s="233"/>
      <c r="D302" s="232"/>
      <c r="E302" s="232"/>
      <c r="F302" s="232"/>
      <c r="G302" s="232"/>
      <c r="H302" s="232"/>
      <c r="I302" s="232"/>
      <c r="J302" s="232"/>
      <c r="K302" s="232"/>
      <c r="L302" s="232"/>
      <c r="M302" s="232"/>
      <c r="N302" s="232"/>
      <c r="O302" s="232"/>
      <c r="P302" s="232"/>
      <c r="Q302" s="232"/>
      <c r="R302" s="232"/>
      <c r="S302" s="232"/>
      <c r="T302" s="232"/>
      <c r="U302" s="232"/>
      <c r="AJ302" s="232"/>
      <c r="AK302" s="232"/>
      <c r="AL302" s="232"/>
    </row>
    <row r="303" spans="1:38" x14ac:dyDescent="0.3">
      <c r="A303" s="233"/>
      <c r="B303" s="233"/>
      <c r="C303" s="233"/>
      <c r="D303" s="232"/>
      <c r="E303" s="232"/>
      <c r="F303" s="232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AJ303" s="232"/>
      <c r="AK303" s="232"/>
      <c r="AL303" s="232"/>
    </row>
    <row r="304" spans="1:38" x14ac:dyDescent="0.3">
      <c r="A304" s="233"/>
      <c r="B304" s="233"/>
      <c r="C304" s="233"/>
      <c r="D304" s="232"/>
      <c r="E304" s="232"/>
      <c r="F304" s="232"/>
      <c r="G304" s="232"/>
      <c r="H304" s="232"/>
      <c r="I304" s="232"/>
      <c r="J304" s="232"/>
      <c r="K304" s="232"/>
      <c r="L304" s="232"/>
      <c r="M304" s="232"/>
      <c r="N304" s="232"/>
      <c r="O304" s="232"/>
      <c r="P304" s="232"/>
      <c r="Q304" s="232"/>
      <c r="R304" s="232"/>
      <c r="S304" s="232"/>
      <c r="T304" s="232"/>
      <c r="U304" s="232"/>
      <c r="AJ304" s="232"/>
      <c r="AK304" s="232"/>
      <c r="AL304" s="232"/>
    </row>
    <row r="305" spans="1:38" x14ac:dyDescent="0.3">
      <c r="A305" s="233"/>
      <c r="B305" s="233"/>
      <c r="C305" s="233"/>
      <c r="D305" s="232"/>
      <c r="E305" s="232"/>
      <c r="F305" s="232"/>
      <c r="G305" s="232"/>
      <c r="H305" s="232"/>
      <c r="I305" s="232"/>
      <c r="J305" s="232"/>
      <c r="K305" s="232"/>
      <c r="L305" s="232"/>
      <c r="M305" s="232"/>
      <c r="N305" s="232"/>
      <c r="O305" s="232"/>
      <c r="P305" s="232"/>
      <c r="Q305" s="232"/>
      <c r="R305" s="232"/>
      <c r="S305" s="232"/>
      <c r="T305" s="232"/>
      <c r="U305" s="232"/>
      <c r="AJ305" s="232"/>
      <c r="AK305" s="232"/>
      <c r="AL305" s="232"/>
    </row>
    <row r="306" spans="1:38" x14ac:dyDescent="0.3">
      <c r="A306" s="233"/>
      <c r="B306" s="233"/>
      <c r="C306" s="233"/>
      <c r="D306" s="232"/>
      <c r="E306" s="232"/>
      <c r="F306" s="232"/>
      <c r="G306" s="232"/>
      <c r="H306" s="232"/>
      <c r="I306" s="232"/>
      <c r="J306" s="232"/>
      <c r="K306" s="232"/>
      <c r="L306" s="232"/>
      <c r="M306" s="232"/>
      <c r="N306" s="232"/>
      <c r="O306" s="232"/>
      <c r="P306" s="232"/>
      <c r="Q306" s="232"/>
      <c r="R306" s="232"/>
      <c r="S306" s="232"/>
      <c r="T306" s="232"/>
      <c r="U306" s="232"/>
      <c r="AJ306" s="232"/>
      <c r="AK306" s="232"/>
      <c r="AL306" s="232"/>
    </row>
    <row r="307" spans="1:38" x14ac:dyDescent="0.3">
      <c r="A307" s="233"/>
      <c r="B307" s="233"/>
      <c r="C307" s="233"/>
      <c r="D307" s="232"/>
      <c r="E307" s="232"/>
      <c r="F307" s="232"/>
      <c r="G307" s="232"/>
      <c r="H307" s="232"/>
      <c r="I307" s="232"/>
      <c r="J307" s="232"/>
      <c r="K307" s="232"/>
      <c r="L307" s="232"/>
      <c r="M307" s="232"/>
      <c r="N307" s="232"/>
      <c r="O307" s="232"/>
      <c r="P307" s="232"/>
      <c r="Q307" s="232"/>
      <c r="R307" s="232"/>
      <c r="S307" s="232"/>
      <c r="T307" s="232"/>
      <c r="U307" s="232"/>
      <c r="AJ307" s="232"/>
      <c r="AK307" s="232"/>
      <c r="AL307" s="232"/>
    </row>
    <row r="308" spans="1:38" x14ac:dyDescent="0.3">
      <c r="A308" s="233"/>
      <c r="B308" s="233"/>
      <c r="C308" s="233"/>
      <c r="D308" s="232"/>
      <c r="E308" s="232"/>
      <c r="F308" s="232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AJ308" s="232"/>
      <c r="AK308" s="232"/>
      <c r="AL308" s="232"/>
    </row>
    <row r="309" spans="1:38" x14ac:dyDescent="0.3">
      <c r="A309" s="233"/>
      <c r="B309" s="233"/>
      <c r="C309" s="233"/>
      <c r="D309" s="232"/>
      <c r="E309" s="232"/>
      <c r="F309" s="232"/>
      <c r="G309" s="232"/>
      <c r="H309" s="232"/>
      <c r="I309" s="232"/>
      <c r="J309" s="232"/>
      <c r="K309" s="232"/>
      <c r="L309" s="232"/>
      <c r="M309" s="232"/>
      <c r="N309" s="232"/>
      <c r="O309" s="232"/>
      <c r="P309" s="232"/>
      <c r="Q309" s="232"/>
      <c r="R309" s="232"/>
      <c r="S309" s="232"/>
      <c r="T309" s="232"/>
      <c r="U309" s="232"/>
      <c r="AJ309" s="232"/>
      <c r="AK309" s="232"/>
      <c r="AL309" s="232"/>
    </row>
    <row r="310" spans="1:38" x14ac:dyDescent="0.3">
      <c r="A310" s="233"/>
      <c r="B310" s="233"/>
      <c r="C310" s="233"/>
      <c r="D310" s="232"/>
      <c r="E310" s="232"/>
      <c r="F310" s="232"/>
      <c r="G310" s="232"/>
      <c r="H310" s="232"/>
      <c r="I310" s="232"/>
      <c r="J310" s="232"/>
      <c r="K310" s="232"/>
      <c r="L310" s="232"/>
      <c r="M310" s="232"/>
      <c r="N310" s="232"/>
      <c r="O310" s="232"/>
      <c r="P310" s="232"/>
      <c r="Q310" s="232"/>
      <c r="R310" s="232"/>
      <c r="S310" s="232"/>
      <c r="T310" s="232"/>
      <c r="U310" s="232"/>
      <c r="AJ310" s="232"/>
      <c r="AK310" s="232"/>
      <c r="AL310" s="232"/>
    </row>
    <row r="311" spans="1:38" x14ac:dyDescent="0.3">
      <c r="A311" s="233"/>
      <c r="B311" s="233"/>
      <c r="C311" s="233"/>
      <c r="D311" s="232"/>
      <c r="E311" s="232"/>
      <c r="F311" s="232"/>
      <c r="G311" s="232"/>
      <c r="H311" s="232"/>
      <c r="I311" s="232"/>
      <c r="J311" s="232"/>
      <c r="K311" s="232"/>
      <c r="L311" s="232"/>
      <c r="M311" s="232"/>
      <c r="N311" s="232"/>
      <c r="O311" s="232"/>
      <c r="P311" s="232"/>
      <c r="Q311" s="232"/>
      <c r="R311" s="232"/>
      <c r="S311" s="232"/>
      <c r="T311" s="232"/>
      <c r="U311" s="232"/>
      <c r="AJ311" s="232"/>
      <c r="AK311" s="232"/>
      <c r="AL311" s="232"/>
    </row>
    <row r="312" spans="1:38" x14ac:dyDescent="0.3">
      <c r="A312" s="233"/>
      <c r="B312" s="233"/>
      <c r="C312" s="233"/>
      <c r="D312" s="232"/>
      <c r="E312" s="232"/>
      <c r="F312" s="232"/>
      <c r="G312" s="232"/>
      <c r="H312" s="232"/>
      <c r="I312" s="232"/>
      <c r="J312" s="232"/>
      <c r="K312" s="232"/>
      <c r="L312" s="232"/>
      <c r="M312" s="232"/>
      <c r="N312" s="232"/>
      <c r="O312" s="232"/>
      <c r="P312" s="232"/>
      <c r="Q312" s="232"/>
      <c r="R312" s="232"/>
      <c r="S312" s="232"/>
      <c r="T312" s="232"/>
      <c r="U312" s="232"/>
      <c r="AJ312" s="232"/>
      <c r="AK312" s="232"/>
      <c r="AL312" s="232"/>
    </row>
    <row r="313" spans="1:38" x14ac:dyDescent="0.3">
      <c r="A313" s="233"/>
      <c r="B313" s="233"/>
      <c r="C313" s="233"/>
      <c r="D313" s="232"/>
      <c r="E313" s="232"/>
      <c r="AJ313" s="232"/>
      <c r="AK313" s="232"/>
      <c r="AL313" s="232"/>
    </row>
    <row r="314" spans="1:38" x14ac:dyDescent="0.3">
      <c r="A314" s="233"/>
      <c r="B314" s="233"/>
      <c r="C314" s="233"/>
      <c r="D314" s="232"/>
      <c r="E314" s="232"/>
      <c r="AJ314" s="232"/>
      <c r="AK314" s="232"/>
      <c r="AL314" s="232"/>
    </row>
  </sheetData>
  <sheetProtection algorithmName="SHA-512" hashValue="A0RUL28OBGjdLkqY+sV7Vf2knIs5pxaDwY+lhsvphR6FbfSBBjCF8m8aPU6DmJ7mgd5iM4gDtcehPgBNipjiAA==" saltValue="0oZODxMQ+G3INcLPak9Tdg==" spinCount="100000" sheet="1" selectLockedCells="1"/>
  <mergeCells count="23">
    <mergeCell ref="AI10:AI13"/>
    <mergeCell ref="P11:V11"/>
    <mergeCell ref="P12:Q12"/>
    <mergeCell ref="R12:R13"/>
    <mergeCell ref="S12:S13"/>
    <mergeCell ref="T12:T13"/>
    <mergeCell ref="U12:U13"/>
    <mergeCell ref="V12:V13"/>
    <mergeCell ref="P10:V10"/>
    <mergeCell ref="P106:Q106"/>
    <mergeCell ref="P6:AH6"/>
    <mergeCell ref="A2:AH4"/>
    <mergeCell ref="A5:AH5"/>
    <mergeCell ref="AH10:AH13"/>
    <mergeCell ref="A8:B8"/>
    <mergeCell ref="F7:AH8"/>
    <mergeCell ref="F10:J10"/>
    <mergeCell ref="A10:A13"/>
    <mergeCell ref="B10:B13"/>
    <mergeCell ref="C10:C13"/>
    <mergeCell ref="D10:D13"/>
    <mergeCell ref="E10:E13"/>
    <mergeCell ref="K10:O10"/>
  </mergeCells>
  <conditionalFormatting sqref="AH15:AH102">
    <cfRule type="cellIs" dxfId="42" priority="9" operator="equal">
      <formula>0</formula>
    </cfRule>
    <cfRule type="cellIs" dxfId="41" priority="10" operator="equal">
      <formula>0</formula>
    </cfRule>
  </conditionalFormatting>
  <conditionalFormatting sqref="AH15:AH102">
    <cfRule type="cellIs" dxfId="40" priority="8" operator="equal">
      <formula>0</formula>
    </cfRule>
  </conditionalFormatting>
  <conditionalFormatting sqref="A15:AH102">
    <cfRule type="expression" dxfId="39" priority="5">
      <formula>$A15="falta"</formula>
    </cfRule>
  </conditionalFormatting>
  <conditionalFormatting sqref="Z9">
    <cfRule type="cellIs" dxfId="38" priority="4" operator="equal">
      <formula>0</formula>
    </cfRule>
  </conditionalFormatting>
  <conditionalFormatting sqref="F15:J102">
    <cfRule type="cellIs" dxfId="37" priority="3" operator="notBetween">
      <formula>$P15+1.5</formula>
      <formula>$P15-1.5</formula>
    </cfRule>
  </conditionalFormatting>
  <conditionalFormatting sqref="K15:O102">
    <cfRule type="cellIs" dxfId="36" priority="1" operator="notBetween">
      <formula>$Q15+1.5</formula>
      <formula>$Q15-1.5</formula>
    </cfRule>
  </conditionalFormatting>
  <dataValidations count="1">
    <dataValidation type="decimal" allowBlank="1" showInputMessage="1" showErrorMessage="1" error="só é possivel colocar virgula e valores de 0 a 10 pts" sqref="F15:V102" xr:uid="{00000000-0002-0000-0F00-000001000000}">
      <formula1>0</formula1>
      <formula2>10</formula2>
    </dataValidation>
  </dataValidations>
  <printOptions horizontalCentered="1" verticalCentered="1"/>
  <pageMargins left="0" right="0" top="0" bottom="0" header="0.31496062992125984" footer="0.31496062992125984"/>
  <pageSetup paperSize="9" scale="37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17"/>
  <dimension ref="A1:XFD113"/>
  <sheetViews>
    <sheetView showGridLines="0" view="pageBreakPreview" zoomScale="85" zoomScaleNormal="100" zoomScaleSheetLayoutView="85" workbookViewId="0">
      <pane ySplit="14" topLeftCell="A15" activePane="bottomLeft" state="frozen"/>
      <selection pane="bottomLeft" activeCell="F11" sqref="F11:G12"/>
    </sheetView>
  </sheetViews>
  <sheetFormatPr defaultColWidth="9.109375" defaultRowHeight="13.8" x14ac:dyDescent="0.3"/>
  <cols>
    <col min="1" max="1" width="4.44140625" style="232" customWidth="1"/>
    <col min="2" max="2" width="19.5546875" style="234" customWidth="1"/>
    <col min="3" max="3" width="26.5546875" style="234" customWidth="1"/>
    <col min="4" max="4" width="7.44140625" style="233" customWidth="1"/>
    <col min="5" max="5" width="7.6640625" style="233" customWidth="1"/>
    <col min="6" max="15" width="7.109375" style="233" customWidth="1"/>
    <col min="16" max="16" width="4.44140625" style="233" customWidth="1"/>
    <col min="17" max="17" width="6.88671875" style="233" customWidth="1"/>
    <col min="18" max="18" width="8.44140625" style="233" customWidth="1"/>
    <col min="19" max="19" width="8.109375" style="233" bestFit="1" customWidth="1"/>
    <col min="20" max="20" width="6.33203125" style="249" hidden="1" customWidth="1"/>
    <col min="21" max="21" width="7" style="249" hidden="1" customWidth="1"/>
    <col min="22" max="22" width="3.6640625" style="249" hidden="1" customWidth="1"/>
    <col min="23" max="23" width="10" style="233" hidden="1" customWidth="1"/>
    <col min="24" max="24" width="10" style="262" hidden="1" customWidth="1"/>
    <col min="25" max="25" width="9.44140625" style="233" bestFit="1" customWidth="1"/>
    <col min="26" max="26" width="4" style="233" hidden="1" customWidth="1"/>
    <col min="27" max="27" width="5.33203125" style="233" customWidth="1"/>
    <col min="28" max="28" width="6.6640625" style="233" customWidth="1"/>
    <col min="29" max="29" width="6.6640625" style="233" hidden="1" customWidth="1"/>
    <col min="30" max="30" width="6.6640625" style="233" customWidth="1"/>
    <col min="31" max="31" width="6.109375" style="233" bestFit="1" customWidth="1"/>
    <col min="32" max="16384" width="9.109375" style="233"/>
  </cols>
  <sheetData>
    <row r="1" spans="1:16384" ht="38.4" customHeight="1" x14ac:dyDescent="0.3">
      <c r="A1" s="465" t="s">
        <v>216</v>
      </c>
      <c r="B1" s="232"/>
      <c r="C1" s="233"/>
      <c r="D1" s="234"/>
      <c r="E1" s="234"/>
      <c r="G1" s="234"/>
      <c r="H1" s="231"/>
      <c r="T1" s="233"/>
      <c r="U1" s="233"/>
      <c r="V1" s="233"/>
      <c r="X1" s="233"/>
    </row>
    <row r="2" spans="1:16384" s="308" customFormat="1" ht="15" customHeight="1" x14ac:dyDescent="0.3">
      <c r="A2" s="594" t="s">
        <v>214</v>
      </c>
      <c r="B2" s="594"/>
      <c r="C2" s="594"/>
      <c r="D2" s="594"/>
      <c r="E2" s="594"/>
      <c r="F2" s="594"/>
      <c r="G2" s="594"/>
      <c r="H2" s="594"/>
      <c r="I2" s="594"/>
      <c r="J2" s="594"/>
      <c r="K2" s="594"/>
      <c r="L2" s="594"/>
      <c r="M2" s="594"/>
      <c r="N2" s="594"/>
      <c r="O2" s="594"/>
      <c r="P2" s="594"/>
      <c r="Q2" s="594"/>
      <c r="R2" s="594"/>
      <c r="S2" s="594"/>
      <c r="T2" s="594"/>
      <c r="U2" s="594"/>
      <c r="V2" s="594"/>
      <c r="W2" s="594"/>
      <c r="X2" s="594"/>
      <c r="Y2" s="594"/>
      <c r="Z2" s="594"/>
      <c r="AA2" s="594"/>
      <c r="AB2" s="594"/>
      <c r="AC2" s="594"/>
      <c r="AD2" s="594"/>
      <c r="AE2" s="594"/>
      <c r="AF2" s="594"/>
      <c r="AG2" s="594"/>
      <c r="AH2" s="594"/>
      <c r="AI2" s="594"/>
      <c r="AJ2" s="594"/>
      <c r="AK2" s="594"/>
      <c r="AL2" s="594"/>
      <c r="AM2" s="594"/>
      <c r="AN2" s="594"/>
      <c r="AO2" s="594"/>
      <c r="AP2" s="594"/>
      <c r="AQ2" s="594"/>
      <c r="AR2" s="594"/>
      <c r="AS2" s="594"/>
      <c r="AT2" s="594"/>
      <c r="AU2" s="594"/>
      <c r="AV2" s="594"/>
      <c r="AW2" s="594"/>
      <c r="AX2" s="594"/>
      <c r="AY2" s="594"/>
      <c r="AZ2" s="594"/>
      <c r="BA2" s="594"/>
      <c r="BB2" s="594"/>
      <c r="BC2" s="594"/>
      <c r="BD2" s="594"/>
      <c r="BE2" s="594"/>
      <c r="BF2" s="594"/>
      <c r="BG2" s="594"/>
      <c r="BH2" s="594"/>
      <c r="BI2" s="594"/>
      <c r="BJ2" s="594"/>
      <c r="BK2" s="594"/>
      <c r="BL2" s="594"/>
      <c r="BM2" s="594"/>
      <c r="BN2" s="594"/>
      <c r="BO2" s="594"/>
      <c r="BP2" s="594"/>
      <c r="BQ2" s="594"/>
      <c r="BR2" s="594"/>
      <c r="BS2" s="594"/>
      <c r="BT2" s="594"/>
      <c r="BU2" s="594"/>
      <c r="BV2" s="594"/>
      <c r="BW2" s="594"/>
      <c r="BX2" s="594"/>
      <c r="BY2" s="594"/>
      <c r="BZ2" s="594"/>
      <c r="CA2" s="594"/>
      <c r="CB2" s="594"/>
      <c r="CC2" s="594"/>
      <c r="CD2" s="594"/>
      <c r="CE2" s="594"/>
      <c r="CF2" s="594"/>
      <c r="CG2" s="594"/>
      <c r="CH2" s="594"/>
      <c r="CI2" s="594"/>
      <c r="CJ2" s="594"/>
      <c r="CK2" s="594"/>
      <c r="CL2" s="594"/>
      <c r="CM2" s="594"/>
      <c r="CN2" s="594"/>
      <c r="CO2" s="594"/>
      <c r="CP2" s="594"/>
      <c r="CQ2" s="594"/>
      <c r="CR2" s="594"/>
      <c r="CS2" s="594"/>
      <c r="CT2" s="594"/>
      <c r="CU2" s="594"/>
      <c r="CV2" s="594"/>
      <c r="CW2" s="594"/>
      <c r="CX2" s="594"/>
      <c r="CY2" s="594"/>
      <c r="CZ2" s="594"/>
      <c r="DA2" s="594"/>
      <c r="DB2" s="594"/>
      <c r="DC2" s="594"/>
      <c r="DD2" s="594"/>
      <c r="DE2" s="594"/>
      <c r="DF2" s="594"/>
      <c r="DG2" s="594"/>
      <c r="DH2" s="594"/>
      <c r="DI2" s="594"/>
      <c r="DJ2" s="594"/>
      <c r="DK2" s="594"/>
      <c r="DL2" s="594"/>
      <c r="DM2" s="594"/>
      <c r="DN2" s="594"/>
      <c r="DO2" s="594"/>
      <c r="DP2" s="594"/>
      <c r="DQ2" s="594"/>
      <c r="DR2" s="594"/>
      <c r="DS2" s="594"/>
      <c r="DT2" s="594"/>
      <c r="DU2" s="594"/>
      <c r="DV2" s="594"/>
      <c r="DW2" s="594"/>
      <c r="DX2" s="594"/>
      <c r="DY2" s="594"/>
      <c r="DZ2" s="594"/>
      <c r="EA2" s="594"/>
      <c r="EB2" s="594"/>
      <c r="EC2" s="594"/>
      <c r="ED2" s="594"/>
      <c r="EE2" s="594"/>
      <c r="EF2" s="594"/>
      <c r="EG2" s="594"/>
      <c r="EH2" s="594"/>
      <c r="EI2" s="594"/>
      <c r="EJ2" s="594"/>
      <c r="EK2" s="594"/>
      <c r="EL2" s="594"/>
      <c r="EM2" s="594"/>
      <c r="EN2" s="594"/>
      <c r="EO2" s="594"/>
      <c r="EP2" s="594"/>
      <c r="EQ2" s="594"/>
      <c r="ER2" s="594"/>
      <c r="ES2" s="594"/>
      <c r="ET2" s="594"/>
      <c r="EU2" s="594"/>
      <c r="EV2" s="594"/>
      <c r="EW2" s="594"/>
      <c r="EX2" s="594"/>
      <c r="EY2" s="594"/>
      <c r="EZ2" s="594"/>
      <c r="FA2" s="594"/>
      <c r="FB2" s="594"/>
      <c r="FC2" s="594"/>
      <c r="FD2" s="594"/>
      <c r="FE2" s="594"/>
      <c r="FF2" s="594"/>
      <c r="FG2" s="594"/>
      <c r="FH2" s="594"/>
      <c r="FI2" s="594"/>
      <c r="FJ2" s="594"/>
      <c r="FK2" s="594"/>
      <c r="FL2" s="594"/>
      <c r="FM2" s="594"/>
      <c r="FN2" s="594"/>
      <c r="FO2" s="594"/>
      <c r="FP2" s="594"/>
      <c r="FQ2" s="594"/>
      <c r="FR2" s="594"/>
      <c r="FS2" s="594"/>
      <c r="FT2" s="594"/>
      <c r="FU2" s="594"/>
      <c r="FV2" s="594"/>
      <c r="FW2" s="594"/>
      <c r="FX2" s="594"/>
      <c r="FY2" s="594"/>
      <c r="FZ2" s="594"/>
      <c r="GA2" s="594"/>
      <c r="GB2" s="594"/>
      <c r="GC2" s="594"/>
      <c r="GD2" s="594"/>
      <c r="GE2" s="594"/>
      <c r="GF2" s="594"/>
      <c r="GG2" s="594"/>
      <c r="GH2" s="594"/>
      <c r="GI2" s="594"/>
      <c r="GJ2" s="594"/>
      <c r="GK2" s="594"/>
      <c r="GL2" s="594"/>
      <c r="GM2" s="594"/>
      <c r="GN2" s="594"/>
      <c r="GO2" s="594"/>
      <c r="GP2" s="594"/>
      <c r="GQ2" s="594"/>
      <c r="GR2" s="594"/>
      <c r="GS2" s="594"/>
      <c r="GT2" s="594"/>
      <c r="GU2" s="594"/>
      <c r="GV2" s="594"/>
      <c r="GW2" s="594"/>
      <c r="GX2" s="594"/>
      <c r="GY2" s="594"/>
      <c r="GZ2" s="594"/>
      <c r="HA2" s="594"/>
      <c r="HB2" s="594"/>
      <c r="HC2" s="594"/>
      <c r="HD2" s="594"/>
      <c r="HE2" s="594"/>
      <c r="HF2" s="594"/>
      <c r="HG2" s="594"/>
      <c r="HH2" s="594"/>
      <c r="HI2" s="594"/>
      <c r="HJ2" s="594"/>
      <c r="HK2" s="594"/>
      <c r="HL2" s="594"/>
      <c r="HM2" s="594"/>
      <c r="HN2" s="594"/>
      <c r="HO2" s="594"/>
      <c r="HP2" s="594"/>
      <c r="HQ2" s="594"/>
      <c r="HR2" s="594"/>
      <c r="HS2" s="594"/>
      <c r="HT2" s="594"/>
      <c r="HU2" s="594"/>
      <c r="HV2" s="594"/>
      <c r="HW2" s="594"/>
      <c r="HX2" s="594"/>
      <c r="HY2" s="594"/>
      <c r="HZ2" s="594"/>
      <c r="IA2" s="594"/>
      <c r="IB2" s="594"/>
      <c r="IC2" s="594"/>
      <c r="ID2" s="594"/>
      <c r="IE2" s="594"/>
      <c r="IF2" s="594"/>
      <c r="IG2" s="594"/>
      <c r="IH2" s="594"/>
      <c r="II2" s="594"/>
      <c r="IJ2" s="594"/>
      <c r="IK2" s="594"/>
      <c r="IL2" s="594"/>
      <c r="IM2" s="594"/>
      <c r="IN2" s="594"/>
      <c r="IO2" s="594"/>
      <c r="IP2" s="594"/>
      <c r="IQ2" s="594"/>
      <c r="IR2" s="594"/>
      <c r="IS2" s="594"/>
      <c r="IT2" s="594"/>
      <c r="IU2" s="594"/>
      <c r="IV2" s="594"/>
      <c r="IW2" s="594"/>
      <c r="IX2" s="594"/>
      <c r="IY2" s="594"/>
      <c r="IZ2" s="594"/>
      <c r="JA2" s="594"/>
      <c r="JB2" s="594"/>
      <c r="JC2" s="594"/>
      <c r="JD2" s="594"/>
      <c r="JE2" s="594"/>
      <c r="JF2" s="594"/>
      <c r="JG2" s="594"/>
      <c r="JH2" s="594"/>
      <c r="JI2" s="594"/>
      <c r="JJ2" s="594"/>
      <c r="JK2" s="594"/>
      <c r="JL2" s="594"/>
      <c r="JM2" s="594"/>
      <c r="JN2" s="594"/>
      <c r="JO2" s="594"/>
      <c r="JP2" s="594"/>
      <c r="JQ2" s="594"/>
      <c r="JR2" s="594"/>
      <c r="JS2" s="594"/>
      <c r="JT2" s="594"/>
      <c r="JU2" s="594"/>
      <c r="JV2" s="594"/>
      <c r="JW2" s="594"/>
      <c r="JX2" s="594"/>
      <c r="JY2" s="594"/>
      <c r="JZ2" s="594"/>
      <c r="KA2" s="594"/>
      <c r="KB2" s="594"/>
      <c r="KC2" s="594"/>
      <c r="KD2" s="594"/>
      <c r="KE2" s="594"/>
      <c r="KF2" s="594"/>
      <c r="KG2" s="594"/>
      <c r="KH2" s="594"/>
      <c r="KI2" s="594"/>
      <c r="KJ2" s="594"/>
      <c r="KK2" s="594"/>
      <c r="KL2" s="594"/>
      <c r="KM2" s="594"/>
      <c r="KN2" s="594"/>
      <c r="KO2" s="594"/>
      <c r="KP2" s="594"/>
      <c r="KQ2" s="594"/>
      <c r="KR2" s="594"/>
      <c r="KS2" s="594"/>
      <c r="KT2" s="594"/>
      <c r="KU2" s="594"/>
      <c r="KV2" s="594"/>
      <c r="KW2" s="594"/>
      <c r="KX2" s="594"/>
      <c r="KY2" s="594"/>
      <c r="KZ2" s="594"/>
      <c r="LA2" s="594"/>
      <c r="LB2" s="594"/>
      <c r="LC2" s="594"/>
      <c r="LD2" s="594"/>
      <c r="LE2" s="594"/>
      <c r="LF2" s="594"/>
      <c r="LG2" s="594"/>
      <c r="LH2" s="594"/>
      <c r="LI2" s="594"/>
      <c r="LJ2" s="594"/>
      <c r="LK2" s="594"/>
      <c r="LL2" s="594"/>
      <c r="LM2" s="594"/>
      <c r="LN2" s="594"/>
      <c r="LO2" s="594"/>
      <c r="LP2" s="594"/>
      <c r="LQ2" s="594"/>
      <c r="LR2" s="594"/>
      <c r="LS2" s="594"/>
      <c r="LT2" s="594"/>
      <c r="LU2" s="594"/>
      <c r="LV2" s="594"/>
      <c r="LW2" s="594"/>
      <c r="LX2" s="594"/>
      <c r="LY2" s="594"/>
      <c r="LZ2" s="594"/>
      <c r="MA2" s="594"/>
      <c r="MB2" s="594"/>
      <c r="MC2" s="594"/>
      <c r="MD2" s="594"/>
      <c r="ME2" s="594"/>
      <c r="MF2" s="594"/>
      <c r="MG2" s="594"/>
      <c r="MH2" s="594"/>
      <c r="MI2" s="594"/>
      <c r="MJ2" s="594"/>
      <c r="MK2" s="594"/>
      <c r="ML2" s="594"/>
      <c r="MM2" s="594"/>
      <c r="MN2" s="594"/>
      <c r="MO2" s="594"/>
      <c r="MP2" s="594"/>
      <c r="MQ2" s="594"/>
      <c r="MR2" s="594"/>
      <c r="MS2" s="594"/>
      <c r="MT2" s="594"/>
      <c r="MU2" s="594"/>
      <c r="MV2" s="594"/>
      <c r="MW2" s="594"/>
      <c r="MX2" s="594"/>
      <c r="MY2" s="594"/>
      <c r="MZ2" s="594"/>
      <c r="NA2" s="594"/>
      <c r="NB2" s="594"/>
      <c r="NC2" s="594"/>
      <c r="ND2" s="594"/>
      <c r="NE2" s="594"/>
      <c r="NF2" s="594"/>
      <c r="NG2" s="594"/>
      <c r="NH2" s="594"/>
      <c r="NI2" s="594"/>
      <c r="NJ2" s="594"/>
      <c r="NK2" s="594"/>
      <c r="NL2" s="594"/>
      <c r="NM2" s="594"/>
      <c r="NN2" s="594"/>
      <c r="NO2" s="594"/>
      <c r="NP2" s="594"/>
      <c r="NQ2" s="594"/>
      <c r="NR2" s="594"/>
      <c r="NS2" s="594"/>
      <c r="NT2" s="594"/>
      <c r="NU2" s="594"/>
      <c r="NV2" s="594"/>
      <c r="NW2" s="594"/>
      <c r="NX2" s="594"/>
      <c r="NY2" s="594"/>
      <c r="NZ2" s="594"/>
      <c r="OA2" s="594"/>
      <c r="OB2" s="594"/>
      <c r="OC2" s="594"/>
      <c r="OD2" s="594"/>
      <c r="OE2" s="594"/>
      <c r="OF2" s="594"/>
      <c r="OG2" s="594"/>
      <c r="OH2" s="594"/>
      <c r="OI2" s="594"/>
      <c r="OJ2" s="594"/>
      <c r="OK2" s="594"/>
      <c r="OL2" s="594"/>
      <c r="OM2" s="594"/>
      <c r="ON2" s="594"/>
      <c r="OO2" s="594"/>
      <c r="OP2" s="594"/>
      <c r="OQ2" s="594"/>
      <c r="OR2" s="594"/>
      <c r="OS2" s="594"/>
      <c r="OT2" s="594"/>
      <c r="OU2" s="594"/>
      <c r="OV2" s="594"/>
      <c r="OW2" s="594"/>
      <c r="OX2" s="594"/>
      <c r="OY2" s="594"/>
      <c r="OZ2" s="594"/>
      <c r="PA2" s="594"/>
      <c r="PB2" s="594"/>
      <c r="PC2" s="594"/>
      <c r="PD2" s="594"/>
      <c r="PE2" s="594"/>
      <c r="PF2" s="594"/>
      <c r="PG2" s="594"/>
      <c r="PH2" s="594"/>
      <c r="PI2" s="594"/>
      <c r="PJ2" s="594"/>
      <c r="PK2" s="594"/>
      <c r="PL2" s="594"/>
      <c r="PM2" s="594"/>
      <c r="PN2" s="594"/>
      <c r="PO2" s="594"/>
      <c r="PP2" s="594"/>
      <c r="PQ2" s="594"/>
      <c r="PR2" s="594"/>
      <c r="PS2" s="594"/>
      <c r="PT2" s="594"/>
      <c r="PU2" s="594"/>
      <c r="PV2" s="594"/>
      <c r="PW2" s="594"/>
      <c r="PX2" s="594"/>
      <c r="PY2" s="594"/>
      <c r="PZ2" s="594"/>
      <c r="QA2" s="594"/>
      <c r="QB2" s="594"/>
      <c r="QC2" s="594"/>
      <c r="QD2" s="594"/>
      <c r="QE2" s="594"/>
      <c r="QF2" s="594"/>
      <c r="QG2" s="594"/>
      <c r="QH2" s="594"/>
      <c r="QI2" s="594"/>
      <c r="QJ2" s="594"/>
      <c r="QK2" s="594"/>
      <c r="QL2" s="594"/>
      <c r="QM2" s="594"/>
      <c r="QN2" s="594"/>
      <c r="QO2" s="594"/>
      <c r="QP2" s="594"/>
      <c r="QQ2" s="594"/>
      <c r="QR2" s="594"/>
      <c r="QS2" s="594"/>
      <c r="QT2" s="594"/>
      <c r="QU2" s="594"/>
      <c r="QV2" s="594"/>
      <c r="QW2" s="594"/>
      <c r="QX2" s="594"/>
      <c r="QY2" s="594"/>
      <c r="QZ2" s="594"/>
      <c r="RA2" s="594"/>
      <c r="RB2" s="594"/>
      <c r="RC2" s="594"/>
      <c r="RD2" s="594"/>
      <c r="RE2" s="594"/>
      <c r="RF2" s="594"/>
      <c r="RG2" s="594"/>
      <c r="RH2" s="594"/>
      <c r="RI2" s="594"/>
      <c r="RJ2" s="594"/>
      <c r="RK2" s="594"/>
      <c r="RL2" s="594"/>
      <c r="RM2" s="594"/>
      <c r="RN2" s="594"/>
      <c r="RO2" s="594"/>
      <c r="RP2" s="594"/>
      <c r="RQ2" s="594"/>
      <c r="RR2" s="594"/>
      <c r="RS2" s="594"/>
      <c r="RT2" s="594"/>
      <c r="RU2" s="594"/>
      <c r="RV2" s="594"/>
      <c r="RW2" s="594"/>
      <c r="RX2" s="594"/>
      <c r="RY2" s="594"/>
      <c r="RZ2" s="594"/>
      <c r="SA2" s="594"/>
      <c r="SB2" s="594"/>
      <c r="SC2" s="594"/>
      <c r="SD2" s="594"/>
      <c r="SE2" s="594"/>
      <c r="SF2" s="594"/>
      <c r="SG2" s="594"/>
      <c r="SH2" s="594"/>
      <c r="SI2" s="594"/>
      <c r="SJ2" s="594"/>
      <c r="SK2" s="594"/>
      <c r="SL2" s="594"/>
      <c r="SM2" s="594"/>
      <c r="SN2" s="594"/>
      <c r="SO2" s="594"/>
      <c r="SP2" s="594"/>
      <c r="SQ2" s="594"/>
      <c r="SR2" s="594"/>
      <c r="SS2" s="594"/>
      <c r="ST2" s="594"/>
      <c r="SU2" s="594"/>
      <c r="SV2" s="594"/>
      <c r="SW2" s="594"/>
      <c r="SX2" s="594"/>
      <c r="SY2" s="594"/>
      <c r="SZ2" s="594"/>
      <c r="TA2" s="594"/>
      <c r="TB2" s="594"/>
      <c r="TC2" s="594"/>
      <c r="TD2" s="594"/>
      <c r="TE2" s="594"/>
      <c r="TF2" s="594"/>
      <c r="TG2" s="594"/>
      <c r="TH2" s="594"/>
      <c r="TI2" s="594"/>
      <c r="TJ2" s="594"/>
      <c r="TK2" s="594"/>
      <c r="TL2" s="594"/>
      <c r="TM2" s="594"/>
      <c r="TN2" s="594"/>
      <c r="TO2" s="594"/>
      <c r="TP2" s="594"/>
      <c r="TQ2" s="594"/>
      <c r="TR2" s="594"/>
      <c r="TS2" s="594"/>
      <c r="TT2" s="594"/>
      <c r="TU2" s="594"/>
      <c r="TV2" s="594"/>
      <c r="TW2" s="594"/>
      <c r="TX2" s="594"/>
      <c r="TY2" s="594"/>
      <c r="TZ2" s="594"/>
      <c r="UA2" s="594"/>
      <c r="UB2" s="594"/>
      <c r="UC2" s="594"/>
      <c r="UD2" s="594"/>
      <c r="UE2" s="594"/>
      <c r="UF2" s="594"/>
      <c r="UG2" s="594"/>
      <c r="UH2" s="594"/>
      <c r="UI2" s="594"/>
      <c r="UJ2" s="594"/>
      <c r="UK2" s="594"/>
      <c r="UL2" s="594"/>
      <c r="UM2" s="594"/>
      <c r="UN2" s="594"/>
      <c r="UO2" s="594"/>
      <c r="UP2" s="594"/>
      <c r="UQ2" s="594"/>
      <c r="UR2" s="594"/>
      <c r="US2" s="594"/>
      <c r="UT2" s="594"/>
      <c r="UU2" s="594"/>
      <c r="UV2" s="594"/>
      <c r="UW2" s="594"/>
      <c r="UX2" s="594"/>
      <c r="UY2" s="594"/>
      <c r="UZ2" s="594"/>
      <c r="VA2" s="594"/>
      <c r="VB2" s="594"/>
      <c r="VC2" s="594"/>
      <c r="VD2" s="594"/>
      <c r="VE2" s="594"/>
      <c r="VF2" s="594"/>
      <c r="VG2" s="594"/>
      <c r="VH2" s="594"/>
      <c r="VI2" s="594"/>
      <c r="VJ2" s="594"/>
      <c r="VK2" s="594"/>
      <c r="VL2" s="594"/>
      <c r="VM2" s="594"/>
      <c r="VN2" s="594"/>
      <c r="VO2" s="594"/>
      <c r="VP2" s="594"/>
      <c r="VQ2" s="594"/>
      <c r="VR2" s="594"/>
      <c r="VS2" s="594"/>
      <c r="VT2" s="594"/>
      <c r="VU2" s="594"/>
      <c r="VV2" s="594"/>
      <c r="VW2" s="594"/>
      <c r="VX2" s="594"/>
      <c r="VY2" s="594"/>
      <c r="VZ2" s="594"/>
      <c r="WA2" s="594"/>
      <c r="WB2" s="594"/>
      <c r="WC2" s="594"/>
      <c r="WD2" s="594"/>
      <c r="WE2" s="594"/>
      <c r="WF2" s="594"/>
      <c r="WG2" s="594"/>
      <c r="WH2" s="594"/>
      <c r="WI2" s="594"/>
      <c r="WJ2" s="594"/>
      <c r="WK2" s="594"/>
      <c r="WL2" s="594"/>
      <c r="WM2" s="594"/>
      <c r="WN2" s="594"/>
      <c r="WO2" s="594"/>
      <c r="WP2" s="594"/>
      <c r="WQ2" s="594"/>
      <c r="WR2" s="594"/>
      <c r="WS2" s="594"/>
      <c r="WT2" s="594"/>
      <c r="WU2" s="594"/>
      <c r="WV2" s="594"/>
      <c r="WW2" s="594"/>
      <c r="WX2" s="594"/>
      <c r="WY2" s="594"/>
      <c r="WZ2" s="594"/>
      <c r="XA2" s="594"/>
      <c r="XB2" s="594"/>
      <c r="XC2" s="594"/>
      <c r="XD2" s="594"/>
      <c r="XE2" s="594"/>
      <c r="XF2" s="594"/>
      <c r="XG2" s="594"/>
      <c r="XH2" s="594"/>
      <c r="XI2" s="594"/>
      <c r="XJ2" s="594"/>
      <c r="XK2" s="594"/>
      <c r="XL2" s="594"/>
      <c r="XM2" s="594"/>
      <c r="XN2" s="594"/>
      <c r="XO2" s="594"/>
      <c r="XP2" s="594"/>
      <c r="XQ2" s="594"/>
      <c r="XR2" s="594"/>
      <c r="XS2" s="594"/>
      <c r="XT2" s="594"/>
      <c r="XU2" s="594"/>
      <c r="XV2" s="594"/>
      <c r="XW2" s="594"/>
      <c r="XX2" s="594"/>
      <c r="XY2" s="594"/>
      <c r="XZ2" s="594"/>
      <c r="YA2" s="594"/>
      <c r="YB2" s="594"/>
      <c r="YC2" s="594"/>
      <c r="YD2" s="594"/>
      <c r="YE2" s="594"/>
      <c r="YF2" s="594"/>
      <c r="YG2" s="594"/>
      <c r="YH2" s="594"/>
      <c r="YI2" s="594"/>
      <c r="YJ2" s="594"/>
      <c r="YK2" s="594"/>
      <c r="YL2" s="594"/>
      <c r="YM2" s="594"/>
      <c r="YN2" s="594"/>
      <c r="YO2" s="594"/>
      <c r="YP2" s="594"/>
      <c r="YQ2" s="594"/>
      <c r="YR2" s="594"/>
      <c r="YS2" s="594"/>
      <c r="YT2" s="594"/>
      <c r="YU2" s="594"/>
      <c r="YV2" s="594"/>
      <c r="YW2" s="594"/>
      <c r="YX2" s="594"/>
      <c r="YY2" s="594"/>
      <c r="YZ2" s="594"/>
      <c r="ZA2" s="594"/>
      <c r="ZB2" s="594"/>
      <c r="ZC2" s="594"/>
      <c r="ZD2" s="594"/>
      <c r="ZE2" s="594"/>
      <c r="ZF2" s="594"/>
      <c r="ZG2" s="594"/>
      <c r="ZH2" s="594"/>
      <c r="ZI2" s="594"/>
      <c r="ZJ2" s="594"/>
      <c r="ZK2" s="594"/>
      <c r="ZL2" s="594"/>
      <c r="ZM2" s="594"/>
      <c r="ZN2" s="594"/>
      <c r="ZO2" s="594"/>
      <c r="ZP2" s="594"/>
      <c r="ZQ2" s="594"/>
      <c r="ZR2" s="594"/>
      <c r="ZS2" s="594"/>
      <c r="ZT2" s="594"/>
      <c r="ZU2" s="594"/>
      <c r="ZV2" s="594"/>
      <c r="ZW2" s="594"/>
      <c r="ZX2" s="594"/>
      <c r="ZY2" s="594"/>
      <c r="ZZ2" s="594"/>
      <c r="AAA2" s="594"/>
      <c r="AAB2" s="594"/>
      <c r="AAC2" s="594"/>
      <c r="AAD2" s="594"/>
      <c r="AAE2" s="594"/>
      <c r="AAF2" s="594"/>
      <c r="AAG2" s="594"/>
      <c r="AAH2" s="594"/>
      <c r="AAI2" s="594"/>
      <c r="AAJ2" s="594"/>
      <c r="AAK2" s="594"/>
      <c r="AAL2" s="594"/>
      <c r="AAM2" s="594"/>
      <c r="AAN2" s="594"/>
      <c r="AAO2" s="594"/>
      <c r="AAP2" s="594"/>
      <c r="AAQ2" s="594"/>
      <c r="AAR2" s="594"/>
      <c r="AAS2" s="594"/>
      <c r="AAT2" s="594"/>
      <c r="AAU2" s="594"/>
      <c r="AAV2" s="594"/>
      <c r="AAW2" s="594"/>
      <c r="AAX2" s="594"/>
      <c r="AAY2" s="594"/>
      <c r="AAZ2" s="594"/>
      <c r="ABA2" s="594"/>
      <c r="ABB2" s="594"/>
      <c r="ABC2" s="594"/>
      <c r="ABD2" s="594"/>
      <c r="ABE2" s="594"/>
      <c r="ABF2" s="594"/>
      <c r="ABG2" s="594"/>
      <c r="ABH2" s="594"/>
      <c r="ABI2" s="594"/>
      <c r="ABJ2" s="594"/>
      <c r="ABK2" s="594"/>
      <c r="ABL2" s="594"/>
      <c r="ABM2" s="594"/>
      <c r="ABN2" s="594"/>
      <c r="ABO2" s="594"/>
      <c r="ABP2" s="594"/>
      <c r="ABQ2" s="594"/>
      <c r="ABR2" s="594"/>
      <c r="ABS2" s="594"/>
      <c r="ABT2" s="594"/>
      <c r="ABU2" s="594"/>
      <c r="ABV2" s="594"/>
      <c r="ABW2" s="594"/>
      <c r="ABX2" s="594"/>
      <c r="ABY2" s="594"/>
      <c r="ABZ2" s="594"/>
      <c r="ACA2" s="594"/>
      <c r="ACB2" s="594"/>
      <c r="ACC2" s="594"/>
      <c r="ACD2" s="594"/>
      <c r="ACE2" s="594"/>
      <c r="ACF2" s="594"/>
      <c r="ACG2" s="594"/>
      <c r="ACH2" s="594"/>
      <c r="ACI2" s="594"/>
      <c r="ACJ2" s="594"/>
      <c r="ACK2" s="594"/>
      <c r="ACL2" s="594"/>
      <c r="ACM2" s="594"/>
      <c r="ACN2" s="594"/>
      <c r="ACO2" s="594"/>
      <c r="ACP2" s="594"/>
      <c r="ACQ2" s="594"/>
      <c r="ACR2" s="594"/>
      <c r="ACS2" s="594"/>
      <c r="ACT2" s="594"/>
      <c r="ACU2" s="594"/>
      <c r="ACV2" s="594"/>
      <c r="ACW2" s="594"/>
      <c r="ACX2" s="594"/>
      <c r="ACY2" s="594"/>
      <c r="ACZ2" s="594"/>
      <c r="ADA2" s="594"/>
      <c r="ADB2" s="594"/>
      <c r="ADC2" s="594"/>
      <c r="ADD2" s="594"/>
      <c r="ADE2" s="594"/>
      <c r="ADF2" s="594"/>
      <c r="ADG2" s="594"/>
      <c r="ADH2" s="594"/>
      <c r="ADI2" s="594"/>
      <c r="ADJ2" s="594"/>
      <c r="ADK2" s="594"/>
      <c r="ADL2" s="594"/>
      <c r="ADM2" s="594"/>
      <c r="ADN2" s="594"/>
      <c r="ADO2" s="594"/>
      <c r="ADP2" s="594"/>
      <c r="ADQ2" s="594"/>
      <c r="ADR2" s="594"/>
      <c r="ADS2" s="594"/>
      <c r="ADT2" s="594"/>
      <c r="ADU2" s="594"/>
      <c r="ADV2" s="594"/>
      <c r="ADW2" s="594"/>
      <c r="ADX2" s="594"/>
      <c r="ADY2" s="594"/>
      <c r="ADZ2" s="594"/>
      <c r="AEA2" s="594"/>
      <c r="AEB2" s="594"/>
      <c r="AEC2" s="594"/>
      <c r="AED2" s="594"/>
      <c r="AEE2" s="594"/>
      <c r="AEF2" s="594"/>
      <c r="AEG2" s="594"/>
      <c r="AEH2" s="594"/>
      <c r="AEI2" s="594"/>
      <c r="AEJ2" s="594"/>
      <c r="AEK2" s="594"/>
      <c r="AEL2" s="594"/>
      <c r="AEM2" s="594"/>
      <c r="AEN2" s="594"/>
      <c r="AEO2" s="594"/>
      <c r="AEP2" s="594"/>
      <c r="AEQ2" s="594"/>
      <c r="AER2" s="594"/>
      <c r="AES2" s="594"/>
      <c r="AET2" s="594"/>
      <c r="AEU2" s="594"/>
      <c r="AEV2" s="594"/>
      <c r="AEW2" s="594"/>
      <c r="AEX2" s="594"/>
      <c r="AEY2" s="594"/>
      <c r="AEZ2" s="594"/>
      <c r="AFA2" s="594"/>
      <c r="AFB2" s="594"/>
      <c r="AFC2" s="594"/>
      <c r="AFD2" s="594"/>
      <c r="AFE2" s="594"/>
      <c r="AFF2" s="594"/>
      <c r="AFG2" s="594"/>
      <c r="AFH2" s="594"/>
      <c r="AFI2" s="594"/>
      <c r="AFJ2" s="594"/>
      <c r="AFK2" s="594"/>
      <c r="AFL2" s="594"/>
      <c r="AFM2" s="594"/>
      <c r="AFN2" s="594"/>
      <c r="AFO2" s="594"/>
      <c r="AFP2" s="594"/>
      <c r="AFQ2" s="594"/>
      <c r="AFR2" s="594"/>
      <c r="AFS2" s="594"/>
      <c r="AFT2" s="594"/>
      <c r="AFU2" s="594"/>
      <c r="AFV2" s="594"/>
      <c r="AFW2" s="594"/>
      <c r="AFX2" s="594"/>
      <c r="AFY2" s="594"/>
      <c r="AFZ2" s="594"/>
      <c r="AGA2" s="594"/>
      <c r="AGB2" s="594"/>
      <c r="AGC2" s="594"/>
      <c r="AGD2" s="594"/>
      <c r="AGE2" s="594"/>
      <c r="AGF2" s="594"/>
      <c r="AGG2" s="594"/>
      <c r="AGH2" s="594"/>
      <c r="AGI2" s="594"/>
      <c r="AGJ2" s="594"/>
      <c r="AGK2" s="594"/>
      <c r="AGL2" s="594"/>
      <c r="AGM2" s="594"/>
      <c r="AGN2" s="594"/>
      <c r="AGO2" s="594"/>
      <c r="AGP2" s="594"/>
      <c r="AGQ2" s="594"/>
      <c r="AGR2" s="594"/>
      <c r="AGS2" s="594"/>
      <c r="AGT2" s="594"/>
      <c r="AGU2" s="594"/>
      <c r="AGV2" s="594"/>
      <c r="AGW2" s="594"/>
      <c r="AGX2" s="594"/>
      <c r="AGY2" s="594"/>
      <c r="AGZ2" s="594"/>
      <c r="AHA2" s="594"/>
      <c r="AHB2" s="594"/>
      <c r="AHC2" s="594"/>
      <c r="AHD2" s="594"/>
      <c r="AHE2" s="594"/>
      <c r="AHF2" s="594"/>
      <c r="AHG2" s="594"/>
      <c r="AHH2" s="594"/>
      <c r="AHI2" s="594"/>
      <c r="AHJ2" s="594"/>
      <c r="AHK2" s="594"/>
      <c r="AHL2" s="594"/>
      <c r="AHM2" s="594"/>
      <c r="AHN2" s="594"/>
      <c r="AHO2" s="594"/>
      <c r="AHP2" s="594"/>
      <c r="AHQ2" s="594"/>
      <c r="AHR2" s="594"/>
      <c r="AHS2" s="594"/>
      <c r="AHT2" s="594"/>
      <c r="AHU2" s="594"/>
      <c r="AHV2" s="594"/>
      <c r="AHW2" s="594"/>
      <c r="AHX2" s="594"/>
      <c r="AHY2" s="594"/>
      <c r="AHZ2" s="594"/>
      <c r="AIA2" s="594"/>
      <c r="AIB2" s="594"/>
      <c r="AIC2" s="594"/>
      <c r="AID2" s="594"/>
      <c r="AIE2" s="594"/>
      <c r="AIF2" s="594"/>
      <c r="AIG2" s="594"/>
      <c r="AIH2" s="594"/>
      <c r="AII2" s="594"/>
      <c r="AIJ2" s="594"/>
      <c r="AIK2" s="594"/>
      <c r="AIL2" s="594"/>
      <c r="AIM2" s="594"/>
      <c r="AIN2" s="594"/>
      <c r="AIO2" s="594"/>
      <c r="AIP2" s="594"/>
      <c r="AIQ2" s="594"/>
      <c r="AIR2" s="594"/>
      <c r="AIS2" s="594"/>
      <c r="AIT2" s="594"/>
      <c r="AIU2" s="594"/>
      <c r="AIV2" s="594"/>
      <c r="AIW2" s="594"/>
      <c r="AIX2" s="594"/>
      <c r="AIY2" s="594"/>
      <c r="AIZ2" s="594"/>
      <c r="AJA2" s="594"/>
      <c r="AJB2" s="594"/>
      <c r="AJC2" s="594"/>
      <c r="AJD2" s="594"/>
      <c r="AJE2" s="594"/>
      <c r="AJF2" s="594"/>
      <c r="AJG2" s="594"/>
      <c r="AJH2" s="594"/>
      <c r="AJI2" s="594"/>
      <c r="AJJ2" s="594"/>
      <c r="AJK2" s="594"/>
      <c r="AJL2" s="594"/>
      <c r="AJM2" s="594"/>
      <c r="AJN2" s="594"/>
      <c r="AJO2" s="594"/>
      <c r="AJP2" s="594"/>
      <c r="AJQ2" s="594"/>
      <c r="AJR2" s="594"/>
      <c r="AJS2" s="594"/>
      <c r="AJT2" s="594"/>
      <c r="AJU2" s="594"/>
      <c r="AJV2" s="594"/>
      <c r="AJW2" s="594"/>
      <c r="AJX2" s="594"/>
      <c r="AJY2" s="594"/>
      <c r="AJZ2" s="594"/>
      <c r="AKA2" s="594"/>
      <c r="AKB2" s="594"/>
      <c r="AKC2" s="594"/>
      <c r="AKD2" s="594"/>
      <c r="AKE2" s="594"/>
      <c r="AKF2" s="594"/>
      <c r="AKG2" s="594"/>
      <c r="AKH2" s="594"/>
      <c r="AKI2" s="594"/>
      <c r="AKJ2" s="594"/>
      <c r="AKK2" s="594"/>
      <c r="AKL2" s="594"/>
      <c r="AKM2" s="594"/>
      <c r="AKN2" s="594"/>
      <c r="AKO2" s="594"/>
      <c r="AKP2" s="594"/>
      <c r="AKQ2" s="594"/>
      <c r="AKR2" s="594"/>
      <c r="AKS2" s="594"/>
      <c r="AKT2" s="594"/>
      <c r="AKU2" s="594"/>
      <c r="AKV2" s="594"/>
      <c r="AKW2" s="594"/>
      <c r="AKX2" s="594"/>
      <c r="AKY2" s="594"/>
      <c r="AKZ2" s="594"/>
      <c r="ALA2" s="594"/>
      <c r="ALB2" s="594"/>
      <c r="ALC2" s="594"/>
      <c r="ALD2" s="594"/>
      <c r="ALE2" s="594"/>
      <c r="ALF2" s="594"/>
      <c r="ALG2" s="594"/>
      <c r="ALH2" s="594"/>
      <c r="ALI2" s="594"/>
      <c r="ALJ2" s="594"/>
      <c r="ALK2" s="594"/>
      <c r="ALL2" s="594"/>
      <c r="ALM2" s="594"/>
      <c r="ALN2" s="594"/>
      <c r="ALO2" s="594"/>
      <c r="ALP2" s="594"/>
      <c r="ALQ2" s="594"/>
      <c r="ALR2" s="594"/>
      <c r="ALS2" s="594"/>
      <c r="ALT2" s="594"/>
      <c r="ALU2" s="594"/>
      <c r="ALV2" s="594"/>
      <c r="ALW2" s="594"/>
      <c r="ALX2" s="594"/>
      <c r="ALY2" s="594"/>
      <c r="ALZ2" s="594"/>
      <c r="AMA2" s="594"/>
      <c r="AMB2" s="594"/>
      <c r="AMC2" s="594"/>
      <c r="AMD2" s="594"/>
      <c r="AME2" s="594"/>
      <c r="AMF2" s="594"/>
      <c r="AMG2" s="594"/>
      <c r="AMH2" s="594"/>
      <c r="AMI2" s="594"/>
      <c r="AMJ2" s="594"/>
      <c r="AMK2" s="594"/>
      <c r="AML2" s="594"/>
      <c r="AMM2" s="594"/>
      <c r="AMN2" s="594"/>
      <c r="AMO2" s="594"/>
      <c r="AMP2" s="594"/>
      <c r="AMQ2" s="594"/>
      <c r="AMR2" s="594"/>
      <c r="AMS2" s="594"/>
      <c r="AMT2" s="594"/>
      <c r="AMU2" s="594"/>
      <c r="AMV2" s="594"/>
      <c r="AMW2" s="594"/>
      <c r="AMX2" s="594"/>
      <c r="AMY2" s="594"/>
      <c r="AMZ2" s="594"/>
      <c r="ANA2" s="594"/>
      <c r="ANB2" s="594"/>
      <c r="ANC2" s="594"/>
      <c r="AND2" s="594"/>
      <c r="ANE2" s="594"/>
      <c r="ANF2" s="594"/>
      <c r="ANG2" s="594"/>
      <c r="ANH2" s="594"/>
      <c r="ANI2" s="594"/>
      <c r="ANJ2" s="594"/>
      <c r="ANK2" s="594"/>
      <c r="ANL2" s="594"/>
      <c r="ANM2" s="594"/>
      <c r="ANN2" s="594"/>
      <c r="ANO2" s="594"/>
      <c r="ANP2" s="594"/>
      <c r="ANQ2" s="594"/>
      <c r="ANR2" s="594"/>
      <c r="ANS2" s="594"/>
      <c r="ANT2" s="594"/>
      <c r="ANU2" s="594"/>
      <c r="ANV2" s="594"/>
      <c r="ANW2" s="594"/>
      <c r="ANX2" s="594"/>
      <c r="ANY2" s="594"/>
      <c r="ANZ2" s="594"/>
      <c r="AOA2" s="594"/>
      <c r="AOB2" s="594"/>
      <c r="AOC2" s="594"/>
      <c r="AOD2" s="594"/>
      <c r="AOE2" s="594"/>
      <c r="AOF2" s="594"/>
      <c r="AOG2" s="594"/>
      <c r="AOH2" s="594"/>
      <c r="AOI2" s="594"/>
      <c r="AOJ2" s="594"/>
      <c r="AOK2" s="594"/>
      <c r="AOL2" s="594"/>
      <c r="AOM2" s="594"/>
      <c r="AON2" s="594"/>
      <c r="AOO2" s="594"/>
      <c r="AOP2" s="594"/>
      <c r="AOQ2" s="594"/>
      <c r="AOR2" s="594"/>
      <c r="AOS2" s="594"/>
      <c r="AOT2" s="594"/>
      <c r="AOU2" s="594"/>
      <c r="AOV2" s="594"/>
      <c r="AOW2" s="594"/>
      <c r="AOX2" s="594"/>
      <c r="AOY2" s="594"/>
      <c r="AOZ2" s="594"/>
      <c r="APA2" s="594"/>
      <c r="APB2" s="594"/>
      <c r="APC2" s="594"/>
      <c r="APD2" s="594"/>
      <c r="APE2" s="594"/>
      <c r="APF2" s="594"/>
      <c r="APG2" s="594"/>
      <c r="APH2" s="594"/>
      <c r="API2" s="594"/>
      <c r="APJ2" s="594"/>
      <c r="APK2" s="594"/>
      <c r="APL2" s="594"/>
      <c r="APM2" s="594"/>
      <c r="APN2" s="594"/>
      <c r="APO2" s="594"/>
      <c r="APP2" s="594"/>
      <c r="APQ2" s="594"/>
      <c r="APR2" s="594"/>
      <c r="APS2" s="594"/>
      <c r="APT2" s="594"/>
      <c r="APU2" s="594"/>
      <c r="APV2" s="594"/>
      <c r="APW2" s="594"/>
      <c r="APX2" s="594"/>
      <c r="APY2" s="594"/>
      <c r="APZ2" s="594"/>
      <c r="AQA2" s="594"/>
      <c r="AQB2" s="594"/>
      <c r="AQC2" s="594"/>
      <c r="AQD2" s="594"/>
      <c r="AQE2" s="594"/>
      <c r="AQF2" s="594"/>
      <c r="AQG2" s="594"/>
      <c r="AQH2" s="594"/>
      <c r="AQI2" s="594"/>
      <c r="AQJ2" s="594"/>
      <c r="AQK2" s="594"/>
      <c r="AQL2" s="594"/>
      <c r="AQM2" s="594"/>
      <c r="AQN2" s="594"/>
      <c r="AQO2" s="594"/>
      <c r="AQP2" s="594"/>
      <c r="AQQ2" s="594"/>
      <c r="AQR2" s="594"/>
      <c r="AQS2" s="594"/>
      <c r="AQT2" s="594"/>
      <c r="AQU2" s="594"/>
      <c r="AQV2" s="594"/>
      <c r="AQW2" s="594"/>
      <c r="AQX2" s="594"/>
      <c r="AQY2" s="594"/>
      <c r="AQZ2" s="594"/>
      <c r="ARA2" s="594"/>
      <c r="ARB2" s="594"/>
      <c r="ARC2" s="594"/>
      <c r="ARD2" s="594"/>
      <c r="ARE2" s="594"/>
      <c r="ARF2" s="594"/>
      <c r="ARG2" s="594"/>
      <c r="ARH2" s="594"/>
      <c r="ARI2" s="594"/>
      <c r="ARJ2" s="594"/>
      <c r="ARK2" s="594"/>
      <c r="ARL2" s="594"/>
      <c r="ARM2" s="594"/>
      <c r="ARN2" s="594"/>
      <c r="ARO2" s="594"/>
      <c r="ARP2" s="594"/>
      <c r="ARQ2" s="594"/>
      <c r="ARR2" s="594"/>
      <c r="ARS2" s="594"/>
      <c r="ART2" s="594"/>
      <c r="ARU2" s="594"/>
      <c r="ARV2" s="594"/>
      <c r="ARW2" s="594"/>
      <c r="ARX2" s="594"/>
      <c r="ARY2" s="594"/>
      <c r="ARZ2" s="594"/>
      <c r="ASA2" s="594"/>
      <c r="ASB2" s="594"/>
      <c r="ASC2" s="594"/>
      <c r="ASD2" s="594"/>
      <c r="ASE2" s="594"/>
      <c r="ASF2" s="594"/>
      <c r="ASG2" s="594"/>
      <c r="ASH2" s="594"/>
      <c r="ASI2" s="594"/>
      <c r="ASJ2" s="594"/>
      <c r="ASK2" s="594"/>
      <c r="ASL2" s="594"/>
      <c r="ASM2" s="594"/>
      <c r="ASN2" s="594"/>
      <c r="ASO2" s="594"/>
      <c r="ASP2" s="594"/>
      <c r="ASQ2" s="594"/>
      <c r="ASR2" s="594"/>
      <c r="ASS2" s="594"/>
      <c r="AST2" s="594"/>
      <c r="ASU2" s="594"/>
      <c r="ASV2" s="594"/>
      <c r="ASW2" s="594"/>
      <c r="ASX2" s="594"/>
      <c r="ASY2" s="594"/>
      <c r="ASZ2" s="594"/>
      <c r="ATA2" s="594"/>
      <c r="ATB2" s="594"/>
      <c r="ATC2" s="594"/>
      <c r="ATD2" s="594"/>
      <c r="ATE2" s="594"/>
      <c r="ATF2" s="594"/>
      <c r="ATG2" s="594"/>
      <c r="ATH2" s="594"/>
      <c r="ATI2" s="594"/>
      <c r="ATJ2" s="594"/>
      <c r="ATK2" s="594"/>
      <c r="ATL2" s="594"/>
      <c r="ATM2" s="594"/>
      <c r="ATN2" s="594"/>
      <c r="ATO2" s="594"/>
      <c r="ATP2" s="594"/>
      <c r="ATQ2" s="594"/>
      <c r="ATR2" s="594"/>
      <c r="ATS2" s="594"/>
      <c r="ATT2" s="594"/>
      <c r="ATU2" s="594"/>
      <c r="ATV2" s="594"/>
      <c r="ATW2" s="594"/>
      <c r="ATX2" s="594"/>
      <c r="ATY2" s="594"/>
      <c r="ATZ2" s="594"/>
      <c r="AUA2" s="594"/>
      <c r="AUB2" s="594"/>
      <c r="AUC2" s="594"/>
      <c r="AUD2" s="594"/>
      <c r="AUE2" s="594"/>
      <c r="AUF2" s="594"/>
      <c r="AUG2" s="594"/>
      <c r="AUH2" s="594"/>
      <c r="AUI2" s="594"/>
      <c r="AUJ2" s="594"/>
      <c r="AUK2" s="594"/>
      <c r="AUL2" s="594"/>
      <c r="AUM2" s="594"/>
      <c r="AUN2" s="594"/>
      <c r="AUO2" s="594"/>
      <c r="AUP2" s="594"/>
      <c r="AUQ2" s="594"/>
      <c r="AUR2" s="594"/>
      <c r="AUS2" s="594"/>
      <c r="AUT2" s="594"/>
      <c r="AUU2" s="594"/>
      <c r="AUV2" s="594"/>
      <c r="AUW2" s="594"/>
      <c r="AUX2" s="594"/>
      <c r="AUY2" s="594"/>
      <c r="AUZ2" s="594"/>
      <c r="AVA2" s="594"/>
      <c r="AVB2" s="594"/>
      <c r="AVC2" s="594"/>
      <c r="AVD2" s="594"/>
      <c r="AVE2" s="594"/>
      <c r="AVF2" s="594"/>
      <c r="AVG2" s="594"/>
      <c r="AVH2" s="594"/>
      <c r="AVI2" s="594"/>
      <c r="AVJ2" s="594"/>
      <c r="AVK2" s="594"/>
      <c r="AVL2" s="594"/>
      <c r="AVM2" s="594"/>
      <c r="AVN2" s="594"/>
      <c r="AVO2" s="594"/>
      <c r="AVP2" s="594"/>
      <c r="AVQ2" s="594"/>
      <c r="AVR2" s="594"/>
      <c r="AVS2" s="594"/>
      <c r="AVT2" s="594"/>
      <c r="AVU2" s="594"/>
      <c r="AVV2" s="594"/>
      <c r="AVW2" s="594"/>
      <c r="AVX2" s="594"/>
      <c r="AVY2" s="594"/>
      <c r="AVZ2" s="594"/>
      <c r="AWA2" s="594"/>
      <c r="AWB2" s="594"/>
      <c r="AWC2" s="594"/>
      <c r="AWD2" s="594"/>
      <c r="AWE2" s="594"/>
      <c r="AWF2" s="594"/>
      <c r="AWG2" s="594"/>
      <c r="AWH2" s="594"/>
      <c r="AWI2" s="594"/>
      <c r="AWJ2" s="594"/>
      <c r="AWK2" s="594"/>
      <c r="AWL2" s="594"/>
      <c r="AWM2" s="594"/>
      <c r="AWN2" s="594"/>
      <c r="AWO2" s="594"/>
      <c r="AWP2" s="594"/>
      <c r="AWQ2" s="594"/>
      <c r="AWR2" s="594"/>
      <c r="AWS2" s="594"/>
      <c r="AWT2" s="594"/>
      <c r="AWU2" s="594"/>
      <c r="AWV2" s="594"/>
      <c r="AWW2" s="594"/>
      <c r="AWX2" s="594"/>
      <c r="AWY2" s="594"/>
      <c r="AWZ2" s="594"/>
      <c r="AXA2" s="594"/>
      <c r="AXB2" s="594"/>
      <c r="AXC2" s="594"/>
      <c r="AXD2" s="594"/>
      <c r="AXE2" s="594"/>
      <c r="AXF2" s="594"/>
      <c r="AXG2" s="594"/>
      <c r="AXH2" s="594"/>
      <c r="AXI2" s="594"/>
      <c r="AXJ2" s="594"/>
      <c r="AXK2" s="594"/>
      <c r="AXL2" s="594"/>
      <c r="AXM2" s="594"/>
      <c r="AXN2" s="594"/>
      <c r="AXO2" s="594"/>
      <c r="AXP2" s="594"/>
      <c r="AXQ2" s="594"/>
      <c r="AXR2" s="594"/>
      <c r="AXS2" s="594"/>
      <c r="AXT2" s="594"/>
      <c r="AXU2" s="594"/>
      <c r="AXV2" s="594"/>
      <c r="AXW2" s="594"/>
      <c r="AXX2" s="594"/>
      <c r="AXY2" s="594"/>
      <c r="AXZ2" s="594"/>
      <c r="AYA2" s="594"/>
      <c r="AYB2" s="594"/>
      <c r="AYC2" s="594"/>
      <c r="AYD2" s="594"/>
      <c r="AYE2" s="594"/>
      <c r="AYF2" s="594"/>
      <c r="AYG2" s="594"/>
      <c r="AYH2" s="594"/>
      <c r="AYI2" s="594"/>
      <c r="AYJ2" s="594"/>
      <c r="AYK2" s="594"/>
      <c r="AYL2" s="594"/>
      <c r="AYM2" s="594"/>
      <c r="AYN2" s="594"/>
      <c r="AYO2" s="594"/>
      <c r="AYP2" s="594"/>
      <c r="AYQ2" s="594"/>
      <c r="AYR2" s="594"/>
      <c r="AYS2" s="594"/>
      <c r="AYT2" s="594"/>
      <c r="AYU2" s="594"/>
      <c r="AYV2" s="594"/>
      <c r="AYW2" s="594"/>
      <c r="AYX2" s="594"/>
      <c r="AYY2" s="594"/>
      <c r="AYZ2" s="594"/>
      <c r="AZA2" s="594"/>
      <c r="AZB2" s="594"/>
      <c r="AZC2" s="594"/>
      <c r="AZD2" s="594"/>
      <c r="AZE2" s="594"/>
      <c r="AZF2" s="594"/>
      <c r="AZG2" s="594"/>
      <c r="AZH2" s="594"/>
      <c r="AZI2" s="594"/>
      <c r="AZJ2" s="594"/>
      <c r="AZK2" s="594"/>
      <c r="AZL2" s="594"/>
      <c r="AZM2" s="594"/>
      <c r="AZN2" s="594"/>
      <c r="AZO2" s="594"/>
      <c r="AZP2" s="594"/>
      <c r="AZQ2" s="594"/>
      <c r="AZR2" s="594"/>
      <c r="AZS2" s="594"/>
      <c r="AZT2" s="594"/>
      <c r="AZU2" s="594"/>
      <c r="AZV2" s="594"/>
      <c r="AZW2" s="594"/>
      <c r="AZX2" s="594"/>
      <c r="AZY2" s="594"/>
      <c r="AZZ2" s="594"/>
      <c r="BAA2" s="594"/>
      <c r="BAB2" s="594"/>
      <c r="BAC2" s="594"/>
      <c r="BAD2" s="594"/>
      <c r="BAE2" s="594"/>
      <c r="BAF2" s="594"/>
      <c r="BAG2" s="594"/>
      <c r="BAH2" s="594"/>
      <c r="BAI2" s="594"/>
      <c r="BAJ2" s="594"/>
      <c r="BAK2" s="594"/>
      <c r="BAL2" s="594"/>
      <c r="BAM2" s="594"/>
      <c r="BAN2" s="594"/>
      <c r="BAO2" s="594"/>
      <c r="BAP2" s="594"/>
      <c r="BAQ2" s="594"/>
      <c r="BAR2" s="594"/>
      <c r="BAS2" s="594"/>
      <c r="BAT2" s="594"/>
      <c r="BAU2" s="594"/>
      <c r="BAV2" s="594"/>
      <c r="BAW2" s="594"/>
      <c r="BAX2" s="594"/>
      <c r="BAY2" s="594"/>
      <c r="BAZ2" s="594"/>
      <c r="BBA2" s="594"/>
      <c r="BBB2" s="594"/>
      <c r="BBC2" s="594"/>
      <c r="BBD2" s="594"/>
      <c r="BBE2" s="594"/>
      <c r="BBF2" s="594"/>
      <c r="BBG2" s="594"/>
      <c r="BBH2" s="594"/>
      <c r="BBI2" s="594"/>
      <c r="BBJ2" s="594"/>
      <c r="BBK2" s="594"/>
      <c r="BBL2" s="594"/>
      <c r="BBM2" s="594"/>
      <c r="BBN2" s="594"/>
      <c r="BBO2" s="594"/>
      <c r="BBP2" s="594"/>
      <c r="BBQ2" s="594"/>
      <c r="BBR2" s="594"/>
      <c r="BBS2" s="594"/>
      <c r="BBT2" s="594"/>
      <c r="BBU2" s="594"/>
      <c r="BBV2" s="594"/>
      <c r="BBW2" s="594"/>
      <c r="BBX2" s="594"/>
      <c r="BBY2" s="594"/>
      <c r="BBZ2" s="594"/>
      <c r="BCA2" s="594"/>
      <c r="BCB2" s="594"/>
      <c r="BCC2" s="594"/>
      <c r="BCD2" s="594"/>
      <c r="BCE2" s="594"/>
      <c r="BCF2" s="594"/>
      <c r="BCG2" s="594"/>
      <c r="BCH2" s="594"/>
      <c r="BCI2" s="594"/>
      <c r="BCJ2" s="594"/>
      <c r="BCK2" s="594"/>
      <c r="BCL2" s="594"/>
      <c r="BCM2" s="594"/>
      <c r="BCN2" s="594"/>
      <c r="BCO2" s="594"/>
      <c r="BCP2" s="594"/>
      <c r="BCQ2" s="594"/>
      <c r="BCR2" s="594"/>
      <c r="BCS2" s="594"/>
      <c r="BCT2" s="594"/>
      <c r="BCU2" s="594"/>
      <c r="BCV2" s="594"/>
      <c r="BCW2" s="594"/>
      <c r="BCX2" s="594"/>
      <c r="BCY2" s="594"/>
      <c r="BCZ2" s="594"/>
      <c r="BDA2" s="594"/>
      <c r="BDB2" s="594"/>
      <c r="BDC2" s="594"/>
      <c r="BDD2" s="594"/>
      <c r="BDE2" s="594"/>
      <c r="BDF2" s="594"/>
      <c r="BDG2" s="594"/>
      <c r="BDH2" s="594"/>
      <c r="BDI2" s="594"/>
      <c r="BDJ2" s="594"/>
      <c r="BDK2" s="594"/>
      <c r="BDL2" s="594"/>
      <c r="BDM2" s="594"/>
      <c r="BDN2" s="594"/>
      <c r="BDO2" s="594"/>
      <c r="BDP2" s="594"/>
      <c r="BDQ2" s="594"/>
      <c r="BDR2" s="594"/>
      <c r="BDS2" s="594"/>
      <c r="BDT2" s="594"/>
      <c r="BDU2" s="594"/>
      <c r="BDV2" s="594"/>
      <c r="BDW2" s="594"/>
      <c r="BDX2" s="594"/>
      <c r="BDY2" s="594"/>
      <c r="BDZ2" s="594"/>
      <c r="BEA2" s="594"/>
      <c r="BEB2" s="594"/>
      <c r="BEC2" s="594"/>
      <c r="BED2" s="594"/>
      <c r="BEE2" s="594"/>
      <c r="BEF2" s="594"/>
      <c r="BEG2" s="594"/>
      <c r="BEH2" s="594"/>
      <c r="BEI2" s="594"/>
      <c r="BEJ2" s="594"/>
      <c r="BEK2" s="594"/>
      <c r="BEL2" s="594"/>
      <c r="BEM2" s="594"/>
      <c r="BEN2" s="594"/>
      <c r="BEO2" s="594"/>
      <c r="BEP2" s="594"/>
      <c r="BEQ2" s="594"/>
      <c r="BER2" s="594"/>
      <c r="BES2" s="594"/>
      <c r="BET2" s="594"/>
      <c r="BEU2" s="594"/>
      <c r="BEV2" s="594"/>
      <c r="BEW2" s="594"/>
      <c r="BEX2" s="594"/>
      <c r="BEY2" s="594"/>
      <c r="BEZ2" s="594"/>
      <c r="BFA2" s="594"/>
      <c r="BFB2" s="594"/>
      <c r="BFC2" s="594"/>
      <c r="BFD2" s="594"/>
      <c r="BFE2" s="594"/>
      <c r="BFF2" s="594"/>
      <c r="BFG2" s="594"/>
      <c r="BFH2" s="594"/>
      <c r="BFI2" s="594"/>
      <c r="BFJ2" s="594"/>
      <c r="BFK2" s="594"/>
      <c r="BFL2" s="594"/>
      <c r="BFM2" s="594"/>
      <c r="BFN2" s="594"/>
      <c r="BFO2" s="594"/>
      <c r="BFP2" s="594"/>
      <c r="BFQ2" s="594"/>
      <c r="BFR2" s="594"/>
      <c r="BFS2" s="594"/>
      <c r="BFT2" s="594"/>
      <c r="BFU2" s="594"/>
      <c r="BFV2" s="594"/>
      <c r="BFW2" s="594"/>
      <c r="BFX2" s="594"/>
      <c r="BFY2" s="594"/>
      <c r="BFZ2" s="594"/>
      <c r="BGA2" s="594"/>
      <c r="BGB2" s="594"/>
      <c r="BGC2" s="594"/>
      <c r="BGD2" s="594"/>
      <c r="BGE2" s="594"/>
      <c r="BGF2" s="594"/>
      <c r="BGG2" s="594"/>
      <c r="BGH2" s="594"/>
      <c r="BGI2" s="594"/>
      <c r="BGJ2" s="594"/>
      <c r="BGK2" s="594"/>
      <c r="BGL2" s="594"/>
      <c r="BGM2" s="594"/>
      <c r="BGN2" s="594"/>
      <c r="BGO2" s="594"/>
      <c r="BGP2" s="594"/>
      <c r="BGQ2" s="594"/>
      <c r="BGR2" s="594"/>
      <c r="BGS2" s="594"/>
      <c r="BGT2" s="594"/>
      <c r="BGU2" s="594"/>
      <c r="BGV2" s="594"/>
      <c r="BGW2" s="594"/>
      <c r="BGX2" s="594"/>
      <c r="BGY2" s="594"/>
      <c r="BGZ2" s="594"/>
      <c r="BHA2" s="594"/>
      <c r="BHB2" s="594"/>
      <c r="BHC2" s="594"/>
      <c r="BHD2" s="594"/>
      <c r="BHE2" s="594"/>
      <c r="BHF2" s="594"/>
      <c r="BHG2" s="594"/>
      <c r="BHH2" s="594"/>
      <c r="BHI2" s="594"/>
      <c r="BHJ2" s="594"/>
      <c r="BHK2" s="594"/>
      <c r="BHL2" s="594"/>
      <c r="BHM2" s="594"/>
      <c r="BHN2" s="594"/>
      <c r="BHO2" s="594"/>
      <c r="BHP2" s="594"/>
      <c r="BHQ2" s="594"/>
      <c r="BHR2" s="594"/>
      <c r="BHS2" s="594"/>
      <c r="BHT2" s="594"/>
      <c r="BHU2" s="594"/>
      <c r="BHV2" s="594"/>
      <c r="BHW2" s="594"/>
      <c r="BHX2" s="594"/>
      <c r="BHY2" s="594"/>
      <c r="BHZ2" s="594"/>
      <c r="BIA2" s="594"/>
      <c r="BIB2" s="594"/>
      <c r="BIC2" s="594"/>
      <c r="BID2" s="594"/>
      <c r="BIE2" s="594"/>
      <c r="BIF2" s="594"/>
      <c r="BIG2" s="594"/>
      <c r="BIH2" s="594"/>
      <c r="BII2" s="594"/>
      <c r="BIJ2" s="594"/>
      <c r="BIK2" s="594"/>
      <c r="BIL2" s="594"/>
      <c r="BIM2" s="594"/>
      <c r="BIN2" s="594"/>
      <c r="BIO2" s="594"/>
      <c r="BIP2" s="594"/>
      <c r="BIQ2" s="594"/>
      <c r="BIR2" s="594"/>
      <c r="BIS2" s="594"/>
      <c r="BIT2" s="594"/>
      <c r="BIU2" s="594"/>
      <c r="BIV2" s="594"/>
      <c r="BIW2" s="594"/>
      <c r="BIX2" s="594"/>
      <c r="BIY2" s="594"/>
      <c r="BIZ2" s="594"/>
      <c r="BJA2" s="594"/>
      <c r="BJB2" s="594"/>
      <c r="BJC2" s="594"/>
      <c r="BJD2" s="594"/>
      <c r="BJE2" s="594"/>
      <c r="BJF2" s="594"/>
      <c r="BJG2" s="594"/>
      <c r="BJH2" s="594"/>
      <c r="BJI2" s="594"/>
      <c r="BJJ2" s="594"/>
      <c r="BJK2" s="594"/>
      <c r="BJL2" s="594"/>
      <c r="BJM2" s="594"/>
      <c r="BJN2" s="594"/>
      <c r="BJO2" s="594"/>
      <c r="BJP2" s="594"/>
      <c r="BJQ2" s="594"/>
      <c r="BJR2" s="594"/>
      <c r="BJS2" s="594"/>
      <c r="BJT2" s="594"/>
      <c r="BJU2" s="594"/>
      <c r="BJV2" s="594"/>
      <c r="BJW2" s="594"/>
      <c r="BJX2" s="594"/>
      <c r="BJY2" s="594"/>
      <c r="BJZ2" s="594"/>
      <c r="BKA2" s="594"/>
      <c r="BKB2" s="594"/>
      <c r="BKC2" s="594"/>
      <c r="BKD2" s="594"/>
      <c r="BKE2" s="594"/>
      <c r="BKF2" s="594"/>
      <c r="BKG2" s="594"/>
      <c r="BKH2" s="594"/>
      <c r="BKI2" s="594"/>
      <c r="BKJ2" s="594"/>
      <c r="BKK2" s="594"/>
      <c r="BKL2" s="594"/>
      <c r="BKM2" s="594"/>
      <c r="BKN2" s="594"/>
      <c r="BKO2" s="594"/>
      <c r="BKP2" s="594"/>
      <c r="BKQ2" s="594"/>
      <c r="BKR2" s="594"/>
      <c r="BKS2" s="594"/>
      <c r="BKT2" s="594"/>
      <c r="BKU2" s="594"/>
      <c r="BKV2" s="594"/>
      <c r="BKW2" s="594"/>
      <c r="BKX2" s="594"/>
      <c r="BKY2" s="594"/>
      <c r="BKZ2" s="594"/>
      <c r="BLA2" s="594"/>
      <c r="BLB2" s="594"/>
      <c r="BLC2" s="594"/>
      <c r="BLD2" s="594"/>
      <c r="BLE2" s="594"/>
      <c r="BLF2" s="594"/>
      <c r="BLG2" s="594"/>
      <c r="BLH2" s="594"/>
      <c r="BLI2" s="594"/>
      <c r="BLJ2" s="594"/>
      <c r="BLK2" s="594"/>
      <c r="BLL2" s="594"/>
      <c r="BLM2" s="594"/>
      <c r="BLN2" s="594"/>
      <c r="BLO2" s="594"/>
      <c r="BLP2" s="594"/>
      <c r="BLQ2" s="594"/>
      <c r="BLR2" s="594"/>
      <c r="BLS2" s="594"/>
      <c r="BLT2" s="594"/>
      <c r="BLU2" s="594"/>
      <c r="BLV2" s="594"/>
      <c r="BLW2" s="594"/>
      <c r="BLX2" s="594"/>
      <c r="BLY2" s="594"/>
      <c r="BLZ2" s="594"/>
      <c r="BMA2" s="594"/>
      <c r="BMB2" s="594"/>
      <c r="BMC2" s="594"/>
      <c r="BMD2" s="594"/>
      <c r="BME2" s="594"/>
      <c r="BMF2" s="594"/>
      <c r="BMG2" s="594"/>
      <c r="BMH2" s="594"/>
      <c r="BMI2" s="594"/>
      <c r="BMJ2" s="594"/>
      <c r="BMK2" s="594"/>
      <c r="BML2" s="594"/>
      <c r="BMM2" s="594"/>
      <c r="BMN2" s="594"/>
      <c r="BMO2" s="594"/>
      <c r="BMP2" s="594"/>
      <c r="BMQ2" s="594"/>
      <c r="BMR2" s="594"/>
      <c r="BMS2" s="594"/>
      <c r="BMT2" s="594"/>
      <c r="BMU2" s="594"/>
      <c r="BMV2" s="594"/>
      <c r="BMW2" s="594"/>
      <c r="BMX2" s="594"/>
      <c r="BMY2" s="594"/>
      <c r="BMZ2" s="594"/>
      <c r="BNA2" s="594"/>
      <c r="BNB2" s="594"/>
      <c r="BNC2" s="594"/>
      <c r="BND2" s="594"/>
      <c r="BNE2" s="594"/>
      <c r="BNF2" s="594"/>
      <c r="BNG2" s="594"/>
      <c r="BNH2" s="594"/>
      <c r="BNI2" s="594"/>
      <c r="BNJ2" s="594"/>
      <c r="BNK2" s="594"/>
      <c r="BNL2" s="594"/>
      <c r="BNM2" s="594"/>
      <c r="BNN2" s="594"/>
      <c r="BNO2" s="594"/>
      <c r="BNP2" s="594"/>
      <c r="BNQ2" s="594"/>
      <c r="BNR2" s="594"/>
      <c r="BNS2" s="594"/>
      <c r="BNT2" s="594"/>
      <c r="BNU2" s="594"/>
      <c r="BNV2" s="594"/>
      <c r="BNW2" s="594"/>
      <c r="BNX2" s="594"/>
      <c r="BNY2" s="594"/>
      <c r="BNZ2" s="594"/>
      <c r="BOA2" s="594"/>
      <c r="BOB2" s="594"/>
      <c r="BOC2" s="594"/>
      <c r="BOD2" s="594"/>
      <c r="BOE2" s="594"/>
      <c r="BOF2" s="594"/>
      <c r="BOG2" s="594"/>
      <c r="BOH2" s="594"/>
      <c r="BOI2" s="594"/>
      <c r="BOJ2" s="594"/>
      <c r="BOK2" s="594"/>
      <c r="BOL2" s="594"/>
      <c r="BOM2" s="594"/>
      <c r="BON2" s="594"/>
      <c r="BOO2" s="594"/>
      <c r="BOP2" s="594"/>
      <c r="BOQ2" s="594"/>
      <c r="BOR2" s="594"/>
      <c r="BOS2" s="594"/>
      <c r="BOT2" s="594"/>
      <c r="BOU2" s="594"/>
      <c r="BOV2" s="594"/>
      <c r="BOW2" s="594"/>
      <c r="BOX2" s="594"/>
      <c r="BOY2" s="594"/>
      <c r="BOZ2" s="594"/>
      <c r="BPA2" s="594"/>
      <c r="BPB2" s="594"/>
      <c r="BPC2" s="594"/>
      <c r="BPD2" s="594"/>
      <c r="BPE2" s="594"/>
      <c r="BPF2" s="594"/>
      <c r="BPG2" s="594"/>
      <c r="BPH2" s="594"/>
      <c r="BPI2" s="594"/>
      <c r="BPJ2" s="594"/>
      <c r="BPK2" s="594"/>
      <c r="BPL2" s="594"/>
      <c r="BPM2" s="594"/>
      <c r="BPN2" s="594"/>
      <c r="BPO2" s="594"/>
      <c r="BPP2" s="594"/>
      <c r="BPQ2" s="594"/>
      <c r="BPR2" s="594"/>
      <c r="BPS2" s="594"/>
      <c r="BPT2" s="594"/>
      <c r="BPU2" s="594"/>
      <c r="BPV2" s="594"/>
      <c r="BPW2" s="594"/>
      <c r="BPX2" s="594"/>
      <c r="BPY2" s="594"/>
      <c r="BPZ2" s="594"/>
      <c r="BQA2" s="594"/>
      <c r="BQB2" s="594"/>
      <c r="BQC2" s="594"/>
      <c r="BQD2" s="594"/>
      <c r="BQE2" s="594"/>
      <c r="BQF2" s="594"/>
      <c r="BQG2" s="594"/>
      <c r="BQH2" s="594"/>
      <c r="BQI2" s="594"/>
      <c r="BQJ2" s="594"/>
      <c r="BQK2" s="594"/>
      <c r="BQL2" s="594"/>
      <c r="BQM2" s="594"/>
      <c r="BQN2" s="594"/>
      <c r="BQO2" s="594"/>
      <c r="BQP2" s="594"/>
      <c r="BQQ2" s="594"/>
      <c r="BQR2" s="594"/>
      <c r="BQS2" s="594"/>
      <c r="BQT2" s="594"/>
      <c r="BQU2" s="594"/>
      <c r="BQV2" s="594"/>
      <c r="BQW2" s="594"/>
      <c r="BQX2" s="594"/>
      <c r="BQY2" s="594"/>
      <c r="BQZ2" s="594"/>
      <c r="BRA2" s="594"/>
      <c r="BRB2" s="594"/>
      <c r="BRC2" s="594"/>
      <c r="BRD2" s="594"/>
      <c r="BRE2" s="594"/>
      <c r="BRF2" s="594"/>
      <c r="BRG2" s="594"/>
      <c r="BRH2" s="594"/>
      <c r="BRI2" s="594"/>
      <c r="BRJ2" s="594"/>
      <c r="BRK2" s="594"/>
      <c r="BRL2" s="594"/>
      <c r="BRM2" s="594"/>
      <c r="BRN2" s="594"/>
      <c r="BRO2" s="594"/>
      <c r="BRP2" s="594"/>
      <c r="BRQ2" s="594"/>
      <c r="BRR2" s="594"/>
      <c r="BRS2" s="594"/>
      <c r="BRT2" s="594"/>
      <c r="BRU2" s="594"/>
      <c r="BRV2" s="594"/>
      <c r="BRW2" s="594"/>
      <c r="BRX2" s="594"/>
      <c r="BRY2" s="594"/>
      <c r="BRZ2" s="594"/>
      <c r="BSA2" s="594"/>
      <c r="BSB2" s="594"/>
      <c r="BSC2" s="594"/>
      <c r="BSD2" s="594"/>
      <c r="BSE2" s="594"/>
      <c r="BSF2" s="594"/>
      <c r="BSG2" s="594"/>
      <c r="BSH2" s="594"/>
      <c r="BSI2" s="594"/>
      <c r="BSJ2" s="594"/>
      <c r="BSK2" s="594"/>
      <c r="BSL2" s="594"/>
      <c r="BSM2" s="594"/>
      <c r="BSN2" s="594"/>
      <c r="BSO2" s="594"/>
      <c r="BSP2" s="594"/>
      <c r="BSQ2" s="594"/>
      <c r="BSR2" s="594"/>
      <c r="BSS2" s="594"/>
      <c r="BST2" s="594"/>
      <c r="BSU2" s="594"/>
      <c r="BSV2" s="594"/>
      <c r="BSW2" s="594"/>
      <c r="BSX2" s="594"/>
      <c r="BSY2" s="594"/>
      <c r="BSZ2" s="594"/>
      <c r="BTA2" s="594"/>
      <c r="BTB2" s="594"/>
      <c r="BTC2" s="594"/>
      <c r="BTD2" s="594"/>
      <c r="BTE2" s="594"/>
      <c r="BTF2" s="594"/>
      <c r="BTG2" s="594"/>
      <c r="BTH2" s="594"/>
      <c r="BTI2" s="594"/>
      <c r="BTJ2" s="594"/>
      <c r="BTK2" s="594"/>
      <c r="BTL2" s="594"/>
      <c r="BTM2" s="594"/>
      <c r="BTN2" s="594"/>
      <c r="BTO2" s="594"/>
      <c r="BTP2" s="594"/>
      <c r="BTQ2" s="594"/>
      <c r="BTR2" s="594"/>
      <c r="BTS2" s="594"/>
      <c r="BTT2" s="594"/>
      <c r="BTU2" s="594"/>
      <c r="BTV2" s="594"/>
      <c r="BTW2" s="594"/>
      <c r="BTX2" s="594"/>
      <c r="BTY2" s="594"/>
      <c r="BTZ2" s="594"/>
      <c r="BUA2" s="594"/>
      <c r="BUB2" s="594"/>
      <c r="BUC2" s="594"/>
      <c r="BUD2" s="594"/>
      <c r="BUE2" s="594"/>
      <c r="BUF2" s="594"/>
      <c r="BUG2" s="594"/>
      <c r="BUH2" s="594"/>
      <c r="BUI2" s="594"/>
      <c r="BUJ2" s="594"/>
      <c r="BUK2" s="594"/>
      <c r="BUL2" s="594"/>
      <c r="BUM2" s="594"/>
      <c r="BUN2" s="594"/>
      <c r="BUO2" s="594"/>
      <c r="BUP2" s="594"/>
      <c r="BUQ2" s="594"/>
      <c r="BUR2" s="594"/>
      <c r="BUS2" s="594"/>
      <c r="BUT2" s="594"/>
      <c r="BUU2" s="594"/>
      <c r="BUV2" s="594"/>
      <c r="BUW2" s="594"/>
      <c r="BUX2" s="594"/>
      <c r="BUY2" s="594"/>
      <c r="BUZ2" s="594"/>
      <c r="BVA2" s="594"/>
      <c r="BVB2" s="594"/>
      <c r="BVC2" s="594"/>
      <c r="BVD2" s="594"/>
      <c r="BVE2" s="594"/>
      <c r="BVF2" s="594"/>
      <c r="BVG2" s="594"/>
      <c r="BVH2" s="594"/>
      <c r="BVI2" s="594"/>
      <c r="BVJ2" s="594"/>
      <c r="BVK2" s="594"/>
      <c r="BVL2" s="594"/>
      <c r="BVM2" s="594"/>
      <c r="BVN2" s="594"/>
      <c r="BVO2" s="594"/>
      <c r="BVP2" s="594"/>
      <c r="BVQ2" s="594"/>
      <c r="BVR2" s="594"/>
      <c r="BVS2" s="594"/>
      <c r="BVT2" s="594"/>
      <c r="BVU2" s="594"/>
      <c r="BVV2" s="594"/>
      <c r="BVW2" s="594"/>
      <c r="BVX2" s="594"/>
      <c r="BVY2" s="594"/>
      <c r="BVZ2" s="594"/>
      <c r="BWA2" s="594"/>
      <c r="BWB2" s="594"/>
      <c r="BWC2" s="594"/>
      <c r="BWD2" s="594"/>
      <c r="BWE2" s="594"/>
      <c r="BWF2" s="594"/>
      <c r="BWG2" s="594"/>
      <c r="BWH2" s="594"/>
      <c r="BWI2" s="594"/>
      <c r="BWJ2" s="594"/>
      <c r="BWK2" s="594"/>
      <c r="BWL2" s="594"/>
      <c r="BWM2" s="594"/>
      <c r="BWN2" s="594"/>
      <c r="BWO2" s="594"/>
      <c r="BWP2" s="594"/>
      <c r="BWQ2" s="594"/>
      <c r="BWR2" s="594"/>
      <c r="BWS2" s="594"/>
      <c r="BWT2" s="594"/>
      <c r="BWU2" s="594"/>
      <c r="BWV2" s="594"/>
      <c r="BWW2" s="594"/>
      <c r="BWX2" s="594"/>
      <c r="BWY2" s="594"/>
      <c r="BWZ2" s="594"/>
      <c r="BXA2" s="594"/>
      <c r="BXB2" s="594"/>
      <c r="BXC2" s="594"/>
      <c r="BXD2" s="594"/>
      <c r="BXE2" s="594"/>
      <c r="BXF2" s="594"/>
      <c r="BXG2" s="594"/>
      <c r="BXH2" s="594"/>
      <c r="BXI2" s="594"/>
      <c r="BXJ2" s="594"/>
      <c r="BXK2" s="594"/>
      <c r="BXL2" s="594"/>
      <c r="BXM2" s="594"/>
      <c r="BXN2" s="594"/>
      <c r="BXO2" s="594"/>
      <c r="BXP2" s="594"/>
      <c r="BXQ2" s="594"/>
      <c r="BXR2" s="594"/>
      <c r="BXS2" s="594"/>
      <c r="BXT2" s="594"/>
      <c r="BXU2" s="594"/>
      <c r="BXV2" s="594"/>
      <c r="BXW2" s="594"/>
      <c r="BXX2" s="594"/>
      <c r="BXY2" s="594"/>
      <c r="BXZ2" s="594"/>
      <c r="BYA2" s="594"/>
      <c r="BYB2" s="594"/>
      <c r="BYC2" s="594"/>
      <c r="BYD2" s="594"/>
      <c r="BYE2" s="594"/>
      <c r="BYF2" s="594"/>
      <c r="BYG2" s="594"/>
      <c r="BYH2" s="594"/>
      <c r="BYI2" s="594"/>
      <c r="BYJ2" s="594"/>
      <c r="BYK2" s="594"/>
      <c r="BYL2" s="594"/>
      <c r="BYM2" s="594"/>
      <c r="BYN2" s="594"/>
      <c r="BYO2" s="594"/>
      <c r="BYP2" s="594"/>
      <c r="BYQ2" s="594"/>
      <c r="BYR2" s="594"/>
      <c r="BYS2" s="594"/>
      <c r="BYT2" s="594"/>
      <c r="BYU2" s="594"/>
      <c r="BYV2" s="594"/>
      <c r="BYW2" s="594"/>
      <c r="BYX2" s="594"/>
      <c r="BYY2" s="594"/>
      <c r="BYZ2" s="594"/>
      <c r="BZA2" s="594"/>
      <c r="BZB2" s="594"/>
      <c r="BZC2" s="594"/>
      <c r="BZD2" s="594"/>
      <c r="BZE2" s="594"/>
      <c r="BZF2" s="594"/>
      <c r="BZG2" s="594"/>
      <c r="BZH2" s="594"/>
      <c r="BZI2" s="594"/>
      <c r="BZJ2" s="594"/>
      <c r="BZK2" s="594"/>
      <c r="BZL2" s="594"/>
      <c r="BZM2" s="594"/>
      <c r="BZN2" s="594"/>
      <c r="BZO2" s="594"/>
      <c r="BZP2" s="594"/>
      <c r="BZQ2" s="594"/>
      <c r="BZR2" s="594"/>
      <c r="BZS2" s="594"/>
      <c r="BZT2" s="594"/>
      <c r="BZU2" s="594"/>
      <c r="BZV2" s="594"/>
      <c r="BZW2" s="594"/>
      <c r="BZX2" s="594"/>
      <c r="BZY2" s="594"/>
      <c r="BZZ2" s="594"/>
      <c r="CAA2" s="594"/>
      <c r="CAB2" s="594"/>
      <c r="CAC2" s="594"/>
      <c r="CAD2" s="594"/>
      <c r="CAE2" s="594"/>
      <c r="CAF2" s="594"/>
      <c r="CAG2" s="594"/>
      <c r="CAH2" s="594"/>
      <c r="CAI2" s="594"/>
      <c r="CAJ2" s="594"/>
      <c r="CAK2" s="594"/>
      <c r="CAL2" s="594"/>
      <c r="CAM2" s="594"/>
      <c r="CAN2" s="594"/>
      <c r="CAO2" s="594"/>
      <c r="CAP2" s="594"/>
      <c r="CAQ2" s="594"/>
      <c r="CAR2" s="594"/>
      <c r="CAS2" s="594"/>
      <c r="CAT2" s="594"/>
      <c r="CAU2" s="594"/>
      <c r="CAV2" s="594"/>
      <c r="CAW2" s="594"/>
      <c r="CAX2" s="594"/>
      <c r="CAY2" s="594"/>
      <c r="CAZ2" s="594"/>
      <c r="CBA2" s="594"/>
      <c r="CBB2" s="594"/>
      <c r="CBC2" s="594"/>
      <c r="CBD2" s="594"/>
      <c r="CBE2" s="594"/>
      <c r="CBF2" s="594"/>
      <c r="CBG2" s="594"/>
      <c r="CBH2" s="594"/>
      <c r="CBI2" s="594"/>
      <c r="CBJ2" s="594"/>
      <c r="CBK2" s="594"/>
      <c r="CBL2" s="594"/>
      <c r="CBM2" s="594"/>
      <c r="CBN2" s="594"/>
      <c r="CBO2" s="594"/>
      <c r="CBP2" s="594"/>
      <c r="CBQ2" s="594"/>
      <c r="CBR2" s="594"/>
      <c r="CBS2" s="594"/>
      <c r="CBT2" s="594"/>
      <c r="CBU2" s="594"/>
      <c r="CBV2" s="594"/>
      <c r="CBW2" s="594"/>
      <c r="CBX2" s="594"/>
      <c r="CBY2" s="594"/>
      <c r="CBZ2" s="594"/>
      <c r="CCA2" s="594"/>
      <c r="CCB2" s="594"/>
      <c r="CCC2" s="594"/>
      <c r="CCD2" s="594"/>
      <c r="CCE2" s="594"/>
      <c r="CCF2" s="594"/>
      <c r="CCG2" s="594"/>
      <c r="CCH2" s="594"/>
      <c r="CCI2" s="594"/>
      <c r="CCJ2" s="594"/>
      <c r="CCK2" s="594"/>
      <c r="CCL2" s="594"/>
      <c r="CCM2" s="594"/>
      <c r="CCN2" s="594"/>
      <c r="CCO2" s="594"/>
      <c r="CCP2" s="594"/>
      <c r="CCQ2" s="594"/>
      <c r="CCR2" s="594"/>
      <c r="CCS2" s="594"/>
      <c r="CCT2" s="594"/>
      <c r="CCU2" s="594"/>
      <c r="CCV2" s="594"/>
      <c r="CCW2" s="594"/>
      <c r="CCX2" s="594"/>
      <c r="CCY2" s="594"/>
      <c r="CCZ2" s="594"/>
      <c r="CDA2" s="594"/>
      <c r="CDB2" s="594"/>
      <c r="CDC2" s="594"/>
      <c r="CDD2" s="594"/>
      <c r="CDE2" s="594"/>
      <c r="CDF2" s="594"/>
      <c r="CDG2" s="594"/>
      <c r="CDH2" s="594"/>
      <c r="CDI2" s="594"/>
      <c r="CDJ2" s="594"/>
      <c r="CDK2" s="594"/>
      <c r="CDL2" s="594"/>
      <c r="CDM2" s="594"/>
      <c r="CDN2" s="594"/>
      <c r="CDO2" s="594"/>
      <c r="CDP2" s="594"/>
      <c r="CDQ2" s="594"/>
      <c r="CDR2" s="594"/>
      <c r="CDS2" s="594"/>
      <c r="CDT2" s="594"/>
      <c r="CDU2" s="594"/>
      <c r="CDV2" s="594"/>
      <c r="CDW2" s="594"/>
      <c r="CDX2" s="594"/>
      <c r="CDY2" s="594"/>
      <c r="CDZ2" s="594"/>
      <c r="CEA2" s="594"/>
      <c r="CEB2" s="594"/>
      <c r="CEC2" s="594"/>
      <c r="CED2" s="594"/>
      <c r="CEE2" s="594"/>
      <c r="CEF2" s="594"/>
      <c r="CEG2" s="594"/>
      <c r="CEH2" s="594"/>
      <c r="CEI2" s="594"/>
      <c r="CEJ2" s="594"/>
      <c r="CEK2" s="594"/>
      <c r="CEL2" s="594"/>
      <c r="CEM2" s="594"/>
      <c r="CEN2" s="594"/>
      <c r="CEO2" s="594"/>
      <c r="CEP2" s="594"/>
      <c r="CEQ2" s="594"/>
      <c r="CER2" s="594"/>
      <c r="CES2" s="594"/>
      <c r="CET2" s="594"/>
      <c r="CEU2" s="594"/>
      <c r="CEV2" s="594"/>
      <c r="CEW2" s="594"/>
      <c r="CEX2" s="594"/>
      <c r="CEY2" s="594"/>
      <c r="CEZ2" s="594"/>
      <c r="CFA2" s="594"/>
      <c r="CFB2" s="594"/>
      <c r="CFC2" s="594"/>
      <c r="CFD2" s="594"/>
      <c r="CFE2" s="594"/>
      <c r="CFF2" s="594"/>
      <c r="CFG2" s="594"/>
      <c r="CFH2" s="594"/>
      <c r="CFI2" s="594"/>
      <c r="CFJ2" s="594"/>
      <c r="CFK2" s="594"/>
      <c r="CFL2" s="594"/>
      <c r="CFM2" s="594"/>
      <c r="CFN2" s="594"/>
      <c r="CFO2" s="594"/>
      <c r="CFP2" s="594"/>
      <c r="CFQ2" s="594"/>
      <c r="CFR2" s="594"/>
      <c r="CFS2" s="594"/>
      <c r="CFT2" s="594"/>
      <c r="CFU2" s="594"/>
      <c r="CFV2" s="594"/>
      <c r="CFW2" s="594"/>
      <c r="CFX2" s="594"/>
      <c r="CFY2" s="594"/>
      <c r="CFZ2" s="594"/>
      <c r="CGA2" s="594"/>
      <c r="CGB2" s="594"/>
      <c r="CGC2" s="594"/>
      <c r="CGD2" s="594"/>
      <c r="CGE2" s="594"/>
      <c r="CGF2" s="594"/>
      <c r="CGG2" s="594"/>
      <c r="CGH2" s="594"/>
      <c r="CGI2" s="594"/>
      <c r="CGJ2" s="594"/>
      <c r="CGK2" s="594"/>
      <c r="CGL2" s="594"/>
      <c r="CGM2" s="594"/>
      <c r="CGN2" s="594"/>
      <c r="CGO2" s="594"/>
      <c r="CGP2" s="594"/>
      <c r="CGQ2" s="594"/>
      <c r="CGR2" s="594"/>
      <c r="CGS2" s="594"/>
      <c r="CGT2" s="594"/>
      <c r="CGU2" s="594"/>
      <c r="CGV2" s="594"/>
      <c r="CGW2" s="594"/>
      <c r="CGX2" s="594"/>
      <c r="CGY2" s="594"/>
      <c r="CGZ2" s="594"/>
      <c r="CHA2" s="594"/>
      <c r="CHB2" s="594"/>
      <c r="CHC2" s="594"/>
      <c r="CHD2" s="594"/>
      <c r="CHE2" s="594"/>
      <c r="CHF2" s="594"/>
      <c r="CHG2" s="594"/>
      <c r="CHH2" s="594"/>
      <c r="CHI2" s="594"/>
      <c r="CHJ2" s="594"/>
      <c r="CHK2" s="594"/>
      <c r="CHL2" s="594"/>
      <c r="CHM2" s="594"/>
      <c r="CHN2" s="594"/>
      <c r="CHO2" s="594"/>
      <c r="CHP2" s="594"/>
      <c r="CHQ2" s="594"/>
      <c r="CHR2" s="594"/>
      <c r="CHS2" s="594"/>
      <c r="CHT2" s="594"/>
      <c r="CHU2" s="594"/>
      <c r="CHV2" s="594"/>
      <c r="CHW2" s="594"/>
      <c r="CHX2" s="594"/>
      <c r="CHY2" s="594"/>
      <c r="CHZ2" s="594"/>
      <c r="CIA2" s="594"/>
      <c r="CIB2" s="594"/>
      <c r="CIC2" s="594"/>
      <c r="CID2" s="594"/>
      <c r="CIE2" s="594"/>
      <c r="CIF2" s="594"/>
      <c r="CIG2" s="594"/>
      <c r="CIH2" s="594"/>
      <c r="CII2" s="594"/>
      <c r="CIJ2" s="594"/>
      <c r="CIK2" s="594"/>
      <c r="CIL2" s="594"/>
      <c r="CIM2" s="594"/>
      <c r="CIN2" s="594"/>
      <c r="CIO2" s="594"/>
      <c r="CIP2" s="594"/>
      <c r="CIQ2" s="594"/>
      <c r="CIR2" s="594"/>
      <c r="CIS2" s="594"/>
      <c r="CIT2" s="594"/>
      <c r="CIU2" s="594"/>
      <c r="CIV2" s="594"/>
      <c r="CIW2" s="594"/>
      <c r="CIX2" s="594"/>
      <c r="CIY2" s="594"/>
      <c r="CIZ2" s="594"/>
      <c r="CJA2" s="594"/>
      <c r="CJB2" s="594"/>
      <c r="CJC2" s="594"/>
      <c r="CJD2" s="594"/>
      <c r="CJE2" s="594"/>
      <c r="CJF2" s="594"/>
      <c r="CJG2" s="594"/>
      <c r="CJH2" s="594"/>
      <c r="CJI2" s="594"/>
      <c r="CJJ2" s="594"/>
      <c r="CJK2" s="594"/>
      <c r="CJL2" s="594"/>
      <c r="CJM2" s="594"/>
      <c r="CJN2" s="594"/>
      <c r="CJO2" s="594"/>
      <c r="CJP2" s="594"/>
      <c r="CJQ2" s="594"/>
      <c r="CJR2" s="594"/>
      <c r="CJS2" s="594"/>
      <c r="CJT2" s="594"/>
      <c r="CJU2" s="594"/>
      <c r="CJV2" s="594"/>
      <c r="CJW2" s="594"/>
      <c r="CJX2" s="594"/>
      <c r="CJY2" s="594"/>
      <c r="CJZ2" s="594"/>
      <c r="CKA2" s="594"/>
      <c r="CKB2" s="594"/>
      <c r="CKC2" s="594"/>
      <c r="CKD2" s="594"/>
      <c r="CKE2" s="594"/>
      <c r="CKF2" s="594"/>
      <c r="CKG2" s="594"/>
      <c r="CKH2" s="594"/>
      <c r="CKI2" s="594"/>
      <c r="CKJ2" s="594"/>
      <c r="CKK2" s="594"/>
      <c r="CKL2" s="594"/>
      <c r="CKM2" s="594"/>
      <c r="CKN2" s="594"/>
      <c r="CKO2" s="594"/>
      <c r="CKP2" s="594"/>
      <c r="CKQ2" s="594"/>
      <c r="CKR2" s="594"/>
      <c r="CKS2" s="594"/>
      <c r="CKT2" s="594"/>
      <c r="CKU2" s="594"/>
      <c r="CKV2" s="594"/>
      <c r="CKW2" s="594"/>
      <c r="CKX2" s="594"/>
      <c r="CKY2" s="594"/>
      <c r="CKZ2" s="594"/>
      <c r="CLA2" s="594"/>
      <c r="CLB2" s="594"/>
      <c r="CLC2" s="594"/>
      <c r="CLD2" s="594"/>
      <c r="CLE2" s="594"/>
      <c r="CLF2" s="594"/>
      <c r="CLG2" s="594"/>
      <c r="CLH2" s="594"/>
      <c r="CLI2" s="594"/>
      <c r="CLJ2" s="594"/>
      <c r="CLK2" s="594"/>
      <c r="CLL2" s="594"/>
      <c r="CLM2" s="594"/>
      <c r="CLN2" s="594"/>
      <c r="CLO2" s="594"/>
      <c r="CLP2" s="594"/>
      <c r="CLQ2" s="594"/>
      <c r="CLR2" s="594"/>
      <c r="CLS2" s="594"/>
      <c r="CLT2" s="594"/>
      <c r="CLU2" s="594"/>
      <c r="CLV2" s="594"/>
      <c r="CLW2" s="594"/>
      <c r="CLX2" s="594"/>
      <c r="CLY2" s="594"/>
      <c r="CLZ2" s="594"/>
      <c r="CMA2" s="594"/>
      <c r="CMB2" s="594"/>
      <c r="CMC2" s="594"/>
      <c r="CMD2" s="594"/>
      <c r="CME2" s="594"/>
      <c r="CMF2" s="594"/>
      <c r="CMG2" s="594"/>
      <c r="CMH2" s="594"/>
      <c r="CMI2" s="594"/>
      <c r="CMJ2" s="594"/>
      <c r="CMK2" s="594"/>
      <c r="CML2" s="594"/>
      <c r="CMM2" s="594"/>
      <c r="CMN2" s="594"/>
      <c r="CMO2" s="594"/>
      <c r="CMP2" s="594"/>
      <c r="CMQ2" s="594"/>
      <c r="CMR2" s="594"/>
      <c r="CMS2" s="594"/>
      <c r="CMT2" s="594"/>
      <c r="CMU2" s="594"/>
      <c r="CMV2" s="594"/>
      <c r="CMW2" s="594"/>
      <c r="CMX2" s="594"/>
      <c r="CMY2" s="594"/>
      <c r="CMZ2" s="594"/>
      <c r="CNA2" s="594"/>
      <c r="CNB2" s="594"/>
      <c r="CNC2" s="594"/>
      <c r="CND2" s="594"/>
      <c r="CNE2" s="594"/>
      <c r="CNF2" s="594"/>
      <c r="CNG2" s="594"/>
      <c r="CNH2" s="594"/>
      <c r="CNI2" s="594"/>
      <c r="CNJ2" s="594"/>
      <c r="CNK2" s="594"/>
      <c r="CNL2" s="594"/>
      <c r="CNM2" s="594"/>
      <c r="CNN2" s="594"/>
      <c r="CNO2" s="594"/>
      <c r="CNP2" s="594"/>
      <c r="CNQ2" s="594"/>
      <c r="CNR2" s="594"/>
      <c r="CNS2" s="594"/>
      <c r="CNT2" s="594"/>
      <c r="CNU2" s="594"/>
      <c r="CNV2" s="594"/>
      <c r="CNW2" s="594"/>
      <c r="CNX2" s="594"/>
      <c r="CNY2" s="594"/>
      <c r="CNZ2" s="594"/>
      <c r="COA2" s="594"/>
      <c r="COB2" s="594"/>
      <c r="COC2" s="594"/>
      <c r="COD2" s="594"/>
      <c r="COE2" s="594"/>
      <c r="COF2" s="594"/>
      <c r="COG2" s="594"/>
      <c r="COH2" s="594"/>
      <c r="COI2" s="594"/>
      <c r="COJ2" s="594"/>
      <c r="COK2" s="594"/>
      <c r="COL2" s="594"/>
      <c r="COM2" s="594"/>
      <c r="CON2" s="594"/>
      <c r="COO2" s="594"/>
      <c r="COP2" s="594"/>
      <c r="COQ2" s="594"/>
      <c r="COR2" s="594"/>
      <c r="COS2" s="594"/>
      <c r="COT2" s="594"/>
      <c r="COU2" s="594"/>
      <c r="COV2" s="594"/>
      <c r="COW2" s="594"/>
      <c r="COX2" s="594"/>
      <c r="COY2" s="594"/>
      <c r="COZ2" s="594"/>
      <c r="CPA2" s="594"/>
      <c r="CPB2" s="594"/>
      <c r="CPC2" s="594"/>
      <c r="CPD2" s="594"/>
      <c r="CPE2" s="594"/>
      <c r="CPF2" s="594"/>
      <c r="CPG2" s="594"/>
      <c r="CPH2" s="594"/>
      <c r="CPI2" s="594"/>
      <c r="CPJ2" s="594"/>
      <c r="CPK2" s="594"/>
      <c r="CPL2" s="594"/>
      <c r="CPM2" s="594"/>
      <c r="CPN2" s="594"/>
      <c r="CPO2" s="594"/>
      <c r="CPP2" s="594"/>
      <c r="CPQ2" s="594"/>
      <c r="CPR2" s="594"/>
      <c r="CPS2" s="594"/>
      <c r="CPT2" s="594"/>
      <c r="CPU2" s="594"/>
      <c r="CPV2" s="594"/>
      <c r="CPW2" s="594"/>
      <c r="CPX2" s="594"/>
      <c r="CPY2" s="594"/>
      <c r="CPZ2" s="594"/>
      <c r="CQA2" s="594"/>
      <c r="CQB2" s="594"/>
      <c r="CQC2" s="594"/>
      <c r="CQD2" s="594"/>
      <c r="CQE2" s="594"/>
      <c r="CQF2" s="594"/>
      <c r="CQG2" s="594"/>
      <c r="CQH2" s="594"/>
      <c r="CQI2" s="594"/>
      <c r="CQJ2" s="594"/>
      <c r="CQK2" s="594"/>
      <c r="CQL2" s="594"/>
      <c r="CQM2" s="594"/>
      <c r="CQN2" s="594"/>
      <c r="CQO2" s="594"/>
      <c r="CQP2" s="594"/>
      <c r="CQQ2" s="594"/>
      <c r="CQR2" s="594"/>
      <c r="CQS2" s="594"/>
      <c r="CQT2" s="594"/>
      <c r="CQU2" s="594"/>
      <c r="CQV2" s="594"/>
      <c r="CQW2" s="594"/>
      <c r="CQX2" s="594"/>
      <c r="CQY2" s="594"/>
      <c r="CQZ2" s="594"/>
      <c r="CRA2" s="594"/>
      <c r="CRB2" s="594"/>
      <c r="CRC2" s="594"/>
      <c r="CRD2" s="594"/>
      <c r="CRE2" s="594"/>
      <c r="CRF2" s="594"/>
      <c r="CRG2" s="594"/>
      <c r="CRH2" s="594"/>
      <c r="CRI2" s="594"/>
      <c r="CRJ2" s="594"/>
      <c r="CRK2" s="594"/>
      <c r="CRL2" s="594"/>
      <c r="CRM2" s="594"/>
      <c r="CRN2" s="594"/>
      <c r="CRO2" s="594"/>
      <c r="CRP2" s="594"/>
      <c r="CRQ2" s="594"/>
      <c r="CRR2" s="594"/>
      <c r="CRS2" s="594"/>
      <c r="CRT2" s="594"/>
      <c r="CRU2" s="594"/>
      <c r="CRV2" s="594"/>
      <c r="CRW2" s="594"/>
      <c r="CRX2" s="594"/>
      <c r="CRY2" s="594"/>
      <c r="CRZ2" s="594"/>
      <c r="CSA2" s="594"/>
      <c r="CSB2" s="594"/>
      <c r="CSC2" s="594"/>
      <c r="CSD2" s="594"/>
      <c r="CSE2" s="594"/>
      <c r="CSF2" s="594"/>
      <c r="CSG2" s="594"/>
      <c r="CSH2" s="594"/>
      <c r="CSI2" s="594"/>
      <c r="CSJ2" s="594"/>
      <c r="CSK2" s="594"/>
      <c r="CSL2" s="594"/>
      <c r="CSM2" s="594"/>
      <c r="CSN2" s="594"/>
      <c r="CSO2" s="594"/>
      <c r="CSP2" s="594"/>
      <c r="CSQ2" s="594"/>
      <c r="CSR2" s="594"/>
      <c r="CSS2" s="594"/>
      <c r="CST2" s="594"/>
      <c r="CSU2" s="594"/>
      <c r="CSV2" s="594"/>
      <c r="CSW2" s="594"/>
      <c r="CSX2" s="594"/>
      <c r="CSY2" s="594"/>
      <c r="CSZ2" s="594"/>
      <c r="CTA2" s="594"/>
      <c r="CTB2" s="594"/>
      <c r="CTC2" s="594"/>
      <c r="CTD2" s="594"/>
      <c r="CTE2" s="594"/>
      <c r="CTF2" s="594"/>
      <c r="CTG2" s="594"/>
      <c r="CTH2" s="594"/>
      <c r="CTI2" s="594"/>
      <c r="CTJ2" s="594"/>
      <c r="CTK2" s="594"/>
      <c r="CTL2" s="594"/>
      <c r="CTM2" s="594"/>
      <c r="CTN2" s="594"/>
      <c r="CTO2" s="594"/>
      <c r="CTP2" s="594"/>
      <c r="CTQ2" s="594"/>
      <c r="CTR2" s="594"/>
      <c r="CTS2" s="594"/>
      <c r="CTT2" s="594"/>
      <c r="CTU2" s="594"/>
      <c r="CTV2" s="594"/>
      <c r="CTW2" s="594"/>
      <c r="CTX2" s="594"/>
      <c r="CTY2" s="594"/>
      <c r="CTZ2" s="594"/>
      <c r="CUA2" s="594"/>
      <c r="CUB2" s="594"/>
      <c r="CUC2" s="594"/>
      <c r="CUD2" s="594"/>
      <c r="CUE2" s="594"/>
      <c r="CUF2" s="594"/>
      <c r="CUG2" s="594"/>
      <c r="CUH2" s="594"/>
      <c r="CUI2" s="594"/>
      <c r="CUJ2" s="594"/>
      <c r="CUK2" s="594"/>
      <c r="CUL2" s="594"/>
      <c r="CUM2" s="594"/>
      <c r="CUN2" s="594"/>
      <c r="CUO2" s="594"/>
      <c r="CUP2" s="594"/>
      <c r="CUQ2" s="594"/>
      <c r="CUR2" s="594"/>
      <c r="CUS2" s="594"/>
      <c r="CUT2" s="594"/>
      <c r="CUU2" s="594"/>
      <c r="CUV2" s="594"/>
      <c r="CUW2" s="594"/>
      <c r="CUX2" s="594"/>
      <c r="CUY2" s="594"/>
      <c r="CUZ2" s="594"/>
      <c r="CVA2" s="594"/>
      <c r="CVB2" s="594"/>
      <c r="CVC2" s="594"/>
      <c r="CVD2" s="594"/>
      <c r="CVE2" s="594"/>
      <c r="CVF2" s="594"/>
      <c r="CVG2" s="594"/>
      <c r="CVH2" s="594"/>
      <c r="CVI2" s="594"/>
      <c r="CVJ2" s="594"/>
      <c r="CVK2" s="594"/>
      <c r="CVL2" s="594"/>
      <c r="CVM2" s="594"/>
      <c r="CVN2" s="594"/>
      <c r="CVO2" s="594"/>
      <c r="CVP2" s="594"/>
      <c r="CVQ2" s="594"/>
      <c r="CVR2" s="594"/>
      <c r="CVS2" s="594"/>
      <c r="CVT2" s="594"/>
      <c r="CVU2" s="594"/>
      <c r="CVV2" s="594"/>
      <c r="CVW2" s="594"/>
      <c r="CVX2" s="594"/>
      <c r="CVY2" s="594"/>
      <c r="CVZ2" s="594"/>
      <c r="CWA2" s="594"/>
      <c r="CWB2" s="594"/>
      <c r="CWC2" s="594"/>
      <c r="CWD2" s="594"/>
      <c r="CWE2" s="594"/>
      <c r="CWF2" s="594"/>
      <c r="CWG2" s="594"/>
      <c r="CWH2" s="594"/>
      <c r="CWI2" s="594"/>
      <c r="CWJ2" s="594"/>
      <c r="CWK2" s="594"/>
      <c r="CWL2" s="594"/>
      <c r="CWM2" s="594"/>
      <c r="CWN2" s="594"/>
      <c r="CWO2" s="594"/>
      <c r="CWP2" s="594"/>
      <c r="CWQ2" s="594"/>
      <c r="CWR2" s="594"/>
      <c r="CWS2" s="594"/>
      <c r="CWT2" s="594"/>
      <c r="CWU2" s="594"/>
      <c r="CWV2" s="594"/>
      <c r="CWW2" s="594"/>
      <c r="CWX2" s="594"/>
      <c r="CWY2" s="594"/>
      <c r="CWZ2" s="594"/>
      <c r="CXA2" s="594"/>
      <c r="CXB2" s="594"/>
      <c r="CXC2" s="594"/>
      <c r="CXD2" s="594"/>
      <c r="CXE2" s="594"/>
      <c r="CXF2" s="594"/>
      <c r="CXG2" s="594"/>
      <c r="CXH2" s="594"/>
      <c r="CXI2" s="594"/>
      <c r="CXJ2" s="594"/>
      <c r="CXK2" s="594"/>
      <c r="CXL2" s="594"/>
      <c r="CXM2" s="594"/>
      <c r="CXN2" s="594"/>
      <c r="CXO2" s="594"/>
      <c r="CXP2" s="594"/>
      <c r="CXQ2" s="594"/>
      <c r="CXR2" s="594"/>
      <c r="CXS2" s="594"/>
      <c r="CXT2" s="594"/>
      <c r="CXU2" s="594"/>
      <c r="CXV2" s="594"/>
      <c r="CXW2" s="594"/>
      <c r="CXX2" s="594"/>
      <c r="CXY2" s="594"/>
      <c r="CXZ2" s="594"/>
      <c r="CYA2" s="594"/>
      <c r="CYB2" s="594"/>
      <c r="CYC2" s="594"/>
      <c r="CYD2" s="594"/>
      <c r="CYE2" s="594"/>
      <c r="CYF2" s="594"/>
      <c r="CYG2" s="594"/>
      <c r="CYH2" s="594"/>
      <c r="CYI2" s="594"/>
      <c r="CYJ2" s="594"/>
      <c r="CYK2" s="594"/>
      <c r="CYL2" s="594"/>
      <c r="CYM2" s="594"/>
      <c r="CYN2" s="594"/>
      <c r="CYO2" s="594"/>
      <c r="CYP2" s="594"/>
      <c r="CYQ2" s="594"/>
      <c r="CYR2" s="594"/>
      <c r="CYS2" s="594"/>
      <c r="CYT2" s="594"/>
      <c r="CYU2" s="594"/>
      <c r="CYV2" s="594"/>
      <c r="CYW2" s="594"/>
      <c r="CYX2" s="594"/>
      <c r="CYY2" s="594"/>
      <c r="CYZ2" s="594"/>
      <c r="CZA2" s="594"/>
      <c r="CZB2" s="594"/>
      <c r="CZC2" s="594"/>
      <c r="CZD2" s="594"/>
      <c r="CZE2" s="594"/>
      <c r="CZF2" s="594"/>
      <c r="CZG2" s="594"/>
      <c r="CZH2" s="594"/>
      <c r="CZI2" s="594"/>
      <c r="CZJ2" s="594"/>
      <c r="CZK2" s="594"/>
      <c r="CZL2" s="594"/>
      <c r="CZM2" s="594"/>
      <c r="CZN2" s="594"/>
      <c r="CZO2" s="594"/>
      <c r="CZP2" s="594"/>
      <c r="CZQ2" s="594"/>
      <c r="CZR2" s="594"/>
      <c r="CZS2" s="594"/>
      <c r="CZT2" s="594"/>
      <c r="CZU2" s="594"/>
      <c r="CZV2" s="594"/>
      <c r="CZW2" s="594"/>
      <c r="CZX2" s="594"/>
      <c r="CZY2" s="594"/>
      <c r="CZZ2" s="594"/>
      <c r="DAA2" s="594"/>
      <c r="DAB2" s="594"/>
      <c r="DAC2" s="594"/>
      <c r="DAD2" s="594"/>
      <c r="DAE2" s="594"/>
      <c r="DAF2" s="594"/>
      <c r="DAG2" s="594"/>
      <c r="DAH2" s="594"/>
      <c r="DAI2" s="594"/>
      <c r="DAJ2" s="594"/>
      <c r="DAK2" s="594"/>
      <c r="DAL2" s="594"/>
      <c r="DAM2" s="594"/>
      <c r="DAN2" s="594"/>
      <c r="DAO2" s="594"/>
      <c r="DAP2" s="594"/>
      <c r="DAQ2" s="594"/>
      <c r="DAR2" s="594"/>
      <c r="DAS2" s="594"/>
      <c r="DAT2" s="594"/>
      <c r="DAU2" s="594"/>
      <c r="DAV2" s="594"/>
      <c r="DAW2" s="594"/>
      <c r="DAX2" s="594"/>
      <c r="DAY2" s="594"/>
      <c r="DAZ2" s="594"/>
      <c r="DBA2" s="594"/>
      <c r="DBB2" s="594"/>
      <c r="DBC2" s="594"/>
      <c r="DBD2" s="594"/>
      <c r="DBE2" s="594"/>
      <c r="DBF2" s="594"/>
      <c r="DBG2" s="594"/>
      <c r="DBH2" s="594"/>
      <c r="DBI2" s="594"/>
      <c r="DBJ2" s="594"/>
      <c r="DBK2" s="594"/>
      <c r="DBL2" s="594"/>
      <c r="DBM2" s="594"/>
      <c r="DBN2" s="594"/>
      <c r="DBO2" s="594"/>
      <c r="DBP2" s="594"/>
      <c r="DBQ2" s="594"/>
      <c r="DBR2" s="594"/>
      <c r="DBS2" s="594"/>
      <c r="DBT2" s="594"/>
      <c r="DBU2" s="594"/>
      <c r="DBV2" s="594"/>
      <c r="DBW2" s="594"/>
      <c r="DBX2" s="594"/>
      <c r="DBY2" s="594"/>
      <c r="DBZ2" s="594"/>
      <c r="DCA2" s="594"/>
      <c r="DCB2" s="594"/>
      <c r="DCC2" s="594"/>
      <c r="DCD2" s="594"/>
      <c r="DCE2" s="594"/>
      <c r="DCF2" s="594"/>
      <c r="DCG2" s="594"/>
      <c r="DCH2" s="594"/>
      <c r="DCI2" s="594"/>
      <c r="DCJ2" s="594"/>
      <c r="DCK2" s="594"/>
      <c r="DCL2" s="594"/>
      <c r="DCM2" s="594"/>
      <c r="DCN2" s="594"/>
      <c r="DCO2" s="594"/>
      <c r="DCP2" s="594"/>
      <c r="DCQ2" s="594"/>
      <c r="DCR2" s="594"/>
      <c r="DCS2" s="594"/>
      <c r="DCT2" s="594"/>
      <c r="DCU2" s="594"/>
      <c r="DCV2" s="594"/>
      <c r="DCW2" s="594"/>
      <c r="DCX2" s="594"/>
      <c r="DCY2" s="594"/>
      <c r="DCZ2" s="594"/>
      <c r="DDA2" s="594"/>
      <c r="DDB2" s="594"/>
      <c r="DDC2" s="594"/>
      <c r="DDD2" s="594"/>
      <c r="DDE2" s="594"/>
      <c r="DDF2" s="594"/>
      <c r="DDG2" s="594"/>
      <c r="DDH2" s="594"/>
      <c r="DDI2" s="594"/>
      <c r="DDJ2" s="594"/>
      <c r="DDK2" s="594"/>
      <c r="DDL2" s="594"/>
      <c r="DDM2" s="594"/>
      <c r="DDN2" s="594"/>
      <c r="DDO2" s="594"/>
      <c r="DDP2" s="594"/>
      <c r="DDQ2" s="594"/>
      <c r="DDR2" s="594"/>
      <c r="DDS2" s="594"/>
      <c r="DDT2" s="594"/>
      <c r="DDU2" s="594"/>
      <c r="DDV2" s="594"/>
      <c r="DDW2" s="594"/>
      <c r="DDX2" s="594"/>
      <c r="DDY2" s="594"/>
      <c r="DDZ2" s="594"/>
      <c r="DEA2" s="594"/>
      <c r="DEB2" s="594"/>
      <c r="DEC2" s="594"/>
      <c r="DED2" s="594"/>
      <c r="DEE2" s="594"/>
      <c r="DEF2" s="594"/>
      <c r="DEG2" s="594"/>
      <c r="DEH2" s="594"/>
      <c r="DEI2" s="594"/>
      <c r="DEJ2" s="594"/>
      <c r="DEK2" s="594"/>
      <c r="DEL2" s="594"/>
      <c r="DEM2" s="594"/>
      <c r="DEN2" s="594"/>
      <c r="DEO2" s="594"/>
      <c r="DEP2" s="594"/>
      <c r="DEQ2" s="594"/>
      <c r="DER2" s="594"/>
      <c r="DES2" s="594"/>
      <c r="DET2" s="594"/>
      <c r="DEU2" s="594"/>
      <c r="DEV2" s="594"/>
      <c r="DEW2" s="594"/>
      <c r="DEX2" s="594"/>
      <c r="DEY2" s="594"/>
      <c r="DEZ2" s="594"/>
      <c r="DFA2" s="594"/>
      <c r="DFB2" s="594"/>
      <c r="DFC2" s="594"/>
      <c r="DFD2" s="594"/>
      <c r="DFE2" s="594"/>
      <c r="DFF2" s="594"/>
      <c r="DFG2" s="594"/>
      <c r="DFH2" s="594"/>
      <c r="DFI2" s="594"/>
      <c r="DFJ2" s="594"/>
      <c r="DFK2" s="594"/>
      <c r="DFL2" s="594"/>
      <c r="DFM2" s="594"/>
      <c r="DFN2" s="594"/>
      <c r="DFO2" s="594"/>
      <c r="DFP2" s="594"/>
      <c r="DFQ2" s="594"/>
      <c r="DFR2" s="594"/>
      <c r="DFS2" s="594"/>
      <c r="DFT2" s="594"/>
      <c r="DFU2" s="594"/>
      <c r="DFV2" s="594"/>
      <c r="DFW2" s="594"/>
      <c r="DFX2" s="594"/>
      <c r="DFY2" s="594"/>
      <c r="DFZ2" s="594"/>
      <c r="DGA2" s="594"/>
      <c r="DGB2" s="594"/>
      <c r="DGC2" s="594"/>
      <c r="DGD2" s="594"/>
      <c r="DGE2" s="594"/>
      <c r="DGF2" s="594"/>
      <c r="DGG2" s="594"/>
      <c r="DGH2" s="594"/>
      <c r="DGI2" s="594"/>
      <c r="DGJ2" s="594"/>
      <c r="DGK2" s="594"/>
      <c r="DGL2" s="594"/>
      <c r="DGM2" s="594"/>
      <c r="DGN2" s="594"/>
      <c r="DGO2" s="594"/>
      <c r="DGP2" s="594"/>
      <c r="DGQ2" s="594"/>
      <c r="DGR2" s="594"/>
      <c r="DGS2" s="594"/>
      <c r="DGT2" s="594"/>
      <c r="DGU2" s="594"/>
      <c r="DGV2" s="594"/>
      <c r="DGW2" s="594"/>
      <c r="DGX2" s="594"/>
      <c r="DGY2" s="594"/>
      <c r="DGZ2" s="594"/>
      <c r="DHA2" s="594"/>
      <c r="DHB2" s="594"/>
      <c r="DHC2" s="594"/>
      <c r="DHD2" s="594"/>
      <c r="DHE2" s="594"/>
      <c r="DHF2" s="594"/>
      <c r="DHG2" s="594"/>
      <c r="DHH2" s="594"/>
      <c r="DHI2" s="594"/>
      <c r="DHJ2" s="594"/>
      <c r="DHK2" s="594"/>
      <c r="DHL2" s="594"/>
      <c r="DHM2" s="594"/>
      <c r="DHN2" s="594"/>
      <c r="DHO2" s="594"/>
      <c r="DHP2" s="594"/>
      <c r="DHQ2" s="594"/>
      <c r="DHR2" s="594"/>
      <c r="DHS2" s="594"/>
      <c r="DHT2" s="594"/>
      <c r="DHU2" s="594"/>
      <c r="DHV2" s="594"/>
      <c r="DHW2" s="594"/>
      <c r="DHX2" s="594"/>
      <c r="DHY2" s="594"/>
      <c r="DHZ2" s="594"/>
      <c r="DIA2" s="594"/>
      <c r="DIB2" s="594"/>
      <c r="DIC2" s="594"/>
      <c r="DID2" s="594"/>
      <c r="DIE2" s="594"/>
      <c r="DIF2" s="594"/>
      <c r="DIG2" s="594"/>
      <c r="DIH2" s="594"/>
      <c r="DII2" s="594"/>
      <c r="DIJ2" s="594"/>
      <c r="DIK2" s="594"/>
      <c r="DIL2" s="594"/>
      <c r="DIM2" s="594"/>
      <c r="DIN2" s="594"/>
      <c r="DIO2" s="594"/>
      <c r="DIP2" s="594"/>
      <c r="DIQ2" s="594"/>
      <c r="DIR2" s="594"/>
      <c r="DIS2" s="594"/>
      <c r="DIT2" s="594"/>
      <c r="DIU2" s="594"/>
      <c r="DIV2" s="594"/>
      <c r="DIW2" s="594"/>
      <c r="DIX2" s="594"/>
      <c r="DIY2" s="594"/>
      <c r="DIZ2" s="594"/>
      <c r="DJA2" s="594"/>
      <c r="DJB2" s="594"/>
      <c r="DJC2" s="594"/>
      <c r="DJD2" s="594"/>
      <c r="DJE2" s="594"/>
      <c r="DJF2" s="594"/>
      <c r="DJG2" s="594"/>
      <c r="DJH2" s="594"/>
      <c r="DJI2" s="594"/>
      <c r="DJJ2" s="594"/>
      <c r="DJK2" s="594"/>
      <c r="DJL2" s="594"/>
      <c r="DJM2" s="594"/>
      <c r="DJN2" s="594"/>
      <c r="DJO2" s="594"/>
      <c r="DJP2" s="594"/>
      <c r="DJQ2" s="594"/>
      <c r="DJR2" s="594"/>
      <c r="DJS2" s="594"/>
      <c r="DJT2" s="594"/>
      <c r="DJU2" s="594"/>
      <c r="DJV2" s="594"/>
      <c r="DJW2" s="594"/>
      <c r="DJX2" s="594"/>
      <c r="DJY2" s="594"/>
      <c r="DJZ2" s="594"/>
      <c r="DKA2" s="594"/>
      <c r="DKB2" s="594"/>
      <c r="DKC2" s="594"/>
      <c r="DKD2" s="594"/>
      <c r="DKE2" s="594"/>
      <c r="DKF2" s="594"/>
      <c r="DKG2" s="594"/>
      <c r="DKH2" s="594"/>
      <c r="DKI2" s="594"/>
      <c r="DKJ2" s="594"/>
      <c r="DKK2" s="594"/>
      <c r="DKL2" s="594"/>
      <c r="DKM2" s="594"/>
      <c r="DKN2" s="594"/>
      <c r="DKO2" s="594"/>
      <c r="DKP2" s="594"/>
      <c r="DKQ2" s="594"/>
      <c r="DKR2" s="594"/>
      <c r="DKS2" s="594"/>
      <c r="DKT2" s="594"/>
      <c r="DKU2" s="594"/>
      <c r="DKV2" s="594"/>
      <c r="DKW2" s="594"/>
      <c r="DKX2" s="594"/>
      <c r="DKY2" s="594"/>
      <c r="DKZ2" s="594"/>
      <c r="DLA2" s="594"/>
      <c r="DLB2" s="594"/>
      <c r="DLC2" s="594"/>
      <c r="DLD2" s="594"/>
      <c r="DLE2" s="594"/>
      <c r="DLF2" s="594"/>
      <c r="DLG2" s="594"/>
      <c r="DLH2" s="594"/>
      <c r="DLI2" s="594"/>
      <c r="DLJ2" s="594"/>
      <c r="DLK2" s="594"/>
      <c r="DLL2" s="594"/>
      <c r="DLM2" s="594"/>
      <c r="DLN2" s="594"/>
      <c r="DLO2" s="594"/>
      <c r="DLP2" s="594"/>
      <c r="DLQ2" s="594"/>
      <c r="DLR2" s="594"/>
      <c r="DLS2" s="594"/>
      <c r="DLT2" s="594"/>
      <c r="DLU2" s="594"/>
      <c r="DLV2" s="594"/>
      <c r="DLW2" s="594"/>
      <c r="DLX2" s="594"/>
      <c r="DLY2" s="594"/>
      <c r="DLZ2" s="594"/>
      <c r="DMA2" s="594"/>
      <c r="DMB2" s="594"/>
      <c r="DMC2" s="594"/>
      <c r="DMD2" s="594"/>
      <c r="DME2" s="594"/>
      <c r="DMF2" s="594"/>
      <c r="DMG2" s="594"/>
      <c r="DMH2" s="594"/>
      <c r="DMI2" s="594"/>
      <c r="DMJ2" s="594"/>
      <c r="DMK2" s="594"/>
      <c r="DML2" s="594"/>
      <c r="DMM2" s="594"/>
      <c r="DMN2" s="594"/>
      <c r="DMO2" s="594"/>
      <c r="DMP2" s="594"/>
      <c r="DMQ2" s="594"/>
      <c r="DMR2" s="594"/>
      <c r="DMS2" s="594"/>
      <c r="DMT2" s="594"/>
      <c r="DMU2" s="594"/>
      <c r="DMV2" s="594"/>
      <c r="DMW2" s="594"/>
      <c r="DMX2" s="594"/>
      <c r="DMY2" s="594"/>
      <c r="DMZ2" s="594"/>
      <c r="DNA2" s="594"/>
      <c r="DNB2" s="594"/>
      <c r="DNC2" s="594"/>
      <c r="DND2" s="594"/>
      <c r="DNE2" s="594"/>
      <c r="DNF2" s="594"/>
      <c r="DNG2" s="594"/>
      <c r="DNH2" s="594"/>
      <c r="DNI2" s="594"/>
      <c r="DNJ2" s="594"/>
      <c r="DNK2" s="594"/>
      <c r="DNL2" s="594"/>
      <c r="DNM2" s="594"/>
      <c r="DNN2" s="594"/>
      <c r="DNO2" s="594"/>
      <c r="DNP2" s="594"/>
      <c r="DNQ2" s="594"/>
      <c r="DNR2" s="594"/>
      <c r="DNS2" s="594"/>
      <c r="DNT2" s="594"/>
      <c r="DNU2" s="594"/>
      <c r="DNV2" s="594"/>
      <c r="DNW2" s="594"/>
      <c r="DNX2" s="594"/>
      <c r="DNY2" s="594"/>
      <c r="DNZ2" s="594"/>
      <c r="DOA2" s="594"/>
      <c r="DOB2" s="594"/>
      <c r="DOC2" s="594"/>
      <c r="DOD2" s="594"/>
      <c r="DOE2" s="594"/>
      <c r="DOF2" s="594"/>
      <c r="DOG2" s="594"/>
      <c r="DOH2" s="594"/>
      <c r="DOI2" s="594"/>
      <c r="DOJ2" s="594"/>
      <c r="DOK2" s="594"/>
      <c r="DOL2" s="594"/>
      <c r="DOM2" s="594"/>
      <c r="DON2" s="594"/>
      <c r="DOO2" s="594"/>
      <c r="DOP2" s="594"/>
      <c r="DOQ2" s="594"/>
      <c r="DOR2" s="594"/>
      <c r="DOS2" s="594"/>
      <c r="DOT2" s="594"/>
      <c r="DOU2" s="594"/>
      <c r="DOV2" s="594"/>
      <c r="DOW2" s="594"/>
      <c r="DOX2" s="594"/>
      <c r="DOY2" s="594"/>
      <c r="DOZ2" s="594"/>
      <c r="DPA2" s="594"/>
      <c r="DPB2" s="594"/>
      <c r="DPC2" s="594"/>
      <c r="DPD2" s="594"/>
      <c r="DPE2" s="594"/>
      <c r="DPF2" s="594"/>
      <c r="DPG2" s="594"/>
      <c r="DPH2" s="594"/>
      <c r="DPI2" s="594"/>
      <c r="DPJ2" s="594"/>
      <c r="DPK2" s="594"/>
      <c r="DPL2" s="594"/>
      <c r="DPM2" s="594"/>
      <c r="DPN2" s="594"/>
      <c r="DPO2" s="594"/>
      <c r="DPP2" s="594"/>
      <c r="DPQ2" s="594"/>
      <c r="DPR2" s="594"/>
      <c r="DPS2" s="594"/>
      <c r="DPT2" s="594"/>
      <c r="DPU2" s="594"/>
      <c r="DPV2" s="594"/>
      <c r="DPW2" s="594"/>
      <c r="DPX2" s="594"/>
      <c r="DPY2" s="594"/>
      <c r="DPZ2" s="594"/>
      <c r="DQA2" s="594"/>
      <c r="DQB2" s="594"/>
      <c r="DQC2" s="594"/>
      <c r="DQD2" s="594"/>
      <c r="DQE2" s="594"/>
      <c r="DQF2" s="594"/>
      <c r="DQG2" s="594"/>
      <c r="DQH2" s="594"/>
      <c r="DQI2" s="594"/>
      <c r="DQJ2" s="594"/>
      <c r="DQK2" s="594"/>
      <c r="DQL2" s="594"/>
      <c r="DQM2" s="594"/>
      <c r="DQN2" s="594"/>
      <c r="DQO2" s="594"/>
      <c r="DQP2" s="594"/>
      <c r="DQQ2" s="594"/>
      <c r="DQR2" s="594"/>
      <c r="DQS2" s="594"/>
      <c r="DQT2" s="594"/>
      <c r="DQU2" s="594"/>
      <c r="DQV2" s="594"/>
      <c r="DQW2" s="594"/>
      <c r="DQX2" s="594"/>
      <c r="DQY2" s="594"/>
      <c r="DQZ2" s="594"/>
      <c r="DRA2" s="594"/>
      <c r="DRB2" s="594"/>
      <c r="DRC2" s="594"/>
      <c r="DRD2" s="594"/>
      <c r="DRE2" s="594"/>
      <c r="DRF2" s="594"/>
      <c r="DRG2" s="594"/>
      <c r="DRH2" s="594"/>
      <c r="DRI2" s="594"/>
      <c r="DRJ2" s="594"/>
      <c r="DRK2" s="594"/>
      <c r="DRL2" s="594"/>
      <c r="DRM2" s="594"/>
      <c r="DRN2" s="594"/>
      <c r="DRO2" s="594"/>
      <c r="DRP2" s="594"/>
      <c r="DRQ2" s="594"/>
      <c r="DRR2" s="594"/>
      <c r="DRS2" s="594"/>
      <c r="DRT2" s="594"/>
      <c r="DRU2" s="594"/>
      <c r="DRV2" s="594"/>
      <c r="DRW2" s="594"/>
      <c r="DRX2" s="594"/>
      <c r="DRY2" s="594"/>
      <c r="DRZ2" s="594"/>
      <c r="DSA2" s="594"/>
      <c r="DSB2" s="594"/>
      <c r="DSC2" s="594"/>
      <c r="DSD2" s="594"/>
      <c r="DSE2" s="594"/>
      <c r="DSF2" s="594"/>
      <c r="DSG2" s="594"/>
      <c r="DSH2" s="594"/>
      <c r="DSI2" s="594"/>
      <c r="DSJ2" s="594"/>
      <c r="DSK2" s="594"/>
      <c r="DSL2" s="594"/>
      <c r="DSM2" s="594"/>
      <c r="DSN2" s="594"/>
      <c r="DSO2" s="594"/>
      <c r="DSP2" s="594"/>
      <c r="DSQ2" s="594"/>
      <c r="DSR2" s="594"/>
      <c r="DSS2" s="594"/>
      <c r="DST2" s="594"/>
      <c r="DSU2" s="594"/>
      <c r="DSV2" s="594"/>
      <c r="DSW2" s="594"/>
      <c r="DSX2" s="594"/>
      <c r="DSY2" s="594"/>
      <c r="DSZ2" s="594"/>
      <c r="DTA2" s="594"/>
      <c r="DTB2" s="594"/>
      <c r="DTC2" s="594"/>
      <c r="DTD2" s="594"/>
      <c r="DTE2" s="594"/>
      <c r="DTF2" s="594"/>
      <c r="DTG2" s="594"/>
      <c r="DTH2" s="594"/>
      <c r="DTI2" s="594"/>
      <c r="DTJ2" s="594"/>
      <c r="DTK2" s="594"/>
      <c r="DTL2" s="594"/>
      <c r="DTM2" s="594"/>
      <c r="DTN2" s="594"/>
      <c r="DTO2" s="594"/>
      <c r="DTP2" s="594"/>
      <c r="DTQ2" s="594"/>
      <c r="DTR2" s="594"/>
      <c r="DTS2" s="594"/>
      <c r="DTT2" s="594"/>
      <c r="DTU2" s="594"/>
      <c r="DTV2" s="594"/>
      <c r="DTW2" s="594"/>
      <c r="DTX2" s="594"/>
      <c r="DTY2" s="594"/>
      <c r="DTZ2" s="594"/>
      <c r="DUA2" s="594"/>
      <c r="DUB2" s="594"/>
      <c r="DUC2" s="594"/>
      <c r="DUD2" s="594"/>
      <c r="DUE2" s="594"/>
      <c r="DUF2" s="594"/>
      <c r="DUG2" s="594"/>
      <c r="DUH2" s="594"/>
      <c r="DUI2" s="594"/>
      <c r="DUJ2" s="594"/>
      <c r="DUK2" s="594"/>
      <c r="DUL2" s="594"/>
      <c r="DUM2" s="594"/>
      <c r="DUN2" s="594"/>
      <c r="DUO2" s="594"/>
      <c r="DUP2" s="594"/>
      <c r="DUQ2" s="594"/>
      <c r="DUR2" s="594"/>
      <c r="DUS2" s="594"/>
      <c r="DUT2" s="594"/>
      <c r="DUU2" s="594"/>
      <c r="DUV2" s="594"/>
      <c r="DUW2" s="594"/>
      <c r="DUX2" s="594"/>
      <c r="DUY2" s="594"/>
      <c r="DUZ2" s="594"/>
      <c r="DVA2" s="594"/>
      <c r="DVB2" s="594"/>
      <c r="DVC2" s="594"/>
      <c r="DVD2" s="594"/>
      <c r="DVE2" s="594"/>
      <c r="DVF2" s="594"/>
      <c r="DVG2" s="594"/>
      <c r="DVH2" s="594"/>
      <c r="DVI2" s="594"/>
      <c r="DVJ2" s="594"/>
      <c r="DVK2" s="594"/>
      <c r="DVL2" s="594"/>
      <c r="DVM2" s="594"/>
      <c r="DVN2" s="594"/>
      <c r="DVO2" s="594"/>
      <c r="DVP2" s="594"/>
      <c r="DVQ2" s="594"/>
      <c r="DVR2" s="594"/>
      <c r="DVS2" s="594"/>
      <c r="DVT2" s="594"/>
      <c r="DVU2" s="594"/>
      <c r="DVV2" s="594"/>
      <c r="DVW2" s="594"/>
      <c r="DVX2" s="594"/>
      <c r="DVY2" s="594"/>
      <c r="DVZ2" s="594"/>
      <c r="DWA2" s="594"/>
      <c r="DWB2" s="594"/>
      <c r="DWC2" s="594"/>
      <c r="DWD2" s="594"/>
      <c r="DWE2" s="594"/>
      <c r="DWF2" s="594"/>
      <c r="DWG2" s="594"/>
      <c r="DWH2" s="594"/>
      <c r="DWI2" s="594"/>
      <c r="DWJ2" s="594"/>
      <c r="DWK2" s="594"/>
      <c r="DWL2" s="594"/>
      <c r="DWM2" s="594"/>
      <c r="DWN2" s="594"/>
      <c r="DWO2" s="594"/>
      <c r="DWP2" s="594"/>
      <c r="DWQ2" s="594"/>
      <c r="DWR2" s="594"/>
      <c r="DWS2" s="594"/>
      <c r="DWT2" s="594"/>
      <c r="DWU2" s="594"/>
      <c r="DWV2" s="594"/>
      <c r="DWW2" s="594"/>
      <c r="DWX2" s="594"/>
      <c r="DWY2" s="594"/>
      <c r="DWZ2" s="594"/>
      <c r="DXA2" s="594"/>
      <c r="DXB2" s="594"/>
      <c r="DXC2" s="594"/>
      <c r="DXD2" s="594"/>
      <c r="DXE2" s="594"/>
      <c r="DXF2" s="594"/>
      <c r="DXG2" s="594"/>
      <c r="DXH2" s="594"/>
      <c r="DXI2" s="594"/>
      <c r="DXJ2" s="594"/>
      <c r="DXK2" s="594"/>
      <c r="DXL2" s="594"/>
      <c r="DXM2" s="594"/>
      <c r="DXN2" s="594"/>
      <c r="DXO2" s="594"/>
      <c r="DXP2" s="594"/>
      <c r="DXQ2" s="594"/>
      <c r="DXR2" s="594"/>
      <c r="DXS2" s="594"/>
      <c r="DXT2" s="594"/>
      <c r="DXU2" s="594"/>
      <c r="DXV2" s="594"/>
      <c r="DXW2" s="594"/>
      <c r="DXX2" s="594"/>
      <c r="DXY2" s="594"/>
      <c r="DXZ2" s="594"/>
      <c r="DYA2" s="594"/>
      <c r="DYB2" s="594"/>
      <c r="DYC2" s="594"/>
      <c r="DYD2" s="594"/>
      <c r="DYE2" s="594"/>
      <c r="DYF2" s="594"/>
      <c r="DYG2" s="594"/>
      <c r="DYH2" s="594"/>
      <c r="DYI2" s="594"/>
      <c r="DYJ2" s="594"/>
      <c r="DYK2" s="594"/>
      <c r="DYL2" s="594"/>
      <c r="DYM2" s="594"/>
      <c r="DYN2" s="594"/>
      <c r="DYO2" s="594"/>
      <c r="DYP2" s="594"/>
      <c r="DYQ2" s="594"/>
      <c r="DYR2" s="594"/>
      <c r="DYS2" s="594"/>
      <c r="DYT2" s="594"/>
      <c r="DYU2" s="594"/>
      <c r="DYV2" s="594"/>
      <c r="DYW2" s="594"/>
      <c r="DYX2" s="594"/>
      <c r="DYY2" s="594"/>
      <c r="DYZ2" s="594"/>
      <c r="DZA2" s="594"/>
      <c r="DZB2" s="594"/>
      <c r="DZC2" s="594"/>
      <c r="DZD2" s="594"/>
      <c r="DZE2" s="594"/>
      <c r="DZF2" s="594"/>
      <c r="DZG2" s="594"/>
      <c r="DZH2" s="594"/>
      <c r="DZI2" s="594"/>
      <c r="DZJ2" s="594"/>
      <c r="DZK2" s="594"/>
      <c r="DZL2" s="594"/>
      <c r="DZM2" s="594"/>
      <c r="DZN2" s="594"/>
      <c r="DZO2" s="594"/>
      <c r="DZP2" s="594"/>
      <c r="DZQ2" s="594"/>
      <c r="DZR2" s="594"/>
      <c r="DZS2" s="594"/>
      <c r="DZT2" s="594"/>
      <c r="DZU2" s="594"/>
      <c r="DZV2" s="594"/>
      <c r="DZW2" s="594"/>
      <c r="DZX2" s="594"/>
      <c r="DZY2" s="594"/>
      <c r="DZZ2" s="594"/>
      <c r="EAA2" s="594"/>
      <c r="EAB2" s="594"/>
      <c r="EAC2" s="594"/>
      <c r="EAD2" s="594"/>
      <c r="EAE2" s="594"/>
      <c r="EAF2" s="594"/>
      <c r="EAG2" s="594"/>
      <c r="EAH2" s="594"/>
      <c r="EAI2" s="594"/>
      <c r="EAJ2" s="594"/>
      <c r="EAK2" s="594"/>
      <c r="EAL2" s="594"/>
      <c r="EAM2" s="594"/>
      <c r="EAN2" s="594"/>
      <c r="EAO2" s="594"/>
      <c r="EAP2" s="594"/>
      <c r="EAQ2" s="594"/>
      <c r="EAR2" s="594"/>
      <c r="EAS2" s="594"/>
      <c r="EAT2" s="594"/>
      <c r="EAU2" s="594"/>
      <c r="EAV2" s="594"/>
      <c r="EAW2" s="594"/>
      <c r="EAX2" s="594"/>
      <c r="EAY2" s="594"/>
      <c r="EAZ2" s="594"/>
      <c r="EBA2" s="594"/>
      <c r="EBB2" s="594"/>
      <c r="EBC2" s="594"/>
      <c r="EBD2" s="594"/>
      <c r="EBE2" s="594"/>
      <c r="EBF2" s="594"/>
      <c r="EBG2" s="594"/>
      <c r="EBH2" s="594"/>
      <c r="EBI2" s="594"/>
      <c r="EBJ2" s="594"/>
      <c r="EBK2" s="594"/>
      <c r="EBL2" s="594"/>
      <c r="EBM2" s="594"/>
      <c r="EBN2" s="594"/>
      <c r="EBO2" s="594"/>
      <c r="EBP2" s="594"/>
      <c r="EBQ2" s="594"/>
      <c r="EBR2" s="594"/>
      <c r="EBS2" s="594"/>
      <c r="EBT2" s="594"/>
      <c r="EBU2" s="594"/>
      <c r="EBV2" s="594"/>
      <c r="EBW2" s="594"/>
      <c r="EBX2" s="594"/>
      <c r="EBY2" s="594"/>
      <c r="EBZ2" s="594"/>
      <c r="ECA2" s="594"/>
      <c r="ECB2" s="594"/>
      <c r="ECC2" s="594"/>
      <c r="ECD2" s="594"/>
      <c r="ECE2" s="594"/>
      <c r="ECF2" s="594"/>
      <c r="ECG2" s="594"/>
      <c r="ECH2" s="594"/>
      <c r="ECI2" s="594"/>
      <c r="ECJ2" s="594"/>
      <c r="ECK2" s="594"/>
      <c r="ECL2" s="594"/>
      <c r="ECM2" s="594"/>
      <c r="ECN2" s="594"/>
      <c r="ECO2" s="594"/>
      <c r="ECP2" s="594"/>
      <c r="ECQ2" s="594"/>
      <c r="ECR2" s="594"/>
      <c r="ECS2" s="594"/>
      <c r="ECT2" s="594"/>
      <c r="ECU2" s="594"/>
      <c r="ECV2" s="594"/>
      <c r="ECW2" s="594"/>
      <c r="ECX2" s="594"/>
      <c r="ECY2" s="594"/>
      <c r="ECZ2" s="594"/>
      <c r="EDA2" s="594"/>
      <c r="EDB2" s="594"/>
      <c r="EDC2" s="594"/>
      <c r="EDD2" s="594"/>
      <c r="EDE2" s="594"/>
      <c r="EDF2" s="594"/>
      <c r="EDG2" s="594"/>
      <c r="EDH2" s="594"/>
      <c r="EDI2" s="594"/>
      <c r="EDJ2" s="594"/>
      <c r="EDK2" s="594"/>
      <c r="EDL2" s="594"/>
      <c r="EDM2" s="594"/>
      <c r="EDN2" s="594"/>
      <c r="EDO2" s="594"/>
      <c r="EDP2" s="594"/>
      <c r="EDQ2" s="594"/>
      <c r="EDR2" s="594"/>
      <c r="EDS2" s="594"/>
      <c r="EDT2" s="594"/>
      <c r="EDU2" s="594"/>
      <c r="EDV2" s="594"/>
      <c r="EDW2" s="594"/>
      <c r="EDX2" s="594"/>
      <c r="EDY2" s="594"/>
      <c r="EDZ2" s="594"/>
      <c r="EEA2" s="594"/>
      <c r="EEB2" s="594"/>
      <c r="EEC2" s="594"/>
      <c r="EED2" s="594"/>
      <c r="EEE2" s="594"/>
      <c r="EEF2" s="594"/>
      <c r="EEG2" s="594"/>
      <c r="EEH2" s="594"/>
      <c r="EEI2" s="594"/>
      <c r="EEJ2" s="594"/>
      <c r="EEK2" s="594"/>
      <c r="EEL2" s="594"/>
      <c r="EEM2" s="594"/>
      <c r="EEN2" s="594"/>
      <c r="EEO2" s="594"/>
      <c r="EEP2" s="594"/>
      <c r="EEQ2" s="594"/>
      <c r="EER2" s="594"/>
      <c r="EES2" s="594"/>
      <c r="EET2" s="594"/>
      <c r="EEU2" s="594"/>
      <c r="EEV2" s="594"/>
      <c r="EEW2" s="594"/>
      <c r="EEX2" s="594"/>
      <c r="EEY2" s="594"/>
      <c r="EEZ2" s="594"/>
      <c r="EFA2" s="594"/>
      <c r="EFB2" s="594"/>
      <c r="EFC2" s="594"/>
      <c r="EFD2" s="594"/>
      <c r="EFE2" s="594"/>
      <c r="EFF2" s="594"/>
      <c r="EFG2" s="594"/>
      <c r="EFH2" s="594"/>
      <c r="EFI2" s="594"/>
      <c r="EFJ2" s="594"/>
      <c r="EFK2" s="594"/>
      <c r="EFL2" s="594"/>
      <c r="EFM2" s="594"/>
      <c r="EFN2" s="594"/>
      <c r="EFO2" s="594"/>
      <c r="EFP2" s="594"/>
      <c r="EFQ2" s="594"/>
      <c r="EFR2" s="594"/>
      <c r="EFS2" s="594"/>
      <c r="EFT2" s="594"/>
      <c r="EFU2" s="594"/>
      <c r="EFV2" s="594"/>
      <c r="EFW2" s="594"/>
      <c r="EFX2" s="594"/>
      <c r="EFY2" s="594"/>
      <c r="EFZ2" s="594"/>
      <c r="EGA2" s="594"/>
      <c r="EGB2" s="594"/>
      <c r="EGC2" s="594"/>
      <c r="EGD2" s="594"/>
      <c r="EGE2" s="594"/>
      <c r="EGF2" s="594"/>
      <c r="EGG2" s="594"/>
      <c r="EGH2" s="594"/>
      <c r="EGI2" s="594"/>
      <c r="EGJ2" s="594"/>
      <c r="EGK2" s="594"/>
      <c r="EGL2" s="594"/>
      <c r="EGM2" s="594"/>
      <c r="EGN2" s="594"/>
      <c r="EGO2" s="594"/>
      <c r="EGP2" s="594"/>
      <c r="EGQ2" s="594"/>
      <c r="EGR2" s="594"/>
      <c r="EGS2" s="594"/>
      <c r="EGT2" s="594"/>
      <c r="EGU2" s="594"/>
      <c r="EGV2" s="594"/>
      <c r="EGW2" s="594"/>
      <c r="EGX2" s="594"/>
      <c r="EGY2" s="594"/>
      <c r="EGZ2" s="594"/>
      <c r="EHA2" s="594"/>
      <c r="EHB2" s="594"/>
      <c r="EHC2" s="594"/>
      <c r="EHD2" s="594"/>
      <c r="EHE2" s="594"/>
      <c r="EHF2" s="594"/>
      <c r="EHG2" s="594"/>
      <c r="EHH2" s="594"/>
      <c r="EHI2" s="594"/>
      <c r="EHJ2" s="594"/>
      <c r="EHK2" s="594"/>
      <c r="EHL2" s="594"/>
      <c r="EHM2" s="594"/>
      <c r="EHN2" s="594"/>
      <c r="EHO2" s="594"/>
      <c r="EHP2" s="594"/>
      <c r="EHQ2" s="594"/>
      <c r="EHR2" s="594"/>
      <c r="EHS2" s="594"/>
      <c r="EHT2" s="594"/>
      <c r="EHU2" s="594"/>
      <c r="EHV2" s="594"/>
      <c r="EHW2" s="594"/>
      <c r="EHX2" s="594"/>
      <c r="EHY2" s="594"/>
      <c r="EHZ2" s="594"/>
      <c r="EIA2" s="594"/>
      <c r="EIB2" s="594"/>
      <c r="EIC2" s="594"/>
      <c r="EID2" s="594"/>
      <c r="EIE2" s="594"/>
      <c r="EIF2" s="594"/>
      <c r="EIG2" s="594"/>
      <c r="EIH2" s="594"/>
      <c r="EII2" s="594"/>
      <c r="EIJ2" s="594"/>
      <c r="EIK2" s="594"/>
      <c r="EIL2" s="594"/>
      <c r="EIM2" s="594"/>
      <c r="EIN2" s="594"/>
      <c r="EIO2" s="594"/>
      <c r="EIP2" s="594"/>
      <c r="EIQ2" s="594"/>
      <c r="EIR2" s="594"/>
      <c r="EIS2" s="594"/>
      <c r="EIT2" s="594"/>
      <c r="EIU2" s="594"/>
      <c r="EIV2" s="594"/>
      <c r="EIW2" s="594"/>
      <c r="EIX2" s="594"/>
      <c r="EIY2" s="594"/>
      <c r="EIZ2" s="594"/>
      <c r="EJA2" s="594"/>
      <c r="EJB2" s="594"/>
      <c r="EJC2" s="594"/>
      <c r="EJD2" s="594"/>
      <c r="EJE2" s="594"/>
      <c r="EJF2" s="594"/>
      <c r="EJG2" s="594"/>
      <c r="EJH2" s="594"/>
      <c r="EJI2" s="594"/>
      <c r="EJJ2" s="594"/>
      <c r="EJK2" s="594"/>
      <c r="EJL2" s="594"/>
      <c r="EJM2" s="594"/>
      <c r="EJN2" s="594"/>
      <c r="EJO2" s="594"/>
      <c r="EJP2" s="594"/>
      <c r="EJQ2" s="594"/>
      <c r="EJR2" s="594"/>
      <c r="EJS2" s="594"/>
      <c r="EJT2" s="594"/>
      <c r="EJU2" s="594"/>
      <c r="EJV2" s="594"/>
      <c r="EJW2" s="594"/>
      <c r="EJX2" s="594"/>
      <c r="EJY2" s="594"/>
      <c r="EJZ2" s="594"/>
      <c r="EKA2" s="594"/>
      <c r="EKB2" s="594"/>
      <c r="EKC2" s="594"/>
      <c r="EKD2" s="594"/>
      <c r="EKE2" s="594"/>
      <c r="EKF2" s="594"/>
      <c r="EKG2" s="594"/>
      <c r="EKH2" s="594"/>
      <c r="EKI2" s="594"/>
      <c r="EKJ2" s="594"/>
      <c r="EKK2" s="594"/>
      <c r="EKL2" s="594"/>
      <c r="EKM2" s="594"/>
      <c r="EKN2" s="594"/>
      <c r="EKO2" s="594"/>
      <c r="EKP2" s="594"/>
      <c r="EKQ2" s="594"/>
      <c r="EKR2" s="594"/>
      <c r="EKS2" s="594"/>
      <c r="EKT2" s="594"/>
      <c r="EKU2" s="594"/>
      <c r="EKV2" s="594"/>
      <c r="EKW2" s="594"/>
      <c r="EKX2" s="594"/>
      <c r="EKY2" s="594"/>
      <c r="EKZ2" s="594"/>
      <c r="ELA2" s="594"/>
      <c r="ELB2" s="594"/>
      <c r="ELC2" s="594"/>
      <c r="ELD2" s="594"/>
      <c r="ELE2" s="594"/>
      <c r="ELF2" s="594"/>
      <c r="ELG2" s="594"/>
      <c r="ELH2" s="594"/>
      <c r="ELI2" s="594"/>
      <c r="ELJ2" s="594"/>
      <c r="ELK2" s="594"/>
      <c r="ELL2" s="594"/>
      <c r="ELM2" s="594"/>
      <c r="ELN2" s="594"/>
      <c r="ELO2" s="594"/>
      <c r="ELP2" s="594"/>
      <c r="ELQ2" s="594"/>
      <c r="ELR2" s="594"/>
      <c r="ELS2" s="594"/>
      <c r="ELT2" s="594"/>
      <c r="ELU2" s="594"/>
      <c r="ELV2" s="594"/>
      <c r="ELW2" s="594"/>
      <c r="ELX2" s="594"/>
      <c r="ELY2" s="594"/>
      <c r="ELZ2" s="594"/>
      <c r="EMA2" s="594"/>
      <c r="EMB2" s="594"/>
      <c r="EMC2" s="594"/>
      <c r="EMD2" s="594"/>
      <c r="EME2" s="594"/>
      <c r="EMF2" s="594"/>
      <c r="EMG2" s="594"/>
      <c r="EMH2" s="594"/>
      <c r="EMI2" s="594"/>
      <c r="EMJ2" s="594"/>
      <c r="EMK2" s="594"/>
      <c r="EML2" s="594"/>
      <c r="EMM2" s="594"/>
      <c r="EMN2" s="594"/>
      <c r="EMO2" s="594"/>
      <c r="EMP2" s="594"/>
      <c r="EMQ2" s="594"/>
      <c r="EMR2" s="594"/>
      <c r="EMS2" s="594"/>
      <c r="EMT2" s="594"/>
      <c r="EMU2" s="594"/>
      <c r="EMV2" s="594"/>
      <c r="EMW2" s="594"/>
      <c r="EMX2" s="594"/>
      <c r="EMY2" s="594"/>
      <c r="EMZ2" s="594"/>
      <c r="ENA2" s="594"/>
      <c r="ENB2" s="594"/>
      <c r="ENC2" s="594"/>
      <c r="END2" s="594"/>
      <c r="ENE2" s="594"/>
      <c r="ENF2" s="594"/>
      <c r="ENG2" s="594"/>
      <c r="ENH2" s="594"/>
      <c r="ENI2" s="594"/>
      <c r="ENJ2" s="594"/>
      <c r="ENK2" s="594"/>
      <c r="ENL2" s="594"/>
      <c r="ENM2" s="594"/>
      <c r="ENN2" s="594"/>
      <c r="ENO2" s="594"/>
      <c r="ENP2" s="594"/>
      <c r="ENQ2" s="594"/>
      <c r="ENR2" s="594"/>
      <c r="ENS2" s="594"/>
      <c r="ENT2" s="594"/>
      <c r="ENU2" s="594"/>
      <c r="ENV2" s="594"/>
      <c r="ENW2" s="594"/>
      <c r="ENX2" s="594"/>
      <c r="ENY2" s="594"/>
      <c r="ENZ2" s="594"/>
      <c r="EOA2" s="594"/>
      <c r="EOB2" s="594"/>
      <c r="EOC2" s="594"/>
      <c r="EOD2" s="594"/>
      <c r="EOE2" s="594"/>
      <c r="EOF2" s="594"/>
      <c r="EOG2" s="594"/>
      <c r="EOH2" s="594"/>
      <c r="EOI2" s="594"/>
      <c r="EOJ2" s="594"/>
      <c r="EOK2" s="594"/>
      <c r="EOL2" s="594"/>
      <c r="EOM2" s="594"/>
      <c r="EON2" s="594"/>
      <c r="EOO2" s="594"/>
      <c r="EOP2" s="594"/>
      <c r="EOQ2" s="594"/>
      <c r="EOR2" s="594"/>
      <c r="EOS2" s="594"/>
      <c r="EOT2" s="594"/>
      <c r="EOU2" s="594"/>
      <c r="EOV2" s="594"/>
      <c r="EOW2" s="594"/>
      <c r="EOX2" s="594"/>
      <c r="EOY2" s="594"/>
      <c r="EOZ2" s="594"/>
      <c r="EPA2" s="594"/>
      <c r="EPB2" s="594"/>
      <c r="EPC2" s="594"/>
      <c r="EPD2" s="594"/>
      <c r="EPE2" s="594"/>
      <c r="EPF2" s="594"/>
      <c r="EPG2" s="594"/>
      <c r="EPH2" s="594"/>
      <c r="EPI2" s="594"/>
      <c r="EPJ2" s="594"/>
      <c r="EPK2" s="594"/>
      <c r="EPL2" s="594"/>
      <c r="EPM2" s="594"/>
      <c r="EPN2" s="594"/>
      <c r="EPO2" s="594"/>
      <c r="EPP2" s="594"/>
      <c r="EPQ2" s="594"/>
      <c r="EPR2" s="594"/>
      <c r="EPS2" s="594"/>
      <c r="EPT2" s="594"/>
      <c r="EPU2" s="594"/>
      <c r="EPV2" s="594"/>
      <c r="EPW2" s="594"/>
      <c r="EPX2" s="594"/>
      <c r="EPY2" s="594"/>
      <c r="EPZ2" s="594"/>
      <c r="EQA2" s="594"/>
      <c r="EQB2" s="594"/>
      <c r="EQC2" s="594"/>
      <c r="EQD2" s="594"/>
      <c r="EQE2" s="594"/>
      <c r="EQF2" s="594"/>
      <c r="EQG2" s="594"/>
      <c r="EQH2" s="594"/>
      <c r="EQI2" s="594"/>
      <c r="EQJ2" s="594"/>
      <c r="EQK2" s="594"/>
      <c r="EQL2" s="594"/>
      <c r="EQM2" s="594"/>
      <c r="EQN2" s="594"/>
      <c r="EQO2" s="594"/>
      <c r="EQP2" s="594"/>
      <c r="EQQ2" s="594"/>
      <c r="EQR2" s="594"/>
      <c r="EQS2" s="594"/>
      <c r="EQT2" s="594"/>
      <c r="EQU2" s="594"/>
      <c r="EQV2" s="594"/>
      <c r="EQW2" s="594"/>
      <c r="EQX2" s="594"/>
      <c r="EQY2" s="594"/>
      <c r="EQZ2" s="594"/>
      <c r="ERA2" s="594"/>
      <c r="ERB2" s="594"/>
      <c r="ERC2" s="594"/>
      <c r="ERD2" s="594"/>
      <c r="ERE2" s="594"/>
      <c r="ERF2" s="594"/>
      <c r="ERG2" s="594"/>
      <c r="ERH2" s="594"/>
      <c r="ERI2" s="594"/>
      <c r="ERJ2" s="594"/>
      <c r="ERK2" s="594"/>
      <c r="ERL2" s="594"/>
      <c r="ERM2" s="594"/>
      <c r="ERN2" s="594"/>
      <c r="ERO2" s="594"/>
      <c r="ERP2" s="594"/>
      <c r="ERQ2" s="594"/>
      <c r="ERR2" s="594"/>
      <c r="ERS2" s="594"/>
      <c r="ERT2" s="594"/>
      <c r="ERU2" s="594"/>
      <c r="ERV2" s="594"/>
      <c r="ERW2" s="594"/>
      <c r="ERX2" s="594"/>
      <c r="ERY2" s="594"/>
      <c r="ERZ2" s="594"/>
      <c r="ESA2" s="594"/>
      <c r="ESB2" s="594"/>
      <c r="ESC2" s="594"/>
      <c r="ESD2" s="594"/>
      <c r="ESE2" s="594"/>
      <c r="ESF2" s="594"/>
      <c r="ESG2" s="594"/>
      <c r="ESH2" s="594"/>
      <c r="ESI2" s="594"/>
      <c r="ESJ2" s="594"/>
      <c r="ESK2" s="594"/>
      <c r="ESL2" s="594"/>
      <c r="ESM2" s="594"/>
      <c r="ESN2" s="594"/>
      <c r="ESO2" s="594"/>
      <c r="ESP2" s="594"/>
      <c r="ESQ2" s="594"/>
      <c r="ESR2" s="594"/>
      <c r="ESS2" s="594"/>
      <c r="EST2" s="594"/>
      <c r="ESU2" s="594"/>
      <c r="ESV2" s="594"/>
      <c r="ESW2" s="594"/>
      <c r="ESX2" s="594"/>
      <c r="ESY2" s="594"/>
      <c r="ESZ2" s="594"/>
      <c r="ETA2" s="594"/>
      <c r="ETB2" s="594"/>
      <c r="ETC2" s="594"/>
      <c r="ETD2" s="594"/>
      <c r="ETE2" s="594"/>
      <c r="ETF2" s="594"/>
      <c r="ETG2" s="594"/>
      <c r="ETH2" s="594"/>
      <c r="ETI2" s="594"/>
      <c r="ETJ2" s="594"/>
      <c r="ETK2" s="594"/>
      <c r="ETL2" s="594"/>
      <c r="ETM2" s="594"/>
      <c r="ETN2" s="594"/>
      <c r="ETO2" s="594"/>
      <c r="ETP2" s="594"/>
      <c r="ETQ2" s="594"/>
      <c r="ETR2" s="594"/>
      <c r="ETS2" s="594"/>
      <c r="ETT2" s="594"/>
      <c r="ETU2" s="594"/>
      <c r="ETV2" s="594"/>
      <c r="ETW2" s="594"/>
      <c r="ETX2" s="594"/>
      <c r="ETY2" s="594"/>
      <c r="ETZ2" s="594"/>
      <c r="EUA2" s="594"/>
      <c r="EUB2" s="594"/>
      <c r="EUC2" s="594"/>
      <c r="EUD2" s="594"/>
      <c r="EUE2" s="594"/>
      <c r="EUF2" s="594"/>
      <c r="EUG2" s="594"/>
      <c r="EUH2" s="594"/>
      <c r="EUI2" s="594"/>
      <c r="EUJ2" s="594"/>
      <c r="EUK2" s="594"/>
      <c r="EUL2" s="594"/>
      <c r="EUM2" s="594"/>
      <c r="EUN2" s="594"/>
      <c r="EUO2" s="594"/>
      <c r="EUP2" s="594"/>
      <c r="EUQ2" s="594"/>
      <c r="EUR2" s="594"/>
      <c r="EUS2" s="594"/>
      <c r="EUT2" s="594"/>
      <c r="EUU2" s="594"/>
      <c r="EUV2" s="594"/>
      <c r="EUW2" s="594"/>
      <c r="EUX2" s="594"/>
      <c r="EUY2" s="594"/>
      <c r="EUZ2" s="594"/>
      <c r="EVA2" s="594"/>
      <c r="EVB2" s="594"/>
      <c r="EVC2" s="594"/>
      <c r="EVD2" s="594"/>
      <c r="EVE2" s="594"/>
      <c r="EVF2" s="594"/>
      <c r="EVG2" s="594"/>
      <c r="EVH2" s="594"/>
      <c r="EVI2" s="594"/>
      <c r="EVJ2" s="594"/>
      <c r="EVK2" s="594"/>
      <c r="EVL2" s="594"/>
      <c r="EVM2" s="594"/>
      <c r="EVN2" s="594"/>
      <c r="EVO2" s="594"/>
      <c r="EVP2" s="594"/>
      <c r="EVQ2" s="594"/>
      <c r="EVR2" s="594"/>
      <c r="EVS2" s="594"/>
      <c r="EVT2" s="594"/>
      <c r="EVU2" s="594"/>
      <c r="EVV2" s="594"/>
      <c r="EVW2" s="594"/>
      <c r="EVX2" s="594"/>
      <c r="EVY2" s="594"/>
      <c r="EVZ2" s="594"/>
      <c r="EWA2" s="594"/>
      <c r="EWB2" s="594"/>
      <c r="EWC2" s="594"/>
      <c r="EWD2" s="594"/>
      <c r="EWE2" s="594"/>
      <c r="EWF2" s="594"/>
      <c r="EWG2" s="594"/>
      <c r="EWH2" s="594"/>
      <c r="EWI2" s="594"/>
      <c r="EWJ2" s="594"/>
      <c r="EWK2" s="594"/>
      <c r="EWL2" s="594"/>
      <c r="EWM2" s="594"/>
      <c r="EWN2" s="594"/>
      <c r="EWO2" s="594"/>
      <c r="EWP2" s="594"/>
      <c r="EWQ2" s="594"/>
      <c r="EWR2" s="594"/>
      <c r="EWS2" s="594"/>
      <c r="EWT2" s="594"/>
      <c r="EWU2" s="594"/>
      <c r="EWV2" s="594"/>
      <c r="EWW2" s="594"/>
      <c r="EWX2" s="594"/>
      <c r="EWY2" s="594"/>
      <c r="EWZ2" s="594"/>
      <c r="EXA2" s="594"/>
      <c r="EXB2" s="594"/>
      <c r="EXC2" s="594"/>
      <c r="EXD2" s="594"/>
      <c r="EXE2" s="594"/>
      <c r="EXF2" s="594"/>
      <c r="EXG2" s="594"/>
      <c r="EXH2" s="594"/>
      <c r="EXI2" s="594"/>
      <c r="EXJ2" s="594"/>
      <c r="EXK2" s="594"/>
      <c r="EXL2" s="594"/>
      <c r="EXM2" s="594"/>
      <c r="EXN2" s="594"/>
      <c r="EXO2" s="594"/>
      <c r="EXP2" s="594"/>
      <c r="EXQ2" s="594"/>
      <c r="EXR2" s="594"/>
      <c r="EXS2" s="594"/>
      <c r="EXT2" s="594"/>
      <c r="EXU2" s="594"/>
      <c r="EXV2" s="594"/>
      <c r="EXW2" s="594"/>
      <c r="EXX2" s="594"/>
      <c r="EXY2" s="594"/>
      <c r="EXZ2" s="594"/>
      <c r="EYA2" s="594"/>
      <c r="EYB2" s="594"/>
      <c r="EYC2" s="594"/>
      <c r="EYD2" s="594"/>
      <c r="EYE2" s="594"/>
      <c r="EYF2" s="594"/>
      <c r="EYG2" s="594"/>
      <c r="EYH2" s="594"/>
      <c r="EYI2" s="594"/>
      <c r="EYJ2" s="594"/>
      <c r="EYK2" s="594"/>
      <c r="EYL2" s="594"/>
      <c r="EYM2" s="594"/>
      <c r="EYN2" s="594"/>
      <c r="EYO2" s="594"/>
      <c r="EYP2" s="594"/>
      <c r="EYQ2" s="594"/>
      <c r="EYR2" s="594"/>
      <c r="EYS2" s="594"/>
      <c r="EYT2" s="594"/>
      <c r="EYU2" s="594"/>
      <c r="EYV2" s="594"/>
      <c r="EYW2" s="594"/>
      <c r="EYX2" s="594"/>
      <c r="EYY2" s="594"/>
      <c r="EYZ2" s="594"/>
      <c r="EZA2" s="594"/>
      <c r="EZB2" s="594"/>
      <c r="EZC2" s="594"/>
      <c r="EZD2" s="594"/>
      <c r="EZE2" s="594"/>
      <c r="EZF2" s="594"/>
      <c r="EZG2" s="594"/>
      <c r="EZH2" s="594"/>
      <c r="EZI2" s="594"/>
      <c r="EZJ2" s="594"/>
      <c r="EZK2" s="594"/>
      <c r="EZL2" s="594"/>
      <c r="EZM2" s="594"/>
      <c r="EZN2" s="594"/>
      <c r="EZO2" s="594"/>
      <c r="EZP2" s="594"/>
      <c r="EZQ2" s="594"/>
      <c r="EZR2" s="594"/>
      <c r="EZS2" s="594"/>
      <c r="EZT2" s="594"/>
      <c r="EZU2" s="594"/>
      <c r="EZV2" s="594"/>
      <c r="EZW2" s="594"/>
      <c r="EZX2" s="594"/>
      <c r="EZY2" s="594"/>
      <c r="EZZ2" s="594"/>
      <c r="FAA2" s="594"/>
      <c r="FAB2" s="594"/>
      <c r="FAC2" s="594"/>
      <c r="FAD2" s="594"/>
      <c r="FAE2" s="594"/>
      <c r="FAF2" s="594"/>
      <c r="FAG2" s="594"/>
      <c r="FAH2" s="594"/>
      <c r="FAI2" s="594"/>
      <c r="FAJ2" s="594"/>
      <c r="FAK2" s="594"/>
      <c r="FAL2" s="594"/>
      <c r="FAM2" s="594"/>
      <c r="FAN2" s="594"/>
      <c r="FAO2" s="594"/>
      <c r="FAP2" s="594"/>
      <c r="FAQ2" s="594"/>
      <c r="FAR2" s="594"/>
      <c r="FAS2" s="594"/>
      <c r="FAT2" s="594"/>
      <c r="FAU2" s="594"/>
      <c r="FAV2" s="594"/>
      <c r="FAW2" s="594"/>
      <c r="FAX2" s="594"/>
      <c r="FAY2" s="594"/>
      <c r="FAZ2" s="594"/>
      <c r="FBA2" s="594"/>
      <c r="FBB2" s="594"/>
      <c r="FBC2" s="594"/>
      <c r="FBD2" s="594"/>
      <c r="FBE2" s="594"/>
      <c r="FBF2" s="594"/>
      <c r="FBG2" s="594"/>
      <c r="FBH2" s="594"/>
      <c r="FBI2" s="594"/>
      <c r="FBJ2" s="594"/>
      <c r="FBK2" s="594"/>
      <c r="FBL2" s="594"/>
      <c r="FBM2" s="594"/>
      <c r="FBN2" s="594"/>
      <c r="FBO2" s="594"/>
      <c r="FBP2" s="594"/>
      <c r="FBQ2" s="594"/>
      <c r="FBR2" s="594"/>
      <c r="FBS2" s="594"/>
      <c r="FBT2" s="594"/>
      <c r="FBU2" s="594"/>
      <c r="FBV2" s="594"/>
      <c r="FBW2" s="594"/>
      <c r="FBX2" s="594"/>
      <c r="FBY2" s="594"/>
      <c r="FBZ2" s="594"/>
      <c r="FCA2" s="594"/>
      <c r="FCB2" s="594"/>
      <c r="FCC2" s="594"/>
      <c r="FCD2" s="594"/>
      <c r="FCE2" s="594"/>
      <c r="FCF2" s="594"/>
      <c r="FCG2" s="594"/>
      <c r="FCH2" s="594"/>
      <c r="FCI2" s="594"/>
      <c r="FCJ2" s="594"/>
      <c r="FCK2" s="594"/>
      <c r="FCL2" s="594"/>
      <c r="FCM2" s="594"/>
      <c r="FCN2" s="594"/>
      <c r="FCO2" s="594"/>
      <c r="FCP2" s="594"/>
      <c r="FCQ2" s="594"/>
      <c r="FCR2" s="594"/>
      <c r="FCS2" s="594"/>
      <c r="FCT2" s="594"/>
      <c r="FCU2" s="594"/>
      <c r="FCV2" s="594"/>
      <c r="FCW2" s="594"/>
      <c r="FCX2" s="594"/>
      <c r="FCY2" s="594"/>
      <c r="FCZ2" s="594"/>
      <c r="FDA2" s="594"/>
      <c r="FDB2" s="594"/>
      <c r="FDC2" s="594"/>
      <c r="FDD2" s="594"/>
      <c r="FDE2" s="594"/>
      <c r="FDF2" s="594"/>
      <c r="FDG2" s="594"/>
      <c r="FDH2" s="594"/>
      <c r="FDI2" s="594"/>
      <c r="FDJ2" s="594"/>
      <c r="FDK2" s="594"/>
      <c r="FDL2" s="594"/>
      <c r="FDM2" s="594"/>
      <c r="FDN2" s="594"/>
      <c r="FDO2" s="594"/>
      <c r="FDP2" s="594"/>
      <c r="FDQ2" s="594"/>
      <c r="FDR2" s="594"/>
      <c r="FDS2" s="594"/>
      <c r="FDT2" s="594"/>
      <c r="FDU2" s="594"/>
      <c r="FDV2" s="594"/>
      <c r="FDW2" s="594"/>
      <c r="FDX2" s="594"/>
      <c r="FDY2" s="594"/>
      <c r="FDZ2" s="594"/>
      <c r="FEA2" s="594"/>
      <c r="FEB2" s="594"/>
      <c r="FEC2" s="594"/>
      <c r="FED2" s="594"/>
      <c r="FEE2" s="594"/>
      <c r="FEF2" s="594"/>
      <c r="FEG2" s="594"/>
      <c r="FEH2" s="594"/>
      <c r="FEI2" s="594"/>
      <c r="FEJ2" s="594"/>
      <c r="FEK2" s="594"/>
      <c r="FEL2" s="594"/>
      <c r="FEM2" s="594"/>
      <c r="FEN2" s="594"/>
      <c r="FEO2" s="594"/>
      <c r="FEP2" s="594"/>
      <c r="FEQ2" s="594"/>
      <c r="FER2" s="594"/>
      <c r="FES2" s="594"/>
      <c r="FET2" s="594"/>
      <c r="FEU2" s="594"/>
      <c r="FEV2" s="594"/>
      <c r="FEW2" s="594"/>
      <c r="FEX2" s="594"/>
      <c r="FEY2" s="594"/>
      <c r="FEZ2" s="594"/>
      <c r="FFA2" s="594"/>
      <c r="FFB2" s="594"/>
      <c r="FFC2" s="594"/>
      <c r="FFD2" s="594"/>
      <c r="FFE2" s="594"/>
      <c r="FFF2" s="594"/>
      <c r="FFG2" s="594"/>
      <c r="FFH2" s="594"/>
      <c r="FFI2" s="594"/>
      <c r="FFJ2" s="594"/>
      <c r="FFK2" s="594"/>
      <c r="FFL2" s="594"/>
      <c r="FFM2" s="594"/>
      <c r="FFN2" s="594"/>
      <c r="FFO2" s="594"/>
      <c r="FFP2" s="594"/>
      <c r="FFQ2" s="594"/>
      <c r="FFR2" s="594"/>
      <c r="FFS2" s="594"/>
      <c r="FFT2" s="594"/>
      <c r="FFU2" s="594"/>
      <c r="FFV2" s="594"/>
      <c r="FFW2" s="594"/>
      <c r="FFX2" s="594"/>
      <c r="FFY2" s="594"/>
      <c r="FFZ2" s="594"/>
      <c r="FGA2" s="594"/>
      <c r="FGB2" s="594"/>
      <c r="FGC2" s="594"/>
      <c r="FGD2" s="594"/>
      <c r="FGE2" s="594"/>
      <c r="FGF2" s="594"/>
      <c r="FGG2" s="594"/>
      <c r="FGH2" s="594"/>
      <c r="FGI2" s="594"/>
      <c r="FGJ2" s="594"/>
      <c r="FGK2" s="594"/>
      <c r="FGL2" s="594"/>
      <c r="FGM2" s="594"/>
      <c r="FGN2" s="594"/>
      <c r="FGO2" s="594"/>
      <c r="FGP2" s="594"/>
      <c r="FGQ2" s="594"/>
      <c r="FGR2" s="594"/>
      <c r="FGS2" s="594"/>
      <c r="FGT2" s="594"/>
      <c r="FGU2" s="594"/>
      <c r="FGV2" s="594"/>
      <c r="FGW2" s="594"/>
      <c r="FGX2" s="594"/>
      <c r="FGY2" s="594"/>
      <c r="FGZ2" s="594"/>
      <c r="FHA2" s="594"/>
      <c r="FHB2" s="594"/>
      <c r="FHC2" s="594"/>
      <c r="FHD2" s="594"/>
      <c r="FHE2" s="594"/>
      <c r="FHF2" s="594"/>
      <c r="FHG2" s="594"/>
      <c r="FHH2" s="594"/>
      <c r="FHI2" s="594"/>
      <c r="FHJ2" s="594"/>
      <c r="FHK2" s="594"/>
      <c r="FHL2" s="594"/>
      <c r="FHM2" s="594"/>
      <c r="FHN2" s="594"/>
      <c r="FHO2" s="594"/>
      <c r="FHP2" s="594"/>
      <c r="FHQ2" s="594"/>
      <c r="FHR2" s="594"/>
      <c r="FHS2" s="594"/>
      <c r="FHT2" s="594"/>
      <c r="FHU2" s="594"/>
      <c r="FHV2" s="594"/>
      <c r="FHW2" s="594"/>
      <c r="FHX2" s="594"/>
      <c r="FHY2" s="594"/>
      <c r="FHZ2" s="594"/>
      <c r="FIA2" s="594"/>
      <c r="FIB2" s="594"/>
      <c r="FIC2" s="594"/>
      <c r="FID2" s="594"/>
      <c r="FIE2" s="594"/>
      <c r="FIF2" s="594"/>
      <c r="FIG2" s="594"/>
      <c r="FIH2" s="594"/>
      <c r="FII2" s="594"/>
      <c r="FIJ2" s="594"/>
      <c r="FIK2" s="594"/>
      <c r="FIL2" s="594"/>
      <c r="FIM2" s="594"/>
      <c r="FIN2" s="594"/>
      <c r="FIO2" s="594"/>
      <c r="FIP2" s="594"/>
      <c r="FIQ2" s="594"/>
      <c r="FIR2" s="594"/>
      <c r="FIS2" s="594"/>
      <c r="FIT2" s="594"/>
      <c r="FIU2" s="594"/>
      <c r="FIV2" s="594"/>
      <c r="FIW2" s="594"/>
      <c r="FIX2" s="594"/>
      <c r="FIY2" s="594"/>
      <c r="FIZ2" s="594"/>
      <c r="FJA2" s="594"/>
      <c r="FJB2" s="594"/>
      <c r="FJC2" s="594"/>
      <c r="FJD2" s="594"/>
      <c r="FJE2" s="594"/>
      <c r="FJF2" s="594"/>
      <c r="FJG2" s="594"/>
      <c r="FJH2" s="594"/>
      <c r="FJI2" s="594"/>
      <c r="FJJ2" s="594"/>
      <c r="FJK2" s="594"/>
      <c r="FJL2" s="594"/>
      <c r="FJM2" s="594"/>
      <c r="FJN2" s="594"/>
      <c r="FJO2" s="594"/>
      <c r="FJP2" s="594"/>
      <c r="FJQ2" s="594"/>
      <c r="FJR2" s="594"/>
      <c r="FJS2" s="594"/>
      <c r="FJT2" s="594"/>
      <c r="FJU2" s="594"/>
      <c r="FJV2" s="594"/>
      <c r="FJW2" s="594"/>
      <c r="FJX2" s="594"/>
      <c r="FJY2" s="594"/>
      <c r="FJZ2" s="594"/>
      <c r="FKA2" s="594"/>
      <c r="FKB2" s="594"/>
      <c r="FKC2" s="594"/>
      <c r="FKD2" s="594"/>
      <c r="FKE2" s="594"/>
      <c r="FKF2" s="594"/>
      <c r="FKG2" s="594"/>
      <c r="FKH2" s="594"/>
      <c r="FKI2" s="594"/>
      <c r="FKJ2" s="594"/>
      <c r="FKK2" s="594"/>
      <c r="FKL2" s="594"/>
      <c r="FKM2" s="594"/>
      <c r="FKN2" s="594"/>
      <c r="FKO2" s="594"/>
      <c r="FKP2" s="594"/>
      <c r="FKQ2" s="594"/>
      <c r="FKR2" s="594"/>
      <c r="FKS2" s="594"/>
      <c r="FKT2" s="594"/>
      <c r="FKU2" s="594"/>
      <c r="FKV2" s="594"/>
      <c r="FKW2" s="594"/>
      <c r="FKX2" s="594"/>
      <c r="FKY2" s="594"/>
      <c r="FKZ2" s="594"/>
      <c r="FLA2" s="594"/>
      <c r="FLB2" s="594"/>
      <c r="FLC2" s="594"/>
      <c r="FLD2" s="594"/>
      <c r="FLE2" s="594"/>
      <c r="FLF2" s="594"/>
      <c r="FLG2" s="594"/>
      <c r="FLH2" s="594"/>
      <c r="FLI2" s="594"/>
      <c r="FLJ2" s="594"/>
      <c r="FLK2" s="594"/>
      <c r="FLL2" s="594"/>
      <c r="FLM2" s="594"/>
      <c r="FLN2" s="594"/>
      <c r="FLO2" s="594"/>
      <c r="FLP2" s="594"/>
      <c r="FLQ2" s="594"/>
      <c r="FLR2" s="594"/>
      <c r="FLS2" s="594"/>
      <c r="FLT2" s="594"/>
      <c r="FLU2" s="594"/>
      <c r="FLV2" s="594"/>
      <c r="FLW2" s="594"/>
      <c r="FLX2" s="594"/>
      <c r="FLY2" s="594"/>
      <c r="FLZ2" s="594"/>
      <c r="FMA2" s="594"/>
      <c r="FMB2" s="594"/>
      <c r="FMC2" s="594"/>
      <c r="FMD2" s="594"/>
      <c r="FME2" s="594"/>
      <c r="FMF2" s="594"/>
      <c r="FMG2" s="594"/>
      <c r="FMH2" s="594"/>
      <c r="FMI2" s="594"/>
      <c r="FMJ2" s="594"/>
      <c r="FMK2" s="594"/>
      <c r="FML2" s="594"/>
      <c r="FMM2" s="594"/>
      <c r="FMN2" s="594"/>
      <c r="FMO2" s="594"/>
      <c r="FMP2" s="594"/>
      <c r="FMQ2" s="594"/>
      <c r="FMR2" s="594"/>
      <c r="FMS2" s="594"/>
      <c r="FMT2" s="594"/>
      <c r="FMU2" s="594"/>
      <c r="FMV2" s="594"/>
      <c r="FMW2" s="594"/>
      <c r="FMX2" s="594"/>
      <c r="FMY2" s="594"/>
      <c r="FMZ2" s="594"/>
      <c r="FNA2" s="594"/>
      <c r="FNB2" s="594"/>
      <c r="FNC2" s="594"/>
      <c r="FND2" s="594"/>
      <c r="FNE2" s="594"/>
      <c r="FNF2" s="594"/>
      <c r="FNG2" s="594"/>
      <c r="FNH2" s="594"/>
      <c r="FNI2" s="594"/>
      <c r="FNJ2" s="594"/>
      <c r="FNK2" s="594"/>
      <c r="FNL2" s="594"/>
      <c r="FNM2" s="594"/>
      <c r="FNN2" s="594"/>
      <c r="FNO2" s="594"/>
      <c r="FNP2" s="594"/>
      <c r="FNQ2" s="594"/>
      <c r="FNR2" s="594"/>
      <c r="FNS2" s="594"/>
      <c r="FNT2" s="594"/>
      <c r="FNU2" s="594"/>
      <c r="FNV2" s="594"/>
      <c r="FNW2" s="594"/>
      <c r="FNX2" s="594"/>
      <c r="FNY2" s="594"/>
      <c r="FNZ2" s="594"/>
      <c r="FOA2" s="594"/>
      <c r="FOB2" s="594"/>
      <c r="FOC2" s="594"/>
      <c r="FOD2" s="594"/>
      <c r="FOE2" s="594"/>
      <c r="FOF2" s="594"/>
      <c r="FOG2" s="594"/>
      <c r="FOH2" s="594"/>
      <c r="FOI2" s="594"/>
      <c r="FOJ2" s="594"/>
      <c r="FOK2" s="594"/>
      <c r="FOL2" s="594"/>
      <c r="FOM2" s="594"/>
      <c r="FON2" s="594"/>
      <c r="FOO2" s="594"/>
      <c r="FOP2" s="594"/>
      <c r="FOQ2" s="594"/>
      <c r="FOR2" s="594"/>
      <c r="FOS2" s="594"/>
      <c r="FOT2" s="594"/>
      <c r="FOU2" s="594"/>
      <c r="FOV2" s="594"/>
      <c r="FOW2" s="594"/>
      <c r="FOX2" s="594"/>
      <c r="FOY2" s="594"/>
      <c r="FOZ2" s="594"/>
      <c r="FPA2" s="594"/>
      <c r="FPB2" s="594"/>
      <c r="FPC2" s="594"/>
      <c r="FPD2" s="594"/>
      <c r="FPE2" s="594"/>
      <c r="FPF2" s="594"/>
      <c r="FPG2" s="594"/>
      <c r="FPH2" s="594"/>
      <c r="FPI2" s="594"/>
      <c r="FPJ2" s="594"/>
      <c r="FPK2" s="594"/>
      <c r="FPL2" s="594"/>
      <c r="FPM2" s="594"/>
      <c r="FPN2" s="594"/>
      <c r="FPO2" s="594"/>
      <c r="FPP2" s="594"/>
      <c r="FPQ2" s="594"/>
      <c r="FPR2" s="594"/>
      <c r="FPS2" s="594"/>
      <c r="FPT2" s="594"/>
      <c r="FPU2" s="594"/>
      <c r="FPV2" s="594"/>
      <c r="FPW2" s="594"/>
      <c r="FPX2" s="594"/>
      <c r="FPY2" s="594"/>
      <c r="FPZ2" s="594"/>
      <c r="FQA2" s="594"/>
      <c r="FQB2" s="594"/>
      <c r="FQC2" s="594"/>
      <c r="FQD2" s="594"/>
      <c r="FQE2" s="594"/>
      <c r="FQF2" s="594"/>
      <c r="FQG2" s="594"/>
      <c r="FQH2" s="594"/>
      <c r="FQI2" s="594"/>
      <c r="FQJ2" s="594"/>
      <c r="FQK2" s="594"/>
      <c r="FQL2" s="594"/>
      <c r="FQM2" s="594"/>
      <c r="FQN2" s="594"/>
      <c r="FQO2" s="594"/>
      <c r="FQP2" s="594"/>
      <c r="FQQ2" s="594"/>
      <c r="FQR2" s="594"/>
      <c r="FQS2" s="594"/>
      <c r="FQT2" s="594"/>
      <c r="FQU2" s="594"/>
      <c r="FQV2" s="594"/>
      <c r="FQW2" s="594"/>
      <c r="FQX2" s="594"/>
      <c r="FQY2" s="594"/>
      <c r="FQZ2" s="594"/>
      <c r="FRA2" s="594"/>
      <c r="FRB2" s="594"/>
      <c r="FRC2" s="594"/>
      <c r="FRD2" s="594"/>
      <c r="FRE2" s="594"/>
      <c r="FRF2" s="594"/>
      <c r="FRG2" s="594"/>
      <c r="FRH2" s="594"/>
      <c r="FRI2" s="594"/>
      <c r="FRJ2" s="594"/>
      <c r="FRK2" s="594"/>
      <c r="FRL2" s="594"/>
      <c r="FRM2" s="594"/>
      <c r="FRN2" s="594"/>
      <c r="FRO2" s="594"/>
      <c r="FRP2" s="594"/>
      <c r="FRQ2" s="594"/>
      <c r="FRR2" s="594"/>
      <c r="FRS2" s="594"/>
      <c r="FRT2" s="594"/>
      <c r="FRU2" s="594"/>
      <c r="FRV2" s="594"/>
      <c r="FRW2" s="594"/>
      <c r="FRX2" s="594"/>
      <c r="FRY2" s="594"/>
      <c r="FRZ2" s="594"/>
      <c r="FSA2" s="594"/>
      <c r="FSB2" s="594"/>
      <c r="FSC2" s="594"/>
      <c r="FSD2" s="594"/>
      <c r="FSE2" s="594"/>
      <c r="FSF2" s="594"/>
      <c r="FSG2" s="594"/>
      <c r="FSH2" s="594"/>
      <c r="FSI2" s="594"/>
      <c r="FSJ2" s="594"/>
      <c r="FSK2" s="594"/>
      <c r="FSL2" s="594"/>
      <c r="FSM2" s="594"/>
      <c r="FSN2" s="594"/>
      <c r="FSO2" s="594"/>
      <c r="FSP2" s="594"/>
      <c r="FSQ2" s="594"/>
      <c r="FSR2" s="594"/>
      <c r="FSS2" s="594"/>
      <c r="FST2" s="594"/>
      <c r="FSU2" s="594"/>
      <c r="FSV2" s="594"/>
      <c r="FSW2" s="594"/>
      <c r="FSX2" s="594"/>
      <c r="FSY2" s="594"/>
      <c r="FSZ2" s="594"/>
      <c r="FTA2" s="594"/>
      <c r="FTB2" s="594"/>
      <c r="FTC2" s="594"/>
      <c r="FTD2" s="594"/>
      <c r="FTE2" s="594"/>
      <c r="FTF2" s="594"/>
      <c r="FTG2" s="594"/>
      <c r="FTH2" s="594"/>
      <c r="FTI2" s="594"/>
      <c r="FTJ2" s="594"/>
      <c r="FTK2" s="594"/>
      <c r="FTL2" s="594"/>
      <c r="FTM2" s="594"/>
      <c r="FTN2" s="594"/>
      <c r="FTO2" s="594"/>
      <c r="FTP2" s="594"/>
      <c r="FTQ2" s="594"/>
      <c r="FTR2" s="594"/>
      <c r="FTS2" s="594"/>
      <c r="FTT2" s="594"/>
      <c r="FTU2" s="594"/>
      <c r="FTV2" s="594"/>
      <c r="FTW2" s="594"/>
      <c r="FTX2" s="594"/>
      <c r="FTY2" s="594"/>
      <c r="FTZ2" s="594"/>
      <c r="FUA2" s="594"/>
      <c r="FUB2" s="594"/>
      <c r="FUC2" s="594"/>
      <c r="FUD2" s="594"/>
      <c r="FUE2" s="594"/>
      <c r="FUF2" s="594"/>
      <c r="FUG2" s="594"/>
      <c r="FUH2" s="594"/>
      <c r="FUI2" s="594"/>
      <c r="FUJ2" s="594"/>
      <c r="FUK2" s="594"/>
      <c r="FUL2" s="594"/>
      <c r="FUM2" s="594"/>
      <c r="FUN2" s="594"/>
      <c r="FUO2" s="594"/>
      <c r="FUP2" s="594"/>
      <c r="FUQ2" s="594"/>
      <c r="FUR2" s="594"/>
      <c r="FUS2" s="594"/>
      <c r="FUT2" s="594"/>
      <c r="FUU2" s="594"/>
      <c r="FUV2" s="594"/>
      <c r="FUW2" s="594"/>
      <c r="FUX2" s="594"/>
      <c r="FUY2" s="594"/>
      <c r="FUZ2" s="594"/>
      <c r="FVA2" s="594"/>
      <c r="FVB2" s="594"/>
      <c r="FVC2" s="594"/>
      <c r="FVD2" s="594"/>
      <c r="FVE2" s="594"/>
      <c r="FVF2" s="594"/>
      <c r="FVG2" s="594"/>
      <c r="FVH2" s="594"/>
      <c r="FVI2" s="594"/>
      <c r="FVJ2" s="594"/>
      <c r="FVK2" s="594"/>
      <c r="FVL2" s="594"/>
      <c r="FVM2" s="594"/>
      <c r="FVN2" s="594"/>
      <c r="FVO2" s="594"/>
      <c r="FVP2" s="594"/>
      <c r="FVQ2" s="594"/>
      <c r="FVR2" s="594"/>
      <c r="FVS2" s="594"/>
      <c r="FVT2" s="594"/>
      <c r="FVU2" s="594"/>
      <c r="FVV2" s="594"/>
      <c r="FVW2" s="594"/>
      <c r="FVX2" s="594"/>
      <c r="FVY2" s="594"/>
      <c r="FVZ2" s="594"/>
      <c r="FWA2" s="594"/>
      <c r="FWB2" s="594"/>
      <c r="FWC2" s="594"/>
      <c r="FWD2" s="594"/>
      <c r="FWE2" s="594"/>
      <c r="FWF2" s="594"/>
      <c r="FWG2" s="594"/>
      <c r="FWH2" s="594"/>
      <c r="FWI2" s="594"/>
      <c r="FWJ2" s="594"/>
      <c r="FWK2" s="594"/>
      <c r="FWL2" s="594"/>
      <c r="FWM2" s="594"/>
      <c r="FWN2" s="594"/>
      <c r="FWO2" s="594"/>
      <c r="FWP2" s="594"/>
      <c r="FWQ2" s="594"/>
      <c r="FWR2" s="594"/>
      <c r="FWS2" s="594"/>
      <c r="FWT2" s="594"/>
      <c r="FWU2" s="594"/>
      <c r="FWV2" s="594"/>
      <c r="FWW2" s="594"/>
      <c r="FWX2" s="594"/>
      <c r="FWY2" s="594"/>
      <c r="FWZ2" s="594"/>
      <c r="FXA2" s="594"/>
      <c r="FXB2" s="594"/>
      <c r="FXC2" s="594"/>
      <c r="FXD2" s="594"/>
      <c r="FXE2" s="594"/>
      <c r="FXF2" s="594"/>
      <c r="FXG2" s="594"/>
      <c r="FXH2" s="594"/>
      <c r="FXI2" s="594"/>
      <c r="FXJ2" s="594"/>
      <c r="FXK2" s="594"/>
      <c r="FXL2" s="594"/>
      <c r="FXM2" s="594"/>
      <c r="FXN2" s="594"/>
      <c r="FXO2" s="594"/>
      <c r="FXP2" s="594"/>
      <c r="FXQ2" s="594"/>
      <c r="FXR2" s="594"/>
      <c r="FXS2" s="594"/>
      <c r="FXT2" s="594"/>
      <c r="FXU2" s="594"/>
      <c r="FXV2" s="594"/>
      <c r="FXW2" s="594"/>
      <c r="FXX2" s="594"/>
      <c r="FXY2" s="594"/>
      <c r="FXZ2" s="594"/>
      <c r="FYA2" s="594"/>
      <c r="FYB2" s="594"/>
      <c r="FYC2" s="594"/>
      <c r="FYD2" s="594"/>
      <c r="FYE2" s="594"/>
      <c r="FYF2" s="594"/>
      <c r="FYG2" s="594"/>
      <c r="FYH2" s="594"/>
      <c r="FYI2" s="594"/>
      <c r="FYJ2" s="594"/>
      <c r="FYK2" s="594"/>
      <c r="FYL2" s="594"/>
      <c r="FYM2" s="594"/>
      <c r="FYN2" s="594"/>
      <c r="FYO2" s="594"/>
      <c r="FYP2" s="594"/>
      <c r="FYQ2" s="594"/>
      <c r="FYR2" s="594"/>
      <c r="FYS2" s="594"/>
      <c r="FYT2" s="594"/>
      <c r="FYU2" s="594"/>
      <c r="FYV2" s="594"/>
      <c r="FYW2" s="594"/>
      <c r="FYX2" s="594"/>
      <c r="FYY2" s="594"/>
      <c r="FYZ2" s="594"/>
      <c r="FZA2" s="594"/>
      <c r="FZB2" s="594"/>
      <c r="FZC2" s="594"/>
      <c r="FZD2" s="594"/>
      <c r="FZE2" s="594"/>
      <c r="FZF2" s="594"/>
      <c r="FZG2" s="594"/>
      <c r="FZH2" s="594"/>
      <c r="FZI2" s="594"/>
      <c r="FZJ2" s="594"/>
      <c r="FZK2" s="594"/>
      <c r="FZL2" s="594"/>
      <c r="FZM2" s="594"/>
      <c r="FZN2" s="594"/>
      <c r="FZO2" s="594"/>
      <c r="FZP2" s="594"/>
      <c r="FZQ2" s="594"/>
      <c r="FZR2" s="594"/>
      <c r="FZS2" s="594"/>
      <c r="FZT2" s="594"/>
      <c r="FZU2" s="594"/>
      <c r="FZV2" s="594"/>
      <c r="FZW2" s="594"/>
      <c r="FZX2" s="594"/>
      <c r="FZY2" s="594"/>
      <c r="FZZ2" s="594"/>
      <c r="GAA2" s="594"/>
      <c r="GAB2" s="594"/>
      <c r="GAC2" s="594"/>
      <c r="GAD2" s="594"/>
      <c r="GAE2" s="594"/>
      <c r="GAF2" s="594"/>
      <c r="GAG2" s="594"/>
      <c r="GAH2" s="594"/>
      <c r="GAI2" s="594"/>
      <c r="GAJ2" s="594"/>
      <c r="GAK2" s="594"/>
      <c r="GAL2" s="594"/>
      <c r="GAM2" s="594"/>
      <c r="GAN2" s="594"/>
      <c r="GAO2" s="594"/>
      <c r="GAP2" s="594"/>
      <c r="GAQ2" s="594"/>
      <c r="GAR2" s="594"/>
      <c r="GAS2" s="594"/>
      <c r="GAT2" s="594"/>
      <c r="GAU2" s="594"/>
      <c r="GAV2" s="594"/>
      <c r="GAW2" s="594"/>
      <c r="GAX2" s="594"/>
      <c r="GAY2" s="594"/>
      <c r="GAZ2" s="594"/>
      <c r="GBA2" s="594"/>
      <c r="GBB2" s="594"/>
      <c r="GBC2" s="594"/>
      <c r="GBD2" s="594"/>
      <c r="GBE2" s="594"/>
      <c r="GBF2" s="594"/>
      <c r="GBG2" s="594"/>
      <c r="GBH2" s="594"/>
      <c r="GBI2" s="594"/>
      <c r="GBJ2" s="594"/>
      <c r="GBK2" s="594"/>
      <c r="GBL2" s="594"/>
      <c r="GBM2" s="594"/>
      <c r="GBN2" s="594"/>
      <c r="GBO2" s="594"/>
      <c r="GBP2" s="594"/>
      <c r="GBQ2" s="594"/>
      <c r="GBR2" s="594"/>
      <c r="GBS2" s="594"/>
      <c r="GBT2" s="594"/>
      <c r="GBU2" s="594"/>
      <c r="GBV2" s="594"/>
      <c r="GBW2" s="594"/>
      <c r="GBX2" s="594"/>
      <c r="GBY2" s="594"/>
      <c r="GBZ2" s="594"/>
      <c r="GCA2" s="594"/>
      <c r="GCB2" s="594"/>
      <c r="GCC2" s="594"/>
      <c r="GCD2" s="594"/>
      <c r="GCE2" s="594"/>
      <c r="GCF2" s="594"/>
      <c r="GCG2" s="594"/>
      <c r="GCH2" s="594"/>
      <c r="GCI2" s="594"/>
      <c r="GCJ2" s="594"/>
      <c r="GCK2" s="594"/>
      <c r="GCL2" s="594"/>
      <c r="GCM2" s="594"/>
      <c r="GCN2" s="594"/>
      <c r="GCO2" s="594"/>
      <c r="GCP2" s="594"/>
      <c r="GCQ2" s="594"/>
      <c r="GCR2" s="594"/>
      <c r="GCS2" s="594"/>
      <c r="GCT2" s="594"/>
      <c r="GCU2" s="594"/>
      <c r="GCV2" s="594"/>
      <c r="GCW2" s="594"/>
      <c r="GCX2" s="594"/>
      <c r="GCY2" s="594"/>
      <c r="GCZ2" s="594"/>
      <c r="GDA2" s="594"/>
      <c r="GDB2" s="594"/>
      <c r="GDC2" s="594"/>
      <c r="GDD2" s="594"/>
      <c r="GDE2" s="594"/>
      <c r="GDF2" s="594"/>
      <c r="GDG2" s="594"/>
      <c r="GDH2" s="594"/>
      <c r="GDI2" s="594"/>
      <c r="GDJ2" s="594"/>
      <c r="GDK2" s="594"/>
      <c r="GDL2" s="594"/>
      <c r="GDM2" s="594"/>
      <c r="GDN2" s="594"/>
      <c r="GDO2" s="594"/>
      <c r="GDP2" s="594"/>
      <c r="GDQ2" s="594"/>
      <c r="GDR2" s="594"/>
      <c r="GDS2" s="594"/>
      <c r="GDT2" s="594"/>
      <c r="GDU2" s="594"/>
      <c r="GDV2" s="594"/>
      <c r="GDW2" s="594"/>
      <c r="GDX2" s="594"/>
      <c r="GDY2" s="594"/>
      <c r="GDZ2" s="594"/>
      <c r="GEA2" s="594"/>
      <c r="GEB2" s="594"/>
      <c r="GEC2" s="594"/>
      <c r="GED2" s="594"/>
      <c r="GEE2" s="594"/>
      <c r="GEF2" s="594"/>
      <c r="GEG2" s="594"/>
      <c r="GEH2" s="594"/>
      <c r="GEI2" s="594"/>
      <c r="GEJ2" s="594"/>
      <c r="GEK2" s="594"/>
      <c r="GEL2" s="594"/>
      <c r="GEM2" s="594"/>
      <c r="GEN2" s="594"/>
      <c r="GEO2" s="594"/>
      <c r="GEP2" s="594"/>
      <c r="GEQ2" s="594"/>
      <c r="GER2" s="594"/>
      <c r="GES2" s="594"/>
      <c r="GET2" s="594"/>
      <c r="GEU2" s="594"/>
      <c r="GEV2" s="594"/>
      <c r="GEW2" s="594"/>
      <c r="GEX2" s="594"/>
      <c r="GEY2" s="594"/>
      <c r="GEZ2" s="594"/>
      <c r="GFA2" s="594"/>
      <c r="GFB2" s="594"/>
      <c r="GFC2" s="594"/>
      <c r="GFD2" s="594"/>
      <c r="GFE2" s="594"/>
      <c r="GFF2" s="594"/>
      <c r="GFG2" s="594"/>
      <c r="GFH2" s="594"/>
      <c r="GFI2" s="594"/>
      <c r="GFJ2" s="594"/>
      <c r="GFK2" s="594"/>
      <c r="GFL2" s="594"/>
      <c r="GFM2" s="594"/>
      <c r="GFN2" s="594"/>
      <c r="GFO2" s="594"/>
      <c r="GFP2" s="594"/>
      <c r="GFQ2" s="594"/>
      <c r="GFR2" s="594"/>
      <c r="GFS2" s="594"/>
      <c r="GFT2" s="594"/>
      <c r="GFU2" s="594"/>
      <c r="GFV2" s="594"/>
      <c r="GFW2" s="594"/>
      <c r="GFX2" s="594"/>
      <c r="GFY2" s="594"/>
      <c r="GFZ2" s="594"/>
      <c r="GGA2" s="594"/>
      <c r="GGB2" s="594"/>
      <c r="GGC2" s="594"/>
      <c r="GGD2" s="594"/>
      <c r="GGE2" s="594"/>
      <c r="GGF2" s="594"/>
      <c r="GGG2" s="594"/>
      <c r="GGH2" s="594"/>
      <c r="GGI2" s="594"/>
      <c r="GGJ2" s="594"/>
      <c r="GGK2" s="594"/>
      <c r="GGL2" s="594"/>
      <c r="GGM2" s="594"/>
      <c r="GGN2" s="594"/>
      <c r="GGO2" s="594"/>
      <c r="GGP2" s="594"/>
      <c r="GGQ2" s="594"/>
      <c r="GGR2" s="594"/>
      <c r="GGS2" s="594"/>
      <c r="GGT2" s="594"/>
      <c r="GGU2" s="594"/>
      <c r="GGV2" s="594"/>
      <c r="GGW2" s="594"/>
      <c r="GGX2" s="594"/>
      <c r="GGY2" s="594"/>
      <c r="GGZ2" s="594"/>
      <c r="GHA2" s="594"/>
      <c r="GHB2" s="594"/>
      <c r="GHC2" s="594"/>
      <c r="GHD2" s="594"/>
      <c r="GHE2" s="594"/>
      <c r="GHF2" s="594"/>
      <c r="GHG2" s="594"/>
      <c r="GHH2" s="594"/>
      <c r="GHI2" s="594"/>
      <c r="GHJ2" s="594"/>
      <c r="GHK2" s="594"/>
      <c r="GHL2" s="594"/>
      <c r="GHM2" s="594"/>
      <c r="GHN2" s="594"/>
      <c r="GHO2" s="594"/>
      <c r="GHP2" s="594"/>
      <c r="GHQ2" s="594"/>
      <c r="GHR2" s="594"/>
      <c r="GHS2" s="594"/>
      <c r="GHT2" s="594"/>
      <c r="GHU2" s="594"/>
      <c r="GHV2" s="594"/>
      <c r="GHW2" s="594"/>
      <c r="GHX2" s="594"/>
      <c r="GHY2" s="594"/>
      <c r="GHZ2" s="594"/>
      <c r="GIA2" s="594"/>
      <c r="GIB2" s="594"/>
      <c r="GIC2" s="594"/>
      <c r="GID2" s="594"/>
      <c r="GIE2" s="594"/>
      <c r="GIF2" s="594"/>
      <c r="GIG2" s="594"/>
      <c r="GIH2" s="594"/>
      <c r="GII2" s="594"/>
      <c r="GIJ2" s="594"/>
      <c r="GIK2" s="594"/>
      <c r="GIL2" s="594"/>
      <c r="GIM2" s="594"/>
      <c r="GIN2" s="594"/>
      <c r="GIO2" s="594"/>
      <c r="GIP2" s="594"/>
      <c r="GIQ2" s="594"/>
      <c r="GIR2" s="594"/>
      <c r="GIS2" s="594"/>
      <c r="GIT2" s="594"/>
      <c r="GIU2" s="594"/>
      <c r="GIV2" s="594"/>
      <c r="GIW2" s="594"/>
      <c r="GIX2" s="594"/>
      <c r="GIY2" s="594"/>
      <c r="GIZ2" s="594"/>
      <c r="GJA2" s="594"/>
      <c r="GJB2" s="594"/>
      <c r="GJC2" s="594"/>
      <c r="GJD2" s="594"/>
      <c r="GJE2" s="594"/>
      <c r="GJF2" s="594"/>
      <c r="GJG2" s="594"/>
      <c r="GJH2" s="594"/>
      <c r="GJI2" s="594"/>
      <c r="GJJ2" s="594"/>
      <c r="GJK2" s="594"/>
      <c r="GJL2" s="594"/>
      <c r="GJM2" s="594"/>
      <c r="GJN2" s="594"/>
      <c r="GJO2" s="594"/>
      <c r="GJP2" s="594"/>
      <c r="GJQ2" s="594"/>
      <c r="GJR2" s="594"/>
      <c r="GJS2" s="594"/>
      <c r="GJT2" s="594"/>
      <c r="GJU2" s="594"/>
      <c r="GJV2" s="594"/>
      <c r="GJW2" s="594"/>
      <c r="GJX2" s="594"/>
      <c r="GJY2" s="594"/>
      <c r="GJZ2" s="594"/>
      <c r="GKA2" s="594"/>
      <c r="GKB2" s="594"/>
      <c r="GKC2" s="594"/>
      <c r="GKD2" s="594"/>
      <c r="GKE2" s="594"/>
      <c r="GKF2" s="594"/>
      <c r="GKG2" s="594"/>
      <c r="GKH2" s="594"/>
      <c r="GKI2" s="594"/>
      <c r="GKJ2" s="594"/>
      <c r="GKK2" s="594"/>
      <c r="GKL2" s="594"/>
      <c r="GKM2" s="594"/>
      <c r="GKN2" s="594"/>
      <c r="GKO2" s="594"/>
      <c r="GKP2" s="594"/>
      <c r="GKQ2" s="594"/>
      <c r="GKR2" s="594"/>
      <c r="GKS2" s="594"/>
      <c r="GKT2" s="594"/>
      <c r="GKU2" s="594"/>
      <c r="GKV2" s="594"/>
      <c r="GKW2" s="594"/>
      <c r="GKX2" s="594"/>
      <c r="GKY2" s="594"/>
      <c r="GKZ2" s="594"/>
      <c r="GLA2" s="594"/>
      <c r="GLB2" s="594"/>
      <c r="GLC2" s="594"/>
      <c r="GLD2" s="594"/>
      <c r="GLE2" s="594"/>
      <c r="GLF2" s="594"/>
      <c r="GLG2" s="594"/>
      <c r="GLH2" s="594"/>
      <c r="GLI2" s="594"/>
      <c r="GLJ2" s="594"/>
      <c r="GLK2" s="594"/>
      <c r="GLL2" s="594"/>
      <c r="GLM2" s="594"/>
      <c r="GLN2" s="594"/>
      <c r="GLO2" s="594"/>
      <c r="GLP2" s="594"/>
      <c r="GLQ2" s="594"/>
      <c r="GLR2" s="594"/>
      <c r="GLS2" s="594"/>
      <c r="GLT2" s="594"/>
      <c r="GLU2" s="594"/>
      <c r="GLV2" s="594"/>
      <c r="GLW2" s="594"/>
      <c r="GLX2" s="594"/>
      <c r="GLY2" s="594"/>
      <c r="GLZ2" s="594"/>
      <c r="GMA2" s="594"/>
      <c r="GMB2" s="594"/>
      <c r="GMC2" s="594"/>
      <c r="GMD2" s="594"/>
      <c r="GME2" s="594"/>
      <c r="GMF2" s="594"/>
      <c r="GMG2" s="594"/>
      <c r="GMH2" s="594"/>
      <c r="GMI2" s="594"/>
      <c r="GMJ2" s="594"/>
      <c r="GMK2" s="594"/>
      <c r="GML2" s="594"/>
      <c r="GMM2" s="594"/>
      <c r="GMN2" s="594"/>
      <c r="GMO2" s="594"/>
      <c r="GMP2" s="594"/>
      <c r="GMQ2" s="594"/>
      <c r="GMR2" s="594"/>
      <c r="GMS2" s="594"/>
      <c r="GMT2" s="594"/>
      <c r="GMU2" s="594"/>
      <c r="GMV2" s="594"/>
      <c r="GMW2" s="594"/>
      <c r="GMX2" s="594"/>
      <c r="GMY2" s="594"/>
      <c r="GMZ2" s="594"/>
      <c r="GNA2" s="594"/>
      <c r="GNB2" s="594"/>
      <c r="GNC2" s="594"/>
      <c r="GND2" s="594"/>
      <c r="GNE2" s="594"/>
      <c r="GNF2" s="594"/>
      <c r="GNG2" s="594"/>
      <c r="GNH2" s="594"/>
      <c r="GNI2" s="594"/>
      <c r="GNJ2" s="594"/>
      <c r="GNK2" s="594"/>
      <c r="GNL2" s="594"/>
      <c r="GNM2" s="594"/>
      <c r="GNN2" s="594"/>
      <c r="GNO2" s="594"/>
      <c r="GNP2" s="594"/>
      <c r="GNQ2" s="594"/>
      <c r="GNR2" s="594"/>
      <c r="GNS2" s="594"/>
      <c r="GNT2" s="594"/>
      <c r="GNU2" s="594"/>
      <c r="GNV2" s="594"/>
      <c r="GNW2" s="594"/>
      <c r="GNX2" s="594"/>
      <c r="GNY2" s="594"/>
      <c r="GNZ2" s="594"/>
      <c r="GOA2" s="594"/>
      <c r="GOB2" s="594"/>
      <c r="GOC2" s="594"/>
      <c r="GOD2" s="594"/>
      <c r="GOE2" s="594"/>
      <c r="GOF2" s="594"/>
      <c r="GOG2" s="594"/>
      <c r="GOH2" s="594"/>
      <c r="GOI2" s="594"/>
      <c r="GOJ2" s="594"/>
      <c r="GOK2" s="594"/>
      <c r="GOL2" s="594"/>
      <c r="GOM2" s="594"/>
      <c r="GON2" s="594"/>
      <c r="GOO2" s="594"/>
      <c r="GOP2" s="594"/>
      <c r="GOQ2" s="594"/>
      <c r="GOR2" s="594"/>
      <c r="GOS2" s="594"/>
      <c r="GOT2" s="594"/>
      <c r="GOU2" s="594"/>
      <c r="GOV2" s="594"/>
      <c r="GOW2" s="594"/>
      <c r="GOX2" s="594"/>
      <c r="GOY2" s="594"/>
      <c r="GOZ2" s="594"/>
      <c r="GPA2" s="594"/>
      <c r="GPB2" s="594"/>
      <c r="GPC2" s="594"/>
      <c r="GPD2" s="594"/>
      <c r="GPE2" s="594"/>
      <c r="GPF2" s="594"/>
      <c r="GPG2" s="594"/>
      <c r="GPH2" s="594"/>
      <c r="GPI2" s="594"/>
      <c r="GPJ2" s="594"/>
      <c r="GPK2" s="594"/>
      <c r="GPL2" s="594"/>
      <c r="GPM2" s="594"/>
      <c r="GPN2" s="594"/>
      <c r="GPO2" s="594"/>
      <c r="GPP2" s="594"/>
      <c r="GPQ2" s="594"/>
      <c r="GPR2" s="594"/>
      <c r="GPS2" s="594"/>
      <c r="GPT2" s="594"/>
      <c r="GPU2" s="594"/>
      <c r="GPV2" s="594"/>
      <c r="GPW2" s="594"/>
      <c r="GPX2" s="594"/>
      <c r="GPY2" s="594"/>
      <c r="GPZ2" s="594"/>
      <c r="GQA2" s="594"/>
      <c r="GQB2" s="594"/>
      <c r="GQC2" s="594"/>
      <c r="GQD2" s="594"/>
      <c r="GQE2" s="594"/>
      <c r="GQF2" s="594"/>
      <c r="GQG2" s="594"/>
      <c r="GQH2" s="594"/>
      <c r="GQI2" s="594"/>
      <c r="GQJ2" s="594"/>
      <c r="GQK2" s="594"/>
      <c r="GQL2" s="594"/>
      <c r="GQM2" s="594"/>
      <c r="GQN2" s="594"/>
      <c r="GQO2" s="594"/>
      <c r="GQP2" s="594"/>
      <c r="GQQ2" s="594"/>
      <c r="GQR2" s="594"/>
      <c r="GQS2" s="594"/>
      <c r="GQT2" s="594"/>
      <c r="GQU2" s="594"/>
      <c r="GQV2" s="594"/>
      <c r="GQW2" s="594"/>
      <c r="GQX2" s="594"/>
      <c r="GQY2" s="594"/>
      <c r="GQZ2" s="594"/>
      <c r="GRA2" s="594"/>
      <c r="GRB2" s="594"/>
      <c r="GRC2" s="594"/>
      <c r="GRD2" s="594"/>
      <c r="GRE2" s="594"/>
      <c r="GRF2" s="594"/>
      <c r="GRG2" s="594"/>
      <c r="GRH2" s="594"/>
      <c r="GRI2" s="594"/>
      <c r="GRJ2" s="594"/>
      <c r="GRK2" s="594"/>
      <c r="GRL2" s="594"/>
      <c r="GRM2" s="594"/>
      <c r="GRN2" s="594"/>
      <c r="GRO2" s="594"/>
      <c r="GRP2" s="594"/>
      <c r="GRQ2" s="594"/>
      <c r="GRR2" s="594"/>
      <c r="GRS2" s="594"/>
      <c r="GRT2" s="594"/>
      <c r="GRU2" s="594"/>
      <c r="GRV2" s="594"/>
      <c r="GRW2" s="594"/>
      <c r="GRX2" s="594"/>
      <c r="GRY2" s="594"/>
      <c r="GRZ2" s="594"/>
      <c r="GSA2" s="594"/>
      <c r="GSB2" s="594"/>
      <c r="GSC2" s="594"/>
      <c r="GSD2" s="594"/>
      <c r="GSE2" s="594"/>
      <c r="GSF2" s="594"/>
      <c r="GSG2" s="594"/>
      <c r="GSH2" s="594"/>
      <c r="GSI2" s="594"/>
      <c r="GSJ2" s="594"/>
      <c r="GSK2" s="594"/>
      <c r="GSL2" s="594"/>
      <c r="GSM2" s="594"/>
      <c r="GSN2" s="594"/>
      <c r="GSO2" s="594"/>
      <c r="GSP2" s="594"/>
      <c r="GSQ2" s="594"/>
      <c r="GSR2" s="594"/>
      <c r="GSS2" s="594"/>
      <c r="GST2" s="594"/>
      <c r="GSU2" s="594"/>
      <c r="GSV2" s="594"/>
      <c r="GSW2" s="594"/>
      <c r="GSX2" s="594"/>
      <c r="GSY2" s="594"/>
      <c r="GSZ2" s="594"/>
      <c r="GTA2" s="594"/>
      <c r="GTB2" s="594"/>
      <c r="GTC2" s="594"/>
      <c r="GTD2" s="594"/>
      <c r="GTE2" s="594"/>
      <c r="GTF2" s="594"/>
      <c r="GTG2" s="594"/>
      <c r="GTH2" s="594"/>
      <c r="GTI2" s="594"/>
      <c r="GTJ2" s="594"/>
      <c r="GTK2" s="594"/>
      <c r="GTL2" s="594"/>
      <c r="GTM2" s="594"/>
      <c r="GTN2" s="594"/>
      <c r="GTO2" s="594"/>
      <c r="GTP2" s="594"/>
      <c r="GTQ2" s="594"/>
      <c r="GTR2" s="594"/>
      <c r="GTS2" s="594"/>
      <c r="GTT2" s="594"/>
      <c r="GTU2" s="594"/>
      <c r="GTV2" s="594"/>
      <c r="GTW2" s="594"/>
      <c r="GTX2" s="594"/>
      <c r="GTY2" s="594"/>
      <c r="GTZ2" s="594"/>
      <c r="GUA2" s="594"/>
      <c r="GUB2" s="594"/>
      <c r="GUC2" s="594"/>
      <c r="GUD2" s="594"/>
      <c r="GUE2" s="594"/>
      <c r="GUF2" s="594"/>
      <c r="GUG2" s="594"/>
      <c r="GUH2" s="594"/>
      <c r="GUI2" s="594"/>
      <c r="GUJ2" s="594"/>
      <c r="GUK2" s="594"/>
      <c r="GUL2" s="594"/>
      <c r="GUM2" s="594"/>
      <c r="GUN2" s="594"/>
      <c r="GUO2" s="594"/>
      <c r="GUP2" s="594"/>
      <c r="GUQ2" s="594"/>
      <c r="GUR2" s="594"/>
      <c r="GUS2" s="594"/>
      <c r="GUT2" s="594"/>
      <c r="GUU2" s="594"/>
      <c r="GUV2" s="594"/>
      <c r="GUW2" s="594"/>
      <c r="GUX2" s="594"/>
      <c r="GUY2" s="594"/>
      <c r="GUZ2" s="594"/>
      <c r="GVA2" s="594"/>
      <c r="GVB2" s="594"/>
      <c r="GVC2" s="594"/>
      <c r="GVD2" s="594"/>
      <c r="GVE2" s="594"/>
      <c r="GVF2" s="594"/>
      <c r="GVG2" s="594"/>
      <c r="GVH2" s="594"/>
      <c r="GVI2" s="594"/>
      <c r="GVJ2" s="594"/>
      <c r="GVK2" s="594"/>
      <c r="GVL2" s="594"/>
      <c r="GVM2" s="594"/>
      <c r="GVN2" s="594"/>
      <c r="GVO2" s="594"/>
      <c r="GVP2" s="594"/>
      <c r="GVQ2" s="594"/>
      <c r="GVR2" s="594"/>
      <c r="GVS2" s="594"/>
      <c r="GVT2" s="594"/>
      <c r="GVU2" s="594"/>
      <c r="GVV2" s="594"/>
      <c r="GVW2" s="594"/>
      <c r="GVX2" s="594"/>
      <c r="GVY2" s="594"/>
      <c r="GVZ2" s="594"/>
      <c r="GWA2" s="594"/>
      <c r="GWB2" s="594"/>
      <c r="GWC2" s="594"/>
      <c r="GWD2" s="594"/>
      <c r="GWE2" s="594"/>
      <c r="GWF2" s="594"/>
      <c r="GWG2" s="594"/>
      <c r="GWH2" s="594"/>
      <c r="GWI2" s="594"/>
      <c r="GWJ2" s="594"/>
      <c r="GWK2" s="594"/>
      <c r="GWL2" s="594"/>
      <c r="GWM2" s="594"/>
      <c r="GWN2" s="594"/>
      <c r="GWO2" s="594"/>
      <c r="GWP2" s="594"/>
      <c r="GWQ2" s="594"/>
      <c r="GWR2" s="594"/>
      <c r="GWS2" s="594"/>
      <c r="GWT2" s="594"/>
      <c r="GWU2" s="594"/>
      <c r="GWV2" s="594"/>
      <c r="GWW2" s="594"/>
      <c r="GWX2" s="594"/>
      <c r="GWY2" s="594"/>
      <c r="GWZ2" s="594"/>
      <c r="GXA2" s="594"/>
      <c r="GXB2" s="594"/>
      <c r="GXC2" s="594"/>
      <c r="GXD2" s="594"/>
      <c r="GXE2" s="594"/>
      <c r="GXF2" s="594"/>
      <c r="GXG2" s="594"/>
      <c r="GXH2" s="594"/>
      <c r="GXI2" s="594"/>
      <c r="GXJ2" s="594"/>
      <c r="GXK2" s="594"/>
      <c r="GXL2" s="594"/>
      <c r="GXM2" s="594"/>
      <c r="GXN2" s="594"/>
      <c r="GXO2" s="594"/>
      <c r="GXP2" s="594"/>
      <c r="GXQ2" s="594"/>
      <c r="GXR2" s="594"/>
      <c r="GXS2" s="594"/>
      <c r="GXT2" s="594"/>
      <c r="GXU2" s="594"/>
      <c r="GXV2" s="594"/>
      <c r="GXW2" s="594"/>
      <c r="GXX2" s="594"/>
      <c r="GXY2" s="594"/>
      <c r="GXZ2" s="594"/>
      <c r="GYA2" s="594"/>
      <c r="GYB2" s="594"/>
      <c r="GYC2" s="594"/>
      <c r="GYD2" s="594"/>
      <c r="GYE2" s="594"/>
      <c r="GYF2" s="594"/>
      <c r="GYG2" s="594"/>
      <c r="GYH2" s="594"/>
      <c r="GYI2" s="594"/>
      <c r="GYJ2" s="594"/>
      <c r="GYK2" s="594"/>
      <c r="GYL2" s="594"/>
      <c r="GYM2" s="594"/>
      <c r="GYN2" s="594"/>
      <c r="GYO2" s="594"/>
      <c r="GYP2" s="594"/>
      <c r="GYQ2" s="594"/>
      <c r="GYR2" s="594"/>
      <c r="GYS2" s="594"/>
      <c r="GYT2" s="594"/>
      <c r="GYU2" s="594"/>
      <c r="GYV2" s="594"/>
      <c r="GYW2" s="594"/>
      <c r="GYX2" s="594"/>
      <c r="GYY2" s="594"/>
      <c r="GYZ2" s="594"/>
      <c r="GZA2" s="594"/>
      <c r="GZB2" s="594"/>
      <c r="GZC2" s="594"/>
      <c r="GZD2" s="594"/>
      <c r="GZE2" s="594"/>
      <c r="GZF2" s="594"/>
      <c r="GZG2" s="594"/>
      <c r="GZH2" s="594"/>
      <c r="GZI2" s="594"/>
      <c r="GZJ2" s="594"/>
      <c r="GZK2" s="594"/>
      <c r="GZL2" s="594"/>
      <c r="GZM2" s="594"/>
      <c r="GZN2" s="594"/>
      <c r="GZO2" s="594"/>
      <c r="GZP2" s="594"/>
      <c r="GZQ2" s="594"/>
      <c r="GZR2" s="594"/>
      <c r="GZS2" s="594"/>
      <c r="GZT2" s="594"/>
      <c r="GZU2" s="594"/>
      <c r="GZV2" s="594"/>
      <c r="GZW2" s="594"/>
      <c r="GZX2" s="594"/>
      <c r="GZY2" s="594"/>
      <c r="GZZ2" s="594"/>
      <c r="HAA2" s="594"/>
      <c r="HAB2" s="594"/>
      <c r="HAC2" s="594"/>
      <c r="HAD2" s="594"/>
      <c r="HAE2" s="594"/>
      <c r="HAF2" s="594"/>
      <c r="HAG2" s="594"/>
      <c r="HAH2" s="594"/>
      <c r="HAI2" s="594"/>
      <c r="HAJ2" s="594"/>
      <c r="HAK2" s="594"/>
      <c r="HAL2" s="594"/>
      <c r="HAM2" s="594"/>
      <c r="HAN2" s="594"/>
      <c r="HAO2" s="594"/>
      <c r="HAP2" s="594"/>
      <c r="HAQ2" s="594"/>
      <c r="HAR2" s="594"/>
      <c r="HAS2" s="594"/>
      <c r="HAT2" s="594"/>
      <c r="HAU2" s="594"/>
      <c r="HAV2" s="594"/>
      <c r="HAW2" s="594"/>
      <c r="HAX2" s="594"/>
      <c r="HAY2" s="594"/>
      <c r="HAZ2" s="594"/>
      <c r="HBA2" s="594"/>
      <c r="HBB2" s="594"/>
      <c r="HBC2" s="594"/>
      <c r="HBD2" s="594"/>
      <c r="HBE2" s="594"/>
      <c r="HBF2" s="594"/>
      <c r="HBG2" s="594"/>
      <c r="HBH2" s="594"/>
      <c r="HBI2" s="594"/>
      <c r="HBJ2" s="594"/>
      <c r="HBK2" s="594"/>
      <c r="HBL2" s="594"/>
      <c r="HBM2" s="594"/>
      <c r="HBN2" s="594"/>
      <c r="HBO2" s="594"/>
      <c r="HBP2" s="594"/>
      <c r="HBQ2" s="594"/>
      <c r="HBR2" s="594"/>
      <c r="HBS2" s="594"/>
      <c r="HBT2" s="594"/>
      <c r="HBU2" s="594"/>
      <c r="HBV2" s="594"/>
      <c r="HBW2" s="594"/>
      <c r="HBX2" s="594"/>
      <c r="HBY2" s="594"/>
      <c r="HBZ2" s="594"/>
      <c r="HCA2" s="594"/>
      <c r="HCB2" s="594"/>
      <c r="HCC2" s="594"/>
      <c r="HCD2" s="594"/>
      <c r="HCE2" s="594"/>
      <c r="HCF2" s="594"/>
      <c r="HCG2" s="594"/>
      <c r="HCH2" s="594"/>
      <c r="HCI2" s="594"/>
      <c r="HCJ2" s="594"/>
      <c r="HCK2" s="594"/>
      <c r="HCL2" s="594"/>
      <c r="HCM2" s="594"/>
      <c r="HCN2" s="594"/>
      <c r="HCO2" s="594"/>
      <c r="HCP2" s="594"/>
      <c r="HCQ2" s="594"/>
      <c r="HCR2" s="594"/>
      <c r="HCS2" s="594"/>
      <c r="HCT2" s="594"/>
      <c r="HCU2" s="594"/>
      <c r="HCV2" s="594"/>
      <c r="HCW2" s="594"/>
      <c r="HCX2" s="594"/>
      <c r="HCY2" s="594"/>
      <c r="HCZ2" s="594"/>
      <c r="HDA2" s="594"/>
      <c r="HDB2" s="594"/>
      <c r="HDC2" s="594"/>
      <c r="HDD2" s="594"/>
      <c r="HDE2" s="594"/>
      <c r="HDF2" s="594"/>
      <c r="HDG2" s="594"/>
      <c r="HDH2" s="594"/>
      <c r="HDI2" s="594"/>
      <c r="HDJ2" s="594"/>
      <c r="HDK2" s="594"/>
      <c r="HDL2" s="594"/>
      <c r="HDM2" s="594"/>
      <c r="HDN2" s="594"/>
      <c r="HDO2" s="594"/>
      <c r="HDP2" s="594"/>
      <c r="HDQ2" s="594"/>
      <c r="HDR2" s="594"/>
      <c r="HDS2" s="594"/>
      <c r="HDT2" s="594"/>
      <c r="HDU2" s="594"/>
      <c r="HDV2" s="594"/>
      <c r="HDW2" s="594"/>
      <c r="HDX2" s="594"/>
      <c r="HDY2" s="594"/>
      <c r="HDZ2" s="594"/>
      <c r="HEA2" s="594"/>
      <c r="HEB2" s="594"/>
      <c r="HEC2" s="594"/>
      <c r="HED2" s="594"/>
      <c r="HEE2" s="594"/>
      <c r="HEF2" s="594"/>
      <c r="HEG2" s="594"/>
      <c r="HEH2" s="594"/>
      <c r="HEI2" s="594"/>
      <c r="HEJ2" s="594"/>
      <c r="HEK2" s="594"/>
      <c r="HEL2" s="594"/>
      <c r="HEM2" s="594"/>
      <c r="HEN2" s="594"/>
      <c r="HEO2" s="594"/>
      <c r="HEP2" s="594"/>
      <c r="HEQ2" s="594"/>
      <c r="HER2" s="594"/>
      <c r="HES2" s="594"/>
      <c r="HET2" s="594"/>
      <c r="HEU2" s="594"/>
      <c r="HEV2" s="594"/>
      <c r="HEW2" s="594"/>
      <c r="HEX2" s="594"/>
      <c r="HEY2" s="594"/>
      <c r="HEZ2" s="594"/>
      <c r="HFA2" s="594"/>
      <c r="HFB2" s="594"/>
      <c r="HFC2" s="594"/>
      <c r="HFD2" s="594"/>
      <c r="HFE2" s="594"/>
      <c r="HFF2" s="594"/>
      <c r="HFG2" s="594"/>
      <c r="HFH2" s="594"/>
      <c r="HFI2" s="594"/>
      <c r="HFJ2" s="594"/>
      <c r="HFK2" s="594"/>
      <c r="HFL2" s="594"/>
      <c r="HFM2" s="594"/>
      <c r="HFN2" s="594"/>
      <c r="HFO2" s="594"/>
      <c r="HFP2" s="594"/>
      <c r="HFQ2" s="594"/>
      <c r="HFR2" s="594"/>
      <c r="HFS2" s="594"/>
      <c r="HFT2" s="594"/>
      <c r="HFU2" s="594"/>
      <c r="HFV2" s="594"/>
      <c r="HFW2" s="594"/>
      <c r="HFX2" s="594"/>
      <c r="HFY2" s="594"/>
      <c r="HFZ2" s="594"/>
      <c r="HGA2" s="594"/>
      <c r="HGB2" s="594"/>
      <c r="HGC2" s="594"/>
      <c r="HGD2" s="594"/>
      <c r="HGE2" s="594"/>
      <c r="HGF2" s="594"/>
      <c r="HGG2" s="594"/>
      <c r="HGH2" s="594"/>
      <c r="HGI2" s="594"/>
      <c r="HGJ2" s="594"/>
      <c r="HGK2" s="594"/>
      <c r="HGL2" s="594"/>
      <c r="HGM2" s="594"/>
      <c r="HGN2" s="594"/>
      <c r="HGO2" s="594"/>
      <c r="HGP2" s="594"/>
      <c r="HGQ2" s="594"/>
      <c r="HGR2" s="594"/>
      <c r="HGS2" s="594"/>
      <c r="HGT2" s="594"/>
      <c r="HGU2" s="594"/>
      <c r="HGV2" s="594"/>
      <c r="HGW2" s="594"/>
      <c r="HGX2" s="594"/>
      <c r="HGY2" s="594"/>
      <c r="HGZ2" s="594"/>
      <c r="HHA2" s="594"/>
      <c r="HHB2" s="594"/>
      <c r="HHC2" s="594"/>
      <c r="HHD2" s="594"/>
      <c r="HHE2" s="594"/>
      <c r="HHF2" s="594"/>
      <c r="HHG2" s="594"/>
      <c r="HHH2" s="594"/>
      <c r="HHI2" s="594"/>
      <c r="HHJ2" s="594"/>
      <c r="HHK2" s="594"/>
      <c r="HHL2" s="594"/>
      <c r="HHM2" s="594"/>
      <c r="HHN2" s="594"/>
      <c r="HHO2" s="594"/>
      <c r="HHP2" s="594"/>
      <c r="HHQ2" s="594"/>
      <c r="HHR2" s="594"/>
      <c r="HHS2" s="594"/>
      <c r="HHT2" s="594"/>
      <c r="HHU2" s="594"/>
      <c r="HHV2" s="594"/>
      <c r="HHW2" s="594"/>
      <c r="HHX2" s="594"/>
      <c r="HHY2" s="594"/>
      <c r="HHZ2" s="594"/>
      <c r="HIA2" s="594"/>
      <c r="HIB2" s="594"/>
      <c r="HIC2" s="594"/>
      <c r="HID2" s="594"/>
      <c r="HIE2" s="594"/>
      <c r="HIF2" s="594"/>
      <c r="HIG2" s="594"/>
      <c r="HIH2" s="594"/>
      <c r="HII2" s="594"/>
      <c r="HIJ2" s="594"/>
      <c r="HIK2" s="594"/>
      <c r="HIL2" s="594"/>
      <c r="HIM2" s="594"/>
      <c r="HIN2" s="594"/>
      <c r="HIO2" s="594"/>
      <c r="HIP2" s="594"/>
      <c r="HIQ2" s="594"/>
      <c r="HIR2" s="594"/>
      <c r="HIS2" s="594"/>
      <c r="HIT2" s="594"/>
      <c r="HIU2" s="594"/>
      <c r="HIV2" s="594"/>
      <c r="HIW2" s="594"/>
      <c r="HIX2" s="594"/>
      <c r="HIY2" s="594"/>
      <c r="HIZ2" s="594"/>
      <c r="HJA2" s="594"/>
      <c r="HJB2" s="594"/>
      <c r="HJC2" s="594"/>
      <c r="HJD2" s="594"/>
      <c r="HJE2" s="594"/>
      <c r="HJF2" s="594"/>
      <c r="HJG2" s="594"/>
      <c r="HJH2" s="594"/>
      <c r="HJI2" s="594"/>
      <c r="HJJ2" s="594"/>
      <c r="HJK2" s="594"/>
      <c r="HJL2" s="594"/>
      <c r="HJM2" s="594"/>
      <c r="HJN2" s="594"/>
      <c r="HJO2" s="594"/>
      <c r="HJP2" s="594"/>
      <c r="HJQ2" s="594"/>
      <c r="HJR2" s="594"/>
      <c r="HJS2" s="594"/>
      <c r="HJT2" s="594"/>
      <c r="HJU2" s="594"/>
      <c r="HJV2" s="594"/>
      <c r="HJW2" s="594"/>
      <c r="HJX2" s="594"/>
      <c r="HJY2" s="594"/>
      <c r="HJZ2" s="594"/>
      <c r="HKA2" s="594"/>
      <c r="HKB2" s="594"/>
      <c r="HKC2" s="594"/>
      <c r="HKD2" s="594"/>
      <c r="HKE2" s="594"/>
      <c r="HKF2" s="594"/>
      <c r="HKG2" s="594"/>
      <c r="HKH2" s="594"/>
      <c r="HKI2" s="594"/>
      <c r="HKJ2" s="594"/>
      <c r="HKK2" s="594"/>
      <c r="HKL2" s="594"/>
      <c r="HKM2" s="594"/>
      <c r="HKN2" s="594"/>
      <c r="HKO2" s="594"/>
      <c r="HKP2" s="594"/>
      <c r="HKQ2" s="594"/>
      <c r="HKR2" s="594"/>
      <c r="HKS2" s="594"/>
      <c r="HKT2" s="594"/>
      <c r="HKU2" s="594"/>
      <c r="HKV2" s="594"/>
      <c r="HKW2" s="594"/>
      <c r="HKX2" s="594"/>
      <c r="HKY2" s="594"/>
      <c r="HKZ2" s="594"/>
      <c r="HLA2" s="594"/>
      <c r="HLB2" s="594"/>
      <c r="HLC2" s="594"/>
      <c r="HLD2" s="594"/>
      <c r="HLE2" s="594"/>
      <c r="HLF2" s="594"/>
      <c r="HLG2" s="594"/>
      <c r="HLH2" s="594"/>
      <c r="HLI2" s="594"/>
      <c r="HLJ2" s="594"/>
      <c r="HLK2" s="594"/>
      <c r="HLL2" s="594"/>
      <c r="HLM2" s="594"/>
      <c r="HLN2" s="594"/>
      <c r="HLO2" s="594"/>
      <c r="HLP2" s="594"/>
      <c r="HLQ2" s="594"/>
      <c r="HLR2" s="594"/>
      <c r="HLS2" s="594"/>
      <c r="HLT2" s="594"/>
      <c r="HLU2" s="594"/>
      <c r="HLV2" s="594"/>
      <c r="HLW2" s="594"/>
      <c r="HLX2" s="594"/>
      <c r="HLY2" s="594"/>
      <c r="HLZ2" s="594"/>
      <c r="HMA2" s="594"/>
      <c r="HMB2" s="594"/>
      <c r="HMC2" s="594"/>
      <c r="HMD2" s="594"/>
      <c r="HME2" s="594"/>
      <c r="HMF2" s="594"/>
      <c r="HMG2" s="594"/>
      <c r="HMH2" s="594"/>
      <c r="HMI2" s="594"/>
      <c r="HMJ2" s="594"/>
      <c r="HMK2" s="594"/>
      <c r="HML2" s="594"/>
      <c r="HMM2" s="594"/>
      <c r="HMN2" s="594"/>
      <c r="HMO2" s="594"/>
      <c r="HMP2" s="594"/>
      <c r="HMQ2" s="594"/>
      <c r="HMR2" s="594"/>
      <c r="HMS2" s="594"/>
      <c r="HMT2" s="594"/>
      <c r="HMU2" s="594"/>
      <c r="HMV2" s="594"/>
      <c r="HMW2" s="594"/>
      <c r="HMX2" s="594"/>
      <c r="HMY2" s="594"/>
      <c r="HMZ2" s="594"/>
      <c r="HNA2" s="594"/>
      <c r="HNB2" s="594"/>
      <c r="HNC2" s="594"/>
      <c r="HND2" s="594"/>
      <c r="HNE2" s="594"/>
      <c r="HNF2" s="594"/>
      <c r="HNG2" s="594"/>
      <c r="HNH2" s="594"/>
      <c r="HNI2" s="594"/>
      <c r="HNJ2" s="594"/>
      <c r="HNK2" s="594"/>
      <c r="HNL2" s="594"/>
      <c r="HNM2" s="594"/>
      <c r="HNN2" s="594"/>
      <c r="HNO2" s="594"/>
      <c r="HNP2" s="594"/>
      <c r="HNQ2" s="594"/>
      <c r="HNR2" s="594"/>
      <c r="HNS2" s="594"/>
      <c r="HNT2" s="594"/>
      <c r="HNU2" s="594"/>
      <c r="HNV2" s="594"/>
      <c r="HNW2" s="594"/>
      <c r="HNX2" s="594"/>
      <c r="HNY2" s="594"/>
      <c r="HNZ2" s="594"/>
      <c r="HOA2" s="594"/>
      <c r="HOB2" s="594"/>
      <c r="HOC2" s="594"/>
      <c r="HOD2" s="594"/>
      <c r="HOE2" s="594"/>
      <c r="HOF2" s="594"/>
      <c r="HOG2" s="594"/>
      <c r="HOH2" s="594"/>
      <c r="HOI2" s="594"/>
      <c r="HOJ2" s="594"/>
      <c r="HOK2" s="594"/>
      <c r="HOL2" s="594"/>
      <c r="HOM2" s="594"/>
      <c r="HON2" s="594"/>
      <c r="HOO2" s="594"/>
      <c r="HOP2" s="594"/>
      <c r="HOQ2" s="594"/>
      <c r="HOR2" s="594"/>
      <c r="HOS2" s="594"/>
      <c r="HOT2" s="594"/>
      <c r="HOU2" s="594"/>
      <c r="HOV2" s="594"/>
      <c r="HOW2" s="594"/>
      <c r="HOX2" s="594"/>
      <c r="HOY2" s="594"/>
      <c r="HOZ2" s="594"/>
      <c r="HPA2" s="594"/>
      <c r="HPB2" s="594"/>
      <c r="HPC2" s="594"/>
      <c r="HPD2" s="594"/>
      <c r="HPE2" s="594"/>
      <c r="HPF2" s="594"/>
      <c r="HPG2" s="594"/>
      <c r="HPH2" s="594"/>
      <c r="HPI2" s="594"/>
      <c r="HPJ2" s="594"/>
      <c r="HPK2" s="594"/>
      <c r="HPL2" s="594"/>
      <c r="HPM2" s="594"/>
      <c r="HPN2" s="594"/>
      <c r="HPO2" s="594"/>
      <c r="HPP2" s="594"/>
      <c r="HPQ2" s="594"/>
      <c r="HPR2" s="594"/>
      <c r="HPS2" s="594"/>
      <c r="HPT2" s="594"/>
      <c r="HPU2" s="594"/>
      <c r="HPV2" s="594"/>
      <c r="HPW2" s="594"/>
      <c r="HPX2" s="594"/>
      <c r="HPY2" s="594"/>
      <c r="HPZ2" s="594"/>
      <c r="HQA2" s="594"/>
      <c r="HQB2" s="594"/>
      <c r="HQC2" s="594"/>
      <c r="HQD2" s="594"/>
      <c r="HQE2" s="594"/>
      <c r="HQF2" s="594"/>
      <c r="HQG2" s="594"/>
      <c r="HQH2" s="594"/>
      <c r="HQI2" s="594"/>
      <c r="HQJ2" s="594"/>
      <c r="HQK2" s="594"/>
      <c r="HQL2" s="594"/>
      <c r="HQM2" s="594"/>
      <c r="HQN2" s="594"/>
      <c r="HQO2" s="594"/>
      <c r="HQP2" s="594"/>
      <c r="HQQ2" s="594"/>
      <c r="HQR2" s="594"/>
      <c r="HQS2" s="594"/>
      <c r="HQT2" s="594"/>
      <c r="HQU2" s="594"/>
      <c r="HQV2" s="594"/>
      <c r="HQW2" s="594"/>
      <c r="HQX2" s="594"/>
      <c r="HQY2" s="594"/>
      <c r="HQZ2" s="594"/>
      <c r="HRA2" s="594"/>
      <c r="HRB2" s="594"/>
      <c r="HRC2" s="594"/>
      <c r="HRD2" s="594"/>
      <c r="HRE2" s="594"/>
      <c r="HRF2" s="594"/>
      <c r="HRG2" s="594"/>
      <c r="HRH2" s="594"/>
      <c r="HRI2" s="594"/>
      <c r="HRJ2" s="594"/>
      <c r="HRK2" s="594"/>
      <c r="HRL2" s="594"/>
      <c r="HRM2" s="594"/>
      <c r="HRN2" s="594"/>
      <c r="HRO2" s="594"/>
      <c r="HRP2" s="594"/>
      <c r="HRQ2" s="594"/>
      <c r="HRR2" s="594"/>
      <c r="HRS2" s="594"/>
      <c r="HRT2" s="594"/>
      <c r="HRU2" s="594"/>
      <c r="HRV2" s="594"/>
      <c r="HRW2" s="594"/>
      <c r="HRX2" s="594"/>
      <c r="HRY2" s="594"/>
      <c r="HRZ2" s="594"/>
      <c r="HSA2" s="594"/>
      <c r="HSB2" s="594"/>
      <c r="HSC2" s="594"/>
      <c r="HSD2" s="594"/>
      <c r="HSE2" s="594"/>
      <c r="HSF2" s="594"/>
      <c r="HSG2" s="594"/>
      <c r="HSH2" s="594"/>
      <c r="HSI2" s="594"/>
      <c r="HSJ2" s="594"/>
      <c r="HSK2" s="594"/>
      <c r="HSL2" s="594"/>
      <c r="HSM2" s="594"/>
      <c r="HSN2" s="594"/>
      <c r="HSO2" s="594"/>
      <c r="HSP2" s="594"/>
      <c r="HSQ2" s="594"/>
      <c r="HSR2" s="594"/>
      <c r="HSS2" s="594"/>
      <c r="HST2" s="594"/>
      <c r="HSU2" s="594"/>
      <c r="HSV2" s="594"/>
      <c r="HSW2" s="594"/>
      <c r="HSX2" s="594"/>
      <c r="HSY2" s="594"/>
      <c r="HSZ2" s="594"/>
      <c r="HTA2" s="594"/>
      <c r="HTB2" s="594"/>
      <c r="HTC2" s="594"/>
      <c r="HTD2" s="594"/>
      <c r="HTE2" s="594"/>
      <c r="HTF2" s="594"/>
      <c r="HTG2" s="594"/>
      <c r="HTH2" s="594"/>
      <c r="HTI2" s="594"/>
      <c r="HTJ2" s="594"/>
      <c r="HTK2" s="594"/>
      <c r="HTL2" s="594"/>
      <c r="HTM2" s="594"/>
      <c r="HTN2" s="594"/>
      <c r="HTO2" s="594"/>
      <c r="HTP2" s="594"/>
      <c r="HTQ2" s="594"/>
      <c r="HTR2" s="594"/>
      <c r="HTS2" s="594"/>
      <c r="HTT2" s="594"/>
      <c r="HTU2" s="594"/>
      <c r="HTV2" s="594"/>
      <c r="HTW2" s="594"/>
      <c r="HTX2" s="594"/>
      <c r="HTY2" s="594"/>
      <c r="HTZ2" s="594"/>
      <c r="HUA2" s="594"/>
      <c r="HUB2" s="594"/>
      <c r="HUC2" s="594"/>
      <c r="HUD2" s="594"/>
      <c r="HUE2" s="594"/>
      <c r="HUF2" s="594"/>
      <c r="HUG2" s="594"/>
      <c r="HUH2" s="594"/>
      <c r="HUI2" s="594"/>
      <c r="HUJ2" s="594"/>
      <c r="HUK2" s="594"/>
      <c r="HUL2" s="594"/>
      <c r="HUM2" s="594"/>
      <c r="HUN2" s="594"/>
      <c r="HUO2" s="594"/>
      <c r="HUP2" s="594"/>
      <c r="HUQ2" s="594"/>
      <c r="HUR2" s="594"/>
      <c r="HUS2" s="594"/>
      <c r="HUT2" s="594"/>
      <c r="HUU2" s="594"/>
      <c r="HUV2" s="594"/>
      <c r="HUW2" s="594"/>
      <c r="HUX2" s="594"/>
      <c r="HUY2" s="594"/>
      <c r="HUZ2" s="594"/>
      <c r="HVA2" s="594"/>
      <c r="HVB2" s="594"/>
      <c r="HVC2" s="594"/>
      <c r="HVD2" s="594"/>
      <c r="HVE2" s="594"/>
      <c r="HVF2" s="594"/>
      <c r="HVG2" s="594"/>
      <c r="HVH2" s="594"/>
      <c r="HVI2" s="594"/>
      <c r="HVJ2" s="594"/>
      <c r="HVK2" s="594"/>
      <c r="HVL2" s="594"/>
      <c r="HVM2" s="594"/>
      <c r="HVN2" s="594"/>
      <c r="HVO2" s="594"/>
      <c r="HVP2" s="594"/>
      <c r="HVQ2" s="594"/>
      <c r="HVR2" s="594"/>
      <c r="HVS2" s="594"/>
      <c r="HVT2" s="594"/>
      <c r="HVU2" s="594"/>
      <c r="HVV2" s="594"/>
      <c r="HVW2" s="594"/>
      <c r="HVX2" s="594"/>
      <c r="HVY2" s="594"/>
      <c r="HVZ2" s="594"/>
      <c r="HWA2" s="594"/>
      <c r="HWB2" s="594"/>
      <c r="HWC2" s="594"/>
      <c r="HWD2" s="594"/>
      <c r="HWE2" s="594"/>
      <c r="HWF2" s="594"/>
      <c r="HWG2" s="594"/>
      <c r="HWH2" s="594"/>
      <c r="HWI2" s="594"/>
      <c r="HWJ2" s="594"/>
      <c r="HWK2" s="594"/>
      <c r="HWL2" s="594"/>
      <c r="HWM2" s="594"/>
      <c r="HWN2" s="594"/>
      <c r="HWO2" s="594"/>
      <c r="HWP2" s="594"/>
      <c r="HWQ2" s="594"/>
      <c r="HWR2" s="594"/>
      <c r="HWS2" s="594"/>
      <c r="HWT2" s="594"/>
      <c r="HWU2" s="594"/>
      <c r="HWV2" s="594"/>
      <c r="HWW2" s="594"/>
      <c r="HWX2" s="594"/>
      <c r="HWY2" s="594"/>
      <c r="HWZ2" s="594"/>
      <c r="HXA2" s="594"/>
      <c r="HXB2" s="594"/>
      <c r="HXC2" s="594"/>
      <c r="HXD2" s="594"/>
      <c r="HXE2" s="594"/>
      <c r="HXF2" s="594"/>
      <c r="HXG2" s="594"/>
      <c r="HXH2" s="594"/>
      <c r="HXI2" s="594"/>
      <c r="HXJ2" s="594"/>
      <c r="HXK2" s="594"/>
      <c r="HXL2" s="594"/>
      <c r="HXM2" s="594"/>
      <c r="HXN2" s="594"/>
      <c r="HXO2" s="594"/>
      <c r="HXP2" s="594"/>
      <c r="HXQ2" s="594"/>
      <c r="HXR2" s="594"/>
      <c r="HXS2" s="594"/>
      <c r="HXT2" s="594"/>
      <c r="HXU2" s="594"/>
      <c r="HXV2" s="594"/>
      <c r="HXW2" s="594"/>
      <c r="HXX2" s="594"/>
      <c r="HXY2" s="594"/>
      <c r="HXZ2" s="594"/>
      <c r="HYA2" s="594"/>
      <c r="HYB2" s="594"/>
      <c r="HYC2" s="594"/>
      <c r="HYD2" s="594"/>
      <c r="HYE2" s="594"/>
      <c r="HYF2" s="594"/>
      <c r="HYG2" s="594"/>
      <c r="HYH2" s="594"/>
      <c r="HYI2" s="594"/>
      <c r="HYJ2" s="594"/>
      <c r="HYK2" s="594"/>
      <c r="HYL2" s="594"/>
      <c r="HYM2" s="594"/>
      <c r="HYN2" s="594"/>
      <c r="HYO2" s="594"/>
      <c r="HYP2" s="594"/>
      <c r="HYQ2" s="594"/>
      <c r="HYR2" s="594"/>
      <c r="HYS2" s="594"/>
      <c r="HYT2" s="594"/>
      <c r="HYU2" s="594"/>
      <c r="HYV2" s="594"/>
      <c r="HYW2" s="594"/>
      <c r="HYX2" s="594"/>
      <c r="HYY2" s="594"/>
      <c r="HYZ2" s="594"/>
      <c r="HZA2" s="594"/>
      <c r="HZB2" s="594"/>
      <c r="HZC2" s="594"/>
      <c r="HZD2" s="594"/>
      <c r="HZE2" s="594"/>
      <c r="HZF2" s="594"/>
      <c r="HZG2" s="594"/>
      <c r="HZH2" s="594"/>
      <c r="HZI2" s="594"/>
      <c r="HZJ2" s="594"/>
      <c r="HZK2" s="594"/>
      <c r="HZL2" s="594"/>
      <c r="HZM2" s="594"/>
      <c r="HZN2" s="594"/>
      <c r="HZO2" s="594"/>
      <c r="HZP2" s="594"/>
      <c r="HZQ2" s="594"/>
      <c r="HZR2" s="594"/>
      <c r="HZS2" s="594"/>
      <c r="HZT2" s="594"/>
      <c r="HZU2" s="594"/>
      <c r="HZV2" s="594"/>
      <c r="HZW2" s="594"/>
      <c r="HZX2" s="594"/>
      <c r="HZY2" s="594"/>
      <c r="HZZ2" s="594"/>
      <c r="IAA2" s="594"/>
      <c r="IAB2" s="594"/>
      <c r="IAC2" s="594"/>
      <c r="IAD2" s="594"/>
      <c r="IAE2" s="594"/>
      <c r="IAF2" s="594"/>
      <c r="IAG2" s="594"/>
      <c r="IAH2" s="594"/>
      <c r="IAI2" s="594"/>
      <c r="IAJ2" s="594"/>
      <c r="IAK2" s="594"/>
      <c r="IAL2" s="594"/>
      <c r="IAM2" s="594"/>
      <c r="IAN2" s="594"/>
      <c r="IAO2" s="594"/>
      <c r="IAP2" s="594"/>
      <c r="IAQ2" s="594"/>
      <c r="IAR2" s="594"/>
      <c r="IAS2" s="594"/>
      <c r="IAT2" s="594"/>
      <c r="IAU2" s="594"/>
      <c r="IAV2" s="594"/>
      <c r="IAW2" s="594"/>
      <c r="IAX2" s="594"/>
      <c r="IAY2" s="594"/>
      <c r="IAZ2" s="594"/>
      <c r="IBA2" s="594"/>
      <c r="IBB2" s="594"/>
      <c r="IBC2" s="594"/>
      <c r="IBD2" s="594"/>
      <c r="IBE2" s="594"/>
      <c r="IBF2" s="594"/>
      <c r="IBG2" s="594"/>
      <c r="IBH2" s="594"/>
      <c r="IBI2" s="594"/>
      <c r="IBJ2" s="594"/>
      <c r="IBK2" s="594"/>
      <c r="IBL2" s="594"/>
      <c r="IBM2" s="594"/>
      <c r="IBN2" s="594"/>
      <c r="IBO2" s="594"/>
      <c r="IBP2" s="594"/>
      <c r="IBQ2" s="594"/>
      <c r="IBR2" s="594"/>
      <c r="IBS2" s="594"/>
      <c r="IBT2" s="594"/>
      <c r="IBU2" s="594"/>
      <c r="IBV2" s="594"/>
      <c r="IBW2" s="594"/>
      <c r="IBX2" s="594"/>
      <c r="IBY2" s="594"/>
      <c r="IBZ2" s="594"/>
      <c r="ICA2" s="594"/>
      <c r="ICB2" s="594"/>
      <c r="ICC2" s="594"/>
      <c r="ICD2" s="594"/>
      <c r="ICE2" s="594"/>
      <c r="ICF2" s="594"/>
      <c r="ICG2" s="594"/>
      <c r="ICH2" s="594"/>
      <c r="ICI2" s="594"/>
      <c r="ICJ2" s="594"/>
      <c r="ICK2" s="594"/>
      <c r="ICL2" s="594"/>
      <c r="ICM2" s="594"/>
      <c r="ICN2" s="594"/>
      <c r="ICO2" s="594"/>
      <c r="ICP2" s="594"/>
      <c r="ICQ2" s="594"/>
      <c r="ICR2" s="594"/>
      <c r="ICS2" s="594"/>
      <c r="ICT2" s="594"/>
      <c r="ICU2" s="594"/>
      <c r="ICV2" s="594"/>
      <c r="ICW2" s="594"/>
      <c r="ICX2" s="594"/>
      <c r="ICY2" s="594"/>
      <c r="ICZ2" s="594"/>
      <c r="IDA2" s="594"/>
      <c r="IDB2" s="594"/>
      <c r="IDC2" s="594"/>
      <c r="IDD2" s="594"/>
      <c r="IDE2" s="594"/>
      <c r="IDF2" s="594"/>
      <c r="IDG2" s="594"/>
      <c r="IDH2" s="594"/>
      <c r="IDI2" s="594"/>
      <c r="IDJ2" s="594"/>
      <c r="IDK2" s="594"/>
      <c r="IDL2" s="594"/>
      <c r="IDM2" s="594"/>
      <c r="IDN2" s="594"/>
      <c r="IDO2" s="594"/>
      <c r="IDP2" s="594"/>
      <c r="IDQ2" s="594"/>
      <c r="IDR2" s="594"/>
      <c r="IDS2" s="594"/>
      <c r="IDT2" s="594"/>
      <c r="IDU2" s="594"/>
      <c r="IDV2" s="594"/>
      <c r="IDW2" s="594"/>
      <c r="IDX2" s="594"/>
      <c r="IDY2" s="594"/>
      <c r="IDZ2" s="594"/>
      <c r="IEA2" s="594"/>
      <c r="IEB2" s="594"/>
      <c r="IEC2" s="594"/>
      <c r="IED2" s="594"/>
      <c r="IEE2" s="594"/>
      <c r="IEF2" s="594"/>
      <c r="IEG2" s="594"/>
      <c r="IEH2" s="594"/>
      <c r="IEI2" s="594"/>
      <c r="IEJ2" s="594"/>
      <c r="IEK2" s="594"/>
      <c r="IEL2" s="594"/>
      <c r="IEM2" s="594"/>
      <c r="IEN2" s="594"/>
      <c r="IEO2" s="594"/>
      <c r="IEP2" s="594"/>
      <c r="IEQ2" s="594"/>
      <c r="IER2" s="594"/>
      <c r="IES2" s="594"/>
      <c r="IET2" s="594"/>
      <c r="IEU2" s="594"/>
      <c r="IEV2" s="594"/>
      <c r="IEW2" s="594"/>
      <c r="IEX2" s="594"/>
      <c r="IEY2" s="594"/>
      <c r="IEZ2" s="594"/>
      <c r="IFA2" s="594"/>
      <c r="IFB2" s="594"/>
      <c r="IFC2" s="594"/>
      <c r="IFD2" s="594"/>
      <c r="IFE2" s="594"/>
      <c r="IFF2" s="594"/>
      <c r="IFG2" s="594"/>
      <c r="IFH2" s="594"/>
      <c r="IFI2" s="594"/>
      <c r="IFJ2" s="594"/>
      <c r="IFK2" s="594"/>
      <c r="IFL2" s="594"/>
      <c r="IFM2" s="594"/>
      <c r="IFN2" s="594"/>
      <c r="IFO2" s="594"/>
      <c r="IFP2" s="594"/>
      <c r="IFQ2" s="594"/>
      <c r="IFR2" s="594"/>
      <c r="IFS2" s="594"/>
      <c r="IFT2" s="594"/>
      <c r="IFU2" s="594"/>
      <c r="IFV2" s="594"/>
      <c r="IFW2" s="594"/>
      <c r="IFX2" s="594"/>
      <c r="IFY2" s="594"/>
      <c r="IFZ2" s="594"/>
      <c r="IGA2" s="594"/>
      <c r="IGB2" s="594"/>
      <c r="IGC2" s="594"/>
      <c r="IGD2" s="594"/>
      <c r="IGE2" s="594"/>
      <c r="IGF2" s="594"/>
      <c r="IGG2" s="594"/>
      <c r="IGH2" s="594"/>
      <c r="IGI2" s="594"/>
      <c r="IGJ2" s="594"/>
      <c r="IGK2" s="594"/>
      <c r="IGL2" s="594"/>
      <c r="IGM2" s="594"/>
      <c r="IGN2" s="594"/>
      <c r="IGO2" s="594"/>
      <c r="IGP2" s="594"/>
      <c r="IGQ2" s="594"/>
      <c r="IGR2" s="594"/>
      <c r="IGS2" s="594"/>
      <c r="IGT2" s="594"/>
      <c r="IGU2" s="594"/>
      <c r="IGV2" s="594"/>
      <c r="IGW2" s="594"/>
      <c r="IGX2" s="594"/>
      <c r="IGY2" s="594"/>
      <c r="IGZ2" s="594"/>
      <c r="IHA2" s="594"/>
      <c r="IHB2" s="594"/>
      <c r="IHC2" s="594"/>
      <c r="IHD2" s="594"/>
      <c r="IHE2" s="594"/>
      <c r="IHF2" s="594"/>
      <c r="IHG2" s="594"/>
      <c r="IHH2" s="594"/>
      <c r="IHI2" s="594"/>
      <c r="IHJ2" s="594"/>
      <c r="IHK2" s="594"/>
      <c r="IHL2" s="594"/>
      <c r="IHM2" s="594"/>
      <c r="IHN2" s="594"/>
      <c r="IHO2" s="594"/>
      <c r="IHP2" s="594"/>
      <c r="IHQ2" s="594"/>
      <c r="IHR2" s="594"/>
      <c r="IHS2" s="594"/>
      <c r="IHT2" s="594"/>
      <c r="IHU2" s="594"/>
      <c r="IHV2" s="594"/>
      <c r="IHW2" s="594"/>
      <c r="IHX2" s="594"/>
      <c r="IHY2" s="594"/>
      <c r="IHZ2" s="594"/>
      <c r="IIA2" s="594"/>
      <c r="IIB2" s="594"/>
      <c r="IIC2" s="594"/>
      <c r="IID2" s="594"/>
      <c r="IIE2" s="594"/>
      <c r="IIF2" s="594"/>
      <c r="IIG2" s="594"/>
      <c r="IIH2" s="594"/>
      <c r="III2" s="594"/>
      <c r="IIJ2" s="594"/>
      <c r="IIK2" s="594"/>
      <c r="IIL2" s="594"/>
      <c r="IIM2" s="594"/>
      <c r="IIN2" s="594"/>
      <c r="IIO2" s="594"/>
      <c r="IIP2" s="594"/>
      <c r="IIQ2" s="594"/>
      <c r="IIR2" s="594"/>
      <c r="IIS2" s="594"/>
      <c r="IIT2" s="594"/>
      <c r="IIU2" s="594"/>
      <c r="IIV2" s="594"/>
      <c r="IIW2" s="594"/>
      <c r="IIX2" s="594"/>
      <c r="IIY2" s="594"/>
      <c r="IIZ2" s="594"/>
      <c r="IJA2" s="594"/>
      <c r="IJB2" s="594"/>
      <c r="IJC2" s="594"/>
      <c r="IJD2" s="594"/>
      <c r="IJE2" s="594"/>
      <c r="IJF2" s="594"/>
      <c r="IJG2" s="594"/>
      <c r="IJH2" s="594"/>
      <c r="IJI2" s="594"/>
      <c r="IJJ2" s="594"/>
      <c r="IJK2" s="594"/>
      <c r="IJL2" s="594"/>
      <c r="IJM2" s="594"/>
      <c r="IJN2" s="594"/>
      <c r="IJO2" s="594"/>
      <c r="IJP2" s="594"/>
      <c r="IJQ2" s="594"/>
      <c r="IJR2" s="594"/>
      <c r="IJS2" s="594"/>
      <c r="IJT2" s="594"/>
      <c r="IJU2" s="594"/>
      <c r="IJV2" s="594"/>
      <c r="IJW2" s="594"/>
      <c r="IJX2" s="594"/>
      <c r="IJY2" s="594"/>
      <c r="IJZ2" s="594"/>
      <c r="IKA2" s="594"/>
      <c r="IKB2" s="594"/>
      <c r="IKC2" s="594"/>
      <c r="IKD2" s="594"/>
      <c r="IKE2" s="594"/>
      <c r="IKF2" s="594"/>
      <c r="IKG2" s="594"/>
      <c r="IKH2" s="594"/>
      <c r="IKI2" s="594"/>
      <c r="IKJ2" s="594"/>
      <c r="IKK2" s="594"/>
      <c r="IKL2" s="594"/>
      <c r="IKM2" s="594"/>
      <c r="IKN2" s="594"/>
      <c r="IKO2" s="594"/>
      <c r="IKP2" s="594"/>
      <c r="IKQ2" s="594"/>
      <c r="IKR2" s="594"/>
      <c r="IKS2" s="594"/>
      <c r="IKT2" s="594"/>
      <c r="IKU2" s="594"/>
      <c r="IKV2" s="594"/>
      <c r="IKW2" s="594"/>
      <c r="IKX2" s="594"/>
      <c r="IKY2" s="594"/>
      <c r="IKZ2" s="594"/>
      <c r="ILA2" s="594"/>
      <c r="ILB2" s="594"/>
      <c r="ILC2" s="594"/>
      <c r="ILD2" s="594"/>
      <c r="ILE2" s="594"/>
      <c r="ILF2" s="594"/>
      <c r="ILG2" s="594"/>
      <c r="ILH2" s="594"/>
      <c r="ILI2" s="594"/>
      <c r="ILJ2" s="594"/>
      <c r="ILK2" s="594"/>
      <c r="ILL2" s="594"/>
      <c r="ILM2" s="594"/>
      <c r="ILN2" s="594"/>
      <c r="ILO2" s="594"/>
      <c r="ILP2" s="594"/>
      <c r="ILQ2" s="594"/>
      <c r="ILR2" s="594"/>
      <c r="ILS2" s="594"/>
      <c r="ILT2" s="594"/>
      <c r="ILU2" s="594"/>
      <c r="ILV2" s="594"/>
      <c r="ILW2" s="594"/>
      <c r="ILX2" s="594"/>
      <c r="ILY2" s="594"/>
      <c r="ILZ2" s="594"/>
      <c r="IMA2" s="594"/>
      <c r="IMB2" s="594"/>
      <c r="IMC2" s="594"/>
      <c r="IMD2" s="594"/>
      <c r="IME2" s="594"/>
      <c r="IMF2" s="594"/>
      <c r="IMG2" s="594"/>
      <c r="IMH2" s="594"/>
      <c r="IMI2" s="594"/>
      <c r="IMJ2" s="594"/>
      <c r="IMK2" s="594"/>
      <c r="IML2" s="594"/>
      <c r="IMM2" s="594"/>
      <c r="IMN2" s="594"/>
      <c r="IMO2" s="594"/>
      <c r="IMP2" s="594"/>
      <c r="IMQ2" s="594"/>
      <c r="IMR2" s="594"/>
      <c r="IMS2" s="594"/>
      <c r="IMT2" s="594"/>
      <c r="IMU2" s="594"/>
      <c r="IMV2" s="594"/>
      <c r="IMW2" s="594"/>
      <c r="IMX2" s="594"/>
      <c r="IMY2" s="594"/>
      <c r="IMZ2" s="594"/>
      <c r="INA2" s="594"/>
      <c r="INB2" s="594"/>
      <c r="INC2" s="594"/>
      <c r="IND2" s="594"/>
      <c r="INE2" s="594"/>
      <c r="INF2" s="594"/>
      <c r="ING2" s="594"/>
      <c r="INH2" s="594"/>
      <c r="INI2" s="594"/>
      <c r="INJ2" s="594"/>
      <c r="INK2" s="594"/>
      <c r="INL2" s="594"/>
      <c r="INM2" s="594"/>
      <c r="INN2" s="594"/>
      <c r="INO2" s="594"/>
      <c r="INP2" s="594"/>
      <c r="INQ2" s="594"/>
      <c r="INR2" s="594"/>
      <c r="INS2" s="594"/>
      <c r="INT2" s="594"/>
      <c r="INU2" s="594"/>
      <c r="INV2" s="594"/>
      <c r="INW2" s="594"/>
      <c r="INX2" s="594"/>
      <c r="INY2" s="594"/>
      <c r="INZ2" s="594"/>
      <c r="IOA2" s="594"/>
      <c r="IOB2" s="594"/>
      <c r="IOC2" s="594"/>
      <c r="IOD2" s="594"/>
      <c r="IOE2" s="594"/>
      <c r="IOF2" s="594"/>
      <c r="IOG2" s="594"/>
      <c r="IOH2" s="594"/>
      <c r="IOI2" s="594"/>
      <c r="IOJ2" s="594"/>
      <c r="IOK2" s="594"/>
      <c r="IOL2" s="594"/>
      <c r="IOM2" s="594"/>
      <c r="ION2" s="594"/>
      <c r="IOO2" s="594"/>
      <c r="IOP2" s="594"/>
      <c r="IOQ2" s="594"/>
      <c r="IOR2" s="594"/>
      <c r="IOS2" s="594"/>
      <c r="IOT2" s="594"/>
      <c r="IOU2" s="594"/>
      <c r="IOV2" s="594"/>
      <c r="IOW2" s="594"/>
      <c r="IOX2" s="594"/>
      <c r="IOY2" s="594"/>
      <c r="IOZ2" s="594"/>
      <c r="IPA2" s="594"/>
      <c r="IPB2" s="594"/>
      <c r="IPC2" s="594"/>
      <c r="IPD2" s="594"/>
      <c r="IPE2" s="594"/>
      <c r="IPF2" s="594"/>
      <c r="IPG2" s="594"/>
      <c r="IPH2" s="594"/>
      <c r="IPI2" s="594"/>
      <c r="IPJ2" s="594"/>
      <c r="IPK2" s="594"/>
      <c r="IPL2" s="594"/>
      <c r="IPM2" s="594"/>
      <c r="IPN2" s="594"/>
      <c r="IPO2" s="594"/>
      <c r="IPP2" s="594"/>
      <c r="IPQ2" s="594"/>
      <c r="IPR2" s="594"/>
      <c r="IPS2" s="594"/>
      <c r="IPT2" s="594"/>
      <c r="IPU2" s="594"/>
      <c r="IPV2" s="594"/>
      <c r="IPW2" s="594"/>
      <c r="IPX2" s="594"/>
      <c r="IPY2" s="594"/>
      <c r="IPZ2" s="594"/>
      <c r="IQA2" s="594"/>
      <c r="IQB2" s="594"/>
      <c r="IQC2" s="594"/>
      <c r="IQD2" s="594"/>
      <c r="IQE2" s="594"/>
      <c r="IQF2" s="594"/>
      <c r="IQG2" s="594"/>
      <c r="IQH2" s="594"/>
      <c r="IQI2" s="594"/>
      <c r="IQJ2" s="594"/>
      <c r="IQK2" s="594"/>
      <c r="IQL2" s="594"/>
      <c r="IQM2" s="594"/>
      <c r="IQN2" s="594"/>
      <c r="IQO2" s="594"/>
      <c r="IQP2" s="594"/>
      <c r="IQQ2" s="594"/>
      <c r="IQR2" s="594"/>
      <c r="IQS2" s="594"/>
      <c r="IQT2" s="594"/>
      <c r="IQU2" s="594"/>
      <c r="IQV2" s="594"/>
      <c r="IQW2" s="594"/>
      <c r="IQX2" s="594"/>
      <c r="IQY2" s="594"/>
      <c r="IQZ2" s="594"/>
      <c r="IRA2" s="594"/>
      <c r="IRB2" s="594"/>
      <c r="IRC2" s="594"/>
      <c r="IRD2" s="594"/>
      <c r="IRE2" s="594"/>
      <c r="IRF2" s="594"/>
      <c r="IRG2" s="594"/>
      <c r="IRH2" s="594"/>
      <c r="IRI2" s="594"/>
      <c r="IRJ2" s="594"/>
      <c r="IRK2" s="594"/>
      <c r="IRL2" s="594"/>
      <c r="IRM2" s="594"/>
      <c r="IRN2" s="594"/>
      <c r="IRO2" s="594"/>
      <c r="IRP2" s="594"/>
      <c r="IRQ2" s="594"/>
      <c r="IRR2" s="594"/>
      <c r="IRS2" s="594"/>
      <c r="IRT2" s="594"/>
      <c r="IRU2" s="594"/>
      <c r="IRV2" s="594"/>
      <c r="IRW2" s="594"/>
      <c r="IRX2" s="594"/>
      <c r="IRY2" s="594"/>
      <c r="IRZ2" s="594"/>
      <c r="ISA2" s="594"/>
      <c r="ISB2" s="594"/>
      <c r="ISC2" s="594"/>
      <c r="ISD2" s="594"/>
      <c r="ISE2" s="594"/>
      <c r="ISF2" s="594"/>
      <c r="ISG2" s="594"/>
      <c r="ISH2" s="594"/>
      <c r="ISI2" s="594"/>
      <c r="ISJ2" s="594"/>
      <c r="ISK2" s="594"/>
      <c r="ISL2" s="594"/>
      <c r="ISM2" s="594"/>
      <c r="ISN2" s="594"/>
      <c r="ISO2" s="594"/>
      <c r="ISP2" s="594"/>
      <c r="ISQ2" s="594"/>
      <c r="ISR2" s="594"/>
      <c r="ISS2" s="594"/>
      <c r="IST2" s="594"/>
      <c r="ISU2" s="594"/>
      <c r="ISV2" s="594"/>
      <c r="ISW2" s="594"/>
      <c r="ISX2" s="594"/>
      <c r="ISY2" s="594"/>
      <c r="ISZ2" s="594"/>
      <c r="ITA2" s="594"/>
      <c r="ITB2" s="594"/>
      <c r="ITC2" s="594"/>
      <c r="ITD2" s="594"/>
      <c r="ITE2" s="594"/>
      <c r="ITF2" s="594"/>
      <c r="ITG2" s="594"/>
      <c r="ITH2" s="594"/>
      <c r="ITI2" s="594"/>
      <c r="ITJ2" s="594"/>
      <c r="ITK2" s="594"/>
      <c r="ITL2" s="594"/>
      <c r="ITM2" s="594"/>
      <c r="ITN2" s="594"/>
      <c r="ITO2" s="594"/>
      <c r="ITP2" s="594"/>
      <c r="ITQ2" s="594"/>
      <c r="ITR2" s="594"/>
      <c r="ITS2" s="594"/>
      <c r="ITT2" s="594"/>
      <c r="ITU2" s="594"/>
      <c r="ITV2" s="594"/>
      <c r="ITW2" s="594"/>
      <c r="ITX2" s="594"/>
      <c r="ITY2" s="594"/>
      <c r="ITZ2" s="594"/>
      <c r="IUA2" s="594"/>
      <c r="IUB2" s="594"/>
      <c r="IUC2" s="594"/>
      <c r="IUD2" s="594"/>
      <c r="IUE2" s="594"/>
      <c r="IUF2" s="594"/>
      <c r="IUG2" s="594"/>
      <c r="IUH2" s="594"/>
      <c r="IUI2" s="594"/>
      <c r="IUJ2" s="594"/>
      <c r="IUK2" s="594"/>
      <c r="IUL2" s="594"/>
      <c r="IUM2" s="594"/>
      <c r="IUN2" s="594"/>
      <c r="IUO2" s="594"/>
      <c r="IUP2" s="594"/>
      <c r="IUQ2" s="594"/>
      <c r="IUR2" s="594"/>
      <c r="IUS2" s="594"/>
      <c r="IUT2" s="594"/>
      <c r="IUU2" s="594"/>
      <c r="IUV2" s="594"/>
      <c r="IUW2" s="594"/>
      <c r="IUX2" s="594"/>
      <c r="IUY2" s="594"/>
      <c r="IUZ2" s="594"/>
      <c r="IVA2" s="594"/>
      <c r="IVB2" s="594"/>
      <c r="IVC2" s="594"/>
      <c r="IVD2" s="594"/>
      <c r="IVE2" s="594"/>
      <c r="IVF2" s="594"/>
      <c r="IVG2" s="594"/>
      <c r="IVH2" s="594"/>
      <c r="IVI2" s="594"/>
      <c r="IVJ2" s="594"/>
      <c r="IVK2" s="594"/>
      <c r="IVL2" s="594"/>
      <c r="IVM2" s="594"/>
      <c r="IVN2" s="594"/>
      <c r="IVO2" s="594"/>
      <c r="IVP2" s="594"/>
      <c r="IVQ2" s="594"/>
      <c r="IVR2" s="594"/>
      <c r="IVS2" s="594"/>
      <c r="IVT2" s="594"/>
      <c r="IVU2" s="594"/>
      <c r="IVV2" s="594"/>
      <c r="IVW2" s="594"/>
      <c r="IVX2" s="594"/>
      <c r="IVY2" s="594"/>
      <c r="IVZ2" s="594"/>
      <c r="IWA2" s="594"/>
      <c r="IWB2" s="594"/>
      <c r="IWC2" s="594"/>
      <c r="IWD2" s="594"/>
      <c r="IWE2" s="594"/>
      <c r="IWF2" s="594"/>
      <c r="IWG2" s="594"/>
      <c r="IWH2" s="594"/>
      <c r="IWI2" s="594"/>
      <c r="IWJ2" s="594"/>
      <c r="IWK2" s="594"/>
      <c r="IWL2" s="594"/>
      <c r="IWM2" s="594"/>
      <c r="IWN2" s="594"/>
      <c r="IWO2" s="594"/>
      <c r="IWP2" s="594"/>
      <c r="IWQ2" s="594"/>
      <c r="IWR2" s="594"/>
      <c r="IWS2" s="594"/>
      <c r="IWT2" s="594"/>
      <c r="IWU2" s="594"/>
      <c r="IWV2" s="594"/>
      <c r="IWW2" s="594"/>
      <c r="IWX2" s="594"/>
      <c r="IWY2" s="594"/>
      <c r="IWZ2" s="594"/>
      <c r="IXA2" s="594"/>
      <c r="IXB2" s="594"/>
      <c r="IXC2" s="594"/>
      <c r="IXD2" s="594"/>
      <c r="IXE2" s="594"/>
      <c r="IXF2" s="594"/>
      <c r="IXG2" s="594"/>
      <c r="IXH2" s="594"/>
      <c r="IXI2" s="594"/>
      <c r="IXJ2" s="594"/>
      <c r="IXK2" s="594"/>
      <c r="IXL2" s="594"/>
      <c r="IXM2" s="594"/>
      <c r="IXN2" s="594"/>
      <c r="IXO2" s="594"/>
      <c r="IXP2" s="594"/>
      <c r="IXQ2" s="594"/>
      <c r="IXR2" s="594"/>
      <c r="IXS2" s="594"/>
      <c r="IXT2" s="594"/>
      <c r="IXU2" s="594"/>
      <c r="IXV2" s="594"/>
      <c r="IXW2" s="594"/>
      <c r="IXX2" s="594"/>
      <c r="IXY2" s="594"/>
      <c r="IXZ2" s="594"/>
      <c r="IYA2" s="594"/>
      <c r="IYB2" s="594"/>
      <c r="IYC2" s="594"/>
      <c r="IYD2" s="594"/>
      <c r="IYE2" s="594"/>
      <c r="IYF2" s="594"/>
      <c r="IYG2" s="594"/>
      <c r="IYH2" s="594"/>
      <c r="IYI2" s="594"/>
      <c r="IYJ2" s="594"/>
      <c r="IYK2" s="594"/>
      <c r="IYL2" s="594"/>
      <c r="IYM2" s="594"/>
      <c r="IYN2" s="594"/>
      <c r="IYO2" s="594"/>
      <c r="IYP2" s="594"/>
      <c r="IYQ2" s="594"/>
      <c r="IYR2" s="594"/>
      <c r="IYS2" s="594"/>
      <c r="IYT2" s="594"/>
      <c r="IYU2" s="594"/>
      <c r="IYV2" s="594"/>
      <c r="IYW2" s="594"/>
      <c r="IYX2" s="594"/>
      <c r="IYY2" s="594"/>
      <c r="IYZ2" s="594"/>
      <c r="IZA2" s="594"/>
      <c r="IZB2" s="594"/>
      <c r="IZC2" s="594"/>
      <c r="IZD2" s="594"/>
      <c r="IZE2" s="594"/>
      <c r="IZF2" s="594"/>
      <c r="IZG2" s="594"/>
      <c r="IZH2" s="594"/>
      <c r="IZI2" s="594"/>
      <c r="IZJ2" s="594"/>
      <c r="IZK2" s="594"/>
      <c r="IZL2" s="594"/>
      <c r="IZM2" s="594"/>
      <c r="IZN2" s="594"/>
      <c r="IZO2" s="594"/>
      <c r="IZP2" s="594"/>
      <c r="IZQ2" s="594"/>
      <c r="IZR2" s="594"/>
      <c r="IZS2" s="594"/>
      <c r="IZT2" s="594"/>
      <c r="IZU2" s="594"/>
      <c r="IZV2" s="594"/>
      <c r="IZW2" s="594"/>
      <c r="IZX2" s="594"/>
      <c r="IZY2" s="594"/>
      <c r="IZZ2" s="594"/>
      <c r="JAA2" s="594"/>
      <c r="JAB2" s="594"/>
      <c r="JAC2" s="594"/>
      <c r="JAD2" s="594"/>
      <c r="JAE2" s="594"/>
      <c r="JAF2" s="594"/>
      <c r="JAG2" s="594"/>
      <c r="JAH2" s="594"/>
      <c r="JAI2" s="594"/>
      <c r="JAJ2" s="594"/>
      <c r="JAK2" s="594"/>
      <c r="JAL2" s="594"/>
      <c r="JAM2" s="594"/>
      <c r="JAN2" s="594"/>
      <c r="JAO2" s="594"/>
      <c r="JAP2" s="594"/>
      <c r="JAQ2" s="594"/>
      <c r="JAR2" s="594"/>
      <c r="JAS2" s="594"/>
      <c r="JAT2" s="594"/>
      <c r="JAU2" s="594"/>
      <c r="JAV2" s="594"/>
      <c r="JAW2" s="594"/>
      <c r="JAX2" s="594"/>
      <c r="JAY2" s="594"/>
      <c r="JAZ2" s="594"/>
      <c r="JBA2" s="594"/>
      <c r="JBB2" s="594"/>
      <c r="JBC2" s="594"/>
      <c r="JBD2" s="594"/>
      <c r="JBE2" s="594"/>
      <c r="JBF2" s="594"/>
      <c r="JBG2" s="594"/>
      <c r="JBH2" s="594"/>
      <c r="JBI2" s="594"/>
      <c r="JBJ2" s="594"/>
      <c r="JBK2" s="594"/>
      <c r="JBL2" s="594"/>
      <c r="JBM2" s="594"/>
      <c r="JBN2" s="594"/>
      <c r="JBO2" s="594"/>
      <c r="JBP2" s="594"/>
      <c r="JBQ2" s="594"/>
      <c r="JBR2" s="594"/>
      <c r="JBS2" s="594"/>
      <c r="JBT2" s="594"/>
      <c r="JBU2" s="594"/>
      <c r="JBV2" s="594"/>
      <c r="JBW2" s="594"/>
      <c r="JBX2" s="594"/>
      <c r="JBY2" s="594"/>
      <c r="JBZ2" s="594"/>
      <c r="JCA2" s="594"/>
      <c r="JCB2" s="594"/>
      <c r="JCC2" s="594"/>
      <c r="JCD2" s="594"/>
      <c r="JCE2" s="594"/>
      <c r="JCF2" s="594"/>
      <c r="JCG2" s="594"/>
      <c r="JCH2" s="594"/>
      <c r="JCI2" s="594"/>
      <c r="JCJ2" s="594"/>
      <c r="JCK2" s="594"/>
      <c r="JCL2" s="594"/>
      <c r="JCM2" s="594"/>
      <c r="JCN2" s="594"/>
      <c r="JCO2" s="594"/>
      <c r="JCP2" s="594"/>
      <c r="JCQ2" s="594"/>
      <c r="JCR2" s="594"/>
      <c r="JCS2" s="594"/>
      <c r="JCT2" s="594"/>
      <c r="JCU2" s="594"/>
      <c r="JCV2" s="594"/>
      <c r="JCW2" s="594"/>
      <c r="JCX2" s="594"/>
      <c r="JCY2" s="594"/>
      <c r="JCZ2" s="594"/>
      <c r="JDA2" s="594"/>
      <c r="JDB2" s="594"/>
      <c r="JDC2" s="594"/>
      <c r="JDD2" s="594"/>
      <c r="JDE2" s="594"/>
      <c r="JDF2" s="594"/>
      <c r="JDG2" s="594"/>
      <c r="JDH2" s="594"/>
      <c r="JDI2" s="594"/>
      <c r="JDJ2" s="594"/>
      <c r="JDK2" s="594"/>
      <c r="JDL2" s="594"/>
      <c r="JDM2" s="594"/>
      <c r="JDN2" s="594"/>
      <c r="JDO2" s="594"/>
      <c r="JDP2" s="594"/>
      <c r="JDQ2" s="594"/>
      <c r="JDR2" s="594"/>
      <c r="JDS2" s="594"/>
      <c r="JDT2" s="594"/>
      <c r="JDU2" s="594"/>
      <c r="JDV2" s="594"/>
      <c r="JDW2" s="594"/>
      <c r="JDX2" s="594"/>
      <c r="JDY2" s="594"/>
      <c r="JDZ2" s="594"/>
      <c r="JEA2" s="594"/>
      <c r="JEB2" s="594"/>
      <c r="JEC2" s="594"/>
      <c r="JED2" s="594"/>
      <c r="JEE2" s="594"/>
      <c r="JEF2" s="594"/>
      <c r="JEG2" s="594"/>
      <c r="JEH2" s="594"/>
      <c r="JEI2" s="594"/>
      <c r="JEJ2" s="594"/>
      <c r="JEK2" s="594"/>
      <c r="JEL2" s="594"/>
      <c r="JEM2" s="594"/>
      <c r="JEN2" s="594"/>
      <c r="JEO2" s="594"/>
      <c r="JEP2" s="594"/>
      <c r="JEQ2" s="594"/>
      <c r="JER2" s="594"/>
      <c r="JES2" s="594"/>
      <c r="JET2" s="594"/>
      <c r="JEU2" s="594"/>
      <c r="JEV2" s="594"/>
      <c r="JEW2" s="594"/>
      <c r="JEX2" s="594"/>
      <c r="JEY2" s="594"/>
      <c r="JEZ2" s="594"/>
      <c r="JFA2" s="594"/>
      <c r="JFB2" s="594"/>
      <c r="JFC2" s="594"/>
      <c r="JFD2" s="594"/>
      <c r="JFE2" s="594"/>
      <c r="JFF2" s="594"/>
      <c r="JFG2" s="594"/>
      <c r="JFH2" s="594"/>
      <c r="JFI2" s="594"/>
      <c r="JFJ2" s="594"/>
      <c r="JFK2" s="594"/>
      <c r="JFL2" s="594"/>
      <c r="JFM2" s="594"/>
      <c r="JFN2" s="594"/>
      <c r="JFO2" s="594"/>
      <c r="JFP2" s="594"/>
      <c r="JFQ2" s="594"/>
      <c r="JFR2" s="594"/>
      <c r="JFS2" s="594"/>
      <c r="JFT2" s="594"/>
      <c r="JFU2" s="594"/>
      <c r="JFV2" s="594"/>
      <c r="JFW2" s="594"/>
      <c r="JFX2" s="594"/>
      <c r="JFY2" s="594"/>
      <c r="JFZ2" s="594"/>
      <c r="JGA2" s="594"/>
      <c r="JGB2" s="594"/>
      <c r="JGC2" s="594"/>
      <c r="JGD2" s="594"/>
      <c r="JGE2" s="594"/>
      <c r="JGF2" s="594"/>
      <c r="JGG2" s="594"/>
      <c r="JGH2" s="594"/>
      <c r="JGI2" s="594"/>
      <c r="JGJ2" s="594"/>
      <c r="JGK2" s="594"/>
      <c r="JGL2" s="594"/>
      <c r="JGM2" s="594"/>
      <c r="JGN2" s="594"/>
      <c r="JGO2" s="594"/>
      <c r="JGP2" s="594"/>
      <c r="JGQ2" s="594"/>
      <c r="JGR2" s="594"/>
      <c r="JGS2" s="594"/>
      <c r="JGT2" s="594"/>
      <c r="JGU2" s="594"/>
      <c r="JGV2" s="594"/>
      <c r="JGW2" s="594"/>
      <c r="JGX2" s="594"/>
      <c r="JGY2" s="594"/>
      <c r="JGZ2" s="594"/>
      <c r="JHA2" s="594"/>
      <c r="JHB2" s="594"/>
      <c r="JHC2" s="594"/>
      <c r="JHD2" s="594"/>
      <c r="JHE2" s="594"/>
      <c r="JHF2" s="594"/>
      <c r="JHG2" s="594"/>
      <c r="JHH2" s="594"/>
      <c r="JHI2" s="594"/>
      <c r="JHJ2" s="594"/>
      <c r="JHK2" s="594"/>
      <c r="JHL2" s="594"/>
      <c r="JHM2" s="594"/>
      <c r="JHN2" s="594"/>
      <c r="JHO2" s="594"/>
      <c r="JHP2" s="594"/>
      <c r="JHQ2" s="594"/>
      <c r="JHR2" s="594"/>
      <c r="JHS2" s="594"/>
      <c r="JHT2" s="594"/>
      <c r="JHU2" s="594"/>
      <c r="JHV2" s="594"/>
      <c r="JHW2" s="594"/>
      <c r="JHX2" s="594"/>
      <c r="JHY2" s="594"/>
      <c r="JHZ2" s="594"/>
      <c r="JIA2" s="594"/>
      <c r="JIB2" s="594"/>
      <c r="JIC2" s="594"/>
      <c r="JID2" s="594"/>
      <c r="JIE2" s="594"/>
      <c r="JIF2" s="594"/>
      <c r="JIG2" s="594"/>
      <c r="JIH2" s="594"/>
      <c r="JII2" s="594"/>
      <c r="JIJ2" s="594"/>
      <c r="JIK2" s="594"/>
      <c r="JIL2" s="594"/>
      <c r="JIM2" s="594"/>
      <c r="JIN2" s="594"/>
      <c r="JIO2" s="594"/>
      <c r="JIP2" s="594"/>
      <c r="JIQ2" s="594"/>
      <c r="JIR2" s="594"/>
      <c r="JIS2" s="594"/>
      <c r="JIT2" s="594"/>
      <c r="JIU2" s="594"/>
      <c r="JIV2" s="594"/>
      <c r="JIW2" s="594"/>
      <c r="JIX2" s="594"/>
      <c r="JIY2" s="594"/>
      <c r="JIZ2" s="594"/>
      <c r="JJA2" s="594"/>
      <c r="JJB2" s="594"/>
      <c r="JJC2" s="594"/>
      <c r="JJD2" s="594"/>
      <c r="JJE2" s="594"/>
      <c r="JJF2" s="594"/>
      <c r="JJG2" s="594"/>
      <c r="JJH2" s="594"/>
      <c r="JJI2" s="594"/>
      <c r="JJJ2" s="594"/>
      <c r="JJK2" s="594"/>
      <c r="JJL2" s="594"/>
      <c r="JJM2" s="594"/>
      <c r="JJN2" s="594"/>
      <c r="JJO2" s="594"/>
      <c r="JJP2" s="594"/>
      <c r="JJQ2" s="594"/>
      <c r="JJR2" s="594"/>
      <c r="JJS2" s="594"/>
      <c r="JJT2" s="594"/>
      <c r="JJU2" s="594"/>
      <c r="JJV2" s="594"/>
      <c r="JJW2" s="594"/>
      <c r="JJX2" s="594"/>
      <c r="JJY2" s="594"/>
      <c r="JJZ2" s="594"/>
      <c r="JKA2" s="594"/>
      <c r="JKB2" s="594"/>
      <c r="JKC2" s="594"/>
      <c r="JKD2" s="594"/>
      <c r="JKE2" s="594"/>
      <c r="JKF2" s="594"/>
      <c r="JKG2" s="594"/>
      <c r="JKH2" s="594"/>
      <c r="JKI2" s="594"/>
      <c r="JKJ2" s="594"/>
      <c r="JKK2" s="594"/>
      <c r="JKL2" s="594"/>
      <c r="JKM2" s="594"/>
      <c r="JKN2" s="594"/>
      <c r="JKO2" s="594"/>
      <c r="JKP2" s="594"/>
      <c r="JKQ2" s="594"/>
      <c r="JKR2" s="594"/>
      <c r="JKS2" s="594"/>
      <c r="JKT2" s="594"/>
      <c r="JKU2" s="594"/>
      <c r="JKV2" s="594"/>
      <c r="JKW2" s="594"/>
      <c r="JKX2" s="594"/>
      <c r="JKY2" s="594"/>
      <c r="JKZ2" s="594"/>
      <c r="JLA2" s="594"/>
      <c r="JLB2" s="594"/>
      <c r="JLC2" s="594"/>
      <c r="JLD2" s="594"/>
      <c r="JLE2" s="594"/>
      <c r="JLF2" s="594"/>
      <c r="JLG2" s="594"/>
      <c r="JLH2" s="594"/>
      <c r="JLI2" s="594"/>
      <c r="JLJ2" s="594"/>
      <c r="JLK2" s="594"/>
      <c r="JLL2" s="594"/>
      <c r="JLM2" s="594"/>
      <c r="JLN2" s="594"/>
      <c r="JLO2" s="594"/>
      <c r="JLP2" s="594"/>
      <c r="JLQ2" s="594"/>
      <c r="JLR2" s="594"/>
      <c r="JLS2" s="594"/>
      <c r="JLT2" s="594"/>
      <c r="JLU2" s="594"/>
      <c r="JLV2" s="594"/>
      <c r="JLW2" s="594"/>
      <c r="JLX2" s="594"/>
      <c r="JLY2" s="594"/>
      <c r="JLZ2" s="594"/>
      <c r="JMA2" s="594"/>
      <c r="JMB2" s="594"/>
      <c r="JMC2" s="594"/>
      <c r="JMD2" s="594"/>
      <c r="JME2" s="594"/>
      <c r="JMF2" s="594"/>
      <c r="JMG2" s="594"/>
      <c r="JMH2" s="594"/>
      <c r="JMI2" s="594"/>
      <c r="JMJ2" s="594"/>
      <c r="JMK2" s="594"/>
      <c r="JML2" s="594"/>
      <c r="JMM2" s="594"/>
      <c r="JMN2" s="594"/>
      <c r="JMO2" s="594"/>
      <c r="JMP2" s="594"/>
      <c r="JMQ2" s="594"/>
      <c r="JMR2" s="594"/>
      <c r="JMS2" s="594"/>
      <c r="JMT2" s="594"/>
      <c r="JMU2" s="594"/>
      <c r="JMV2" s="594"/>
      <c r="JMW2" s="594"/>
      <c r="JMX2" s="594"/>
      <c r="JMY2" s="594"/>
      <c r="JMZ2" s="594"/>
      <c r="JNA2" s="594"/>
      <c r="JNB2" s="594"/>
      <c r="JNC2" s="594"/>
      <c r="JND2" s="594"/>
      <c r="JNE2" s="594"/>
      <c r="JNF2" s="594"/>
      <c r="JNG2" s="594"/>
      <c r="JNH2" s="594"/>
      <c r="JNI2" s="594"/>
      <c r="JNJ2" s="594"/>
      <c r="JNK2" s="594"/>
      <c r="JNL2" s="594"/>
      <c r="JNM2" s="594"/>
      <c r="JNN2" s="594"/>
      <c r="JNO2" s="594"/>
      <c r="JNP2" s="594"/>
      <c r="JNQ2" s="594"/>
      <c r="JNR2" s="594"/>
      <c r="JNS2" s="594"/>
      <c r="JNT2" s="594"/>
      <c r="JNU2" s="594"/>
      <c r="JNV2" s="594"/>
      <c r="JNW2" s="594"/>
      <c r="JNX2" s="594"/>
      <c r="JNY2" s="594"/>
      <c r="JNZ2" s="594"/>
      <c r="JOA2" s="594"/>
      <c r="JOB2" s="594"/>
      <c r="JOC2" s="594"/>
      <c r="JOD2" s="594"/>
      <c r="JOE2" s="594"/>
      <c r="JOF2" s="594"/>
      <c r="JOG2" s="594"/>
      <c r="JOH2" s="594"/>
      <c r="JOI2" s="594"/>
      <c r="JOJ2" s="594"/>
      <c r="JOK2" s="594"/>
      <c r="JOL2" s="594"/>
      <c r="JOM2" s="594"/>
      <c r="JON2" s="594"/>
      <c r="JOO2" s="594"/>
      <c r="JOP2" s="594"/>
      <c r="JOQ2" s="594"/>
      <c r="JOR2" s="594"/>
      <c r="JOS2" s="594"/>
      <c r="JOT2" s="594"/>
      <c r="JOU2" s="594"/>
      <c r="JOV2" s="594"/>
      <c r="JOW2" s="594"/>
      <c r="JOX2" s="594"/>
      <c r="JOY2" s="594"/>
      <c r="JOZ2" s="594"/>
      <c r="JPA2" s="594"/>
      <c r="JPB2" s="594"/>
      <c r="JPC2" s="594"/>
      <c r="JPD2" s="594"/>
      <c r="JPE2" s="594"/>
      <c r="JPF2" s="594"/>
      <c r="JPG2" s="594"/>
      <c r="JPH2" s="594"/>
      <c r="JPI2" s="594"/>
      <c r="JPJ2" s="594"/>
      <c r="JPK2" s="594"/>
      <c r="JPL2" s="594"/>
      <c r="JPM2" s="594"/>
      <c r="JPN2" s="594"/>
      <c r="JPO2" s="594"/>
      <c r="JPP2" s="594"/>
      <c r="JPQ2" s="594"/>
      <c r="JPR2" s="594"/>
      <c r="JPS2" s="594"/>
      <c r="JPT2" s="594"/>
      <c r="JPU2" s="594"/>
      <c r="JPV2" s="594"/>
      <c r="JPW2" s="594"/>
      <c r="JPX2" s="594"/>
      <c r="JPY2" s="594"/>
      <c r="JPZ2" s="594"/>
      <c r="JQA2" s="594"/>
      <c r="JQB2" s="594"/>
      <c r="JQC2" s="594"/>
      <c r="JQD2" s="594"/>
      <c r="JQE2" s="594"/>
      <c r="JQF2" s="594"/>
      <c r="JQG2" s="594"/>
      <c r="JQH2" s="594"/>
      <c r="JQI2" s="594"/>
      <c r="JQJ2" s="594"/>
      <c r="JQK2" s="594"/>
      <c r="JQL2" s="594"/>
      <c r="JQM2" s="594"/>
      <c r="JQN2" s="594"/>
      <c r="JQO2" s="594"/>
      <c r="JQP2" s="594"/>
      <c r="JQQ2" s="594"/>
      <c r="JQR2" s="594"/>
      <c r="JQS2" s="594"/>
      <c r="JQT2" s="594"/>
      <c r="JQU2" s="594"/>
      <c r="JQV2" s="594"/>
      <c r="JQW2" s="594"/>
      <c r="JQX2" s="594"/>
      <c r="JQY2" s="594"/>
      <c r="JQZ2" s="594"/>
      <c r="JRA2" s="594"/>
      <c r="JRB2" s="594"/>
      <c r="JRC2" s="594"/>
      <c r="JRD2" s="594"/>
      <c r="JRE2" s="594"/>
      <c r="JRF2" s="594"/>
      <c r="JRG2" s="594"/>
      <c r="JRH2" s="594"/>
      <c r="JRI2" s="594"/>
      <c r="JRJ2" s="594"/>
      <c r="JRK2" s="594"/>
      <c r="JRL2" s="594"/>
      <c r="JRM2" s="594"/>
      <c r="JRN2" s="594"/>
      <c r="JRO2" s="594"/>
      <c r="JRP2" s="594"/>
      <c r="JRQ2" s="594"/>
      <c r="JRR2" s="594"/>
      <c r="JRS2" s="594"/>
      <c r="JRT2" s="594"/>
      <c r="JRU2" s="594"/>
      <c r="JRV2" s="594"/>
      <c r="JRW2" s="594"/>
      <c r="JRX2" s="594"/>
      <c r="JRY2" s="594"/>
      <c r="JRZ2" s="594"/>
      <c r="JSA2" s="594"/>
      <c r="JSB2" s="594"/>
      <c r="JSC2" s="594"/>
      <c r="JSD2" s="594"/>
      <c r="JSE2" s="594"/>
      <c r="JSF2" s="594"/>
      <c r="JSG2" s="594"/>
      <c r="JSH2" s="594"/>
      <c r="JSI2" s="594"/>
      <c r="JSJ2" s="594"/>
      <c r="JSK2" s="594"/>
      <c r="JSL2" s="594"/>
      <c r="JSM2" s="594"/>
      <c r="JSN2" s="594"/>
      <c r="JSO2" s="594"/>
      <c r="JSP2" s="594"/>
      <c r="JSQ2" s="594"/>
      <c r="JSR2" s="594"/>
      <c r="JSS2" s="594"/>
      <c r="JST2" s="594"/>
      <c r="JSU2" s="594"/>
      <c r="JSV2" s="594"/>
      <c r="JSW2" s="594"/>
      <c r="JSX2" s="594"/>
      <c r="JSY2" s="594"/>
      <c r="JSZ2" s="594"/>
      <c r="JTA2" s="594"/>
      <c r="JTB2" s="594"/>
      <c r="JTC2" s="594"/>
      <c r="JTD2" s="594"/>
      <c r="JTE2" s="594"/>
      <c r="JTF2" s="594"/>
      <c r="JTG2" s="594"/>
      <c r="JTH2" s="594"/>
      <c r="JTI2" s="594"/>
      <c r="JTJ2" s="594"/>
      <c r="JTK2" s="594"/>
      <c r="JTL2" s="594"/>
      <c r="JTM2" s="594"/>
      <c r="JTN2" s="594"/>
      <c r="JTO2" s="594"/>
      <c r="JTP2" s="594"/>
      <c r="JTQ2" s="594"/>
      <c r="JTR2" s="594"/>
      <c r="JTS2" s="594"/>
      <c r="JTT2" s="594"/>
      <c r="JTU2" s="594"/>
      <c r="JTV2" s="594"/>
      <c r="JTW2" s="594"/>
      <c r="JTX2" s="594"/>
      <c r="JTY2" s="594"/>
      <c r="JTZ2" s="594"/>
      <c r="JUA2" s="594"/>
      <c r="JUB2" s="594"/>
      <c r="JUC2" s="594"/>
      <c r="JUD2" s="594"/>
      <c r="JUE2" s="594"/>
      <c r="JUF2" s="594"/>
      <c r="JUG2" s="594"/>
      <c r="JUH2" s="594"/>
      <c r="JUI2" s="594"/>
      <c r="JUJ2" s="594"/>
      <c r="JUK2" s="594"/>
      <c r="JUL2" s="594"/>
      <c r="JUM2" s="594"/>
      <c r="JUN2" s="594"/>
      <c r="JUO2" s="594"/>
      <c r="JUP2" s="594"/>
      <c r="JUQ2" s="594"/>
      <c r="JUR2" s="594"/>
      <c r="JUS2" s="594"/>
      <c r="JUT2" s="594"/>
      <c r="JUU2" s="594"/>
      <c r="JUV2" s="594"/>
      <c r="JUW2" s="594"/>
      <c r="JUX2" s="594"/>
      <c r="JUY2" s="594"/>
      <c r="JUZ2" s="594"/>
      <c r="JVA2" s="594"/>
      <c r="JVB2" s="594"/>
      <c r="JVC2" s="594"/>
      <c r="JVD2" s="594"/>
      <c r="JVE2" s="594"/>
      <c r="JVF2" s="594"/>
      <c r="JVG2" s="594"/>
      <c r="JVH2" s="594"/>
      <c r="JVI2" s="594"/>
      <c r="JVJ2" s="594"/>
      <c r="JVK2" s="594"/>
      <c r="JVL2" s="594"/>
      <c r="JVM2" s="594"/>
      <c r="JVN2" s="594"/>
      <c r="JVO2" s="594"/>
      <c r="JVP2" s="594"/>
      <c r="JVQ2" s="594"/>
      <c r="JVR2" s="594"/>
      <c r="JVS2" s="594"/>
      <c r="JVT2" s="594"/>
      <c r="JVU2" s="594"/>
      <c r="JVV2" s="594"/>
      <c r="JVW2" s="594"/>
      <c r="JVX2" s="594"/>
      <c r="JVY2" s="594"/>
      <c r="JVZ2" s="594"/>
      <c r="JWA2" s="594"/>
      <c r="JWB2" s="594"/>
      <c r="JWC2" s="594"/>
      <c r="JWD2" s="594"/>
      <c r="JWE2" s="594"/>
      <c r="JWF2" s="594"/>
      <c r="JWG2" s="594"/>
      <c r="JWH2" s="594"/>
      <c r="JWI2" s="594"/>
      <c r="JWJ2" s="594"/>
      <c r="JWK2" s="594"/>
      <c r="JWL2" s="594"/>
      <c r="JWM2" s="594"/>
      <c r="JWN2" s="594"/>
      <c r="JWO2" s="594"/>
      <c r="JWP2" s="594"/>
      <c r="JWQ2" s="594"/>
      <c r="JWR2" s="594"/>
      <c r="JWS2" s="594"/>
      <c r="JWT2" s="594"/>
      <c r="JWU2" s="594"/>
      <c r="JWV2" s="594"/>
      <c r="JWW2" s="594"/>
      <c r="JWX2" s="594"/>
      <c r="JWY2" s="594"/>
      <c r="JWZ2" s="594"/>
      <c r="JXA2" s="594"/>
      <c r="JXB2" s="594"/>
      <c r="JXC2" s="594"/>
      <c r="JXD2" s="594"/>
      <c r="JXE2" s="594"/>
      <c r="JXF2" s="594"/>
      <c r="JXG2" s="594"/>
      <c r="JXH2" s="594"/>
      <c r="JXI2" s="594"/>
      <c r="JXJ2" s="594"/>
      <c r="JXK2" s="594"/>
      <c r="JXL2" s="594"/>
      <c r="JXM2" s="594"/>
      <c r="JXN2" s="594"/>
      <c r="JXO2" s="594"/>
      <c r="JXP2" s="594"/>
      <c r="JXQ2" s="594"/>
      <c r="JXR2" s="594"/>
      <c r="JXS2" s="594"/>
      <c r="JXT2" s="594"/>
      <c r="JXU2" s="594"/>
      <c r="JXV2" s="594"/>
      <c r="JXW2" s="594"/>
      <c r="JXX2" s="594"/>
      <c r="JXY2" s="594"/>
      <c r="JXZ2" s="594"/>
      <c r="JYA2" s="594"/>
      <c r="JYB2" s="594"/>
      <c r="JYC2" s="594"/>
      <c r="JYD2" s="594"/>
      <c r="JYE2" s="594"/>
      <c r="JYF2" s="594"/>
      <c r="JYG2" s="594"/>
      <c r="JYH2" s="594"/>
      <c r="JYI2" s="594"/>
      <c r="JYJ2" s="594"/>
      <c r="JYK2" s="594"/>
      <c r="JYL2" s="594"/>
      <c r="JYM2" s="594"/>
      <c r="JYN2" s="594"/>
      <c r="JYO2" s="594"/>
      <c r="JYP2" s="594"/>
      <c r="JYQ2" s="594"/>
      <c r="JYR2" s="594"/>
      <c r="JYS2" s="594"/>
      <c r="JYT2" s="594"/>
      <c r="JYU2" s="594"/>
      <c r="JYV2" s="594"/>
      <c r="JYW2" s="594"/>
      <c r="JYX2" s="594"/>
      <c r="JYY2" s="594"/>
      <c r="JYZ2" s="594"/>
      <c r="JZA2" s="594"/>
      <c r="JZB2" s="594"/>
      <c r="JZC2" s="594"/>
      <c r="JZD2" s="594"/>
      <c r="JZE2" s="594"/>
      <c r="JZF2" s="594"/>
      <c r="JZG2" s="594"/>
      <c r="JZH2" s="594"/>
      <c r="JZI2" s="594"/>
      <c r="JZJ2" s="594"/>
      <c r="JZK2" s="594"/>
      <c r="JZL2" s="594"/>
      <c r="JZM2" s="594"/>
      <c r="JZN2" s="594"/>
      <c r="JZO2" s="594"/>
      <c r="JZP2" s="594"/>
      <c r="JZQ2" s="594"/>
      <c r="JZR2" s="594"/>
      <c r="JZS2" s="594"/>
      <c r="JZT2" s="594"/>
      <c r="JZU2" s="594"/>
      <c r="JZV2" s="594"/>
      <c r="JZW2" s="594"/>
      <c r="JZX2" s="594"/>
      <c r="JZY2" s="594"/>
      <c r="JZZ2" s="594"/>
      <c r="KAA2" s="594"/>
      <c r="KAB2" s="594"/>
      <c r="KAC2" s="594"/>
      <c r="KAD2" s="594"/>
      <c r="KAE2" s="594"/>
      <c r="KAF2" s="594"/>
      <c r="KAG2" s="594"/>
      <c r="KAH2" s="594"/>
      <c r="KAI2" s="594"/>
      <c r="KAJ2" s="594"/>
      <c r="KAK2" s="594"/>
      <c r="KAL2" s="594"/>
      <c r="KAM2" s="594"/>
      <c r="KAN2" s="594"/>
      <c r="KAO2" s="594"/>
      <c r="KAP2" s="594"/>
      <c r="KAQ2" s="594"/>
      <c r="KAR2" s="594"/>
      <c r="KAS2" s="594"/>
      <c r="KAT2" s="594"/>
      <c r="KAU2" s="594"/>
      <c r="KAV2" s="594"/>
      <c r="KAW2" s="594"/>
      <c r="KAX2" s="594"/>
      <c r="KAY2" s="594"/>
      <c r="KAZ2" s="594"/>
      <c r="KBA2" s="594"/>
      <c r="KBB2" s="594"/>
      <c r="KBC2" s="594"/>
      <c r="KBD2" s="594"/>
      <c r="KBE2" s="594"/>
      <c r="KBF2" s="594"/>
      <c r="KBG2" s="594"/>
      <c r="KBH2" s="594"/>
      <c r="KBI2" s="594"/>
      <c r="KBJ2" s="594"/>
      <c r="KBK2" s="594"/>
      <c r="KBL2" s="594"/>
      <c r="KBM2" s="594"/>
      <c r="KBN2" s="594"/>
      <c r="KBO2" s="594"/>
      <c r="KBP2" s="594"/>
      <c r="KBQ2" s="594"/>
      <c r="KBR2" s="594"/>
      <c r="KBS2" s="594"/>
      <c r="KBT2" s="594"/>
      <c r="KBU2" s="594"/>
      <c r="KBV2" s="594"/>
      <c r="KBW2" s="594"/>
      <c r="KBX2" s="594"/>
      <c r="KBY2" s="594"/>
      <c r="KBZ2" s="594"/>
      <c r="KCA2" s="594"/>
      <c r="KCB2" s="594"/>
      <c r="KCC2" s="594"/>
      <c r="KCD2" s="594"/>
      <c r="KCE2" s="594"/>
      <c r="KCF2" s="594"/>
      <c r="KCG2" s="594"/>
      <c r="KCH2" s="594"/>
      <c r="KCI2" s="594"/>
      <c r="KCJ2" s="594"/>
      <c r="KCK2" s="594"/>
      <c r="KCL2" s="594"/>
      <c r="KCM2" s="594"/>
      <c r="KCN2" s="594"/>
      <c r="KCO2" s="594"/>
      <c r="KCP2" s="594"/>
      <c r="KCQ2" s="594"/>
      <c r="KCR2" s="594"/>
      <c r="KCS2" s="594"/>
      <c r="KCT2" s="594"/>
      <c r="KCU2" s="594"/>
      <c r="KCV2" s="594"/>
      <c r="KCW2" s="594"/>
      <c r="KCX2" s="594"/>
      <c r="KCY2" s="594"/>
      <c r="KCZ2" s="594"/>
      <c r="KDA2" s="594"/>
      <c r="KDB2" s="594"/>
      <c r="KDC2" s="594"/>
      <c r="KDD2" s="594"/>
      <c r="KDE2" s="594"/>
      <c r="KDF2" s="594"/>
      <c r="KDG2" s="594"/>
      <c r="KDH2" s="594"/>
      <c r="KDI2" s="594"/>
      <c r="KDJ2" s="594"/>
      <c r="KDK2" s="594"/>
      <c r="KDL2" s="594"/>
      <c r="KDM2" s="594"/>
      <c r="KDN2" s="594"/>
      <c r="KDO2" s="594"/>
      <c r="KDP2" s="594"/>
      <c r="KDQ2" s="594"/>
      <c r="KDR2" s="594"/>
      <c r="KDS2" s="594"/>
      <c r="KDT2" s="594"/>
      <c r="KDU2" s="594"/>
      <c r="KDV2" s="594"/>
      <c r="KDW2" s="594"/>
      <c r="KDX2" s="594"/>
      <c r="KDY2" s="594"/>
      <c r="KDZ2" s="594"/>
      <c r="KEA2" s="594"/>
      <c r="KEB2" s="594"/>
      <c r="KEC2" s="594"/>
      <c r="KED2" s="594"/>
      <c r="KEE2" s="594"/>
      <c r="KEF2" s="594"/>
      <c r="KEG2" s="594"/>
      <c r="KEH2" s="594"/>
      <c r="KEI2" s="594"/>
      <c r="KEJ2" s="594"/>
      <c r="KEK2" s="594"/>
      <c r="KEL2" s="594"/>
      <c r="KEM2" s="594"/>
      <c r="KEN2" s="594"/>
      <c r="KEO2" s="594"/>
      <c r="KEP2" s="594"/>
      <c r="KEQ2" s="594"/>
      <c r="KER2" s="594"/>
      <c r="KES2" s="594"/>
      <c r="KET2" s="594"/>
      <c r="KEU2" s="594"/>
      <c r="KEV2" s="594"/>
      <c r="KEW2" s="594"/>
      <c r="KEX2" s="594"/>
      <c r="KEY2" s="594"/>
      <c r="KEZ2" s="594"/>
      <c r="KFA2" s="594"/>
      <c r="KFB2" s="594"/>
      <c r="KFC2" s="594"/>
      <c r="KFD2" s="594"/>
      <c r="KFE2" s="594"/>
      <c r="KFF2" s="594"/>
      <c r="KFG2" s="594"/>
      <c r="KFH2" s="594"/>
      <c r="KFI2" s="594"/>
      <c r="KFJ2" s="594"/>
      <c r="KFK2" s="594"/>
      <c r="KFL2" s="594"/>
      <c r="KFM2" s="594"/>
      <c r="KFN2" s="594"/>
      <c r="KFO2" s="594"/>
      <c r="KFP2" s="594"/>
      <c r="KFQ2" s="594"/>
      <c r="KFR2" s="594"/>
      <c r="KFS2" s="594"/>
      <c r="KFT2" s="594"/>
      <c r="KFU2" s="594"/>
      <c r="KFV2" s="594"/>
      <c r="KFW2" s="594"/>
      <c r="KFX2" s="594"/>
      <c r="KFY2" s="594"/>
      <c r="KFZ2" s="594"/>
      <c r="KGA2" s="594"/>
      <c r="KGB2" s="594"/>
      <c r="KGC2" s="594"/>
      <c r="KGD2" s="594"/>
      <c r="KGE2" s="594"/>
      <c r="KGF2" s="594"/>
      <c r="KGG2" s="594"/>
      <c r="KGH2" s="594"/>
      <c r="KGI2" s="594"/>
      <c r="KGJ2" s="594"/>
      <c r="KGK2" s="594"/>
      <c r="KGL2" s="594"/>
      <c r="KGM2" s="594"/>
      <c r="KGN2" s="594"/>
      <c r="KGO2" s="594"/>
      <c r="KGP2" s="594"/>
      <c r="KGQ2" s="594"/>
      <c r="KGR2" s="594"/>
      <c r="KGS2" s="594"/>
      <c r="KGT2" s="594"/>
      <c r="KGU2" s="594"/>
      <c r="KGV2" s="594"/>
      <c r="KGW2" s="594"/>
      <c r="KGX2" s="594"/>
      <c r="KGY2" s="594"/>
      <c r="KGZ2" s="594"/>
      <c r="KHA2" s="594"/>
      <c r="KHB2" s="594"/>
      <c r="KHC2" s="594"/>
      <c r="KHD2" s="594"/>
      <c r="KHE2" s="594"/>
      <c r="KHF2" s="594"/>
      <c r="KHG2" s="594"/>
      <c r="KHH2" s="594"/>
      <c r="KHI2" s="594"/>
      <c r="KHJ2" s="594"/>
      <c r="KHK2" s="594"/>
      <c r="KHL2" s="594"/>
      <c r="KHM2" s="594"/>
      <c r="KHN2" s="594"/>
      <c r="KHO2" s="594"/>
      <c r="KHP2" s="594"/>
      <c r="KHQ2" s="594"/>
      <c r="KHR2" s="594"/>
      <c r="KHS2" s="594"/>
      <c r="KHT2" s="594"/>
      <c r="KHU2" s="594"/>
      <c r="KHV2" s="594"/>
      <c r="KHW2" s="594"/>
      <c r="KHX2" s="594"/>
      <c r="KHY2" s="594"/>
      <c r="KHZ2" s="594"/>
      <c r="KIA2" s="594"/>
      <c r="KIB2" s="594"/>
      <c r="KIC2" s="594"/>
      <c r="KID2" s="594"/>
      <c r="KIE2" s="594"/>
      <c r="KIF2" s="594"/>
      <c r="KIG2" s="594"/>
      <c r="KIH2" s="594"/>
      <c r="KII2" s="594"/>
      <c r="KIJ2" s="594"/>
      <c r="KIK2" s="594"/>
      <c r="KIL2" s="594"/>
      <c r="KIM2" s="594"/>
      <c r="KIN2" s="594"/>
      <c r="KIO2" s="594"/>
      <c r="KIP2" s="594"/>
      <c r="KIQ2" s="594"/>
      <c r="KIR2" s="594"/>
      <c r="KIS2" s="594"/>
      <c r="KIT2" s="594"/>
      <c r="KIU2" s="594"/>
      <c r="KIV2" s="594"/>
      <c r="KIW2" s="594"/>
      <c r="KIX2" s="594"/>
      <c r="KIY2" s="594"/>
      <c r="KIZ2" s="594"/>
      <c r="KJA2" s="594"/>
      <c r="KJB2" s="594"/>
      <c r="KJC2" s="594"/>
      <c r="KJD2" s="594"/>
      <c r="KJE2" s="594"/>
      <c r="KJF2" s="594"/>
      <c r="KJG2" s="594"/>
      <c r="KJH2" s="594"/>
      <c r="KJI2" s="594"/>
      <c r="KJJ2" s="594"/>
      <c r="KJK2" s="594"/>
      <c r="KJL2" s="594"/>
      <c r="KJM2" s="594"/>
      <c r="KJN2" s="594"/>
      <c r="KJO2" s="594"/>
      <c r="KJP2" s="594"/>
      <c r="KJQ2" s="594"/>
      <c r="KJR2" s="594"/>
      <c r="KJS2" s="594"/>
      <c r="KJT2" s="594"/>
      <c r="KJU2" s="594"/>
      <c r="KJV2" s="594"/>
      <c r="KJW2" s="594"/>
      <c r="KJX2" s="594"/>
      <c r="KJY2" s="594"/>
      <c r="KJZ2" s="594"/>
      <c r="KKA2" s="594"/>
      <c r="KKB2" s="594"/>
      <c r="KKC2" s="594"/>
      <c r="KKD2" s="594"/>
      <c r="KKE2" s="594"/>
      <c r="KKF2" s="594"/>
      <c r="KKG2" s="594"/>
      <c r="KKH2" s="594"/>
      <c r="KKI2" s="594"/>
      <c r="KKJ2" s="594"/>
      <c r="KKK2" s="594"/>
      <c r="KKL2" s="594"/>
      <c r="KKM2" s="594"/>
      <c r="KKN2" s="594"/>
      <c r="KKO2" s="594"/>
      <c r="KKP2" s="594"/>
      <c r="KKQ2" s="594"/>
      <c r="KKR2" s="594"/>
      <c r="KKS2" s="594"/>
      <c r="KKT2" s="594"/>
      <c r="KKU2" s="594"/>
      <c r="KKV2" s="594"/>
      <c r="KKW2" s="594"/>
      <c r="KKX2" s="594"/>
      <c r="KKY2" s="594"/>
      <c r="KKZ2" s="594"/>
      <c r="KLA2" s="594"/>
      <c r="KLB2" s="594"/>
      <c r="KLC2" s="594"/>
      <c r="KLD2" s="594"/>
      <c r="KLE2" s="594"/>
      <c r="KLF2" s="594"/>
      <c r="KLG2" s="594"/>
      <c r="KLH2" s="594"/>
      <c r="KLI2" s="594"/>
      <c r="KLJ2" s="594"/>
      <c r="KLK2" s="594"/>
      <c r="KLL2" s="594"/>
      <c r="KLM2" s="594"/>
      <c r="KLN2" s="594"/>
      <c r="KLO2" s="594"/>
      <c r="KLP2" s="594"/>
      <c r="KLQ2" s="594"/>
      <c r="KLR2" s="594"/>
      <c r="KLS2" s="594"/>
      <c r="KLT2" s="594"/>
      <c r="KLU2" s="594"/>
      <c r="KLV2" s="594"/>
      <c r="KLW2" s="594"/>
      <c r="KLX2" s="594"/>
      <c r="KLY2" s="594"/>
      <c r="KLZ2" s="594"/>
      <c r="KMA2" s="594"/>
      <c r="KMB2" s="594"/>
      <c r="KMC2" s="594"/>
      <c r="KMD2" s="594"/>
      <c r="KME2" s="594"/>
      <c r="KMF2" s="594"/>
      <c r="KMG2" s="594"/>
      <c r="KMH2" s="594"/>
      <c r="KMI2" s="594"/>
      <c r="KMJ2" s="594"/>
      <c r="KMK2" s="594"/>
      <c r="KML2" s="594"/>
      <c r="KMM2" s="594"/>
      <c r="KMN2" s="594"/>
      <c r="KMO2" s="594"/>
      <c r="KMP2" s="594"/>
      <c r="KMQ2" s="594"/>
      <c r="KMR2" s="594"/>
      <c r="KMS2" s="594"/>
      <c r="KMT2" s="594"/>
      <c r="KMU2" s="594"/>
      <c r="KMV2" s="594"/>
      <c r="KMW2" s="594"/>
      <c r="KMX2" s="594"/>
      <c r="KMY2" s="594"/>
      <c r="KMZ2" s="594"/>
      <c r="KNA2" s="594"/>
      <c r="KNB2" s="594"/>
      <c r="KNC2" s="594"/>
      <c r="KND2" s="594"/>
      <c r="KNE2" s="594"/>
      <c r="KNF2" s="594"/>
      <c r="KNG2" s="594"/>
      <c r="KNH2" s="594"/>
      <c r="KNI2" s="594"/>
      <c r="KNJ2" s="594"/>
      <c r="KNK2" s="594"/>
      <c r="KNL2" s="594"/>
      <c r="KNM2" s="594"/>
      <c r="KNN2" s="594"/>
      <c r="KNO2" s="594"/>
      <c r="KNP2" s="594"/>
      <c r="KNQ2" s="594"/>
      <c r="KNR2" s="594"/>
      <c r="KNS2" s="594"/>
      <c r="KNT2" s="594"/>
      <c r="KNU2" s="594"/>
      <c r="KNV2" s="594"/>
      <c r="KNW2" s="594"/>
      <c r="KNX2" s="594"/>
      <c r="KNY2" s="594"/>
      <c r="KNZ2" s="594"/>
      <c r="KOA2" s="594"/>
      <c r="KOB2" s="594"/>
      <c r="KOC2" s="594"/>
      <c r="KOD2" s="594"/>
      <c r="KOE2" s="594"/>
      <c r="KOF2" s="594"/>
      <c r="KOG2" s="594"/>
      <c r="KOH2" s="594"/>
      <c r="KOI2" s="594"/>
      <c r="KOJ2" s="594"/>
      <c r="KOK2" s="594"/>
      <c r="KOL2" s="594"/>
      <c r="KOM2" s="594"/>
      <c r="KON2" s="594"/>
      <c r="KOO2" s="594"/>
      <c r="KOP2" s="594"/>
      <c r="KOQ2" s="594"/>
      <c r="KOR2" s="594"/>
      <c r="KOS2" s="594"/>
      <c r="KOT2" s="594"/>
      <c r="KOU2" s="594"/>
      <c r="KOV2" s="594"/>
      <c r="KOW2" s="594"/>
      <c r="KOX2" s="594"/>
      <c r="KOY2" s="594"/>
      <c r="KOZ2" s="594"/>
      <c r="KPA2" s="594"/>
      <c r="KPB2" s="594"/>
      <c r="KPC2" s="594"/>
      <c r="KPD2" s="594"/>
      <c r="KPE2" s="594"/>
      <c r="KPF2" s="594"/>
      <c r="KPG2" s="594"/>
      <c r="KPH2" s="594"/>
      <c r="KPI2" s="594"/>
      <c r="KPJ2" s="594"/>
      <c r="KPK2" s="594"/>
      <c r="KPL2" s="594"/>
      <c r="KPM2" s="594"/>
      <c r="KPN2" s="594"/>
      <c r="KPO2" s="594"/>
      <c r="KPP2" s="594"/>
      <c r="KPQ2" s="594"/>
      <c r="KPR2" s="594"/>
      <c r="KPS2" s="594"/>
      <c r="KPT2" s="594"/>
      <c r="KPU2" s="594"/>
      <c r="KPV2" s="594"/>
      <c r="KPW2" s="594"/>
      <c r="KPX2" s="594"/>
      <c r="KPY2" s="594"/>
      <c r="KPZ2" s="594"/>
      <c r="KQA2" s="594"/>
      <c r="KQB2" s="594"/>
      <c r="KQC2" s="594"/>
      <c r="KQD2" s="594"/>
      <c r="KQE2" s="594"/>
      <c r="KQF2" s="594"/>
      <c r="KQG2" s="594"/>
      <c r="KQH2" s="594"/>
      <c r="KQI2" s="594"/>
      <c r="KQJ2" s="594"/>
      <c r="KQK2" s="594"/>
      <c r="KQL2" s="594"/>
      <c r="KQM2" s="594"/>
      <c r="KQN2" s="594"/>
      <c r="KQO2" s="594"/>
      <c r="KQP2" s="594"/>
      <c r="KQQ2" s="594"/>
      <c r="KQR2" s="594"/>
      <c r="KQS2" s="594"/>
      <c r="KQT2" s="594"/>
      <c r="KQU2" s="594"/>
      <c r="KQV2" s="594"/>
      <c r="KQW2" s="594"/>
      <c r="KQX2" s="594"/>
      <c r="KQY2" s="594"/>
      <c r="KQZ2" s="594"/>
      <c r="KRA2" s="594"/>
      <c r="KRB2" s="594"/>
      <c r="KRC2" s="594"/>
      <c r="KRD2" s="594"/>
      <c r="KRE2" s="594"/>
      <c r="KRF2" s="594"/>
      <c r="KRG2" s="594"/>
      <c r="KRH2" s="594"/>
      <c r="KRI2" s="594"/>
      <c r="KRJ2" s="594"/>
      <c r="KRK2" s="594"/>
      <c r="KRL2" s="594"/>
      <c r="KRM2" s="594"/>
      <c r="KRN2" s="594"/>
      <c r="KRO2" s="594"/>
      <c r="KRP2" s="594"/>
      <c r="KRQ2" s="594"/>
      <c r="KRR2" s="594"/>
      <c r="KRS2" s="594"/>
      <c r="KRT2" s="594"/>
      <c r="KRU2" s="594"/>
      <c r="KRV2" s="594"/>
      <c r="KRW2" s="594"/>
      <c r="KRX2" s="594"/>
      <c r="KRY2" s="594"/>
      <c r="KRZ2" s="594"/>
      <c r="KSA2" s="594"/>
      <c r="KSB2" s="594"/>
      <c r="KSC2" s="594"/>
      <c r="KSD2" s="594"/>
      <c r="KSE2" s="594"/>
      <c r="KSF2" s="594"/>
      <c r="KSG2" s="594"/>
      <c r="KSH2" s="594"/>
      <c r="KSI2" s="594"/>
      <c r="KSJ2" s="594"/>
      <c r="KSK2" s="594"/>
      <c r="KSL2" s="594"/>
      <c r="KSM2" s="594"/>
      <c r="KSN2" s="594"/>
      <c r="KSO2" s="594"/>
      <c r="KSP2" s="594"/>
      <c r="KSQ2" s="594"/>
      <c r="KSR2" s="594"/>
      <c r="KSS2" s="594"/>
      <c r="KST2" s="594"/>
      <c r="KSU2" s="594"/>
      <c r="KSV2" s="594"/>
      <c r="KSW2" s="594"/>
      <c r="KSX2" s="594"/>
      <c r="KSY2" s="594"/>
      <c r="KSZ2" s="594"/>
      <c r="KTA2" s="594"/>
      <c r="KTB2" s="594"/>
      <c r="KTC2" s="594"/>
      <c r="KTD2" s="594"/>
      <c r="KTE2" s="594"/>
      <c r="KTF2" s="594"/>
      <c r="KTG2" s="594"/>
      <c r="KTH2" s="594"/>
      <c r="KTI2" s="594"/>
      <c r="KTJ2" s="594"/>
      <c r="KTK2" s="594"/>
      <c r="KTL2" s="594"/>
      <c r="KTM2" s="594"/>
      <c r="KTN2" s="594"/>
      <c r="KTO2" s="594"/>
      <c r="KTP2" s="594"/>
      <c r="KTQ2" s="594"/>
      <c r="KTR2" s="594"/>
      <c r="KTS2" s="594"/>
      <c r="KTT2" s="594"/>
      <c r="KTU2" s="594"/>
      <c r="KTV2" s="594"/>
      <c r="KTW2" s="594"/>
      <c r="KTX2" s="594"/>
      <c r="KTY2" s="594"/>
      <c r="KTZ2" s="594"/>
      <c r="KUA2" s="594"/>
      <c r="KUB2" s="594"/>
      <c r="KUC2" s="594"/>
      <c r="KUD2" s="594"/>
      <c r="KUE2" s="594"/>
      <c r="KUF2" s="594"/>
      <c r="KUG2" s="594"/>
      <c r="KUH2" s="594"/>
      <c r="KUI2" s="594"/>
      <c r="KUJ2" s="594"/>
      <c r="KUK2" s="594"/>
      <c r="KUL2" s="594"/>
      <c r="KUM2" s="594"/>
      <c r="KUN2" s="594"/>
      <c r="KUO2" s="594"/>
      <c r="KUP2" s="594"/>
      <c r="KUQ2" s="594"/>
      <c r="KUR2" s="594"/>
      <c r="KUS2" s="594"/>
      <c r="KUT2" s="594"/>
      <c r="KUU2" s="594"/>
      <c r="KUV2" s="594"/>
      <c r="KUW2" s="594"/>
      <c r="KUX2" s="594"/>
      <c r="KUY2" s="594"/>
      <c r="KUZ2" s="594"/>
      <c r="KVA2" s="594"/>
      <c r="KVB2" s="594"/>
      <c r="KVC2" s="594"/>
      <c r="KVD2" s="594"/>
      <c r="KVE2" s="594"/>
      <c r="KVF2" s="594"/>
      <c r="KVG2" s="594"/>
      <c r="KVH2" s="594"/>
      <c r="KVI2" s="594"/>
      <c r="KVJ2" s="594"/>
      <c r="KVK2" s="594"/>
      <c r="KVL2" s="594"/>
      <c r="KVM2" s="594"/>
      <c r="KVN2" s="594"/>
      <c r="KVO2" s="594"/>
      <c r="KVP2" s="594"/>
      <c r="KVQ2" s="594"/>
      <c r="KVR2" s="594"/>
      <c r="KVS2" s="594"/>
      <c r="KVT2" s="594"/>
      <c r="KVU2" s="594"/>
      <c r="KVV2" s="594"/>
      <c r="KVW2" s="594"/>
      <c r="KVX2" s="594"/>
      <c r="KVY2" s="594"/>
      <c r="KVZ2" s="594"/>
      <c r="KWA2" s="594"/>
      <c r="KWB2" s="594"/>
      <c r="KWC2" s="594"/>
      <c r="KWD2" s="594"/>
      <c r="KWE2" s="594"/>
      <c r="KWF2" s="594"/>
      <c r="KWG2" s="594"/>
      <c r="KWH2" s="594"/>
      <c r="KWI2" s="594"/>
      <c r="KWJ2" s="594"/>
      <c r="KWK2" s="594"/>
      <c r="KWL2" s="594"/>
      <c r="KWM2" s="594"/>
      <c r="KWN2" s="594"/>
      <c r="KWO2" s="594"/>
      <c r="KWP2" s="594"/>
      <c r="KWQ2" s="594"/>
      <c r="KWR2" s="594"/>
      <c r="KWS2" s="594"/>
      <c r="KWT2" s="594"/>
      <c r="KWU2" s="594"/>
      <c r="KWV2" s="594"/>
      <c r="KWW2" s="594"/>
      <c r="KWX2" s="594"/>
      <c r="KWY2" s="594"/>
      <c r="KWZ2" s="594"/>
      <c r="KXA2" s="594"/>
      <c r="KXB2" s="594"/>
      <c r="KXC2" s="594"/>
      <c r="KXD2" s="594"/>
      <c r="KXE2" s="594"/>
      <c r="KXF2" s="594"/>
      <c r="KXG2" s="594"/>
      <c r="KXH2" s="594"/>
      <c r="KXI2" s="594"/>
      <c r="KXJ2" s="594"/>
      <c r="KXK2" s="594"/>
      <c r="KXL2" s="594"/>
      <c r="KXM2" s="594"/>
      <c r="KXN2" s="594"/>
      <c r="KXO2" s="594"/>
      <c r="KXP2" s="594"/>
      <c r="KXQ2" s="594"/>
      <c r="KXR2" s="594"/>
      <c r="KXS2" s="594"/>
      <c r="KXT2" s="594"/>
      <c r="KXU2" s="594"/>
      <c r="KXV2" s="594"/>
      <c r="KXW2" s="594"/>
      <c r="KXX2" s="594"/>
      <c r="KXY2" s="594"/>
      <c r="KXZ2" s="594"/>
      <c r="KYA2" s="594"/>
      <c r="KYB2" s="594"/>
      <c r="KYC2" s="594"/>
      <c r="KYD2" s="594"/>
      <c r="KYE2" s="594"/>
      <c r="KYF2" s="594"/>
      <c r="KYG2" s="594"/>
      <c r="KYH2" s="594"/>
      <c r="KYI2" s="594"/>
      <c r="KYJ2" s="594"/>
      <c r="KYK2" s="594"/>
      <c r="KYL2" s="594"/>
      <c r="KYM2" s="594"/>
      <c r="KYN2" s="594"/>
      <c r="KYO2" s="594"/>
      <c r="KYP2" s="594"/>
      <c r="KYQ2" s="594"/>
      <c r="KYR2" s="594"/>
      <c r="KYS2" s="594"/>
      <c r="KYT2" s="594"/>
      <c r="KYU2" s="594"/>
      <c r="KYV2" s="594"/>
      <c r="KYW2" s="594"/>
      <c r="KYX2" s="594"/>
      <c r="KYY2" s="594"/>
      <c r="KYZ2" s="594"/>
      <c r="KZA2" s="594"/>
      <c r="KZB2" s="594"/>
      <c r="KZC2" s="594"/>
      <c r="KZD2" s="594"/>
      <c r="KZE2" s="594"/>
      <c r="KZF2" s="594"/>
      <c r="KZG2" s="594"/>
      <c r="KZH2" s="594"/>
      <c r="KZI2" s="594"/>
      <c r="KZJ2" s="594"/>
      <c r="KZK2" s="594"/>
      <c r="KZL2" s="594"/>
      <c r="KZM2" s="594"/>
      <c r="KZN2" s="594"/>
      <c r="KZO2" s="594"/>
      <c r="KZP2" s="594"/>
      <c r="KZQ2" s="594"/>
      <c r="KZR2" s="594"/>
      <c r="KZS2" s="594"/>
      <c r="KZT2" s="594"/>
      <c r="KZU2" s="594"/>
      <c r="KZV2" s="594"/>
      <c r="KZW2" s="594"/>
      <c r="KZX2" s="594"/>
      <c r="KZY2" s="594"/>
      <c r="KZZ2" s="594"/>
      <c r="LAA2" s="594"/>
      <c r="LAB2" s="594"/>
      <c r="LAC2" s="594"/>
      <c r="LAD2" s="594"/>
      <c r="LAE2" s="594"/>
      <c r="LAF2" s="594"/>
      <c r="LAG2" s="594"/>
      <c r="LAH2" s="594"/>
      <c r="LAI2" s="594"/>
      <c r="LAJ2" s="594"/>
      <c r="LAK2" s="594"/>
      <c r="LAL2" s="594"/>
      <c r="LAM2" s="594"/>
      <c r="LAN2" s="594"/>
      <c r="LAO2" s="594"/>
      <c r="LAP2" s="594"/>
      <c r="LAQ2" s="594"/>
      <c r="LAR2" s="594"/>
      <c r="LAS2" s="594"/>
      <c r="LAT2" s="594"/>
      <c r="LAU2" s="594"/>
      <c r="LAV2" s="594"/>
      <c r="LAW2" s="594"/>
      <c r="LAX2" s="594"/>
      <c r="LAY2" s="594"/>
      <c r="LAZ2" s="594"/>
      <c r="LBA2" s="594"/>
      <c r="LBB2" s="594"/>
      <c r="LBC2" s="594"/>
      <c r="LBD2" s="594"/>
      <c r="LBE2" s="594"/>
      <c r="LBF2" s="594"/>
      <c r="LBG2" s="594"/>
      <c r="LBH2" s="594"/>
      <c r="LBI2" s="594"/>
      <c r="LBJ2" s="594"/>
      <c r="LBK2" s="594"/>
      <c r="LBL2" s="594"/>
      <c r="LBM2" s="594"/>
      <c r="LBN2" s="594"/>
      <c r="LBO2" s="594"/>
      <c r="LBP2" s="594"/>
      <c r="LBQ2" s="594"/>
      <c r="LBR2" s="594"/>
      <c r="LBS2" s="594"/>
      <c r="LBT2" s="594"/>
      <c r="LBU2" s="594"/>
      <c r="LBV2" s="594"/>
      <c r="LBW2" s="594"/>
      <c r="LBX2" s="594"/>
      <c r="LBY2" s="594"/>
      <c r="LBZ2" s="594"/>
      <c r="LCA2" s="594"/>
      <c r="LCB2" s="594"/>
      <c r="LCC2" s="594"/>
      <c r="LCD2" s="594"/>
      <c r="LCE2" s="594"/>
      <c r="LCF2" s="594"/>
      <c r="LCG2" s="594"/>
      <c r="LCH2" s="594"/>
      <c r="LCI2" s="594"/>
      <c r="LCJ2" s="594"/>
      <c r="LCK2" s="594"/>
      <c r="LCL2" s="594"/>
      <c r="LCM2" s="594"/>
      <c r="LCN2" s="594"/>
      <c r="LCO2" s="594"/>
      <c r="LCP2" s="594"/>
      <c r="LCQ2" s="594"/>
      <c r="LCR2" s="594"/>
      <c r="LCS2" s="594"/>
      <c r="LCT2" s="594"/>
      <c r="LCU2" s="594"/>
      <c r="LCV2" s="594"/>
      <c r="LCW2" s="594"/>
      <c r="LCX2" s="594"/>
      <c r="LCY2" s="594"/>
      <c r="LCZ2" s="594"/>
      <c r="LDA2" s="594"/>
      <c r="LDB2" s="594"/>
      <c r="LDC2" s="594"/>
      <c r="LDD2" s="594"/>
      <c r="LDE2" s="594"/>
      <c r="LDF2" s="594"/>
      <c r="LDG2" s="594"/>
      <c r="LDH2" s="594"/>
      <c r="LDI2" s="594"/>
      <c r="LDJ2" s="594"/>
      <c r="LDK2" s="594"/>
      <c r="LDL2" s="594"/>
      <c r="LDM2" s="594"/>
      <c r="LDN2" s="594"/>
      <c r="LDO2" s="594"/>
      <c r="LDP2" s="594"/>
      <c r="LDQ2" s="594"/>
      <c r="LDR2" s="594"/>
      <c r="LDS2" s="594"/>
      <c r="LDT2" s="594"/>
      <c r="LDU2" s="594"/>
      <c r="LDV2" s="594"/>
      <c r="LDW2" s="594"/>
      <c r="LDX2" s="594"/>
      <c r="LDY2" s="594"/>
      <c r="LDZ2" s="594"/>
      <c r="LEA2" s="594"/>
      <c r="LEB2" s="594"/>
      <c r="LEC2" s="594"/>
      <c r="LED2" s="594"/>
      <c r="LEE2" s="594"/>
      <c r="LEF2" s="594"/>
      <c r="LEG2" s="594"/>
      <c r="LEH2" s="594"/>
      <c r="LEI2" s="594"/>
      <c r="LEJ2" s="594"/>
      <c r="LEK2" s="594"/>
      <c r="LEL2" s="594"/>
      <c r="LEM2" s="594"/>
      <c r="LEN2" s="594"/>
      <c r="LEO2" s="594"/>
      <c r="LEP2" s="594"/>
      <c r="LEQ2" s="594"/>
      <c r="LER2" s="594"/>
      <c r="LES2" s="594"/>
      <c r="LET2" s="594"/>
      <c r="LEU2" s="594"/>
      <c r="LEV2" s="594"/>
      <c r="LEW2" s="594"/>
      <c r="LEX2" s="594"/>
      <c r="LEY2" s="594"/>
      <c r="LEZ2" s="594"/>
      <c r="LFA2" s="594"/>
      <c r="LFB2" s="594"/>
      <c r="LFC2" s="594"/>
      <c r="LFD2" s="594"/>
      <c r="LFE2" s="594"/>
      <c r="LFF2" s="594"/>
      <c r="LFG2" s="594"/>
      <c r="LFH2" s="594"/>
      <c r="LFI2" s="594"/>
      <c r="LFJ2" s="594"/>
      <c r="LFK2" s="594"/>
      <c r="LFL2" s="594"/>
      <c r="LFM2" s="594"/>
      <c r="LFN2" s="594"/>
      <c r="LFO2" s="594"/>
      <c r="LFP2" s="594"/>
      <c r="LFQ2" s="594"/>
      <c r="LFR2" s="594"/>
      <c r="LFS2" s="594"/>
      <c r="LFT2" s="594"/>
      <c r="LFU2" s="594"/>
      <c r="LFV2" s="594"/>
      <c r="LFW2" s="594"/>
      <c r="LFX2" s="594"/>
      <c r="LFY2" s="594"/>
      <c r="LFZ2" s="594"/>
      <c r="LGA2" s="594"/>
      <c r="LGB2" s="594"/>
      <c r="LGC2" s="594"/>
      <c r="LGD2" s="594"/>
      <c r="LGE2" s="594"/>
      <c r="LGF2" s="594"/>
      <c r="LGG2" s="594"/>
      <c r="LGH2" s="594"/>
      <c r="LGI2" s="594"/>
      <c r="LGJ2" s="594"/>
      <c r="LGK2" s="594"/>
      <c r="LGL2" s="594"/>
      <c r="LGM2" s="594"/>
      <c r="LGN2" s="594"/>
      <c r="LGO2" s="594"/>
      <c r="LGP2" s="594"/>
      <c r="LGQ2" s="594"/>
      <c r="LGR2" s="594"/>
      <c r="LGS2" s="594"/>
      <c r="LGT2" s="594"/>
      <c r="LGU2" s="594"/>
      <c r="LGV2" s="594"/>
      <c r="LGW2" s="594"/>
      <c r="LGX2" s="594"/>
      <c r="LGY2" s="594"/>
      <c r="LGZ2" s="594"/>
      <c r="LHA2" s="594"/>
      <c r="LHB2" s="594"/>
      <c r="LHC2" s="594"/>
      <c r="LHD2" s="594"/>
      <c r="LHE2" s="594"/>
      <c r="LHF2" s="594"/>
      <c r="LHG2" s="594"/>
      <c r="LHH2" s="594"/>
      <c r="LHI2" s="594"/>
      <c r="LHJ2" s="594"/>
      <c r="LHK2" s="594"/>
      <c r="LHL2" s="594"/>
      <c r="LHM2" s="594"/>
      <c r="LHN2" s="594"/>
      <c r="LHO2" s="594"/>
      <c r="LHP2" s="594"/>
      <c r="LHQ2" s="594"/>
      <c r="LHR2" s="594"/>
      <c r="LHS2" s="594"/>
      <c r="LHT2" s="594"/>
      <c r="LHU2" s="594"/>
      <c r="LHV2" s="594"/>
      <c r="LHW2" s="594"/>
      <c r="LHX2" s="594"/>
      <c r="LHY2" s="594"/>
      <c r="LHZ2" s="594"/>
      <c r="LIA2" s="594"/>
      <c r="LIB2" s="594"/>
      <c r="LIC2" s="594"/>
      <c r="LID2" s="594"/>
      <c r="LIE2" s="594"/>
      <c r="LIF2" s="594"/>
      <c r="LIG2" s="594"/>
      <c r="LIH2" s="594"/>
      <c r="LII2" s="594"/>
      <c r="LIJ2" s="594"/>
      <c r="LIK2" s="594"/>
      <c r="LIL2" s="594"/>
      <c r="LIM2" s="594"/>
      <c r="LIN2" s="594"/>
      <c r="LIO2" s="594"/>
      <c r="LIP2" s="594"/>
      <c r="LIQ2" s="594"/>
      <c r="LIR2" s="594"/>
      <c r="LIS2" s="594"/>
      <c r="LIT2" s="594"/>
      <c r="LIU2" s="594"/>
      <c r="LIV2" s="594"/>
      <c r="LIW2" s="594"/>
      <c r="LIX2" s="594"/>
      <c r="LIY2" s="594"/>
      <c r="LIZ2" s="594"/>
      <c r="LJA2" s="594"/>
      <c r="LJB2" s="594"/>
      <c r="LJC2" s="594"/>
      <c r="LJD2" s="594"/>
      <c r="LJE2" s="594"/>
      <c r="LJF2" s="594"/>
      <c r="LJG2" s="594"/>
      <c r="LJH2" s="594"/>
      <c r="LJI2" s="594"/>
      <c r="LJJ2" s="594"/>
      <c r="LJK2" s="594"/>
      <c r="LJL2" s="594"/>
      <c r="LJM2" s="594"/>
      <c r="LJN2" s="594"/>
      <c r="LJO2" s="594"/>
      <c r="LJP2" s="594"/>
      <c r="LJQ2" s="594"/>
      <c r="LJR2" s="594"/>
      <c r="LJS2" s="594"/>
      <c r="LJT2" s="594"/>
      <c r="LJU2" s="594"/>
      <c r="LJV2" s="594"/>
      <c r="LJW2" s="594"/>
      <c r="LJX2" s="594"/>
      <c r="LJY2" s="594"/>
      <c r="LJZ2" s="594"/>
      <c r="LKA2" s="594"/>
      <c r="LKB2" s="594"/>
      <c r="LKC2" s="594"/>
      <c r="LKD2" s="594"/>
      <c r="LKE2" s="594"/>
      <c r="LKF2" s="594"/>
      <c r="LKG2" s="594"/>
      <c r="LKH2" s="594"/>
      <c r="LKI2" s="594"/>
      <c r="LKJ2" s="594"/>
      <c r="LKK2" s="594"/>
      <c r="LKL2" s="594"/>
      <c r="LKM2" s="594"/>
      <c r="LKN2" s="594"/>
      <c r="LKO2" s="594"/>
      <c r="LKP2" s="594"/>
      <c r="LKQ2" s="594"/>
      <c r="LKR2" s="594"/>
      <c r="LKS2" s="594"/>
      <c r="LKT2" s="594"/>
      <c r="LKU2" s="594"/>
      <c r="LKV2" s="594"/>
      <c r="LKW2" s="594"/>
      <c r="LKX2" s="594"/>
      <c r="LKY2" s="594"/>
      <c r="LKZ2" s="594"/>
      <c r="LLA2" s="594"/>
      <c r="LLB2" s="594"/>
      <c r="LLC2" s="594"/>
      <c r="LLD2" s="594"/>
      <c r="LLE2" s="594"/>
      <c r="LLF2" s="594"/>
      <c r="LLG2" s="594"/>
      <c r="LLH2" s="594"/>
      <c r="LLI2" s="594"/>
      <c r="LLJ2" s="594"/>
      <c r="LLK2" s="594"/>
      <c r="LLL2" s="594"/>
      <c r="LLM2" s="594"/>
      <c r="LLN2" s="594"/>
      <c r="LLO2" s="594"/>
      <c r="LLP2" s="594"/>
      <c r="LLQ2" s="594"/>
      <c r="LLR2" s="594"/>
      <c r="LLS2" s="594"/>
      <c r="LLT2" s="594"/>
      <c r="LLU2" s="594"/>
      <c r="LLV2" s="594"/>
      <c r="LLW2" s="594"/>
      <c r="LLX2" s="594"/>
      <c r="LLY2" s="594"/>
      <c r="LLZ2" s="594"/>
      <c r="LMA2" s="594"/>
      <c r="LMB2" s="594"/>
      <c r="LMC2" s="594"/>
      <c r="LMD2" s="594"/>
      <c r="LME2" s="594"/>
      <c r="LMF2" s="594"/>
      <c r="LMG2" s="594"/>
      <c r="LMH2" s="594"/>
      <c r="LMI2" s="594"/>
      <c r="LMJ2" s="594"/>
      <c r="LMK2" s="594"/>
      <c r="LML2" s="594"/>
      <c r="LMM2" s="594"/>
      <c r="LMN2" s="594"/>
      <c r="LMO2" s="594"/>
      <c r="LMP2" s="594"/>
      <c r="LMQ2" s="594"/>
      <c r="LMR2" s="594"/>
      <c r="LMS2" s="594"/>
      <c r="LMT2" s="594"/>
      <c r="LMU2" s="594"/>
      <c r="LMV2" s="594"/>
      <c r="LMW2" s="594"/>
      <c r="LMX2" s="594"/>
      <c r="LMY2" s="594"/>
      <c r="LMZ2" s="594"/>
      <c r="LNA2" s="594"/>
      <c r="LNB2" s="594"/>
      <c r="LNC2" s="594"/>
      <c r="LND2" s="594"/>
      <c r="LNE2" s="594"/>
      <c r="LNF2" s="594"/>
      <c r="LNG2" s="594"/>
      <c r="LNH2" s="594"/>
      <c r="LNI2" s="594"/>
      <c r="LNJ2" s="594"/>
      <c r="LNK2" s="594"/>
      <c r="LNL2" s="594"/>
      <c r="LNM2" s="594"/>
      <c r="LNN2" s="594"/>
      <c r="LNO2" s="594"/>
      <c r="LNP2" s="594"/>
      <c r="LNQ2" s="594"/>
      <c r="LNR2" s="594"/>
      <c r="LNS2" s="594"/>
      <c r="LNT2" s="594"/>
      <c r="LNU2" s="594"/>
      <c r="LNV2" s="594"/>
      <c r="LNW2" s="594"/>
      <c r="LNX2" s="594"/>
      <c r="LNY2" s="594"/>
      <c r="LNZ2" s="594"/>
      <c r="LOA2" s="594"/>
      <c r="LOB2" s="594"/>
      <c r="LOC2" s="594"/>
      <c r="LOD2" s="594"/>
      <c r="LOE2" s="594"/>
      <c r="LOF2" s="594"/>
      <c r="LOG2" s="594"/>
      <c r="LOH2" s="594"/>
      <c r="LOI2" s="594"/>
      <c r="LOJ2" s="594"/>
      <c r="LOK2" s="594"/>
      <c r="LOL2" s="594"/>
      <c r="LOM2" s="594"/>
      <c r="LON2" s="594"/>
      <c r="LOO2" s="594"/>
      <c r="LOP2" s="594"/>
      <c r="LOQ2" s="594"/>
      <c r="LOR2" s="594"/>
      <c r="LOS2" s="594"/>
      <c r="LOT2" s="594"/>
      <c r="LOU2" s="594"/>
      <c r="LOV2" s="594"/>
      <c r="LOW2" s="594"/>
      <c r="LOX2" s="594"/>
      <c r="LOY2" s="594"/>
      <c r="LOZ2" s="594"/>
      <c r="LPA2" s="594"/>
      <c r="LPB2" s="594"/>
      <c r="LPC2" s="594"/>
      <c r="LPD2" s="594"/>
      <c r="LPE2" s="594"/>
      <c r="LPF2" s="594"/>
      <c r="LPG2" s="594"/>
      <c r="LPH2" s="594"/>
      <c r="LPI2" s="594"/>
      <c r="LPJ2" s="594"/>
      <c r="LPK2" s="594"/>
      <c r="LPL2" s="594"/>
      <c r="LPM2" s="594"/>
      <c r="LPN2" s="594"/>
      <c r="LPO2" s="594"/>
      <c r="LPP2" s="594"/>
      <c r="LPQ2" s="594"/>
      <c r="LPR2" s="594"/>
      <c r="LPS2" s="594"/>
      <c r="LPT2" s="594"/>
      <c r="LPU2" s="594"/>
      <c r="LPV2" s="594"/>
      <c r="LPW2" s="594"/>
      <c r="LPX2" s="594"/>
      <c r="LPY2" s="594"/>
      <c r="LPZ2" s="594"/>
      <c r="LQA2" s="594"/>
      <c r="LQB2" s="594"/>
      <c r="LQC2" s="594"/>
      <c r="LQD2" s="594"/>
      <c r="LQE2" s="594"/>
      <c r="LQF2" s="594"/>
      <c r="LQG2" s="594"/>
      <c r="LQH2" s="594"/>
      <c r="LQI2" s="594"/>
      <c r="LQJ2" s="594"/>
      <c r="LQK2" s="594"/>
      <c r="LQL2" s="594"/>
      <c r="LQM2" s="594"/>
      <c r="LQN2" s="594"/>
      <c r="LQO2" s="594"/>
      <c r="LQP2" s="594"/>
      <c r="LQQ2" s="594"/>
      <c r="LQR2" s="594"/>
      <c r="LQS2" s="594"/>
      <c r="LQT2" s="594"/>
      <c r="LQU2" s="594"/>
      <c r="LQV2" s="594"/>
      <c r="LQW2" s="594"/>
      <c r="LQX2" s="594"/>
      <c r="LQY2" s="594"/>
      <c r="LQZ2" s="594"/>
      <c r="LRA2" s="594"/>
      <c r="LRB2" s="594"/>
      <c r="LRC2" s="594"/>
      <c r="LRD2" s="594"/>
      <c r="LRE2" s="594"/>
      <c r="LRF2" s="594"/>
      <c r="LRG2" s="594"/>
      <c r="LRH2" s="594"/>
      <c r="LRI2" s="594"/>
      <c r="LRJ2" s="594"/>
      <c r="LRK2" s="594"/>
      <c r="LRL2" s="594"/>
      <c r="LRM2" s="594"/>
      <c r="LRN2" s="594"/>
      <c r="LRO2" s="594"/>
      <c r="LRP2" s="594"/>
      <c r="LRQ2" s="594"/>
      <c r="LRR2" s="594"/>
      <c r="LRS2" s="594"/>
      <c r="LRT2" s="594"/>
      <c r="LRU2" s="594"/>
      <c r="LRV2" s="594"/>
      <c r="LRW2" s="594"/>
      <c r="LRX2" s="594"/>
      <c r="LRY2" s="594"/>
      <c r="LRZ2" s="594"/>
      <c r="LSA2" s="594"/>
      <c r="LSB2" s="594"/>
      <c r="LSC2" s="594"/>
      <c r="LSD2" s="594"/>
      <c r="LSE2" s="594"/>
      <c r="LSF2" s="594"/>
      <c r="LSG2" s="594"/>
      <c r="LSH2" s="594"/>
      <c r="LSI2" s="594"/>
      <c r="LSJ2" s="594"/>
      <c r="LSK2" s="594"/>
      <c r="LSL2" s="594"/>
      <c r="LSM2" s="594"/>
      <c r="LSN2" s="594"/>
      <c r="LSO2" s="594"/>
      <c r="LSP2" s="594"/>
      <c r="LSQ2" s="594"/>
      <c r="LSR2" s="594"/>
      <c r="LSS2" s="594"/>
      <c r="LST2" s="594"/>
      <c r="LSU2" s="594"/>
      <c r="LSV2" s="594"/>
      <c r="LSW2" s="594"/>
      <c r="LSX2" s="594"/>
      <c r="LSY2" s="594"/>
      <c r="LSZ2" s="594"/>
      <c r="LTA2" s="594"/>
      <c r="LTB2" s="594"/>
      <c r="LTC2" s="594"/>
      <c r="LTD2" s="594"/>
      <c r="LTE2" s="594"/>
      <c r="LTF2" s="594"/>
      <c r="LTG2" s="594"/>
      <c r="LTH2" s="594"/>
      <c r="LTI2" s="594"/>
      <c r="LTJ2" s="594"/>
      <c r="LTK2" s="594"/>
      <c r="LTL2" s="594"/>
      <c r="LTM2" s="594"/>
      <c r="LTN2" s="594"/>
      <c r="LTO2" s="594"/>
      <c r="LTP2" s="594"/>
      <c r="LTQ2" s="594"/>
      <c r="LTR2" s="594"/>
      <c r="LTS2" s="594"/>
      <c r="LTT2" s="594"/>
      <c r="LTU2" s="594"/>
      <c r="LTV2" s="594"/>
      <c r="LTW2" s="594"/>
      <c r="LTX2" s="594"/>
      <c r="LTY2" s="594"/>
      <c r="LTZ2" s="594"/>
      <c r="LUA2" s="594"/>
      <c r="LUB2" s="594"/>
      <c r="LUC2" s="594"/>
      <c r="LUD2" s="594"/>
      <c r="LUE2" s="594"/>
      <c r="LUF2" s="594"/>
      <c r="LUG2" s="594"/>
      <c r="LUH2" s="594"/>
      <c r="LUI2" s="594"/>
      <c r="LUJ2" s="594"/>
      <c r="LUK2" s="594"/>
      <c r="LUL2" s="594"/>
      <c r="LUM2" s="594"/>
      <c r="LUN2" s="594"/>
      <c r="LUO2" s="594"/>
      <c r="LUP2" s="594"/>
      <c r="LUQ2" s="594"/>
      <c r="LUR2" s="594"/>
      <c r="LUS2" s="594"/>
      <c r="LUT2" s="594"/>
      <c r="LUU2" s="594"/>
      <c r="LUV2" s="594"/>
      <c r="LUW2" s="594"/>
      <c r="LUX2" s="594"/>
      <c r="LUY2" s="594"/>
      <c r="LUZ2" s="594"/>
      <c r="LVA2" s="594"/>
      <c r="LVB2" s="594"/>
      <c r="LVC2" s="594"/>
      <c r="LVD2" s="594"/>
      <c r="LVE2" s="594"/>
      <c r="LVF2" s="594"/>
      <c r="LVG2" s="594"/>
      <c r="LVH2" s="594"/>
      <c r="LVI2" s="594"/>
      <c r="LVJ2" s="594"/>
      <c r="LVK2" s="594"/>
      <c r="LVL2" s="594"/>
      <c r="LVM2" s="594"/>
      <c r="LVN2" s="594"/>
      <c r="LVO2" s="594"/>
      <c r="LVP2" s="594"/>
      <c r="LVQ2" s="594"/>
      <c r="LVR2" s="594"/>
      <c r="LVS2" s="594"/>
      <c r="LVT2" s="594"/>
      <c r="LVU2" s="594"/>
      <c r="LVV2" s="594"/>
      <c r="LVW2" s="594"/>
      <c r="LVX2" s="594"/>
      <c r="LVY2" s="594"/>
      <c r="LVZ2" s="594"/>
      <c r="LWA2" s="594"/>
      <c r="LWB2" s="594"/>
      <c r="LWC2" s="594"/>
      <c r="LWD2" s="594"/>
      <c r="LWE2" s="594"/>
      <c r="LWF2" s="594"/>
      <c r="LWG2" s="594"/>
      <c r="LWH2" s="594"/>
      <c r="LWI2" s="594"/>
      <c r="LWJ2" s="594"/>
      <c r="LWK2" s="594"/>
      <c r="LWL2" s="594"/>
      <c r="LWM2" s="594"/>
      <c r="LWN2" s="594"/>
      <c r="LWO2" s="594"/>
      <c r="LWP2" s="594"/>
      <c r="LWQ2" s="594"/>
      <c r="LWR2" s="594"/>
      <c r="LWS2" s="594"/>
      <c r="LWT2" s="594"/>
      <c r="LWU2" s="594"/>
      <c r="LWV2" s="594"/>
      <c r="LWW2" s="594"/>
      <c r="LWX2" s="594"/>
      <c r="LWY2" s="594"/>
      <c r="LWZ2" s="594"/>
      <c r="LXA2" s="594"/>
      <c r="LXB2" s="594"/>
      <c r="LXC2" s="594"/>
      <c r="LXD2" s="594"/>
      <c r="LXE2" s="594"/>
      <c r="LXF2" s="594"/>
      <c r="LXG2" s="594"/>
      <c r="LXH2" s="594"/>
      <c r="LXI2" s="594"/>
      <c r="LXJ2" s="594"/>
      <c r="LXK2" s="594"/>
      <c r="LXL2" s="594"/>
      <c r="LXM2" s="594"/>
      <c r="LXN2" s="594"/>
      <c r="LXO2" s="594"/>
      <c r="LXP2" s="594"/>
      <c r="LXQ2" s="594"/>
      <c r="LXR2" s="594"/>
      <c r="LXS2" s="594"/>
      <c r="LXT2" s="594"/>
      <c r="LXU2" s="594"/>
      <c r="LXV2" s="594"/>
      <c r="LXW2" s="594"/>
      <c r="LXX2" s="594"/>
      <c r="LXY2" s="594"/>
      <c r="LXZ2" s="594"/>
      <c r="LYA2" s="594"/>
      <c r="LYB2" s="594"/>
      <c r="LYC2" s="594"/>
      <c r="LYD2" s="594"/>
      <c r="LYE2" s="594"/>
      <c r="LYF2" s="594"/>
      <c r="LYG2" s="594"/>
      <c r="LYH2" s="594"/>
      <c r="LYI2" s="594"/>
      <c r="LYJ2" s="594"/>
      <c r="LYK2" s="594"/>
      <c r="LYL2" s="594"/>
      <c r="LYM2" s="594"/>
      <c r="LYN2" s="594"/>
      <c r="LYO2" s="594"/>
      <c r="LYP2" s="594"/>
      <c r="LYQ2" s="594"/>
      <c r="LYR2" s="594"/>
      <c r="LYS2" s="594"/>
      <c r="LYT2" s="594"/>
      <c r="LYU2" s="594"/>
      <c r="LYV2" s="594"/>
      <c r="LYW2" s="594"/>
      <c r="LYX2" s="594"/>
      <c r="LYY2" s="594"/>
      <c r="LYZ2" s="594"/>
      <c r="LZA2" s="594"/>
      <c r="LZB2" s="594"/>
      <c r="LZC2" s="594"/>
      <c r="LZD2" s="594"/>
      <c r="LZE2" s="594"/>
      <c r="LZF2" s="594"/>
      <c r="LZG2" s="594"/>
      <c r="LZH2" s="594"/>
      <c r="LZI2" s="594"/>
      <c r="LZJ2" s="594"/>
      <c r="LZK2" s="594"/>
      <c r="LZL2" s="594"/>
      <c r="LZM2" s="594"/>
      <c r="LZN2" s="594"/>
      <c r="LZO2" s="594"/>
      <c r="LZP2" s="594"/>
      <c r="LZQ2" s="594"/>
      <c r="LZR2" s="594"/>
      <c r="LZS2" s="594"/>
      <c r="LZT2" s="594"/>
      <c r="LZU2" s="594"/>
      <c r="LZV2" s="594"/>
      <c r="LZW2" s="594"/>
      <c r="LZX2" s="594"/>
      <c r="LZY2" s="594"/>
      <c r="LZZ2" s="594"/>
      <c r="MAA2" s="594"/>
      <c r="MAB2" s="594"/>
      <c r="MAC2" s="594"/>
      <c r="MAD2" s="594"/>
      <c r="MAE2" s="594"/>
      <c r="MAF2" s="594"/>
      <c r="MAG2" s="594"/>
      <c r="MAH2" s="594"/>
      <c r="MAI2" s="594"/>
      <c r="MAJ2" s="594"/>
      <c r="MAK2" s="594"/>
      <c r="MAL2" s="594"/>
      <c r="MAM2" s="594"/>
      <c r="MAN2" s="594"/>
      <c r="MAO2" s="594"/>
      <c r="MAP2" s="594"/>
      <c r="MAQ2" s="594"/>
      <c r="MAR2" s="594"/>
      <c r="MAS2" s="594"/>
      <c r="MAT2" s="594"/>
      <c r="MAU2" s="594"/>
      <c r="MAV2" s="594"/>
      <c r="MAW2" s="594"/>
      <c r="MAX2" s="594"/>
      <c r="MAY2" s="594"/>
      <c r="MAZ2" s="594"/>
      <c r="MBA2" s="594"/>
      <c r="MBB2" s="594"/>
      <c r="MBC2" s="594"/>
      <c r="MBD2" s="594"/>
      <c r="MBE2" s="594"/>
      <c r="MBF2" s="594"/>
      <c r="MBG2" s="594"/>
      <c r="MBH2" s="594"/>
      <c r="MBI2" s="594"/>
      <c r="MBJ2" s="594"/>
      <c r="MBK2" s="594"/>
      <c r="MBL2" s="594"/>
      <c r="MBM2" s="594"/>
      <c r="MBN2" s="594"/>
      <c r="MBO2" s="594"/>
      <c r="MBP2" s="594"/>
      <c r="MBQ2" s="594"/>
      <c r="MBR2" s="594"/>
      <c r="MBS2" s="594"/>
      <c r="MBT2" s="594"/>
      <c r="MBU2" s="594"/>
      <c r="MBV2" s="594"/>
      <c r="MBW2" s="594"/>
      <c r="MBX2" s="594"/>
      <c r="MBY2" s="594"/>
      <c r="MBZ2" s="594"/>
      <c r="MCA2" s="594"/>
      <c r="MCB2" s="594"/>
      <c r="MCC2" s="594"/>
      <c r="MCD2" s="594"/>
      <c r="MCE2" s="594"/>
      <c r="MCF2" s="594"/>
      <c r="MCG2" s="594"/>
      <c r="MCH2" s="594"/>
      <c r="MCI2" s="594"/>
      <c r="MCJ2" s="594"/>
      <c r="MCK2" s="594"/>
      <c r="MCL2" s="594"/>
      <c r="MCM2" s="594"/>
      <c r="MCN2" s="594"/>
      <c r="MCO2" s="594"/>
      <c r="MCP2" s="594"/>
      <c r="MCQ2" s="594"/>
      <c r="MCR2" s="594"/>
      <c r="MCS2" s="594"/>
      <c r="MCT2" s="594"/>
      <c r="MCU2" s="594"/>
      <c r="MCV2" s="594"/>
      <c r="MCW2" s="594"/>
      <c r="MCX2" s="594"/>
      <c r="MCY2" s="594"/>
      <c r="MCZ2" s="594"/>
      <c r="MDA2" s="594"/>
      <c r="MDB2" s="594"/>
      <c r="MDC2" s="594"/>
      <c r="MDD2" s="594"/>
      <c r="MDE2" s="594"/>
      <c r="MDF2" s="594"/>
      <c r="MDG2" s="594"/>
      <c r="MDH2" s="594"/>
      <c r="MDI2" s="594"/>
      <c r="MDJ2" s="594"/>
      <c r="MDK2" s="594"/>
      <c r="MDL2" s="594"/>
      <c r="MDM2" s="594"/>
      <c r="MDN2" s="594"/>
      <c r="MDO2" s="594"/>
      <c r="MDP2" s="594"/>
      <c r="MDQ2" s="594"/>
      <c r="MDR2" s="594"/>
      <c r="MDS2" s="594"/>
      <c r="MDT2" s="594"/>
      <c r="MDU2" s="594"/>
      <c r="MDV2" s="594"/>
      <c r="MDW2" s="594"/>
      <c r="MDX2" s="594"/>
      <c r="MDY2" s="594"/>
      <c r="MDZ2" s="594"/>
      <c r="MEA2" s="594"/>
      <c r="MEB2" s="594"/>
      <c r="MEC2" s="594"/>
      <c r="MED2" s="594"/>
      <c r="MEE2" s="594"/>
      <c r="MEF2" s="594"/>
      <c r="MEG2" s="594"/>
      <c r="MEH2" s="594"/>
      <c r="MEI2" s="594"/>
      <c r="MEJ2" s="594"/>
      <c r="MEK2" s="594"/>
      <c r="MEL2" s="594"/>
      <c r="MEM2" s="594"/>
      <c r="MEN2" s="594"/>
      <c r="MEO2" s="594"/>
      <c r="MEP2" s="594"/>
      <c r="MEQ2" s="594"/>
      <c r="MER2" s="594"/>
      <c r="MES2" s="594"/>
      <c r="MET2" s="594"/>
      <c r="MEU2" s="594"/>
      <c r="MEV2" s="594"/>
      <c r="MEW2" s="594"/>
      <c r="MEX2" s="594"/>
      <c r="MEY2" s="594"/>
      <c r="MEZ2" s="594"/>
      <c r="MFA2" s="594"/>
      <c r="MFB2" s="594"/>
      <c r="MFC2" s="594"/>
      <c r="MFD2" s="594"/>
      <c r="MFE2" s="594"/>
      <c r="MFF2" s="594"/>
      <c r="MFG2" s="594"/>
      <c r="MFH2" s="594"/>
      <c r="MFI2" s="594"/>
      <c r="MFJ2" s="594"/>
      <c r="MFK2" s="594"/>
      <c r="MFL2" s="594"/>
      <c r="MFM2" s="594"/>
      <c r="MFN2" s="594"/>
      <c r="MFO2" s="594"/>
      <c r="MFP2" s="594"/>
      <c r="MFQ2" s="594"/>
      <c r="MFR2" s="594"/>
      <c r="MFS2" s="594"/>
      <c r="MFT2" s="594"/>
      <c r="MFU2" s="594"/>
      <c r="MFV2" s="594"/>
      <c r="MFW2" s="594"/>
      <c r="MFX2" s="594"/>
      <c r="MFY2" s="594"/>
      <c r="MFZ2" s="594"/>
      <c r="MGA2" s="594"/>
      <c r="MGB2" s="594"/>
      <c r="MGC2" s="594"/>
      <c r="MGD2" s="594"/>
      <c r="MGE2" s="594"/>
      <c r="MGF2" s="594"/>
      <c r="MGG2" s="594"/>
      <c r="MGH2" s="594"/>
      <c r="MGI2" s="594"/>
      <c r="MGJ2" s="594"/>
      <c r="MGK2" s="594"/>
      <c r="MGL2" s="594"/>
      <c r="MGM2" s="594"/>
      <c r="MGN2" s="594"/>
      <c r="MGO2" s="594"/>
      <c r="MGP2" s="594"/>
      <c r="MGQ2" s="594"/>
      <c r="MGR2" s="594"/>
      <c r="MGS2" s="594"/>
      <c r="MGT2" s="594"/>
      <c r="MGU2" s="594"/>
      <c r="MGV2" s="594"/>
      <c r="MGW2" s="594"/>
      <c r="MGX2" s="594"/>
      <c r="MGY2" s="594"/>
      <c r="MGZ2" s="594"/>
      <c r="MHA2" s="594"/>
      <c r="MHB2" s="594"/>
      <c r="MHC2" s="594"/>
      <c r="MHD2" s="594"/>
      <c r="MHE2" s="594"/>
      <c r="MHF2" s="594"/>
      <c r="MHG2" s="594"/>
      <c r="MHH2" s="594"/>
      <c r="MHI2" s="594"/>
      <c r="MHJ2" s="594"/>
      <c r="MHK2" s="594"/>
      <c r="MHL2" s="594"/>
      <c r="MHM2" s="594"/>
      <c r="MHN2" s="594"/>
      <c r="MHO2" s="594"/>
      <c r="MHP2" s="594"/>
      <c r="MHQ2" s="594"/>
      <c r="MHR2" s="594"/>
      <c r="MHS2" s="594"/>
      <c r="MHT2" s="594"/>
      <c r="MHU2" s="594"/>
      <c r="MHV2" s="594"/>
      <c r="MHW2" s="594"/>
      <c r="MHX2" s="594"/>
      <c r="MHY2" s="594"/>
      <c r="MHZ2" s="594"/>
      <c r="MIA2" s="594"/>
      <c r="MIB2" s="594"/>
      <c r="MIC2" s="594"/>
      <c r="MID2" s="594"/>
      <c r="MIE2" s="594"/>
      <c r="MIF2" s="594"/>
      <c r="MIG2" s="594"/>
      <c r="MIH2" s="594"/>
      <c r="MII2" s="594"/>
      <c r="MIJ2" s="594"/>
      <c r="MIK2" s="594"/>
      <c r="MIL2" s="594"/>
      <c r="MIM2" s="594"/>
      <c r="MIN2" s="594"/>
      <c r="MIO2" s="594"/>
      <c r="MIP2" s="594"/>
      <c r="MIQ2" s="594"/>
      <c r="MIR2" s="594"/>
      <c r="MIS2" s="594"/>
      <c r="MIT2" s="594"/>
      <c r="MIU2" s="594"/>
      <c r="MIV2" s="594"/>
      <c r="MIW2" s="594"/>
      <c r="MIX2" s="594"/>
      <c r="MIY2" s="594"/>
      <c r="MIZ2" s="594"/>
      <c r="MJA2" s="594"/>
      <c r="MJB2" s="594"/>
      <c r="MJC2" s="594"/>
      <c r="MJD2" s="594"/>
      <c r="MJE2" s="594"/>
      <c r="MJF2" s="594"/>
      <c r="MJG2" s="594"/>
      <c r="MJH2" s="594"/>
      <c r="MJI2" s="594"/>
      <c r="MJJ2" s="594"/>
      <c r="MJK2" s="594"/>
      <c r="MJL2" s="594"/>
      <c r="MJM2" s="594"/>
      <c r="MJN2" s="594"/>
      <c r="MJO2" s="594"/>
      <c r="MJP2" s="594"/>
      <c r="MJQ2" s="594"/>
      <c r="MJR2" s="594"/>
      <c r="MJS2" s="594"/>
      <c r="MJT2" s="594"/>
      <c r="MJU2" s="594"/>
      <c r="MJV2" s="594"/>
      <c r="MJW2" s="594"/>
      <c r="MJX2" s="594"/>
      <c r="MJY2" s="594"/>
      <c r="MJZ2" s="594"/>
      <c r="MKA2" s="594"/>
      <c r="MKB2" s="594"/>
      <c r="MKC2" s="594"/>
      <c r="MKD2" s="594"/>
      <c r="MKE2" s="594"/>
      <c r="MKF2" s="594"/>
      <c r="MKG2" s="594"/>
      <c r="MKH2" s="594"/>
      <c r="MKI2" s="594"/>
      <c r="MKJ2" s="594"/>
      <c r="MKK2" s="594"/>
      <c r="MKL2" s="594"/>
      <c r="MKM2" s="594"/>
      <c r="MKN2" s="594"/>
      <c r="MKO2" s="594"/>
      <c r="MKP2" s="594"/>
      <c r="MKQ2" s="594"/>
      <c r="MKR2" s="594"/>
      <c r="MKS2" s="594"/>
      <c r="MKT2" s="594"/>
      <c r="MKU2" s="594"/>
      <c r="MKV2" s="594"/>
      <c r="MKW2" s="594"/>
      <c r="MKX2" s="594"/>
      <c r="MKY2" s="594"/>
      <c r="MKZ2" s="594"/>
      <c r="MLA2" s="594"/>
      <c r="MLB2" s="594"/>
      <c r="MLC2" s="594"/>
      <c r="MLD2" s="594"/>
      <c r="MLE2" s="594"/>
      <c r="MLF2" s="594"/>
      <c r="MLG2" s="594"/>
      <c r="MLH2" s="594"/>
      <c r="MLI2" s="594"/>
      <c r="MLJ2" s="594"/>
      <c r="MLK2" s="594"/>
      <c r="MLL2" s="594"/>
      <c r="MLM2" s="594"/>
      <c r="MLN2" s="594"/>
      <c r="MLO2" s="594"/>
      <c r="MLP2" s="594"/>
      <c r="MLQ2" s="594"/>
      <c r="MLR2" s="594"/>
      <c r="MLS2" s="594"/>
      <c r="MLT2" s="594"/>
      <c r="MLU2" s="594"/>
      <c r="MLV2" s="594"/>
      <c r="MLW2" s="594"/>
      <c r="MLX2" s="594"/>
      <c r="MLY2" s="594"/>
      <c r="MLZ2" s="594"/>
      <c r="MMA2" s="594"/>
      <c r="MMB2" s="594"/>
      <c r="MMC2" s="594"/>
      <c r="MMD2" s="594"/>
      <c r="MME2" s="594"/>
      <c r="MMF2" s="594"/>
      <c r="MMG2" s="594"/>
      <c r="MMH2" s="594"/>
      <c r="MMI2" s="594"/>
      <c r="MMJ2" s="594"/>
      <c r="MMK2" s="594"/>
      <c r="MML2" s="594"/>
      <c r="MMM2" s="594"/>
      <c r="MMN2" s="594"/>
      <c r="MMO2" s="594"/>
      <c r="MMP2" s="594"/>
      <c r="MMQ2" s="594"/>
      <c r="MMR2" s="594"/>
      <c r="MMS2" s="594"/>
      <c r="MMT2" s="594"/>
      <c r="MMU2" s="594"/>
      <c r="MMV2" s="594"/>
      <c r="MMW2" s="594"/>
      <c r="MMX2" s="594"/>
      <c r="MMY2" s="594"/>
      <c r="MMZ2" s="594"/>
      <c r="MNA2" s="594"/>
      <c r="MNB2" s="594"/>
      <c r="MNC2" s="594"/>
      <c r="MND2" s="594"/>
      <c r="MNE2" s="594"/>
      <c r="MNF2" s="594"/>
      <c r="MNG2" s="594"/>
      <c r="MNH2" s="594"/>
      <c r="MNI2" s="594"/>
      <c r="MNJ2" s="594"/>
      <c r="MNK2" s="594"/>
      <c r="MNL2" s="594"/>
      <c r="MNM2" s="594"/>
      <c r="MNN2" s="594"/>
      <c r="MNO2" s="594"/>
      <c r="MNP2" s="594"/>
      <c r="MNQ2" s="594"/>
      <c r="MNR2" s="594"/>
      <c r="MNS2" s="594"/>
      <c r="MNT2" s="594"/>
      <c r="MNU2" s="594"/>
      <c r="MNV2" s="594"/>
      <c r="MNW2" s="594"/>
      <c r="MNX2" s="594"/>
      <c r="MNY2" s="594"/>
      <c r="MNZ2" s="594"/>
      <c r="MOA2" s="594"/>
      <c r="MOB2" s="594"/>
      <c r="MOC2" s="594"/>
      <c r="MOD2" s="594"/>
      <c r="MOE2" s="594"/>
      <c r="MOF2" s="594"/>
      <c r="MOG2" s="594"/>
      <c r="MOH2" s="594"/>
      <c r="MOI2" s="594"/>
      <c r="MOJ2" s="594"/>
      <c r="MOK2" s="594"/>
      <c r="MOL2" s="594"/>
      <c r="MOM2" s="594"/>
      <c r="MON2" s="594"/>
      <c r="MOO2" s="594"/>
      <c r="MOP2" s="594"/>
      <c r="MOQ2" s="594"/>
      <c r="MOR2" s="594"/>
      <c r="MOS2" s="594"/>
      <c r="MOT2" s="594"/>
      <c r="MOU2" s="594"/>
      <c r="MOV2" s="594"/>
      <c r="MOW2" s="594"/>
      <c r="MOX2" s="594"/>
      <c r="MOY2" s="594"/>
      <c r="MOZ2" s="594"/>
      <c r="MPA2" s="594"/>
      <c r="MPB2" s="594"/>
      <c r="MPC2" s="594"/>
      <c r="MPD2" s="594"/>
      <c r="MPE2" s="594"/>
      <c r="MPF2" s="594"/>
      <c r="MPG2" s="594"/>
      <c r="MPH2" s="594"/>
      <c r="MPI2" s="594"/>
      <c r="MPJ2" s="594"/>
      <c r="MPK2" s="594"/>
      <c r="MPL2" s="594"/>
      <c r="MPM2" s="594"/>
      <c r="MPN2" s="594"/>
      <c r="MPO2" s="594"/>
      <c r="MPP2" s="594"/>
      <c r="MPQ2" s="594"/>
      <c r="MPR2" s="594"/>
      <c r="MPS2" s="594"/>
      <c r="MPT2" s="594"/>
      <c r="MPU2" s="594"/>
      <c r="MPV2" s="594"/>
      <c r="MPW2" s="594"/>
      <c r="MPX2" s="594"/>
      <c r="MPY2" s="594"/>
      <c r="MPZ2" s="594"/>
      <c r="MQA2" s="594"/>
      <c r="MQB2" s="594"/>
      <c r="MQC2" s="594"/>
      <c r="MQD2" s="594"/>
      <c r="MQE2" s="594"/>
      <c r="MQF2" s="594"/>
      <c r="MQG2" s="594"/>
      <c r="MQH2" s="594"/>
      <c r="MQI2" s="594"/>
      <c r="MQJ2" s="594"/>
      <c r="MQK2" s="594"/>
      <c r="MQL2" s="594"/>
      <c r="MQM2" s="594"/>
      <c r="MQN2" s="594"/>
      <c r="MQO2" s="594"/>
      <c r="MQP2" s="594"/>
      <c r="MQQ2" s="594"/>
      <c r="MQR2" s="594"/>
      <c r="MQS2" s="594"/>
      <c r="MQT2" s="594"/>
      <c r="MQU2" s="594"/>
      <c r="MQV2" s="594"/>
      <c r="MQW2" s="594"/>
      <c r="MQX2" s="594"/>
      <c r="MQY2" s="594"/>
      <c r="MQZ2" s="594"/>
      <c r="MRA2" s="594"/>
      <c r="MRB2" s="594"/>
      <c r="MRC2" s="594"/>
      <c r="MRD2" s="594"/>
      <c r="MRE2" s="594"/>
      <c r="MRF2" s="594"/>
      <c r="MRG2" s="594"/>
      <c r="MRH2" s="594"/>
      <c r="MRI2" s="594"/>
      <c r="MRJ2" s="594"/>
      <c r="MRK2" s="594"/>
      <c r="MRL2" s="594"/>
      <c r="MRM2" s="594"/>
      <c r="MRN2" s="594"/>
      <c r="MRO2" s="594"/>
      <c r="MRP2" s="594"/>
      <c r="MRQ2" s="594"/>
      <c r="MRR2" s="594"/>
      <c r="MRS2" s="594"/>
      <c r="MRT2" s="594"/>
      <c r="MRU2" s="594"/>
      <c r="MRV2" s="594"/>
      <c r="MRW2" s="594"/>
      <c r="MRX2" s="594"/>
      <c r="MRY2" s="594"/>
      <c r="MRZ2" s="594"/>
      <c r="MSA2" s="594"/>
      <c r="MSB2" s="594"/>
      <c r="MSC2" s="594"/>
      <c r="MSD2" s="594"/>
      <c r="MSE2" s="594"/>
      <c r="MSF2" s="594"/>
      <c r="MSG2" s="594"/>
      <c r="MSH2" s="594"/>
      <c r="MSI2" s="594"/>
      <c r="MSJ2" s="594"/>
      <c r="MSK2" s="594"/>
      <c r="MSL2" s="594"/>
      <c r="MSM2" s="594"/>
      <c r="MSN2" s="594"/>
      <c r="MSO2" s="594"/>
      <c r="MSP2" s="594"/>
      <c r="MSQ2" s="594"/>
      <c r="MSR2" s="594"/>
      <c r="MSS2" s="594"/>
      <c r="MST2" s="594"/>
      <c r="MSU2" s="594"/>
      <c r="MSV2" s="594"/>
      <c r="MSW2" s="594"/>
      <c r="MSX2" s="594"/>
      <c r="MSY2" s="594"/>
      <c r="MSZ2" s="594"/>
      <c r="MTA2" s="594"/>
      <c r="MTB2" s="594"/>
      <c r="MTC2" s="594"/>
      <c r="MTD2" s="594"/>
      <c r="MTE2" s="594"/>
      <c r="MTF2" s="594"/>
      <c r="MTG2" s="594"/>
      <c r="MTH2" s="594"/>
      <c r="MTI2" s="594"/>
      <c r="MTJ2" s="594"/>
      <c r="MTK2" s="594"/>
      <c r="MTL2" s="594"/>
      <c r="MTM2" s="594"/>
      <c r="MTN2" s="594"/>
      <c r="MTO2" s="594"/>
      <c r="MTP2" s="594"/>
      <c r="MTQ2" s="594"/>
      <c r="MTR2" s="594"/>
      <c r="MTS2" s="594"/>
      <c r="MTT2" s="594"/>
      <c r="MTU2" s="594"/>
      <c r="MTV2" s="594"/>
      <c r="MTW2" s="594"/>
      <c r="MTX2" s="594"/>
      <c r="MTY2" s="594"/>
      <c r="MTZ2" s="594"/>
      <c r="MUA2" s="594"/>
      <c r="MUB2" s="594"/>
      <c r="MUC2" s="594"/>
      <c r="MUD2" s="594"/>
      <c r="MUE2" s="594"/>
      <c r="MUF2" s="594"/>
      <c r="MUG2" s="594"/>
      <c r="MUH2" s="594"/>
      <c r="MUI2" s="594"/>
      <c r="MUJ2" s="594"/>
      <c r="MUK2" s="594"/>
      <c r="MUL2" s="594"/>
      <c r="MUM2" s="594"/>
      <c r="MUN2" s="594"/>
      <c r="MUO2" s="594"/>
      <c r="MUP2" s="594"/>
      <c r="MUQ2" s="594"/>
      <c r="MUR2" s="594"/>
      <c r="MUS2" s="594"/>
      <c r="MUT2" s="594"/>
      <c r="MUU2" s="594"/>
      <c r="MUV2" s="594"/>
      <c r="MUW2" s="594"/>
      <c r="MUX2" s="594"/>
      <c r="MUY2" s="594"/>
      <c r="MUZ2" s="594"/>
      <c r="MVA2" s="594"/>
      <c r="MVB2" s="594"/>
      <c r="MVC2" s="594"/>
      <c r="MVD2" s="594"/>
      <c r="MVE2" s="594"/>
      <c r="MVF2" s="594"/>
      <c r="MVG2" s="594"/>
      <c r="MVH2" s="594"/>
      <c r="MVI2" s="594"/>
      <c r="MVJ2" s="594"/>
      <c r="MVK2" s="594"/>
      <c r="MVL2" s="594"/>
      <c r="MVM2" s="594"/>
      <c r="MVN2" s="594"/>
      <c r="MVO2" s="594"/>
      <c r="MVP2" s="594"/>
      <c r="MVQ2" s="594"/>
      <c r="MVR2" s="594"/>
      <c r="MVS2" s="594"/>
      <c r="MVT2" s="594"/>
      <c r="MVU2" s="594"/>
      <c r="MVV2" s="594"/>
      <c r="MVW2" s="594"/>
      <c r="MVX2" s="594"/>
      <c r="MVY2" s="594"/>
      <c r="MVZ2" s="594"/>
      <c r="MWA2" s="594"/>
      <c r="MWB2" s="594"/>
      <c r="MWC2" s="594"/>
      <c r="MWD2" s="594"/>
      <c r="MWE2" s="594"/>
      <c r="MWF2" s="594"/>
      <c r="MWG2" s="594"/>
      <c r="MWH2" s="594"/>
      <c r="MWI2" s="594"/>
      <c r="MWJ2" s="594"/>
      <c r="MWK2" s="594"/>
      <c r="MWL2" s="594"/>
      <c r="MWM2" s="594"/>
      <c r="MWN2" s="594"/>
      <c r="MWO2" s="594"/>
      <c r="MWP2" s="594"/>
      <c r="MWQ2" s="594"/>
      <c r="MWR2" s="594"/>
      <c r="MWS2" s="594"/>
      <c r="MWT2" s="594"/>
      <c r="MWU2" s="594"/>
      <c r="MWV2" s="594"/>
      <c r="MWW2" s="594"/>
      <c r="MWX2" s="594"/>
      <c r="MWY2" s="594"/>
      <c r="MWZ2" s="594"/>
      <c r="MXA2" s="594"/>
      <c r="MXB2" s="594"/>
      <c r="MXC2" s="594"/>
      <c r="MXD2" s="594"/>
      <c r="MXE2" s="594"/>
      <c r="MXF2" s="594"/>
      <c r="MXG2" s="594"/>
      <c r="MXH2" s="594"/>
      <c r="MXI2" s="594"/>
      <c r="MXJ2" s="594"/>
      <c r="MXK2" s="594"/>
      <c r="MXL2" s="594"/>
      <c r="MXM2" s="594"/>
      <c r="MXN2" s="594"/>
      <c r="MXO2" s="594"/>
      <c r="MXP2" s="594"/>
      <c r="MXQ2" s="594"/>
      <c r="MXR2" s="594"/>
      <c r="MXS2" s="594"/>
      <c r="MXT2" s="594"/>
      <c r="MXU2" s="594"/>
      <c r="MXV2" s="594"/>
      <c r="MXW2" s="594"/>
      <c r="MXX2" s="594"/>
      <c r="MXY2" s="594"/>
      <c r="MXZ2" s="594"/>
      <c r="MYA2" s="594"/>
      <c r="MYB2" s="594"/>
      <c r="MYC2" s="594"/>
      <c r="MYD2" s="594"/>
      <c r="MYE2" s="594"/>
      <c r="MYF2" s="594"/>
      <c r="MYG2" s="594"/>
      <c r="MYH2" s="594"/>
      <c r="MYI2" s="594"/>
      <c r="MYJ2" s="594"/>
      <c r="MYK2" s="594"/>
      <c r="MYL2" s="594"/>
      <c r="MYM2" s="594"/>
      <c r="MYN2" s="594"/>
      <c r="MYO2" s="594"/>
      <c r="MYP2" s="594"/>
      <c r="MYQ2" s="594"/>
      <c r="MYR2" s="594"/>
      <c r="MYS2" s="594"/>
      <c r="MYT2" s="594"/>
      <c r="MYU2" s="594"/>
      <c r="MYV2" s="594"/>
      <c r="MYW2" s="594"/>
      <c r="MYX2" s="594"/>
      <c r="MYY2" s="594"/>
      <c r="MYZ2" s="594"/>
      <c r="MZA2" s="594"/>
      <c r="MZB2" s="594"/>
      <c r="MZC2" s="594"/>
      <c r="MZD2" s="594"/>
      <c r="MZE2" s="594"/>
      <c r="MZF2" s="594"/>
      <c r="MZG2" s="594"/>
      <c r="MZH2" s="594"/>
      <c r="MZI2" s="594"/>
      <c r="MZJ2" s="594"/>
      <c r="MZK2" s="594"/>
      <c r="MZL2" s="594"/>
      <c r="MZM2" s="594"/>
      <c r="MZN2" s="594"/>
      <c r="MZO2" s="594"/>
      <c r="MZP2" s="594"/>
      <c r="MZQ2" s="594"/>
      <c r="MZR2" s="594"/>
      <c r="MZS2" s="594"/>
      <c r="MZT2" s="594"/>
      <c r="MZU2" s="594"/>
      <c r="MZV2" s="594"/>
      <c r="MZW2" s="594"/>
      <c r="MZX2" s="594"/>
      <c r="MZY2" s="594"/>
      <c r="MZZ2" s="594"/>
      <c r="NAA2" s="594"/>
      <c r="NAB2" s="594"/>
      <c r="NAC2" s="594"/>
      <c r="NAD2" s="594"/>
      <c r="NAE2" s="594"/>
      <c r="NAF2" s="594"/>
      <c r="NAG2" s="594"/>
      <c r="NAH2" s="594"/>
      <c r="NAI2" s="594"/>
      <c r="NAJ2" s="594"/>
      <c r="NAK2" s="594"/>
      <c r="NAL2" s="594"/>
      <c r="NAM2" s="594"/>
      <c r="NAN2" s="594"/>
      <c r="NAO2" s="594"/>
      <c r="NAP2" s="594"/>
      <c r="NAQ2" s="594"/>
      <c r="NAR2" s="594"/>
      <c r="NAS2" s="594"/>
      <c r="NAT2" s="594"/>
      <c r="NAU2" s="594"/>
      <c r="NAV2" s="594"/>
      <c r="NAW2" s="594"/>
      <c r="NAX2" s="594"/>
      <c r="NAY2" s="594"/>
      <c r="NAZ2" s="594"/>
      <c r="NBA2" s="594"/>
      <c r="NBB2" s="594"/>
      <c r="NBC2" s="594"/>
      <c r="NBD2" s="594"/>
      <c r="NBE2" s="594"/>
      <c r="NBF2" s="594"/>
      <c r="NBG2" s="594"/>
      <c r="NBH2" s="594"/>
      <c r="NBI2" s="594"/>
      <c r="NBJ2" s="594"/>
      <c r="NBK2" s="594"/>
      <c r="NBL2" s="594"/>
      <c r="NBM2" s="594"/>
      <c r="NBN2" s="594"/>
      <c r="NBO2" s="594"/>
      <c r="NBP2" s="594"/>
      <c r="NBQ2" s="594"/>
      <c r="NBR2" s="594"/>
      <c r="NBS2" s="594"/>
      <c r="NBT2" s="594"/>
      <c r="NBU2" s="594"/>
      <c r="NBV2" s="594"/>
      <c r="NBW2" s="594"/>
      <c r="NBX2" s="594"/>
      <c r="NBY2" s="594"/>
      <c r="NBZ2" s="594"/>
      <c r="NCA2" s="594"/>
      <c r="NCB2" s="594"/>
      <c r="NCC2" s="594"/>
      <c r="NCD2" s="594"/>
      <c r="NCE2" s="594"/>
      <c r="NCF2" s="594"/>
      <c r="NCG2" s="594"/>
      <c r="NCH2" s="594"/>
      <c r="NCI2" s="594"/>
      <c r="NCJ2" s="594"/>
      <c r="NCK2" s="594"/>
      <c r="NCL2" s="594"/>
      <c r="NCM2" s="594"/>
      <c r="NCN2" s="594"/>
      <c r="NCO2" s="594"/>
      <c r="NCP2" s="594"/>
      <c r="NCQ2" s="594"/>
      <c r="NCR2" s="594"/>
      <c r="NCS2" s="594"/>
      <c r="NCT2" s="594"/>
      <c r="NCU2" s="594"/>
      <c r="NCV2" s="594"/>
      <c r="NCW2" s="594"/>
      <c r="NCX2" s="594"/>
      <c r="NCY2" s="594"/>
      <c r="NCZ2" s="594"/>
      <c r="NDA2" s="594"/>
      <c r="NDB2" s="594"/>
      <c r="NDC2" s="594"/>
      <c r="NDD2" s="594"/>
      <c r="NDE2" s="594"/>
      <c r="NDF2" s="594"/>
      <c r="NDG2" s="594"/>
      <c r="NDH2" s="594"/>
      <c r="NDI2" s="594"/>
      <c r="NDJ2" s="594"/>
      <c r="NDK2" s="594"/>
      <c r="NDL2" s="594"/>
      <c r="NDM2" s="594"/>
      <c r="NDN2" s="594"/>
      <c r="NDO2" s="594"/>
      <c r="NDP2" s="594"/>
      <c r="NDQ2" s="594"/>
      <c r="NDR2" s="594"/>
      <c r="NDS2" s="594"/>
      <c r="NDT2" s="594"/>
      <c r="NDU2" s="594"/>
      <c r="NDV2" s="594"/>
      <c r="NDW2" s="594"/>
      <c r="NDX2" s="594"/>
      <c r="NDY2" s="594"/>
      <c r="NDZ2" s="594"/>
      <c r="NEA2" s="594"/>
      <c r="NEB2" s="594"/>
      <c r="NEC2" s="594"/>
      <c r="NED2" s="594"/>
      <c r="NEE2" s="594"/>
      <c r="NEF2" s="594"/>
      <c r="NEG2" s="594"/>
      <c r="NEH2" s="594"/>
      <c r="NEI2" s="594"/>
      <c r="NEJ2" s="594"/>
      <c r="NEK2" s="594"/>
      <c r="NEL2" s="594"/>
      <c r="NEM2" s="594"/>
      <c r="NEN2" s="594"/>
      <c r="NEO2" s="594"/>
      <c r="NEP2" s="594"/>
      <c r="NEQ2" s="594"/>
      <c r="NER2" s="594"/>
      <c r="NES2" s="594"/>
      <c r="NET2" s="594"/>
      <c r="NEU2" s="594"/>
      <c r="NEV2" s="594"/>
      <c r="NEW2" s="594"/>
      <c r="NEX2" s="594"/>
      <c r="NEY2" s="594"/>
      <c r="NEZ2" s="594"/>
      <c r="NFA2" s="594"/>
      <c r="NFB2" s="594"/>
      <c r="NFC2" s="594"/>
      <c r="NFD2" s="594"/>
      <c r="NFE2" s="594"/>
      <c r="NFF2" s="594"/>
      <c r="NFG2" s="594"/>
      <c r="NFH2" s="594"/>
      <c r="NFI2" s="594"/>
      <c r="NFJ2" s="594"/>
      <c r="NFK2" s="594"/>
      <c r="NFL2" s="594"/>
      <c r="NFM2" s="594"/>
      <c r="NFN2" s="594"/>
      <c r="NFO2" s="594"/>
      <c r="NFP2" s="594"/>
      <c r="NFQ2" s="594"/>
      <c r="NFR2" s="594"/>
      <c r="NFS2" s="594"/>
      <c r="NFT2" s="594"/>
      <c r="NFU2" s="594"/>
      <c r="NFV2" s="594"/>
      <c r="NFW2" s="594"/>
      <c r="NFX2" s="594"/>
      <c r="NFY2" s="594"/>
      <c r="NFZ2" s="594"/>
      <c r="NGA2" s="594"/>
      <c r="NGB2" s="594"/>
      <c r="NGC2" s="594"/>
      <c r="NGD2" s="594"/>
      <c r="NGE2" s="594"/>
      <c r="NGF2" s="594"/>
      <c r="NGG2" s="594"/>
      <c r="NGH2" s="594"/>
      <c r="NGI2" s="594"/>
      <c r="NGJ2" s="594"/>
      <c r="NGK2" s="594"/>
      <c r="NGL2" s="594"/>
      <c r="NGM2" s="594"/>
      <c r="NGN2" s="594"/>
      <c r="NGO2" s="594"/>
      <c r="NGP2" s="594"/>
      <c r="NGQ2" s="594"/>
      <c r="NGR2" s="594"/>
      <c r="NGS2" s="594"/>
      <c r="NGT2" s="594"/>
      <c r="NGU2" s="594"/>
      <c r="NGV2" s="594"/>
      <c r="NGW2" s="594"/>
      <c r="NGX2" s="594"/>
      <c r="NGY2" s="594"/>
      <c r="NGZ2" s="594"/>
      <c r="NHA2" s="594"/>
      <c r="NHB2" s="594"/>
      <c r="NHC2" s="594"/>
      <c r="NHD2" s="594"/>
      <c r="NHE2" s="594"/>
      <c r="NHF2" s="594"/>
      <c r="NHG2" s="594"/>
      <c r="NHH2" s="594"/>
      <c r="NHI2" s="594"/>
      <c r="NHJ2" s="594"/>
      <c r="NHK2" s="594"/>
      <c r="NHL2" s="594"/>
      <c r="NHM2" s="594"/>
      <c r="NHN2" s="594"/>
      <c r="NHO2" s="594"/>
      <c r="NHP2" s="594"/>
      <c r="NHQ2" s="594"/>
      <c r="NHR2" s="594"/>
      <c r="NHS2" s="594"/>
      <c r="NHT2" s="594"/>
      <c r="NHU2" s="594"/>
      <c r="NHV2" s="594"/>
      <c r="NHW2" s="594"/>
      <c r="NHX2" s="594"/>
      <c r="NHY2" s="594"/>
      <c r="NHZ2" s="594"/>
      <c r="NIA2" s="594"/>
      <c r="NIB2" s="594"/>
      <c r="NIC2" s="594"/>
      <c r="NID2" s="594"/>
      <c r="NIE2" s="594"/>
      <c r="NIF2" s="594"/>
      <c r="NIG2" s="594"/>
      <c r="NIH2" s="594"/>
      <c r="NII2" s="594"/>
      <c r="NIJ2" s="594"/>
      <c r="NIK2" s="594"/>
      <c r="NIL2" s="594"/>
      <c r="NIM2" s="594"/>
      <c r="NIN2" s="594"/>
      <c r="NIO2" s="594"/>
      <c r="NIP2" s="594"/>
      <c r="NIQ2" s="594"/>
      <c r="NIR2" s="594"/>
      <c r="NIS2" s="594"/>
      <c r="NIT2" s="594"/>
      <c r="NIU2" s="594"/>
      <c r="NIV2" s="594"/>
      <c r="NIW2" s="594"/>
      <c r="NIX2" s="594"/>
      <c r="NIY2" s="594"/>
      <c r="NIZ2" s="594"/>
      <c r="NJA2" s="594"/>
      <c r="NJB2" s="594"/>
      <c r="NJC2" s="594"/>
      <c r="NJD2" s="594"/>
      <c r="NJE2" s="594"/>
      <c r="NJF2" s="594"/>
      <c r="NJG2" s="594"/>
      <c r="NJH2" s="594"/>
      <c r="NJI2" s="594"/>
      <c r="NJJ2" s="594"/>
      <c r="NJK2" s="594"/>
      <c r="NJL2" s="594"/>
      <c r="NJM2" s="594"/>
      <c r="NJN2" s="594"/>
      <c r="NJO2" s="594"/>
      <c r="NJP2" s="594"/>
      <c r="NJQ2" s="594"/>
      <c r="NJR2" s="594"/>
      <c r="NJS2" s="594"/>
      <c r="NJT2" s="594"/>
      <c r="NJU2" s="594"/>
      <c r="NJV2" s="594"/>
      <c r="NJW2" s="594"/>
      <c r="NJX2" s="594"/>
      <c r="NJY2" s="594"/>
      <c r="NJZ2" s="594"/>
      <c r="NKA2" s="594"/>
      <c r="NKB2" s="594"/>
      <c r="NKC2" s="594"/>
      <c r="NKD2" s="594"/>
      <c r="NKE2" s="594"/>
      <c r="NKF2" s="594"/>
      <c r="NKG2" s="594"/>
      <c r="NKH2" s="594"/>
      <c r="NKI2" s="594"/>
      <c r="NKJ2" s="594"/>
      <c r="NKK2" s="594"/>
      <c r="NKL2" s="594"/>
      <c r="NKM2" s="594"/>
      <c r="NKN2" s="594"/>
      <c r="NKO2" s="594"/>
      <c r="NKP2" s="594"/>
      <c r="NKQ2" s="594"/>
      <c r="NKR2" s="594"/>
      <c r="NKS2" s="594"/>
      <c r="NKT2" s="594"/>
      <c r="NKU2" s="594"/>
      <c r="NKV2" s="594"/>
      <c r="NKW2" s="594"/>
      <c r="NKX2" s="594"/>
      <c r="NKY2" s="594"/>
      <c r="NKZ2" s="594"/>
      <c r="NLA2" s="594"/>
      <c r="NLB2" s="594"/>
      <c r="NLC2" s="594"/>
      <c r="NLD2" s="594"/>
      <c r="NLE2" s="594"/>
      <c r="NLF2" s="594"/>
      <c r="NLG2" s="594"/>
      <c r="NLH2" s="594"/>
      <c r="NLI2" s="594"/>
      <c r="NLJ2" s="594"/>
      <c r="NLK2" s="594"/>
      <c r="NLL2" s="594"/>
      <c r="NLM2" s="594"/>
      <c r="NLN2" s="594"/>
      <c r="NLO2" s="594"/>
      <c r="NLP2" s="594"/>
      <c r="NLQ2" s="594"/>
      <c r="NLR2" s="594"/>
      <c r="NLS2" s="594"/>
      <c r="NLT2" s="594"/>
      <c r="NLU2" s="594"/>
      <c r="NLV2" s="594"/>
      <c r="NLW2" s="594"/>
      <c r="NLX2" s="594"/>
      <c r="NLY2" s="594"/>
      <c r="NLZ2" s="594"/>
      <c r="NMA2" s="594"/>
      <c r="NMB2" s="594"/>
      <c r="NMC2" s="594"/>
      <c r="NMD2" s="594"/>
      <c r="NME2" s="594"/>
      <c r="NMF2" s="594"/>
      <c r="NMG2" s="594"/>
      <c r="NMH2" s="594"/>
      <c r="NMI2" s="594"/>
      <c r="NMJ2" s="594"/>
      <c r="NMK2" s="594"/>
      <c r="NML2" s="594"/>
      <c r="NMM2" s="594"/>
      <c r="NMN2" s="594"/>
      <c r="NMO2" s="594"/>
      <c r="NMP2" s="594"/>
      <c r="NMQ2" s="594"/>
      <c r="NMR2" s="594"/>
      <c r="NMS2" s="594"/>
      <c r="NMT2" s="594"/>
      <c r="NMU2" s="594"/>
      <c r="NMV2" s="594"/>
      <c r="NMW2" s="594"/>
      <c r="NMX2" s="594"/>
      <c r="NMY2" s="594"/>
      <c r="NMZ2" s="594"/>
      <c r="NNA2" s="594"/>
      <c r="NNB2" s="594"/>
      <c r="NNC2" s="594"/>
      <c r="NND2" s="594"/>
      <c r="NNE2" s="594"/>
      <c r="NNF2" s="594"/>
      <c r="NNG2" s="594"/>
      <c r="NNH2" s="594"/>
      <c r="NNI2" s="594"/>
      <c r="NNJ2" s="594"/>
      <c r="NNK2" s="594"/>
      <c r="NNL2" s="594"/>
      <c r="NNM2" s="594"/>
      <c r="NNN2" s="594"/>
      <c r="NNO2" s="594"/>
      <c r="NNP2" s="594"/>
      <c r="NNQ2" s="594"/>
      <c r="NNR2" s="594"/>
      <c r="NNS2" s="594"/>
      <c r="NNT2" s="594"/>
      <c r="NNU2" s="594"/>
      <c r="NNV2" s="594"/>
      <c r="NNW2" s="594"/>
      <c r="NNX2" s="594"/>
      <c r="NNY2" s="594"/>
      <c r="NNZ2" s="594"/>
      <c r="NOA2" s="594"/>
      <c r="NOB2" s="594"/>
      <c r="NOC2" s="594"/>
      <c r="NOD2" s="594"/>
      <c r="NOE2" s="594"/>
      <c r="NOF2" s="594"/>
      <c r="NOG2" s="594"/>
      <c r="NOH2" s="594"/>
      <c r="NOI2" s="594"/>
      <c r="NOJ2" s="594"/>
      <c r="NOK2" s="594"/>
      <c r="NOL2" s="594"/>
      <c r="NOM2" s="594"/>
      <c r="NON2" s="594"/>
      <c r="NOO2" s="594"/>
      <c r="NOP2" s="594"/>
      <c r="NOQ2" s="594"/>
      <c r="NOR2" s="594"/>
      <c r="NOS2" s="594"/>
      <c r="NOT2" s="594"/>
      <c r="NOU2" s="594"/>
      <c r="NOV2" s="594"/>
      <c r="NOW2" s="594"/>
      <c r="NOX2" s="594"/>
      <c r="NOY2" s="594"/>
      <c r="NOZ2" s="594"/>
      <c r="NPA2" s="594"/>
      <c r="NPB2" s="594"/>
      <c r="NPC2" s="594"/>
      <c r="NPD2" s="594"/>
      <c r="NPE2" s="594"/>
      <c r="NPF2" s="594"/>
      <c r="NPG2" s="594"/>
      <c r="NPH2" s="594"/>
      <c r="NPI2" s="594"/>
      <c r="NPJ2" s="594"/>
      <c r="NPK2" s="594"/>
      <c r="NPL2" s="594"/>
      <c r="NPM2" s="594"/>
      <c r="NPN2" s="594"/>
      <c r="NPO2" s="594"/>
      <c r="NPP2" s="594"/>
      <c r="NPQ2" s="594"/>
      <c r="NPR2" s="594"/>
      <c r="NPS2" s="594"/>
      <c r="NPT2" s="594"/>
      <c r="NPU2" s="594"/>
      <c r="NPV2" s="594"/>
      <c r="NPW2" s="594"/>
      <c r="NPX2" s="594"/>
      <c r="NPY2" s="594"/>
      <c r="NPZ2" s="594"/>
      <c r="NQA2" s="594"/>
      <c r="NQB2" s="594"/>
      <c r="NQC2" s="594"/>
      <c r="NQD2" s="594"/>
      <c r="NQE2" s="594"/>
      <c r="NQF2" s="594"/>
      <c r="NQG2" s="594"/>
      <c r="NQH2" s="594"/>
      <c r="NQI2" s="594"/>
      <c r="NQJ2" s="594"/>
      <c r="NQK2" s="594"/>
      <c r="NQL2" s="594"/>
      <c r="NQM2" s="594"/>
      <c r="NQN2" s="594"/>
      <c r="NQO2" s="594"/>
      <c r="NQP2" s="594"/>
      <c r="NQQ2" s="594"/>
      <c r="NQR2" s="594"/>
      <c r="NQS2" s="594"/>
      <c r="NQT2" s="594"/>
      <c r="NQU2" s="594"/>
      <c r="NQV2" s="594"/>
      <c r="NQW2" s="594"/>
      <c r="NQX2" s="594"/>
      <c r="NQY2" s="594"/>
      <c r="NQZ2" s="594"/>
      <c r="NRA2" s="594"/>
      <c r="NRB2" s="594"/>
      <c r="NRC2" s="594"/>
      <c r="NRD2" s="594"/>
      <c r="NRE2" s="594"/>
      <c r="NRF2" s="594"/>
      <c r="NRG2" s="594"/>
      <c r="NRH2" s="594"/>
      <c r="NRI2" s="594"/>
      <c r="NRJ2" s="594"/>
      <c r="NRK2" s="594"/>
      <c r="NRL2" s="594"/>
      <c r="NRM2" s="594"/>
      <c r="NRN2" s="594"/>
      <c r="NRO2" s="594"/>
      <c r="NRP2" s="594"/>
      <c r="NRQ2" s="594"/>
      <c r="NRR2" s="594"/>
      <c r="NRS2" s="594"/>
      <c r="NRT2" s="594"/>
      <c r="NRU2" s="594"/>
      <c r="NRV2" s="594"/>
      <c r="NRW2" s="594"/>
      <c r="NRX2" s="594"/>
      <c r="NRY2" s="594"/>
      <c r="NRZ2" s="594"/>
      <c r="NSA2" s="594"/>
      <c r="NSB2" s="594"/>
      <c r="NSC2" s="594"/>
      <c r="NSD2" s="594"/>
      <c r="NSE2" s="594"/>
      <c r="NSF2" s="594"/>
      <c r="NSG2" s="594"/>
      <c r="NSH2" s="594"/>
      <c r="NSI2" s="594"/>
      <c r="NSJ2" s="594"/>
      <c r="NSK2" s="594"/>
      <c r="NSL2" s="594"/>
      <c r="NSM2" s="594"/>
      <c r="NSN2" s="594"/>
      <c r="NSO2" s="594"/>
      <c r="NSP2" s="594"/>
      <c r="NSQ2" s="594"/>
      <c r="NSR2" s="594"/>
      <c r="NSS2" s="594"/>
      <c r="NST2" s="594"/>
      <c r="NSU2" s="594"/>
      <c r="NSV2" s="594"/>
      <c r="NSW2" s="594"/>
      <c r="NSX2" s="594"/>
      <c r="NSY2" s="594"/>
      <c r="NSZ2" s="594"/>
      <c r="NTA2" s="594"/>
      <c r="NTB2" s="594"/>
      <c r="NTC2" s="594"/>
      <c r="NTD2" s="594"/>
      <c r="NTE2" s="594"/>
      <c r="NTF2" s="594"/>
      <c r="NTG2" s="594"/>
      <c r="NTH2" s="594"/>
      <c r="NTI2" s="594"/>
      <c r="NTJ2" s="594"/>
      <c r="NTK2" s="594"/>
      <c r="NTL2" s="594"/>
      <c r="NTM2" s="594"/>
      <c r="NTN2" s="594"/>
      <c r="NTO2" s="594"/>
      <c r="NTP2" s="594"/>
      <c r="NTQ2" s="594"/>
      <c r="NTR2" s="594"/>
      <c r="NTS2" s="594"/>
      <c r="NTT2" s="594"/>
      <c r="NTU2" s="594"/>
      <c r="NTV2" s="594"/>
      <c r="NTW2" s="594"/>
      <c r="NTX2" s="594"/>
      <c r="NTY2" s="594"/>
      <c r="NTZ2" s="594"/>
      <c r="NUA2" s="594"/>
      <c r="NUB2" s="594"/>
      <c r="NUC2" s="594"/>
      <c r="NUD2" s="594"/>
      <c r="NUE2" s="594"/>
      <c r="NUF2" s="594"/>
      <c r="NUG2" s="594"/>
      <c r="NUH2" s="594"/>
      <c r="NUI2" s="594"/>
      <c r="NUJ2" s="594"/>
      <c r="NUK2" s="594"/>
      <c r="NUL2" s="594"/>
      <c r="NUM2" s="594"/>
      <c r="NUN2" s="594"/>
      <c r="NUO2" s="594"/>
      <c r="NUP2" s="594"/>
      <c r="NUQ2" s="594"/>
      <c r="NUR2" s="594"/>
      <c r="NUS2" s="594"/>
      <c r="NUT2" s="594"/>
      <c r="NUU2" s="594"/>
      <c r="NUV2" s="594"/>
      <c r="NUW2" s="594"/>
      <c r="NUX2" s="594"/>
      <c r="NUY2" s="594"/>
      <c r="NUZ2" s="594"/>
      <c r="NVA2" s="594"/>
      <c r="NVB2" s="594"/>
      <c r="NVC2" s="594"/>
      <c r="NVD2" s="594"/>
      <c r="NVE2" s="594"/>
      <c r="NVF2" s="594"/>
      <c r="NVG2" s="594"/>
      <c r="NVH2" s="594"/>
      <c r="NVI2" s="594"/>
      <c r="NVJ2" s="594"/>
      <c r="NVK2" s="594"/>
      <c r="NVL2" s="594"/>
      <c r="NVM2" s="594"/>
      <c r="NVN2" s="594"/>
      <c r="NVO2" s="594"/>
      <c r="NVP2" s="594"/>
      <c r="NVQ2" s="594"/>
      <c r="NVR2" s="594"/>
      <c r="NVS2" s="594"/>
      <c r="NVT2" s="594"/>
      <c r="NVU2" s="594"/>
      <c r="NVV2" s="594"/>
      <c r="NVW2" s="594"/>
      <c r="NVX2" s="594"/>
      <c r="NVY2" s="594"/>
      <c r="NVZ2" s="594"/>
      <c r="NWA2" s="594"/>
      <c r="NWB2" s="594"/>
      <c r="NWC2" s="594"/>
      <c r="NWD2" s="594"/>
      <c r="NWE2" s="594"/>
      <c r="NWF2" s="594"/>
      <c r="NWG2" s="594"/>
      <c r="NWH2" s="594"/>
      <c r="NWI2" s="594"/>
      <c r="NWJ2" s="594"/>
      <c r="NWK2" s="594"/>
      <c r="NWL2" s="594"/>
      <c r="NWM2" s="594"/>
      <c r="NWN2" s="594"/>
      <c r="NWO2" s="594"/>
      <c r="NWP2" s="594"/>
      <c r="NWQ2" s="594"/>
      <c r="NWR2" s="594"/>
      <c r="NWS2" s="594"/>
      <c r="NWT2" s="594"/>
      <c r="NWU2" s="594"/>
      <c r="NWV2" s="594"/>
      <c r="NWW2" s="594"/>
      <c r="NWX2" s="594"/>
      <c r="NWY2" s="594"/>
      <c r="NWZ2" s="594"/>
      <c r="NXA2" s="594"/>
      <c r="NXB2" s="594"/>
      <c r="NXC2" s="594"/>
      <c r="NXD2" s="594"/>
      <c r="NXE2" s="594"/>
      <c r="NXF2" s="594"/>
      <c r="NXG2" s="594"/>
      <c r="NXH2" s="594"/>
      <c r="NXI2" s="594"/>
      <c r="NXJ2" s="594"/>
      <c r="NXK2" s="594"/>
      <c r="NXL2" s="594"/>
      <c r="NXM2" s="594"/>
      <c r="NXN2" s="594"/>
      <c r="NXO2" s="594"/>
      <c r="NXP2" s="594"/>
      <c r="NXQ2" s="594"/>
      <c r="NXR2" s="594"/>
      <c r="NXS2" s="594"/>
      <c r="NXT2" s="594"/>
      <c r="NXU2" s="594"/>
      <c r="NXV2" s="594"/>
      <c r="NXW2" s="594"/>
      <c r="NXX2" s="594"/>
      <c r="NXY2" s="594"/>
      <c r="NXZ2" s="594"/>
      <c r="NYA2" s="594"/>
      <c r="NYB2" s="594"/>
      <c r="NYC2" s="594"/>
      <c r="NYD2" s="594"/>
      <c r="NYE2" s="594"/>
      <c r="NYF2" s="594"/>
      <c r="NYG2" s="594"/>
      <c r="NYH2" s="594"/>
      <c r="NYI2" s="594"/>
      <c r="NYJ2" s="594"/>
      <c r="NYK2" s="594"/>
      <c r="NYL2" s="594"/>
      <c r="NYM2" s="594"/>
      <c r="NYN2" s="594"/>
      <c r="NYO2" s="594"/>
      <c r="NYP2" s="594"/>
      <c r="NYQ2" s="594"/>
      <c r="NYR2" s="594"/>
      <c r="NYS2" s="594"/>
      <c r="NYT2" s="594"/>
      <c r="NYU2" s="594"/>
      <c r="NYV2" s="594"/>
      <c r="NYW2" s="594"/>
      <c r="NYX2" s="594"/>
      <c r="NYY2" s="594"/>
      <c r="NYZ2" s="594"/>
      <c r="NZA2" s="594"/>
      <c r="NZB2" s="594"/>
      <c r="NZC2" s="594"/>
      <c r="NZD2" s="594"/>
      <c r="NZE2" s="594"/>
      <c r="NZF2" s="594"/>
      <c r="NZG2" s="594"/>
      <c r="NZH2" s="594"/>
      <c r="NZI2" s="594"/>
      <c r="NZJ2" s="594"/>
      <c r="NZK2" s="594"/>
      <c r="NZL2" s="594"/>
      <c r="NZM2" s="594"/>
      <c r="NZN2" s="594"/>
      <c r="NZO2" s="594"/>
      <c r="NZP2" s="594"/>
      <c r="NZQ2" s="594"/>
      <c r="NZR2" s="594"/>
      <c r="NZS2" s="594"/>
      <c r="NZT2" s="594"/>
      <c r="NZU2" s="594"/>
      <c r="NZV2" s="594"/>
      <c r="NZW2" s="594"/>
      <c r="NZX2" s="594"/>
      <c r="NZY2" s="594"/>
      <c r="NZZ2" s="594"/>
      <c r="OAA2" s="594"/>
      <c r="OAB2" s="594"/>
      <c r="OAC2" s="594"/>
      <c r="OAD2" s="594"/>
      <c r="OAE2" s="594"/>
      <c r="OAF2" s="594"/>
      <c r="OAG2" s="594"/>
      <c r="OAH2" s="594"/>
      <c r="OAI2" s="594"/>
      <c r="OAJ2" s="594"/>
      <c r="OAK2" s="594"/>
      <c r="OAL2" s="594"/>
      <c r="OAM2" s="594"/>
      <c r="OAN2" s="594"/>
      <c r="OAO2" s="594"/>
      <c r="OAP2" s="594"/>
      <c r="OAQ2" s="594"/>
      <c r="OAR2" s="594"/>
      <c r="OAS2" s="594"/>
      <c r="OAT2" s="594"/>
      <c r="OAU2" s="594"/>
      <c r="OAV2" s="594"/>
      <c r="OAW2" s="594"/>
      <c r="OAX2" s="594"/>
      <c r="OAY2" s="594"/>
      <c r="OAZ2" s="594"/>
      <c r="OBA2" s="594"/>
      <c r="OBB2" s="594"/>
      <c r="OBC2" s="594"/>
      <c r="OBD2" s="594"/>
      <c r="OBE2" s="594"/>
      <c r="OBF2" s="594"/>
      <c r="OBG2" s="594"/>
      <c r="OBH2" s="594"/>
      <c r="OBI2" s="594"/>
      <c r="OBJ2" s="594"/>
      <c r="OBK2" s="594"/>
      <c r="OBL2" s="594"/>
      <c r="OBM2" s="594"/>
      <c r="OBN2" s="594"/>
      <c r="OBO2" s="594"/>
      <c r="OBP2" s="594"/>
      <c r="OBQ2" s="594"/>
      <c r="OBR2" s="594"/>
      <c r="OBS2" s="594"/>
      <c r="OBT2" s="594"/>
      <c r="OBU2" s="594"/>
      <c r="OBV2" s="594"/>
      <c r="OBW2" s="594"/>
      <c r="OBX2" s="594"/>
      <c r="OBY2" s="594"/>
      <c r="OBZ2" s="594"/>
      <c r="OCA2" s="594"/>
      <c r="OCB2" s="594"/>
      <c r="OCC2" s="594"/>
      <c r="OCD2" s="594"/>
      <c r="OCE2" s="594"/>
      <c r="OCF2" s="594"/>
      <c r="OCG2" s="594"/>
      <c r="OCH2" s="594"/>
      <c r="OCI2" s="594"/>
      <c r="OCJ2" s="594"/>
      <c r="OCK2" s="594"/>
      <c r="OCL2" s="594"/>
      <c r="OCM2" s="594"/>
      <c r="OCN2" s="594"/>
      <c r="OCO2" s="594"/>
      <c r="OCP2" s="594"/>
      <c r="OCQ2" s="594"/>
      <c r="OCR2" s="594"/>
      <c r="OCS2" s="594"/>
      <c r="OCT2" s="594"/>
      <c r="OCU2" s="594"/>
      <c r="OCV2" s="594"/>
      <c r="OCW2" s="594"/>
      <c r="OCX2" s="594"/>
      <c r="OCY2" s="594"/>
      <c r="OCZ2" s="594"/>
      <c r="ODA2" s="594"/>
      <c r="ODB2" s="594"/>
      <c r="ODC2" s="594"/>
      <c r="ODD2" s="594"/>
      <c r="ODE2" s="594"/>
      <c r="ODF2" s="594"/>
      <c r="ODG2" s="594"/>
      <c r="ODH2" s="594"/>
      <c r="ODI2" s="594"/>
      <c r="ODJ2" s="594"/>
      <c r="ODK2" s="594"/>
      <c r="ODL2" s="594"/>
      <c r="ODM2" s="594"/>
      <c r="ODN2" s="594"/>
      <c r="ODO2" s="594"/>
      <c r="ODP2" s="594"/>
      <c r="ODQ2" s="594"/>
      <c r="ODR2" s="594"/>
      <c r="ODS2" s="594"/>
      <c r="ODT2" s="594"/>
      <c r="ODU2" s="594"/>
      <c r="ODV2" s="594"/>
      <c r="ODW2" s="594"/>
      <c r="ODX2" s="594"/>
      <c r="ODY2" s="594"/>
      <c r="ODZ2" s="594"/>
      <c r="OEA2" s="594"/>
      <c r="OEB2" s="594"/>
      <c r="OEC2" s="594"/>
      <c r="OED2" s="594"/>
      <c r="OEE2" s="594"/>
      <c r="OEF2" s="594"/>
      <c r="OEG2" s="594"/>
      <c r="OEH2" s="594"/>
      <c r="OEI2" s="594"/>
      <c r="OEJ2" s="594"/>
      <c r="OEK2" s="594"/>
      <c r="OEL2" s="594"/>
      <c r="OEM2" s="594"/>
      <c r="OEN2" s="594"/>
      <c r="OEO2" s="594"/>
      <c r="OEP2" s="594"/>
      <c r="OEQ2" s="594"/>
      <c r="OER2" s="594"/>
      <c r="OES2" s="594"/>
      <c r="OET2" s="594"/>
      <c r="OEU2" s="594"/>
      <c r="OEV2" s="594"/>
      <c r="OEW2" s="594"/>
      <c r="OEX2" s="594"/>
      <c r="OEY2" s="594"/>
      <c r="OEZ2" s="594"/>
      <c r="OFA2" s="594"/>
      <c r="OFB2" s="594"/>
      <c r="OFC2" s="594"/>
      <c r="OFD2" s="594"/>
      <c r="OFE2" s="594"/>
      <c r="OFF2" s="594"/>
      <c r="OFG2" s="594"/>
      <c r="OFH2" s="594"/>
      <c r="OFI2" s="594"/>
      <c r="OFJ2" s="594"/>
      <c r="OFK2" s="594"/>
      <c r="OFL2" s="594"/>
      <c r="OFM2" s="594"/>
      <c r="OFN2" s="594"/>
      <c r="OFO2" s="594"/>
      <c r="OFP2" s="594"/>
      <c r="OFQ2" s="594"/>
      <c r="OFR2" s="594"/>
      <c r="OFS2" s="594"/>
      <c r="OFT2" s="594"/>
      <c r="OFU2" s="594"/>
      <c r="OFV2" s="594"/>
      <c r="OFW2" s="594"/>
      <c r="OFX2" s="594"/>
      <c r="OFY2" s="594"/>
      <c r="OFZ2" s="594"/>
      <c r="OGA2" s="594"/>
      <c r="OGB2" s="594"/>
      <c r="OGC2" s="594"/>
      <c r="OGD2" s="594"/>
      <c r="OGE2" s="594"/>
      <c r="OGF2" s="594"/>
      <c r="OGG2" s="594"/>
      <c r="OGH2" s="594"/>
      <c r="OGI2" s="594"/>
      <c r="OGJ2" s="594"/>
      <c r="OGK2" s="594"/>
      <c r="OGL2" s="594"/>
      <c r="OGM2" s="594"/>
      <c r="OGN2" s="594"/>
      <c r="OGO2" s="594"/>
      <c r="OGP2" s="594"/>
      <c r="OGQ2" s="594"/>
      <c r="OGR2" s="594"/>
      <c r="OGS2" s="594"/>
      <c r="OGT2" s="594"/>
      <c r="OGU2" s="594"/>
      <c r="OGV2" s="594"/>
      <c r="OGW2" s="594"/>
      <c r="OGX2" s="594"/>
      <c r="OGY2" s="594"/>
      <c r="OGZ2" s="594"/>
      <c r="OHA2" s="594"/>
      <c r="OHB2" s="594"/>
      <c r="OHC2" s="594"/>
      <c r="OHD2" s="594"/>
      <c r="OHE2" s="594"/>
      <c r="OHF2" s="594"/>
      <c r="OHG2" s="594"/>
      <c r="OHH2" s="594"/>
      <c r="OHI2" s="594"/>
      <c r="OHJ2" s="594"/>
      <c r="OHK2" s="594"/>
      <c r="OHL2" s="594"/>
      <c r="OHM2" s="594"/>
      <c r="OHN2" s="594"/>
      <c r="OHO2" s="594"/>
      <c r="OHP2" s="594"/>
      <c r="OHQ2" s="594"/>
      <c r="OHR2" s="594"/>
      <c r="OHS2" s="594"/>
      <c r="OHT2" s="594"/>
      <c r="OHU2" s="594"/>
      <c r="OHV2" s="594"/>
      <c r="OHW2" s="594"/>
      <c r="OHX2" s="594"/>
      <c r="OHY2" s="594"/>
      <c r="OHZ2" s="594"/>
      <c r="OIA2" s="594"/>
      <c r="OIB2" s="594"/>
      <c r="OIC2" s="594"/>
      <c r="OID2" s="594"/>
      <c r="OIE2" s="594"/>
      <c r="OIF2" s="594"/>
      <c r="OIG2" s="594"/>
      <c r="OIH2" s="594"/>
      <c r="OII2" s="594"/>
      <c r="OIJ2" s="594"/>
      <c r="OIK2" s="594"/>
      <c r="OIL2" s="594"/>
      <c r="OIM2" s="594"/>
      <c r="OIN2" s="594"/>
      <c r="OIO2" s="594"/>
      <c r="OIP2" s="594"/>
      <c r="OIQ2" s="594"/>
      <c r="OIR2" s="594"/>
      <c r="OIS2" s="594"/>
      <c r="OIT2" s="594"/>
      <c r="OIU2" s="594"/>
      <c r="OIV2" s="594"/>
      <c r="OIW2" s="594"/>
      <c r="OIX2" s="594"/>
      <c r="OIY2" s="594"/>
      <c r="OIZ2" s="594"/>
      <c r="OJA2" s="594"/>
      <c r="OJB2" s="594"/>
      <c r="OJC2" s="594"/>
      <c r="OJD2" s="594"/>
      <c r="OJE2" s="594"/>
      <c r="OJF2" s="594"/>
      <c r="OJG2" s="594"/>
      <c r="OJH2" s="594"/>
      <c r="OJI2" s="594"/>
      <c r="OJJ2" s="594"/>
      <c r="OJK2" s="594"/>
      <c r="OJL2" s="594"/>
      <c r="OJM2" s="594"/>
      <c r="OJN2" s="594"/>
      <c r="OJO2" s="594"/>
      <c r="OJP2" s="594"/>
      <c r="OJQ2" s="594"/>
      <c r="OJR2" s="594"/>
      <c r="OJS2" s="594"/>
      <c r="OJT2" s="594"/>
      <c r="OJU2" s="594"/>
      <c r="OJV2" s="594"/>
      <c r="OJW2" s="594"/>
      <c r="OJX2" s="594"/>
      <c r="OJY2" s="594"/>
      <c r="OJZ2" s="594"/>
      <c r="OKA2" s="594"/>
      <c r="OKB2" s="594"/>
      <c r="OKC2" s="594"/>
      <c r="OKD2" s="594"/>
      <c r="OKE2" s="594"/>
      <c r="OKF2" s="594"/>
      <c r="OKG2" s="594"/>
      <c r="OKH2" s="594"/>
      <c r="OKI2" s="594"/>
      <c r="OKJ2" s="594"/>
      <c r="OKK2" s="594"/>
      <c r="OKL2" s="594"/>
      <c r="OKM2" s="594"/>
      <c r="OKN2" s="594"/>
      <c r="OKO2" s="594"/>
      <c r="OKP2" s="594"/>
      <c r="OKQ2" s="594"/>
      <c r="OKR2" s="594"/>
      <c r="OKS2" s="594"/>
      <c r="OKT2" s="594"/>
      <c r="OKU2" s="594"/>
      <c r="OKV2" s="594"/>
      <c r="OKW2" s="594"/>
      <c r="OKX2" s="594"/>
      <c r="OKY2" s="594"/>
      <c r="OKZ2" s="594"/>
      <c r="OLA2" s="594"/>
      <c r="OLB2" s="594"/>
      <c r="OLC2" s="594"/>
      <c r="OLD2" s="594"/>
      <c r="OLE2" s="594"/>
      <c r="OLF2" s="594"/>
      <c r="OLG2" s="594"/>
      <c r="OLH2" s="594"/>
      <c r="OLI2" s="594"/>
      <c r="OLJ2" s="594"/>
      <c r="OLK2" s="594"/>
      <c r="OLL2" s="594"/>
      <c r="OLM2" s="594"/>
      <c r="OLN2" s="594"/>
      <c r="OLO2" s="594"/>
      <c r="OLP2" s="594"/>
      <c r="OLQ2" s="594"/>
      <c r="OLR2" s="594"/>
      <c r="OLS2" s="594"/>
      <c r="OLT2" s="594"/>
      <c r="OLU2" s="594"/>
      <c r="OLV2" s="594"/>
      <c r="OLW2" s="594"/>
      <c r="OLX2" s="594"/>
      <c r="OLY2" s="594"/>
      <c r="OLZ2" s="594"/>
      <c r="OMA2" s="594"/>
      <c r="OMB2" s="594"/>
      <c r="OMC2" s="594"/>
      <c r="OMD2" s="594"/>
      <c r="OME2" s="594"/>
      <c r="OMF2" s="594"/>
      <c r="OMG2" s="594"/>
      <c r="OMH2" s="594"/>
      <c r="OMI2" s="594"/>
      <c r="OMJ2" s="594"/>
      <c r="OMK2" s="594"/>
      <c r="OML2" s="594"/>
      <c r="OMM2" s="594"/>
      <c r="OMN2" s="594"/>
      <c r="OMO2" s="594"/>
      <c r="OMP2" s="594"/>
      <c r="OMQ2" s="594"/>
      <c r="OMR2" s="594"/>
      <c r="OMS2" s="594"/>
      <c r="OMT2" s="594"/>
      <c r="OMU2" s="594"/>
      <c r="OMV2" s="594"/>
      <c r="OMW2" s="594"/>
      <c r="OMX2" s="594"/>
      <c r="OMY2" s="594"/>
      <c r="OMZ2" s="594"/>
      <c r="ONA2" s="594"/>
      <c r="ONB2" s="594"/>
      <c r="ONC2" s="594"/>
      <c r="OND2" s="594"/>
      <c r="ONE2" s="594"/>
      <c r="ONF2" s="594"/>
      <c r="ONG2" s="594"/>
      <c r="ONH2" s="594"/>
      <c r="ONI2" s="594"/>
      <c r="ONJ2" s="594"/>
      <c r="ONK2" s="594"/>
      <c r="ONL2" s="594"/>
      <c r="ONM2" s="594"/>
      <c r="ONN2" s="594"/>
      <c r="ONO2" s="594"/>
      <c r="ONP2" s="594"/>
      <c r="ONQ2" s="594"/>
      <c r="ONR2" s="594"/>
      <c r="ONS2" s="594"/>
      <c r="ONT2" s="594"/>
      <c r="ONU2" s="594"/>
      <c r="ONV2" s="594"/>
      <c r="ONW2" s="594"/>
      <c r="ONX2" s="594"/>
      <c r="ONY2" s="594"/>
      <c r="ONZ2" s="594"/>
      <c r="OOA2" s="594"/>
      <c r="OOB2" s="594"/>
      <c r="OOC2" s="594"/>
      <c r="OOD2" s="594"/>
      <c r="OOE2" s="594"/>
      <c r="OOF2" s="594"/>
      <c r="OOG2" s="594"/>
      <c r="OOH2" s="594"/>
      <c r="OOI2" s="594"/>
      <c r="OOJ2" s="594"/>
      <c r="OOK2" s="594"/>
      <c r="OOL2" s="594"/>
      <c r="OOM2" s="594"/>
      <c r="OON2" s="594"/>
      <c r="OOO2" s="594"/>
      <c r="OOP2" s="594"/>
      <c r="OOQ2" s="594"/>
      <c r="OOR2" s="594"/>
      <c r="OOS2" s="594"/>
      <c r="OOT2" s="594"/>
      <c r="OOU2" s="594"/>
      <c r="OOV2" s="594"/>
      <c r="OOW2" s="594"/>
      <c r="OOX2" s="594"/>
      <c r="OOY2" s="594"/>
      <c r="OOZ2" s="594"/>
      <c r="OPA2" s="594"/>
      <c r="OPB2" s="594"/>
      <c r="OPC2" s="594"/>
      <c r="OPD2" s="594"/>
      <c r="OPE2" s="594"/>
      <c r="OPF2" s="594"/>
      <c r="OPG2" s="594"/>
      <c r="OPH2" s="594"/>
      <c r="OPI2" s="594"/>
      <c r="OPJ2" s="594"/>
      <c r="OPK2" s="594"/>
      <c r="OPL2" s="594"/>
      <c r="OPM2" s="594"/>
      <c r="OPN2" s="594"/>
      <c r="OPO2" s="594"/>
      <c r="OPP2" s="594"/>
      <c r="OPQ2" s="594"/>
      <c r="OPR2" s="594"/>
      <c r="OPS2" s="594"/>
      <c r="OPT2" s="594"/>
      <c r="OPU2" s="594"/>
      <c r="OPV2" s="594"/>
      <c r="OPW2" s="594"/>
      <c r="OPX2" s="594"/>
      <c r="OPY2" s="594"/>
      <c r="OPZ2" s="594"/>
      <c r="OQA2" s="594"/>
      <c r="OQB2" s="594"/>
      <c r="OQC2" s="594"/>
      <c r="OQD2" s="594"/>
      <c r="OQE2" s="594"/>
      <c r="OQF2" s="594"/>
      <c r="OQG2" s="594"/>
      <c r="OQH2" s="594"/>
      <c r="OQI2" s="594"/>
      <c r="OQJ2" s="594"/>
      <c r="OQK2" s="594"/>
      <c r="OQL2" s="594"/>
      <c r="OQM2" s="594"/>
      <c r="OQN2" s="594"/>
      <c r="OQO2" s="594"/>
      <c r="OQP2" s="594"/>
      <c r="OQQ2" s="594"/>
      <c r="OQR2" s="594"/>
      <c r="OQS2" s="594"/>
      <c r="OQT2" s="594"/>
      <c r="OQU2" s="594"/>
      <c r="OQV2" s="594"/>
      <c r="OQW2" s="594"/>
      <c r="OQX2" s="594"/>
      <c r="OQY2" s="594"/>
      <c r="OQZ2" s="594"/>
      <c r="ORA2" s="594"/>
      <c r="ORB2" s="594"/>
      <c r="ORC2" s="594"/>
      <c r="ORD2" s="594"/>
      <c r="ORE2" s="594"/>
      <c r="ORF2" s="594"/>
      <c r="ORG2" s="594"/>
      <c r="ORH2" s="594"/>
      <c r="ORI2" s="594"/>
      <c r="ORJ2" s="594"/>
      <c r="ORK2" s="594"/>
      <c r="ORL2" s="594"/>
      <c r="ORM2" s="594"/>
      <c r="ORN2" s="594"/>
      <c r="ORO2" s="594"/>
      <c r="ORP2" s="594"/>
      <c r="ORQ2" s="594"/>
      <c r="ORR2" s="594"/>
      <c r="ORS2" s="594"/>
      <c r="ORT2" s="594"/>
      <c r="ORU2" s="594"/>
      <c r="ORV2" s="594"/>
      <c r="ORW2" s="594"/>
      <c r="ORX2" s="594"/>
      <c r="ORY2" s="594"/>
      <c r="ORZ2" s="594"/>
      <c r="OSA2" s="594"/>
      <c r="OSB2" s="594"/>
      <c r="OSC2" s="594"/>
      <c r="OSD2" s="594"/>
      <c r="OSE2" s="594"/>
      <c r="OSF2" s="594"/>
      <c r="OSG2" s="594"/>
      <c r="OSH2" s="594"/>
      <c r="OSI2" s="594"/>
      <c r="OSJ2" s="594"/>
      <c r="OSK2" s="594"/>
      <c r="OSL2" s="594"/>
      <c r="OSM2" s="594"/>
      <c r="OSN2" s="594"/>
      <c r="OSO2" s="594"/>
      <c r="OSP2" s="594"/>
      <c r="OSQ2" s="594"/>
      <c r="OSR2" s="594"/>
      <c r="OSS2" s="594"/>
      <c r="OST2" s="594"/>
      <c r="OSU2" s="594"/>
      <c r="OSV2" s="594"/>
      <c r="OSW2" s="594"/>
      <c r="OSX2" s="594"/>
      <c r="OSY2" s="594"/>
      <c r="OSZ2" s="594"/>
      <c r="OTA2" s="594"/>
      <c r="OTB2" s="594"/>
      <c r="OTC2" s="594"/>
      <c r="OTD2" s="594"/>
      <c r="OTE2" s="594"/>
      <c r="OTF2" s="594"/>
      <c r="OTG2" s="594"/>
      <c r="OTH2" s="594"/>
      <c r="OTI2" s="594"/>
      <c r="OTJ2" s="594"/>
      <c r="OTK2" s="594"/>
      <c r="OTL2" s="594"/>
      <c r="OTM2" s="594"/>
      <c r="OTN2" s="594"/>
      <c r="OTO2" s="594"/>
      <c r="OTP2" s="594"/>
      <c r="OTQ2" s="594"/>
      <c r="OTR2" s="594"/>
      <c r="OTS2" s="594"/>
      <c r="OTT2" s="594"/>
      <c r="OTU2" s="594"/>
      <c r="OTV2" s="594"/>
      <c r="OTW2" s="594"/>
      <c r="OTX2" s="594"/>
      <c r="OTY2" s="594"/>
      <c r="OTZ2" s="594"/>
      <c r="OUA2" s="594"/>
      <c r="OUB2" s="594"/>
      <c r="OUC2" s="594"/>
      <c r="OUD2" s="594"/>
      <c r="OUE2" s="594"/>
      <c r="OUF2" s="594"/>
      <c r="OUG2" s="594"/>
      <c r="OUH2" s="594"/>
      <c r="OUI2" s="594"/>
      <c r="OUJ2" s="594"/>
      <c r="OUK2" s="594"/>
      <c r="OUL2" s="594"/>
      <c r="OUM2" s="594"/>
      <c r="OUN2" s="594"/>
      <c r="OUO2" s="594"/>
      <c r="OUP2" s="594"/>
      <c r="OUQ2" s="594"/>
      <c r="OUR2" s="594"/>
      <c r="OUS2" s="594"/>
      <c r="OUT2" s="594"/>
      <c r="OUU2" s="594"/>
      <c r="OUV2" s="594"/>
      <c r="OUW2" s="594"/>
      <c r="OUX2" s="594"/>
      <c r="OUY2" s="594"/>
      <c r="OUZ2" s="594"/>
      <c r="OVA2" s="594"/>
      <c r="OVB2" s="594"/>
      <c r="OVC2" s="594"/>
      <c r="OVD2" s="594"/>
      <c r="OVE2" s="594"/>
      <c r="OVF2" s="594"/>
      <c r="OVG2" s="594"/>
      <c r="OVH2" s="594"/>
      <c r="OVI2" s="594"/>
      <c r="OVJ2" s="594"/>
      <c r="OVK2" s="594"/>
      <c r="OVL2" s="594"/>
      <c r="OVM2" s="594"/>
      <c r="OVN2" s="594"/>
      <c r="OVO2" s="594"/>
      <c r="OVP2" s="594"/>
      <c r="OVQ2" s="594"/>
      <c r="OVR2" s="594"/>
      <c r="OVS2" s="594"/>
      <c r="OVT2" s="594"/>
      <c r="OVU2" s="594"/>
      <c r="OVV2" s="594"/>
      <c r="OVW2" s="594"/>
      <c r="OVX2" s="594"/>
      <c r="OVY2" s="594"/>
      <c r="OVZ2" s="594"/>
      <c r="OWA2" s="594"/>
      <c r="OWB2" s="594"/>
      <c r="OWC2" s="594"/>
      <c r="OWD2" s="594"/>
      <c r="OWE2" s="594"/>
      <c r="OWF2" s="594"/>
      <c r="OWG2" s="594"/>
      <c r="OWH2" s="594"/>
      <c r="OWI2" s="594"/>
      <c r="OWJ2" s="594"/>
      <c r="OWK2" s="594"/>
      <c r="OWL2" s="594"/>
      <c r="OWM2" s="594"/>
      <c r="OWN2" s="594"/>
      <c r="OWO2" s="594"/>
      <c r="OWP2" s="594"/>
      <c r="OWQ2" s="594"/>
      <c r="OWR2" s="594"/>
      <c r="OWS2" s="594"/>
      <c r="OWT2" s="594"/>
      <c r="OWU2" s="594"/>
      <c r="OWV2" s="594"/>
      <c r="OWW2" s="594"/>
      <c r="OWX2" s="594"/>
      <c r="OWY2" s="594"/>
      <c r="OWZ2" s="594"/>
      <c r="OXA2" s="594"/>
      <c r="OXB2" s="594"/>
      <c r="OXC2" s="594"/>
      <c r="OXD2" s="594"/>
      <c r="OXE2" s="594"/>
      <c r="OXF2" s="594"/>
      <c r="OXG2" s="594"/>
      <c r="OXH2" s="594"/>
      <c r="OXI2" s="594"/>
      <c r="OXJ2" s="594"/>
      <c r="OXK2" s="594"/>
      <c r="OXL2" s="594"/>
      <c r="OXM2" s="594"/>
      <c r="OXN2" s="594"/>
      <c r="OXO2" s="594"/>
      <c r="OXP2" s="594"/>
      <c r="OXQ2" s="594"/>
      <c r="OXR2" s="594"/>
      <c r="OXS2" s="594"/>
      <c r="OXT2" s="594"/>
      <c r="OXU2" s="594"/>
      <c r="OXV2" s="594"/>
      <c r="OXW2" s="594"/>
      <c r="OXX2" s="594"/>
      <c r="OXY2" s="594"/>
      <c r="OXZ2" s="594"/>
      <c r="OYA2" s="594"/>
      <c r="OYB2" s="594"/>
      <c r="OYC2" s="594"/>
      <c r="OYD2" s="594"/>
      <c r="OYE2" s="594"/>
      <c r="OYF2" s="594"/>
      <c r="OYG2" s="594"/>
      <c r="OYH2" s="594"/>
      <c r="OYI2" s="594"/>
      <c r="OYJ2" s="594"/>
      <c r="OYK2" s="594"/>
      <c r="OYL2" s="594"/>
      <c r="OYM2" s="594"/>
      <c r="OYN2" s="594"/>
      <c r="OYO2" s="594"/>
      <c r="OYP2" s="594"/>
      <c r="OYQ2" s="594"/>
      <c r="OYR2" s="594"/>
      <c r="OYS2" s="594"/>
      <c r="OYT2" s="594"/>
      <c r="OYU2" s="594"/>
      <c r="OYV2" s="594"/>
      <c r="OYW2" s="594"/>
      <c r="OYX2" s="594"/>
      <c r="OYY2" s="594"/>
      <c r="OYZ2" s="594"/>
      <c r="OZA2" s="594"/>
      <c r="OZB2" s="594"/>
      <c r="OZC2" s="594"/>
      <c r="OZD2" s="594"/>
      <c r="OZE2" s="594"/>
      <c r="OZF2" s="594"/>
      <c r="OZG2" s="594"/>
      <c r="OZH2" s="594"/>
      <c r="OZI2" s="594"/>
      <c r="OZJ2" s="594"/>
      <c r="OZK2" s="594"/>
      <c r="OZL2" s="594"/>
      <c r="OZM2" s="594"/>
      <c r="OZN2" s="594"/>
      <c r="OZO2" s="594"/>
      <c r="OZP2" s="594"/>
      <c r="OZQ2" s="594"/>
      <c r="OZR2" s="594"/>
      <c r="OZS2" s="594"/>
      <c r="OZT2" s="594"/>
      <c r="OZU2" s="594"/>
      <c r="OZV2" s="594"/>
      <c r="OZW2" s="594"/>
      <c r="OZX2" s="594"/>
      <c r="OZY2" s="594"/>
      <c r="OZZ2" s="594"/>
      <c r="PAA2" s="594"/>
      <c r="PAB2" s="594"/>
      <c r="PAC2" s="594"/>
      <c r="PAD2" s="594"/>
      <c r="PAE2" s="594"/>
      <c r="PAF2" s="594"/>
      <c r="PAG2" s="594"/>
      <c r="PAH2" s="594"/>
      <c r="PAI2" s="594"/>
      <c r="PAJ2" s="594"/>
      <c r="PAK2" s="594"/>
      <c r="PAL2" s="594"/>
      <c r="PAM2" s="594"/>
      <c r="PAN2" s="594"/>
      <c r="PAO2" s="594"/>
      <c r="PAP2" s="594"/>
      <c r="PAQ2" s="594"/>
      <c r="PAR2" s="594"/>
      <c r="PAS2" s="594"/>
      <c r="PAT2" s="594"/>
      <c r="PAU2" s="594"/>
      <c r="PAV2" s="594"/>
      <c r="PAW2" s="594"/>
      <c r="PAX2" s="594"/>
      <c r="PAY2" s="594"/>
      <c r="PAZ2" s="594"/>
      <c r="PBA2" s="594"/>
      <c r="PBB2" s="594"/>
      <c r="PBC2" s="594"/>
      <c r="PBD2" s="594"/>
      <c r="PBE2" s="594"/>
      <c r="PBF2" s="594"/>
      <c r="PBG2" s="594"/>
      <c r="PBH2" s="594"/>
      <c r="PBI2" s="594"/>
      <c r="PBJ2" s="594"/>
      <c r="PBK2" s="594"/>
      <c r="PBL2" s="594"/>
      <c r="PBM2" s="594"/>
      <c r="PBN2" s="594"/>
      <c r="PBO2" s="594"/>
      <c r="PBP2" s="594"/>
      <c r="PBQ2" s="594"/>
      <c r="PBR2" s="594"/>
      <c r="PBS2" s="594"/>
      <c r="PBT2" s="594"/>
      <c r="PBU2" s="594"/>
      <c r="PBV2" s="594"/>
      <c r="PBW2" s="594"/>
      <c r="PBX2" s="594"/>
      <c r="PBY2" s="594"/>
      <c r="PBZ2" s="594"/>
      <c r="PCA2" s="594"/>
      <c r="PCB2" s="594"/>
      <c r="PCC2" s="594"/>
      <c r="PCD2" s="594"/>
      <c r="PCE2" s="594"/>
      <c r="PCF2" s="594"/>
      <c r="PCG2" s="594"/>
      <c r="PCH2" s="594"/>
      <c r="PCI2" s="594"/>
      <c r="PCJ2" s="594"/>
      <c r="PCK2" s="594"/>
      <c r="PCL2" s="594"/>
      <c r="PCM2" s="594"/>
      <c r="PCN2" s="594"/>
      <c r="PCO2" s="594"/>
      <c r="PCP2" s="594"/>
      <c r="PCQ2" s="594"/>
      <c r="PCR2" s="594"/>
      <c r="PCS2" s="594"/>
      <c r="PCT2" s="594"/>
      <c r="PCU2" s="594"/>
      <c r="PCV2" s="594"/>
      <c r="PCW2" s="594"/>
      <c r="PCX2" s="594"/>
      <c r="PCY2" s="594"/>
      <c r="PCZ2" s="594"/>
      <c r="PDA2" s="594"/>
      <c r="PDB2" s="594"/>
      <c r="PDC2" s="594"/>
      <c r="PDD2" s="594"/>
      <c r="PDE2" s="594"/>
      <c r="PDF2" s="594"/>
      <c r="PDG2" s="594"/>
      <c r="PDH2" s="594"/>
      <c r="PDI2" s="594"/>
      <c r="PDJ2" s="594"/>
      <c r="PDK2" s="594"/>
      <c r="PDL2" s="594"/>
      <c r="PDM2" s="594"/>
      <c r="PDN2" s="594"/>
      <c r="PDO2" s="594"/>
      <c r="PDP2" s="594"/>
      <c r="PDQ2" s="594"/>
      <c r="PDR2" s="594"/>
      <c r="PDS2" s="594"/>
      <c r="PDT2" s="594"/>
      <c r="PDU2" s="594"/>
      <c r="PDV2" s="594"/>
      <c r="PDW2" s="594"/>
      <c r="PDX2" s="594"/>
      <c r="PDY2" s="594"/>
      <c r="PDZ2" s="594"/>
      <c r="PEA2" s="594"/>
      <c r="PEB2" s="594"/>
      <c r="PEC2" s="594"/>
      <c r="PED2" s="594"/>
      <c r="PEE2" s="594"/>
      <c r="PEF2" s="594"/>
      <c r="PEG2" s="594"/>
      <c r="PEH2" s="594"/>
      <c r="PEI2" s="594"/>
      <c r="PEJ2" s="594"/>
      <c r="PEK2" s="594"/>
      <c r="PEL2" s="594"/>
      <c r="PEM2" s="594"/>
      <c r="PEN2" s="594"/>
      <c r="PEO2" s="594"/>
      <c r="PEP2" s="594"/>
      <c r="PEQ2" s="594"/>
      <c r="PER2" s="594"/>
      <c r="PES2" s="594"/>
      <c r="PET2" s="594"/>
      <c r="PEU2" s="594"/>
      <c r="PEV2" s="594"/>
      <c r="PEW2" s="594"/>
      <c r="PEX2" s="594"/>
      <c r="PEY2" s="594"/>
      <c r="PEZ2" s="594"/>
      <c r="PFA2" s="594"/>
      <c r="PFB2" s="594"/>
      <c r="PFC2" s="594"/>
      <c r="PFD2" s="594"/>
      <c r="PFE2" s="594"/>
      <c r="PFF2" s="594"/>
      <c r="PFG2" s="594"/>
      <c r="PFH2" s="594"/>
      <c r="PFI2" s="594"/>
      <c r="PFJ2" s="594"/>
      <c r="PFK2" s="594"/>
      <c r="PFL2" s="594"/>
      <c r="PFM2" s="594"/>
      <c r="PFN2" s="594"/>
      <c r="PFO2" s="594"/>
      <c r="PFP2" s="594"/>
      <c r="PFQ2" s="594"/>
      <c r="PFR2" s="594"/>
      <c r="PFS2" s="594"/>
      <c r="PFT2" s="594"/>
      <c r="PFU2" s="594"/>
      <c r="PFV2" s="594"/>
      <c r="PFW2" s="594"/>
      <c r="PFX2" s="594"/>
      <c r="PFY2" s="594"/>
      <c r="PFZ2" s="594"/>
      <c r="PGA2" s="594"/>
      <c r="PGB2" s="594"/>
      <c r="PGC2" s="594"/>
      <c r="PGD2" s="594"/>
      <c r="PGE2" s="594"/>
      <c r="PGF2" s="594"/>
      <c r="PGG2" s="594"/>
      <c r="PGH2" s="594"/>
      <c r="PGI2" s="594"/>
      <c r="PGJ2" s="594"/>
      <c r="PGK2" s="594"/>
      <c r="PGL2" s="594"/>
      <c r="PGM2" s="594"/>
      <c r="PGN2" s="594"/>
      <c r="PGO2" s="594"/>
      <c r="PGP2" s="594"/>
      <c r="PGQ2" s="594"/>
      <c r="PGR2" s="594"/>
      <c r="PGS2" s="594"/>
      <c r="PGT2" s="594"/>
      <c r="PGU2" s="594"/>
      <c r="PGV2" s="594"/>
      <c r="PGW2" s="594"/>
      <c r="PGX2" s="594"/>
      <c r="PGY2" s="594"/>
      <c r="PGZ2" s="594"/>
      <c r="PHA2" s="594"/>
      <c r="PHB2" s="594"/>
      <c r="PHC2" s="594"/>
      <c r="PHD2" s="594"/>
      <c r="PHE2" s="594"/>
      <c r="PHF2" s="594"/>
      <c r="PHG2" s="594"/>
      <c r="PHH2" s="594"/>
      <c r="PHI2" s="594"/>
      <c r="PHJ2" s="594"/>
      <c r="PHK2" s="594"/>
      <c r="PHL2" s="594"/>
      <c r="PHM2" s="594"/>
      <c r="PHN2" s="594"/>
      <c r="PHO2" s="594"/>
      <c r="PHP2" s="594"/>
      <c r="PHQ2" s="594"/>
      <c r="PHR2" s="594"/>
      <c r="PHS2" s="594"/>
      <c r="PHT2" s="594"/>
      <c r="PHU2" s="594"/>
      <c r="PHV2" s="594"/>
      <c r="PHW2" s="594"/>
      <c r="PHX2" s="594"/>
      <c r="PHY2" s="594"/>
      <c r="PHZ2" s="594"/>
      <c r="PIA2" s="594"/>
      <c r="PIB2" s="594"/>
      <c r="PIC2" s="594"/>
      <c r="PID2" s="594"/>
      <c r="PIE2" s="594"/>
      <c r="PIF2" s="594"/>
      <c r="PIG2" s="594"/>
      <c r="PIH2" s="594"/>
      <c r="PII2" s="594"/>
      <c r="PIJ2" s="594"/>
      <c r="PIK2" s="594"/>
      <c r="PIL2" s="594"/>
      <c r="PIM2" s="594"/>
      <c r="PIN2" s="594"/>
      <c r="PIO2" s="594"/>
      <c r="PIP2" s="594"/>
      <c r="PIQ2" s="594"/>
      <c r="PIR2" s="594"/>
      <c r="PIS2" s="594"/>
      <c r="PIT2" s="594"/>
      <c r="PIU2" s="594"/>
      <c r="PIV2" s="594"/>
      <c r="PIW2" s="594"/>
      <c r="PIX2" s="594"/>
      <c r="PIY2" s="594"/>
      <c r="PIZ2" s="594"/>
      <c r="PJA2" s="594"/>
      <c r="PJB2" s="594"/>
      <c r="PJC2" s="594"/>
      <c r="PJD2" s="594"/>
      <c r="PJE2" s="594"/>
      <c r="PJF2" s="594"/>
      <c r="PJG2" s="594"/>
      <c r="PJH2" s="594"/>
      <c r="PJI2" s="594"/>
      <c r="PJJ2" s="594"/>
      <c r="PJK2" s="594"/>
      <c r="PJL2" s="594"/>
      <c r="PJM2" s="594"/>
      <c r="PJN2" s="594"/>
      <c r="PJO2" s="594"/>
      <c r="PJP2" s="594"/>
      <c r="PJQ2" s="594"/>
      <c r="PJR2" s="594"/>
      <c r="PJS2" s="594"/>
      <c r="PJT2" s="594"/>
      <c r="PJU2" s="594"/>
      <c r="PJV2" s="594"/>
      <c r="PJW2" s="594"/>
      <c r="PJX2" s="594"/>
      <c r="PJY2" s="594"/>
      <c r="PJZ2" s="594"/>
      <c r="PKA2" s="594"/>
      <c r="PKB2" s="594"/>
      <c r="PKC2" s="594"/>
      <c r="PKD2" s="594"/>
      <c r="PKE2" s="594"/>
      <c r="PKF2" s="594"/>
      <c r="PKG2" s="594"/>
      <c r="PKH2" s="594"/>
      <c r="PKI2" s="594"/>
      <c r="PKJ2" s="594"/>
      <c r="PKK2" s="594"/>
      <c r="PKL2" s="594"/>
      <c r="PKM2" s="594"/>
      <c r="PKN2" s="594"/>
      <c r="PKO2" s="594"/>
      <c r="PKP2" s="594"/>
      <c r="PKQ2" s="594"/>
      <c r="PKR2" s="594"/>
      <c r="PKS2" s="594"/>
      <c r="PKT2" s="594"/>
      <c r="PKU2" s="594"/>
      <c r="PKV2" s="594"/>
      <c r="PKW2" s="594"/>
      <c r="PKX2" s="594"/>
      <c r="PKY2" s="594"/>
      <c r="PKZ2" s="594"/>
      <c r="PLA2" s="594"/>
      <c r="PLB2" s="594"/>
      <c r="PLC2" s="594"/>
      <c r="PLD2" s="594"/>
      <c r="PLE2" s="594"/>
      <c r="PLF2" s="594"/>
      <c r="PLG2" s="594"/>
      <c r="PLH2" s="594"/>
      <c r="PLI2" s="594"/>
      <c r="PLJ2" s="594"/>
      <c r="PLK2" s="594"/>
      <c r="PLL2" s="594"/>
      <c r="PLM2" s="594"/>
      <c r="PLN2" s="594"/>
      <c r="PLO2" s="594"/>
      <c r="PLP2" s="594"/>
      <c r="PLQ2" s="594"/>
      <c r="PLR2" s="594"/>
      <c r="PLS2" s="594"/>
      <c r="PLT2" s="594"/>
      <c r="PLU2" s="594"/>
      <c r="PLV2" s="594"/>
      <c r="PLW2" s="594"/>
      <c r="PLX2" s="594"/>
      <c r="PLY2" s="594"/>
      <c r="PLZ2" s="594"/>
      <c r="PMA2" s="594"/>
      <c r="PMB2" s="594"/>
      <c r="PMC2" s="594"/>
      <c r="PMD2" s="594"/>
      <c r="PME2" s="594"/>
      <c r="PMF2" s="594"/>
      <c r="PMG2" s="594"/>
      <c r="PMH2" s="594"/>
      <c r="PMI2" s="594"/>
      <c r="PMJ2" s="594"/>
      <c r="PMK2" s="594"/>
      <c r="PML2" s="594"/>
      <c r="PMM2" s="594"/>
      <c r="PMN2" s="594"/>
      <c r="PMO2" s="594"/>
      <c r="PMP2" s="594"/>
      <c r="PMQ2" s="594"/>
      <c r="PMR2" s="594"/>
      <c r="PMS2" s="594"/>
      <c r="PMT2" s="594"/>
      <c r="PMU2" s="594"/>
      <c r="PMV2" s="594"/>
      <c r="PMW2" s="594"/>
      <c r="PMX2" s="594"/>
      <c r="PMY2" s="594"/>
      <c r="PMZ2" s="594"/>
      <c r="PNA2" s="594"/>
      <c r="PNB2" s="594"/>
      <c r="PNC2" s="594"/>
      <c r="PND2" s="594"/>
      <c r="PNE2" s="594"/>
      <c r="PNF2" s="594"/>
      <c r="PNG2" s="594"/>
      <c r="PNH2" s="594"/>
      <c r="PNI2" s="594"/>
      <c r="PNJ2" s="594"/>
      <c r="PNK2" s="594"/>
      <c r="PNL2" s="594"/>
      <c r="PNM2" s="594"/>
      <c r="PNN2" s="594"/>
      <c r="PNO2" s="594"/>
      <c r="PNP2" s="594"/>
      <c r="PNQ2" s="594"/>
      <c r="PNR2" s="594"/>
      <c r="PNS2" s="594"/>
      <c r="PNT2" s="594"/>
      <c r="PNU2" s="594"/>
      <c r="PNV2" s="594"/>
      <c r="PNW2" s="594"/>
      <c r="PNX2" s="594"/>
      <c r="PNY2" s="594"/>
      <c r="PNZ2" s="594"/>
      <c r="POA2" s="594"/>
      <c r="POB2" s="594"/>
      <c r="POC2" s="594"/>
      <c r="POD2" s="594"/>
      <c r="POE2" s="594"/>
      <c r="POF2" s="594"/>
      <c r="POG2" s="594"/>
      <c r="POH2" s="594"/>
      <c r="POI2" s="594"/>
      <c r="POJ2" s="594"/>
      <c r="POK2" s="594"/>
      <c r="POL2" s="594"/>
      <c r="POM2" s="594"/>
      <c r="PON2" s="594"/>
      <c r="POO2" s="594"/>
      <c r="POP2" s="594"/>
      <c r="POQ2" s="594"/>
      <c r="POR2" s="594"/>
      <c r="POS2" s="594"/>
      <c r="POT2" s="594"/>
      <c r="POU2" s="594"/>
      <c r="POV2" s="594"/>
      <c r="POW2" s="594"/>
      <c r="POX2" s="594"/>
      <c r="POY2" s="594"/>
      <c r="POZ2" s="594"/>
      <c r="PPA2" s="594"/>
      <c r="PPB2" s="594"/>
      <c r="PPC2" s="594"/>
      <c r="PPD2" s="594"/>
      <c r="PPE2" s="594"/>
      <c r="PPF2" s="594"/>
      <c r="PPG2" s="594"/>
      <c r="PPH2" s="594"/>
      <c r="PPI2" s="594"/>
      <c r="PPJ2" s="594"/>
      <c r="PPK2" s="594"/>
      <c r="PPL2" s="594"/>
      <c r="PPM2" s="594"/>
      <c r="PPN2" s="594"/>
      <c r="PPO2" s="594"/>
      <c r="PPP2" s="594"/>
      <c r="PPQ2" s="594"/>
      <c r="PPR2" s="594"/>
      <c r="PPS2" s="594"/>
      <c r="PPT2" s="594"/>
      <c r="PPU2" s="594"/>
      <c r="PPV2" s="594"/>
      <c r="PPW2" s="594"/>
      <c r="PPX2" s="594"/>
      <c r="PPY2" s="594"/>
      <c r="PPZ2" s="594"/>
      <c r="PQA2" s="594"/>
      <c r="PQB2" s="594"/>
      <c r="PQC2" s="594"/>
      <c r="PQD2" s="594"/>
      <c r="PQE2" s="594"/>
      <c r="PQF2" s="594"/>
      <c r="PQG2" s="594"/>
      <c r="PQH2" s="594"/>
      <c r="PQI2" s="594"/>
      <c r="PQJ2" s="594"/>
      <c r="PQK2" s="594"/>
      <c r="PQL2" s="594"/>
      <c r="PQM2" s="594"/>
      <c r="PQN2" s="594"/>
      <c r="PQO2" s="594"/>
      <c r="PQP2" s="594"/>
      <c r="PQQ2" s="594"/>
      <c r="PQR2" s="594"/>
      <c r="PQS2" s="594"/>
      <c r="PQT2" s="594"/>
      <c r="PQU2" s="594"/>
      <c r="PQV2" s="594"/>
      <c r="PQW2" s="594"/>
      <c r="PQX2" s="594"/>
      <c r="PQY2" s="594"/>
      <c r="PQZ2" s="594"/>
      <c r="PRA2" s="594"/>
      <c r="PRB2" s="594"/>
      <c r="PRC2" s="594"/>
      <c r="PRD2" s="594"/>
      <c r="PRE2" s="594"/>
      <c r="PRF2" s="594"/>
      <c r="PRG2" s="594"/>
      <c r="PRH2" s="594"/>
      <c r="PRI2" s="594"/>
      <c r="PRJ2" s="594"/>
      <c r="PRK2" s="594"/>
      <c r="PRL2" s="594"/>
      <c r="PRM2" s="594"/>
      <c r="PRN2" s="594"/>
      <c r="PRO2" s="594"/>
      <c r="PRP2" s="594"/>
      <c r="PRQ2" s="594"/>
      <c r="PRR2" s="594"/>
      <c r="PRS2" s="594"/>
      <c r="PRT2" s="594"/>
      <c r="PRU2" s="594"/>
      <c r="PRV2" s="594"/>
      <c r="PRW2" s="594"/>
      <c r="PRX2" s="594"/>
      <c r="PRY2" s="594"/>
      <c r="PRZ2" s="594"/>
      <c r="PSA2" s="594"/>
      <c r="PSB2" s="594"/>
      <c r="PSC2" s="594"/>
      <c r="PSD2" s="594"/>
      <c r="PSE2" s="594"/>
      <c r="PSF2" s="594"/>
      <c r="PSG2" s="594"/>
      <c r="PSH2" s="594"/>
      <c r="PSI2" s="594"/>
      <c r="PSJ2" s="594"/>
      <c r="PSK2" s="594"/>
      <c r="PSL2" s="594"/>
      <c r="PSM2" s="594"/>
      <c r="PSN2" s="594"/>
      <c r="PSO2" s="594"/>
      <c r="PSP2" s="594"/>
      <c r="PSQ2" s="594"/>
      <c r="PSR2" s="594"/>
      <c r="PSS2" s="594"/>
      <c r="PST2" s="594"/>
      <c r="PSU2" s="594"/>
      <c r="PSV2" s="594"/>
      <c r="PSW2" s="594"/>
      <c r="PSX2" s="594"/>
      <c r="PSY2" s="594"/>
      <c r="PSZ2" s="594"/>
      <c r="PTA2" s="594"/>
      <c r="PTB2" s="594"/>
      <c r="PTC2" s="594"/>
      <c r="PTD2" s="594"/>
      <c r="PTE2" s="594"/>
      <c r="PTF2" s="594"/>
      <c r="PTG2" s="594"/>
      <c r="PTH2" s="594"/>
      <c r="PTI2" s="594"/>
      <c r="PTJ2" s="594"/>
      <c r="PTK2" s="594"/>
      <c r="PTL2" s="594"/>
      <c r="PTM2" s="594"/>
      <c r="PTN2" s="594"/>
      <c r="PTO2" s="594"/>
      <c r="PTP2" s="594"/>
      <c r="PTQ2" s="594"/>
      <c r="PTR2" s="594"/>
      <c r="PTS2" s="594"/>
      <c r="PTT2" s="594"/>
      <c r="PTU2" s="594"/>
      <c r="PTV2" s="594"/>
      <c r="PTW2" s="594"/>
      <c r="PTX2" s="594"/>
      <c r="PTY2" s="594"/>
      <c r="PTZ2" s="594"/>
      <c r="PUA2" s="594"/>
      <c r="PUB2" s="594"/>
      <c r="PUC2" s="594"/>
      <c r="PUD2" s="594"/>
      <c r="PUE2" s="594"/>
      <c r="PUF2" s="594"/>
      <c r="PUG2" s="594"/>
      <c r="PUH2" s="594"/>
      <c r="PUI2" s="594"/>
      <c r="PUJ2" s="594"/>
      <c r="PUK2" s="594"/>
      <c r="PUL2" s="594"/>
      <c r="PUM2" s="594"/>
      <c r="PUN2" s="594"/>
      <c r="PUO2" s="594"/>
      <c r="PUP2" s="594"/>
      <c r="PUQ2" s="594"/>
      <c r="PUR2" s="594"/>
      <c r="PUS2" s="594"/>
      <c r="PUT2" s="594"/>
      <c r="PUU2" s="594"/>
      <c r="PUV2" s="594"/>
      <c r="PUW2" s="594"/>
      <c r="PUX2" s="594"/>
      <c r="PUY2" s="594"/>
      <c r="PUZ2" s="594"/>
      <c r="PVA2" s="594"/>
      <c r="PVB2" s="594"/>
      <c r="PVC2" s="594"/>
      <c r="PVD2" s="594"/>
      <c r="PVE2" s="594"/>
      <c r="PVF2" s="594"/>
      <c r="PVG2" s="594"/>
      <c r="PVH2" s="594"/>
      <c r="PVI2" s="594"/>
      <c r="PVJ2" s="594"/>
      <c r="PVK2" s="594"/>
      <c r="PVL2" s="594"/>
      <c r="PVM2" s="594"/>
      <c r="PVN2" s="594"/>
      <c r="PVO2" s="594"/>
      <c r="PVP2" s="594"/>
      <c r="PVQ2" s="594"/>
      <c r="PVR2" s="594"/>
      <c r="PVS2" s="594"/>
      <c r="PVT2" s="594"/>
      <c r="PVU2" s="594"/>
      <c r="PVV2" s="594"/>
      <c r="PVW2" s="594"/>
      <c r="PVX2" s="594"/>
      <c r="PVY2" s="594"/>
      <c r="PVZ2" s="594"/>
      <c r="PWA2" s="594"/>
      <c r="PWB2" s="594"/>
      <c r="PWC2" s="594"/>
      <c r="PWD2" s="594"/>
      <c r="PWE2" s="594"/>
      <c r="PWF2" s="594"/>
      <c r="PWG2" s="594"/>
      <c r="PWH2" s="594"/>
      <c r="PWI2" s="594"/>
      <c r="PWJ2" s="594"/>
      <c r="PWK2" s="594"/>
      <c r="PWL2" s="594"/>
      <c r="PWM2" s="594"/>
      <c r="PWN2" s="594"/>
      <c r="PWO2" s="594"/>
      <c r="PWP2" s="594"/>
      <c r="PWQ2" s="594"/>
      <c r="PWR2" s="594"/>
      <c r="PWS2" s="594"/>
      <c r="PWT2" s="594"/>
      <c r="PWU2" s="594"/>
      <c r="PWV2" s="594"/>
      <c r="PWW2" s="594"/>
      <c r="PWX2" s="594"/>
      <c r="PWY2" s="594"/>
      <c r="PWZ2" s="594"/>
      <c r="PXA2" s="594"/>
      <c r="PXB2" s="594"/>
      <c r="PXC2" s="594"/>
      <c r="PXD2" s="594"/>
      <c r="PXE2" s="594"/>
      <c r="PXF2" s="594"/>
      <c r="PXG2" s="594"/>
      <c r="PXH2" s="594"/>
      <c r="PXI2" s="594"/>
      <c r="PXJ2" s="594"/>
      <c r="PXK2" s="594"/>
      <c r="PXL2" s="594"/>
      <c r="PXM2" s="594"/>
      <c r="PXN2" s="594"/>
      <c r="PXO2" s="594"/>
      <c r="PXP2" s="594"/>
      <c r="PXQ2" s="594"/>
      <c r="PXR2" s="594"/>
      <c r="PXS2" s="594"/>
      <c r="PXT2" s="594"/>
      <c r="PXU2" s="594"/>
      <c r="PXV2" s="594"/>
      <c r="PXW2" s="594"/>
      <c r="PXX2" s="594"/>
      <c r="PXY2" s="594"/>
      <c r="PXZ2" s="594"/>
      <c r="PYA2" s="594"/>
      <c r="PYB2" s="594"/>
      <c r="PYC2" s="594"/>
      <c r="PYD2" s="594"/>
      <c r="PYE2" s="594"/>
      <c r="PYF2" s="594"/>
      <c r="PYG2" s="594"/>
      <c r="PYH2" s="594"/>
      <c r="PYI2" s="594"/>
      <c r="PYJ2" s="594"/>
      <c r="PYK2" s="594"/>
      <c r="PYL2" s="594"/>
      <c r="PYM2" s="594"/>
      <c r="PYN2" s="594"/>
      <c r="PYO2" s="594"/>
      <c r="PYP2" s="594"/>
      <c r="PYQ2" s="594"/>
      <c r="PYR2" s="594"/>
      <c r="PYS2" s="594"/>
      <c r="PYT2" s="594"/>
      <c r="PYU2" s="594"/>
      <c r="PYV2" s="594"/>
      <c r="PYW2" s="594"/>
      <c r="PYX2" s="594"/>
      <c r="PYY2" s="594"/>
      <c r="PYZ2" s="594"/>
      <c r="PZA2" s="594"/>
      <c r="PZB2" s="594"/>
      <c r="PZC2" s="594"/>
      <c r="PZD2" s="594"/>
      <c r="PZE2" s="594"/>
      <c r="PZF2" s="594"/>
      <c r="PZG2" s="594"/>
      <c r="PZH2" s="594"/>
      <c r="PZI2" s="594"/>
      <c r="PZJ2" s="594"/>
      <c r="PZK2" s="594"/>
      <c r="PZL2" s="594"/>
      <c r="PZM2" s="594"/>
      <c r="PZN2" s="594"/>
      <c r="PZO2" s="594"/>
      <c r="PZP2" s="594"/>
      <c r="PZQ2" s="594"/>
      <c r="PZR2" s="594"/>
      <c r="PZS2" s="594"/>
      <c r="PZT2" s="594"/>
      <c r="PZU2" s="594"/>
      <c r="PZV2" s="594"/>
      <c r="PZW2" s="594"/>
      <c r="PZX2" s="594"/>
      <c r="PZY2" s="594"/>
      <c r="PZZ2" s="594"/>
      <c r="QAA2" s="594"/>
      <c r="QAB2" s="594"/>
      <c r="QAC2" s="594"/>
      <c r="QAD2" s="594"/>
      <c r="QAE2" s="594"/>
      <c r="QAF2" s="594"/>
      <c r="QAG2" s="594"/>
      <c r="QAH2" s="594"/>
      <c r="QAI2" s="594"/>
      <c r="QAJ2" s="594"/>
      <c r="QAK2" s="594"/>
      <c r="QAL2" s="594"/>
      <c r="QAM2" s="594"/>
      <c r="QAN2" s="594"/>
      <c r="QAO2" s="594"/>
      <c r="QAP2" s="594"/>
      <c r="QAQ2" s="594"/>
      <c r="QAR2" s="594"/>
      <c r="QAS2" s="594"/>
      <c r="QAT2" s="594"/>
      <c r="QAU2" s="594"/>
      <c r="QAV2" s="594"/>
      <c r="QAW2" s="594"/>
      <c r="QAX2" s="594"/>
      <c r="QAY2" s="594"/>
      <c r="QAZ2" s="594"/>
      <c r="QBA2" s="594"/>
      <c r="QBB2" s="594"/>
      <c r="QBC2" s="594"/>
      <c r="QBD2" s="594"/>
      <c r="QBE2" s="594"/>
      <c r="QBF2" s="594"/>
      <c r="QBG2" s="594"/>
      <c r="QBH2" s="594"/>
      <c r="QBI2" s="594"/>
      <c r="QBJ2" s="594"/>
      <c r="QBK2" s="594"/>
      <c r="QBL2" s="594"/>
      <c r="QBM2" s="594"/>
      <c r="QBN2" s="594"/>
      <c r="QBO2" s="594"/>
      <c r="QBP2" s="594"/>
      <c r="QBQ2" s="594"/>
      <c r="QBR2" s="594"/>
      <c r="QBS2" s="594"/>
      <c r="QBT2" s="594"/>
      <c r="QBU2" s="594"/>
      <c r="QBV2" s="594"/>
      <c r="QBW2" s="594"/>
      <c r="QBX2" s="594"/>
      <c r="QBY2" s="594"/>
      <c r="QBZ2" s="594"/>
      <c r="QCA2" s="594"/>
      <c r="QCB2" s="594"/>
      <c r="QCC2" s="594"/>
      <c r="QCD2" s="594"/>
      <c r="QCE2" s="594"/>
      <c r="QCF2" s="594"/>
      <c r="QCG2" s="594"/>
      <c r="QCH2" s="594"/>
      <c r="QCI2" s="594"/>
      <c r="QCJ2" s="594"/>
      <c r="QCK2" s="594"/>
      <c r="QCL2" s="594"/>
      <c r="QCM2" s="594"/>
      <c r="QCN2" s="594"/>
      <c r="QCO2" s="594"/>
      <c r="QCP2" s="594"/>
      <c r="QCQ2" s="594"/>
      <c r="QCR2" s="594"/>
      <c r="QCS2" s="594"/>
      <c r="QCT2" s="594"/>
      <c r="QCU2" s="594"/>
      <c r="QCV2" s="594"/>
      <c r="QCW2" s="594"/>
      <c r="QCX2" s="594"/>
      <c r="QCY2" s="594"/>
      <c r="QCZ2" s="594"/>
      <c r="QDA2" s="594"/>
      <c r="QDB2" s="594"/>
      <c r="QDC2" s="594"/>
      <c r="QDD2" s="594"/>
      <c r="QDE2" s="594"/>
      <c r="QDF2" s="594"/>
      <c r="QDG2" s="594"/>
      <c r="QDH2" s="594"/>
      <c r="QDI2" s="594"/>
      <c r="QDJ2" s="594"/>
      <c r="QDK2" s="594"/>
      <c r="QDL2" s="594"/>
      <c r="QDM2" s="594"/>
      <c r="QDN2" s="594"/>
      <c r="QDO2" s="594"/>
      <c r="QDP2" s="594"/>
      <c r="QDQ2" s="594"/>
      <c r="QDR2" s="594"/>
      <c r="QDS2" s="594"/>
      <c r="QDT2" s="594"/>
      <c r="QDU2" s="594"/>
      <c r="QDV2" s="594"/>
      <c r="QDW2" s="594"/>
      <c r="QDX2" s="594"/>
      <c r="QDY2" s="594"/>
      <c r="QDZ2" s="594"/>
      <c r="QEA2" s="594"/>
      <c r="QEB2" s="594"/>
      <c r="QEC2" s="594"/>
      <c r="QED2" s="594"/>
      <c r="QEE2" s="594"/>
      <c r="QEF2" s="594"/>
      <c r="QEG2" s="594"/>
      <c r="QEH2" s="594"/>
      <c r="QEI2" s="594"/>
      <c r="QEJ2" s="594"/>
      <c r="QEK2" s="594"/>
      <c r="QEL2" s="594"/>
      <c r="QEM2" s="594"/>
      <c r="QEN2" s="594"/>
      <c r="QEO2" s="594"/>
      <c r="QEP2" s="594"/>
      <c r="QEQ2" s="594"/>
      <c r="QER2" s="594"/>
      <c r="QES2" s="594"/>
      <c r="QET2" s="594"/>
      <c r="QEU2" s="594"/>
      <c r="QEV2" s="594"/>
      <c r="QEW2" s="594"/>
      <c r="QEX2" s="594"/>
      <c r="QEY2" s="594"/>
      <c r="QEZ2" s="594"/>
      <c r="QFA2" s="594"/>
      <c r="QFB2" s="594"/>
      <c r="QFC2" s="594"/>
      <c r="QFD2" s="594"/>
      <c r="QFE2" s="594"/>
      <c r="QFF2" s="594"/>
      <c r="QFG2" s="594"/>
      <c r="QFH2" s="594"/>
      <c r="QFI2" s="594"/>
      <c r="QFJ2" s="594"/>
      <c r="QFK2" s="594"/>
      <c r="QFL2" s="594"/>
      <c r="QFM2" s="594"/>
      <c r="QFN2" s="594"/>
      <c r="QFO2" s="594"/>
      <c r="QFP2" s="594"/>
      <c r="QFQ2" s="594"/>
      <c r="QFR2" s="594"/>
      <c r="QFS2" s="594"/>
      <c r="QFT2" s="594"/>
      <c r="QFU2" s="594"/>
      <c r="QFV2" s="594"/>
      <c r="QFW2" s="594"/>
      <c r="QFX2" s="594"/>
      <c r="QFY2" s="594"/>
      <c r="QFZ2" s="594"/>
      <c r="QGA2" s="594"/>
      <c r="QGB2" s="594"/>
      <c r="QGC2" s="594"/>
      <c r="QGD2" s="594"/>
      <c r="QGE2" s="594"/>
      <c r="QGF2" s="594"/>
      <c r="QGG2" s="594"/>
      <c r="QGH2" s="594"/>
      <c r="QGI2" s="594"/>
      <c r="QGJ2" s="594"/>
      <c r="QGK2" s="594"/>
      <c r="QGL2" s="594"/>
      <c r="QGM2" s="594"/>
      <c r="QGN2" s="594"/>
      <c r="QGO2" s="594"/>
      <c r="QGP2" s="594"/>
      <c r="QGQ2" s="594"/>
      <c r="QGR2" s="594"/>
      <c r="QGS2" s="594"/>
      <c r="QGT2" s="594"/>
      <c r="QGU2" s="594"/>
      <c r="QGV2" s="594"/>
      <c r="QGW2" s="594"/>
      <c r="QGX2" s="594"/>
      <c r="QGY2" s="594"/>
      <c r="QGZ2" s="594"/>
      <c r="QHA2" s="594"/>
      <c r="QHB2" s="594"/>
      <c r="QHC2" s="594"/>
      <c r="QHD2" s="594"/>
      <c r="QHE2" s="594"/>
      <c r="QHF2" s="594"/>
      <c r="QHG2" s="594"/>
      <c r="QHH2" s="594"/>
      <c r="QHI2" s="594"/>
      <c r="QHJ2" s="594"/>
      <c r="QHK2" s="594"/>
      <c r="QHL2" s="594"/>
      <c r="QHM2" s="594"/>
      <c r="QHN2" s="594"/>
      <c r="QHO2" s="594"/>
      <c r="QHP2" s="594"/>
      <c r="QHQ2" s="594"/>
      <c r="QHR2" s="594"/>
      <c r="QHS2" s="594"/>
      <c r="QHT2" s="594"/>
      <c r="QHU2" s="594"/>
      <c r="QHV2" s="594"/>
      <c r="QHW2" s="594"/>
      <c r="QHX2" s="594"/>
      <c r="QHY2" s="594"/>
      <c r="QHZ2" s="594"/>
      <c r="QIA2" s="594"/>
      <c r="QIB2" s="594"/>
      <c r="QIC2" s="594"/>
      <c r="QID2" s="594"/>
      <c r="QIE2" s="594"/>
      <c r="QIF2" s="594"/>
      <c r="QIG2" s="594"/>
      <c r="QIH2" s="594"/>
      <c r="QII2" s="594"/>
      <c r="QIJ2" s="594"/>
      <c r="QIK2" s="594"/>
      <c r="QIL2" s="594"/>
      <c r="QIM2" s="594"/>
      <c r="QIN2" s="594"/>
      <c r="QIO2" s="594"/>
      <c r="QIP2" s="594"/>
      <c r="QIQ2" s="594"/>
      <c r="QIR2" s="594"/>
      <c r="QIS2" s="594"/>
      <c r="QIT2" s="594"/>
      <c r="QIU2" s="594"/>
      <c r="QIV2" s="594"/>
      <c r="QIW2" s="594"/>
      <c r="QIX2" s="594"/>
      <c r="QIY2" s="594"/>
      <c r="QIZ2" s="594"/>
      <c r="QJA2" s="594"/>
      <c r="QJB2" s="594"/>
      <c r="QJC2" s="594"/>
      <c r="QJD2" s="594"/>
      <c r="QJE2" s="594"/>
      <c r="QJF2" s="594"/>
      <c r="QJG2" s="594"/>
      <c r="QJH2" s="594"/>
      <c r="QJI2" s="594"/>
      <c r="QJJ2" s="594"/>
      <c r="QJK2" s="594"/>
      <c r="QJL2" s="594"/>
      <c r="QJM2" s="594"/>
      <c r="QJN2" s="594"/>
      <c r="QJO2" s="594"/>
      <c r="QJP2" s="594"/>
      <c r="QJQ2" s="594"/>
      <c r="QJR2" s="594"/>
      <c r="QJS2" s="594"/>
      <c r="QJT2" s="594"/>
      <c r="QJU2" s="594"/>
      <c r="QJV2" s="594"/>
      <c r="QJW2" s="594"/>
      <c r="QJX2" s="594"/>
      <c r="QJY2" s="594"/>
      <c r="QJZ2" s="594"/>
      <c r="QKA2" s="594"/>
      <c r="QKB2" s="594"/>
      <c r="QKC2" s="594"/>
      <c r="QKD2" s="594"/>
      <c r="QKE2" s="594"/>
      <c r="QKF2" s="594"/>
      <c r="QKG2" s="594"/>
      <c r="QKH2" s="594"/>
      <c r="QKI2" s="594"/>
      <c r="QKJ2" s="594"/>
      <c r="QKK2" s="594"/>
      <c r="QKL2" s="594"/>
      <c r="QKM2" s="594"/>
      <c r="QKN2" s="594"/>
      <c r="QKO2" s="594"/>
      <c r="QKP2" s="594"/>
      <c r="QKQ2" s="594"/>
      <c r="QKR2" s="594"/>
      <c r="QKS2" s="594"/>
      <c r="QKT2" s="594"/>
      <c r="QKU2" s="594"/>
      <c r="QKV2" s="594"/>
      <c r="QKW2" s="594"/>
      <c r="QKX2" s="594"/>
      <c r="QKY2" s="594"/>
      <c r="QKZ2" s="594"/>
      <c r="QLA2" s="594"/>
      <c r="QLB2" s="594"/>
      <c r="QLC2" s="594"/>
      <c r="QLD2" s="594"/>
      <c r="QLE2" s="594"/>
      <c r="QLF2" s="594"/>
      <c r="QLG2" s="594"/>
      <c r="QLH2" s="594"/>
      <c r="QLI2" s="594"/>
      <c r="QLJ2" s="594"/>
      <c r="QLK2" s="594"/>
      <c r="QLL2" s="594"/>
      <c r="QLM2" s="594"/>
      <c r="QLN2" s="594"/>
      <c r="QLO2" s="594"/>
      <c r="QLP2" s="594"/>
      <c r="QLQ2" s="594"/>
      <c r="QLR2" s="594"/>
      <c r="QLS2" s="594"/>
      <c r="QLT2" s="594"/>
      <c r="QLU2" s="594"/>
      <c r="QLV2" s="594"/>
      <c r="QLW2" s="594"/>
      <c r="QLX2" s="594"/>
      <c r="QLY2" s="594"/>
      <c r="QLZ2" s="594"/>
      <c r="QMA2" s="594"/>
      <c r="QMB2" s="594"/>
      <c r="QMC2" s="594"/>
      <c r="QMD2" s="594"/>
      <c r="QME2" s="594"/>
      <c r="QMF2" s="594"/>
      <c r="QMG2" s="594"/>
      <c r="QMH2" s="594"/>
      <c r="QMI2" s="594"/>
      <c r="QMJ2" s="594"/>
      <c r="QMK2" s="594"/>
      <c r="QML2" s="594"/>
      <c r="QMM2" s="594"/>
      <c r="QMN2" s="594"/>
      <c r="QMO2" s="594"/>
      <c r="QMP2" s="594"/>
      <c r="QMQ2" s="594"/>
      <c r="QMR2" s="594"/>
      <c r="QMS2" s="594"/>
      <c r="QMT2" s="594"/>
      <c r="QMU2" s="594"/>
      <c r="QMV2" s="594"/>
      <c r="QMW2" s="594"/>
      <c r="QMX2" s="594"/>
      <c r="QMY2" s="594"/>
      <c r="QMZ2" s="594"/>
      <c r="QNA2" s="594"/>
      <c r="QNB2" s="594"/>
      <c r="QNC2" s="594"/>
      <c r="QND2" s="594"/>
      <c r="QNE2" s="594"/>
      <c r="QNF2" s="594"/>
      <c r="QNG2" s="594"/>
      <c r="QNH2" s="594"/>
      <c r="QNI2" s="594"/>
      <c r="QNJ2" s="594"/>
      <c r="QNK2" s="594"/>
      <c r="QNL2" s="594"/>
      <c r="QNM2" s="594"/>
      <c r="QNN2" s="594"/>
      <c r="QNO2" s="594"/>
      <c r="QNP2" s="594"/>
      <c r="QNQ2" s="594"/>
      <c r="QNR2" s="594"/>
      <c r="QNS2" s="594"/>
      <c r="QNT2" s="594"/>
      <c r="QNU2" s="594"/>
      <c r="QNV2" s="594"/>
      <c r="QNW2" s="594"/>
      <c r="QNX2" s="594"/>
      <c r="QNY2" s="594"/>
      <c r="QNZ2" s="594"/>
      <c r="QOA2" s="594"/>
      <c r="QOB2" s="594"/>
      <c r="QOC2" s="594"/>
      <c r="QOD2" s="594"/>
      <c r="QOE2" s="594"/>
      <c r="QOF2" s="594"/>
      <c r="QOG2" s="594"/>
      <c r="QOH2" s="594"/>
      <c r="QOI2" s="594"/>
      <c r="QOJ2" s="594"/>
      <c r="QOK2" s="594"/>
      <c r="QOL2" s="594"/>
      <c r="QOM2" s="594"/>
      <c r="QON2" s="594"/>
      <c r="QOO2" s="594"/>
      <c r="QOP2" s="594"/>
      <c r="QOQ2" s="594"/>
      <c r="QOR2" s="594"/>
      <c r="QOS2" s="594"/>
      <c r="QOT2" s="594"/>
      <c r="QOU2" s="594"/>
      <c r="QOV2" s="594"/>
      <c r="QOW2" s="594"/>
      <c r="QOX2" s="594"/>
      <c r="QOY2" s="594"/>
      <c r="QOZ2" s="594"/>
      <c r="QPA2" s="594"/>
      <c r="QPB2" s="594"/>
      <c r="QPC2" s="594"/>
      <c r="QPD2" s="594"/>
      <c r="QPE2" s="594"/>
      <c r="QPF2" s="594"/>
      <c r="QPG2" s="594"/>
      <c r="QPH2" s="594"/>
      <c r="QPI2" s="594"/>
      <c r="QPJ2" s="594"/>
      <c r="QPK2" s="594"/>
      <c r="QPL2" s="594"/>
      <c r="QPM2" s="594"/>
      <c r="QPN2" s="594"/>
      <c r="QPO2" s="594"/>
      <c r="QPP2" s="594"/>
      <c r="QPQ2" s="594"/>
      <c r="QPR2" s="594"/>
      <c r="QPS2" s="594"/>
      <c r="QPT2" s="594"/>
      <c r="QPU2" s="594"/>
      <c r="QPV2" s="594"/>
      <c r="QPW2" s="594"/>
      <c r="QPX2" s="594"/>
      <c r="QPY2" s="594"/>
      <c r="QPZ2" s="594"/>
      <c r="QQA2" s="594"/>
      <c r="QQB2" s="594"/>
      <c r="QQC2" s="594"/>
      <c r="QQD2" s="594"/>
      <c r="QQE2" s="594"/>
      <c r="QQF2" s="594"/>
      <c r="QQG2" s="594"/>
      <c r="QQH2" s="594"/>
      <c r="QQI2" s="594"/>
      <c r="QQJ2" s="594"/>
      <c r="QQK2" s="594"/>
      <c r="QQL2" s="594"/>
      <c r="QQM2" s="594"/>
      <c r="QQN2" s="594"/>
      <c r="QQO2" s="594"/>
      <c r="QQP2" s="594"/>
      <c r="QQQ2" s="594"/>
      <c r="QQR2" s="594"/>
      <c r="QQS2" s="594"/>
      <c r="QQT2" s="594"/>
      <c r="QQU2" s="594"/>
      <c r="QQV2" s="594"/>
      <c r="QQW2" s="594"/>
      <c r="QQX2" s="594"/>
      <c r="QQY2" s="594"/>
      <c r="QQZ2" s="594"/>
      <c r="QRA2" s="594"/>
      <c r="QRB2" s="594"/>
      <c r="QRC2" s="594"/>
      <c r="QRD2" s="594"/>
      <c r="QRE2" s="594"/>
      <c r="QRF2" s="594"/>
      <c r="QRG2" s="594"/>
      <c r="QRH2" s="594"/>
      <c r="QRI2" s="594"/>
      <c r="QRJ2" s="594"/>
      <c r="QRK2" s="594"/>
      <c r="QRL2" s="594"/>
      <c r="QRM2" s="594"/>
      <c r="QRN2" s="594"/>
      <c r="QRO2" s="594"/>
      <c r="QRP2" s="594"/>
      <c r="QRQ2" s="594"/>
      <c r="QRR2" s="594"/>
      <c r="QRS2" s="594"/>
      <c r="QRT2" s="594"/>
      <c r="QRU2" s="594"/>
      <c r="QRV2" s="594"/>
      <c r="QRW2" s="594"/>
      <c r="QRX2" s="594"/>
      <c r="QRY2" s="594"/>
      <c r="QRZ2" s="594"/>
      <c r="QSA2" s="594"/>
      <c r="QSB2" s="594"/>
      <c r="QSC2" s="594"/>
      <c r="QSD2" s="594"/>
      <c r="QSE2" s="594"/>
      <c r="QSF2" s="594"/>
      <c r="QSG2" s="594"/>
      <c r="QSH2" s="594"/>
      <c r="QSI2" s="594"/>
      <c r="QSJ2" s="594"/>
      <c r="QSK2" s="594"/>
      <c r="QSL2" s="594"/>
      <c r="QSM2" s="594"/>
      <c r="QSN2" s="594"/>
      <c r="QSO2" s="594"/>
      <c r="QSP2" s="594"/>
      <c r="QSQ2" s="594"/>
      <c r="QSR2" s="594"/>
      <c r="QSS2" s="594"/>
      <c r="QST2" s="594"/>
      <c r="QSU2" s="594"/>
      <c r="QSV2" s="594"/>
      <c r="QSW2" s="594"/>
      <c r="QSX2" s="594"/>
      <c r="QSY2" s="594"/>
      <c r="QSZ2" s="594"/>
      <c r="QTA2" s="594"/>
      <c r="QTB2" s="594"/>
      <c r="QTC2" s="594"/>
      <c r="QTD2" s="594"/>
      <c r="QTE2" s="594"/>
      <c r="QTF2" s="594"/>
      <c r="QTG2" s="594"/>
      <c r="QTH2" s="594"/>
      <c r="QTI2" s="594"/>
      <c r="QTJ2" s="594"/>
      <c r="QTK2" s="594"/>
      <c r="QTL2" s="594"/>
      <c r="QTM2" s="594"/>
      <c r="QTN2" s="594"/>
      <c r="QTO2" s="594"/>
      <c r="QTP2" s="594"/>
      <c r="QTQ2" s="594"/>
      <c r="QTR2" s="594"/>
      <c r="QTS2" s="594"/>
      <c r="QTT2" s="594"/>
      <c r="QTU2" s="594"/>
      <c r="QTV2" s="594"/>
      <c r="QTW2" s="594"/>
      <c r="QTX2" s="594"/>
      <c r="QTY2" s="594"/>
      <c r="QTZ2" s="594"/>
      <c r="QUA2" s="594"/>
      <c r="QUB2" s="594"/>
      <c r="QUC2" s="594"/>
      <c r="QUD2" s="594"/>
      <c r="QUE2" s="594"/>
      <c r="QUF2" s="594"/>
      <c r="QUG2" s="594"/>
      <c r="QUH2" s="594"/>
      <c r="QUI2" s="594"/>
      <c r="QUJ2" s="594"/>
      <c r="QUK2" s="594"/>
      <c r="QUL2" s="594"/>
      <c r="QUM2" s="594"/>
      <c r="QUN2" s="594"/>
      <c r="QUO2" s="594"/>
      <c r="QUP2" s="594"/>
      <c r="QUQ2" s="594"/>
      <c r="QUR2" s="594"/>
      <c r="QUS2" s="594"/>
      <c r="QUT2" s="594"/>
      <c r="QUU2" s="594"/>
      <c r="QUV2" s="594"/>
      <c r="QUW2" s="594"/>
      <c r="QUX2" s="594"/>
      <c r="QUY2" s="594"/>
      <c r="QUZ2" s="594"/>
      <c r="QVA2" s="594"/>
      <c r="QVB2" s="594"/>
      <c r="QVC2" s="594"/>
      <c r="QVD2" s="594"/>
      <c r="QVE2" s="594"/>
      <c r="QVF2" s="594"/>
      <c r="QVG2" s="594"/>
      <c r="QVH2" s="594"/>
      <c r="QVI2" s="594"/>
      <c r="QVJ2" s="594"/>
      <c r="QVK2" s="594"/>
      <c r="QVL2" s="594"/>
      <c r="QVM2" s="594"/>
      <c r="QVN2" s="594"/>
      <c r="QVO2" s="594"/>
      <c r="QVP2" s="594"/>
      <c r="QVQ2" s="594"/>
      <c r="QVR2" s="594"/>
      <c r="QVS2" s="594"/>
      <c r="QVT2" s="594"/>
      <c r="QVU2" s="594"/>
      <c r="QVV2" s="594"/>
      <c r="QVW2" s="594"/>
      <c r="QVX2" s="594"/>
      <c r="QVY2" s="594"/>
      <c r="QVZ2" s="594"/>
      <c r="QWA2" s="594"/>
      <c r="QWB2" s="594"/>
      <c r="QWC2" s="594"/>
      <c r="QWD2" s="594"/>
      <c r="QWE2" s="594"/>
      <c r="QWF2" s="594"/>
      <c r="QWG2" s="594"/>
      <c r="QWH2" s="594"/>
      <c r="QWI2" s="594"/>
      <c r="QWJ2" s="594"/>
      <c r="QWK2" s="594"/>
      <c r="QWL2" s="594"/>
      <c r="QWM2" s="594"/>
      <c r="QWN2" s="594"/>
      <c r="QWO2" s="594"/>
      <c r="QWP2" s="594"/>
      <c r="QWQ2" s="594"/>
      <c r="QWR2" s="594"/>
      <c r="QWS2" s="594"/>
      <c r="QWT2" s="594"/>
      <c r="QWU2" s="594"/>
      <c r="QWV2" s="594"/>
      <c r="QWW2" s="594"/>
      <c r="QWX2" s="594"/>
      <c r="QWY2" s="594"/>
      <c r="QWZ2" s="594"/>
      <c r="QXA2" s="594"/>
      <c r="QXB2" s="594"/>
      <c r="QXC2" s="594"/>
      <c r="QXD2" s="594"/>
      <c r="QXE2" s="594"/>
      <c r="QXF2" s="594"/>
      <c r="QXG2" s="594"/>
      <c r="QXH2" s="594"/>
      <c r="QXI2" s="594"/>
      <c r="QXJ2" s="594"/>
      <c r="QXK2" s="594"/>
      <c r="QXL2" s="594"/>
      <c r="QXM2" s="594"/>
      <c r="QXN2" s="594"/>
      <c r="QXO2" s="594"/>
      <c r="QXP2" s="594"/>
      <c r="QXQ2" s="594"/>
      <c r="QXR2" s="594"/>
      <c r="QXS2" s="594"/>
      <c r="QXT2" s="594"/>
      <c r="QXU2" s="594"/>
      <c r="QXV2" s="594"/>
      <c r="QXW2" s="594"/>
      <c r="QXX2" s="594"/>
      <c r="QXY2" s="594"/>
      <c r="QXZ2" s="594"/>
      <c r="QYA2" s="594"/>
      <c r="QYB2" s="594"/>
      <c r="QYC2" s="594"/>
      <c r="QYD2" s="594"/>
      <c r="QYE2" s="594"/>
      <c r="QYF2" s="594"/>
      <c r="QYG2" s="594"/>
      <c r="QYH2" s="594"/>
      <c r="QYI2" s="594"/>
      <c r="QYJ2" s="594"/>
      <c r="QYK2" s="594"/>
      <c r="QYL2" s="594"/>
      <c r="QYM2" s="594"/>
      <c r="QYN2" s="594"/>
      <c r="QYO2" s="594"/>
      <c r="QYP2" s="594"/>
      <c r="QYQ2" s="594"/>
      <c r="QYR2" s="594"/>
      <c r="QYS2" s="594"/>
      <c r="QYT2" s="594"/>
      <c r="QYU2" s="594"/>
      <c r="QYV2" s="594"/>
      <c r="QYW2" s="594"/>
      <c r="QYX2" s="594"/>
      <c r="QYY2" s="594"/>
      <c r="QYZ2" s="594"/>
      <c r="QZA2" s="594"/>
      <c r="QZB2" s="594"/>
      <c r="QZC2" s="594"/>
      <c r="QZD2" s="594"/>
      <c r="QZE2" s="594"/>
      <c r="QZF2" s="594"/>
      <c r="QZG2" s="594"/>
      <c r="QZH2" s="594"/>
      <c r="QZI2" s="594"/>
      <c r="QZJ2" s="594"/>
      <c r="QZK2" s="594"/>
      <c r="QZL2" s="594"/>
      <c r="QZM2" s="594"/>
      <c r="QZN2" s="594"/>
      <c r="QZO2" s="594"/>
      <c r="QZP2" s="594"/>
      <c r="QZQ2" s="594"/>
      <c r="QZR2" s="594"/>
      <c r="QZS2" s="594"/>
      <c r="QZT2" s="594"/>
      <c r="QZU2" s="594"/>
      <c r="QZV2" s="594"/>
      <c r="QZW2" s="594"/>
      <c r="QZX2" s="594"/>
      <c r="QZY2" s="594"/>
      <c r="QZZ2" s="594"/>
      <c r="RAA2" s="594"/>
      <c r="RAB2" s="594"/>
      <c r="RAC2" s="594"/>
      <c r="RAD2" s="594"/>
      <c r="RAE2" s="594"/>
      <c r="RAF2" s="594"/>
      <c r="RAG2" s="594"/>
      <c r="RAH2" s="594"/>
      <c r="RAI2" s="594"/>
      <c r="RAJ2" s="594"/>
      <c r="RAK2" s="594"/>
      <c r="RAL2" s="594"/>
      <c r="RAM2" s="594"/>
      <c r="RAN2" s="594"/>
      <c r="RAO2" s="594"/>
      <c r="RAP2" s="594"/>
      <c r="RAQ2" s="594"/>
      <c r="RAR2" s="594"/>
      <c r="RAS2" s="594"/>
      <c r="RAT2" s="594"/>
      <c r="RAU2" s="594"/>
      <c r="RAV2" s="594"/>
      <c r="RAW2" s="594"/>
      <c r="RAX2" s="594"/>
      <c r="RAY2" s="594"/>
      <c r="RAZ2" s="594"/>
      <c r="RBA2" s="594"/>
      <c r="RBB2" s="594"/>
      <c r="RBC2" s="594"/>
      <c r="RBD2" s="594"/>
      <c r="RBE2" s="594"/>
      <c r="RBF2" s="594"/>
      <c r="RBG2" s="594"/>
      <c r="RBH2" s="594"/>
      <c r="RBI2" s="594"/>
      <c r="RBJ2" s="594"/>
      <c r="RBK2" s="594"/>
      <c r="RBL2" s="594"/>
      <c r="RBM2" s="594"/>
      <c r="RBN2" s="594"/>
      <c r="RBO2" s="594"/>
      <c r="RBP2" s="594"/>
      <c r="RBQ2" s="594"/>
      <c r="RBR2" s="594"/>
      <c r="RBS2" s="594"/>
      <c r="RBT2" s="594"/>
      <c r="RBU2" s="594"/>
      <c r="RBV2" s="594"/>
      <c r="RBW2" s="594"/>
      <c r="RBX2" s="594"/>
      <c r="RBY2" s="594"/>
      <c r="RBZ2" s="594"/>
      <c r="RCA2" s="594"/>
      <c r="RCB2" s="594"/>
      <c r="RCC2" s="594"/>
      <c r="RCD2" s="594"/>
      <c r="RCE2" s="594"/>
      <c r="RCF2" s="594"/>
      <c r="RCG2" s="594"/>
      <c r="RCH2" s="594"/>
      <c r="RCI2" s="594"/>
      <c r="RCJ2" s="594"/>
      <c r="RCK2" s="594"/>
      <c r="RCL2" s="594"/>
      <c r="RCM2" s="594"/>
      <c r="RCN2" s="594"/>
      <c r="RCO2" s="594"/>
      <c r="RCP2" s="594"/>
      <c r="RCQ2" s="594"/>
      <c r="RCR2" s="594"/>
      <c r="RCS2" s="594"/>
      <c r="RCT2" s="594"/>
      <c r="RCU2" s="594"/>
      <c r="RCV2" s="594"/>
      <c r="RCW2" s="594"/>
      <c r="RCX2" s="594"/>
      <c r="RCY2" s="594"/>
      <c r="RCZ2" s="594"/>
      <c r="RDA2" s="594"/>
      <c r="RDB2" s="594"/>
      <c r="RDC2" s="594"/>
      <c r="RDD2" s="594"/>
      <c r="RDE2" s="594"/>
      <c r="RDF2" s="594"/>
      <c r="RDG2" s="594"/>
      <c r="RDH2" s="594"/>
      <c r="RDI2" s="594"/>
      <c r="RDJ2" s="594"/>
      <c r="RDK2" s="594"/>
      <c r="RDL2" s="594"/>
      <c r="RDM2" s="594"/>
      <c r="RDN2" s="594"/>
      <c r="RDO2" s="594"/>
      <c r="RDP2" s="594"/>
      <c r="RDQ2" s="594"/>
      <c r="RDR2" s="594"/>
      <c r="RDS2" s="594"/>
      <c r="RDT2" s="594"/>
      <c r="RDU2" s="594"/>
      <c r="RDV2" s="594"/>
      <c r="RDW2" s="594"/>
      <c r="RDX2" s="594"/>
      <c r="RDY2" s="594"/>
      <c r="RDZ2" s="594"/>
      <c r="REA2" s="594"/>
      <c r="REB2" s="594"/>
      <c r="REC2" s="594"/>
      <c r="RED2" s="594"/>
      <c r="REE2" s="594"/>
      <c r="REF2" s="594"/>
      <c r="REG2" s="594"/>
      <c r="REH2" s="594"/>
      <c r="REI2" s="594"/>
      <c r="REJ2" s="594"/>
      <c r="REK2" s="594"/>
      <c r="REL2" s="594"/>
      <c r="REM2" s="594"/>
      <c r="REN2" s="594"/>
      <c r="REO2" s="594"/>
      <c r="REP2" s="594"/>
      <c r="REQ2" s="594"/>
      <c r="RER2" s="594"/>
      <c r="RES2" s="594"/>
      <c r="RET2" s="594"/>
      <c r="REU2" s="594"/>
      <c r="REV2" s="594"/>
      <c r="REW2" s="594"/>
      <c r="REX2" s="594"/>
      <c r="REY2" s="594"/>
      <c r="REZ2" s="594"/>
      <c r="RFA2" s="594"/>
      <c r="RFB2" s="594"/>
      <c r="RFC2" s="594"/>
      <c r="RFD2" s="594"/>
      <c r="RFE2" s="594"/>
      <c r="RFF2" s="594"/>
      <c r="RFG2" s="594"/>
      <c r="RFH2" s="594"/>
      <c r="RFI2" s="594"/>
      <c r="RFJ2" s="594"/>
      <c r="RFK2" s="594"/>
      <c r="RFL2" s="594"/>
      <c r="RFM2" s="594"/>
      <c r="RFN2" s="594"/>
      <c r="RFO2" s="594"/>
      <c r="RFP2" s="594"/>
      <c r="RFQ2" s="594"/>
      <c r="RFR2" s="594"/>
      <c r="RFS2" s="594"/>
      <c r="RFT2" s="594"/>
      <c r="RFU2" s="594"/>
      <c r="RFV2" s="594"/>
      <c r="RFW2" s="594"/>
      <c r="RFX2" s="594"/>
      <c r="RFY2" s="594"/>
      <c r="RFZ2" s="594"/>
      <c r="RGA2" s="594"/>
      <c r="RGB2" s="594"/>
      <c r="RGC2" s="594"/>
      <c r="RGD2" s="594"/>
      <c r="RGE2" s="594"/>
      <c r="RGF2" s="594"/>
      <c r="RGG2" s="594"/>
      <c r="RGH2" s="594"/>
      <c r="RGI2" s="594"/>
      <c r="RGJ2" s="594"/>
      <c r="RGK2" s="594"/>
      <c r="RGL2" s="594"/>
      <c r="RGM2" s="594"/>
      <c r="RGN2" s="594"/>
      <c r="RGO2" s="594"/>
      <c r="RGP2" s="594"/>
      <c r="RGQ2" s="594"/>
      <c r="RGR2" s="594"/>
      <c r="RGS2" s="594"/>
      <c r="RGT2" s="594"/>
      <c r="RGU2" s="594"/>
      <c r="RGV2" s="594"/>
      <c r="RGW2" s="594"/>
      <c r="RGX2" s="594"/>
      <c r="RGY2" s="594"/>
      <c r="RGZ2" s="594"/>
      <c r="RHA2" s="594"/>
      <c r="RHB2" s="594"/>
      <c r="RHC2" s="594"/>
      <c r="RHD2" s="594"/>
      <c r="RHE2" s="594"/>
      <c r="RHF2" s="594"/>
      <c r="RHG2" s="594"/>
      <c r="RHH2" s="594"/>
      <c r="RHI2" s="594"/>
      <c r="RHJ2" s="594"/>
      <c r="RHK2" s="594"/>
      <c r="RHL2" s="594"/>
      <c r="RHM2" s="594"/>
      <c r="RHN2" s="594"/>
      <c r="RHO2" s="594"/>
      <c r="RHP2" s="594"/>
      <c r="RHQ2" s="594"/>
      <c r="RHR2" s="594"/>
      <c r="RHS2" s="594"/>
      <c r="RHT2" s="594"/>
      <c r="RHU2" s="594"/>
      <c r="RHV2" s="594"/>
      <c r="RHW2" s="594"/>
      <c r="RHX2" s="594"/>
      <c r="RHY2" s="594"/>
      <c r="RHZ2" s="594"/>
      <c r="RIA2" s="594"/>
      <c r="RIB2" s="594"/>
      <c r="RIC2" s="594"/>
      <c r="RID2" s="594"/>
      <c r="RIE2" s="594"/>
      <c r="RIF2" s="594"/>
      <c r="RIG2" s="594"/>
      <c r="RIH2" s="594"/>
      <c r="RII2" s="594"/>
      <c r="RIJ2" s="594"/>
      <c r="RIK2" s="594"/>
      <c r="RIL2" s="594"/>
      <c r="RIM2" s="594"/>
      <c r="RIN2" s="594"/>
      <c r="RIO2" s="594"/>
      <c r="RIP2" s="594"/>
      <c r="RIQ2" s="594"/>
      <c r="RIR2" s="594"/>
      <c r="RIS2" s="594"/>
      <c r="RIT2" s="594"/>
      <c r="RIU2" s="594"/>
      <c r="RIV2" s="594"/>
      <c r="RIW2" s="594"/>
      <c r="RIX2" s="594"/>
      <c r="RIY2" s="594"/>
      <c r="RIZ2" s="594"/>
      <c r="RJA2" s="594"/>
      <c r="RJB2" s="594"/>
      <c r="RJC2" s="594"/>
      <c r="RJD2" s="594"/>
      <c r="RJE2" s="594"/>
      <c r="RJF2" s="594"/>
      <c r="RJG2" s="594"/>
      <c r="RJH2" s="594"/>
      <c r="RJI2" s="594"/>
      <c r="RJJ2" s="594"/>
      <c r="RJK2" s="594"/>
      <c r="RJL2" s="594"/>
      <c r="RJM2" s="594"/>
      <c r="RJN2" s="594"/>
      <c r="RJO2" s="594"/>
      <c r="RJP2" s="594"/>
      <c r="RJQ2" s="594"/>
      <c r="RJR2" s="594"/>
      <c r="RJS2" s="594"/>
      <c r="RJT2" s="594"/>
      <c r="RJU2" s="594"/>
      <c r="RJV2" s="594"/>
      <c r="RJW2" s="594"/>
      <c r="RJX2" s="594"/>
      <c r="RJY2" s="594"/>
      <c r="RJZ2" s="594"/>
      <c r="RKA2" s="594"/>
      <c r="RKB2" s="594"/>
      <c r="RKC2" s="594"/>
      <c r="RKD2" s="594"/>
      <c r="RKE2" s="594"/>
      <c r="RKF2" s="594"/>
      <c r="RKG2" s="594"/>
      <c r="RKH2" s="594"/>
      <c r="RKI2" s="594"/>
      <c r="RKJ2" s="594"/>
      <c r="RKK2" s="594"/>
      <c r="RKL2" s="594"/>
      <c r="RKM2" s="594"/>
      <c r="RKN2" s="594"/>
      <c r="RKO2" s="594"/>
      <c r="RKP2" s="594"/>
      <c r="RKQ2" s="594"/>
      <c r="RKR2" s="594"/>
      <c r="RKS2" s="594"/>
      <c r="RKT2" s="594"/>
      <c r="RKU2" s="594"/>
      <c r="RKV2" s="594"/>
      <c r="RKW2" s="594"/>
      <c r="RKX2" s="594"/>
      <c r="RKY2" s="594"/>
      <c r="RKZ2" s="594"/>
      <c r="RLA2" s="594"/>
      <c r="RLB2" s="594"/>
      <c r="RLC2" s="594"/>
      <c r="RLD2" s="594"/>
      <c r="RLE2" s="594"/>
      <c r="RLF2" s="594"/>
      <c r="RLG2" s="594"/>
      <c r="RLH2" s="594"/>
      <c r="RLI2" s="594"/>
      <c r="RLJ2" s="594"/>
      <c r="RLK2" s="594"/>
      <c r="RLL2" s="594"/>
      <c r="RLM2" s="594"/>
      <c r="RLN2" s="594"/>
      <c r="RLO2" s="594"/>
      <c r="RLP2" s="594"/>
      <c r="RLQ2" s="594"/>
      <c r="RLR2" s="594"/>
      <c r="RLS2" s="594"/>
      <c r="RLT2" s="594"/>
      <c r="RLU2" s="594"/>
      <c r="RLV2" s="594"/>
      <c r="RLW2" s="594"/>
      <c r="RLX2" s="594"/>
      <c r="RLY2" s="594"/>
      <c r="RLZ2" s="594"/>
      <c r="RMA2" s="594"/>
      <c r="RMB2" s="594"/>
      <c r="RMC2" s="594"/>
      <c r="RMD2" s="594"/>
      <c r="RME2" s="594"/>
      <c r="RMF2" s="594"/>
      <c r="RMG2" s="594"/>
      <c r="RMH2" s="594"/>
      <c r="RMI2" s="594"/>
      <c r="RMJ2" s="594"/>
      <c r="RMK2" s="594"/>
      <c r="RML2" s="594"/>
      <c r="RMM2" s="594"/>
      <c r="RMN2" s="594"/>
      <c r="RMO2" s="594"/>
      <c r="RMP2" s="594"/>
      <c r="RMQ2" s="594"/>
      <c r="RMR2" s="594"/>
      <c r="RMS2" s="594"/>
      <c r="RMT2" s="594"/>
      <c r="RMU2" s="594"/>
      <c r="RMV2" s="594"/>
      <c r="RMW2" s="594"/>
      <c r="RMX2" s="594"/>
      <c r="RMY2" s="594"/>
      <c r="RMZ2" s="594"/>
      <c r="RNA2" s="594"/>
      <c r="RNB2" s="594"/>
      <c r="RNC2" s="594"/>
      <c r="RND2" s="594"/>
      <c r="RNE2" s="594"/>
      <c r="RNF2" s="594"/>
      <c r="RNG2" s="594"/>
      <c r="RNH2" s="594"/>
      <c r="RNI2" s="594"/>
      <c r="RNJ2" s="594"/>
      <c r="RNK2" s="594"/>
      <c r="RNL2" s="594"/>
      <c r="RNM2" s="594"/>
      <c r="RNN2" s="594"/>
      <c r="RNO2" s="594"/>
      <c r="RNP2" s="594"/>
      <c r="RNQ2" s="594"/>
      <c r="RNR2" s="594"/>
      <c r="RNS2" s="594"/>
      <c r="RNT2" s="594"/>
      <c r="RNU2" s="594"/>
      <c r="RNV2" s="594"/>
      <c r="RNW2" s="594"/>
      <c r="RNX2" s="594"/>
      <c r="RNY2" s="594"/>
      <c r="RNZ2" s="594"/>
      <c r="ROA2" s="594"/>
      <c r="ROB2" s="594"/>
      <c r="ROC2" s="594"/>
      <c r="ROD2" s="594"/>
      <c r="ROE2" s="594"/>
      <c r="ROF2" s="594"/>
      <c r="ROG2" s="594"/>
      <c r="ROH2" s="594"/>
      <c r="ROI2" s="594"/>
      <c r="ROJ2" s="594"/>
      <c r="ROK2" s="594"/>
      <c r="ROL2" s="594"/>
      <c r="ROM2" s="594"/>
      <c r="RON2" s="594"/>
      <c r="ROO2" s="594"/>
      <c r="ROP2" s="594"/>
      <c r="ROQ2" s="594"/>
      <c r="ROR2" s="594"/>
      <c r="ROS2" s="594"/>
      <c r="ROT2" s="594"/>
      <c r="ROU2" s="594"/>
      <c r="ROV2" s="594"/>
      <c r="ROW2" s="594"/>
      <c r="ROX2" s="594"/>
      <c r="ROY2" s="594"/>
      <c r="ROZ2" s="594"/>
      <c r="RPA2" s="594"/>
      <c r="RPB2" s="594"/>
      <c r="RPC2" s="594"/>
      <c r="RPD2" s="594"/>
      <c r="RPE2" s="594"/>
      <c r="RPF2" s="594"/>
      <c r="RPG2" s="594"/>
      <c r="RPH2" s="594"/>
      <c r="RPI2" s="594"/>
      <c r="RPJ2" s="594"/>
      <c r="RPK2" s="594"/>
      <c r="RPL2" s="594"/>
      <c r="RPM2" s="594"/>
      <c r="RPN2" s="594"/>
      <c r="RPO2" s="594"/>
      <c r="RPP2" s="594"/>
      <c r="RPQ2" s="594"/>
      <c r="RPR2" s="594"/>
      <c r="RPS2" s="594"/>
      <c r="RPT2" s="594"/>
      <c r="RPU2" s="594"/>
      <c r="RPV2" s="594"/>
      <c r="RPW2" s="594"/>
      <c r="RPX2" s="594"/>
      <c r="RPY2" s="594"/>
      <c r="RPZ2" s="594"/>
      <c r="RQA2" s="594"/>
      <c r="RQB2" s="594"/>
      <c r="RQC2" s="594"/>
      <c r="RQD2" s="594"/>
      <c r="RQE2" s="594"/>
      <c r="RQF2" s="594"/>
      <c r="RQG2" s="594"/>
      <c r="RQH2" s="594"/>
      <c r="RQI2" s="594"/>
      <c r="RQJ2" s="594"/>
      <c r="RQK2" s="594"/>
      <c r="RQL2" s="594"/>
      <c r="RQM2" s="594"/>
      <c r="RQN2" s="594"/>
      <c r="RQO2" s="594"/>
      <c r="RQP2" s="594"/>
      <c r="RQQ2" s="594"/>
      <c r="RQR2" s="594"/>
      <c r="RQS2" s="594"/>
      <c r="RQT2" s="594"/>
      <c r="RQU2" s="594"/>
      <c r="RQV2" s="594"/>
      <c r="RQW2" s="594"/>
      <c r="RQX2" s="594"/>
      <c r="RQY2" s="594"/>
      <c r="RQZ2" s="594"/>
      <c r="RRA2" s="594"/>
      <c r="RRB2" s="594"/>
      <c r="RRC2" s="594"/>
      <c r="RRD2" s="594"/>
      <c r="RRE2" s="594"/>
      <c r="RRF2" s="594"/>
      <c r="RRG2" s="594"/>
      <c r="RRH2" s="594"/>
      <c r="RRI2" s="594"/>
      <c r="RRJ2" s="594"/>
      <c r="RRK2" s="594"/>
      <c r="RRL2" s="594"/>
      <c r="RRM2" s="594"/>
      <c r="RRN2" s="594"/>
      <c r="RRO2" s="594"/>
      <c r="RRP2" s="594"/>
      <c r="RRQ2" s="594"/>
      <c r="RRR2" s="594"/>
      <c r="RRS2" s="594"/>
      <c r="RRT2" s="594"/>
      <c r="RRU2" s="594"/>
      <c r="RRV2" s="594"/>
      <c r="RRW2" s="594"/>
      <c r="RRX2" s="594"/>
      <c r="RRY2" s="594"/>
      <c r="RRZ2" s="594"/>
      <c r="RSA2" s="594"/>
      <c r="RSB2" s="594"/>
      <c r="RSC2" s="594"/>
      <c r="RSD2" s="594"/>
      <c r="RSE2" s="594"/>
      <c r="RSF2" s="594"/>
      <c r="RSG2" s="594"/>
      <c r="RSH2" s="594"/>
      <c r="RSI2" s="594"/>
      <c r="RSJ2" s="594"/>
      <c r="RSK2" s="594"/>
      <c r="RSL2" s="594"/>
      <c r="RSM2" s="594"/>
      <c r="RSN2" s="594"/>
      <c r="RSO2" s="594"/>
      <c r="RSP2" s="594"/>
      <c r="RSQ2" s="594"/>
      <c r="RSR2" s="594"/>
      <c r="RSS2" s="594"/>
      <c r="RST2" s="594"/>
      <c r="RSU2" s="594"/>
      <c r="RSV2" s="594"/>
      <c r="RSW2" s="594"/>
      <c r="RSX2" s="594"/>
      <c r="RSY2" s="594"/>
      <c r="RSZ2" s="594"/>
      <c r="RTA2" s="594"/>
      <c r="RTB2" s="594"/>
      <c r="RTC2" s="594"/>
      <c r="RTD2" s="594"/>
      <c r="RTE2" s="594"/>
      <c r="RTF2" s="594"/>
      <c r="RTG2" s="594"/>
      <c r="RTH2" s="594"/>
      <c r="RTI2" s="594"/>
      <c r="RTJ2" s="594"/>
      <c r="RTK2" s="594"/>
      <c r="RTL2" s="594"/>
      <c r="RTM2" s="594"/>
      <c r="RTN2" s="594"/>
      <c r="RTO2" s="594"/>
      <c r="RTP2" s="594"/>
      <c r="RTQ2" s="594"/>
      <c r="RTR2" s="594"/>
      <c r="RTS2" s="594"/>
      <c r="RTT2" s="594"/>
      <c r="RTU2" s="594"/>
      <c r="RTV2" s="594"/>
      <c r="RTW2" s="594"/>
      <c r="RTX2" s="594"/>
      <c r="RTY2" s="594"/>
      <c r="RTZ2" s="594"/>
      <c r="RUA2" s="594"/>
      <c r="RUB2" s="594"/>
      <c r="RUC2" s="594"/>
      <c r="RUD2" s="594"/>
      <c r="RUE2" s="594"/>
      <c r="RUF2" s="594"/>
      <c r="RUG2" s="594"/>
      <c r="RUH2" s="594"/>
      <c r="RUI2" s="594"/>
      <c r="RUJ2" s="594"/>
      <c r="RUK2" s="594"/>
      <c r="RUL2" s="594"/>
      <c r="RUM2" s="594"/>
      <c r="RUN2" s="594"/>
      <c r="RUO2" s="594"/>
      <c r="RUP2" s="594"/>
      <c r="RUQ2" s="594"/>
      <c r="RUR2" s="594"/>
      <c r="RUS2" s="594"/>
      <c r="RUT2" s="594"/>
      <c r="RUU2" s="594"/>
      <c r="RUV2" s="594"/>
      <c r="RUW2" s="594"/>
      <c r="RUX2" s="594"/>
      <c r="RUY2" s="594"/>
      <c r="RUZ2" s="594"/>
      <c r="RVA2" s="594"/>
      <c r="RVB2" s="594"/>
      <c r="RVC2" s="594"/>
      <c r="RVD2" s="594"/>
      <c r="RVE2" s="594"/>
      <c r="RVF2" s="594"/>
      <c r="RVG2" s="594"/>
      <c r="RVH2" s="594"/>
      <c r="RVI2" s="594"/>
      <c r="RVJ2" s="594"/>
      <c r="RVK2" s="594"/>
      <c r="RVL2" s="594"/>
      <c r="RVM2" s="594"/>
      <c r="RVN2" s="594"/>
      <c r="RVO2" s="594"/>
      <c r="RVP2" s="594"/>
      <c r="RVQ2" s="594"/>
      <c r="RVR2" s="594"/>
      <c r="RVS2" s="594"/>
      <c r="RVT2" s="594"/>
      <c r="RVU2" s="594"/>
      <c r="RVV2" s="594"/>
      <c r="RVW2" s="594"/>
      <c r="RVX2" s="594"/>
      <c r="RVY2" s="594"/>
      <c r="RVZ2" s="594"/>
      <c r="RWA2" s="594"/>
      <c r="RWB2" s="594"/>
      <c r="RWC2" s="594"/>
      <c r="RWD2" s="594"/>
      <c r="RWE2" s="594"/>
      <c r="RWF2" s="594"/>
      <c r="RWG2" s="594"/>
      <c r="RWH2" s="594"/>
      <c r="RWI2" s="594"/>
      <c r="RWJ2" s="594"/>
      <c r="RWK2" s="594"/>
      <c r="RWL2" s="594"/>
      <c r="RWM2" s="594"/>
      <c r="RWN2" s="594"/>
      <c r="RWO2" s="594"/>
      <c r="RWP2" s="594"/>
      <c r="RWQ2" s="594"/>
      <c r="RWR2" s="594"/>
      <c r="RWS2" s="594"/>
      <c r="RWT2" s="594"/>
      <c r="RWU2" s="594"/>
      <c r="RWV2" s="594"/>
      <c r="RWW2" s="594"/>
      <c r="RWX2" s="594"/>
      <c r="RWY2" s="594"/>
      <c r="RWZ2" s="594"/>
      <c r="RXA2" s="594"/>
      <c r="RXB2" s="594"/>
      <c r="RXC2" s="594"/>
      <c r="RXD2" s="594"/>
      <c r="RXE2" s="594"/>
      <c r="RXF2" s="594"/>
      <c r="RXG2" s="594"/>
      <c r="RXH2" s="594"/>
      <c r="RXI2" s="594"/>
      <c r="RXJ2" s="594"/>
      <c r="RXK2" s="594"/>
      <c r="RXL2" s="594"/>
      <c r="RXM2" s="594"/>
      <c r="RXN2" s="594"/>
      <c r="RXO2" s="594"/>
      <c r="RXP2" s="594"/>
      <c r="RXQ2" s="594"/>
      <c r="RXR2" s="594"/>
      <c r="RXS2" s="594"/>
      <c r="RXT2" s="594"/>
      <c r="RXU2" s="594"/>
      <c r="RXV2" s="594"/>
      <c r="RXW2" s="594"/>
      <c r="RXX2" s="594"/>
      <c r="RXY2" s="594"/>
      <c r="RXZ2" s="594"/>
      <c r="RYA2" s="594"/>
      <c r="RYB2" s="594"/>
      <c r="RYC2" s="594"/>
      <c r="RYD2" s="594"/>
      <c r="RYE2" s="594"/>
      <c r="RYF2" s="594"/>
      <c r="RYG2" s="594"/>
      <c r="RYH2" s="594"/>
      <c r="RYI2" s="594"/>
      <c r="RYJ2" s="594"/>
      <c r="RYK2" s="594"/>
      <c r="RYL2" s="594"/>
      <c r="RYM2" s="594"/>
      <c r="RYN2" s="594"/>
      <c r="RYO2" s="594"/>
      <c r="RYP2" s="594"/>
      <c r="RYQ2" s="594"/>
      <c r="RYR2" s="594"/>
      <c r="RYS2" s="594"/>
      <c r="RYT2" s="594"/>
      <c r="RYU2" s="594"/>
      <c r="RYV2" s="594"/>
      <c r="RYW2" s="594"/>
      <c r="RYX2" s="594"/>
      <c r="RYY2" s="594"/>
      <c r="RYZ2" s="594"/>
      <c r="RZA2" s="594"/>
      <c r="RZB2" s="594"/>
      <c r="RZC2" s="594"/>
      <c r="RZD2" s="594"/>
      <c r="RZE2" s="594"/>
      <c r="RZF2" s="594"/>
      <c r="RZG2" s="594"/>
      <c r="RZH2" s="594"/>
      <c r="RZI2" s="594"/>
      <c r="RZJ2" s="594"/>
      <c r="RZK2" s="594"/>
      <c r="RZL2" s="594"/>
      <c r="RZM2" s="594"/>
      <c r="RZN2" s="594"/>
      <c r="RZO2" s="594"/>
      <c r="RZP2" s="594"/>
      <c r="RZQ2" s="594"/>
      <c r="RZR2" s="594"/>
      <c r="RZS2" s="594"/>
      <c r="RZT2" s="594"/>
      <c r="RZU2" s="594"/>
      <c r="RZV2" s="594"/>
      <c r="RZW2" s="594"/>
      <c r="RZX2" s="594"/>
      <c r="RZY2" s="594"/>
      <c r="RZZ2" s="594"/>
      <c r="SAA2" s="594"/>
      <c r="SAB2" s="594"/>
      <c r="SAC2" s="594"/>
      <c r="SAD2" s="594"/>
      <c r="SAE2" s="594"/>
      <c r="SAF2" s="594"/>
      <c r="SAG2" s="594"/>
      <c r="SAH2" s="594"/>
      <c r="SAI2" s="594"/>
      <c r="SAJ2" s="594"/>
      <c r="SAK2" s="594"/>
      <c r="SAL2" s="594"/>
      <c r="SAM2" s="594"/>
      <c r="SAN2" s="594"/>
      <c r="SAO2" s="594"/>
      <c r="SAP2" s="594"/>
      <c r="SAQ2" s="594"/>
      <c r="SAR2" s="594"/>
      <c r="SAS2" s="594"/>
      <c r="SAT2" s="594"/>
      <c r="SAU2" s="594"/>
      <c r="SAV2" s="594"/>
      <c r="SAW2" s="594"/>
      <c r="SAX2" s="594"/>
      <c r="SAY2" s="594"/>
      <c r="SAZ2" s="594"/>
      <c r="SBA2" s="594"/>
      <c r="SBB2" s="594"/>
      <c r="SBC2" s="594"/>
      <c r="SBD2" s="594"/>
      <c r="SBE2" s="594"/>
      <c r="SBF2" s="594"/>
      <c r="SBG2" s="594"/>
      <c r="SBH2" s="594"/>
      <c r="SBI2" s="594"/>
      <c r="SBJ2" s="594"/>
      <c r="SBK2" s="594"/>
      <c r="SBL2" s="594"/>
      <c r="SBM2" s="594"/>
      <c r="SBN2" s="594"/>
      <c r="SBO2" s="594"/>
      <c r="SBP2" s="594"/>
      <c r="SBQ2" s="594"/>
      <c r="SBR2" s="594"/>
      <c r="SBS2" s="594"/>
      <c r="SBT2" s="594"/>
      <c r="SBU2" s="594"/>
      <c r="SBV2" s="594"/>
      <c r="SBW2" s="594"/>
      <c r="SBX2" s="594"/>
      <c r="SBY2" s="594"/>
      <c r="SBZ2" s="594"/>
      <c r="SCA2" s="594"/>
      <c r="SCB2" s="594"/>
      <c r="SCC2" s="594"/>
      <c r="SCD2" s="594"/>
      <c r="SCE2" s="594"/>
      <c r="SCF2" s="594"/>
      <c r="SCG2" s="594"/>
      <c r="SCH2" s="594"/>
      <c r="SCI2" s="594"/>
      <c r="SCJ2" s="594"/>
      <c r="SCK2" s="594"/>
      <c r="SCL2" s="594"/>
      <c r="SCM2" s="594"/>
      <c r="SCN2" s="594"/>
      <c r="SCO2" s="594"/>
      <c r="SCP2" s="594"/>
      <c r="SCQ2" s="594"/>
      <c r="SCR2" s="594"/>
      <c r="SCS2" s="594"/>
      <c r="SCT2" s="594"/>
      <c r="SCU2" s="594"/>
      <c r="SCV2" s="594"/>
      <c r="SCW2" s="594"/>
      <c r="SCX2" s="594"/>
      <c r="SCY2" s="594"/>
      <c r="SCZ2" s="594"/>
      <c r="SDA2" s="594"/>
      <c r="SDB2" s="594"/>
      <c r="SDC2" s="594"/>
      <c r="SDD2" s="594"/>
      <c r="SDE2" s="594"/>
      <c r="SDF2" s="594"/>
      <c r="SDG2" s="594"/>
      <c r="SDH2" s="594"/>
      <c r="SDI2" s="594"/>
      <c r="SDJ2" s="594"/>
      <c r="SDK2" s="594"/>
      <c r="SDL2" s="594"/>
      <c r="SDM2" s="594"/>
      <c r="SDN2" s="594"/>
      <c r="SDO2" s="594"/>
      <c r="SDP2" s="594"/>
      <c r="SDQ2" s="594"/>
      <c r="SDR2" s="594"/>
      <c r="SDS2" s="594"/>
      <c r="SDT2" s="594"/>
      <c r="SDU2" s="594"/>
      <c r="SDV2" s="594"/>
      <c r="SDW2" s="594"/>
      <c r="SDX2" s="594"/>
      <c r="SDY2" s="594"/>
      <c r="SDZ2" s="594"/>
      <c r="SEA2" s="594"/>
      <c r="SEB2" s="594"/>
      <c r="SEC2" s="594"/>
      <c r="SED2" s="594"/>
      <c r="SEE2" s="594"/>
      <c r="SEF2" s="594"/>
      <c r="SEG2" s="594"/>
      <c r="SEH2" s="594"/>
      <c r="SEI2" s="594"/>
      <c r="SEJ2" s="594"/>
      <c r="SEK2" s="594"/>
      <c r="SEL2" s="594"/>
      <c r="SEM2" s="594"/>
      <c r="SEN2" s="594"/>
      <c r="SEO2" s="594"/>
      <c r="SEP2" s="594"/>
      <c r="SEQ2" s="594"/>
      <c r="SER2" s="594"/>
      <c r="SES2" s="594"/>
      <c r="SET2" s="594"/>
      <c r="SEU2" s="594"/>
      <c r="SEV2" s="594"/>
      <c r="SEW2" s="594"/>
      <c r="SEX2" s="594"/>
      <c r="SEY2" s="594"/>
      <c r="SEZ2" s="594"/>
      <c r="SFA2" s="594"/>
      <c r="SFB2" s="594"/>
      <c r="SFC2" s="594"/>
      <c r="SFD2" s="594"/>
      <c r="SFE2" s="594"/>
      <c r="SFF2" s="594"/>
      <c r="SFG2" s="594"/>
      <c r="SFH2" s="594"/>
      <c r="SFI2" s="594"/>
      <c r="SFJ2" s="594"/>
      <c r="SFK2" s="594"/>
      <c r="SFL2" s="594"/>
      <c r="SFM2" s="594"/>
      <c r="SFN2" s="594"/>
      <c r="SFO2" s="594"/>
      <c r="SFP2" s="594"/>
      <c r="SFQ2" s="594"/>
      <c r="SFR2" s="594"/>
      <c r="SFS2" s="594"/>
      <c r="SFT2" s="594"/>
      <c r="SFU2" s="594"/>
      <c r="SFV2" s="594"/>
      <c r="SFW2" s="594"/>
      <c r="SFX2" s="594"/>
      <c r="SFY2" s="594"/>
      <c r="SFZ2" s="594"/>
      <c r="SGA2" s="594"/>
      <c r="SGB2" s="594"/>
      <c r="SGC2" s="594"/>
      <c r="SGD2" s="594"/>
      <c r="SGE2" s="594"/>
      <c r="SGF2" s="594"/>
      <c r="SGG2" s="594"/>
      <c r="SGH2" s="594"/>
      <c r="SGI2" s="594"/>
      <c r="SGJ2" s="594"/>
      <c r="SGK2" s="594"/>
      <c r="SGL2" s="594"/>
      <c r="SGM2" s="594"/>
      <c r="SGN2" s="594"/>
      <c r="SGO2" s="594"/>
      <c r="SGP2" s="594"/>
      <c r="SGQ2" s="594"/>
      <c r="SGR2" s="594"/>
      <c r="SGS2" s="594"/>
      <c r="SGT2" s="594"/>
      <c r="SGU2" s="594"/>
      <c r="SGV2" s="594"/>
      <c r="SGW2" s="594"/>
      <c r="SGX2" s="594"/>
      <c r="SGY2" s="594"/>
      <c r="SGZ2" s="594"/>
      <c r="SHA2" s="594"/>
      <c r="SHB2" s="594"/>
      <c r="SHC2" s="594"/>
      <c r="SHD2" s="594"/>
      <c r="SHE2" s="594"/>
      <c r="SHF2" s="594"/>
      <c r="SHG2" s="594"/>
      <c r="SHH2" s="594"/>
      <c r="SHI2" s="594"/>
      <c r="SHJ2" s="594"/>
      <c r="SHK2" s="594"/>
      <c r="SHL2" s="594"/>
      <c r="SHM2" s="594"/>
      <c r="SHN2" s="594"/>
      <c r="SHO2" s="594"/>
      <c r="SHP2" s="594"/>
      <c r="SHQ2" s="594"/>
      <c r="SHR2" s="594"/>
      <c r="SHS2" s="594"/>
      <c r="SHT2" s="594"/>
      <c r="SHU2" s="594"/>
      <c r="SHV2" s="594"/>
      <c r="SHW2" s="594"/>
      <c r="SHX2" s="594"/>
      <c r="SHY2" s="594"/>
      <c r="SHZ2" s="594"/>
      <c r="SIA2" s="594"/>
      <c r="SIB2" s="594"/>
      <c r="SIC2" s="594"/>
      <c r="SID2" s="594"/>
      <c r="SIE2" s="594"/>
      <c r="SIF2" s="594"/>
      <c r="SIG2" s="594"/>
      <c r="SIH2" s="594"/>
      <c r="SII2" s="594"/>
      <c r="SIJ2" s="594"/>
      <c r="SIK2" s="594"/>
      <c r="SIL2" s="594"/>
      <c r="SIM2" s="594"/>
      <c r="SIN2" s="594"/>
      <c r="SIO2" s="594"/>
      <c r="SIP2" s="594"/>
      <c r="SIQ2" s="594"/>
      <c r="SIR2" s="594"/>
      <c r="SIS2" s="594"/>
      <c r="SIT2" s="594"/>
      <c r="SIU2" s="594"/>
      <c r="SIV2" s="594"/>
      <c r="SIW2" s="594"/>
      <c r="SIX2" s="594"/>
      <c r="SIY2" s="594"/>
      <c r="SIZ2" s="594"/>
      <c r="SJA2" s="594"/>
      <c r="SJB2" s="594"/>
      <c r="SJC2" s="594"/>
      <c r="SJD2" s="594"/>
      <c r="SJE2" s="594"/>
      <c r="SJF2" s="594"/>
      <c r="SJG2" s="594"/>
      <c r="SJH2" s="594"/>
      <c r="SJI2" s="594"/>
      <c r="SJJ2" s="594"/>
      <c r="SJK2" s="594"/>
      <c r="SJL2" s="594"/>
      <c r="SJM2" s="594"/>
      <c r="SJN2" s="594"/>
      <c r="SJO2" s="594"/>
      <c r="SJP2" s="594"/>
      <c r="SJQ2" s="594"/>
      <c r="SJR2" s="594"/>
      <c r="SJS2" s="594"/>
      <c r="SJT2" s="594"/>
      <c r="SJU2" s="594"/>
      <c r="SJV2" s="594"/>
      <c r="SJW2" s="594"/>
      <c r="SJX2" s="594"/>
      <c r="SJY2" s="594"/>
      <c r="SJZ2" s="594"/>
      <c r="SKA2" s="594"/>
      <c r="SKB2" s="594"/>
      <c r="SKC2" s="594"/>
      <c r="SKD2" s="594"/>
      <c r="SKE2" s="594"/>
      <c r="SKF2" s="594"/>
      <c r="SKG2" s="594"/>
      <c r="SKH2" s="594"/>
      <c r="SKI2" s="594"/>
      <c r="SKJ2" s="594"/>
      <c r="SKK2" s="594"/>
      <c r="SKL2" s="594"/>
      <c r="SKM2" s="594"/>
      <c r="SKN2" s="594"/>
      <c r="SKO2" s="594"/>
      <c r="SKP2" s="594"/>
      <c r="SKQ2" s="594"/>
      <c r="SKR2" s="594"/>
      <c r="SKS2" s="594"/>
      <c r="SKT2" s="594"/>
      <c r="SKU2" s="594"/>
      <c r="SKV2" s="594"/>
      <c r="SKW2" s="594"/>
      <c r="SKX2" s="594"/>
      <c r="SKY2" s="594"/>
      <c r="SKZ2" s="594"/>
      <c r="SLA2" s="594"/>
      <c r="SLB2" s="594"/>
      <c r="SLC2" s="594"/>
      <c r="SLD2" s="594"/>
      <c r="SLE2" s="594"/>
      <c r="SLF2" s="594"/>
      <c r="SLG2" s="594"/>
      <c r="SLH2" s="594"/>
      <c r="SLI2" s="594"/>
      <c r="SLJ2" s="594"/>
      <c r="SLK2" s="594"/>
      <c r="SLL2" s="594"/>
      <c r="SLM2" s="594"/>
      <c r="SLN2" s="594"/>
      <c r="SLO2" s="594"/>
      <c r="SLP2" s="594"/>
      <c r="SLQ2" s="594"/>
      <c r="SLR2" s="594"/>
      <c r="SLS2" s="594"/>
      <c r="SLT2" s="594"/>
      <c r="SLU2" s="594"/>
      <c r="SLV2" s="594"/>
      <c r="SLW2" s="594"/>
      <c r="SLX2" s="594"/>
      <c r="SLY2" s="594"/>
      <c r="SLZ2" s="594"/>
      <c r="SMA2" s="594"/>
      <c r="SMB2" s="594"/>
      <c r="SMC2" s="594"/>
      <c r="SMD2" s="594"/>
      <c r="SME2" s="594"/>
      <c r="SMF2" s="594"/>
      <c r="SMG2" s="594"/>
      <c r="SMH2" s="594"/>
      <c r="SMI2" s="594"/>
      <c r="SMJ2" s="594"/>
      <c r="SMK2" s="594"/>
      <c r="SML2" s="594"/>
      <c r="SMM2" s="594"/>
      <c r="SMN2" s="594"/>
      <c r="SMO2" s="594"/>
      <c r="SMP2" s="594"/>
      <c r="SMQ2" s="594"/>
      <c r="SMR2" s="594"/>
      <c r="SMS2" s="594"/>
      <c r="SMT2" s="594"/>
      <c r="SMU2" s="594"/>
      <c r="SMV2" s="594"/>
      <c r="SMW2" s="594"/>
      <c r="SMX2" s="594"/>
      <c r="SMY2" s="594"/>
      <c r="SMZ2" s="594"/>
      <c r="SNA2" s="594"/>
      <c r="SNB2" s="594"/>
      <c r="SNC2" s="594"/>
      <c r="SND2" s="594"/>
      <c r="SNE2" s="594"/>
      <c r="SNF2" s="594"/>
      <c r="SNG2" s="594"/>
      <c r="SNH2" s="594"/>
      <c r="SNI2" s="594"/>
      <c r="SNJ2" s="594"/>
      <c r="SNK2" s="594"/>
      <c r="SNL2" s="594"/>
      <c r="SNM2" s="594"/>
      <c r="SNN2" s="594"/>
      <c r="SNO2" s="594"/>
      <c r="SNP2" s="594"/>
      <c r="SNQ2" s="594"/>
      <c r="SNR2" s="594"/>
      <c r="SNS2" s="594"/>
      <c r="SNT2" s="594"/>
      <c r="SNU2" s="594"/>
      <c r="SNV2" s="594"/>
      <c r="SNW2" s="594"/>
      <c r="SNX2" s="594"/>
      <c r="SNY2" s="594"/>
      <c r="SNZ2" s="594"/>
      <c r="SOA2" s="594"/>
      <c r="SOB2" s="594"/>
      <c r="SOC2" s="594"/>
      <c r="SOD2" s="594"/>
      <c r="SOE2" s="594"/>
      <c r="SOF2" s="594"/>
      <c r="SOG2" s="594"/>
      <c r="SOH2" s="594"/>
      <c r="SOI2" s="594"/>
      <c r="SOJ2" s="594"/>
      <c r="SOK2" s="594"/>
      <c r="SOL2" s="594"/>
      <c r="SOM2" s="594"/>
      <c r="SON2" s="594"/>
      <c r="SOO2" s="594"/>
      <c r="SOP2" s="594"/>
      <c r="SOQ2" s="594"/>
      <c r="SOR2" s="594"/>
      <c r="SOS2" s="594"/>
      <c r="SOT2" s="594"/>
      <c r="SOU2" s="594"/>
      <c r="SOV2" s="594"/>
      <c r="SOW2" s="594"/>
      <c r="SOX2" s="594"/>
      <c r="SOY2" s="594"/>
      <c r="SOZ2" s="594"/>
      <c r="SPA2" s="594"/>
      <c r="SPB2" s="594"/>
      <c r="SPC2" s="594"/>
      <c r="SPD2" s="594"/>
      <c r="SPE2" s="594"/>
      <c r="SPF2" s="594"/>
      <c r="SPG2" s="594"/>
      <c r="SPH2" s="594"/>
      <c r="SPI2" s="594"/>
      <c r="SPJ2" s="594"/>
      <c r="SPK2" s="594"/>
      <c r="SPL2" s="594"/>
      <c r="SPM2" s="594"/>
      <c r="SPN2" s="594"/>
      <c r="SPO2" s="594"/>
      <c r="SPP2" s="594"/>
      <c r="SPQ2" s="594"/>
      <c r="SPR2" s="594"/>
      <c r="SPS2" s="594"/>
      <c r="SPT2" s="594"/>
      <c r="SPU2" s="594"/>
      <c r="SPV2" s="594"/>
      <c r="SPW2" s="594"/>
      <c r="SPX2" s="594"/>
      <c r="SPY2" s="594"/>
      <c r="SPZ2" s="594"/>
      <c r="SQA2" s="594"/>
      <c r="SQB2" s="594"/>
      <c r="SQC2" s="594"/>
      <c r="SQD2" s="594"/>
      <c r="SQE2" s="594"/>
      <c r="SQF2" s="594"/>
      <c r="SQG2" s="594"/>
      <c r="SQH2" s="594"/>
      <c r="SQI2" s="594"/>
      <c r="SQJ2" s="594"/>
      <c r="SQK2" s="594"/>
      <c r="SQL2" s="594"/>
      <c r="SQM2" s="594"/>
      <c r="SQN2" s="594"/>
      <c r="SQO2" s="594"/>
      <c r="SQP2" s="594"/>
      <c r="SQQ2" s="594"/>
      <c r="SQR2" s="594"/>
      <c r="SQS2" s="594"/>
      <c r="SQT2" s="594"/>
      <c r="SQU2" s="594"/>
      <c r="SQV2" s="594"/>
      <c r="SQW2" s="594"/>
      <c r="SQX2" s="594"/>
      <c r="SQY2" s="594"/>
      <c r="SQZ2" s="594"/>
      <c r="SRA2" s="594"/>
      <c r="SRB2" s="594"/>
      <c r="SRC2" s="594"/>
      <c r="SRD2" s="594"/>
      <c r="SRE2" s="594"/>
      <c r="SRF2" s="594"/>
      <c r="SRG2" s="594"/>
      <c r="SRH2" s="594"/>
      <c r="SRI2" s="594"/>
      <c r="SRJ2" s="594"/>
      <c r="SRK2" s="594"/>
      <c r="SRL2" s="594"/>
      <c r="SRM2" s="594"/>
      <c r="SRN2" s="594"/>
      <c r="SRO2" s="594"/>
      <c r="SRP2" s="594"/>
      <c r="SRQ2" s="594"/>
      <c r="SRR2" s="594"/>
      <c r="SRS2" s="594"/>
      <c r="SRT2" s="594"/>
      <c r="SRU2" s="594"/>
      <c r="SRV2" s="594"/>
      <c r="SRW2" s="594"/>
      <c r="SRX2" s="594"/>
      <c r="SRY2" s="594"/>
      <c r="SRZ2" s="594"/>
      <c r="SSA2" s="594"/>
      <c r="SSB2" s="594"/>
      <c r="SSC2" s="594"/>
      <c r="SSD2" s="594"/>
      <c r="SSE2" s="594"/>
      <c r="SSF2" s="594"/>
      <c r="SSG2" s="594"/>
      <c r="SSH2" s="594"/>
      <c r="SSI2" s="594"/>
      <c r="SSJ2" s="594"/>
      <c r="SSK2" s="594"/>
      <c r="SSL2" s="594"/>
      <c r="SSM2" s="594"/>
      <c r="SSN2" s="594"/>
      <c r="SSO2" s="594"/>
      <c r="SSP2" s="594"/>
      <c r="SSQ2" s="594"/>
      <c r="SSR2" s="594"/>
      <c r="SSS2" s="594"/>
      <c r="SST2" s="594"/>
      <c r="SSU2" s="594"/>
      <c r="SSV2" s="594"/>
      <c r="SSW2" s="594"/>
      <c r="SSX2" s="594"/>
      <c r="SSY2" s="594"/>
      <c r="SSZ2" s="594"/>
      <c r="STA2" s="594"/>
      <c r="STB2" s="594"/>
      <c r="STC2" s="594"/>
      <c r="STD2" s="594"/>
      <c r="STE2" s="594"/>
      <c r="STF2" s="594"/>
      <c r="STG2" s="594"/>
      <c r="STH2" s="594"/>
      <c r="STI2" s="594"/>
      <c r="STJ2" s="594"/>
      <c r="STK2" s="594"/>
      <c r="STL2" s="594"/>
      <c r="STM2" s="594"/>
      <c r="STN2" s="594"/>
      <c r="STO2" s="594"/>
      <c r="STP2" s="594"/>
      <c r="STQ2" s="594"/>
      <c r="STR2" s="594"/>
      <c r="STS2" s="594"/>
      <c r="STT2" s="594"/>
      <c r="STU2" s="594"/>
      <c r="STV2" s="594"/>
      <c r="STW2" s="594"/>
      <c r="STX2" s="594"/>
      <c r="STY2" s="594"/>
      <c r="STZ2" s="594"/>
      <c r="SUA2" s="594"/>
      <c r="SUB2" s="594"/>
      <c r="SUC2" s="594"/>
      <c r="SUD2" s="594"/>
      <c r="SUE2" s="594"/>
      <c r="SUF2" s="594"/>
      <c r="SUG2" s="594"/>
      <c r="SUH2" s="594"/>
      <c r="SUI2" s="594"/>
      <c r="SUJ2" s="594"/>
      <c r="SUK2" s="594"/>
      <c r="SUL2" s="594"/>
      <c r="SUM2" s="594"/>
      <c r="SUN2" s="594"/>
      <c r="SUO2" s="594"/>
      <c r="SUP2" s="594"/>
      <c r="SUQ2" s="594"/>
      <c r="SUR2" s="594"/>
      <c r="SUS2" s="594"/>
      <c r="SUT2" s="594"/>
      <c r="SUU2" s="594"/>
      <c r="SUV2" s="594"/>
      <c r="SUW2" s="594"/>
      <c r="SUX2" s="594"/>
      <c r="SUY2" s="594"/>
      <c r="SUZ2" s="594"/>
      <c r="SVA2" s="594"/>
      <c r="SVB2" s="594"/>
      <c r="SVC2" s="594"/>
      <c r="SVD2" s="594"/>
      <c r="SVE2" s="594"/>
      <c r="SVF2" s="594"/>
      <c r="SVG2" s="594"/>
      <c r="SVH2" s="594"/>
      <c r="SVI2" s="594"/>
      <c r="SVJ2" s="594"/>
      <c r="SVK2" s="594"/>
      <c r="SVL2" s="594"/>
      <c r="SVM2" s="594"/>
      <c r="SVN2" s="594"/>
      <c r="SVO2" s="594"/>
      <c r="SVP2" s="594"/>
      <c r="SVQ2" s="594"/>
      <c r="SVR2" s="594"/>
      <c r="SVS2" s="594"/>
      <c r="SVT2" s="594"/>
      <c r="SVU2" s="594"/>
      <c r="SVV2" s="594"/>
      <c r="SVW2" s="594"/>
      <c r="SVX2" s="594"/>
      <c r="SVY2" s="594"/>
      <c r="SVZ2" s="594"/>
      <c r="SWA2" s="594"/>
      <c r="SWB2" s="594"/>
      <c r="SWC2" s="594"/>
      <c r="SWD2" s="594"/>
      <c r="SWE2" s="594"/>
      <c r="SWF2" s="594"/>
      <c r="SWG2" s="594"/>
      <c r="SWH2" s="594"/>
      <c r="SWI2" s="594"/>
      <c r="SWJ2" s="594"/>
      <c r="SWK2" s="594"/>
      <c r="SWL2" s="594"/>
      <c r="SWM2" s="594"/>
      <c r="SWN2" s="594"/>
      <c r="SWO2" s="594"/>
      <c r="SWP2" s="594"/>
      <c r="SWQ2" s="594"/>
      <c r="SWR2" s="594"/>
      <c r="SWS2" s="594"/>
      <c r="SWT2" s="594"/>
      <c r="SWU2" s="594"/>
      <c r="SWV2" s="594"/>
      <c r="SWW2" s="594"/>
      <c r="SWX2" s="594"/>
      <c r="SWY2" s="594"/>
      <c r="SWZ2" s="594"/>
      <c r="SXA2" s="594"/>
      <c r="SXB2" s="594"/>
      <c r="SXC2" s="594"/>
      <c r="SXD2" s="594"/>
      <c r="SXE2" s="594"/>
      <c r="SXF2" s="594"/>
      <c r="SXG2" s="594"/>
      <c r="SXH2" s="594"/>
      <c r="SXI2" s="594"/>
      <c r="SXJ2" s="594"/>
      <c r="SXK2" s="594"/>
      <c r="SXL2" s="594"/>
      <c r="SXM2" s="594"/>
      <c r="SXN2" s="594"/>
      <c r="SXO2" s="594"/>
      <c r="SXP2" s="594"/>
      <c r="SXQ2" s="594"/>
      <c r="SXR2" s="594"/>
      <c r="SXS2" s="594"/>
      <c r="SXT2" s="594"/>
      <c r="SXU2" s="594"/>
      <c r="SXV2" s="594"/>
      <c r="SXW2" s="594"/>
      <c r="SXX2" s="594"/>
      <c r="SXY2" s="594"/>
      <c r="SXZ2" s="594"/>
      <c r="SYA2" s="594"/>
      <c r="SYB2" s="594"/>
      <c r="SYC2" s="594"/>
      <c r="SYD2" s="594"/>
      <c r="SYE2" s="594"/>
      <c r="SYF2" s="594"/>
      <c r="SYG2" s="594"/>
      <c r="SYH2" s="594"/>
      <c r="SYI2" s="594"/>
      <c r="SYJ2" s="594"/>
      <c r="SYK2" s="594"/>
      <c r="SYL2" s="594"/>
      <c r="SYM2" s="594"/>
      <c r="SYN2" s="594"/>
      <c r="SYO2" s="594"/>
      <c r="SYP2" s="594"/>
      <c r="SYQ2" s="594"/>
      <c r="SYR2" s="594"/>
      <c r="SYS2" s="594"/>
      <c r="SYT2" s="594"/>
      <c r="SYU2" s="594"/>
      <c r="SYV2" s="594"/>
      <c r="SYW2" s="594"/>
      <c r="SYX2" s="594"/>
      <c r="SYY2" s="594"/>
      <c r="SYZ2" s="594"/>
      <c r="SZA2" s="594"/>
      <c r="SZB2" s="594"/>
      <c r="SZC2" s="594"/>
      <c r="SZD2" s="594"/>
      <c r="SZE2" s="594"/>
      <c r="SZF2" s="594"/>
      <c r="SZG2" s="594"/>
      <c r="SZH2" s="594"/>
      <c r="SZI2" s="594"/>
      <c r="SZJ2" s="594"/>
      <c r="SZK2" s="594"/>
      <c r="SZL2" s="594"/>
      <c r="SZM2" s="594"/>
      <c r="SZN2" s="594"/>
      <c r="SZO2" s="594"/>
      <c r="SZP2" s="594"/>
      <c r="SZQ2" s="594"/>
      <c r="SZR2" s="594"/>
      <c r="SZS2" s="594"/>
      <c r="SZT2" s="594"/>
      <c r="SZU2" s="594"/>
      <c r="SZV2" s="594"/>
      <c r="SZW2" s="594"/>
      <c r="SZX2" s="594"/>
      <c r="SZY2" s="594"/>
      <c r="SZZ2" s="594"/>
      <c r="TAA2" s="594"/>
      <c r="TAB2" s="594"/>
      <c r="TAC2" s="594"/>
      <c r="TAD2" s="594"/>
      <c r="TAE2" s="594"/>
      <c r="TAF2" s="594"/>
      <c r="TAG2" s="594"/>
      <c r="TAH2" s="594"/>
      <c r="TAI2" s="594"/>
      <c r="TAJ2" s="594"/>
      <c r="TAK2" s="594"/>
      <c r="TAL2" s="594"/>
      <c r="TAM2" s="594"/>
      <c r="TAN2" s="594"/>
      <c r="TAO2" s="594"/>
      <c r="TAP2" s="594"/>
      <c r="TAQ2" s="594"/>
      <c r="TAR2" s="594"/>
      <c r="TAS2" s="594"/>
      <c r="TAT2" s="594"/>
      <c r="TAU2" s="594"/>
      <c r="TAV2" s="594"/>
      <c r="TAW2" s="594"/>
      <c r="TAX2" s="594"/>
      <c r="TAY2" s="594"/>
      <c r="TAZ2" s="594"/>
      <c r="TBA2" s="594"/>
      <c r="TBB2" s="594"/>
      <c r="TBC2" s="594"/>
      <c r="TBD2" s="594"/>
      <c r="TBE2" s="594"/>
      <c r="TBF2" s="594"/>
      <c r="TBG2" s="594"/>
      <c r="TBH2" s="594"/>
      <c r="TBI2" s="594"/>
      <c r="TBJ2" s="594"/>
      <c r="TBK2" s="594"/>
      <c r="TBL2" s="594"/>
      <c r="TBM2" s="594"/>
      <c r="TBN2" s="594"/>
      <c r="TBO2" s="594"/>
      <c r="TBP2" s="594"/>
      <c r="TBQ2" s="594"/>
      <c r="TBR2" s="594"/>
      <c r="TBS2" s="594"/>
      <c r="TBT2" s="594"/>
      <c r="TBU2" s="594"/>
      <c r="TBV2" s="594"/>
      <c r="TBW2" s="594"/>
      <c r="TBX2" s="594"/>
      <c r="TBY2" s="594"/>
      <c r="TBZ2" s="594"/>
      <c r="TCA2" s="594"/>
      <c r="TCB2" s="594"/>
      <c r="TCC2" s="594"/>
      <c r="TCD2" s="594"/>
      <c r="TCE2" s="594"/>
      <c r="TCF2" s="594"/>
      <c r="TCG2" s="594"/>
      <c r="TCH2" s="594"/>
      <c r="TCI2" s="594"/>
      <c r="TCJ2" s="594"/>
      <c r="TCK2" s="594"/>
      <c r="TCL2" s="594"/>
      <c r="TCM2" s="594"/>
      <c r="TCN2" s="594"/>
      <c r="TCO2" s="594"/>
      <c r="TCP2" s="594"/>
      <c r="TCQ2" s="594"/>
      <c r="TCR2" s="594"/>
      <c r="TCS2" s="594"/>
      <c r="TCT2" s="594"/>
      <c r="TCU2" s="594"/>
      <c r="TCV2" s="594"/>
      <c r="TCW2" s="594"/>
      <c r="TCX2" s="594"/>
      <c r="TCY2" s="594"/>
      <c r="TCZ2" s="594"/>
      <c r="TDA2" s="594"/>
      <c r="TDB2" s="594"/>
      <c r="TDC2" s="594"/>
      <c r="TDD2" s="594"/>
      <c r="TDE2" s="594"/>
      <c r="TDF2" s="594"/>
      <c r="TDG2" s="594"/>
      <c r="TDH2" s="594"/>
      <c r="TDI2" s="594"/>
      <c r="TDJ2" s="594"/>
      <c r="TDK2" s="594"/>
      <c r="TDL2" s="594"/>
      <c r="TDM2" s="594"/>
      <c r="TDN2" s="594"/>
      <c r="TDO2" s="594"/>
      <c r="TDP2" s="594"/>
      <c r="TDQ2" s="594"/>
      <c r="TDR2" s="594"/>
      <c r="TDS2" s="594"/>
      <c r="TDT2" s="594"/>
      <c r="TDU2" s="594"/>
      <c r="TDV2" s="594"/>
      <c r="TDW2" s="594"/>
      <c r="TDX2" s="594"/>
      <c r="TDY2" s="594"/>
      <c r="TDZ2" s="594"/>
      <c r="TEA2" s="594"/>
      <c r="TEB2" s="594"/>
      <c r="TEC2" s="594"/>
      <c r="TED2" s="594"/>
      <c r="TEE2" s="594"/>
      <c r="TEF2" s="594"/>
      <c r="TEG2" s="594"/>
      <c r="TEH2" s="594"/>
      <c r="TEI2" s="594"/>
      <c r="TEJ2" s="594"/>
      <c r="TEK2" s="594"/>
      <c r="TEL2" s="594"/>
      <c r="TEM2" s="594"/>
      <c r="TEN2" s="594"/>
      <c r="TEO2" s="594"/>
      <c r="TEP2" s="594"/>
      <c r="TEQ2" s="594"/>
      <c r="TER2" s="594"/>
      <c r="TES2" s="594"/>
      <c r="TET2" s="594"/>
      <c r="TEU2" s="594"/>
      <c r="TEV2" s="594"/>
      <c r="TEW2" s="594"/>
      <c r="TEX2" s="594"/>
      <c r="TEY2" s="594"/>
      <c r="TEZ2" s="594"/>
      <c r="TFA2" s="594"/>
      <c r="TFB2" s="594"/>
      <c r="TFC2" s="594"/>
      <c r="TFD2" s="594"/>
      <c r="TFE2" s="594"/>
      <c r="TFF2" s="594"/>
      <c r="TFG2" s="594"/>
      <c r="TFH2" s="594"/>
      <c r="TFI2" s="594"/>
      <c r="TFJ2" s="594"/>
      <c r="TFK2" s="594"/>
      <c r="TFL2" s="594"/>
      <c r="TFM2" s="594"/>
      <c r="TFN2" s="594"/>
      <c r="TFO2" s="594"/>
      <c r="TFP2" s="594"/>
      <c r="TFQ2" s="594"/>
      <c r="TFR2" s="594"/>
      <c r="TFS2" s="594"/>
      <c r="TFT2" s="594"/>
      <c r="TFU2" s="594"/>
      <c r="TFV2" s="594"/>
      <c r="TFW2" s="594"/>
      <c r="TFX2" s="594"/>
      <c r="TFY2" s="594"/>
      <c r="TFZ2" s="594"/>
      <c r="TGA2" s="594"/>
      <c r="TGB2" s="594"/>
      <c r="TGC2" s="594"/>
      <c r="TGD2" s="594"/>
      <c r="TGE2" s="594"/>
      <c r="TGF2" s="594"/>
      <c r="TGG2" s="594"/>
      <c r="TGH2" s="594"/>
      <c r="TGI2" s="594"/>
      <c r="TGJ2" s="594"/>
      <c r="TGK2" s="594"/>
      <c r="TGL2" s="594"/>
      <c r="TGM2" s="594"/>
      <c r="TGN2" s="594"/>
      <c r="TGO2" s="594"/>
      <c r="TGP2" s="594"/>
      <c r="TGQ2" s="594"/>
      <c r="TGR2" s="594"/>
      <c r="TGS2" s="594"/>
      <c r="TGT2" s="594"/>
      <c r="TGU2" s="594"/>
      <c r="TGV2" s="594"/>
      <c r="TGW2" s="594"/>
      <c r="TGX2" s="594"/>
      <c r="TGY2" s="594"/>
      <c r="TGZ2" s="594"/>
      <c r="THA2" s="594"/>
      <c r="THB2" s="594"/>
      <c r="THC2" s="594"/>
      <c r="THD2" s="594"/>
      <c r="THE2" s="594"/>
      <c r="THF2" s="594"/>
      <c r="THG2" s="594"/>
      <c r="THH2" s="594"/>
      <c r="THI2" s="594"/>
      <c r="THJ2" s="594"/>
      <c r="THK2" s="594"/>
      <c r="THL2" s="594"/>
      <c r="THM2" s="594"/>
      <c r="THN2" s="594"/>
      <c r="THO2" s="594"/>
      <c r="THP2" s="594"/>
      <c r="THQ2" s="594"/>
      <c r="THR2" s="594"/>
      <c r="THS2" s="594"/>
      <c r="THT2" s="594"/>
      <c r="THU2" s="594"/>
      <c r="THV2" s="594"/>
      <c r="THW2" s="594"/>
      <c r="THX2" s="594"/>
      <c r="THY2" s="594"/>
      <c r="THZ2" s="594"/>
      <c r="TIA2" s="594"/>
      <c r="TIB2" s="594"/>
      <c r="TIC2" s="594"/>
      <c r="TID2" s="594"/>
      <c r="TIE2" s="594"/>
      <c r="TIF2" s="594"/>
      <c r="TIG2" s="594"/>
      <c r="TIH2" s="594"/>
      <c r="TII2" s="594"/>
      <c r="TIJ2" s="594"/>
      <c r="TIK2" s="594"/>
      <c r="TIL2" s="594"/>
      <c r="TIM2" s="594"/>
      <c r="TIN2" s="594"/>
      <c r="TIO2" s="594"/>
      <c r="TIP2" s="594"/>
      <c r="TIQ2" s="594"/>
      <c r="TIR2" s="594"/>
      <c r="TIS2" s="594"/>
      <c r="TIT2" s="594"/>
      <c r="TIU2" s="594"/>
      <c r="TIV2" s="594"/>
      <c r="TIW2" s="594"/>
      <c r="TIX2" s="594"/>
      <c r="TIY2" s="594"/>
      <c r="TIZ2" s="594"/>
      <c r="TJA2" s="594"/>
      <c r="TJB2" s="594"/>
      <c r="TJC2" s="594"/>
      <c r="TJD2" s="594"/>
      <c r="TJE2" s="594"/>
      <c r="TJF2" s="594"/>
      <c r="TJG2" s="594"/>
      <c r="TJH2" s="594"/>
      <c r="TJI2" s="594"/>
      <c r="TJJ2" s="594"/>
      <c r="TJK2" s="594"/>
      <c r="TJL2" s="594"/>
      <c r="TJM2" s="594"/>
      <c r="TJN2" s="594"/>
      <c r="TJO2" s="594"/>
      <c r="TJP2" s="594"/>
      <c r="TJQ2" s="594"/>
      <c r="TJR2" s="594"/>
      <c r="TJS2" s="594"/>
      <c r="TJT2" s="594"/>
      <c r="TJU2" s="594"/>
      <c r="TJV2" s="594"/>
      <c r="TJW2" s="594"/>
      <c r="TJX2" s="594"/>
      <c r="TJY2" s="594"/>
      <c r="TJZ2" s="594"/>
      <c r="TKA2" s="594"/>
      <c r="TKB2" s="594"/>
      <c r="TKC2" s="594"/>
      <c r="TKD2" s="594"/>
      <c r="TKE2" s="594"/>
      <c r="TKF2" s="594"/>
      <c r="TKG2" s="594"/>
      <c r="TKH2" s="594"/>
      <c r="TKI2" s="594"/>
      <c r="TKJ2" s="594"/>
      <c r="TKK2" s="594"/>
      <c r="TKL2" s="594"/>
      <c r="TKM2" s="594"/>
      <c r="TKN2" s="594"/>
      <c r="TKO2" s="594"/>
      <c r="TKP2" s="594"/>
      <c r="TKQ2" s="594"/>
      <c r="TKR2" s="594"/>
      <c r="TKS2" s="594"/>
      <c r="TKT2" s="594"/>
      <c r="TKU2" s="594"/>
      <c r="TKV2" s="594"/>
      <c r="TKW2" s="594"/>
      <c r="TKX2" s="594"/>
      <c r="TKY2" s="594"/>
      <c r="TKZ2" s="594"/>
      <c r="TLA2" s="594"/>
      <c r="TLB2" s="594"/>
      <c r="TLC2" s="594"/>
      <c r="TLD2" s="594"/>
      <c r="TLE2" s="594"/>
      <c r="TLF2" s="594"/>
      <c r="TLG2" s="594"/>
      <c r="TLH2" s="594"/>
      <c r="TLI2" s="594"/>
      <c r="TLJ2" s="594"/>
      <c r="TLK2" s="594"/>
      <c r="TLL2" s="594"/>
      <c r="TLM2" s="594"/>
      <c r="TLN2" s="594"/>
      <c r="TLO2" s="594"/>
      <c r="TLP2" s="594"/>
      <c r="TLQ2" s="594"/>
      <c r="TLR2" s="594"/>
      <c r="TLS2" s="594"/>
      <c r="TLT2" s="594"/>
      <c r="TLU2" s="594"/>
      <c r="TLV2" s="594"/>
      <c r="TLW2" s="594"/>
      <c r="TLX2" s="594"/>
      <c r="TLY2" s="594"/>
      <c r="TLZ2" s="594"/>
      <c r="TMA2" s="594"/>
      <c r="TMB2" s="594"/>
      <c r="TMC2" s="594"/>
      <c r="TMD2" s="594"/>
      <c r="TME2" s="594"/>
      <c r="TMF2" s="594"/>
      <c r="TMG2" s="594"/>
      <c r="TMH2" s="594"/>
      <c r="TMI2" s="594"/>
      <c r="TMJ2" s="594"/>
      <c r="TMK2" s="594"/>
      <c r="TML2" s="594"/>
      <c r="TMM2" s="594"/>
      <c r="TMN2" s="594"/>
      <c r="TMO2" s="594"/>
      <c r="TMP2" s="594"/>
      <c r="TMQ2" s="594"/>
      <c r="TMR2" s="594"/>
      <c r="TMS2" s="594"/>
      <c r="TMT2" s="594"/>
      <c r="TMU2" s="594"/>
      <c r="TMV2" s="594"/>
      <c r="TMW2" s="594"/>
      <c r="TMX2" s="594"/>
      <c r="TMY2" s="594"/>
      <c r="TMZ2" s="594"/>
      <c r="TNA2" s="594"/>
      <c r="TNB2" s="594"/>
      <c r="TNC2" s="594"/>
      <c r="TND2" s="594"/>
      <c r="TNE2" s="594"/>
      <c r="TNF2" s="594"/>
      <c r="TNG2" s="594"/>
      <c r="TNH2" s="594"/>
      <c r="TNI2" s="594"/>
      <c r="TNJ2" s="594"/>
      <c r="TNK2" s="594"/>
      <c r="TNL2" s="594"/>
      <c r="TNM2" s="594"/>
      <c r="TNN2" s="594"/>
      <c r="TNO2" s="594"/>
      <c r="TNP2" s="594"/>
      <c r="TNQ2" s="594"/>
      <c r="TNR2" s="594"/>
      <c r="TNS2" s="594"/>
      <c r="TNT2" s="594"/>
      <c r="TNU2" s="594"/>
      <c r="TNV2" s="594"/>
      <c r="TNW2" s="594"/>
      <c r="TNX2" s="594"/>
      <c r="TNY2" s="594"/>
      <c r="TNZ2" s="594"/>
      <c r="TOA2" s="594"/>
      <c r="TOB2" s="594"/>
      <c r="TOC2" s="594"/>
      <c r="TOD2" s="594"/>
      <c r="TOE2" s="594"/>
      <c r="TOF2" s="594"/>
      <c r="TOG2" s="594"/>
      <c r="TOH2" s="594"/>
      <c r="TOI2" s="594"/>
      <c r="TOJ2" s="594"/>
      <c r="TOK2" s="594"/>
      <c r="TOL2" s="594"/>
      <c r="TOM2" s="594"/>
      <c r="TON2" s="594"/>
      <c r="TOO2" s="594"/>
      <c r="TOP2" s="594"/>
      <c r="TOQ2" s="594"/>
      <c r="TOR2" s="594"/>
      <c r="TOS2" s="594"/>
      <c r="TOT2" s="594"/>
      <c r="TOU2" s="594"/>
      <c r="TOV2" s="594"/>
      <c r="TOW2" s="594"/>
      <c r="TOX2" s="594"/>
      <c r="TOY2" s="594"/>
      <c r="TOZ2" s="594"/>
      <c r="TPA2" s="594"/>
      <c r="TPB2" s="594"/>
      <c r="TPC2" s="594"/>
      <c r="TPD2" s="594"/>
      <c r="TPE2" s="594"/>
      <c r="TPF2" s="594"/>
      <c r="TPG2" s="594"/>
      <c r="TPH2" s="594"/>
      <c r="TPI2" s="594"/>
      <c r="TPJ2" s="594"/>
      <c r="TPK2" s="594"/>
      <c r="TPL2" s="594"/>
      <c r="TPM2" s="594"/>
      <c r="TPN2" s="594"/>
      <c r="TPO2" s="594"/>
      <c r="TPP2" s="594"/>
      <c r="TPQ2" s="594"/>
      <c r="TPR2" s="594"/>
      <c r="TPS2" s="594"/>
      <c r="TPT2" s="594"/>
      <c r="TPU2" s="594"/>
      <c r="TPV2" s="594"/>
      <c r="TPW2" s="594"/>
      <c r="TPX2" s="594"/>
      <c r="TPY2" s="594"/>
      <c r="TPZ2" s="594"/>
      <c r="TQA2" s="594"/>
      <c r="TQB2" s="594"/>
      <c r="TQC2" s="594"/>
      <c r="TQD2" s="594"/>
      <c r="TQE2" s="594"/>
      <c r="TQF2" s="594"/>
      <c r="TQG2" s="594"/>
      <c r="TQH2" s="594"/>
      <c r="TQI2" s="594"/>
      <c r="TQJ2" s="594"/>
      <c r="TQK2" s="594"/>
      <c r="TQL2" s="594"/>
      <c r="TQM2" s="594"/>
      <c r="TQN2" s="594"/>
      <c r="TQO2" s="594"/>
      <c r="TQP2" s="594"/>
      <c r="TQQ2" s="594"/>
      <c r="TQR2" s="594"/>
      <c r="TQS2" s="594"/>
      <c r="TQT2" s="594"/>
      <c r="TQU2" s="594"/>
      <c r="TQV2" s="594"/>
      <c r="TQW2" s="594"/>
      <c r="TQX2" s="594"/>
      <c r="TQY2" s="594"/>
      <c r="TQZ2" s="594"/>
      <c r="TRA2" s="594"/>
      <c r="TRB2" s="594"/>
      <c r="TRC2" s="594"/>
      <c r="TRD2" s="594"/>
      <c r="TRE2" s="594"/>
      <c r="TRF2" s="594"/>
      <c r="TRG2" s="594"/>
      <c r="TRH2" s="594"/>
      <c r="TRI2" s="594"/>
      <c r="TRJ2" s="594"/>
      <c r="TRK2" s="594"/>
      <c r="TRL2" s="594"/>
      <c r="TRM2" s="594"/>
      <c r="TRN2" s="594"/>
      <c r="TRO2" s="594"/>
      <c r="TRP2" s="594"/>
      <c r="TRQ2" s="594"/>
      <c r="TRR2" s="594"/>
      <c r="TRS2" s="594"/>
      <c r="TRT2" s="594"/>
      <c r="TRU2" s="594"/>
      <c r="TRV2" s="594"/>
      <c r="TRW2" s="594"/>
      <c r="TRX2" s="594"/>
      <c r="TRY2" s="594"/>
      <c r="TRZ2" s="594"/>
      <c r="TSA2" s="594"/>
      <c r="TSB2" s="594"/>
      <c r="TSC2" s="594"/>
      <c r="TSD2" s="594"/>
      <c r="TSE2" s="594"/>
      <c r="TSF2" s="594"/>
      <c r="TSG2" s="594"/>
      <c r="TSH2" s="594"/>
      <c r="TSI2" s="594"/>
      <c r="TSJ2" s="594"/>
      <c r="TSK2" s="594"/>
      <c r="TSL2" s="594"/>
      <c r="TSM2" s="594"/>
      <c r="TSN2" s="594"/>
      <c r="TSO2" s="594"/>
      <c r="TSP2" s="594"/>
      <c r="TSQ2" s="594"/>
      <c r="TSR2" s="594"/>
      <c r="TSS2" s="594"/>
      <c r="TST2" s="594"/>
      <c r="TSU2" s="594"/>
      <c r="TSV2" s="594"/>
      <c r="TSW2" s="594"/>
      <c r="TSX2" s="594"/>
      <c r="TSY2" s="594"/>
      <c r="TSZ2" s="594"/>
      <c r="TTA2" s="594"/>
      <c r="TTB2" s="594"/>
      <c r="TTC2" s="594"/>
      <c r="TTD2" s="594"/>
      <c r="TTE2" s="594"/>
      <c r="TTF2" s="594"/>
      <c r="TTG2" s="594"/>
      <c r="TTH2" s="594"/>
      <c r="TTI2" s="594"/>
      <c r="TTJ2" s="594"/>
      <c r="TTK2" s="594"/>
      <c r="TTL2" s="594"/>
      <c r="TTM2" s="594"/>
      <c r="TTN2" s="594"/>
      <c r="TTO2" s="594"/>
      <c r="TTP2" s="594"/>
      <c r="TTQ2" s="594"/>
      <c r="TTR2" s="594"/>
      <c r="TTS2" s="594"/>
      <c r="TTT2" s="594"/>
      <c r="TTU2" s="594"/>
      <c r="TTV2" s="594"/>
      <c r="TTW2" s="594"/>
      <c r="TTX2" s="594"/>
      <c r="TTY2" s="594"/>
      <c r="TTZ2" s="594"/>
      <c r="TUA2" s="594"/>
      <c r="TUB2" s="594"/>
      <c r="TUC2" s="594"/>
      <c r="TUD2" s="594"/>
      <c r="TUE2" s="594"/>
      <c r="TUF2" s="594"/>
      <c r="TUG2" s="594"/>
      <c r="TUH2" s="594"/>
      <c r="TUI2" s="594"/>
      <c r="TUJ2" s="594"/>
      <c r="TUK2" s="594"/>
      <c r="TUL2" s="594"/>
      <c r="TUM2" s="594"/>
      <c r="TUN2" s="594"/>
      <c r="TUO2" s="594"/>
      <c r="TUP2" s="594"/>
      <c r="TUQ2" s="594"/>
      <c r="TUR2" s="594"/>
      <c r="TUS2" s="594"/>
      <c r="TUT2" s="594"/>
      <c r="TUU2" s="594"/>
      <c r="TUV2" s="594"/>
      <c r="TUW2" s="594"/>
      <c r="TUX2" s="594"/>
      <c r="TUY2" s="594"/>
      <c r="TUZ2" s="594"/>
      <c r="TVA2" s="594"/>
      <c r="TVB2" s="594"/>
      <c r="TVC2" s="594"/>
      <c r="TVD2" s="594"/>
      <c r="TVE2" s="594"/>
      <c r="TVF2" s="594"/>
      <c r="TVG2" s="594"/>
      <c r="TVH2" s="594"/>
      <c r="TVI2" s="594"/>
      <c r="TVJ2" s="594"/>
      <c r="TVK2" s="594"/>
      <c r="TVL2" s="594"/>
      <c r="TVM2" s="594"/>
      <c r="TVN2" s="594"/>
      <c r="TVO2" s="594"/>
      <c r="TVP2" s="594"/>
      <c r="TVQ2" s="594"/>
      <c r="TVR2" s="594"/>
      <c r="TVS2" s="594"/>
      <c r="TVT2" s="594"/>
      <c r="TVU2" s="594"/>
      <c r="TVV2" s="594"/>
      <c r="TVW2" s="594"/>
      <c r="TVX2" s="594"/>
      <c r="TVY2" s="594"/>
      <c r="TVZ2" s="594"/>
      <c r="TWA2" s="594"/>
      <c r="TWB2" s="594"/>
      <c r="TWC2" s="594"/>
      <c r="TWD2" s="594"/>
      <c r="TWE2" s="594"/>
      <c r="TWF2" s="594"/>
      <c r="TWG2" s="594"/>
      <c r="TWH2" s="594"/>
      <c r="TWI2" s="594"/>
      <c r="TWJ2" s="594"/>
      <c r="TWK2" s="594"/>
      <c r="TWL2" s="594"/>
      <c r="TWM2" s="594"/>
      <c r="TWN2" s="594"/>
      <c r="TWO2" s="594"/>
      <c r="TWP2" s="594"/>
      <c r="TWQ2" s="594"/>
      <c r="TWR2" s="594"/>
      <c r="TWS2" s="594"/>
      <c r="TWT2" s="594"/>
      <c r="TWU2" s="594"/>
      <c r="TWV2" s="594"/>
      <c r="TWW2" s="594"/>
      <c r="TWX2" s="594"/>
      <c r="TWY2" s="594"/>
      <c r="TWZ2" s="594"/>
      <c r="TXA2" s="594"/>
      <c r="TXB2" s="594"/>
      <c r="TXC2" s="594"/>
      <c r="TXD2" s="594"/>
      <c r="TXE2" s="594"/>
      <c r="TXF2" s="594"/>
      <c r="TXG2" s="594"/>
      <c r="TXH2" s="594"/>
      <c r="TXI2" s="594"/>
      <c r="TXJ2" s="594"/>
      <c r="TXK2" s="594"/>
      <c r="TXL2" s="594"/>
      <c r="TXM2" s="594"/>
      <c r="TXN2" s="594"/>
      <c r="TXO2" s="594"/>
      <c r="TXP2" s="594"/>
      <c r="TXQ2" s="594"/>
      <c r="TXR2" s="594"/>
      <c r="TXS2" s="594"/>
      <c r="TXT2" s="594"/>
      <c r="TXU2" s="594"/>
      <c r="TXV2" s="594"/>
      <c r="TXW2" s="594"/>
      <c r="TXX2" s="594"/>
      <c r="TXY2" s="594"/>
      <c r="TXZ2" s="594"/>
      <c r="TYA2" s="594"/>
      <c r="TYB2" s="594"/>
      <c r="TYC2" s="594"/>
      <c r="TYD2" s="594"/>
      <c r="TYE2" s="594"/>
      <c r="TYF2" s="594"/>
      <c r="TYG2" s="594"/>
      <c r="TYH2" s="594"/>
      <c r="TYI2" s="594"/>
      <c r="TYJ2" s="594"/>
      <c r="TYK2" s="594"/>
      <c r="TYL2" s="594"/>
      <c r="TYM2" s="594"/>
      <c r="TYN2" s="594"/>
      <c r="TYO2" s="594"/>
      <c r="TYP2" s="594"/>
      <c r="TYQ2" s="594"/>
      <c r="TYR2" s="594"/>
      <c r="TYS2" s="594"/>
      <c r="TYT2" s="594"/>
      <c r="TYU2" s="594"/>
      <c r="TYV2" s="594"/>
      <c r="TYW2" s="594"/>
      <c r="TYX2" s="594"/>
      <c r="TYY2" s="594"/>
      <c r="TYZ2" s="594"/>
      <c r="TZA2" s="594"/>
      <c r="TZB2" s="594"/>
      <c r="TZC2" s="594"/>
      <c r="TZD2" s="594"/>
      <c r="TZE2" s="594"/>
      <c r="TZF2" s="594"/>
      <c r="TZG2" s="594"/>
      <c r="TZH2" s="594"/>
      <c r="TZI2" s="594"/>
      <c r="TZJ2" s="594"/>
      <c r="TZK2" s="594"/>
      <c r="TZL2" s="594"/>
      <c r="TZM2" s="594"/>
      <c r="TZN2" s="594"/>
      <c r="TZO2" s="594"/>
      <c r="TZP2" s="594"/>
      <c r="TZQ2" s="594"/>
      <c r="TZR2" s="594"/>
      <c r="TZS2" s="594"/>
      <c r="TZT2" s="594"/>
      <c r="TZU2" s="594"/>
      <c r="TZV2" s="594"/>
      <c r="TZW2" s="594"/>
      <c r="TZX2" s="594"/>
      <c r="TZY2" s="594"/>
      <c r="TZZ2" s="594"/>
      <c r="UAA2" s="594"/>
      <c r="UAB2" s="594"/>
      <c r="UAC2" s="594"/>
      <c r="UAD2" s="594"/>
      <c r="UAE2" s="594"/>
      <c r="UAF2" s="594"/>
      <c r="UAG2" s="594"/>
      <c r="UAH2" s="594"/>
      <c r="UAI2" s="594"/>
      <c r="UAJ2" s="594"/>
      <c r="UAK2" s="594"/>
      <c r="UAL2" s="594"/>
      <c r="UAM2" s="594"/>
      <c r="UAN2" s="594"/>
      <c r="UAO2" s="594"/>
      <c r="UAP2" s="594"/>
      <c r="UAQ2" s="594"/>
      <c r="UAR2" s="594"/>
      <c r="UAS2" s="594"/>
      <c r="UAT2" s="594"/>
      <c r="UAU2" s="594"/>
      <c r="UAV2" s="594"/>
      <c r="UAW2" s="594"/>
      <c r="UAX2" s="594"/>
      <c r="UAY2" s="594"/>
      <c r="UAZ2" s="594"/>
      <c r="UBA2" s="594"/>
      <c r="UBB2" s="594"/>
      <c r="UBC2" s="594"/>
      <c r="UBD2" s="594"/>
      <c r="UBE2" s="594"/>
      <c r="UBF2" s="594"/>
      <c r="UBG2" s="594"/>
      <c r="UBH2" s="594"/>
      <c r="UBI2" s="594"/>
      <c r="UBJ2" s="594"/>
      <c r="UBK2" s="594"/>
      <c r="UBL2" s="594"/>
      <c r="UBM2" s="594"/>
      <c r="UBN2" s="594"/>
      <c r="UBO2" s="594"/>
      <c r="UBP2" s="594"/>
      <c r="UBQ2" s="594"/>
      <c r="UBR2" s="594"/>
      <c r="UBS2" s="594"/>
      <c r="UBT2" s="594"/>
      <c r="UBU2" s="594"/>
      <c r="UBV2" s="594"/>
      <c r="UBW2" s="594"/>
      <c r="UBX2" s="594"/>
      <c r="UBY2" s="594"/>
      <c r="UBZ2" s="594"/>
      <c r="UCA2" s="594"/>
      <c r="UCB2" s="594"/>
      <c r="UCC2" s="594"/>
      <c r="UCD2" s="594"/>
      <c r="UCE2" s="594"/>
      <c r="UCF2" s="594"/>
      <c r="UCG2" s="594"/>
      <c r="UCH2" s="594"/>
      <c r="UCI2" s="594"/>
      <c r="UCJ2" s="594"/>
      <c r="UCK2" s="594"/>
      <c r="UCL2" s="594"/>
      <c r="UCM2" s="594"/>
      <c r="UCN2" s="594"/>
      <c r="UCO2" s="594"/>
      <c r="UCP2" s="594"/>
      <c r="UCQ2" s="594"/>
      <c r="UCR2" s="594"/>
      <c r="UCS2" s="594"/>
      <c r="UCT2" s="594"/>
      <c r="UCU2" s="594"/>
      <c r="UCV2" s="594"/>
      <c r="UCW2" s="594"/>
      <c r="UCX2" s="594"/>
      <c r="UCY2" s="594"/>
      <c r="UCZ2" s="594"/>
      <c r="UDA2" s="594"/>
      <c r="UDB2" s="594"/>
      <c r="UDC2" s="594"/>
      <c r="UDD2" s="594"/>
      <c r="UDE2" s="594"/>
      <c r="UDF2" s="594"/>
      <c r="UDG2" s="594"/>
      <c r="UDH2" s="594"/>
      <c r="UDI2" s="594"/>
      <c r="UDJ2" s="594"/>
      <c r="UDK2" s="594"/>
      <c r="UDL2" s="594"/>
      <c r="UDM2" s="594"/>
      <c r="UDN2" s="594"/>
      <c r="UDO2" s="594"/>
      <c r="UDP2" s="594"/>
      <c r="UDQ2" s="594"/>
      <c r="UDR2" s="594"/>
      <c r="UDS2" s="594"/>
      <c r="UDT2" s="594"/>
      <c r="UDU2" s="594"/>
      <c r="UDV2" s="594"/>
      <c r="UDW2" s="594"/>
      <c r="UDX2" s="594"/>
      <c r="UDY2" s="594"/>
      <c r="UDZ2" s="594"/>
      <c r="UEA2" s="594"/>
      <c r="UEB2" s="594"/>
      <c r="UEC2" s="594"/>
      <c r="UED2" s="594"/>
      <c r="UEE2" s="594"/>
      <c r="UEF2" s="594"/>
      <c r="UEG2" s="594"/>
      <c r="UEH2" s="594"/>
      <c r="UEI2" s="594"/>
      <c r="UEJ2" s="594"/>
      <c r="UEK2" s="594"/>
      <c r="UEL2" s="594"/>
      <c r="UEM2" s="594"/>
      <c r="UEN2" s="594"/>
      <c r="UEO2" s="594"/>
      <c r="UEP2" s="594"/>
      <c r="UEQ2" s="594"/>
      <c r="UER2" s="594"/>
      <c r="UES2" s="594"/>
      <c r="UET2" s="594"/>
      <c r="UEU2" s="594"/>
      <c r="UEV2" s="594"/>
      <c r="UEW2" s="594"/>
      <c r="UEX2" s="594"/>
      <c r="UEY2" s="594"/>
      <c r="UEZ2" s="594"/>
      <c r="UFA2" s="594"/>
      <c r="UFB2" s="594"/>
      <c r="UFC2" s="594"/>
      <c r="UFD2" s="594"/>
      <c r="UFE2" s="594"/>
      <c r="UFF2" s="594"/>
      <c r="UFG2" s="594"/>
      <c r="UFH2" s="594"/>
      <c r="UFI2" s="594"/>
      <c r="UFJ2" s="594"/>
      <c r="UFK2" s="594"/>
      <c r="UFL2" s="594"/>
      <c r="UFM2" s="594"/>
      <c r="UFN2" s="594"/>
      <c r="UFO2" s="594"/>
      <c r="UFP2" s="594"/>
      <c r="UFQ2" s="594"/>
      <c r="UFR2" s="594"/>
      <c r="UFS2" s="594"/>
      <c r="UFT2" s="594"/>
      <c r="UFU2" s="594"/>
      <c r="UFV2" s="594"/>
      <c r="UFW2" s="594"/>
      <c r="UFX2" s="594"/>
      <c r="UFY2" s="594"/>
      <c r="UFZ2" s="594"/>
      <c r="UGA2" s="594"/>
      <c r="UGB2" s="594"/>
      <c r="UGC2" s="594"/>
      <c r="UGD2" s="594"/>
      <c r="UGE2" s="594"/>
      <c r="UGF2" s="594"/>
      <c r="UGG2" s="594"/>
      <c r="UGH2" s="594"/>
      <c r="UGI2" s="594"/>
      <c r="UGJ2" s="594"/>
      <c r="UGK2" s="594"/>
      <c r="UGL2" s="594"/>
      <c r="UGM2" s="594"/>
      <c r="UGN2" s="594"/>
      <c r="UGO2" s="594"/>
      <c r="UGP2" s="594"/>
      <c r="UGQ2" s="594"/>
      <c r="UGR2" s="594"/>
      <c r="UGS2" s="594"/>
      <c r="UGT2" s="594"/>
      <c r="UGU2" s="594"/>
      <c r="UGV2" s="594"/>
      <c r="UGW2" s="594"/>
      <c r="UGX2" s="594"/>
      <c r="UGY2" s="594"/>
      <c r="UGZ2" s="594"/>
      <c r="UHA2" s="594"/>
      <c r="UHB2" s="594"/>
      <c r="UHC2" s="594"/>
      <c r="UHD2" s="594"/>
      <c r="UHE2" s="594"/>
      <c r="UHF2" s="594"/>
      <c r="UHG2" s="594"/>
      <c r="UHH2" s="594"/>
      <c r="UHI2" s="594"/>
      <c r="UHJ2" s="594"/>
      <c r="UHK2" s="594"/>
      <c r="UHL2" s="594"/>
      <c r="UHM2" s="594"/>
      <c r="UHN2" s="594"/>
      <c r="UHO2" s="594"/>
      <c r="UHP2" s="594"/>
      <c r="UHQ2" s="594"/>
      <c r="UHR2" s="594"/>
      <c r="UHS2" s="594"/>
      <c r="UHT2" s="594"/>
      <c r="UHU2" s="594"/>
      <c r="UHV2" s="594"/>
      <c r="UHW2" s="594"/>
      <c r="UHX2" s="594"/>
      <c r="UHY2" s="594"/>
      <c r="UHZ2" s="594"/>
      <c r="UIA2" s="594"/>
      <c r="UIB2" s="594"/>
      <c r="UIC2" s="594"/>
      <c r="UID2" s="594"/>
      <c r="UIE2" s="594"/>
      <c r="UIF2" s="594"/>
      <c r="UIG2" s="594"/>
      <c r="UIH2" s="594"/>
      <c r="UII2" s="594"/>
      <c r="UIJ2" s="594"/>
      <c r="UIK2" s="594"/>
      <c r="UIL2" s="594"/>
      <c r="UIM2" s="594"/>
      <c r="UIN2" s="594"/>
      <c r="UIO2" s="594"/>
      <c r="UIP2" s="594"/>
      <c r="UIQ2" s="594"/>
      <c r="UIR2" s="594"/>
      <c r="UIS2" s="594"/>
      <c r="UIT2" s="594"/>
      <c r="UIU2" s="594"/>
      <c r="UIV2" s="594"/>
      <c r="UIW2" s="594"/>
      <c r="UIX2" s="594"/>
      <c r="UIY2" s="594"/>
      <c r="UIZ2" s="594"/>
      <c r="UJA2" s="594"/>
      <c r="UJB2" s="594"/>
      <c r="UJC2" s="594"/>
      <c r="UJD2" s="594"/>
      <c r="UJE2" s="594"/>
      <c r="UJF2" s="594"/>
      <c r="UJG2" s="594"/>
      <c r="UJH2" s="594"/>
      <c r="UJI2" s="594"/>
      <c r="UJJ2" s="594"/>
      <c r="UJK2" s="594"/>
      <c r="UJL2" s="594"/>
      <c r="UJM2" s="594"/>
      <c r="UJN2" s="594"/>
      <c r="UJO2" s="594"/>
      <c r="UJP2" s="594"/>
      <c r="UJQ2" s="594"/>
      <c r="UJR2" s="594"/>
      <c r="UJS2" s="594"/>
      <c r="UJT2" s="594"/>
      <c r="UJU2" s="594"/>
      <c r="UJV2" s="594"/>
      <c r="UJW2" s="594"/>
      <c r="UJX2" s="594"/>
      <c r="UJY2" s="594"/>
      <c r="UJZ2" s="594"/>
      <c r="UKA2" s="594"/>
      <c r="UKB2" s="594"/>
      <c r="UKC2" s="594"/>
      <c r="UKD2" s="594"/>
      <c r="UKE2" s="594"/>
      <c r="UKF2" s="594"/>
      <c r="UKG2" s="594"/>
      <c r="UKH2" s="594"/>
      <c r="UKI2" s="594"/>
      <c r="UKJ2" s="594"/>
      <c r="UKK2" s="594"/>
      <c r="UKL2" s="594"/>
      <c r="UKM2" s="594"/>
      <c r="UKN2" s="594"/>
      <c r="UKO2" s="594"/>
      <c r="UKP2" s="594"/>
      <c r="UKQ2" s="594"/>
      <c r="UKR2" s="594"/>
      <c r="UKS2" s="594"/>
      <c r="UKT2" s="594"/>
      <c r="UKU2" s="594"/>
      <c r="UKV2" s="594"/>
      <c r="UKW2" s="594"/>
      <c r="UKX2" s="594"/>
      <c r="UKY2" s="594"/>
      <c r="UKZ2" s="594"/>
      <c r="ULA2" s="594"/>
      <c r="ULB2" s="594"/>
      <c r="ULC2" s="594"/>
      <c r="ULD2" s="594"/>
      <c r="ULE2" s="594"/>
      <c r="ULF2" s="594"/>
      <c r="ULG2" s="594"/>
      <c r="ULH2" s="594"/>
      <c r="ULI2" s="594"/>
      <c r="ULJ2" s="594"/>
      <c r="ULK2" s="594"/>
      <c r="ULL2" s="594"/>
      <c r="ULM2" s="594"/>
      <c r="ULN2" s="594"/>
      <c r="ULO2" s="594"/>
      <c r="ULP2" s="594"/>
      <c r="ULQ2" s="594"/>
      <c r="ULR2" s="594"/>
      <c r="ULS2" s="594"/>
      <c r="ULT2" s="594"/>
      <c r="ULU2" s="594"/>
      <c r="ULV2" s="594"/>
      <c r="ULW2" s="594"/>
      <c r="ULX2" s="594"/>
      <c r="ULY2" s="594"/>
      <c r="ULZ2" s="594"/>
      <c r="UMA2" s="594"/>
      <c r="UMB2" s="594"/>
      <c r="UMC2" s="594"/>
      <c r="UMD2" s="594"/>
      <c r="UME2" s="594"/>
      <c r="UMF2" s="594"/>
      <c r="UMG2" s="594"/>
      <c r="UMH2" s="594"/>
      <c r="UMI2" s="594"/>
      <c r="UMJ2" s="594"/>
      <c r="UMK2" s="594"/>
      <c r="UML2" s="594"/>
      <c r="UMM2" s="594"/>
      <c r="UMN2" s="594"/>
      <c r="UMO2" s="594"/>
      <c r="UMP2" s="594"/>
      <c r="UMQ2" s="594"/>
      <c r="UMR2" s="594"/>
      <c r="UMS2" s="594"/>
      <c r="UMT2" s="594"/>
      <c r="UMU2" s="594"/>
      <c r="UMV2" s="594"/>
      <c r="UMW2" s="594"/>
      <c r="UMX2" s="594"/>
      <c r="UMY2" s="594"/>
      <c r="UMZ2" s="594"/>
      <c r="UNA2" s="594"/>
      <c r="UNB2" s="594"/>
      <c r="UNC2" s="594"/>
      <c r="UND2" s="594"/>
      <c r="UNE2" s="594"/>
      <c r="UNF2" s="594"/>
      <c r="UNG2" s="594"/>
      <c r="UNH2" s="594"/>
      <c r="UNI2" s="594"/>
      <c r="UNJ2" s="594"/>
      <c r="UNK2" s="594"/>
      <c r="UNL2" s="594"/>
      <c r="UNM2" s="594"/>
      <c r="UNN2" s="594"/>
      <c r="UNO2" s="594"/>
      <c r="UNP2" s="594"/>
      <c r="UNQ2" s="594"/>
      <c r="UNR2" s="594"/>
      <c r="UNS2" s="594"/>
      <c r="UNT2" s="594"/>
      <c r="UNU2" s="594"/>
      <c r="UNV2" s="594"/>
      <c r="UNW2" s="594"/>
      <c r="UNX2" s="594"/>
      <c r="UNY2" s="594"/>
      <c r="UNZ2" s="594"/>
      <c r="UOA2" s="594"/>
      <c r="UOB2" s="594"/>
      <c r="UOC2" s="594"/>
      <c r="UOD2" s="594"/>
      <c r="UOE2" s="594"/>
      <c r="UOF2" s="594"/>
      <c r="UOG2" s="594"/>
      <c r="UOH2" s="594"/>
      <c r="UOI2" s="594"/>
      <c r="UOJ2" s="594"/>
      <c r="UOK2" s="594"/>
      <c r="UOL2" s="594"/>
      <c r="UOM2" s="594"/>
      <c r="UON2" s="594"/>
      <c r="UOO2" s="594"/>
      <c r="UOP2" s="594"/>
      <c r="UOQ2" s="594"/>
      <c r="UOR2" s="594"/>
      <c r="UOS2" s="594"/>
      <c r="UOT2" s="594"/>
      <c r="UOU2" s="594"/>
      <c r="UOV2" s="594"/>
      <c r="UOW2" s="594"/>
      <c r="UOX2" s="594"/>
      <c r="UOY2" s="594"/>
      <c r="UOZ2" s="594"/>
      <c r="UPA2" s="594"/>
      <c r="UPB2" s="594"/>
      <c r="UPC2" s="594"/>
      <c r="UPD2" s="594"/>
      <c r="UPE2" s="594"/>
      <c r="UPF2" s="594"/>
      <c r="UPG2" s="594"/>
      <c r="UPH2" s="594"/>
      <c r="UPI2" s="594"/>
      <c r="UPJ2" s="594"/>
      <c r="UPK2" s="594"/>
      <c r="UPL2" s="594"/>
      <c r="UPM2" s="594"/>
      <c r="UPN2" s="594"/>
      <c r="UPO2" s="594"/>
      <c r="UPP2" s="594"/>
      <c r="UPQ2" s="594"/>
      <c r="UPR2" s="594"/>
      <c r="UPS2" s="594"/>
      <c r="UPT2" s="594"/>
      <c r="UPU2" s="594"/>
      <c r="UPV2" s="594"/>
      <c r="UPW2" s="594"/>
      <c r="UPX2" s="594"/>
      <c r="UPY2" s="594"/>
      <c r="UPZ2" s="594"/>
      <c r="UQA2" s="594"/>
      <c r="UQB2" s="594"/>
      <c r="UQC2" s="594"/>
      <c r="UQD2" s="594"/>
      <c r="UQE2" s="594"/>
      <c r="UQF2" s="594"/>
      <c r="UQG2" s="594"/>
      <c r="UQH2" s="594"/>
      <c r="UQI2" s="594"/>
      <c r="UQJ2" s="594"/>
      <c r="UQK2" s="594"/>
      <c r="UQL2" s="594"/>
      <c r="UQM2" s="594"/>
      <c r="UQN2" s="594"/>
      <c r="UQO2" s="594"/>
      <c r="UQP2" s="594"/>
      <c r="UQQ2" s="594"/>
      <c r="UQR2" s="594"/>
      <c r="UQS2" s="594"/>
      <c r="UQT2" s="594"/>
      <c r="UQU2" s="594"/>
      <c r="UQV2" s="594"/>
      <c r="UQW2" s="594"/>
      <c r="UQX2" s="594"/>
      <c r="UQY2" s="594"/>
      <c r="UQZ2" s="594"/>
      <c r="URA2" s="594"/>
      <c r="URB2" s="594"/>
      <c r="URC2" s="594"/>
      <c r="URD2" s="594"/>
      <c r="URE2" s="594"/>
      <c r="URF2" s="594"/>
      <c r="URG2" s="594"/>
      <c r="URH2" s="594"/>
      <c r="URI2" s="594"/>
      <c r="URJ2" s="594"/>
      <c r="URK2" s="594"/>
      <c r="URL2" s="594"/>
      <c r="URM2" s="594"/>
      <c r="URN2" s="594"/>
      <c r="URO2" s="594"/>
      <c r="URP2" s="594"/>
      <c r="URQ2" s="594"/>
      <c r="URR2" s="594"/>
      <c r="URS2" s="594"/>
      <c r="URT2" s="594"/>
      <c r="URU2" s="594"/>
      <c r="URV2" s="594"/>
      <c r="URW2" s="594"/>
      <c r="URX2" s="594"/>
      <c r="URY2" s="594"/>
      <c r="URZ2" s="594"/>
      <c r="USA2" s="594"/>
      <c r="USB2" s="594"/>
      <c r="USC2" s="594"/>
      <c r="USD2" s="594"/>
      <c r="USE2" s="594"/>
      <c r="USF2" s="594"/>
      <c r="USG2" s="594"/>
      <c r="USH2" s="594"/>
      <c r="USI2" s="594"/>
      <c r="USJ2" s="594"/>
      <c r="USK2" s="594"/>
      <c r="USL2" s="594"/>
      <c r="USM2" s="594"/>
      <c r="USN2" s="594"/>
      <c r="USO2" s="594"/>
      <c r="USP2" s="594"/>
      <c r="USQ2" s="594"/>
      <c r="USR2" s="594"/>
      <c r="USS2" s="594"/>
      <c r="UST2" s="594"/>
      <c r="USU2" s="594"/>
      <c r="USV2" s="594"/>
      <c r="USW2" s="594"/>
      <c r="USX2" s="594"/>
      <c r="USY2" s="594"/>
      <c r="USZ2" s="594"/>
      <c r="UTA2" s="594"/>
      <c r="UTB2" s="594"/>
      <c r="UTC2" s="594"/>
      <c r="UTD2" s="594"/>
      <c r="UTE2" s="594"/>
      <c r="UTF2" s="594"/>
      <c r="UTG2" s="594"/>
      <c r="UTH2" s="594"/>
      <c r="UTI2" s="594"/>
      <c r="UTJ2" s="594"/>
      <c r="UTK2" s="594"/>
      <c r="UTL2" s="594"/>
      <c r="UTM2" s="594"/>
      <c r="UTN2" s="594"/>
      <c r="UTO2" s="594"/>
      <c r="UTP2" s="594"/>
      <c r="UTQ2" s="594"/>
      <c r="UTR2" s="594"/>
      <c r="UTS2" s="594"/>
      <c r="UTT2" s="594"/>
      <c r="UTU2" s="594"/>
      <c r="UTV2" s="594"/>
      <c r="UTW2" s="594"/>
      <c r="UTX2" s="594"/>
      <c r="UTY2" s="594"/>
      <c r="UTZ2" s="594"/>
      <c r="UUA2" s="594"/>
      <c r="UUB2" s="594"/>
      <c r="UUC2" s="594"/>
      <c r="UUD2" s="594"/>
      <c r="UUE2" s="594"/>
      <c r="UUF2" s="594"/>
      <c r="UUG2" s="594"/>
      <c r="UUH2" s="594"/>
      <c r="UUI2" s="594"/>
      <c r="UUJ2" s="594"/>
      <c r="UUK2" s="594"/>
      <c r="UUL2" s="594"/>
      <c r="UUM2" s="594"/>
      <c r="UUN2" s="594"/>
      <c r="UUO2" s="594"/>
      <c r="UUP2" s="594"/>
      <c r="UUQ2" s="594"/>
      <c r="UUR2" s="594"/>
      <c r="UUS2" s="594"/>
      <c r="UUT2" s="594"/>
      <c r="UUU2" s="594"/>
      <c r="UUV2" s="594"/>
      <c r="UUW2" s="594"/>
      <c r="UUX2" s="594"/>
      <c r="UUY2" s="594"/>
      <c r="UUZ2" s="594"/>
      <c r="UVA2" s="594"/>
      <c r="UVB2" s="594"/>
      <c r="UVC2" s="594"/>
      <c r="UVD2" s="594"/>
      <c r="UVE2" s="594"/>
      <c r="UVF2" s="594"/>
      <c r="UVG2" s="594"/>
      <c r="UVH2" s="594"/>
      <c r="UVI2" s="594"/>
      <c r="UVJ2" s="594"/>
      <c r="UVK2" s="594"/>
      <c r="UVL2" s="594"/>
      <c r="UVM2" s="594"/>
      <c r="UVN2" s="594"/>
      <c r="UVO2" s="594"/>
      <c r="UVP2" s="594"/>
      <c r="UVQ2" s="594"/>
      <c r="UVR2" s="594"/>
      <c r="UVS2" s="594"/>
      <c r="UVT2" s="594"/>
      <c r="UVU2" s="594"/>
      <c r="UVV2" s="594"/>
      <c r="UVW2" s="594"/>
      <c r="UVX2" s="594"/>
      <c r="UVY2" s="594"/>
      <c r="UVZ2" s="594"/>
      <c r="UWA2" s="594"/>
      <c r="UWB2" s="594"/>
      <c r="UWC2" s="594"/>
      <c r="UWD2" s="594"/>
      <c r="UWE2" s="594"/>
      <c r="UWF2" s="594"/>
      <c r="UWG2" s="594"/>
      <c r="UWH2" s="594"/>
      <c r="UWI2" s="594"/>
      <c r="UWJ2" s="594"/>
      <c r="UWK2" s="594"/>
      <c r="UWL2" s="594"/>
      <c r="UWM2" s="594"/>
      <c r="UWN2" s="594"/>
      <c r="UWO2" s="594"/>
      <c r="UWP2" s="594"/>
      <c r="UWQ2" s="594"/>
      <c r="UWR2" s="594"/>
      <c r="UWS2" s="594"/>
      <c r="UWT2" s="594"/>
      <c r="UWU2" s="594"/>
      <c r="UWV2" s="594"/>
      <c r="UWW2" s="594"/>
      <c r="UWX2" s="594"/>
      <c r="UWY2" s="594"/>
      <c r="UWZ2" s="594"/>
      <c r="UXA2" s="594"/>
      <c r="UXB2" s="594"/>
      <c r="UXC2" s="594"/>
      <c r="UXD2" s="594"/>
      <c r="UXE2" s="594"/>
      <c r="UXF2" s="594"/>
      <c r="UXG2" s="594"/>
      <c r="UXH2" s="594"/>
      <c r="UXI2" s="594"/>
      <c r="UXJ2" s="594"/>
      <c r="UXK2" s="594"/>
      <c r="UXL2" s="594"/>
      <c r="UXM2" s="594"/>
      <c r="UXN2" s="594"/>
      <c r="UXO2" s="594"/>
      <c r="UXP2" s="594"/>
      <c r="UXQ2" s="594"/>
      <c r="UXR2" s="594"/>
      <c r="UXS2" s="594"/>
      <c r="UXT2" s="594"/>
      <c r="UXU2" s="594"/>
      <c r="UXV2" s="594"/>
      <c r="UXW2" s="594"/>
      <c r="UXX2" s="594"/>
      <c r="UXY2" s="594"/>
      <c r="UXZ2" s="594"/>
      <c r="UYA2" s="594"/>
      <c r="UYB2" s="594"/>
      <c r="UYC2" s="594"/>
      <c r="UYD2" s="594"/>
      <c r="UYE2" s="594"/>
      <c r="UYF2" s="594"/>
      <c r="UYG2" s="594"/>
      <c r="UYH2" s="594"/>
      <c r="UYI2" s="594"/>
      <c r="UYJ2" s="594"/>
      <c r="UYK2" s="594"/>
      <c r="UYL2" s="594"/>
      <c r="UYM2" s="594"/>
      <c r="UYN2" s="594"/>
      <c r="UYO2" s="594"/>
      <c r="UYP2" s="594"/>
      <c r="UYQ2" s="594"/>
      <c r="UYR2" s="594"/>
      <c r="UYS2" s="594"/>
      <c r="UYT2" s="594"/>
      <c r="UYU2" s="594"/>
      <c r="UYV2" s="594"/>
      <c r="UYW2" s="594"/>
      <c r="UYX2" s="594"/>
      <c r="UYY2" s="594"/>
      <c r="UYZ2" s="594"/>
      <c r="UZA2" s="594"/>
      <c r="UZB2" s="594"/>
      <c r="UZC2" s="594"/>
      <c r="UZD2" s="594"/>
      <c r="UZE2" s="594"/>
      <c r="UZF2" s="594"/>
      <c r="UZG2" s="594"/>
      <c r="UZH2" s="594"/>
      <c r="UZI2" s="594"/>
      <c r="UZJ2" s="594"/>
      <c r="UZK2" s="594"/>
      <c r="UZL2" s="594"/>
      <c r="UZM2" s="594"/>
      <c r="UZN2" s="594"/>
      <c r="UZO2" s="594"/>
      <c r="UZP2" s="594"/>
      <c r="UZQ2" s="594"/>
      <c r="UZR2" s="594"/>
      <c r="UZS2" s="594"/>
      <c r="UZT2" s="594"/>
      <c r="UZU2" s="594"/>
      <c r="UZV2" s="594"/>
      <c r="UZW2" s="594"/>
      <c r="UZX2" s="594"/>
      <c r="UZY2" s="594"/>
      <c r="UZZ2" s="594"/>
      <c r="VAA2" s="594"/>
      <c r="VAB2" s="594"/>
      <c r="VAC2" s="594"/>
      <c r="VAD2" s="594"/>
      <c r="VAE2" s="594"/>
      <c r="VAF2" s="594"/>
      <c r="VAG2" s="594"/>
      <c r="VAH2" s="594"/>
      <c r="VAI2" s="594"/>
      <c r="VAJ2" s="594"/>
      <c r="VAK2" s="594"/>
      <c r="VAL2" s="594"/>
      <c r="VAM2" s="594"/>
      <c r="VAN2" s="594"/>
      <c r="VAO2" s="594"/>
      <c r="VAP2" s="594"/>
      <c r="VAQ2" s="594"/>
      <c r="VAR2" s="594"/>
      <c r="VAS2" s="594"/>
      <c r="VAT2" s="594"/>
      <c r="VAU2" s="594"/>
      <c r="VAV2" s="594"/>
      <c r="VAW2" s="594"/>
      <c r="VAX2" s="594"/>
      <c r="VAY2" s="594"/>
      <c r="VAZ2" s="594"/>
      <c r="VBA2" s="594"/>
      <c r="VBB2" s="594"/>
      <c r="VBC2" s="594"/>
      <c r="VBD2" s="594"/>
      <c r="VBE2" s="594"/>
      <c r="VBF2" s="594"/>
      <c r="VBG2" s="594"/>
      <c r="VBH2" s="594"/>
      <c r="VBI2" s="594"/>
      <c r="VBJ2" s="594"/>
      <c r="VBK2" s="594"/>
      <c r="VBL2" s="594"/>
      <c r="VBM2" s="594"/>
      <c r="VBN2" s="594"/>
      <c r="VBO2" s="594"/>
      <c r="VBP2" s="594"/>
      <c r="VBQ2" s="594"/>
      <c r="VBR2" s="594"/>
      <c r="VBS2" s="594"/>
      <c r="VBT2" s="594"/>
      <c r="VBU2" s="594"/>
      <c r="VBV2" s="594"/>
      <c r="VBW2" s="594"/>
      <c r="VBX2" s="594"/>
      <c r="VBY2" s="594"/>
      <c r="VBZ2" s="594"/>
      <c r="VCA2" s="594"/>
      <c r="VCB2" s="594"/>
      <c r="VCC2" s="594"/>
      <c r="VCD2" s="594"/>
      <c r="VCE2" s="594"/>
      <c r="VCF2" s="594"/>
      <c r="VCG2" s="594"/>
      <c r="VCH2" s="594"/>
      <c r="VCI2" s="594"/>
      <c r="VCJ2" s="594"/>
      <c r="VCK2" s="594"/>
      <c r="VCL2" s="594"/>
      <c r="VCM2" s="594"/>
      <c r="VCN2" s="594"/>
      <c r="VCO2" s="594"/>
      <c r="VCP2" s="594"/>
      <c r="VCQ2" s="594"/>
      <c r="VCR2" s="594"/>
      <c r="VCS2" s="594"/>
      <c r="VCT2" s="594"/>
      <c r="VCU2" s="594"/>
      <c r="VCV2" s="594"/>
      <c r="VCW2" s="594"/>
      <c r="VCX2" s="594"/>
      <c r="VCY2" s="594"/>
      <c r="VCZ2" s="594"/>
      <c r="VDA2" s="594"/>
      <c r="VDB2" s="594"/>
      <c r="VDC2" s="594"/>
      <c r="VDD2" s="594"/>
      <c r="VDE2" s="594"/>
      <c r="VDF2" s="594"/>
      <c r="VDG2" s="594"/>
      <c r="VDH2" s="594"/>
      <c r="VDI2" s="594"/>
      <c r="VDJ2" s="594"/>
      <c r="VDK2" s="594"/>
      <c r="VDL2" s="594"/>
      <c r="VDM2" s="594"/>
      <c r="VDN2" s="594"/>
      <c r="VDO2" s="594"/>
      <c r="VDP2" s="594"/>
      <c r="VDQ2" s="594"/>
      <c r="VDR2" s="594"/>
      <c r="VDS2" s="594"/>
      <c r="VDT2" s="594"/>
      <c r="VDU2" s="594"/>
      <c r="VDV2" s="594"/>
      <c r="VDW2" s="594"/>
      <c r="VDX2" s="594"/>
      <c r="VDY2" s="594"/>
      <c r="VDZ2" s="594"/>
      <c r="VEA2" s="594"/>
      <c r="VEB2" s="594"/>
      <c r="VEC2" s="594"/>
      <c r="VED2" s="594"/>
      <c r="VEE2" s="594"/>
      <c r="VEF2" s="594"/>
      <c r="VEG2" s="594"/>
      <c r="VEH2" s="594"/>
      <c r="VEI2" s="594"/>
      <c r="VEJ2" s="594"/>
      <c r="VEK2" s="594"/>
      <c r="VEL2" s="594"/>
      <c r="VEM2" s="594"/>
      <c r="VEN2" s="594"/>
      <c r="VEO2" s="594"/>
      <c r="VEP2" s="594"/>
      <c r="VEQ2" s="594"/>
      <c r="VER2" s="594"/>
      <c r="VES2" s="594"/>
      <c r="VET2" s="594"/>
      <c r="VEU2" s="594"/>
      <c r="VEV2" s="594"/>
      <c r="VEW2" s="594"/>
      <c r="VEX2" s="594"/>
      <c r="VEY2" s="594"/>
      <c r="VEZ2" s="594"/>
      <c r="VFA2" s="594"/>
      <c r="VFB2" s="594"/>
      <c r="VFC2" s="594"/>
      <c r="VFD2" s="594"/>
      <c r="VFE2" s="594"/>
      <c r="VFF2" s="594"/>
      <c r="VFG2" s="594"/>
      <c r="VFH2" s="594"/>
      <c r="VFI2" s="594"/>
      <c r="VFJ2" s="594"/>
      <c r="VFK2" s="594"/>
      <c r="VFL2" s="594"/>
      <c r="VFM2" s="594"/>
      <c r="VFN2" s="594"/>
      <c r="VFO2" s="594"/>
      <c r="VFP2" s="594"/>
      <c r="VFQ2" s="594"/>
      <c r="VFR2" s="594"/>
      <c r="VFS2" s="594"/>
      <c r="VFT2" s="594"/>
      <c r="VFU2" s="594"/>
      <c r="VFV2" s="594"/>
      <c r="VFW2" s="594"/>
      <c r="VFX2" s="594"/>
      <c r="VFY2" s="594"/>
      <c r="VFZ2" s="594"/>
      <c r="VGA2" s="594"/>
      <c r="VGB2" s="594"/>
      <c r="VGC2" s="594"/>
      <c r="VGD2" s="594"/>
      <c r="VGE2" s="594"/>
      <c r="VGF2" s="594"/>
      <c r="VGG2" s="594"/>
      <c r="VGH2" s="594"/>
      <c r="VGI2" s="594"/>
      <c r="VGJ2" s="594"/>
      <c r="VGK2" s="594"/>
      <c r="VGL2" s="594"/>
      <c r="VGM2" s="594"/>
      <c r="VGN2" s="594"/>
      <c r="VGO2" s="594"/>
      <c r="VGP2" s="594"/>
      <c r="VGQ2" s="594"/>
      <c r="VGR2" s="594"/>
      <c r="VGS2" s="594"/>
      <c r="VGT2" s="594"/>
      <c r="VGU2" s="594"/>
      <c r="VGV2" s="594"/>
      <c r="VGW2" s="594"/>
      <c r="VGX2" s="594"/>
      <c r="VGY2" s="594"/>
      <c r="VGZ2" s="594"/>
      <c r="VHA2" s="594"/>
      <c r="VHB2" s="594"/>
      <c r="VHC2" s="594"/>
      <c r="VHD2" s="594"/>
      <c r="VHE2" s="594"/>
      <c r="VHF2" s="594"/>
      <c r="VHG2" s="594"/>
      <c r="VHH2" s="594"/>
      <c r="VHI2" s="594"/>
      <c r="VHJ2" s="594"/>
      <c r="VHK2" s="594"/>
      <c r="VHL2" s="594"/>
      <c r="VHM2" s="594"/>
      <c r="VHN2" s="594"/>
      <c r="VHO2" s="594"/>
      <c r="VHP2" s="594"/>
      <c r="VHQ2" s="594"/>
      <c r="VHR2" s="594"/>
      <c r="VHS2" s="594"/>
      <c r="VHT2" s="594"/>
      <c r="VHU2" s="594"/>
      <c r="VHV2" s="594"/>
      <c r="VHW2" s="594"/>
      <c r="VHX2" s="594"/>
      <c r="VHY2" s="594"/>
      <c r="VHZ2" s="594"/>
      <c r="VIA2" s="594"/>
      <c r="VIB2" s="594"/>
      <c r="VIC2" s="594"/>
      <c r="VID2" s="594"/>
      <c r="VIE2" s="594"/>
      <c r="VIF2" s="594"/>
      <c r="VIG2" s="594"/>
      <c r="VIH2" s="594"/>
      <c r="VII2" s="594"/>
      <c r="VIJ2" s="594"/>
      <c r="VIK2" s="594"/>
      <c r="VIL2" s="594"/>
      <c r="VIM2" s="594"/>
      <c r="VIN2" s="594"/>
      <c r="VIO2" s="594"/>
      <c r="VIP2" s="594"/>
      <c r="VIQ2" s="594"/>
      <c r="VIR2" s="594"/>
      <c r="VIS2" s="594"/>
      <c r="VIT2" s="594"/>
      <c r="VIU2" s="594"/>
      <c r="VIV2" s="594"/>
      <c r="VIW2" s="594"/>
      <c r="VIX2" s="594"/>
      <c r="VIY2" s="594"/>
      <c r="VIZ2" s="594"/>
      <c r="VJA2" s="594"/>
      <c r="VJB2" s="594"/>
      <c r="VJC2" s="594"/>
      <c r="VJD2" s="594"/>
      <c r="VJE2" s="594"/>
      <c r="VJF2" s="594"/>
      <c r="VJG2" s="594"/>
      <c r="VJH2" s="594"/>
      <c r="VJI2" s="594"/>
      <c r="VJJ2" s="594"/>
      <c r="VJK2" s="594"/>
      <c r="VJL2" s="594"/>
      <c r="VJM2" s="594"/>
      <c r="VJN2" s="594"/>
      <c r="VJO2" s="594"/>
      <c r="VJP2" s="594"/>
      <c r="VJQ2" s="594"/>
      <c r="VJR2" s="594"/>
      <c r="VJS2" s="594"/>
      <c r="VJT2" s="594"/>
      <c r="VJU2" s="594"/>
      <c r="VJV2" s="594"/>
      <c r="VJW2" s="594"/>
      <c r="VJX2" s="594"/>
      <c r="VJY2" s="594"/>
      <c r="VJZ2" s="594"/>
      <c r="VKA2" s="594"/>
      <c r="VKB2" s="594"/>
      <c r="VKC2" s="594"/>
      <c r="VKD2" s="594"/>
      <c r="VKE2" s="594"/>
      <c r="VKF2" s="594"/>
      <c r="VKG2" s="594"/>
      <c r="VKH2" s="594"/>
      <c r="VKI2" s="594"/>
      <c r="VKJ2" s="594"/>
      <c r="VKK2" s="594"/>
      <c r="VKL2" s="594"/>
      <c r="VKM2" s="594"/>
      <c r="VKN2" s="594"/>
      <c r="VKO2" s="594"/>
      <c r="VKP2" s="594"/>
      <c r="VKQ2" s="594"/>
      <c r="VKR2" s="594"/>
      <c r="VKS2" s="594"/>
      <c r="VKT2" s="594"/>
      <c r="VKU2" s="594"/>
      <c r="VKV2" s="594"/>
      <c r="VKW2" s="594"/>
      <c r="VKX2" s="594"/>
      <c r="VKY2" s="594"/>
      <c r="VKZ2" s="594"/>
      <c r="VLA2" s="594"/>
      <c r="VLB2" s="594"/>
      <c r="VLC2" s="594"/>
      <c r="VLD2" s="594"/>
      <c r="VLE2" s="594"/>
      <c r="VLF2" s="594"/>
      <c r="VLG2" s="594"/>
      <c r="VLH2" s="594"/>
      <c r="VLI2" s="594"/>
      <c r="VLJ2" s="594"/>
      <c r="VLK2" s="594"/>
      <c r="VLL2" s="594"/>
      <c r="VLM2" s="594"/>
      <c r="VLN2" s="594"/>
      <c r="VLO2" s="594"/>
      <c r="VLP2" s="594"/>
      <c r="VLQ2" s="594"/>
      <c r="VLR2" s="594"/>
      <c r="VLS2" s="594"/>
      <c r="VLT2" s="594"/>
      <c r="VLU2" s="594"/>
      <c r="VLV2" s="594"/>
      <c r="VLW2" s="594"/>
      <c r="VLX2" s="594"/>
      <c r="VLY2" s="594"/>
      <c r="VLZ2" s="594"/>
      <c r="VMA2" s="594"/>
      <c r="VMB2" s="594"/>
      <c r="VMC2" s="594"/>
      <c r="VMD2" s="594"/>
      <c r="VME2" s="594"/>
      <c r="VMF2" s="594"/>
      <c r="VMG2" s="594"/>
      <c r="VMH2" s="594"/>
      <c r="VMI2" s="594"/>
      <c r="VMJ2" s="594"/>
      <c r="VMK2" s="594"/>
      <c r="VML2" s="594"/>
      <c r="VMM2" s="594"/>
      <c r="VMN2" s="594"/>
      <c r="VMO2" s="594"/>
      <c r="VMP2" s="594"/>
      <c r="VMQ2" s="594"/>
      <c r="VMR2" s="594"/>
      <c r="VMS2" s="594"/>
      <c r="VMT2" s="594"/>
      <c r="VMU2" s="594"/>
      <c r="VMV2" s="594"/>
      <c r="VMW2" s="594"/>
      <c r="VMX2" s="594"/>
      <c r="VMY2" s="594"/>
      <c r="VMZ2" s="594"/>
      <c r="VNA2" s="594"/>
      <c r="VNB2" s="594"/>
      <c r="VNC2" s="594"/>
      <c r="VND2" s="594"/>
      <c r="VNE2" s="594"/>
      <c r="VNF2" s="594"/>
      <c r="VNG2" s="594"/>
      <c r="VNH2" s="594"/>
      <c r="VNI2" s="594"/>
      <c r="VNJ2" s="594"/>
      <c r="VNK2" s="594"/>
      <c r="VNL2" s="594"/>
      <c r="VNM2" s="594"/>
      <c r="VNN2" s="594"/>
      <c r="VNO2" s="594"/>
      <c r="VNP2" s="594"/>
      <c r="VNQ2" s="594"/>
      <c r="VNR2" s="594"/>
      <c r="VNS2" s="594"/>
      <c r="VNT2" s="594"/>
      <c r="VNU2" s="594"/>
      <c r="VNV2" s="594"/>
      <c r="VNW2" s="594"/>
      <c r="VNX2" s="594"/>
      <c r="VNY2" s="594"/>
      <c r="VNZ2" s="594"/>
      <c r="VOA2" s="594"/>
      <c r="VOB2" s="594"/>
      <c r="VOC2" s="594"/>
      <c r="VOD2" s="594"/>
      <c r="VOE2" s="594"/>
      <c r="VOF2" s="594"/>
      <c r="VOG2" s="594"/>
      <c r="VOH2" s="594"/>
      <c r="VOI2" s="594"/>
      <c r="VOJ2" s="594"/>
      <c r="VOK2" s="594"/>
      <c r="VOL2" s="594"/>
      <c r="VOM2" s="594"/>
      <c r="VON2" s="594"/>
      <c r="VOO2" s="594"/>
      <c r="VOP2" s="594"/>
      <c r="VOQ2" s="594"/>
      <c r="VOR2" s="594"/>
      <c r="VOS2" s="594"/>
      <c r="VOT2" s="594"/>
      <c r="VOU2" s="594"/>
      <c r="VOV2" s="594"/>
      <c r="VOW2" s="594"/>
      <c r="VOX2" s="594"/>
      <c r="VOY2" s="594"/>
      <c r="VOZ2" s="594"/>
      <c r="VPA2" s="594"/>
      <c r="VPB2" s="594"/>
      <c r="VPC2" s="594"/>
      <c r="VPD2" s="594"/>
      <c r="VPE2" s="594"/>
      <c r="VPF2" s="594"/>
      <c r="VPG2" s="594"/>
      <c r="VPH2" s="594"/>
      <c r="VPI2" s="594"/>
      <c r="VPJ2" s="594"/>
      <c r="VPK2" s="594"/>
      <c r="VPL2" s="594"/>
      <c r="VPM2" s="594"/>
      <c r="VPN2" s="594"/>
      <c r="VPO2" s="594"/>
      <c r="VPP2" s="594"/>
      <c r="VPQ2" s="594"/>
      <c r="VPR2" s="594"/>
      <c r="VPS2" s="594"/>
      <c r="VPT2" s="594"/>
      <c r="VPU2" s="594"/>
      <c r="VPV2" s="594"/>
      <c r="VPW2" s="594"/>
      <c r="VPX2" s="594"/>
      <c r="VPY2" s="594"/>
      <c r="VPZ2" s="594"/>
      <c r="VQA2" s="594"/>
      <c r="VQB2" s="594"/>
      <c r="VQC2" s="594"/>
      <c r="VQD2" s="594"/>
      <c r="VQE2" s="594"/>
      <c r="VQF2" s="594"/>
      <c r="VQG2" s="594"/>
      <c r="VQH2" s="594"/>
      <c r="VQI2" s="594"/>
      <c r="VQJ2" s="594"/>
      <c r="VQK2" s="594"/>
      <c r="VQL2" s="594"/>
      <c r="VQM2" s="594"/>
      <c r="VQN2" s="594"/>
      <c r="VQO2" s="594"/>
      <c r="VQP2" s="594"/>
      <c r="VQQ2" s="594"/>
      <c r="VQR2" s="594"/>
      <c r="VQS2" s="594"/>
      <c r="VQT2" s="594"/>
      <c r="VQU2" s="594"/>
      <c r="VQV2" s="594"/>
      <c r="VQW2" s="594"/>
      <c r="VQX2" s="594"/>
      <c r="VQY2" s="594"/>
      <c r="VQZ2" s="594"/>
      <c r="VRA2" s="594"/>
      <c r="VRB2" s="594"/>
      <c r="VRC2" s="594"/>
      <c r="VRD2" s="594"/>
      <c r="VRE2" s="594"/>
      <c r="VRF2" s="594"/>
      <c r="VRG2" s="594"/>
      <c r="VRH2" s="594"/>
      <c r="VRI2" s="594"/>
      <c r="VRJ2" s="594"/>
      <c r="VRK2" s="594"/>
      <c r="VRL2" s="594"/>
      <c r="VRM2" s="594"/>
      <c r="VRN2" s="594"/>
      <c r="VRO2" s="594"/>
      <c r="VRP2" s="594"/>
      <c r="VRQ2" s="594"/>
      <c r="VRR2" s="594"/>
      <c r="VRS2" s="594"/>
      <c r="VRT2" s="594"/>
      <c r="VRU2" s="594"/>
      <c r="VRV2" s="594"/>
      <c r="VRW2" s="594"/>
      <c r="VRX2" s="594"/>
      <c r="VRY2" s="594"/>
      <c r="VRZ2" s="594"/>
      <c r="VSA2" s="594"/>
      <c r="VSB2" s="594"/>
      <c r="VSC2" s="594"/>
      <c r="VSD2" s="594"/>
      <c r="VSE2" s="594"/>
      <c r="VSF2" s="594"/>
      <c r="VSG2" s="594"/>
      <c r="VSH2" s="594"/>
      <c r="VSI2" s="594"/>
      <c r="VSJ2" s="594"/>
      <c r="VSK2" s="594"/>
      <c r="VSL2" s="594"/>
      <c r="VSM2" s="594"/>
      <c r="VSN2" s="594"/>
      <c r="VSO2" s="594"/>
      <c r="VSP2" s="594"/>
      <c r="VSQ2" s="594"/>
      <c r="VSR2" s="594"/>
      <c r="VSS2" s="594"/>
      <c r="VST2" s="594"/>
      <c r="VSU2" s="594"/>
      <c r="VSV2" s="594"/>
      <c r="VSW2" s="594"/>
      <c r="VSX2" s="594"/>
      <c r="VSY2" s="594"/>
      <c r="VSZ2" s="594"/>
      <c r="VTA2" s="594"/>
      <c r="VTB2" s="594"/>
      <c r="VTC2" s="594"/>
      <c r="VTD2" s="594"/>
      <c r="VTE2" s="594"/>
      <c r="VTF2" s="594"/>
      <c r="VTG2" s="594"/>
      <c r="VTH2" s="594"/>
      <c r="VTI2" s="594"/>
      <c r="VTJ2" s="594"/>
      <c r="VTK2" s="594"/>
      <c r="VTL2" s="594"/>
      <c r="VTM2" s="594"/>
      <c r="VTN2" s="594"/>
      <c r="VTO2" s="594"/>
      <c r="VTP2" s="594"/>
      <c r="VTQ2" s="594"/>
      <c r="VTR2" s="594"/>
      <c r="VTS2" s="594"/>
      <c r="VTT2" s="594"/>
      <c r="VTU2" s="594"/>
      <c r="VTV2" s="594"/>
      <c r="VTW2" s="594"/>
      <c r="VTX2" s="594"/>
      <c r="VTY2" s="594"/>
      <c r="VTZ2" s="594"/>
      <c r="VUA2" s="594"/>
      <c r="VUB2" s="594"/>
      <c r="VUC2" s="594"/>
      <c r="VUD2" s="594"/>
      <c r="VUE2" s="594"/>
      <c r="VUF2" s="594"/>
      <c r="VUG2" s="594"/>
      <c r="VUH2" s="594"/>
      <c r="VUI2" s="594"/>
      <c r="VUJ2" s="594"/>
      <c r="VUK2" s="594"/>
      <c r="VUL2" s="594"/>
      <c r="VUM2" s="594"/>
      <c r="VUN2" s="594"/>
      <c r="VUO2" s="594"/>
      <c r="VUP2" s="594"/>
      <c r="VUQ2" s="594"/>
      <c r="VUR2" s="594"/>
      <c r="VUS2" s="594"/>
      <c r="VUT2" s="594"/>
      <c r="VUU2" s="594"/>
      <c r="VUV2" s="594"/>
      <c r="VUW2" s="594"/>
      <c r="VUX2" s="594"/>
      <c r="VUY2" s="594"/>
      <c r="VUZ2" s="594"/>
      <c r="VVA2" s="594"/>
      <c r="VVB2" s="594"/>
      <c r="VVC2" s="594"/>
      <c r="VVD2" s="594"/>
      <c r="VVE2" s="594"/>
      <c r="VVF2" s="594"/>
      <c r="VVG2" s="594"/>
      <c r="VVH2" s="594"/>
      <c r="VVI2" s="594"/>
      <c r="VVJ2" s="594"/>
      <c r="VVK2" s="594"/>
      <c r="VVL2" s="594"/>
      <c r="VVM2" s="594"/>
      <c r="VVN2" s="594"/>
      <c r="VVO2" s="594"/>
      <c r="VVP2" s="594"/>
      <c r="VVQ2" s="594"/>
      <c r="VVR2" s="594"/>
      <c r="VVS2" s="594"/>
      <c r="VVT2" s="594"/>
      <c r="VVU2" s="594"/>
      <c r="VVV2" s="594"/>
      <c r="VVW2" s="594"/>
      <c r="VVX2" s="594"/>
      <c r="VVY2" s="594"/>
      <c r="VVZ2" s="594"/>
      <c r="VWA2" s="594"/>
      <c r="VWB2" s="594"/>
      <c r="VWC2" s="594"/>
      <c r="VWD2" s="594"/>
      <c r="VWE2" s="594"/>
      <c r="VWF2" s="594"/>
      <c r="VWG2" s="594"/>
      <c r="VWH2" s="594"/>
      <c r="VWI2" s="594"/>
      <c r="VWJ2" s="594"/>
      <c r="VWK2" s="594"/>
      <c r="VWL2" s="594"/>
      <c r="VWM2" s="594"/>
      <c r="VWN2" s="594"/>
      <c r="VWO2" s="594"/>
      <c r="VWP2" s="594"/>
      <c r="VWQ2" s="594"/>
      <c r="VWR2" s="594"/>
      <c r="VWS2" s="594"/>
      <c r="VWT2" s="594"/>
      <c r="VWU2" s="594"/>
      <c r="VWV2" s="594"/>
      <c r="VWW2" s="594"/>
      <c r="VWX2" s="594"/>
      <c r="VWY2" s="594"/>
      <c r="VWZ2" s="594"/>
      <c r="VXA2" s="594"/>
      <c r="VXB2" s="594"/>
      <c r="VXC2" s="594"/>
      <c r="VXD2" s="594"/>
      <c r="VXE2" s="594"/>
      <c r="VXF2" s="594"/>
      <c r="VXG2" s="594"/>
      <c r="VXH2" s="594"/>
      <c r="VXI2" s="594"/>
      <c r="VXJ2" s="594"/>
      <c r="VXK2" s="594"/>
      <c r="VXL2" s="594"/>
      <c r="VXM2" s="594"/>
      <c r="VXN2" s="594"/>
      <c r="VXO2" s="594"/>
      <c r="VXP2" s="594"/>
      <c r="VXQ2" s="594"/>
      <c r="VXR2" s="594"/>
      <c r="VXS2" s="594"/>
      <c r="VXT2" s="594"/>
      <c r="VXU2" s="594"/>
      <c r="VXV2" s="594"/>
      <c r="VXW2" s="594"/>
      <c r="VXX2" s="594"/>
      <c r="VXY2" s="594"/>
      <c r="VXZ2" s="594"/>
      <c r="VYA2" s="594"/>
      <c r="VYB2" s="594"/>
      <c r="VYC2" s="594"/>
      <c r="VYD2" s="594"/>
      <c r="VYE2" s="594"/>
      <c r="VYF2" s="594"/>
      <c r="VYG2" s="594"/>
      <c r="VYH2" s="594"/>
      <c r="VYI2" s="594"/>
      <c r="VYJ2" s="594"/>
      <c r="VYK2" s="594"/>
      <c r="VYL2" s="594"/>
      <c r="VYM2" s="594"/>
      <c r="VYN2" s="594"/>
      <c r="VYO2" s="594"/>
      <c r="VYP2" s="594"/>
      <c r="VYQ2" s="594"/>
      <c r="VYR2" s="594"/>
      <c r="VYS2" s="594"/>
      <c r="VYT2" s="594"/>
      <c r="VYU2" s="594"/>
      <c r="VYV2" s="594"/>
      <c r="VYW2" s="594"/>
      <c r="VYX2" s="594"/>
      <c r="VYY2" s="594"/>
      <c r="VYZ2" s="594"/>
      <c r="VZA2" s="594"/>
      <c r="VZB2" s="594"/>
      <c r="VZC2" s="594"/>
      <c r="VZD2" s="594"/>
      <c r="VZE2" s="594"/>
      <c r="VZF2" s="594"/>
      <c r="VZG2" s="594"/>
      <c r="VZH2" s="594"/>
      <c r="VZI2" s="594"/>
      <c r="VZJ2" s="594"/>
      <c r="VZK2" s="594"/>
      <c r="VZL2" s="594"/>
      <c r="VZM2" s="594"/>
      <c r="VZN2" s="594"/>
      <c r="VZO2" s="594"/>
      <c r="VZP2" s="594"/>
      <c r="VZQ2" s="594"/>
      <c r="VZR2" s="594"/>
      <c r="VZS2" s="594"/>
      <c r="VZT2" s="594"/>
      <c r="VZU2" s="594"/>
      <c r="VZV2" s="594"/>
      <c r="VZW2" s="594"/>
      <c r="VZX2" s="594"/>
      <c r="VZY2" s="594"/>
      <c r="VZZ2" s="594"/>
      <c r="WAA2" s="594"/>
      <c r="WAB2" s="594"/>
      <c r="WAC2" s="594"/>
      <c r="WAD2" s="594"/>
      <c r="WAE2" s="594"/>
      <c r="WAF2" s="594"/>
      <c r="WAG2" s="594"/>
      <c r="WAH2" s="594"/>
      <c r="WAI2" s="594"/>
      <c r="WAJ2" s="594"/>
      <c r="WAK2" s="594"/>
      <c r="WAL2" s="594"/>
      <c r="WAM2" s="594"/>
      <c r="WAN2" s="594"/>
      <c r="WAO2" s="594"/>
      <c r="WAP2" s="594"/>
      <c r="WAQ2" s="594"/>
      <c r="WAR2" s="594"/>
      <c r="WAS2" s="594"/>
      <c r="WAT2" s="594"/>
      <c r="WAU2" s="594"/>
      <c r="WAV2" s="594"/>
      <c r="WAW2" s="594"/>
      <c r="WAX2" s="594"/>
      <c r="WAY2" s="594"/>
      <c r="WAZ2" s="594"/>
      <c r="WBA2" s="594"/>
      <c r="WBB2" s="594"/>
      <c r="WBC2" s="594"/>
      <c r="WBD2" s="594"/>
      <c r="WBE2" s="594"/>
      <c r="WBF2" s="594"/>
      <c r="WBG2" s="594"/>
      <c r="WBH2" s="594"/>
      <c r="WBI2" s="594"/>
      <c r="WBJ2" s="594"/>
      <c r="WBK2" s="594"/>
      <c r="WBL2" s="594"/>
      <c r="WBM2" s="594"/>
      <c r="WBN2" s="594"/>
      <c r="WBO2" s="594"/>
      <c r="WBP2" s="594"/>
      <c r="WBQ2" s="594"/>
      <c r="WBR2" s="594"/>
      <c r="WBS2" s="594"/>
      <c r="WBT2" s="594"/>
      <c r="WBU2" s="594"/>
      <c r="WBV2" s="594"/>
      <c r="WBW2" s="594"/>
      <c r="WBX2" s="594"/>
      <c r="WBY2" s="594"/>
      <c r="WBZ2" s="594"/>
      <c r="WCA2" s="594"/>
      <c r="WCB2" s="594"/>
      <c r="WCC2" s="594"/>
      <c r="WCD2" s="594"/>
      <c r="WCE2" s="594"/>
      <c r="WCF2" s="594"/>
      <c r="WCG2" s="594"/>
      <c r="WCH2" s="594"/>
      <c r="WCI2" s="594"/>
      <c r="WCJ2" s="594"/>
      <c r="WCK2" s="594"/>
      <c r="WCL2" s="594"/>
      <c r="WCM2" s="594"/>
      <c r="WCN2" s="594"/>
      <c r="WCO2" s="594"/>
      <c r="WCP2" s="594"/>
      <c r="WCQ2" s="594"/>
      <c r="WCR2" s="594"/>
      <c r="WCS2" s="594"/>
      <c r="WCT2" s="594"/>
      <c r="WCU2" s="594"/>
      <c r="WCV2" s="594"/>
      <c r="WCW2" s="594"/>
      <c r="WCX2" s="594"/>
      <c r="WCY2" s="594"/>
      <c r="WCZ2" s="594"/>
      <c r="WDA2" s="594"/>
      <c r="WDB2" s="594"/>
      <c r="WDC2" s="594"/>
      <c r="WDD2" s="594"/>
      <c r="WDE2" s="594"/>
      <c r="WDF2" s="594"/>
      <c r="WDG2" s="594"/>
      <c r="WDH2" s="594"/>
      <c r="WDI2" s="594"/>
      <c r="WDJ2" s="594"/>
      <c r="WDK2" s="594"/>
      <c r="WDL2" s="594"/>
      <c r="WDM2" s="594"/>
      <c r="WDN2" s="594"/>
      <c r="WDO2" s="594"/>
      <c r="WDP2" s="594"/>
      <c r="WDQ2" s="594"/>
      <c r="WDR2" s="594"/>
      <c r="WDS2" s="594"/>
      <c r="WDT2" s="594"/>
      <c r="WDU2" s="594"/>
      <c r="WDV2" s="594"/>
      <c r="WDW2" s="594"/>
      <c r="WDX2" s="594"/>
      <c r="WDY2" s="594"/>
      <c r="WDZ2" s="594"/>
      <c r="WEA2" s="594"/>
      <c r="WEB2" s="594"/>
      <c r="WEC2" s="594"/>
      <c r="WED2" s="594"/>
      <c r="WEE2" s="594"/>
      <c r="WEF2" s="594"/>
      <c r="WEG2" s="594"/>
      <c r="WEH2" s="594"/>
      <c r="WEI2" s="594"/>
      <c r="WEJ2" s="594"/>
      <c r="WEK2" s="594"/>
      <c r="WEL2" s="594"/>
      <c r="WEM2" s="594"/>
      <c r="WEN2" s="594"/>
      <c r="WEO2" s="594"/>
      <c r="WEP2" s="594"/>
      <c r="WEQ2" s="594"/>
      <c r="WER2" s="594"/>
      <c r="WES2" s="594"/>
      <c r="WET2" s="594"/>
      <c r="WEU2" s="594"/>
      <c r="WEV2" s="594"/>
      <c r="WEW2" s="594"/>
      <c r="WEX2" s="594"/>
      <c r="WEY2" s="594"/>
      <c r="WEZ2" s="594"/>
      <c r="WFA2" s="594"/>
      <c r="WFB2" s="594"/>
      <c r="WFC2" s="594"/>
      <c r="WFD2" s="594"/>
      <c r="WFE2" s="594"/>
      <c r="WFF2" s="594"/>
      <c r="WFG2" s="594"/>
      <c r="WFH2" s="594"/>
      <c r="WFI2" s="594"/>
      <c r="WFJ2" s="594"/>
      <c r="WFK2" s="594"/>
      <c r="WFL2" s="594"/>
      <c r="WFM2" s="594"/>
      <c r="WFN2" s="594"/>
      <c r="WFO2" s="594"/>
      <c r="WFP2" s="594"/>
      <c r="WFQ2" s="594"/>
      <c r="WFR2" s="594"/>
      <c r="WFS2" s="594"/>
      <c r="WFT2" s="594"/>
      <c r="WFU2" s="594"/>
      <c r="WFV2" s="594"/>
      <c r="WFW2" s="594"/>
      <c r="WFX2" s="594"/>
      <c r="WFY2" s="594"/>
      <c r="WFZ2" s="594"/>
      <c r="WGA2" s="594"/>
      <c r="WGB2" s="594"/>
      <c r="WGC2" s="594"/>
      <c r="WGD2" s="594"/>
      <c r="WGE2" s="594"/>
      <c r="WGF2" s="594"/>
      <c r="WGG2" s="594"/>
      <c r="WGH2" s="594"/>
      <c r="WGI2" s="594"/>
      <c r="WGJ2" s="594"/>
      <c r="WGK2" s="594"/>
      <c r="WGL2" s="594"/>
      <c r="WGM2" s="594"/>
      <c r="WGN2" s="594"/>
      <c r="WGO2" s="594"/>
      <c r="WGP2" s="594"/>
      <c r="WGQ2" s="594"/>
      <c r="WGR2" s="594"/>
      <c r="WGS2" s="594"/>
      <c r="WGT2" s="594"/>
      <c r="WGU2" s="594"/>
      <c r="WGV2" s="594"/>
      <c r="WGW2" s="594"/>
      <c r="WGX2" s="594"/>
      <c r="WGY2" s="594"/>
      <c r="WGZ2" s="594"/>
      <c r="WHA2" s="594"/>
      <c r="WHB2" s="594"/>
      <c r="WHC2" s="594"/>
      <c r="WHD2" s="594"/>
      <c r="WHE2" s="594"/>
      <c r="WHF2" s="594"/>
      <c r="WHG2" s="594"/>
      <c r="WHH2" s="594"/>
      <c r="WHI2" s="594"/>
      <c r="WHJ2" s="594"/>
      <c r="WHK2" s="594"/>
      <c r="WHL2" s="594"/>
      <c r="WHM2" s="594"/>
      <c r="WHN2" s="594"/>
      <c r="WHO2" s="594"/>
      <c r="WHP2" s="594"/>
      <c r="WHQ2" s="594"/>
      <c r="WHR2" s="594"/>
      <c r="WHS2" s="594"/>
      <c r="WHT2" s="594"/>
      <c r="WHU2" s="594"/>
      <c r="WHV2" s="594"/>
      <c r="WHW2" s="594"/>
      <c r="WHX2" s="594"/>
      <c r="WHY2" s="594"/>
      <c r="WHZ2" s="594"/>
      <c r="WIA2" s="594"/>
      <c r="WIB2" s="594"/>
      <c r="WIC2" s="594"/>
      <c r="WID2" s="594"/>
      <c r="WIE2" s="594"/>
      <c r="WIF2" s="594"/>
      <c r="WIG2" s="594"/>
      <c r="WIH2" s="594"/>
      <c r="WII2" s="594"/>
      <c r="WIJ2" s="594"/>
      <c r="WIK2" s="594"/>
      <c r="WIL2" s="594"/>
      <c r="WIM2" s="594"/>
      <c r="WIN2" s="594"/>
      <c r="WIO2" s="594"/>
      <c r="WIP2" s="594"/>
      <c r="WIQ2" s="594"/>
      <c r="WIR2" s="594"/>
      <c r="WIS2" s="594"/>
      <c r="WIT2" s="594"/>
      <c r="WIU2" s="594"/>
      <c r="WIV2" s="594"/>
      <c r="WIW2" s="594"/>
      <c r="WIX2" s="594"/>
      <c r="WIY2" s="594"/>
      <c r="WIZ2" s="594"/>
      <c r="WJA2" s="594"/>
      <c r="WJB2" s="594"/>
      <c r="WJC2" s="594"/>
      <c r="WJD2" s="594"/>
      <c r="WJE2" s="594"/>
      <c r="WJF2" s="594"/>
      <c r="WJG2" s="594"/>
      <c r="WJH2" s="594"/>
      <c r="WJI2" s="594"/>
      <c r="WJJ2" s="594"/>
      <c r="WJK2" s="594"/>
      <c r="WJL2" s="594"/>
      <c r="WJM2" s="594"/>
      <c r="WJN2" s="594"/>
      <c r="WJO2" s="594"/>
      <c r="WJP2" s="594"/>
      <c r="WJQ2" s="594"/>
      <c r="WJR2" s="594"/>
      <c r="WJS2" s="594"/>
      <c r="WJT2" s="594"/>
      <c r="WJU2" s="594"/>
      <c r="WJV2" s="594"/>
      <c r="WJW2" s="594"/>
      <c r="WJX2" s="594"/>
      <c r="WJY2" s="594"/>
      <c r="WJZ2" s="594"/>
      <c r="WKA2" s="594"/>
      <c r="WKB2" s="594"/>
      <c r="WKC2" s="594"/>
      <c r="WKD2" s="594"/>
      <c r="WKE2" s="594"/>
      <c r="WKF2" s="594"/>
      <c r="WKG2" s="594"/>
      <c r="WKH2" s="594"/>
      <c r="WKI2" s="594"/>
      <c r="WKJ2" s="594"/>
      <c r="WKK2" s="594"/>
      <c r="WKL2" s="594"/>
      <c r="WKM2" s="594"/>
      <c r="WKN2" s="594"/>
      <c r="WKO2" s="594"/>
      <c r="WKP2" s="594"/>
      <c r="WKQ2" s="594"/>
      <c r="WKR2" s="594"/>
      <c r="WKS2" s="594"/>
      <c r="WKT2" s="594"/>
      <c r="WKU2" s="594"/>
      <c r="WKV2" s="594"/>
      <c r="WKW2" s="594"/>
      <c r="WKX2" s="594"/>
      <c r="WKY2" s="594"/>
      <c r="WKZ2" s="594"/>
      <c r="WLA2" s="594"/>
      <c r="WLB2" s="594"/>
      <c r="WLC2" s="594"/>
      <c r="WLD2" s="594"/>
      <c r="WLE2" s="594"/>
      <c r="WLF2" s="594"/>
      <c r="WLG2" s="594"/>
      <c r="WLH2" s="594"/>
      <c r="WLI2" s="594"/>
      <c r="WLJ2" s="594"/>
      <c r="WLK2" s="594"/>
      <c r="WLL2" s="594"/>
      <c r="WLM2" s="594"/>
      <c r="WLN2" s="594"/>
      <c r="WLO2" s="594"/>
      <c r="WLP2" s="594"/>
      <c r="WLQ2" s="594"/>
      <c r="WLR2" s="594"/>
      <c r="WLS2" s="594"/>
      <c r="WLT2" s="594"/>
      <c r="WLU2" s="594"/>
      <c r="WLV2" s="594"/>
      <c r="WLW2" s="594"/>
      <c r="WLX2" s="594"/>
      <c r="WLY2" s="594"/>
      <c r="WLZ2" s="594"/>
      <c r="WMA2" s="594"/>
      <c r="WMB2" s="594"/>
      <c r="WMC2" s="594"/>
      <c r="WMD2" s="594"/>
      <c r="WME2" s="594"/>
      <c r="WMF2" s="594"/>
      <c r="WMG2" s="594"/>
      <c r="WMH2" s="594"/>
      <c r="WMI2" s="594"/>
      <c r="WMJ2" s="594"/>
      <c r="WMK2" s="594"/>
      <c r="WML2" s="594"/>
      <c r="WMM2" s="594"/>
      <c r="WMN2" s="594"/>
      <c r="WMO2" s="594"/>
      <c r="WMP2" s="594"/>
      <c r="WMQ2" s="594"/>
      <c r="WMR2" s="594"/>
      <c r="WMS2" s="594"/>
      <c r="WMT2" s="594"/>
      <c r="WMU2" s="594"/>
      <c r="WMV2" s="594"/>
      <c r="WMW2" s="594"/>
      <c r="WMX2" s="594"/>
      <c r="WMY2" s="594"/>
      <c r="WMZ2" s="594"/>
      <c r="WNA2" s="594"/>
      <c r="WNB2" s="594"/>
      <c r="WNC2" s="594"/>
      <c r="WND2" s="594"/>
      <c r="WNE2" s="594"/>
      <c r="WNF2" s="594"/>
      <c r="WNG2" s="594"/>
      <c r="WNH2" s="594"/>
      <c r="WNI2" s="594"/>
      <c r="WNJ2" s="594"/>
      <c r="WNK2" s="594"/>
      <c r="WNL2" s="594"/>
      <c r="WNM2" s="594"/>
      <c r="WNN2" s="594"/>
      <c r="WNO2" s="594"/>
      <c r="WNP2" s="594"/>
      <c r="WNQ2" s="594"/>
      <c r="WNR2" s="594"/>
      <c r="WNS2" s="594"/>
      <c r="WNT2" s="594"/>
      <c r="WNU2" s="594"/>
      <c r="WNV2" s="594"/>
      <c r="WNW2" s="594"/>
      <c r="WNX2" s="594"/>
      <c r="WNY2" s="594"/>
      <c r="WNZ2" s="594"/>
      <c r="WOA2" s="594"/>
      <c r="WOB2" s="594"/>
      <c r="WOC2" s="594"/>
      <c r="WOD2" s="594"/>
      <c r="WOE2" s="594"/>
      <c r="WOF2" s="594"/>
      <c r="WOG2" s="594"/>
      <c r="WOH2" s="594"/>
      <c r="WOI2" s="594"/>
      <c r="WOJ2" s="594"/>
      <c r="WOK2" s="594"/>
      <c r="WOL2" s="594"/>
      <c r="WOM2" s="594"/>
      <c r="WON2" s="594"/>
      <c r="WOO2" s="594"/>
      <c r="WOP2" s="594"/>
      <c r="WOQ2" s="594"/>
      <c r="WOR2" s="594"/>
      <c r="WOS2" s="594"/>
      <c r="WOT2" s="594"/>
      <c r="WOU2" s="594"/>
      <c r="WOV2" s="594"/>
      <c r="WOW2" s="594"/>
      <c r="WOX2" s="594"/>
      <c r="WOY2" s="594"/>
      <c r="WOZ2" s="594"/>
      <c r="WPA2" s="594"/>
      <c r="WPB2" s="594"/>
      <c r="WPC2" s="594"/>
      <c r="WPD2" s="594"/>
      <c r="WPE2" s="594"/>
      <c r="WPF2" s="594"/>
      <c r="WPG2" s="594"/>
      <c r="WPH2" s="594"/>
      <c r="WPI2" s="594"/>
      <c r="WPJ2" s="594"/>
      <c r="WPK2" s="594"/>
      <c r="WPL2" s="594"/>
      <c r="WPM2" s="594"/>
      <c r="WPN2" s="594"/>
      <c r="WPO2" s="594"/>
      <c r="WPP2" s="594"/>
      <c r="WPQ2" s="594"/>
      <c r="WPR2" s="594"/>
      <c r="WPS2" s="594"/>
      <c r="WPT2" s="594"/>
      <c r="WPU2" s="594"/>
      <c r="WPV2" s="594"/>
      <c r="WPW2" s="594"/>
      <c r="WPX2" s="594"/>
      <c r="WPY2" s="594"/>
      <c r="WPZ2" s="594"/>
      <c r="WQA2" s="594"/>
      <c r="WQB2" s="594"/>
      <c r="WQC2" s="594"/>
      <c r="WQD2" s="594"/>
      <c r="WQE2" s="594"/>
      <c r="WQF2" s="594"/>
      <c r="WQG2" s="594"/>
      <c r="WQH2" s="594"/>
      <c r="WQI2" s="594"/>
      <c r="WQJ2" s="594"/>
      <c r="WQK2" s="594"/>
      <c r="WQL2" s="594"/>
      <c r="WQM2" s="594"/>
      <c r="WQN2" s="594"/>
      <c r="WQO2" s="594"/>
      <c r="WQP2" s="594"/>
      <c r="WQQ2" s="594"/>
      <c r="WQR2" s="594"/>
      <c r="WQS2" s="594"/>
      <c r="WQT2" s="594"/>
      <c r="WQU2" s="594"/>
      <c r="WQV2" s="594"/>
      <c r="WQW2" s="594"/>
      <c r="WQX2" s="594"/>
      <c r="WQY2" s="594"/>
      <c r="WQZ2" s="594"/>
      <c r="WRA2" s="594"/>
      <c r="WRB2" s="594"/>
      <c r="WRC2" s="594"/>
      <c r="WRD2" s="594"/>
      <c r="WRE2" s="594"/>
      <c r="WRF2" s="594"/>
      <c r="WRG2" s="594"/>
      <c r="WRH2" s="594"/>
      <c r="WRI2" s="594"/>
      <c r="WRJ2" s="594"/>
      <c r="WRK2" s="594"/>
      <c r="WRL2" s="594"/>
      <c r="WRM2" s="594"/>
      <c r="WRN2" s="594"/>
      <c r="WRO2" s="594"/>
      <c r="WRP2" s="594"/>
      <c r="WRQ2" s="594"/>
      <c r="WRR2" s="594"/>
      <c r="WRS2" s="594"/>
      <c r="WRT2" s="594"/>
      <c r="WRU2" s="594"/>
      <c r="WRV2" s="594"/>
      <c r="WRW2" s="594"/>
      <c r="WRX2" s="594"/>
      <c r="WRY2" s="594"/>
      <c r="WRZ2" s="594"/>
      <c r="WSA2" s="594"/>
      <c r="WSB2" s="594"/>
      <c r="WSC2" s="594"/>
      <c r="WSD2" s="594"/>
      <c r="WSE2" s="594"/>
      <c r="WSF2" s="594"/>
      <c r="WSG2" s="594"/>
      <c r="WSH2" s="594"/>
      <c r="WSI2" s="594"/>
      <c r="WSJ2" s="594"/>
      <c r="WSK2" s="594"/>
      <c r="WSL2" s="594"/>
      <c r="WSM2" s="594"/>
      <c r="WSN2" s="594"/>
      <c r="WSO2" s="594"/>
      <c r="WSP2" s="594"/>
      <c r="WSQ2" s="594"/>
      <c r="WSR2" s="594"/>
      <c r="WSS2" s="594"/>
      <c r="WST2" s="594"/>
      <c r="WSU2" s="594"/>
      <c r="WSV2" s="594"/>
      <c r="WSW2" s="594"/>
      <c r="WSX2" s="594"/>
      <c r="WSY2" s="594"/>
      <c r="WSZ2" s="594"/>
      <c r="WTA2" s="594"/>
      <c r="WTB2" s="594"/>
      <c r="WTC2" s="594"/>
      <c r="WTD2" s="594"/>
      <c r="WTE2" s="594"/>
      <c r="WTF2" s="594"/>
      <c r="WTG2" s="594"/>
      <c r="WTH2" s="594"/>
      <c r="WTI2" s="594"/>
      <c r="WTJ2" s="594"/>
      <c r="WTK2" s="594"/>
      <c r="WTL2" s="594"/>
      <c r="WTM2" s="594"/>
      <c r="WTN2" s="594"/>
      <c r="WTO2" s="594"/>
      <c r="WTP2" s="594"/>
      <c r="WTQ2" s="594"/>
      <c r="WTR2" s="594"/>
      <c r="WTS2" s="594"/>
      <c r="WTT2" s="594"/>
      <c r="WTU2" s="594"/>
      <c r="WTV2" s="594"/>
      <c r="WTW2" s="594"/>
      <c r="WTX2" s="594"/>
      <c r="WTY2" s="594"/>
      <c r="WTZ2" s="594"/>
      <c r="WUA2" s="594"/>
      <c r="WUB2" s="594"/>
      <c r="WUC2" s="594"/>
      <c r="WUD2" s="594"/>
      <c r="WUE2" s="594"/>
      <c r="WUF2" s="594"/>
      <c r="WUG2" s="594"/>
      <c r="WUH2" s="594"/>
      <c r="WUI2" s="594"/>
      <c r="WUJ2" s="594"/>
      <c r="WUK2" s="594"/>
      <c r="WUL2" s="594"/>
      <c r="WUM2" s="594"/>
      <c r="WUN2" s="594"/>
      <c r="WUO2" s="594"/>
      <c r="WUP2" s="594"/>
      <c r="WUQ2" s="594"/>
      <c r="WUR2" s="594"/>
      <c r="WUS2" s="594"/>
      <c r="WUT2" s="594"/>
      <c r="WUU2" s="594"/>
      <c r="WUV2" s="594"/>
      <c r="WUW2" s="594"/>
      <c r="WUX2" s="594"/>
      <c r="WUY2" s="594"/>
      <c r="WUZ2" s="594"/>
      <c r="WVA2" s="594"/>
      <c r="WVB2" s="594"/>
      <c r="WVC2" s="594"/>
      <c r="WVD2" s="594"/>
      <c r="WVE2" s="594"/>
      <c r="WVF2" s="594"/>
      <c r="WVG2" s="594"/>
      <c r="WVH2" s="594"/>
      <c r="WVI2" s="594"/>
      <c r="WVJ2" s="594"/>
      <c r="WVK2" s="594"/>
      <c r="WVL2" s="594"/>
      <c r="WVM2" s="594"/>
      <c r="WVN2" s="594"/>
      <c r="WVO2" s="594"/>
      <c r="WVP2" s="594"/>
      <c r="WVQ2" s="594"/>
      <c r="WVR2" s="594"/>
      <c r="WVS2" s="594"/>
      <c r="WVT2" s="594"/>
      <c r="WVU2" s="594"/>
      <c r="WVV2" s="594"/>
      <c r="WVW2" s="594"/>
      <c r="WVX2" s="594"/>
      <c r="WVY2" s="594"/>
      <c r="WVZ2" s="594"/>
      <c r="WWA2" s="594"/>
      <c r="WWB2" s="594"/>
      <c r="WWC2" s="594"/>
      <c r="WWD2" s="594"/>
      <c r="WWE2" s="594"/>
      <c r="WWF2" s="594"/>
      <c r="WWG2" s="594"/>
      <c r="WWH2" s="594"/>
      <c r="WWI2" s="594"/>
      <c r="WWJ2" s="594"/>
      <c r="WWK2" s="594"/>
      <c r="WWL2" s="594"/>
      <c r="WWM2" s="594"/>
      <c r="WWN2" s="594"/>
      <c r="WWO2" s="594"/>
      <c r="WWP2" s="594"/>
      <c r="WWQ2" s="594"/>
      <c r="WWR2" s="594"/>
      <c r="WWS2" s="594"/>
      <c r="WWT2" s="594"/>
      <c r="WWU2" s="594"/>
      <c r="WWV2" s="594"/>
      <c r="WWW2" s="594"/>
      <c r="WWX2" s="594"/>
      <c r="WWY2" s="594"/>
      <c r="WWZ2" s="594"/>
      <c r="WXA2" s="594"/>
      <c r="WXB2" s="594"/>
      <c r="WXC2" s="594"/>
      <c r="WXD2" s="594"/>
      <c r="WXE2" s="594"/>
      <c r="WXF2" s="594"/>
      <c r="WXG2" s="594"/>
      <c r="WXH2" s="594"/>
      <c r="WXI2" s="594"/>
      <c r="WXJ2" s="594"/>
      <c r="WXK2" s="594"/>
      <c r="WXL2" s="594"/>
      <c r="WXM2" s="594"/>
      <c r="WXN2" s="594"/>
      <c r="WXO2" s="594"/>
      <c r="WXP2" s="594"/>
      <c r="WXQ2" s="594"/>
      <c r="WXR2" s="594"/>
      <c r="WXS2" s="594"/>
      <c r="WXT2" s="594"/>
      <c r="WXU2" s="594"/>
      <c r="WXV2" s="594"/>
      <c r="WXW2" s="594"/>
      <c r="WXX2" s="594"/>
      <c r="WXY2" s="594"/>
      <c r="WXZ2" s="594"/>
      <c r="WYA2" s="594"/>
      <c r="WYB2" s="594"/>
      <c r="WYC2" s="594"/>
      <c r="WYD2" s="594"/>
      <c r="WYE2" s="594"/>
      <c r="WYF2" s="594"/>
      <c r="WYG2" s="594"/>
      <c r="WYH2" s="594"/>
      <c r="WYI2" s="594"/>
      <c r="WYJ2" s="594"/>
      <c r="WYK2" s="594"/>
      <c r="WYL2" s="594"/>
      <c r="WYM2" s="594"/>
      <c r="WYN2" s="594"/>
      <c r="WYO2" s="594"/>
      <c r="WYP2" s="594"/>
      <c r="WYQ2" s="594"/>
      <c r="WYR2" s="594"/>
      <c r="WYS2" s="594"/>
      <c r="WYT2" s="594"/>
      <c r="WYU2" s="594"/>
      <c r="WYV2" s="594"/>
      <c r="WYW2" s="594"/>
      <c r="WYX2" s="594"/>
      <c r="WYY2" s="594"/>
      <c r="WYZ2" s="594"/>
      <c r="WZA2" s="594"/>
      <c r="WZB2" s="594"/>
      <c r="WZC2" s="594"/>
      <c r="WZD2" s="594"/>
      <c r="WZE2" s="594"/>
      <c r="WZF2" s="594"/>
      <c r="WZG2" s="594"/>
      <c r="WZH2" s="594"/>
      <c r="WZI2" s="594"/>
      <c r="WZJ2" s="594"/>
      <c r="WZK2" s="594"/>
      <c r="WZL2" s="594"/>
      <c r="WZM2" s="594"/>
      <c r="WZN2" s="594"/>
      <c r="WZO2" s="594"/>
      <c r="WZP2" s="594"/>
      <c r="WZQ2" s="594"/>
      <c r="WZR2" s="594"/>
      <c r="WZS2" s="594"/>
      <c r="WZT2" s="594"/>
      <c r="WZU2" s="594"/>
      <c r="WZV2" s="594"/>
      <c r="WZW2" s="594"/>
      <c r="WZX2" s="594"/>
      <c r="WZY2" s="594"/>
      <c r="WZZ2" s="594"/>
      <c r="XAA2" s="594"/>
      <c r="XAB2" s="594"/>
      <c r="XAC2" s="594"/>
      <c r="XAD2" s="594"/>
      <c r="XAE2" s="594"/>
      <c r="XAF2" s="594"/>
      <c r="XAG2" s="594"/>
      <c r="XAH2" s="594"/>
      <c r="XAI2" s="594"/>
      <c r="XAJ2" s="594"/>
      <c r="XAK2" s="594"/>
      <c r="XAL2" s="594"/>
      <c r="XAM2" s="594"/>
      <c r="XAN2" s="594"/>
      <c r="XAO2" s="594"/>
      <c r="XAP2" s="594"/>
      <c r="XAQ2" s="594"/>
      <c r="XAR2" s="594"/>
      <c r="XAS2" s="594"/>
      <c r="XAT2" s="594"/>
      <c r="XAU2" s="594"/>
      <c r="XAV2" s="594"/>
      <c r="XAW2" s="594"/>
      <c r="XAX2" s="594"/>
      <c r="XAY2" s="594"/>
      <c r="XAZ2" s="594"/>
      <c r="XBA2" s="594"/>
      <c r="XBB2" s="594"/>
      <c r="XBC2" s="594"/>
      <c r="XBD2" s="594"/>
      <c r="XBE2" s="594"/>
      <c r="XBF2" s="594"/>
      <c r="XBG2" s="594"/>
      <c r="XBH2" s="594"/>
      <c r="XBI2" s="594"/>
      <c r="XBJ2" s="594"/>
      <c r="XBK2" s="594"/>
      <c r="XBL2" s="594"/>
      <c r="XBM2" s="594"/>
      <c r="XBN2" s="594"/>
      <c r="XBO2" s="594"/>
      <c r="XBP2" s="594"/>
      <c r="XBQ2" s="594"/>
      <c r="XBR2" s="594"/>
      <c r="XBS2" s="594"/>
      <c r="XBT2" s="594"/>
      <c r="XBU2" s="594"/>
      <c r="XBV2" s="594"/>
      <c r="XBW2" s="594"/>
      <c r="XBX2" s="594"/>
      <c r="XBY2" s="594"/>
      <c r="XBZ2" s="594"/>
      <c r="XCA2" s="594"/>
      <c r="XCB2" s="594"/>
      <c r="XCC2" s="594"/>
      <c r="XCD2" s="594"/>
      <c r="XCE2" s="594"/>
      <c r="XCF2" s="594"/>
      <c r="XCG2" s="594"/>
      <c r="XCH2" s="594"/>
      <c r="XCI2" s="594"/>
      <c r="XCJ2" s="594"/>
      <c r="XCK2" s="594"/>
      <c r="XCL2" s="594"/>
      <c r="XCM2" s="594"/>
      <c r="XCN2" s="594"/>
      <c r="XCO2" s="594"/>
      <c r="XCP2" s="594"/>
      <c r="XCQ2" s="594"/>
      <c r="XCR2" s="594"/>
      <c r="XCS2" s="594"/>
      <c r="XCT2" s="594"/>
      <c r="XCU2" s="594"/>
      <c r="XCV2" s="594"/>
      <c r="XCW2" s="594"/>
      <c r="XCX2" s="594"/>
      <c r="XCY2" s="594"/>
      <c r="XCZ2" s="594"/>
      <c r="XDA2" s="594"/>
      <c r="XDB2" s="594"/>
      <c r="XDC2" s="594"/>
      <c r="XDD2" s="594"/>
      <c r="XDE2" s="594"/>
      <c r="XDF2" s="594"/>
      <c r="XDG2" s="594"/>
      <c r="XDH2" s="594"/>
      <c r="XDI2" s="594"/>
      <c r="XDJ2" s="594"/>
      <c r="XDK2" s="594"/>
      <c r="XDL2" s="594"/>
      <c r="XDM2" s="594"/>
      <c r="XDN2" s="594"/>
      <c r="XDO2" s="594"/>
      <c r="XDP2" s="594"/>
      <c r="XDQ2" s="594"/>
      <c r="XDR2" s="594"/>
      <c r="XDS2" s="594"/>
      <c r="XDT2" s="594"/>
      <c r="XDU2" s="594"/>
      <c r="XDV2" s="594"/>
      <c r="XDW2" s="594"/>
      <c r="XDX2" s="594"/>
      <c r="XDY2" s="594"/>
      <c r="XDZ2" s="594"/>
      <c r="XEA2" s="594"/>
      <c r="XEB2" s="594"/>
      <c r="XEC2" s="594"/>
      <c r="XED2" s="594"/>
      <c r="XEE2" s="594"/>
      <c r="XEF2" s="594"/>
      <c r="XEG2" s="594"/>
      <c r="XEH2" s="594"/>
      <c r="XEI2" s="594"/>
      <c r="XEJ2" s="594"/>
      <c r="XEK2" s="594"/>
      <c r="XEL2" s="594"/>
      <c r="XEM2" s="594"/>
      <c r="XEN2" s="594"/>
      <c r="XEO2" s="594"/>
      <c r="XEP2" s="594"/>
      <c r="XEQ2" s="594"/>
      <c r="XER2" s="594"/>
      <c r="XES2" s="594"/>
      <c r="XET2" s="594"/>
      <c r="XEU2" s="594"/>
      <c r="XEV2" s="594"/>
      <c r="XEW2" s="594"/>
      <c r="XEX2" s="594"/>
      <c r="XEY2" s="594"/>
      <c r="XEZ2" s="594"/>
      <c r="XFA2" s="594"/>
      <c r="XFB2" s="594"/>
      <c r="XFC2" s="594"/>
      <c r="XFD2" s="594"/>
    </row>
    <row r="3" spans="1:16384" s="308" customFormat="1" ht="15" customHeight="1" x14ac:dyDescent="0.3">
      <c r="A3" s="594"/>
      <c r="B3" s="594"/>
      <c r="C3" s="594"/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594"/>
      <c r="O3" s="594"/>
      <c r="P3" s="594"/>
      <c r="Q3" s="594"/>
      <c r="R3" s="594"/>
      <c r="S3" s="594"/>
      <c r="T3" s="594"/>
      <c r="U3" s="594"/>
      <c r="V3" s="594"/>
      <c r="W3" s="594"/>
      <c r="X3" s="594"/>
      <c r="Y3" s="594"/>
      <c r="Z3" s="594"/>
      <c r="AA3" s="594"/>
      <c r="AB3" s="594"/>
      <c r="AC3" s="594"/>
      <c r="AD3" s="594"/>
      <c r="AE3" s="594"/>
      <c r="AF3" s="594"/>
      <c r="AG3" s="594"/>
      <c r="AH3" s="594"/>
      <c r="AI3" s="594"/>
      <c r="AJ3" s="594"/>
      <c r="AK3" s="594"/>
      <c r="AL3" s="594"/>
      <c r="AM3" s="594"/>
      <c r="AN3" s="594"/>
      <c r="AO3" s="594"/>
      <c r="AP3" s="594"/>
      <c r="AQ3" s="594"/>
      <c r="AR3" s="594"/>
      <c r="AS3" s="594"/>
      <c r="AT3" s="594"/>
      <c r="AU3" s="594"/>
      <c r="AV3" s="594"/>
      <c r="AW3" s="594"/>
      <c r="AX3" s="594"/>
      <c r="AY3" s="594"/>
      <c r="AZ3" s="594"/>
      <c r="BA3" s="594"/>
      <c r="BB3" s="594"/>
      <c r="BC3" s="594"/>
      <c r="BD3" s="594"/>
      <c r="BE3" s="594"/>
      <c r="BF3" s="594"/>
      <c r="BG3" s="594"/>
      <c r="BH3" s="594"/>
      <c r="BI3" s="594"/>
      <c r="BJ3" s="594"/>
      <c r="BK3" s="594"/>
      <c r="BL3" s="594"/>
      <c r="BM3" s="594"/>
      <c r="BN3" s="594"/>
      <c r="BO3" s="594"/>
      <c r="BP3" s="594"/>
      <c r="BQ3" s="594"/>
      <c r="BR3" s="594"/>
      <c r="BS3" s="594"/>
      <c r="BT3" s="594"/>
      <c r="BU3" s="594"/>
      <c r="BV3" s="594"/>
      <c r="BW3" s="594"/>
      <c r="BX3" s="594"/>
      <c r="BY3" s="594"/>
      <c r="BZ3" s="594"/>
      <c r="CA3" s="594"/>
      <c r="CB3" s="594"/>
      <c r="CC3" s="594"/>
      <c r="CD3" s="594"/>
      <c r="CE3" s="594"/>
      <c r="CF3" s="594"/>
      <c r="CG3" s="594"/>
      <c r="CH3" s="594"/>
      <c r="CI3" s="594"/>
      <c r="CJ3" s="594"/>
      <c r="CK3" s="594"/>
      <c r="CL3" s="594"/>
      <c r="CM3" s="594"/>
      <c r="CN3" s="594"/>
      <c r="CO3" s="594"/>
      <c r="CP3" s="594"/>
      <c r="CQ3" s="594"/>
      <c r="CR3" s="594"/>
      <c r="CS3" s="594"/>
      <c r="CT3" s="594"/>
      <c r="CU3" s="594"/>
      <c r="CV3" s="594"/>
      <c r="CW3" s="594"/>
      <c r="CX3" s="594"/>
      <c r="CY3" s="594"/>
      <c r="CZ3" s="594"/>
      <c r="DA3" s="594"/>
      <c r="DB3" s="594"/>
      <c r="DC3" s="594"/>
      <c r="DD3" s="594"/>
      <c r="DE3" s="594"/>
      <c r="DF3" s="594"/>
      <c r="DG3" s="594"/>
      <c r="DH3" s="594"/>
      <c r="DI3" s="594"/>
      <c r="DJ3" s="594"/>
      <c r="DK3" s="594"/>
      <c r="DL3" s="594"/>
      <c r="DM3" s="594"/>
      <c r="DN3" s="594"/>
      <c r="DO3" s="594"/>
      <c r="DP3" s="594"/>
      <c r="DQ3" s="594"/>
      <c r="DR3" s="594"/>
      <c r="DS3" s="594"/>
      <c r="DT3" s="594"/>
      <c r="DU3" s="594"/>
      <c r="DV3" s="594"/>
      <c r="DW3" s="594"/>
      <c r="DX3" s="594"/>
      <c r="DY3" s="594"/>
      <c r="DZ3" s="594"/>
      <c r="EA3" s="594"/>
      <c r="EB3" s="594"/>
      <c r="EC3" s="594"/>
      <c r="ED3" s="594"/>
      <c r="EE3" s="594"/>
      <c r="EF3" s="594"/>
      <c r="EG3" s="594"/>
      <c r="EH3" s="594"/>
      <c r="EI3" s="594"/>
      <c r="EJ3" s="594"/>
      <c r="EK3" s="594"/>
      <c r="EL3" s="594"/>
      <c r="EM3" s="594"/>
      <c r="EN3" s="594"/>
      <c r="EO3" s="594"/>
      <c r="EP3" s="594"/>
      <c r="EQ3" s="594"/>
      <c r="ER3" s="594"/>
      <c r="ES3" s="594"/>
      <c r="ET3" s="594"/>
      <c r="EU3" s="594"/>
      <c r="EV3" s="594"/>
      <c r="EW3" s="594"/>
      <c r="EX3" s="594"/>
      <c r="EY3" s="594"/>
      <c r="EZ3" s="594"/>
      <c r="FA3" s="594"/>
      <c r="FB3" s="594"/>
      <c r="FC3" s="594"/>
      <c r="FD3" s="594"/>
      <c r="FE3" s="594"/>
      <c r="FF3" s="594"/>
      <c r="FG3" s="594"/>
      <c r="FH3" s="594"/>
      <c r="FI3" s="594"/>
      <c r="FJ3" s="594"/>
      <c r="FK3" s="594"/>
      <c r="FL3" s="594"/>
      <c r="FM3" s="594"/>
      <c r="FN3" s="594"/>
      <c r="FO3" s="594"/>
      <c r="FP3" s="594"/>
      <c r="FQ3" s="594"/>
      <c r="FR3" s="594"/>
      <c r="FS3" s="594"/>
      <c r="FT3" s="594"/>
      <c r="FU3" s="594"/>
      <c r="FV3" s="594"/>
      <c r="FW3" s="594"/>
      <c r="FX3" s="594"/>
      <c r="FY3" s="594"/>
      <c r="FZ3" s="594"/>
      <c r="GA3" s="594"/>
      <c r="GB3" s="594"/>
      <c r="GC3" s="594"/>
      <c r="GD3" s="594"/>
      <c r="GE3" s="594"/>
      <c r="GF3" s="594"/>
      <c r="GG3" s="594"/>
      <c r="GH3" s="594"/>
      <c r="GI3" s="594"/>
      <c r="GJ3" s="594"/>
      <c r="GK3" s="594"/>
      <c r="GL3" s="594"/>
      <c r="GM3" s="594"/>
      <c r="GN3" s="594"/>
      <c r="GO3" s="594"/>
      <c r="GP3" s="594"/>
      <c r="GQ3" s="594"/>
      <c r="GR3" s="594"/>
      <c r="GS3" s="594"/>
      <c r="GT3" s="594"/>
      <c r="GU3" s="594"/>
      <c r="GV3" s="594"/>
      <c r="GW3" s="594"/>
      <c r="GX3" s="594"/>
      <c r="GY3" s="594"/>
      <c r="GZ3" s="594"/>
      <c r="HA3" s="594"/>
      <c r="HB3" s="594"/>
      <c r="HC3" s="594"/>
      <c r="HD3" s="594"/>
      <c r="HE3" s="594"/>
      <c r="HF3" s="594"/>
      <c r="HG3" s="594"/>
      <c r="HH3" s="594"/>
      <c r="HI3" s="594"/>
      <c r="HJ3" s="594"/>
      <c r="HK3" s="594"/>
      <c r="HL3" s="594"/>
      <c r="HM3" s="594"/>
      <c r="HN3" s="594"/>
      <c r="HO3" s="594"/>
      <c r="HP3" s="594"/>
      <c r="HQ3" s="594"/>
      <c r="HR3" s="594"/>
      <c r="HS3" s="594"/>
      <c r="HT3" s="594"/>
      <c r="HU3" s="594"/>
      <c r="HV3" s="594"/>
      <c r="HW3" s="594"/>
      <c r="HX3" s="594"/>
      <c r="HY3" s="594"/>
      <c r="HZ3" s="594"/>
      <c r="IA3" s="594"/>
      <c r="IB3" s="594"/>
      <c r="IC3" s="594"/>
      <c r="ID3" s="594"/>
      <c r="IE3" s="594"/>
      <c r="IF3" s="594"/>
      <c r="IG3" s="594"/>
      <c r="IH3" s="594"/>
      <c r="II3" s="594"/>
      <c r="IJ3" s="594"/>
      <c r="IK3" s="594"/>
      <c r="IL3" s="594"/>
      <c r="IM3" s="594"/>
      <c r="IN3" s="594"/>
      <c r="IO3" s="594"/>
      <c r="IP3" s="594"/>
      <c r="IQ3" s="594"/>
      <c r="IR3" s="594"/>
      <c r="IS3" s="594"/>
      <c r="IT3" s="594"/>
      <c r="IU3" s="594"/>
      <c r="IV3" s="594"/>
      <c r="IW3" s="594"/>
      <c r="IX3" s="594"/>
      <c r="IY3" s="594"/>
      <c r="IZ3" s="594"/>
      <c r="JA3" s="594"/>
      <c r="JB3" s="594"/>
      <c r="JC3" s="594"/>
      <c r="JD3" s="594"/>
      <c r="JE3" s="594"/>
      <c r="JF3" s="594"/>
      <c r="JG3" s="594"/>
      <c r="JH3" s="594"/>
      <c r="JI3" s="594"/>
      <c r="JJ3" s="594"/>
      <c r="JK3" s="594"/>
      <c r="JL3" s="594"/>
      <c r="JM3" s="594"/>
      <c r="JN3" s="594"/>
      <c r="JO3" s="594"/>
      <c r="JP3" s="594"/>
      <c r="JQ3" s="594"/>
      <c r="JR3" s="594"/>
      <c r="JS3" s="594"/>
      <c r="JT3" s="594"/>
      <c r="JU3" s="594"/>
      <c r="JV3" s="594"/>
      <c r="JW3" s="594"/>
      <c r="JX3" s="594"/>
      <c r="JY3" s="594"/>
      <c r="JZ3" s="594"/>
      <c r="KA3" s="594"/>
      <c r="KB3" s="594"/>
      <c r="KC3" s="594"/>
      <c r="KD3" s="594"/>
      <c r="KE3" s="594"/>
      <c r="KF3" s="594"/>
      <c r="KG3" s="594"/>
      <c r="KH3" s="594"/>
      <c r="KI3" s="594"/>
      <c r="KJ3" s="594"/>
      <c r="KK3" s="594"/>
      <c r="KL3" s="594"/>
      <c r="KM3" s="594"/>
      <c r="KN3" s="594"/>
      <c r="KO3" s="594"/>
      <c r="KP3" s="594"/>
      <c r="KQ3" s="594"/>
      <c r="KR3" s="594"/>
      <c r="KS3" s="594"/>
      <c r="KT3" s="594"/>
      <c r="KU3" s="594"/>
      <c r="KV3" s="594"/>
      <c r="KW3" s="594"/>
      <c r="KX3" s="594"/>
      <c r="KY3" s="594"/>
      <c r="KZ3" s="594"/>
      <c r="LA3" s="594"/>
      <c r="LB3" s="594"/>
      <c r="LC3" s="594"/>
      <c r="LD3" s="594"/>
      <c r="LE3" s="594"/>
      <c r="LF3" s="594"/>
      <c r="LG3" s="594"/>
      <c r="LH3" s="594"/>
      <c r="LI3" s="594"/>
      <c r="LJ3" s="594"/>
      <c r="LK3" s="594"/>
      <c r="LL3" s="594"/>
      <c r="LM3" s="594"/>
      <c r="LN3" s="594"/>
      <c r="LO3" s="594"/>
      <c r="LP3" s="594"/>
      <c r="LQ3" s="594"/>
      <c r="LR3" s="594"/>
      <c r="LS3" s="594"/>
      <c r="LT3" s="594"/>
      <c r="LU3" s="594"/>
      <c r="LV3" s="594"/>
      <c r="LW3" s="594"/>
      <c r="LX3" s="594"/>
      <c r="LY3" s="594"/>
      <c r="LZ3" s="594"/>
      <c r="MA3" s="594"/>
      <c r="MB3" s="594"/>
      <c r="MC3" s="594"/>
      <c r="MD3" s="594"/>
      <c r="ME3" s="594"/>
      <c r="MF3" s="594"/>
      <c r="MG3" s="594"/>
      <c r="MH3" s="594"/>
      <c r="MI3" s="594"/>
      <c r="MJ3" s="594"/>
      <c r="MK3" s="594"/>
      <c r="ML3" s="594"/>
      <c r="MM3" s="594"/>
      <c r="MN3" s="594"/>
      <c r="MO3" s="594"/>
      <c r="MP3" s="594"/>
      <c r="MQ3" s="594"/>
      <c r="MR3" s="594"/>
      <c r="MS3" s="594"/>
      <c r="MT3" s="594"/>
      <c r="MU3" s="594"/>
      <c r="MV3" s="594"/>
      <c r="MW3" s="594"/>
      <c r="MX3" s="594"/>
      <c r="MY3" s="594"/>
      <c r="MZ3" s="594"/>
      <c r="NA3" s="594"/>
      <c r="NB3" s="594"/>
      <c r="NC3" s="594"/>
      <c r="ND3" s="594"/>
      <c r="NE3" s="594"/>
      <c r="NF3" s="594"/>
      <c r="NG3" s="594"/>
      <c r="NH3" s="594"/>
      <c r="NI3" s="594"/>
      <c r="NJ3" s="594"/>
      <c r="NK3" s="594"/>
      <c r="NL3" s="594"/>
      <c r="NM3" s="594"/>
      <c r="NN3" s="594"/>
      <c r="NO3" s="594"/>
      <c r="NP3" s="594"/>
      <c r="NQ3" s="594"/>
      <c r="NR3" s="594"/>
      <c r="NS3" s="594"/>
      <c r="NT3" s="594"/>
      <c r="NU3" s="594"/>
      <c r="NV3" s="594"/>
      <c r="NW3" s="594"/>
      <c r="NX3" s="594"/>
      <c r="NY3" s="594"/>
      <c r="NZ3" s="594"/>
      <c r="OA3" s="594"/>
      <c r="OB3" s="594"/>
      <c r="OC3" s="594"/>
      <c r="OD3" s="594"/>
      <c r="OE3" s="594"/>
      <c r="OF3" s="594"/>
      <c r="OG3" s="594"/>
      <c r="OH3" s="594"/>
      <c r="OI3" s="594"/>
      <c r="OJ3" s="594"/>
      <c r="OK3" s="594"/>
      <c r="OL3" s="594"/>
      <c r="OM3" s="594"/>
      <c r="ON3" s="594"/>
      <c r="OO3" s="594"/>
      <c r="OP3" s="594"/>
      <c r="OQ3" s="594"/>
      <c r="OR3" s="594"/>
      <c r="OS3" s="594"/>
      <c r="OT3" s="594"/>
      <c r="OU3" s="594"/>
      <c r="OV3" s="594"/>
      <c r="OW3" s="594"/>
      <c r="OX3" s="594"/>
      <c r="OY3" s="594"/>
      <c r="OZ3" s="594"/>
      <c r="PA3" s="594"/>
      <c r="PB3" s="594"/>
      <c r="PC3" s="594"/>
      <c r="PD3" s="594"/>
      <c r="PE3" s="594"/>
      <c r="PF3" s="594"/>
      <c r="PG3" s="594"/>
      <c r="PH3" s="594"/>
      <c r="PI3" s="594"/>
      <c r="PJ3" s="594"/>
      <c r="PK3" s="594"/>
      <c r="PL3" s="594"/>
      <c r="PM3" s="594"/>
      <c r="PN3" s="594"/>
      <c r="PO3" s="594"/>
      <c r="PP3" s="594"/>
      <c r="PQ3" s="594"/>
      <c r="PR3" s="594"/>
      <c r="PS3" s="594"/>
      <c r="PT3" s="594"/>
      <c r="PU3" s="594"/>
      <c r="PV3" s="594"/>
      <c r="PW3" s="594"/>
      <c r="PX3" s="594"/>
      <c r="PY3" s="594"/>
      <c r="PZ3" s="594"/>
      <c r="QA3" s="594"/>
      <c r="QB3" s="594"/>
      <c r="QC3" s="594"/>
      <c r="QD3" s="594"/>
      <c r="QE3" s="594"/>
      <c r="QF3" s="594"/>
      <c r="QG3" s="594"/>
      <c r="QH3" s="594"/>
      <c r="QI3" s="594"/>
      <c r="QJ3" s="594"/>
      <c r="QK3" s="594"/>
      <c r="QL3" s="594"/>
      <c r="QM3" s="594"/>
      <c r="QN3" s="594"/>
      <c r="QO3" s="594"/>
      <c r="QP3" s="594"/>
      <c r="QQ3" s="594"/>
      <c r="QR3" s="594"/>
      <c r="QS3" s="594"/>
      <c r="QT3" s="594"/>
      <c r="QU3" s="594"/>
      <c r="QV3" s="594"/>
      <c r="QW3" s="594"/>
      <c r="QX3" s="594"/>
      <c r="QY3" s="594"/>
      <c r="QZ3" s="594"/>
      <c r="RA3" s="594"/>
      <c r="RB3" s="594"/>
      <c r="RC3" s="594"/>
      <c r="RD3" s="594"/>
      <c r="RE3" s="594"/>
      <c r="RF3" s="594"/>
      <c r="RG3" s="594"/>
      <c r="RH3" s="594"/>
      <c r="RI3" s="594"/>
      <c r="RJ3" s="594"/>
      <c r="RK3" s="594"/>
      <c r="RL3" s="594"/>
      <c r="RM3" s="594"/>
      <c r="RN3" s="594"/>
      <c r="RO3" s="594"/>
      <c r="RP3" s="594"/>
      <c r="RQ3" s="594"/>
      <c r="RR3" s="594"/>
      <c r="RS3" s="594"/>
      <c r="RT3" s="594"/>
      <c r="RU3" s="594"/>
      <c r="RV3" s="594"/>
      <c r="RW3" s="594"/>
      <c r="RX3" s="594"/>
      <c r="RY3" s="594"/>
      <c r="RZ3" s="594"/>
      <c r="SA3" s="594"/>
      <c r="SB3" s="594"/>
      <c r="SC3" s="594"/>
      <c r="SD3" s="594"/>
      <c r="SE3" s="594"/>
      <c r="SF3" s="594"/>
      <c r="SG3" s="594"/>
      <c r="SH3" s="594"/>
      <c r="SI3" s="594"/>
      <c r="SJ3" s="594"/>
      <c r="SK3" s="594"/>
      <c r="SL3" s="594"/>
      <c r="SM3" s="594"/>
      <c r="SN3" s="594"/>
      <c r="SO3" s="594"/>
      <c r="SP3" s="594"/>
      <c r="SQ3" s="594"/>
      <c r="SR3" s="594"/>
      <c r="SS3" s="594"/>
      <c r="ST3" s="594"/>
      <c r="SU3" s="594"/>
      <c r="SV3" s="594"/>
      <c r="SW3" s="594"/>
      <c r="SX3" s="594"/>
      <c r="SY3" s="594"/>
      <c r="SZ3" s="594"/>
      <c r="TA3" s="594"/>
      <c r="TB3" s="594"/>
      <c r="TC3" s="594"/>
      <c r="TD3" s="594"/>
      <c r="TE3" s="594"/>
      <c r="TF3" s="594"/>
      <c r="TG3" s="594"/>
      <c r="TH3" s="594"/>
      <c r="TI3" s="594"/>
      <c r="TJ3" s="594"/>
      <c r="TK3" s="594"/>
      <c r="TL3" s="594"/>
      <c r="TM3" s="594"/>
      <c r="TN3" s="594"/>
      <c r="TO3" s="594"/>
      <c r="TP3" s="594"/>
      <c r="TQ3" s="594"/>
      <c r="TR3" s="594"/>
      <c r="TS3" s="594"/>
      <c r="TT3" s="594"/>
      <c r="TU3" s="594"/>
      <c r="TV3" s="594"/>
      <c r="TW3" s="594"/>
      <c r="TX3" s="594"/>
      <c r="TY3" s="594"/>
      <c r="TZ3" s="594"/>
      <c r="UA3" s="594"/>
      <c r="UB3" s="594"/>
      <c r="UC3" s="594"/>
      <c r="UD3" s="594"/>
      <c r="UE3" s="594"/>
      <c r="UF3" s="594"/>
      <c r="UG3" s="594"/>
      <c r="UH3" s="594"/>
      <c r="UI3" s="594"/>
      <c r="UJ3" s="594"/>
      <c r="UK3" s="594"/>
      <c r="UL3" s="594"/>
      <c r="UM3" s="594"/>
      <c r="UN3" s="594"/>
      <c r="UO3" s="594"/>
      <c r="UP3" s="594"/>
      <c r="UQ3" s="594"/>
      <c r="UR3" s="594"/>
      <c r="US3" s="594"/>
      <c r="UT3" s="594"/>
      <c r="UU3" s="594"/>
      <c r="UV3" s="594"/>
      <c r="UW3" s="594"/>
      <c r="UX3" s="594"/>
      <c r="UY3" s="594"/>
      <c r="UZ3" s="594"/>
      <c r="VA3" s="594"/>
      <c r="VB3" s="594"/>
      <c r="VC3" s="594"/>
      <c r="VD3" s="594"/>
      <c r="VE3" s="594"/>
      <c r="VF3" s="594"/>
      <c r="VG3" s="594"/>
      <c r="VH3" s="594"/>
      <c r="VI3" s="594"/>
      <c r="VJ3" s="594"/>
      <c r="VK3" s="594"/>
      <c r="VL3" s="594"/>
      <c r="VM3" s="594"/>
      <c r="VN3" s="594"/>
      <c r="VO3" s="594"/>
      <c r="VP3" s="594"/>
      <c r="VQ3" s="594"/>
      <c r="VR3" s="594"/>
      <c r="VS3" s="594"/>
      <c r="VT3" s="594"/>
      <c r="VU3" s="594"/>
      <c r="VV3" s="594"/>
      <c r="VW3" s="594"/>
      <c r="VX3" s="594"/>
      <c r="VY3" s="594"/>
      <c r="VZ3" s="594"/>
      <c r="WA3" s="594"/>
      <c r="WB3" s="594"/>
      <c r="WC3" s="594"/>
      <c r="WD3" s="594"/>
      <c r="WE3" s="594"/>
      <c r="WF3" s="594"/>
      <c r="WG3" s="594"/>
      <c r="WH3" s="594"/>
      <c r="WI3" s="594"/>
      <c r="WJ3" s="594"/>
      <c r="WK3" s="594"/>
      <c r="WL3" s="594"/>
      <c r="WM3" s="594"/>
      <c r="WN3" s="594"/>
      <c r="WO3" s="594"/>
      <c r="WP3" s="594"/>
      <c r="WQ3" s="594"/>
      <c r="WR3" s="594"/>
      <c r="WS3" s="594"/>
      <c r="WT3" s="594"/>
      <c r="WU3" s="594"/>
      <c r="WV3" s="594"/>
      <c r="WW3" s="594"/>
      <c r="WX3" s="594"/>
      <c r="WY3" s="594"/>
      <c r="WZ3" s="594"/>
      <c r="XA3" s="594"/>
      <c r="XB3" s="594"/>
      <c r="XC3" s="594"/>
      <c r="XD3" s="594"/>
      <c r="XE3" s="594"/>
      <c r="XF3" s="594"/>
      <c r="XG3" s="594"/>
      <c r="XH3" s="594"/>
      <c r="XI3" s="594"/>
      <c r="XJ3" s="594"/>
      <c r="XK3" s="594"/>
      <c r="XL3" s="594"/>
      <c r="XM3" s="594"/>
      <c r="XN3" s="594"/>
      <c r="XO3" s="594"/>
      <c r="XP3" s="594"/>
      <c r="XQ3" s="594"/>
      <c r="XR3" s="594"/>
      <c r="XS3" s="594"/>
      <c r="XT3" s="594"/>
      <c r="XU3" s="594"/>
      <c r="XV3" s="594"/>
      <c r="XW3" s="594"/>
      <c r="XX3" s="594"/>
      <c r="XY3" s="594"/>
      <c r="XZ3" s="594"/>
      <c r="YA3" s="594"/>
      <c r="YB3" s="594"/>
      <c r="YC3" s="594"/>
      <c r="YD3" s="594"/>
      <c r="YE3" s="594"/>
      <c r="YF3" s="594"/>
      <c r="YG3" s="594"/>
      <c r="YH3" s="594"/>
      <c r="YI3" s="594"/>
      <c r="YJ3" s="594"/>
      <c r="YK3" s="594"/>
      <c r="YL3" s="594"/>
      <c r="YM3" s="594"/>
      <c r="YN3" s="594"/>
      <c r="YO3" s="594"/>
      <c r="YP3" s="594"/>
      <c r="YQ3" s="594"/>
      <c r="YR3" s="594"/>
      <c r="YS3" s="594"/>
      <c r="YT3" s="594"/>
      <c r="YU3" s="594"/>
      <c r="YV3" s="594"/>
      <c r="YW3" s="594"/>
      <c r="YX3" s="594"/>
      <c r="YY3" s="594"/>
      <c r="YZ3" s="594"/>
      <c r="ZA3" s="594"/>
      <c r="ZB3" s="594"/>
      <c r="ZC3" s="594"/>
      <c r="ZD3" s="594"/>
      <c r="ZE3" s="594"/>
      <c r="ZF3" s="594"/>
      <c r="ZG3" s="594"/>
      <c r="ZH3" s="594"/>
      <c r="ZI3" s="594"/>
      <c r="ZJ3" s="594"/>
      <c r="ZK3" s="594"/>
      <c r="ZL3" s="594"/>
      <c r="ZM3" s="594"/>
      <c r="ZN3" s="594"/>
      <c r="ZO3" s="594"/>
      <c r="ZP3" s="594"/>
      <c r="ZQ3" s="594"/>
      <c r="ZR3" s="594"/>
      <c r="ZS3" s="594"/>
      <c r="ZT3" s="594"/>
      <c r="ZU3" s="594"/>
      <c r="ZV3" s="594"/>
      <c r="ZW3" s="594"/>
      <c r="ZX3" s="594"/>
      <c r="ZY3" s="594"/>
      <c r="ZZ3" s="594"/>
      <c r="AAA3" s="594"/>
      <c r="AAB3" s="594"/>
      <c r="AAC3" s="594"/>
      <c r="AAD3" s="594"/>
      <c r="AAE3" s="594"/>
      <c r="AAF3" s="594"/>
      <c r="AAG3" s="594"/>
      <c r="AAH3" s="594"/>
      <c r="AAI3" s="594"/>
      <c r="AAJ3" s="594"/>
      <c r="AAK3" s="594"/>
      <c r="AAL3" s="594"/>
      <c r="AAM3" s="594"/>
      <c r="AAN3" s="594"/>
      <c r="AAO3" s="594"/>
      <c r="AAP3" s="594"/>
      <c r="AAQ3" s="594"/>
      <c r="AAR3" s="594"/>
      <c r="AAS3" s="594"/>
      <c r="AAT3" s="594"/>
      <c r="AAU3" s="594"/>
      <c r="AAV3" s="594"/>
      <c r="AAW3" s="594"/>
      <c r="AAX3" s="594"/>
      <c r="AAY3" s="594"/>
      <c r="AAZ3" s="594"/>
      <c r="ABA3" s="594"/>
      <c r="ABB3" s="594"/>
      <c r="ABC3" s="594"/>
      <c r="ABD3" s="594"/>
      <c r="ABE3" s="594"/>
      <c r="ABF3" s="594"/>
      <c r="ABG3" s="594"/>
      <c r="ABH3" s="594"/>
      <c r="ABI3" s="594"/>
      <c r="ABJ3" s="594"/>
      <c r="ABK3" s="594"/>
      <c r="ABL3" s="594"/>
      <c r="ABM3" s="594"/>
      <c r="ABN3" s="594"/>
      <c r="ABO3" s="594"/>
      <c r="ABP3" s="594"/>
      <c r="ABQ3" s="594"/>
      <c r="ABR3" s="594"/>
      <c r="ABS3" s="594"/>
      <c r="ABT3" s="594"/>
      <c r="ABU3" s="594"/>
      <c r="ABV3" s="594"/>
      <c r="ABW3" s="594"/>
      <c r="ABX3" s="594"/>
      <c r="ABY3" s="594"/>
      <c r="ABZ3" s="594"/>
      <c r="ACA3" s="594"/>
      <c r="ACB3" s="594"/>
      <c r="ACC3" s="594"/>
      <c r="ACD3" s="594"/>
      <c r="ACE3" s="594"/>
      <c r="ACF3" s="594"/>
      <c r="ACG3" s="594"/>
      <c r="ACH3" s="594"/>
      <c r="ACI3" s="594"/>
      <c r="ACJ3" s="594"/>
      <c r="ACK3" s="594"/>
      <c r="ACL3" s="594"/>
      <c r="ACM3" s="594"/>
      <c r="ACN3" s="594"/>
      <c r="ACO3" s="594"/>
      <c r="ACP3" s="594"/>
      <c r="ACQ3" s="594"/>
      <c r="ACR3" s="594"/>
      <c r="ACS3" s="594"/>
      <c r="ACT3" s="594"/>
      <c r="ACU3" s="594"/>
      <c r="ACV3" s="594"/>
      <c r="ACW3" s="594"/>
      <c r="ACX3" s="594"/>
      <c r="ACY3" s="594"/>
      <c r="ACZ3" s="594"/>
      <c r="ADA3" s="594"/>
      <c r="ADB3" s="594"/>
      <c r="ADC3" s="594"/>
      <c r="ADD3" s="594"/>
      <c r="ADE3" s="594"/>
      <c r="ADF3" s="594"/>
      <c r="ADG3" s="594"/>
      <c r="ADH3" s="594"/>
      <c r="ADI3" s="594"/>
      <c r="ADJ3" s="594"/>
      <c r="ADK3" s="594"/>
      <c r="ADL3" s="594"/>
      <c r="ADM3" s="594"/>
      <c r="ADN3" s="594"/>
      <c r="ADO3" s="594"/>
      <c r="ADP3" s="594"/>
      <c r="ADQ3" s="594"/>
      <c r="ADR3" s="594"/>
      <c r="ADS3" s="594"/>
      <c r="ADT3" s="594"/>
      <c r="ADU3" s="594"/>
      <c r="ADV3" s="594"/>
      <c r="ADW3" s="594"/>
      <c r="ADX3" s="594"/>
      <c r="ADY3" s="594"/>
      <c r="ADZ3" s="594"/>
      <c r="AEA3" s="594"/>
      <c r="AEB3" s="594"/>
      <c r="AEC3" s="594"/>
      <c r="AED3" s="594"/>
      <c r="AEE3" s="594"/>
      <c r="AEF3" s="594"/>
      <c r="AEG3" s="594"/>
      <c r="AEH3" s="594"/>
      <c r="AEI3" s="594"/>
      <c r="AEJ3" s="594"/>
      <c r="AEK3" s="594"/>
      <c r="AEL3" s="594"/>
      <c r="AEM3" s="594"/>
      <c r="AEN3" s="594"/>
      <c r="AEO3" s="594"/>
      <c r="AEP3" s="594"/>
      <c r="AEQ3" s="594"/>
      <c r="AER3" s="594"/>
      <c r="AES3" s="594"/>
      <c r="AET3" s="594"/>
      <c r="AEU3" s="594"/>
      <c r="AEV3" s="594"/>
      <c r="AEW3" s="594"/>
      <c r="AEX3" s="594"/>
      <c r="AEY3" s="594"/>
      <c r="AEZ3" s="594"/>
      <c r="AFA3" s="594"/>
      <c r="AFB3" s="594"/>
      <c r="AFC3" s="594"/>
      <c r="AFD3" s="594"/>
      <c r="AFE3" s="594"/>
      <c r="AFF3" s="594"/>
      <c r="AFG3" s="594"/>
      <c r="AFH3" s="594"/>
      <c r="AFI3" s="594"/>
      <c r="AFJ3" s="594"/>
      <c r="AFK3" s="594"/>
      <c r="AFL3" s="594"/>
      <c r="AFM3" s="594"/>
      <c r="AFN3" s="594"/>
      <c r="AFO3" s="594"/>
      <c r="AFP3" s="594"/>
      <c r="AFQ3" s="594"/>
      <c r="AFR3" s="594"/>
      <c r="AFS3" s="594"/>
      <c r="AFT3" s="594"/>
      <c r="AFU3" s="594"/>
      <c r="AFV3" s="594"/>
      <c r="AFW3" s="594"/>
      <c r="AFX3" s="594"/>
      <c r="AFY3" s="594"/>
      <c r="AFZ3" s="594"/>
      <c r="AGA3" s="594"/>
      <c r="AGB3" s="594"/>
      <c r="AGC3" s="594"/>
      <c r="AGD3" s="594"/>
      <c r="AGE3" s="594"/>
      <c r="AGF3" s="594"/>
      <c r="AGG3" s="594"/>
      <c r="AGH3" s="594"/>
      <c r="AGI3" s="594"/>
      <c r="AGJ3" s="594"/>
      <c r="AGK3" s="594"/>
      <c r="AGL3" s="594"/>
      <c r="AGM3" s="594"/>
      <c r="AGN3" s="594"/>
      <c r="AGO3" s="594"/>
      <c r="AGP3" s="594"/>
      <c r="AGQ3" s="594"/>
      <c r="AGR3" s="594"/>
      <c r="AGS3" s="594"/>
      <c r="AGT3" s="594"/>
      <c r="AGU3" s="594"/>
      <c r="AGV3" s="594"/>
      <c r="AGW3" s="594"/>
      <c r="AGX3" s="594"/>
      <c r="AGY3" s="594"/>
      <c r="AGZ3" s="594"/>
      <c r="AHA3" s="594"/>
      <c r="AHB3" s="594"/>
      <c r="AHC3" s="594"/>
      <c r="AHD3" s="594"/>
      <c r="AHE3" s="594"/>
      <c r="AHF3" s="594"/>
      <c r="AHG3" s="594"/>
      <c r="AHH3" s="594"/>
      <c r="AHI3" s="594"/>
      <c r="AHJ3" s="594"/>
      <c r="AHK3" s="594"/>
      <c r="AHL3" s="594"/>
      <c r="AHM3" s="594"/>
      <c r="AHN3" s="594"/>
      <c r="AHO3" s="594"/>
      <c r="AHP3" s="594"/>
      <c r="AHQ3" s="594"/>
      <c r="AHR3" s="594"/>
      <c r="AHS3" s="594"/>
      <c r="AHT3" s="594"/>
      <c r="AHU3" s="594"/>
      <c r="AHV3" s="594"/>
      <c r="AHW3" s="594"/>
      <c r="AHX3" s="594"/>
      <c r="AHY3" s="594"/>
      <c r="AHZ3" s="594"/>
      <c r="AIA3" s="594"/>
      <c r="AIB3" s="594"/>
      <c r="AIC3" s="594"/>
      <c r="AID3" s="594"/>
      <c r="AIE3" s="594"/>
      <c r="AIF3" s="594"/>
      <c r="AIG3" s="594"/>
      <c r="AIH3" s="594"/>
      <c r="AII3" s="594"/>
      <c r="AIJ3" s="594"/>
      <c r="AIK3" s="594"/>
      <c r="AIL3" s="594"/>
      <c r="AIM3" s="594"/>
      <c r="AIN3" s="594"/>
      <c r="AIO3" s="594"/>
      <c r="AIP3" s="594"/>
      <c r="AIQ3" s="594"/>
      <c r="AIR3" s="594"/>
      <c r="AIS3" s="594"/>
      <c r="AIT3" s="594"/>
      <c r="AIU3" s="594"/>
      <c r="AIV3" s="594"/>
      <c r="AIW3" s="594"/>
      <c r="AIX3" s="594"/>
      <c r="AIY3" s="594"/>
      <c r="AIZ3" s="594"/>
      <c r="AJA3" s="594"/>
      <c r="AJB3" s="594"/>
      <c r="AJC3" s="594"/>
      <c r="AJD3" s="594"/>
      <c r="AJE3" s="594"/>
      <c r="AJF3" s="594"/>
      <c r="AJG3" s="594"/>
      <c r="AJH3" s="594"/>
      <c r="AJI3" s="594"/>
      <c r="AJJ3" s="594"/>
      <c r="AJK3" s="594"/>
      <c r="AJL3" s="594"/>
      <c r="AJM3" s="594"/>
      <c r="AJN3" s="594"/>
      <c r="AJO3" s="594"/>
      <c r="AJP3" s="594"/>
      <c r="AJQ3" s="594"/>
      <c r="AJR3" s="594"/>
      <c r="AJS3" s="594"/>
      <c r="AJT3" s="594"/>
      <c r="AJU3" s="594"/>
      <c r="AJV3" s="594"/>
      <c r="AJW3" s="594"/>
      <c r="AJX3" s="594"/>
      <c r="AJY3" s="594"/>
      <c r="AJZ3" s="594"/>
      <c r="AKA3" s="594"/>
      <c r="AKB3" s="594"/>
      <c r="AKC3" s="594"/>
      <c r="AKD3" s="594"/>
      <c r="AKE3" s="594"/>
      <c r="AKF3" s="594"/>
      <c r="AKG3" s="594"/>
      <c r="AKH3" s="594"/>
      <c r="AKI3" s="594"/>
      <c r="AKJ3" s="594"/>
      <c r="AKK3" s="594"/>
      <c r="AKL3" s="594"/>
      <c r="AKM3" s="594"/>
      <c r="AKN3" s="594"/>
      <c r="AKO3" s="594"/>
      <c r="AKP3" s="594"/>
      <c r="AKQ3" s="594"/>
      <c r="AKR3" s="594"/>
      <c r="AKS3" s="594"/>
      <c r="AKT3" s="594"/>
      <c r="AKU3" s="594"/>
      <c r="AKV3" s="594"/>
      <c r="AKW3" s="594"/>
      <c r="AKX3" s="594"/>
      <c r="AKY3" s="594"/>
      <c r="AKZ3" s="594"/>
      <c r="ALA3" s="594"/>
      <c r="ALB3" s="594"/>
      <c r="ALC3" s="594"/>
      <c r="ALD3" s="594"/>
      <c r="ALE3" s="594"/>
      <c r="ALF3" s="594"/>
      <c r="ALG3" s="594"/>
      <c r="ALH3" s="594"/>
      <c r="ALI3" s="594"/>
      <c r="ALJ3" s="594"/>
      <c r="ALK3" s="594"/>
      <c r="ALL3" s="594"/>
      <c r="ALM3" s="594"/>
      <c r="ALN3" s="594"/>
      <c r="ALO3" s="594"/>
      <c r="ALP3" s="594"/>
      <c r="ALQ3" s="594"/>
      <c r="ALR3" s="594"/>
      <c r="ALS3" s="594"/>
      <c r="ALT3" s="594"/>
      <c r="ALU3" s="594"/>
      <c r="ALV3" s="594"/>
      <c r="ALW3" s="594"/>
      <c r="ALX3" s="594"/>
      <c r="ALY3" s="594"/>
      <c r="ALZ3" s="594"/>
      <c r="AMA3" s="594"/>
      <c r="AMB3" s="594"/>
      <c r="AMC3" s="594"/>
      <c r="AMD3" s="594"/>
      <c r="AME3" s="594"/>
      <c r="AMF3" s="594"/>
      <c r="AMG3" s="594"/>
      <c r="AMH3" s="594"/>
      <c r="AMI3" s="594"/>
      <c r="AMJ3" s="594"/>
      <c r="AMK3" s="594"/>
      <c r="AML3" s="594"/>
      <c r="AMM3" s="594"/>
      <c r="AMN3" s="594"/>
      <c r="AMO3" s="594"/>
      <c r="AMP3" s="594"/>
      <c r="AMQ3" s="594"/>
      <c r="AMR3" s="594"/>
      <c r="AMS3" s="594"/>
      <c r="AMT3" s="594"/>
      <c r="AMU3" s="594"/>
      <c r="AMV3" s="594"/>
      <c r="AMW3" s="594"/>
      <c r="AMX3" s="594"/>
      <c r="AMY3" s="594"/>
      <c r="AMZ3" s="594"/>
      <c r="ANA3" s="594"/>
      <c r="ANB3" s="594"/>
      <c r="ANC3" s="594"/>
      <c r="AND3" s="594"/>
      <c r="ANE3" s="594"/>
      <c r="ANF3" s="594"/>
      <c r="ANG3" s="594"/>
      <c r="ANH3" s="594"/>
      <c r="ANI3" s="594"/>
      <c r="ANJ3" s="594"/>
      <c r="ANK3" s="594"/>
      <c r="ANL3" s="594"/>
      <c r="ANM3" s="594"/>
      <c r="ANN3" s="594"/>
      <c r="ANO3" s="594"/>
      <c r="ANP3" s="594"/>
      <c r="ANQ3" s="594"/>
      <c r="ANR3" s="594"/>
      <c r="ANS3" s="594"/>
      <c r="ANT3" s="594"/>
      <c r="ANU3" s="594"/>
      <c r="ANV3" s="594"/>
      <c r="ANW3" s="594"/>
      <c r="ANX3" s="594"/>
      <c r="ANY3" s="594"/>
      <c r="ANZ3" s="594"/>
      <c r="AOA3" s="594"/>
      <c r="AOB3" s="594"/>
      <c r="AOC3" s="594"/>
      <c r="AOD3" s="594"/>
      <c r="AOE3" s="594"/>
      <c r="AOF3" s="594"/>
      <c r="AOG3" s="594"/>
      <c r="AOH3" s="594"/>
      <c r="AOI3" s="594"/>
      <c r="AOJ3" s="594"/>
      <c r="AOK3" s="594"/>
      <c r="AOL3" s="594"/>
      <c r="AOM3" s="594"/>
      <c r="AON3" s="594"/>
      <c r="AOO3" s="594"/>
      <c r="AOP3" s="594"/>
      <c r="AOQ3" s="594"/>
      <c r="AOR3" s="594"/>
      <c r="AOS3" s="594"/>
      <c r="AOT3" s="594"/>
      <c r="AOU3" s="594"/>
      <c r="AOV3" s="594"/>
      <c r="AOW3" s="594"/>
      <c r="AOX3" s="594"/>
      <c r="AOY3" s="594"/>
      <c r="AOZ3" s="594"/>
      <c r="APA3" s="594"/>
      <c r="APB3" s="594"/>
      <c r="APC3" s="594"/>
      <c r="APD3" s="594"/>
      <c r="APE3" s="594"/>
      <c r="APF3" s="594"/>
      <c r="APG3" s="594"/>
      <c r="APH3" s="594"/>
      <c r="API3" s="594"/>
      <c r="APJ3" s="594"/>
      <c r="APK3" s="594"/>
      <c r="APL3" s="594"/>
      <c r="APM3" s="594"/>
      <c r="APN3" s="594"/>
      <c r="APO3" s="594"/>
      <c r="APP3" s="594"/>
      <c r="APQ3" s="594"/>
      <c r="APR3" s="594"/>
      <c r="APS3" s="594"/>
      <c r="APT3" s="594"/>
      <c r="APU3" s="594"/>
      <c r="APV3" s="594"/>
      <c r="APW3" s="594"/>
      <c r="APX3" s="594"/>
      <c r="APY3" s="594"/>
      <c r="APZ3" s="594"/>
      <c r="AQA3" s="594"/>
      <c r="AQB3" s="594"/>
      <c r="AQC3" s="594"/>
      <c r="AQD3" s="594"/>
      <c r="AQE3" s="594"/>
      <c r="AQF3" s="594"/>
      <c r="AQG3" s="594"/>
      <c r="AQH3" s="594"/>
      <c r="AQI3" s="594"/>
      <c r="AQJ3" s="594"/>
      <c r="AQK3" s="594"/>
      <c r="AQL3" s="594"/>
      <c r="AQM3" s="594"/>
      <c r="AQN3" s="594"/>
      <c r="AQO3" s="594"/>
      <c r="AQP3" s="594"/>
      <c r="AQQ3" s="594"/>
      <c r="AQR3" s="594"/>
      <c r="AQS3" s="594"/>
      <c r="AQT3" s="594"/>
      <c r="AQU3" s="594"/>
      <c r="AQV3" s="594"/>
      <c r="AQW3" s="594"/>
      <c r="AQX3" s="594"/>
      <c r="AQY3" s="594"/>
      <c r="AQZ3" s="594"/>
      <c r="ARA3" s="594"/>
      <c r="ARB3" s="594"/>
      <c r="ARC3" s="594"/>
      <c r="ARD3" s="594"/>
      <c r="ARE3" s="594"/>
      <c r="ARF3" s="594"/>
      <c r="ARG3" s="594"/>
      <c r="ARH3" s="594"/>
      <c r="ARI3" s="594"/>
      <c r="ARJ3" s="594"/>
      <c r="ARK3" s="594"/>
      <c r="ARL3" s="594"/>
      <c r="ARM3" s="594"/>
      <c r="ARN3" s="594"/>
      <c r="ARO3" s="594"/>
      <c r="ARP3" s="594"/>
      <c r="ARQ3" s="594"/>
      <c r="ARR3" s="594"/>
      <c r="ARS3" s="594"/>
      <c r="ART3" s="594"/>
      <c r="ARU3" s="594"/>
      <c r="ARV3" s="594"/>
      <c r="ARW3" s="594"/>
      <c r="ARX3" s="594"/>
      <c r="ARY3" s="594"/>
      <c r="ARZ3" s="594"/>
      <c r="ASA3" s="594"/>
      <c r="ASB3" s="594"/>
      <c r="ASC3" s="594"/>
      <c r="ASD3" s="594"/>
      <c r="ASE3" s="594"/>
      <c r="ASF3" s="594"/>
      <c r="ASG3" s="594"/>
      <c r="ASH3" s="594"/>
      <c r="ASI3" s="594"/>
      <c r="ASJ3" s="594"/>
      <c r="ASK3" s="594"/>
      <c r="ASL3" s="594"/>
      <c r="ASM3" s="594"/>
      <c r="ASN3" s="594"/>
      <c r="ASO3" s="594"/>
      <c r="ASP3" s="594"/>
      <c r="ASQ3" s="594"/>
      <c r="ASR3" s="594"/>
      <c r="ASS3" s="594"/>
      <c r="AST3" s="594"/>
      <c r="ASU3" s="594"/>
      <c r="ASV3" s="594"/>
      <c r="ASW3" s="594"/>
      <c r="ASX3" s="594"/>
      <c r="ASY3" s="594"/>
      <c r="ASZ3" s="594"/>
      <c r="ATA3" s="594"/>
      <c r="ATB3" s="594"/>
      <c r="ATC3" s="594"/>
      <c r="ATD3" s="594"/>
      <c r="ATE3" s="594"/>
      <c r="ATF3" s="594"/>
      <c r="ATG3" s="594"/>
      <c r="ATH3" s="594"/>
      <c r="ATI3" s="594"/>
      <c r="ATJ3" s="594"/>
      <c r="ATK3" s="594"/>
      <c r="ATL3" s="594"/>
      <c r="ATM3" s="594"/>
      <c r="ATN3" s="594"/>
      <c r="ATO3" s="594"/>
      <c r="ATP3" s="594"/>
      <c r="ATQ3" s="594"/>
      <c r="ATR3" s="594"/>
      <c r="ATS3" s="594"/>
      <c r="ATT3" s="594"/>
      <c r="ATU3" s="594"/>
      <c r="ATV3" s="594"/>
      <c r="ATW3" s="594"/>
      <c r="ATX3" s="594"/>
      <c r="ATY3" s="594"/>
      <c r="ATZ3" s="594"/>
      <c r="AUA3" s="594"/>
      <c r="AUB3" s="594"/>
      <c r="AUC3" s="594"/>
      <c r="AUD3" s="594"/>
      <c r="AUE3" s="594"/>
      <c r="AUF3" s="594"/>
      <c r="AUG3" s="594"/>
      <c r="AUH3" s="594"/>
      <c r="AUI3" s="594"/>
      <c r="AUJ3" s="594"/>
      <c r="AUK3" s="594"/>
      <c r="AUL3" s="594"/>
      <c r="AUM3" s="594"/>
      <c r="AUN3" s="594"/>
      <c r="AUO3" s="594"/>
      <c r="AUP3" s="594"/>
      <c r="AUQ3" s="594"/>
      <c r="AUR3" s="594"/>
      <c r="AUS3" s="594"/>
      <c r="AUT3" s="594"/>
      <c r="AUU3" s="594"/>
      <c r="AUV3" s="594"/>
      <c r="AUW3" s="594"/>
      <c r="AUX3" s="594"/>
      <c r="AUY3" s="594"/>
      <c r="AUZ3" s="594"/>
      <c r="AVA3" s="594"/>
      <c r="AVB3" s="594"/>
      <c r="AVC3" s="594"/>
      <c r="AVD3" s="594"/>
      <c r="AVE3" s="594"/>
      <c r="AVF3" s="594"/>
      <c r="AVG3" s="594"/>
      <c r="AVH3" s="594"/>
      <c r="AVI3" s="594"/>
      <c r="AVJ3" s="594"/>
      <c r="AVK3" s="594"/>
      <c r="AVL3" s="594"/>
      <c r="AVM3" s="594"/>
      <c r="AVN3" s="594"/>
      <c r="AVO3" s="594"/>
      <c r="AVP3" s="594"/>
      <c r="AVQ3" s="594"/>
      <c r="AVR3" s="594"/>
      <c r="AVS3" s="594"/>
      <c r="AVT3" s="594"/>
      <c r="AVU3" s="594"/>
      <c r="AVV3" s="594"/>
      <c r="AVW3" s="594"/>
      <c r="AVX3" s="594"/>
      <c r="AVY3" s="594"/>
      <c r="AVZ3" s="594"/>
      <c r="AWA3" s="594"/>
      <c r="AWB3" s="594"/>
      <c r="AWC3" s="594"/>
      <c r="AWD3" s="594"/>
      <c r="AWE3" s="594"/>
      <c r="AWF3" s="594"/>
      <c r="AWG3" s="594"/>
      <c r="AWH3" s="594"/>
      <c r="AWI3" s="594"/>
      <c r="AWJ3" s="594"/>
      <c r="AWK3" s="594"/>
      <c r="AWL3" s="594"/>
      <c r="AWM3" s="594"/>
      <c r="AWN3" s="594"/>
      <c r="AWO3" s="594"/>
      <c r="AWP3" s="594"/>
      <c r="AWQ3" s="594"/>
      <c r="AWR3" s="594"/>
      <c r="AWS3" s="594"/>
      <c r="AWT3" s="594"/>
      <c r="AWU3" s="594"/>
      <c r="AWV3" s="594"/>
      <c r="AWW3" s="594"/>
      <c r="AWX3" s="594"/>
      <c r="AWY3" s="594"/>
      <c r="AWZ3" s="594"/>
      <c r="AXA3" s="594"/>
      <c r="AXB3" s="594"/>
      <c r="AXC3" s="594"/>
      <c r="AXD3" s="594"/>
      <c r="AXE3" s="594"/>
      <c r="AXF3" s="594"/>
      <c r="AXG3" s="594"/>
      <c r="AXH3" s="594"/>
      <c r="AXI3" s="594"/>
      <c r="AXJ3" s="594"/>
      <c r="AXK3" s="594"/>
      <c r="AXL3" s="594"/>
      <c r="AXM3" s="594"/>
      <c r="AXN3" s="594"/>
      <c r="AXO3" s="594"/>
      <c r="AXP3" s="594"/>
      <c r="AXQ3" s="594"/>
      <c r="AXR3" s="594"/>
      <c r="AXS3" s="594"/>
      <c r="AXT3" s="594"/>
      <c r="AXU3" s="594"/>
      <c r="AXV3" s="594"/>
      <c r="AXW3" s="594"/>
      <c r="AXX3" s="594"/>
      <c r="AXY3" s="594"/>
      <c r="AXZ3" s="594"/>
      <c r="AYA3" s="594"/>
      <c r="AYB3" s="594"/>
      <c r="AYC3" s="594"/>
      <c r="AYD3" s="594"/>
      <c r="AYE3" s="594"/>
      <c r="AYF3" s="594"/>
      <c r="AYG3" s="594"/>
      <c r="AYH3" s="594"/>
      <c r="AYI3" s="594"/>
      <c r="AYJ3" s="594"/>
      <c r="AYK3" s="594"/>
      <c r="AYL3" s="594"/>
      <c r="AYM3" s="594"/>
      <c r="AYN3" s="594"/>
      <c r="AYO3" s="594"/>
      <c r="AYP3" s="594"/>
      <c r="AYQ3" s="594"/>
      <c r="AYR3" s="594"/>
      <c r="AYS3" s="594"/>
      <c r="AYT3" s="594"/>
      <c r="AYU3" s="594"/>
      <c r="AYV3" s="594"/>
      <c r="AYW3" s="594"/>
      <c r="AYX3" s="594"/>
      <c r="AYY3" s="594"/>
      <c r="AYZ3" s="594"/>
      <c r="AZA3" s="594"/>
      <c r="AZB3" s="594"/>
      <c r="AZC3" s="594"/>
      <c r="AZD3" s="594"/>
      <c r="AZE3" s="594"/>
      <c r="AZF3" s="594"/>
      <c r="AZG3" s="594"/>
      <c r="AZH3" s="594"/>
      <c r="AZI3" s="594"/>
      <c r="AZJ3" s="594"/>
      <c r="AZK3" s="594"/>
      <c r="AZL3" s="594"/>
      <c r="AZM3" s="594"/>
      <c r="AZN3" s="594"/>
      <c r="AZO3" s="594"/>
      <c r="AZP3" s="594"/>
      <c r="AZQ3" s="594"/>
      <c r="AZR3" s="594"/>
      <c r="AZS3" s="594"/>
      <c r="AZT3" s="594"/>
      <c r="AZU3" s="594"/>
      <c r="AZV3" s="594"/>
      <c r="AZW3" s="594"/>
      <c r="AZX3" s="594"/>
      <c r="AZY3" s="594"/>
      <c r="AZZ3" s="594"/>
      <c r="BAA3" s="594"/>
      <c r="BAB3" s="594"/>
      <c r="BAC3" s="594"/>
      <c r="BAD3" s="594"/>
      <c r="BAE3" s="594"/>
      <c r="BAF3" s="594"/>
      <c r="BAG3" s="594"/>
      <c r="BAH3" s="594"/>
      <c r="BAI3" s="594"/>
      <c r="BAJ3" s="594"/>
      <c r="BAK3" s="594"/>
      <c r="BAL3" s="594"/>
      <c r="BAM3" s="594"/>
      <c r="BAN3" s="594"/>
      <c r="BAO3" s="594"/>
      <c r="BAP3" s="594"/>
      <c r="BAQ3" s="594"/>
      <c r="BAR3" s="594"/>
      <c r="BAS3" s="594"/>
      <c r="BAT3" s="594"/>
      <c r="BAU3" s="594"/>
      <c r="BAV3" s="594"/>
      <c r="BAW3" s="594"/>
      <c r="BAX3" s="594"/>
      <c r="BAY3" s="594"/>
      <c r="BAZ3" s="594"/>
      <c r="BBA3" s="594"/>
      <c r="BBB3" s="594"/>
      <c r="BBC3" s="594"/>
      <c r="BBD3" s="594"/>
      <c r="BBE3" s="594"/>
      <c r="BBF3" s="594"/>
      <c r="BBG3" s="594"/>
      <c r="BBH3" s="594"/>
      <c r="BBI3" s="594"/>
      <c r="BBJ3" s="594"/>
      <c r="BBK3" s="594"/>
      <c r="BBL3" s="594"/>
      <c r="BBM3" s="594"/>
      <c r="BBN3" s="594"/>
      <c r="BBO3" s="594"/>
      <c r="BBP3" s="594"/>
      <c r="BBQ3" s="594"/>
      <c r="BBR3" s="594"/>
      <c r="BBS3" s="594"/>
      <c r="BBT3" s="594"/>
      <c r="BBU3" s="594"/>
      <c r="BBV3" s="594"/>
      <c r="BBW3" s="594"/>
      <c r="BBX3" s="594"/>
      <c r="BBY3" s="594"/>
      <c r="BBZ3" s="594"/>
      <c r="BCA3" s="594"/>
      <c r="BCB3" s="594"/>
      <c r="BCC3" s="594"/>
      <c r="BCD3" s="594"/>
      <c r="BCE3" s="594"/>
      <c r="BCF3" s="594"/>
      <c r="BCG3" s="594"/>
      <c r="BCH3" s="594"/>
      <c r="BCI3" s="594"/>
      <c r="BCJ3" s="594"/>
      <c r="BCK3" s="594"/>
      <c r="BCL3" s="594"/>
      <c r="BCM3" s="594"/>
      <c r="BCN3" s="594"/>
      <c r="BCO3" s="594"/>
      <c r="BCP3" s="594"/>
      <c r="BCQ3" s="594"/>
      <c r="BCR3" s="594"/>
      <c r="BCS3" s="594"/>
      <c r="BCT3" s="594"/>
      <c r="BCU3" s="594"/>
      <c r="BCV3" s="594"/>
      <c r="BCW3" s="594"/>
      <c r="BCX3" s="594"/>
      <c r="BCY3" s="594"/>
      <c r="BCZ3" s="594"/>
      <c r="BDA3" s="594"/>
      <c r="BDB3" s="594"/>
      <c r="BDC3" s="594"/>
      <c r="BDD3" s="594"/>
      <c r="BDE3" s="594"/>
      <c r="BDF3" s="594"/>
      <c r="BDG3" s="594"/>
      <c r="BDH3" s="594"/>
      <c r="BDI3" s="594"/>
      <c r="BDJ3" s="594"/>
      <c r="BDK3" s="594"/>
      <c r="BDL3" s="594"/>
      <c r="BDM3" s="594"/>
      <c r="BDN3" s="594"/>
      <c r="BDO3" s="594"/>
      <c r="BDP3" s="594"/>
      <c r="BDQ3" s="594"/>
      <c r="BDR3" s="594"/>
      <c r="BDS3" s="594"/>
      <c r="BDT3" s="594"/>
      <c r="BDU3" s="594"/>
      <c r="BDV3" s="594"/>
      <c r="BDW3" s="594"/>
      <c r="BDX3" s="594"/>
      <c r="BDY3" s="594"/>
      <c r="BDZ3" s="594"/>
      <c r="BEA3" s="594"/>
      <c r="BEB3" s="594"/>
      <c r="BEC3" s="594"/>
      <c r="BED3" s="594"/>
      <c r="BEE3" s="594"/>
      <c r="BEF3" s="594"/>
      <c r="BEG3" s="594"/>
      <c r="BEH3" s="594"/>
      <c r="BEI3" s="594"/>
      <c r="BEJ3" s="594"/>
      <c r="BEK3" s="594"/>
      <c r="BEL3" s="594"/>
      <c r="BEM3" s="594"/>
      <c r="BEN3" s="594"/>
      <c r="BEO3" s="594"/>
      <c r="BEP3" s="594"/>
      <c r="BEQ3" s="594"/>
      <c r="BER3" s="594"/>
      <c r="BES3" s="594"/>
      <c r="BET3" s="594"/>
      <c r="BEU3" s="594"/>
      <c r="BEV3" s="594"/>
      <c r="BEW3" s="594"/>
      <c r="BEX3" s="594"/>
      <c r="BEY3" s="594"/>
      <c r="BEZ3" s="594"/>
      <c r="BFA3" s="594"/>
      <c r="BFB3" s="594"/>
      <c r="BFC3" s="594"/>
      <c r="BFD3" s="594"/>
      <c r="BFE3" s="594"/>
      <c r="BFF3" s="594"/>
      <c r="BFG3" s="594"/>
      <c r="BFH3" s="594"/>
      <c r="BFI3" s="594"/>
      <c r="BFJ3" s="594"/>
      <c r="BFK3" s="594"/>
      <c r="BFL3" s="594"/>
      <c r="BFM3" s="594"/>
      <c r="BFN3" s="594"/>
      <c r="BFO3" s="594"/>
      <c r="BFP3" s="594"/>
      <c r="BFQ3" s="594"/>
      <c r="BFR3" s="594"/>
      <c r="BFS3" s="594"/>
      <c r="BFT3" s="594"/>
      <c r="BFU3" s="594"/>
      <c r="BFV3" s="594"/>
      <c r="BFW3" s="594"/>
      <c r="BFX3" s="594"/>
      <c r="BFY3" s="594"/>
      <c r="BFZ3" s="594"/>
      <c r="BGA3" s="594"/>
      <c r="BGB3" s="594"/>
      <c r="BGC3" s="594"/>
      <c r="BGD3" s="594"/>
      <c r="BGE3" s="594"/>
      <c r="BGF3" s="594"/>
      <c r="BGG3" s="594"/>
      <c r="BGH3" s="594"/>
      <c r="BGI3" s="594"/>
      <c r="BGJ3" s="594"/>
      <c r="BGK3" s="594"/>
      <c r="BGL3" s="594"/>
      <c r="BGM3" s="594"/>
      <c r="BGN3" s="594"/>
      <c r="BGO3" s="594"/>
      <c r="BGP3" s="594"/>
      <c r="BGQ3" s="594"/>
      <c r="BGR3" s="594"/>
      <c r="BGS3" s="594"/>
      <c r="BGT3" s="594"/>
      <c r="BGU3" s="594"/>
      <c r="BGV3" s="594"/>
      <c r="BGW3" s="594"/>
      <c r="BGX3" s="594"/>
      <c r="BGY3" s="594"/>
      <c r="BGZ3" s="594"/>
      <c r="BHA3" s="594"/>
      <c r="BHB3" s="594"/>
      <c r="BHC3" s="594"/>
      <c r="BHD3" s="594"/>
      <c r="BHE3" s="594"/>
      <c r="BHF3" s="594"/>
      <c r="BHG3" s="594"/>
      <c r="BHH3" s="594"/>
      <c r="BHI3" s="594"/>
      <c r="BHJ3" s="594"/>
      <c r="BHK3" s="594"/>
      <c r="BHL3" s="594"/>
      <c r="BHM3" s="594"/>
      <c r="BHN3" s="594"/>
      <c r="BHO3" s="594"/>
      <c r="BHP3" s="594"/>
      <c r="BHQ3" s="594"/>
      <c r="BHR3" s="594"/>
      <c r="BHS3" s="594"/>
      <c r="BHT3" s="594"/>
      <c r="BHU3" s="594"/>
      <c r="BHV3" s="594"/>
      <c r="BHW3" s="594"/>
      <c r="BHX3" s="594"/>
      <c r="BHY3" s="594"/>
      <c r="BHZ3" s="594"/>
      <c r="BIA3" s="594"/>
      <c r="BIB3" s="594"/>
      <c r="BIC3" s="594"/>
      <c r="BID3" s="594"/>
      <c r="BIE3" s="594"/>
      <c r="BIF3" s="594"/>
      <c r="BIG3" s="594"/>
      <c r="BIH3" s="594"/>
      <c r="BII3" s="594"/>
      <c r="BIJ3" s="594"/>
      <c r="BIK3" s="594"/>
      <c r="BIL3" s="594"/>
      <c r="BIM3" s="594"/>
      <c r="BIN3" s="594"/>
      <c r="BIO3" s="594"/>
      <c r="BIP3" s="594"/>
      <c r="BIQ3" s="594"/>
      <c r="BIR3" s="594"/>
      <c r="BIS3" s="594"/>
      <c r="BIT3" s="594"/>
      <c r="BIU3" s="594"/>
      <c r="BIV3" s="594"/>
      <c r="BIW3" s="594"/>
      <c r="BIX3" s="594"/>
      <c r="BIY3" s="594"/>
      <c r="BIZ3" s="594"/>
      <c r="BJA3" s="594"/>
      <c r="BJB3" s="594"/>
      <c r="BJC3" s="594"/>
      <c r="BJD3" s="594"/>
      <c r="BJE3" s="594"/>
      <c r="BJF3" s="594"/>
      <c r="BJG3" s="594"/>
      <c r="BJH3" s="594"/>
      <c r="BJI3" s="594"/>
      <c r="BJJ3" s="594"/>
      <c r="BJK3" s="594"/>
      <c r="BJL3" s="594"/>
      <c r="BJM3" s="594"/>
      <c r="BJN3" s="594"/>
      <c r="BJO3" s="594"/>
      <c r="BJP3" s="594"/>
      <c r="BJQ3" s="594"/>
      <c r="BJR3" s="594"/>
      <c r="BJS3" s="594"/>
      <c r="BJT3" s="594"/>
      <c r="BJU3" s="594"/>
      <c r="BJV3" s="594"/>
      <c r="BJW3" s="594"/>
      <c r="BJX3" s="594"/>
      <c r="BJY3" s="594"/>
      <c r="BJZ3" s="594"/>
      <c r="BKA3" s="594"/>
      <c r="BKB3" s="594"/>
      <c r="BKC3" s="594"/>
      <c r="BKD3" s="594"/>
      <c r="BKE3" s="594"/>
      <c r="BKF3" s="594"/>
      <c r="BKG3" s="594"/>
      <c r="BKH3" s="594"/>
      <c r="BKI3" s="594"/>
      <c r="BKJ3" s="594"/>
      <c r="BKK3" s="594"/>
      <c r="BKL3" s="594"/>
      <c r="BKM3" s="594"/>
      <c r="BKN3" s="594"/>
      <c r="BKO3" s="594"/>
      <c r="BKP3" s="594"/>
      <c r="BKQ3" s="594"/>
      <c r="BKR3" s="594"/>
      <c r="BKS3" s="594"/>
      <c r="BKT3" s="594"/>
      <c r="BKU3" s="594"/>
      <c r="BKV3" s="594"/>
      <c r="BKW3" s="594"/>
      <c r="BKX3" s="594"/>
      <c r="BKY3" s="594"/>
      <c r="BKZ3" s="594"/>
      <c r="BLA3" s="594"/>
      <c r="BLB3" s="594"/>
      <c r="BLC3" s="594"/>
      <c r="BLD3" s="594"/>
      <c r="BLE3" s="594"/>
      <c r="BLF3" s="594"/>
      <c r="BLG3" s="594"/>
      <c r="BLH3" s="594"/>
      <c r="BLI3" s="594"/>
      <c r="BLJ3" s="594"/>
      <c r="BLK3" s="594"/>
      <c r="BLL3" s="594"/>
      <c r="BLM3" s="594"/>
      <c r="BLN3" s="594"/>
      <c r="BLO3" s="594"/>
      <c r="BLP3" s="594"/>
      <c r="BLQ3" s="594"/>
      <c r="BLR3" s="594"/>
      <c r="BLS3" s="594"/>
      <c r="BLT3" s="594"/>
      <c r="BLU3" s="594"/>
      <c r="BLV3" s="594"/>
      <c r="BLW3" s="594"/>
      <c r="BLX3" s="594"/>
      <c r="BLY3" s="594"/>
      <c r="BLZ3" s="594"/>
      <c r="BMA3" s="594"/>
      <c r="BMB3" s="594"/>
      <c r="BMC3" s="594"/>
      <c r="BMD3" s="594"/>
      <c r="BME3" s="594"/>
      <c r="BMF3" s="594"/>
      <c r="BMG3" s="594"/>
      <c r="BMH3" s="594"/>
      <c r="BMI3" s="594"/>
      <c r="BMJ3" s="594"/>
      <c r="BMK3" s="594"/>
      <c r="BML3" s="594"/>
      <c r="BMM3" s="594"/>
      <c r="BMN3" s="594"/>
      <c r="BMO3" s="594"/>
      <c r="BMP3" s="594"/>
      <c r="BMQ3" s="594"/>
      <c r="BMR3" s="594"/>
      <c r="BMS3" s="594"/>
      <c r="BMT3" s="594"/>
      <c r="BMU3" s="594"/>
      <c r="BMV3" s="594"/>
      <c r="BMW3" s="594"/>
      <c r="BMX3" s="594"/>
      <c r="BMY3" s="594"/>
      <c r="BMZ3" s="594"/>
      <c r="BNA3" s="594"/>
      <c r="BNB3" s="594"/>
      <c r="BNC3" s="594"/>
      <c r="BND3" s="594"/>
      <c r="BNE3" s="594"/>
      <c r="BNF3" s="594"/>
      <c r="BNG3" s="594"/>
      <c r="BNH3" s="594"/>
      <c r="BNI3" s="594"/>
      <c r="BNJ3" s="594"/>
      <c r="BNK3" s="594"/>
      <c r="BNL3" s="594"/>
      <c r="BNM3" s="594"/>
      <c r="BNN3" s="594"/>
      <c r="BNO3" s="594"/>
      <c r="BNP3" s="594"/>
      <c r="BNQ3" s="594"/>
      <c r="BNR3" s="594"/>
      <c r="BNS3" s="594"/>
      <c r="BNT3" s="594"/>
      <c r="BNU3" s="594"/>
      <c r="BNV3" s="594"/>
      <c r="BNW3" s="594"/>
      <c r="BNX3" s="594"/>
      <c r="BNY3" s="594"/>
      <c r="BNZ3" s="594"/>
      <c r="BOA3" s="594"/>
      <c r="BOB3" s="594"/>
      <c r="BOC3" s="594"/>
      <c r="BOD3" s="594"/>
      <c r="BOE3" s="594"/>
      <c r="BOF3" s="594"/>
      <c r="BOG3" s="594"/>
      <c r="BOH3" s="594"/>
      <c r="BOI3" s="594"/>
      <c r="BOJ3" s="594"/>
      <c r="BOK3" s="594"/>
      <c r="BOL3" s="594"/>
      <c r="BOM3" s="594"/>
      <c r="BON3" s="594"/>
      <c r="BOO3" s="594"/>
      <c r="BOP3" s="594"/>
      <c r="BOQ3" s="594"/>
      <c r="BOR3" s="594"/>
      <c r="BOS3" s="594"/>
      <c r="BOT3" s="594"/>
      <c r="BOU3" s="594"/>
      <c r="BOV3" s="594"/>
      <c r="BOW3" s="594"/>
      <c r="BOX3" s="594"/>
      <c r="BOY3" s="594"/>
      <c r="BOZ3" s="594"/>
      <c r="BPA3" s="594"/>
      <c r="BPB3" s="594"/>
      <c r="BPC3" s="594"/>
      <c r="BPD3" s="594"/>
      <c r="BPE3" s="594"/>
      <c r="BPF3" s="594"/>
      <c r="BPG3" s="594"/>
      <c r="BPH3" s="594"/>
      <c r="BPI3" s="594"/>
      <c r="BPJ3" s="594"/>
      <c r="BPK3" s="594"/>
      <c r="BPL3" s="594"/>
      <c r="BPM3" s="594"/>
      <c r="BPN3" s="594"/>
      <c r="BPO3" s="594"/>
      <c r="BPP3" s="594"/>
      <c r="BPQ3" s="594"/>
      <c r="BPR3" s="594"/>
      <c r="BPS3" s="594"/>
      <c r="BPT3" s="594"/>
      <c r="BPU3" s="594"/>
      <c r="BPV3" s="594"/>
      <c r="BPW3" s="594"/>
      <c r="BPX3" s="594"/>
      <c r="BPY3" s="594"/>
      <c r="BPZ3" s="594"/>
      <c r="BQA3" s="594"/>
      <c r="BQB3" s="594"/>
      <c r="BQC3" s="594"/>
      <c r="BQD3" s="594"/>
      <c r="BQE3" s="594"/>
      <c r="BQF3" s="594"/>
      <c r="BQG3" s="594"/>
      <c r="BQH3" s="594"/>
      <c r="BQI3" s="594"/>
      <c r="BQJ3" s="594"/>
      <c r="BQK3" s="594"/>
      <c r="BQL3" s="594"/>
      <c r="BQM3" s="594"/>
      <c r="BQN3" s="594"/>
      <c r="BQO3" s="594"/>
      <c r="BQP3" s="594"/>
      <c r="BQQ3" s="594"/>
      <c r="BQR3" s="594"/>
      <c r="BQS3" s="594"/>
      <c r="BQT3" s="594"/>
      <c r="BQU3" s="594"/>
      <c r="BQV3" s="594"/>
      <c r="BQW3" s="594"/>
      <c r="BQX3" s="594"/>
      <c r="BQY3" s="594"/>
      <c r="BQZ3" s="594"/>
      <c r="BRA3" s="594"/>
      <c r="BRB3" s="594"/>
      <c r="BRC3" s="594"/>
      <c r="BRD3" s="594"/>
      <c r="BRE3" s="594"/>
      <c r="BRF3" s="594"/>
      <c r="BRG3" s="594"/>
      <c r="BRH3" s="594"/>
      <c r="BRI3" s="594"/>
      <c r="BRJ3" s="594"/>
      <c r="BRK3" s="594"/>
      <c r="BRL3" s="594"/>
      <c r="BRM3" s="594"/>
      <c r="BRN3" s="594"/>
      <c r="BRO3" s="594"/>
      <c r="BRP3" s="594"/>
      <c r="BRQ3" s="594"/>
      <c r="BRR3" s="594"/>
      <c r="BRS3" s="594"/>
      <c r="BRT3" s="594"/>
      <c r="BRU3" s="594"/>
      <c r="BRV3" s="594"/>
      <c r="BRW3" s="594"/>
      <c r="BRX3" s="594"/>
      <c r="BRY3" s="594"/>
      <c r="BRZ3" s="594"/>
      <c r="BSA3" s="594"/>
      <c r="BSB3" s="594"/>
      <c r="BSC3" s="594"/>
      <c r="BSD3" s="594"/>
      <c r="BSE3" s="594"/>
      <c r="BSF3" s="594"/>
      <c r="BSG3" s="594"/>
      <c r="BSH3" s="594"/>
      <c r="BSI3" s="594"/>
      <c r="BSJ3" s="594"/>
      <c r="BSK3" s="594"/>
      <c r="BSL3" s="594"/>
      <c r="BSM3" s="594"/>
      <c r="BSN3" s="594"/>
      <c r="BSO3" s="594"/>
      <c r="BSP3" s="594"/>
      <c r="BSQ3" s="594"/>
      <c r="BSR3" s="594"/>
      <c r="BSS3" s="594"/>
      <c r="BST3" s="594"/>
      <c r="BSU3" s="594"/>
      <c r="BSV3" s="594"/>
      <c r="BSW3" s="594"/>
      <c r="BSX3" s="594"/>
      <c r="BSY3" s="594"/>
      <c r="BSZ3" s="594"/>
      <c r="BTA3" s="594"/>
      <c r="BTB3" s="594"/>
      <c r="BTC3" s="594"/>
      <c r="BTD3" s="594"/>
      <c r="BTE3" s="594"/>
      <c r="BTF3" s="594"/>
      <c r="BTG3" s="594"/>
      <c r="BTH3" s="594"/>
      <c r="BTI3" s="594"/>
      <c r="BTJ3" s="594"/>
      <c r="BTK3" s="594"/>
      <c r="BTL3" s="594"/>
      <c r="BTM3" s="594"/>
      <c r="BTN3" s="594"/>
      <c r="BTO3" s="594"/>
      <c r="BTP3" s="594"/>
      <c r="BTQ3" s="594"/>
      <c r="BTR3" s="594"/>
      <c r="BTS3" s="594"/>
      <c r="BTT3" s="594"/>
      <c r="BTU3" s="594"/>
      <c r="BTV3" s="594"/>
      <c r="BTW3" s="594"/>
      <c r="BTX3" s="594"/>
      <c r="BTY3" s="594"/>
      <c r="BTZ3" s="594"/>
      <c r="BUA3" s="594"/>
      <c r="BUB3" s="594"/>
      <c r="BUC3" s="594"/>
      <c r="BUD3" s="594"/>
      <c r="BUE3" s="594"/>
      <c r="BUF3" s="594"/>
      <c r="BUG3" s="594"/>
      <c r="BUH3" s="594"/>
      <c r="BUI3" s="594"/>
      <c r="BUJ3" s="594"/>
      <c r="BUK3" s="594"/>
      <c r="BUL3" s="594"/>
      <c r="BUM3" s="594"/>
      <c r="BUN3" s="594"/>
      <c r="BUO3" s="594"/>
      <c r="BUP3" s="594"/>
      <c r="BUQ3" s="594"/>
      <c r="BUR3" s="594"/>
      <c r="BUS3" s="594"/>
      <c r="BUT3" s="594"/>
      <c r="BUU3" s="594"/>
      <c r="BUV3" s="594"/>
      <c r="BUW3" s="594"/>
      <c r="BUX3" s="594"/>
      <c r="BUY3" s="594"/>
      <c r="BUZ3" s="594"/>
      <c r="BVA3" s="594"/>
      <c r="BVB3" s="594"/>
      <c r="BVC3" s="594"/>
      <c r="BVD3" s="594"/>
      <c r="BVE3" s="594"/>
      <c r="BVF3" s="594"/>
      <c r="BVG3" s="594"/>
      <c r="BVH3" s="594"/>
      <c r="BVI3" s="594"/>
      <c r="BVJ3" s="594"/>
      <c r="BVK3" s="594"/>
      <c r="BVL3" s="594"/>
      <c r="BVM3" s="594"/>
      <c r="BVN3" s="594"/>
      <c r="BVO3" s="594"/>
      <c r="BVP3" s="594"/>
      <c r="BVQ3" s="594"/>
      <c r="BVR3" s="594"/>
      <c r="BVS3" s="594"/>
      <c r="BVT3" s="594"/>
      <c r="BVU3" s="594"/>
      <c r="BVV3" s="594"/>
      <c r="BVW3" s="594"/>
      <c r="BVX3" s="594"/>
      <c r="BVY3" s="594"/>
      <c r="BVZ3" s="594"/>
      <c r="BWA3" s="594"/>
      <c r="BWB3" s="594"/>
      <c r="BWC3" s="594"/>
      <c r="BWD3" s="594"/>
      <c r="BWE3" s="594"/>
      <c r="BWF3" s="594"/>
      <c r="BWG3" s="594"/>
      <c r="BWH3" s="594"/>
      <c r="BWI3" s="594"/>
      <c r="BWJ3" s="594"/>
      <c r="BWK3" s="594"/>
      <c r="BWL3" s="594"/>
      <c r="BWM3" s="594"/>
      <c r="BWN3" s="594"/>
      <c r="BWO3" s="594"/>
      <c r="BWP3" s="594"/>
      <c r="BWQ3" s="594"/>
      <c r="BWR3" s="594"/>
      <c r="BWS3" s="594"/>
      <c r="BWT3" s="594"/>
      <c r="BWU3" s="594"/>
      <c r="BWV3" s="594"/>
      <c r="BWW3" s="594"/>
      <c r="BWX3" s="594"/>
      <c r="BWY3" s="594"/>
      <c r="BWZ3" s="594"/>
      <c r="BXA3" s="594"/>
      <c r="BXB3" s="594"/>
      <c r="BXC3" s="594"/>
      <c r="BXD3" s="594"/>
      <c r="BXE3" s="594"/>
      <c r="BXF3" s="594"/>
      <c r="BXG3" s="594"/>
      <c r="BXH3" s="594"/>
      <c r="BXI3" s="594"/>
      <c r="BXJ3" s="594"/>
      <c r="BXK3" s="594"/>
      <c r="BXL3" s="594"/>
      <c r="BXM3" s="594"/>
      <c r="BXN3" s="594"/>
      <c r="BXO3" s="594"/>
      <c r="BXP3" s="594"/>
      <c r="BXQ3" s="594"/>
      <c r="BXR3" s="594"/>
      <c r="BXS3" s="594"/>
      <c r="BXT3" s="594"/>
      <c r="BXU3" s="594"/>
      <c r="BXV3" s="594"/>
      <c r="BXW3" s="594"/>
      <c r="BXX3" s="594"/>
      <c r="BXY3" s="594"/>
      <c r="BXZ3" s="594"/>
      <c r="BYA3" s="594"/>
      <c r="BYB3" s="594"/>
      <c r="BYC3" s="594"/>
      <c r="BYD3" s="594"/>
      <c r="BYE3" s="594"/>
      <c r="BYF3" s="594"/>
      <c r="BYG3" s="594"/>
      <c r="BYH3" s="594"/>
      <c r="BYI3" s="594"/>
      <c r="BYJ3" s="594"/>
      <c r="BYK3" s="594"/>
      <c r="BYL3" s="594"/>
      <c r="BYM3" s="594"/>
      <c r="BYN3" s="594"/>
      <c r="BYO3" s="594"/>
      <c r="BYP3" s="594"/>
      <c r="BYQ3" s="594"/>
      <c r="BYR3" s="594"/>
      <c r="BYS3" s="594"/>
      <c r="BYT3" s="594"/>
      <c r="BYU3" s="594"/>
      <c r="BYV3" s="594"/>
      <c r="BYW3" s="594"/>
      <c r="BYX3" s="594"/>
      <c r="BYY3" s="594"/>
      <c r="BYZ3" s="594"/>
      <c r="BZA3" s="594"/>
      <c r="BZB3" s="594"/>
      <c r="BZC3" s="594"/>
      <c r="BZD3" s="594"/>
      <c r="BZE3" s="594"/>
      <c r="BZF3" s="594"/>
      <c r="BZG3" s="594"/>
      <c r="BZH3" s="594"/>
      <c r="BZI3" s="594"/>
      <c r="BZJ3" s="594"/>
      <c r="BZK3" s="594"/>
      <c r="BZL3" s="594"/>
      <c r="BZM3" s="594"/>
      <c r="BZN3" s="594"/>
      <c r="BZO3" s="594"/>
      <c r="BZP3" s="594"/>
      <c r="BZQ3" s="594"/>
      <c r="BZR3" s="594"/>
      <c r="BZS3" s="594"/>
      <c r="BZT3" s="594"/>
      <c r="BZU3" s="594"/>
      <c r="BZV3" s="594"/>
      <c r="BZW3" s="594"/>
      <c r="BZX3" s="594"/>
      <c r="BZY3" s="594"/>
      <c r="BZZ3" s="594"/>
      <c r="CAA3" s="594"/>
      <c r="CAB3" s="594"/>
      <c r="CAC3" s="594"/>
      <c r="CAD3" s="594"/>
      <c r="CAE3" s="594"/>
      <c r="CAF3" s="594"/>
      <c r="CAG3" s="594"/>
      <c r="CAH3" s="594"/>
      <c r="CAI3" s="594"/>
      <c r="CAJ3" s="594"/>
      <c r="CAK3" s="594"/>
      <c r="CAL3" s="594"/>
      <c r="CAM3" s="594"/>
      <c r="CAN3" s="594"/>
      <c r="CAO3" s="594"/>
      <c r="CAP3" s="594"/>
      <c r="CAQ3" s="594"/>
      <c r="CAR3" s="594"/>
      <c r="CAS3" s="594"/>
      <c r="CAT3" s="594"/>
      <c r="CAU3" s="594"/>
      <c r="CAV3" s="594"/>
      <c r="CAW3" s="594"/>
      <c r="CAX3" s="594"/>
      <c r="CAY3" s="594"/>
      <c r="CAZ3" s="594"/>
      <c r="CBA3" s="594"/>
      <c r="CBB3" s="594"/>
      <c r="CBC3" s="594"/>
      <c r="CBD3" s="594"/>
      <c r="CBE3" s="594"/>
      <c r="CBF3" s="594"/>
      <c r="CBG3" s="594"/>
      <c r="CBH3" s="594"/>
      <c r="CBI3" s="594"/>
      <c r="CBJ3" s="594"/>
      <c r="CBK3" s="594"/>
      <c r="CBL3" s="594"/>
      <c r="CBM3" s="594"/>
      <c r="CBN3" s="594"/>
      <c r="CBO3" s="594"/>
      <c r="CBP3" s="594"/>
      <c r="CBQ3" s="594"/>
      <c r="CBR3" s="594"/>
      <c r="CBS3" s="594"/>
      <c r="CBT3" s="594"/>
      <c r="CBU3" s="594"/>
      <c r="CBV3" s="594"/>
      <c r="CBW3" s="594"/>
      <c r="CBX3" s="594"/>
      <c r="CBY3" s="594"/>
      <c r="CBZ3" s="594"/>
      <c r="CCA3" s="594"/>
      <c r="CCB3" s="594"/>
      <c r="CCC3" s="594"/>
      <c r="CCD3" s="594"/>
      <c r="CCE3" s="594"/>
      <c r="CCF3" s="594"/>
      <c r="CCG3" s="594"/>
      <c r="CCH3" s="594"/>
      <c r="CCI3" s="594"/>
      <c r="CCJ3" s="594"/>
      <c r="CCK3" s="594"/>
      <c r="CCL3" s="594"/>
      <c r="CCM3" s="594"/>
      <c r="CCN3" s="594"/>
      <c r="CCO3" s="594"/>
      <c r="CCP3" s="594"/>
      <c r="CCQ3" s="594"/>
      <c r="CCR3" s="594"/>
      <c r="CCS3" s="594"/>
      <c r="CCT3" s="594"/>
      <c r="CCU3" s="594"/>
      <c r="CCV3" s="594"/>
      <c r="CCW3" s="594"/>
      <c r="CCX3" s="594"/>
      <c r="CCY3" s="594"/>
      <c r="CCZ3" s="594"/>
      <c r="CDA3" s="594"/>
      <c r="CDB3" s="594"/>
      <c r="CDC3" s="594"/>
      <c r="CDD3" s="594"/>
      <c r="CDE3" s="594"/>
      <c r="CDF3" s="594"/>
      <c r="CDG3" s="594"/>
      <c r="CDH3" s="594"/>
      <c r="CDI3" s="594"/>
      <c r="CDJ3" s="594"/>
      <c r="CDK3" s="594"/>
      <c r="CDL3" s="594"/>
      <c r="CDM3" s="594"/>
      <c r="CDN3" s="594"/>
      <c r="CDO3" s="594"/>
      <c r="CDP3" s="594"/>
      <c r="CDQ3" s="594"/>
      <c r="CDR3" s="594"/>
      <c r="CDS3" s="594"/>
      <c r="CDT3" s="594"/>
      <c r="CDU3" s="594"/>
      <c r="CDV3" s="594"/>
      <c r="CDW3" s="594"/>
      <c r="CDX3" s="594"/>
      <c r="CDY3" s="594"/>
      <c r="CDZ3" s="594"/>
      <c r="CEA3" s="594"/>
      <c r="CEB3" s="594"/>
      <c r="CEC3" s="594"/>
      <c r="CED3" s="594"/>
      <c r="CEE3" s="594"/>
      <c r="CEF3" s="594"/>
      <c r="CEG3" s="594"/>
      <c r="CEH3" s="594"/>
      <c r="CEI3" s="594"/>
      <c r="CEJ3" s="594"/>
      <c r="CEK3" s="594"/>
      <c r="CEL3" s="594"/>
      <c r="CEM3" s="594"/>
      <c r="CEN3" s="594"/>
      <c r="CEO3" s="594"/>
      <c r="CEP3" s="594"/>
      <c r="CEQ3" s="594"/>
      <c r="CER3" s="594"/>
      <c r="CES3" s="594"/>
      <c r="CET3" s="594"/>
      <c r="CEU3" s="594"/>
      <c r="CEV3" s="594"/>
      <c r="CEW3" s="594"/>
      <c r="CEX3" s="594"/>
      <c r="CEY3" s="594"/>
      <c r="CEZ3" s="594"/>
      <c r="CFA3" s="594"/>
      <c r="CFB3" s="594"/>
      <c r="CFC3" s="594"/>
      <c r="CFD3" s="594"/>
      <c r="CFE3" s="594"/>
      <c r="CFF3" s="594"/>
      <c r="CFG3" s="594"/>
      <c r="CFH3" s="594"/>
      <c r="CFI3" s="594"/>
      <c r="CFJ3" s="594"/>
      <c r="CFK3" s="594"/>
      <c r="CFL3" s="594"/>
      <c r="CFM3" s="594"/>
      <c r="CFN3" s="594"/>
      <c r="CFO3" s="594"/>
      <c r="CFP3" s="594"/>
      <c r="CFQ3" s="594"/>
      <c r="CFR3" s="594"/>
      <c r="CFS3" s="594"/>
      <c r="CFT3" s="594"/>
      <c r="CFU3" s="594"/>
      <c r="CFV3" s="594"/>
      <c r="CFW3" s="594"/>
      <c r="CFX3" s="594"/>
      <c r="CFY3" s="594"/>
      <c r="CFZ3" s="594"/>
      <c r="CGA3" s="594"/>
      <c r="CGB3" s="594"/>
      <c r="CGC3" s="594"/>
      <c r="CGD3" s="594"/>
      <c r="CGE3" s="594"/>
      <c r="CGF3" s="594"/>
      <c r="CGG3" s="594"/>
      <c r="CGH3" s="594"/>
      <c r="CGI3" s="594"/>
      <c r="CGJ3" s="594"/>
      <c r="CGK3" s="594"/>
      <c r="CGL3" s="594"/>
      <c r="CGM3" s="594"/>
      <c r="CGN3" s="594"/>
      <c r="CGO3" s="594"/>
      <c r="CGP3" s="594"/>
      <c r="CGQ3" s="594"/>
      <c r="CGR3" s="594"/>
      <c r="CGS3" s="594"/>
      <c r="CGT3" s="594"/>
      <c r="CGU3" s="594"/>
      <c r="CGV3" s="594"/>
      <c r="CGW3" s="594"/>
      <c r="CGX3" s="594"/>
      <c r="CGY3" s="594"/>
      <c r="CGZ3" s="594"/>
      <c r="CHA3" s="594"/>
      <c r="CHB3" s="594"/>
      <c r="CHC3" s="594"/>
      <c r="CHD3" s="594"/>
      <c r="CHE3" s="594"/>
      <c r="CHF3" s="594"/>
      <c r="CHG3" s="594"/>
      <c r="CHH3" s="594"/>
      <c r="CHI3" s="594"/>
      <c r="CHJ3" s="594"/>
      <c r="CHK3" s="594"/>
      <c r="CHL3" s="594"/>
      <c r="CHM3" s="594"/>
      <c r="CHN3" s="594"/>
      <c r="CHO3" s="594"/>
      <c r="CHP3" s="594"/>
      <c r="CHQ3" s="594"/>
      <c r="CHR3" s="594"/>
      <c r="CHS3" s="594"/>
      <c r="CHT3" s="594"/>
      <c r="CHU3" s="594"/>
      <c r="CHV3" s="594"/>
      <c r="CHW3" s="594"/>
      <c r="CHX3" s="594"/>
      <c r="CHY3" s="594"/>
      <c r="CHZ3" s="594"/>
      <c r="CIA3" s="594"/>
      <c r="CIB3" s="594"/>
      <c r="CIC3" s="594"/>
      <c r="CID3" s="594"/>
      <c r="CIE3" s="594"/>
      <c r="CIF3" s="594"/>
      <c r="CIG3" s="594"/>
      <c r="CIH3" s="594"/>
      <c r="CII3" s="594"/>
      <c r="CIJ3" s="594"/>
      <c r="CIK3" s="594"/>
      <c r="CIL3" s="594"/>
      <c r="CIM3" s="594"/>
      <c r="CIN3" s="594"/>
      <c r="CIO3" s="594"/>
      <c r="CIP3" s="594"/>
      <c r="CIQ3" s="594"/>
      <c r="CIR3" s="594"/>
      <c r="CIS3" s="594"/>
      <c r="CIT3" s="594"/>
      <c r="CIU3" s="594"/>
      <c r="CIV3" s="594"/>
      <c r="CIW3" s="594"/>
      <c r="CIX3" s="594"/>
      <c r="CIY3" s="594"/>
      <c r="CIZ3" s="594"/>
      <c r="CJA3" s="594"/>
      <c r="CJB3" s="594"/>
      <c r="CJC3" s="594"/>
      <c r="CJD3" s="594"/>
      <c r="CJE3" s="594"/>
      <c r="CJF3" s="594"/>
      <c r="CJG3" s="594"/>
      <c r="CJH3" s="594"/>
      <c r="CJI3" s="594"/>
      <c r="CJJ3" s="594"/>
      <c r="CJK3" s="594"/>
      <c r="CJL3" s="594"/>
      <c r="CJM3" s="594"/>
      <c r="CJN3" s="594"/>
      <c r="CJO3" s="594"/>
      <c r="CJP3" s="594"/>
      <c r="CJQ3" s="594"/>
      <c r="CJR3" s="594"/>
      <c r="CJS3" s="594"/>
      <c r="CJT3" s="594"/>
      <c r="CJU3" s="594"/>
      <c r="CJV3" s="594"/>
      <c r="CJW3" s="594"/>
      <c r="CJX3" s="594"/>
      <c r="CJY3" s="594"/>
      <c r="CJZ3" s="594"/>
      <c r="CKA3" s="594"/>
      <c r="CKB3" s="594"/>
      <c r="CKC3" s="594"/>
      <c r="CKD3" s="594"/>
      <c r="CKE3" s="594"/>
      <c r="CKF3" s="594"/>
      <c r="CKG3" s="594"/>
      <c r="CKH3" s="594"/>
      <c r="CKI3" s="594"/>
      <c r="CKJ3" s="594"/>
      <c r="CKK3" s="594"/>
      <c r="CKL3" s="594"/>
      <c r="CKM3" s="594"/>
      <c r="CKN3" s="594"/>
      <c r="CKO3" s="594"/>
      <c r="CKP3" s="594"/>
      <c r="CKQ3" s="594"/>
      <c r="CKR3" s="594"/>
      <c r="CKS3" s="594"/>
      <c r="CKT3" s="594"/>
      <c r="CKU3" s="594"/>
      <c r="CKV3" s="594"/>
      <c r="CKW3" s="594"/>
      <c r="CKX3" s="594"/>
      <c r="CKY3" s="594"/>
      <c r="CKZ3" s="594"/>
      <c r="CLA3" s="594"/>
      <c r="CLB3" s="594"/>
      <c r="CLC3" s="594"/>
      <c r="CLD3" s="594"/>
      <c r="CLE3" s="594"/>
      <c r="CLF3" s="594"/>
      <c r="CLG3" s="594"/>
      <c r="CLH3" s="594"/>
      <c r="CLI3" s="594"/>
      <c r="CLJ3" s="594"/>
      <c r="CLK3" s="594"/>
      <c r="CLL3" s="594"/>
      <c r="CLM3" s="594"/>
      <c r="CLN3" s="594"/>
      <c r="CLO3" s="594"/>
      <c r="CLP3" s="594"/>
      <c r="CLQ3" s="594"/>
      <c r="CLR3" s="594"/>
      <c r="CLS3" s="594"/>
      <c r="CLT3" s="594"/>
      <c r="CLU3" s="594"/>
      <c r="CLV3" s="594"/>
      <c r="CLW3" s="594"/>
      <c r="CLX3" s="594"/>
      <c r="CLY3" s="594"/>
      <c r="CLZ3" s="594"/>
      <c r="CMA3" s="594"/>
      <c r="CMB3" s="594"/>
      <c r="CMC3" s="594"/>
      <c r="CMD3" s="594"/>
      <c r="CME3" s="594"/>
      <c r="CMF3" s="594"/>
      <c r="CMG3" s="594"/>
      <c r="CMH3" s="594"/>
      <c r="CMI3" s="594"/>
      <c r="CMJ3" s="594"/>
      <c r="CMK3" s="594"/>
      <c r="CML3" s="594"/>
      <c r="CMM3" s="594"/>
      <c r="CMN3" s="594"/>
      <c r="CMO3" s="594"/>
      <c r="CMP3" s="594"/>
      <c r="CMQ3" s="594"/>
      <c r="CMR3" s="594"/>
      <c r="CMS3" s="594"/>
      <c r="CMT3" s="594"/>
      <c r="CMU3" s="594"/>
      <c r="CMV3" s="594"/>
      <c r="CMW3" s="594"/>
      <c r="CMX3" s="594"/>
      <c r="CMY3" s="594"/>
      <c r="CMZ3" s="594"/>
      <c r="CNA3" s="594"/>
      <c r="CNB3" s="594"/>
      <c r="CNC3" s="594"/>
      <c r="CND3" s="594"/>
      <c r="CNE3" s="594"/>
      <c r="CNF3" s="594"/>
      <c r="CNG3" s="594"/>
      <c r="CNH3" s="594"/>
      <c r="CNI3" s="594"/>
      <c r="CNJ3" s="594"/>
      <c r="CNK3" s="594"/>
      <c r="CNL3" s="594"/>
      <c r="CNM3" s="594"/>
      <c r="CNN3" s="594"/>
      <c r="CNO3" s="594"/>
      <c r="CNP3" s="594"/>
      <c r="CNQ3" s="594"/>
      <c r="CNR3" s="594"/>
      <c r="CNS3" s="594"/>
      <c r="CNT3" s="594"/>
      <c r="CNU3" s="594"/>
      <c r="CNV3" s="594"/>
      <c r="CNW3" s="594"/>
      <c r="CNX3" s="594"/>
      <c r="CNY3" s="594"/>
      <c r="CNZ3" s="594"/>
      <c r="COA3" s="594"/>
      <c r="COB3" s="594"/>
      <c r="COC3" s="594"/>
      <c r="COD3" s="594"/>
      <c r="COE3" s="594"/>
      <c r="COF3" s="594"/>
      <c r="COG3" s="594"/>
      <c r="COH3" s="594"/>
      <c r="COI3" s="594"/>
      <c r="COJ3" s="594"/>
      <c r="COK3" s="594"/>
      <c r="COL3" s="594"/>
      <c r="COM3" s="594"/>
      <c r="CON3" s="594"/>
      <c r="COO3" s="594"/>
      <c r="COP3" s="594"/>
      <c r="COQ3" s="594"/>
      <c r="COR3" s="594"/>
      <c r="COS3" s="594"/>
      <c r="COT3" s="594"/>
      <c r="COU3" s="594"/>
      <c r="COV3" s="594"/>
      <c r="COW3" s="594"/>
      <c r="COX3" s="594"/>
      <c r="COY3" s="594"/>
      <c r="COZ3" s="594"/>
      <c r="CPA3" s="594"/>
      <c r="CPB3" s="594"/>
      <c r="CPC3" s="594"/>
      <c r="CPD3" s="594"/>
      <c r="CPE3" s="594"/>
      <c r="CPF3" s="594"/>
      <c r="CPG3" s="594"/>
      <c r="CPH3" s="594"/>
      <c r="CPI3" s="594"/>
      <c r="CPJ3" s="594"/>
      <c r="CPK3" s="594"/>
      <c r="CPL3" s="594"/>
      <c r="CPM3" s="594"/>
      <c r="CPN3" s="594"/>
      <c r="CPO3" s="594"/>
      <c r="CPP3" s="594"/>
      <c r="CPQ3" s="594"/>
      <c r="CPR3" s="594"/>
      <c r="CPS3" s="594"/>
      <c r="CPT3" s="594"/>
      <c r="CPU3" s="594"/>
      <c r="CPV3" s="594"/>
      <c r="CPW3" s="594"/>
      <c r="CPX3" s="594"/>
      <c r="CPY3" s="594"/>
      <c r="CPZ3" s="594"/>
      <c r="CQA3" s="594"/>
      <c r="CQB3" s="594"/>
      <c r="CQC3" s="594"/>
      <c r="CQD3" s="594"/>
      <c r="CQE3" s="594"/>
      <c r="CQF3" s="594"/>
      <c r="CQG3" s="594"/>
      <c r="CQH3" s="594"/>
      <c r="CQI3" s="594"/>
      <c r="CQJ3" s="594"/>
      <c r="CQK3" s="594"/>
      <c r="CQL3" s="594"/>
      <c r="CQM3" s="594"/>
      <c r="CQN3" s="594"/>
      <c r="CQO3" s="594"/>
      <c r="CQP3" s="594"/>
      <c r="CQQ3" s="594"/>
      <c r="CQR3" s="594"/>
      <c r="CQS3" s="594"/>
      <c r="CQT3" s="594"/>
      <c r="CQU3" s="594"/>
      <c r="CQV3" s="594"/>
      <c r="CQW3" s="594"/>
      <c r="CQX3" s="594"/>
      <c r="CQY3" s="594"/>
      <c r="CQZ3" s="594"/>
      <c r="CRA3" s="594"/>
      <c r="CRB3" s="594"/>
      <c r="CRC3" s="594"/>
      <c r="CRD3" s="594"/>
      <c r="CRE3" s="594"/>
      <c r="CRF3" s="594"/>
      <c r="CRG3" s="594"/>
      <c r="CRH3" s="594"/>
      <c r="CRI3" s="594"/>
      <c r="CRJ3" s="594"/>
      <c r="CRK3" s="594"/>
      <c r="CRL3" s="594"/>
      <c r="CRM3" s="594"/>
      <c r="CRN3" s="594"/>
      <c r="CRO3" s="594"/>
      <c r="CRP3" s="594"/>
      <c r="CRQ3" s="594"/>
      <c r="CRR3" s="594"/>
      <c r="CRS3" s="594"/>
      <c r="CRT3" s="594"/>
      <c r="CRU3" s="594"/>
      <c r="CRV3" s="594"/>
      <c r="CRW3" s="594"/>
      <c r="CRX3" s="594"/>
      <c r="CRY3" s="594"/>
      <c r="CRZ3" s="594"/>
      <c r="CSA3" s="594"/>
      <c r="CSB3" s="594"/>
      <c r="CSC3" s="594"/>
      <c r="CSD3" s="594"/>
      <c r="CSE3" s="594"/>
      <c r="CSF3" s="594"/>
      <c r="CSG3" s="594"/>
      <c r="CSH3" s="594"/>
      <c r="CSI3" s="594"/>
      <c r="CSJ3" s="594"/>
      <c r="CSK3" s="594"/>
      <c r="CSL3" s="594"/>
      <c r="CSM3" s="594"/>
      <c r="CSN3" s="594"/>
      <c r="CSO3" s="594"/>
      <c r="CSP3" s="594"/>
      <c r="CSQ3" s="594"/>
      <c r="CSR3" s="594"/>
      <c r="CSS3" s="594"/>
      <c r="CST3" s="594"/>
      <c r="CSU3" s="594"/>
      <c r="CSV3" s="594"/>
      <c r="CSW3" s="594"/>
      <c r="CSX3" s="594"/>
      <c r="CSY3" s="594"/>
      <c r="CSZ3" s="594"/>
      <c r="CTA3" s="594"/>
      <c r="CTB3" s="594"/>
      <c r="CTC3" s="594"/>
      <c r="CTD3" s="594"/>
      <c r="CTE3" s="594"/>
      <c r="CTF3" s="594"/>
      <c r="CTG3" s="594"/>
      <c r="CTH3" s="594"/>
      <c r="CTI3" s="594"/>
      <c r="CTJ3" s="594"/>
      <c r="CTK3" s="594"/>
      <c r="CTL3" s="594"/>
      <c r="CTM3" s="594"/>
      <c r="CTN3" s="594"/>
      <c r="CTO3" s="594"/>
      <c r="CTP3" s="594"/>
      <c r="CTQ3" s="594"/>
      <c r="CTR3" s="594"/>
      <c r="CTS3" s="594"/>
      <c r="CTT3" s="594"/>
      <c r="CTU3" s="594"/>
      <c r="CTV3" s="594"/>
      <c r="CTW3" s="594"/>
      <c r="CTX3" s="594"/>
      <c r="CTY3" s="594"/>
      <c r="CTZ3" s="594"/>
      <c r="CUA3" s="594"/>
      <c r="CUB3" s="594"/>
      <c r="CUC3" s="594"/>
      <c r="CUD3" s="594"/>
      <c r="CUE3" s="594"/>
      <c r="CUF3" s="594"/>
      <c r="CUG3" s="594"/>
      <c r="CUH3" s="594"/>
      <c r="CUI3" s="594"/>
      <c r="CUJ3" s="594"/>
      <c r="CUK3" s="594"/>
      <c r="CUL3" s="594"/>
      <c r="CUM3" s="594"/>
      <c r="CUN3" s="594"/>
      <c r="CUO3" s="594"/>
      <c r="CUP3" s="594"/>
      <c r="CUQ3" s="594"/>
      <c r="CUR3" s="594"/>
      <c r="CUS3" s="594"/>
      <c r="CUT3" s="594"/>
      <c r="CUU3" s="594"/>
      <c r="CUV3" s="594"/>
      <c r="CUW3" s="594"/>
      <c r="CUX3" s="594"/>
      <c r="CUY3" s="594"/>
      <c r="CUZ3" s="594"/>
      <c r="CVA3" s="594"/>
      <c r="CVB3" s="594"/>
      <c r="CVC3" s="594"/>
      <c r="CVD3" s="594"/>
      <c r="CVE3" s="594"/>
      <c r="CVF3" s="594"/>
      <c r="CVG3" s="594"/>
      <c r="CVH3" s="594"/>
      <c r="CVI3" s="594"/>
      <c r="CVJ3" s="594"/>
      <c r="CVK3" s="594"/>
      <c r="CVL3" s="594"/>
      <c r="CVM3" s="594"/>
      <c r="CVN3" s="594"/>
      <c r="CVO3" s="594"/>
      <c r="CVP3" s="594"/>
      <c r="CVQ3" s="594"/>
      <c r="CVR3" s="594"/>
      <c r="CVS3" s="594"/>
      <c r="CVT3" s="594"/>
      <c r="CVU3" s="594"/>
      <c r="CVV3" s="594"/>
      <c r="CVW3" s="594"/>
      <c r="CVX3" s="594"/>
      <c r="CVY3" s="594"/>
      <c r="CVZ3" s="594"/>
      <c r="CWA3" s="594"/>
      <c r="CWB3" s="594"/>
      <c r="CWC3" s="594"/>
      <c r="CWD3" s="594"/>
      <c r="CWE3" s="594"/>
      <c r="CWF3" s="594"/>
      <c r="CWG3" s="594"/>
      <c r="CWH3" s="594"/>
      <c r="CWI3" s="594"/>
      <c r="CWJ3" s="594"/>
      <c r="CWK3" s="594"/>
      <c r="CWL3" s="594"/>
      <c r="CWM3" s="594"/>
      <c r="CWN3" s="594"/>
      <c r="CWO3" s="594"/>
      <c r="CWP3" s="594"/>
      <c r="CWQ3" s="594"/>
      <c r="CWR3" s="594"/>
      <c r="CWS3" s="594"/>
      <c r="CWT3" s="594"/>
      <c r="CWU3" s="594"/>
      <c r="CWV3" s="594"/>
      <c r="CWW3" s="594"/>
      <c r="CWX3" s="594"/>
      <c r="CWY3" s="594"/>
      <c r="CWZ3" s="594"/>
      <c r="CXA3" s="594"/>
      <c r="CXB3" s="594"/>
      <c r="CXC3" s="594"/>
      <c r="CXD3" s="594"/>
      <c r="CXE3" s="594"/>
      <c r="CXF3" s="594"/>
      <c r="CXG3" s="594"/>
      <c r="CXH3" s="594"/>
      <c r="CXI3" s="594"/>
      <c r="CXJ3" s="594"/>
      <c r="CXK3" s="594"/>
      <c r="CXL3" s="594"/>
      <c r="CXM3" s="594"/>
      <c r="CXN3" s="594"/>
      <c r="CXO3" s="594"/>
      <c r="CXP3" s="594"/>
      <c r="CXQ3" s="594"/>
      <c r="CXR3" s="594"/>
      <c r="CXS3" s="594"/>
      <c r="CXT3" s="594"/>
      <c r="CXU3" s="594"/>
      <c r="CXV3" s="594"/>
      <c r="CXW3" s="594"/>
      <c r="CXX3" s="594"/>
      <c r="CXY3" s="594"/>
      <c r="CXZ3" s="594"/>
      <c r="CYA3" s="594"/>
      <c r="CYB3" s="594"/>
      <c r="CYC3" s="594"/>
      <c r="CYD3" s="594"/>
      <c r="CYE3" s="594"/>
      <c r="CYF3" s="594"/>
      <c r="CYG3" s="594"/>
      <c r="CYH3" s="594"/>
      <c r="CYI3" s="594"/>
      <c r="CYJ3" s="594"/>
      <c r="CYK3" s="594"/>
      <c r="CYL3" s="594"/>
      <c r="CYM3" s="594"/>
      <c r="CYN3" s="594"/>
      <c r="CYO3" s="594"/>
      <c r="CYP3" s="594"/>
      <c r="CYQ3" s="594"/>
      <c r="CYR3" s="594"/>
      <c r="CYS3" s="594"/>
      <c r="CYT3" s="594"/>
      <c r="CYU3" s="594"/>
      <c r="CYV3" s="594"/>
      <c r="CYW3" s="594"/>
      <c r="CYX3" s="594"/>
      <c r="CYY3" s="594"/>
      <c r="CYZ3" s="594"/>
      <c r="CZA3" s="594"/>
      <c r="CZB3" s="594"/>
      <c r="CZC3" s="594"/>
      <c r="CZD3" s="594"/>
      <c r="CZE3" s="594"/>
      <c r="CZF3" s="594"/>
      <c r="CZG3" s="594"/>
      <c r="CZH3" s="594"/>
      <c r="CZI3" s="594"/>
      <c r="CZJ3" s="594"/>
      <c r="CZK3" s="594"/>
      <c r="CZL3" s="594"/>
      <c r="CZM3" s="594"/>
      <c r="CZN3" s="594"/>
      <c r="CZO3" s="594"/>
      <c r="CZP3" s="594"/>
      <c r="CZQ3" s="594"/>
      <c r="CZR3" s="594"/>
      <c r="CZS3" s="594"/>
      <c r="CZT3" s="594"/>
      <c r="CZU3" s="594"/>
      <c r="CZV3" s="594"/>
      <c r="CZW3" s="594"/>
      <c r="CZX3" s="594"/>
      <c r="CZY3" s="594"/>
      <c r="CZZ3" s="594"/>
      <c r="DAA3" s="594"/>
      <c r="DAB3" s="594"/>
      <c r="DAC3" s="594"/>
      <c r="DAD3" s="594"/>
      <c r="DAE3" s="594"/>
      <c r="DAF3" s="594"/>
      <c r="DAG3" s="594"/>
      <c r="DAH3" s="594"/>
      <c r="DAI3" s="594"/>
      <c r="DAJ3" s="594"/>
      <c r="DAK3" s="594"/>
      <c r="DAL3" s="594"/>
      <c r="DAM3" s="594"/>
      <c r="DAN3" s="594"/>
      <c r="DAO3" s="594"/>
      <c r="DAP3" s="594"/>
      <c r="DAQ3" s="594"/>
      <c r="DAR3" s="594"/>
      <c r="DAS3" s="594"/>
      <c r="DAT3" s="594"/>
      <c r="DAU3" s="594"/>
      <c r="DAV3" s="594"/>
      <c r="DAW3" s="594"/>
      <c r="DAX3" s="594"/>
      <c r="DAY3" s="594"/>
      <c r="DAZ3" s="594"/>
      <c r="DBA3" s="594"/>
      <c r="DBB3" s="594"/>
      <c r="DBC3" s="594"/>
      <c r="DBD3" s="594"/>
      <c r="DBE3" s="594"/>
      <c r="DBF3" s="594"/>
      <c r="DBG3" s="594"/>
      <c r="DBH3" s="594"/>
      <c r="DBI3" s="594"/>
      <c r="DBJ3" s="594"/>
      <c r="DBK3" s="594"/>
      <c r="DBL3" s="594"/>
      <c r="DBM3" s="594"/>
      <c r="DBN3" s="594"/>
      <c r="DBO3" s="594"/>
      <c r="DBP3" s="594"/>
      <c r="DBQ3" s="594"/>
      <c r="DBR3" s="594"/>
      <c r="DBS3" s="594"/>
      <c r="DBT3" s="594"/>
      <c r="DBU3" s="594"/>
      <c r="DBV3" s="594"/>
      <c r="DBW3" s="594"/>
      <c r="DBX3" s="594"/>
      <c r="DBY3" s="594"/>
      <c r="DBZ3" s="594"/>
      <c r="DCA3" s="594"/>
      <c r="DCB3" s="594"/>
      <c r="DCC3" s="594"/>
      <c r="DCD3" s="594"/>
      <c r="DCE3" s="594"/>
      <c r="DCF3" s="594"/>
      <c r="DCG3" s="594"/>
      <c r="DCH3" s="594"/>
      <c r="DCI3" s="594"/>
      <c r="DCJ3" s="594"/>
      <c r="DCK3" s="594"/>
      <c r="DCL3" s="594"/>
      <c r="DCM3" s="594"/>
      <c r="DCN3" s="594"/>
      <c r="DCO3" s="594"/>
      <c r="DCP3" s="594"/>
      <c r="DCQ3" s="594"/>
      <c r="DCR3" s="594"/>
      <c r="DCS3" s="594"/>
      <c r="DCT3" s="594"/>
      <c r="DCU3" s="594"/>
      <c r="DCV3" s="594"/>
      <c r="DCW3" s="594"/>
      <c r="DCX3" s="594"/>
      <c r="DCY3" s="594"/>
      <c r="DCZ3" s="594"/>
      <c r="DDA3" s="594"/>
      <c r="DDB3" s="594"/>
      <c r="DDC3" s="594"/>
      <c r="DDD3" s="594"/>
      <c r="DDE3" s="594"/>
      <c r="DDF3" s="594"/>
      <c r="DDG3" s="594"/>
      <c r="DDH3" s="594"/>
      <c r="DDI3" s="594"/>
      <c r="DDJ3" s="594"/>
      <c r="DDK3" s="594"/>
      <c r="DDL3" s="594"/>
      <c r="DDM3" s="594"/>
      <c r="DDN3" s="594"/>
      <c r="DDO3" s="594"/>
      <c r="DDP3" s="594"/>
      <c r="DDQ3" s="594"/>
      <c r="DDR3" s="594"/>
      <c r="DDS3" s="594"/>
      <c r="DDT3" s="594"/>
      <c r="DDU3" s="594"/>
      <c r="DDV3" s="594"/>
      <c r="DDW3" s="594"/>
      <c r="DDX3" s="594"/>
      <c r="DDY3" s="594"/>
      <c r="DDZ3" s="594"/>
      <c r="DEA3" s="594"/>
      <c r="DEB3" s="594"/>
      <c r="DEC3" s="594"/>
      <c r="DED3" s="594"/>
      <c r="DEE3" s="594"/>
      <c r="DEF3" s="594"/>
      <c r="DEG3" s="594"/>
      <c r="DEH3" s="594"/>
      <c r="DEI3" s="594"/>
      <c r="DEJ3" s="594"/>
      <c r="DEK3" s="594"/>
      <c r="DEL3" s="594"/>
      <c r="DEM3" s="594"/>
      <c r="DEN3" s="594"/>
      <c r="DEO3" s="594"/>
      <c r="DEP3" s="594"/>
      <c r="DEQ3" s="594"/>
      <c r="DER3" s="594"/>
      <c r="DES3" s="594"/>
      <c r="DET3" s="594"/>
      <c r="DEU3" s="594"/>
      <c r="DEV3" s="594"/>
      <c r="DEW3" s="594"/>
      <c r="DEX3" s="594"/>
      <c r="DEY3" s="594"/>
      <c r="DEZ3" s="594"/>
      <c r="DFA3" s="594"/>
      <c r="DFB3" s="594"/>
      <c r="DFC3" s="594"/>
      <c r="DFD3" s="594"/>
      <c r="DFE3" s="594"/>
      <c r="DFF3" s="594"/>
      <c r="DFG3" s="594"/>
      <c r="DFH3" s="594"/>
      <c r="DFI3" s="594"/>
      <c r="DFJ3" s="594"/>
      <c r="DFK3" s="594"/>
      <c r="DFL3" s="594"/>
      <c r="DFM3" s="594"/>
      <c r="DFN3" s="594"/>
      <c r="DFO3" s="594"/>
      <c r="DFP3" s="594"/>
      <c r="DFQ3" s="594"/>
      <c r="DFR3" s="594"/>
      <c r="DFS3" s="594"/>
      <c r="DFT3" s="594"/>
      <c r="DFU3" s="594"/>
      <c r="DFV3" s="594"/>
      <c r="DFW3" s="594"/>
      <c r="DFX3" s="594"/>
      <c r="DFY3" s="594"/>
      <c r="DFZ3" s="594"/>
      <c r="DGA3" s="594"/>
      <c r="DGB3" s="594"/>
      <c r="DGC3" s="594"/>
      <c r="DGD3" s="594"/>
      <c r="DGE3" s="594"/>
      <c r="DGF3" s="594"/>
      <c r="DGG3" s="594"/>
      <c r="DGH3" s="594"/>
      <c r="DGI3" s="594"/>
      <c r="DGJ3" s="594"/>
      <c r="DGK3" s="594"/>
      <c r="DGL3" s="594"/>
      <c r="DGM3" s="594"/>
      <c r="DGN3" s="594"/>
      <c r="DGO3" s="594"/>
      <c r="DGP3" s="594"/>
      <c r="DGQ3" s="594"/>
      <c r="DGR3" s="594"/>
      <c r="DGS3" s="594"/>
      <c r="DGT3" s="594"/>
      <c r="DGU3" s="594"/>
      <c r="DGV3" s="594"/>
      <c r="DGW3" s="594"/>
      <c r="DGX3" s="594"/>
      <c r="DGY3" s="594"/>
      <c r="DGZ3" s="594"/>
      <c r="DHA3" s="594"/>
      <c r="DHB3" s="594"/>
      <c r="DHC3" s="594"/>
      <c r="DHD3" s="594"/>
      <c r="DHE3" s="594"/>
      <c r="DHF3" s="594"/>
      <c r="DHG3" s="594"/>
      <c r="DHH3" s="594"/>
      <c r="DHI3" s="594"/>
      <c r="DHJ3" s="594"/>
      <c r="DHK3" s="594"/>
      <c r="DHL3" s="594"/>
      <c r="DHM3" s="594"/>
      <c r="DHN3" s="594"/>
      <c r="DHO3" s="594"/>
      <c r="DHP3" s="594"/>
      <c r="DHQ3" s="594"/>
      <c r="DHR3" s="594"/>
      <c r="DHS3" s="594"/>
      <c r="DHT3" s="594"/>
      <c r="DHU3" s="594"/>
      <c r="DHV3" s="594"/>
      <c r="DHW3" s="594"/>
      <c r="DHX3" s="594"/>
      <c r="DHY3" s="594"/>
      <c r="DHZ3" s="594"/>
      <c r="DIA3" s="594"/>
      <c r="DIB3" s="594"/>
      <c r="DIC3" s="594"/>
      <c r="DID3" s="594"/>
      <c r="DIE3" s="594"/>
      <c r="DIF3" s="594"/>
      <c r="DIG3" s="594"/>
      <c r="DIH3" s="594"/>
      <c r="DII3" s="594"/>
      <c r="DIJ3" s="594"/>
      <c r="DIK3" s="594"/>
      <c r="DIL3" s="594"/>
      <c r="DIM3" s="594"/>
      <c r="DIN3" s="594"/>
      <c r="DIO3" s="594"/>
      <c r="DIP3" s="594"/>
      <c r="DIQ3" s="594"/>
      <c r="DIR3" s="594"/>
      <c r="DIS3" s="594"/>
      <c r="DIT3" s="594"/>
      <c r="DIU3" s="594"/>
      <c r="DIV3" s="594"/>
      <c r="DIW3" s="594"/>
      <c r="DIX3" s="594"/>
      <c r="DIY3" s="594"/>
      <c r="DIZ3" s="594"/>
      <c r="DJA3" s="594"/>
      <c r="DJB3" s="594"/>
      <c r="DJC3" s="594"/>
      <c r="DJD3" s="594"/>
      <c r="DJE3" s="594"/>
      <c r="DJF3" s="594"/>
      <c r="DJG3" s="594"/>
      <c r="DJH3" s="594"/>
      <c r="DJI3" s="594"/>
      <c r="DJJ3" s="594"/>
      <c r="DJK3" s="594"/>
      <c r="DJL3" s="594"/>
      <c r="DJM3" s="594"/>
      <c r="DJN3" s="594"/>
      <c r="DJO3" s="594"/>
      <c r="DJP3" s="594"/>
      <c r="DJQ3" s="594"/>
      <c r="DJR3" s="594"/>
      <c r="DJS3" s="594"/>
      <c r="DJT3" s="594"/>
      <c r="DJU3" s="594"/>
      <c r="DJV3" s="594"/>
      <c r="DJW3" s="594"/>
      <c r="DJX3" s="594"/>
      <c r="DJY3" s="594"/>
      <c r="DJZ3" s="594"/>
      <c r="DKA3" s="594"/>
      <c r="DKB3" s="594"/>
      <c r="DKC3" s="594"/>
      <c r="DKD3" s="594"/>
      <c r="DKE3" s="594"/>
      <c r="DKF3" s="594"/>
      <c r="DKG3" s="594"/>
      <c r="DKH3" s="594"/>
      <c r="DKI3" s="594"/>
      <c r="DKJ3" s="594"/>
      <c r="DKK3" s="594"/>
      <c r="DKL3" s="594"/>
      <c r="DKM3" s="594"/>
      <c r="DKN3" s="594"/>
      <c r="DKO3" s="594"/>
      <c r="DKP3" s="594"/>
      <c r="DKQ3" s="594"/>
      <c r="DKR3" s="594"/>
      <c r="DKS3" s="594"/>
      <c r="DKT3" s="594"/>
      <c r="DKU3" s="594"/>
      <c r="DKV3" s="594"/>
      <c r="DKW3" s="594"/>
      <c r="DKX3" s="594"/>
      <c r="DKY3" s="594"/>
      <c r="DKZ3" s="594"/>
      <c r="DLA3" s="594"/>
      <c r="DLB3" s="594"/>
      <c r="DLC3" s="594"/>
      <c r="DLD3" s="594"/>
      <c r="DLE3" s="594"/>
      <c r="DLF3" s="594"/>
      <c r="DLG3" s="594"/>
      <c r="DLH3" s="594"/>
      <c r="DLI3" s="594"/>
      <c r="DLJ3" s="594"/>
      <c r="DLK3" s="594"/>
      <c r="DLL3" s="594"/>
      <c r="DLM3" s="594"/>
      <c r="DLN3" s="594"/>
      <c r="DLO3" s="594"/>
      <c r="DLP3" s="594"/>
      <c r="DLQ3" s="594"/>
      <c r="DLR3" s="594"/>
      <c r="DLS3" s="594"/>
      <c r="DLT3" s="594"/>
      <c r="DLU3" s="594"/>
      <c r="DLV3" s="594"/>
      <c r="DLW3" s="594"/>
      <c r="DLX3" s="594"/>
      <c r="DLY3" s="594"/>
      <c r="DLZ3" s="594"/>
      <c r="DMA3" s="594"/>
      <c r="DMB3" s="594"/>
      <c r="DMC3" s="594"/>
      <c r="DMD3" s="594"/>
      <c r="DME3" s="594"/>
      <c r="DMF3" s="594"/>
      <c r="DMG3" s="594"/>
      <c r="DMH3" s="594"/>
      <c r="DMI3" s="594"/>
      <c r="DMJ3" s="594"/>
      <c r="DMK3" s="594"/>
      <c r="DML3" s="594"/>
      <c r="DMM3" s="594"/>
      <c r="DMN3" s="594"/>
      <c r="DMO3" s="594"/>
      <c r="DMP3" s="594"/>
      <c r="DMQ3" s="594"/>
      <c r="DMR3" s="594"/>
      <c r="DMS3" s="594"/>
      <c r="DMT3" s="594"/>
      <c r="DMU3" s="594"/>
      <c r="DMV3" s="594"/>
      <c r="DMW3" s="594"/>
      <c r="DMX3" s="594"/>
      <c r="DMY3" s="594"/>
      <c r="DMZ3" s="594"/>
      <c r="DNA3" s="594"/>
      <c r="DNB3" s="594"/>
      <c r="DNC3" s="594"/>
      <c r="DND3" s="594"/>
      <c r="DNE3" s="594"/>
      <c r="DNF3" s="594"/>
      <c r="DNG3" s="594"/>
      <c r="DNH3" s="594"/>
      <c r="DNI3" s="594"/>
      <c r="DNJ3" s="594"/>
      <c r="DNK3" s="594"/>
      <c r="DNL3" s="594"/>
      <c r="DNM3" s="594"/>
      <c r="DNN3" s="594"/>
      <c r="DNO3" s="594"/>
      <c r="DNP3" s="594"/>
      <c r="DNQ3" s="594"/>
      <c r="DNR3" s="594"/>
      <c r="DNS3" s="594"/>
      <c r="DNT3" s="594"/>
      <c r="DNU3" s="594"/>
      <c r="DNV3" s="594"/>
      <c r="DNW3" s="594"/>
      <c r="DNX3" s="594"/>
      <c r="DNY3" s="594"/>
      <c r="DNZ3" s="594"/>
      <c r="DOA3" s="594"/>
      <c r="DOB3" s="594"/>
      <c r="DOC3" s="594"/>
      <c r="DOD3" s="594"/>
      <c r="DOE3" s="594"/>
      <c r="DOF3" s="594"/>
      <c r="DOG3" s="594"/>
      <c r="DOH3" s="594"/>
      <c r="DOI3" s="594"/>
      <c r="DOJ3" s="594"/>
      <c r="DOK3" s="594"/>
      <c r="DOL3" s="594"/>
      <c r="DOM3" s="594"/>
      <c r="DON3" s="594"/>
      <c r="DOO3" s="594"/>
      <c r="DOP3" s="594"/>
      <c r="DOQ3" s="594"/>
      <c r="DOR3" s="594"/>
      <c r="DOS3" s="594"/>
      <c r="DOT3" s="594"/>
      <c r="DOU3" s="594"/>
      <c r="DOV3" s="594"/>
      <c r="DOW3" s="594"/>
      <c r="DOX3" s="594"/>
      <c r="DOY3" s="594"/>
      <c r="DOZ3" s="594"/>
      <c r="DPA3" s="594"/>
      <c r="DPB3" s="594"/>
      <c r="DPC3" s="594"/>
      <c r="DPD3" s="594"/>
      <c r="DPE3" s="594"/>
      <c r="DPF3" s="594"/>
      <c r="DPG3" s="594"/>
      <c r="DPH3" s="594"/>
      <c r="DPI3" s="594"/>
      <c r="DPJ3" s="594"/>
      <c r="DPK3" s="594"/>
      <c r="DPL3" s="594"/>
      <c r="DPM3" s="594"/>
      <c r="DPN3" s="594"/>
      <c r="DPO3" s="594"/>
      <c r="DPP3" s="594"/>
      <c r="DPQ3" s="594"/>
      <c r="DPR3" s="594"/>
      <c r="DPS3" s="594"/>
      <c r="DPT3" s="594"/>
      <c r="DPU3" s="594"/>
      <c r="DPV3" s="594"/>
      <c r="DPW3" s="594"/>
      <c r="DPX3" s="594"/>
      <c r="DPY3" s="594"/>
      <c r="DPZ3" s="594"/>
      <c r="DQA3" s="594"/>
      <c r="DQB3" s="594"/>
      <c r="DQC3" s="594"/>
      <c r="DQD3" s="594"/>
      <c r="DQE3" s="594"/>
      <c r="DQF3" s="594"/>
      <c r="DQG3" s="594"/>
      <c r="DQH3" s="594"/>
      <c r="DQI3" s="594"/>
      <c r="DQJ3" s="594"/>
      <c r="DQK3" s="594"/>
      <c r="DQL3" s="594"/>
      <c r="DQM3" s="594"/>
      <c r="DQN3" s="594"/>
      <c r="DQO3" s="594"/>
      <c r="DQP3" s="594"/>
      <c r="DQQ3" s="594"/>
      <c r="DQR3" s="594"/>
      <c r="DQS3" s="594"/>
      <c r="DQT3" s="594"/>
      <c r="DQU3" s="594"/>
      <c r="DQV3" s="594"/>
      <c r="DQW3" s="594"/>
      <c r="DQX3" s="594"/>
      <c r="DQY3" s="594"/>
      <c r="DQZ3" s="594"/>
      <c r="DRA3" s="594"/>
      <c r="DRB3" s="594"/>
      <c r="DRC3" s="594"/>
      <c r="DRD3" s="594"/>
      <c r="DRE3" s="594"/>
      <c r="DRF3" s="594"/>
      <c r="DRG3" s="594"/>
      <c r="DRH3" s="594"/>
      <c r="DRI3" s="594"/>
      <c r="DRJ3" s="594"/>
      <c r="DRK3" s="594"/>
      <c r="DRL3" s="594"/>
      <c r="DRM3" s="594"/>
      <c r="DRN3" s="594"/>
      <c r="DRO3" s="594"/>
      <c r="DRP3" s="594"/>
      <c r="DRQ3" s="594"/>
      <c r="DRR3" s="594"/>
      <c r="DRS3" s="594"/>
      <c r="DRT3" s="594"/>
      <c r="DRU3" s="594"/>
      <c r="DRV3" s="594"/>
      <c r="DRW3" s="594"/>
      <c r="DRX3" s="594"/>
      <c r="DRY3" s="594"/>
      <c r="DRZ3" s="594"/>
      <c r="DSA3" s="594"/>
      <c r="DSB3" s="594"/>
      <c r="DSC3" s="594"/>
      <c r="DSD3" s="594"/>
      <c r="DSE3" s="594"/>
      <c r="DSF3" s="594"/>
      <c r="DSG3" s="594"/>
      <c r="DSH3" s="594"/>
      <c r="DSI3" s="594"/>
      <c r="DSJ3" s="594"/>
      <c r="DSK3" s="594"/>
      <c r="DSL3" s="594"/>
      <c r="DSM3" s="594"/>
      <c r="DSN3" s="594"/>
      <c r="DSO3" s="594"/>
      <c r="DSP3" s="594"/>
      <c r="DSQ3" s="594"/>
      <c r="DSR3" s="594"/>
      <c r="DSS3" s="594"/>
      <c r="DST3" s="594"/>
      <c r="DSU3" s="594"/>
      <c r="DSV3" s="594"/>
      <c r="DSW3" s="594"/>
      <c r="DSX3" s="594"/>
      <c r="DSY3" s="594"/>
      <c r="DSZ3" s="594"/>
      <c r="DTA3" s="594"/>
      <c r="DTB3" s="594"/>
      <c r="DTC3" s="594"/>
      <c r="DTD3" s="594"/>
      <c r="DTE3" s="594"/>
      <c r="DTF3" s="594"/>
      <c r="DTG3" s="594"/>
      <c r="DTH3" s="594"/>
      <c r="DTI3" s="594"/>
      <c r="DTJ3" s="594"/>
      <c r="DTK3" s="594"/>
      <c r="DTL3" s="594"/>
      <c r="DTM3" s="594"/>
      <c r="DTN3" s="594"/>
      <c r="DTO3" s="594"/>
      <c r="DTP3" s="594"/>
      <c r="DTQ3" s="594"/>
      <c r="DTR3" s="594"/>
      <c r="DTS3" s="594"/>
      <c r="DTT3" s="594"/>
      <c r="DTU3" s="594"/>
      <c r="DTV3" s="594"/>
      <c r="DTW3" s="594"/>
      <c r="DTX3" s="594"/>
      <c r="DTY3" s="594"/>
      <c r="DTZ3" s="594"/>
      <c r="DUA3" s="594"/>
      <c r="DUB3" s="594"/>
      <c r="DUC3" s="594"/>
      <c r="DUD3" s="594"/>
      <c r="DUE3" s="594"/>
      <c r="DUF3" s="594"/>
      <c r="DUG3" s="594"/>
      <c r="DUH3" s="594"/>
      <c r="DUI3" s="594"/>
      <c r="DUJ3" s="594"/>
      <c r="DUK3" s="594"/>
      <c r="DUL3" s="594"/>
      <c r="DUM3" s="594"/>
      <c r="DUN3" s="594"/>
      <c r="DUO3" s="594"/>
      <c r="DUP3" s="594"/>
      <c r="DUQ3" s="594"/>
      <c r="DUR3" s="594"/>
      <c r="DUS3" s="594"/>
      <c r="DUT3" s="594"/>
      <c r="DUU3" s="594"/>
      <c r="DUV3" s="594"/>
      <c r="DUW3" s="594"/>
      <c r="DUX3" s="594"/>
      <c r="DUY3" s="594"/>
      <c r="DUZ3" s="594"/>
      <c r="DVA3" s="594"/>
      <c r="DVB3" s="594"/>
      <c r="DVC3" s="594"/>
      <c r="DVD3" s="594"/>
      <c r="DVE3" s="594"/>
      <c r="DVF3" s="594"/>
      <c r="DVG3" s="594"/>
      <c r="DVH3" s="594"/>
      <c r="DVI3" s="594"/>
      <c r="DVJ3" s="594"/>
      <c r="DVK3" s="594"/>
      <c r="DVL3" s="594"/>
      <c r="DVM3" s="594"/>
      <c r="DVN3" s="594"/>
      <c r="DVO3" s="594"/>
      <c r="DVP3" s="594"/>
      <c r="DVQ3" s="594"/>
      <c r="DVR3" s="594"/>
      <c r="DVS3" s="594"/>
      <c r="DVT3" s="594"/>
      <c r="DVU3" s="594"/>
      <c r="DVV3" s="594"/>
      <c r="DVW3" s="594"/>
      <c r="DVX3" s="594"/>
      <c r="DVY3" s="594"/>
      <c r="DVZ3" s="594"/>
      <c r="DWA3" s="594"/>
      <c r="DWB3" s="594"/>
      <c r="DWC3" s="594"/>
      <c r="DWD3" s="594"/>
      <c r="DWE3" s="594"/>
      <c r="DWF3" s="594"/>
      <c r="DWG3" s="594"/>
      <c r="DWH3" s="594"/>
      <c r="DWI3" s="594"/>
      <c r="DWJ3" s="594"/>
      <c r="DWK3" s="594"/>
      <c r="DWL3" s="594"/>
      <c r="DWM3" s="594"/>
      <c r="DWN3" s="594"/>
      <c r="DWO3" s="594"/>
      <c r="DWP3" s="594"/>
      <c r="DWQ3" s="594"/>
      <c r="DWR3" s="594"/>
      <c r="DWS3" s="594"/>
      <c r="DWT3" s="594"/>
      <c r="DWU3" s="594"/>
      <c r="DWV3" s="594"/>
      <c r="DWW3" s="594"/>
      <c r="DWX3" s="594"/>
      <c r="DWY3" s="594"/>
      <c r="DWZ3" s="594"/>
      <c r="DXA3" s="594"/>
      <c r="DXB3" s="594"/>
      <c r="DXC3" s="594"/>
      <c r="DXD3" s="594"/>
      <c r="DXE3" s="594"/>
      <c r="DXF3" s="594"/>
      <c r="DXG3" s="594"/>
      <c r="DXH3" s="594"/>
      <c r="DXI3" s="594"/>
      <c r="DXJ3" s="594"/>
      <c r="DXK3" s="594"/>
      <c r="DXL3" s="594"/>
      <c r="DXM3" s="594"/>
      <c r="DXN3" s="594"/>
      <c r="DXO3" s="594"/>
      <c r="DXP3" s="594"/>
      <c r="DXQ3" s="594"/>
      <c r="DXR3" s="594"/>
      <c r="DXS3" s="594"/>
      <c r="DXT3" s="594"/>
      <c r="DXU3" s="594"/>
      <c r="DXV3" s="594"/>
      <c r="DXW3" s="594"/>
      <c r="DXX3" s="594"/>
      <c r="DXY3" s="594"/>
      <c r="DXZ3" s="594"/>
      <c r="DYA3" s="594"/>
      <c r="DYB3" s="594"/>
      <c r="DYC3" s="594"/>
      <c r="DYD3" s="594"/>
      <c r="DYE3" s="594"/>
      <c r="DYF3" s="594"/>
      <c r="DYG3" s="594"/>
      <c r="DYH3" s="594"/>
      <c r="DYI3" s="594"/>
      <c r="DYJ3" s="594"/>
      <c r="DYK3" s="594"/>
      <c r="DYL3" s="594"/>
      <c r="DYM3" s="594"/>
      <c r="DYN3" s="594"/>
      <c r="DYO3" s="594"/>
      <c r="DYP3" s="594"/>
      <c r="DYQ3" s="594"/>
      <c r="DYR3" s="594"/>
      <c r="DYS3" s="594"/>
      <c r="DYT3" s="594"/>
      <c r="DYU3" s="594"/>
      <c r="DYV3" s="594"/>
      <c r="DYW3" s="594"/>
      <c r="DYX3" s="594"/>
      <c r="DYY3" s="594"/>
      <c r="DYZ3" s="594"/>
      <c r="DZA3" s="594"/>
      <c r="DZB3" s="594"/>
      <c r="DZC3" s="594"/>
      <c r="DZD3" s="594"/>
      <c r="DZE3" s="594"/>
      <c r="DZF3" s="594"/>
      <c r="DZG3" s="594"/>
      <c r="DZH3" s="594"/>
      <c r="DZI3" s="594"/>
      <c r="DZJ3" s="594"/>
      <c r="DZK3" s="594"/>
      <c r="DZL3" s="594"/>
      <c r="DZM3" s="594"/>
      <c r="DZN3" s="594"/>
      <c r="DZO3" s="594"/>
      <c r="DZP3" s="594"/>
      <c r="DZQ3" s="594"/>
      <c r="DZR3" s="594"/>
      <c r="DZS3" s="594"/>
      <c r="DZT3" s="594"/>
      <c r="DZU3" s="594"/>
      <c r="DZV3" s="594"/>
      <c r="DZW3" s="594"/>
      <c r="DZX3" s="594"/>
      <c r="DZY3" s="594"/>
      <c r="DZZ3" s="594"/>
      <c r="EAA3" s="594"/>
      <c r="EAB3" s="594"/>
      <c r="EAC3" s="594"/>
      <c r="EAD3" s="594"/>
      <c r="EAE3" s="594"/>
      <c r="EAF3" s="594"/>
      <c r="EAG3" s="594"/>
      <c r="EAH3" s="594"/>
      <c r="EAI3" s="594"/>
      <c r="EAJ3" s="594"/>
      <c r="EAK3" s="594"/>
      <c r="EAL3" s="594"/>
      <c r="EAM3" s="594"/>
      <c r="EAN3" s="594"/>
      <c r="EAO3" s="594"/>
      <c r="EAP3" s="594"/>
      <c r="EAQ3" s="594"/>
      <c r="EAR3" s="594"/>
      <c r="EAS3" s="594"/>
      <c r="EAT3" s="594"/>
      <c r="EAU3" s="594"/>
      <c r="EAV3" s="594"/>
      <c r="EAW3" s="594"/>
      <c r="EAX3" s="594"/>
      <c r="EAY3" s="594"/>
      <c r="EAZ3" s="594"/>
      <c r="EBA3" s="594"/>
      <c r="EBB3" s="594"/>
      <c r="EBC3" s="594"/>
      <c r="EBD3" s="594"/>
      <c r="EBE3" s="594"/>
      <c r="EBF3" s="594"/>
      <c r="EBG3" s="594"/>
      <c r="EBH3" s="594"/>
      <c r="EBI3" s="594"/>
      <c r="EBJ3" s="594"/>
      <c r="EBK3" s="594"/>
      <c r="EBL3" s="594"/>
      <c r="EBM3" s="594"/>
      <c r="EBN3" s="594"/>
      <c r="EBO3" s="594"/>
      <c r="EBP3" s="594"/>
      <c r="EBQ3" s="594"/>
      <c r="EBR3" s="594"/>
      <c r="EBS3" s="594"/>
      <c r="EBT3" s="594"/>
      <c r="EBU3" s="594"/>
      <c r="EBV3" s="594"/>
      <c r="EBW3" s="594"/>
      <c r="EBX3" s="594"/>
      <c r="EBY3" s="594"/>
      <c r="EBZ3" s="594"/>
      <c r="ECA3" s="594"/>
      <c r="ECB3" s="594"/>
      <c r="ECC3" s="594"/>
      <c r="ECD3" s="594"/>
      <c r="ECE3" s="594"/>
      <c r="ECF3" s="594"/>
      <c r="ECG3" s="594"/>
      <c r="ECH3" s="594"/>
      <c r="ECI3" s="594"/>
      <c r="ECJ3" s="594"/>
      <c r="ECK3" s="594"/>
      <c r="ECL3" s="594"/>
      <c r="ECM3" s="594"/>
      <c r="ECN3" s="594"/>
      <c r="ECO3" s="594"/>
      <c r="ECP3" s="594"/>
      <c r="ECQ3" s="594"/>
      <c r="ECR3" s="594"/>
      <c r="ECS3" s="594"/>
      <c r="ECT3" s="594"/>
      <c r="ECU3" s="594"/>
      <c r="ECV3" s="594"/>
      <c r="ECW3" s="594"/>
      <c r="ECX3" s="594"/>
      <c r="ECY3" s="594"/>
      <c r="ECZ3" s="594"/>
      <c r="EDA3" s="594"/>
      <c r="EDB3" s="594"/>
      <c r="EDC3" s="594"/>
      <c r="EDD3" s="594"/>
      <c r="EDE3" s="594"/>
      <c r="EDF3" s="594"/>
      <c r="EDG3" s="594"/>
      <c r="EDH3" s="594"/>
      <c r="EDI3" s="594"/>
      <c r="EDJ3" s="594"/>
      <c r="EDK3" s="594"/>
      <c r="EDL3" s="594"/>
      <c r="EDM3" s="594"/>
      <c r="EDN3" s="594"/>
      <c r="EDO3" s="594"/>
      <c r="EDP3" s="594"/>
      <c r="EDQ3" s="594"/>
      <c r="EDR3" s="594"/>
      <c r="EDS3" s="594"/>
      <c r="EDT3" s="594"/>
      <c r="EDU3" s="594"/>
      <c r="EDV3" s="594"/>
      <c r="EDW3" s="594"/>
      <c r="EDX3" s="594"/>
      <c r="EDY3" s="594"/>
      <c r="EDZ3" s="594"/>
      <c r="EEA3" s="594"/>
      <c r="EEB3" s="594"/>
      <c r="EEC3" s="594"/>
      <c r="EED3" s="594"/>
      <c r="EEE3" s="594"/>
      <c r="EEF3" s="594"/>
      <c r="EEG3" s="594"/>
      <c r="EEH3" s="594"/>
      <c r="EEI3" s="594"/>
      <c r="EEJ3" s="594"/>
      <c r="EEK3" s="594"/>
      <c r="EEL3" s="594"/>
      <c r="EEM3" s="594"/>
      <c r="EEN3" s="594"/>
      <c r="EEO3" s="594"/>
      <c r="EEP3" s="594"/>
      <c r="EEQ3" s="594"/>
      <c r="EER3" s="594"/>
      <c r="EES3" s="594"/>
      <c r="EET3" s="594"/>
      <c r="EEU3" s="594"/>
      <c r="EEV3" s="594"/>
      <c r="EEW3" s="594"/>
      <c r="EEX3" s="594"/>
      <c r="EEY3" s="594"/>
      <c r="EEZ3" s="594"/>
      <c r="EFA3" s="594"/>
      <c r="EFB3" s="594"/>
      <c r="EFC3" s="594"/>
      <c r="EFD3" s="594"/>
      <c r="EFE3" s="594"/>
      <c r="EFF3" s="594"/>
      <c r="EFG3" s="594"/>
      <c r="EFH3" s="594"/>
      <c r="EFI3" s="594"/>
      <c r="EFJ3" s="594"/>
      <c r="EFK3" s="594"/>
      <c r="EFL3" s="594"/>
      <c r="EFM3" s="594"/>
      <c r="EFN3" s="594"/>
      <c r="EFO3" s="594"/>
      <c r="EFP3" s="594"/>
      <c r="EFQ3" s="594"/>
      <c r="EFR3" s="594"/>
      <c r="EFS3" s="594"/>
      <c r="EFT3" s="594"/>
      <c r="EFU3" s="594"/>
      <c r="EFV3" s="594"/>
      <c r="EFW3" s="594"/>
      <c r="EFX3" s="594"/>
      <c r="EFY3" s="594"/>
      <c r="EFZ3" s="594"/>
      <c r="EGA3" s="594"/>
      <c r="EGB3" s="594"/>
      <c r="EGC3" s="594"/>
      <c r="EGD3" s="594"/>
      <c r="EGE3" s="594"/>
      <c r="EGF3" s="594"/>
      <c r="EGG3" s="594"/>
      <c r="EGH3" s="594"/>
      <c r="EGI3" s="594"/>
      <c r="EGJ3" s="594"/>
      <c r="EGK3" s="594"/>
      <c r="EGL3" s="594"/>
      <c r="EGM3" s="594"/>
      <c r="EGN3" s="594"/>
      <c r="EGO3" s="594"/>
      <c r="EGP3" s="594"/>
      <c r="EGQ3" s="594"/>
      <c r="EGR3" s="594"/>
      <c r="EGS3" s="594"/>
      <c r="EGT3" s="594"/>
      <c r="EGU3" s="594"/>
      <c r="EGV3" s="594"/>
      <c r="EGW3" s="594"/>
      <c r="EGX3" s="594"/>
      <c r="EGY3" s="594"/>
      <c r="EGZ3" s="594"/>
      <c r="EHA3" s="594"/>
      <c r="EHB3" s="594"/>
      <c r="EHC3" s="594"/>
      <c r="EHD3" s="594"/>
      <c r="EHE3" s="594"/>
      <c r="EHF3" s="594"/>
      <c r="EHG3" s="594"/>
      <c r="EHH3" s="594"/>
      <c r="EHI3" s="594"/>
      <c r="EHJ3" s="594"/>
      <c r="EHK3" s="594"/>
      <c r="EHL3" s="594"/>
      <c r="EHM3" s="594"/>
      <c r="EHN3" s="594"/>
      <c r="EHO3" s="594"/>
      <c r="EHP3" s="594"/>
      <c r="EHQ3" s="594"/>
      <c r="EHR3" s="594"/>
      <c r="EHS3" s="594"/>
      <c r="EHT3" s="594"/>
      <c r="EHU3" s="594"/>
      <c r="EHV3" s="594"/>
      <c r="EHW3" s="594"/>
      <c r="EHX3" s="594"/>
      <c r="EHY3" s="594"/>
      <c r="EHZ3" s="594"/>
      <c r="EIA3" s="594"/>
      <c r="EIB3" s="594"/>
      <c r="EIC3" s="594"/>
      <c r="EID3" s="594"/>
      <c r="EIE3" s="594"/>
      <c r="EIF3" s="594"/>
      <c r="EIG3" s="594"/>
      <c r="EIH3" s="594"/>
      <c r="EII3" s="594"/>
      <c r="EIJ3" s="594"/>
      <c r="EIK3" s="594"/>
      <c r="EIL3" s="594"/>
      <c r="EIM3" s="594"/>
      <c r="EIN3" s="594"/>
      <c r="EIO3" s="594"/>
      <c r="EIP3" s="594"/>
      <c r="EIQ3" s="594"/>
      <c r="EIR3" s="594"/>
      <c r="EIS3" s="594"/>
      <c r="EIT3" s="594"/>
      <c r="EIU3" s="594"/>
      <c r="EIV3" s="594"/>
      <c r="EIW3" s="594"/>
      <c r="EIX3" s="594"/>
      <c r="EIY3" s="594"/>
      <c r="EIZ3" s="594"/>
      <c r="EJA3" s="594"/>
      <c r="EJB3" s="594"/>
      <c r="EJC3" s="594"/>
      <c r="EJD3" s="594"/>
      <c r="EJE3" s="594"/>
      <c r="EJF3" s="594"/>
      <c r="EJG3" s="594"/>
      <c r="EJH3" s="594"/>
      <c r="EJI3" s="594"/>
      <c r="EJJ3" s="594"/>
      <c r="EJK3" s="594"/>
      <c r="EJL3" s="594"/>
      <c r="EJM3" s="594"/>
      <c r="EJN3" s="594"/>
      <c r="EJO3" s="594"/>
      <c r="EJP3" s="594"/>
      <c r="EJQ3" s="594"/>
      <c r="EJR3" s="594"/>
      <c r="EJS3" s="594"/>
      <c r="EJT3" s="594"/>
      <c r="EJU3" s="594"/>
      <c r="EJV3" s="594"/>
      <c r="EJW3" s="594"/>
      <c r="EJX3" s="594"/>
      <c r="EJY3" s="594"/>
      <c r="EJZ3" s="594"/>
      <c r="EKA3" s="594"/>
      <c r="EKB3" s="594"/>
      <c r="EKC3" s="594"/>
      <c r="EKD3" s="594"/>
      <c r="EKE3" s="594"/>
      <c r="EKF3" s="594"/>
      <c r="EKG3" s="594"/>
      <c r="EKH3" s="594"/>
      <c r="EKI3" s="594"/>
      <c r="EKJ3" s="594"/>
      <c r="EKK3" s="594"/>
      <c r="EKL3" s="594"/>
      <c r="EKM3" s="594"/>
      <c r="EKN3" s="594"/>
      <c r="EKO3" s="594"/>
      <c r="EKP3" s="594"/>
      <c r="EKQ3" s="594"/>
      <c r="EKR3" s="594"/>
      <c r="EKS3" s="594"/>
      <c r="EKT3" s="594"/>
      <c r="EKU3" s="594"/>
      <c r="EKV3" s="594"/>
      <c r="EKW3" s="594"/>
      <c r="EKX3" s="594"/>
      <c r="EKY3" s="594"/>
      <c r="EKZ3" s="594"/>
      <c r="ELA3" s="594"/>
      <c r="ELB3" s="594"/>
      <c r="ELC3" s="594"/>
      <c r="ELD3" s="594"/>
      <c r="ELE3" s="594"/>
      <c r="ELF3" s="594"/>
      <c r="ELG3" s="594"/>
      <c r="ELH3" s="594"/>
      <c r="ELI3" s="594"/>
      <c r="ELJ3" s="594"/>
      <c r="ELK3" s="594"/>
      <c r="ELL3" s="594"/>
      <c r="ELM3" s="594"/>
      <c r="ELN3" s="594"/>
      <c r="ELO3" s="594"/>
      <c r="ELP3" s="594"/>
      <c r="ELQ3" s="594"/>
      <c r="ELR3" s="594"/>
      <c r="ELS3" s="594"/>
      <c r="ELT3" s="594"/>
      <c r="ELU3" s="594"/>
      <c r="ELV3" s="594"/>
      <c r="ELW3" s="594"/>
      <c r="ELX3" s="594"/>
      <c r="ELY3" s="594"/>
      <c r="ELZ3" s="594"/>
      <c r="EMA3" s="594"/>
      <c r="EMB3" s="594"/>
      <c r="EMC3" s="594"/>
      <c r="EMD3" s="594"/>
      <c r="EME3" s="594"/>
      <c r="EMF3" s="594"/>
      <c r="EMG3" s="594"/>
      <c r="EMH3" s="594"/>
      <c r="EMI3" s="594"/>
      <c r="EMJ3" s="594"/>
      <c r="EMK3" s="594"/>
      <c r="EML3" s="594"/>
      <c r="EMM3" s="594"/>
      <c r="EMN3" s="594"/>
      <c r="EMO3" s="594"/>
      <c r="EMP3" s="594"/>
      <c r="EMQ3" s="594"/>
      <c r="EMR3" s="594"/>
      <c r="EMS3" s="594"/>
      <c r="EMT3" s="594"/>
      <c r="EMU3" s="594"/>
      <c r="EMV3" s="594"/>
      <c r="EMW3" s="594"/>
      <c r="EMX3" s="594"/>
      <c r="EMY3" s="594"/>
      <c r="EMZ3" s="594"/>
      <c r="ENA3" s="594"/>
      <c r="ENB3" s="594"/>
      <c r="ENC3" s="594"/>
      <c r="END3" s="594"/>
      <c r="ENE3" s="594"/>
      <c r="ENF3" s="594"/>
      <c r="ENG3" s="594"/>
      <c r="ENH3" s="594"/>
      <c r="ENI3" s="594"/>
      <c r="ENJ3" s="594"/>
      <c r="ENK3" s="594"/>
      <c r="ENL3" s="594"/>
      <c r="ENM3" s="594"/>
      <c r="ENN3" s="594"/>
      <c r="ENO3" s="594"/>
      <c r="ENP3" s="594"/>
      <c r="ENQ3" s="594"/>
      <c r="ENR3" s="594"/>
      <c r="ENS3" s="594"/>
      <c r="ENT3" s="594"/>
      <c r="ENU3" s="594"/>
      <c r="ENV3" s="594"/>
      <c r="ENW3" s="594"/>
      <c r="ENX3" s="594"/>
      <c r="ENY3" s="594"/>
      <c r="ENZ3" s="594"/>
      <c r="EOA3" s="594"/>
      <c r="EOB3" s="594"/>
      <c r="EOC3" s="594"/>
      <c r="EOD3" s="594"/>
      <c r="EOE3" s="594"/>
      <c r="EOF3" s="594"/>
      <c r="EOG3" s="594"/>
      <c r="EOH3" s="594"/>
      <c r="EOI3" s="594"/>
      <c r="EOJ3" s="594"/>
      <c r="EOK3" s="594"/>
      <c r="EOL3" s="594"/>
      <c r="EOM3" s="594"/>
      <c r="EON3" s="594"/>
      <c r="EOO3" s="594"/>
      <c r="EOP3" s="594"/>
      <c r="EOQ3" s="594"/>
      <c r="EOR3" s="594"/>
      <c r="EOS3" s="594"/>
      <c r="EOT3" s="594"/>
      <c r="EOU3" s="594"/>
      <c r="EOV3" s="594"/>
      <c r="EOW3" s="594"/>
      <c r="EOX3" s="594"/>
      <c r="EOY3" s="594"/>
      <c r="EOZ3" s="594"/>
      <c r="EPA3" s="594"/>
      <c r="EPB3" s="594"/>
      <c r="EPC3" s="594"/>
      <c r="EPD3" s="594"/>
      <c r="EPE3" s="594"/>
      <c r="EPF3" s="594"/>
      <c r="EPG3" s="594"/>
      <c r="EPH3" s="594"/>
      <c r="EPI3" s="594"/>
      <c r="EPJ3" s="594"/>
      <c r="EPK3" s="594"/>
      <c r="EPL3" s="594"/>
      <c r="EPM3" s="594"/>
      <c r="EPN3" s="594"/>
      <c r="EPO3" s="594"/>
      <c r="EPP3" s="594"/>
      <c r="EPQ3" s="594"/>
      <c r="EPR3" s="594"/>
      <c r="EPS3" s="594"/>
      <c r="EPT3" s="594"/>
      <c r="EPU3" s="594"/>
      <c r="EPV3" s="594"/>
      <c r="EPW3" s="594"/>
      <c r="EPX3" s="594"/>
      <c r="EPY3" s="594"/>
      <c r="EPZ3" s="594"/>
      <c r="EQA3" s="594"/>
      <c r="EQB3" s="594"/>
      <c r="EQC3" s="594"/>
      <c r="EQD3" s="594"/>
      <c r="EQE3" s="594"/>
      <c r="EQF3" s="594"/>
      <c r="EQG3" s="594"/>
      <c r="EQH3" s="594"/>
      <c r="EQI3" s="594"/>
      <c r="EQJ3" s="594"/>
      <c r="EQK3" s="594"/>
      <c r="EQL3" s="594"/>
      <c r="EQM3" s="594"/>
      <c r="EQN3" s="594"/>
      <c r="EQO3" s="594"/>
      <c r="EQP3" s="594"/>
      <c r="EQQ3" s="594"/>
      <c r="EQR3" s="594"/>
      <c r="EQS3" s="594"/>
      <c r="EQT3" s="594"/>
      <c r="EQU3" s="594"/>
      <c r="EQV3" s="594"/>
      <c r="EQW3" s="594"/>
      <c r="EQX3" s="594"/>
      <c r="EQY3" s="594"/>
      <c r="EQZ3" s="594"/>
      <c r="ERA3" s="594"/>
      <c r="ERB3" s="594"/>
      <c r="ERC3" s="594"/>
      <c r="ERD3" s="594"/>
      <c r="ERE3" s="594"/>
      <c r="ERF3" s="594"/>
      <c r="ERG3" s="594"/>
      <c r="ERH3" s="594"/>
      <c r="ERI3" s="594"/>
      <c r="ERJ3" s="594"/>
      <c r="ERK3" s="594"/>
      <c r="ERL3" s="594"/>
      <c r="ERM3" s="594"/>
      <c r="ERN3" s="594"/>
      <c r="ERO3" s="594"/>
      <c r="ERP3" s="594"/>
      <c r="ERQ3" s="594"/>
      <c r="ERR3" s="594"/>
      <c r="ERS3" s="594"/>
      <c r="ERT3" s="594"/>
      <c r="ERU3" s="594"/>
      <c r="ERV3" s="594"/>
      <c r="ERW3" s="594"/>
      <c r="ERX3" s="594"/>
      <c r="ERY3" s="594"/>
      <c r="ERZ3" s="594"/>
      <c r="ESA3" s="594"/>
      <c r="ESB3" s="594"/>
      <c r="ESC3" s="594"/>
      <c r="ESD3" s="594"/>
      <c r="ESE3" s="594"/>
      <c r="ESF3" s="594"/>
      <c r="ESG3" s="594"/>
      <c r="ESH3" s="594"/>
      <c r="ESI3" s="594"/>
      <c r="ESJ3" s="594"/>
      <c r="ESK3" s="594"/>
      <c r="ESL3" s="594"/>
      <c r="ESM3" s="594"/>
      <c r="ESN3" s="594"/>
      <c r="ESO3" s="594"/>
      <c r="ESP3" s="594"/>
      <c r="ESQ3" s="594"/>
      <c r="ESR3" s="594"/>
      <c r="ESS3" s="594"/>
      <c r="EST3" s="594"/>
      <c r="ESU3" s="594"/>
      <c r="ESV3" s="594"/>
      <c r="ESW3" s="594"/>
      <c r="ESX3" s="594"/>
      <c r="ESY3" s="594"/>
      <c r="ESZ3" s="594"/>
      <c r="ETA3" s="594"/>
      <c r="ETB3" s="594"/>
      <c r="ETC3" s="594"/>
      <c r="ETD3" s="594"/>
      <c r="ETE3" s="594"/>
      <c r="ETF3" s="594"/>
      <c r="ETG3" s="594"/>
      <c r="ETH3" s="594"/>
      <c r="ETI3" s="594"/>
      <c r="ETJ3" s="594"/>
      <c r="ETK3" s="594"/>
      <c r="ETL3" s="594"/>
      <c r="ETM3" s="594"/>
      <c r="ETN3" s="594"/>
      <c r="ETO3" s="594"/>
      <c r="ETP3" s="594"/>
      <c r="ETQ3" s="594"/>
      <c r="ETR3" s="594"/>
      <c r="ETS3" s="594"/>
      <c r="ETT3" s="594"/>
      <c r="ETU3" s="594"/>
      <c r="ETV3" s="594"/>
      <c r="ETW3" s="594"/>
      <c r="ETX3" s="594"/>
      <c r="ETY3" s="594"/>
      <c r="ETZ3" s="594"/>
      <c r="EUA3" s="594"/>
      <c r="EUB3" s="594"/>
      <c r="EUC3" s="594"/>
      <c r="EUD3" s="594"/>
      <c r="EUE3" s="594"/>
      <c r="EUF3" s="594"/>
      <c r="EUG3" s="594"/>
      <c r="EUH3" s="594"/>
      <c r="EUI3" s="594"/>
      <c r="EUJ3" s="594"/>
      <c r="EUK3" s="594"/>
      <c r="EUL3" s="594"/>
      <c r="EUM3" s="594"/>
      <c r="EUN3" s="594"/>
      <c r="EUO3" s="594"/>
      <c r="EUP3" s="594"/>
      <c r="EUQ3" s="594"/>
      <c r="EUR3" s="594"/>
      <c r="EUS3" s="594"/>
      <c r="EUT3" s="594"/>
      <c r="EUU3" s="594"/>
      <c r="EUV3" s="594"/>
      <c r="EUW3" s="594"/>
      <c r="EUX3" s="594"/>
      <c r="EUY3" s="594"/>
      <c r="EUZ3" s="594"/>
      <c r="EVA3" s="594"/>
      <c r="EVB3" s="594"/>
      <c r="EVC3" s="594"/>
      <c r="EVD3" s="594"/>
      <c r="EVE3" s="594"/>
      <c r="EVF3" s="594"/>
      <c r="EVG3" s="594"/>
      <c r="EVH3" s="594"/>
      <c r="EVI3" s="594"/>
      <c r="EVJ3" s="594"/>
      <c r="EVK3" s="594"/>
      <c r="EVL3" s="594"/>
      <c r="EVM3" s="594"/>
      <c r="EVN3" s="594"/>
      <c r="EVO3" s="594"/>
      <c r="EVP3" s="594"/>
      <c r="EVQ3" s="594"/>
      <c r="EVR3" s="594"/>
      <c r="EVS3" s="594"/>
      <c r="EVT3" s="594"/>
      <c r="EVU3" s="594"/>
      <c r="EVV3" s="594"/>
      <c r="EVW3" s="594"/>
      <c r="EVX3" s="594"/>
      <c r="EVY3" s="594"/>
      <c r="EVZ3" s="594"/>
      <c r="EWA3" s="594"/>
      <c r="EWB3" s="594"/>
      <c r="EWC3" s="594"/>
      <c r="EWD3" s="594"/>
      <c r="EWE3" s="594"/>
      <c r="EWF3" s="594"/>
      <c r="EWG3" s="594"/>
      <c r="EWH3" s="594"/>
      <c r="EWI3" s="594"/>
      <c r="EWJ3" s="594"/>
      <c r="EWK3" s="594"/>
      <c r="EWL3" s="594"/>
      <c r="EWM3" s="594"/>
      <c r="EWN3" s="594"/>
      <c r="EWO3" s="594"/>
      <c r="EWP3" s="594"/>
      <c r="EWQ3" s="594"/>
      <c r="EWR3" s="594"/>
      <c r="EWS3" s="594"/>
      <c r="EWT3" s="594"/>
      <c r="EWU3" s="594"/>
      <c r="EWV3" s="594"/>
      <c r="EWW3" s="594"/>
      <c r="EWX3" s="594"/>
      <c r="EWY3" s="594"/>
      <c r="EWZ3" s="594"/>
      <c r="EXA3" s="594"/>
      <c r="EXB3" s="594"/>
      <c r="EXC3" s="594"/>
      <c r="EXD3" s="594"/>
      <c r="EXE3" s="594"/>
      <c r="EXF3" s="594"/>
      <c r="EXG3" s="594"/>
      <c r="EXH3" s="594"/>
      <c r="EXI3" s="594"/>
      <c r="EXJ3" s="594"/>
      <c r="EXK3" s="594"/>
      <c r="EXL3" s="594"/>
      <c r="EXM3" s="594"/>
      <c r="EXN3" s="594"/>
      <c r="EXO3" s="594"/>
      <c r="EXP3" s="594"/>
      <c r="EXQ3" s="594"/>
      <c r="EXR3" s="594"/>
      <c r="EXS3" s="594"/>
      <c r="EXT3" s="594"/>
      <c r="EXU3" s="594"/>
      <c r="EXV3" s="594"/>
      <c r="EXW3" s="594"/>
      <c r="EXX3" s="594"/>
      <c r="EXY3" s="594"/>
      <c r="EXZ3" s="594"/>
      <c r="EYA3" s="594"/>
      <c r="EYB3" s="594"/>
      <c r="EYC3" s="594"/>
      <c r="EYD3" s="594"/>
      <c r="EYE3" s="594"/>
      <c r="EYF3" s="594"/>
      <c r="EYG3" s="594"/>
      <c r="EYH3" s="594"/>
      <c r="EYI3" s="594"/>
      <c r="EYJ3" s="594"/>
      <c r="EYK3" s="594"/>
      <c r="EYL3" s="594"/>
      <c r="EYM3" s="594"/>
      <c r="EYN3" s="594"/>
      <c r="EYO3" s="594"/>
      <c r="EYP3" s="594"/>
      <c r="EYQ3" s="594"/>
      <c r="EYR3" s="594"/>
      <c r="EYS3" s="594"/>
      <c r="EYT3" s="594"/>
      <c r="EYU3" s="594"/>
      <c r="EYV3" s="594"/>
      <c r="EYW3" s="594"/>
      <c r="EYX3" s="594"/>
      <c r="EYY3" s="594"/>
      <c r="EYZ3" s="594"/>
      <c r="EZA3" s="594"/>
      <c r="EZB3" s="594"/>
      <c r="EZC3" s="594"/>
      <c r="EZD3" s="594"/>
      <c r="EZE3" s="594"/>
      <c r="EZF3" s="594"/>
      <c r="EZG3" s="594"/>
      <c r="EZH3" s="594"/>
      <c r="EZI3" s="594"/>
      <c r="EZJ3" s="594"/>
      <c r="EZK3" s="594"/>
      <c r="EZL3" s="594"/>
      <c r="EZM3" s="594"/>
      <c r="EZN3" s="594"/>
      <c r="EZO3" s="594"/>
      <c r="EZP3" s="594"/>
      <c r="EZQ3" s="594"/>
      <c r="EZR3" s="594"/>
      <c r="EZS3" s="594"/>
      <c r="EZT3" s="594"/>
      <c r="EZU3" s="594"/>
      <c r="EZV3" s="594"/>
      <c r="EZW3" s="594"/>
      <c r="EZX3" s="594"/>
      <c r="EZY3" s="594"/>
      <c r="EZZ3" s="594"/>
      <c r="FAA3" s="594"/>
      <c r="FAB3" s="594"/>
      <c r="FAC3" s="594"/>
      <c r="FAD3" s="594"/>
      <c r="FAE3" s="594"/>
      <c r="FAF3" s="594"/>
      <c r="FAG3" s="594"/>
      <c r="FAH3" s="594"/>
      <c r="FAI3" s="594"/>
      <c r="FAJ3" s="594"/>
      <c r="FAK3" s="594"/>
      <c r="FAL3" s="594"/>
      <c r="FAM3" s="594"/>
      <c r="FAN3" s="594"/>
      <c r="FAO3" s="594"/>
      <c r="FAP3" s="594"/>
      <c r="FAQ3" s="594"/>
      <c r="FAR3" s="594"/>
      <c r="FAS3" s="594"/>
      <c r="FAT3" s="594"/>
      <c r="FAU3" s="594"/>
      <c r="FAV3" s="594"/>
      <c r="FAW3" s="594"/>
      <c r="FAX3" s="594"/>
      <c r="FAY3" s="594"/>
      <c r="FAZ3" s="594"/>
      <c r="FBA3" s="594"/>
      <c r="FBB3" s="594"/>
      <c r="FBC3" s="594"/>
      <c r="FBD3" s="594"/>
      <c r="FBE3" s="594"/>
      <c r="FBF3" s="594"/>
      <c r="FBG3" s="594"/>
      <c r="FBH3" s="594"/>
      <c r="FBI3" s="594"/>
      <c r="FBJ3" s="594"/>
      <c r="FBK3" s="594"/>
      <c r="FBL3" s="594"/>
      <c r="FBM3" s="594"/>
      <c r="FBN3" s="594"/>
      <c r="FBO3" s="594"/>
      <c r="FBP3" s="594"/>
      <c r="FBQ3" s="594"/>
      <c r="FBR3" s="594"/>
      <c r="FBS3" s="594"/>
      <c r="FBT3" s="594"/>
      <c r="FBU3" s="594"/>
      <c r="FBV3" s="594"/>
      <c r="FBW3" s="594"/>
      <c r="FBX3" s="594"/>
      <c r="FBY3" s="594"/>
      <c r="FBZ3" s="594"/>
      <c r="FCA3" s="594"/>
      <c r="FCB3" s="594"/>
      <c r="FCC3" s="594"/>
      <c r="FCD3" s="594"/>
      <c r="FCE3" s="594"/>
      <c r="FCF3" s="594"/>
      <c r="FCG3" s="594"/>
      <c r="FCH3" s="594"/>
      <c r="FCI3" s="594"/>
      <c r="FCJ3" s="594"/>
      <c r="FCK3" s="594"/>
      <c r="FCL3" s="594"/>
      <c r="FCM3" s="594"/>
      <c r="FCN3" s="594"/>
      <c r="FCO3" s="594"/>
      <c r="FCP3" s="594"/>
      <c r="FCQ3" s="594"/>
      <c r="FCR3" s="594"/>
      <c r="FCS3" s="594"/>
      <c r="FCT3" s="594"/>
      <c r="FCU3" s="594"/>
      <c r="FCV3" s="594"/>
      <c r="FCW3" s="594"/>
      <c r="FCX3" s="594"/>
      <c r="FCY3" s="594"/>
      <c r="FCZ3" s="594"/>
      <c r="FDA3" s="594"/>
      <c r="FDB3" s="594"/>
      <c r="FDC3" s="594"/>
      <c r="FDD3" s="594"/>
      <c r="FDE3" s="594"/>
      <c r="FDF3" s="594"/>
      <c r="FDG3" s="594"/>
      <c r="FDH3" s="594"/>
      <c r="FDI3" s="594"/>
      <c r="FDJ3" s="594"/>
      <c r="FDK3" s="594"/>
      <c r="FDL3" s="594"/>
      <c r="FDM3" s="594"/>
      <c r="FDN3" s="594"/>
      <c r="FDO3" s="594"/>
      <c r="FDP3" s="594"/>
      <c r="FDQ3" s="594"/>
      <c r="FDR3" s="594"/>
      <c r="FDS3" s="594"/>
      <c r="FDT3" s="594"/>
      <c r="FDU3" s="594"/>
      <c r="FDV3" s="594"/>
      <c r="FDW3" s="594"/>
      <c r="FDX3" s="594"/>
      <c r="FDY3" s="594"/>
      <c r="FDZ3" s="594"/>
      <c r="FEA3" s="594"/>
      <c r="FEB3" s="594"/>
      <c r="FEC3" s="594"/>
      <c r="FED3" s="594"/>
      <c r="FEE3" s="594"/>
      <c r="FEF3" s="594"/>
      <c r="FEG3" s="594"/>
      <c r="FEH3" s="594"/>
      <c r="FEI3" s="594"/>
      <c r="FEJ3" s="594"/>
      <c r="FEK3" s="594"/>
      <c r="FEL3" s="594"/>
      <c r="FEM3" s="594"/>
      <c r="FEN3" s="594"/>
      <c r="FEO3" s="594"/>
      <c r="FEP3" s="594"/>
      <c r="FEQ3" s="594"/>
      <c r="FER3" s="594"/>
      <c r="FES3" s="594"/>
      <c r="FET3" s="594"/>
      <c r="FEU3" s="594"/>
      <c r="FEV3" s="594"/>
      <c r="FEW3" s="594"/>
      <c r="FEX3" s="594"/>
      <c r="FEY3" s="594"/>
      <c r="FEZ3" s="594"/>
      <c r="FFA3" s="594"/>
      <c r="FFB3" s="594"/>
      <c r="FFC3" s="594"/>
      <c r="FFD3" s="594"/>
      <c r="FFE3" s="594"/>
      <c r="FFF3" s="594"/>
      <c r="FFG3" s="594"/>
      <c r="FFH3" s="594"/>
      <c r="FFI3" s="594"/>
      <c r="FFJ3" s="594"/>
      <c r="FFK3" s="594"/>
      <c r="FFL3" s="594"/>
      <c r="FFM3" s="594"/>
      <c r="FFN3" s="594"/>
      <c r="FFO3" s="594"/>
      <c r="FFP3" s="594"/>
      <c r="FFQ3" s="594"/>
      <c r="FFR3" s="594"/>
      <c r="FFS3" s="594"/>
      <c r="FFT3" s="594"/>
      <c r="FFU3" s="594"/>
      <c r="FFV3" s="594"/>
      <c r="FFW3" s="594"/>
      <c r="FFX3" s="594"/>
      <c r="FFY3" s="594"/>
      <c r="FFZ3" s="594"/>
      <c r="FGA3" s="594"/>
      <c r="FGB3" s="594"/>
      <c r="FGC3" s="594"/>
      <c r="FGD3" s="594"/>
      <c r="FGE3" s="594"/>
      <c r="FGF3" s="594"/>
      <c r="FGG3" s="594"/>
      <c r="FGH3" s="594"/>
      <c r="FGI3" s="594"/>
      <c r="FGJ3" s="594"/>
      <c r="FGK3" s="594"/>
      <c r="FGL3" s="594"/>
      <c r="FGM3" s="594"/>
      <c r="FGN3" s="594"/>
      <c r="FGO3" s="594"/>
      <c r="FGP3" s="594"/>
      <c r="FGQ3" s="594"/>
      <c r="FGR3" s="594"/>
      <c r="FGS3" s="594"/>
      <c r="FGT3" s="594"/>
      <c r="FGU3" s="594"/>
      <c r="FGV3" s="594"/>
      <c r="FGW3" s="594"/>
      <c r="FGX3" s="594"/>
      <c r="FGY3" s="594"/>
      <c r="FGZ3" s="594"/>
      <c r="FHA3" s="594"/>
      <c r="FHB3" s="594"/>
      <c r="FHC3" s="594"/>
      <c r="FHD3" s="594"/>
      <c r="FHE3" s="594"/>
      <c r="FHF3" s="594"/>
      <c r="FHG3" s="594"/>
      <c r="FHH3" s="594"/>
      <c r="FHI3" s="594"/>
      <c r="FHJ3" s="594"/>
      <c r="FHK3" s="594"/>
      <c r="FHL3" s="594"/>
      <c r="FHM3" s="594"/>
      <c r="FHN3" s="594"/>
      <c r="FHO3" s="594"/>
      <c r="FHP3" s="594"/>
      <c r="FHQ3" s="594"/>
      <c r="FHR3" s="594"/>
      <c r="FHS3" s="594"/>
      <c r="FHT3" s="594"/>
      <c r="FHU3" s="594"/>
      <c r="FHV3" s="594"/>
      <c r="FHW3" s="594"/>
      <c r="FHX3" s="594"/>
      <c r="FHY3" s="594"/>
      <c r="FHZ3" s="594"/>
      <c r="FIA3" s="594"/>
      <c r="FIB3" s="594"/>
      <c r="FIC3" s="594"/>
      <c r="FID3" s="594"/>
      <c r="FIE3" s="594"/>
      <c r="FIF3" s="594"/>
      <c r="FIG3" s="594"/>
      <c r="FIH3" s="594"/>
      <c r="FII3" s="594"/>
      <c r="FIJ3" s="594"/>
      <c r="FIK3" s="594"/>
      <c r="FIL3" s="594"/>
      <c r="FIM3" s="594"/>
      <c r="FIN3" s="594"/>
      <c r="FIO3" s="594"/>
      <c r="FIP3" s="594"/>
      <c r="FIQ3" s="594"/>
      <c r="FIR3" s="594"/>
      <c r="FIS3" s="594"/>
      <c r="FIT3" s="594"/>
      <c r="FIU3" s="594"/>
      <c r="FIV3" s="594"/>
      <c r="FIW3" s="594"/>
      <c r="FIX3" s="594"/>
      <c r="FIY3" s="594"/>
      <c r="FIZ3" s="594"/>
      <c r="FJA3" s="594"/>
      <c r="FJB3" s="594"/>
      <c r="FJC3" s="594"/>
      <c r="FJD3" s="594"/>
      <c r="FJE3" s="594"/>
      <c r="FJF3" s="594"/>
      <c r="FJG3" s="594"/>
      <c r="FJH3" s="594"/>
      <c r="FJI3" s="594"/>
      <c r="FJJ3" s="594"/>
      <c r="FJK3" s="594"/>
      <c r="FJL3" s="594"/>
      <c r="FJM3" s="594"/>
      <c r="FJN3" s="594"/>
      <c r="FJO3" s="594"/>
      <c r="FJP3" s="594"/>
      <c r="FJQ3" s="594"/>
      <c r="FJR3" s="594"/>
      <c r="FJS3" s="594"/>
      <c r="FJT3" s="594"/>
      <c r="FJU3" s="594"/>
      <c r="FJV3" s="594"/>
      <c r="FJW3" s="594"/>
      <c r="FJX3" s="594"/>
      <c r="FJY3" s="594"/>
      <c r="FJZ3" s="594"/>
      <c r="FKA3" s="594"/>
      <c r="FKB3" s="594"/>
      <c r="FKC3" s="594"/>
      <c r="FKD3" s="594"/>
      <c r="FKE3" s="594"/>
      <c r="FKF3" s="594"/>
      <c r="FKG3" s="594"/>
      <c r="FKH3" s="594"/>
      <c r="FKI3" s="594"/>
      <c r="FKJ3" s="594"/>
      <c r="FKK3" s="594"/>
      <c r="FKL3" s="594"/>
      <c r="FKM3" s="594"/>
      <c r="FKN3" s="594"/>
      <c r="FKO3" s="594"/>
      <c r="FKP3" s="594"/>
      <c r="FKQ3" s="594"/>
      <c r="FKR3" s="594"/>
      <c r="FKS3" s="594"/>
      <c r="FKT3" s="594"/>
      <c r="FKU3" s="594"/>
      <c r="FKV3" s="594"/>
      <c r="FKW3" s="594"/>
      <c r="FKX3" s="594"/>
      <c r="FKY3" s="594"/>
      <c r="FKZ3" s="594"/>
      <c r="FLA3" s="594"/>
      <c r="FLB3" s="594"/>
      <c r="FLC3" s="594"/>
      <c r="FLD3" s="594"/>
      <c r="FLE3" s="594"/>
      <c r="FLF3" s="594"/>
      <c r="FLG3" s="594"/>
      <c r="FLH3" s="594"/>
      <c r="FLI3" s="594"/>
      <c r="FLJ3" s="594"/>
      <c r="FLK3" s="594"/>
      <c r="FLL3" s="594"/>
      <c r="FLM3" s="594"/>
      <c r="FLN3" s="594"/>
      <c r="FLO3" s="594"/>
      <c r="FLP3" s="594"/>
      <c r="FLQ3" s="594"/>
      <c r="FLR3" s="594"/>
      <c r="FLS3" s="594"/>
      <c r="FLT3" s="594"/>
      <c r="FLU3" s="594"/>
      <c r="FLV3" s="594"/>
      <c r="FLW3" s="594"/>
      <c r="FLX3" s="594"/>
      <c r="FLY3" s="594"/>
      <c r="FLZ3" s="594"/>
      <c r="FMA3" s="594"/>
      <c r="FMB3" s="594"/>
      <c r="FMC3" s="594"/>
      <c r="FMD3" s="594"/>
      <c r="FME3" s="594"/>
      <c r="FMF3" s="594"/>
      <c r="FMG3" s="594"/>
      <c r="FMH3" s="594"/>
      <c r="FMI3" s="594"/>
      <c r="FMJ3" s="594"/>
      <c r="FMK3" s="594"/>
      <c r="FML3" s="594"/>
      <c r="FMM3" s="594"/>
      <c r="FMN3" s="594"/>
      <c r="FMO3" s="594"/>
      <c r="FMP3" s="594"/>
      <c r="FMQ3" s="594"/>
      <c r="FMR3" s="594"/>
      <c r="FMS3" s="594"/>
      <c r="FMT3" s="594"/>
      <c r="FMU3" s="594"/>
      <c r="FMV3" s="594"/>
      <c r="FMW3" s="594"/>
      <c r="FMX3" s="594"/>
      <c r="FMY3" s="594"/>
      <c r="FMZ3" s="594"/>
      <c r="FNA3" s="594"/>
      <c r="FNB3" s="594"/>
      <c r="FNC3" s="594"/>
      <c r="FND3" s="594"/>
      <c r="FNE3" s="594"/>
      <c r="FNF3" s="594"/>
      <c r="FNG3" s="594"/>
      <c r="FNH3" s="594"/>
      <c r="FNI3" s="594"/>
      <c r="FNJ3" s="594"/>
      <c r="FNK3" s="594"/>
      <c r="FNL3" s="594"/>
      <c r="FNM3" s="594"/>
      <c r="FNN3" s="594"/>
      <c r="FNO3" s="594"/>
      <c r="FNP3" s="594"/>
      <c r="FNQ3" s="594"/>
      <c r="FNR3" s="594"/>
      <c r="FNS3" s="594"/>
      <c r="FNT3" s="594"/>
      <c r="FNU3" s="594"/>
      <c r="FNV3" s="594"/>
      <c r="FNW3" s="594"/>
      <c r="FNX3" s="594"/>
      <c r="FNY3" s="594"/>
      <c r="FNZ3" s="594"/>
      <c r="FOA3" s="594"/>
      <c r="FOB3" s="594"/>
      <c r="FOC3" s="594"/>
      <c r="FOD3" s="594"/>
      <c r="FOE3" s="594"/>
      <c r="FOF3" s="594"/>
      <c r="FOG3" s="594"/>
      <c r="FOH3" s="594"/>
      <c r="FOI3" s="594"/>
      <c r="FOJ3" s="594"/>
      <c r="FOK3" s="594"/>
      <c r="FOL3" s="594"/>
      <c r="FOM3" s="594"/>
      <c r="FON3" s="594"/>
      <c r="FOO3" s="594"/>
      <c r="FOP3" s="594"/>
      <c r="FOQ3" s="594"/>
      <c r="FOR3" s="594"/>
      <c r="FOS3" s="594"/>
      <c r="FOT3" s="594"/>
      <c r="FOU3" s="594"/>
      <c r="FOV3" s="594"/>
      <c r="FOW3" s="594"/>
      <c r="FOX3" s="594"/>
      <c r="FOY3" s="594"/>
      <c r="FOZ3" s="594"/>
      <c r="FPA3" s="594"/>
      <c r="FPB3" s="594"/>
      <c r="FPC3" s="594"/>
      <c r="FPD3" s="594"/>
      <c r="FPE3" s="594"/>
      <c r="FPF3" s="594"/>
      <c r="FPG3" s="594"/>
      <c r="FPH3" s="594"/>
      <c r="FPI3" s="594"/>
      <c r="FPJ3" s="594"/>
      <c r="FPK3" s="594"/>
      <c r="FPL3" s="594"/>
      <c r="FPM3" s="594"/>
      <c r="FPN3" s="594"/>
      <c r="FPO3" s="594"/>
      <c r="FPP3" s="594"/>
      <c r="FPQ3" s="594"/>
      <c r="FPR3" s="594"/>
      <c r="FPS3" s="594"/>
      <c r="FPT3" s="594"/>
      <c r="FPU3" s="594"/>
      <c r="FPV3" s="594"/>
      <c r="FPW3" s="594"/>
      <c r="FPX3" s="594"/>
      <c r="FPY3" s="594"/>
      <c r="FPZ3" s="594"/>
      <c r="FQA3" s="594"/>
      <c r="FQB3" s="594"/>
      <c r="FQC3" s="594"/>
      <c r="FQD3" s="594"/>
      <c r="FQE3" s="594"/>
      <c r="FQF3" s="594"/>
      <c r="FQG3" s="594"/>
      <c r="FQH3" s="594"/>
      <c r="FQI3" s="594"/>
      <c r="FQJ3" s="594"/>
      <c r="FQK3" s="594"/>
      <c r="FQL3" s="594"/>
      <c r="FQM3" s="594"/>
      <c r="FQN3" s="594"/>
      <c r="FQO3" s="594"/>
      <c r="FQP3" s="594"/>
      <c r="FQQ3" s="594"/>
      <c r="FQR3" s="594"/>
      <c r="FQS3" s="594"/>
      <c r="FQT3" s="594"/>
      <c r="FQU3" s="594"/>
      <c r="FQV3" s="594"/>
      <c r="FQW3" s="594"/>
      <c r="FQX3" s="594"/>
      <c r="FQY3" s="594"/>
      <c r="FQZ3" s="594"/>
      <c r="FRA3" s="594"/>
      <c r="FRB3" s="594"/>
      <c r="FRC3" s="594"/>
      <c r="FRD3" s="594"/>
      <c r="FRE3" s="594"/>
      <c r="FRF3" s="594"/>
      <c r="FRG3" s="594"/>
      <c r="FRH3" s="594"/>
      <c r="FRI3" s="594"/>
      <c r="FRJ3" s="594"/>
      <c r="FRK3" s="594"/>
      <c r="FRL3" s="594"/>
      <c r="FRM3" s="594"/>
      <c r="FRN3" s="594"/>
      <c r="FRO3" s="594"/>
      <c r="FRP3" s="594"/>
      <c r="FRQ3" s="594"/>
      <c r="FRR3" s="594"/>
      <c r="FRS3" s="594"/>
      <c r="FRT3" s="594"/>
      <c r="FRU3" s="594"/>
      <c r="FRV3" s="594"/>
      <c r="FRW3" s="594"/>
      <c r="FRX3" s="594"/>
      <c r="FRY3" s="594"/>
      <c r="FRZ3" s="594"/>
      <c r="FSA3" s="594"/>
      <c r="FSB3" s="594"/>
      <c r="FSC3" s="594"/>
      <c r="FSD3" s="594"/>
      <c r="FSE3" s="594"/>
      <c r="FSF3" s="594"/>
      <c r="FSG3" s="594"/>
      <c r="FSH3" s="594"/>
      <c r="FSI3" s="594"/>
      <c r="FSJ3" s="594"/>
      <c r="FSK3" s="594"/>
      <c r="FSL3" s="594"/>
      <c r="FSM3" s="594"/>
      <c r="FSN3" s="594"/>
      <c r="FSO3" s="594"/>
      <c r="FSP3" s="594"/>
      <c r="FSQ3" s="594"/>
      <c r="FSR3" s="594"/>
      <c r="FSS3" s="594"/>
      <c r="FST3" s="594"/>
      <c r="FSU3" s="594"/>
      <c r="FSV3" s="594"/>
      <c r="FSW3" s="594"/>
      <c r="FSX3" s="594"/>
      <c r="FSY3" s="594"/>
      <c r="FSZ3" s="594"/>
      <c r="FTA3" s="594"/>
      <c r="FTB3" s="594"/>
      <c r="FTC3" s="594"/>
      <c r="FTD3" s="594"/>
      <c r="FTE3" s="594"/>
      <c r="FTF3" s="594"/>
      <c r="FTG3" s="594"/>
      <c r="FTH3" s="594"/>
      <c r="FTI3" s="594"/>
      <c r="FTJ3" s="594"/>
      <c r="FTK3" s="594"/>
      <c r="FTL3" s="594"/>
      <c r="FTM3" s="594"/>
      <c r="FTN3" s="594"/>
      <c r="FTO3" s="594"/>
      <c r="FTP3" s="594"/>
      <c r="FTQ3" s="594"/>
      <c r="FTR3" s="594"/>
      <c r="FTS3" s="594"/>
      <c r="FTT3" s="594"/>
      <c r="FTU3" s="594"/>
      <c r="FTV3" s="594"/>
      <c r="FTW3" s="594"/>
      <c r="FTX3" s="594"/>
      <c r="FTY3" s="594"/>
      <c r="FTZ3" s="594"/>
      <c r="FUA3" s="594"/>
      <c r="FUB3" s="594"/>
      <c r="FUC3" s="594"/>
      <c r="FUD3" s="594"/>
      <c r="FUE3" s="594"/>
      <c r="FUF3" s="594"/>
      <c r="FUG3" s="594"/>
      <c r="FUH3" s="594"/>
      <c r="FUI3" s="594"/>
      <c r="FUJ3" s="594"/>
      <c r="FUK3" s="594"/>
      <c r="FUL3" s="594"/>
      <c r="FUM3" s="594"/>
      <c r="FUN3" s="594"/>
      <c r="FUO3" s="594"/>
      <c r="FUP3" s="594"/>
      <c r="FUQ3" s="594"/>
      <c r="FUR3" s="594"/>
      <c r="FUS3" s="594"/>
      <c r="FUT3" s="594"/>
      <c r="FUU3" s="594"/>
      <c r="FUV3" s="594"/>
      <c r="FUW3" s="594"/>
      <c r="FUX3" s="594"/>
      <c r="FUY3" s="594"/>
      <c r="FUZ3" s="594"/>
      <c r="FVA3" s="594"/>
      <c r="FVB3" s="594"/>
      <c r="FVC3" s="594"/>
      <c r="FVD3" s="594"/>
      <c r="FVE3" s="594"/>
      <c r="FVF3" s="594"/>
      <c r="FVG3" s="594"/>
      <c r="FVH3" s="594"/>
      <c r="FVI3" s="594"/>
      <c r="FVJ3" s="594"/>
      <c r="FVK3" s="594"/>
      <c r="FVL3" s="594"/>
      <c r="FVM3" s="594"/>
      <c r="FVN3" s="594"/>
      <c r="FVO3" s="594"/>
      <c r="FVP3" s="594"/>
      <c r="FVQ3" s="594"/>
      <c r="FVR3" s="594"/>
      <c r="FVS3" s="594"/>
      <c r="FVT3" s="594"/>
      <c r="FVU3" s="594"/>
      <c r="FVV3" s="594"/>
      <c r="FVW3" s="594"/>
      <c r="FVX3" s="594"/>
      <c r="FVY3" s="594"/>
      <c r="FVZ3" s="594"/>
      <c r="FWA3" s="594"/>
      <c r="FWB3" s="594"/>
      <c r="FWC3" s="594"/>
      <c r="FWD3" s="594"/>
      <c r="FWE3" s="594"/>
      <c r="FWF3" s="594"/>
      <c r="FWG3" s="594"/>
      <c r="FWH3" s="594"/>
      <c r="FWI3" s="594"/>
      <c r="FWJ3" s="594"/>
      <c r="FWK3" s="594"/>
      <c r="FWL3" s="594"/>
      <c r="FWM3" s="594"/>
      <c r="FWN3" s="594"/>
      <c r="FWO3" s="594"/>
      <c r="FWP3" s="594"/>
      <c r="FWQ3" s="594"/>
      <c r="FWR3" s="594"/>
      <c r="FWS3" s="594"/>
      <c r="FWT3" s="594"/>
      <c r="FWU3" s="594"/>
      <c r="FWV3" s="594"/>
      <c r="FWW3" s="594"/>
      <c r="FWX3" s="594"/>
      <c r="FWY3" s="594"/>
      <c r="FWZ3" s="594"/>
      <c r="FXA3" s="594"/>
      <c r="FXB3" s="594"/>
      <c r="FXC3" s="594"/>
      <c r="FXD3" s="594"/>
      <c r="FXE3" s="594"/>
      <c r="FXF3" s="594"/>
      <c r="FXG3" s="594"/>
      <c r="FXH3" s="594"/>
      <c r="FXI3" s="594"/>
      <c r="FXJ3" s="594"/>
      <c r="FXK3" s="594"/>
      <c r="FXL3" s="594"/>
      <c r="FXM3" s="594"/>
      <c r="FXN3" s="594"/>
      <c r="FXO3" s="594"/>
      <c r="FXP3" s="594"/>
      <c r="FXQ3" s="594"/>
      <c r="FXR3" s="594"/>
      <c r="FXS3" s="594"/>
      <c r="FXT3" s="594"/>
      <c r="FXU3" s="594"/>
      <c r="FXV3" s="594"/>
      <c r="FXW3" s="594"/>
      <c r="FXX3" s="594"/>
      <c r="FXY3" s="594"/>
      <c r="FXZ3" s="594"/>
      <c r="FYA3" s="594"/>
      <c r="FYB3" s="594"/>
      <c r="FYC3" s="594"/>
      <c r="FYD3" s="594"/>
      <c r="FYE3" s="594"/>
      <c r="FYF3" s="594"/>
      <c r="FYG3" s="594"/>
      <c r="FYH3" s="594"/>
      <c r="FYI3" s="594"/>
      <c r="FYJ3" s="594"/>
      <c r="FYK3" s="594"/>
      <c r="FYL3" s="594"/>
      <c r="FYM3" s="594"/>
      <c r="FYN3" s="594"/>
      <c r="FYO3" s="594"/>
      <c r="FYP3" s="594"/>
      <c r="FYQ3" s="594"/>
      <c r="FYR3" s="594"/>
      <c r="FYS3" s="594"/>
      <c r="FYT3" s="594"/>
      <c r="FYU3" s="594"/>
      <c r="FYV3" s="594"/>
      <c r="FYW3" s="594"/>
      <c r="FYX3" s="594"/>
      <c r="FYY3" s="594"/>
      <c r="FYZ3" s="594"/>
      <c r="FZA3" s="594"/>
      <c r="FZB3" s="594"/>
      <c r="FZC3" s="594"/>
      <c r="FZD3" s="594"/>
      <c r="FZE3" s="594"/>
      <c r="FZF3" s="594"/>
      <c r="FZG3" s="594"/>
      <c r="FZH3" s="594"/>
      <c r="FZI3" s="594"/>
      <c r="FZJ3" s="594"/>
      <c r="FZK3" s="594"/>
      <c r="FZL3" s="594"/>
      <c r="FZM3" s="594"/>
      <c r="FZN3" s="594"/>
      <c r="FZO3" s="594"/>
      <c r="FZP3" s="594"/>
      <c r="FZQ3" s="594"/>
      <c r="FZR3" s="594"/>
      <c r="FZS3" s="594"/>
      <c r="FZT3" s="594"/>
      <c r="FZU3" s="594"/>
      <c r="FZV3" s="594"/>
      <c r="FZW3" s="594"/>
      <c r="FZX3" s="594"/>
      <c r="FZY3" s="594"/>
      <c r="FZZ3" s="594"/>
      <c r="GAA3" s="594"/>
      <c r="GAB3" s="594"/>
      <c r="GAC3" s="594"/>
      <c r="GAD3" s="594"/>
      <c r="GAE3" s="594"/>
      <c r="GAF3" s="594"/>
      <c r="GAG3" s="594"/>
      <c r="GAH3" s="594"/>
      <c r="GAI3" s="594"/>
      <c r="GAJ3" s="594"/>
      <c r="GAK3" s="594"/>
      <c r="GAL3" s="594"/>
      <c r="GAM3" s="594"/>
      <c r="GAN3" s="594"/>
      <c r="GAO3" s="594"/>
      <c r="GAP3" s="594"/>
      <c r="GAQ3" s="594"/>
      <c r="GAR3" s="594"/>
      <c r="GAS3" s="594"/>
      <c r="GAT3" s="594"/>
      <c r="GAU3" s="594"/>
      <c r="GAV3" s="594"/>
      <c r="GAW3" s="594"/>
      <c r="GAX3" s="594"/>
      <c r="GAY3" s="594"/>
      <c r="GAZ3" s="594"/>
      <c r="GBA3" s="594"/>
      <c r="GBB3" s="594"/>
      <c r="GBC3" s="594"/>
      <c r="GBD3" s="594"/>
      <c r="GBE3" s="594"/>
      <c r="GBF3" s="594"/>
      <c r="GBG3" s="594"/>
      <c r="GBH3" s="594"/>
      <c r="GBI3" s="594"/>
      <c r="GBJ3" s="594"/>
      <c r="GBK3" s="594"/>
      <c r="GBL3" s="594"/>
      <c r="GBM3" s="594"/>
      <c r="GBN3" s="594"/>
      <c r="GBO3" s="594"/>
      <c r="GBP3" s="594"/>
      <c r="GBQ3" s="594"/>
      <c r="GBR3" s="594"/>
      <c r="GBS3" s="594"/>
      <c r="GBT3" s="594"/>
      <c r="GBU3" s="594"/>
      <c r="GBV3" s="594"/>
      <c r="GBW3" s="594"/>
      <c r="GBX3" s="594"/>
      <c r="GBY3" s="594"/>
      <c r="GBZ3" s="594"/>
      <c r="GCA3" s="594"/>
      <c r="GCB3" s="594"/>
      <c r="GCC3" s="594"/>
      <c r="GCD3" s="594"/>
      <c r="GCE3" s="594"/>
      <c r="GCF3" s="594"/>
      <c r="GCG3" s="594"/>
      <c r="GCH3" s="594"/>
      <c r="GCI3" s="594"/>
      <c r="GCJ3" s="594"/>
      <c r="GCK3" s="594"/>
      <c r="GCL3" s="594"/>
      <c r="GCM3" s="594"/>
      <c r="GCN3" s="594"/>
      <c r="GCO3" s="594"/>
      <c r="GCP3" s="594"/>
      <c r="GCQ3" s="594"/>
      <c r="GCR3" s="594"/>
      <c r="GCS3" s="594"/>
      <c r="GCT3" s="594"/>
      <c r="GCU3" s="594"/>
      <c r="GCV3" s="594"/>
      <c r="GCW3" s="594"/>
      <c r="GCX3" s="594"/>
      <c r="GCY3" s="594"/>
      <c r="GCZ3" s="594"/>
      <c r="GDA3" s="594"/>
      <c r="GDB3" s="594"/>
      <c r="GDC3" s="594"/>
      <c r="GDD3" s="594"/>
      <c r="GDE3" s="594"/>
      <c r="GDF3" s="594"/>
      <c r="GDG3" s="594"/>
      <c r="GDH3" s="594"/>
      <c r="GDI3" s="594"/>
      <c r="GDJ3" s="594"/>
      <c r="GDK3" s="594"/>
      <c r="GDL3" s="594"/>
      <c r="GDM3" s="594"/>
      <c r="GDN3" s="594"/>
      <c r="GDO3" s="594"/>
      <c r="GDP3" s="594"/>
      <c r="GDQ3" s="594"/>
      <c r="GDR3" s="594"/>
      <c r="GDS3" s="594"/>
      <c r="GDT3" s="594"/>
      <c r="GDU3" s="594"/>
      <c r="GDV3" s="594"/>
      <c r="GDW3" s="594"/>
      <c r="GDX3" s="594"/>
      <c r="GDY3" s="594"/>
      <c r="GDZ3" s="594"/>
      <c r="GEA3" s="594"/>
      <c r="GEB3" s="594"/>
      <c r="GEC3" s="594"/>
      <c r="GED3" s="594"/>
      <c r="GEE3" s="594"/>
      <c r="GEF3" s="594"/>
      <c r="GEG3" s="594"/>
      <c r="GEH3" s="594"/>
      <c r="GEI3" s="594"/>
      <c r="GEJ3" s="594"/>
      <c r="GEK3" s="594"/>
      <c r="GEL3" s="594"/>
      <c r="GEM3" s="594"/>
      <c r="GEN3" s="594"/>
      <c r="GEO3" s="594"/>
      <c r="GEP3" s="594"/>
      <c r="GEQ3" s="594"/>
      <c r="GER3" s="594"/>
      <c r="GES3" s="594"/>
      <c r="GET3" s="594"/>
      <c r="GEU3" s="594"/>
      <c r="GEV3" s="594"/>
      <c r="GEW3" s="594"/>
      <c r="GEX3" s="594"/>
      <c r="GEY3" s="594"/>
      <c r="GEZ3" s="594"/>
      <c r="GFA3" s="594"/>
      <c r="GFB3" s="594"/>
      <c r="GFC3" s="594"/>
      <c r="GFD3" s="594"/>
      <c r="GFE3" s="594"/>
      <c r="GFF3" s="594"/>
      <c r="GFG3" s="594"/>
      <c r="GFH3" s="594"/>
      <c r="GFI3" s="594"/>
      <c r="GFJ3" s="594"/>
      <c r="GFK3" s="594"/>
      <c r="GFL3" s="594"/>
      <c r="GFM3" s="594"/>
      <c r="GFN3" s="594"/>
      <c r="GFO3" s="594"/>
      <c r="GFP3" s="594"/>
      <c r="GFQ3" s="594"/>
      <c r="GFR3" s="594"/>
      <c r="GFS3" s="594"/>
      <c r="GFT3" s="594"/>
      <c r="GFU3" s="594"/>
      <c r="GFV3" s="594"/>
      <c r="GFW3" s="594"/>
      <c r="GFX3" s="594"/>
      <c r="GFY3" s="594"/>
      <c r="GFZ3" s="594"/>
      <c r="GGA3" s="594"/>
      <c r="GGB3" s="594"/>
      <c r="GGC3" s="594"/>
      <c r="GGD3" s="594"/>
      <c r="GGE3" s="594"/>
      <c r="GGF3" s="594"/>
      <c r="GGG3" s="594"/>
      <c r="GGH3" s="594"/>
      <c r="GGI3" s="594"/>
      <c r="GGJ3" s="594"/>
      <c r="GGK3" s="594"/>
      <c r="GGL3" s="594"/>
      <c r="GGM3" s="594"/>
      <c r="GGN3" s="594"/>
      <c r="GGO3" s="594"/>
      <c r="GGP3" s="594"/>
      <c r="GGQ3" s="594"/>
      <c r="GGR3" s="594"/>
      <c r="GGS3" s="594"/>
      <c r="GGT3" s="594"/>
      <c r="GGU3" s="594"/>
      <c r="GGV3" s="594"/>
      <c r="GGW3" s="594"/>
      <c r="GGX3" s="594"/>
      <c r="GGY3" s="594"/>
      <c r="GGZ3" s="594"/>
      <c r="GHA3" s="594"/>
      <c r="GHB3" s="594"/>
      <c r="GHC3" s="594"/>
      <c r="GHD3" s="594"/>
      <c r="GHE3" s="594"/>
      <c r="GHF3" s="594"/>
      <c r="GHG3" s="594"/>
      <c r="GHH3" s="594"/>
      <c r="GHI3" s="594"/>
      <c r="GHJ3" s="594"/>
      <c r="GHK3" s="594"/>
      <c r="GHL3" s="594"/>
      <c r="GHM3" s="594"/>
      <c r="GHN3" s="594"/>
      <c r="GHO3" s="594"/>
      <c r="GHP3" s="594"/>
      <c r="GHQ3" s="594"/>
      <c r="GHR3" s="594"/>
      <c r="GHS3" s="594"/>
      <c r="GHT3" s="594"/>
      <c r="GHU3" s="594"/>
      <c r="GHV3" s="594"/>
      <c r="GHW3" s="594"/>
      <c r="GHX3" s="594"/>
      <c r="GHY3" s="594"/>
      <c r="GHZ3" s="594"/>
      <c r="GIA3" s="594"/>
      <c r="GIB3" s="594"/>
      <c r="GIC3" s="594"/>
      <c r="GID3" s="594"/>
      <c r="GIE3" s="594"/>
      <c r="GIF3" s="594"/>
      <c r="GIG3" s="594"/>
      <c r="GIH3" s="594"/>
      <c r="GII3" s="594"/>
      <c r="GIJ3" s="594"/>
      <c r="GIK3" s="594"/>
      <c r="GIL3" s="594"/>
      <c r="GIM3" s="594"/>
      <c r="GIN3" s="594"/>
      <c r="GIO3" s="594"/>
      <c r="GIP3" s="594"/>
      <c r="GIQ3" s="594"/>
      <c r="GIR3" s="594"/>
      <c r="GIS3" s="594"/>
      <c r="GIT3" s="594"/>
      <c r="GIU3" s="594"/>
      <c r="GIV3" s="594"/>
      <c r="GIW3" s="594"/>
      <c r="GIX3" s="594"/>
      <c r="GIY3" s="594"/>
      <c r="GIZ3" s="594"/>
      <c r="GJA3" s="594"/>
      <c r="GJB3" s="594"/>
      <c r="GJC3" s="594"/>
      <c r="GJD3" s="594"/>
      <c r="GJE3" s="594"/>
      <c r="GJF3" s="594"/>
      <c r="GJG3" s="594"/>
      <c r="GJH3" s="594"/>
      <c r="GJI3" s="594"/>
      <c r="GJJ3" s="594"/>
      <c r="GJK3" s="594"/>
      <c r="GJL3" s="594"/>
      <c r="GJM3" s="594"/>
      <c r="GJN3" s="594"/>
      <c r="GJO3" s="594"/>
      <c r="GJP3" s="594"/>
      <c r="GJQ3" s="594"/>
      <c r="GJR3" s="594"/>
      <c r="GJS3" s="594"/>
      <c r="GJT3" s="594"/>
      <c r="GJU3" s="594"/>
      <c r="GJV3" s="594"/>
      <c r="GJW3" s="594"/>
      <c r="GJX3" s="594"/>
      <c r="GJY3" s="594"/>
      <c r="GJZ3" s="594"/>
      <c r="GKA3" s="594"/>
      <c r="GKB3" s="594"/>
      <c r="GKC3" s="594"/>
      <c r="GKD3" s="594"/>
      <c r="GKE3" s="594"/>
      <c r="GKF3" s="594"/>
      <c r="GKG3" s="594"/>
      <c r="GKH3" s="594"/>
      <c r="GKI3" s="594"/>
      <c r="GKJ3" s="594"/>
      <c r="GKK3" s="594"/>
      <c r="GKL3" s="594"/>
      <c r="GKM3" s="594"/>
      <c r="GKN3" s="594"/>
      <c r="GKO3" s="594"/>
      <c r="GKP3" s="594"/>
      <c r="GKQ3" s="594"/>
      <c r="GKR3" s="594"/>
      <c r="GKS3" s="594"/>
      <c r="GKT3" s="594"/>
      <c r="GKU3" s="594"/>
      <c r="GKV3" s="594"/>
      <c r="GKW3" s="594"/>
      <c r="GKX3" s="594"/>
      <c r="GKY3" s="594"/>
      <c r="GKZ3" s="594"/>
      <c r="GLA3" s="594"/>
      <c r="GLB3" s="594"/>
      <c r="GLC3" s="594"/>
      <c r="GLD3" s="594"/>
      <c r="GLE3" s="594"/>
      <c r="GLF3" s="594"/>
      <c r="GLG3" s="594"/>
      <c r="GLH3" s="594"/>
      <c r="GLI3" s="594"/>
      <c r="GLJ3" s="594"/>
      <c r="GLK3" s="594"/>
      <c r="GLL3" s="594"/>
      <c r="GLM3" s="594"/>
      <c r="GLN3" s="594"/>
      <c r="GLO3" s="594"/>
      <c r="GLP3" s="594"/>
      <c r="GLQ3" s="594"/>
      <c r="GLR3" s="594"/>
      <c r="GLS3" s="594"/>
      <c r="GLT3" s="594"/>
      <c r="GLU3" s="594"/>
      <c r="GLV3" s="594"/>
      <c r="GLW3" s="594"/>
      <c r="GLX3" s="594"/>
      <c r="GLY3" s="594"/>
      <c r="GLZ3" s="594"/>
      <c r="GMA3" s="594"/>
      <c r="GMB3" s="594"/>
      <c r="GMC3" s="594"/>
      <c r="GMD3" s="594"/>
      <c r="GME3" s="594"/>
      <c r="GMF3" s="594"/>
      <c r="GMG3" s="594"/>
      <c r="GMH3" s="594"/>
      <c r="GMI3" s="594"/>
      <c r="GMJ3" s="594"/>
      <c r="GMK3" s="594"/>
      <c r="GML3" s="594"/>
      <c r="GMM3" s="594"/>
      <c r="GMN3" s="594"/>
      <c r="GMO3" s="594"/>
      <c r="GMP3" s="594"/>
      <c r="GMQ3" s="594"/>
      <c r="GMR3" s="594"/>
      <c r="GMS3" s="594"/>
      <c r="GMT3" s="594"/>
      <c r="GMU3" s="594"/>
      <c r="GMV3" s="594"/>
      <c r="GMW3" s="594"/>
      <c r="GMX3" s="594"/>
      <c r="GMY3" s="594"/>
      <c r="GMZ3" s="594"/>
      <c r="GNA3" s="594"/>
      <c r="GNB3" s="594"/>
      <c r="GNC3" s="594"/>
      <c r="GND3" s="594"/>
      <c r="GNE3" s="594"/>
      <c r="GNF3" s="594"/>
      <c r="GNG3" s="594"/>
      <c r="GNH3" s="594"/>
      <c r="GNI3" s="594"/>
      <c r="GNJ3" s="594"/>
      <c r="GNK3" s="594"/>
      <c r="GNL3" s="594"/>
      <c r="GNM3" s="594"/>
      <c r="GNN3" s="594"/>
      <c r="GNO3" s="594"/>
      <c r="GNP3" s="594"/>
      <c r="GNQ3" s="594"/>
      <c r="GNR3" s="594"/>
      <c r="GNS3" s="594"/>
      <c r="GNT3" s="594"/>
      <c r="GNU3" s="594"/>
      <c r="GNV3" s="594"/>
      <c r="GNW3" s="594"/>
      <c r="GNX3" s="594"/>
      <c r="GNY3" s="594"/>
      <c r="GNZ3" s="594"/>
      <c r="GOA3" s="594"/>
      <c r="GOB3" s="594"/>
      <c r="GOC3" s="594"/>
      <c r="GOD3" s="594"/>
      <c r="GOE3" s="594"/>
      <c r="GOF3" s="594"/>
      <c r="GOG3" s="594"/>
      <c r="GOH3" s="594"/>
      <c r="GOI3" s="594"/>
      <c r="GOJ3" s="594"/>
      <c r="GOK3" s="594"/>
      <c r="GOL3" s="594"/>
      <c r="GOM3" s="594"/>
      <c r="GON3" s="594"/>
      <c r="GOO3" s="594"/>
      <c r="GOP3" s="594"/>
      <c r="GOQ3" s="594"/>
      <c r="GOR3" s="594"/>
      <c r="GOS3" s="594"/>
      <c r="GOT3" s="594"/>
      <c r="GOU3" s="594"/>
      <c r="GOV3" s="594"/>
      <c r="GOW3" s="594"/>
      <c r="GOX3" s="594"/>
      <c r="GOY3" s="594"/>
      <c r="GOZ3" s="594"/>
      <c r="GPA3" s="594"/>
      <c r="GPB3" s="594"/>
      <c r="GPC3" s="594"/>
      <c r="GPD3" s="594"/>
      <c r="GPE3" s="594"/>
      <c r="GPF3" s="594"/>
      <c r="GPG3" s="594"/>
      <c r="GPH3" s="594"/>
      <c r="GPI3" s="594"/>
      <c r="GPJ3" s="594"/>
      <c r="GPK3" s="594"/>
      <c r="GPL3" s="594"/>
      <c r="GPM3" s="594"/>
      <c r="GPN3" s="594"/>
      <c r="GPO3" s="594"/>
      <c r="GPP3" s="594"/>
      <c r="GPQ3" s="594"/>
      <c r="GPR3" s="594"/>
      <c r="GPS3" s="594"/>
      <c r="GPT3" s="594"/>
      <c r="GPU3" s="594"/>
      <c r="GPV3" s="594"/>
      <c r="GPW3" s="594"/>
      <c r="GPX3" s="594"/>
      <c r="GPY3" s="594"/>
      <c r="GPZ3" s="594"/>
      <c r="GQA3" s="594"/>
      <c r="GQB3" s="594"/>
      <c r="GQC3" s="594"/>
      <c r="GQD3" s="594"/>
      <c r="GQE3" s="594"/>
      <c r="GQF3" s="594"/>
      <c r="GQG3" s="594"/>
      <c r="GQH3" s="594"/>
      <c r="GQI3" s="594"/>
      <c r="GQJ3" s="594"/>
      <c r="GQK3" s="594"/>
      <c r="GQL3" s="594"/>
      <c r="GQM3" s="594"/>
      <c r="GQN3" s="594"/>
      <c r="GQO3" s="594"/>
      <c r="GQP3" s="594"/>
      <c r="GQQ3" s="594"/>
      <c r="GQR3" s="594"/>
      <c r="GQS3" s="594"/>
      <c r="GQT3" s="594"/>
      <c r="GQU3" s="594"/>
      <c r="GQV3" s="594"/>
      <c r="GQW3" s="594"/>
      <c r="GQX3" s="594"/>
      <c r="GQY3" s="594"/>
      <c r="GQZ3" s="594"/>
      <c r="GRA3" s="594"/>
      <c r="GRB3" s="594"/>
      <c r="GRC3" s="594"/>
      <c r="GRD3" s="594"/>
      <c r="GRE3" s="594"/>
      <c r="GRF3" s="594"/>
      <c r="GRG3" s="594"/>
      <c r="GRH3" s="594"/>
      <c r="GRI3" s="594"/>
      <c r="GRJ3" s="594"/>
      <c r="GRK3" s="594"/>
      <c r="GRL3" s="594"/>
      <c r="GRM3" s="594"/>
      <c r="GRN3" s="594"/>
      <c r="GRO3" s="594"/>
      <c r="GRP3" s="594"/>
      <c r="GRQ3" s="594"/>
      <c r="GRR3" s="594"/>
      <c r="GRS3" s="594"/>
      <c r="GRT3" s="594"/>
      <c r="GRU3" s="594"/>
      <c r="GRV3" s="594"/>
      <c r="GRW3" s="594"/>
      <c r="GRX3" s="594"/>
      <c r="GRY3" s="594"/>
      <c r="GRZ3" s="594"/>
      <c r="GSA3" s="594"/>
      <c r="GSB3" s="594"/>
      <c r="GSC3" s="594"/>
      <c r="GSD3" s="594"/>
      <c r="GSE3" s="594"/>
      <c r="GSF3" s="594"/>
      <c r="GSG3" s="594"/>
      <c r="GSH3" s="594"/>
      <c r="GSI3" s="594"/>
      <c r="GSJ3" s="594"/>
      <c r="GSK3" s="594"/>
      <c r="GSL3" s="594"/>
      <c r="GSM3" s="594"/>
      <c r="GSN3" s="594"/>
      <c r="GSO3" s="594"/>
      <c r="GSP3" s="594"/>
      <c r="GSQ3" s="594"/>
      <c r="GSR3" s="594"/>
      <c r="GSS3" s="594"/>
      <c r="GST3" s="594"/>
      <c r="GSU3" s="594"/>
      <c r="GSV3" s="594"/>
      <c r="GSW3" s="594"/>
      <c r="GSX3" s="594"/>
      <c r="GSY3" s="594"/>
      <c r="GSZ3" s="594"/>
      <c r="GTA3" s="594"/>
      <c r="GTB3" s="594"/>
      <c r="GTC3" s="594"/>
      <c r="GTD3" s="594"/>
      <c r="GTE3" s="594"/>
      <c r="GTF3" s="594"/>
      <c r="GTG3" s="594"/>
      <c r="GTH3" s="594"/>
      <c r="GTI3" s="594"/>
      <c r="GTJ3" s="594"/>
      <c r="GTK3" s="594"/>
      <c r="GTL3" s="594"/>
      <c r="GTM3" s="594"/>
      <c r="GTN3" s="594"/>
      <c r="GTO3" s="594"/>
      <c r="GTP3" s="594"/>
      <c r="GTQ3" s="594"/>
      <c r="GTR3" s="594"/>
      <c r="GTS3" s="594"/>
      <c r="GTT3" s="594"/>
      <c r="GTU3" s="594"/>
      <c r="GTV3" s="594"/>
      <c r="GTW3" s="594"/>
      <c r="GTX3" s="594"/>
      <c r="GTY3" s="594"/>
      <c r="GTZ3" s="594"/>
      <c r="GUA3" s="594"/>
      <c r="GUB3" s="594"/>
      <c r="GUC3" s="594"/>
      <c r="GUD3" s="594"/>
      <c r="GUE3" s="594"/>
      <c r="GUF3" s="594"/>
      <c r="GUG3" s="594"/>
      <c r="GUH3" s="594"/>
      <c r="GUI3" s="594"/>
      <c r="GUJ3" s="594"/>
      <c r="GUK3" s="594"/>
      <c r="GUL3" s="594"/>
      <c r="GUM3" s="594"/>
      <c r="GUN3" s="594"/>
      <c r="GUO3" s="594"/>
      <c r="GUP3" s="594"/>
      <c r="GUQ3" s="594"/>
      <c r="GUR3" s="594"/>
      <c r="GUS3" s="594"/>
      <c r="GUT3" s="594"/>
      <c r="GUU3" s="594"/>
      <c r="GUV3" s="594"/>
      <c r="GUW3" s="594"/>
      <c r="GUX3" s="594"/>
      <c r="GUY3" s="594"/>
      <c r="GUZ3" s="594"/>
      <c r="GVA3" s="594"/>
      <c r="GVB3" s="594"/>
      <c r="GVC3" s="594"/>
      <c r="GVD3" s="594"/>
      <c r="GVE3" s="594"/>
      <c r="GVF3" s="594"/>
      <c r="GVG3" s="594"/>
      <c r="GVH3" s="594"/>
      <c r="GVI3" s="594"/>
      <c r="GVJ3" s="594"/>
      <c r="GVK3" s="594"/>
      <c r="GVL3" s="594"/>
      <c r="GVM3" s="594"/>
      <c r="GVN3" s="594"/>
      <c r="GVO3" s="594"/>
      <c r="GVP3" s="594"/>
      <c r="GVQ3" s="594"/>
      <c r="GVR3" s="594"/>
      <c r="GVS3" s="594"/>
      <c r="GVT3" s="594"/>
      <c r="GVU3" s="594"/>
      <c r="GVV3" s="594"/>
      <c r="GVW3" s="594"/>
      <c r="GVX3" s="594"/>
      <c r="GVY3" s="594"/>
      <c r="GVZ3" s="594"/>
      <c r="GWA3" s="594"/>
      <c r="GWB3" s="594"/>
      <c r="GWC3" s="594"/>
      <c r="GWD3" s="594"/>
      <c r="GWE3" s="594"/>
      <c r="GWF3" s="594"/>
      <c r="GWG3" s="594"/>
      <c r="GWH3" s="594"/>
      <c r="GWI3" s="594"/>
      <c r="GWJ3" s="594"/>
      <c r="GWK3" s="594"/>
      <c r="GWL3" s="594"/>
      <c r="GWM3" s="594"/>
      <c r="GWN3" s="594"/>
      <c r="GWO3" s="594"/>
      <c r="GWP3" s="594"/>
      <c r="GWQ3" s="594"/>
      <c r="GWR3" s="594"/>
      <c r="GWS3" s="594"/>
      <c r="GWT3" s="594"/>
      <c r="GWU3" s="594"/>
      <c r="GWV3" s="594"/>
      <c r="GWW3" s="594"/>
      <c r="GWX3" s="594"/>
      <c r="GWY3" s="594"/>
      <c r="GWZ3" s="594"/>
      <c r="GXA3" s="594"/>
      <c r="GXB3" s="594"/>
      <c r="GXC3" s="594"/>
      <c r="GXD3" s="594"/>
      <c r="GXE3" s="594"/>
      <c r="GXF3" s="594"/>
      <c r="GXG3" s="594"/>
      <c r="GXH3" s="594"/>
      <c r="GXI3" s="594"/>
      <c r="GXJ3" s="594"/>
      <c r="GXK3" s="594"/>
      <c r="GXL3" s="594"/>
      <c r="GXM3" s="594"/>
      <c r="GXN3" s="594"/>
      <c r="GXO3" s="594"/>
      <c r="GXP3" s="594"/>
      <c r="GXQ3" s="594"/>
      <c r="GXR3" s="594"/>
      <c r="GXS3" s="594"/>
      <c r="GXT3" s="594"/>
      <c r="GXU3" s="594"/>
      <c r="GXV3" s="594"/>
      <c r="GXW3" s="594"/>
      <c r="GXX3" s="594"/>
      <c r="GXY3" s="594"/>
      <c r="GXZ3" s="594"/>
      <c r="GYA3" s="594"/>
      <c r="GYB3" s="594"/>
      <c r="GYC3" s="594"/>
      <c r="GYD3" s="594"/>
      <c r="GYE3" s="594"/>
      <c r="GYF3" s="594"/>
      <c r="GYG3" s="594"/>
      <c r="GYH3" s="594"/>
      <c r="GYI3" s="594"/>
      <c r="GYJ3" s="594"/>
      <c r="GYK3" s="594"/>
      <c r="GYL3" s="594"/>
      <c r="GYM3" s="594"/>
      <c r="GYN3" s="594"/>
      <c r="GYO3" s="594"/>
      <c r="GYP3" s="594"/>
      <c r="GYQ3" s="594"/>
      <c r="GYR3" s="594"/>
      <c r="GYS3" s="594"/>
      <c r="GYT3" s="594"/>
      <c r="GYU3" s="594"/>
      <c r="GYV3" s="594"/>
      <c r="GYW3" s="594"/>
      <c r="GYX3" s="594"/>
      <c r="GYY3" s="594"/>
      <c r="GYZ3" s="594"/>
      <c r="GZA3" s="594"/>
      <c r="GZB3" s="594"/>
      <c r="GZC3" s="594"/>
      <c r="GZD3" s="594"/>
      <c r="GZE3" s="594"/>
      <c r="GZF3" s="594"/>
      <c r="GZG3" s="594"/>
      <c r="GZH3" s="594"/>
      <c r="GZI3" s="594"/>
      <c r="GZJ3" s="594"/>
      <c r="GZK3" s="594"/>
      <c r="GZL3" s="594"/>
      <c r="GZM3" s="594"/>
      <c r="GZN3" s="594"/>
      <c r="GZO3" s="594"/>
      <c r="GZP3" s="594"/>
      <c r="GZQ3" s="594"/>
      <c r="GZR3" s="594"/>
      <c r="GZS3" s="594"/>
      <c r="GZT3" s="594"/>
      <c r="GZU3" s="594"/>
      <c r="GZV3" s="594"/>
      <c r="GZW3" s="594"/>
      <c r="GZX3" s="594"/>
      <c r="GZY3" s="594"/>
      <c r="GZZ3" s="594"/>
      <c r="HAA3" s="594"/>
      <c r="HAB3" s="594"/>
      <c r="HAC3" s="594"/>
      <c r="HAD3" s="594"/>
      <c r="HAE3" s="594"/>
      <c r="HAF3" s="594"/>
      <c r="HAG3" s="594"/>
      <c r="HAH3" s="594"/>
      <c r="HAI3" s="594"/>
      <c r="HAJ3" s="594"/>
      <c r="HAK3" s="594"/>
      <c r="HAL3" s="594"/>
      <c r="HAM3" s="594"/>
      <c r="HAN3" s="594"/>
      <c r="HAO3" s="594"/>
      <c r="HAP3" s="594"/>
      <c r="HAQ3" s="594"/>
      <c r="HAR3" s="594"/>
      <c r="HAS3" s="594"/>
      <c r="HAT3" s="594"/>
      <c r="HAU3" s="594"/>
      <c r="HAV3" s="594"/>
      <c r="HAW3" s="594"/>
      <c r="HAX3" s="594"/>
      <c r="HAY3" s="594"/>
      <c r="HAZ3" s="594"/>
      <c r="HBA3" s="594"/>
      <c r="HBB3" s="594"/>
      <c r="HBC3" s="594"/>
      <c r="HBD3" s="594"/>
      <c r="HBE3" s="594"/>
      <c r="HBF3" s="594"/>
      <c r="HBG3" s="594"/>
      <c r="HBH3" s="594"/>
      <c r="HBI3" s="594"/>
      <c r="HBJ3" s="594"/>
      <c r="HBK3" s="594"/>
      <c r="HBL3" s="594"/>
      <c r="HBM3" s="594"/>
      <c r="HBN3" s="594"/>
      <c r="HBO3" s="594"/>
      <c r="HBP3" s="594"/>
      <c r="HBQ3" s="594"/>
      <c r="HBR3" s="594"/>
      <c r="HBS3" s="594"/>
      <c r="HBT3" s="594"/>
      <c r="HBU3" s="594"/>
      <c r="HBV3" s="594"/>
      <c r="HBW3" s="594"/>
      <c r="HBX3" s="594"/>
      <c r="HBY3" s="594"/>
      <c r="HBZ3" s="594"/>
      <c r="HCA3" s="594"/>
      <c r="HCB3" s="594"/>
      <c r="HCC3" s="594"/>
      <c r="HCD3" s="594"/>
      <c r="HCE3" s="594"/>
      <c r="HCF3" s="594"/>
      <c r="HCG3" s="594"/>
      <c r="HCH3" s="594"/>
      <c r="HCI3" s="594"/>
      <c r="HCJ3" s="594"/>
      <c r="HCK3" s="594"/>
      <c r="HCL3" s="594"/>
      <c r="HCM3" s="594"/>
      <c r="HCN3" s="594"/>
      <c r="HCO3" s="594"/>
      <c r="HCP3" s="594"/>
      <c r="HCQ3" s="594"/>
      <c r="HCR3" s="594"/>
      <c r="HCS3" s="594"/>
      <c r="HCT3" s="594"/>
      <c r="HCU3" s="594"/>
      <c r="HCV3" s="594"/>
      <c r="HCW3" s="594"/>
      <c r="HCX3" s="594"/>
      <c r="HCY3" s="594"/>
      <c r="HCZ3" s="594"/>
      <c r="HDA3" s="594"/>
      <c r="HDB3" s="594"/>
      <c r="HDC3" s="594"/>
      <c r="HDD3" s="594"/>
      <c r="HDE3" s="594"/>
      <c r="HDF3" s="594"/>
      <c r="HDG3" s="594"/>
      <c r="HDH3" s="594"/>
      <c r="HDI3" s="594"/>
      <c r="HDJ3" s="594"/>
      <c r="HDK3" s="594"/>
      <c r="HDL3" s="594"/>
      <c r="HDM3" s="594"/>
      <c r="HDN3" s="594"/>
      <c r="HDO3" s="594"/>
      <c r="HDP3" s="594"/>
      <c r="HDQ3" s="594"/>
      <c r="HDR3" s="594"/>
      <c r="HDS3" s="594"/>
      <c r="HDT3" s="594"/>
      <c r="HDU3" s="594"/>
      <c r="HDV3" s="594"/>
      <c r="HDW3" s="594"/>
      <c r="HDX3" s="594"/>
      <c r="HDY3" s="594"/>
      <c r="HDZ3" s="594"/>
      <c r="HEA3" s="594"/>
      <c r="HEB3" s="594"/>
      <c r="HEC3" s="594"/>
      <c r="HED3" s="594"/>
      <c r="HEE3" s="594"/>
      <c r="HEF3" s="594"/>
      <c r="HEG3" s="594"/>
      <c r="HEH3" s="594"/>
      <c r="HEI3" s="594"/>
      <c r="HEJ3" s="594"/>
      <c r="HEK3" s="594"/>
      <c r="HEL3" s="594"/>
      <c r="HEM3" s="594"/>
      <c r="HEN3" s="594"/>
      <c r="HEO3" s="594"/>
      <c r="HEP3" s="594"/>
      <c r="HEQ3" s="594"/>
      <c r="HER3" s="594"/>
      <c r="HES3" s="594"/>
      <c r="HET3" s="594"/>
      <c r="HEU3" s="594"/>
      <c r="HEV3" s="594"/>
      <c r="HEW3" s="594"/>
      <c r="HEX3" s="594"/>
      <c r="HEY3" s="594"/>
      <c r="HEZ3" s="594"/>
      <c r="HFA3" s="594"/>
      <c r="HFB3" s="594"/>
      <c r="HFC3" s="594"/>
      <c r="HFD3" s="594"/>
      <c r="HFE3" s="594"/>
      <c r="HFF3" s="594"/>
      <c r="HFG3" s="594"/>
      <c r="HFH3" s="594"/>
      <c r="HFI3" s="594"/>
      <c r="HFJ3" s="594"/>
      <c r="HFK3" s="594"/>
      <c r="HFL3" s="594"/>
      <c r="HFM3" s="594"/>
      <c r="HFN3" s="594"/>
      <c r="HFO3" s="594"/>
      <c r="HFP3" s="594"/>
      <c r="HFQ3" s="594"/>
      <c r="HFR3" s="594"/>
      <c r="HFS3" s="594"/>
      <c r="HFT3" s="594"/>
      <c r="HFU3" s="594"/>
      <c r="HFV3" s="594"/>
      <c r="HFW3" s="594"/>
      <c r="HFX3" s="594"/>
      <c r="HFY3" s="594"/>
      <c r="HFZ3" s="594"/>
      <c r="HGA3" s="594"/>
      <c r="HGB3" s="594"/>
      <c r="HGC3" s="594"/>
      <c r="HGD3" s="594"/>
      <c r="HGE3" s="594"/>
      <c r="HGF3" s="594"/>
      <c r="HGG3" s="594"/>
      <c r="HGH3" s="594"/>
      <c r="HGI3" s="594"/>
      <c r="HGJ3" s="594"/>
      <c r="HGK3" s="594"/>
      <c r="HGL3" s="594"/>
      <c r="HGM3" s="594"/>
      <c r="HGN3" s="594"/>
      <c r="HGO3" s="594"/>
      <c r="HGP3" s="594"/>
      <c r="HGQ3" s="594"/>
      <c r="HGR3" s="594"/>
      <c r="HGS3" s="594"/>
      <c r="HGT3" s="594"/>
      <c r="HGU3" s="594"/>
      <c r="HGV3" s="594"/>
      <c r="HGW3" s="594"/>
      <c r="HGX3" s="594"/>
      <c r="HGY3" s="594"/>
      <c r="HGZ3" s="594"/>
      <c r="HHA3" s="594"/>
      <c r="HHB3" s="594"/>
      <c r="HHC3" s="594"/>
      <c r="HHD3" s="594"/>
      <c r="HHE3" s="594"/>
      <c r="HHF3" s="594"/>
      <c r="HHG3" s="594"/>
      <c r="HHH3" s="594"/>
      <c r="HHI3" s="594"/>
      <c r="HHJ3" s="594"/>
      <c r="HHK3" s="594"/>
      <c r="HHL3" s="594"/>
      <c r="HHM3" s="594"/>
      <c r="HHN3" s="594"/>
      <c r="HHO3" s="594"/>
      <c r="HHP3" s="594"/>
      <c r="HHQ3" s="594"/>
      <c r="HHR3" s="594"/>
      <c r="HHS3" s="594"/>
      <c r="HHT3" s="594"/>
      <c r="HHU3" s="594"/>
      <c r="HHV3" s="594"/>
      <c r="HHW3" s="594"/>
      <c r="HHX3" s="594"/>
      <c r="HHY3" s="594"/>
      <c r="HHZ3" s="594"/>
      <c r="HIA3" s="594"/>
      <c r="HIB3" s="594"/>
      <c r="HIC3" s="594"/>
      <c r="HID3" s="594"/>
      <c r="HIE3" s="594"/>
      <c r="HIF3" s="594"/>
      <c r="HIG3" s="594"/>
      <c r="HIH3" s="594"/>
      <c r="HII3" s="594"/>
      <c r="HIJ3" s="594"/>
      <c r="HIK3" s="594"/>
      <c r="HIL3" s="594"/>
      <c r="HIM3" s="594"/>
      <c r="HIN3" s="594"/>
      <c r="HIO3" s="594"/>
      <c r="HIP3" s="594"/>
      <c r="HIQ3" s="594"/>
      <c r="HIR3" s="594"/>
      <c r="HIS3" s="594"/>
      <c r="HIT3" s="594"/>
      <c r="HIU3" s="594"/>
      <c r="HIV3" s="594"/>
      <c r="HIW3" s="594"/>
      <c r="HIX3" s="594"/>
      <c r="HIY3" s="594"/>
      <c r="HIZ3" s="594"/>
      <c r="HJA3" s="594"/>
      <c r="HJB3" s="594"/>
      <c r="HJC3" s="594"/>
      <c r="HJD3" s="594"/>
      <c r="HJE3" s="594"/>
      <c r="HJF3" s="594"/>
      <c r="HJG3" s="594"/>
      <c r="HJH3" s="594"/>
      <c r="HJI3" s="594"/>
      <c r="HJJ3" s="594"/>
      <c r="HJK3" s="594"/>
      <c r="HJL3" s="594"/>
      <c r="HJM3" s="594"/>
      <c r="HJN3" s="594"/>
      <c r="HJO3" s="594"/>
      <c r="HJP3" s="594"/>
      <c r="HJQ3" s="594"/>
      <c r="HJR3" s="594"/>
      <c r="HJS3" s="594"/>
      <c r="HJT3" s="594"/>
      <c r="HJU3" s="594"/>
      <c r="HJV3" s="594"/>
      <c r="HJW3" s="594"/>
      <c r="HJX3" s="594"/>
      <c r="HJY3" s="594"/>
      <c r="HJZ3" s="594"/>
      <c r="HKA3" s="594"/>
      <c r="HKB3" s="594"/>
      <c r="HKC3" s="594"/>
      <c r="HKD3" s="594"/>
      <c r="HKE3" s="594"/>
      <c r="HKF3" s="594"/>
      <c r="HKG3" s="594"/>
      <c r="HKH3" s="594"/>
      <c r="HKI3" s="594"/>
      <c r="HKJ3" s="594"/>
      <c r="HKK3" s="594"/>
      <c r="HKL3" s="594"/>
      <c r="HKM3" s="594"/>
      <c r="HKN3" s="594"/>
      <c r="HKO3" s="594"/>
      <c r="HKP3" s="594"/>
      <c r="HKQ3" s="594"/>
      <c r="HKR3" s="594"/>
      <c r="HKS3" s="594"/>
      <c r="HKT3" s="594"/>
      <c r="HKU3" s="594"/>
      <c r="HKV3" s="594"/>
      <c r="HKW3" s="594"/>
      <c r="HKX3" s="594"/>
      <c r="HKY3" s="594"/>
      <c r="HKZ3" s="594"/>
      <c r="HLA3" s="594"/>
      <c r="HLB3" s="594"/>
      <c r="HLC3" s="594"/>
      <c r="HLD3" s="594"/>
      <c r="HLE3" s="594"/>
      <c r="HLF3" s="594"/>
      <c r="HLG3" s="594"/>
      <c r="HLH3" s="594"/>
      <c r="HLI3" s="594"/>
      <c r="HLJ3" s="594"/>
      <c r="HLK3" s="594"/>
      <c r="HLL3" s="594"/>
      <c r="HLM3" s="594"/>
      <c r="HLN3" s="594"/>
      <c r="HLO3" s="594"/>
      <c r="HLP3" s="594"/>
      <c r="HLQ3" s="594"/>
      <c r="HLR3" s="594"/>
      <c r="HLS3" s="594"/>
      <c r="HLT3" s="594"/>
      <c r="HLU3" s="594"/>
      <c r="HLV3" s="594"/>
      <c r="HLW3" s="594"/>
      <c r="HLX3" s="594"/>
      <c r="HLY3" s="594"/>
      <c r="HLZ3" s="594"/>
      <c r="HMA3" s="594"/>
      <c r="HMB3" s="594"/>
      <c r="HMC3" s="594"/>
      <c r="HMD3" s="594"/>
      <c r="HME3" s="594"/>
      <c r="HMF3" s="594"/>
      <c r="HMG3" s="594"/>
      <c r="HMH3" s="594"/>
      <c r="HMI3" s="594"/>
      <c r="HMJ3" s="594"/>
      <c r="HMK3" s="594"/>
      <c r="HML3" s="594"/>
      <c r="HMM3" s="594"/>
      <c r="HMN3" s="594"/>
      <c r="HMO3" s="594"/>
      <c r="HMP3" s="594"/>
      <c r="HMQ3" s="594"/>
      <c r="HMR3" s="594"/>
      <c r="HMS3" s="594"/>
      <c r="HMT3" s="594"/>
      <c r="HMU3" s="594"/>
      <c r="HMV3" s="594"/>
      <c r="HMW3" s="594"/>
      <c r="HMX3" s="594"/>
      <c r="HMY3" s="594"/>
      <c r="HMZ3" s="594"/>
      <c r="HNA3" s="594"/>
      <c r="HNB3" s="594"/>
      <c r="HNC3" s="594"/>
      <c r="HND3" s="594"/>
      <c r="HNE3" s="594"/>
      <c r="HNF3" s="594"/>
      <c r="HNG3" s="594"/>
      <c r="HNH3" s="594"/>
      <c r="HNI3" s="594"/>
      <c r="HNJ3" s="594"/>
      <c r="HNK3" s="594"/>
      <c r="HNL3" s="594"/>
      <c r="HNM3" s="594"/>
      <c r="HNN3" s="594"/>
      <c r="HNO3" s="594"/>
      <c r="HNP3" s="594"/>
      <c r="HNQ3" s="594"/>
      <c r="HNR3" s="594"/>
      <c r="HNS3" s="594"/>
      <c r="HNT3" s="594"/>
      <c r="HNU3" s="594"/>
      <c r="HNV3" s="594"/>
      <c r="HNW3" s="594"/>
      <c r="HNX3" s="594"/>
      <c r="HNY3" s="594"/>
      <c r="HNZ3" s="594"/>
      <c r="HOA3" s="594"/>
      <c r="HOB3" s="594"/>
      <c r="HOC3" s="594"/>
      <c r="HOD3" s="594"/>
      <c r="HOE3" s="594"/>
      <c r="HOF3" s="594"/>
      <c r="HOG3" s="594"/>
      <c r="HOH3" s="594"/>
      <c r="HOI3" s="594"/>
      <c r="HOJ3" s="594"/>
      <c r="HOK3" s="594"/>
      <c r="HOL3" s="594"/>
      <c r="HOM3" s="594"/>
      <c r="HON3" s="594"/>
      <c r="HOO3" s="594"/>
      <c r="HOP3" s="594"/>
      <c r="HOQ3" s="594"/>
      <c r="HOR3" s="594"/>
      <c r="HOS3" s="594"/>
      <c r="HOT3" s="594"/>
      <c r="HOU3" s="594"/>
      <c r="HOV3" s="594"/>
      <c r="HOW3" s="594"/>
      <c r="HOX3" s="594"/>
      <c r="HOY3" s="594"/>
      <c r="HOZ3" s="594"/>
      <c r="HPA3" s="594"/>
      <c r="HPB3" s="594"/>
      <c r="HPC3" s="594"/>
      <c r="HPD3" s="594"/>
      <c r="HPE3" s="594"/>
      <c r="HPF3" s="594"/>
      <c r="HPG3" s="594"/>
      <c r="HPH3" s="594"/>
      <c r="HPI3" s="594"/>
      <c r="HPJ3" s="594"/>
      <c r="HPK3" s="594"/>
      <c r="HPL3" s="594"/>
      <c r="HPM3" s="594"/>
      <c r="HPN3" s="594"/>
      <c r="HPO3" s="594"/>
      <c r="HPP3" s="594"/>
      <c r="HPQ3" s="594"/>
      <c r="HPR3" s="594"/>
      <c r="HPS3" s="594"/>
      <c r="HPT3" s="594"/>
      <c r="HPU3" s="594"/>
      <c r="HPV3" s="594"/>
      <c r="HPW3" s="594"/>
      <c r="HPX3" s="594"/>
      <c r="HPY3" s="594"/>
      <c r="HPZ3" s="594"/>
      <c r="HQA3" s="594"/>
      <c r="HQB3" s="594"/>
      <c r="HQC3" s="594"/>
      <c r="HQD3" s="594"/>
      <c r="HQE3" s="594"/>
      <c r="HQF3" s="594"/>
      <c r="HQG3" s="594"/>
      <c r="HQH3" s="594"/>
      <c r="HQI3" s="594"/>
      <c r="HQJ3" s="594"/>
      <c r="HQK3" s="594"/>
      <c r="HQL3" s="594"/>
      <c r="HQM3" s="594"/>
      <c r="HQN3" s="594"/>
      <c r="HQO3" s="594"/>
      <c r="HQP3" s="594"/>
      <c r="HQQ3" s="594"/>
      <c r="HQR3" s="594"/>
      <c r="HQS3" s="594"/>
      <c r="HQT3" s="594"/>
      <c r="HQU3" s="594"/>
      <c r="HQV3" s="594"/>
      <c r="HQW3" s="594"/>
      <c r="HQX3" s="594"/>
      <c r="HQY3" s="594"/>
      <c r="HQZ3" s="594"/>
      <c r="HRA3" s="594"/>
      <c r="HRB3" s="594"/>
      <c r="HRC3" s="594"/>
      <c r="HRD3" s="594"/>
      <c r="HRE3" s="594"/>
      <c r="HRF3" s="594"/>
      <c r="HRG3" s="594"/>
      <c r="HRH3" s="594"/>
      <c r="HRI3" s="594"/>
      <c r="HRJ3" s="594"/>
      <c r="HRK3" s="594"/>
      <c r="HRL3" s="594"/>
      <c r="HRM3" s="594"/>
      <c r="HRN3" s="594"/>
      <c r="HRO3" s="594"/>
      <c r="HRP3" s="594"/>
      <c r="HRQ3" s="594"/>
      <c r="HRR3" s="594"/>
      <c r="HRS3" s="594"/>
      <c r="HRT3" s="594"/>
      <c r="HRU3" s="594"/>
      <c r="HRV3" s="594"/>
      <c r="HRW3" s="594"/>
      <c r="HRX3" s="594"/>
      <c r="HRY3" s="594"/>
      <c r="HRZ3" s="594"/>
      <c r="HSA3" s="594"/>
      <c r="HSB3" s="594"/>
      <c r="HSC3" s="594"/>
      <c r="HSD3" s="594"/>
      <c r="HSE3" s="594"/>
      <c r="HSF3" s="594"/>
      <c r="HSG3" s="594"/>
      <c r="HSH3" s="594"/>
      <c r="HSI3" s="594"/>
      <c r="HSJ3" s="594"/>
      <c r="HSK3" s="594"/>
      <c r="HSL3" s="594"/>
      <c r="HSM3" s="594"/>
      <c r="HSN3" s="594"/>
      <c r="HSO3" s="594"/>
      <c r="HSP3" s="594"/>
      <c r="HSQ3" s="594"/>
      <c r="HSR3" s="594"/>
      <c r="HSS3" s="594"/>
      <c r="HST3" s="594"/>
      <c r="HSU3" s="594"/>
      <c r="HSV3" s="594"/>
      <c r="HSW3" s="594"/>
      <c r="HSX3" s="594"/>
      <c r="HSY3" s="594"/>
      <c r="HSZ3" s="594"/>
      <c r="HTA3" s="594"/>
      <c r="HTB3" s="594"/>
      <c r="HTC3" s="594"/>
      <c r="HTD3" s="594"/>
      <c r="HTE3" s="594"/>
      <c r="HTF3" s="594"/>
      <c r="HTG3" s="594"/>
      <c r="HTH3" s="594"/>
      <c r="HTI3" s="594"/>
      <c r="HTJ3" s="594"/>
      <c r="HTK3" s="594"/>
      <c r="HTL3" s="594"/>
      <c r="HTM3" s="594"/>
      <c r="HTN3" s="594"/>
      <c r="HTO3" s="594"/>
      <c r="HTP3" s="594"/>
      <c r="HTQ3" s="594"/>
      <c r="HTR3" s="594"/>
      <c r="HTS3" s="594"/>
      <c r="HTT3" s="594"/>
      <c r="HTU3" s="594"/>
      <c r="HTV3" s="594"/>
      <c r="HTW3" s="594"/>
      <c r="HTX3" s="594"/>
      <c r="HTY3" s="594"/>
      <c r="HTZ3" s="594"/>
      <c r="HUA3" s="594"/>
      <c r="HUB3" s="594"/>
      <c r="HUC3" s="594"/>
      <c r="HUD3" s="594"/>
      <c r="HUE3" s="594"/>
      <c r="HUF3" s="594"/>
      <c r="HUG3" s="594"/>
      <c r="HUH3" s="594"/>
      <c r="HUI3" s="594"/>
      <c r="HUJ3" s="594"/>
      <c r="HUK3" s="594"/>
      <c r="HUL3" s="594"/>
      <c r="HUM3" s="594"/>
      <c r="HUN3" s="594"/>
      <c r="HUO3" s="594"/>
      <c r="HUP3" s="594"/>
      <c r="HUQ3" s="594"/>
      <c r="HUR3" s="594"/>
      <c r="HUS3" s="594"/>
      <c r="HUT3" s="594"/>
      <c r="HUU3" s="594"/>
      <c r="HUV3" s="594"/>
      <c r="HUW3" s="594"/>
      <c r="HUX3" s="594"/>
      <c r="HUY3" s="594"/>
      <c r="HUZ3" s="594"/>
      <c r="HVA3" s="594"/>
      <c r="HVB3" s="594"/>
      <c r="HVC3" s="594"/>
      <c r="HVD3" s="594"/>
      <c r="HVE3" s="594"/>
      <c r="HVF3" s="594"/>
      <c r="HVG3" s="594"/>
      <c r="HVH3" s="594"/>
      <c r="HVI3" s="594"/>
      <c r="HVJ3" s="594"/>
      <c r="HVK3" s="594"/>
      <c r="HVL3" s="594"/>
      <c r="HVM3" s="594"/>
      <c r="HVN3" s="594"/>
      <c r="HVO3" s="594"/>
      <c r="HVP3" s="594"/>
      <c r="HVQ3" s="594"/>
      <c r="HVR3" s="594"/>
      <c r="HVS3" s="594"/>
      <c r="HVT3" s="594"/>
      <c r="HVU3" s="594"/>
      <c r="HVV3" s="594"/>
      <c r="HVW3" s="594"/>
      <c r="HVX3" s="594"/>
      <c r="HVY3" s="594"/>
      <c r="HVZ3" s="594"/>
      <c r="HWA3" s="594"/>
      <c r="HWB3" s="594"/>
      <c r="HWC3" s="594"/>
      <c r="HWD3" s="594"/>
      <c r="HWE3" s="594"/>
      <c r="HWF3" s="594"/>
      <c r="HWG3" s="594"/>
      <c r="HWH3" s="594"/>
      <c r="HWI3" s="594"/>
      <c r="HWJ3" s="594"/>
      <c r="HWK3" s="594"/>
      <c r="HWL3" s="594"/>
      <c r="HWM3" s="594"/>
      <c r="HWN3" s="594"/>
      <c r="HWO3" s="594"/>
      <c r="HWP3" s="594"/>
      <c r="HWQ3" s="594"/>
      <c r="HWR3" s="594"/>
      <c r="HWS3" s="594"/>
      <c r="HWT3" s="594"/>
      <c r="HWU3" s="594"/>
      <c r="HWV3" s="594"/>
      <c r="HWW3" s="594"/>
      <c r="HWX3" s="594"/>
      <c r="HWY3" s="594"/>
      <c r="HWZ3" s="594"/>
      <c r="HXA3" s="594"/>
      <c r="HXB3" s="594"/>
      <c r="HXC3" s="594"/>
      <c r="HXD3" s="594"/>
      <c r="HXE3" s="594"/>
      <c r="HXF3" s="594"/>
      <c r="HXG3" s="594"/>
      <c r="HXH3" s="594"/>
      <c r="HXI3" s="594"/>
      <c r="HXJ3" s="594"/>
      <c r="HXK3" s="594"/>
      <c r="HXL3" s="594"/>
      <c r="HXM3" s="594"/>
      <c r="HXN3" s="594"/>
      <c r="HXO3" s="594"/>
      <c r="HXP3" s="594"/>
      <c r="HXQ3" s="594"/>
      <c r="HXR3" s="594"/>
      <c r="HXS3" s="594"/>
      <c r="HXT3" s="594"/>
      <c r="HXU3" s="594"/>
      <c r="HXV3" s="594"/>
      <c r="HXW3" s="594"/>
      <c r="HXX3" s="594"/>
      <c r="HXY3" s="594"/>
      <c r="HXZ3" s="594"/>
      <c r="HYA3" s="594"/>
      <c r="HYB3" s="594"/>
      <c r="HYC3" s="594"/>
      <c r="HYD3" s="594"/>
      <c r="HYE3" s="594"/>
      <c r="HYF3" s="594"/>
      <c r="HYG3" s="594"/>
      <c r="HYH3" s="594"/>
      <c r="HYI3" s="594"/>
      <c r="HYJ3" s="594"/>
      <c r="HYK3" s="594"/>
      <c r="HYL3" s="594"/>
      <c r="HYM3" s="594"/>
      <c r="HYN3" s="594"/>
      <c r="HYO3" s="594"/>
      <c r="HYP3" s="594"/>
      <c r="HYQ3" s="594"/>
      <c r="HYR3" s="594"/>
      <c r="HYS3" s="594"/>
      <c r="HYT3" s="594"/>
      <c r="HYU3" s="594"/>
      <c r="HYV3" s="594"/>
      <c r="HYW3" s="594"/>
      <c r="HYX3" s="594"/>
      <c r="HYY3" s="594"/>
      <c r="HYZ3" s="594"/>
      <c r="HZA3" s="594"/>
      <c r="HZB3" s="594"/>
      <c r="HZC3" s="594"/>
      <c r="HZD3" s="594"/>
      <c r="HZE3" s="594"/>
      <c r="HZF3" s="594"/>
      <c r="HZG3" s="594"/>
      <c r="HZH3" s="594"/>
      <c r="HZI3" s="594"/>
      <c r="HZJ3" s="594"/>
      <c r="HZK3" s="594"/>
      <c r="HZL3" s="594"/>
      <c r="HZM3" s="594"/>
      <c r="HZN3" s="594"/>
      <c r="HZO3" s="594"/>
      <c r="HZP3" s="594"/>
      <c r="HZQ3" s="594"/>
      <c r="HZR3" s="594"/>
      <c r="HZS3" s="594"/>
      <c r="HZT3" s="594"/>
      <c r="HZU3" s="594"/>
      <c r="HZV3" s="594"/>
      <c r="HZW3" s="594"/>
      <c r="HZX3" s="594"/>
      <c r="HZY3" s="594"/>
      <c r="HZZ3" s="594"/>
      <c r="IAA3" s="594"/>
      <c r="IAB3" s="594"/>
      <c r="IAC3" s="594"/>
      <c r="IAD3" s="594"/>
      <c r="IAE3" s="594"/>
      <c r="IAF3" s="594"/>
      <c r="IAG3" s="594"/>
      <c r="IAH3" s="594"/>
      <c r="IAI3" s="594"/>
      <c r="IAJ3" s="594"/>
      <c r="IAK3" s="594"/>
      <c r="IAL3" s="594"/>
      <c r="IAM3" s="594"/>
      <c r="IAN3" s="594"/>
      <c r="IAO3" s="594"/>
      <c r="IAP3" s="594"/>
      <c r="IAQ3" s="594"/>
      <c r="IAR3" s="594"/>
      <c r="IAS3" s="594"/>
      <c r="IAT3" s="594"/>
      <c r="IAU3" s="594"/>
      <c r="IAV3" s="594"/>
      <c r="IAW3" s="594"/>
      <c r="IAX3" s="594"/>
      <c r="IAY3" s="594"/>
      <c r="IAZ3" s="594"/>
      <c r="IBA3" s="594"/>
      <c r="IBB3" s="594"/>
      <c r="IBC3" s="594"/>
      <c r="IBD3" s="594"/>
      <c r="IBE3" s="594"/>
      <c r="IBF3" s="594"/>
      <c r="IBG3" s="594"/>
      <c r="IBH3" s="594"/>
      <c r="IBI3" s="594"/>
      <c r="IBJ3" s="594"/>
      <c r="IBK3" s="594"/>
      <c r="IBL3" s="594"/>
      <c r="IBM3" s="594"/>
      <c r="IBN3" s="594"/>
      <c r="IBO3" s="594"/>
      <c r="IBP3" s="594"/>
      <c r="IBQ3" s="594"/>
      <c r="IBR3" s="594"/>
      <c r="IBS3" s="594"/>
      <c r="IBT3" s="594"/>
      <c r="IBU3" s="594"/>
      <c r="IBV3" s="594"/>
      <c r="IBW3" s="594"/>
      <c r="IBX3" s="594"/>
      <c r="IBY3" s="594"/>
      <c r="IBZ3" s="594"/>
      <c r="ICA3" s="594"/>
      <c r="ICB3" s="594"/>
      <c r="ICC3" s="594"/>
      <c r="ICD3" s="594"/>
      <c r="ICE3" s="594"/>
      <c r="ICF3" s="594"/>
      <c r="ICG3" s="594"/>
      <c r="ICH3" s="594"/>
      <c r="ICI3" s="594"/>
      <c r="ICJ3" s="594"/>
      <c r="ICK3" s="594"/>
      <c r="ICL3" s="594"/>
      <c r="ICM3" s="594"/>
      <c r="ICN3" s="594"/>
      <c r="ICO3" s="594"/>
      <c r="ICP3" s="594"/>
      <c r="ICQ3" s="594"/>
      <c r="ICR3" s="594"/>
      <c r="ICS3" s="594"/>
      <c r="ICT3" s="594"/>
      <c r="ICU3" s="594"/>
      <c r="ICV3" s="594"/>
      <c r="ICW3" s="594"/>
      <c r="ICX3" s="594"/>
      <c r="ICY3" s="594"/>
      <c r="ICZ3" s="594"/>
      <c r="IDA3" s="594"/>
      <c r="IDB3" s="594"/>
      <c r="IDC3" s="594"/>
      <c r="IDD3" s="594"/>
      <c r="IDE3" s="594"/>
      <c r="IDF3" s="594"/>
      <c r="IDG3" s="594"/>
      <c r="IDH3" s="594"/>
      <c r="IDI3" s="594"/>
      <c r="IDJ3" s="594"/>
      <c r="IDK3" s="594"/>
      <c r="IDL3" s="594"/>
      <c r="IDM3" s="594"/>
      <c r="IDN3" s="594"/>
      <c r="IDO3" s="594"/>
      <c r="IDP3" s="594"/>
      <c r="IDQ3" s="594"/>
      <c r="IDR3" s="594"/>
      <c r="IDS3" s="594"/>
      <c r="IDT3" s="594"/>
      <c r="IDU3" s="594"/>
      <c r="IDV3" s="594"/>
      <c r="IDW3" s="594"/>
      <c r="IDX3" s="594"/>
      <c r="IDY3" s="594"/>
      <c r="IDZ3" s="594"/>
      <c r="IEA3" s="594"/>
      <c r="IEB3" s="594"/>
      <c r="IEC3" s="594"/>
      <c r="IED3" s="594"/>
      <c r="IEE3" s="594"/>
      <c r="IEF3" s="594"/>
      <c r="IEG3" s="594"/>
      <c r="IEH3" s="594"/>
      <c r="IEI3" s="594"/>
      <c r="IEJ3" s="594"/>
      <c r="IEK3" s="594"/>
      <c r="IEL3" s="594"/>
      <c r="IEM3" s="594"/>
      <c r="IEN3" s="594"/>
      <c r="IEO3" s="594"/>
      <c r="IEP3" s="594"/>
      <c r="IEQ3" s="594"/>
      <c r="IER3" s="594"/>
      <c r="IES3" s="594"/>
      <c r="IET3" s="594"/>
      <c r="IEU3" s="594"/>
      <c r="IEV3" s="594"/>
      <c r="IEW3" s="594"/>
      <c r="IEX3" s="594"/>
      <c r="IEY3" s="594"/>
      <c r="IEZ3" s="594"/>
      <c r="IFA3" s="594"/>
      <c r="IFB3" s="594"/>
      <c r="IFC3" s="594"/>
      <c r="IFD3" s="594"/>
      <c r="IFE3" s="594"/>
      <c r="IFF3" s="594"/>
      <c r="IFG3" s="594"/>
      <c r="IFH3" s="594"/>
      <c r="IFI3" s="594"/>
      <c r="IFJ3" s="594"/>
      <c r="IFK3" s="594"/>
      <c r="IFL3" s="594"/>
      <c r="IFM3" s="594"/>
      <c r="IFN3" s="594"/>
      <c r="IFO3" s="594"/>
      <c r="IFP3" s="594"/>
      <c r="IFQ3" s="594"/>
      <c r="IFR3" s="594"/>
      <c r="IFS3" s="594"/>
      <c r="IFT3" s="594"/>
      <c r="IFU3" s="594"/>
      <c r="IFV3" s="594"/>
      <c r="IFW3" s="594"/>
      <c r="IFX3" s="594"/>
      <c r="IFY3" s="594"/>
      <c r="IFZ3" s="594"/>
      <c r="IGA3" s="594"/>
      <c r="IGB3" s="594"/>
      <c r="IGC3" s="594"/>
      <c r="IGD3" s="594"/>
      <c r="IGE3" s="594"/>
      <c r="IGF3" s="594"/>
      <c r="IGG3" s="594"/>
      <c r="IGH3" s="594"/>
      <c r="IGI3" s="594"/>
      <c r="IGJ3" s="594"/>
      <c r="IGK3" s="594"/>
      <c r="IGL3" s="594"/>
      <c r="IGM3" s="594"/>
      <c r="IGN3" s="594"/>
      <c r="IGO3" s="594"/>
      <c r="IGP3" s="594"/>
      <c r="IGQ3" s="594"/>
      <c r="IGR3" s="594"/>
      <c r="IGS3" s="594"/>
      <c r="IGT3" s="594"/>
      <c r="IGU3" s="594"/>
      <c r="IGV3" s="594"/>
      <c r="IGW3" s="594"/>
      <c r="IGX3" s="594"/>
      <c r="IGY3" s="594"/>
      <c r="IGZ3" s="594"/>
      <c r="IHA3" s="594"/>
      <c r="IHB3" s="594"/>
      <c r="IHC3" s="594"/>
      <c r="IHD3" s="594"/>
      <c r="IHE3" s="594"/>
      <c r="IHF3" s="594"/>
      <c r="IHG3" s="594"/>
      <c r="IHH3" s="594"/>
      <c r="IHI3" s="594"/>
      <c r="IHJ3" s="594"/>
      <c r="IHK3" s="594"/>
      <c r="IHL3" s="594"/>
      <c r="IHM3" s="594"/>
      <c r="IHN3" s="594"/>
      <c r="IHO3" s="594"/>
      <c r="IHP3" s="594"/>
      <c r="IHQ3" s="594"/>
      <c r="IHR3" s="594"/>
      <c r="IHS3" s="594"/>
      <c r="IHT3" s="594"/>
      <c r="IHU3" s="594"/>
      <c r="IHV3" s="594"/>
      <c r="IHW3" s="594"/>
      <c r="IHX3" s="594"/>
      <c r="IHY3" s="594"/>
      <c r="IHZ3" s="594"/>
      <c r="IIA3" s="594"/>
      <c r="IIB3" s="594"/>
      <c r="IIC3" s="594"/>
      <c r="IID3" s="594"/>
      <c r="IIE3" s="594"/>
      <c r="IIF3" s="594"/>
      <c r="IIG3" s="594"/>
      <c r="IIH3" s="594"/>
      <c r="III3" s="594"/>
      <c r="IIJ3" s="594"/>
      <c r="IIK3" s="594"/>
      <c r="IIL3" s="594"/>
      <c r="IIM3" s="594"/>
      <c r="IIN3" s="594"/>
      <c r="IIO3" s="594"/>
      <c r="IIP3" s="594"/>
      <c r="IIQ3" s="594"/>
      <c r="IIR3" s="594"/>
      <c r="IIS3" s="594"/>
      <c r="IIT3" s="594"/>
      <c r="IIU3" s="594"/>
      <c r="IIV3" s="594"/>
      <c r="IIW3" s="594"/>
      <c r="IIX3" s="594"/>
      <c r="IIY3" s="594"/>
      <c r="IIZ3" s="594"/>
      <c r="IJA3" s="594"/>
      <c r="IJB3" s="594"/>
      <c r="IJC3" s="594"/>
      <c r="IJD3" s="594"/>
      <c r="IJE3" s="594"/>
      <c r="IJF3" s="594"/>
      <c r="IJG3" s="594"/>
      <c r="IJH3" s="594"/>
      <c r="IJI3" s="594"/>
      <c r="IJJ3" s="594"/>
      <c r="IJK3" s="594"/>
      <c r="IJL3" s="594"/>
      <c r="IJM3" s="594"/>
      <c r="IJN3" s="594"/>
      <c r="IJO3" s="594"/>
      <c r="IJP3" s="594"/>
      <c r="IJQ3" s="594"/>
      <c r="IJR3" s="594"/>
      <c r="IJS3" s="594"/>
      <c r="IJT3" s="594"/>
      <c r="IJU3" s="594"/>
      <c r="IJV3" s="594"/>
      <c r="IJW3" s="594"/>
      <c r="IJX3" s="594"/>
      <c r="IJY3" s="594"/>
      <c r="IJZ3" s="594"/>
      <c r="IKA3" s="594"/>
      <c r="IKB3" s="594"/>
      <c r="IKC3" s="594"/>
      <c r="IKD3" s="594"/>
      <c r="IKE3" s="594"/>
      <c r="IKF3" s="594"/>
      <c r="IKG3" s="594"/>
      <c r="IKH3" s="594"/>
      <c r="IKI3" s="594"/>
      <c r="IKJ3" s="594"/>
      <c r="IKK3" s="594"/>
      <c r="IKL3" s="594"/>
      <c r="IKM3" s="594"/>
      <c r="IKN3" s="594"/>
      <c r="IKO3" s="594"/>
      <c r="IKP3" s="594"/>
      <c r="IKQ3" s="594"/>
      <c r="IKR3" s="594"/>
      <c r="IKS3" s="594"/>
      <c r="IKT3" s="594"/>
      <c r="IKU3" s="594"/>
      <c r="IKV3" s="594"/>
      <c r="IKW3" s="594"/>
      <c r="IKX3" s="594"/>
      <c r="IKY3" s="594"/>
      <c r="IKZ3" s="594"/>
      <c r="ILA3" s="594"/>
      <c r="ILB3" s="594"/>
      <c r="ILC3" s="594"/>
      <c r="ILD3" s="594"/>
      <c r="ILE3" s="594"/>
      <c r="ILF3" s="594"/>
      <c r="ILG3" s="594"/>
      <c r="ILH3" s="594"/>
      <c r="ILI3" s="594"/>
      <c r="ILJ3" s="594"/>
      <c r="ILK3" s="594"/>
      <c r="ILL3" s="594"/>
      <c r="ILM3" s="594"/>
      <c r="ILN3" s="594"/>
      <c r="ILO3" s="594"/>
      <c r="ILP3" s="594"/>
      <c r="ILQ3" s="594"/>
      <c r="ILR3" s="594"/>
      <c r="ILS3" s="594"/>
      <c r="ILT3" s="594"/>
      <c r="ILU3" s="594"/>
      <c r="ILV3" s="594"/>
      <c r="ILW3" s="594"/>
      <c r="ILX3" s="594"/>
      <c r="ILY3" s="594"/>
      <c r="ILZ3" s="594"/>
      <c r="IMA3" s="594"/>
      <c r="IMB3" s="594"/>
      <c r="IMC3" s="594"/>
      <c r="IMD3" s="594"/>
      <c r="IME3" s="594"/>
      <c r="IMF3" s="594"/>
      <c r="IMG3" s="594"/>
      <c r="IMH3" s="594"/>
      <c r="IMI3" s="594"/>
      <c r="IMJ3" s="594"/>
      <c r="IMK3" s="594"/>
      <c r="IML3" s="594"/>
      <c r="IMM3" s="594"/>
      <c r="IMN3" s="594"/>
      <c r="IMO3" s="594"/>
      <c r="IMP3" s="594"/>
      <c r="IMQ3" s="594"/>
      <c r="IMR3" s="594"/>
      <c r="IMS3" s="594"/>
      <c r="IMT3" s="594"/>
      <c r="IMU3" s="594"/>
      <c r="IMV3" s="594"/>
      <c r="IMW3" s="594"/>
      <c r="IMX3" s="594"/>
      <c r="IMY3" s="594"/>
      <c r="IMZ3" s="594"/>
      <c r="INA3" s="594"/>
      <c r="INB3" s="594"/>
      <c r="INC3" s="594"/>
      <c r="IND3" s="594"/>
      <c r="INE3" s="594"/>
      <c r="INF3" s="594"/>
      <c r="ING3" s="594"/>
      <c r="INH3" s="594"/>
      <c r="INI3" s="594"/>
      <c r="INJ3" s="594"/>
      <c r="INK3" s="594"/>
      <c r="INL3" s="594"/>
      <c r="INM3" s="594"/>
      <c r="INN3" s="594"/>
      <c r="INO3" s="594"/>
      <c r="INP3" s="594"/>
      <c r="INQ3" s="594"/>
      <c r="INR3" s="594"/>
      <c r="INS3" s="594"/>
      <c r="INT3" s="594"/>
      <c r="INU3" s="594"/>
      <c r="INV3" s="594"/>
      <c r="INW3" s="594"/>
      <c r="INX3" s="594"/>
      <c r="INY3" s="594"/>
      <c r="INZ3" s="594"/>
      <c r="IOA3" s="594"/>
      <c r="IOB3" s="594"/>
      <c r="IOC3" s="594"/>
      <c r="IOD3" s="594"/>
      <c r="IOE3" s="594"/>
      <c r="IOF3" s="594"/>
      <c r="IOG3" s="594"/>
      <c r="IOH3" s="594"/>
      <c r="IOI3" s="594"/>
      <c r="IOJ3" s="594"/>
      <c r="IOK3" s="594"/>
      <c r="IOL3" s="594"/>
      <c r="IOM3" s="594"/>
      <c r="ION3" s="594"/>
      <c r="IOO3" s="594"/>
      <c r="IOP3" s="594"/>
      <c r="IOQ3" s="594"/>
      <c r="IOR3" s="594"/>
      <c r="IOS3" s="594"/>
      <c r="IOT3" s="594"/>
      <c r="IOU3" s="594"/>
      <c r="IOV3" s="594"/>
      <c r="IOW3" s="594"/>
      <c r="IOX3" s="594"/>
      <c r="IOY3" s="594"/>
      <c r="IOZ3" s="594"/>
      <c r="IPA3" s="594"/>
      <c r="IPB3" s="594"/>
      <c r="IPC3" s="594"/>
      <c r="IPD3" s="594"/>
      <c r="IPE3" s="594"/>
      <c r="IPF3" s="594"/>
      <c r="IPG3" s="594"/>
      <c r="IPH3" s="594"/>
      <c r="IPI3" s="594"/>
      <c r="IPJ3" s="594"/>
      <c r="IPK3" s="594"/>
      <c r="IPL3" s="594"/>
      <c r="IPM3" s="594"/>
      <c r="IPN3" s="594"/>
      <c r="IPO3" s="594"/>
      <c r="IPP3" s="594"/>
      <c r="IPQ3" s="594"/>
      <c r="IPR3" s="594"/>
      <c r="IPS3" s="594"/>
      <c r="IPT3" s="594"/>
      <c r="IPU3" s="594"/>
      <c r="IPV3" s="594"/>
      <c r="IPW3" s="594"/>
      <c r="IPX3" s="594"/>
      <c r="IPY3" s="594"/>
      <c r="IPZ3" s="594"/>
      <c r="IQA3" s="594"/>
      <c r="IQB3" s="594"/>
      <c r="IQC3" s="594"/>
      <c r="IQD3" s="594"/>
      <c r="IQE3" s="594"/>
      <c r="IQF3" s="594"/>
      <c r="IQG3" s="594"/>
      <c r="IQH3" s="594"/>
      <c r="IQI3" s="594"/>
      <c r="IQJ3" s="594"/>
      <c r="IQK3" s="594"/>
      <c r="IQL3" s="594"/>
      <c r="IQM3" s="594"/>
      <c r="IQN3" s="594"/>
      <c r="IQO3" s="594"/>
      <c r="IQP3" s="594"/>
      <c r="IQQ3" s="594"/>
      <c r="IQR3" s="594"/>
      <c r="IQS3" s="594"/>
      <c r="IQT3" s="594"/>
      <c r="IQU3" s="594"/>
      <c r="IQV3" s="594"/>
      <c r="IQW3" s="594"/>
      <c r="IQX3" s="594"/>
      <c r="IQY3" s="594"/>
      <c r="IQZ3" s="594"/>
      <c r="IRA3" s="594"/>
      <c r="IRB3" s="594"/>
      <c r="IRC3" s="594"/>
      <c r="IRD3" s="594"/>
      <c r="IRE3" s="594"/>
      <c r="IRF3" s="594"/>
      <c r="IRG3" s="594"/>
      <c r="IRH3" s="594"/>
      <c r="IRI3" s="594"/>
      <c r="IRJ3" s="594"/>
      <c r="IRK3" s="594"/>
      <c r="IRL3" s="594"/>
      <c r="IRM3" s="594"/>
      <c r="IRN3" s="594"/>
      <c r="IRO3" s="594"/>
      <c r="IRP3" s="594"/>
      <c r="IRQ3" s="594"/>
      <c r="IRR3" s="594"/>
      <c r="IRS3" s="594"/>
      <c r="IRT3" s="594"/>
      <c r="IRU3" s="594"/>
      <c r="IRV3" s="594"/>
      <c r="IRW3" s="594"/>
      <c r="IRX3" s="594"/>
      <c r="IRY3" s="594"/>
      <c r="IRZ3" s="594"/>
      <c r="ISA3" s="594"/>
      <c r="ISB3" s="594"/>
      <c r="ISC3" s="594"/>
      <c r="ISD3" s="594"/>
      <c r="ISE3" s="594"/>
      <c r="ISF3" s="594"/>
      <c r="ISG3" s="594"/>
      <c r="ISH3" s="594"/>
      <c r="ISI3" s="594"/>
      <c r="ISJ3" s="594"/>
      <c r="ISK3" s="594"/>
      <c r="ISL3" s="594"/>
      <c r="ISM3" s="594"/>
      <c r="ISN3" s="594"/>
      <c r="ISO3" s="594"/>
      <c r="ISP3" s="594"/>
      <c r="ISQ3" s="594"/>
      <c r="ISR3" s="594"/>
      <c r="ISS3" s="594"/>
      <c r="IST3" s="594"/>
      <c r="ISU3" s="594"/>
      <c r="ISV3" s="594"/>
      <c r="ISW3" s="594"/>
      <c r="ISX3" s="594"/>
      <c r="ISY3" s="594"/>
      <c r="ISZ3" s="594"/>
      <c r="ITA3" s="594"/>
      <c r="ITB3" s="594"/>
      <c r="ITC3" s="594"/>
      <c r="ITD3" s="594"/>
      <c r="ITE3" s="594"/>
      <c r="ITF3" s="594"/>
      <c r="ITG3" s="594"/>
      <c r="ITH3" s="594"/>
      <c r="ITI3" s="594"/>
      <c r="ITJ3" s="594"/>
      <c r="ITK3" s="594"/>
      <c r="ITL3" s="594"/>
      <c r="ITM3" s="594"/>
      <c r="ITN3" s="594"/>
      <c r="ITO3" s="594"/>
      <c r="ITP3" s="594"/>
      <c r="ITQ3" s="594"/>
      <c r="ITR3" s="594"/>
      <c r="ITS3" s="594"/>
      <c r="ITT3" s="594"/>
      <c r="ITU3" s="594"/>
      <c r="ITV3" s="594"/>
      <c r="ITW3" s="594"/>
      <c r="ITX3" s="594"/>
      <c r="ITY3" s="594"/>
      <c r="ITZ3" s="594"/>
      <c r="IUA3" s="594"/>
      <c r="IUB3" s="594"/>
      <c r="IUC3" s="594"/>
      <c r="IUD3" s="594"/>
      <c r="IUE3" s="594"/>
      <c r="IUF3" s="594"/>
      <c r="IUG3" s="594"/>
      <c r="IUH3" s="594"/>
      <c r="IUI3" s="594"/>
      <c r="IUJ3" s="594"/>
      <c r="IUK3" s="594"/>
      <c r="IUL3" s="594"/>
      <c r="IUM3" s="594"/>
      <c r="IUN3" s="594"/>
      <c r="IUO3" s="594"/>
      <c r="IUP3" s="594"/>
      <c r="IUQ3" s="594"/>
      <c r="IUR3" s="594"/>
      <c r="IUS3" s="594"/>
      <c r="IUT3" s="594"/>
      <c r="IUU3" s="594"/>
      <c r="IUV3" s="594"/>
      <c r="IUW3" s="594"/>
      <c r="IUX3" s="594"/>
      <c r="IUY3" s="594"/>
      <c r="IUZ3" s="594"/>
      <c r="IVA3" s="594"/>
      <c r="IVB3" s="594"/>
      <c r="IVC3" s="594"/>
      <c r="IVD3" s="594"/>
      <c r="IVE3" s="594"/>
      <c r="IVF3" s="594"/>
      <c r="IVG3" s="594"/>
      <c r="IVH3" s="594"/>
      <c r="IVI3" s="594"/>
      <c r="IVJ3" s="594"/>
      <c r="IVK3" s="594"/>
      <c r="IVL3" s="594"/>
      <c r="IVM3" s="594"/>
      <c r="IVN3" s="594"/>
      <c r="IVO3" s="594"/>
      <c r="IVP3" s="594"/>
      <c r="IVQ3" s="594"/>
      <c r="IVR3" s="594"/>
      <c r="IVS3" s="594"/>
      <c r="IVT3" s="594"/>
      <c r="IVU3" s="594"/>
      <c r="IVV3" s="594"/>
      <c r="IVW3" s="594"/>
      <c r="IVX3" s="594"/>
      <c r="IVY3" s="594"/>
      <c r="IVZ3" s="594"/>
      <c r="IWA3" s="594"/>
      <c r="IWB3" s="594"/>
      <c r="IWC3" s="594"/>
      <c r="IWD3" s="594"/>
      <c r="IWE3" s="594"/>
      <c r="IWF3" s="594"/>
      <c r="IWG3" s="594"/>
      <c r="IWH3" s="594"/>
      <c r="IWI3" s="594"/>
      <c r="IWJ3" s="594"/>
      <c r="IWK3" s="594"/>
      <c r="IWL3" s="594"/>
      <c r="IWM3" s="594"/>
      <c r="IWN3" s="594"/>
      <c r="IWO3" s="594"/>
      <c r="IWP3" s="594"/>
      <c r="IWQ3" s="594"/>
      <c r="IWR3" s="594"/>
      <c r="IWS3" s="594"/>
      <c r="IWT3" s="594"/>
      <c r="IWU3" s="594"/>
      <c r="IWV3" s="594"/>
      <c r="IWW3" s="594"/>
      <c r="IWX3" s="594"/>
      <c r="IWY3" s="594"/>
      <c r="IWZ3" s="594"/>
      <c r="IXA3" s="594"/>
      <c r="IXB3" s="594"/>
      <c r="IXC3" s="594"/>
      <c r="IXD3" s="594"/>
      <c r="IXE3" s="594"/>
      <c r="IXF3" s="594"/>
      <c r="IXG3" s="594"/>
      <c r="IXH3" s="594"/>
      <c r="IXI3" s="594"/>
      <c r="IXJ3" s="594"/>
      <c r="IXK3" s="594"/>
      <c r="IXL3" s="594"/>
      <c r="IXM3" s="594"/>
      <c r="IXN3" s="594"/>
      <c r="IXO3" s="594"/>
      <c r="IXP3" s="594"/>
      <c r="IXQ3" s="594"/>
      <c r="IXR3" s="594"/>
      <c r="IXS3" s="594"/>
      <c r="IXT3" s="594"/>
      <c r="IXU3" s="594"/>
      <c r="IXV3" s="594"/>
      <c r="IXW3" s="594"/>
      <c r="IXX3" s="594"/>
      <c r="IXY3" s="594"/>
      <c r="IXZ3" s="594"/>
      <c r="IYA3" s="594"/>
      <c r="IYB3" s="594"/>
      <c r="IYC3" s="594"/>
      <c r="IYD3" s="594"/>
      <c r="IYE3" s="594"/>
      <c r="IYF3" s="594"/>
      <c r="IYG3" s="594"/>
      <c r="IYH3" s="594"/>
      <c r="IYI3" s="594"/>
      <c r="IYJ3" s="594"/>
      <c r="IYK3" s="594"/>
      <c r="IYL3" s="594"/>
      <c r="IYM3" s="594"/>
      <c r="IYN3" s="594"/>
      <c r="IYO3" s="594"/>
      <c r="IYP3" s="594"/>
      <c r="IYQ3" s="594"/>
      <c r="IYR3" s="594"/>
      <c r="IYS3" s="594"/>
      <c r="IYT3" s="594"/>
      <c r="IYU3" s="594"/>
      <c r="IYV3" s="594"/>
      <c r="IYW3" s="594"/>
      <c r="IYX3" s="594"/>
      <c r="IYY3" s="594"/>
      <c r="IYZ3" s="594"/>
      <c r="IZA3" s="594"/>
      <c r="IZB3" s="594"/>
      <c r="IZC3" s="594"/>
      <c r="IZD3" s="594"/>
      <c r="IZE3" s="594"/>
      <c r="IZF3" s="594"/>
      <c r="IZG3" s="594"/>
      <c r="IZH3" s="594"/>
      <c r="IZI3" s="594"/>
      <c r="IZJ3" s="594"/>
      <c r="IZK3" s="594"/>
      <c r="IZL3" s="594"/>
      <c r="IZM3" s="594"/>
      <c r="IZN3" s="594"/>
      <c r="IZO3" s="594"/>
      <c r="IZP3" s="594"/>
      <c r="IZQ3" s="594"/>
      <c r="IZR3" s="594"/>
      <c r="IZS3" s="594"/>
      <c r="IZT3" s="594"/>
      <c r="IZU3" s="594"/>
      <c r="IZV3" s="594"/>
      <c r="IZW3" s="594"/>
      <c r="IZX3" s="594"/>
      <c r="IZY3" s="594"/>
      <c r="IZZ3" s="594"/>
      <c r="JAA3" s="594"/>
      <c r="JAB3" s="594"/>
      <c r="JAC3" s="594"/>
      <c r="JAD3" s="594"/>
      <c r="JAE3" s="594"/>
      <c r="JAF3" s="594"/>
      <c r="JAG3" s="594"/>
      <c r="JAH3" s="594"/>
      <c r="JAI3" s="594"/>
      <c r="JAJ3" s="594"/>
      <c r="JAK3" s="594"/>
      <c r="JAL3" s="594"/>
      <c r="JAM3" s="594"/>
      <c r="JAN3" s="594"/>
      <c r="JAO3" s="594"/>
      <c r="JAP3" s="594"/>
      <c r="JAQ3" s="594"/>
      <c r="JAR3" s="594"/>
      <c r="JAS3" s="594"/>
      <c r="JAT3" s="594"/>
      <c r="JAU3" s="594"/>
      <c r="JAV3" s="594"/>
      <c r="JAW3" s="594"/>
      <c r="JAX3" s="594"/>
      <c r="JAY3" s="594"/>
      <c r="JAZ3" s="594"/>
      <c r="JBA3" s="594"/>
      <c r="JBB3" s="594"/>
      <c r="JBC3" s="594"/>
      <c r="JBD3" s="594"/>
      <c r="JBE3" s="594"/>
      <c r="JBF3" s="594"/>
      <c r="JBG3" s="594"/>
      <c r="JBH3" s="594"/>
      <c r="JBI3" s="594"/>
      <c r="JBJ3" s="594"/>
      <c r="JBK3" s="594"/>
      <c r="JBL3" s="594"/>
      <c r="JBM3" s="594"/>
      <c r="JBN3" s="594"/>
      <c r="JBO3" s="594"/>
      <c r="JBP3" s="594"/>
      <c r="JBQ3" s="594"/>
      <c r="JBR3" s="594"/>
      <c r="JBS3" s="594"/>
      <c r="JBT3" s="594"/>
      <c r="JBU3" s="594"/>
      <c r="JBV3" s="594"/>
      <c r="JBW3" s="594"/>
      <c r="JBX3" s="594"/>
      <c r="JBY3" s="594"/>
      <c r="JBZ3" s="594"/>
      <c r="JCA3" s="594"/>
      <c r="JCB3" s="594"/>
      <c r="JCC3" s="594"/>
      <c r="JCD3" s="594"/>
      <c r="JCE3" s="594"/>
      <c r="JCF3" s="594"/>
      <c r="JCG3" s="594"/>
      <c r="JCH3" s="594"/>
      <c r="JCI3" s="594"/>
      <c r="JCJ3" s="594"/>
      <c r="JCK3" s="594"/>
      <c r="JCL3" s="594"/>
      <c r="JCM3" s="594"/>
      <c r="JCN3" s="594"/>
      <c r="JCO3" s="594"/>
      <c r="JCP3" s="594"/>
      <c r="JCQ3" s="594"/>
      <c r="JCR3" s="594"/>
      <c r="JCS3" s="594"/>
      <c r="JCT3" s="594"/>
      <c r="JCU3" s="594"/>
      <c r="JCV3" s="594"/>
      <c r="JCW3" s="594"/>
      <c r="JCX3" s="594"/>
      <c r="JCY3" s="594"/>
      <c r="JCZ3" s="594"/>
      <c r="JDA3" s="594"/>
      <c r="JDB3" s="594"/>
      <c r="JDC3" s="594"/>
      <c r="JDD3" s="594"/>
      <c r="JDE3" s="594"/>
      <c r="JDF3" s="594"/>
      <c r="JDG3" s="594"/>
      <c r="JDH3" s="594"/>
      <c r="JDI3" s="594"/>
      <c r="JDJ3" s="594"/>
      <c r="JDK3" s="594"/>
      <c r="JDL3" s="594"/>
      <c r="JDM3" s="594"/>
      <c r="JDN3" s="594"/>
      <c r="JDO3" s="594"/>
      <c r="JDP3" s="594"/>
      <c r="JDQ3" s="594"/>
      <c r="JDR3" s="594"/>
      <c r="JDS3" s="594"/>
      <c r="JDT3" s="594"/>
      <c r="JDU3" s="594"/>
      <c r="JDV3" s="594"/>
      <c r="JDW3" s="594"/>
      <c r="JDX3" s="594"/>
      <c r="JDY3" s="594"/>
      <c r="JDZ3" s="594"/>
      <c r="JEA3" s="594"/>
      <c r="JEB3" s="594"/>
      <c r="JEC3" s="594"/>
      <c r="JED3" s="594"/>
      <c r="JEE3" s="594"/>
      <c r="JEF3" s="594"/>
      <c r="JEG3" s="594"/>
      <c r="JEH3" s="594"/>
      <c r="JEI3" s="594"/>
      <c r="JEJ3" s="594"/>
      <c r="JEK3" s="594"/>
      <c r="JEL3" s="594"/>
      <c r="JEM3" s="594"/>
      <c r="JEN3" s="594"/>
      <c r="JEO3" s="594"/>
      <c r="JEP3" s="594"/>
      <c r="JEQ3" s="594"/>
      <c r="JER3" s="594"/>
      <c r="JES3" s="594"/>
      <c r="JET3" s="594"/>
      <c r="JEU3" s="594"/>
      <c r="JEV3" s="594"/>
      <c r="JEW3" s="594"/>
      <c r="JEX3" s="594"/>
      <c r="JEY3" s="594"/>
      <c r="JEZ3" s="594"/>
      <c r="JFA3" s="594"/>
      <c r="JFB3" s="594"/>
      <c r="JFC3" s="594"/>
      <c r="JFD3" s="594"/>
      <c r="JFE3" s="594"/>
      <c r="JFF3" s="594"/>
      <c r="JFG3" s="594"/>
      <c r="JFH3" s="594"/>
      <c r="JFI3" s="594"/>
      <c r="JFJ3" s="594"/>
      <c r="JFK3" s="594"/>
      <c r="JFL3" s="594"/>
      <c r="JFM3" s="594"/>
      <c r="JFN3" s="594"/>
      <c r="JFO3" s="594"/>
      <c r="JFP3" s="594"/>
      <c r="JFQ3" s="594"/>
      <c r="JFR3" s="594"/>
      <c r="JFS3" s="594"/>
      <c r="JFT3" s="594"/>
      <c r="JFU3" s="594"/>
      <c r="JFV3" s="594"/>
      <c r="JFW3" s="594"/>
      <c r="JFX3" s="594"/>
      <c r="JFY3" s="594"/>
      <c r="JFZ3" s="594"/>
      <c r="JGA3" s="594"/>
      <c r="JGB3" s="594"/>
      <c r="JGC3" s="594"/>
      <c r="JGD3" s="594"/>
      <c r="JGE3" s="594"/>
      <c r="JGF3" s="594"/>
      <c r="JGG3" s="594"/>
      <c r="JGH3" s="594"/>
      <c r="JGI3" s="594"/>
      <c r="JGJ3" s="594"/>
      <c r="JGK3" s="594"/>
      <c r="JGL3" s="594"/>
      <c r="JGM3" s="594"/>
      <c r="JGN3" s="594"/>
      <c r="JGO3" s="594"/>
      <c r="JGP3" s="594"/>
      <c r="JGQ3" s="594"/>
      <c r="JGR3" s="594"/>
      <c r="JGS3" s="594"/>
      <c r="JGT3" s="594"/>
      <c r="JGU3" s="594"/>
      <c r="JGV3" s="594"/>
      <c r="JGW3" s="594"/>
      <c r="JGX3" s="594"/>
      <c r="JGY3" s="594"/>
      <c r="JGZ3" s="594"/>
      <c r="JHA3" s="594"/>
      <c r="JHB3" s="594"/>
      <c r="JHC3" s="594"/>
      <c r="JHD3" s="594"/>
      <c r="JHE3" s="594"/>
      <c r="JHF3" s="594"/>
      <c r="JHG3" s="594"/>
      <c r="JHH3" s="594"/>
      <c r="JHI3" s="594"/>
      <c r="JHJ3" s="594"/>
      <c r="JHK3" s="594"/>
      <c r="JHL3" s="594"/>
      <c r="JHM3" s="594"/>
      <c r="JHN3" s="594"/>
      <c r="JHO3" s="594"/>
      <c r="JHP3" s="594"/>
      <c r="JHQ3" s="594"/>
      <c r="JHR3" s="594"/>
      <c r="JHS3" s="594"/>
      <c r="JHT3" s="594"/>
      <c r="JHU3" s="594"/>
      <c r="JHV3" s="594"/>
      <c r="JHW3" s="594"/>
      <c r="JHX3" s="594"/>
      <c r="JHY3" s="594"/>
      <c r="JHZ3" s="594"/>
      <c r="JIA3" s="594"/>
      <c r="JIB3" s="594"/>
      <c r="JIC3" s="594"/>
      <c r="JID3" s="594"/>
      <c r="JIE3" s="594"/>
      <c r="JIF3" s="594"/>
      <c r="JIG3" s="594"/>
      <c r="JIH3" s="594"/>
      <c r="JII3" s="594"/>
      <c r="JIJ3" s="594"/>
      <c r="JIK3" s="594"/>
      <c r="JIL3" s="594"/>
      <c r="JIM3" s="594"/>
      <c r="JIN3" s="594"/>
      <c r="JIO3" s="594"/>
      <c r="JIP3" s="594"/>
      <c r="JIQ3" s="594"/>
      <c r="JIR3" s="594"/>
      <c r="JIS3" s="594"/>
      <c r="JIT3" s="594"/>
      <c r="JIU3" s="594"/>
      <c r="JIV3" s="594"/>
      <c r="JIW3" s="594"/>
      <c r="JIX3" s="594"/>
      <c r="JIY3" s="594"/>
      <c r="JIZ3" s="594"/>
      <c r="JJA3" s="594"/>
      <c r="JJB3" s="594"/>
      <c r="JJC3" s="594"/>
      <c r="JJD3" s="594"/>
      <c r="JJE3" s="594"/>
      <c r="JJF3" s="594"/>
      <c r="JJG3" s="594"/>
      <c r="JJH3" s="594"/>
      <c r="JJI3" s="594"/>
      <c r="JJJ3" s="594"/>
      <c r="JJK3" s="594"/>
      <c r="JJL3" s="594"/>
      <c r="JJM3" s="594"/>
      <c r="JJN3" s="594"/>
      <c r="JJO3" s="594"/>
      <c r="JJP3" s="594"/>
      <c r="JJQ3" s="594"/>
      <c r="JJR3" s="594"/>
      <c r="JJS3" s="594"/>
      <c r="JJT3" s="594"/>
      <c r="JJU3" s="594"/>
      <c r="JJV3" s="594"/>
      <c r="JJW3" s="594"/>
      <c r="JJX3" s="594"/>
      <c r="JJY3" s="594"/>
      <c r="JJZ3" s="594"/>
      <c r="JKA3" s="594"/>
      <c r="JKB3" s="594"/>
      <c r="JKC3" s="594"/>
      <c r="JKD3" s="594"/>
      <c r="JKE3" s="594"/>
      <c r="JKF3" s="594"/>
      <c r="JKG3" s="594"/>
      <c r="JKH3" s="594"/>
      <c r="JKI3" s="594"/>
      <c r="JKJ3" s="594"/>
      <c r="JKK3" s="594"/>
      <c r="JKL3" s="594"/>
      <c r="JKM3" s="594"/>
      <c r="JKN3" s="594"/>
      <c r="JKO3" s="594"/>
      <c r="JKP3" s="594"/>
      <c r="JKQ3" s="594"/>
      <c r="JKR3" s="594"/>
      <c r="JKS3" s="594"/>
      <c r="JKT3" s="594"/>
      <c r="JKU3" s="594"/>
      <c r="JKV3" s="594"/>
      <c r="JKW3" s="594"/>
      <c r="JKX3" s="594"/>
      <c r="JKY3" s="594"/>
      <c r="JKZ3" s="594"/>
      <c r="JLA3" s="594"/>
      <c r="JLB3" s="594"/>
      <c r="JLC3" s="594"/>
      <c r="JLD3" s="594"/>
      <c r="JLE3" s="594"/>
      <c r="JLF3" s="594"/>
      <c r="JLG3" s="594"/>
      <c r="JLH3" s="594"/>
      <c r="JLI3" s="594"/>
      <c r="JLJ3" s="594"/>
      <c r="JLK3" s="594"/>
      <c r="JLL3" s="594"/>
      <c r="JLM3" s="594"/>
      <c r="JLN3" s="594"/>
      <c r="JLO3" s="594"/>
      <c r="JLP3" s="594"/>
      <c r="JLQ3" s="594"/>
      <c r="JLR3" s="594"/>
      <c r="JLS3" s="594"/>
      <c r="JLT3" s="594"/>
      <c r="JLU3" s="594"/>
      <c r="JLV3" s="594"/>
      <c r="JLW3" s="594"/>
      <c r="JLX3" s="594"/>
      <c r="JLY3" s="594"/>
      <c r="JLZ3" s="594"/>
      <c r="JMA3" s="594"/>
      <c r="JMB3" s="594"/>
      <c r="JMC3" s="594"/>
      <c r="JMD3" s="594"/>
      <c r="JME3" s="594"/>
      <c r="JMF3" s="594"/>
      <c r="JMG3" s="594"/>
      <c r="JMH3" s="594"/>
      <c r="JMI3" s="594"/>
      <c r="JMJ3" s="594"/>
      <c r="JMK3" s="594"/>
      <c r="JML3" s="594"/>
      <c r="JMM3" s="594"/>
      <c r="JMN3" s="594"/>
      <c r="JMO3" s="594"/>
      <c r="JMP3" s="594"/>
      <c r="JMQ3" s="594"/>
      <c r="JMR3" s="594"/>
      <c r="JMS3" s="594"/>
      <c r="JMT3" s="594"/>
      <c r="JMU3" s="594"/>
      <c r="JMV3" s="594"/>
      <c r="JMW3" s="594"/>
      <c r="JMX3" s="594"/>
      <c r="JMY3" s="594"/>
      <c r="JMZ3" s="594"/>
      <c r="JNA3" s="594"/>
      <c r="JNB3" s="594"/>
      <c r="JNC3" s="594"/>
      <c r="JND3" s="594"/>
      <c r="JNE3" s="594"/>
      <c r="JNF3" s="594"/>
      <c r="JNG3" s="594"/>
      <c r="JNH3" s="594"/>
      <c r="JNI3" s="594"/>
      <c r="JNJ3" s="594"/>
      <c r="JNK3" s="594"/>
      <c r="JNL3" s="594"/>
      <c r="JNM3" s="594"/>
      <c r="JNN3" s="594"/>
      <c r="JNO3" s="594"/>
      <c r="JNP3" s="594"/>
      <c r="JNQ3" s="594"/>
      <c r="JNR3" s="594"/>
      <c r="JNS3" s="594"/>
      <c r="JNT3" s="594"/>
      <c r="JNU3" s="594"/>
      <c r="JNV3" s="594"/>
      <c r="JNW3" s="594"/>
      <c r="JNX3" s="594"/>
      <c r="JNY3" s="594"/>
      <c r="JNZ3" s="594"/>
      <c r="JOA3" s="594"/>
      <c r="JOB3" s="594"/>
      <c r="JOC3" s="594"/>
      <c r="JOD3" s="594"/>
      <c r="JOE3" s="594"/>
      <c r="JOF3" s="594"/>
      <c r="JOG3" s="594"/>
      <c r="JOH3" s="594"/>
      <c r="JOI3" s="594"/>
      <c r="JOJ3" s="594"/>
      <c r="JOK3" s="594"/>
      <c r="JOL3" s="594"/>
      <c r="JOM3" s="594"/>
      <c r="JON3" s="594"/>
      <c r="JOO3" s="594"/>
      <c r="JOP3" s="594"/>
      <c r="JOQ3" s="594"/>
      <c r="JOR3" s="594"/>
      <c r="JOS3" s="594"/>
      <c r="JOT3" s="594"/>
      <c r="JOU3" s="594"/>
      <c r="JOV3" s="594"/>
      <c r="JOW3" s="594"/>
      <c r="JOX3" s="594"/>
      <c r="JOY3" s="594"/>
      <c r="JOZ3" s="594"/>
      <c r="JPA3" s="594"/>
      <c r="JPB3" s="594"/>
      <c r="JPC3" s="594"/>
      <c r="JPD3" s="594"/>
      <c r="JPE3" s="594"/>
      <c r="JPF3" s="594"/>
      <c r="JPG3" s="594"/>
      <c r="JPH3" s="594"/>
      <c r="JPI3" s="594"/>
      <c r="JPJ3" s="594"/>
      <c r="JPK3" s="594"/>
      <c r="JPL3" s="594"/>
      <c r="JPM3" s="594"/>
      <c r="JPN3" s="594"/>
      <c r="JPO3" s="594"/>
      <c r="JPP3" s="594"/>
      <c r="JPQ3" s="594"/>
      <c r="JPR3" s="594"/>
      <c r="JPS3" s="594"/>
      <c r="JPT3" s="594"/>
      <c r="JPU3" s="594"/>
      <c r="JPV3" s="594"/>
      <c r="JPW3" s="594"/>
      <c r="JPX3" s="594"/>
      <c r="JPY3" s="594"/>
      <c r="JPZ3" s="594"/>
      <c r="JQA3" s="594"/>
      <c r="JQB3" s="594"/>
      <c r="JQC3" s="594"/>
      <c r="JQD3" s="594"/>
      <c r="JQE3" s="594"/>
      <c r="JQF3" s="594"/>
      <c r="JQG3" s="594"/>
      <c r="JQH3" s="594"/>
      <c r="JQI3" s="594"/>
      <c r="JQJ3" s="594"/>
      <c r="JQK3" s="594"/>
      <c r="JQL3" s="594"/>
      <c r="JQM3" s="594"/>
      <c r="JQN3" s="594"/>
      <c r="JQO3" s="594"/>
      <c r="JQP3" s="594"/>
      <c r="JQQ3" s="594"/>
      <c r="JQR3" s="594"/>
      <c r="JQS3" s="594"/>
      <c r="JQT3" s="594"/>
      <c r="JQU3" s="594"/>
      <c r="JQV3" s="594"/>
      <c r="JQW3" s="594"/>
      <c r="JQX3" s="594"/>
      <c r="JQY3" s="594"/>
      <c r="JQZ3" s="594"/>
      <c r="JRA3" s="594"/>
      <c r="JRB3" s="594"/>
      <c r="JRC3" s="594"/>
      <c r="JRD3" s="594"/>
      <c r="JRE3" s="594"/>
      <c r="JRF3" s="594"/>
      <c r="JRG3" s="594"/>
      <c r="JRH3" s="594"/>
      <c r="JRI3" s="594"/>
      <c r="JRJ3" s="594"/>
      <c r="JRK3" s="594"/>
      <c r="JRL3" s="594"/>
      <c r="JRM3" s="594"/>
      <c r="JRN3" s="594"/>
      <c r="JRO3" s="594"/>
      <c r="JRP3" s="594"/>
      <c r="JRQ3" s="594"/>
      <c r="JRR3" s="594"/>
      <c r="JRS3" s="594"/>
      <c r="JRT3" s="594"/>
      <c r="JRU3" s="594"/>
      <c r="JRV3" s="594"/>
      <c r="JRW3" s="594"/>
      <c r="JRX3" s="594"/>
      <c r="JRY3" s="594"/>
      <c r="JRZ3" s="594"/>
      <c r="JSA3" s="594"/>
      <c r="JSB3" s="594"/>
      <c r="JSC3" s="594"/>
      <c r="JSD3" s="594"/>
      <c r="JSE3" s="594"/>
      <c r="JSF3" s="594"/>
      <c r="JSG3" s="594"/>
      <c r="JSH3" s="594"/>
      <c r="JSI3" s="594"/>
      <c r="JSJ3" s="594"/>
      <c r="JSK3" s="594"/>
      <c r="JSL3" s="594"/>
      <c r="JSM3" s="594"/>
      <c r="JSN3" s="594"/>
      <c r="JSO3" s="594"/>
      <c r="JSP3" s="594"/>
      <c r="JSQ3" s="594"/>
      <c r="JSR3" s="594"/>
      <c r="JSS3" s="594"/>
      <c r="JST3" s="594"/>
      <c r="JSU3" s="594"/>
      <c r="JSV3" s="594"/>
      <c r="JSW3" s="594"/>
      <c r="JSX3" s="594"/>
      <c r="JSY3" s="594"/>
      <c r="JSZ3" s="594"/>
      <c r="JTA3" s="594"/>
      <c r="JTB3" s="594"/>
      <c r="JTC3" s="594"/>
      <c r="JTD3" s="594"/>
      <c r="JTE3" s="594"/>
      <c r="JTF3" s="594"/>
      <c r="JTG3" s="594"/>
      <c r="JTH3" s="594"/>
      <c r="JTI3" s="594"/>
      <c r="JTJ3" s="594"/>
      <c r="JTK3" s="594"/>
      <c r="JTL3" s="594"/>
      <c r="JTM3" s="594"/>
      <c r="JTN3" s="594"/>
      <c r="JTO3" s="594"/>
      <c r="JTP3" s="594"/>
      <c r="JTQ3" s="594"/>
      <c r="JTR3" s="594"/>
      <c r="JTS3" s="594"/>
      <c r="JTT3" s="594"/>
      <c r="JTU3" s="594"/>
      <c r="JTV3" s="594"/>
      <c r="JTW3" s="594"/>
      <c r="JTX3" s="594"/>
      <c r="JTY3" s="594"/>
      <c r="JTZ3" s="594"/>
      <c r="JUA3" s="594"/>
      <c r="JUB3" s="594"/>
      <c r="JUC3" s="594"/>
      <c r="JUD3" s="594"/>
      <c r="JUE3" s="594"/>
      <c r="JUF3" s="594"/>
      <c r="JUG3" s="594"/>
      <c r="JUH3" s="594"/>
      <c r="JUI3" s="594"/>
      <c r="JUJ3" s="594"/>
      <c r="JUK3" s="594"/>
      <c r="JUL3" s="594"/>
      <c r="JUM3" s="594"/>
      <c r="JUN3" s="594"/>
      <c r="JUO3" s="594"/>
      <c r="JUP3" s="594"/>
      <c r="JUQ3" s="594"/>
      <c r="JUR3" s="594"/>
      <c r="JUS3" s="594"/>
      <c r="JUT3" s="594"/>
      <c r="JUU3" s="594"/>
      <c r="JUV3" s="594"/>
      <c r="JUW3" s="594"/>
      <c r="JUX3" s="594"/>
      <c r="JUY3" s="594"/>
      <c r="JUZ3" s="594"/>
      <c r="JVA3" s="594"/>
      <c r="JVB3" s="594"/>
      <c r="JVC3" s="594"/>
      <c r="JVD3" s="594"/>
      <c r="JVE3" s="594"/>
      <c r="JVF3" s="594"/>
      <c r="JVG3" s="594"/>
      <c r="JVH3" s="594"/>
      <c r="JVI3" s="594"/>
      <c r="JVJ3" s="594"/>
      <c r="JVK3" s="594"/>
      <c r="JVL3" s="594"/>
      <c r="JVM3" s="594"/>
      <c r="JVN3" s="594"/>
      <c r="JVO3" s="594"/>
      <c r="JVP3" s="594"/>
      <c r="JVQ3" s="594"/>
      <c r="JVR3" s="594"/>
      <c r="JVS3" s="594"/>
      <c r="JVT3" s="594"/>
      <c r="JVU3" s="594"/>
      <c r="JVV3" s="594"/>
      <c r="JVW3" s="594"/>
      <c r="JVX3" s="594"/>
      <c r="JVY3" s="594"/>
      <c r="JVZ3" s="594"/>
      <c r="JWA3" s="594"/>
      <c r="JWB3" s="594"/>
      <c r="JWC3" s="594"/>
      <c r="JWD3" s="594"/>
      <c r="JWE3" s="594"/>
      <c r="JWF3" s="594"/>
      <c r="JWG3" s="594"/>
      <c r="JWH3" s="594"/>
      <c r="JWI3" s="594"/>
      <c r="JWJ3" s="594"/>
      <c r="JWK3" s="594"/>
      <c r="JWL3" s="594"/>
      <c r="JWM3" s="594"/>
      <c r="JWN3" s="594"/>
      <c r="JWO3" s="594"/>
      <c r="JWP3" s="594"/>
      <c r="JWQ3" s="594"/>
      <c r="JWR3" s="594"/>
      <c r="JWS3" s="594"/>
      <c r="JWT3" s="594"/>
      <c r="JWU3" s="594"/>
      <c r="JWV3" s="594"/>
      <c r="JWW3" s="594"/>
      <c r="JWX3" s="594"/>
      <c r="JWY3" s="594"/>
      <c r="JWZ3" s="594"/>
      <c r="JXA3" s="594"/>
      <c r="JXB3" s="594"/>
      <c r="JXC3" s="594"/>
      <c r="JXD3" s="594"/>
      <c r="JXE3" s="594"/>
      <c r="JXF3" s="594"/>
      <c r="JXG3" s="594"/>
      <c r="JXH3" s="594"/>
      <c r="JXI3" s="594"/>
      <c r="JXJ3" s="594"/>
      <c r="JXK3" s="594"/>
      <c r="JXL3" s="594"/>
      <c r="JXM3" s="594"/>
      <c r="JXN3" s="594"/>
      <c r="JXO3" s="594"/>
      <c r="JXP3" s="594"/>
      <c r="JXQ3" s="594"/>
      <c r="JXR3" s="594"/>
      <c r="JXS3" s="594"/>
      <c r="JXT3" s="594"/>
      <c r="JXU3" s="594"/>
      <c r="JXV3" s="594"/>
      <c r="JXW3" s="594"/>
      <c r="JXX3" s="594"/>
      <c r="JXY3" s="594"/>
      <c r="JXZ3" s="594"/>
      <c r="JYA3" s="594"/>
      <c r="JYB3" s="594"/>
      <c r="JYC3" s="594"/>
      <c r="JYD3" s="594"/>
      <c r="JYE3" s="594"/>
      <c r="JYF3" s="594"/>
      <c r="JYG3" s="594"/>
      <c r="JYH3" s="594"/>
      <c r="JYI3" s="594"/>
      <c r="JYJ3" s="594"/>
      <c r="JYK3" s="594"/>
      <c r="JYL3" s="594"/>
      <c r="JYM3" s="594"/>
      <c r="JYN3" s="594"/>
      <c r="JYO3" s="594"/>
      <c r="JYP3" s="594"/>
      <c r="JYQ3" s="594"/>
      <c r="JYR3" s="594"/>
      <c r="JYS3" s="594"/>
      <c r="JYT3" s="594"/>
      <c r="JYU3" s="594"/>
      <c r="JYV3" s="594"/>
      <c r="JYW3" s="594"/>
      <c r="JYX3" s="594"/>
      <c r="JYY3" s="594"/>
      <c r="JYZ3" s="594"/>
      <c r="JZA3" s="594"/>
      <c r="JZB3" s="594"/>
      <c r="JZC3" s="594"/>
      <c r="JZD3" s="594"/>
      <c r="JZE3" s="594"/>
      <c r="JZF3" s="594"/>
      <c r="JZG3" s="594"/>
      <c r="JZH3" s="594"/>
      <c r="JZI3" s="594"/>
      <c r="JZJ3" s="594"/>
      <c r="JZK3" s="594"/>
      <c r="JZL3" s="594"/>
      <c r="JZM3" s="594"/>
      <c r="JZN3" s="594"/>
      <c r="JZO3" s="594"/>
      <c r="JZP3" s="594"/>
      <c r="JZQ3" s="594"/>
      <c r="JZR3" s="594"/>
      <c r="JZS3" s="594"/>
      <c r="JZT3" s="594"/>
      <c r="JZU3" s="594"/>
      <c r="JZV3" s="594"/>
      <c r="JZW3" s="594"/>
      <c r="JZX3" s="594"/>
      <c r="JZY3" s="594"/>
      <c r="JZZ3" s="594"/>
      <c r="KAA3" s="594"/>
      <c r="KAB3" s="594"/>
      <c r="KAC3" s="594"/>
      <c r="KAD3" s="594"/>
      <c r="KAE3" s="594"/>
      <c r="KAF3" s="594"/>
      <c r="KAG3" s="594"/>
      <c r="KAH3" s="594"/>
      <c r="KAI3" s="594"/>
      <c r="KAJ3" s="594"/>
      <c r="KAK3" s="594"/>
      <c r="KAL3" s="594"/>
      <c r="KAM3" s="594"/>
      <c r="KAN3" s="594"/>
      <c r="KAO3" s="594"/>
      <c r="KAP3" s="594"/>
      <c r="KAQ3" s="594"/>
      <c r="KAR3" s="594"/>
      <c r="KAS3" s="594"/>
      <c r="KAT3" s="594"/>
      <c r="KAU3" s="594"/>
      <c r="KAV3" s="594"/>
      <c r="KAW3" s="594"/>
      <c r="KAX3" s="594"/>
      <c r="KAY3" s="594"/>
      <c r="KAZ3" s="594"/>
      <c r="KBA3" s="594"/>
      <c r="KBB3" s="594"/>
      <c r="KBC3" s="594"/>
      <c r="KBD3" s="594"/>
      <c r="KBE3" s="594"/>
      <c r="KBF3" s="594"/>
      <c r="KBG3" s="594"/>
      <c r="KBH3" s="594"/>
      <c r="KBI3" s="594"/>
      <c r="KBJ3" s="594"/>
      <c r="KBK3" s="594"/>
      <c r="KBL3" s="594"/>
      <c r="KBM3" s="594"/>
      <c r="KBN3" s="594"/>
      <c r="KBO3" s="594"/>
      <c r="KBP3" s="594"/>
      <c r="KBQ3" s="594"/>
      <c r="KBR3" s="594"/>
      <c r="KBS3" s="594"/>
      <c r="KBT3" s="594"/>
      <c r="KBU3" s="594"/>
      <c r="KBV3" s="594"/>
      <c r="KBW3" s="594"/>
      <c r="KBX3" s="594"/>
      <c r="KBY3" s="594"/>
      <c r="KBZ3" s="594"/>
      <c r="KCA3" s="594"/>
      <c r="KCB3" s="594"/>
      <c r="KCC3" s="594"/>
      <c r="KCD3" s="594"/>
      <c r="KCE3" s="594"/>
      <c r="KCF3" s="594"/>
      <c r="KCG3" s="594"/>
      <c r="KCH3" s="594"/>
      <c r="KCI3" s="594"/>
      <c r="KCJ3" s="594"/>
      <c r="KCK3" s="594"/>
      <c r="KCL3" s="594"/>
      <c r="KCM3" s="594"/>
      <c r="KCN3" s="594"/>
      <c r="KCO3" s="594"/>
      <c r="KCP3" s="594"/>
      <c r="KCQ3" s="594"/>
      <c r="KCR3" s="594"/>
      <c r="KCS3" s="594"/>
      <c r="KCT3" s="594"/>
      <c r="KCU3" s="594"/>
      <c r="KCV3" s="594"/>
      <c r="KCW3" s="594"/>
      <c r="KCX3" s="594"/>
      <c r="KCY3" s="594"/>
      <c r="KCZ3" s="594"/>
      <c r="KDA3" s="594"/>
      <c r="KDB3" s="594"/>
      <c r="KDC3" s="594"/>
      <c r="KDD3" s="594"/>
      <c r="KDE3" s="594"/>
      <c r="KDF3" s="594"/>
      <c r="KDG3" s="594"/>
      <c r="KDH3" s="594"/>
      <c r="KDI3" s="594"/>
      <c r="KDJ3" s="594"/>
      <c r="KDK3" s="594"/>
      <c r="KDL3" s="594"/>
      <c r="KDM3" s="594"/>
      <c r="KDN3" s="594"/>
      <c r="KDO3" s="594"/>
      <c r="KDP3" s="594"/>
      <c r="KDQ3" s="594"/>
      <c r="KDR3" s="594"/>
      <c r="KDS3" s="594"/>
      <c r="KDT3" s="594"/>
      <c r="KDU3" s="594"/>
      <c r="KDV3" s="594"/>
      <c r="KDW3" s="594"/>
      <c r="KDX3" s="594"/>
      <c r="KDY3" s="594"/>
      <c r="KDZ3" s="594"/>
      <c r="KEA3" s="594"/>
      <c r="KEB3" s="594"/>
      <c r="KEC3" s="594"/>
      <c r="KED3" s="594"/>
      <c r="KEE3" s="594"/>
      <c r="KEF3" s="594"/>
      <c r="KEG3" s="594"/>
      <c r="KEH3" s="594"/>
      <c r="KEI3" s="594"/>
      <c r="KEJ3" s="594"/>
      <c r="KEK3" s="594"/>
      <c r="KEL3" s="594"/>
      <c r="KEM3" s="594"/>
      <c r="KEN3" s="594"/>
      <c r="KEO3" s="594"/>
      <c r="KEP3" s="594"/>
      <c r="KEQ3" s="594"/>
      <c r="KER3" s="594"/>
      <c r="KES3" s="594"/>
      <c r="KET3" s="594"/>
      <c r="KEU3" s="594"/>
      <c r="KEV3" s="594"/>
      <c r="KEW3" s="594"/>
      <c r="KEX3" s="594"/>
      <c r="KEY3" s="594"/>
      <c r="KEZ3" s="594"/>
      <c r="KFA3" s="594"/>
      <c r="KFB3" s="594"/>
      <c r="KFC3" s="594"/>
      <c r="KFD3" s="594"/>
      <c r="KFE3" s="594"/>
      <c r="KFF3" s="594"/>
      <c r="KFG3" s="594"/>
      <c r="KFH3" s="594"/>
      <c r="KFI3" s="594"/>
      <c r="KFJ3" s="594"/>
      <c r="KFK3" s="594"/>
      <c r="KFL3" s="594"/>
      <c r="KFM3" s="594"/>
      <c r="KFN3" s="594"/>
      <c r="KFO3" s="594"/>
      <c r="KFP3" s="594"/>
      <c r="KFQ3" s="594"/>
      <c r="KFR3" s="594"/>
      <c r="KFS3" s="594"/>
      <c r="KFT3" s="594"/>
      <c r="KFU3" s="594"/>
      <c r="KFV3" s="594"/>
      <c r="KFW3" s="594"/>
      <c r="KFX3" s="594"/>
      <c r="KFY3" s="594"/>
      <c r="KFZ3" s="594"/>
      <c r="KGA3" s="594"/>
      <c r="KGB3" s="594"/>
      <c r="KGC3" s="594"/>
      <c r="KGD3" s="594"/>
      <c r="KGE3" s="594"/>
      <c r="KGF3" s="594"/>
      <c r="KGG3" s="594"/>
      <c r="KGH3" s="594"/>
      <c r="KGI3" s="594"/>
      <c r="KGJ3" s="594"/>
      <c r="KGK3" s="594"/>
      <c r="KGL3" s="594"/>
      <c r="KGM3" s="594"/>
      <c r="KGN3" s="594"/>
      <c r="KGO3" s="594"/>
      <c r="KGP3" s="594"/>
      <c r="KGQ3" s="594"/>
      <c r="KGR3" s="594"/>
      <c r="KGS3" s="594"/>
      <c r="KGT3" s="594"/>
      <c r="KGU3" s="594"/>
      <c r="KGV3" s="594"/>
      <c r="KGW3" s="594"/>
      <c r="KGX3" s="594"/>
      <c r="KGY3" s="594"/>
      <c r="KGZ3" s="594"/>
      <c r="KHA3" s="594"/>
      <c r="KHB3" s="594"/>
      <c r="KHC3" s="594"/>
      <c r="KHD3" s="594"/>
      <c r="KHE3" s="594"/>
      <c r="KHF3" s="594"/>
      <c r="KHG3" s="594"/>
      <c r="KHH3" s="594"/>
      <c r="KHI3" s="594"/>
      <c r="KHJ3" s="594"/>
      <c r="KHK3" s="594"/>
      <c r="KHL3" s="594"/>
      <c r="KHM3" s="594"/>
      <c r="KHN3" s="594"/>
      <c r="KHO3" s="594"/>
      <c r="KHP3" s="594"/>
      <c r="KHQ3" s="594"/>
      <c r="KHR3" s="594"/>
      <c r="KHS3" s="594"/>
      <c r="KHT3" s="594"/>
      <c r="KHU3" s="594"/>
      <c r="KHV3" s="594"/>
      <c r="KHW3" s="594"/>
      <c r="KHX3" s="594"/>
      <c r="KHY3" s="594"/>
      <c r="KHZ3" s="594"/>
      <c r="KIA3" s="594"/>
      <c r="KIB3" s="594"/>
      <c r="KIC3" s="594"/>
      <c r="KID3" s="594"/>
      <c r="KIE3" s="594"/>
      <c r="KIF3" s="594"/>
      <c r="KIG3" s="594"/>
      <c r="KIH3" s="594"/>
      <c r="KII3" s="594"/>
      <c r="KIJ3" s="594"/>
      <c r="KIK3" s="594"/>
      <c r="KIL3" s="594"/>
      <c r="KIM3" s="594"/>
      <c r="KIN3" s="594"/>
      <c r="KIO3" s="594"/>
      <c r="KIP3" s="594"/>
      <c r="KIQ3" s="594"/>
      <c r="KIR3" s="594"/>
      <c r="KIS3" s="594"/>
      <c r="KIT3" s="594"/>
      <c r="KIU3" s="594"/>
      <c r="KIV3" s="594"/>
      <c r="KIW3" s="594"/>
      <c r="KIX3" s="594"/>
      <c r="KIY3" s="594"/>
      <c r="KIZ3" s="594"/>
      <c r="KJA3" s="594"/>
      <c r="KJB3" s="594"/>
      <c r="KJC3" s="594"/>
      <c r="KJD3" s="594"/>
      <c r="KJE3" s="594"/>
      <c r="KJF3" s="594"/>
      <c r="KJG3" s="594"/>
      <c r="KJH3" s="594"/>
      <c r="KJI3" s="594"/>
      <c r="KJJ3" s="594"/>
      <c r="KJK3" s="594"/>
      <c r="KJL3" s="594"/>
      <c r="KJM3" s="594"/>
      <c r="KJN3" s="594"/>
      <c r="KJO3" s="594"/>
      <c r="KJP3" s="594"/>
      <c r="KJQ3" s="594"/>
      <c r="KJR3" s="594"/>
      <c r="KJS3" s="594"/>
      <c r="KJT3" s="594"/>
      <c r="KJU3" s="594"/>
      <c r="KJV3" s="594"/>
      <c r="KJW3" s="594"/>
      <c r="KJX3" s="594"/>
      <c r="KJY3" s="594"/>
      <c r="KJZ3" s="594"/>
      <c r="KKA3" s="594"/>
      <c r="KKB3" s="594"/>
      <c r="KKC3" s="594"/>
      <c r="KKD3" s="594"/>
      <c r="KKE3" s="594"/>
      <c r="KKF3" s="594"/>
      <c r="KKG3" s="594"/>
      <c r="KKH3" s="594"/>
      <c r="KKI3" s="594"/>
      <c r="KKJ3" s="594"/>
      <c r="KKK3" s="594"/>
      <c r="KKL3" s="594"/>
      <c r="KKM3" s="594"/>
      <c r="KKN3" s="594"/>
      <c r="KKO3" s="594"/>
      <c r="KKP3" s="594"/>
      <c r="KKQ3" s="594"/>
      <c r="KKR3" s="594"/>
      <c r="KKS3" s="594"/>
      <c r="KKT3" s="594"/>
      <c r="KKU3" s="594"/>
      <c r="KKV3" s="594"/>
      <c r="KKW3" s="594"/>
      <c r="KKX3" s="594"/>
      <c r="KKY3" s="594"/>
      <c r="KKZ3" s="594"/>
      <c r="KLA3" s="594"/>
      <c r="KLB3" s="594"/>
      <c r="KLC3" s="594"/>
      <c r="KLD3" s="594"/>
      <c r="KLE3" s="594"/>
      <c r="KLF3" s="594"/>
      <c r="KLG3" s="594"/>
      <c r="KLH3" s="594"/>
      <c r="KLI3" s="594"/>
      <c r="KLJ3" s="594"/>
      <c r="KLK3" s="594"/>
      <c r="KLL3" s="594"/>
      <c r="KLM3" s="594"/>
      <c r="KLN3" s="594"/>
      <c r="KLO3" s="594"/>
      <c r="KLP3" s="594"/>
      <c r="KLQ3" s="594"/>
      <c r="KLR3" s="594"/>
      <c r="KLS3" s="594"/>
      <c r="KLT3" s="594"/>
      <c r="KLU3" s="594"/>
      <c r="KLV3" s="594"/>
      <c r="KLW3" s="594"/>
      <c r="KLX3" s="594"/>
      <c r="KLY3" s="594"/>
      <c r="KLZ3" s="594"/>
      <c r="KMA3" s="594"/>
      <c r="KMB3" s="594"/>
      <c r="KMC3" s="594"/>
      <c r="KMD3" s="594"/>
      <c r="KME3" s="594"/>
      <c r="KMF3" s="594"/>
      <c r="KMG3" s="594"/>
      <c r="KMH3" s="594"/>
      <c r="KMI3" s="594"/>
      <c r="KMJ3" s="594"/>
      <c r="KMK3" s="594"/>
      <c r="KML3" s="594"/>
      <c r="KMM3" s="594"/>
      <c r="KMN3" s="594"/>
      <c r="KMO3" s="594"/>
      <c r="KMP3" s="594"/>
      <c r="KMQ3" s="594"/>
      <c r="KMR3" s="594"/>
      <c r="KMS3" s="594"/>
      <c r="KMT3" s="594"/>
      <c r="KMU3" s="594"/>
      <c r="KMV3" s="594"/>
      <c r="KMW3" s="594"/>
      <c r="KMX3" s="594"/>
      <c r="KMY3" s="594"/>
      <c r="KMZ3" s="594"/>
      <c r="KNA3" s="594"/>
      <c r="KNB3" s="594"/>
      <c r="KNC3" s="594"/>
      <c r="KND3" s="594"/>
      <c r="KNE3" s="594"/>
      <c r="KNF3" s="594"/>
      <c r="KNG3" s="594"/>
      <c r="KNH3" s="594"/>
      <c r="KNI3" s="594"/>
      <c r="KNJ3" s="594"/>
      <c r="KNK3" s="594"/>
      <c r="KNL3" s="594"/>
      <c r="KNM3" s="594"/>
      <c r="KNN3" s="594"/>
      <c r="KNO3" s="594"/>
      <c r="KNP3" s="594"/>
      <c r="KNQ3" s="594"/>
      <c r="KNR3" s="594"/>
      <c r="KNS3" s="594"/>
      <c r="KNT3" s="594"/>
      <c r="KNU3" s="594"/>
      <c r="KNV3" s="594"/>
      <c r="KNW3" s="594"/>
      <c r="KNX3" s="594"/>
      <c r="KNY3" s="594"/>
      <c r="KNZ3" s="594"/>
      <c r="KOA3" s="594"/>
      <c r="KOB3" s="594"/>
      <c r="KOC3" s="594"/>
      <c r="KOD3" s="594"/>
      <c r="KOE3" s="594"/>
      <c r="KOF3" s="594"/>
      <c r="KOG3" s="594"/>
      <c r="KOH3" s="594"/>
      <c r="KOI3" s="594"/>
      <c r="KOJ3" s="594"/>
      <c r="KOK3" s="594"/>
      <c r="KOL3" s="594"/>
      <c r="KOM3" s="594"/>
      <c r="KON3" s="594"/>
      <c r="KOO3" s="594"/>
      <c r="KOP3" s="594"/>
      <c r="KOQ3" s="594"/>
      <c r="KOR3" s="594"/>
      <c r="KOS3" s="594"/>
      <c r="KOT3" s="594"/>
      <c r="KOU3" s="594"/>
      <c r="KOV3" s="594"/>
      <c r="KOW3" s="594"/>
      <c r="KOX3" s="594"/>
      <c r="KOY3" s="594"/>
      <c r="KOZ3" s="594"/>
      <c r="KPA3" s="594"/>
      <c r="KPB3" s="594"/>
      <c r="KPC3" s="594"/>
      <c r="KPD3" s="594"/>
      <c r="KPE3" s="594"/>
      <c r="KPF3" s="594"/>
      <c r="KPG3" s="594"/>
      <c r="KPH3" s="594"/>
      <c r="KPI3" s="594"/>
      <c r="KPJ3" s="594"/>
      <c r="KPK3" s="594"/>
      <c r="KPL3" s="594"/>
      <c r="KPM3" s="594"/>
      <c r="KPN3" s="594"/>
      <c r="KPO3" s="594"/>
      <c r="KPP3" s="594"/>
      <c r="KPQ3" s="594"/>
      <c r="KPR3" s="594"/>
      <c r="KPS3" s="594"/>
      <c r="KPT3" s="594"/>
      <c r="KPU3" s="594"/>
      <c r="KPV3" s="594"/>
      <c r="KPW3" s="594"/>
      <c r="KPX3" s="594"/>
      <c r="KPY3" s="594"/>
      <c r="KPZ3" s="594"/>
      <c r="KQA3" s="594"/>
      <c r="KQB3" s="594"/>
      <c r="KQC3" s="594"/>
      <c r="KQD3" s="594"/>
      <c r="KQE3" s="594"/>
      <c r="KQF3" s="594"/>
      <c r="KQG3" s="594"/>
      <c r="KQH3" s="594"/>
      <c r="KQI3" s="594"/>
      <c r="KQJ3" s="594"/>
      <c r="KQK3" s="594"/>
      <c r="KQL3" s="594"/>
      <c r="KQM3" s="594"/>
      <c r="KQN3" s="594"/>
      <c r="KQO3" s="594"/>
      <c r="KQP3" s="594"/>
      <c r="KQQ3" s="594"/>
      <c r="KQR3" s="594"/>
      <c r="KQS3" s="594"/>
      <c r="KQT3" s="594"/>
      <c r="KQU3" s="594"/>
      <c r="KQV3" s="594"/>
      <c r="KQW3" s="594"/>
      <c r="KQX3" s="594"/>
      <c r="KQY3" s="594"/>
      <c r="KQZ3" s="594"/>
      <c r="KRA3" s="594"/>
      <c r="KRB3" s="594"/>
      <c r="KRC3" s="594"/>
      <c r="KRD3" s="594"/>
      <c r="KRE3" s="594"/>
      <c r="KRF3" s="594"/>
      <c r="KRG3" s="594"/>
      <c r="KRH3" s="594"/>
      <c r="KRI3" s="594"/>
      <c r="KRJ3" s="594"/>
      <c r="KRK3" s="594"/>
      <c r="KRL3" s="594"/>
      <c r="KRM3" s="594"/>
      <c r="KRN3" s="594"/>
      <c r="KRO3" s="594"/>
      <c r="KRP3" s="594"/>
      <c r="KRQ3" s="594"/>
      <c r="KRR3" s="594"/>
      <c r="KRS3" s="594"/>
      <c r="KRT3" s="594"/>
      <c r="KRU3" s="594"/>
      <c r="KRV3" s="594"/>
      <c r="KRW3" s="594"/>
      <c r="KRX3" s="594"/>
      <c r="KRY3" s="594"/>
      <c r="KRZ3" s="594"/>
      <c r="KSA3" s="594"/>
      <c r="KSB3" s="594"/>
      <c r="KSC3" s="594"/>
      <c r="KSD3" s="594"/>
      <c r="KSE3" s="594"/>
      <c r="KSF3" s="594"/>
      <c r="KSG3" s="594"/>
      <c r="KSH3" s="594"/>
      <c r="KSI3" s="594"/>
      <c r="KSJ3" s="594"/>
      <c r="KSK3" s="594"/>
      <c r="KSL3" s="594"/>
      <c r="KSM3" s="594"/>
      <c r="KSN3" s="594"/>
      <c r="KSO3" s="594"/>
      <c r="KSP3" s="594"/>
      <c r="KSQ3" s="594"/>
      <c r="KSR3" s="594"/>
      <c r="KSS3" s="594"/>
      <c r="KST3" s="594"/>
      <c r="KSU3" s="594"/>
      <c r="KSV3" s="594"/>
      <c r="KSW3" s="594"/>
      <c r="KSX3" s="594"/>
      <c r="KSY3" s="594"/>
      <c r="KSZ3" s="594"/>
      <c r="KTA3" s="594"/>
      <c r="KTB3" s="594"/>
      <c r="KTC3" s="594"/>
      <c r="KTD3" s="594"/>
      <c r="KTE3" s="594"/>
      <c r="KTF3" s="594"/>
      <c r="KTG3" s="594"/>
      <c r="KTH3" s="594"/>
      <c r="KTI3" s="594"/>
      <c r="KTJ3" s="594"/>
      <c r="KTK3" s="594"/>
      <c r="KTL3" s="594"/>
      <c r="KTM3" s="594"/>
      <c r="KTN3" s="594"/>
      <c r="KTO3" s="594"/>
      <c r="KTP3" s="594"/>
      <c r="KTQ3" s="594"/>
      <c r="KTR3" s="594"/>
      <c r="KTS3" s="594"/>
      <c r="KTT3" s="594"/>
      <c r="KTU3" s="594"/>
      <c r="KTV3" s="594"/>
      <c r="KTW3" s="594"/>
      <c r="KTX3" s="594"/>
      <c r="KTY3" s="594"/>
      <c r="KTZ3" s="594"/>
      <c r="KUA3" s="594"/>
      <c r="KUB3" s="594"/>
      <c r="KUC3" s="594"/>
      <c r="KUD3" s="594"/>
      <c r="KUE3" s="594"/>
      <c r="KUF3" s="594"/>
      <c r="KUG3" s="594"/>
      <c r="KUH3" s="594"/>
      <c r="KUI3" s="594"/>
      <c r="KUJ3" s="594"/>
      <c r="KUK3" s="594"/>
      <c r="KUL3" s="594"/>
      <c r="KUM3" s="594"/>
      <c r="KUN3" s="594"/>
      <c r="KUO3" s="594"/>
      <c r="KUP3" s="594"/>
      <c r="KUQ3" s="594"/>
      <c r="KUR3" s="594"/>
      <c r="KUS3" s="594"/>
      <c r="KUT3" s="594"/>
      <c r="KUU3" s="594"/>
      <c r="KUV3" s="594"/>
      <c r="KUW3" s="594"/>
      <c r="KUX3" s="594"/>
      <c r="KUY3" s="594"/>
      <c r="KUZ3" s="594"/>
      <c r="KVA3" s="594"/>
      <c r="KVB3" s="594"/>
      <c r="KVC3" s="594"/>
      <c r="KVD3" s="594"/>
      <c r="KVE3" s="594"/>
      <c r="KVF3" s="594"/>
      <c r="KVG3" s="594"/>
      <c r="KVH3" s="594"/>
      <c r="KVI3" s="594"/>
      <c r="KVJ3" s="594"/>
      <c r="KVK3" s="594"/>
      <c r="KVL3" s="594"/>
      <c r="KVM3" s="594"/>
      <c r="KVN3" s="594"/>
      <c r="KVO3" s="594"/>
      <c r="KVP3" s="594"/>
      <c r="KVQ3" s="594"/>
      <c r="KVR3" s="594"/>
      <c r="KVS3" s="594"/>
      <c r="KVT3" s="594"/>
      <c r="KVU3" s="594"/>
      <c r="KVV3" s="594"/>
      <c r="KVW3" s="594"/>
      <c r="KVX3" s="594"/>
      <c r="KVY3" s="594"/>
      <c r="KVZ3" s="594"/>
      <c r="KWA3" s="594"/>
      <c r="KWB3" s="594"/>
      <c r="KWC3" s="594"/>
      <c r="KWD3" s="594"/>
      <c r="KWE3" s="594"/>
      <c r="KWF3" s="594"/>
      <c r="KWG3" s="594"/>
      <c r="KWH3" s="594"/>
      <c r="KWI3" s="594"/>
      <c r="KWJ3" s="594"/>
      <c r="KWK3" s="594"/>
      <c r="KWL3" s="594"/>
      <c r="KWM3" s="594"/>
      <c r="KWN3" s="594"/>
      <c r="KWO3" s="594"/>
      <c r="KWP3" s="594"/>
      <c r="KWQ3" s="594"/>
      <c r="KWR3" s="594"/>
      <c r="KWS3" s="594"/>
      <c r="KWT3" s="594"/>
      <c r="KWU3" s="594"/>
      <c r="KWV3" s="594"/>
      <c r="KWW3" s="594"/>
      <c r="KWX3" s="594"/>
      <c r="KWY3" s="594"/>
      <c r="KWZ3" s="594"/>
      <c r="KXA3" s="594"/>
      <c r="KXB3" s="594"/>
      <c r="KXC3" s="594"/>
      <c r="KXD3" s="594"/>
      <c r="KXE3" s="594"/>
      <c r="KXF3" s="594"/>
      <c r="KXG3" s="594"/>
      <c r="KXH3" s="594"/>
      <c r="KXI3" s="594"/>
      <c r="KXJ3" s="594"/>
      <c r="KXK3" s="594"/>
      <c r="KXL3" s="594"/>
      <c r="KXM3" s="594"/>
      <c r="KXN3" s="594"/>
      <c r="KXO3" s="594"/>
      <c r="KXP3" s="594"/>
      <c r="KXQ3" s="594"/>
      <c r="KXR3" s="594"/>
      <c r="KXS3" s="594"/>
      <c r="KXT3" s="594"/>
      <c r="KXU3" s="594"/>
      <c r="KXV3" s="594"/>
      <c r="KXW3" s="594"/>
      <c r="KXX3" s="594"/>
      <c r="KXY3" s="594"/>
      <c r="KXZ3" s="594"/>
      <c r="KYA3" s="594"/>
      <c r="KYB3" s="594"/>
      <c r="KYC3" s="594"/>
      <c r="KYD3" s="594"/>
      <c r="KYE3" s="594"/>
      <c r="KYF3" s="594"/>
      <c r="KYG3" s="594"/>
      <c r="KYH3" s="594"/>
      <c r="KYI3" s="594"/>
      <c r="KYJ3" s="594"/>
      <c r="KYK3" s="594"/>
      <c r="KYL3" s="594"/>
      <c r="KYM3" s="594"/>
      <c r="KYN3" s="594"/>
      <c r="KYO3" s="594"/>
      <c r="KYP3" s="594"/>
      <c r="KYQ3" s="594"/>
      <c r="KYR3" s="594"/>
      <c r="KYS3" s="594"/>
      <c r="KYT3" s="594"/>
      <c r="KYU3" s="594"/>
      <c r="KYV3" s="594"/>
      <c r="KYW3" s="594"/>
      <c r="KYX3" s="594"/>
      <c r="KYY3" s="594"/>
      <c r="KYZ3" s="594"/>
      <c r="KZA3" s="594"/>
      <c r="KZB3" s="594"/>
      <c r="KZC3" s="594"/>
      <c r="KZD3" s="594"/>
      <c r="KZE3" s="594"/>
      <c r="KZF3" s="594"/>
      <c r="KZG3" s="594"/>
      <c r="KZH3" s="594"/>
      <c r="KZI3" s="594"/>
      <c r="KZJ3" s="594"/>
      <c r="KZK3" s="594"/>
      <c r="KZL3" s="594"/>
      <c r="KZM3" s="594"/>
      <c r="KZN3" s="594"/>
      <c r="KZO3" s="594"/>
      <c r="KZP3" s="594"/>
      <c r="KZQ3" s="594"/>
      <c r="KZR3" s="594"/>
      <c r="KZS3" s="594"/>
      <c r="KZT3" s="594"/>
      <c r="KZU3" s="594"/>
      <c r="KZV3" s="594"/>
      <c r="KZW3" s="594"/>
      <c r="KZX3" s="594"/>
      <c r="KZY3" s="594"/>
      <c r="KZZ3" s="594"/>
      <c r="LAA3" s="594"/>
      <c r="LAB3" s="594"/>
      <c r="LAC3" s="594"/>
      <c r="LAD3" s="594"/>
      <c r="LAE3" s="594"/>
      <c r="LAF3" s="594"/>
      <c r="LAG3" s="594"/>
      <c r="LAH3" s="594"/>
      <c r="LAI3" s="594"/>
      <c r="LAJ3" s="594"/>
      <c r="LAK3" s="594"/>
      <c r="LAL3" s="594"/>
      <c r="LAM3" s="594"/>
      <c r="LAN3" s="594"/>
      <c r="LAO3" s="594"/>
      <c r="LAP3" s="594"/>
      <c r="LAQ3" s="594"/>
      <c r="LAR3" s="594"/>
      <c r="LAS3" s="594"/>
      <c r="LAT3" s="594"/>
      <c r="LAU3" s="594"/>
      <c r="LAV3" s="594"/>
      <c r="LAW3" s="594"/>
      <c r="LAX3" s="594"/>
      <c r="LAY3" s="594"/>
      <c r="LAZ3" s="594"/>
      <c r="LBA3" s="594"/>
      <c r="LBB3" s="594"/>
      <c r="LBC3" s="594"/>
      <c r="LBD3" s="594"/>
      <c r="LBE3" s="594"/>
      <c r="LBF3" s="594"/>
      <c r="LBG3" s="594"/>
      <c r="LBH3" s="594"/>
      <c r="LBI3" s="594"/>
      <c r="LBJ3" s="594"/>
      <c r="LBK3" s="594"/>
      <c r="LBL3" s="594"/>
      <c r="LBM3" s="594"/>
      <c r="LBN3" s="594"/>
      <c r="LBO3" s="594"/>
      <c r="LBP3" s="594"/>
      <c r="LBQ3" s="594"/>
      <c r="LBR3" s="594"/>
      <c r="LBS3" s="594"/>
      <c r="LBT3" s="594"/>
      <c r="LBU3" s="594"/>
      <c r="LBV3" s="594"/>
      <c r="LBW3" s="594"/>
      <c r="LBX3" s="594"/>
      <c r="LBY3" s="594"/>
      <c r="LBZ3" s="594"/>
      <c r="LCA3" s="594"/>
      <c r="LCB3" s="594"/>
      <c r="LCC3" s="594"/>
      <c r="LCD3" s="594"/>
      <c r="LCE3" s="594"/>
      <c r="LCF3" s="594"/>
      <c r="LCG3" s="594"/>
      <c r="LCH3" s="594"/>
      <c r="LCI3" s="594"/>
      <c r="LCJ3" s="594"/>
      <c r="LCK3" s="594"/>
      <c r="LCL3" s="594"/>
      <c r="LCM3" s="594"/>
      <c r="LCN3" s="594"/>
      <c r="LCO3" s="594"/>
      <c r="LCP3" s="594"/>
      <c r="LCQ3" s="594"/>
      <c r="LCR3" s="594"/>
      <c r="LCS3" s="594"/>
      <c r="LCT3" s="594"/>
      <c r="LCU3" s="594"/>
      <c r="LCV3" s="594"/>
      <c r="LCW3" s="594"/>
      <c r="LCX3" s="594"/>
      <c r="LCY3" s="594"/>
      <c r="LCZ3" s="594"/>
      <c r="LDA3" s="594"/>
      <c r="LDB3" s="594"/>
      <c r="LDC3" s="594"/>
      <c r="LDD3" s="594"/>
      <c r="LDE3" s="594"/>
      <c r="LDF3" s="594"/>
      <c r="LDG3" s="594"/>
      <c r="LDH3" s="594"/>
      <c r="LDI3" s="594"/>
      <c r="LDJ3" s="594"/>
      <c r="LDK3" s="594"/>
      <c r="LDL3" s="594"/>
      <c r="LDM3" s="594"/>
      <c r="LDN3" s="594"/>
      <c r="LDO3" s="594"/>
      <c r="LDP3" s="594"/>
      <c r="LDQ3" s="594"/>
      <c r="LDR3" s="594"/>
      <c r="LDS3" s="594"/>
      <c r="LDT3" s="594"/>
      <c r="LDU3" s="594"/>
      <c r="LDV3" s="594"/>
      <c r="LDW3" s="594"/>
      <c r="LDX3" s="594"/>
      <c r="LDY3" s="594"/>
      <c r="LDZ3" s="594"/>
      <c r="LEA3" s="594"/>
      <c r="LEB3" s="594"/>
      <c r="LEC3" s="594"/>
      <c r="LED3" s="594"/>
      <c r="LEE3" s="594"/>
      <c r="LEF3" s="594"/>
      <c r="LEG3" s="594"/>
      <c r="LEH3" s="594"/>
      <c r="LEI3" s="594"/>
      <c r="LEJ3" s="594"/>
      <c r="LEK3" s="594"/>
      <c r="LEL3" s="594"/>
      <c r="LEM3" s="594"/>
      <c r="LEN3" s="594"/>
      <c r="LEO3" s="594"/>
      <c r="LEP3" s="594"/>
      <c r="LEQ3" s="594"/>
      <c r="LER3" s="594"/>
      <c r="LES3" s="594"/>
      <c r="LET3" s="594"/>
      <c r="LEU3" s="594"/>
      <c r="LEV3" s="594"/>
      <c r="LEW3" s="594"/>
      <c r="LEX3" s="594"/>
      <c r="LEY3" s="594"/>
      <c r="LEZ3" s="594"/>
      <c r="LFA3" s="594"/>
      <c r="LFB3" s="594"/>
      <c r="LFC3" s="594"/>
      <c r="LFD3" s="594"/>
      <c r="LFE3" s="594"/>
      <c r="LFF3" s="594"/>
      <c r="LFG3" s="594"/>
      <c r="LFH3" s="594"/>
      <c r="LFI3" s="594"/>
      <c r="LFJ3" s="594"/>
      <c r="LFK3" s="594"/>
      <c r="LFL3" s="594"/>
      <c r="LFM3" s="594"/>
      <c r="LFN3" s="594"/>
      <c r="LFO3" s="594"/>
      <c r="LFP3" s="594"/>
      <c r="LFQ3" s="594"/>
      <c r="LFR3" s="594"/>
      <c r="LFS3" s="594"/>
      <c r="LFT3" s="594"/>
      <c r="LFU3" s="594"/>
      <c r="LFV3" s="594"/>
      <c r="LFW3" s="594"/>
      <c r="LFX3" s="594"/>
      <c r="LFY3" s="594"/>
      <c r="LFZ3" s="594"/>
      <c r="LGA3" s="594"/>
      <c r="LGB3" s="594"/>
      <c r="LGC3" s="594"/>
      <c r="LGD3" s="594"/>
      <c r="LGE3" s="594"/>
      <c r="LGF3" s="594"/>
      <c r="LGG3" s="594"/>
      <c r="LGH3" s="594"/>
      <c r="LGI3" s="594"/>
      <c r="LGJ3" s="594"/>
      <c r="LGK3" s="594"/>
      <c r="LGL3" s="594"/>
      <c r="LGM3" s="594"/>
      <c r="LGN3" s="594"/>
      <c r="LGO3" s="594"/>
      <c r="LGP3" s="594"/>
      <c r="LGQ3" s="594"/>
      <c r="LGR3" s="594"/>
      <c r="LGS3" s="594"/>
      <c r="LGT3" s="594"/>
      <c r="LGU3" s="594"/>
      <c r="LGV3" s="594"/>
      <c r="LGW3" s="594"/>
      <c r="LGX3" s="594"/>
      <c r="LGY3" s="594"/>
      <c r="LGZ3" s="594"/>
      <c r="LHA3" s="594"/>
      <c r="LHB3" s="594"/>
      <c r="LHC3" s="594"/>
      <c r="LHD3" s="594"/>
      <c r="LHE3" s="594"/>
      <c r="LHF3" s="594"/>
      <c r="LHG3" s="594"/>
      <c r="LHH3" s="594"/>
      <c r="LHI3" s="594"/>
      <c r="LHJ3" s="594"/>
      <c r="LHK3" s="594"/>
      <c r="LHL3" s="594"/>
      <c r="LHM3" s="594"/>
      <c r="LHN3" s="594"/>
      <c r="LHO3" s="594"/>
      <c r="LHP3" s="594"/>
      <c r="LHQ3" s="594"/>
      <c r="LHR3" s="594"/>
      <c r="LHS3" s="594"/>
      <c r="LHT3" s="594"/>
      <c r="LHU3" s="594"/>
      <c r="LHV3" s="594"/>
      <c r="LHW3" s="594"/>
      <c r="LHX3" s="594"/>
      <c r="LHY3" s="594"/>
      <c r="LHZ3" s="594"/>
      <c r="LIA3" s="594"/>
      <c r="LIB3" s="594"/>
      <c r="LIC3" s="594"/>
      <c r="LID3" s="594"/>
      <c r="LIE3" s="594"/>
      <c r="LIF3" s="594"/>
      <c r="LIG3" s="594"/>
      <c r="LIH3" s="594"/>
      <c r="LII3" s="594"/>
      <c r="LIJ3" s="594"/>
      <c r="LIK3" s="594"/>
      <c r="LIL3" s="594"/>
      <c r="LIM3" s="594"/>
      <c r="LIN3" s="594"/>
      <c r="LIO3" s="594"/>
      <c r="LIP3" s="594"/>
      <c r="LIQ3" s="594"/>
      <c r="LIR3" s="594"/>
      <c r="LIS3" s="594"/>
      <c r="LIT3" s="594"/>
      <c r="LIU3" s="594"/>
      <c r="LIV3" s="594"/>
      <c r="LIW3" s="594"/>
      <c r="LIX3" s="594"/>
      <c r="LIY3" s="594"/>
      <c r="LIZ3" s="594"/>
      <c r="LJA3" s="594"/>
      <c r="LJB3" s="594"/>
      <c r="LJC3" s="594"/>
      <c r="LJD3" s="594"/>
      <c r="LJE3" s="594"/>
      <c r="LJF3" s="594"/>
      <c r="LJG3" s="594"/>
      <c r="LJH3" s="594"/>
      <c r="LJI3" s="594"/>
      <c r="LJJ3" s="594"/>
      <c r="LJK3" s="594"/>
      <c r="LJL3" s="594"/>
      <c r="LJM3" s="594"/>
      <c r="LJN3" s="594"/>
      <c r="LJO3" s="594"/>
      <c r="LJP3" s="594"/>
      <c r="LJQ3" s="594"/>
      <c r="LJR3" s="594"/>
      <c r="LJS3" s="594"/>
      <c r="LJT3" s="594"/>
      <c r="LJU3" s="594"/>
      <c r="LJV3" s="594"/>
      <c r="LJW3" s="594"/>
      <c r="LJX3" s="594"/>
      <c r="LJY3" s="594"/>
      <c r="LJZ3" s="594"/>
      <c r="LKA3" s="594"/>
      <c r="LKB3" s="594"/>
      <c r="LKC3" s="594"/>
      <c r="LKD3" s="594"/>
      <c r="LKE3" s="594"/>
      <c r="LKF3" s="594"/>
      <c r="LKG3" s="594"/>
      <c r="LKH3" s="594"/>
      <c r="LKI3" s="594"/>
      <c r="LKJ3" s="594"/>
      <c r="LKK3" s="594"/>
      <c r="LKL3" s="594"/>
      <c r="LKM3" s="594"/>
      <c r="LKN3" s="594"/>
      <c r="LKO3" s="594"/>
      <c r="LKP3" s="594"/>
      <c r="LKQ3" s="594"/>
      <c r="LKR3" s="594"/>
      <c r="LKS3" s="594"/>
      <c r="LKT3" s="594"/>
      <c r="LKU3" s="594"/>
      <c r="LKV3" s="594"/>
      <c r="LKW3" s="594"/>
      <c r="LKX3" s="594"/>
      <c r="LKY3" s="594"/>
      <c r="LKZ3" s="594"/>
      <c r="LLA3" s="594"/>
      <c r="LLB3" s="594"/>
      <c r="LLC3" s="594"/>
      <c r="LLD3" s="594"/>
      <c r="LLE3" s="594"/>
      <c r="LLF3" s="594"/>
      <c r="LLG3" s="594"/>
      <c r="LLH3" s="594"/>
      <c r="LLI3" s="594"/>
      <c r="LLJ3" s="594"/>
      <c r="LLK3" s="594"/>
      <c r="LLL3" s="594"/>
      <c r="LLM3" s="594"/>
      <c r="LLN3" s="594"/>
      <c r="LLO3" s="594"/>
      <c r="LLP3" s="594"/>
      <c r="LLQ3" s="594"/>
      <c r="LLR3" s="594"/>
      <c r="LLS3" s="594"/>
      <c r="LLT3" s="594"/>
      <c r="LLU3" s="594"/>
      <c r="LLV3" s="594"/>
      <c r="LLW3" s="594"/>
      <c r="LLX3" s="594"/>
      <c r="LLY3" s="594"/>
      <c r="LLZ3" s="594"/>
      <c r="LMA3" s="594"/>
      <c r="LMB3" s="594"/>
      <c r="LMC3" s="594"/>
      <c r="LMD3" s="594"/>
      <c r="LME3" s="594"/>
      <c r="LMF3" s="594"/>
      <c r="LMG3" s="594"/>
      <c r="LMH3" s="594"/>
      <c r="LMI3" s="594"/>
      <c r="LMJ3" s="594"/>
      <c r="LMK3" s="594"/>
      <c r="LML3" s="594"/>
      <c r="LMM3" s="594"/>
      <c r="LMN3" s="594"/>
      <c r="LMO3" s="594"/>
      <c r="LMP3" s="594"/>
      <c r="LMQ3" s="594"/>
      <c r="LMR3" s="594"/>
      <c r="LMS3" s="594"/>
      <c r="LMT3" s="594"/>
      <c r="LMU3" s="594"/>
      <c r="LMV3" s="594"/>
      <c r="LMW3" s="594"/>
      <c r="LMX3" s="594"/>
      <c r="LMY3" s="594"/>
      <c r="LMZ3" s="594"/>
      <c r="LNA3" s="594"/>
      <c r="LNB3" s="594"/>
      <c r="LNC3" s="594"/>
      <c r="LND3" s="594"/>
      <c r="LNE3" s="594"/>
      <c r="LNF3" s="594"/>
      <c r="LNG3" s="594"/>
      <c r="LNH3" s="594"/>
      <c r="LNI3" s="594"/>
      <c r="LNJ3" s="594"/>
      <c r="LNK3" s="594"/>
      <c r="LNL3" s="594"/>
      <c r="LNM3" s="594"/>
      <c r="LNN3" s="594"/>
      <c r="LNO3" s="594"/>
      <c r="LNP3" s="594"/>
      <c r="LNQ3" s="594"/>
      <c r="LNR3" s="594"/>
      <c r="LNS3" s="594"/>
      <c r="LNT3" s="594"/>
      <c r="LNU3" s="594"/>
      <c r="LNV3" s="594"/>
      <c r="LNW3" s="594"/>
      <c r="LNX3" s="594"/>
      <c r="LNY3" s="594"/>
      <c r="LNZ3" s="594"/>
      <c r="LOA3" s="594"/>
      <c r="LOB3" s="594"/>
      <c r="LOC3" s="594"/>
      <c r="LOD3" s="594"/>
      <c r="LOE3" s="594"/>
      <c r="LOF3" s="594"/>
      <c r="LOG3" s="594"/>
      <c r="LOH3" s="594"/>
      <c r="LOI3" s="594"/>
      <c r="LOJ3" s="594"/>
      <c r="LOK3" s="594"/>
      <c r="LOL3" s="594"/>
      <c r="LOM3" s="594"/>
      <c r="LON3" s="594"/>
      <c r="LOO3" s="594"/>
      <c r="LOP3" s="594"/>
      <c r="LOQ3" s="594"/>
      <c r="LOR3" s="594"/>
      <c r="LOS3" s="594"/>
      <c r="LOT3" s="594"/>
      <c r="LOU3" s="594"/>
      <c r="LOV3" s="594"/>
      <c r="LOW3" s="594"/>
      <c r="LOX3" s="594"/>
      <c r="LOY3" s="594"/>
      <c r="LOZ3" s="594"/>
      <c r="LPA3" s="594"/>
      <c r="LPB3" s="594"/>
      <c r="LPC3" s="594"/>
      <c r="LPD3" s="594"/>
      <c r="LPE3" s="594"/>
      <c r="LPF3" s="594"/>
      <c r="LPG3" s="594"/>
      <c r="LPH3" s="594"/>
      <c r="LPI3" s="594"/>
      <c r="LPJ3" s="594"/>
      <c r="LPK3" s="594"/>
      <c r="LPL3" s="594"/>
      <c r="LPM3" s="594"/>
      <c r="LPN3" s="594"/>
      <c r="LPO3" s="594"/>
      <c r="LPP3" s="594"/>
      <c r="LPQ3" s="594"/>
      <c r="LPR3" s="594"/>
      <c r="LPS3" s="594"/>
      <c r="LPT3" s="594"/>
      <c r="LPU3" s="594"/>
      <c r="LPV3" s="594"/>
      <c r="LPW3" s="594"/>
      <c r="LPX3" s="594"/>
      <c r="LPY3" s="594"/>
      <c r="LPZ3" s="594"/>
      <c r="LQA3" s="594"/>
      <c r="LQB3" s="594"/>
      <c r="LQC3" s="594"/>
      <c r="LQD3" s="594"/>
      <c r="LQE3" s="594"/>
      <c r="LQF3" s="594"/>
      <c r="LQG3" s="594"/>
      <c r="LQH3" s="594"/>
      <c r="LQI3" s="594"/>
      <c r="LQJ3" s="594"/>
      <c r="LQK3" s="594"/>
      <c r="LQL3" s="594"/>
      <c r="LQM3" s="594"/>
      <c r="LQN3" s="594"/>
      <c r="LQO3" s="594"/>
      <c r="LQP3" s="594"/>
      <c r="LQQ3" s="594"/>
      <c r="LQR3" s="594"/>
      <c r="LQS3" s="594"/>
      <c r="LQT3" s="594"/>
      <c r="LQU3" s="594"/>
      <c r="LQV3" s="594"/>
      <c r="LQW3" s="594"/>
      <c r="LQX3" s="594"/>
      <c r="LQY3" s="594"/>
      <c r="LQZ3" s="594"/>
      <c r="LRA3" s="594"/>
      <c r="LRB3" s="594"/>
      <c r="LRC3" s="594"/>
      <c r="LRD3" s="594"/>
      <c r="LRE3" s="594"/>
      <c r="LRF3" s="594"/>
      <c r="LRG3" s="594"/>
      <c r="LRH3" s="594"/>
      <c r="LRI3" s="594"/>
      <c r="LRJ3" s="594"/>
      <c r="LRK3" s="594"/>
      <c r="LRL3" s="594"/>
      <c r="LRM3" s="594"/>
      <c r="LRN3" s="594"/>
      <c r="LRO3" s="594"/>
      <c r="LRP3" s="594"/>
      <c r="LRQ3" s="594"/>
      <c r="LRR3" s="594"/>
      <c r="LRS3" s="594"/>
      <c r="LRT3" s="594"/>
      <c r="LRU3" s="594"/>
      <c r="LRV3" s="594"/>
      <c r="LRW3" s="594"/>
      <c r="LRX3" s="594"/>
      <c r="LRY3" s="594"/>
      <c r="LRZ3" s="594"/>
      <c r="LSA3" s="594"/>
      <c r="LSB3" s="594"/>
      <c r="LSC3" s="594"/>
      <c r="LSD3" s="594"/>
      <c r="LSE3" s="594"/>
      <c r="LSF3" s="594"/>
      <c r="LSG3" s="594"/>
      <c r="LSH3" s="594"/>
      <c r="LSI3" s="594"/>
      <c r="LSJ3" s="594"/>
      <c r="LSK3" s="594"/>
      <c r="LSL3" s="594"/>
      <c r="LSM3" s="594"/>
      <c r="LSN3" s="594"/>
      <c r="LSO3" s="594"/>
      <c r="LSP3" s="594"/>
      <c r="LSQ3" s="594"/>
      <c r="LSR3" s="594"/>
      <c r="LSS3" s="594"/>
      <c r="LST3" s="594"/>
      <c r="LSU3" s="594"/>
      <c r="LSV3" s="594"/>
      <c r="LSW3" s="594"/>
      <c r="LSX3" s="594"/>
      <c r="LSY3" s="594"/>
      <c r="LSZ3" s="594"/>
      <c r="LTA3" s="594"/>
      <c r="LTB3" s="594"/>
      <c r="LTC3" s="594"/>
      <c r="LTD3" s="594"/>
      <c r="LTE3" s="594"/>
      <c r="LTF3" s="594"/>
      <c r="LTG3" s="594"/>
      <c r="LTH3" s="594"/>
      <c r="LTI3" s="594"/>
      <c r="LTJ3" s="594"/>
      <c r="LTK3" s="594"/>
      <c r="LTL3" s="594"/>
      <c r="LTM3" s="594"/>
      <c r="LTN3" s="594"/>
      <c r="LTO3" s="594"/>
      <c r="LTP3" s="594"/>
      <c r="LTQ3" s="594"/>
      <c r="LTR3" s="594"/>
      <c r="LTS3" s="594"/>
      <c r="LTT3" s="594"/>
      <c r="LTU3" s="594"/>
      <c r="LTV3" s="594"/>
      <c r="LTW3" s="594"/>
      <c r="LTX3" s="594"/>
      <c r="LTY3" s="594"/>
      <c r="LTZ3" s="594"/>
      <c r="LUA3" s="594"/>
      <c r="LUB3" s="594"/>
      <c r="LUC3" s="594"/>
      <c r="LUD3" s="594"/>
      <c r="LUE3" s="594"/>
      <c r="LUF3" s="594"/>
      <c r="LUG3" s="594"/>
      <c r="LUH3" s="594"/>
      <c r="LUI3" s="594"/>
      <c r="LUJ3" s="594"/>
      <c r="LUK3" s="594"/>
      <c r="LUL3" s="594"/>
      <c r="LUM3" s="594"/>
      <c r="LUN3" s="594"/>
      <c r="LUO3" s="594"/>
      <c r="LUP3" s="594"/>
      <c r="LUQ3" s="594"/>
      <c r="LUR3" s="594"/>
      <c r="LUS3" s="594"/>
      <c r="LUT3" s="594"/>
      <c r="LUU3" s="594"/>
      <c r="LUV3" s="594"/>
      <c r="LUW3" s="594"/>
      <c r="LUX3" s="594"/>
      <c r="LUY3" s="594"/>
      <c r="LUZ3" s="594"/>
      <c r="LVA3" s="594"/>
      <c r="LVB3" s="594"/>
      <c r="LVC3" s="594"/>
      <c r="LVD3" s="594"/>
      <c r="LVE3" s="594"/>
      <c r="LVF3" s="594"/>
      <c r="LVG3" s="594"/>
      <c r="LVH3" s="594"/>
      <c r="LVI3" s="594"/>
      <c r="LVJ3" s="594"/>
      <c r="LVK3" s="594"/>
      <c r="LVL3" s="594"/>
      <c r="LVM3" s="594"/>
      <c r="LVN3" s="594"/>
      <c r="LVO3" s="594"/>
      <c r="LVP3" s="594"/>
      <c r="LVQ3" s="594"/>
      <c r="LVR3" s="594"/>
      <c r="LVS3" s="594"/>
      <c r="LVT3" s="594"/>
      <c r="LVU3" s="594"/>
      <c r="LVV3" s="594"/>
      <c r="LVW3" s="594"/>
      <c r="LVX3" s="594"/>
      <c r="LVY3" s="594"/>
      <c r="LVZ3" s="594"/>
      <c r="LWA3" s="594"/>
      <c r="LWB3" s="594"/>
      <c r="LWC3" s="594"/>
      <c r="LWD3" s="594"/>
      <c r="LWE3" s="594"/>
      <c r="LWF3" s="594"/>
      <c r="LWG3" s="594"/>
      <c r="LWH3" s="594"/>
      <c r="LWI3" s="594"/>
      <c r="LWJ3" s="594"/>
      <c r="LWK3" s="594"/>
      <c r="LWL3" s="594"/>
      <c r="LWM3" s="594"/>
      <c r="LWN3" s="594"/>
      <c r="LWO3" s="594"/>
      <c r="LWP3" s="594"/>
      <c r="LWQ3" s="594"/>
      <c r="LWR3" s="594"/>
      <c r="LWS3" s="594"/>
      <c r="LWT3" s="594"/>
      <c r="LWU3" s="594"/>
      <c r="LWV3" s="594"/>
      <c r="LWW3" s="594"/>
      <c r="LWX3" s="594"/>
      <c r="LWY3" s="594"/>
      <c r="LWZ3" s="594"/>
      <c r="LXA3" s="594"/>
      <c r="LXB3" s="594"/>
      <c r="LXC3" s="594"/>
      <c r="LXD3" s="594"/>
      <c r="LXE3" s="594"/>
      <c r="LXF3" s="594"/>
      <c r="LXG3" s="594"/>
      <c r="LXH3" s="594"/>
      <c r="LXI3" s="594"/>
      <c r="LXJ3" s="594"/>
      <c r="LXK3" s="594"/>
      <c r="LXL3" s="594"/>
      <c r="LXM3" s="594"/>
      <c r="LXN3" s="594"/>
      <c r="LXO3" s="594"/>
      <c r="LXP3" s="594"/>
      <c r="LXQ3" s="594"/>
      <c r="LXR3" s="594"/>
      <c r="LXS3" s="594"/>
      <c r="LXT3" s="594"/>
      <c r="LXU3" s="594"/>
      <c r="LXV3" s="594"/>
      <c r="LXW3" s="594"/>
      <c r="LXX3" s="594"/>
      <c r="LXY3" s="594"/>
      <c r="LXZ3" s="594"/>
      <c r="LYA3" s="594"/>
      <c r="LYB3" s="594"/>
      <c r="LYC3" s="594"/>
      <c r="LYD3" s="594"/>
      <c r="LYE3" s="594"/>
      <c r="LYF3" s="594"/>
      <c r="LYG3" s="594"/>
      <c r="LYH3" s="594"/>
      <c r="LYI3" s="594"/>
      <c r="LYJ3" s="594"/>
      <c r="LYK3" s="594"/>
      <c r="LYL3" s="594"/>
      <c r="LYM3" s="594"/>
      <c r="LYN3" s="594"/>
      <c r="LYO3" s="594"/>
      <c r="LYP3" s="594"/>
      <c r="LYQ3" s="594"/>
      <c r="LYR3" s="594"/>
      <c r="LYS3" s="594"/>
      <c r="LYT3" s="594"/>
      <c r="LYU3" s="594"/>
      <c r="LYV3" s="594"/>
      <c r="LYW3" s="594"/>
      <c r="LYX3" s="594"/>
      <c r="LYY3" s="594"/>
      <c r="LYZ3" s="594"/>
      <c r="LZA3" s="594"/>
      <c r="LZB3" s="594"/>
      <c r="LZC3" s="594"/>
      <c r="LZD3" s="594"/>
      <c r="LZE3" s="594"/>
      <c r="LZF3" s="594"/>
      <c r="LZG3" s="594"/>
      <c r="LZH3" s="594"/>
      <c r="LZI3" s="594"/>
      <c r="LZJ3" s="594"/>
      <c r="LZK3" s="594"/>
      <c r="LZL3" s="594"/>
      <c r="LZM3" s="594"/>
      <c r="LZN3" s="594"/>
      <c r="LZO3" s="594"/>
      <c r="LZP3" s="594"/>
      <c r="LZQ3" s="594"/>
      <c r="LZR3" s="594"/>
      <c r="LZS3" s="594"/>
      <c r="LZT3" s="594"/>
      <c r="LZU3" s="594"/>
      <c r="LZV3" s="594"/>
      <c r="LZW3" s="594"/>
      <c r="LZX3" s="594"/>
      <c r="LZY3" s="594"/>
      <c r="LZZ3" s="594"/>
      <c r="MAA3" s="594"/>
      <c r="MAB3" s="594"/>
      <c r="MAC3" s="594"/>
      <c r="MAD3" s="594"/>
      <c r="MAE3" s="594"/>
      <c r="MAF3" s="594"/>
      <c r="MAG3" s="594"/>
      <c r="MAH3" s="594"/>
      <c r="MAI3" s="594"/>
      <c r="MAJ3" s="594"/>
      <c r="MAK3" s="594"/>
      <c r="MAL3" s="594"/>
      <c r="MAM3" s="594"/>
      <c r="MAN3" s="594"/>
      <c r="MAO3" s="594"/>
      <c r="MAP3" s="594"/>
      <c r="MAQ3" s="594"/>
      <c r="MAR3" s="594"/>
      <c r="MAS3" s="594"/>
      <c r="MAT3" s="594"/>
      <c r="MAU3" s="594"/>
      <c r="MAV3" s="594"/>
      <c r="MAW3" s="594"/>
      <c r="MAX3" s="594"/>
      <c r="MAY3" s="594"/>
      <c r="MAZ3" s="594"/>
      <c r="MBA3" s="594"/>
      <c r="MBB3" s="594"/>
      <c r="MBC3" s="594"/>
      <c r="MBD3" s="594"/>
      <c r="MBE3" s="594"/>
      <c r="MBF3" s="594"/>
      <c r="MBG3" s="594"/>
      <c r="MBH3" s="594"/>
      <c r="MBI3" s="594"/>
      <c r="MBJ3" s="594"/>
      <c r="MBK3" s="594"/>
      <c r="MBL3" s="594"/>
      <c r="MBM3" s="594"/>
      <c r="MBN3" s="594"/>
      <c r="MBO3" s="594"/>
      <c r="MBP3" s="594"/>
      <c r="MBQ3" s="594"/>
      <c r="MBR3" s="594"/>
      <c r="MBS3" s="594"/>
      <c r="MBT3" s="594"/>
      <c r="MBU3" s="594"/>
      <c r="MBV3" s="594"/>
      <c r="MBW3" s="594"/>
      <c r="MBX3" s="594"/>
      <c r="MBY3" s="594"/>
      <c r="MBZ3" s="594"/>
      <c r="MCA3" s="594"/>
      <c r="MCB3" s="594"/>
      <c r="MCC3" s="594"/>
      <c r="MCD3" s="594"/>
      <c r="MCE3" s="594"/>
      <c r="MCF3" s="594"/>
      <c r="MCG3" s="594"/>
      <c r="MCH3" s="594"/>
      <c r="MCI3" s="594"/>
      <c r="MCJ3" s="594"/>
      <c r="MCK3" s="594"/>
      <c r="MCL3" s="594"/>
      <c r="MCM3" s="594"/>
      <c r="MCN3" s="594"/>
      <c r="MCO3" s="594"/>
      <c r="MCP3" s="594"/>
      <c r="MCQ3" s="594"/>
      <c r="MCR3" s="594"/>
      <c r="MCS3" s="594"/>
      <c r="MCT3" s="594"/>
      <c r="MCU3" s="594"/>
      <c r="MCV3" s="594"/>
      <c r="MCW3" s="594"/>
      <c r="MCX3" s="594"/>
      <c r="MCY3" s="594"/>
      <c r="MCZ3" s="594"/>
      <c r="MDA3" s="594"/>
      <c r="MDB3" s="594"/>
      <c r="MDC3" s="594"/>
      <c r="MDD3" s="594"/>
      <c r="MDE3" s="594"/>
      <c r="MDF3" s="594"/>
      <c r="MDG3" s="594"/>
      <c r="MDH3" s="594"/>
      <c r="MDI3" s="594"/>
      <c r="MDJ3" s="594"/>
      <c r="MDK3" s="594"/>
      <c r="MDL3" s="594"/>
      <c r="MDM3" s="594"/>
      <c r="MDN3" s="594"/>
      <c r="MDO3" s="594"/>
      <c r="MDP3" s="594"/>
      <c r="MDQ3" s="594"/>
      <c r="MDR3" s="594"/>
      <c r="MDS3" s="594"/>
      <c r="MDT3" s="594"/>
      <c r="MDU3" s="594"/>
      <c r="MDV3" s="594"/>
      <c r="MDW3" s="594"/>
      <c r="MDX3" s="594"/>
      <c r="MDY3" s="594"/>
      <c r="MDZ3" s="594"/>
      <c r="MEA3" s="594"/>
      <c r="MEB3" s="594"/>
      <c r="MEC3" s="594"/>
      <c r="MED3" s="594"/>
      <c r="MEE3" s="594"/>
      <c r="MEF3" s="594"/>
      <c r="MEG3" s="594"/>
      <c r="MEH3" s="594"/>
      <c r="MEI3" s="594"/>
      <c r="MEJ3" s="594"/>
      <c r="MEK3" s="594"/>
      <c r="MEL3" s="594"/>
      <c r="MEM3" s="594"/>
      <c r="MEN3" s="594"/>
      <c r="MEO3" s="594"/>
      <c r="MEP3" s="594"/>
      <c r="MEQ3" s="594"/>
      <c r="MER3" s="594"/>
      <c r="MES3" s="594"/>
      <c r="MET3" s="594"/>
      <c r="MEU3" s="594"/>
      <c r="MEV3" s="594"/>
      <c r="MEW3" s="594"/>
      <c r="MEX3" s="594"/>
      <c r="MEY3" s="594"/>
      <c r="MEZ3" s="594"/>
      <c r="MFA3" s="594"/>
      <c r="MFB3" s="594"/>
      <c r="MFC3" s="594"/>
      <c r="MFD3" s="594"/>
      <c r="MFE3" s="594"/>
      <c r="MFF3" s="594"/>
      <c r="MFG3" s="594"/>
      <c r="MFH3" s="594"/>
      <c r="MFI3" s="594"/>
      <c r="MFJ3" s="594"/>
      <c r="MFK3" s="594"/>
      <c r="MFL3" s="594"/>
      <c r="MFM3" s="594"/>
      <c r="MFN3" s="594"/>
      <c r="MFO3" s="594"/>
      <c r="MFP3" s="594"/>
      <c r="MFQ3" s="594"/>
      <c r="MFR3" s="594"/>
      <c r="MFS3" s="594"/>
      <c r="MFT3" s="594"/>
      <c r="MFU3" s="594"/>
      <c r="MFV3" s="594"/>
      <c r="MFW3" s="594"/>
      <c r="MFX3" s="594"/>
      <c r="MFY3" s="594"/>
      <c r="MFZ3" s="594"/>
      <c r="MGA3" s="594"/>
      <c r="MGB3" s="594"/>
      <c r="MGC3" s="594"/>
      <c r="MGD3" s="594"/>
      <c r="MGE3" s="594"/>
      <c r="MGF3" s="594"/>
      <c r="MGG3" s="594"/>
      <c r="MGH3" s="594"/>
      <c r="MGI3" s="594"/>
      <c r="MGJ3" s="594"/>
      <c r="MGK3" s="594"/>
      <c r="MGL3" s="594"/>
      <c r="MGM3" s="594"/>
      <c r="MGN3" s="594"/>
      <c r="MGO3" s="594"/>
      <c r="MGP3" s="594"/>
      <c r="MGQ3" s="594"/>
      <c r="MGR3" s="594"/>
      <c r="MGS3" s="594"/>
      <c r="MGT3" s="594"/>
      <c r="MGU3" s="594"/>
      <c r="MGV3" s="594"/>
      <c r="MGW3" s="594"/>
      <c r="MGX3" s="594"/>
      <c r="MGY3" s="594"/>
      <c r="MGZ3" s="594"/>
      <c r="MHA3" s="594"/>
      <c r="MHB3" s="594"/>
      <c r="MHC3" s="594"/>
      <c r="MHD3" s="594"/>
      <c r="MHE3" s="594"/>
      <c r="MHF3" s="594"/>
      <c r="MHG3" s="594"/>
      <c r="MHH3" s="594"/>
      <c r="MHI3" s="594"/>
      <c r="MHJ3" s="594"/>
      <c r="MHK3" s="594"/>
      <c r="MHL3" s="594"/>
      <c r="MHM3" s="594"/>
      <c r="MHN3" s="594"/>
      <c r="MHO3" s="594"/>
      <c r="MHP3" s="594"/>
      <c r="MHQ3" s="594"/>
      <c r="MHR3" s="594"/>
      <c r="MHS3" s="594"/>
      <c r="MHT3" s="594"/>
      <c r="MHU3" s="594"/>
      <c r="MHV3" s="594"/>
      <c r="MHW3" s="594"/>
      <c r="MHX3" s="594"/>
      <c r="MHY3" s="594"/>
      <c r="MHZ3" s="594"/>
      <c r="MIA3" s="594"/>
      <c r="MIB3" s="594"/>
      <c r="MIC3" s="594"/>
      <c r="MID3" s="594"/>
      <c r="MIE3" s="594"/>
      <c r="MIF3" s="594"/>
      <c r="MIG3" s="594"/>
      <c r="MIH3" s="594"/>
      <c r="MII3" s="594"/>
      <c r="MIJ3" s="594"/>
      <c r="MIK3" s="594"/>
      <c r="MIL3" s="594"/>
      <c r="MIM3" s="594"/>
      <c r="MIN3" s="594"/>
      <c r="MIO3" s="594"/>
      <c r="MIP3" s="594"/>
      <c r="MIQ3" s="594"/>
      <c r="MIR3" s="594"/>
      <c r="MIS3" s="594"/>
      <c r="MIT3" s="594"/>
      <c r="MIU3" s="594"/>
      <c r="MIV3" s="594"/>
      <c r="MIW3" s="594"/>
      <c r="MIX3" s="594"/>
      <c r="MIY3" s="594"/>
      <c r="MIZ3" s="594"/>
      <c r="MJA3" s="594"/>
      <c r="MJB3" s="594"/>
      <c r="MJC3" s="594"/>
      <c r="MJD3" s="594"/>
      <c r="MJE3" s="594"/>
      <c r="MJF3" s="594"/>
      <c r="MJG3" s="594"/>
      <c r="MJH3" s="594"/>
      <c r="MJI3" s="594"/>
      <c r="MJJ3" s="594"/>
      <c r="MJK3" s="594"/>
      <c r="MJL3" s="594"/>
      <c r="MJM3" s="594"/>
      <c r="MJN3" s="594"/>
      <c r="MJO3" s="594"/>
      <c r="MJP3" s="594"/>
      <c r="MJQ3" s="594"/>
      <c r="MJR3" s="594"/>
      <c r="MJS3" s="594"/>
      <c r="MJT3" s="594"/>
      <c r="MJU3" s="594"/>
      <c r="MJV3" s="594"/>
      <c r="MJW3" s="594"/>
      <c r="MJX3" s="594"/>
      <c r="MJY3" s="594"/>
      <c r="MJZ3" s="594"/>
      <c r="MKA3" s="594"/>
      <c r="MKB3" s="594"/>
      <c r="MKC3" s="594"/>
      <c r="MKD3" s="594"/>
      <c r="MKE3" s="594"/>
      <c r="MKF3" s="594"/>
      <c r="MKG3" s="594"/>
      <c r="MKH3" s="594"/>
      <c r="MKI3" s="594"/>
      <c r="MKJ3" s="594"/>
      <c r="MKK3" s="594"/>
      <c r="MKL3" s="594"/>
      <c r="MKM3" s="594"/>
      <c r="MKN3" s="594"/>
      <c r="MKO3" s="594"/>
      <c r="MKP3" s="594"/>
      <c r="MKQ3" s="594"/>
      <c r="MKR3" s="594"/>
      <c r="MKS3" s="594"/>
      <c r="MKT3" s="594"/>
      <c r="MKU3" s="594"/>
      <c r="MKV3" s="594"/>
      <c r="MKW3" s="594"/>
      <c r="MKX3" s="594"/>
      <c r="MKY3" s="594"/>
      <c r="MKZ3" s="594"/>
      <c r="MLA3" s="594"/>
      <c r="MLB3" s="594"/>
      <c r="MLC3" s="594"/>
      <c r="MLD3" s="594"/>
      <c r="MLE3" s="594"/>
      <c r="MLF3" s="594"/>
      <c r="MLG3" s="594"/>
      <c r="MLH3" s="594"/>
      <c r="MLI3" s="594"/>
      <c r="MLJ3" s="594"/>
      <c r="MLK3" s="594"/>
      <c r="MLL3" s="594"/>
      <c r="MLM3" s="594"/>
      <c r="MLN3" s="594"/>
      <c r="MLO3" s="594"/>
      <c r="MLP3" s="594"/>
      <c r="MLQ3" s="594"/>
      <c r="MLR3" s="594"/>
      <c r="MLS3" s="594"/>
      <c r="MLT3" s="594"/>
      <c r="MLU3" s="594"/>
      <c r="MLV3" s="594"/>
      <c r="MLW3" s="594"/>
      <c r="MLX3" s="594"/>
      <c r="MLY3" s="594"/>
      <c r="MLZ3" s="594"/>
      <c r="MMA3" s="594"/>
      <c r="MMB3" s="594"/>
      <c r="MMC3" s="594"/>
      <c r="MMD3" s="594"/>
      <c r="MME3" s="594"/>
      <c r="MMF3" s="594"/>
      <c r="MMG3" s="594"/>
      <c r="MMH3" s="594"/>
      <c r="MMI3" s="594"/>
      <c r="MMJ3" s="594"/>
      <c r="MMK3" s="594"/>
      <c r="MML3" s="594"/>
      <c r="MMM3" s="594"/>
      <c r="MMN3" s="594"/>
      <c r="MMO3" s="594"/>
      <c r="MMP3" s="594"/>
      <c r="MMQ3" s="594"/>
      <c r="MMR3" s="594"/>
      <c r="MMS3" s="594"/>
      <c r="MMT3" s="594"/>
      <c r="MMU3" s="594"/>
      <c r="MMV3" s="594"/>
      <c r="MMW3" s="594"/>
      <c r="MMX3" s="594"/>
      <c r="MMY3" s="594"/>
      <c r="MMZ3" s="594"/>
      <c r="MNA3" s="594"/>
      <c r="MNB3" s="594"/>
      <c r="MNC3" s="594"/>
      <c r="MND3" s="594"/>
      <c r="MNE3" s="594"/>
      <c r="MNF3" s="594"/>
      <c r="MNG3" s="594"/>
      <c r="MNH3" s="594"/>
      <c r="MNI3" s="594"/>
      <c r="MNJ3" s="594"/>
      <c r="MNK3" s="594"/>
      <c r="MNL3" s="594"/>
      <c r="MNM3" s="594"/>
      <c r="MNN3" s="594"/>
      <c r="MNO3" s="594"/>
      <c r="MNP3" s="594"/>
      <c r="MNQ3" s="594"/>
      <c r="MNR3" s="594"/>
      <c r="MNS3" s="594"/>
      <c r="MNT3" s="594"/>
      <c r="MNU3" s="594"/>
      <c r="MNV3" s="594"/>
      <c r="MNW3" s="594"/>
      <c r="MNX3" s="594"/>
      <c r="MNY3" s="594"/>
      <c r="MNZ3" s="594"/>
      <c r="MOA3" s="594"/>
      <c r="MOB3" s="594"/>
      <c r="MOC3" s="594"/>
      <c r="MOD3" s="594"/>
      <c r="MOE3" s="594"/>
      <c r="MOF3" s="594"/>
      <c r="MOG3" s="594"/>
      <c r="MOH3" s="594"/>
      <c r="MOI3" s="594"/>
      <c r="MOJ3" s="594"/>
      <c r="MOK3" s="594"/>
      <c r="MOL3" s="594"/>
      <c r="MOM3" s="594"/>
      <c r="MON3" s="594"/>
      <c r="MOO3" s="594"/>
      <c r="MOP3" s="594"/>
      <c r="MOQ3" s="594"/>
      <c r="MOR3" s="594"/>
      <c r="MOS3" s="594"/>
      <c r="MOT3" s="594"/>
      <c r="MOU3" s="594"/>
      <c r="MOV3" s="594"/>
      <c r="MOW3" s="594"/>
      <c r="MOX3" s="594"/>
      <c r="MOY3" s="594"/>
      <c r="MOZ3" s="594"/>
      <c r="MPA3" s="594"/>
      <c r="MPB3" s="594"/>
      <c r="MPC3" s="594"/>
      <c r="MPD3" s="594"/>
      <c r="MPE3" s="594"/>
      <c r="MPF3" s="594"/>
      <c r="MPG3" s="594"/>
      <c r="MPH3" s="594"/>
      <c r="MPI3" s="594"/>
      <c r="MPJ3" s="594"/>
      <c r="MPK3" s="594"/>
      <c r="MPL3" s="594"/>
      <c r="MPM3" s="594"/>
      <c r="MPN3" s="594"/>
      <c r="MPO3" s="594"/>
      <c r="MPP3" s="594"/>
      <c r="MPQ3" s="594"/>
      <c r="MPR3" s="594"/>
      <c r="MPS3" s="594"/>
      <c r="MPT3" s="594"/>
      <c r="MPU3" s="594"/>
      <c r="MPV3" s="594"/>
      <c r="MPW3" s="594"/>
      <c r="MPX3" s="594"/>
      <c r="MPY3" s="594"/>
      <c r="MPZ3" s="594"/>
      <c r="MQA3" s="594"/>
      <c r="MQB3" s="594"/>
      <c r="MQC3" s="594"/>
      <c r="MQD3" s="594"/>
      <c r="MQE3" s="594"/>
      <c r="MQF3" s="594"/>
      <c r="MQG3" s="594"/>
      <c r="MQH3" s="594"/>
      <c r="MQI3" s="594"/>
      <c r="MQJ3" s="594"/>
      <c r="MQK3" s="594"/>
      <c r="MQL3" s="594"/>
      <c r="MQM3" s="594"/>
      <c r="MQN3" s="594"/>
      <c r="MQO3" s="594"/>
      <c r="MQP3" s="594"/>
      <c r="MQQ3" s="594"/>
      <c r="MQR3" s="594"/>
      <c r="MQS3" s="594"/>
      <c r="MQT3" s="594"/>
      <c r="MQU3" s="594"/>
      <c r="MQV3" s="594"/>
      <c r="MQW3" s="594"/>
      <c r="MQX3" s="594"/>
      <c r="MQY3" s="594"/>
      <c r="MQZ3" s="594"/>
      <c r="MRA3" s="594"/>
      <c r="MRB3" s="594"/>
      <c r="MRC3" s="594"/>
      <c r="MRD3" s="594"/>
      <c r="MRE3" s="594"/>
      <c r="MRF3" s="594"/>
      <c r="MRG3" s="594"/>
      <c r="MRH3" s="594"/>
      <c r="MRI3" s="594"/>
      <c r="MRJ3" s="594"/>
      <c r="MRK3" s="594"/>
      <c r="MRL3" s="594"/>
      <c r="MRM3" s="594"/>
      <c r="MRN3" s="594"/>
      <c r="MRO3" s="594"/>
      <c r="MRP3" s="594"/>
      <c r="MRQ3" s="594"/>
      <c r="MRR3" s="594"/>
      <c r="MRS3" s="594"/>
      <c r="MRT3" s="594"/>
      <c r="MRU3" s="594"/>
      <c r="MRV3" s="594"/>
      <c r="MRW3" s="594"/>
      <c r="MRX3" s="594"/>
      <c r="MRY3" s="594"/>
      <c r="MRZ3" s="594"/>
      <c r="MSA3" s="594"/>
      <c r="MSB3" s="594"/>
      <c r="MSC3" s="594"/>
      <c r="MSD3" s="594"/>
      <c r="MSE3" s="594"/>
      <c r="MSF3" s="594"/>
      <c r="MSG3" s="594"/>
      <c r="MSH3" s="594"/>
      <c r="MSI3" s="594"/>
      <c r="MSJ3" s="594"/>
      <c r="MSK3" s="594"/>
      <c r="MSL3" s="594"/>
      <c r="MSM3" s="594"/>
      <c r="MSN3" s="594"/>
      <c r="MSO3" s="594"/>
      <c r="MSP3" s="594"/>
      <c r="MSQ3" s="594"/>
      <c r="MSR3" s="594"/>
      <c r="MSS3" s="594"/>
      <c r="MST3" s="594"/>
      <c r="MSU3" s="594"/>
      <c r="MSV3" s="594"/>
      <c r="MSW3" s="594"/>
      <c r="MSX3" s="594"/>
      <c r="MSY3" s="594"/>
      <c r="MSZ3" s="594"/>
      <c r="MTA3" s="594"/>
      <c r="MTB3" s="594"/>
      <c r="MTC3" s="594"/>
      <c r="MTD3" s="594"/>
      <c r="MTE3" s="594"/>
      <c r="MTF3" s="594"/>
      <c r="MTG3" s="594"/>
      <c r="MTH3" s="594"/>
      <c r="MTI3" s="594"/>
      <c r="MTJ3" s="594"/>
      <c r="MTK3" s="594"/>
      <c r="MTL3" s="594"/>
      <c r="MTM3" s="594"/>
      <c r="MTN3" s="594"/>
      <c r="MTO3" s="594"/>
      <c r="MTP3" s="594"/>
      <c r="MTQ3" s="594"/>
      <c r="MTR3" s="594"/>
      <c r="MTS3" s="594"/>
      <c r="MTT3" s="594"/>
      <c r="MTU3" s="594"/>
      <c r="MTV3" s="594"/>
      <c r="MTW3" s="594"/>
      <c r="MTX3" s="594"/>
      <c r="MTY3" s="594"/>
      <c r="MTZ3" s="594"/>
      <c r="MUA3" s="594"/>
      <c r="MUB3" s="594"/>
      <c r="MUC3" s="594"/>
      <c r="MUD3" s="594"/>
      <c r="MUE3" s="594"/>
      <c r="MUF3" s="594"/>
      <c r="MUG3" s="594"/>
      <c r="MUH3" s="594"/>
      <c r="MUI3" s="594"/>
      <c r="MUJ3" s="594"/>
      <c r="MUK3" s="594"/>
      <c r="MUL3" s="594"/>
      <c r="MUM3" s="594"/>
      <c r="MUN3" s="594"/>
      <c r="MUO3" s="594"/>
      <c r="MUP3" s="594"/>
      <c r="MUQ3" s="594"/>
      <c r="MUR3" s="594"/>
      <c r="MUS3" s="594"/>
      <c r="MUT3" s="594"/>
      <c r="MUU3" s="594"/>
      <c r="MUV3" s="594"/>
      <c r="MUW3" s="594"/>
      <c r="MUX3" s="594"/>
      <c r="MUY3" s="594"/>
      <c r="MUZ3" s="594"/>
      <c r="MVA3" s="594"/>
      <c r="MVB3" s="594"/>
      <c r="MVC3" s="594"/>
      <c r="MVD3" s="594"/>
      <c r="MVE3" s="594"/>
      <c r="MVF3" s="594"/>
      <c r="MVG3" s="594"/>
      <c r="MVH3" s="594"/>
      <c r="MVI3" s="594"/>
      <c r="MVJ3" s="594"/>
      <c r="MVK3" s="594"/>
      <c r="MVL3" s="594"/>
      <c r="MVM3" s="594"/>
      <c r="MVN3" s="594"/>
      <c r="MVO3" s="594"/>
      <c r="MVP3" s="594"/>
      <c r="MVQ3" s="594"/>
      <c r="MVR3" s="594"/>
      <c r="MVS3" s="594"/>
      <c r="MVT3" s="594"/>
      <c r="MVU3" s="594"/>
      <c r="MVV3" s="594"/>
      <c r="MVW3" s="594"/>
      <c r="MVX3" s="594"/>
      <c r="MVY3" s="594"/>
      <c r="MVZ3" s="594"/>
      <c r="MWA3" s="594"/>
      <c r="MWB3" s="594"/>
      <c r="MWC3" s="594"/>
      <c r="MWD3" s="594"/>
      <c r="MWE3" s="594"/>
      <c r="MWF3" s="594"/>
      <c r="MWG3" s="594"/>
      <c r="MWH3" s="594"/>
      <c r="MWI3" s="594"/>
      <c r="MWJ3" s="594"/>
      <c r="MWK3" s="594"/>
      <c r="MWL3" s="594"/>
      <c r="MWM3" s="594"/>
      <c r="MWN3" s="594"/>
      <c r="MWO3" s="594"/>
      <c r="MWP3" s="594"/>
      <c r="MWQ3" s="594"/>
      <c r="MWR3" s="594"/>
      <c r="MWS3" s="594"/>
      <c r="MWT3" s="594"/>
      <c r="MWU3" s="594"/>
      <c r="MWV3" s="594"/>
      <c r="MWW3" s="594"/>
      <c r="MWX3" s="594"/>
      <c r="MWY3" s="594"/>
      <c r="MWZ3" s="594"/>
      <c r="MXA3" s="594"/>
      <c r="MXB3" s="594"/>
      <c r="MXC3" s="594"/>
      <c r="MXD3" s="594"/>
      <c r="MXE3" s="594"/>
      <c r="MXF3" s="594"/>
      <c r="MXG3" s="594"/>
      <c r="MXH3" s="594"/>
      <c r="MXI3" s="594"/>
      <c r="MXJ3" s="594"/>
      <c r="MXK3" s="594"/>
      <c r="MXL3" s="594"/>
      <c r="MXM3" s="594"/>
      <c r="MXN3" s="594"/>
      <c r="MXO3" s="594"/>
      <c r="MXP3" s="594"/>
      <c r="MXQ3" s="594"/>
      <c r="MXR3" s="594"/>
      <c r="MXS3" s="594"/>
      <c r="MXT3" s="594"/>
      <c r="MXU3" s="594"/>
      <c r="MXV3" s="594"/>
      <c r="MXW3" s="594"/>
      <c r="MXX3" s="594"/>
      <c r="MXY3" s="594"/>
      <c r="MXZ3" s="594"/>
      <c r="MYA3" s="594"/>
      <c r="MYB3" s="594"/>
      <c r="MYC3" s="594"/>
      <c r="MYD3" s="594"/>
      <c r="MYE3" s="594"/>
      <c r="MYF3" s="594"/>
      <c r="MYG3" s="594"/>
      <c r="MYH3" s="594"/>
      <c r="MYI3" s="594"/>
      <c r="MYJ3" s="594"/>
      <c r="MYK3" s="594"/>
      <c r="MYL3" s="594"/>
      <c r="MYM3" s="594"/>
      <c r="MYN3" s="594"/>
      <c r="MYO3" s="594"/>
      <c r="MYP3" s="594"/>
      <c r="MYQ3" s="594"/>
      <c r="MYR3" s="594"/>
      <c r="MYS3" s="594"/>
      <c r="MYT3" s="594"/>
      <c r="MYU3" s="594"/>
      <c r="MYV3" s="594"/>
      <c r="MYW3" s="594"/>
      <c r="MYX3" s="594"/>
      <c r="MYY3" s="594"/>
      <c r="MYZ3" s="594"/>
      <c r="MZA3" s="594"/>
      <c r="MZB3" s="594"/>
      <c r="MZC3" s="594"/>
      <c r="MZD3" s="594"/>
      <c r="MZE3" s="594"/>
      <c r="MZF3" s="594"/>
      <c r="MZG3" s="594"/>
      <c r="MZH3" s="594"/>
      <c r="MZI3" s="594"/>
      <c r="MZJ3" s="594"/>
      <c r="MZK3" s="594"/>
      <c r="MZL3" s="594"/>
      <c r="MZM3" s="594"/>
      <c r="MZN3" s="594"/>
      <c r="MZO3" s="594"/>
      <c r="MZP3" s="594"/>
      <c r="MZQ3" s="594"/>
      <c r="MZR3" s="594"/>
      <c r="MZS3" s="594"/>
      <c r="MZT3" s="594"/>
      <c r="MZU3" s="594"/>
      <c r="MZV3" s="594"/>
      <c r="MZW3" s="594"/>
      <c r="MZX3" s="594"/>
      <c r="MZY3" s="594"/>
      <c r="MZZ3" s="594"/>
      <c r="NAA3" s="594"/>
      <c r="NAB3" s="594"/>
      <c r="NAC3" s="594"/>
      <c r="NAD3" s="594"/>
      <c r="NAE3" s="594"/>
      <c r="NAF3" s="594"/>
      <c r="NAG3" s="594"/>
      <c r="NAH3" s="594"/>
      <c r="NAI3" s="594"/>
      <c r="NAJ3" s="594"/>
      <c r="NAK3" s="594"/>
      <c r="NAL3" s="594"/>
      <c r="NAM3" s="594"/>
      <c r="NAN3" s="594"/>
      <c r="NAO3" s="594"/>
      <c r="NAP3" s="594"/>
      <c r="NAQ3" s="594"/>
      <c r="NAR3" s="594"/>
      <c r="NAS3" s="594"/>
      <c r="NAT3" s="594"/>
      <c r="NAU3" s="594"/>
      <c r="NAV3" s="594"/>
      <c r="NAW3" s="594"/>
      <c r="NAX3" s="594"/>
      <c r="NAY3" s="594"/>
      <c r="NAZ3" s="594"/>
      <c r="NBA3" s="594"/>
      <c r="NBB3" s="594"/>
      <c r="NBC3" s="594"/>
      <c r="NBD3" s="594"/>
      <c r="NBE3" s="594"/>
      <c r="NBF3" s="594"/>
      <c r="NBG3" s="594"/>
      <c r="NBH3" s="594"/>
      <c r="NBI3" s="594"/>
      <c r="NBJ3" s="594"/>
      <c r="NBK3" s="594"/>
      <c r="NBL3" s="594"/>
      <c r="NBM3" s="594"/>
      <c r="NBN3" s="594"/>
      <c r="NBO3" s="594"/>
      <c r="NBP3" s="594"/>
      <c r="NBQ3" s="594"/>
      <c r="NBR3" s="594"/>
      <c r="NBS3" s="594"/>
      <c r="NBT3" s="594"/>
      <c r="NBU3" s="594"/>
      <c r="NBV3" s="594"/>
      <c r="NBW3" s="594"/>
      <c r="NBX3" s="594"/>
      <c r="NBY3" s="594"/>
      <c r="NBZ3" s="594"/>
      <c r="NCA3" s="594"/>
      <c r="NCB3" s="594"/>
      <c r="NCC3" s="594"/>
      <c r="NCD3" s="594"/>
      <c r="NCE3" s="594"/>
      <c r="NCF3" s="594"/>
      <c r="NCG3" s="594"/>
      <c r="NCH3" s="594"/>
      <c r="NCI3" s="594"/>
      <c r="NCJ3" s="594"/>
      <c r="NCK3" s="594"/>
      <c r="NCL3" s="594"/>
      <c r="NCM3" s="594"/>
      <c r="NCN3" s="594"/>
      <c r="NCO3" s="594"/>
      <c r="NCP3" s="594"/>
      <c r="NCQ3" s="594"/>
      <c r="NCR3" s="594"/>
      <c r="NCS3" s="594"/>
      <c r="NCT3" s="594"/>
      <c r="NCU3" s="594"/>
      <c r="NCV3" s="594"/>
      <c r="NCW3" s="594"/>
      <c r="NCX3" s="594"/>
      <c r="NCY3" s="594"/>
      <c r="NCZ3" s="594"/>
      <c r="NDA3" s="594"/>
      <c r="NDB3" s="594"/>
      <c r="NDC3" s="594"/>
      <c r="NDD3" s="594"/>
      <c r="NDE3" s="594"/>
      <c r="NDF3" s="594"/>
      <c r="NDG3" s="594"/>
      <c r="NDH3" s="594"/>
      <c r="NDI3" s="594"/>
      <c r="NDJ3" s="594"/>
      <c r="NDK3" s="594"/>
      <c r="NDL3" s="594"/>
      <c r="NDM3" s="594"/>
      <c r="NDN3" s="594"/>
      <c r="NDO3" s="594"/>
      <c r="NDP3" s="594"/>
      <c r="NDQ3" s="594"/>
      <c r="NDR3" s="594"/>
      <c r="NDS3" s="594"/>
      <c r="NDT3" s="594"/>
      <c r="NDU3" s="594"/>
      <c r="NDV3" s="594"/>
      <c r="NDW3" s="594"/>
      <c r="NDX3" s="594"/>
      <c r="NDY3" s="594"/>
      <c r="NDZ3" s="594"/>
      <c r="NEA3" s="594"/>
      <c r="NEB3" s="594"/>
      <c r="NEC3" s="594"/>
      <c r="NED3" s="594"/>
      <c r="NEE3" s="594"/>
      <c r="NEF3" s="594"/>
      <c r="NEG3" s="594"/>
      <c r="NEH3" s="594"/>
      <c r="NEI3" s="594"/>
      <c r="NEJ3" s="594"/>
      <c r="NEK3" s="594"/>
      <c r="NEL3" s="594"/>
      <c r="NEM3" s="594"/>
      <c r="NEN3" s="594"/>
      <c r="NEO3" s="594"/>
      <c r="NEP3" s="594"/>
      <c r="NEQ3" s="594"/>
      <c r="NER3" s="594"/>
      <c r="NES3" s="594"/>
      <c r="NET3" s="594"/>
      <c r="NEU3" s="594"/>
      <c r="NEV3" s="594"/>
      <c r="NEW3" s="594"/>
      <c r="NEX3" s="594"/>
      <c r="NEY3" s="594"/>
      <c r="NEZ3" s="594"/>
      <c r="NFA3" s="594"/>
      <c r="NFB3" s="594"/>
      <c r="NFC3" s="594"/>
      <c r="NFD3" s="594"/>
      <c r="NFE3" s="594"/>
      <c r="NFF3" s="594"/>
      <c r="NFG3" s="594"/>
      <c r="NFH3" s="594"/>
      <c r="NFI3" s="594"/>
      <c r="NFJ3" s="594"/>
      <c r="NFK3" s="594"/>
      <c r="NFL3" s="594"/>
      <c r="NFM3" s="594"/>
      <c r="NFN3" s="594"/>
      <c r="NFO3" s="594"/>
      <c r="NFP3" s="594"/>
      <c r="NFQ3" s="594"/>
      <c r="NFR3" s="594"/>
      <c r="NFS3" s="594"/>
      <c r="NFT3" s="594"/>
      <c r="NFU3" s="594"/>
      <c r="NFV3" s="594"/>
      <c r="NFW3" s="594"/>
      <c r="NFX3" s="594"/>
      <c r="NFY3" s="594"/>
      <c r="NFZ3" s="594"/>
      <c r="NGA3" s="594"/>
      <c r="NGB3" s="594"/>
      <c r="NGC3" s="594"/>
      <c r="NGD3" s="594"/>
      <c r="NGE3" s="594"/>
      <c r="NGF3" s="594"/>
      <c r="NGG3" s="594"/>
      <c r="NGH3" s="594"/>
      <c r="NGI3" s="594"/>
      <c r="NGJ3" s="594"/>
      <c r="NGK3" s="594"/>
      <c r="NGL3" s="594"/>
      <c r="NGM3" s="594"/>
      <c r="NGN3" s="594"/>
      <c r="NGO3" s="594"/>
      <c r="NGP3" s="594"/>
      <c r="NGQ3" s="594"/>
      <c r="NGR3" s="594"/>
      <c r="NGS3" s="594"/>
      <c r="NGT3" s="594"/>
      <c r="NGU3" s="594"/>
      <c r="NGV3" s="594"/>
      <c r="NGW3" s="594"/>
      <c r="NGX3" s="594"/>
      <c r="NGY3" s="594"/>
      <c r="NGZ3" s="594"/>
      <c r="NHA3" s="594"/>
      <c r="NHB3" s="594"/>
      <c r="NHC3" s="594"/>
      <c r="NHD3" s="594"/>
      <c r="NHE3" s="594"/>
      <c r="NHF3" s="594"/>
      <c r="NHG3" s="594"/>
      <c r="NHH3" s="594"/>
      <c r="NHI3" s="594"/>
      <c r="NHJ3" s="594"/>
      <c r="NHK3" s="594"/>
      <c r="NHL3" s="594"/>
      <c r="NHM3" s="594"/>
      <c r="NHN3" s="594"/>
      <c r="NHO3" s="594"/>
      <c r="NHP3" s="594"/>
      <c r="NHQ3" s="594"/>
      <c r="NHR3" s="594"/>
      <c r="NHS3" s="594"/>
      <c r="NHT3" s="594"/>
      <c r="NHU3" s="594"/>
      <c r="NHV3" s="594"/>
      <c r="NHW3" s="594"/>
      <c r="NHX3" s="594"/>
      <c r="NHY3" s="594"/>
      <c r="NHZ3" s="594"/>
      <c r="NIA3" s="594"/>
      <c r="NIB3" s="594"/>
      <c r="NIC3" s="594"/>
      <c r="NID3" s="594"/>
      <c r="NIE3" s="594"/>
      <c r="NIF3" s="594"/>
      <c r="NIG3" s="594"/>
      <c r="NIH3" s="594"/>
      <c r="NII3" s="594"/>
      <c r="NIJ3" s="594"/>
      <c r="NIK3" s="594"/>
      <c r="NIL3" s="594"/>
      <c r="NIM3" s="594"/>
      <c r="NIN3" s="594"/>
      <c r="NIO3" s="594"/>
      <c r="NIP3" s="594"/>
      <c r="NIQ3" s="594"/>
      <c r="NIR3" s="594"/>
      <c r="NIS3" s="594"/>
      <c r="NIT3" s="594"/>
      <c r="NIU3" s="594"/>
      <c r="NIV3" s="594"/>
      <c r="NIW3" s="594"/>
      <c r="NIX3" s="594"/>
      <c r="NIY3" s="594"/>
      <c r="NIZ3" s="594"/>
      <c r="NJA3" s="594"/>
      <c r="NJB3" s="594"/>
      <c r="NJC3" s="594"/>
      <c r="NJD3" s="594"/>
      <c r="NJE3" s="594"/>
      <c r="NJF3" s="594"/>
      <c r="NJG3" s="594"/>
      <c r="NJH3" s="594"/>
      <c r="NJI3" s="594"/>
      <c r="NJJ3" s="594"/>
      <c r="NJK3" s="594"/>
      <c r="NJL3" s="594"/>
      <c r="NJM3" s="594"/>
      <c r="NJN3" s="594"/>
      <c r="NJO3" s="594"/>
      <c r="NJP3" s="594"/>
      <c r="NJQ3" s="594"/>
      <c r="NJR3" s="594"/>
      <c r="NJS3" s="594"/>
      <c r="NJT3" s="594"/>
      <c r="NJU3" s="594"/>
      <c r="NJV3" s="594"/>
      <c r="NJW3" s="594"/>
      <c r="NJX3" s="594"/>
      <c r="NJY3" s="594"/>
      <c r="NJZ3" s="594"/>
      <c r="NKA3" s="594"/>
      <c r="NKB3" s="594"/>
      <c r="NKC3" s="594"/>
      <c r="NKD3" s="594"/>
      <c r="NKE3" s="594"/>
      <c r="NKF3" s="594"/>
      <c r="NKG3" s="594"/>
      <c r="NKH3" s="594"/>
      <c r="NKI3" s="594"/>
      <c r="NKJ3" s="594"/>
      <c r="NKK3" s="594"/>
      <c r="NKL3" s="594"/>
      <c r="NKM3" s="594"/>
      <c r="NKN3" s="594"/>
      <c r="NKO3" s="594"/>
      <c r="NKP3" s="594"/>
      <c r="NKQ3" s="594"/>
      <c r="NKR3" s="594"/>
      <c r="NKS3" s="594"/>
      <c r="NKT3" s="594"/>
      <c r="NKU3" s="594"/>
      <c r="NKV3" s="594"/>
      <c r="NKW3" s="594"/>
      <c r="NKX3" s="594"/>
      <c r="NKY3" s="594"/>
      <c r="NKZ3" s="594"/>
      <c r="NLA3" s="594"/>
      <c r="NLB3" s="594"/>
      <c r="NLC3" s="594"/>
      <c r="NLD3" s="594"/>
      <c r="NLE3" s="594"/>
      <c r="NLF3" s="594"/>
      <c r="NLG3" s="594"/>
      <c r="NLH3" s="594"/>
      <c r="NLI3" s="594"/>
      <c r="NLJ3" s="594"/>
      <c r="NLK3" s="594"/>
      <c r="NLL3" s="594"/>
      <c r="NLM3" s="594"/>
      <c r="NLN3" s="594"/>
      <c r="NLO3" s="594"/>
      <c r="NLP3" s="594"/>
      <c r="NLQ3" s="594"/>
      <c r="NLR3" s="594"/>
      <c r="NLS3" s="594"/>
      <c r="NLT3" s="594"/>
      <c r="NLU3" s="594"/>
      <c r="NLV3" s="594"/>
      <c r="NLW3" s="594"/>
      <c r="NLX3" s="594"/>
      <c r="NLY3" s="594"/>
      <c r="NLZ3" s="594"/>
      <c r="NMA3" s="594"/>
      <c r="NMB3" s="594"/>
      <c r="NMC3" s="594"/>
      <c r="NMD3" s="594"/>
      <c r="NME3" s="594"/>
      <c r="NMF3" s="594"/>
      <c r="NMG3" s="594"/>
      <c r="NMH3" s="594"/>
      <c r="NMI3" s="594"/>
      <c r="NMJ3" s="594"/>
      <c r="NMK3" s="594"/>
      <c r="NML3" s="594"/>
      <c r="NMM3" s="594"/>
      <c r="NMN3" s="594"/>
      <c r="NMO3" s="594"/>
      <c r="NMP3" s="594"/>
      <c r="NMQ3" s="594"/>
      <c r="NMR3" s="594"/>
      <c r="NMS3" s="594"/>
      <c r="NMT3" s="594"/>
      <c r="NMU3" s="594"/>
      <c r="NMV3" s="594"/>
      <c r="NMW3" s="594"/>
      <c r="NMX3" s="594"/>
      <c r="NMY3" s="594"/>
      <c r="NMZ3" s="594"/>
      <c r="NNA3" s="594"/>
      <c r="NNB3" s="594"/>
      <c r="NNC3" s="594"/>
      <c r="NND3" s="594"/>
      <c r="NNE3" s="594"/>
      <c r="NNF3" s="594"/>
      <c r="NNG3" s="594"/>
      <c r="NNH3" s="594"/>
      <c r="NNI3" s="594"/>
      <c r="NNJ3" s="594"/>
      <c r="NNK3" s="594"/>
      <c r="NNL3" s="594"/>
      <c r="NNM3" s="594"/>
      <c r="NNN3" s="594"/>
      <c r="NNO3" s="594"/>
      <c r="NNP3" s="594"/>
      <c r="NNQ3" s="594"/>
      <c r="NNR3" s="594"/>
      <c r="NNS3" s="594"/>
      <c r="NNT3" s="594"/>
      <c r="NNU3" s="594"/>
      <c r="NNV3" s="594"/>
      <c r="NNW3" s="594"/>
      <c r="NNX3" s="594"/>
      <c r="NNY3" s="594"/>
      <c r="NNZ3" s="594"/>
      <c r="NOA3" s="594"/>
      <c r="NOB3" s="594"/>
      <c r="NOC3" s="594"/>
      <c r="NOD3" s="594"/>
      <c r="NOE3" s="594"/>
      <c r="NOF3" s="594"/>
      <c r="NOG3" s="594"/>
      <c r="NOH3" s="594"/>
      <c r="NOI3" s="594"/>
      <c r="NOJ3" s="594"/>
      <c r="NOK3" s="594"/>
      <c r="NOL3" s="594"/>
      <c r="NOM3" s="594"/>
      <c r="NON3" s="594"/>
      <c r="NOO3" s="594"/>
      <c r="NOP3" s="594"/>
      <c r="NOQ3" s="594"/>
      <c r="NOR3" s="594"/>
      <c r="NOS3" s="594"/>
      <c r="NOT3" s="594"/>
      <c r="NOU3" s="594"/>
      <c r="NOV3" s="594"/>
      <c r="NOW3" s="594"/>
      <c r="NOX3" s="594"/>
      <c r="NOY3" s="594"/>
      <c r="NOZ3" s="594"/>
      <c r="NPA3" s="594"/>
      <c r="NPB3" s="594"/>
      <c r="NPC3" s="594"/>
      <c r="NPD3" s="594"/>
      <c r="NPE3" s="594"/>
      <c r="NPF3" s="594"/>
      <c r="NPG3" s="594"/>
      <c r="NPH3" s="594"/>
      <c r="NPI3" s="594"/>
      <c r="NPJ3" s="594"/>
      <c r="NPK3" s="594"/>
      <c r="NPL3" s="594"/>
      <c r="NPM3" s="594"/>
      <c r="NPN3" s="594"/>
      <c r="NPO3" s="594"/>
      <c r="NPP3" s="594"/>
      <c r="NPQ3" s="594"/>
      <c r="NPR3" s="594"/>
      <c r="NPS3" s="594"/>
      <c r="NPT3" s="594"/>
      <c r="NPU3" s="594"/>
      <c r="NPV3" s="594"/>
      <c r="NPW3" s="594"/>
      <c r="NPX3" s="594"/>
      <c r="NPY3" s="594"/>
      <c r="NPZ3" s="594"/>
      <c r="NQA3" s="594"/>
      <c r="NQB3" s="594"/>
      <c r="NQC3" s="594"/>
      <c r="NQD3" s="594"/>
      <c r="NQE3" s="594"/>
      <c r="NQF3" s="594"/>
      <c r="NQG3" s="594"/>
      <c r="NQH3" s="594"/>
      <c r="NQI3" s="594"/>
      <c r="NQJ3" s="594"/>
      <c r="NQK3" s="594"/>
      <c r="NQL3" s="594"/>
      <c r="NQM3" s="594"/>
      <c r="NQN3" s="594"/>
      <c r="NQO3" s="594"/>
      <c r="NQP3" s="594"/>
      <c r="NQQ3" s="594"/>
      <c r="NQR3" s="594"/>
      <c r="NQS3" s="594"/>
      <c r="NQT3" s="594"/>
      <c r="NQU3" s="594"/>
      <c r="NQV3" s="594"/>
      <c r="NQW3" s="594"/>
      <c r="NQX3" s="594"/>
      <c r="NQY3" s="594"/>
      <c r="NQZ3" s="594"/>
      <c r="NRA3" s="594"/>
      <c r="NRB3" s="594"/>
      <c r="NRC3" s="594"/>
      <c r="NRD3" s="594"/>
      <c r="NRE3" s="594"/>
      <c r="NRF3" s="594"/>
      <c r="NRG3" s="594"/>
      <c r="NRH3" s="594"/>
      <c r="NRI3" s="594"/>
      <c r="NRJ3" s="594"/>
      <c r="NRK3" s="594"/>
      <c r="NRL3" s="594"/>
      <c r="NRM3" s="594"/>
      <c r="NRN3" s="594"/>
      <c r="NRO3" s="594"/>
      <c r="NRP3" s="594"/>
      <c r="NRQ3" s="594"/>
      <c r="NRR3" s="594"/>
      <c r="NRS3" s="594"/>
      <c r="NRT3" s="594"/>
      <c r="NRU3" s="594"/>
      <c r="NRV3" s="594"/>
      <c r="NRW3" s="594"/>
      <c r="NRX3" s="594"/>
      <c r="NRY3" s="594"/>
      <c r="NRZ3" s="594"/>
      <c r="NSA3" s="594"/>
      <c r="NSB3" s="594"/>
      <c r="NSC3" s="594"/>
      <c r="NSD3" s="594"/>
      <c r="NSE3" s="594"/>
      <c r="NSF3" s="594"/>
      <c r="NSG3" s="594"/>
      <c r="NSH3" s="594"/>
      <c r="NSI3" s="594"/>
      <c r="NSJ3" s="594"/>
      <c r="NSK3" s="594"/>
      <c r="NSL3" s="594"/>
      <c r="NSM3" s="594"/>
      <c r="NSN3" s="594"/>
      <c r="NSO3" s="594"/>
      <c r="NSP3" s="594"/>
      <c r="NSQ3" s="594"/>
      <c r="NSR3" s="594"/>
      <c r="NSS3" s="594"/>
      <c r="NST3" s="594"/>
      <c r="NSU3" s="594"/>
      <c r="NSV3" s="594"/>
      <c r="NSW3" s="594"/>
      <c r="NSX3" s="594"/>
      <c r="NSY3" s="594"/>
      <c r="NSZ3" s="594"/>
      <c r="NTA3" s="594"/>
      <c r="NTB3" s="594"/>
      <c r="NTC3" s="594"/>
      <c r="NTD3" s="594"/>
      <c r="NTE3" s="594"/>
      <c r="NTF3" s="594"/>
      <c r="NTG3" s="594"/>
      <c r="NTH3" s="594"/>
      <c r="NTI3" s="594"/>
      <c r="NTJ3" s="594"/>
      <c r="NTK3" s="594"/>
      <c r="NTL3" s="594"/>
      <c r="NTM3" s="594"/>
      <c r="NTN3" s="594"/>
      <c r="NTO3" s="594"/>
      <c r="NTP3" s="594"/>
      <c r="NTQ3" s="594"/>
      <c r="NTR3" s="594"/>
      <c r="NTS3" s="594"/>
      <c r="NTT3" s="594"/>
      <c r="NTU3" s="594"/>
      <c r="NTV3" s="594"/>
      <c r="NTW3" s="594"/>
      <c r="NTX3" s="594"/>
      <c r="NTY3" s="594"/>
      <c r="NTZ3" s="594"/>
      <c r="NUA3" s="594"/>
      <c r="NUB3" s="594"/>
      <c r="NUC3" s="594"/>
      <c r="NUD3" s="594"/>
      <c r="NUE3" s="594"/>
      <c r="NUF3" s="594"/>
      <c r="NUG3" s="594"/>
      <c r="NUH3" s="594"/>
      <c r="NUI3" s="594"/>
      <c r="NUJ3" s="594"/>
      <c r="NUK3" s="594"/>
      <c r="NUL3" s="594"/>
      <c r="NUM3" s="594"/>
      <c r="NUN3" s="594"/>
      <c r="NUO3" s="594"/>
      <c r="NUP3" s="594"/>
      <c r="NUQ3" s="594"/>
      <c r="NUR3" s="594"/>
      <c r="NUS3" s="594"/>
      <c r="NUT3" s="594"/>
      <c r="NUU3" s="594"/>
      <c r="NUV3" s="594"/>
      <c r="NUW3" s="594"/>
      <c r="NUX3" s="594"/>
      <c r="NUY3" s="594"/>
      <c r="NUZ3" s="594"/>
      <c r="NVA3" s="594"/>
      <c r="NVB3" s="594"/>
      <c r="NVC3" s="594"/>
      <c r="NVD3" s="594"/>
      <c r="NVE3" s="594"/>
      <c r="NVF3" s="594"/>
      <c r="NVG3" s="594"/>
      <c r="NVH3" s="594"/>
      <c r="NVI3" s="594"/>
      <c r="NVJ3" s="594"/>
      <c r="NVK3" s="594"/>
      <c r="NVL3" s="594"/>
      <c r="NVM3" s="594"/>
      <c r="NVN3" s="594"/>
      <c r="NVO3" s="594"/>
      <c r="NVP3" s="594"/>
      <c r="NVQ3" s="594"/>
      <c r="NVR3" s="594"/>
      <c r="NVS3" s="594"/>
      <c r="NVT3" s="594"/>
      <c r="NVU3" s="594"/>
      <c r="NVV3" s="594"/>
      <c r="NVW3" s="594"/>
      <c r="NVX3" s="594"/>
      <c r="NVY3" s="594"/>
      <c r="NVZ3" s="594"/>
      <c r="NWA3" s="594"/>
      <c r="NWB3" s="594"/>
      <c r="NWC3" s="594"/>
      <c r="NWD3" s="594"/>
      <c r="NWE3" s="594"/>
      <c r="NWF3" s="594"/>
      <c r="NWG3" s="594"/>
      <c r="NWH3" s="594"/>
      <c r="NWI3" s="594"/>
      <c r="NWJ3" s="594"/>
      <c r="NWK3" s="594"/>
      <c r="NWL3" s="594"/>
      <c r="NWM3" s="594"/>
      <c r="NWN3" s="594"/>
      <c r="NWO3" s="594"/>
      <c r="NWP3" s="594"/>
      <c r="NWQ3" s="594"/>
      <c r="NWR3" s="594"/>
      <c r="NWS3" s="594"/>
      <c r="NWT3" s="594"/>
      <c r="NWU3" s="594"/>
      <c r="NWV3" s="594"/>
      <c r="NWW3" s="594"/>
      <c r="NWX3" s="594"/>
      <c r="NWY3" s="594"/>
      <c r="NWZ3" s="594"/>
      <c r="NXA3" s="594"/>
      <c r="NXB3" s="594"/>
      <c r="NXC3" s="594"/>
      <c r="NXD3" s="594"/>
      <c r="NXE3" s="594"/>
      <c r="NXF3" s="594"/>
      <c r="NXG3" s="594"/>
      <c r="NXH3" s="594"/>
      <c r="NXI3" s="594"/>
      <c r="NXJ3" s="594"/>
      <c r="NXK3" s="594"/>
      <c r="NXL3" s="594"/>
      <c r="NXM3" s="594"/>
      <c r="NXN3" s="594"/>
      <c r="NXO3" s="594"/>
      <c r="NXP3" s="594"/>
      <c r="NXQ3" s="594"/>
      <c r="NXR3" s="594"/>
      <c r="NXS3" s="594"/>
      <c r="NXT3" s="594"/>
      <c r="NXU3" s="594"/>
      <c r="NXV3" s="594"/>
      <c r="NXW3" s="594"/>
      <c r="NXX3" s="594"/>
      <c r="NXY3" s="594"/>
      <c r="NXZ3" s="594"/>
      <c r="NYA3" s="594"/>
      <c r="NYB3" s="594"/>
      <c r="NYC3" s="594"/>
      <c r="NYD3" s="594"/>
      <c r="NYE3" s="594"/>
      <c r="NYF3" s="594"/>
      <c r="NYG3" s="594"/>
      <c r="NYH3" s="594"/>
      <c r="NYI3" s="594"/>
      <c r="NYJ3" s="594"/>
      <c r="NYK3" s="594"/>
      <c r="NYL3" s="594"/>
      <c r="NYM3" s="594"/>
      <c r="NYN3" s="594"/>
      <c r="NYO3" s="594"/>
      <c r="NYP3" s="594"/>
      <c r="NYQ3" s="594"/>
      <c r="NYR3" s="594"/>
      <c r="NYS3" s="594"/>
      <c r="NYT3" s="594"/>
      <c r="NYU3" s="594"/>
      <c r="NYV3" s="594"/>
      <c r="NYW3" s="594"/>
      <c r="NYX3" s="594"/>
      <c r="NYY3" s="594"/>
      <c r="NYZ3" s="594"/>
      <c r="NZA3" s="594"/>
      <c r="NZB3" s="594"/>
      <c r="NZC3" s="594"/>
      <c r="NZD3" s="594"/>
      <c r="NZE3" s="594"/>
      <c r="NZF3" s="594"/>
      <c r="NZG3" s="594"/>
      <c r="NZH3" s="594"/>
      <c r="NZI3" s="594"/>
      <c r="NZJ3" s="594"/>
      <c r="NZK3" s="594"/>
      <c r="NZL3" s="594"/>
      <c r="NZM3" s="594"/>
      <c r="NZN3" s="594"/>
      <c r="NZO3" s="594"/>
      <c r="NZP3" s="594"/>
      <c r="NZQ3" s="594"/>
      <c r="NZR3" s="594"/>
      <c r="NZS3" s="594"/>
      <c r="NZT3" s="594"/>
      <c r="NZU3" s="594"/>
      <c r="NZV3" s="594"/>
      <c r="NZW3" s="594"/>
      <c r="NZX3" s="594"/>
      <c r="NZY3" s="594"/>
      <c r="NZZ3" s="594"/>
      <c r="OAA3" s="594"/>
      <c r="OAB3" s="594"/>
      <c r="OAC3" s="594"/>
      <c r="OAD3" s="594"/>
      <c r="OAE3" s="594"/>
      <c r="OAF3" s="594"/>
      <c r="OAG3" s="594"/>
      <c r="OAH3" s="594"/>
      <c r="OAI3" s="594"/>
      <c r="OAJ3" s="594"/>
      <c r="OAK3" s="594"/>
      <c r="OAL3" s="594"/>
      <c r="OAM3" s="594"/>
      <c r="OAN3" s="594"/>
      <c r="OAO3" s="594"/>
      <c r="OAP3" s="594"/>
      <c r="OAQ3" s="594"/>
      <c r="OAR3" s="594"/>
      <c r="OAS3" s="594"/>
      <c r="OAT3" s="594"/>
      <c r="OAU3" s="594"/>
      <c r="OAV3" s="594"/>
      <c r="OAW3" s="594"/>
      <c r="OAX3" s="594"/>
      <c r="OAY3" s="594"/>
      <c r="OAZ3" s="594"/>
      <c r="OBA3" s="594"/>
      <c r="OBB3" s="594"/>
      <c r="OBC3" s="594"/>
      <c r="OBD3" s="594"/>
      <c r="OBE3" s="594"/>
      <c r="OBF3" s="594"/>
      <c r="OBG3" s="594"/>
      <c r="OBH3" s="594"/>
      <c r="OBI3" s="594"/>
      <c r="OBJ3" s="594"/>
      <c r="OBK3" s="594"/>
      <c r="OBL3" s="594"/>
      <c r="OBM3" s="594"/>
      <c r="OBN3" s="594"/>
      <c r="OBO3" s="594"/>
      <c r="OBP3" s="594"/>
      <c r="OBQ3" s="594"/>
      <c r="OBR3" s="594"/>
      <c r="OBS3" s="594"/>
      <c r="OBT3" s="594"/>
      <c r="OBU3" s="594"/>
      <c r="OBV3" s="594"/>
      <c r="OBW3" s="594"/>
      <c r="OBX3" s="594"/>
      <c r="OBY3" s="594"/>
      <c r="OBZ3" s="594"/>
      <c r="OCA3" s="594"/>
      <c r="OCB3" s="594"/>
      <c r="OCC3" s="594"/>
      <c r="OCD3" s="594"/>
      <c r="OCE3" s="594"/>
      <c r="OCF3" s="594"/>
      <c r="OCG3" s="594"/>
      <c r="OCH3" s="594"/>
      <c r="OCI3" s="594"/>
      <c r="OCJ3" s="594"/>
      <c r="OCK3" s="594"/>
      <c r="OCL3" s="594"/>
      <c r="OCM3" s="594"/>
      <c r="OCN3" s="594"/>
      <c r="OCO3" s="594"/>
      <c r="OCP3" s="594"/>
      <c r="OCQ3" s="594"/>
      <c r="OCR3" s="594"/>
      <c r="OCS3" s="594"/>
      <c r="OCT3" s="594"/>
      <c r="OCU3" s="594"/>
      <c r="OCV3" s="594"/>
      <c r="OCW3" s="594"/>
      <c r="OCX3" s="594"/>
      <c r="OCY3" s="594"/>
      <c r="OCZ3" s="594"/>
      <c r="ODA3" s="594"/>
      <c r="ODB3" s="594"/>
      <c r="ODC3" s="594"/>
      <c r="ODD3" s="594"/>
      <c r="ODE3" s="594"/>
      <c r="ODF3" s="594"/>
      <c r="ODG3" s="594"/>
      <c r="ODH3" s="594"/>
      <c r="ODI3" s="594"/>
      <c r="ODJ3" s="594"/>
      <c r="ODK3" s="594"/>
      <c r="ODL3" s="594"/>
      <c r="ODM3" s="594"/>
      <c r="ODN3" s="594"/>
      <c r="ODO3" s="594"/>
      <c r="ODP3" s="594"/>
      <c r="ODQ3" s="594"/>
      <c r="ODR3" s="594"/>
      <c r="ODS3" s="594"/>
      <c r="ODT3" s="594"/>
      <c r="ODU3" s="594"/>
      <c r="ODV3" s="594"/>
      <c r="ODW3" s="594"/>
      <c r="ODX3" s="594"/>
      <c r="ODY3" s="594"/>
      <c r="ODZ3" s="594"/>
      <c r="OEA3" s="594"/>
      <c r="OEB3" s="594"/>
      <c r="OEC3" s="594"/>
      <c r="OED3" s="594"/>
      <c r="OEE3" s="594"/>
      <c r="OEF3" s="594"/>
      <c r="OEG3" s="594"/>
      <c r="OEH3" s="594"/>
      <c r="OEI3" s="594"/>
      <c r="OEJ3" s="594"/>
      <c r="OEK3" s="594"/>
      <c r="OEL3" s="594"/>
      <c r="OEM3" s="594"/>
      <c r="OEN3" s="594"/>
      <c r="OEO3" s="594"/>
      <c r="OEP3" s="594"/>
      <c r="OEQ3" s="594"/>
      <c r="OER3" s="594"/>
      <c r="OES3" s="594"/>
      <c r="OET3" s="594"/>
      <c r="OEU3" s="594"/>
      <c r="OEV3" s="594"/>
      <c r="OEW3" s="594"/>
      <c r="OEX3" s="594"/>
      <c r="OEY3" s="594"/>
      <c r="OEZ3" s="594"/>
      <c r="OFA3" s="594"/>
      <c r="OFB3" s="594"/>
      <c r="OFC3" s="594"/>
      <c r="OFD3" s="594"/>
      <c r="OFE3" s="594"/>
      <c r="OFF3" s="594"/>
      <c r="OFG3" s="594"/>
      <c r="OFH3" s="594"/>
      <c r="OFI3" s="594"/>
      <c r="OFJ3" s="594"/>
      <c r="OFK3" s="594"/>
      <c r="OFL3" s="594"/>
      <c r="OFM3" s="594"/>
      <c r="OFN3" s="594"/>
      <c r="OFO3" s="594"/>
      <c r="OFP3" s="594"/>
      <c r="OFQ3" s="594"/>
      <c r="OFR3" s="594"/>
      <c r="OFS3" s="594"/>
      <c r="OFT3" s="594"/>
      <c r="OFU3" s="594"/>
      <c r="OFV3" s="594"/>
      <c r="OFW3" s="594"/>
      <c r="OFX3" s="594"/>
      <c r="OFY3" s="594"/>
      <c r="OFZ3" s="594"/>
      <c r="OGA3" s="594"/>
      <c r="OGB3" s="594"/>
      <c r="OGC3" s="594"/>
      <c r="OGD3" s="594"/>
      <c r="OGE3" s="594"/>
      <c r="OGF3" s="594"/>
      <c r="OGG3" s="594"/>
      <c r="OGH3" s="594"/>
      <c r="OGI3" s="594"/>
      <c r="OGJ3" s="594"/>
      <c r="OGK3" s="594"/>
      <c r="OGL3" s="594"/>
      <c r="OGM3" s="594"/>
      <c r="OGN3" s="594"/>
      <c r="OGO3" s="594"/>
      <c r="OGP3" s="594"/>
      <c r="OGQ3" s="594"/>
      <c r="OGR3" s="594"/>
      <c r="OGS3" s="594"/>
      <c r="OGT3" s="594"/>
      <c r="OGU3" s="594"/>
      <c r="OGV3" s="594"/>
      <c r="OGW3" s="594"/>
      <c r="OGX3" s="594"/>
      <c r="OGY3" s="594"/>
      <c r="OGZ3" s="594"/>
      <c r="OHA3" s="594"/>
      <c r="OHB3" s="594"/>
      <c r="OHC3" s="594"/>
      <c r="OHD3" s="594"/>
      <c r="OHE3" s="594"/>
      <c r="OHF3" s="594"/>
      <c r="OHG3" s="594"/>
      <c r="OHH3" s="594"/>
      <c r="OHI3" s="594"/>
      <c r="OHJ3" s="594"/>
      <c r="OHK3" s="594"/>
      <c r="OHL3" s="594"/>
      <c r="OHM3" s="594"/>
      <c r="OHN3" s="594"/>
      <c r="OHO3" s="594"/>
      <c r="OHP3" s="594"/>
      <c r="OHQ3" s="594"/>
      <c r="OHR3" s="594"/>
      <c r="OHS3" s="594"/>
      <c r="OHT3" s="594"/>
      <c r="OHU3" s="594"/>
      <c r="OHV3" s="594"/>
      <c r="OHW3" s="594"/>
      <c r="OHX3" s="594"/>
      <c r="OHY3" s="594"/>
      <c r="OHZ3" s="594"/>
      <c r="OIA3" s="594"/>
      <c r="OIB3" s="594"/>
      <c r="OIC3" s="594"/>
      <c r="OID3" s="594"/>
      <c r="OIE3" s="594"/>
      <c r="OIF3" s="594"/>
      <c r="OIG3" s="594"/>
      <c r="OIH3" s="594"/>
      <c r="OII3" s="594"/>
      <c r="OIJ3" s="594"/>
      <c r="OIK3" s="594"/>
      <c r="OIL3" s="594"/>
      <c r="OIM3" s="594"/>
      <c r="OIN3" s="594"/>
      <c r="OIO3" s="594"/>
      <c r="OIP3" s="594"/>
      <c r="OIQ3" s="594"/>
      <c r="OIR3" s="594"/>
      <c r="OIS3" s="594"/>
      <c r="OIT3" s="594"/>
      <c r="OIU3" s="594"/>
      <c r="OIV3" s="594"/>
      <c r="OIW3" s="594"/>
      <c r="OIX3" s="594"/>
      <c r="OIY3" s="594"/>
      <c r="OIZ3" s="594"/>
      <c r="OJA3" s="594"/>
      <c r="OJB3" s="594"/>
      <c r="OJC3" s="594"/>
      <c r="OJD3" s="594"/>
      <c r="OJE3" s="594"/>
      <c r="OJF3" s="594"/>
      <c r="OJG3" s="594"/>
      <c r="OJH3" s="594"/>
      <c r="OJI3" s="594"/>
      <c r="OJJ3" s="594"/>
      <c r="OJK3" s="594"/>
      <c r="OJL3" s="594"/>
      <c r="OJM3" s="594"/>
      <c r="OJN3" s="594"/>
      <c r="OJO3" s="594"/>
      <c r="OJP3" s="594"/>
      <c r="OJQ3" s="594"/>
      <c r="OJR3" s="594"/>
      <c r="OJS3" s="594"/>
      <c r="OJT3" s="594"/>
      <c r="OJU3" s="594"/>
      <c r="OJV3" s="594"/>
      <c r="OJW3" s="594"/>
      <c r="OJX3" s="594"/>
      <c r="OJY3" s="594"/>
      <c r="OJZ3" s="594"/>
      <c r="OKA3" s="594"/>
      <c r="OKB3" s="594"/>
      <c r="OKC3" s="594"/>
      <c r="OKD3" s="594"/>
      <c r="OKE3" s="594"/>
      <c r="OKF3" s="594"/>
      <c r="OKG3" s="594"/>
      <c r="OKH3" s="594"/>
      <c r="OKI3" s="594"/>
      <c r="OKJ3" s="594"/>
      <c r="OKK3" s="594"/>
      <c r="OKL3" s="594"/>
      <c r="OKM3" s="594"/>
      <c r="OKN3" s="594"/>
      <c r="OKO3" s="594"/>
      <c r="OKP3" s="594"/>
      <c r="OKQ3" s="594"/>
      <c r="OKR3" s="594"/>
      <c r="OKS3" s="594"/>
      <c r="OKT3" s="594"/>
      <c r="OKU3" s="594"/>
      <c r="OKV3" s="594"/>
      <c r="OKW3" s="594"/>
      <c r="OKX3" s="594"/>
      <c r="OKY3" s="594"/>
      <c r="OKZ3" s="594"/>
      <c r="OLA3" s="594"/>
      <c r="OLB3" s="594"/>
      <c r="OLC3" s="594"/>
      <c r="OLD3" s="594"/>
      <c r="OLE3" s="594"/>
      <c r="OLF3" s="594"/>
      <c r="OLG3" s="594"/>
      <c r="OLH3" s="594"/>
      <c r="OLI3" s="594"/>
      <c r="OLJ3" s="594"/>
      <c r="OLK3" s="594"/>
      <c r="OLL3" s="594"/>
      <c r="OLM3" s="594"/>
      <c r="OLN3" s="594"/>
      <c r="OLO3" s="594"/>
      <c r="OLP3" s="594"/>
      <c r="OLQ3" s="594"/>
      <c r="OLR3" s="594"/>
      <c r="OLS3" s="594"/>
      <c r="OLT3" s="594"/>
      <c r="OLU3" s="594"/>
      <c r="OLV3" s="594"/>
      <c r="OLW3" s="594"/>
      <c r="OLX3" s="594"/>
      <c r="OLY3" s="594"/>
      <c r="OLZ3" s="594"/>
      <c r="OMA3" s="594"/>
      <c r="OMB3" s="594"/>
      <c r="OMC3" s="594"/>
      <c r="OMD3" s="594"/>
      <c r="OME3" s="594"/>
      <c r="OMF3" s="594"/>
      <c r="OMG3" s="594"/>
      <c r="OMH3" s="594"/>
      <c r="OMI3" s="594"/>
      <c r="OMJ3" s="594"/>
      <c r="OMK3" s="594"/>
      <c r="OML3" s="594"/>
      <c r="OMM3" s="594"/>
      <c r="OMN3" s="594"/>
      <c r="OMO3" s="594"/>
      <c r="OMP3" s="594"/>
      <c r="OMQ3" s="594"/>
      <c r="OMR3" s="594"/>
      <c r="OMS3" s="594"/>
      <c r="OMT3" s="594"/>
      <c r="OMU3" s="594"/>
      <c r="OMV3" s="594"/>
      <c r="OMW3" s="594"/>
      <c r="OMX3" s="594"/>
      <c r="OMY3" s="594"/>
      <c r="OMZ3" s="594"/>
      <c r="ONA3" s="594"/>
      <c r="ONB3" s="594"/>
      <c r="ONC3" s="594"/>
      <c r="OND3" s="594"/>
      <c r="ONE3" s="594"/>
      <c r="ONF3" s="594"/>
      <c r="ONG3" s="594"/>
      <c r="ONH3" s="594"/>
      <c r="ONI3" s="594"/>
      <c r="ONJ3" s="594"/>
      <c r="ONK3" s="594"/>
      <c r="ONL3" s="594"/>
      <c r="ONM3" s="594"/>
      <c r="ONN3" s="594"/>
      <c r="ONO3" s="594"/>
      <c r="ONP3" s="594"/>
      <c r="ONQ3" s="594"/>
      <c r="ONR3" s="594"/>
      <c r="ONS3" s="594"/>
      <c r="ONT3" s="594"/>
      <c r="ONU3" s="594"/>
      <c r="ONV3" s="594"/>
      <c r="ONW3" s="594"/>
      <c r="ONX3" s="594"/>
      <c r="ONY3" s="594"/>
      <c r="ONZ3" s="594"/>
      <c r="OOA3" s="594"/>
      <c r="OOB3" s="594"/>
      <c r="OOC3" s="594"/>
      <c r="OOD3" s="594"/>
      <c r="OOE3" s="594"/>
      <c r="OOF3" s="594"/>
      <c r="OOG3" s="594"/>
      <c r="OOH3" s="594"/>
      <c r="OOI3" s="594"/>
      <c r="OOJ3" s="594"/>
      <c r="OOK3" s="594"/>
      <c r="OOL3" s="594"/>
      <c r="OOM3" s="594"/>
      <c r="OON3" s="594"/>
      <c r="OOO3" s="594"/>
      <c r="OOP3" s="594"/>
      <c r="OOQ3" s="594"/>
      <c r="OOR3" s="594"/>
      <c r="OOS3" s="594"/>
      <c r="OOT3" s="594"/>
      <c r="OOU3" s="594"/>
      <c r="OOV3" s="594"/>
      <c r="OOW3" s="594"/>
      <c r="OOX3" s="594"/>
      <c r="OOY3" s="594"/>
      <c r="OOZ3" s="594"/>
      <c r="OPA3" s="594"/>
      <c r="OPB3" s="594"/>
      <c r="OPC3" s="594"/>
      <c r="OPD3" s="594"/>
      <c r="OPE3" s="594"/>
      <c r="OPF3" s="594"/>
      <c r="OPG3" s="594"/>
      <c r="OPH3" s="594"/>
      <c r="OPI3" s="594"/>
      <c r="OPJ3" s="594"/>
      <c r="OPK3" s="594"/>
      <c r="OPL3" s="594"/>
      <c r="OPM3" s="594"/>
      <c r="OPN3" s="594"/>
      <c r="OPO3" s="594"/>
      <c r="OPP3" s="594"/>
      <c r="OPQ3" s="594"/>
      <c r="OPR3" s="594"/>
      <c r="OPS3" s="594"/>
      <c r="OPT3" s="594"/>
      <c r="OPU3" s="594"/>
      <c r="OPV3" s="594"/>
      <c r="OPW3" s="594"/>
      <c r="OPX3" s="594"/>
      <c r="OPY3" s="594"/>
      <c r="OPZ3" s="594"/>
      <c r="OQA3" s="594"/>
      <c r="OQB3" s="594"/>
      <c r="OQC3" s="594"/>
      <c r="OQD3" s="594"/>
      <c r="OQE3" s="594"/>
      <c r="OQF3" s="594"/>
      <c r="OQG3" s="594"/>
      <c r="OQH3" s="594"/>
      <c r="OQI3" s="594"/>
      <c r="OQJ3" s="594"/>
      <c r="OQK3" s="594"/>
      <c r="OQL3" s="594"/>
      <c r="OQM3" s="594"/>
      <c r="OQN3" s="594"/>
      <c r="OQO3" s="594"/>
      <c r="OQP3" s="594"/>
      <c r="OQQ3" s="594"/>
      <c r="OQR3" s="594"/>
      <c r="OQS3" s="594"/>
      <c r="OQT3" s="594"/>
      <c r="OQU3" s="594"/>
      <c r="OQV3" s="594"/>
      <c r="OQW3" s="594"/>
      <c r="OQX3" s="594"/>
      <c r="OQY3" s="594"/>
      <c r="OQZ3" s="594"/>
      <c r="ORA3" s="594"/>
      <c r="ORB3" s="594"/>
      <c r="ORC3" s="594"/>
      <c r="ORD3" s="594"/>
      <c r="ORE3" s="594"/>
      <c r="ORF3" s="594"/>
      <c r="ORG3" s="594"/>
      <c r="ORH3" s="594"/>
      <c r="ORI3" s="594"/>
      <c r="ORJ3" s="594"/>
      <c r="ORK3" s="594"/>
      <c r="ORL3" s="594"/>
      <c r="ORM3" s="594"/>
      <c r="ORN3" s="594"/>
      <c r="ORO3" s="594"/>
      <c r="ORP3" s="594"/>
      <c r="ORQ3" s="594"/>
      <c r="ORR3" s="594"/>
      <c r="ORS3" s="594"/>
      <c r="ORT3" s="594"/>
      <c r="ORU3" s="594"/>
      <c r="ORV3" s="594"/>
      <c r="ORW3" s="594"/>
      <c r="ORX3" s="594"/>
      <c r="ORY3" s="594"/>
      <c r="ORZ3" s="594"/>
      <c r="OSA3" s="594"/>
      <c r="OSB3" s="594"/>
      <c r="OSC3" s="594"/>
      <c r="OSD3" s="594"/>
      <c r="OSE3" s="594"/>
      <c r="OSF3" s="594"/>
      <c r="OSG3" s="594"/>
      <c r="OSH3" s="594"/>
      <c r="OSI3" s="594"/>
      <c r="OSJ3" s="594"/>
      <c r="OSK3" s="594"/>
      <c r="OSL3" s="594"/>
      <c r="OSM3" s="594"/>
      <c r="OSN3" s="594"/>
      <c r="OSO3" s="594"/>
      <c r="OSP3" s="594"/>
      <c r="OSQ3" s="594"/>
      <c r="OSR3" s="594"/>
      <c r="OSS3" s="594"/>
      <c r="OST3" s="594"/>
      <c r="OSU3" s="594"/>
      <c r="OSV3" s="594"/>
      <c r="OSW3" s="594"/>
      <c r="OSX3" s="594"/>
      <c r="OSY3" s="594"/>
      <c r="OSZ3" s="594"/>
      <c r="OTA3" s="594"/>
      <c r="OTB3" s="594"/>
      <c r="OTC3" s="594"/>
      <c r="OTD3" s="594"/>
      <c r="OTE3" s="594"/>
      <c r="OTF3" s="594"/>
      <c r="OTG3" s="594"/>
      <c r="OTH3" s="594"/>
      <c r="OTI3" s="594"/>
      <c r="OTJ3" s="594"/>
      <c r="OTK3" s="594"/>
      <c r="OTL3" s="594"/>
      <c r="OTM3" s="594"/>
      <c r="OTN3" s="594"/>
      <c r="OTO3" s="594"/>
      <c r="OTP3" s="594"/>
      <c r="OTQ3" s="594"/>
      <c r="OTR3" s="594"/>
      <c r="OTS3" s="594"/>
      <c r="OTT3" s="594"/>
      <c r="OTU3" s="594"/>
      <c r="OTV3" s="594"/>
      <c r="OTW3" s="594"/>
      <c r="OTX3" s="594"/>
      <c r="OTY3" s="594"/>
      <c r="OTZ3" s="594"/>
      <c r="OUA3" s="594"/>
      <c r="OUB3" s="594"/>
      <c r="OUC3" s="594"/>
      <c r="OUD3" s="594"/>
      <c r="OUE3" s="594"/>
      <c r="OUF3" s="594"/>
      <c r="OUG3" s="594"/>
      <c r="OUH3" s="594"/>
      <c r="OUI3" s="594"/>
      <c r="OUJ3" s="594"/>
      <c r="OUK3" s="594"/>
      <c r="OUL3" s="594"/>
      <c r="OUM3" s="594"/>
      <c r="OUN3" s="594"/>
      <c r="OUO3" s="594"/>
      <c r="OUP3" s="594"/>
      <c r="OUQ3" s="594"/>
      <c r="OUR3" s="594"/>
      <c r="OUS3" s="594"/>
      <c r="OUT3" s="594"/>
      <c r="OUU3" s="594"/>
      <c r="OUV3" s="594"/>
      <c r="OUW3" s="594"/>
      <c r="OUX3" s="594"/>
      <c r="OUY3" s="594"/>
      <c r="OUZ3" s="594"/>
      <c r="OVA3" s="594"/>
      <c r="OVB3" s="594"/>
      <c r="OVC3" s="594"/>
      <c r="OVD3" s="594"/>
      <c r="OVE3" s="594"/>
      <c r="OVF3" s="594"/>
      <c r="OVG3" s="594"/>
      <c r="OVH3" s="594"/>
      <c r="OVI3" s="594"/>
      <c r="OVJ3" s="594"/>
      <c r="OVK3" s="594"/>
      <c r="OVL3" s="594"/>
      <c r="OVM3" s="594"/>
      <c r="OVN3" s="594"/>
      <c r="OVO3" s="594"/>
      <c r="OVP3" s="594"/>
      <c r="OVQ3" s="594"/>
      <c r="OVR3" s="594"/>
      <c r="OVS3" s="594"/>
      <c r="OVT3" s="594"/>
      <c r="OVU3" s="594"/>
      <c r="OVV3" s="594"/>
      <c r="OVW3" s="594"/>
      <c r="OVX3" s="594"/>
      <c r="OVY3" s="594"/>
      <c r="OVZ3" s="594"/>
      <c r="OWA3" s="594"/>
      <c r="OWB3" s="594"/>
      <c r="OWC3" s="594"/>
      <c r="OWD3" s="594"/>
      <c r="OWE3" s="594"/>
      <c r="OWF3" s="594"/>
      <c r="OWG3" s="594"/>
      <c r="OWH3" s="594"/>
      <c r="OWI3" s="594"/>
      <c r="OWJ3" s="594"/>
      <c r="OWK3" s="594"/>
      <c r="OWL3" s="594"/>
      <c r="OWM3" s="594"/>
      <c r="OWN3" s="594"/>
      <c r="OWO3" s="594"/>
      <c r="OWP3" s="594"/>
      <c r="OWQ3" s="594"/>
      <c r="OWR3" s="594"/>
      <c r="OWS3" s="594"/>
      <c r="OWT3" s="594"/>
      <c r="OWU3" s="594"/>
      <c r="OWV3" s="594"/>
      <c r="OWW3" s="594"/>
      <c r="OWX3" s="594"/>
      <c r="OWY3" s="594"/>
      <c r="OWZ3" s="594"/>
      <c r="OXA3" s="594"/>
      <c r="OXB3" s="594"/>
      <c r="OXC3" s="594"/>
      <c r="OXD3" s="594"/>
      <c r="OXE3" s="594"/>
      <c r="OXF3" s="594"/>
      <c r="OXG3" s="594"/>
      <c r="OXH3" s="594"/>
      <c r="OXI3" s="594"/>
      <c r="OXJ3" s="594"/>
      <c r="OXK3" s="594"/>
      <c r="OXL3" s="594"/>
      <c r="OXM3" s="594"/>
      <c r="OXN3" s="594"/>
      <c r="OXO3" s="594"/>
      <c r="OXP3" s="594"/>
      <c r="OXQ3" s="594"/>
      <c r="OXR3" s="594"/>
      <c r="OXS3" s="594"/>
      <c r="OXT3" s="594"/>
      <c r="OXU3" s="594"/>
      <c r="OXV3" s="594"/>
      <c r="OXW3" s="594"/>
      <c r="OXX3" s="594"/>
      <c r="OXY3" s="594"/>
      <c r="OXZ3" s="594"/>
      <c r="OYA3" s="594"/>
      <c r="OYB3" s="594"/>
      <c r="OYC3" s="594"/>
      <c r="OYD3" s="594"/>
      <c r="OYE3" s="594"/>
      <c r="OYF3" s="594"/>
      <c r="OYG3" s="594"/>
      <c r="OYH3" s="594"/>
      <c r="OYI3" s="594"/>
      <c r="OYJ3" s="594"/>
      <c r="OYK3" s="594"/>
      <c r="OYL3" s="594"/>
      <c r="OYM3" s="594"/>
      <c r="OYN3" s="594"/>
      <c r="OYO3" s="594"/>
      <c r="OYP3" s="594"/>
      <c r="OYQ3" s="594"/>
      <c r="OYR3" s="594"/>
      <c r="OYS3" s="594"/>
      <c r="OYT3" s="594"/>
      <c r="OYU3" s="594"/>
      <c r="OYV3" s="594"/>
      <c r="OYW3" s="594"/>
      <c r="OYX3" s="594"/>
      <c r="OYY3" s="594"/>
      <c r="OYZ3" s="594"/>
      <c r="OZA3" s="594"/>
      <c r="OZB3" s="594"/>
      <c r="OZC3" s="594"/>
      <c r="OZD3" s="594"/>
      <c r="OZE3" s="594"/>
      <c r="OZF3" s="594"/>
      <c r="OZG3" s="594"/>
      <c r="OZH3" s="594"/>
      <c r="OZI3" s="594"/>
      <c r="OZJ3" s="594"/>
      <c r="OZK3" s="594"/>
      <c r="OZL3" s="594"/>
      <c r="OZM3" s="594"/>
      <c r="OZN3" s="594"/>
      <c r="OZO3" s="594"/>
      <c r="OZP3" s="594"/>
      <c r="OZQ3" s="594"/>
      <c r="OZR3" s="594"/>
      <c r="OZS3" s="594"/>
      <c r="OZT3" s="594"/>
      <c r="OZU3" s="594"/>
      <c r="OZV3" s="594"/>
      <c r="OZW3" s="594"/>
      <c r="OZX3" s="594"/>
      <c r="OZY3" s="594"/>
      <c r="OZZ3" s="594"/>
      <c r="PAA3" s="594"/>
      <c r="PAB3" s="594"/>
      <c r="PAC3" s="594"/>
      <c r="PAD3" s="594"/>
      <c r="PAE3" s="594"/>
      <c r="PAF3" s="594"/>
      <c r="PAG3" s="594"/>
      <c r="PAH3" s="594"/>
      <c r="PAI3" s="594"/>
      <c r="PAJ3" s="594"/>
      <c r="PAK3" s="594"/>
      <c r="PAL3" s="594"/>
      <c r="PAM3" s="594"/>
      <c r="PAN3" s="594"/>
      <c r="PAO3" s="594"/>
      <c r="PAP3" s="594"/>
      <c r="PAQ3" s="594"/>
      <c r="PAR3" s="594"/>
      <c r="PAS3" s="594"/>
      <c r="PAT3" s="594"/>
      <c r="PAU3" s="594"/>
      <c r="PAV3" s="594"/>
      <c r="PAW3" s="594"/>
      <c r="PAX3" s="594"/>
      <c r="PAY3" s="594"/>
      <c r="PAZ3" s="594"/>
      <c r="PBA3" s="594"/>
      <c r="PBB3" s="594"/>
      <c r="PBC3" s="594"/>
      <c r="PBD3" s="594"/>
      <c r="PBE3" s="594"/>
      <c r="PBF3" s="594"/>
      <c r="PBG3" s="594"/>
      <c r="PBH3" s="594"/>
      <c r="PBI3" s="594"/>
      <c r="PBJ3" s="594"/>
      <c r="PBK3" s="594"/>
      <c r="PBL3" s="594"/>
      <c r="PBM3" s="594"/>
      <c r="PBN3" s="594"/>
      <c r="PBO3" s="594"/>
      <c r="PBP3" s="594"/>
      <c r="PBQ3" s="594"/>
      <c r="PBR3" s="594"/>
      <c r="PBS3" s="594"/>
      <c r="PBT3" s="594"/>
      <c r="PBU3" s="594"/>
      <c r="PBV3" s="594"/>
      <c r="PBW3" s="594"/>
      <c r="PBX3" s="594"/>
      <c r="PBY3" s="594"/>
      <c r="PBZ3" s="594"/>
      <c r="PCA3" s="594"/>
      <c r="PCB3" s="594"/>
      <c r="PCC3" s="594"/>
      <c r="PCD3" s="594"/>
      <c r="PCE3" s="594"/>
      <c r="PCF3" s="594"/>
      <c r="PCG3" s="594"/>
      <c r="PCH3" s="594"/>
      <c r="PCI3" s="594"/>
      <c r="PCJ3" s="594"/>
      <c r="PCK3" s="594"/>
      <c r="PCL3" s="594"/>
      <c r="PCM3" s="594"/>
      <c r="PCN3" s="594"/>
      <c r="PCO3" s="594"/>
      <c r="PCP3" s="594"/>
      <c r="PCQ3" s="594"/>
      <c r="PCR3" s="594"/>
      <c r="PCS3" s="594"/>
      <c r="PCT3" s="594"/>
      <c r="PCU3" s="594"/>
      <c r="PCV3" s="594"/>
      <c r="PCW3" s="594"/>
      <c r="PCX3" s="594"/>
      <c r="PCY3" s="594"/>
      <c r="PCZ3" s="594"/>
      <c r="PDA3" s="594"/>
      <c r="PDB3" s="594"/>
      <c r="PDC3" s="594"/>
      <c r="PDD3" s="594"/>
      <c r="PDE3" s="594"/>
      <c r="PDF3" s="594"/>
      <c r="PDG3" s="594"/>
      <c r="PDH3" s="594"/>
      <c r="PDI3" s="594"/>
      <c r="PDJ3" s="594"/>
      <c r="PDK3" s="594"/>
      <c r="PDL3" s="594"/>
      <c r="PDM3" s="594"/>
      <c r="PDN3" s="594"/>
      <c r="PDO3" s="594"/>
      <c r="PDP3" s="594"/>
      <c r="PDQ3" s="594"/>
      <c r="PDR3" s="594"/>
      <c r="PDS3" s="594"/>
      <c r="PDT3" s="594"/>
      <c r="PDU3" s="594"/>
      <c r="PDV3" s="594"/>
      <c r="PDW3" s="594"/>
      <c r="PDX3" s="594"/>
      <c r="PDY3" s="594"/>
      <c r="PDZ3" s="594"/>
      <c r="PEA3" s="594"/>
      <c r="PEB3" s="594"/>
      <c r="PEC3" s="594"/>
      <c r="PED3" s="594"/>
      <c r="PEE3" s="594"/>
      <c r="PEF3" s="594"/>
      <c r="PEG3" s="594"/>
      <c r="PEH3" s="594"/>
      <c r="PEI3" s="594"/>
      <c r="PEJ3" s="594"/>
      <c r="PEK3" s="594"/>
      <c r="PEL3" s="594"/>
      <c r="PEM3" s="594"/>
      <c r="PEN3" s="594"/>
      <c r="PEO3" s="594"/>
      <c r="PEP3" s="594"/>
      <c r="PEQ3" s="594"/>
      <c r="PER3" s="594"/>
      <c r="PES3" s="594"/>
      <c r="PET3" s="594"/>
      <c r="PEU3" s="594"/>
      <c r="PEV3" s="594"/>
      <c r="PEW3" s="594"/>
      <c r="PEX3" s="594"/>
      <c r="PEY3" s="594"/>
      <c r="PEZ3" s="594"/>
      <c r="PFA3" s="594"/>
      <c r="PFB3" s="594"/>
      <c r="PFC3" s="594"/>
      <c r="PFD3" s="594"/>
      <c r="PFE3" s="594"/>
      <c r="PFF3" s="594"/>
      <c r="PFG3" s="594"/>
      <c r="PFH3" s="594"/>
      <c r="PFI3" s="594"/>
      <c r="PFJ3" s="594"/>
      <c r="PFK3" s="594"/>
      <c r="PFL3" s="594"/>
      <c r="PFM3" s="594"/>
      <c r="PFN3" s="594"/>
      <c r="PFO3" s="594"/>
      <c r="PFP3" s="594"/>
      <c r="PFQ3" s="594"/>
      <c r="PFR3" s="594"/>
      <c r="PFS3" s="594"/>
      <c r="PFT3" s="594"/>
      <c r="PFU3" s="594"/>
      <c r="PFV3" s="594"/>
      <c r="PFW3" s="594"/>
      <c r="PFX3" s="594"/>
      <c r="PFY3" s="594"/>
      <c r="PFZ3" s="594"/>
      <c r="PGA3" s="594"/>
      <c r="PGB3" s="594"/>
      <c r="PGC3" s="594"/>
      <c r="PGD3" s="594"/>
      <c r="PGE3" s="594"/>
      <c r="PGF3" s="594"/>
      <c r="PGG3" s="594"/>
      <c r="PGH3" s="594"/>
      <c r="PGI3" s="594"/>
      <c r="PGJ3" s="594"/>
      <c r="PGK3" s="594"/>
      <c r="PGL3" s="594"/>
      <c r="PGM3" s="594"/>
      <c r="PGN3" s="594"/>
      <c r="PGO3" s="594"/>
      <c r="PGP3" s="594"/>
      <c r="PGQ3" s="594"/>
      <c r="PGR3" s="594"/>
      <c r="PGS3" s="594"/>
      <c r="PGT3" s="594"/>
      <c r="PGU3" s="594"/>
      <c r="PGV3" s="594"/>
      <c r="PGW3" s="594"/>
      <c r="PGX3" s="594"/>
      <c r="PGY3" s="594"/>
      <c r="PGZ3" s="594"/>
      <c r="PHA3" s="594"/>
      <c r="PHB3" s="594"/>
      <c r="PHC3" s="594"/>
      <c r="PHD3" s="594"/>
      <c r="PHE3" s="594"/>
      <c r="PHF3" s="594"/>
      <c r="PHG3" s="594"/>
      <c r="PHH3" s="594"/>
      <c r="PHI3" s="594"/>
      <c r="PHJ3" s="594"/>
      <c r="PHK3" s="594"/>
      <c r="PHL3" s="594"/>
      <c r="PHM3" s="594"/>
      <c r="PHN3" s="594"/>
      <c r="PHO3" s="594"/>
      <c r="PHP3" s="594"/>
      <c r="PHQ3" s="594"/>
      <c r="PHR3" s="594"/>
      <c r="PHS3" s="594"/>
      <c r="PHT3" s="594"/>
      <c r="PHU3" s="594"/>
      <c r="PHV3" s="594"/>
      <c r="PHW3" s="594"/>
      <c r="PHX3" s="594"/>
      <c r="PHY3" s="594"/>
      <c r="PHZ3" s="594"/>
      <c r="PIA3" s="594"/>
      <c r="PIB3" s="594"/>
      <c r="PIC3" s="594"/>
      <c r="PID3" s="594"/>
      <c r="PIE3" s="594"/>
      <c r="PIF3" s="594"/>
      <c r="PIG3" s="594"/>
      <c r="PIH3" s="594"/>
      <c r="PII3" s="594"/>
      <c r="PIJ3" s="594"/>
      <c r="PIK3" s="594"/>
      <c r="PIL3" s="594"/>
      <c r="PIM3" s="594"/>
      <c r="PIN3" s="594"/>
      <c r="PIO3" s="594"/>
      <c r="PIP3" s="594"/>
      <c r="PIQ3" s="594"/>
      <c r="PIR3" s="594"/>
      <c r="PIS3" s="594"/>
      <c r="PIT3" s="594"/>
      <c r="PIU3" s="594"/>
      <c r="PIV3" s="594"/>
      <c r="PIW3" s="594"/>
      <c r="PIX3" s="594"/>
      <c r="PIY3" s="594"/>
      <c r="PIZ3" s="594"/>
      <c r="PJA3" s="594"/>
      <c r="PJB3" s="594"/>
      <c r="PJC3" s="594"/>
      <c r="PJD3" s="594"/>
      <c r="PJE3" s="594"/>
      <c r="PJF3" s="594"/>
      <c r="PJG3" s="594"/>
      <c r="PJH3" s="594"/>
      <c r="PJI3" s="594"/>
      <c r="PJJ3" s="594"/>
      <c r="PJK3" s="594"/>
      <c r="PJL3" s="594"/>
      <c r="PJM3" s="594"/>
      <c r="PJN3" s="594"/>
      <c r="PJO3" s="594"/>
      <c r="PJP3" s="594"/>
      <c r="PJQ3" s="594"/>
      <c r="PJR3" s="594"/>
      <c r="PJS3" s="594"/>
      <c r="PJT3" s="594"/>
      <c r="PJU3" s="594"/>
      <c r="PJV3" s="594"/>
      <c r="PJW3" s="594"/>
      <c r="PJX3" s="594"/>
      <c r="PJY3" s="594"/>
      <c r="PJZ3" s="594"/>
      <c r="PKA3" s="594"/>
      <c r="PKB3" s="594"/>
      <c r="PKC3" s="594"/>
      <c r="PKD3" s="594"/>
      <c r="PKE3" s="594"/>
      <c r="PKF3" s="594"/>
      <c r="PKG3" s="594"/>
      <c r="PKH3" s="594"/>
      <c r="PKI3" s="594"/>
      <c r="PKJ3" s="594"/>
      <c r="PKK3" s="594"/>
      <c r="PKL3" s="594"/>
      <c r="PKM3" s="594"/>
      <c r="PKN3" s="594"/>
      <c r="PKO3" s="594"/>
      <c r="PKP3" s="594"/>
      <c r="PKQ3" s="594"/>
      <c r="PKR3" s="594"/>
      <c r="PKS3" s="594"/>
      <c r="PKT3" s="594"/>
      <c r="PKU3" s="594"/>
      <c r="PKV3" s="594"/>
      <c r="PKW3" s="594"/>
      <c r="PKX3" s="594"/>
      <c r="PKY3" s="594"/>
      <c r="PKZ3" s="594"/>
      <c r="PLA3" s="594"/>
      <c r="PLB3" s="594"/>
      <c r="PLC3" s="594"/>
      <c r="PLD3" s="594"/>
      <c r="PLE3" s="594"/>
      <c r="PLF3" s="594"/>
      <c r="PLG3" s="594"/>
      <c r="PLH3" s="594"/>
      <c r="PLI3" s="594"/>
      <c r="PLJ3" s="594"/>
      <c r="PLK3" s="594"/>
      <c r="PLL3" s="594"/>
      <c r="PLM3" s="594"/>
      <c r="PLN3" s="594"/>
      <c r="PLO3" s="594"/>
      <c r="PLP3" s="594"/>
      <c r="PLQ3" s="594"/>
      <c r="PLR3" s="594"/>
      <c r="PLS3" s="594"/>
      <c r="PLT3" s="594"/>
      <c r="PLU3" s="594"/>
      <c r="PLV3" s="594"/>
      <c r="PLW3" s="594"/>
      <c r="PLX3" s="594"/>
      <c r="PLY3" s="594"/>
      <c r="PLZ3" s="594"/>
      <c r="PMA3" s="594"/>
      <c r="PMB3" s="594"/>
      <c r="PMC3" s="594"/>
      <c r="PMD3" s="594"/>
      <c r="PME3" s="594"/>
      <c r="PMF3" s="594"/>
      <c r="PMG3" s="594"/>
      <c r="PMH3" s="594"/>
      <c r="PMI3" s="594"/>
      <c r="PMJ3" s="594"/>
      <c r="PMK3" s="594"/>
      <c r="PML3" s="594"/>
      <c r="PMM3" s="594"/>
      <c r="PMN3" s="594"/>
      <c r="PMO3" s="594"/>
      <c r="PMP3" s="594"/>
      <c r="PMQ3" s="594"/>
      <c r="PMR3" s="594"/>
      <c r="PMS3" s="594"/>
      <c r="PMT3" s="594"/>
      <c r="PMU3" s="594"/>
      <c r="PMV3" s="594"/>
      <c r="PMW3" s="594"/>
      <c r="PMX3" s="594"/>
      <c r="PMY3" s="594"/>
      <c r="PMZ3" s="594"/>
      <c r="PNA3" s="594"/>
      <c r="PNB3" s="594"/>
      <c r="PNC3" s="594"/>
      <c r="PND3" s="594"/>
      <c r="PNE3" s="594"/>
      <c r="PNF3" s="594"/>
      <c r="PNG3" s="594"/>
      <c r="PNH3" s="594"/>
      <c r="PNI3" s="594"/>
      <c r="PNJ3" s="594"/>
      <c r="PNK3" s="594"/>
      <c r="PNL3" s="594"/>
      <c r="PNM3" s="594"/>
      <c r="PNN3" s="594"/>
      <c r="PNO3" s="594"/>
      <c r="PNP3" s="594"/>
      <c r="PNQ3" s="594"/>
      <c r="PNR3" s="594"/>
      <c r="PNS3" s="594"/>
      <c r="PNT3" s="594"/>
      <c r="PNU3" s="594"/>
      <c r="PNV3" s="594"/>
      <c r="PNW3" s="594"/>
      <c r="PNX3" s="594"/>
      <c r="PNY3" s="594"/>
      <c r="PNZ3" s="594"/>
      <c r="POA3" s="594"/>
      <c r="POB3" s="594"/>
      <c r="POC3" s="594"/>
      <c r="POD3" s="594"/>
      <c r="POE3" s="594"/>
      <c r="POF3" s="594"/>
      <c r="POG3" s="594"/>
      <c r="POH3" s="594"/>
      <c r="POI3" s="594"/>
      <c r="POJ3" s="594"/>
      <c r="POK3" s="594"/>
      <c r="POL3" s="594"/>
      <c r="POM3" s="594"/>
      <c r="PON3" s="594"/>
      <c r="POO3" s="594"/>
      <c r="POP3" s="594"/>
      <c r="POQ3" s="594"/>
      <c r="POR3" s="594"/>
      <c r="POS3" s="594"/>
      <c r="POT3" s="594"/>
      <c r="POU3" s="594"/>
      <c r="POV3" s="594"/>
      <c r="POW3" s="594"/>
      <c r="POX3" s="594"/>
      <c r="POY3" s="594"/>
      <c r="POZ3" s="594"/>
      <c r="PPA3" s="594"/>
      <c r="PPB3" s="594"/>
      <c r="PPC3" s="594"/>
      <c r="PPD3" s="594"/>
      <c r="PPE3" s="594"/>
      <c r="PPF3" s="594"/>
      <c r="PPG3" s="594"/>
      <c r="PPH3" s="594"/>
      <c r="PPI3" s="594"/>
      <c r="PPJ3" s="594"/>
      <c r="PPK3" s="594"/>
      <c r="PPL3" s="594"/>
      <c r="PPM3" s="594"/>
      <c r="PPN3" s="594"/>
      <c r="PPO3" s="594"/>
      <c r="PPP3" s="594"/>
      <c r="PPQ3" s="594"/>
      <c r="PPR3" s="594"/>
      <c r="PPS3" s="594"/>
      <c r="PPT3" s="594"/>
      <c r="PPU3" s="594"/>
      <c r="PPV3" s="594"/>
      <c r="PPW3" s="594"/>
      <c r="PPX3" s="594"/>
      <c r="PPY3" s="594"/>
      <c r="PPZ3" s="594"/>
      <c r="PQA3" s="594"/>
      <c r="PQB3" s="594"/>
      <c r="PQC3" s="594"/>
      <c r="PQD3" s="594"/>
      <c r="PQE3" s="594"/>
      <c r="PQF3" s="594"/>
      <c r="PQG3" s="594"/>
      <c r="PQH3" s="594"/>
      <c r="PQI3" s="594"/>
      <c r="PQJ3" s="594"/>
      <c r="PQK3" s="594"/>
      <c r="PQL3" s="594"/>
      <c r="PQM3" s="594"/>
      <c r="PQN3" s="594"/>
      <c r="PQO3" s="594"/>
      <c r="PQP3" s="594"/>
      <c r="PQQ3" s="594"/>
      <c r="PQR3" s="594"/>
      <c r="PQS3" s="594"/>
      <c r="PQT3" s="594"/>
      <c r="PQU3" s="594"/>
      <c r="PQV3" s="594"/>
      <c r="PQW3" s="594"/>
      <c r="PQX3" s="594"/>
      <c r="PQY3" s="594"/>
      <c r="PQZ3" s="594"/>
      <c r="PRA3" s="594"/>
      <c r="PRB3" s="594"/>
      <c r="PRC3" s="594"/>
      <c r="PRD3" s="594"/>
      <c r="PRE3" s="594"/>
      <c r="PRF3" s="594"/>
      <c r="PRG3" s="594"/>
      <c r="PRH3" s="594"/>
      <c r="PRI3" s="594"/>
      <c r="PRJ3" s="594"/>
      <c r="PRK3" s="594"/>
      <c r="PRL3" s="594"/>
      <c r="PRM3" s="594"/>
      <c r="PRN3" s="594"/>
      <c r="PRO3" s="594"/>
      <c r="PRP3" s="594"/>
      <c r="PRQ3" s="594"/>
      <c r="PRR3" s="594"/>
      <c r="PRS3" s="594"/>
      <c r="PRT3" s="594"/>
      <c r="PRU3" s="594"/>
      <c r="PRV3" s="594"/>
      <c r="PRW3" s="594"/>
      <c r="PRX3" s="594"/>
      <c r="PRY3" s="594"/>
      <c r="PRZ3" s="594"/>
      <c r="PSA3" s="594"/>
      <c r="PSB3" s="594"/>
      <c r="PSC3" s="594"/>
      <c r="PSD3" s="594"/>
      <c r="PSE3" s="594"/>
      <c r="PSF3" s="594"/>
      <c r="PSG3" s="594"/>
      <c r="PSH3" s="594"/>
      <c r="PSI3" s="594"/>
      <c r="PSJ3" s="594"/>
      <c r="PSK3" s="594"/>
      <c r="PSL3" s="594"/>
      <c r="PSM3" s="594"/>
      <c r="PSN3" s="594"/>
      <c r="PSO3" s="594"/>
      <c r="PSP3" s="594"/>
      <c r="PSQ3" s="594"/>
      <c r="PSR3" s="594"/>
      <c r="PSS3" s="594"/>
      <c r="PST3" s="594"/>
      <c r="PSU3" s="594"/>
      <c r="PSV3" s="594"/>
      <c r="PSW3" s="594"/>
      <c r="PSX3" s="594"/>
      <c r="PSY3" s="594"/>
      <c r="PSZ3" s="594"/>
      <c r="PTA3" s="594"/>
      <c r="PTB3" s="594"/>
      <c r="PTC3" s="594"/>
      <c r="PTD3" s="594"/>
      <c r="PTE3" s="594"/>
      <c r="PTF3" s="594"/>
      <c r="PTG3" s="594"/>
      <c r="PTH3" s="594"/>
      <c r="PTI3" s="594"/>
      <c r="PTJ3" s="594"/>
      <c r="PTK3" s="594"/>
      <c r="PTL3" s="594"/>
      <c r="PTM3" s="594"/>
      <c r="PTN3" s="594"/>
      <c r="PTO3" s="594"/>
      <c r="PTP3" s="594"/>
      <c r="PTQ3" s="594"/>
      <c r="PTR3" s="594"/>
      <c r="PTS3" s="594"/>
      <c r="PTT3" s="594"/>
      <c r="PTU3" s="594"/>
      <c r="PTV3" s="594"/>
      <c r="PTW3" s="594"/>
      <c r="PTX3" s="594"/>
      <c r="PTY3" s="594"/>
      <c r="PTZ3" s="594"/>
      <c r="PUA3" s="594"/>
      <c r="PUB3" s="594"/>
      <c r="PUC3" s="594"/>
      <c r="PUD3" s="594"/>
      <c r="PUE3" s="594"/>
      <c r="PUF3" s="594"/>
      <c r="PUG3" s="594"/>
      <c r="PUH3" s="594"/>
      <c r="PUI3" s="594"/>
      <c r="PUJ3" s="594"/>
      <c r="PUK3" s="594"/>
      <c r="PUL3" s="594"/>
      <c r="PUM3" s="594"/>
      <c r="PUN3" s="594"/>
      <c r="PUO3" s="594"/>
      <c r="PUP3" s="594"/>
      <c r="PUQ3" s="594"/>
      <c r="PUR3" s="594"/>
      <c r="PUS3" s="594"/>
      <c r="PUT3" s="594"/>
      <c r="PUU3" s="594"/>
      <c r="PUV3" s="594"/>
      <c r="PUW3" s="594"/>
      <c r="PUX3" s="594"/>
      <c r="PUY3" s="594"/>
      <c r="PUZ3" s="594"/>
      <c r="PVA3" s="594"/>
      <c r="PVB3" s="594"/>
      <c r="PVC3" s="594"/>
      <c r="PVD3" s="594"/>
      <c r="PVE3" s="594"/>
      <c r="PVF3" s="594"/>
      <c r="PVG3" s="594"/>
      <c r="PVH3" s="594"/>
      <c r="PVI3" s="594"/>
      <c r="PVJ3" s="594"/>
      <c r="PVK3" s="594"/>
      <c r="PVL3" s="594"/>
      <c r="PVM3" s="594"/>
      <c r="PVN3" s="594"/>
      <c r="PVO3" s="594"/>
      <c r="PVP3" s="594"/>
      <c r="PVQ3" s="594"/>
      <c r="PVR3" s="594"/>
      <c r="PVS3" s="594"/>
      <c r="PVT3" s="594"/>
      <c r="PVU3" s="594"/>
      <c r="PVV3" s="594"/>
      <c r="PVW3" s="594"/>
      <c r="PVX3" s="594"/>
      <c r="PVY3" s="594"/>
      <c r="PVZ3" s="594"/>
      <c r="PWA3" s="594"/>
      <c r="PWB3" s="594"/>
      <c r="PWC3" s="594"/>
      <c r="PWD3" s="594"/>
      <c r="PWE3" s="594"/>
      <c r="PWF3" s="594"/>
      <c r="PWG3" s="594"/>
      <c r="PWH3" s="594"/>
      <c r="PWI3" s="594"/>
      <c r="PWJ3" s="594"/>
      <c r="PWK3" s="594"/>
      <c r="PWL3" s="594"/>
      <c r="PWM3" s="594"/>
      <c r="PWN3" s="594"/>
      <c r="PWO3" s="594"/>
      <c r="PWP3" s="594"/>
      <c r="PWQ3" s="594"/>
      <c r="PWR3" s="594"/>
      <c r="PWS3" s="594"/>
      <c r="PWT3" s="594"/>
      <c r="PWU3" s="594"/>
      <c r="PWV3" s="594"/>
      <c r="PWW3" s="594"/>
      <c r="PWX3" s="594"/>
      <c r="PWY3" s="594"/>
      <c r="PWZ3" s="594"/>
      <c r="PXA3" s="594"/>
      <c r="PXB3" s="594"/>
      <c r="PXC3" s="594"/>
      <c r="PXD3" s="594"/>
      <c r="PXE3" s="594"/>
      <c r="PXF3" s="594"/>
      <c r="PXG3" s="594"/>
      <c r="PXH3" s="594"/>
      <c r="PXI3" s="594"/>
      <c r="PXJ3" s="594"/>
      <c r="PXK3" s="594"/>
      <c r="PXL3" s="594"/>
      <c r="PXM3" s="594"/>
      <c r="PXN3" s="594"/>
      <c r="PXO3" s="594"/>
      <c r="PXP3" s="594"/>
      <c r="PXQ3" s="594"/>
      <c r="PXR3" s="594"/>
      <c r="PXS3" s="594"/>
      <c r="PXT3" s="594"/>
      <c r="PXU3" s="594"/>
      <c r="PXV3" s="594"/>
      <c r="PXW3" s="594"/>
      <c r="PXX3" s="594"/>
      <c r="PXY3" s="594"/>
      <c r="PXZ3" s="594"/>
      <c r="PYA3" s="594"/>
      <c r="PYB3" s="594"/>
      <c r="PYC3" s="594"/>
      <c r="PYD3" s="594"/>
      <c r="PYE3" s="594"/>
      <c r="PYF3" s="594"/>
      <c r="PYG3" s="594"/>
      <c r="PYH3" s="594"/>
      <c r="PYI3" s="594"/>
      <c r="PYJ3" s="594"/>
      <c r="PYK3" s="594"/>
      <c r="PYL3" s="594"/>
      <c r="PYM3" s="594"/>
      <c r="PYN3" s="594"/>
      <c r="PYO3" s="594"/>
      <c r="PYP3" s="594"/>
      <c r="PYQ3" s="594"/>
      <c r="PYR3" s="594"/>
      <c r="PYS3" s="594"/>
      <c r="PYT3" s="594"/>
      <c r="PYU3" s="594"/>
      <c r="PYV3" s="594"/>
      <c r="PYW3" s="594"/>
      <c r="PYX3" s="594"/>
      <c r="PYY3" s="594"/>
      <c r="PYZ3" s="594"/>
      <c r="PZA3" s="594"/>
      <c r="PZB3" s="594"/>
      <c r="PZC3" s="594"/>
      <c r="PZD3" s="594"/>
      <c r="PZE3" s="594"/>
      <c r="PZF3" s="594"/>
      <c r="PZG3" s="594"/>
      <c r="PZH3" s="594"/>
      <c r="PZI3" s="594"/>
      <c r="PZJ3" s="594"/>
      <c r="PZK3" s="594"/>
      <c r="PZL3" s="594"/>
      <c r="PZM3" s="594"/>
      <c r="PZN3" s="594"/>
      <c r="PZO3" s="594"/>
      <c r="PZP3" s="594"/>
      <c r="PZQ3" s="594"/>
      <c r="PZR3" s="594"/>
      <c r="PZS3" s="594"/>
      <c r="PZT3" s="594"/>
      <c r="PZU3" s="594"/>
      <c r="PZV3" s="594"/>
      <c r="PZW3" s="594"/>
      <c r="PZX3" s="594"/>
      <c r="PZY3" s="594"/>
      <c r="PZZ3" s="594"/>
      <c r="QAA3" s="594"/>
      <c r="QAB3" s="594"/>
      <c r="QAC3" s="594"/>
      <c r="QAD3" s="594"/>
      <c r="QAE3" s="594"/>
      <c r="QAF3" s="594"/>
      <c r="QAG3" s="594"/>
      <c r="QAH3" s="594"/>
      <c r="QAI3" s="594"/>
      <c r="QAJ3" s="594"/>
      <c r="QAK3" s="594"/>
      <c r="QAL3" s="594"/>
      <c r="QAM3" s="594"/>
      <c r="QAN3" s="594"/>
      <c r="QAO3" s="594"/>
      <c r="QAP3" s="594"/>
      <c r="QAQ3" s="594"/>
      <c r="QAR3" s="594"/>
      <c r="QAS3" s="594"/>
      <c r="QAT3" s="594"/>
      <c r="QAU3" s="594"/>
      <c r="QAV3" s="594"/>
      <c r="QAW3" s="594"/>
      <c r="QAX3" s="594"/>
      <c r="QAY3" s="594"/>
      <c r="QAZ3" s="594"/>
      <c r="QBA3" s="594"/>
      <c r="QBB3" s="594"/>
      <c r="QBC3" s="594"/>
      <c r="QBD3" s="594"/>
      <c r="QBE3" s="594"/>
      <c r="QBF3" s="594"/>
      <c r="QBG3" s="594"/>
      <c r="QBH3" s="594"/>
      <c r="QBI3" s="594"/>
      <c r="QBJ3" s="594"/>
      <c r="QBK3" s="594"/>
      <c r="QBL3" s="594"/>
      <c r="QBM3" s="594"/>
      <c r="QBN3" s="594"/>
      <c r="QBO3" s="594"/>
      <c r="QBP3" s="594"/>
      <c r="QBQ3" s="594"/>
      <c r="QBR3" s="594"/>
      <c r="QBS3" s="594"/>
      <c r="QBT3" s="594"/>
      <c r="QBU3" s="594"/>
      <c r="QBV3" s="594"/>
      <c r="QBW3" s="594"/>
      <c r="QBX3" s="594"/>
      <c r="QBY3" s="594"/>
      <c r="QBZ3" s="594"/>
      <c r="QCA3" s="594"/>
      <c r="QCB3" s="594"/>
      <c r="QCC3" s="594"/>
      <c r="QCD3" s="594"/>
      <c r="QCE3" s="594"/>
      <c r="QCF3" s="594"/>
      <c r="QCG3" s="594"/>
      <c r="QCH3" s="594"/>
      <c r="QCI3" s="594"/>
      <c r="QCJ3" s="594"/>
      <c r="QCK3" s="594"/>
      <c r="QCL3" s="594"/>
      <c r="QCM3" s="594"/>
      <c r="QCN3" s="594"/>
      <c r="QCO3" s="594"/>
      <c r="QCP3" s="594"/>
      <c r="QCQ3" s="594"/>
      <c r="QCR3" s="594"/>
      <c r="QCS3" s="594"/>
      <c r="QCT3" s="594"/>
      <c r="QCU3" s="594"/>
      <c r="QCV3" s="594"/>
      <c r="QCW3" s="594"/>
      <c r="QCX3" s="594"/>
      <c r="QCY3" s="594"/>
      <c r="QCZ3" s="594"/>
      <c r="QDA3" s="594"/>
      <c r="QDB3" s="594"/>
      <c r="QDC3" s="594"/>
      <c r="QDD3" s="594"/>
      <c r="QDE3" s="594"/>
      <c r="QDF3" s="594"/>
      <c r="QDG3" s="594"/>
      <c r="QDH3" s="594"/>
      <c r="QDI3" s="594"/>
      <c r="QDJ3" s="594"/>
      <c r="QDK3" s="594"/>
      <c r="QDL3" s="594"/>
      <c r="QDM3" s="594"/>
      <c r="QDN3" s="594"/>
      <c r="QDO3" s="594"/>
      <c r="QDP3" s="594"/>
      <c r="QDQ3" s="594"/>
      <c r="QDR3" s="594"/>
      <c r="QDS3" s="594"/>
      <c r="QDT3" s="594"/>
      <c r="QDU3" s="594"/>
      <c r="QDV3" s="594"/>
      <c r="QDW3" s="594"/>
      <c r="QDX3" s="594"/>
      <c r="QDY3" s="594"/>
      <c r="QDZ3" s="594"/>
      <c r="QEA3" s="594"/>
      <c r="QEB3" s="594"/>
      <c r="QEC3" s="594"/>
      <c r="QED3" s="594"/>
      <c r="QEE3" s="594"/>
      <c r="QEF3" s="594"/>
      <c r="QEG3" s="594"/>
      <c r="QEH3" s="594"/>
      <c r="QEI3" s="594"/>
      <c r="QEJ3" s="594"/>
      <c r="QEK3" s="594"/>
      <c r="QEL3" s="594"/>
      <c r="QEM3" s="594"/>
      <c r="QEN3" s="594"/>
      <c r="QEO3" s="594"/>
      <c r="QEP3" s="594"/>
      <c r="QEQ3" s="594"/>
      <c r="QER3" s="594"/>
      <c r="QES3" s="594"/>
      <c r="QET3" s="594"/>
      <c r="QEU3" s="594"/>
      <c r="QEV3" s="594"/>
      <c r="QEW3" s="594"/>
      <c r="QEX3" s="594"/>
      <c r="QEY3" s="594"/>
      <c r="QEZ3" s="594"/>
      <c r="QFA3" s="594"/>
      <c r="QFB3" s="594"/>
      <c r="QFC3" s="594"/>
      <c r="QFD3" s="594"/>
      <c r="QFE3" s="594"/>
      <c r="QFF3" s="594"/>
      <c r="QFG3" s="594"/>
      <c r="QFH3" s="594"/>
      <c r="QFI3" s="594"/>
      <c r="QFJ3" s="594"/>
      <c r="QFK3" s="594"/>
      <c r="QFL3" s="594"/>
      <c r="QFM3" s="594"/>
      <c r="QFN3" s="594"/>
      <c r="QFO3" s="594"/>
      <c r="QFP3" s="594"/>
      <c r="QFQ3" s="594"/>
      <c r="QFR3" s="594"/>
      <c r="QFS3" s="594"/>
      <c r="QFT3" s="594"/>
      <c r="QFU3" s="594"/>
      <c r="QFV3" s="594"/>
      <c r="QFW3" s="594"/>
      <c r="QFX3" s="594"/>
      <c r="QFY3" s="594"/>
      <c r="QFZ3" s="594"/>
      <c r="QGA3" s="594"/>
      <c r="QGB3" s="594"/>
      <c r="QGC3" s="594"/>
      <c r="QGD3" s="594"/>
      <c r="QGE3" s="594"/>
      <c r="QGF3" s="594"/>
      <c r="QGG3" s="594"/>
      <c r="QGH3" s="594"/>
      <c r="QGI3" s="594"/>
      <c r="QGJ3" s="594"/>
      <c r="QGK3" s="594"/>
      <c r="QGL3" s="594"/>
      <c r="QGM3" s="594"/>
      <c r="QGN3" s="594"/>
      <c r="QGO3" s="594"/>
      <c r="QGP3" s="594"/>
      <c r="QGQ3" s="594"/>
      <c r="QGR3" s="594"/>
      <c r="QGS3" s="594"/>
      <c r="QGT3" s="594"/>
      <c r="QGU3" s="594"/>
      <c r="QGV3" s="594"/>
      <c r="QGW3" s="594"/>
      <c r="QGX3" s="594"/>
      <c r="QGY3" s="594"/>
      <c r="QGZ3" s="594"/>
      <c r="QHA3" s="594"/>
      <c r="QHB3" s="594"/>
      <c r="QHC3" s="594"/>
      <c r="QHD3" s="594"/>
      <c r="QHE3" s="594"/>
      <c r="QHF3" s="594"/>
      <c r="QHG3" s="594"/>
      <c r="QHH3" s="594"/>
      <c r="QHI3" s="594"/>
      <c r="QHJ3" s="594"/>
      <c r="QHK3" s="594"/>
      <c r="QHL3" s="594"/>
      <c r="QHM3" s="594"/>
      <c r="QHN3" s="594"/>
      <c r="QHO3" s="594"/>
      <c r="QHP3" s="594"/>
      <c r="QHQ3" s="594"/>
      <c r="QHR3" s="594"/>
      <c r="QHS3" s="594"/>
      <c r="QHT3" s="594"/>
      <c r="QHU3" s="594"/>
      <c r="QHV3" s="594"/>
      <c r="QHW3" s="594"/>
      <c r="QHX3" s="594"/>
      <c r="QHY3" s="594"/>
      <c r="QHZ3" s="594"/>
      <c r="QIA3" s="594"/>
      <c r="QIB3" s="594"/>
      <c r="QIC3" s="594"/>
      <c r="QID3" s="594"/>
      <c r="QIE3" s="594"/>
      <c r="QIF3" s="594"/>
      <c r="QIG3" s="594"/>
      <c r="QIH3" s="594"/>
      <c r="QII3" s="594"/>
      <c r="QIJ3" s="594"/>
      <c r="QIK3" s="594"/>
      <c r="QIL3" s="594"/>
      <c r="QIM3" s="594"/>
      <c r="QIN3" s="594"/>
      <c r="QIO3" s="594"/>
      <c r="QIP3" s="594"/>
      <c r="QIQ3" s="594"/>
      <c r="QIR3" s="594"/>
      <c r="QIS3" s="594"/>
      <c r="QIT3" s="594"/>
      <c r="QIU3" s="594"/>
      <c r="QIV3" s="594"/>
      <c r="QIW3" s="594"/>
      <c r="QIX3" s="594"/>
      <c r="QIY3" s="594"/>
      <c r="QIZ3" s="594"/>
      <c r="QJA3" s="594"/>
      <c r="QJB3" s="594"/>
      <c r="QJC3" s="594"/>
      <c r="QJD3" s="594"/>
      <c r="QJE3" s="594"/>
      <c r="QJF3" s="594"/>
      <c r="QJG3" s="594"/>
      <c r="QJH3" s="594"/>
      <c r="QJI3" s="594"/>
      <c r="QJJ3" s="594"/>
      <c r="QJK3" s="594"/>
      <c r="QJL3" s="594"/>
      <c r="QJM3" s="594"/>
      <c r="QJN3" s="594"/>
      <c r="QJO3" s="594"/>
      <c r="QJP3" s="594"/>
      <c r="QJQ3" s="594"/>
      <c r="QJR3" s="594"/>
      <c r="QJS3" s="594"/>
      <c r="QJT3" s="594"/>
      <c r="QJU3" s="594"/>
      <c r="QJV3" s="594"/>
      <c r="QJW3" s="594"/>
      <c r="QJX3" s="594"/>
      <c r="QJY3" s="594"/>
      <c r="QJZ3" s="594"/>
      <c r="QKA3" s="594"/>
      <c r="QKB3" s="594"/>
      <c r="QKC3" s="594"/>
      <c r="QKD3" s="594"/>
      <c r="QKE3" s="594"/>
      <c r="QKF3" s="594"/>
      <c r="QKG3" s="594"/>
      <c r="QKH3" s="594"/>
      <c r="QKI3" s="594"/>
      <c r="QKJ3" s="594"/>
      <c r="QKK3" s="594"/>
      <c r="QKL3" s="594"/>
      <c r="QKM3" s="594"/>
      <c r="QKN3" s="594"/>
      <c r="QKO3" s="594"/>
      <c r="QKP3" s="594"/>
      <c r="QKQ3" s="594"/>
      <c r="QKR3" s="594"/>
      <c r="QKS3" s="594"/>
      <c r="QKT3" s="594"/>
      <c r="QKU3" s="594"/>
      <c r="QKV3" s="594"/>
      <c r="QKW3" s="594"/>
      <c r="QKX3" s="594"/>
      <c r="QKY3" s="594"/>
      <c r="QKZ3" s="594"/>
      <c r="QLA3" s="594"/>
      <c r="QLB3" s="594"/>
      <c r="QLC3" s="594"/>
      <c r="QLD3" s="594"/>
      <c r="QLE3" s="594"/>
      <c r="QLF3" s="594"/>
      <c r="QLG3" s="594"/>
      <c r="QLH3" s="594"/>
      <c r="QLI3" s="594"/>
      <c r="QLJ3" s="594"/>
      <c r="QLK3" s="594"/>
      <c r="QLL3" s="594"/>
      <c r="QLM3" s="594"/>
      <c r="QLN3" s="594"/>
      <c r="QLO3" s="594"/>
      <c r="QLP3" s="594"/>
      <c r="QLQ3" s="594"/>
      <c r="QLR3" s="594"/>
      <c r="QLS3" s="594"/>
      <c r="QLT3" s="594"/>
      <c r="QLU3" s="594"/>
      <c r="QLV3" s="594"/>
      <c r="QLW3" s="594"/>
      <c r="QLX3" s="594"/>
      <c r="QLY3" s="594"/>
      <c r="QLZ3" s="594"/>
      <c r="QMA3" s="594"/>
      <c r="QMB3" s="594"/>
      <c r="QMC3" s="594"/>
      <c r="QMD3" s="594"/>
      <c r="QME3" s="594"/>
      <c r="QMF3" s="594"/>
      <c r="QMG3" s="594"/>
      <c r="QMH3" s="594"/>
      <c r="QMI3" s="594"/>
      <c r="QMJ3" s="594"/>
      <c r="QMK3" s="594"/>
      <c r="QML3" s="594"/>
      <c r="QMM3" s="594"/>
      <c r="QMN3" s="594"/>
      <c r="QMO3" s="594"/>
      <c r="QMP3" s="594"/>
      <c r="QMQ3" s="594"/>
      <c r="QMR3" s="594"/>
      <c r="QMS3" s="594"/>
      <c r="QMT3" s="594"/>
      <c r="QMU3" s="594"/>
      <c r="QMV3" s="594"/>
      <c r="QMW3" s="594"/>
      <c r="QMX3" s="594"/>
      <c r="QMY3" s="594"/>
      <c r="QMZ3" s="594"/>
      <c r="QNA3" s="594"/>
      <c r="QNB3" s="594"/>
      <c r="QNC3" s="594"/>
      <c r="QND3" s="594"/>
      <c r="QNE3" s="594"/>
      <c r="QNF3" s="594"/>
      <c r="QNG3" s="594"/>
      <c r="QNH3" s="594"/>
      <c r="QNI3" s="594"/>
      <c r="QNJ3" s="594"/>
      <c r="QNK3" s="594"/>
      <c r="QNL3" s="594"/>
      <c r="QNM3" s="594"/>
      <c r="QNN3" s="594"/>
      <c r="QNO3" s="594"/>
      <c r="QNP3" s="594"/>
      <c r="QNQ3" s="594"/>
      <c r="QNR3" s="594"/>
      <c r="QNS3" s="594"/>
      <c r="QNT3" s="594"/>
      <c r="QNU3" s="594"/>
      <c r="QNV3" s="594"/>
      <c r="QNW3" s="594"/>
      <c r="QNX3" s="594"/>
      <c r="QNY3" s="594"/>
      <c r="QNZ3" s="594"/>
      <c r="QOA3" s="594"/>
      <c r="QOB3" s="594"/>
      <c r="QOC3" s="594"/>
      <c r="QOD3" s="594"/>
      <c r="QOE3" s="594"/>
      <c r="QOF3" s="594"/>
      <c r="QOG3" s="594"/>
      <c r="QOH3" s="594"/>
      <c r="QOI3" s="594"/>
      <c r="QOJ3" s="594"/>
      <c r="QOK3" s="594"/>
      <c r="QOL3" s="594"/>
      <c r="QOM3" s="594"/>
      <c r="QON3" s="594"/>
      <c r="QOO3" s="594"/>
      <c r="QOP3" s="594"/>
      <c r="QOQ3" s="594"/>
      <c r="QOR3" s="594"/>
      <c r="QOS3" s="594"/>
      <c r="QOT3" s="594"/>
      <c r="QOU3" s="594"/>
      <c r="QOV3" s="594"/>
      <c r="QOW3" s="594"/>
      <c r="QOX3" s="594"/>
      <c r="QOY3" s="594"/>
      <c r="QOZ3" s="594"/>
      <c r="QPA3" s="594"/>
      <c r="QPB3" s="594"/>
      <c r="QPC3" s="594"/>
      <c r="QPD3" s="594"/>
      <c r="QPE3" s="594"/>
      <c r="QPF3" s="594"/>
      <c r="QPG3" s="594"/>
      <c r="QPH3" s="594"/>
      <c r="QPI3" s="594"/>
      <c r="QPJ3" s="594"/>
      <c r="QPK3" s="594"/>
      <c r="QPL3" s="594"/>
      <c r="QPM3" s="594"/>
      <c r="QPN3" s="594"/>
      <c r="QPO3" s="594"/>
      <c r="QPP3" s="594"/>
      <c r="QPQ3" s="594"/>
      <c r="QPR3" s="594"/>
      <c r="QPS3" s="594"/>
      <c r="QPT3" s="594"/>
      <c r="QPU3" s="594"/>
      <c r="QPV3" s="594"/>
      <c r="QPW3" s="594"/>
      <c r="QPX3" s="594"/>
      <c r="QPY3" s="594"/>
      <c r="QPZ3" s="594"/>
      <c r="QQA3" s="594"/>
      <c r="QQB3" s="594"/>
      <c r="QQC3" s="594"/>
      <c r="QQD3" s="594"/>
      <c r="QQE3" s="594"/>
      <c r="QQF3" s="594"/>
      <c r="QQG3" s="594"/>
      <c r="QQH3" s="594"/>
      <c r="QQI3" s="594"/>
      <c r="QQJ3" s="594"/>
      <c r="QQK3" s="594"/>
      <c r="QQL3" s="594"/>
      <c r="QQM3" s="594"/>
      <c r="QQN3" s="594"/>
      <c r="QQO3" s="594"/>
      <c r="QQP3" s="594"/>
      <c r="QQQ3" s="594"/>
      <c r="QQR3" s="594"/>
      <c r="QQS3" s="594"/>
      <c r="QQT3" s="594"/>
      <c r="QQU3" s="594"/>
      <c r="QQV3" s="594"/>
      <c r="QQW3" s="594"/>
      <c r="QQX3" s="594"/>
      <c r="QQY3" s="594"/>
      <c r="QQZ3" s="594"/>
      <c r="QRA3" s="594"/>
      <c r="QRB3" s="594"/>
      <c r="QRC3" s="594"/>
      <c r="QRD3" s="594"/>
      <c r="QRE3" s="594"/>
      <c r="QRF3" s="594"/>
      <c r="QRG3" s="594"/>
      <c r="QRH3" s="594"/>
      <c r="QRI3" s="594"/>
      <c r="QRJ3" s="594"/>
      <c r="QRK3" s="594"/>
      <c r="QRL3" s="594"/>
      <c r="QRM3" s="594"/>
      <c r="QRN3" s="594"/>
      <c r="QRO3" s="594"/>
      <c r="QRP3" s="594"/>
      <c r="QRQ3" s="594"/>
      <c r="QRR3" s="594"/>
      <c r="QRS3" s="594"/>
      <c r="QRT3" s="594"/>
      <c r="QRU3" s="594"/>
      <c r="QRV3" s="594"/>
      <c r="QRW3" s="594"/>
      <c r="QRX3" s="594"/>
      <c r="QRY3" s="594"/>
      <c r="QRZ3" s="594"/>
      <c r="QSA3" s="594"/>
      <c r="QSB3" s="594"/>
      <c r="QSC3" s="594"/>
      <c r="QSD3" s="594"/>
      <c r="QSE3" s="594"/>
      <c r="QSF3" s="594"/>
      <c r="QSG3" s="594"/>
      <c r="QSH3" s="594"/>
      <c r="QSI3" s="594"/>
      <c r="QSJ3" s="594"/>
      <c r="QSK3" s="594"/>
      <c r="QSL3" s="594"/>
      <c r="QSM3" s="594"/>
      <c r="QSN3" s="594"/>
      <c r="QSO3" s="594"/>
      <c r="QSP3" s="594"/>
      <c r="QSQ3" s="594"/>
      <c r="QSR3" s="594"/>
      <c r="QSS3" s="594"/>
      <c r="QST3" s="594"/>
      <c r="QSU3" s="594"/>
      <c r="QSV3" s="594"/>
      <c r="QSW3" s="594"/>
      <c r="QSX3" s="594"/>
      <c r="QSY3" s="594"/>
      <c r="QSZ3" s="594"/>
      <c r="QTA3" s="594"/>
      <c r="QTB3" s="594"/>
      <c r="QTC3" s="594"/>
      <c r="QTD3" s="594"/>
      <c r="QTE3" s="594"/>
      <c r="QTF3" s="594"/>
      <c r="QTG3" s="594"/>
      <c r="QTH3" s="594"/>
      <c r="QTI3" s="594"/>
      <c r="QTJ3" s="594"/>
      <c r="QTK3" s="594"/>
      <c r="QTL3" s="594"/>
      <c r="QTM3" s="594"/>
      <c r="QTN3" s="594"/>
      <c r="QTO3" s="594"/>
      <c r="QTP3" s="594"/>
      <c r="QTQ3" s="594"/>
      <c r="QTR3" s="594"/>
      <c r="QTS3" s="594"/>
      <c r="QTT3" s="594"/>
      <c r="QTU3" s="594"/>
      <c r="QTV3" s="594"/>
      <c r="QTW3" s="594"/>
      <c r="QTX3" s="594"/>
      <c r="QTY3" s="594"/>
      <c r="QTZ3" s="594"/>
      <c r="QUA3" s="594"/>
      <c r="QUB3" s="594"/>
      <c r="QUC3" s="594"/>
      <c r="QUD3" s="594"/>
      <c r="QUE3" s="594"/>
      <c r="QUF3" s="594"/>
      <c r="QUG3" s="594"/>
      <c r="QUH3" s="594"/>
      <c r="QUI3" s="594"/>
      <c r="QUJ3" s="594"/>
      <c r="QUK3" s="594"/>
      <c r="QUL3" s="594"/>
      <c r="QUM3" s="594"/>
      <c r="QUN3" s="594"/>
      <c r="QUO3" s="594"/>
      <c r="QUP3" s="594"/>
      <c r="QUQ3" s="594"/>
      <c r="QUR3" s="594"/>
      <c r="QUS3" s="594"/>
      <c r="QUT3" s="594"/>
      <c r="QUU3" s="594"/>
      <c r="QUV3" s="594"/>
      <c r="QUW3" s="594"/>
      <c r="QUX3" s="594"/>
      <c r="QUY3" s="594"/>
      <c r="QUZ3" s="594"/>
      <c r="QVA3" s="594"/>
      <c r="QVB3" s="594"/>
      <c r="QVC3" s="594"/>
      <c r="QVD3" s="594"/>
      <c r="QVE3" s="594"/>
      <c r="QVF3" s="594"/>
      <c r="QVG3" s="594"/>
      <c r="QVH3" s="594"/>
      <c r="QVI3" s="594"/>
      <c r="QVJ3" s="594"/>
      <c r="QVK3" s="594"/>
      <c r="QVL3" s="594"/>
      <c r="QVM3" s="594"/>
      <c r="QVN3" s="594"/>
      <c r="QVO3" s="594"/>
      <c r="QVP3" s="594"/>
      <c r="QVQ3" s="594"/>
      <c r="QVR3" s="594"/>
      <c r="QVS3" s="594"/>
      <c r="QVT3" s="594"/>
      <c r="QVU3" s="594"/>
      <c r="QVV3" s="594"/>
      <c r="QVW3" s="594"/>
      <c r="QVX3" s="594"/>
      <c r="QVY3" s="594"/>
      <c r="QVZ3" s="594"/>
      <c r="QWA3" s="594"/>
      <c r="QWB3" s="594"/>
      <c r="QWC3" s="594"/>
      <c r="QWD3" s="594"/>
      <c r="QWE3" s="594"/>
      <c r="QWF3" s="594"/>
      <c r="QWG3" s="594"/>
      <c r="QWH3" s="594"/>
      <c r="QWI3" s="594"/>
      <c r="QWJ3" s="594"/>
      <c r="QWK3" s="594"/>
      <c r="QWL3" s="594"/>
      <c r="QWM3" s="594"/>
      <c r="QWN3" s="594"/>
      <c r="QWO3" s="594"/>
      <c r="QWP3" s="594"/>
      <c r="QWQ3" s="594"/>
      <c r="QWR3" s="594"/>
      <c r="QWS3" s="594"/>
      <c r="QWT3" s="594"/>
      <c r="QWU3" s="594"/>
      <c r="QWV3" s="594"/>
      <c r="QWW3" s="594"/>
      <c r="QWX3" s="594"/>
      <c r="QWY3" s="594"/>
      <c r="QWZ3" s="594"/>
      <c r="QXA3" s="594"/>
      <c r="QXB3" s="594"/>
      <c r="QXC3" s="594"/>
      <c r="QXD3" s="594"/>
      <c r="QXE3" s="594"/>
      <c r="QXF3" s="594"/>
      <c r="QXG3" s="594"/>
      <c r="QXH3" s="594"/>
      <c r="QXI3" s="594"/>
      <c r="QXJ3" s="594"/>
      <c r="QXK3" s="594"/>
      <c r="QXL3" s="594"/>
      <c r="QXM3" s="594"/>
      <c r="QXN3" s="594"/>
      <c r="QXO3" s="594"/>
      <c r="QXP3" s="594"/>
      <c r="QXQ3" s="594"/>
      <c r="QXR3" s="594"/>
      <c r="QXS3" s="594"/>
      <c r="QXT3" s="594"/>
      <c r="QXU3" s="594"/>
      <c r="QXV3" s="594"/>
      <c r="QXW3" s="594"/>
      <c r="QXX3" s="594"/>
      <c r="QXY3" s="594"/>
      <c r="QXZ3" s="594"/>
      <c r="QYA3" s="594"/>
      <c r="QYB3" s="594"/>
      <c r="QYC3" s="594"/>
      <c r="QYD3" s="594"/>
      <c r="QYE3" s="594"/>
      <c r="QYF3" s="594"/>
      <c r="QYG3" s="594"/>
      <c r="QYH3" s="594"/>
      <c r="QYI3" s="594"/>
      <c r="QYJ3" s="594"/>
      <c r="QYK3" s="594"/>
      <c r="QYL3" s="594"/>
      <c r="QYM3" s="594"/>
      <c r="QYN3" s="594"/>
      <c r="QYO3" s="594"/>
      <c r="QYP3" s="594"/>
      <c r="QYQ3" s="594"/>
      <c r="QYR3" s="594"/>
      <c r="QYS3" s="594"/>
      <c r="QYT3" s="594"/>
      <c r="QYU3" s="594"/>
      <c r="QYV3" s="594"/>
      <c r="QYW3" s="594"/>
      <c r="QYX3" s="594"/>
      <c r="QYY3" s="594"/>
      <c r="QYZ3" s="594"/>
      <c r="QZA3" s="594"/>
      <c r="QZB3" s="594"/>
      <c r="QZC3" s="594"/>
      <c r="QZD3" s="594"/>
      <c r="QZE3" s="594"/>
      <c r="QZF3" s="594"/>
      <c r="QZG3" s="594"/>
      <c r="QZH3" s="594"/>
      <c r="QZI3" s="594"/>
      <c r="QZJ3" s="594"/>
      <c r="QZK3" s="594"/>
      <c r="QZL3" s="594"/>
      <c r="QZM3" s="594"/>
      <c r="QZN3" s="594"/>
      <c r="QZO3" s="594"/>
      <c r="QZP3" s="594"/>
      <c r="QZQ3" s="594"/>
      <c r="QZR3" s="594"/>
      <c r="QZS3" s="594"/>
      <c r="QZT3" s="594"/>
      <c r="QZU3" s="594"/>
      <c r="QZV3" s="594"/>
      <c r="QZW3" s="594"/>
      <c r="QZX3" s="594"/>
      <c r="QZY3" s="594"/>
      <c r="QZZ3" s="594"/>
      <c r="RAA3" s="594"/>
      <c r="RAB3" s="594"/>
      <c r="RAC3" s="594"/>
      <c r="RAD3" s="594"/>
      <c r="RAE3" s="594"/>
      <c r="RAF3" s="594"/>
      <c r="RAG3" s="594"/>
      <c r="RAH3" s="594"/>
      <c r="RAI3" s="594"/>
      <c r="RAJ3" s="594"/>
      <c r="RAK3" s="594"/>
      <c r="RAL3" s="594"/>
      <c r="RAM3" s="594"/>
      <c r="RAN3" s="594"/>
      <c r="RAO3" s="594"/>
      <c r="RAP3" s="594"/>
      <c r="RAQ3" s="594"/>
      <c r="RAR3" s="594"/>
      <c r="RAS3" s="594"/>
      <c r="RAT3" s="594"/>
      <c r="RAU3" s="594"/>
      <c r="RAV3" s="594"/>
      <c r="RAW3" s="594"/>
      <c r="RAX3" s="594"/>
      <c r="RAY3" s="594"/>
      <c r="RAZ3" s="594"/>
      <c r="RBA3" s="594"/>
      <c r="RBB3" s="594"/>
      <c r="RBC3" s="594"/>
      <c r="RBD3" s="594"/>
      <c r="RBE3" s="594"/>
      <c r="RBF3" s="594"/>
      <c r="RBG3" s="594"/>
      <c r="RBH3" s="594"/>
      <c r="RBI3" s="594"/>
      <c r="RBJ3" s="594"/>
      <c r="RBK3" s="594"/>
      <c r="RBL3" s="594"/>
      <c r="RBM3" s="594"/>
      <c r="RBN3" s="594"/>
      <c r="RBO3" s="594"/>
      <c r="RBP3" s="594"/>
      <c r="RBQ3" s="594"/>
      <c r="RBR3" s="594"/>
      <c r="RBS3" s="594"/>
      <c r="RBT3" s="594"/>
      <c r="RBU3" s="594"/>
      <c r="RBV3" s="594"/>
      <c r="RBW3" s="594"/>
      <c r="RBX3" s="594"/>
      <c r="RBY3" s="594"/>
      <c r="RBZ3" s="594"/>
      <c r="RCA3" s="594"/>
      <c r="RCB3" s="594"/>
      <c r="RCC3" s="594"/>
      <c r="RCD3" s="594"/>
      <c r="RCE3" s="594"/>
      <c r="RCF3" s="594"/>
      <c r="RCG3" s="594"/>
      <c r="RCH3" s="594"/>
      <c r="RCI3" s="594"/>
      <c r="RCJ3" s="594"/>
      <c r="RCK3" s="594"/>
      <c r="RCL3" s="594"/>
      <c r="RCM3" s="594"/>
      <c r="RCN3" s="594"/>
      <c r="RCO3" s="594"/>
      <c r="RCP3" s="594"/>
      <c r="RCQ3" s="594"/>
      <c r="RCR3" s="594"/>
      <c r="RCS3" s="594"/>
      <c r="RCT3" s="594"/>
      <c r="RCU3" s="594"/>
      <c r="RCV3" s="594"/>
      <c r="RCW3" s="594"/>
      <c r="RCX3" s="594"/>
      <c r="RCY3" s="594"/>
      <c r="RCZ3" s="594"/>
      <c r="RDA3" s="594"/>
      <c r="RDB3" s="594"/>
      <c r="RDC3" s="594"/>
      <c r="RDD3" s="594"/>
      <c r="RDE3" s="594"/>
      <c r="RDF3" s="594"/>
      <c r="RDG3" s="594"/>
      <c r="RDH3" s="594"/>
      <c r="RDI3" s="594"/>
      <c r="RDJ3" s="594"/>
      <c r="RDK3" s="594"/>
      <c r="RDL3" s="594"/>
      <c r="RDM3" s="594"/>
      <c r="RDN3" s="594"/>
      <c r="RDO3" s="594"/>
      <c r="RDP3" s="594"/>
      <c r="RDQ3" s="594"/>
      <c r="RDR3" s="594"/>
      <c r="RDS3" s="594"/>
      <c r="RDT3" s="594"/>
      <c r="RDU3" s="594"/>
      <c r="RDV3" s="594"/>
      <c r="RDW3" s="594"/>
      <c r="RDX3" s="594"/>
      <c r="RDY3" s="594"/>
      <c r="RDZ3" s="594"/>
      <c r="REA3" s="594"/>
      <c r="REB3" s="594"/>
      <c r="REC3" s="594"/>
      <c r="RED3" s="594"/>
      <c r="REE3" s="594"/>
      <c r="REF3" s="594"/>
      <c r="REG3" s="594"/>
      <c r="REH3" s="594"/>
      <c r="REI3" s="594"/>
      <c r="REJ3" s="594"/>
      <c r="REK3" s="594"/>
      <c r="REL3" s="594"/>
      <c r="REM3" s="594"/>
      <c r="REN3" s="594"/>
      <c r="REO3" s="594"/>
      <c r="REP3" s="594"/>
      <c r="REQ3" s="594"/>
      <c r="RER3" s="594"/>
      <c r="RES3" s="594"/>
      <c r="RET3" s="594"/>
      <c r="REU3" s="594"/>
      <c r="REV3" s="594"/>
      <c r="REW3" s="594"/>
      <c r="REX3" s="594"/>
      <c r="REY3" s="594"/>
      <c r="REZ3" s="594"/>
      <c r="RFA3" s="594"/>
      <c r="RFB3" s="594"/>
      <c r="RFC3" s="594"/>
      <c r="RFD3" s="594"/>
      <c r="RFE3" s="594"/>
      <c r="RFF3" s="594"/>
      <c r="RFG3" s="594"/>
      <c r="RFH3" s="594"/>
      <c r="RFI3" s="594"/>
      <c r="RFJ3" s="594"/>
      <c r="RFK3" s="594"/>
      <c r="RFL3" s="594"/>
      <c r="RFM3" s="594"/>
      <c r="RFN3" s="594"/>
      <c r="RFO3" s="594"/>
      <c r="RFP3" s="594"/>
      <c r="RFQ3" s="594"/>
      <c r="RFR3" s="594"/>
      <c r="RFS3" s="594"/>
      <c r="RFT3" s="594"/>
      <c r="RFU3" s="594"/>
      <c r="RFV3" s="594"/>
      <c r="RFW3" s="594"/>
      <c r="RFX3" s="594"/>
      <c r="RFY3" s="594"/>
      <c r="RFZ3" s="594"/>
      <c r="RGA3" s="594"/>
      <c r="RGB3" s="594"/>
      <c r="RGC3" s="594"/>
      <c r="RGD3" s="594"/>
      <c r="RGE3" s="594"/>
      <c r="RGF3" s="594"/>
      <c r="RGG3" s="594"/>
      <c r="RGH3" s="594"/>
      <c r="RGI3" s="594"/>
      <c r="RGJ3" s="594"/>
      <c r="RGK3" s="594"/>
      <c r="RGL3" s="594"/>
      <c r="RGM3" s="594"/>
      <c r="RGN3" s="594"/>
      <c r="RGO3" s="594"/>
      <c r="RGP3" s="594"/>
      <c r="RGQ3" s="594"/>
      <c r="RGR3" s="594"/>
      <c r="RGS3" s="594"/>
      <c r="RGT3" s="594"/>
      <c r="RGU3" s="594"/>
      <c r="RGV3" s="594"/>
      <c r="RGW3" s="594"/>
      <c r="RGX3" s="594"/>
      <c r="RGY3" s="594"/>
      <c r="RGZ3" s="594"/>
      <c r="RHA3" s="594"/>
      <c r="RHB3" s="594"/>
      <c r="RHC3" s="594"/>
      <c r="RHD3" s="594"/>
      <c r="RHE3" s="594"/>
      <c r="RHF3" s="594"/>
      <c r="RHG3" s="594"/>
      <c r="RHH3" s="594"/>
      <c r="RHI3" s="594"/>
      <c r="RHJ3" s="594"/>
      <c r="RHK3" s="594"/>
      <c r="RHL3" s="594"/>
      <c r="RHM3" s="594"/>
      <c r="RHN3" s="594"/>
      <c r="RHO3" s="594"/>
      <c r="RHP3" s="594"/>
      <c r="RHQ3" s="594"/>
      <c r="RHR3" s="594"/>
      <c r="RHS3" s="594"/>
      <c r="RHT3" s="594"/>
      <c r="RHU3" s="594"/>
      <c r="RHV3" s="594"/>
      <c r="RHW3" s="594"/>
      <c r="RHX3" s="594"/>
      <c r="RHY3" s="594"/>
      <c r="RHZ3" s="594"/>
      <c r="RIA3" s="594"/>
      <c r="RIB3" s="594"/>
      <c r="RIC3" s="594"/>
      <c r="RID3" s="594"/>
      <c r="RIE3" s="594"/>
      <c r="RIF3" s="594"/>
      <c r="RIG3" s="594"/>
      <c r="RIH3" s="594"/>
      <c r="RII3" s="594"/>
      <c r="RIJ3" s="594"/>
      <c r="RIK3" s="594"/>
      <c r="RIL3" s="594"/>
      <c r="RIM3" s="594"/>
      <c r="RIN3" s="594"/>
      <c r="RIO3" s="594"/>
      <c r="RIP3" s="594"/>
      <c r="RIQ3" s="594"/>
      <c r="RIR3" s="594"/>
      <c r="RIS3" s="594"/>
      <c r="RIT3" s="594"/>
      <c r="RIU3" s="594"/>
      <c r="RIV3" s="594"/>
      <c r="RIW3" s="594"/>
      <c r="RIX3" s="594"/>
      <c r="RIY3" s="594"/>
      <c r="RIZ3" s="594"/>
      <c r="RJA3" s="594"/>
      <c r="RJB3" s="594"/>
      <c r="RJC3" s="594"/>
      <c r="RJD3" s="594"/>
      <c r="RJE3" s="594"/>
      <c r="RJF3" s="594"/>
      <c r="RJG3" s="594"/>
      <c r="RJH3" s="594"/>
      <c r="RJI3" s="594"/>
      <c r="RJJ3" s="594"/>
      <c r="RJK3" s="594"/>
      <c r="RJL3" s="594"/>
      <c r="RJM3" s="594"/>
      <c r="RJN3" s="594"/>
      <c r="RJO3" s="594"/>
      <c r="RJP3" s="594"/>
      <c r="RJQ3" s="594"/>
      <c r="RJR3" s="594"/>
      <c r="RJS3" s="594"/>
      <c r="RJT3" s="594"/>
      <c r="RJU3" s="594"/>
      <c r="RJV3" s="594"/>
      <c r="RJW3" s="594"/>
      <c r="RJX3" s="594"/>
      <c r="RJY3" s="594"/>
      <c r="RJZ3" s="594"/>
      <c r="RKA3" s="594"/>
      <c r="RKB3" s="594"/>
      <c r="RKC3" s="594"/>
      <c r="RKD3" s="594"/>
      <c r="RKE3" s="594"/>
      <c r="RKF3" s="594"/>
      <c r="RKG3" s="594"/>
      <c r="RKH3" s="594"/>
      <c r="RKI3" s="594"/>
      <c r="RKJ3" s="594"/>
      <c r="RKK3" s="594"/>
      <c r="RKL3" s="594"/>
      <c r="RKM3" s="594"/>
      <c r="RKN3" s="594"/>
      <c r="RKO3" s="594"/>
      <c r="RKP3" s="594"/>
      <c r="RKQ3" s="594"/>
      <c r="RKR3" s="594"/>
      <c r="RKS3" s="594"/>
      <c r="RKT3" s="594"/>
      <c r="RKU3" s="594"/>
      <c r="RKV3" s="594"/>
      <c r="RKW3" s="594"/>
      <c r="RKX3" s="594"/>
      <c r="RKY3" s="594"/>
      <c r="RKZ3" s="594"/>
      <c r="RLA3" s="594"/>
      <c r="RLB3" s="594"/>
      <c r="RLC3" s="594"/>
      <c r="RLD3" s="594"/>
      <c r="RLE3" s="594"/>
      <c r="RLF3" s="594"/>
      <c r="RLG3" s="594"/>
      <c r="RLH3" s="594"/>
      <c r="RLI3" s="594"/>
      <c r="RLJ3" s="594"/>
      <c r="RLK3" s="594"/>
      <c r="RLL3" s="594"/>
      <c r="RLM3" s="594"/>
      <c r="RLN3" s="594"/>
      <c r="RLO3" s="594"/>
      <c r="RLP3" s="594"/>
      <c r="RLQ3" s="594"/>
      <c r="RLR3" s="594"/>
      <c r="RLS3" s="594"/>
      <c r="RLT3" s="594"/>
      <c r="RLU3" s="594"/>
      <c r="RLV3" s="594"/>
      <c r="RLW3" s="594"/>
      <c r="RLX3" s="594"/>
      <c r="RLY3" s="594"/>
      <c r="RLZ3" s="594"/>
      <c r="RMA3" s="594"/>
      <c r="RMB3" s="594"/>
      <c r="RMC3" s="594"/>
      <c r="RMD3" s="594"/>
      <c r="RME3" s="594"/>
      <c r="RMF3" s="594"/>
      <c r="RMG3" s="594"/>
      <c r="RMH3" s="594"/>
      <c r="RMI3" s="594"/>
      <c r="RMJ3" s="594"/>
      <c r="RMK3" s="594"/>
      <c r="RML3" s="594"/>
      <c r="RMM3" s="594"/>
      <c r="RMN3" s="594"/>
      <c r="RMO3" s="594"/>
      <c r="RMP3" s="594"/>
      <c r="RMQ3" s="594"/>
      <c r="RMR3" s="594"/>
      <c r="RMS3" s="594"/>
      <c r="RMT3" s="594"/>
      <c r="RMU3" s="594"/>
      <c r="RMV3" s="594"/>
      <c r="RMW3" s="594"/>
      <c r="RMX3" s="594"/>
      <c r="RMY3" s="594"/>
      <c r="RMZ3" s="594"/>
      <c r="RNA3" s="594"/>
      <c r="RNB3" s="594"/>
      <c r="RNC3" s="594"/>
      <c r="RND3" s="594"/>
      <c r="RNE3" s="594"/>
      <c r="RNF3" s="594"/>
      <c r="RNG3" s="594"/>
      <c r="RNH3" s="594"/>
      <c r="RNI3" s="594"/>
      <c r="RNJ3" s="594"/>
      <c r="RNK3" s="594"/>
      <c r="RNL3" s="594"/>
      <c r="RNM3" s="594"/>
      <c r="RNN3" s="594"/>
      <c r="RNO3" s="594"/>
      <c r="RNP3" s="594"/>
      <c r="RNQ3" s="594"/>
      <c r="RNR3" s="594"/>
      <c r="RNS3" s="594"/>
      <c r="RNT3" s="594"/>
      <c r="RNU3" s="594"/>
      <c r="RNV3" s="594"/>
      <c r="RNW3" s="594"/>
      <c r="RNX3" s="594"/>
      <c r="RNY3" s="594"/>
      <c r="RNZ3" s="594"/>
      <c r="ROA3" s="594"/>
      <c r="ROB3" s="594"/>
      <c r="ROC3" s="594"/>
      <c r="ROD3" s="594"/>
      <c r="ROE3" s="594"/>
      <c r="ROF3" s="594"/>
      <c r="ROG3" s="594"/>
      <c r="ROH3" s="594"/>
      <c r="ROI3" s="594"/>
      <c r="ROJ3" s="594"/>
      <c r="ROK3" s="594"/>
      <c r="ROL3" s="594"/>
      <c r="ROM3" s="594"/>
      <c r="RON3" s="594"/>
      <c r="ROO3" s="594"/>
      <c r="ROP3" s="594"/>
      <c r="ROQ3" s="594"/>
      <c r="ROR3" s="594"/>
      <c r="ROS3" s="594"/>
      <c r="ROT3" s="594"/>
      <c r="ROU3" s="594"/>
      <c r="ROV3" s="594"/>
      <c r="ROW3" s="594"/>
      <c r="ROX3" s="594"/>
      <c r="ROY3" s="594"/>
      <c r="ROZ3" s="594"/>
      <c r="RPA3" s="594"/>
      <c r="RPB3" s="594"/>
      <c r="RPC3" s="594"/>
      <c r="RPD3" s="594"/>
      <c r="RPE3" s="594"/>
      <c r="RPF3" s="594"/>
      <c r="RPG3" s="594"/>
      <c r="RPH3" s="594"/>
      <c r="RPI3" s="594"/>
      <c r="RPJ3" s="594"/>
      <c r="RPK3" s="594"/>
      <c r="RPL3" s="594"/>
      <c r="RPM3" s="594"/>
      <c r="RPN3" s="594"/>
      <c r="RPO3" s="594"/>
      <c r="RPP3" s="594"/>
      <c r="RPQ3" s="594"/>
      <c r="RPR3" s="594"/>
      <c r="RPS3" s="594"/>
      <c r="RPT3" s="594"/>
      <c r="RPU3" s="594"/>
      <c r="RPV3" s="594"/>
      <c r="RPW3" s="594"/>
      <c r="RPX3" s="594"/>
      <c r="RPY3" s="594"/>
      <c r="RPZ3" s="594"/>
      <c r="RQA3" s="594"/>
      <c r="RQB3" s="594"/>
      <c r="RQC3" s="594"/>
      <c r="RQD3" s="594"/>
      <c r="RQE3" s="594"/>
      <c r="RQF3" s="594"/>
      <c r="RQG3" s="594"/>
      <c r="RQH3" s="594"/>
      <c r="RQI3" s="594"/>
      <c r="RQJ3" s="594"/>
      <c r="RQK3" s="594"/>
      <c r="RQL3" s="594"/>
      <c r="RQM3" s="594"/>
      <c r="RQN3" s="594"/>
      <c r="RQO3" s="594"/>
      <c r="RQP3" s="594"/>
      <c r="RQQ3" s="594"/>
      <c r="RQR3" s="594"/>
      <c r="RQS3" s="594"/>
      <c r="RQT3" s="594"/>
      <c r="RQU3" s="594"/>
      <c r="RQV3" s="594"/>
      <c r="RQW3" s="594"/>
      <c r="RQX3" s="594"/>
      <c r="RQY3" s="594"/>
      <c r="RQZ3" s="594"/>
      <c r="RRA3" s="594"/>
      <c r="RRB3" s="594"/>
      <c r="RRC3" s="594"/>
      <c r="RRD3" s="594"/>
      <c r="RRE3" s="594"/>
      <c r="RRF3" s="594"/>
      <c r="RRG3" s="594"/>
      <c r="RRH3" s="594"/>
      <c r="RRI3" s="594"/>
      <c r="RRJ3" s="594"/>
      <c r="RRK3" s="594"/>
      <c r="RRL3" s="594"/>
      <c r="RRM3" s="594"/>
      <c r="RRN3" s="594"/>
      <c r="RRO3" s="594"/>
      <c r="RRP3" s="594"/>
      <c r="RRQ3" s="594"/>
      <c r="RRR3" s="594"/>
      <c r="RRS3" s="594"/>
      <c r="RRT3" s="594"/>
      <c r="RRU3" s="594"/>
      <c r="RRV3" s="594"/>
      <c r="RRW3" s="594"/>
      <c r="RRX3" s="594"/>
      <c r="RRY3" s="594"/>
      <c r="RRZ3" s="594"/>
      <c r="RSA3" s="594"/>
      <c r="RSB3" s="594"/>
      <c r="RSC3" s="594"/>
      <c r="RSD3" s="594"/>
      <c r="RSE3" s="594"/>
      <c r="RSF3" s="594"/>
      <c r="RSG3" s="594"/>
      <c r="RSH3" s="594"/>
      <c r="RSI3" s="594"/>
      <c r="RSJ3" s="594"/>
      <c r="RSK3" s="594"/>
      <c r="RSL3" s="594"/>
      <c r="RSM3" s="594"/>
      <c r="RSN3" s="594"/>
      <c r="RSO3" s="594"/>
      <c r="RSP3" s="594"/>
      <c r="RSQ3" s="594"/>
      <c r="RSR3" s="594"/>
      <c r="RSS3" s="594"/>
      <c r="RST3" s="594"/>
      <c r="RSU3" s="594"/>
      <c r="RSV3" s="594"/>
      <c r="RSW3" s="594"/>
      <c r="RSX3" s="594"/>
      <c r="RSY3" s="594"/>
      <c r="RSZ3" s="594"/>
      <c r="RTA3" s="594"/>
      <c r="RTB3" s="594"/>
      <c r="RTC3" s="594"/>
      <c r="RTD3" s="594"/>
      <c r="RTE3" s="594"/>
      <c r="RTF3" s="594"/>
      <c r="RTG3" s="594"/>
      <c r="RTH3" s="594"/>
      <c r="RTI3" s="594"/>
      <c r="RTJ3" s="594"/>
      <c r="RTK3" s="594"/>
      <c r="RTL3" s="594"/>
      <c r="RTM3" s="594"/>
      <c r="RTN3" s="594"/>
      <c r="RTO3" s="594"/>
      <c r="RTP3" s="594"/>
      <c r="RTQ3" s="594"/>
      <c r="RTR3" s="594"/>
      <c r="RTS3" s="594"/>
      <c r="RTT3" s="594"/>
      <c r="RTU3" s="594"/>
      <c r="RTV3" s="594"/>
      <c r="RTW3" s="594"/>
      <c r="RTX3" s="594"/>
      <c r="RTY3" s="594"/>
      <c r="RTZ3" s="594"/>
      <c r="RUA3" s="594"/>
      <c r="RUB3" s="594"/>
      <c r="RUC3" s="594"/>
      <c r="RUD3" s="594"/>
      <c r="RUE3" s="594"/>
      <c r="RUF3" s="594"/>
      <c r="RUG3" s="594"/>
      <c r="RUH3" s="594"/>
      <c r="RUI3" s="594"/>
      <c r="RUJ3" s="594"/>
      <c r="RUK3" s="594"/>
      <c r="RUL3" s="594"/>
      <c r="RUM3" s="594"/>
      <c r="RUN3" s="594"/>
      <c r="RUO3" s="594"/>
      <c r="RUP3" s="594"/>
      <c r="RUQ3" s="594"/>
      <c r="RUR3" s="594"/>
      <c r="RUS3" s="594"/>
      <c r="RUT3" s="594"/>
      <c r="RUU3" s="594"/>
      <c r="RUV3" s="594"/>
      <c r="RUW3" s="594"/>
      <c r="RUX3" s="594"/>
      <c r="RUY3" s="594"/>
      <c r="RUZ3" s="594"/>
      <c r="RVA3" s="594"/>
      <c r="RVB3" s="594"/>
      <c r="RVC3" s="594"/>
      <c r="RVD3" s="594"/>
      <c r="RVE3" s="594"/>
      <c r="RVF3" s="594"/>
      <c r="RVG3" s="594"/>
      <c r="RVH3" s="594"/>
      <c r="RVI3" s="594"/>
      <c r="RVJ3" s="594"/>
      <c r="RVK3" s="594"/>
      <c r="RVL3" s="594"/>
      <c r="RVM3" s="594"/>
      <c r="RVN3" s="594"/>
      <c r="RVO3" s="594"/>
      <c r="RVP3" s="594"/>
      <c r="RVQ3" s="594"/>
      <c r="RVR3" s="594"/>
      <c r="RVS3" s="594"/>
      <c r="RVT3" s="594"/>
      <c r="RVU3" s="594"/>
      <c r="RVV3" s="594"/>
      <c r="RVW3" s="594"/>
      <c r="RVX3" s="594"/>
      <c r="RVY3" s="594"/>
      <c r="RVZ3" s="594"/>
      <c r="RWA3" s="594"/>
      <c r="RWB3" s="594"/>
      <c r="RWC3" s="594"/>
      <c r="RWD3" s="594"/>
      <c r="RWE3" s="594"/>
      <c r="RWF3" s="594"/>
      <c r="RWG3" s="594"/>
      <c r="RWH3" s="594"/>
      <c r="RWI3" s="594"/>
      <c r="RWJ3" s="594"/>
      <c r="RWK3" s="594"/>
      <c r="RWL3" s="594"/>
      <c r="RWM3" s="594"/>
      <c r="RWN3" s="594"/>
      <c r="RWO3" s="594"/>
      <c r="RWP3" s="594"/>
      <c r="RWQ3" s="594"/>
      <c r="RWR3" s="594"/>
      <c r="RWS3" s="594"/>
      <c r="RWT3" s="594"/>
      <c r="RWU3" s="594"/>
      <c r="RWV3" s="594"/>
      <c r="RWW3" s="594"/>
      <c r="RWX3" s="594"/>
      <c r="RWY3" s="594"/>
      <c r="RWZ3" s="594"/>
      <c r="RXA3" s="594"/>
      <c r="RXB3" s="594"/>
      <c r="RXC3" s="594"/>
      <c r="RXD3" s="594"/>
      <c r="RXE3" s="594"/>
      <c r="RXF3" s="594"/>
      <c r="RXG3" s="594"/>
      <c r="RXH3" s="594"/>
      <c r="RXI3" s="594"/>
      <c r="RXJ3" s="594"/>
      <c r="RXK3" s="594"/>
      <c r="RXL3" s="594"/>
      <c r="RXM3" s="594"/>
      <c r="RXN3" s="594"/>
      <c r="RXO3" s="594"/>
      <c r="RXP3" s="594"/>
      <c r="RXQ3" s="594"/>
      <c r="RXR3" s="594"/>
      <c r="RXS3" s="594"/>
      <c r="RXT3" s="594"/>
      <c r="RXU3" s="594"/>
      <c r="RXV3" s="594"/>
      <c r="RXW3" s="594"/>
      <c r="RXX3" s="594"/>
      <c r="RXY3" s="594"/>
      <c r="RXZ3" s="594"/>
      <c r="RYA3" s="594"/>
      <c r="RYB3" s="594"/>
      <c r="RYC3" s="594"/>
      <c r="RYD3" s="594"/>
      <c r="RYE3" s="594"/>
      <c r="RYF3" s="594"/>
      <c r="RYG3" s="594"/>
      <c r="RYH3" s="594"/>
      <c r="RYI3" s="594"/>
      <c r="RYJ3" s="594"/>
      <c r="RYK3" s="594"/>
      <c r="RYL3" s="594"/>
      <c r="RYM3" s="594"/>
      <c r="RYN3" s="594"/>
      <c r="RYO3" s="594"/>
      <c r="RYP3" s="594"/>
      <c r="RYQ3" s="594"/>
      <c r="RYR3" s="594"/>
      <c r="RYS3" s="594"/>
      <c r="RYT3" s="594"/>
      <c r="RYU3" s="594"/>
      <c r="RYV3" s="594"/>
      <c r="RYW3" s="594"/>
      <c r="RYX3" s="594"/>
      <c r="RYY3" s="594"/>
      <c r="RYZ3" s="594"/>
      <c r="RZA3" s="594"/>
      <c r="RZB3" s="594"/>
      <c r="RZC3" s="594"/>
      <c r="RZD3" s="594"/>
      <c r="RZE3" s="594"/>
      <c r="RZF3" s="594"/>
      <c r="RZG3" s="594"/>
      <c r="RZH3" s="594"/>
      <c r="RZI3" s="594"/>
      <c r="RZJ3" s="594"/>
      <c r="RZK3" s="594"/>
      <c r="RZL3" s="594"/>
      <c r="RZM3" s="594"/>
      <c r="RZN3" s="594"/>
      <c r="RZO3" s="594"/>
      <c r="RZP3" s="594"/>
      <c r="RZQ3" s="594"/>
      <c r="RZR3" s="594"/>
      <c r="RZS3" s="594"/>
      <c r="RZT3" s="594"/>
      <c r="RZU3" s="594"/>
      <c r="RZV3" s="594"/>
      <c r="RZW3" s="594"/>
      <c r="RZX3" s="594"/>
      <c r="RZY3" s="594"/>
      <c r="RZZ3" s="594"/>
      <c r="SAA3" s="594"/>
      <c r="SAB3" s="594"/>
      <c r="SAC3" s="594"/>
      <c r="SAD3" s="594"/>
      <c r="SAE3" s="594"/>
      <c r="SAF3" s="594"/>
      <c r="SAG3" s="594"/>
      <c r="SAH3" s="594"/>
      <c r="SAI3" s="594"/>
      <c r="SAJ3" s="594"/>
      <c r="SAK3" s="594"/>
      <c r="SAL3" s="594"/>
      <c r="SAM3" s="594"/>
      <c r="SAN3" s="594"/>
      <c r="SAO3" s="594"/>
      <c r="SAP3" s="594"/>
      <c r="SAQ3" s="594"/>
      <c r="SAR3" s="594"/>
      <c r="SAS3" s="594"/>
      <c r="SAT3" s="594"/>
      <c r="SAU3" s="594"/>
      <c r="SAV3" s="594"/>
      <c r="SAW3" s="594"/>
      <c r="SAX3" s="594"/>
      <c r="SAY3" s="594"/>
      <c r="SAZ3" s="594"/>
      <c r="SBA3" s="594"/>
      <c r="SBB3" s="594"/>
      <c r="SBC3" s="594"/>
      <c r="SBD3" s="594"/>
      <c r="SBE3" s="594"/>
      <c r="SBF3" s="594"/>
      <c r="SBG3" s="594"/>
      <c r="SBH3" s="594"/>
      <c r="SBI3" s="594"/>
      <c r="SBJ3" s="594"/>
      <c r="SBK3" s="594"/>
      <c r="SBL3" s="594"/>
      <c r="SBM3" s="594"/>
      <c r="SBN3" s="594"/>
      <c r="SBO3" s="594"/>
      <c r="SBP3" s="594"/>
      <c r="SBQ3" s="594"/>
      <c r="SBR3" s="594"/>
      <c r="SBS3" s="594"/>
      <c r="SBT3" s="594"/>
      <c r="SBU3" s="594"/>
      <c r="SBV3" s="594"/>
      <c r="SBW3" s="594"/>
      <c r="SBX3" s="594"/>
      <c r="SBY3" s="594"/>
      <c r="SBZ3" s="594"/>
      <c r="SCA3" s="594"/>
      <c r="SCB3" s="594"/>
      <c r="SCC3" s="594"/>
      <c r="SCD3" s="594"/>
      <c r="SCE3" s="594"/>
      <c r="SCF3" s="594"/>
      <c r="SCG3" s="594"/>
      <c r="SCH3" s="594"/>
      <c r="SCI3" s="594"/>
      <c r="SCJ3" s="594"/>
      <c r="SCK3" s="594"/>
      <c r="SCL3" s="594"/>
      <c r="SCM3" s="594"/>
      <c r="SCN3" s="594"/>
      <c r="SCO3" s="594"/>
      <c r="SCP3" s="594"/>
      <c r="SCQ3" s="594"/>
      <c r="SCR3" s="594"/>
      <c r="SCS3" s="594"/>
      <c r="SCT3" s="594"/>
      <c r="SCU3" s="594"/>
      <c r="SCV3" s="594"/>
      <c r="SCW3" s="594"/>
      <c r="SCX3" s="594"/>
      <c r="SCY3" s="594"/>
      <c r="SCZ3" s="594"/>
      <c r="SDA3" s="594"/>
      <c r="SDB3" s="594"/>
      <c r="SDC3" s="594"/>
      <c r="SDD3" s="594"/>
      <c r="SDE3" s="594"/>
      <c r="SDF3" s="594"/>
      <c r="SDG3" s="594"/>
      <c r="SDH3" s="594"/>
      <c r="SDI3" s="594"/>
      <c r="SDJ3" s="594"/>
      <c r="SDK3" s="594"/>
      <c r="SDL3" s="594"/>
      <c r="SDM3" s="594"/>
      <c r="SDN3" s="594"/>
      <c r="SDO3" s="594"/>
      <c r="SDP3" s="594"/>
      <c r="SDQ3" s="594"/>
      <c r="SDR3" s="594"/>
      <c r="SDS3" s="594"/>
      <c r="SDT3" s="594"/>
      <c r="SDU3" s="594"/>
      <c r="SDV3" s="594"/>
      <c r="SDW3" s="594"/>
      <c r="SDX3" s="594"/>
      <c r="SDY3" s="594"/>
      <c r="SDZ3" s="594"/>
      <c r="SEA3" s="594"/>
      <c r="SEB3" s="594"/>
      <c r="SEC3" s="594"/>
      <c r="SED3" s="594"/>
      <c r="SEE3" s="594"/>
      <c r="SEF3" s="594"/>
      <c r="SEG3" s="594"/>
      <c r="SEH3" s="594"/>
      <c r="SEI3" s="594"/>
      <c r="SEJ3" s="594"/>
      <c r="SEK3" s="594"/>
      <c r="SEL3" s="594"/>
      <c r="SEM3" s="594"/>
      <c r="SEN3" s="594"/>
      <c r="SEO3" s="594"/>
      <c r="SEP3" s="594"/>
      <c r="SEQ3" s="594"/>
      <c r="SER3" s="594"/>
      <c r="SES3" s="594"/>
      <c r="SET3" s="594"/>
      <c r="SEU3" s="594"/>
      <c r="SEV3" s="594"/>
      <c r="SEW3" s="594"/>
      <c r="SEX3" s="594"/>
      <c r="SEY3" s="594"/>
      <c r="SEZ3" s="594"/>
      <c r="SFA3" s="594"/>
      <c r="SFB3" s="594"/>
      <c r="SFC3" s="594"/>
      <c r="SFD3" s="594"/>
      <c r="SFE3" s="594"/>
      <c r="SFF3" s="594"/>
      <c r="SFG3" s="594"/>
      <c r="SFH3" s="594"/>
      <c r="SFI3" s="594"/>
      <c r="SFJ3" s="594"/>
      <c r="SFK3" s="594"/>
      <c r="SFL3" s="594"/>
      <c r="SFM3" s="594"/>
      <c r="SFN3" s="594"/>
      <c r="SFO3" s="594"/>
      <c r="SFP3" s="594"/>
      <c r="SFQ3" s="594"/>
      <c r="SFR3" s="594"/>
      <c r="SFS3" s="594"/>
      <c r="SFT3" s="594"/>
      <c r="SFU3" s="594"/>
      <c r="SFV3" s="594"/>
      <c r="SFW3" s="594"/>
      <c r="SFX3" s="594"/>
      <c r="SFY3" s="594"/>
      <c r="SFZ3" s="594"/>
      <c r="SGA3" s="594"/>
      <c r="SGB3" s="594"/>
      <c r="SGC3" s="594"/>
      <c r="SGD3" s="594"/>
      <c r="SGE3" s="594"/>
      <c r="SGF3" s="594"/>
      <c r="SGG3" s="594"/>
      <c r="SGH3" s="594"/>
      <c r="SGI3" s="594"/>
      <c r="SGJ3" s="594"/>
      <c r="SGK3" s="594"/>
      <c r="SGL3" s="594"/>
      <c r="SGM3" s="594"/>
      <c r="SGN3" s="594"/>
      <c r="SGO3" s="594"/>
      <c r="SGP3" s="594"/>
      <c r="SGQ3" s="594"/>
      <c r="SGR3" s="594"/>
      <c r="SGS3" s="594"/>
      <c r="SGT3" s="594"/>
      <c r="SGU3" s="594"/>
      <c r="SGV3" s="594"/>
      <c r="SGW3" s="594"/>
      <c r="SGX3" s="594"/>
      <c r="SGY3" s="594"/>
      <c r="SGZ3" s="594"/>
      <c r="SHA3" s="594"/>
      <c r="SHB3" s="594"/>
      <c r="SHC3" s="594"/>
      <c r="SHD3" s="594"/>
      <c r="SHE3" s="594"/>
      <c r="SHF3" s="594"/>
      <c r="SHG3" s="594"/>
      <c r="SHH3" s="594"/>
      <c r="SHI3" s="594"/>
      <c r="SHJ3" s="594"/>
      <c r="SHK3" s="594"/>
      <c r="SHL3" s="594"/>
      <c r="SHM3" s="594"/>
      <c r="SHN3" s="594"/>
      <c r="SHO3" s="594"/>
      <c r="SHP3" s="594"/>
      <c r="SHQ3" s="594"/>
      <c r="SHR3" s="594"/>
      <c r="SHS3" s="594"/>
      <c r="SHT3" s="594"/>
      <c r="SHU3" s="594"/>
      <c r="SHV3" s="594"/>
      <c r="SHW3" s="594"/>
      <c r="SHX3" s="594"/>
      <c r="SHY3" s="594"/>
      <c r="SHZ3" s="594"/>
      <c r="SIA3" s="594"/>
      <c r="SIB3" s="594"/>
      <c r="SIC3" s="594"/>
      <c r="SID3" s="594"/>
      <c r="SIE3" s="594"/>
      <c r="SIF3" s="594"/>
      <c r="SIG3" s="594"/>
      <c r="SIH3" s="594"/>
      <c r="SII3" s="594"/>
      <c r="SIJ3" s="594"/>
      <c r="SIK3" s="594"/>
      <c r="SIL3" s="594"/>
      <c r="SIM3" s="594"/>
      <c r="SIN3" s="594"/>
      <c r="SIO3" s="594"/>
      <c r="SIP3" s="594"/>
      <c r="SIQ3" s="594"/>
      <c r="SIR3" s="594"/>
      <c r="SIS3" s="594"/>
      <c r="SIT3" s="594"/>
      <c r="SIU3" s="594"/>
      <c r="SIV3" s="594"/>
      <c r="SIW3" s="594"/>
      <c r="SIX3" s="594"/>
      <c r="SIY3" s="594"/>
      <c r="SIZ3" s="594"/>
      <c r="SJA3" s="594"/>
      <c r="SJB3" s="594"/>
      <c r="SJC3" s="594"/>
      <c r="SJD3" s="594"/>
      <c r="SJE3" s="594"/>
      <c r="SJF3" s="594"/>
      <c r="SJG3" s="594"/>
      <c r="SJH3" s="594"/>
      <c r="SJI3" s="594"/>
      <c r="SJJ3" s="594"/>
      <c r="SJK3" s="594"/>
      <c r="SJL3" s="594"/>
      <c r="SJM3" s="594"/>
      <c r="SJN3" s="594"/>
      <c r="SJO3" s="594"/>
      <c r="SJP3" s="594"/>
      <c r="SJQ3" s="594"/>
      <c r="SJR3" s="594"/>
      <c r="SJS3" s="594"/>
      <c r="SJT3" s="594"/>
      <c r="SJU3" s="594"/>
      <c r="SJV3" s="594"/>
      <c r="SJW3" s="594"/>
      <c r="SJX3" s="594"/>
      <c r="SJY3" s="594"/>
      <c r="SJZ3" s="594"/>
      <c r="SKA3" s="594"/>
      <c r="SKB3" s="594"/>
      <c r="SKC3" s="594"/>
      <c r="SKD3" s="594"/>
      <c r="SKE3" s="594"/>
      <c r="SKF3" s="594"/>
      <c r="SKG3" s="594"/>
      <c r="SKH3" s="594"/>
      <c r="SKI3" s="594"/>
      <c r="SKJ3" s="594"/>
      <c r="SKK3" s="594"/>
      <c r="SKL3" s="594"/>
      <c r="SKM3" s="594"/>
      <c r="SKN3" s="594"/>
      <c r="SKO3" s="594"/>
      <c r="SKP3" s="594"/>
      <c r="SKQ3" s="594"/>
      <c r="SKR3" s="594"/>
      <c r="SKS3" s="594"/>
      <c r="SKT3" s="594"/>
      <c r="SKU3" s="594"/>
      <c r="SKV3" s="594"/>
      <c r="SKW3" s="594"/>
      <c r="SKX3" s="594"/>
      <c r="SKY3" s="594"/>
      <c r="SKZ3" s="594"/>
      <c r="SLA3" s="594"/>
      <c r="SLB3" s="594"/>
      <c r="SLC3" s="594"/>
      <c r="SLD3" s="594"/>
      <c r="SLE3" s="594"/>
      <c r="SLF3" s="594"/>
      <c r="SLG3" s="594"/>
      <c r="SLH3" s="594"/>
      <c r="SLI3" s="594"/>
      <c r="SLJ3" s="594"/>
      <c r="SLK3" s="594"/>
      <c r="SLL3" s="594"/>
      <c r="SLM3" s="594"/>
      <c r="SLN3" s="594"/>
      <c r="SLO3" s="594"/>
      <c r="SLP3" s="594"/>
      <c r="SLQ3" s="594"/>
      <c r="SLR3" s="594"/>
      <c r="SLS3" s="594"/>
      <c r="SLT3" s="594"/>
      <c r="SLU3" s="594"/>
      <c r="SLV3" s="594"/>
      <c r="SLW3" s="594"/>
      <c r="SLX3" s="594"/>
      <c r="SLY3" s="594"/>
      <c r="SLZ3" s="594"/>
      <c r="SMA3" s="594"/>
      <c r="SMB3" s="594"/>
      <c r="SMC3" s="594"/>
      <c r="SMD3" s="594"/>
      <c r="SME3" s="594"/>
      <c r="SMF3" s="594"/>
      <c r="SMG3" s="594"/>
      <c r="SMH3" s="594"/>
      <c r="SMI3" s="594"/>
      <c r="SMJ3" s="594"/>
      <c r="SMK3" s="594"/>
      <c r="SML3" s="594"/>
      <c r="SMM3" s="594"/>
      <c r="SMN3" s="594"/>
      <c r="SMO3" s="594"/>
      <c r="SMP3" s="594"/>
      <c r="SMQ3" s="594"/>
      <c r="SMR3" s="594"/>
      <c r="SMS3" s="594"/>
      <c r="SMT3" s="594"/>
      <c r="SMU3" s="594"/>
      <c r="SMV3" s="594"/>
      <c r="SMW3" s="594"/>
      <c r="SMX3" s="594"/>
      <c r="SMY3" s="594"/>
      <c r="SMZ3" s="594"/>
      <c r="SNA3" s="594"/>
      <c r="SNB3" s="594"/>
      <c r="SNC3" s="594"/>
      <c r="SND3" s="594"/>
      <c r="SNE3" s="594"/>
      <c r="SNF3" s="594"/>
      <c r="SNG3" s="594"/>
      <c r="SNH3" s="594"/>
      <c r="SNI3" s="594"/>
      <c r="SNJ3" s="594"/>
      <c r="SNK3" s="594"/>
      <c r="SNL3" s="594"/>
      <c r="SNM3" s="594"/>
      <c r="SNN3" s="594"/>
      <c r="SNO3" s="594"/>
      <c r="SNP3" s="594"/>
      <c r="SNQ3" s="594"/>
      <c r="SNR3" s="594"/>
      <c r="SNS3" s="594"/>
      <c r="SNT3" s="594"/>
      <c r="SNU3" s="594"/>
      <c r="SNV3" s="594"/>
      <c r="SNW3" s="594"/>
      <c r="SNX3" s="594"/>
      <c r="SNY3" s="594"/>
      <c r="SNZ3" s="594"/>
      <c r="SOA3" s="594"/>
      <c r="SOB3" s="594"/>
      <c r="SOC3" s="594"/>
      <c r="SOD3" s="594"/>
      <c r="SOE3" s="594"/>
      <c r="SOF3" s="594"/>
      <c r="SOG3" s="594"/>
      <c r="SOH3" s="594"/>
      <c r="SOI3" s="594"/>
      <c r="SOJ3" s="594"/>
      <c r="SOK3" s="594"/>
      <c r="SOL3" s="594"/>
      <c r="SOM3" s="594"/>
      <c r="SON3" s="594"/>
      <c r="SOO3" s="594"/>
      <c r="SOP3" s="594"/>
      <c r="SOQ3" s="594"/>
      <c r="SOR3" s="594"/>
      <c r="SOS3" s="594"/>
      <c r="SOT3" s="594"/>
      <c r="SOU3" s="594"/>
      <c r="SOV3" s="594"/>
      <c r="SOW3" s="594"/>
      <c r="SOX3" s="594"/>
      <c r="SOY3" s="594"/>
      <c r="SOZ3" s="594"/>
      <c r="SPA3" s="594"/>
      <c r="SPB3" s="594"/>
      <c r="SPC3" s="594"/>
      <c r="SPD3" s="594"/>
      <c r="SPE3" s="594"/>
      <c r="SPF3" s="594"/>
      <c r="SPG3" s="594"/>
      <c r="SPH3" s="594"/>
      <c r="SPI3" s="594"/>
      <c r="SPJ3" s="594"/>
      <c r="SPK3" s="594"/>
      <c r="SPL3" s="594"/>
      <c r="SPM3" s="594"/>
      <c r="SPN3" s="594"/>
      <c r="SPO3" s="594"/>
      <c r="SPP3" s="594"/>
      <c r="SPQ3" s="594"/>
      <c r="SPR3" s="594"/>
      <c r="SPS3" s="594"/>
      <c r="SPT3" s="594"/>
      <c r="SPU3" s="594"/>
      <c r="SPV3" s="594"/>
      <c r="SPW3" s="594"/>
      <c r="SPX3" s="594"/>
      <c r="SPY3" s="594"/>
      <c r="SPZ3" s="594"/>
      <c r="SQA3" s="594"/>
      <c r="SQB3" s="594"/>
      <c r="SQC3" s="594"/>
      <c r="SQD3" s="594"/>
      <c r="SQE3" s="594"/>
      <c r="SQF3" s="594"/>
      <c r="SQG3" s="594"/>
      <c r="SQH3" s="594"/>
      <c r="SQI3" s="594"/>
      <c r="SQJ3" s="594"/>
      <c r="SQK3" s="594"/>
      <c r="SQL3" s="594"/>
      <c r="SQM3" s="594"/>
      <c r="SQN3" s="594"/>
      <c r="SQO3" s="594"/>
      <c r="SQP3" s="594"/>
      <c r="SQQ3" s="594"/>
      <c r="SQR3" s="594"/>
      <c r="SQS3" s="594"/>
      <c r="SQT3" s="594"/>
      <c r="SQU3" s="594"/>
      <c r="SQV3" s="594"/>
      <c r="SQW3" s="594"/>
      <c r="SQX3" s="594"/>
      <c r="SQY3" s="594"/>
      <c r="SQZ3" s="594"/>
      <c r="SRA3" s="594"/>
      <c r="SRB3" s="594"/>
      <c r="SRC3" s="594"/>
      <c r="SRD3" s="594"/>
      <c r="SRE3" s="594"/>
      <c r="SRF3" s="594"/>
      <c r="SRG3" s="594"/>
      <c r="SRH3" s="594"/>
      <c r="SRI3" s="594"/>
      <c r="SRJ3" s="594"/>
      <c r="SRK3" s="594"/>
      <c r="SRL3" s="594"/>
      <c r="SRM3" s="594"/>
      <c r="SRN3" s="594"/>
      <c r="SRO3" s="594"/>
      <c r="SRP3" s="594"/>
      <c r="SRQ3" s="594"/>
      <c r="SRR3" s="594"/>
      <c r="SRS3" s="594"/>
      <c r="SRT3" s="594"/>
      <c r="SRU3" s="594"/>
      <c r="SRV3" s="594"/>
      <c r="SRW3" s="594"/>
      <c r="SRX3" s="594"/>
      <c r="SRY3" s="594"/>
      <c r="SRZ3" s="594"/>
      <c r="SSA3" s="594"/>
      <c r="SSB3" s="594"/>
      <c r="SSC3" s="594"/>
      <c r="SSD3" s="594"/>
      <c r="SSE3" s="594"/>
      <c r="SSF3" s="594"/>
      <c r="SSG3" s="594"/>
      <c r="SSH3" s="594"/>
      <c r="SSI3" s="594"/>
      <c r="SSJ3" s="594"/>
      <c r="SSK3" s="594"/>
      <c r="SSL3" s="594"/>
      <c r="SSM3" s="594"/>
      <c r="SSN3" s="594"/>
      <c r="SSO3" s="594"/>
      <c r="SSP3" s="594"/>
      <c r="SSQ3" s="594"/>
      <c r="SSR3" s="594"/>
      <c r="SSS3" s="594"/>
      <c r="SST3" s="594"/>
      <c r="SSU3" s="594"/>
      <c r="SSV3" s="594"/>
      <c r="SSW3" s="594"/>
      <c r="SSX3" s="594"/>
      <c r="SSY3" s="594"/>
      <c r="SSZ3" s="594"/>
      <c r="STA3" s="594"/>
      <c r="STB3" s="594"/>
      <c r="STC3" s="594"/>
      <c r="STD3" s="594"/>
      <c r="STE3" s="594"/>
      <c r="STF3" s="594"/>
      <c r="STG3" s="594"/>
      <c r="STH3" s="594"/>
      <c r="STI3" s="594"/>
      <c r="STJ3" s="594"/>
      <c r="STK3" s="594"/>
      <c r="STL3" s="594"/>
      <c r="STM3" s="594"/>
      <c r="STN3" s="594"/>
      <c r="STO3" s="594"/>
      <c r="STP3" s="594"/>
      <c r="STQ3" s="594"/>
      <c r="STR3" s="594"/>
      <c r="STS3" s="594"/>
      <c r="STT3" s="594"/>
      <c r="STU3" s="594"/>
      <c r="STV3" s="594"/>
      <c r="STW3" s="594"/>
      <c r="STX3" s="594"/>
      <c r="STY3" s="594"/>
      <c r="STZ3" s="594"/>
      <c r="SUA3" s="594"/>
      <c r="SUB3" s="594"/>
      <c r="SUC3" s="594"/>
      <c r="SUD3" s="594"/>
      <c r="SUE3" s="594"/>
      <c r="SUF3" s="594"/>
      <c r="SUG3" s="594"/>
      <c r="SUH3" s="594"/>
      <c r="SUI3" s="594"/>
      <c r="SUJ3" s="594"/>
      <c r="SUK3" s="594"/>
      <c r="SUL3" s="594"/>
      <c r="SUM3" s="594"/>
      <c r="SUN3" s="594"/>
      <c r="SUO3" s="594"/>
      <c r="SUP3" s="594"/>
      <c r="SUQ3" s="594"/>
      <c r="SUR3" s="594"/>
      <c r="SUS3" s="594"/>
      <c r="SUT3" s="594"/>
      <c r="SUU3" s="594"/>
      <c r="SUV3" s="594"/>
      <c r="SUW3" s="594"/>
      <c r="SUX3" s="594"/>
      <c r="SUY3" s="594"/>
      <c r="SUZ3" s="594"/>
      <c r="SVA3" s="594"/>
      <c r="SVB3" s="594"/>
      <c r="SVC3" s="594"/>
      <c r="SVD3" s="594"/>
      <c r="SVE3" s="594"/>
      <c r="SVF3" s="594"/>
      <c r="SVG3" s="594"/>
      <c r="SVH3" s="594"/>
      <c r="SVI3" s="594"/>
      <c r="SVJ3" s="594"/>
      <c r="SVK3" s="594"/>
      <c r="SVL3" s="594"/>
      <c r="SVM3" s="594"/>
      <c r="SVN3" s="594"/>
      <c r="SVO3" s="594"/>
      <c r="SVP3" s="594"/>
      <c r="SVQ3" s="594"/>
      <c r="SVR3" s="594"/>
      <c r="SVS3" s="594"/>
      <c r="SVT3" s="594"/>
      <c r="SVU3" s="594"/>
      <c r="SVV3" s="594"/>
      <c r="SVW3" s="594"/>
      <c r="SVX3" s="594"/>
      <c r="SVY3" s="594"/>
      <c r="SVZ3" s="594"/>
      <c r="SWA3" s="594"/>
      <c r="SWB3" s="594"/>
      <c r="SWC3" s="594"/>
      <c r="SWD3" s="594"/>
      <c r="SWE3" s="594"/>
      <c r="SWF3" s="594"/>
      <c r="SWG3" s="594"/>
      <c r="SWH3" s="594"/>
      <c r="SWI3" s="594"/>
      <c r="SWJ3" s="594"/>
      <c r="SWK3" s="594"/>
      <c r="SWL3" s="594"/>
      <c r="SWM3" s="594"/>
      <c r="SWN3" s="594"/>
      <c r="SWO3" s="594"/>
      <c r="SWP3" s="594"/>
      <c r="SWQ3" s="594"/>
      <c r="SWR3" s="594"/>
      <c r="SWS3" s="594"/>
      <c r="SWT3" s="594"/>
      <c r="SWU3" s="594"/>
      <c r="SWV3" s="594"/>
      <c r="SWW3" s="594"/>
      <c r="SWX3" s="594"/>
      <c r="SWY3" s="594"/>
      <c r="SWZ3" s="594"/>
      <c r="SXA3" s="594"/>
      <c r="SXB3" s="594"/>
      <c r="SXC3" s="594"/>
      <c r="SXD3" s="594"/>
      <c r="SXE3" s="594"/>
      <c r="SXF3" s="594"/>
      <c r="SXG3" s="594"/>
      <c r="SXH3" s="594"/>
      <c r="SXI3" s="594"/>
      <c r="SXJ3" s="594"/>
      <c r="SXK3" s="594"/>
      <c r="SXL3" s="594"/>
      <c r="SXM3" s="594"/>
      <c r="SXN3" s="594"/>
      <c r="SXO3" s="594"/>
      <c r="SXP3" s="594"/>
      <c r="SXQ3" s="594"/>
      <c r="SXR3" s="594"/>
      <c r="SXS3" s="594"/>
      <c r="SXT3" s="594"/>
      <c r="SXU3" s="594"/>
      <c r="SXV3" s="594"/>
      <c r="SXW3" s="594"/>
      <c r="SXX3" s="594"/>
      <c r="SXY3" s="594"/>
      <c r="SXZ3" s="594"/>
      <c r="SYA3" s="594"/>
      <c r="SYB3" s="594"/>
      <c r="SYC3" s="594"/>
      <c r="SYD3" s="594"/>
      <c r="SYE3" s="594"/>
      <c r="SYF3" s="594"/>
      <c r="SYG3" s="594"/>
      <c r="SYH3" s="594"/>
      <c r="SYI3" s="594"/>
      <c r="SYJ3" s="594"/>
      <c r="SYK3" s="594"/>
      <c r="SYL3" s="594"/>
      <c r="SYM3" s="594"/>
      <c r="SYN3" s="594"/>
      <c r="SYO3" s="594"/>
      <c r="SYP3" s="594"/>
      <c r="SYQ3" s="594"/>
      <c r="SYR3" s="594"/>
      <c r="SYS3" s="594"/>
      <c r="SYT3" s="594"/>
      <c r="SYU3" s="594"/>
      <c r="SYV3" s="594"/>
      <c r="SYW3" s="594"/>
      <c r="SYX3" s="594"/>
      <c r="SYY3" s="594"/>
      <c r="SYZ3" s="594"/>
      <c r="SZA3" s="594"/>
      <c r="SZB3" s="594"/>
      <c r="SZC3" s="594"/>
      <c r="SZD3" s="594"/>
      <c r="SZE3" s="594"/>
      <c r="SZF3" s="594"/>
      <c r="SZG3" s="594"/>
      <c r="SZH3" s="594"/>
      <c r="SZI3" s="594"/>
      <c r="SZJ3" s="594"/>
      <c r="SZK3" s="594"/>
      <c r="SZL3" s="594"/>
      <c r="SZM3" s="594"/>
      <c r="SZN3" s="594"/>
      <c r="SZO3" s="594"/>
      <c r="SZP3" s="594"/>
      <c r="SZQ3" s="594"/>
      <c r="SZR3" s="594"/>
      <c r="SZS3" s="594"/>
      <c r="SZT3" s="594"/>
      <c r="SZU3" s="594"/>
      <c r="SZV3" s="594"/>
      <c r="SZW3" s="594"/>
      <c r="SZX3" s="594"/>
      <c r="SZY3" s="594"/>
      <c r="SZZ3" s="594"/>
      <c r="TAA3" s="594"/>
      <c r="TAB3" s="594"/>
      <c r="TAC3" s="594"/>
      <c r="TAD3" s="594"/>
      <c r="TAE3" s="594"/>
      <c r="TAF3" s="594"/>
      <c r="TAG3" s="594"/>
      <c r="TAH3" s="594"/>
      <c r="TAI3" s="594"/>
      <c r="TAJ3" s="594"/>
      <c r="TAK3" s="594"/>
      <c r="TAL3" s="594"/>
      <c r="TAM3" s="594"/>
      <c r="TAN3" s="594"/>
      <c r="TAO3" s="594"/>
      <c r="TAP3" s="594"/>
      <c r="TAQ3" s="594"/>
      <c r="TAR3" s="594"/>
      <c r="TAS3" s="594"/>
      <c r="TAT3" s="594"/>
      <c r="TAU3" s="594"/>
      <c r="TAV3" s="594"/>
      <c r="TAW3" s="594"/>
      <c r="TAX3" s="594"/>
      <c r="TAY3" s="594"/>
      <c r="TAZ3" s="594"/>
      <c r="TBA3" s="594"/>
      <c r="TBB3" s="594"/>
      <c r="TBC3" s="594"/>
      <c r="TBD3" s="594"/>
      <c r="TBE3" s="594"/>
      <c r="TBF3" s="594"/>
      <c r="TBG3" s="594"/>
      <c r="TBH3" s="594"/>
      <c r="TBI3" s="594"/>
      <c r="TBJ3" s="594"/>
      <c r="TBK3" s="594"/>
      <c r="TBL3" s="594"/>
      <c r="TBM3" s="594"/>
      <c r="TBN3" s="594"/>
      <c r="TBO3" s="594"/>
      <c r="TBP3" s="594"/>
      <c r="TBQ3" s="594"/>
      <c r="TBR3" s="594"/>
      <c r="TBS3" s="594"/>
      <c r="TBT3" s="594"/>
      <c r="TBU3" s="594"/>
      <c r="TBV3" s="594"/>
      <c r="TBW3" s="594"/>
      <c r="TBX3" s="594"/>
      <c r="TBY3" s="594"/>
      <c r="TBZ3" s="594"/>
      <c r="TCA3" s="594"/>
      <c r="TCB3" s="594"/>
      <c r="TCC3" s="594"/>
      <c r="TCD3" s="594"/>
      <c r="TCE3" s="594"/>
      <c r="TCF3" s="594"/>
      <c r="TCG3" s="594"/>
      <c r="TCH3" s="594"/>
      <c r="TCI3" s="594"/>
      <c r="TCJ3" s="594"/>
      <c r="TCK3" s="594"/>
      <c r="TCL3" s="594"/>
      <c r="TCM3" s="594"/>
      <c r="TCN3" s="594"/>
      <c r="TCO3" s="594"/>
      <c r="TCP3" s="594"/>
      <c r="TCQ3" s="594"/>
      <c r="TCR3" s="594"/>
      <c r="TCS3" s="594"/>
      <c r="TCT3" s="594"/>
      <c r="TCU3" s="594"/>
      <c r="TCV3" s="594"/>
      <c r="TCW3" s="594"/>
      <c r="TCX3" s="594"/>
      <c r="TCY3" s="594"/>
      <c r="TCZ3" s="594"/>
      <c r="TDA3" s="594"/>
      <c r="TDB3" s="594"/>
      <c r="TDC3" s="594"/>
      <c r="TDD3" s="594"/>
      <c r="TDE3" s="594"/>
      <c r="TDF3" s="594"/>
      <c r="TDG3" s="594"/>
      <c r="TDH3" s="594"/>
      <c r="TDI3" s="594"/>
      <c r="TDJ3" s="594"/>
      <c r="TDK3" s="594"/>
      <c r="TDL3" s="594"/>
      <c r="TDM3" s="594"/>
      <c r="TDN3" s="594"/>
      <c r="TDO3" s="594"/>
      <c r="TDP3" s="594"/>
      <c r="TDQ3" s="594"/>
      <c r="TDR3" s="594"/>
      <c r="TDS3" s="594"/>
      <c r="TDT3" s="594"/>
      <c r="TDU3" s="594"/>
      <c r="TDV3" s="594"/>
      <c r="TDW3" s="594"/>
      <c r="TDX3" s="594"/>
      <c r="TDY3" s="594"/>
      <c r="TDZ3" s="594"/>
      <c r="TEA3" s="594"/>
      <c r="TEB3" s="594"/>
      <c r="TEC3" s="594"/>
      <c r="TED3" s="594"/>
      <c r="TEE3" s="594"/>
      <c r="TEF3" s="594"/>
      <c r="TEG3" s="594"/>
      <c r="TEH3" s="594"/>
      <c r="TEI3" s="594"/>
      <c r="TEJ3" s="594"/>
      <c r="TEK3" s="594"/>
      <c r="TEL3" s="594"/>
      <c r="TEM3" s="594"/>
      <c r="TEN3" s="594"/>
      <c r="TEO3" s="594"/>
      <c r="TEP3" s="594"/>
      <c r="TEQ3" s="594"/>
      <c r="TER3" s="594"/>
      <c r="TES3" s="594"/>
      <c r="TET3" s="594"/>
      <c r="TEU3" s="594"/>
      <c r="TEV3" s="594"/>
      <c r="TEW3" s="594"/>
      <c r="TEX3" s="594"/>
      <c r="TEY3" s="594"/>
      <c r="TEZ3" s="594"/>
      <c r="TFA3" s="594"/>
      <c r="TFB3" s="594"/>
      <c r="TFC3" s="594"/>
      <c r="TFD3" s="594"/>
      <c r="TFE3" s="594"/>
      <c r="TFF3" s="594"/>
      <c r="TFG3" s="594"/>
      <c r="TFH3" s="594"/>
      <c r="TFI3" s="594"/>
      <c r="TFJ3" s="594"/>
      <c r="TFK3" s="594"/>
      <c r="TFL3" s="594"/>
      <c r="TFM3" s="594"/>
      <c r="TFN3" s="594"/>
      <c r="TFO3" s="594"/>
      <c r="TFP3" s="594"/>
      <c r="TFQ3" s="594"/>
      <c r="TFR3" s="594"/>
      <c r="TFS3" s="594"/>
      <c r="TFT3" s="594"/>
      <c r="TFU3" s="594"/>
      <c r="TFV3" s="594"/>
      <c r="TFW3" s="594"/>
      <c r="TFX3" s="594"/>
      <c r="TFY3" s="594"/>
      <c r="TFZ3" s="594"/>
      <c r="TGA3" s="594"/>
      <c r="TGB3" s="594"/>
      <c r="TGC3" s="594"/>
      <c r="TGD3" s="594"/>
      <c r="TGE3" s="594"/>
      <c r="TGF3" s="594"/>
      <c r="TGG3" s="594"/>
      <c r="TGH3" s="594"/>
      <c r="TGI3" s="594"/>
      <c r="TGJ3" s="594"/>
      <c r="TGK3" s="594"/>
      <c r="TGL3" s="594"/>
      <c r="TGM3" s="594"/>
      <c r="TGN3" s="594"/>
      <c r="TGO3" s="594"/>
      <c r="TGP3" s="594"/>
      <c r="TGQ3" s="594"/>
      <c r="TGR3" s="594"/>
      <c r="TGS3" s="594"/>
      <c r="TGT3" s="594"/>
      <c r="TGU3" s="594"/>
      <c r="TGV3" s="594"/>
      <c r="TGW3" s="594"/>
      <c r="TGX3" s="594"/>
      <c r="TGY3" s="594"/>
      <c r="TGZ3" s="594"/>
      <c r="THA3" s="594"/>
      <c r="THB3" s="594"/>
      <c r="THC3" s="594"/>
      <c r="THD3" s="594"/>
      <c r="THE3" s="594"/>
      <c r="THF3" s="594"/>
      <c r="THG3" s="594"/>
      <c r="THH3" s="594"/>
      <c r="THI3" s="594"/>
      <c r="THJ3" s="594"/>
      <c r="THK3" s="594"/>
      <c r="THL3" s="594"/>
      <c r="THM3" s="594"/>
      <c r="THN3" s="594"/>
      <c r="THO3" s="594"/>
      <c r="THP3" s="594"/>
      <c r="THQ3" s="594"/>
      <c r="THR3" s="594"/>
      <c r="THS3" s="594"/>
      <c r="THT3" s="594"/>
      <c r="THU3" s="594"/>
      <c r="THV3" s="594"/>
      <c r="THW3" s="594"/>
      <c r="THX3" s="594"/>
      <c r="THY3" s="594"/>
      <c r="THZ3" s="594"/>
      <c r="TIA3" s="594"/>
      <c r="TIB3" s="594"/>
      <c r="TIC3" s="594"/>
      <c r="TID3" s="594"/>
      <c r="TIE3" s="594"/>
      <c r="TIF3" s="594"/>
      <c r="TIG3" s="594"/>
      <c r="TIH3" s="594"/>
      <c r="TII3" s="594"/>
      <c r="TIJ3" s="594"/>
      <c r="TIK3" s="594"/>
      <c r="TIL3" s="594"/>
      <c r="TIM3" s="594"/>
      <c r="TIN3" s="594"/>
      <c r="TIO3" s="594"/>
      <c r="TIP3" s="594"/>
      <c r="TIQ3" s="594"/>
      <c r="TIR3" s="594"/>
      <c r="TIS3" s="594"/>
      <c r="TIT3" s="594"/>
      <c r="TIU3" s="594"/>
      <c r="TIV3" s="594"/>
      <c r="TIW3" s="594"/>
      <c r="TIX3" s="594"/>
      <c r="TIY3" s="594"/>
      <c r="TIZ3" s="594"/>
      <c r="TJA3" s="594"/>
      <c r="TJB3" s="594"/>
      <c r="TJC3" s="594"/>
      <c r="TJD3" s="594"/>
      <c r="TJE3" s="594"/>
      <c r="TJF3" s="594"/>
      <c r="TJG3" s="594"/>
      <c r="TJH3" s="594"/>
      <c r="TJI3" s="594"/>
      <c r="TJJ3" s="594"/>
      <c r="TJK3" s="594"/>
      <c r="TJL3" s="594"/>
      <c r="TJM3" s="594"/>
      <c r="TJN3" s="594"/>
      <c r="TJO3" s="594"/>
      <c r="TJP3" s="594"/>
      <c r="TJQ3" s="594"/>
      <c r="TJR3" s="594"/>
      <c r="TJS3" s="594"/>
      <c r="TJT3" s="594"/>
      <c r="TJU3" s="594"/>
      <c r="TJV3" s="594"/>
      <c r="TJW3" s="594"/>
      <c r="TJX3" s="594"/>
      <c r="TJY3" s="594"/>
      <c r="TJZ3" s="594"/>
      <c r="TKA3" s="594"/>
      <c r="TKB3" s="594"/>
      <c r="TKC3" s="594"/>
      <c r="TKD3" s="594"/>
      <c r="TKE3" s="594"/>
      <c r="TKF3" s="594"/>
      <c r="TKG3" s="594"/>
      <c r="TKH3" s="594"/>
      <c r="TKI3" s="594"/>
      <c r="TKJ3" s="594"/>
      <c r="TKK3" s="594"/>
      <c r="TKL3" s="594"/>
      <c r="TKM3" s="594"/>
      <c r="TKN3" s="594"/>
      <c r="TKO3" s="594"/>
      <c r="TKP3" s="594"/>
      <c r="TKQ3" s="594"/>
      <c r="TKR3" s="594"/>
      <c r="TKS3" s="594"/>
      <c r="TKT3" s="594"/>
      <c r="TKU3" s="594"/>
      <c r="TKV3" s="594"/>
      <c r="TKW3" s="594"/>
      <c r="TKX3" s="594"/>
      <c r="TKY3" s="594"/>
      <c r="TKZ3" s="594"/>
      <c r="TLA3" s="594"/>
      <c r="TLB3" s="594"/>
      <c r="TLC3" s="594"/>
      <c r="TLD3" s="594"/>
      <c r="TLE3" s="594"/>
      <c r="TLF3" s="594"/>
      <c r="TLG3" s="594"/>
      <c r="TLH3" s="594"/>
      <c r="TLI3" s="594"/>
      <c r="TLJ3" s="594"/>
      <c r="TLK3" s="594"/>
      <c r="TLL3" s="594"/>
      <c r="TLM3" s="594"/>
      <c r="TLN3" s="594"/>
      <c r="TLO3" s="594"/>
      <c r="TLP3" s="594"/>
      <c r="TLQ3" s="594"/>
      <c r="TLR3" s="594"/>
      <c r="TLS3" s="594"/>
      <c r="TLT3" s="594"/>
      <c r="TLU3" s="594"/>
      <c r="TLV3" s="594"/>
      <c r="TLW3" s="594"/>
      <c r="TLX3" s="594"/>
      <c r="TLY3" s="594"/>
      <c r="TLZ3" s="594"/>
      <c r="TMA3" s="594"/>
      <c r="TMB3" s="594"/>
      <c r="TMC3" s="594"/>
      <c r="TMD3" s="594"/>
      <c r="TME3" s="594"/>
      <c r="TMF3" s="594"/>
      <c r="TMG3" s="594"/>
      <c r="TMH3" s="594"/>
      <c r="TMI3" s="594"/>
      <c r="TMJ3" s="594"/>
      <c r="TMK3" s="594"/>
      <c r="TML3" s="594"/>
      <c r="TMM3" s="594"/>
      <c r="TMN3" s="594"/>
      <c r="TMO3" s="594"/>
      <c r="TMP3" s="594"/>
      <c r="TMQ3" s="594"/>
      <c r="TMR3" s="594"/>
      <c r="TMS3" s="594"/>
      <c r="TMT3" s="594"/>
      <c r="TMU3" s="594"/>
      <c r="TMV3" s="594"/>
      <c r="TMW3" s="594"/>
      <c r="TMX3" s="594"/>
      <c r="TMY3" s="594"/>
      <c r="TMZ3" s="594"/>
      <c r="TNA3" s="594"/>
      <c r="TNB3" s="594"/>
      <c r="TNC3" s="594"/>
      <c r="TND3" s="594"/>
      <c r="TNE3" s="594"/>
      <c r="TNF3" s="594"/>
      <c r="TNG3" s="594"/>
      <c r="TNH3" s="594"/>
      <c r="TNI3" s="594"/>
      <c r="TNJ3" s="594"/>
      <c r="TNK3" s="594"/>
      <c r="TNL3" s="594"/>
      <c r="TNM3" s="594"/>
      <c r="TNN3" s="594"/>
      <c r="TNO3" s="594"/>
      <c r="TNP3" s="594"/>
      <c r="TNQ3" s="594"/>
      <c r="TNR3" s="594"/>
      <c r="TNS3" s="594"/>
      <c r="TNT3" s="594"/>
      <c r="TNU3" s="594"/>
      <c r="TNV3" s="594"/>
      <c r="TNW3" s="594"/>
      <c r="TNX3" s="594"/>
      <c r="TNY3" s="594"/>
      <c r="TNZ3" s="594"/>
      <c r="TOA3" s="594"/>
      <c r="TOB3" s="594"/>
      <c r="TOC3" s="594"/>
      <c r="TOD3" s="594"/>
      <c r="TOE3" s="594"/>
      <c r="TOF3" s="594"/>
      <c r="TOG3" s="594"/>
      <c r="TOH3" s="594"/>
      <c r="TOI3" s="594"/>
      <c r="TOJ3" s="594"/>
      <c r="TOK3" s="594"/>
      <c r="TOL3" s="594"/>
      <c r="TOM3" s="594"/>
      <c r="TON3" s="594"/>
      <c r="TOO3" s="594"/>
      <c r="TOP3" s="594"/>
      <c r="TOQ3" s="594"/>
      <c r="TOR3" s="594"/>
      <c r="TOS3" s="594"/>
      <c r="TOT3" s="594"/>
      <c r="TOU3" s="594"/>
      <c r="TOV3" s="594"/>
      <c r="TOW3" s="594"/>
      <c r="TOX3" s="594"/>
      <c r="TOY3" s="594"/>
      <c r="TOZ3" s="594"/>
      <c r="TPA3" s="594"/>
      <c r="TPB3" s="594"/>
      <c r="TPC3" s="594"/>
      <c r="TPD3" s="594"/>
      <c r="TPE3" s="594"/>
      <c r="TPF3" s="594"/>
      <c r="TPG3" s="594"/>
      <c r="TPH3" s="594"/>
      <c r="TPI3" s="594"/>
      <c r="TPJ3" s="594"/>
      <c r="TPK3" s="594"/>
      <c r="TPL3" s="594"/>
      <c r="TPM3" s="594"/>
      <c r="TPN3" s="594"/>
      <c r="TPO3" s="594"/>
      <c r="TPP3" s="594"/>
      <c r="TPQ3" s="594"/>
      <c r="TPR3" s="594"/>
      <c r="TPS3" s="594"/>
      <c r="TPT3" s="594"/>
      <c r="TPU3" s="594"/>
      <c r="TPV3" s="594"/>
      <c r="TPW3" s="594"/>
      <c r="TPX3" s="594"/>
      <c r="TPY3" s="594"/>
      <c r="TPZ3" s="594"/>
      <c r="TQA3" s="594"/>
      <c r="TQB3" s="594"/>
      <c r="TQC3" s="594"/>
      <c r="TQD3" s="594"/>
      <c r="TQE3" s="594"/>
      <c r="TQF3" s="594"/>
      <c r="TQG3" s="594"/>
      <c r="TQH3" s="594"/>
      <c r="TQI3" s="594"/>
      <c r="TQJ3" s="594"/>
      <c r="TQK3" s="594"/>
      <c r="TQL3" s="594"/>
      <c r="TQM3" s="594"/>
      <c r="TQN3" s="594"/>
      <c r="TQO3" s="594"/>
      <c r="TQP3" s="594"/>
      <c r="TQQ3" s="594"/>
      <c r="TQR3" s="594"/>
      <c r="TQS3" s="594"/>
      <c r="TQT3" s="594"/>
      <c r="TQU3" s="594"/>
      <c r="TQV3" s="594"/>
      <c r="TQW3" s="594"/>
      <c r="TQX3" s="594"/>
      <c r="TQY3" s="594"/>
      <c r="TQZ3" s="594"/>
      <c r="TRA3" s="594"/>
      <c r="TRB3" s="594"/>
      <c r="TRC3" s="594"/>
      <c r="TRD3" s="594"/>
      <c r="TRE3" s="594"/>
      <c r="TRF3" s="594"/>
      <c r="TRG3" s="594"/>
      <c r="TRH3" s="594"/>
      <c r="TRI3" s="594"/>
      <c r="TRJ3" s="594"/>
      <c r="TRK3" s="594"/>
      <c r="TRL3" s="594"/>
      <c r="TRM3" s="594"/>
      <c r="TRN3" s="594"/>
      <c r="TRO3" s="594"/>
      <c r="TRP3" s="594"/>
      <c r="TRQ3" s="594"/>
      <c r="TRR3" s="594"/>
      <c r="TRS3" s="594"/>
      <c r="TRT3" s="594"/>
      <c r="TRU3" s="594"/>
      <c r="TRV3" s="594"/>
      <c r="TRW3" s="594"/>
      <c r="TRX3" s="594"/>
      <c r="TRY3" s="594"/>
      <c r="TRZ3" s="594"/>
      <c r="TSA3" s="594"/>
      <c r="TSB3" s="594"/>
      <c r="TSC3" s="594"/>
      <c r="TSD3" s="594"/>
      <c r="TSE3" s="594"/>
      <c r="TSF3" s="594"/>
      <c r="TSG3" s="594"/>
      <c r="TSH3" s="594"/>
      <c r="TSI3" s="594"/>
      <c r="TSJ3" s="594"/>
      <c r="TSK3" s="594"/>
      <c r="TSL3" s="594"/>
      <c r="TSM3" s="594"/>
      <c r="TSN3" s="594"/>
      <c r="TSO3" s="594"/>
      <c r="TSP3" s="594"/>
      <c r="TSQ3" s="594"/>
      <c r="TSR3" s="594"/>
      <c r="TSS3" s="594"/>
      <c r="TST3" s="594"/>
      <c r="TSU3" s="594"/>
      <c r="TSV3" s="594"/>
      <c r="TSW3" s="594"/>
      <c r="TSX3" s="594"/>
      <c r="TSY3" s="594"/>
      <c r="TSZ3" s="594"/>
      <c r="TTA3" s="594"/>
      <c r="TTB3" s="594"/>
      <c r="TTC3" s="594"/>
      <c r="TTD3" s="594"/>
      <c r="TTE3" s="594"/>
      <c r="TTF3" s="594"/>
      <c r="TTG3" s="594"/>
      <c r="TTH3" s="594"/>
      <c r="TTI3" s="594"/>
      <c r="TTJ3" s="594"/>
      <c r="TTK3" s="594"/>
      <c r="TTL3" s="594"/>
      <c r="TTM3" s="594"/>
      <c r="TTN3" s="594"/>
      <c r="TTO3" s="594"/>
      <c r="TTP3" s="594"/>
      <c r="TTQ3" s="594"/>
      <c r="TTR3" s="594"/>
      <c r="TTS3" s="594"/>
      <c r="TTT3" s="594"/>
      <c r="TTU3" s="594"/>
      <c r="TTV3" s="594"/>
      <c r="TTW3" s="594"/>
      <c r="TTX3" s="594"/>
      <c r="TTY3" s="594"/>
      <c r="TTZ3" s="594"/>
      <c r="TUA3" s="594"/>
      <c r="TUB3" s="594"/>
      <c r="TUC3" s="594"/>
      <c r="TUD3" s="594"/>
      <c r="TUE3" s="594"/>
      <c r="TUF3" s="594"/>
      <c r="TUG3" s="594"/>
      <c r="TUH3" s="594"/>
      <c r="TUI3" s="594"/>
      <c r="TUJ3" s="594"/>
      <c r="TUK3" s="594"/>
      <c r="TUL3" s="594"/>
      <c r="TUM3" s="594"/>
      <c r="TUN3" s="594"/>
      <c r="TUO3" s="594"/>
      <c r="TUP3" s="594"/>
      <c r="TUQ3" s="594"/>
      <c r="TUR3" s="594"/>
      <c r="TUS3" s="594"/>
      <c r="TUT3" s="594"/>
      <c r="TUU3" s="594"/>
      <c r="TUV3" s="594"/>
      <c r="TUW3" s="594"/>
      <c r="TUX3" s="594"/>
      <c r="TUY3" s="594"/>
      <c r="TUZ3" s="594"/>
      <c r="TVA3" s="594"/>
      <c r="TVB3" s="594"/>
      <c r="TVC3" s="594"/>
      <c r="TVD3" s="594"/>
      <c r="TVE3" s="594"/>
      <c r="TVF3" s="594"/>
      <c r="TVG3" s="594"/>
      <c r="TVH3" s="594"/>
      <c r="TVI3" s="594"/>
      <c r="TVJ3" s="594"/>
      <c r="TVK3" s="594"/>
      <c r="TVL3" s="594"/>
      <c r="TVM3" s="594"/>
      <c r="TVN3" s="594"/>
      <c r="TVO3" s="594"/>
      <c r="TVP3" s="594"/>
      <c r="TVQ3" s="594"/>
      <c r="TVR3" s="594"/>
      <c r="TVS3" s="594"/>
      <c r="TVT3" s="594"/>
      <c r="TVU3" s="594"/>
      <c r="TVV3" s="594"/>
      <c r="TVW3" s="594"/>
      <c r="TVX3" s="594"/>
      <c r="TVY3" s="594"/>
      <c r="TVZ3" s="594"/>
      <c r="TWA3" s="594"/>
      <c r="TWB3" s="594"/>
      <c r="TWC3" s="594"/>
      <c r="TWD3" s="594"/>
      <c r="TWE3" s="594"/>
      <c r="TWF3" s="594"/>
      <c r="TWG3" s="594"/>
      <c r="TWH3" s="594"/>
      <c r="TWI3" s="594"/>
      <c r="TWJ3" s="594"/>
      <c r="TWK3" s="594"/>
      <c r="TWL3" s="594"/>
      <c r="TWM3" s="594"/>
      <c r="TWN3" s="594"/>
      <c r="TWO3" s="594"/>
      <c r="TWP3" s="594"/>
      <c r="TWQ3" s="594"/>
      <c r="TWR3" s="594"/>
      <c r="TWS3" s="594"/>
      <c r="TWT3" s="594"/>
      <c r="TWU3" s="594"/>
      <c r="TWV3" s="594"/>
      <c r="TWW3" s="594"/>
      <c r="TWX3" s="594"/>
      <c r="TWY3" s="594"/>
      <c r="TWZ3" s="594"/>
      <c r="TXA3" s="594"/>
      <c r="TXB3" s="594"/>
      <c r="TXC3" s="594"/>
      <c r="TXD3" s="594"/>
      <c r="TXE3" s="594"/>
      <c r="TXF3" s="594"/>
      <c r="TXG3" s="594"/>
      <c r="TXH3" s="594"/>
      <c r="TXI3" s="594"/>
      <c r="TXJ3" s="594"/>
      <c r="TXK3" s="594"/>
      <c r="TXL3" s="594"/>
      <c r="TXM3" s="594"/>
      <c r="TXN3" s="594"/>
      <c r="TXO3" s="594"/>
      <c r="TXP3" s="594"/>
      <c r="TXQ3" s="594"/>
      <c r="TXR3" s="594"/>
      <c r="TXS3" s="594"/>
      <c r="TXT3" s="594"/>
      <c r="TXU3" s="594"/>
      <c r="TXV3" s="594"/>
      <c r="TXW3" s="594"/>
      <c r="TXX3" s="594"/>
      <c r="TXY3" s="594"/>
      <c r="TXZ3" s="594"/>
      <c r="TYA3" s="594"/>
      <c r="TYB3" s="594"/>
      <c r="TYC3" s="594"/>
      <c r="TYD3" s="594"/>
      <c r="TYE3" s="594"/>
      <c r="TYF3" s="594"/>
      <c r="TYG3" s="594"/>
      <c r="TYH3" s="594"/>
      <c r="TYI3" s="594"/>
      <c r="TYJ3" s="594"/>
      <c r="TYK3" s="594"/>
      <c r="TYL3" s="594"/>
      <c r="TYM3" s="594"/>
      <c r="TYN3" s="594"/>
      <c r="TYO3" s="594"/>
      <c r="TYP3" s="594"/>
      <c r="TYQ3" s="594"/>
      <c r="TYR3" s="594"/>
      <c r="TYS3" s="594"/>
      <c r="TYT3" s="594"/>
      <c r="TYU3" s="594"/>
      <c r="TYV3" s="594"/>
      <c r="TYW3" s="594"/>
      <c r="TYX3" s="594"/>
      <c r="TYY3" s="594"/>
      <c r="TYZ3" s="594"/>
      <c r="TZA3" s="594"/>
      <c r="TZB3" s="594"/>
      <c r="TZC3" s="594"/>
      <c r="TZD3" s="594"/>
      <c r="TZE3" s="594"/>
      <c r="TZF3" s="594"/>
      <c r="TZG3" s="594"/>
      <c r="TZH3" s="594"/>
      <c r="TZI3" s="594"/>
      <c r="TZJ3" s="594"/>
      <c r="TZK3" s="594"/>
      <c r="TZL3" s="594"/>
      <c r="TZM3" s="594"/>
      <c r="TZN3" s="594"/>
      <c r="TZO3" s="594"/>
      <c r="TZP3" s="594"/>
      <c r="TZQ3" s="594"/>
      <c r="TZR3" s="594"/>
      <c r="TZS3" s="594"/>
      <c r="TZT3" s="594"/>
      <c r="TZU3" s="594"/>
      <c r="TZV3" s="594"/>
      <c r="TZW3" s="594"/>
      <c r="TZX3" s="594"/>
      <c r="TZY3" s="594"/>
      <c r="TZZ3" s="594"/>
      <c r="UAA3" s="594"/>
      <c r="UAB3" s="594"/>
      <c r="UAC3" s="594"/>
      <c r="UAD3" s="594"/>
      <c r="UAE3" s="594"/>
      <c r="UAF3" s="594"/>
      <c r="UAG3" s="594"/>
      <c r="UAH3" s="594"/>
      <c r="UAI3" s="594"/>
      <c r="UAJ3" s="594"/>
      <c r="UAK3" s="594"/>
      <c r="UAL3" s="594"/>
      <c r="UAM3" s="594"/>
      <c r="UAN3" s="594"/>
      <c r="UAO3" s="594"/>
      <c r="UAP3" s="594"/>
      <c r="UAQ3" s="594"/>
      <c r="UAR3" s="594"/>
      <c r="UAS3" s="594"/>
      <c r="UAT3" s="594"/>
      <c r="UAU3" s="594"/>
      <c r="UAV3" s="594"/>
      <c r="UAW3" s="594"/>
      <c r="UAX3" s="594"/>
      <c r="UAY3" s="594"/>
      <c r="UAZ3" s="594"/>
      <c r="UBA3" s="594"/>
      <c r="UBB3" s="594"/>
      <c r="UBC3" s="594"/>
      <c r="UBD3" s="594"/>
      <c r="UBE3" s="594"/>
      <c r="UBF3" s="594"/>
      <c r="UBG3" s="594"/>
      <c r="UBH3" s="594"/>
      <c r="UBI3" s="594"/>
      <c r="UBJ3" s="594"/>
      <c r="UBK3" s="594"/>
      <c r="UBL3" s="594"/>
      <c r="UBM3" s="594"/>
      <c r="UBN3" s="594"/>
      <c r="UBO3" s="594"/>
      <c r="UBP3" s="594"/>
      <c r="UBQ3" s="594"/>
      <c r="UBR3" s="594"/>
      <c r="UBS3" s="594"/>
      <c r="UBT3" s="594"/>
      <c r="UBU3" s="594"/>
      <c r="UBV3" s="594"/>
      <c r="UBW3" s="594"/>
      <c r="UBX3" s="594"/>
      <c r="UBY3" s="594"/>
      <c r="UBZ3" s="594"/>
      <c r="UCA3" s="594"/>
      <c r="UCB3" s="594"/>
      <c r="UCC3" s="594"/>
      <c r="UCD3" s="594"/>
      <c r="UCE3" s="594"/>
      <c r="UCF3" s="594"/>
      <c r="UCG3" s="594"/>
      <c r="UCH3" s="594"/>
      <c r="UCI3" s="594"/>
      <c r="UCJ3" s="594"/>
      <c r="UCK3" s="594"/>
      <c r="UCL3" s="594"/>
      <c r="UCM3" s="594"/>
      <c r="UCN3" s="594"/>
      <c r="UCO3" s="594"/>
      <c r="UCP3" s="594"/>
      <c r="UCQ3" s="594"/>
      <c r="UCR3" s="594"/>
      <c r="UCS3" s="594"/>
      <c r="UCT3" s="594"/>
      <c r="UCU3" s="594"/>
      <c r="UCV3" s="594"/>
      <c r="UCW3" s="594"/>
      <c r="UCX3" s="594"/>
      <c r="UCY3" s="594"/>
      <c r="UCZ3" s="594"/>
      <c r="UDA3" s="594"/>
      <c r="UDB3" s="594"/>
      <c r="UDC3" s="594"/>
      <c r="UDD3" s="594"/>
      <c r="UDE3" s="594"/>
      <c r="UDF3" s="594"/>
      <c r="UDG3" s="594"/>
      <c r="UDH3" s="594"/>
      <c r="UDI3" s="594"/>
      <c r="UDJ3" s="594"/>
      <c r="UDK3" s="594"/>
      <c r="UDL3" s="594"/>
      <c r="UDM3" s="594"/>
      <c r="UDN3" s="594"/>
      <c r="UDO3" s="594"/>
      <c r="UDP3" s="594"/>
      <c r="UDQ3" s="594"/>
      <c r="UDR3" s="594"/>
      <c r="UDS3" s="594"/>
      <c r="UDT3" s="594"/>
      <c r="UDU3" s="594"/>
      <c r="UDV3" s="594"/>
      <c r="UDW3" s="594"/>
      <c r="UDX3" s="594"/>
      <c r="UDY3" s="594"/>
      <c r="UDZ3" s="594"/>
      <c r="UEA3" s="594"/>
      <c r="UEB3" s="594"/>
      <c r="UEC3" s="594"/>
      <c r="UED3" s="594"/>
      <c r="UEE3" s="594"/>
      <c r="UEF3" s="594"/>
      <c r="UEG3" s="594"/>
      <c r="UEH3" s="594"/>
      <c r="UEI3" s="594"/>
      <c r="UEJ3" s="594"/>
      <c r="UEK3" s="594"/>
      <c r="UEL3" s="594"/>
      <c r="UEM3" s="594"/>
      <c r="UEN3" s="594"/>
      <c r="UEO3" s="594"/>
      <c r="UEP3" s="594"/>
      <c r="UEQ3" s="594"/>
      <c r="UER3" s="594"/>
      <c r="UES3" s="594"/>
      <c r="UET3" s="594"/>
      <c r="UEU3" s="594"/>
      <c r="UEV3" s="594"/>
      <c r="UEW3" s="594"/>
      <c r="UEX3" s="594"/>
      <c r="UEY3" s="594"/>
      <c r="UEZ3" s="594"/>
      <c r="UFA3" s="594"/>
      <c r="UFB3" s="594"/>
      <c r="UFC3" s="594"/>
      <c r="UFD3" s="594"/>
      <c r="UFE3" s="594"/>
      <c r="UFF3" s="594"/>
      <c r="UFG3" s="594"/>
      <c r="UFH3" s="594"/>
      <c r="UFI3" s="594"/>
      <c r="UFJ3" s="594"/>
      <c r="UFK3" s="594"/>
      <c r="UFL3" s="594"/>
      <c r="UFM3" s="594"/>
      <c r="UFN3" s="594"/>
      <c r="UFO3" s="594"/>
      <c r="UFP3" s="594"/>
      <c r="UFQ3" s="594"/>
      <c r="UFR3" s="594"/>
      <c r="UFS3" s="594"/>
      <c r="UFT3" s="594"/>
      <c r="UFU3" s="594"/>
      <c r="UFV3" s="594"/>
      <c r="UFW3" s="594"/>
      <c r="UFX3" s="594"/>
      <c r="UFY3" s="594"/>
      <c r="UFZ3" s="594"/>
      <c r="UGA3" s="594"/>
      <c r="UGB3" s="594"/>
      <c r="UGC3" s="594"/>
      <c r="UGD3" s="594"/>
      <c r="UGE3" s="594"/>
      <c r="UGF3" s="594"/>
      <c r="UGG3" s="594"/>
      <c r="UGH3" s="594"/>
      <c r="UGI3" s="594"/>
      <c r="UGJ3" s="594"/>
      <c r="UGK3" s="594"/>
      <c r="UGL3" s="594"/>
      <c r="UGM3" s="594"/>
      <c r="UGN3" s="594"/>
      <c r="UGO3" s="594"/>
      <c r="UGP3" s="594"/>
      <c r="UGQ3" s="594"/>
      <c r="UGR3" s="594"/>
      <c r="UGS3" s="594"/>
      <c r="UGT3" s="594"/>
      <c r="UGU3" s="594"/>
      <c r="UGV3" s="594"/>
      <c r="UGW3" s="594"/>
      <c r="UGX3" s="594"/>
      <c r="UGY3" s="594"/>
      <c r="UGZ3" s="594"/>
      <c r="UHA3" s="594"/>
      <c r="UHB3" s="594"/>
      <c r="UHC3" s="594"/>
      <c r="UHD3" s="594"/>
      <c r="UHE3" s="594"/>
      <c r="UHF3" s="594"/>
      <c r="UHG3" s="594"/>
      <c r="UHH3" s="594"/>
      <c r="UHI3" s="594"/>
      <c r="UHJ3" s="594"/>
      <c r="UHK3" s="594"/>
      <c r="UHL3" s="594"/>
      <c r="UHM3" s="594"/>
      <c r="UHN3" s="594"/>
      <c r="UHO3" s="594"/>
      <c r="UHP3" s="594"/>
      <c r="UHQ3" s="594"/>
      <c r="UHR3" s="594"/>
      <c r="UHS3" s="594"/>
      <c r="UHT3" s="594"/>
      <c r="UHU3" s="594"/>
      <c r="UHV3" s="594"/>
      <c r="UHW3" s="594"/>
      <c r="UHX3" s="594"/>
      <c r="UHY3" s="594"/>
      <c r="UHZ3" s="594"/>
      <c r="UIA3" s="594"/>
      <c r="UIB3" s="594"/>
      <c r="UIC3" s="594"/>
      <c r="UID3" s="594"/>
      <c r="UIE3" s="594"/>
      <c r="UIF3" s="594"/>
      <c r="UIG3" s="594"/>
      <c r="UIH3" s="594"/>
      <c r="UII3" s="594"/>
      <c r="UIJ3" s="594"/>
      <c r="UIK3" s="594"/>
      <c r="UIL3" s="594"/>
      <c r="UIM3" s="594"/>
      <c r="UIN3" s="594"/>
      <c r="UIO3" s="594"/>
      <c r="UIP3" s="594"/>
      <c r="UIQ3" s="594"/>
      <c r="UIR3" s="594"/>
      <c r="UIS3" s="594"/>
      <c r="UIT3" s="594"/>
      <c r="UIU3" s="594"/>
      <c r="UIV3" s="594"/>
      <c r="UIW3" s="594"/>
      <c r="UIX3" s="594"/>
      <c r="UIY3" s="594"/>
      <c r="UIZ3" s="594"/>
      <c r="UJA3" s="594"/>
      <c r="UJB3" s="594"/>
      <c r="UJC3" s="594"/>
      <c r="UJD3" s="594"/>
      <c r="UJE3" s="594"/>
      <c r="UJF3" s="594"/>
      <c r="UJG3" s="594"/>
      <c r="UJH3" s="594"/>
      <c r="UJI3" s="594"/>
      <c r="UJJ3" s="594"/>
      <c r="UJK3" s="594"/>
      <c r="UJL3" s="594"/>
      <c r="UJM3" s="594"/>
      <c r="UJN3" s="594"/>
      <c r="UJO3" s="594"/>
      <c r="UJP3" s="594"/>
      <c r="UJQ3" s="594"/>
      <c r="UJR3" s="594"/>
      <c r="UJS3" s="594"/>
      <c r="UJT3" s="594"/>
      <c r="UJU3" s="594"/>
      <c r="UJV3" s="594"/>
      <c r="UJW3" s="594"/>
      <c r="UJX3" s="594"/>
      <c r="UJY3" s="594"/>
      <c r="UJZ3" s="594"/>
      <c r="UKA3" s="594"/>
      <c r="UKB3" s="594"/>
      <c r="UKC3" s="594"/>
      <c r="UKD3" s="594"/>
      <c r="UKE3" s="594"/>
      <c r="UKF3" s="594"/>
      <c r="UKG3" s="594"/>
      <c r="UKH3" s="594"/>
      <c r="UKI3" s="594"/>
      <c r="UKJ3" s="594"/>
      <c r="UKK3" s="594"/>
      <c r="UKL3" s="594"/>
      <c r="UKM3" s="594"/>
      <c r="UKN3" s="594"/>
      <c r="UKO3" s="594"/>
      <c r="UKP3" s="594"/>
      <c r="UKQ3" s="594"/>
      <c r="UKR3" s="594"/>
      <c r="UKS3" s="594"/>
      <c r="UKT3" s="594"/>
      <c r="UKU3" s="594"/>
      <c r="UKV3" s="594"/>
      <c r="UKW3" s="594"/>
      <c r="UKX3" s="594"/>
      <c r="UKY3" s="594"/>
      <c r="UKZ3" s="594"/>
      <c r="ULA3" s="594"/>
      <c r="ULB3" s="594"/>
      <c r="ULC3" s="594"/>
      <c r="ULD3" s="594"/>
      <c r="ULE3" s="594"/>
      <c r="ULF3" s="594"/>
      <c r="ULG3" s="594"/>
      <c r="ULH3" s="594"/>
      <c r="ULI3" s="594"/>
      <c r="ULJ3" s="594"/>
      <c r="ULK3" s="594"/>
      <c r="ULL3" s="594"/>
      <c r="ULM3" s="594"/>
      <c r="ULN3" s="594"/>
      <c r="ULO3" s="594"/>
      <c r="ULP3" s="594"/>
      <c r="ULQ3" s="594"/>
      <c r="ULR3" s="594"/>
      <c r="ULS3" s="594"/>
      <c r="ULT3" s="594"/>
      <c r="ULU3" s="594"/>
      <c r="ULV3" s="594"/>
      <c r="ULW3" s="594"/>
      <c r="ULX3" s="594"/>
      <c r="ULY3" s="594"/>
      <c r="ULZ3" s="594"/>
      <c r="UMA3" s="594"/>
      <c r="UMB3" s="594"/>
      <c r="UMC3" s="594"/>
      <c r="UMD3" s="594"/>
      <c r="UME3" s="594"/>
      <c r="UMF3" s="594"/>
      <c r="UMG3" s="594"/>
      <c r="UMH3" s="594"/>
      <c r="UMI3" s="594"/>
      <c r="UMJ3" s="594"/>
      <c r="UMK3" s="594"/>
      <c r="UML3" s="594"/>
      <c r="UMM3" s="594"/>
      <c r="UMN3" s="594"/>
      <c r="UMO3" s="594"/>
      <c r="UMP3" s="594"/>
      <c r="UMQ3" s="594"/>
      <c r="UMR3" s="594"/>
      <c r="UMS3" s="594"/>
      <c r="UMT3" s="594"/>
      <c r="UMU3" s="594"/>
      <c r="UMV3" s="594"/>
      <c r="UMW3" s="594"/>
      <c r="UMX3" s="594"/>
      <c r="UMY3" s="594"/>
      <c r="UMZ3" s="594"/>
      <c r="UNA3" s="594"/>
      <c r="UNB3" s="594"/>
      <c r="UNC3" s="594"/>
      <c r="UND3" s="594"/>
      <c r="UNE3" s="594"/>
      <c r="UNF3" s="594"/>
      <c r="UNG3" s="594"/>
      <c r="UNH3" s="594"/>
      <c r="UNI3" s="594"/>
      <c r="UNJ3" s="594"/>
      <c r="UNK3" s="594"/>
      <c r="UNL3" s="594"/>
      <c r="UNM3" s="594"/>
      <c r="UNN3" s="594"/>
      <c r="UNO3" s="594"/>
      <c r="UNP3" s="594"/>
      <c r="UNQ3" s="594"/>
      <c r="UNR3" s="594"/>
      <c r="UNS3" s="594"/>
      <c r="UNT3" s="594"/>
      <c r="UNU3" s="594"/>
      <c r="UNV3" s="594"/>
      <c r="UNW3" s="594"/>
      <c r="UNX3" s="594"/>
      <c r="UNY3" s="594"/>
      <c r="UNZ3" s="594"/>
      <c r="UOA3" s="594"/>
      <c r="UOB3" s="594"/>
      <c r="UOC3" s="594"/>
      <c r="UOD3" s="594"/>
      <c r="UOE3" s="594"/>
      <c r="UOF3" s="594"/>
      <c r="UOG3" s="594"/>
      <c r="UOH3" s="594"/>
      <c r="UOI3" s="594"/>
      <c r="UOJ3" s="594"/>
      <c r="UOK3" s="594"/>
      <c r="UOL3" s="594"/>
      <c r="UOM3" s="594"/>
      <c r="UON3" s="594"/>
      <c r="UOO3" s="594"/>
      <c r="UOP3" s="594"/>
      <c r="UOQ3" s="594"/>
      <c r="UOR3" s="594"/>
      <c r="UOS3" s="594"/>
      <c r="UOT3" s="594"/>
      <c r="UOU3" s="594"/>
      <c r="UOV3" s="594"/>
      <c r="UOW3" s="594"/>
      <c r="UOX3" s="594"/>
      <c r="UOY3" s="594"/>
      <c r="UOZ3" s="594"/>
      <c r="UPA3" s="594"/>
      <c r="UPB3" s="594"/>
      <c r="UPC3" s="594"/>
      <c r="UPD3" s="594"/>
      <c r="UPE3" s="594"/>
      <c r="UPF3" s="594"/>
      <c r="UPG3" s="594"/>
      <c r="UPH3" s="594"/>
      <c r="UPI3" s="594"/>
      <c r="UPJ3" s="594"/>
      <c r="UPK3" s="594"/>
      <c r="UPL3" s="594"/>
      <c r="UPM3" s="594"/>
      <c r="UPN3" s="594"/>
      <c r="UPO3" s="594"/>
      <c r="UPP3" s="594"/>
      <c r="UPQ3" s="594"/>
      <c r="UPR3" s="594"/>
      <c r="UPS3" s="594"/>
      <c r="UPT3" s="594"/>
      <c r="UPU3" s="594"/>
      <c r="UPV3" s="594"/>
      <c r="UPW3" s="594"/>
      <c r="UPX3" s="594"/>
      <c r="UPY3" s="594"/>
      <c r="UPZ3" s="594"/>
      <c r="UQA3" s="594"/>
      <c r="UQB3" s="594"/>
      <c r="UQC3" s="594"/>
      <c r="UQD3" s="594"/>
      <c r="UQE3" s="594"/>
      <c r="UQF3" s="594"/>
      <c r="UQG3" s="594"/>
      <c r="UQH3" s="594"/>
      <c r="UQI3" s="594"/>
      <c r="UQJ3" s="594"/>
      <c r="UQK3" s="594"/>
      <c r="UQL3" s="594"/>
      <c r="UQM3" s="594"/>
      <c r="UQN3" s="594"/>
      <c r="UQO3" s="594"/>
      <c r="UQP3" s="594"/>
      <c r="UQQ3" s="594"/>
      <c r="UQR3" s="594"/>
      <c r="UQS3" s="594"/>
      <c r="UQT3" s="594"/>
      <c r="UQU3" s="594"/>
      <c r="UQV3" s="594"/>
      <c r="UQW3" s="594"/>
      <c r="UQX3" s="594"/>
      <c r="UQY3" s="594"/>
      <c r="UQZ3" s="594"/>
      <c r="URA3" s="594"/>
      <c r="URB3" s="594"/>
      <c r="URC3" s="594"/>
      <c r="URD3" s="594"/>
      <c r="URE3" s="594"/>
      <c r="URF3" s="594"/>
      <c r="URG3" s="594"/>
      <c r="URH3" s="594"/>
      <c r="URI3" s="594"/>
      <c r="URJ3" s="594"/>
      <c r="URK3" s="594"/>
      <c r="URL3" s="594"/>
      <c r="URM3" s="594"/>
      <c r="URN3" s="594"/>
      <c r="URO3" s="594"/>
      <c r="URP3" s="594"/>
      <c r="URQ3" s="594"/>
      <c r="URR3" s="594"/>
      <c r="URS3" s="594"/>
      <c r="URT3" s="594"/>
      <c r="URU3" s="594"/>
      <c r="URV3" s="594"/>
      <c r="URW3" s="594"/>
      <c r="URX3" s="594"/>
      <c r="URY3" s="594"/>
      <c r="URZ3" s="594"/>
      <c r="USA3" s="594"/>
      <c r="USB3" s="594"/>
      <c r="USC3" s="594"/>
      <c r="USD3" s="594"/>
      <c r="USE3" s="594"/>
      <c r="USF3" s="594"/>
      <c r="USG3" s="594"/>
      <c r="USH3" s="594"/>
      <c r="USI3" s="594"/>
      <c r="USJ3" s="594"/>
      <c r="USK3" s="594"/>
      <c r="USL3" s="594"/>
      <c r="USM3" s="594"/>
      <c r="USN3" s="594"/>
      <c r="USO3" s="594"/>
      <c r="USP3" s="594"/>
      <c r="USQ3" s="594"/>
      <c r="USR3" s="594"/>
      <c r="USS3" s="594"/>
      <c r="UST3" s="594"/>
      <c r="USU3" s="594"/>
      <c r="USV3" s="594"/>
      <c r="USW3" s="594"/>
      <c r="USX3" s="594"/>
      <c r="USY3" s="594"/>
      <c r="USZ3" s="594"/>
      <c r="UTA3" s="594"/>
      <c r="UTB3" s="594"/>
      <c r="UTC3" s="594"/>
      <c r="UTD3" s="594"/>
      <c r="UTE3" s="594"/>
      <c r="UTF3" s="594"/>
      <c r="UTG3" s="594"/>
      <c r="UTH3" s="594"/>
      <c r="UTI3" s="594"/>
      <c r="UTJ3" s="594"/>
      <c r="UTK3" s="594"/>
      <c r="UTL3" s="594"/>
      <c r="UTM3" s="594"/>
      <c r="UTN3" s="594"/>
      <c r="UTO3" s="594"/>
      <c r="UTP3" s="594"/>
      <c r="UTQ3" s="594"/>
      <c r="UTR3" s="594"/>
      <c r="UTS3" s="594"/>
      <c r="UTT3" s="594"/>
      <c r="UTU3" s="594"/>
      <c r="UTV3" s="594"/>
      <c r="UTW3" s="594"/>
      <c r="UTX3" s="594"/>
      <c r="UTY3" s="594"/>
      <c r="UTZ3" s="594"/>
      <c r="UUA3" s="594"/>
      <c r="UUB3" s="594"/>
      <c r="UUC3" s="594"/>
      <c r="UUD3" s="594"/>
      <c r="UUE3" s="594"/>
      <c r="UUF3" s="594"/>
      <c r="UUG3" s="594"/>
      <c r="UUH3" s="594"/>
      <c r="UUI3" s="594"/>
      <c r="UUJ3" s="594"/>
      <c r="UUK3" s="594"/>
      <c r="UUL3" s="594"/>
      <c r="UUM3" s="594"/>
      <c r="UUN3" s="594"/>
      <c r="UUO3" s="594"/>
      <c r="UUP3" s="594"/>
      <c r="UUQ3" s="594"/>
      <c r="UUR3" s="594"/>
      <c r="UUS3" s="594"/>
      <c r="UUT3" s="594"/>
      <c r="UUU3" s="594"/>
      <c r="UUV3" s="594"/>
      <c r="UUW3" s="594"/>
      <c r="UUX3" s="594"/>
      <c r="UUY3" s="594"/>
      <c r="UUZ3" s="594"/>
      <c r="UVA3" s="594"/>
      <c r="UVB3" s="594"/>
      <c r="UVC3" s="594"/>
      <c r="UVD3" s="594"/>
      <c r="UVE3" s="594"/>
      <c r="UVF3" s="594"/>
      <c r="UVG3" s="594"/>
      <c r="UVH3" s="594"/>
      <c r="UVI3" s="594"/>
      <c r="UVJ3" s="594"/>
      <c r="UVK3" s="594"/>
      <c r="UVL3" s="594"/>
      <c r="UVM3" s="594"/>
      <c r="UVN3" s="594"/>
      <c r="UVO3" s="594"/>
      <c r="UVP3" s="594"/>
      <c r="UVQ3" s="594"/>
      <c r="UVR3" s="594"/>
      <c r="UVS3" s="594"/>
      <c r="UVT3" s="594"/>
      <c r="UVU3" s="594"/>
      <c r="UVV3" s="594"/>
      <c r="UVW3" s="594"/>
      <c r="UVX3" s="594"/>
      <c r="UVY3" s="594"/>
      <c r="UVZ3" s="594"/>
      <c r="UWA3" s="594"/>
      <c r="UWB3" s="594"/>
      <c r="UWC3" s="594"/>
      <c r="UWD3" s="594"/>
      <c r="UWE3" s="594"/>
      <c r="UWF3" s="594"/>
      <c r="UWG3" s="594"/>
      <c r="UWH3" s="594"/>
      <c r="UWI3" s="594"/>
      <c r="UWJ3" s="594"/>
      <c r="UWK3" s="594"/>
      <c r="UWL3" s="594"/>
      <c r="UWM3" s="594"/>
      <c r="UWN3" s="594"/>
      <c r="UWO3" s="594"/>
      <c r="UWP3" s="594"/>
      <c r="UWQ3" s="594"/>
      <c r="UWR3" s="594"/>
      <c r="UWS3" s="594"/>
      <c r="UWT3" s="594"/>
      <c r="UWU3" s="594"/>
      <c r="UWV3" s="594"/>
      <c r="UWW3" s="594"/>
      <c r="UWX3" s="594"/>
      <c r="UWY3" s="594"/>
      <c r="UWZ3" s="594"/>
      <c r="UXA3" s="594"/>
      <c r="UXB3" s="594"/>
      <c r="UXC3" s="594"/>
      <c r="UXD3" s="594"/>
      <c r="UXE3" s="594"/>
      <c r="UXF3" s="594"/>
      <c r="UXG3" s="594"/>
      <c r="UXH3" s="594"/>
      <c r="UXI3" s="594"/>
      <c r="UXJ3" s="594"/>
      <c r="UXK3" s="594"/>
      <c r="UXL3" s="594"/>
      <c r="UXM3" s="594"/>
      <c r="UXN3" s="594"/>
      <c r="UXO3" s="594"/>
      <c r="UXP3" s="594"/>
      <c r="UXQ3" s="594"/>
      <c r="UXR3" s="594"/>
      <c r="UXS3" s="594"/>
      <c r="UXT3" s="594"/>
      <c r="UXU3" s="594"/>
      <c r="UXV3" s="594"/>
      <c r="UXW3" s="594"/>
      <c r="UXX3" s="594"/>
      <c r="UXY3" s="594"/>
      <c r="UXZ3" s="594"/>
      <c r="UYA3" s="594"/>
      <c r="UYB3" s="594"/>
      <c r="UYC3" s="594"/>
      <c r="UYD3" s="594"/>
      <c r="UYE3" s="594"/>
      <c r="UYF3" s="594"/>
      <c r="UYG3" s="594"/>
      <c r="UYH3" s="594"/>
      <c r="UYI3" s="594"/>
      <c r="UYJ3" s="594"/>
      <c r="UYK3" s="594"/>
      <c r="UYL3" s="594"/>
      <c r="UYM3" s="594"/>
      <c r="UYN3" s="594"/>
      <c r="UYO3" s="594"/>
      <c r="UYP3" s="594"/>
      <c r="UYQ3" s="594"/>
      <c r="UYR3" s="594"/>
      <c r="UYS3" s="594"/>
      <c r="UYT3" s="594"/>
      <c r="UYU3" s="594"/>
      <c r="UYV3" s="594"/>
      <c r="UYW3" s="594"/>
      <c r="UYX3" s="594"/>
      <c r="UYY3" s="594"/>
      <c r="UYZ3" s="594"/>
      <c r="UZA3" s="594"/>
      <c r="UZB3" s="594"/>
      <c r="UZC3" s="594"/>
      <c r="UZD3" s="594"/>
      <c r="UZE3" s="594"/>
      <c r="UZF3" s="594"/>
      <c r="UZG3" s="594"/>
      <c r="UZH3" s="594"/>
      <c r="UZI3" s="594"/>
      <c r="UZJ3" s="594"/>
      <c r="UZK3" s="594"/>
      <c r="UZL3" s="594"/>
      <c r="UZM3" s="594"/>
      <c r="UZN3" s="594"/>
      <c r="UZO3" s="594"/>
      <c r="UZP3" s="594"/>
      <c r="UZQ3" s="594"/>
      <c r="UZR3" s="594"/>
      <c r="UZS3" s="594"/>
      <c r="UZT3" s="594"/>
      <c r="UZU3" s="594"/>
      <c r="UZV3" s="594"/>
      <c r="UZW3" s="594"/>
      <c r="UZX3" s="594"/>
      <c r="UZY3" s="594"/>
      <c r="UZZ3" s="594"/>
      <c r="VAA3" s="594"/>
      <c r="VAB3" s="594"/>
      <c r="VAC3" s="594"/>
      <c r="VAD3" s="594"/>
      <c r="VAE3" s="594"/>
      <c r="VAF3" s="594"/>
      <c r="VAG3" s="594"/>
      <c r="VAH3" s="594"/>
      <c r="VAI3" s="594"/>
      <c r="VAJ3" s="594"/>
      <c r="VAK3" s="594"/>
      <c r="VAL3" s="594"/>
      <c r="VAM3" s="594"/>
      <c r="VAN3" s="594"/>
      <c r="VAO3" s="594"/>
      <c r="VAP3" s="594"/>
      <c r="VAQ3" s="594"/>
      <c r="VAR3" s="594"/>
      <c r="VAS3" s="594"/>
      <c r="VAT3" s="594"/>
      <c r="VAU3" s="594"/>
      <c r="VAV3" s="594"/>
      <c r="VAW3" s="594"/>
      <c r="VAX3" s="594"/>
      <c r="VAY3" s="594"/>
      <c r="VAZ3" s="594"/>
      <c r="VBA3" s="594"/>
      <c r="VBB3" s="594"/>
      <c r="VBC3" s="594"/>
      <c r="VBD3" s="594"/>
      <c r="VBE3" s="594"/>
      <c r="VBF3" s="594"/>
      <c r="VBG3" s="594"/>
      <c r="VBH3" s="594"/>
      <c r="VBI3" s="594"/>
      <c r="VBJ3" s="594"/>
      <c r="VBK3" s="594"/>
      <c r="VBL3" s="594"/>
      <c r="VBM3" s="594"/>
      <c r="VBN3" s="594"/>
      <c r="VBO3" s="594"/>
      <c r="VBP3" s="594"/>
      <c r="VBQ3" s="594"/>
      <c r="VBR3" s="594"/>
      <c r="VBS3" s="594"/>
      <c r="VBT3" s="594"/>
      <c r="VBU3" s="594"/>
      <c r="VBV3" s="594"/>
      <c r="VBW3" s="594"/>
      <c r="VBX3" s="594"/>
      <c r="VBY3" s="594"/>
      <c r="VBZ3" s="594"/>
      <c r="VCA3" s="594"/>
      <c r="VCB3" s="594"/>
      <c r="VCC3" s="594"/>
      <c r="VCD3" s="594"/>
      <c r="VCE3" s="594"/>
      <c r="VCF3" s="594"/>
      <c r="VCG3" s="594"/>
      <c r="VCH3" s="594"/>
      <c r="VCI3" s="594"/>
      <c r="VCJ3" s="594"/>
      <c r="VCK3" s="594"/>
      <c r="VCL3" s="594"/>
      <c r="VCM3" s="594"/>
      <c r="VCN3" s="594"/>
      <c r="VCO3" s="594"/>
      <c r="VCP3" s="594"/>
      <c r="VCQ3" s="594"/>
      <c r="VCR3" s="594"/>
      <c r="VCS3" s="594"/>
      <c r="VCT3" s="594"/>
      <c r="VCU3" s="594"/>
      <c r="VCV3" s="594"/>
      <c r="VCW3" s="594"/>
      <c r="VCX3" s="594"/>
      <c r="VCY3" s="594"/>
      <c r="VCZ3" s="594"/>
      <c r="VDA3" s="594"/>
      <c r="VDB3" s="594"/>
      <c r="VDC3" s="594"/>
      <c r="VDD3" s="594"/>
      <c r="VDE3" s="594"/>
      <c r="VDF3" s="594"/>
      <c r="VDG3" s="594"/>
      <c r="VDH3" s="594"/>
      <c r="VDI3" s="594"/>
      <c r="VDJ3" s="594"/>
      <c r="VDK3" s="594"/>
      <c r="VDL3" s="594"/>
      <c r="VDM3" s="594"/>
      <c r="VDN3" s="594"/>
      <c r="VDO3" s="594"/>
      <c r="VDP3" s="594"/>
      <c r="VDQ3" s="594"/>
      <c r="VDR3" s="594"/>
      <c r="VDS3" s="594"/>
      <c r="VDT3" s="594"/>
      <c r="VDU3" s="594"/>
      <c r="VDV3" s="594"/>
      <c r="VDW3" s="594"/>
      <c r="VDX3" s="594"/>
      <c r="VDY3" s="594"/>
      <c r="VDZ3" s="594"/>
      <c r="VEA3" s="594"/>
      <c r="VEB3" s="594"/>
      <c r="VEC3" s="594"/>
      <c r="VED3" s="594"/>
      <c r="VEE3" s="594"/>
      <c r="VEF3" s="594"/>
      <c r="VEG3" s="594"/>
      <c r="VEH3" s="594"/>
      <c r="VEI3" s="594"/>
      <c r="VEJ3" s="594"/>
      <c r="VEK3" s="594"/>
      <c r="VEL3" s="594"/>
      <c r="VEM3" s="594"/>
      <c r="VEN3" s="594"/>
      <c r="VEO3" s="594"/>
      <c r="VEP3" s="594"/>
      <c r="VEQ3" s="594"/>
      <c r="VER3" s="594"/>
      <c r="VES3" s="594"/>
      <c r="VET3" s="594"/>
      <c r="VEU3" s="594"/>
      <c r="VEV3" s="594"/>
      <c r="VEW3" s="594"/>
      <c r="VEX3" s="594"/>
      <c r="VEY3" s="594"/>
      <c r="VEZ3" s="594"/>
      <c r="VFA3" s="594"/>
      <c r="VFB3" s="594"/>
      <c r="VFC3" s="594"/>
      <c r="VFD3" s="594"/>
      <c r="VFE3" s="594"/>
      <c r="VFF3" s="594"/>
      <c r="VFG3" s="594"/>
      <c r="VFH3" s="594"/>
      <c r="VFI3" s="594"/>
      <c r="VFJ3" s="594"/>
      <c r="VFK3" s="594"/>
      <c r="VFL3" s="594"/>
      <c r="VFM3" s="594"/>
      <c r="VFN3" s="594"/>
      <c r="VFO3" s="594"/>
      <c r="VFP3" s="594"/>
      <c r="VFQ3" s="594"/>
      <c r="VFR3" s="594"/>
      <c r="VFS3" s="594"/>
      <c r="VFT3" s="594"/>
      <c r="VFU3" s="594"/>
      <c r="VFV3" s="594"/>
      <c r="VFW3" s="594"/>
      <c r="VFX3" s="594"/>
      <c r="VFY3" s="594"/>
      <c r="VFZ3" s="594"/>
      <c r="VGA3" s="594"/>
      <c r="VGB3" s="594"/>
      <c r="VGC3" s="594"/>
      <c r="VGD3" s="594"/>
      <c r="VGE3" s="594"/>
      <c r="VGF3" s="594"/>
      <c r="VGG3" s="594"/>
      <c r="VGH3" s="594"/>
      <c r="VGI3" s="594"/>
      <c r="VGJ3" s="594"/>
      <c r="VGK3" s="594"/>
      <c r="VGL3" s="594"/>
      <c r="VGM3" s="594"/>
      <c r="VGN3" s="594"/>
      <c r="VGO3" s="594"/>
      <c r="VGP3" s="594"/>
      <c r="VGQ3" s="594"/>
      <c r="VGR3" s="594"/>
      <c r="VGS3" s="594"/>
      <c r="VGT3" s="594"/>
      <c r="VGU3" s="594"/>
      <c r="VGV3" s="594"/>
      <c r="VGW3" s="594"/>
      <c r="VGX3" s="594"/>
      <c r="VGY3" s="594"/>
      <c r="VGZ3" s="594"/>
      <c r="VHA3" s="594"/>
      <c r="VHB3" s="594"/>
      <c r="VHC3" s="594"/>
      <c r="VHD3" s="594"/>
      <c r="VHE3" s="594"/>
      <c r="VHF3" s="594"/>
      <c r="VHG3" s="594"/>
      <c r="VHH3" s="594"/>
      <c r="VHI3" s="594"/>
      <c r="VHJ3" s="594"/>
      <c r="VHK3" s="594"/>
      <c r="VHL3" s="594"/>
      <c r="VHM3" s="594"/>
      <c r="VHN3" s="594"/>
      <c r="VHO3" s="594"/>
      <c r="VHP3" s="594"/>
      <c r="VHQ3" s="594"/>
      <c r="VHR3" s="594"/>
      <c r="VHS3" s="594"/>
      <c r="VHT3" s="594"/>
      <c r="VHU3" s="594"/>
      <c r="VHV3" s="594"/>
      <c r="VHW3" s="594"/>
      <c r="VHX3" s="594"/>
      <c r="VHY3" s="594"/>
      <c r="VHZ3" s="594"/>
      <c r="VIA3" s="594"/>
      <c r="VIB3" s="594"/>
      <c r="VIC3" s="594"/>
      <c r="VID3" s="594"/>
      <c r="VIE3" s="594"/>
      <c r="VIF3" s="594"/>
      <c r="VIG3" s="594"/>
      <c r="VIH3" s="594"/>
      <c r="VII3" s="594"/>
      <c r="VIJ3" s="594"/>
      <c r="VIK3" s="594"/>
      <c r="VIL3" s="594"/>
      <c r="VIM3" s="594"/>
      <c r="VIN3" s="594"/>
      <c r="VIO3" s="594"/>
      <c r="VIP3" s="594"/>
      <c r="VIQ3" s="594"/>
      <c r="VIR3" s="594"/>
      <c r="VIS3" s="594"/>
      <c r="VIT3" s="594"/>
      <c r="VIU3" s="594"/>
      <c r="VIV3" s="594"/>
      <c r="VIW3" s="594"/>
      <c r="VIX3" s="594"/>
      <c r="VIY3" s="594"/>
      <c r="VIZ3" s="594"/>
      <c r="VJA3" s="594"/>
      <c r="VJB3" s="594"/>
      <c r="VJC3" s="594"/>
      <c r="VJD3" s="594"/>
      <c r="VJE3" s="594"/>
      <c r="VJF3" s="594"/>
      <c r="VJG3" s="594"/>
      <c r="VJH3" s="594"/>
      <c r="VJI3" s="594"/>
      <c r="VJJ3" s="594"/>
      <c r="VJK3" s="594"/>
      <c r="VJL3" s="594"/>
      <c r="VJM3" s="594"/>
      <c r="VJN3" s="594"/>
      <c r="VJO3" s="594"/>
      <c r="VJP3" s="594"/>
      <c r="VJQ3" s="594"/>
      <c r="VJR3" s="594"/>
      <c r="VJS3" s="594"/>
      <c r="VJT3" s="594"/>
      <c r="VJU3" s="594"/>
      <c r="VJV3" s="594"/>
      <c r="VJW3" s="594"/>
      <c r="VJX3" s="594"/>
      <c r="VJY3" s="594"/>
      <c r="VJZ3" s="594"/>
      <c r="VKA3" s="594"/>
      <c r="VKB3" s="594"/>
      <c r="VKC3" s="594"/>
      <c r="VKD3" s="594"/>
      <c r="VKE3" s="594"/>
      <c r="VKF3" s="594"/>
      <c r="VKG3" s="594"/>
      <c r="VKH3" s="594"/>
      <c r="VKI3" s="594"/>
      <c r="VKJ3" s="594"/>
      <c r="VKK3" s="594"/>
      <c r="VKL3" s="594"/>
      <c r="VKM3" s="594"/>
      <c r="VKN3" s="594"/>
      <c r="VKO3" s="594"/>
      <c r="VKP3" s="594"/>
      <c r="VKQ3" s="594"/>
      <c r="VKR3" s="594"/>
      <c r="VKS3" s="594"/>
      <c r="VKT3" s="594"/>
      <c r="VKU3" s="594"/>
      <c r="VKV3" s="594"/>
      <c r="VKW3" s="594"/>
      <c r="VKX3" s="594"/>
      <c r="VKY3" s="594"/>
      <c r="VKZ3" s="594"/>
      <c r="VLA3" s="594"/>
      <c r="VLB3" s="594"/>
      <c r="VLC3" s="594"/>
      <c r="VLD3" s="594"/>
      <c r="VLE3" s="594"/>
      <c r="VLF3" s="594"/>
      <c r="VLG3" s="594"/>
      <c r="VLH3" s="594"/>
      <c r="VLI3" s="594"/>
      <c r="VLJ3" s="594"/>
      <c r="VLK3" s="594"/>
      <c r="VLL3" s="594"/>
      <c r="VLM3" s="594"/>
      <c r="VLN3" s="594"/>
      <c r="VLO3" s="594"/>
      <c r="VLP3" s="594"/>
      <c r="VLQ3" s="594"/>
      <c r="VLR3" s="594"/>
      <c r="VLS3" s="594"/>
      <c r="VLT3" s="594"/>
      <c r="VLU3" s="594"/>
      <c r="VLV3" s="594"/>
      <c r="VLW3" s="594"/>
      <c r="VLX3" s="594"/>
      <c r="VLY3" s="594"/>
      <c r="VLZ3" s="594"/>
      <c r="VMA3" s="594"/>
      <c r="VMB3" s="594"/>
      <c r="VMC3" s="594"/>
      <c r="VMD3" s="594"/>
      <c r="VME3" s="594"/>
      <c r="VMF3" s="594"/>
      <c r="VMG3" s="594"/>
      <c r="VMH3" s="594"/>
      <c r="VMI3" s="594"/>
      <c r="VMJ3" s="594"/>
      <c r="VMK3" s="594"/>
      <c r="VML3" s="594"/>
      <c r="VMM3" s="594"/>
      <c r="VMN3" s="594"/>
      <c r="VMO3" s="594"/>
      <c r="VMP3" s="594"/>
      <c r="VMQ3" s="594"/>
      <c r="VMR3" s="594"/>
      <c r="VMS3" s="594"/>
      <c r="VMT3" s="594"/>
      <c r="VMU3" s="594"/>
      <c r="VMV3" s="594"/>
      <c r="VMW3" s="594"/>
      <c r="VMX3" s="594"/>
      <c r="VMY3" s="594"/>
      <c r="VMZ3" s="594"/>
      <c r="VNA3" s="594"/>
      <c r="VNB3" s="594"/>
      <c r="VNC3" s="594"/>
      <c r="VND3" s="594"/>
      <c r="VNE3" s="594"/>
      <c r="VNF3" s="594"/>
      <c r="VNG3" s="594"/>
      <c r="VNH3" s="594"/>
      <c r="VNI3" s="594"/>
      <c r="VNJ3" s="594"/>
      <c r="VNK3" s="594"/>
      <c r="VNL3" s="594"/>
      <c r="VNM3" s="594"/>
      <c r="VNN3" s="594"/>
      <c r="VNO3" s="594"/>
      <c r="VNP3" s="594"/>
      <c r="VNQ3" s="594"/>
      <c r="VNR3" s="594"/>
      <c r="VNS3" s="594"/>
      <c r="VNT3" s="594"/>
      <c r="VNU3" s="594"/>
      <c r="VNV3" s="594"/>
      <c r="VNW3" s="594"/>
      <c r="VNX3" s="594"/>
      <c r="VNY3" s="594"/>
      <c r="VNZ3" s="594"/>
      <c r="VOA3" s="594"/>
      <c r="VOB3" s="594"/>
      <c r="VOC3" s="594"/>
      <c r="VOD3" s="594"/>
      <c r="VOE3" s="594"/>
      <c r="VOF3" s="594"/>
      <c r="VOG3" s="594"/>
      <c r="VOH3" s="594"/>
      <c r="VOI3" s="594"/>
      <c r="VOJ3" s="594"/>
      <c r="VOK3" s="594"/>
      <c r="VOL3" s="594"/>
      <c r="VOM3" s="594"/>
      <c r="VON3" s="594"/>
      <c r="VOO3" s="594"/>
      <c r="VOP3" s="594"/>
      <c r="VOQ3" s="594"/>
      <c r="VOR3" s="594"/>
      <c r="VOS3" s="594"/>
      <c r="VOT3" s="594"/>
      <c r="VOU3" s="594"/>
      <c r="VOV3" s="594"/>
      <c r="VOW3" s="594"/>
      <c r="VOX3" s="594"/>
      <c r="VOY3" s="594"/>
      <c r="VOZ3" s="594"/>
      <c r="VPA3" s="594"/>
      <c r="VPB3" s="594"/>
      <c r="VPC3" s="594"/>
      <c r="VPD3" s="594"/>
      <c r="VPE3" s="594"/>
      <c r="VPF3" s="594"/>
      <c r="VPG3" s="594"/>
      <c r="VPH3" s="594"/>
      <c r="VPI3" s="594"/>
      <c r="VPJ3" s="594"/>
      <c r="VPK3" s="594"/>
      <c r="VPL3" s="594"/>
      <c r="VPM3" s="594"/>
      <c r="VPN3" s="594"/>
      <c r="VPO3" s="594"/>
      <c r="VPP3" s="594"/>
      <c r="VPQ3" s="594"/>
      <c r="VPR3" s="594"/>
      <c r="VPS3" s="594"/>
      <c r="VPT3" s="594"/>
      <c r="VPU3" s="594"/>
      <c r="VPV3" s="594"/>
      <c r="VPW3" s="594"/>
      <c r="VPX3" s="594"/>
      <c r="VPY3" s="594"/>
      <c r="VPZ3" s="594"/>
      <c r="VQA3" s="594"/>
      <c r="VQB3" s="594"/>
      <c r="VQC3" s="594"/>
      <c r="VQD3" s="594"/>
      <c r="VQE3" s="594"/>
      <c r="VQF3" s="594"/>
      <c r="VQG3" s="594"/>
      <c r="VQH3" s="594"/>
      <c r="VQI3" s="594"/>
      <c r="VQJ3" s="594"/>
      <c r="VQK3" s="594"/>
      <c r="VQL3" s="594"/>
      <c r="VQM3" s="594"/>
      <c r="VQN3" s="594"/>
      <c r="VQO3" s="594"/>
      <c r="VQP3" s="594"/>
      <c r="VQQ3" s="594"/>
      <c r="VQR3" s="594"/>
      <c r="VQS3" s="594"/>
      <c r="VQT3" s="594"/>
      <c r="VQU3" s="594"/>
      <c r="VQV3" s="594"/>
      <c r="VQW3" s="594"/>
      <c r="VQX3" s="594"/>
      <c r="VQY3" s="594"/>
      <c r="VQZ3" s="594"/>
      <c r="VRA3" s="594"/>
      <c r="VRB3" s="594"/>
      <c r="VRC3" s="594"/>
      <c r="VRD3" s="594"/>
      <c r="VRE3" s="594"/>
      <c r="VRF3" s="594"/>
      <c r="VRG3" s="594"/>
      <c r="VRH3" s="594"/>
      <c r="VRI3" s="594"/>
      <c r="VRJ3" s="594"/>
      <c r="VRK3" s="594"/>
      <c r="VRL3" s="594"/>
      <c r="VRM3" s="594"/>
      <c r="VRN3" s="594"/>
      <c r="VRO3" s="594"/>
      <c r="VRP3" s="594"/>
      <c r="VRQ3" s="594"/>
      <c r="VRR3" s="594"/>
      <c r="VRS3" s="594"/>
      <c r="VRT3" s="594"/>
      <c r="VRU3" s="594"/>
      <c r="VRV3" s="594"/>
      <c r="VRW3" s="594"/>
      <c r="VRX3" s="594"/>
      <c r="VRY3" s="594"/>
      <c r="VRZ3" s="594"/>
      <c r="VSA3" s="594"/>
      <c r="VSB3" s="594"/>
      <c r="VSC3" s="594"/>
      <c r="VSD3" s="594"/>
      <c r="VSE3" s="594"/>
      <c r="VSF3" s="594"/>
      <c r="VSG3" s="594"/>
      <c r="VSH3" s="594"/>
      <c r="VSI3" s="594"/>
      <c r="VSJ3" s="594"/>
      <c r="VSK3" s="594"/>
      <c r="VSL3" s="594"/>
      <c r="VSM3" s="594"/>
      <c r="VSN3" s="594"/>
      <c r="VSO3" s="594"/>
      <c r="VSP3" s="594"/>
      <c r="VSQ3" s="594"/>
      <c r="VSR3" s="594"/>
      <c r="VSS3" s="594"/>
      <c r="VST3" s="594"/>
      <c r="VSU3" s="594"/>
      <c r="VSV3" s="594"/>
      <c r="VSW3" s="594"/>
      <c r="VSX3" s="594"/>
      <c r="VSY3" s="594"/>
      <c r="VSZ3" s="594"/>
      <c r="VTA3" s="594"/>
      <c r="VTB3" s="594"/>
      <c r="VTC3" s="594"/>
      <c r="VTD3" s="594"/>
      <c r="VTE3" s="594"/>
      <c r="VTF3" s="594"/>
      <c r="VTG3" s="594"/>
      <c r="VTH3" s="594"/>
      <c r="VTI3" s="594"/>
      <c r="VTJ3" s="594"/>
      <c r="VTK3" s="594"/>
      <c r="VTL3" s="594"/>
      <c r="VTM3" s="594"/>
      <c r="VTN3" s="594"/>
      <c r="VTO3" s="594"/>
      <c r="VTP3" s="594"/>
      <c r="VTQ3" s="594"/>
      <c r="VTR3" s="594"/>
      <c r="VTS3" s="594"/>
      <c r="VTT3" s="594"/>
      <c r="VTU3" s="594"/>
      <c r="VTV3" s="594"/>
      <c r="VTW3" s="594"/>
      <c r="VTX3" s="594"/>
      <c r="VTY3" s="594"/>
      <c r="VTZ3" s="594"/>
      <c r="VUA3" s="594"/>
      <c r="VUB3" s="594"/>
      <c r="VUC3" s="594"/>
      <c r="VUD3" s="594"/>
      <c r="VUE3" s="594"/>
      <c r="VUF3" s="594"/>
      <c r="VUG3" s="594"/>
      <c r="VUH3" s="594"/>
      <c r="VUI3" s="594"/>
      <c r="VUJ3" s="594"/>
      <c r="VUK3" s="594"/>
      <c r="VUL3" s="594"/>
      <c r="VUM3" s="594"/>
      <c r="VUN3" s="594"/>
      <c r="VUO3" s="594"/>
      <c r="VUP3" s="594"/>
      <c r="VUQ3" s="594"/>
      <c r="VUR3" s="594"/>
      <c r="VUS3" s="594"/>
      <c r="VUT3" s="594"/>
      <c r="VUU3" s="594"/>
      <c r="VUV3" s="594"/>
      <c r="VUW3" s="594"/>
      <c r="VUX3" s="594"/>
      <c r="VUY3" s="594"/>
      <c r="VUZ3" s="594"/>
      <c r="VVA3" s="594"/>
      <c r="VVB3" s="594"/>
      <c r="VVC3" s="594"/>
      <c r="VVD3" s="594"/>
      <c r="VVE3" s="594"/>
      <c r="VVF3" s="594"/>
      <c r="VVG3" s="594"/>
      <c r="VVH3" s="594"/>
      <c r="VVI3" s="594"/>
      <c r="VVJ3" s="594"/>
      <c r="VVK3" s="594"/>
      <c r="VVL3" s="594"/>
      <c r="VVM3" s="594"/>
      <c r="VVN3" s="594"/>
      <c r="VVO3" s="594"/>
      <c r="VVP3" s="594"/>
      <c r="VVQ3" s="594"/>
      <c r="VVR3" s="594"/>
      <c r="VVS3" s="594"/>
      <c r="VVT3" s="594"/>
      <c r="VVU3" s="594"/>
      <c r="VVV3" s="594"/>
      <c r="VVW3" s="594"/>
      <c r="VVX3" s="594"/>
      <c r="VVY3" s="594"/>
      <c r="VVZ3" s="594"/>
      <c r="VWA3" s="594"/>
      <c r="VWB3" s="594"/>
      <c r="VWC3" s="594"/>
      <c r="VWD3" s="594"/>
      <c r="VWE3" s="594"/>
      <c r="VWF3" s="594"/>
      <c r="VWG3" s="594"/>
      <c r="VWH3" s="594"/>
      <c r="VWI3" s="594"/>
      <c r="VWJ3" s="594"/>
      <c r="VWK3" s="594"/>
      <c r="VWL3" s="594"/>
      <c r="VWM3" s="594"/>
      <c r="VWN3" s="594"/>
      <c r="VWO3" s="594"/>
      <c r="VWP3" s="594"/>
      <c r="VWQ3" s="594"/>
      <c r="VWR3" s="594"/>
      <c r="VWS3" s="594"/>
      <c r="VWT3" s="594"/>
      <c r="VWU3" s="594"/>
      <c r="VWV3" s="594"/>
      <c r="VWW3" s="594"/>
      <c r="VWX3" s="594"/>
      <c r="VWY3" s="594"/>
      <c r="VWZ3" s="594"/>
      <c r="VXA3" s="594"/>
      <c r="VXB3" s="594"/>
      <c r="VXC3" s="594"/>
      <c r="VXD3" s="594"/>
      <c r="VXE3" s="594"/>
      <c r="VXF3" s="594"/>
      <c r="VXG3" s="594"/>
      <c r="VXH3" s="594"/>
      <c r="VXI3" s="594"/>
      <c r="VXJ3" s="594"/>
      <c r="VXK3" s="594"/>
      <c r="VXL3" s="594"/>
      <c r="VXM3" s="594"/>
      <c r="VXN3" s="594"/>
      <c r="VXO3" s="594"/>
      <c r="VXP3" s="594"/>
      <c r="VXQ3" s="594"/>
      <c r="VXR3" s="594"/>
      <c r="VXS3" s="594"/>
      <c r="VXT3" s="594"/>
      <c r="VXU3" s="594"/>
      <c r="VXV3" s="594"/>
      <c r="VXW3" s="594"/>
      <c r="VXX3" s="594"/>
      <c r="VXY3" s="594"/>
      <c r="VXZ3" s="594"/>
      <c r="VYA3" s="594"/>
      <c r="VYB3" s="594"/>
      <c r="VYC3" s="594"/>
      <c r="VYD3" s="594"/>
      <c r="VYE3" s="594"/>
      <c r="VYF3" s="594"/>
      <c r="VYG3" s="594"/>
      <c r="VYH3" s="594"/>
      <c r="VYI3" s="594"/>
      <c r="VYJ3" s="594"/>
      <c r="VYK3" s="594"/>
      <c r="VYL3" s="594"/>
      <c r="VYM3" s="594"/>
      <c r="VYN3" s="594"/>
      <c r="VYO3" s="594"/>
      <c r="VYP3" s="594"/>
      <c r="VYQ3" s="594"/>
      <c r="VYR3" s="594"/>
      <c r="VYS3" s="594"/>
      <c r="VYT3" s="594"/>
      <c r="VYU3" s="594"/>
      <c r="VYV3" s="594"/>
      <c r="VYW3" s="594"/>
      <c r="VYX3" s="594"/>
      <c r="VYY3" s="594"/>
      <c r="VYZ3" s="594"/>
      <c r="VZA3" s="594"/>
      <c r="VZB3" s="594"/>
      <c r="VZC3" s="594"/>
      <c r="VZD3" s="594"/>
      <c r="VZE3" s="594"/>
      <c r="VZF3" s="594"/>
      <c r="VZG3" s="594"/>
      <c r="VZH3" s="594"/>
      <c r="VZI3" s="594"/>
      <c r="VZJ3" s="594"/>
      <c r="VZK3" s="594"/>
      <c r="VZL3" s="594"/>
      <c r="VZM3" s="594"/>
      <c r="VZN3" s="594"/>
      <c r="VZO3" s="594"/>
      <c r="VZP3" s="594"/>
      <c r="VZQ3" s="594"/>
      <c r="VZR3" s="594"/>
      <c r="VZS3" s="594"/>
      <c r="VZT3" s="594"/>
      <c r="VZU3" s="594"/>
      <c r="VZV3" s="594"/>
      <c r="VZW3" s="594"/>
      <c r="VZX3" s="594"/>
      <c r="VZY3" s="594"/>
      <c r="VZZ3" s="594"/>
      <c r="WAA3" s="594"/>
      <c r="WAB3" s="594"/>
      <c r="WAC3" s="594"/>
      <c r="WAD3" s="594"/>
      <c r="WAE3" s="594"/>
      <c r="WAF3" s="594"/>
      <c r="WAG3" s="594"/>
      <c r="WAH3" s="594"/>
      <c r="WAI3" s="594"/>
      <c r="WAJ3" s="594"/>
      <c r="WAK3" s="594"/>
      <c r="WAL3" s="594"/>
      <c r="WAM3" s="594"/>
      <c r="WAN3" s="594"/>
      <c r="WAO3" s="594"/>
      <c r="WAP3" s="594"/>
      <c r="WAQ3" s="594"/>
      <c r="WAR3" s="594"/>
      <c r="WAS3" s="594"/>
      <c r="WAT3" s="594"/>
      <c r="WAU3" s="594"/>
      <c r="WAV3" s="594"/>
      <c r="WAW3" s="594"/>
      <c r="WAX3" s="594"/>
      <c r="WAY3" s="594"/>
      <c r="WAZ3" s="594"/>
      <c r="WBA3" s="594"/>
      <c r="WBB3" s="594"/>
      <c r="WBC3" s="594"/>
      <c r="WBD3" s="594"/>
      <c r="WBE3" s="594"/>
      <c r="WBF3" s="594"/>
      <c r="WBG3" s="594"/>
      <c r="WBH3" s="594"/>
      <c r="WBI3" s="594"/>
      <c r="WBJ3" s="594"/>
      <c r="WBK3" s="594"/>
      <c r="WBL3" s="594"/>
      <c r="WBM3" s="594"/>
      <c r="WBN3" s="594"/>
      <c r="WBO3" s="594"/>
      <c r="WBP3" s="594"/>
      <c r="WBQ3" s="594"/>
      <c r="WBR3" s="594"/>
      <c r="WBS3" s="594"/>
      <c r="WBT3" s="594"/>
      <c r="WBU3" s="594"/>
      <c r="WBV3" s="594"/>
      <c r="WBW3" s="594"/>
      <c r="WBX3" s="594"/>
      <c r="WBY3" s="594"/>
      <c r="WBZ3" s="594"/>
      <c r="WCA3" s="594"/>
      <c r="WCB3" s="594"/>
      <c r="WCC3" s="594"/>
      <c r="WCD3" s="594"/>
      <c r="WCE3" s="594"/>
      <c r="WCF3" s="594"/>
      <c r="WCG3" s="594"/>
      <c r="WCH3" s="594"/>
      <c r="WCI3" s="594"/>
      <c r="WCJ3" s="594"/>
      <c r="WCK3" s="594"/>
      <c r="WCL3" s="594"/>
      <c r="WCM3" s="594"/>
      <c r="WCN3" s="594"/>
      <c r="WCO3" s="594"/>
      <c r="WCP3" s="594"/>
      <c r="WCQ3" s="594"/>
      <c r="WCR3" s="594"/>
      <c r="WCS3" s="594"/>
      <c r="WCT3" s="594"/>
      <c r="WCU3" s="594"/>
      <c r="WCV3" s="594"/>
      <c r="WCW3" s="594"/>
      <c r="WCX3" s="594"/>
      <c r="WCY3" s="594"/>
      <c r="WCZ3" s="594"/>
      <c r="WDA3" s="594"/>
      <c r="WDB3" s="594"/>
      <c r="WDC3" s="594"/>
      <c r="WDD3" s="594"/>
      <c r="WDE3" s="594"/>
      <c r="WDF3" s="594"/>
      <c r="WDG3" s="594"/>
      <c r="WDH3" s="594"/>
      <c r="WDI3" s="594"/>
      <c r="WDJ3" s="594"/>
      <c r="WDK3" s="594"/>
      <c r="WDL3" s="594"/>
      <c r="WDM3" s="594"/>
      <c r="WDN3" s="594"/>
      <c r="WDO3" s="594"/>
      <c r="WDP3" s="594"/>
      <c r="WDQ3" s="594"/>
      <c r="WDR3" s="594"/>
      <c r="WDS3" s="594"/>
      <c r="WDT3" s="594"/>
      <c r="WDU3" s="594"/>
      <c r="WDV3" s="594"/>
      <c r="WDW3" s="594"/>
      <c r="WDX3" s="594"/>
      <c r="WDY3" s="594"/>
      <c r="WDZ3" s="594"/>
      <c r="WEA3" s="594"/>
      <c r="WEB3" s="594"/>
      <c r="WEC3" s="594"/>
      <c r="WED3" s="594"/>
      <c r="WEE3" s="594"/>
      <c r="WEF3" s="594"/>
      <c r="WEG3" s="594"/>
      <c r="WEH3" s="594"/>
      <c r="WEI3" s="594"/>
      <c r="WEJ3" s="594"/>
      <c r="WEK3" s="594"/>
      <c r="WEL3" s="594"/>
      <c r="WEM3" s="594"/>
      <c r="WEN3" s="594"/>
      <c r="WEO3" s="594"/>
      <c r="WEP3" s="594"/>
      <c r="WEQ3" s="594"/>
      <c r="WER3" s="594"/>
      <c r="WES3" s="594"/>
      <c r="WET3" s="594"/>
      <c r="WEU3" s="594"/>
      <c r="WEV3" s="594"/>
      <c r="WEW3" s="594"/>
      <c r="WEX3" s="594"/>
      <c r="WEY3" s="594"/>
      <c r="WEZ3" s="594"/>
      <c r="WFA3" s="594"/>
      <c r="WFB3" s="594"/>
      <c r="WFC3" s="594"/>
      <c r="WFD3" s="594"/>
      <c r="WFE3" s="594"/>
      <c r="WFF3" s="594"/>
      <c r="WFG3" s="594"/>
      <c r="WFH3" s="594"/>
      <c r="WFI3" s="594"/>
      <c r="WFJ3" s="594"/>
      <c r="WFK3" s="594"/>
      <c r="WFL3" s="594"/>
      <c r="WFM3" s="594"/>
      <c r="WFN3" s="594"/>
      <c r="WFO3" s="594"/>
      <c r="WFP3" s="594"/>
      <c r="WFQ3" s="594"/>
      <c r="WFR3" s="594"/>
      <c r="WFS3" s="594"/>
      <c r="WFT3" s="594"/>
      <c r="WFU3" s="594"/>
      <c r="WFV3" s="594"/>
      <c r="WFW3" s="594"/>
      <c r="WFX3" s="594"/>
      <c r="WFY3" s="594"/>
      <c r="WFZ3" s="594"/>
      <c r="WGA3" s="594"/>
      <c r="WGB3" s="594"/>
      <c r="WGC3" s="594"/>
      <c r="WGD3" s="594"/>
      <c r="WGE3" s="594"/>
      <c r="WGF3" s="594"/>
      <c r="WGG3" s="594"/>
      <c r="WGH3" s="594"/>
      <c r="WGI3" s="594"/>
      <c r="WGJ3" s="594"/>
      <c r="WGK3" s="594"/>
      <c r="WGL3" s="594"/>
      <c r="WGM3" s="594"/>
      <c r="WGN3" s="594"/>
      <c r="WGO3" s="594"/>
      <c r="WGP3" s="594"/>
      <c r="WGQ3" s="594"/>
      <c r="WGR3" s="594"/>
      <c r="WGS3" s="594"/>
      <c r="WGT3" s="594"/>
      <c r="WGU3" s="594"/>
      <c r="WGV3" s="594"/>
      <c r="WGW3" s="594"/>
      <c r="WGX3" s="594"/>
      <c r="WGY3" s="594"/>
      <c r="WGZ3" s="594"/>
      <c r="WHA3" s="594"/>
      <c r="WHB3" s="594"/>
      <c r="WHC3" s="594"/>
      <c r="WHD3" s="594"/>
      <c r="WHE3" s="594"/>
      <c r="WHF3" s="594"/>
      <c r="WHG3" s="594"/>
      <c r="WHH3" s="594"/>
      <c r="WHI3" s="594"/>
      <c r="WHJ3" s="594"/>
      <c r="WHK3" s="594"/>
      <c r="WHL3" s="594"/>
      <c r="WHM3" s="594"/>
      <c r="WHN3" s="594"/>
      <c r="WHO3" s="594"/>
      <c r="WHP3" s="594"/>
      <c r="WHQ3" s="594"/>
      <c r="WHR3" s="594"/>
      <c r="WHS3" s="594"/>
      <c r="WHT3" s="594"/>
      <c r="WHU3" s="594"/>
      <c r="WHV3" s="594"/>
      <c r="WHW3" s="594"/>
      <c r="WHX3" s="594"/>
      <c r="WHY3" s="594"/>
      <c r="WHZ3" s="594"/>
      <c r="WIA3" s="594"/>
      <c r="WIB3" s="594"/>
      <c r="WIC3" s="594"/>
      <c r="WID3" s="594"/>
      <c r="WIE3" s="594"/>
      <c r="WIF3" s="594"/>
      <c r="WIG3" s="594"/>
      <c r="WIH3" s="594"/>
      <c r="WII3" s="594"/>
      <c r="WIJ3" s="594"/>
      <c r="WIK3" s="594"/>
      <c r="WIL3" s="594"/>
      <c r="WIM3" s="594"/>
      <c r="WIN3" s="594"/>
      <c r="WIO3" s="594"/>
      <c r="WIP3" s="594"/>
      <c r="WIQ3" s="594"/>
      <c r="WIR3" s="594"/>
      <c r="WIS3" s="594"/>
      <c r="WIT3" s="594"/>
      <c r="WIU3" s="594"/>
      <c r="WIV3" s="594"/>
      <c r="WIW3" s="594"/>
      <c r="WIX3" s="594"/>
      <c r="WIY3" s="594"/>
      <c r="WIZ3" s="594"/>
      <c r="WJA3" s="594"/>
      <c r="WJB3" s="594"/>
      <c r="WJC3" s="594"/>
      <c r="WJD3" s="594"/>
      <c r="WJE3" s="594"/>
      <c r="WJF3" s="594"/>
      <c r="WJG3" s="594"/>
      <c r="WJH3" s="594"/>
      <c r="WJI3" s="594"/>
      <c r="WJJ3" s="594"/>
      <c r="WJK3" s="594"/>
      <c r="WJL3" s="594"/>
      <c r="WJM3" s="594"/>
      <c r="WJN3" s="594"/>
      <c r="WJO3" s="594"/>
      <c r="WJP3" s="594"/>
      <c r="WJQ3" s="594"/>
      <c r="WJR3" s="594"/>
      <c r="WJS3" s="594"/>
      <c r="WJT3" s="594"/>
      <c r="WJU3" s="594"/>
      <c r="WJV3" s="594"/>
      <c r="WJW3" s="594"/>
      <c r="WJX3" s="594"/>
      <c r="WJY3" s="594"/>
      <c r="WJZ3" s="594"/>
      <c r="WKA3" s="594"/>
      <c r="WKB3" s="594"/>
      <c r="WKC3" s="594"/>
      <c r="WKD3" s="594"/>
      <c r="WKE3" s="594"/>
      <c r="WKF3" s="594"/>
      <c r="WKG3" s="594"/>
      <c r="WKH3" s="594"/>
      <c r="WKI3" s="594"/>
      <c r="WKJ3" s="594"/>
      <c r="WKK3" s="594"/>
      <c r="WKL3" s="594"/>
      <c r="WKM3" s="594"/>
      <c r="WKN3" s="594"/>
      <c r="WKO3" s="594"/>
      <c r="WKP3" s="594"/>
      <c r="WKQ3" s="594"/>
      <c r="WKR3" s="594"/>
      <c r="WKS3" s="594"/>
      <c r="WKT3" s="594"/>
      <c r="WKU3" s="594"/>
      <c r="WKV3" s="594"/>
      <c r="WKW3" s="594"/>
      <c r="WKX3" s="594"/>
      <c r="WKY3" s="594"/>
      <c r="WKZ3" s="594"/>
      <c r="WLA3" s="594"/>
      <c r="WLB3" s="594"/>
      <c r="WLC3" s="594"/>
      <c r="WLD3" s="594"/>
      <c r="WLE3" s="594"/>
      <c r="WLF3" s="594"/>
      <c r="WLG3" s="594"/>
      <c r="WLH3" s="594"/>
      <c r="WLI3" s="594"/>
      <c r="WLJ3" s="594"/>
      <c r="WLK3" s="594"/>
      <c r="WLL3" s="594"/>
      <c r="WLM3" s="594"/>
      <c r="WLN3" s="594"/>
      <c r="WLO3" s="594"/>
      <c r="WLP3" s="594"/>
      <c r="WLQ3" s="594"/>
      <c r="WLR3" s="594"/>
      <c r="WLS3" s="594"/>
      <c r="WLT3" s="594"/>
      <c r="WLU3" s="594"/>
      <c r="WLV3" s="594"/>
      <c r="WLW3" s="594"/>
      <c r="WLX3" s="594"/>
      <c r="WLY3" s="594"/>
      <c r="WLZ3" s="594"/>
      <c r="WMA3" s="594"/>
      <c r="WMB3" s="594"/>
      <c r="WMC3" s="594"/>
      <c r="WMD3" s="594"/>
      <c r="WME3" s="594"/>
      <c r="WMF3" s="594"/>
      <c r="WMG3" s="594"/>
      <c r="WMH3" s="594"/>
      <c r="WMI3" s="594"/>
      <c r="WMJ3" s="594"/>
      <c r="WMK3" s="594"/>
      <c r="WML3" s="594"/>
      <c r="WMM3" s="594"/>
      <c r="WMN3" s="594"/>
      <c r="WMO3" s="594"/>
      <c r="WMP3" s="594"/>
      <c r="WMQ3" s="594"/>
      <c r="WMR3" s="594"/>
      <c r="WMS3" s="594"/>
      <c r="WMT3" s="594"/>
      <c r="WMU3" s="594"/>
      <c r="WMV3" s="594"/>
      <c r="WMW3" s="594"/>
      <c r="WMX3" s="594"/>
      <c r="WMY3" s="594"/>
      <c r="WMZ3" s="594"/>
      <c r="WNA3" s="594"/>
      <c r="WNB3" s="594"/>
      <c r="WNC3" s="594"/>
      <c r="WND3" s="594"/>
      <c r="WNE3" s="594"/>
      <c r="WNF3" s="594"/>
      <c r="WNG3" s="594"/>
      <c r="WNH3" s="594"/>
      <c r="WNI3" s="594"/>
      <c r="WNJ3" s="594"/>
      <c r="WNK3" s="594"/>
      <c r="WNL3" s="594"/>
      <c r="WNM3" s="594"/>
      <c r="WNN3" s="594"/>
      <c r="WNO3" s="594"/>
      <c r="WNP3" s="594"/>
      <c r="WNQ3" s="594"/>
      <c r="WNR3" s="594"/>
      <c r="WNS3" s="594"/>
      <c r="WNT3" s="594"/>
      <c r="WNU3" s="594"/>
      <c r="WNV3" s="594"/>
      <c r="WNW3" s="594"/>
      <c r="WNX3" s="594"/>
      <c r="WNY3" s="594"/>
      <c r="WNZ3" s="594"/>
      <c r="WOA3" s="594"/>
      <c r="WOB3" s="594"/>
      <c r="WOC3" s="594"/>
      <c r="WOD3" s="594"/>
      <c r="WOE3" s="594"/>
      <c r="WOF3" s="594"/>
      <c r="WOG3" s="594"/>
      <c r="WOH3" s="594"/>
      <c r="WOI3" s="594"/>
      <c r="WOJ3" s="594"/>
      <c r="WOK3" s="594"/>
      <c r="WOL3" s="594"/>
      <c r="WOM3" s="594"/>
      <c r="WON3" s="594"/>
      <c r="WOO3" s="594"/>
      <c r="WOP3" s="594"/>
      <c r="WOQ3" s="594"/>
      <c r="WOR3" s="594"/>
      <c r="WOS3" s="594"/>
      <c r="WOT3" s="594"/>
      <c r="WOU3" s="594"/>
      <c r="WOV3" s="594"/>
      <c r="WOW3" s="594"/>
      <c r="WOX3" s="594"/>
      <c r="WOY3" s="594"/>
      <c r="WOZ3" s="594"/>
      <c r="WPA3" s="594"/>
      <c r="WPB3" s="594"/>
      <c r="WPC3" s="594"/>
      <c r="WPD3" s="594"/>
      <c r="WPE3" s="594"/>
      <c r="WPF3" s="594"/>
      <c r="WPG3" s="594"/>
      <c r="WPH3" s="594"/>
      <c r="WPI3" s="594"/>
      <c r="WPJ3" s="594"/>
      <c r="WPK3" s="594"/>
      <c r="WPL3" s="594"/>
      <c r="WPM3" s="594"/>
      <c r="WPN3" s="594"/>
      <c r="WPO3" s="594"/>
      <c r="WPP3" s="594"/>
      <c r="WPQ3" s="594"/>
      <c r="WPR3" s="594"/>
      <c r="WPS3" s="594"/>
      <c r="WPT3" s="594"/>
      <c r="WPU3" s="594"/>
      <c r="WPV3" s="594"/>
      <c r="WPW3" s="594"/>
      <c r="WPX3" s="594"/>
      <c r="WPY3" s="594"/>
      <c r="WPZ3" s="594"/>
      <c r="WQA3" s="594"/>
      <c r="WQB3" s="594"/>
      <c r="WQC3" s="594"/>
      <c r="WQD3" s="594"/>
      <c r="WQE3" s="594"/>
      <c r="WQF3" s="594"/>
      <c r="WQG3" s="594"/>
      <c r="WQH3" s="594"/>
      <c r="WQI3" s="594"/>
      <c r="WQJ3" s="594"/>
      <c r="WQK3" s="594"/>
      <c r="WQL3" s="594"/>
      <c r="WQM3" s="594"/>
      <c r="WQN3" s="594"/>
      <c r="WQO3" s="594"/>
      <c r="WQP3" s="594"/>
      <c r="WQQ3" s="594"/>
      <c r="WQR3" s="594"/>
      <c r="WQS3" s="594"/>
      <c r="WQT3" s="594"/>
      <c r="WQU3" s="594"/>
      <c r="WQV3" s="594"/>
      <c r="WQW3" s="594"/>
      <c r="WQX3" s="594"/>
      <c r="WQY3" s="594"/>
      <c r="WQZ3" s="594"/>
      <c r="WRA3" s="594"/>
      <c r="WRB3" s="594"/>
      <c r="WRC3" s="594"/>
      <c r="WRD3" s="594"/>
      <c r="WRE3" s="594"/>
      <c r="WRF3" s="594"/>
      <c r="WRG3" s="594"/>
      <c r="WRH3" s="594"/>
      <c r="WRI3" s="594"/>
      <c r="WRJ3" s="594"/>
      <c r="WRK3" s="594"/>
      <c r="WRL3" s="594"/>
      <c r="WRM3" s="594"/>
      <c r="WRN3" s="594"/>
      <c r="WRO3" s="594"/>
      <c r="WRP3" s="594"/>
      <c r="WRQ3" s="594"/>
      <c r="WRR3" s="594"/>
      <c r="WRS3" s="594"/>
      <c r="WRT3" s="594"/>
      <c r="WRU3" s="594"/>
      <c r="WRV3" s="594"/>
      <c r="WRW3" s="594"/>
      <c r="WRX3" s="594"/>
      <c r="WRY3" s="594"/>
      <c r="WRZ3" s="594"/>
      <c r="WSA3" s="594"/>
      <c r="WSB3" s="594"/>
      <c r="WSC3" s="594"/>
      <c r="WSD3" s="594"/>
      <c r="WSE3" s="594"/>
      <c r="WSF3" s="594"/>
      <c r="WSG3" s="594"/>
      <c r="WSH3" s="594"/>
      <c r="WSI3" s="594"/>
      <c r="WSJ3" s="594"/>
      <c r="WSK3" s="594"/>
      <c r="WSL3" s="594"/>
      <c r="WSM3" s="594"/>
      <c r="WSN3" s="594"/>
      <c r="WSO3" s="594"/>
      <c r="WSP3" s="594"/>
      <c r="WSQ3" s="594"/>
      <c r="WSR3" s="594"/>
      <c r="WSS3" s="594"/>
      <c r="WST3" s="594"/>
      <c r="WSU3" s="594"/>
      <c r="WSV3" s="594"/>
      <c r="WSW3" s="594"/>
      <c r="WSX3" s="594"/>
      <c r="WSY3" s="594"/>
      <c r="WSZ3" s="594"/>
      <c r="WTA3" s="594"/>
      <c r="WTB3" s="594"/>
      <c r="WTC3" s="594"/>
      <c r="WTD3" s="594"/>
      <c r="WTE3" s="594"/>
      <c r="WTF3" s="594"/>
      <c r="WTG3" s="594"/>
      <c r="WTH3" s="594"/>
      <c r="WTI3" s="594"/>
      <c r="WTJ3" s="594"/>
      <c r="WTK3" s="594"/>
      <c r="WTL3" s="594"/>
      <c r="WTM3" s="594"/>
      <c r="WTN3" s="594"/>
      <c r="WTO3" s="594"/>
      <c r="WTP3" s="594"/>
      <c r="WTQ3" s="594"/>
      <c r="WTR3" s="594"/>
      <c r="WTS3" s="594"/>
      <c r="WTT3" s="594"/>
      <c r="WTU3" s="594"/>
      <c r="WTV3" s="594"/>
      <c r="WTW3" s="594"/>
      <c r="WTX3" s="594"/>
      <c r="WTY3" s="594"/>
      <c r="WTZ3" s="594"/>
      <c r="WUA3" s="594"/>
      <c r="WUB3" s="594"/>
      <c r="WUC3" s="594"/>
      <c r="WUD3" s="594"/>
      <c r="WUE3" s="594"/>
      <c r="WUF3" s="594"/>
      <c r="WUG3" s="594"/>
      <c r="WUH3" s="594"/>
      <c r="WUI3" s="594"/>
      <c r="WUJ3" s="594"/>
      <c r="WUK3" s="594"/>
      <c r="WUL3" s="594"/>
      <c r="WUM3" s="594"/>
      <c r="WUN3" s="594"/>
      <c r="WUO3" s="594"/>
      <c r="WUP3" s="594"/>
      <c r="WUQ3" s="594"/>
      <c r="WUR3" s="594"/>
      <c r="WUS3" s="594"/>
      <c r="WUT3" s="594"/>
      <c r="WUU3" s="594"/>
      <c r="WUV3" s="594"/>
      <c r="WUW3" s="594"/>
      <c r="WUX3" s="594"/>
      <c r="WUY3" s="594"/>
      <c r="WUZ3" s="594"/>
      <c r="WVA3" s="594"/>
      <c r="WVB3" s="594"/>
      <c r="WVC3" s="594"/>
      <c r="WVD3" s="594"/>
      <c r="WVE3" s="594"/>
      <c r="WVF3" s="594"/>
      <c r="WVG3" s="594"/>
      <c r="WVH3" s="594"/>
      <c r="WVI3" s="594"/>
      <c r="WVJ3" s="594"/>
      <c r="WVK3" s="594"/>
      <c r="WVL3" s="594"/>
      <c r="WVM3" s="594"/>
      <c r="WVN3" s="594"/>
      <c r="WVO3" s="594"/>
      <c r="WVP3" s="594"/>
      <c r="WVQ3" s="594"/>
      <c r="WVR3" s="594"/>
      <c r="WVS3" s="594"/>
      <c r="WVT3" s="594"/>
      <c r="WVU3" s="594"/>
      <c r="WVV3" s="594"/>
      <c r="WVW3" s="594"/>
      <c r="WVX3" s="594"/>
      <c r="WVY3" s="594"/>
      <c r="WVZ3" s="594"/>
      <c r="WWA3" s="594"/>
      <c r="WWB3" s="594"/>
      <c r="WWC3" s="594"/>
      <c r="WWD3" s="594"/>
      <c r="WWE3" s="594"/>
      <c r="WWF3" s="594"/>
      <c r="WWG3" s="594"/>
      <c r="WWH3" s="594"/>
      <c r="WWI3" s="594"/>
      <c r="WWJ3" s="594"/>
      <c r="WWK3" s="594"/>
      <c r="WWL3" s="594"/>
      <c r="WWM3" s="594"/>
      <c r="WWN3" s="594"/>
      <c r="WWO3" s="594"/>
      <c r="WWP3" s="594"/>
      <c r="WWQ3" s="594"/>
      <c r="WWR3" s="594"/>
      <c r="WWS3" s="594"/>
      <c r="WWT3" s="594"/>
      <c r="WWU3" s="594"/>
      <c r="WWV3" s="594"/>
      <c r="WWW3" s="594"/>
      <c r="WWX3" s="594"/>
      <c r="WWY3" s="594"/>
      <c r="WWZ3" s="594"/>
      <c r="WXA3" s="594"/>
      <c r="WXB3" s="594"/>
      <c r="WXC3" s="594"/>
      <c r="WXD3" s="594"/>
      <c r="WXE3" s="594"/>
      <c r="WXF3" s="594"/>
      <c r="WXG3" s="594"/>
      <c r="WXH3" s="594"/>
      <c r="WXI3" s="594"/>
      <c r="WXJ3" s="594"/>
      <c r="WXK3" s="594"/>
      <c r="WXL3" s="594"/>
      <c r="WXM3" s="594"/>
      <c r="WXN3" s="594"/>
      <c r="WXO3" s="594"/>
      <c r="WXP3" s="594"/>
      <c r="WXQ3" s="594"/>
      <c r="WXR3" s="594"/>
      <c r="WXS3" s="594"/>
      <c r="WXT3" s="594"/>
      <c r="WXU3" s="594"/>
      <c r="WXV3" s="594"/>
      <c r="WXW3" s="594"/>
      <c r="WXX3" s="594"/>
      <c r="WXY3" s="594"/>
      <c r="WXZ3" s="594"/>
      <c r="WYA3" s="594"/>
      <c r="WYB3" s="594"/>
      <c r="WYC3" s="594"/>
      <c r="WYD3" s="594"/>
      <c r="WYE3" s="594"/>
      <c r="WYF3" s="594"/>
      <c r="WYG3" s="594"/>
      <c r="WYH3" s="594"/>
      <c r="WYI3" s="594"/>
      <c r="WYJ3" s="594"/>
      <c r="WYK3" s="594"/>
      <c r="WYL3" s="594"/>
      <c r="WYM3" s="594"/>
      <c r="WYN3" s="594"/>
      <c r="WYO3" s="594"/>
      <c r="WYP3" s="594"/>
      <c r="WYQ3" s="594"/>
      <c r="WYR3" s="594"/>
      <c r="WYS3" s="594"/>
      <c r="WYT3" s="594"/>
      <c r="WYU3" s="594"/>
      <c r="WYV3" s="594"/>
      <c r="WYW3" s="594"/>
      <c r="WYX3" s="594"/>
      <c r="WYY3" s="594"/>
      <c r="WYZ3" s="594"/>
      <c r="WZA3" s="594"/>
      <c r="WZB3" s="594"/>
      <c r="WZC3" s="594"/>
      <c r="WZD3" s="594"/>
      <c r="WZE3" s="594"/>
      <c r="WZF3" s="594"/>
      <c r="WZG3" s="594"/>
      <c r="WZH3" s="594"/>
      <c r="WZI3" s="594"/>
      <c r="WZJ3" s="594"/>
      <c r="WZK3" s="594"/>
      <c r="WZL3" s="594"/>
      <c r="WZM3" s="594"/>
      <c r="WZN3" s="594"/>
      <c r="WZO3" s="594"/>
      <c r="WZP3" s="594"/>
      <c r="WZQ3" s="594"/>
      <c r="WZR3" s="594"/>
      <c r="WZS3" s="594"/>
      <c r="WZT3" s="594"/>
      <c r="WZU3" s="594"/>
      <c r="WZV3" s="594"/>
      <c r="WZW3" s="594"/>
      <c r="WZX3" s="594"/>
      <c r="WZY3" s="594"/>
      <c r="WZZ3" s="594"/>
      <c r="XAA3" s="594"/>
      <c r="XAB3" s="594"/>
      <c r="XAC3" s="594"/>
      <c r="XAD3" s="594"/>
      <c r="XAE3" s="594"/>
      <c r="XAF3" s="594"/>
      <c r="XAG3" s="594"/>
      <c r="XAH3" s="594"/>
      <c r="XAI3" s="594"/>
      <c r="XAJ3" s="594"/>
      <c r="XAK3" s="594"/>
      <c r="XAL3" s="594"/>
      <c r="XAM3" s="594"/>
      <c r="XAN3" s="594"/>
      <c r="XAO3" s="594"/>
      <c r="XAP3" s="594"/>
      <c r="XAQ3" s="594"/>
      <c r="XAR3" s="594"/>
      <c r="XAS3" s="594"/>
      <c r="XAT3" s="594"/>
      <c r="XAU3" s="594"/>
      <c r="XAV3" s="594"/>
      <c r="XAW3" s="594"/>
      <c r="XAX3" s="594"/>
      <c r="XAY3" s="594"/>
      <c r="XAZ3" s="594"/>
      <c r="XBA3" s="594"/>
      <c r="XBB3" s="594"/>
      <c r="XBC3" s="594"/>
      <c r="XBD3" s="594"/>
      <c r="XBE3" s="594"/>
      <c r="XBF3" s="594"/>
      <c r="XBG3" s="594"/>
      <c r="XBH3" s="594"/>
      <c r="XBI3" s="594"/>
      <c r="XBJ3" s="594"/>
      <c r="XBK3" s="594"/>
      <c r="XBL3" s="594"/>
      <c r="XBM3" s="594"/>
      <c r="XBN3" s="594"/>
      <c r="XBO3" s="594"/>
      <c r="XBP3" s="594"/>
      <c r="XBQ3" s="594"/>
      <c r="XBR3" s="594"/>
      <c r="XBS3" s="594"/>
      <c r="XBT3" s="594"/>
      <c r="XBU3" s="594"/>
      <c r="XBV3" s="594"/>
      <c r="XBW3" s="594"/>
      <c r="XBX3" s="594"/>
      <c r="XBY3" s="594"/>
      <c r="XBZ3" s="594"/>
      <c r="XCA3" s="594"/>
      <c r="XCB3" s="594"/>
      <c r="XCC3" s="594"/>
      <c r="XCD3" s="594"/>
      <c r="XCE3" s="594"/>
      <c r="XCF3" s="594"/>
      <c r="XCG3" s="594"/>
      <c r="XCH3" s="594"/>
      <c r="XCI3" s="594"/>
      <c r="XCJ3" s="594"/>
      <c r="XCK3" s="594"/>
      <c r="XCL3" s="594"/>
      <c r="XCM3" s="594"/>
      <c r="XCN3" s="594"/>
      <c r="XCO3" s="594"/>
      <c r="XCP3" s="594"/>
      <c r="XCQ3" s="594"/>
      <c r="XCR3" s="594"/>
      <c r="XCS3" s="594"/>
      <c r="XCT3" s="594"/>
      <c r="XCU3" s="594"/>
      <c r="XCV3" s="594"/>
      <c r="XCW3" s="594"/>
      <c r="XCX3" s="594"/>
      <c r="XCY3" s="594"/>
      <c r="XCZ3" s="594"/>
      <c r="XDA3" s="594"/>
      <c r="XDB3" s="594"/>
      <c r="XDC3" s="594"/>
      <c r="XDD3" s="594"/>
      <c r="XDE3" s="594"/>
      <c r="XDF3" s="594"/>
      <c r="XDG3" s="594"/>
      <c r="XDH3" s="594"/>
      <c r="XDI3" s="594"/>
      <c r="XDJ3" s="594"/>
      <c r="XDK3" s="594"/>
      <c r="XDL3" s="594"/>
      <c r="XDM3" s="594"/>
      <c r="XDN3" s="594"/>
      <c r="XDO3" s="594"/>
      <c r="XDP3" s="594"/>
      <c r="XDQ3" s="594"/>
      <c r="XDR3" s="594"/>
      <c r="XDS3" s="594"/>
      <c r="XDT3" s="594"/>
      <c r="XDU3" s="594"/>
      <c r="XDV3" s="594"/>
      <c r="XDW3" s="594"/>
      <c r="XDX3" s="594"/>
      <c r="XDY3" s="594"/>
      <c r="XDZ3" s="594"/>
      <c r="XEA3" s="594"/>
      <c r="XEB3" s="594"/>
      <c r="XEC3" s="594"/>
      <c r="XED3" s="594"/>
      <c r="XEE3" s="594"/>
      <c r="XEF3" s="594"/>
      <c r="XEG3" s="594"/>
      <c r="XEH3" s="594"/>
      <c r="XEI3" s="594"/>
      <c r="XEJ3" s="594"/>
      <c r="XEK3" s="594"/>
      <c r="XEL3" s="594"/>
      <c r="XEM3" s="594"/>
      <c r="XEN3" s="594"/>
      <c r="XEO3" s="594"/>
      <c r="XEP3" s="594"/>
      <c r="XEQ3" s="594"/>
      <c r="XER3" s="594"/>
      <c r="XES3" s="594"/>
      <c r="XET3" s="594"/>
      <c r="XEU3" s="594"/>
      <c r="XEV3" s="594"/>
      <c r="XEW3" s="594"/>
      <c r="XEX3" s="594"/>
      <c r="XEY3" s="594"/>
      <c r="XEZ3" s="594"/>
      <c r="XFA3" s="594"/>
      <c r="XFB3" s="594"/>
      <c r="XFC3" s="594"/>
      <c r="XFD3" s="594"/>
    </row>
    <row r="4" spans="1:16384" s="308" customFormat="1" ht="15" customHeight="1" x14ac:dyDescent="0.3">
      <c r="A4" s="594"/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  <c r="S4" s="594"/>
      <c r="T4" s="594"/>
      <c r="U4" s="594"/>
      <c r="V4" s="594"/>
      <c r="W4" s="594"/>
      <c r="X4" s="594"/>
      <c r="Y4" s="594"/>
      <c r="Z4" s="594"/>
      <c r="AA4" s="594"/>
      <c r="AB4" s="594"/>
      <c r="AC4" s="594"/>
      <c r="AD4" s="594"/>
      <c r="AE4" s="594"/>
      <c r="AF4" s="594"/>
      <c r="AG4" s="594"/>
      <c r="AH4" s="594"/>
      <c r="AI4" s="594"/>
      <c r="AJ4" s="594"/>
      <c r="AK4" s="594"/>
      <c r="AL4" s="594"/>
      <c r="AM4" s="594"/>
      <c r="AN4" s="594"/>
      <c r="AO4" s="594"/>
      <c r="AP4" s="594"/>
      <c r="AQ4" s="594"/>
      <c r="AR4" s="594"/>
      <c r="AS4" s="594"/>
      <c r="AT4" s="594"/>
      <c r="AU4" s="594"/>
      <c r="AV4" s="594"/>
      <c r="AW4" s="594"/>
      <c r="AX4" s="594"/>
      <c r="AY4" s="594"/>
      <c r="AZ4" s="594"/>
      <c r="BA4" s="594"/>
      <c r="BB4" s="594"/>
      <c r="BC4" s="594"/>
      <c r="BD4" s="594"/>
      <c r="BE4" s="594"/>
      <c r="BF4" s="594"/>
      <c r="BG4" s="594"/>
      <c r="BH4" s="594"/>
      <c r="BI4" s="594"/>
      <c r="BJ4" s="594"/>
      <c r="BK4" s="594"/>
      <c r="BL4" s="594"/>
      <c r="BM4" s="594"/>
      <c r="BN4" s="594"/>
      <c r="BO4" s="594"/>
      <c r="BP4" s="594"/>
      <c r="BQ4" s="594"/>
      <c r="BR4" s="594"/>
      <c r="BS4" s="594"/>
      <c r="BT4" s="594"/>
      <c r="BU4" s="594"/>
      <c r="BV4" s="594"/>
      <c r="BW4" s="594"/>
      <c r="BX4" s="594"/>
      <c r="BY4" s="594"/>
      <c r="BZ4" s="594"/>
      <c r="CA4" s="594"/>
      <c r="CB4" s="594"/>
      <c r="CC4" s="594"/>
      <c r="CD4" s="594"/>
      <c r="CE4" s="594"/>
      <c r="CF4" s="594"/>
      <c r="CG4" s="594"/>
      <c r="CH4" s="594"/>
      <c r="CI4" s="594"/>
      <c r="CJ4" s="594"/>
      <c r="CK4" s="594"/>
      <c r="CL4" s="594"/>
      <c r="CM4" s="594"/>
      <c r="CN4" s="594"/>
      <c r="CO4" s="594"/>
      <c r="CP4" s="594"/>
      <c r="CQ4" s="594"/>
      <c r="CR4" s="594"/>
      <c r="CS4" s="594"/>
      <c r="CT4" s="594"/>
      <c r="CU4" s="594"/>
      <c r="CV4" s="594"/>
      <c r="CW4" s="594"/>
      <c r="CX4" s="594"/>
      <c r="CY4" s="594"/>
      <c r="CZ4" s="594"/>
      <c r="DA4" s="594"/>
      <c r="DB4" s="594"/>
      <c r="DC4" s="594"/>
      <c r="DD4" s="594"/>
      <c r="DE4" s="594"/>
      <c r="DF4" s="594"/>
      <c r="DG4" s="594"/>
      <c r="DH4" s="594"/>
      <c r="DI4" s="594"/>
      <c r="DJ4" s="594"/>
      <c r="DK4" s="594"/>
      <c r="DL4" s="594"/>
      <c r="DM4" s="594"/>
      <c r="DN4" s="594"/>
      <c r="DO4" s="594"/>
      <c r="DP4" s="594"/>
      <c r="DQ4" s="594"/>
      <c r="DR4" s="594"/>
      <c r="DS4" s="594"/>
      <c r="DT4" s="594"/>
      <c r="DU4" s="594"/>
      <c r="DV4" s="594"/>
      <c r="DW4" s="594"/>
      <c r="DX4" s="594"/>
      <c r="DY4" s="594"/>
      <c r="DZ4" s="594"/>
      <c r="EA4" s="594"/>
      <c r="EB4" s="594"/>
      <c r="EC4" s="594"/>
      <c r="ED4" s="594"/>
      <c r="EE4" s="594"/>
      <c r="EF4" s="594"/>
      <c r="EG4" s="594"/>
      <c r="EH4" s="594"/>
      <c r="EI4" s="594"/>
      <c r="EJ4" s="594"/>
      <c r="EK4" s="594"/>
      <c r="EL4" s="594"/>
      <c r="EM4" s="594"/>
      <c r="EN4" s="594"/>
      <c r="EO4" s="594"/>
      <c r="EP4" s="594"/>
      <c r="EQ4" s="594"/>
      <c r="ER4" s="594"/>
      <c r="ES4" s="594"/>
      <c r="ET4" s="594"/>
      <c r="EU4" s="594"/>
      <c r="EV4" s="594"/>
      <c r="EW4" s="594"/>
      <c r="EX4" s="594"/>
      <c r="EY4" s="594"/>
      <c r="EZ4" s="594"/>
      <c r="FA4" s="594"/>
      <c r="FB4" s="594"/>
      <c r="FC4" s="594"/>
      <c r="FD4" s="594"/>
      <c r="FE4" s="594"/>
      <c r="FF4" s="594"/>
      <c r="FG4" s="594"/>
      <c r="FH4" s="594"/>
      <c r="FI4" s="594"/>
      <c r="FJ4" s="594"/>
      <c r="FK4" s="594"/>
      <c r="FL4" s="594"/>
      <c r="FM4" s="594"/>
      <c r="FN4" s="594"/>
      <c r="FO4" s="594"/>
      <c r="FP4" s="594"/>
      <c r="FQ4" s="594"/>
      <c r="FR4" s="594"/>
      <c r="FS4" s="594"/>
      <c r="FT4" s="594"/>
      <c r="FU4" s="594"/>
      <c r="FV4" s="594"/>
      <c r="FW4" s="594"/>
      <c r="FX4" s="594"/>
      <c r="FY4" s="594"/>
      <c r="FZ4" s="594"/>
      <c r="GA4" s="594"/>
      <c r="GB4" s="594"/>
      <c r="GC4" s="594"/>
      <c r="GD4" s="594"/>
      <c r="GE4" s="594"/>
      <c r="GF4" s="594"/>
      <c r="GG4" s="594"/>
      <c r="GH4" s="594"/>
      <c r="GI4" s="594"/>
      <c r="GJ4" s="594"/>
      <c r="GK4" s="594"/>
      <c r="GL4" s="594"/>
      <c r="GM4" s="594"/>
      <c r="GN4" s="594"/>
      <c r="GO4" s="594"/>
      <c r="GP4" s="594"/>
      <c r="GQ4" s="594"/>
      <c r="GR4" s="594"/>
      <c r="GS4" s="594"/>
      <c r="GT4" s="594"/>
      <c r="GU4" s="594"/>
      <c r="GV4" s="594"/>
      <c r="GW4" s="594"/>
      <c r="GX4" s="594"/>
      <c r="GY4" s="594"/>
      <c r="GZ4" s="594"/>
      <c r="HA4" s="594"/>
      <c r="HB4" s="594"/>
      <c r="HC4" s="594"/>
      <c r="HD4" s="594"/>
      <c r="HE4" s="594"/>
      <c r="HF4" s="594"/>
      <c r="HG4" s="594"/>
      <c r="HH4" s="594"/>
      <c r="HI4" s="594"/>
      <c r="HJ4" s="594"/>
      <c r="HK4" s="594"/>
      <c r="HL4" s="594"/>
      <c r="HM4" s="594"/>
      <c r="HN4" s="594"/>
      <c r="HO4" s="594"/>
      <c r="HP4" s="594"/>
      <c r="HQ4" s="594"/>
      <c r="HR4" s="594"/>
      <c r="HS4" s="594"/>
      <c r="HT4" s="594"/>
      <c r="HU4" s="594"/>
      <c r="HV4" s="594"/>
      <c r="HW4" s="594"/>
      <c r="HX4" s="594"/>
      <c r="HY4" s="594"/>
      <c r="HZ4" s="594"/>
      <c r="IA4" s="594"/>
      <c r="IB4" s="594"/>
      <c r="IC4" s="594"/>
      <c r="ID4" s="594"/>
      <c r="IE4" s="594"/>
      <c r="IF4" s="594"/>
      <c r="IG4" s="594"/>
      <c r="IH4" s="594"/>
      <c r="II4" s="594"/>
      <c r="IJ4" s="594"/>
      <c r="IK4" s="594"/>
      <c r="IL4" s="594"/>
      <c r="IM4" s="594"/>
      <c r="IN4" s="594"/>
      <c r="IO4" s="594"/>
      <c r="IP4" s="594"/>
      <c r="IQ4" s="594"/>
      <c r="IR4" s="594"/>
      <c r="IS4" s="594"/>
      <c r="IT4" s="594"/>
      <c r="IU4" s="594"/>
      <c r="IV4" s="594"/>
      <c r="IW4" s="594"/>
      <c r="IX4" s="594"/>
      <c r="IY4" s="594"/>
      <c r="IZ4" s="594"/>
      <c r="JA4" s="594"/>
      <c r="JB4" s="594"/>
      <c r="JC4" s="594"/>
      <c r="JD4" s="594"/>
      <c r="JE4" s="594"/>
      <c r="JF4" s="594"/>
      <c r="JG4" s="594"/>
      <c r="JH4" s="594"/>
      <c r="JI4" s="594"/>
      <c r="JJ4" s="594"/>
      <c r="JK4" s="594"/>
      <c r="JL4" s="594"/>
      <c r="JM4" s="594"/>
      <c r="JN4" s="594"/>
      <c r="JO4" s="594"/>
      <c r="JP4" s="594"/>
      <c r="JQ4" s="594"/>
      <c r="JR4" s="594"/>
      <c r="JS4" s="594"/>
      <c r="JT4" s="594"/>
      <c r="JU4" s="594"/>
      <c r="JV4" s="594"/>
      <c r="JW4" s="594"/>
      <c r="JX4" s="594"/>
      <c r="JY4" s="594"/>
      <c r="JZ4" s="594"/>
      <c r="KA4" s="594"/>
      <c r="KB4" s="594"/>
      <c r="KC4" s="594"/>
      <c r="KD4" s="594"/>
      <c r="KE4" s="594"/>
      <c r="KF4" s="594"/>
      <c r="KG4" s="594"/>
      <c r="KH4" s="594"/>
      <c r="KI4" s="594"/>
      <c r="KJ4" s="594"/>
      <c r="KK4" s="594"/>
      <c r="KL4" s="594"/>
      <c r="KM4" s="594"/>
      <c r="KN4" s="594"/>
      <c r="KO4" s="594"/>
      <c r="KP4" s="594"/>
      <c r="KQ4" s="594"/>
      <c r="KR4" s="594"/>
      <c r="KS4" s="594"/>
      <c r="KT4" s="594"/>
      <c r="KU4" s="594"/>
      <c r="KV4" s="594"/>
      <c r="KW4" s="594"/>
      <c r="KX4" s="594"/>
      <c r="KY4" s="594"/>
      <c r="KZ4" s="594"/>
      <c r="LA4" s="594"/>
      <c r="LB4" s="594"/>
      <c r="LC4" s="594"/>
      <c r="LD4" s="594"/>
      <c r="LE4" s="594"/>
      <c r="LF4" s="594"/>
      <c r="LG4" s="594"/>
      <c r="LH4" s="594"/>
      <c r="LI4" s="594"/>
      <c r="LJ4" s="594"/>
      <c r="LK4" s="594"/>
      <c r="LL4" s="594"/>
      <c r="LM4" s="594"/>
      <c r="LN4" s="594"/>
      <c r="LO4" s="594"/>
      <c r="LP4" s="594"/>
      <c r="LQ4" s="594"/>
      <c r="LR4" s="594"/>
      <c r="LS4" s="594"/>
      <c r="LT4" s="594"/>
      <c r="LU4" s="594"/>
      <c r="LV4" s="594"/>
      <c r="LW4" s="594"/>
      <c r="LX4" s="594"/>
      <c r="LY4" s="594"/>
      <c r="LZ4" s="594"/>
      <c r="MA4" s="594"/>
      <c r="MB4" s="594"/>
      <c r="MC4" s="594"/>
      <c r="MD4" s="594"/>
      <c r="ME4" s="594"/>
      <c r="MF4" s="594"/>
      <c r="MG4" s="594"/>
      <c r="MH4" s="594"/>
      <c r="MI4" s="594"/>
      <c r="MJ4" s="594"/>
      <c r="MK4" s="594"/>
      <c r="ML4" s="594"/>
      <c r="MM4" s="594"/>
      <c r="MN4" s="594"/>
      <c r="MO4" s="594"/>
      <c r="MP4" s="594"/>
      <c r="MQ4" s="594"/>
      <c r="MR4" s="594"/>
      <c r="MS4" s="594"/>
      <c r="MT4" s="594"/>
      <c r="MU4" s="594"/>
      <c r="MV4" s="594"/>
      <c r="MW4" s="594"/>
      <c r="MX4" s="594"/>
      <c r="MY4" s="594"/>
      <c r="MZ4" s="594"/>
      <c r="NA4" s="594"/>
      <c r="NB4" s="594"/>
      <c r="NC4" s="594"/>
      <c r="ND4" s="594"/>
      <c r="NE4" s="594"/>
      <c r="NF4" s="594"/>
      <c r="NG4" s="594"/>
      <c r="NH4" s="594"/>
      <c r="NI4" s="594"/>
      <c r="NJ4" s="594"/>
      <c r="NK4" s="594"/>
      <c r="NL4" s="594"/>
      <c r="NM4" s="594"/>
      <c r="NN4" s="594"/>
      <c r="NO4" s="594"/>
      <c r="NP4" s="594"/>
      <c r="NQ4" s="594"/>
      <c r="NR4" s="594"/>
      <c r="NS4" s="594"/>
      <c r="NT4" s="594"/>
      <c r="NU4" s="594"/>
      <c r="NV4" s="594"/>
      <c r="NW4" s="594"/>
      <c r="NX4" s="594"/>
      <c r="NY4" s="594"/>
      <c r="NZ4" s="594"/>
      <c r="OA4" s="594"/>
      <c r="OB4" s="594"/>
      <c r="OC4" s="594"/>
      <c r="OD4" s="594"/>
      <c r="OE4" s="594"/>
      <c r="OF4" s="594"/>
      <c r="OG4" s="594"/>
      <c r="OH4" s="594"/>
      <c r="OI4" s="594"/>
      <c r="OJ4" s="594"/>
      <c r="OK4" s="594"/>
      <c r="OL4" s="594"/>
      <c r="OM4" s="594"/>
      <c r="ON4" s="594"/>
      <c r="OO4" s="594"/>
      <c r="OP4" s="594"/>
      <c r="OQ4" s="594"/>
      <c r="OR4" s="594"/>
      <c r="OS4" s="594"/>
      <c r="OT4" s="594"/>
      <c r="OU4" s="594"/>
      <c r="OV4" s="594"/>
      <c r="OW4" s="594"/>
      <c r="OX4" s="594"/>
      <c r="OY4" s="594"/>
      <c r="OZ4" s="594"/>
      <c r="PA4" s="594"/>
      <c r="PB4" s="594"/>
      <c r="PC4" s="594"/>
      <c r="PD4" s="594"/>
      <c r="PE4" s="594"/>
      <c r="PF4" s="594"/>
      <c r="PG4" s="594"/>
      <c r="PH4" s="594"/>
      <c r="PI4" s="594"/>
      <c r="PJ4" s="594"/>
      <c r="PK4" s="594"/>
      <c r="PL4" s="594"/>
      <c r="PM4" s="594"/>
      <c r="PN4" s="594"/>
      <c r="PO4" s="594"/>
      <c r="PP4" s="594"/>
      <c r="PQ4" s="594"/>
      <c r="PR4" s="594"/>
      <c r="PS4" s="594"/>
      <c r="PT4" s="594"/>
      <c r="PU4" s="594"/>
      <c r="PV4" s="594"/>
      <c r="PW4" s="594"/>
      <c r="PX4" s="594"/>
      <c r="PY4" s="594"/>
      <c r="PZ4" s="594"/>
      <c r="QA4" s="594"/>
      <c r="QB4" s="594"/>
      <c r="QC4" s="594"/>
      <c r="QD4" s="594"/>
      <c r="QE4" s="594"/>
      <c r="QF4" s="594"/>
      <c r="QG4" s="594"/>
      <c r="QH4" s="594"/>
      <c r="QI4" s="594"/>
      <c r="QJ4" s="594"/>
      <c r="QK4" s="594"/>
      <c r="QL4" s="594"/>
      <c r="QM4" s="594"/>
      <c r="QN4" s="594"/>
      <c r="QO4" s="594"/>
      <c r="QP4" s="594"/>
      <c r="QQ4" s="594"/>
      <c r="QR4" s="594"/>
      <c r="QS4" s="594"/>
      <c r="QT4" s="594"/>
      <c r="QU4" s="594"/>
      <c r="QV4" s="594"/>
      <c r="QW4" s="594"/>
      <c r="QX4" s="594"/>
      <c r="QY4" s="594"/>
      <c r="QZ4" s="594"/>
      <c r="RA4" s="594"/>
      <c r="RB4" s="594"/>
      <c r="RC4" s="594"/>
      <c r="RD4" s="594"/>
      <c r="RE4" s="594"/>
      <c r="RF4" s="594"/>
      <c r="RG4" s="594"/>
      <c r="RH4" s="594"/>
      <c r="RI4" s="594"/>
      <c r="RJ4" s="594"/>
      <c r="RK4" s="594"/>
      <c r="RL4" s="594"/>
      <c r="RM4" s="594"/>
      <c r="RN4" s="594"/>
      <c r="RO4" s="594"/>
      <c r="RP4" s="594"/>
      <c r="RQ4" s="594"/>
      <c r="RR4" s="594"/>
      <c r="RS4" s="594"/>
      <c r="RT4" s="594"/>
      <c r="RU4" s="594"/>
      <c r="RV4" s="594"/>
      <c r="RW4" s="594"/>
      <c r="RX4" s="594"/>
      <c r="RY4" s="594"/>
      <c r="RZ4" s="594"/>
      <c r="SA4" s="594"/>
      <c r="SB4" s="594"/>
      <c r="SC4" s="594"/>
      <c r="SD4" s="594"/>
      <c r="SE4" s="594"/>
      <c r="SF4" s="594"/>
      <c r="SG4" s="594"/>
      <c r="SH4" s="594"/>
      <c r="SI4" s="594"/>
      <c r="SJ4" s="594"/>
      <c r="SK4" s="594"/>
      <c r="SL4" s="594"/>
      <c r="SM4" s="594"/>
      <c r="SN4" s="594"/>
      <c r="SO4" s="594"/>
      <c r="SP4" s="594"/>
      <c r="SQ4" s="594"/>
      <c r="SR4" s="594"/>
      <c r="SS4" s="594"/>
      <c r="ST4" s="594"/>
      <c r="SU4" s="594"/>
      <c r="SV4" s="594"/>
      <c r="SW4" s="594"/>
      <c r="SX4" s="594"/>
      <c r="SY4" s="594"/>
      <c r="SZ4" s="594"/>
      <c r="TA4" s="594"/>
      <c r="TB4" s="594"/>
      <c r="TC4" s="594"/>
      <c r="TD4" s="594"/>
      <c r="TE4" s="594"/>
      <c r="TF4" s="594"/>
      <c r="TG4" s="594"/>
      <c r="TH4" s="594"/>
      <c r="TI4" s="594"/>
      <c r="TJ4" s="594"/>
      <c r="TK4" s="594"/>
      <c r="TL4" s="594"/>
      <c r="TM4" s="594"/>
      <c r="TN4" s="594"/>
      <c r="TO4" s="594"/>
      <c r="TP4" s="594"/>
      <c r="TQ4" s="594"/>
      <c r="TR4" s="594"/>
      <c r="TS4" s="594"/>
      <c r="TT4" s="594"/>
      <c r="TU4" s="594"/>
      <c r="TV4" s="594"/>
      <c r="TW4" s="594"/>
      <c r="TX4" s="594"/>
      <c r="TY4" s="594"/>
      <c r="TZ4" s="594"/>
      <c r="UA4" s="594"/>
      <c r="UB4" s="594"/>
      <c r="UC4" s="594"/>
      <c r="UD4" s="594"/>
      <c r="UE4" s="594"/>
      <c r="UF4" s="594"/>
      <c r="UG4" s="594"/>
      <c r="UH4" s="594"/>
      <c r="UI4" s="594"/>
      <c r="UJ4" s="594"/>
      <c r="UK4" s="594"/>
      <c r="UL4" s="594"/>
      <c r="UM4" s="594"/>
      <c r="UN4" s="594"/>
      <c r="UO4" s="594"/>
      <c r="UP4" s="594"/>
      <c r="UQ4" s="594"/>
      <c r="UR4" s="594"/>
      <c r="US4" s="594"/>
      <c r="UT4" s="594"/>
      <c r="UU4" s="594"/>
      <c r="UV4" s="594"/>
      <c r="UW4" s="594"/>
      <c r="UX4" s="594"/>
      <c r="UY4" s="594"/>
      <c r="UZ4" s="594"/>
      <c r="VA4" s="594"/>
      <c r="VB4" s="594"/>
      <c r="VC4" s="594"/>
      <c r="VD4" s="594"/>
      <c r="VE4" s="594"/>
      <c r="VF4" s="594"/>
      <c r="VG4" s="594"/>
      <c r="VH4" s="594"/>
      <c r="VI4" s="594"/>
      <c r="VJ4" s="594"/>
      <c r="VK4" s="594"/>
      <c r="VL4" s="594"/>
      <c r="VM4" s="594"/>
      <c r="VN4" s="594"/>
      <c r="VO4" s="594"/>
      <c r="VP4" s="594"/>
      <c r="VQ4" s="594"/>
      <c r="VR4" s="594"/>
      <c r="VS4" s="594"/>
      <c r="VT4" s="594"/>
      <c r="VU4" s="594"/>
      <c r="VV4" s="594"/>
      <c r="VW4" s="594"/>
      <c r="VX4" s="594"/>
      <c r="VY4" s="594"/>
      <c r="VZ4" s="594"/>
      <c r="WA4" s="594"/>
      <c r="WB4" s="594"/>
      <c r="WC4" s="594"/>
      <c r="WD4" s="594"/>
      <c r="WE4" s="594"/>
      <c r="WF4" s="594"/>
      <c r="WG4" s="594"/>
      <c r="WH4" s="594"/>
      <c r="WI4" s="594"/>
      <c r="WJ4" s="594"/>
      <c r="WK4" s="594"/>
      <c r="WL4" s="594"/>
      <c r="WM4" s="594"/>
      <c r="WN4" s="594"/>
      <c r="WO4" s="594"/>
      <c r="WP4" s="594"/>
      <c r="WQ4" s="594"/>
      <c r="WR4" s="594"/>
      <c r="WS4" s="594"/>
      <c r="WT4" s="594"/>
      <c r="WU4" s="594"/>
      <c r="WV4" s="594"/>
      <c r="WW4" s="594"/>
      <c r="WX4" s="594"/>
      <c r="WY4" s="594"/>
      <c r="WZ4" s="594"/>
      <c r="XA4" s="594"/>
      <c r="XB4" s="594"/>
      <c r="XC4" s="594"/>
      <c r="XD4" s="594"/>
      <c r="XE4" s="594"/>
      <c r="XF4" s="594"/>
      <c r="XG4" s="594"/>
      <c r="XH4" s="594"/>
      <c r="XI4" s="594"/>
      <c r="XJ4" s="594"/>
      <c r="XK4" s="594"/>
      <c r="XL4" s="594"/>
      <c r="XM4" s="594"/>
      <c r="XN4" s="594"/>
      <c r="XO4" s="594"/>
      <c r="XP4" s="594"/>
      <c r="XQ4" s="594"/>
      <c r="XR4" s="594"/>
      <c r="XS4" s="594"/>
      <c r="XT4" s="594"/>
      <c r="XU4" s="594"/>
      <c r="XV4" s="594"/>
      <c r="XW4" s="594"/>
      <c r="XX4" s="594"/>
      <c r="XY4" s="594"/>
      <c r="XZ4" s="594"/>
      <c r="YA4" s="594"/>
      <c r="YB4" s="594"/>
      <c r="YC4" s="594"/>
      <c r="YD4" s="594"/>
      <c r="YE4" s="594"/>
      <c r="YF4" s="594"/>
      <c r="YG4" s="594"/>
      <c r="YH4" s="594"/>
      <c r="YI4" s="594"/>
      <c r="YJ4" s="594"/>
      <c r="YK4" s="594"/>
      <c r="YL4" s="594"/>
      <c r="YM4" s="594"/>
      <c r="YN4" s="594"/>
      <c r="YO4" s="594"/>
      <c r="YP4" s="594"/>
      <c r="YQ4" s="594"/>
      <c r="YR4" s="594"/>
      <c r="YS4" s="594"/>
      <c r="YT4" s="594"/>
      <c r="YU4" s="594"/>
      <c r="YV4" s="594"/>
      <c r="YW4" s="594"/>
      <c r="YX4" s="594"/>
      <c r="YY4" s="594"/>
      <c r="YZ4" s="594"/>
      <c r="ZA4" s="594"/>
      <c r="ZB4" s="594"/>
      <c r="ZC4" s="594"/>
      <c r="ZD4" s="594"/>
      <c r="ZE4" s="594"/>
      <c r="ZF4" s="594"/>
      <c r="ZG4" s="594"/>
      <c r="ZH4" s="594"/>
      <c r="ZI4" s="594"/>
      <c r="ZJ4" s="594"/>
      <c r="ZK4" s="594"/>
      <c r="ZL4" s="594"/>
      <c r="ZM4" s="594"/>
      <c r="ZN4" s="594"/>
      <c r="ZO4" s="594"/>
      <c r="ZP4" s="594"/>
      <c r="ZQ4" s="594"/>
      <c r="ZR4" s="594"/>
      <c r="ZS4" s="594"/>
      <c r="ZT4" s="594"/>
      <c r="ZU4" s="594"/>
      <c r="ZV4" s="594"/>
      <c r="ZW4" s="594"/>
      <c r="ZX4" s="594"/>
      <c r="ZY4" s="594"/>
      <c r="ZZ4" s="594"/>
      <c r="AAA4" s="594"/>
      <c r="AAB4" s="594"/>
      <c r="AAC4" s="594"/>
      <c r="AAD4" s="594"/>
      <c r="AAE4" s="594"/>
      <c r="AAF4" s="594"/>
      <c r="AAG4" s="594"/>
      <c r="AAH4" s="594"/>
      <c r="AAI4" s="594"/>
      <c r="AAJ4" s="594"/>
      <c r="AAK4" s="594"/>
      <c r="AAL4" s="594"/>
      <c r="AAM4" s="594"/>
      <c r="AAN4" s="594"/>
      <c r="AAO4" s="594"/>
      <c r="AAP4" s="594"/>
      <c r="AAQ4" s="594"/>
      <c r="AAR4" s="594"/>
      <c r="AAS4" s="594"/>
      <c r="AAT4" s="594"/>
      <c r="AAU4" s="594"/>
      <c r="AAV4" s="594"/>
      <c r="AAW4" s="594"/>
      <c r="AAX4" s="594"/>
      <c r="AAY4" s="594"/>
      <c r="AAZ4" s="594"/>
      <c r="ABA4" s="594"/>
      <c r="ABB4" s="594"/>
      <c r="ABC4" s="594"/>
      <c r="ABD4" s="594"/>
      <c r="ABE4" s="594"/>
      <c r="ABF4" s="594"/>
      <c r="ABG4" s="594"/>
      <c r="ABH4" s="594"/>
      <c r="ABI4" s="594"/>
      <c r="ABJ4" s="594"/>
      <c r="ABK4" s="594"/>
      <c r="ABL4" s="594"/>
      <c r="ABM4" s="594"/>
      <c r="ABN4" s="594"/>
      <c r="ABO4" s="594"/>
      <c r="ABP4" s="594"/>
      <c r="ABQ4" s="594"/>
      <c r="ABR4" s="594"/>
      <c r="ABS4" s="594"/>
      <c r="ABT4" s="594"/>
      <c r="ABU4" s="594"/>
      <c r="ABV4" s="594"/>
      <c r="ABW4" s="594"/>
      <c r="ABX4" s="594"/>
      <c r="ABY4" s="594"/>
      <c r="ABZ4" s="594"/>
      <c r="ACA4" s="594"/>
      <c r="ACB4" s="594"/>
      <c r="ACC4" s="594"/>
      <c r="ACD4" s="594"/>
      <c r="ACE4" s="594"/>
      <c r="ACF4" s="594"/>
      <c r="ACG4" s="594"/>
      <c r="ACH4" s="594"/>
      <c r="ACI4" s="594"/>
      <c r="ACJ4" s="594"/>
      <c r="ACK4" s="594"/>
      <c r="ACL4" s="594"/>
      <c r="ACM4" s="594"/>
      <c r="ACN4" s="594"/>
      <c r="ACO4" s="594"/>
      <c r="ACP4" s="594"/>
      <c r="ACQ4" s="594"/>
      <c r="ACR4" s="594"/>
      <c r="ACS4" s="594"/>
      <c r="ACT4" s="594"/>
      <c r="ACU4" s="594"/>
      <c r="ACV4" s="594"/>
      <c r="ACW4" s="594"/>
      <c r="ACX4" s="594"/>
      <c r="ACY4" s="594"/>
      <c r="ACZ4" s="594"/>
      <c r="ADA4" s="594"/>
      <c r="ADB4" s="594"/>
      <c r="ADC4" s="594"/>
      <c r="ADD4" s="594"/>
      <c r="ADE4" s="594"/>
      <c r="ADF4" s="594"/>
      <c r="ADG4" s="594"/>
      <c r="ADH4" s="594"/>
      <c r="ADI4" s="594"/>
      <c r="ADJ4" s="594"/>
      <c r="ADK4" s="594"/>
      <c r="ADL4" s="594"/>
      <c r="ADM4" s="594"/>
      <c r="ADN4" s="594"/>
      <c r="ADO4" s="594"/>
      <c r="ADP4" s="594"/>
      <c r="ADQ4" s="594"/>
      <c r="ADR4" s="594"/>
      <c r="ADS4" s="594"/>
      <c r="ADT4" s="594"/>
      <c r="ADU4" s="594"/>
      <c r="ADV4" s="594"/>
      <c r="ADW4" s="594"/>
      <c r="ADX4" s="594"/>
      <c r="ADY4" s="594"/>
      <c r="ADZ4" s="594"/>
      <c r="AEA4" s="594"/>
      <c r="AEB4" s="594"/>
      <c r="AEC4" s="594"/>
      <c r="AED4" s="594"/>
      <c r="AEE4" s="594"/>
      <c r="AEF4" s="594"/>
      <c r="AEG4" s="594"/>
      <c r="AEH4" s="594"/>
      <c r="AEI4" s="594"/>
      <c r="AEJ4" s="594"/>
      <c r="AEK4" s="594"/>
      <c r="AEL4" s="594"/>
      <c r="AEM4" s="594"/>
      <c r="AEN4" s="594"/>
      <c r="AEO4" s="594"/>
      <c r="AEP4" s="594"/>
      <c r="AEQ4" s="594"/>
      <c r="AER4" s="594"/>
      <c r="AES4" s="594"/>
      <c r="AET4" s="594"/>
      <c r="AEU4" s="594"/>
      <c r="AEV4" s="594"/>
      <c r="AEW4" s="594"/>
      <c r="AEX4" s="594"/>
      <c r="AEY4" s="594"/>
      <c r="AEZ4" s="594"/>
      <c r="AFA4" s="594"/>
      <c r="AFB4" s="594"/>
      <c r="AFC4" s="594"/>
      <c r="AFD4" s="594"/>
      <c r="AFE4" s="594"/>
      <c r="AFF4" s="594"/>
      <c r="AFG4" s="594"/>
      <c r="AFH4" s="594"/>
      <c r="AFI4" s="594"/>
      <c r="AFJ4" s="594"/>
      <c r="AFK4" s="594"/>
      <c r="AFL4" s="594"/>
      <c r="AFM4" s="594"/>
      <c r="AFN4" s="594"/>
      <c r="AFO4" s="594"/>
      <c r="AFP4" s="594"/>
      <c r="AFQ4" s="594"/>
      <c r="AFR4" s="594"/>
      <c r="AFS4" s="594"/>
      <c r="AFT4" s="594"/>
      <c r="AFU4" s="594"/>
      <c r="AFV4" s="594"/>
      <c r="AFW4" s="594"/>
      <c r="AFX4" s="594"/>
      <c r="AFY4" s="594"/>
      <c r="AFZ4" s="594"/>
      <c r="AGA4" s="594"/>
      <c r="AGB4" s="594"/>
      <c r="AGC4" s="594"/>
      <c r="AGD4" s="594"/>
      <c r="AGE4" s="594"/>
      <c r="AGF4" s="594"/>
      <c r="AGG4" s="594"/>
      <c r="AGH4" s="594"/>
      <c r="AGI4" s="594"/>
      <c r="AGJ4" s="594"/>
      <c r="AGK4" s="594"/>
      <c r="AGL4" s="594"/>
      <c r="AGM4" s="594"/>
      <c r="AGN4" s="594"/>
      <c r="AGO4" s="594"/>
      <c r="AGP4" s="594"/>
      <c r="AGQ4" s="594"/>
      <c r="AGR4" s="594"/>
      <c r="AGS4" s="594"/>
      <c r="AGT4" s="594"/>
      <c r="AGU4" s="594"/>
      <c r="AGV4" s="594"/>
      <c r="AGW4" s="594"/>
      <c r="AGX4" s="594"/>
      <c r="AGY4" s="594"/>
      <c r="AGZ4" s="594"/>
      <c r="AHA4" s="594"/>
      <c r="AHB4" s="594"/>
      <c r="AHC4" s="594"/>
      <c r="AHD4" s="594"/>
      <c r="AHE4" s="594"/>
      <c r="AHF4" s="594"/>
      <c r="AHG4" s="594"/>
      <c r="AHH4" s="594"/>
      <c r="AHI4" s="594"/>
      <c r="AHJ4" s="594"/>
      <c r="AHK4" s="594"/>
      <c r="AHL4" s="594"/>
      <c r="AHM4" s="594"/>
      <c r="AHN4" s="594"/>
      <c r="AHO4" s="594"/>
      <c r="AHP4" s="594"/>
      <c r="AHQ4" s="594"/>
      <c r="AHR4" s="594"/>
      <c r="AHS4" s="594"/>
      <c r="AHT4" s="594"/>
      <c r="AHU4" s="594"/>
      <c r="AHV4" s="594"/>
      <c r="AHW4" s="594"/>
      <c r="AHX4" s="594"/>
      <c r="AHY4" s="594"/>
      <c r="AHZ4" s="594"/>
      <c r="AIA4" s="594"/>
      <c r="AIB4" s="594"/>
      <c r="AIC4" s="594"/>
      <c r="AID4" s="594"/>
      <c r="AIE4" s="594"/>
      <c r="AIF4" s="594"/>
      <c r="AIG4" s="594"/>
      <c r="AIH4" s="594"/>
      <c r="AII4" s="594"/>
      <c r="AIJ4" s="594"/>
      <c r="AIK4" s="594"/>
      <c r="AIL4" s="594"/>
      <c r="AIM4" s="594"/>
      <c r="AIN4" s="594"/>
      <c r="AIO4" s="594"/>
      <c r="AIP4" s="594"/>
      <c r="AIQ4" s="594"/>
      <c r="AIR4" s="594"/>
      <c r="AIS4" s="594"/>
      <c r="AIT4" s="594"/>
      <c r="AIU4" s="594"/>
      <c r="AIV4" s="594"/>
      <c r="AIW4" s="594"/>
      <c r="AIX4" s="594"/>
      <c r="AIY4" s="594"/>
      <c r="AIZ4" s="594"/>
      <c r="AJA4" s="594"/>
      <c r="AJB4" s="594"/>
      <c r="AJC4" s="594"/>
      <c r="AJD4" s="594"/>
      <c r="AJE4" s="594"/>
      <c r="AJF4" s="594"/>
      <c r="AJG4" s="594"/>
      <c r="AJH4" s="594"/>
      <c r="AJI4" s="594"/>
      <c r="AJJ4" s="594"/>
      <c r="AJK4" s="594"/>
      <c r="AJL4" s="594"/>
      <c r="AJM4" s="594"/>
      <c r="AJN4" s="594"/>
      <c r="AJO4" s="594"/>
      <c r="AJP4" s="594"/>
      <c r="AJQ4" s="594"/>
      <c r="AJR4" s="594"/>
      <c r="AJS4" s="594"/>
      <c r="AJT4" s="594"/>
      <c r="AJU4" s="594"/>
      <c r="AJV4" s="594"/>
      <c r="AJW4" s="594"/>
      <c r="AJX4" s="594"/>
      <c r="AJY4" s="594"/>
      <c r="AJZ4" s="594"/>
      <c r="AKA4" s="594"/>
      <c r="AKB4" s="594"/>
      <c r="AKC4" s="594"/>
      <c r="AKD4" s="594"/>
      <c r="AKE4" s="594"/>
      <c r="AKF4" s="594"/>
      <c r="AKG4" s="594"/>
      <c r="AKH4" s="594"/>
      <c r="AKI4" s="594"/>
      <c r="AKJ4" s="594"/>
      <c r="AKK4" s="594"/>
      <c r="AKL4" s="594"/>
      <c r="AKM4" s="594"/>
      <c r="AKN4" s="594"/>
      <c r="AKO4" s="594"/>
      <c r="AKP4" s="594"/>
      <c r="AKQ4" s="594"/>
      <c r="AKR4" s="594"/>
      <c r="AKS4" s="594"/>
      <c r="AKT4" s="594"/>
      <c r="AKU4" s="594"/>
      <c r="AKV4" s="594"/>
      <c r="AKW4" s="594"/>
      <c r="AKX4" s="594"/>
      <c r="AKY4" s="594"/>
      <c r="AKZ4" s="594"/>
      <c r="ALA4" s="594"/>
      <c r="ALB4" s="594"/>
      <c r="ALC4" s="594"/>
      <c r="ALD4" s="594"/>
      <c r="ALE4" s="594"/>
      <c r="ALF4" s="594"/>
      <c r="ALG4" s="594"/>
      <c r="ALH4" s="594"/>
      <c r="ALI4" s="594"/>
      <c r="ALJ4" s="594"/>
      <c r="ALK4" s="594"/>
      <c r="ALL4" s="594"/>
      <c r="ALM4" s="594"/>
      <c r="ALN4" s="594"/>
      <c r="ALO4" s="594"/>
      <c r="ALP4" s="594"/>
      <c r="ALQ4" s="594"/>
      <c r="ALR4" s="594"/>
      <c r="ALS4" s="594"/>
      <c r="ALT4" s="594"/>
      <c r="ALU4" s="594"/>
      <c r="ALV4" s="594"/>
      <c r="ALW4" s="594"/>
      <c r="ALX4" s="594"/>
      <c r="ALY4" s="594"/>
      <c r="ALZ4" s="594"/>
      <c r="AMA4" s="594"/>
      <c r="AMB4" s="594"/>
      <c r="AMC4" s="594"/>
      <c r="AMD4" s="594"/>
      <c r="AME4" s="594"/>
      <c r="AMF4" s="594"/>
      <c r="AMG4" s="594"/>
      <c r="AMH4" s="594"/>
      <c r="AMI4" s="594"/>
      <c r="AMJ4" s="594"/>
      <c r="AMK4" s="594"/>
      <c r="AML4" s="594"/>
      <c r="AMM4" s="594"/>
      <c r="AMN4" s="594"/>
      <c r="AMO4" s="594"/>
      <c r="AMP4" s="594"/>
      <c r="AMQ4" s="594"/>
      <c r="AMR4" s="594"/>
      <c r="AMS4" s="594"/>
      <c r="AMT4" s="594"/>
      <c r="AMU4" s="594"/>
      <c r="AMV4" s="594"/>
      <c r="AMW4" s="594"/>
      <c r="AMX4" s="594"/>
      <c r="AMY4" s="594"/>
      <c r="AMZ4" s="594"/>
      <c r="ANA4" s="594"/>
      <c r="ANB4" s="594"/>
      <c r="ANC4" s="594"/>
      <c r="AND4" s="594"/>
      <c r="ANE4" s="594"/>
      <c r="ANF4" s="594"/>
      <c r="ANG4" s="594"/>
      <c r="ANH4" s="594"/>
      <c r="ANI4" s="594"/>
      <c r="ANJ4" s="594"/>
      <c r="ANK4" s="594"/>
      <c r="ANL4" s="594"/>
      <c r="ANM4" s="594"/>
      <c r="ANN4" s="594"/>
      <c r="ANO4" s="594"/>
      <c r="ANP4" s="594"/>
      <c r="ANQ4" s="594"/>
      <c r="ANR4" s="594"/>
      <c r="ANS4" s="594"/>
      <c r="ANT4" s="594"/>
      <c r="ANU4" s="594"/>
      <c r="ANV4" s="594"/>
      <c r="ANW4" s="594"/>
      <c r="ANX4" s="594"/>
      <c r="ANY4" s="594"/>
      <c r="ANZ4" s="594"/>
      <c r="AOA4" s="594"/>
      <c r="AOB4" s="594"/>
      <c r="AOC4" s="594"/>
      <c r="AOD4" s="594"/>
      <c r="AOE4" s="594"/>
      <c r="AOF4" s="594"/>
      <c r="AOG4" s="594"/>
      <c r="AOH4" s="594"/>
      <c r="AOI4" s="594"/>
      <c r="AOJ4" s="594"/>
      <c r="AOK4" s="594"/>
      <c r="AOL4" s="594"/>
      <c r="AOM4" s="594"/>
      <c r="AON4" s="594"/>
      <c r="AOO4" s="594"/>
      <c r="AOP4" s="594"/>
      <c r="AOQ4" s="594"/>
      <c r="AOR4" s="594"/>
      <c r="AOS4" s="594"/>
      <c r="AOT4" s="594"/>
      <c r="AOU4" s="594"/>
      <c r="AOV4" s="594"/>
      <c r="AOW4" s="594"/>
      <c r="AOX4" s="594"/>
      <c r="AOY4" s="594"/>
      <c r="AOZ4" s="594"/>
      <c r="APA4" s="594"/>
      <c r="APB4" s="594"/>
      <c r="APC4" s="594"/>
      <c r="APD4" s="594"/>
      <c r="APE4" s="594"/>
      <c r="APF4" s="594"/>
      <c r="APG4" s="594"/>
      <c r="APH4" s="594"/>
      <c r="API4" s="594"/>
      <c r="APJ4" s="594"/>
      <c r="APK4" s="594"/>
      <c r="APL4" s="594"/>
      <c r="APM4" s="594"/>
      <c r="APN4" s="594"/>
      <c r="APO4" s="594"/>
      <c r="APP4" s="594"/>
      <c r="APQ4" s="594"/>
      <c r="APR4" s="594"/>
      <c r="APS4" s="594"/>
      <c r="APT4" s="594"/>
      <c r="APU4" s="594"/>
      <c r="APV4" s="594"/>
      <c r="APW4" s="594"/>
      <c r="APX4" s="594"/>
      <c r="APY4" s="594"/>
      <c r="APZ4" s="594"/>
      <c r="AQA4" s="594"/>
      <c r="AQB4" s="594"/>
      <c r="AQC4" s="594"/>
      <c r="AQD4" s="594"/>
      <c r="AQE4" s="594"/>
      <c r="AQF4" s="594"/>
      <c r="AQG4" s="594"/>
      <c r="AQH4" s="594"/>
      <c r="AQI4" s="594"/>
      <c r="AQJ4" s="594"/>
      <c r="AQK4" s="594"/>
      <c r="AQL4" s="594"/>
      <c r="AQM4" s="594"/>
      <c r="AQN4" s="594"/>
      <c r="AQO4" s="594"/>
      <c r="AQP4" s="594"/>
      <c r="AQQ4" s="594"/>
      <c r="AQR4" s="594"/>
      <c r="AQS4" s="594"/>
      <c r="AQT4" s="594"/>
      <c r="AQU4" s="594"/>
      <c r="AQV4" s="594"/>
      <c r="AQW4" s="594"/>
      <c r="AQX4" s="594"/>
      <c r="AQY4" s="594"/>
      <c r="AQZ4" s="594"/>
      <c r="ARA4" s="594"/>
      <c r="ARB4" s="594"/>
      <c r="ARC4" s="594"/>
      <c r="ARD4" s="594"/>
      <c r="ARE4" s="594"/>
      <c r="ARF4" s="594"/>
      <c r="ARG4" s="594"/>
      <c r="ARH4" s="594"/>
      <c r="ARI4" s="594"/>
      <c r="ARJ4" s="594"/>
      <c r="ARK4" s="594"/>
      <c r="ARL4" s="594"/>
      <c r="ARM4" s="594"/>
      <c r="ARN4" s="594"/>
      <c r="ARO4" s="594"/>
      <c r="ARP4" s="594"/>
      <c r="ARQ4" s="594"/>
      <c r="ARR4" s="594"/>
      <c r="ARS4" s="594"/>
      <c r="ART4" s="594"/>
      <c r="ARU4" s="594"/>
      <c r="ARV4" s="594"/>
      <c r="ARW4" s="594"/>
      <c r="ARX4" s="594"/>
      <c r="ARY4" s="594"/>
      <c r="ARZ4" s="594"/>
      <c r="ASA4" s="594"/>
      <c r="ASB4" s="594"/>
      <c r="ASC4" s="594"/>
      <c r="ASD4" s="594"/>
      <c r="ASE4" s="594"/>
      <c r="ASF4" s="594"/>
      <c r="ASG4" s="594"/>
      <c r="ASH4" s="594"/>
      <c r="ASI4" s="594"/>
      <c r="ASJ4" s="594"/>
      <c r="ASK4" s="594"/>
      <c r="ASL4" s="594"/>
      <c r="ASM4" s="594"/>
      <c r="ASN4" s="594"/>
      <c r="ASO4" s="594"/>
      <c r="ASP4" s="594"/>
      <c r="ASQ4" s="594"/>
      <c r="ASR4" s="594"/>
      <c r="ASS4" s="594"/>
      <c r="AST4" s="594"/>
      <c r="ASU4" s="594"/>
      <c r="ASV4" s="594"/>
      <c r="ASW4" s="594"/>
      <c r="ASX4" s="594"/>
      <c r="ASY4" s="594"/>
      <c r="ASZ4" s="594"/>
      <c r="ATA4" s="594"/>
      <c r="ATB4" s="594"/>
      <c r="ATC4" s="594"/>
      <c r="ATD4" s="594"/>
      <c r="ATE4" s="594"/>
      <c r="ATF4" s="594"/>
      <c r="ATG4" s="594"/>
      <c r="ATH4" s="594"/>
      <c r="ATI4" s="594"/>
      <c r="ATJ4" s="594"/>
      <c r="ATK4" s="594"/>
      <c r="ATL4" s="594"/>
      <c r="ATM4" s="594"/>
      <c r="ATN4" s="594"/>
      <c r="ATO4" s="594"/>
      <c r="ATP4" s="594"/>
      <c r="ATQ4" s="594"/>
      <c r="ATR4" s="594"/>
      <c r="ATS4" s="594"/>
      <c r="ATT4" s="594"/>
      <c r="ATU4" s="594"/>
      <c r="ATV4" s="594"/>
      <c r="ATW4" s="594"/>
      <c r="ATX4" s="594"/>
      <c r="ATY4" s="594"/>
      <c r="ATZ4" s="594"/>
      <c r="AUA4" s="594"/>
      <c r="AUB4" s="594"/>
      <c r="AUC4" s="594"/>
      <c r="AUD4" s="594"/>
      <c r="AUE4" s="594"/>
      <c r="AUF4" s="594"/>
      <c r="AUG4" s="594"/>
      <c r="AUH4" s="594"/>
      <c r="AUI4" s="594"/>
      <c r="AUJ4" s="594"/>
      <c r="AUK4" s="594"/>
      <c r="AUL4" s="594"/>
      <c r="AUM4" s="594"/>
      <c r="AUN4" s="594"/>
      <c r="AUO4" s="594"/>
      <c r="AUP4" s="594"/>
      <c r="AUQ4" s="594"/>
      <c r="AUR4" s="594"/>
      <c r="AUS4" s="594"/>
      <c r="AUT4" s="594"/>
      <c r="AUU4" s="594"/>
      <c r="AUV4" s="594"/>
      <c r="AUW4" s="594"/>
      <c r="AUX4" s="594"/>
      <c r="AUY4" s="594"/>
      <c r="AUZ4" s="594"/>
      <c r="AVA4" s="594"/>
      <c r="AVB4" s="594"/>
      <c r="AVC4" s="594"/>
      <c r="AVD4" s="594"/>
      <c r="AVE4" s="594"/>
      <c r="AVF4" s="594"/>
      <c r="AVG4" s="594"/>
      <c r="AVH4" s="594"/>
      <c r="AVI4" s="594"/>
      <c r="AVJ4" s="594"/>
      <c r="AVK4" s="594"/>
      <c r="AVL4" s="594"/>
      <c r="AVM4" s="594"/>
      <c r="AVN4" s="594"/>
      <c r="AVO4" s="594"/>
      <c r="AVP4" s="594"/>
      <c r="AVQ4" s="594"/>
      <c r="AVR4" s="594"/>
      <c r="AVS4" s="594"/>
      <c r="AVT4" s="594"/>
      <c r="AVU4" s="594"/>
      <c r="AVV4" s="594"/>
      <c r="AVW4" s="594"/>
      <c r="AVX4" s="594"/>
      <c r="AVY4" s="594"/>
      <c r="AVZ4" s="594"/>
      <c r="AWA4" s="594"/>
      <c r="AWB4" s="594"/>
      <c r="AWC4" s="594"/>
      <c r="AWD4" s="594"/>
      <c r="AWE4" s="594"/>
      <c r="AWF4" s="594"/>
      <c r="AWG4" s="594"/>
      <c r="AWH4" s="594"/>
      <c r="AWI4" s="594"/>
      <c r="AWJ4" s="594"/>
      <c r="AWK4" s="594"/>
      <c r="AWL4" s="594"/>
      <c r="AWM4" s="594"/>
      <c r="AWN4" s="594"/>
      <c r="AWO4" s="594"/>
      <c r="AWP4" s="594"/>
      <c r="AWQ4" s="594"/>
      <c r="AWR4" s="594"/>
      <c r="AWS4" s="594"/>
      <c r="AWT4" s="594"/>
      <c r="AWU4" s="594"/>
      <c r="AWV4" s="594"/>
      <c r="AWW4" s="594"/>
      <c r="AWX4" s="594"/>
      <c r="AWY4" s="594"/>
      <c r="AWZ4" s="594"/>
      <c r="AXA4" s="594"/>
      <c r="AXB4" s="594"/>
      <c r="AXC4" s="594"/>
      <c r="AXD4" s="594"/>
      <c r="AXE4" s="594"/>
      <c r="AXF4" s="594"/>
      <c r="AXG4" s="594"/>
      <c r="AXH4" s="594"/>
      <c r="AXI4" s="594"/>
      <c r="AXJ4" s="594"/>
      <c r="AXK4" s="594"/>
      <c r="AXL4" s="594"/>
      <c r="AXM4" s="594"/>
      <c r="AXN4" s="594"/>
      <c r="AXO4" s="594"/>
      <c r="AXP4" s="594"/>
      <c r="AXQ4" s="594"/>
      <c r="AXR4" s="594"/>
      <c r="AXS4" s="594"/>
      <c r="AXT4" s="594"/>
      <c r="AXU4" s="594"/>
      <c r="AXV4" s="594"/>
      <c r="AXW4" s="594"/>
      <c r="AXX4" s="594"/>
      <c r="AXY4" s="594"/>
      <c r="AXZ4" s="594"/>
      <c r="AYA4" s="594"/>
      <c r="AYB4" s="594"/>
      <c r="AYC4" s="594"/>
      <c r="AYD4" s="594"/>
      <c r="AYE4" s="594"/>
      <c r="AYF4" s="594"/>
      <c r="AYG4" s="594"/>
      <c r="AYH4" s="594"/>
      <c r="AYI4" s="594"/>
      <c r="AYJ4" s="594"/>
      <c r="AYK4" s="594"/>
      <c r="AYL4" s="594"/>
      <c r="AYM4" s="594"/>
      <c r="AYN4" s="594"/>
      <c r="AYO4" s="594"/>
      <c r="AYP4" s="594"/>
      <c r="AYQ4" s="594"/>
      <c r="AYR4" s="594"/>
      <c r="AYS4" s="594"/>
      <c r="AYT4" s="594"/>
      <c r="AYU4" s="594"/>
      <c r="AYV4" s="594"/>
      <c r="AYW4" s="594"/>
      <c r="AYX4" s="594"/>
      <c r="AYY4" s="594"/>
      <c r="AYZ4" s="594"/>
      <c r="AZA4" s="594"/>
      <c r="AZB4" s="594"/>
      <c r="AZC4" s="594"/>
      <c r="AZD4" s="594"/>
      <c r="AZE4" s="594"/>
      <c r="AZF4" s="594"/>
      <c r="AZG4" s="594"/>
      <c r="AZH4" s="594"/>
      <c r="AZI4" s="594"/>
      <c r="AZJ4" s="594"/>
      <c r="AZK4" s="594"/>
      <c r="AZL4" s="594"/>
      <c r="AZM4" s="594"/>
      <c r="AZN4" s="594"/>
      <c r="AZO4" s="594"/>
      <c r="AZP4" s="594"/>
      <c r="AZQ4" s="594"/>
      <c r="AZR4" s="594"/>
      <c r="AZS4" s="594"/>
      <c r="AZT4" s="594"/>
      <c r="AZU4" s="594"/>
      <c r="AZV4" s="594"/>
      <c r="AZW4" s="594"/>
      <c r="AZX4" s="594"/>
      <c r="AZY4" s="594"/>
      <c r="AZZ4" s="594"/>
      <c r="BAA4" s="594"/>
      <c r="BAB4" s="594"/>
      <c r="BAC4" s="594"/>
      <c r="BAD4" s="594"/>
      <c r="BAE4" s="594"/>
      <c r="BAF4" s="594"/>
      <c r="BAG4" s="594"/>
      <c r="BAH4" s="594"/>
      <c r="BAI4" s="594"/>
      <c r="BAJ4" s="594"/>
      <c r="BAK4" s="594"/>
      <c r="BAL4" s="594"/>
      <c r="BAM4" s="594"/>
      <c r="BAN4" s="594"/>
      <c r="BAO4" s="594"/>
      <c r="BAP4" s="594"/>
      <c r="BAQ4" s="594"/>
      <c r="BAR4" s="594"/>
      <c r="BAS4" s="594"/>
      <c r="BAT4" s="594"/>
      <c r="BAU4" s="594"/>
      <c r="BAV4" s="594"/>
      <c r="BAW4" s="594"/>
      <c r="BAX4" s="594"/>
      <c r="BAY4" s="594"/>
      <c r="BAZ4" s="594"/>
      <c r="BBA4" s="594"/>
      <c r="BBB4" s="594"/>
      <c r="BBC4" s="594"/>
      <c r="BBD4" s="594"/>
      <c r="BBE4" s="594"/>
      <c r="BBF4" s="594"/>
      <c r="BBG4" s="594"/>
      <c r="BBH4" s="594"/>
      <c r="BBI4" s="594"/>
      <c r="BBJ4" s="594"/>
      <c r="BBK4" s="594"/>
      <c r="BBL4" s="594"/>
      <c r="BBM4" s="594"/>
      <c r="BBN4" s="594"/>
      <c r="BBO4" s="594"/>
      <c r="BBP4" s="594"/>
      <c r="BBQ4" s="594"/>
      <c r="BBR4" s="594"/>
      <c r="BBS4" s="594"/>
      <c r="BBT4" s="594"/>
      <c r="BBU4" s="594"/>
      <c r="BBV4" s="594"/>
      <c r="BBW4" s="594"/>
      <c r="BBX4" s="594"/>
      <c r="BBY4" s="594"/>
      <c r="BBZ4" s="594"/>
      <c r="BCA4" s="594"/>
      <c r="BCB4" s="594"/>
      <c r="BCC4" s="594"/>
      <c r="BCD4" s="594"/>
      <c r="BCE4" s="594"/>
      <c r="BCF4" s="594"/>
      <c r="BCG4" s="594"/>
      <c r="BCH4" s="594"/>
      <c r="BCI4" s="594"/>
      <c r="BCJ4" s="594"/>
      <c r="BCK4" s="594"/>
      <c r="BCL4" s="594"/>
      <c r="BCM4" s="594"/>
      <c r="BCN4" s="594"/>
      <c r="BCO4" s="594"/>
      <c r="BCP4" s="594"/>
      <c r="BCQ4" s="594"/>
      <c r="BCR4" s="594"/>
      <c r="BCS4" s="594"/>
      <c r="BCT4" s="594"/>
      <c r="BCU4" s="594"/>
      <c r="BCV4" s="594"/>
      <c r="BCW4" s="594"/>
      <c r="BCX4" s="594"/>
      <c r="BCY4" s="594"/>
      <c r="BCZ4" s="594"/>
      <c r="BDA4" s="594"/>
      <c r="BDB4" s="594"/>
      <c r="BDC4" s="594"/>
      <c r="BDD4" s="594"/>
      <c r="BDE4" s="594"/>
      <c r="BDF4" s="594"/>
      <c r="BDG4" s="594"/>
      <c r="BDH4" s="594"/>
      <c r="BDI4" s="594"/>
      <c r="BDJ4" s="594"/>
      <c r="BDK4" s="594"/>
      <c r="BDL4" s="594"/>
      <c r="BDM4" s="594"/>
      <c r="BDN4" s="594"/>
      <c r="BDO4" s="594"/>
      <c r="BDP4" s="594"/>
      <c r="BDQ4" s="594"/>
      <c r="BDR4" s="594"/>
      <c r="BDS4" s="594"/>
      <c r="BDT4" s="594"/>
      <c r="BDU4" s="594"/>
      <c r="BDV4" s="594"/>
      <c r="BDW4" s="594"/>
      <c r="BDX4" s="594"/>
      <c r="BDY4" s="594"/>
      <c r="BDZ4" s="594"/>
      <c r="BEA4" s="594"/>
      <c r="BEB4" s="594"/>
      <c r="BEC4" s="594"/>
      <c r="BED4" s="594"/>
      <c r="BEE4" s="594"/>
      <c r="BEF4" s="594"/>
      <c r="BEG4" s="594"/>
      <c r="BEH4" s="594"/>
      <c r="BEI4" s="594"/>
      <c r="BEJ4" s="594"/>
      <c r="BEK4" s="594"/>
      <c r="BEL4" s="594"/>
      <c r="BEM4" s="594"/>
      <c r="BEN4" s="594"/>
      <c r="BEO4" s="594"/>
      <c r="BEP4" s="594"/>
      <c r="BEQ4" s="594"/>
      <c r="BER4" s="594"/>
      <c r="BES4" s="594"/>
      <c r="BET4" s="594"/>
      <c r="BEU4" s="594"/>
      <c r="BEV4" s="594"/>
      <c r="BEW4" s="594"/>
      <c r="BEX4" s="594"/>
      <c r="BEY4" s="594"/>
      <c r="BEZ4" s="594"/>
      <c r="BFA4" s="594"/>
      <c r="BFB4" s="594"/>
      <c r="BFC4" s="594"/>
      <c r="BFD4" s="594"/>
      <c r="BFE4" s="594"/>
      <c r="BFF4" s="594"/>
      <c r="BFG4" s="594"/>
      <c r="BFH4" s="594"/>
      <c r="BFI4" s="594"/>
      <c r="BFJ4" s="594"/>
      <c r="BFK4" s="594"/>
      <c r="BFL4" s="594"/>
      <c r="BFM4" s="594"/>
      <c r="BFN4" s="594"/>
      <c r="BFO4" s="594"/>
      <c r="BFP4" s="594"/>
      <c r="BFQ4" s="594"/>
      <c r="BFR4" s="594"/>
      <c r="BFS4" s="594"/>
      <c r="BFT4" s="594"/>
      <c r="BFU4" s="594"/>
      <c r="BFV4" s="594"/>
      <c r="BFW4" s="594"/>
      <c r="BFX4" s="594"/>
      <c r="BFY4" s="594"/>
      <c r="BFZ4" s="594"/>
      <c r="BGA4" s="594"/>
      <c r="BGB4" s="594"/>
      <c r="BGC4" s="594"/>
      <c r="BGD4" s="594"/>
      <c r="BGE4" s="594"/>
      <c r="BGF4" s="594"/>
      <c r="BGG4" s="594"/>
      <c r="BGH4" s="594"/>
      <c r="BGI4" s="594"/>
      <c r="BGJ4" s="594"/>
      <c r="BGK4" s="594"/>
      <c r="BGL4" s="594"/>
      <c r="BGM4" s="594"/>
      <c r="BGN4" s="594"/>
      <c r="BGO4" s="594"/>
      <c r="BGP4" s="594"/>
      <c r="BGQ4" s="594"/>
      <c r="BGR4" s="594"/>
      <c r="BGS4" s="594"/>
      <c r="BGT4" s="594"/>
      <c r="BGU4" s="594"/>
      <c r="BGV4" s="594"/>
      <c r="BGW4" s="594"/>
      <c r="BGX4" s="594"/>
      <c r="BGY4" s="594"/>
      <c r="BGZ4" s="594"/>
      <c r="BHA4" s="594"/>
      <c r="BHB4" s="594"/>
      <c r="BHC4" s="594"/>
      <c r="BHD4" s="594"/>
      <c r="BHE4" s="594"/>
      <c r="BHF4" s="594"/>
      <c r="BHG4" s="594"/>
      <c r="BHH4" s="594"/>
      <c r="BHI4" s="594"/>
      <c r="BHJ4" s="594"/>
      <c r="BHK4" s="594"/>
      <c r="BHL4" s="594"/>
      <c r="BHM4" s="594"/>
      <c r="BHN4" s="594"/>
      <c r="BHO4" s="594"/>
      <c r="BHP4" s="594"/>
      <c r="BHQ4" s="594"/>
      <c r="BHR4" s="594"/>
      <c r="BHS4" s="594"/>
      <c r="BHT4" s="594"/>
      <c r="BHU4" s="594"/>
      <c r="BHV4" s="594"/>
      <c r="BHW4" s="594"/>
      <c r="BHX4" s="594"/>
      <c r="BHY4" s="594"/>
      <c r="BHZ4" s="594"/>
      <c r="BIA4" s="594"/>
      <c r="BIB4" s="594"/>
      <c r="BIC4" s="594"/>
      <c r="BID4" s="594"/>
      <c r="BIE4" s="594"/>
      <c r="BIF4" s="594"/>
      <c r="BIG4" s="594"/>
      <c r="BIH4" s="594"/>
      <c r="BII4" s="594"/>
      <c r="BIJ4" s="594"/>
      <c r="BIK4" s="594"/>
      <c r="BIL4" s="594"/>
      <c r="BIM4" s="594"/>
      <c r="BIN4" s="594"/>
      <c r="BIO4" s="594"/>
      <c r="BIP4" s="594"/>
      <c r="BIQ4" s="594"/>
      <c r="BIR4" s="594"/>
      <c r="BIS4" s="594"/>
      <c r="BIT4" s="594"/>
      <c r="BIU4" s="594"/>
      <c r="BIV4" s="594"/>
      <c r="BIW4" s="594"/>
      <c r="BIX4" s="594"/>
      <c r="BIY4" s="594"/>
      <c r="BIZ4" s="594"/>
      <c r="BJA4" s="594"/>
      <c r="BJB4" s="594"/>
      <c r="BJC4" s="594"/>
      <c r="BJD4" s="594"/>
      <c r="BJE4" s="594"/>
      <c r="BJF4" s="594"/>
      <c r="BJG4" s="594"/>
      <c r="BJH4" s="594"/>
      <c r="BJI4" s="594"/>
      <c r="BJJ4" s="594"/>
      <c r="BJK4" s="594"/>
      <c r="BJL4" s="594"/>
      <c r="BJM4" s="594"/>
      <c r="BJN4" s="594"/>
      <c r="BJO4" s="594"/>
      <c r="BJP4" s="594"/>
      <c r="BJQ4" s="594"/>
      <c r="BJR4" s="594"/>
      <c r="BJS4" s="594"/>
      <c r="BJT4" s="594"/>
      <c r="BJU4" s="594"/>
      <c r="BJV4" s="594"/>
      <c r="BJW4" s="594"/>
      <c r="BJX4" s="594"/>
      <c r="BJY4" s="594"/>
      <c r="BJZ4" s="594"/>
      <c r="BKA4" s="594"/>
      <c r="BKB4" s="594"/>
      <c r="BKC4" s="594"/>
      <c r="BKD4" s="594"/>
      <c r="BKE4" s="594"/>
      <c r="BKF4" s="594"/>
      <c r="BKG4" s="594"/>
      <c r="BKH4" s="594"/>
      <c r="BKI4" s="594"/>
      <c r="BKJ4" s="594"/>
      <c r="BKK4" s="594"/>
      <c r="BKL4" s="594"/>
      <c r="BKM4" s="594"/>
      <c r="BKN4" s="594"/>
      <c r="BKO4" s="594"/>
      <c r="BKP4" s="594"/>
      <c r="BKQ4" s="594"/>
      <c r="BKR4" s="594"/>
      <c r="BKS4" s="594"/>
      <c r="BKT4" s="594"/>
      <c r="BKU4" s="594"/>
      <c r="BKV4" s="594"/>
      <c r="BKW4" s="594"/>
      <c r="BKX4" s="594"/>
      <c r="BKY4" s="594"/>
      <c r="BKZ4" s="594"/>
      <c r="BLA4" s="594"/>
      <c r="BLB4" s="594"/>
      <c r="BLC4" s="594"/>
      <c r="BLD4" s="594"/>
      <c r="BLE4" s="594"/>
      <c r="BLF4" s="594"/>
      <c r="BLG4" s="594"/>
      <c r="BLH4" s="594"/>
      <c r="BLI4" s="594"/>
      <c r="BLJ4" s="594"/>
      <c r="BLK4" s="594"/>
      <c r="BLL4" s="594"/>
      <c r="BLM4" s="594"/>
      <c r="BLN4" s="594"/>
      <c r="BLO4" s="594"/>
      <c r="BLP4" s="594"/>
      <c r="BLQ4" s="594"/>
      <c r="BLR4" s="594"/>
      <c r="BLS4" s="594"/>
      <c r="BLT4" s="594"/>
      <c r="BLU4" s="594"/>
      <c r="BLV4" s="594"/>
      <c r="BLW4" s="594"/>
      <c r="BLX4" s="594"/>
      <c r="BLY4" s="594"/>
      <c r="BLZ4" s="594"/>
      <c r="BMA4" s="594"/>
      <c r="BMB4" s="594"/>
      <c r="BMC4" s="594"/>
      <c r="BMD4" s="594"/>
      <c r="BME4" s="594"/>
      <c r="BMF4" s="594"/>
      <c r="BMG4" s="594"/>
      <c r="BMH4" s="594"/>
      <c r="BMI4" s="594"/>
      <c r="BMJ4" s="594"/>
      <c r="BMK4" s="594"/>
      <c r="BML4" s="594"/>
      <c r="BMM4" s="594"/>
      <c r="BMN4" s="594"/>
      <c r="BMO4" s="594"/>
      <c r="BMP4" s="594"/>
      <c r="BMQ4" s="594"/>
      <c r="BMR4" s="594"/>
      <c r="BMS4" s="594"/>
      <c r="BMT4" s="594"/>
      <c r="BMU4" s="594"/>
      <c r="BMV4" s="594"/>
      <c r="BMW4" s="594"/>
      <c r="BMX4" s="594"/>
      <c r="BMY4" s="594"/>
      <c r="BMZ4" s="594"/>
      <c r="BNA4" s="594"/>
      <c r="BNB4" s="594"/>
      <c r="BNC4" s="594"/>
      <c r="BND4" s="594"/>
      <c r="BNE4" s="594"/>
      <c r="BNF4" s="594"/>
      <c r="BNG4" s="594"/>
      <c r="BNH4" s="594"/>
      <c r="BNI4" s="594"/>
      <c r="BNJ4" s="594"/>
      <c r="BNK4" s="594"/>
      <c r="BNL4" s="594"/>
      <c r="BNM4" s="594"/>
      <c r="BNN4" s="594"/>
      <c r="BNO4" s="594"/>
      <c r="BNP4" s="594"/>
      <c r="BNQ4" s="594"/>
      <c r="BNR4" s="594"/>
      <c r="BNS4" s="594"/>
      <c r="BNT4" s="594"/>
      <c r="BNU4" s="594"/>
      <c r="BNV4" s="594"/>
      <c r="BNW4" s="594"/>
      <c r="BNX4" s="594"/>
      <c r="BNY4" s="594"/>
      <c r="BNZ4" s="594"/>
      <c r="BOA4" s="594"/>
      <c r="BOB4" s="594"/>
      <c r="BOC4" s="594"/>
      <c r="BOD4" s="594"/>
      <c r="BOE4" s="594"/>
      <c r="BOF4" s="594"/>
      <c r="BOG4" s="594"/>
      <c r="BOH4" s="594"/>
      <c r="BOI4" s="594"/>
      <c r="BOJ4" s="594"/>
      <c r="BOK4" s="594"/>
      <c r="BOL4" s="594"/>
      <c r="BOM4" s="594"/>
      <c r="BON4" s="594"/>
      <c r="BOO4" s="594"/>
      <c r="BOP4" s="594"/>
      <c r="BOQ4" s="594"/>
      <c r="BOR4" s="594"/>
      <c r="BOS4" s="594"/>
      <c r="BOT4" s="594"/>
      <c r="BOU4" s="594"/>
      <c r="BOV4" s="594"/>
      <c r="BOW4" s="594"/>
      <c r="BOX4" s="594"/>
      <c r="BOY4" s="594"/>
      <c r="BOZ4" s="594"/>
      <c r="BPA4" s="594"/>
      <c r="BPB4" s="594"/>
      <c r="BPC4" s="594"/>
      <c r="BPD4" s="594"/>
      <c r="BPE4" s="594"/>
      <c r="BPF4" s="594"/>
      <c r="BPG4" s="594"/>
      <c r="BPH4" s="594"/>
      <c r="BPI4" s="594"/>
      <c r="BPJ4" s="594"/>
      <c r="BPK4" s="594"/>
      <c r="BPL4" s="594"/>
      <c r="BPM4" s="594"/>
      <c r="BPN4" s="594"/>
      <c r="BPO4" s="594"/>
      <c r="BPP4" s="594"/>
      <c r="BPQ4" s="594"/>
      <c r="BPR4" s="594"/>
      <c r="BPS4" s="594"/>
      <c r="BPT4" s="594"/>
      <c r="BPU4" s="594"/>
      <c r="BPV4" s="594"/>
      <c r="BPW4" s="594"/>
      <c r="BPX4" s="594"/>
      <c r="BPY4" s="594"/>
      <c r="BPZ4" s="594"/>
      <c r="BQA4" s="594"/>
      <c r="BQB4" s="594"/>
      <c r="BQC4" s="594"/>
      <c r="BQD4" s="594"/>
      <c r="BQE4" s="594"/>
      <c r="BQF4" s="594"/>
      <c r="BQG4" s="594"/>
      <c r="BQH4" s="594"/>
      <c r="BQI4" s="594"/>
      <c r="BQJ4" s="594"/>
      <c r="BQK4" s="594"/>
      <c r="BQL4" s="594"/>
      <c r="BQM4" s="594"/>
      <c r="BQN4" s="594"/>
      <c r="BQO4" s="594"/>
      <c r="BQP4" s="594"/>
      <c r="BQQ4" s="594"/>
      <c r="BQR4" s="594"/>
      <c r="BQS4" s="594"/>
      <c r="BQT4" s="594"/>
      <c r="BQU4" s="594"/>
      <c r="BQV4" s="594"/>
      <c r="BQW4" s="594"/>
      <c r="BQX4" s="594"/>
      <c r="BQY4" s="594"/>
      <c r="BQZ4" s="594"/>
      <c r="BRA4" s="594"/>
      <c r="BRB4" s="594"/>
      <c r="BRC4" s="594"/>
      <c r="BRD4" s="594"/>
      <c r="BRE4" s="594"/>
      <c r="BRF4" s="594"/>
      <c r="BRG4" s="594"/>
      <c r="BRH4" s="594"/>
      <c r="BRI4" s="594"/>
      <c r="BRJ4" s="594"/>
      <c r="BRK4" s="594"/>
      <c r="BRL4" s="594"/>
      <c r="BRM4" s="594"/>
      <c r="BRN4" s="594"/>
      <c r="BRO4" s="594"/>
      <c r="BRP4" s="594"/>
      <c r="BRQ4" s="594"/>
      <c r="BRR4" s="594"/>
      <c r="BRS4" s="594"/>
      <c r="BRT4" s="594"/>
      <c r="BRU4" s="594"/>
      <c r="BRV4" s="594"/>
      <c r="BRW4" s="594"/>
      <c r="BRX4" s="594"/>
      <c r="BRY4" s="594"/>
      <c r="BRZ4" s="594"/>
      <c r="BSA4" s="594"/>
      <c r="BSB4" s="594"/>
      <c r="BSC4" s="594"/>
      <c r="BSD4" s="594"/>
      <c r="BSE4" s="594"/>
      <c r="BSF4" s="594"/>
      <c r="BSG4" s="594"/>
      <c r="BSH4" s="594"/>
      <c r="BSI4" s="594"/>
      <c r="BSJ4" s="594"/>
      <c r="BSK4" s="594"/>
      <c r="BSL4" s="594"/>
      <c r="BSM4" s="594"/>
      <c r="BSN4" s="594"/>
      <c r="BSO4" s="594"/>
      <c r="BSP4" s="594"/>
      <c r="BSQ4" s="594"/>
      <c r="BSR4" s="594"/>
      <c r="BSS4" s="594"/>
      <c r="BST4" s="594"/>
      <c r="BSU4" s="594"/>
      <c r="BSV4" s="594"/>
      <c r="BSW4" s="594"/>
      <c r="BSX4" s="594"/>
      <c r="BSY4" s="594"/>
      <c r="BSZ4" s="594"/>
      <c r="BTA4" s="594"/>
      <c r="BTB4" s="594"/>
      <c r="BTC4" s="594"/>
      <c r="BTD4" s="594"/>
      <c r="BTE4" s="594"/>
      <c r="BTF4" s="594"/>
      <c r="BTG4" s="594"/>
      <c r="BTH4" s="594"/>
      <c r="BTI4" s="594"/>
      <c r="BTJ4" s="594"/>
      <c r="BTK4" s="594"/>
      <c r="BTL4" s="594"/>
      <c r="BTM4" s="594"/>
      <c r="BTN4" s="594"/>
      <c r="BTO4" s="594"/>
      <c r="BTP4" s="594"/>
      <c r="BTQ4" s="594"/>
      <c r="BTR4" s="594"/>
      <c r="BTS4" s="594"/>
      <c r="BTT4" s="594"/>
      <c r="BTU4" s="594"/>
      <c r="BTV4" s="594"/>
      <c r="BTW4" s="594"/>
      <c r="BTX4" s="594"/>
      <c r="BTY4" s="594"/>
      <c r="BTZ4" s="594"/>
      <c r="BUA4" s="594"/>
      <c r="BUB4" s="594"/>
      <c r="BUC4" s="594"/>
      <c r="BUD4" s="594"/>
      <c r="BUE4" s="594"/>
      <c r="BUF4" s="594"/>
      <c r="BUG4" s="594"/>
      <c r="BUH4" s="594"/>
      <c r="BUI4" s="594"/>
      <c r="BUJ4" s="594"/>
      <c r="BUK4" s="594"/>
      <c r="BUL4" s="594"/>
      <c r="BUM4" s="594"/>
      <c r="BUN4" s="594"/>
      <c r="BUO4" s="594"/>
      <c r="BUP4" s="594"/>
      <c r="BUQ4" s="594"/>
      <c r="BUR4" s="594"/>
      <c r="BUS4" s="594"/>
      <c r="BUT4" s="594"/>
      <c r="BUU4" s="594"/>
      <c r="BUV4" s="594"/>
      <c r="BUW4" s="594"/>
      <c r="BUX4" s="594"/>
      <c r="BUY4" s="594"/>
      <c r="BUZ4" s="594"/>
      <c r="BVA4" s="594"/>
      <c r="BVB4" s="594"/>
      <c r="BVC4" s="594"/>
      <c r="BVD4" s="594"/>
      <c r="BVE4" s="594"/>
      <c r="BVF4" s="594"/>
      <c r="BVG4" s="594"/>
      <c r="BVH4" s="594"/>
      <c r="BVI4" s="594"/>
      <c r="BVJ4" s="594"/>
      <c r="BVK4" s="594"/>
      <c r="BVL4" s="594"/>
      <c r="BVM4" s="594"/>
      <c r="BVN4" s="594"/>
      <c r="BVO4" s="594"/>
      <c r="BVP4" s="594"/>
      <c r="BVQ4" s="594"/>
      <c r="BVR4" s="594"/>
      <c r="BVS4" s="594"/>
      <c r="BVT4" s="594"/>
      <c r="BVU4" s="594"/>
      <c r="BVV4" s="594"/>
      <c r="BVW4" s="594"/>
      <c r="BVX4" s="594"/>
      <c r="BVY4" s="594"/>
      <c r="BVZ4" s="594"/>
      <c r="BWA4" s="594"/>
      <c r="BWB4" s="594"/>
      <c r="BWC4" s="594"/>
      <c r="BWD4" s="594"/>
      <c r="BWE4" s="594"/>
      <c r="BWF4" s="594"/>
      <c r="BWG4" s="594"/>
      <c r="BWH4" s="594"/>
      <c r="BWI4" s="594"/>
      <c r="BWJ4" s="594"/>
      <c r="BWK4" s="594"/>
      <c r="BWL4" s="594"/>
      <c r="BWM4" s="594"/>
      <c r="BWN4" s="594"/>
      <c r="BWO4" s="594"/>
      <c r="BWP4" s="594"/>
      <c r="BWQ4" s="594"/>
      <c r="BWR4" s="594"/>
      <c r="BWS4" s="594"/>
      <c r="BWT4" s="594"/>
      <c r="BWU4" s="594"/>
      <c r="BWV4" s="594"/>
      <c r="BWW4" s="594"/>
      <c r="BWX4" s="594"/>
      <c r="BWY4" s="594"/>
      <c r="BWZ4" s="594"/>
      <c r="BXA4" s="594"/>
      <c r="BXB4" s="594"/>
      <c r="BXC4" s="594"/>
      <c r="BXD4" s="594"/>
      <c r="BXE4" s="594"/>
      <c r="BXF4" s="594"/>
      <c r="BXG4" s="594"/>
      <c r="BXH4" s="594"/>
      <c r="BXI4" s="594"/>
      <c r="BXJ4" s="594"/>
      <c r="BXK4" s="594"/>
      <c r="BXL4" s="594"/>
      <c r="BXM4" s="594"/>
      <c r="BXN4" s="594"/>
      <c r="BXO4" s="594"/>
      <c r="BXP4" s="594"/>
      <c r="BXQ4" s="594"/>
      <c r="BXR4" s="594"/>
      <c r="BXS4" s="594"/>
      <c r="BXT4" s="594"/>
      <c r="BXU4" s="594"/>
      <c r="BXV4" s="594"/>
      <c r="BXW4" s="594"/>
      <c r="BXX4" s="594"/>
      <c r="BXY4" s="594"/>
      <c r="BXZ4" s="594"/>
      <c r="BYA4" s="594"/>
      <c r="BYB4" s="594"/>
      <c r="BYC4" s="594"/>
      <c r="BYD4" s="594"/>
      <c r="BYE4" s="594"/>
      <c r="BYF4" s="594"/>
      <c r="BYG4" s="594"/>
      <c r="BYH4" s="594"/>
      <c r="BYI4" s="594"/>
      <c r="BYJ4" s="594"/>
      <c r="BYK4" s="594"/>
      <c r="BYL4" s="594"/>
      <c r="BYM4" s="594"/>
      <c r="BYN4" s="594"/>
      <c r="BYO4" s="594"/>
      <c r="BYP4" s="594"/>
      <c r="BYQ4" s="594"/>
      <c r="BYR4" s="594"/>
      <c r="BYS4" s="594"/>
      <c r="BYT4" s="594"/>
      <c r="BYU4" s="594"/>
      <c r="BYV4" s="594"/>
      <c r="BYW4" s="594"/>
      <c r="BYX4" s="594"/>
      <c r="BYY4" s="594"/>
      <c r="BYZ4" s="594"/>
      <c r="BZA4" s="594"/>
      <c r="BZB4" s="594"/>
      <c r="BZC4" s="594"/>
      <c r="BZD4" s="594"/>
      <c r="BZE4" s="594"/>
      <c r="BZF4" s="594"/>
      <c r="BZG4" s="594"/>
      <c r="BZH4" s="594"/>
      <c r="BZI4" s="594"/>
      <c r="BZJ4" s="594"/>
      <c r="BZK4" s="594"/>
      <c r="BZL4" s="594"/>
      <c r="BZM4" s="594"/>
      <c r="BZN4" s="594"/>
      <c r="BZO4" s="594"/>
      <c r="BZP4" s="594"/>
      <c r="BZQ4" s="594"/>
      <c r="BZR4" s="594"/>
      <c r="BZS4" s="594"/>
      <c r="BZT4" s="594"/>
      <c r="BZU4" s="594"/>
      <c r="BZV4" s="594"/>
      <c r="BZW4" s="594"/>
      <c r="BZX4" s="594"/>
      <c r="BZY4" s="594"/>
      <c r="BZZ4" s="594"/>
      <c r="CAA4" s="594"/>
      <c r="CAB4" s="594"/>
      <c r="CAC4" s="594"/>
      <c r="CAD4" s="594"/>
      <c r="CAE4" s="594"/>
      <c r="CAF4" s="594"/>
      <c r="CAG4" s="594"/>
      <c r="CAH4" s="594"/>
      <c r="CAI4" s="594"/>
      <c r="CAJ4" s="594"/>
      <c r="CAK4" s="594"/>
      <c r="CAL4" s="594"/>
      <c r="CAM4" s="594"/>
      <c r="CAN4" s="594"/>
      <c r="CAO4" s="594"/>
      <c r="CAP4" s="594"/>
      <c r="CAQ4" s="594"/>
      <c r="CAR4" s="594"/>
      <c r="CAS4" s="594"/>
      <c r="CAT4" s="594"/>
      <c r="CAU4" s="594"/>
      <c r="CAV4" s="594"/>
      <c r="CAW4" s="594"/>
      <c r="CAX4" s="594"/>
      <c r="CAY4" s="594"/>
      <c r="CAZ4" s="594"/>
      <c r="CBA4" s="594"/>
      <c r="CBB4" s="594"/>
      <c r="CBC4" s="594"/>
      <c r="CBD4" s="594"/>
      <c r="CBE4" s="594"/>
      <c r="CBF4" s="594"/>
      <c r="CBG4" s="594"/>
      <c r="CBH4" s="594"/>
      <c r="CBI4" s="594"/>
      <c r="CBJ4" s="594"/>
      <c r="CBK4" s="594"/>
      <c r="CBL4" s="594"/>
      <c r="CBM4" s="594"/>
      <c r="CBN4" s="594"/>
      <c r="CBO4" s="594"/>
      <c r="CBP4" s="594"/>
      <c r="CBQ4" s="594"/>
      <c r="CBR4" s="594"/>
      <c r="CBS4" s="594"/>
      <c r="CBT4" s="594"/>
      <c r="CBU4" s="594"/>
      <c r="CBV4" s="594"/>
      <c r="CBW4" s="594"/>
      <c r="CBX4" s="594"/>
      <c r="CBY4" s="594"/>
      <c r="CBZ4" s="594"/>
      <c r="CCA4" s="594"/>
      <c r="CCB4" s="594"/>
      <c r="CCC4" s="594"/>
      <c r="CCD4" s="594"/>
      <c r="CCE4" s="594"/>
      <c r="CCF4" s="594"/>
      <c r="CCG4" s="594"/>
      <c r="CCH4" s="594"/>
      <c r="CCI4" s="594"/>
      <c r="CCJ4" s="594"/>
      <c r="CCK4" s="594"/>
      <c r="CCL4" s="594"/>
      <c r="CCM4" s="594"/>
      <c r="CCN4" s="594"/>
      <c r="CCO4" s="594"/>
      <c r="CCP4" s="594"/>
      <c r="CCQ4" s="594"/>
      <c r="CCR4" s="594"/>
      <c r="CCS4" s="594"/>
      <c r="CCT4" s="594"/>
      <c r="CCU4" s="594"/>
      <c r="CCV4" s="594"/>
      <c r="CCW4" s="594"/>
      <c r="CCX4" s="594"/>
      <c r="CCY4" s="594"/>
      <c r="CCZ4" s="594"/>
      <c r="CDA4" s="594"/>
      <c r="CDB4" s="594"/>
      <c r="CDC4" s="594"/>
      <c r="CDD4" s="594"/>
      <c r="CDE4" s="594"/>
      <c r="CDF4" s="594"/>
      <c r="CDG4" s="594"/>
      <c r="CDH4" s="594"/>
      <c r="CDI4" s="594"/>
      <c r="CDJ4" s="594"/>
      <c r="CDK4" s="594"/>
      <c r="CDL4" s="594"/>
      <c r="CDM4" s="594"/>
      <c r="CDN4" s="594"/>
      <c r="CDO4" s="594"/>
      <c r="CDP4" s="594"/>
      <c r="CDQ4" s="594"/>
      <c r="CDR4" s="594"/>
      <c r="CDS4" s="594"/>
      <c r="CDT4" s="594"/>
      <c r="CDU4" s="594"/>
      <c r="CDV4" s="594"/>
      <c r="CDW4" s="594"/>
      <c r="CDX4" s="594"/>
      <c r="CDY4" s="594"/>
      <c r="CDZ4" s="594"/>
      <c r="CEA4" s="594"/>
      <c r="CEB4" s="594"/>
      <c r="CEC4" s="594"/>
      <c r="CED4" s="594"/>
      <c r="CEE4" s="594"/>
      <c r="CEF4" s="594"/>
      <c r="CEG4" s="594"/>
      <c r="CEH4" s="594"/>
      <c r="CEI4" s="594"/>
      <c r="CEJ4" s="594"/>
      <c r="CEK4" s="594"/>
      <c r="CEL4" s="594"/>
      <c r="CEM4" s="594"/>
      <c r="CEN4" s="594"/>
      <c r="CEO4" s="594"/>
      <c r="CEP4" s="594"/>
      <c r="CEQ4" s="594"/>
      <c r="CER4" s="594"/>
      <c r="CES4" s="594"/>
      <c r="CET4" s="594"/>
      <c r="CEU4" s="594"/>
      <c r="CEV4" s="594"/>
      <c r="CEW4" s="594"/>
      <c r="CEX4" s="594"/>
      <c r="CEY4" s="594"/>
      <c r="CEZ4" s="594"/>
      <c r="CFA4" s="594"/>
      <c r="CFB4" s="594"/>
      <c r="CFC4" s="594"/>
      <c r="CFD4" s="594"/>
      <c r="CFE4" s="594"/>
      <c r="CFF4" s="594"/>
      <c r="CFG4" s="594"/>
      <c r="CFH4" s="594"/>
      <c r="CFI4" s="594"/>
      <c r="CFJ4" s="594"/>
      <c r="CFK4" s="594"/>
      <c r="CFL4" s="594"/>
      <c r="CFM4" s="594"/>
      <c r="CFN4" s="594"/>
      <c r="CFO4" s="594"/>
      <c r="CFP4" s="594"/>
      <c r="CFQ4" s="594"/>
      <c r="CFR4" s="594"/>
      <c r="CFS4" s="594"/>
      <c r="CFT4" s="594"/>
      <c r="CFU4" s="594"/>
      <c r="CFV4" s="594"/>
      <c r="CFW4" s="594"/>
      <c r="CFX4" s="594"/>
      <c r="CFY4" s="594"/>
      <c r="CFZ4" s="594"/>
      <c r="CGA4" s="594"/>
      <c r="CGB4" s="594"/>
      <c r="CGC4" s="594"/>
      <c r="CGD4" s="594"/>
      <c r="CGE4" s="594"/>
      <c r="CGF4" s="594"/>
      <c r="CGG4" s="594"/>
      <c r="CGH4" s="594"/>
      <c r="CGI4" s="594"/>
      <c r="CGJ4" s="594"/>
      <c r="CGK4" s="594"/>
      <c r="CGL4" s="594"/>
      <c r="CGM4" s="594"/>
      <c r="CGN4" s="594"/>
      <c r="CGO4" s="594"/>
      <c r="CGP4" s="594"/>
      <c r="CGQ4" s="594"/>
      <c r="CGR4" s="594"/>
      <c r="CGS4" s="594"/>
      <c r="CGT4" s="594"/>
      <c r="CGU4" s="594"/>
      <c r="CGV4" s="594"/>
      <c r="CGW4" s="594"/>
      <c r="CGX4" s="594"/>
      <c r="CGY4" s="594"/>
      <c r="CGZ4" s="594"/>
      <c r="CHA4" s="594"/>
      <c r="CHB4" s="594"/>
      <c r="CHC4" s="594"/>
      <c r="CHD4" s="594"/>
      <c r="CHE4" s="594"/>
      <c r="CHF4" s="594"/>
      <c r="CHG4" s="594"/>
      <c r="CHH4" s="594"/>
      <c r="CHI4" s="594"/>
      <c r="CHJ4" s="594"/>
      <c r="CHK4" s="594"/>
      <c r="CHL4" s="594"/>
      <c r="CHM4" s="594"/>
      <c r="CHN4" s="594"/>
      <c r="CHO4" s="594"/>
      <c r="CHP4" s="594"/>
      <c r="CHQ4" s="594"/>
      <c r="CHR4" s="594"/>
      <c r="CHS4" s="594"/>
      <c r="CHT4" s="594"/>
      <c r="CHU4" s="594"/>
      <c r="CHV4" s="594"/>
      <c r="CHW4" s="594"/>
      <c r="CHX4" s="594"/>
      <c r="CHY4" s="594"/>
      <c r="CHZ4" s="594"/>
      <c r="CIA4" s="594"/>
      <c r="CIB4" s="594"/>
      <c r="CIC4" s="594"/>
      <c r="CID4" s="594"/>
      <c r="CIE4" s="594"/>
      <c r="CIF4" s="594"/>
      <c r="CIG4" s="594"/>
      <c r="CIH4" s="594"/>
      <c r="CII4" s="594"/>
      <c r="CIJ4" s="594"/>
      <c r="CIK4" s="594"/>
      <c r="CIL4" s="594"/>
      <c r="CIM4" s="594"/>
      <c r="CIN4" s="594"/>
      <c r="CIO4" s="594"/>
      <c r="CIP4" s="594"/>
      <c r="CIQ4" s="594"/>
      <c r="CIR4" s="594"/>
      <c r="CIS4" s="594"/>
      <c r="CIT4" s="594"/>
      <c r="CIU4" s="594"/>
      <c r="CIV4" s="594"/>
      <c r="CIW4" s="594"/>
      <c r="CIX4" s="594"/>
      <c r="CIY4" s="594"/>
      <c r="CIZ4" s="594"/>
      <c r="CJA4" s="594"/>
      <c r="CJB4" s="594"/>
      <c r="CJC4" s="594"/>
      <c r="CJD4" s="594"/>
      <c r="CJE4" s="594"/>
      <c r="CJF4" s="594"/>
      <c r="CJG4" s="594"/>
      <c r="CJH4" s="594"/>
      <c r="CJI4" s="594"/>
      <c r="CJJ4" s="594"/>
      <c r="CJK4" s="594"/>
      <c r="CJL4" s="594"/>
      <c r="CJM4" s="594"/>
      <c r="CJN4" s="594"/>
      <c r="CJO4" s="594"/>
      <c r="CJP4" s="594"/>
      <c r="CJQ4" s="594"/>
      <c r="CJR4" s="594"/>
      <c r="CJS4" s="594"/>
      <c r="CJT4" s="594"/>
      <c r="CJU4" s="594"/>
      <c r="CJV4" s="594"/>
      <c r="CJW4" s="594"/>
      <c r="CJX4" s="594"/>
      <c r="CJY4" s="594"/>
      <c r="CJZ4" s="594"/>
      <c r="CKA4" s="594"/>
      <c r="CKB4" s="594"/>
      <c r="CKC4" s="594"/>
      <c r="CKD4" s="594"/>
      <c r="CKE4" s="594"/>
      <c r="CKF4" s="594"/>
      <c r="CKG4" s="594"/>
      <c r="CKH4" s="594"/>
      <c r="CKI4" s="594"/>
      <c r="CKJ4" s="594"/>
      <c r="CKK4" s="594"/>
      <c r="CKL4" s="594"/>
      <c r="CKM4" s="594"/>
      <c r="CKN4" s="594"/>
      <c r="CKO4" s="594"/>
      <c r="CKP4" s="594"/>
      <c r="CKQ4" s="594"/>
      <c r="CKR4" s="594"/>
      <c r="CKS4" s="594"/>
      <c r="CKT4" s="594"/>
      <c r="CKU4" s="594"/>
      <c r="CKV4" s="594"/>
      <c r="CKW4" s="594"/>
      <c r="CKX4" s="594"/>
      <c r="CKY4" s="594"/>
      <c r="CKZ4" s="594"/>
      <c r="CLA4" s="594"/>
      <c r="CLB4" s="594"/>
      <c r="CLC4" s="594"/>
      <c r="CLD4" s="594"/>
      <c r="CLE4" s="594"/>
      <c r="CLF4" s="594"/>
      <c r="CLG4" s="594"/>
      <c r="CLH4" s="594"/>
      <c r="CLI4" s="594"/>
      <c r="CLJ4" s="594"/>
      <c r="CLK4" s="594"/>
      <c r="CLL4" s="594"/>
      <c r="CLM4" s="594"/>
      <c r="CLN4" s="594"/>
      <c r="CLO4" s="594"/>
      <c r="CLP4" s="594"/>
      <c r="CLQ4" s="594"/>
      <c r="CLR4" s="594"/>
      <c r="CLS4" s="594"/>
      <c r="CLT4" s="594"/>
      <c r="CLU4" s="594"/>
      <c r="CLV4" s="594"/>
      <c r="CLW4" s="594"/>
      <c r="CLX4" s="594"/>
      <c r="CLY4" s="594"/>
      <c r="CLZ4" s="594"/>
      <c r="CMA4" s="594"/>
      <c r="CMB4" s="594"/>
      <c r="CMC4" s="594"/>
      <c r="CMD4" s="594"/>
      <c r="CME4" s="594"/>
      <c r="CMF4" s="594"/>
      <c r="CMG4" s="594"/>
      <c r="CMH4" s="594"/>
      <c r="CMI4" s="594"/>
      <c r="CMJ4" s="594"/>
      <c r="CMK4" s="594"/>
      <c r="CML4" s="594"/>
      <c r="CMM4" s="594"/>
      <c r="CMN4" s="594"/>
      <c r="CMO4" s="594"/>
      <c r="CMP4" s="594"/>
      <c r="CMQ4" s="594"/>
      <c r="CMR4" s="594"/>
      <c r="CMS4" s="594"/>
      <c r="CMT4" s="594"/>
      <c r="CMU4" s="594"/>
      <c r="CMV4" s="594"/>
      <c r="CMW4" s="594"/>
      <c r="CMX4" s="594"/>
      <c r="CMY4" s="594"/>
      <c r="CMZ4" s="594"/>
      <c r="CNA4" s="594"/>
      <c r="CNB4" s="594"/>
      <c r="CNC4" s="594"/>
      <c r="CND4" s="594"/>
      <c r="CNE4" s="594"/>
      <c r="CNF4" s="594"/>
      <c r="CNG4" s="594"/>
      <c r="CNH4" s="594"/>
      <c r="CNI4" s="594"/>
      <c r="CNJ4" s="594"/>
      <c r="CNK4" s="594"/>
      <c r="CNL4" s="594"/>
      <c r="CNM4" s="594"/>
      <c r="CNN4" s="594"/>
      <c r="CNO4" s="594"/>
      <c r="CNP4" s="594"/>
      <c r="CNQ4" s="594"/>
      <c r="CNR4" s="594"/>
      <c r="CNS4" s="594"/>
      <c r="CNT4" s="594"/>
      <c r="CNU4" s="594"/>
      <c r="CNV4" s="594"/>
      <c r="CNW4" s="594"/>
      <c r="CNX4" s="594"/>
      <c r="CNY4" s="594"/>
      <c r="CNZ4" s="594"/>
      <c r="COA4" s="594"/>
      <c r="COB4" s="594"/>
      <c r="COC4" s="594"/>
      <c r="COD4" s="594"/>
      <c r="COE4" s="594"/>
      <c r="COF4" s="594"/>
      <c r="COG4" s="594"/>
      <c r="COH4" s="594"/>
      <c r="COI4" s="594"/>
      <c r="COJ4" s="594"/>
      <c r="COK4" s="594"/>
      <c r="COL4" s="594"/>
      <c r="COM4" s="594"/>
      <c r="CON4" s="594"/>
      <c r="COO4" s="594"/>
      <c r="COP4" s="594"/>
      <c r="COQ4" s="594"/>
      <c r="COR4" s="594"/>
      <c r="COS4" s="594"/>
      <c r="COT4" s="594"/>
      <c r="COU4" s="594"/>
      <c r="COV4" s="594"/>
      <c r="COW4" s="594"/>
      <c r="COX4" s="594"/>
      <c r="COY4" s="594"/>
      <c r="COZ4" s="594"/>
      <c r="CPA4" s="594"/>
      <c r="CPB4" s="594"/>
      <c r="CPC4" s="594"/>
      <c r="CPD4" s="594"/>
      <c r="CPE4" s="594"/>
      <c r="CPF4" s="594"/>
      <c r="CPG4" s="594"/>
      <c r="CPH4" s="594"/>
      <c r="CPI4" s="594"/>
      <c r="CPJ4" s="594"/>
      <c r="CPK4" s="594"/>
      <c r="CPL4" s="594"/>
      <c r="CPM4" s="594"/>
      <c r="CPN4" s="594"/>
      <c r="CPO4" s="594"/>
      <c r="CPP4" s="594"/>
      <c r="CPQ4" s="594"/>
      <c r="CPR4" s="594"/>
      <c r="CPS4" s="594"/>
      <c r="CPT4" s="594"/>
      <c r="CPU4" s="594"/>
      <c r="CPV4" s="594"/>
      <c r="CPW4" s="594"/>
      <c r="CPX4" s="594"/>
      <c r="CPY4" s="594"/>
      <c r="CPZ4" s="594"/>
      <c r="CQA4" s="594"/>
      <c r="CQB4" s="594"/>
      <c r="CQC4" s="594"/>
      <c r="CQD4" s="594"/>
      <c r="CQE4" s="594"/>
      <c r="CQF4" s="594"/>
      <c r="CQG4" s="594"/>
      <c r="CQH4" s="594"/>
      <c r="CQI4" s="594"/>
      <c r="CQJ4" s="594"/>
      <c r="CQK4" s="594"/>
      <c r="CQL4" s="594"/>
      <c r="CQM4" s="594"/>
      <c r="CQN4" s="594"/>
      <c r="CQO4" s="594"/>
      <c r="CQP4" s="594"/>
      <c r="CQQ4" s="594"/>
      <c r="CQR4" s="594"/>
      <c r="CQS4" s="594"/>
      <c r="CQT4" s="594"/>
      <c r="CQU4" s="594"/>
      <c r="CQV4" s="594"/>
      <c r="CQW4" s="594"/>
      <c r="CQX4" s="594"/>
      <c r="CQY4" s="594"/>
      <c r="CQZ4" s="594"/>
      <c r="CRA4" s="594"/>
      <c r="CRB4" s="594"/>
      <c r="CRC4" s="594"/>
      <c r="CRD4" s="594"/>
      <c r="CRE4" s="594"/>
      <c r="CRF4" s="594"/>
      <c r="CRG4" s="594"/>
      <c r="CRH4" s="594"/>
      <c r="CRI4" s="594"/>
      <c r="CRJ4" s="594"/>
      <c r="CRK4" s="594"/>
      <c r="CRL4" s="594"/>
      <c r="CRM4" s="594"/>
      <c r="CRN4" s="594"/>
      <c r="CRO4" s="594"/>
      <c r="CRP4" s="594"/>
      <c r="CRQ4" s="594"/>
      <c r="CRR4" s="594"/>
      <c r="CRS4" s="594"/>
      <c r="CRT4" s="594"/>
      <c r="CRU4" s="594"/>
      <c r="CRV4" s="594"/>
      <c r="CRW4" s="594"/>
      <c r="CRX4" s="594"/>
      <c r="CRY4" s="594"/>
      <c r="CRZ4" s="594"/>
      <c r="CSA4" s="594"/>
      <c r="CSB4" s="594"/>
      <c r="CSC4" s="594"/>
      <c r="CSD4" s="594"/>
      <c r="CSE4" s="594"/>
      <c r="CSF4" s="594"/>
      <c r="CSG4" s="594"/>
      <c r="CSH4" s="594"/>
      <c r="CSI4" s="594"/>
      <c r="CSJ4" s="594"/>
      <c r="CSK4" s="594"/>
      <c r="CSL4" s="594"/>
      <c r="CSM4" s="594"/>
      <c r="CSN4" s="594"/>
      <c r="CSO4" s="594"/>
      <c r="CSP4" s="594"/>
      <c r="CSQ4" s="594"/>
      <c r="CSR4" s="594"/>
      <c r="CSS4" s="594"/>
      <c r="CST4" s="594"/>
      <c r="CSU4" s="594"/>
      <c r="CSV4" s="594"/>
      <c r="CSW4" s="594"/>
      <c r="CSX4" s="594"/>
      <c r="CSY4" s="594"/>
      <c r="CSZ4" s="594"/>
      <c r="CTA4" s="594"/>
      <c r="CTB4" s="594"/>
      <c r="CTC4" s="594"/>
      <c r="CTD4" s="594"/>
      <c r="CTE4" s="594"/>
      <c r="CTF4" s="594"/>
      <c r="CTG4" s="594"/>
      <c r="CTH4" s="594"/>
      <c r="CTI4" s="594"/>
      <c r="CTJ4" s="594"/>
      <c r="CTK4" s="594"/>
      <c r="CTL4" s="594"/>
      <c r="CTM4" s="594"/>
      <c r="CTN4" s="594"/>
      <c r="CTO4" s="594"/>
      <c r="CTP4" s="594"/>
      <c r="CTQ4" s="594"/>
      <c r="CTR4" s="594"/>
      <c r="CTS4" s="594"/>
      <c r="CTT4" s="594"/>
      <c r="CTU4" s="594"/>
      <c r="CTV4" s="594"/>
      <c r="CTW4" s="594"/>
      <c r="CTX4" s="594"/>
      <c r="CTY4" s="594"/>
      <c r="CTZ4" s="594"/>
      <c r="CUA4" s="594"/>
      <c r="CUB4" s="594"/>
      <c r="CUC4" s="594"/>
      <c r="CUD4" s="594"/>
      <c r="CUE4" s="594"/>
      <c r="CUF4" s="594"/>
      <c r="CUG4" s="594"/>
      <c r="CUH4" s="594"/>
      <c r="CUI4" s="594"/>
      <c r="CUJ4" s="594"/>
      <c r="CUK4" s="594"/>
      <c r="CUL4" s="594"/>
      <c r="CUM4" s="594"/>
      <c r="CUN4" s="594"/>
      <c r="CUO4" s="594"/>
      <c r="CUP4" s="594"/>
      <c r="CUQ4" s="594"/>
      <c r="CUR4" s="594"/>
      <c r="CUS4" s="594"/>
      <c r="CUT4" s="594"/>
      <c r="CUU4" s="594"/>
      <c r="CUV4" s="594"/>
      <c r="CUW4" s="594"/>
      <c r="CUX4" s="594"/>
      <c r="CUY4" s="594"/>
      <c r="CUZ4" s="594"/>
      <c r="CVA4" s="594"/>
      <c r="CVB4" s="594"/>
      <c r="CVC4" s="594"/>
      <c r="CVD4" s="594"/>
      <c r="CVE4" s="594"/>
      <c r="CVF4" s="594"/>
      <c r="CVG4" s="594"/>
      <c r="CVH4" s="594"/>
      <c r="CVI4" s="594"/>
      <c r="CVJ4" s="594"/>
      <c r="CVK4" s="594"/>
      <c r="CVL4" s="594"/>
      <c r="CVM4" s="594"/>
      <c r="CVN4" s="594"/>
      <c r="CVO4" s="594"/>
      <c r="CVP4" s="594"/>
      <c r="CVQ4" s="594"/>
      <c r="CVR4" s="594"/>
      <c r="CVS4" s="594"/>
      <c r="CVT4" s="594"/>
      <c r="CVU4" s="594"/>
      <c r="CVV4" s="594"/>
      <c r="CVW4" s="594"/>
      <c r="CVX4" s="594"/>
      <c r="CVY4" s="594"/>
      <c r="CVZ4" s="594"/>
      <c r="CWA4" s="594"/>
      <c r="CWB4" s="594"/>
      <c r="CWC4" s="594"/>
      <c r="CWD4" s="594"/>
      <c r="CWE4" s="594"/>
      <c r="CWF4" s="594"/>
      <c r="CWG4" s="594"/>
      <c r="CWH4" s="594"/>
      <c r="CWI4" s="594"/>
      <c r="CWJ4" s="594"/>
      <c r="CWK4" s="594"/>
      <c r="CWL4" s="594"/>
      <c r="CWM4" s="594"/>
      <c r="CWN4" s="594"/>
      <c r="CWO4" s="594"/>
      <c r="CWP4" s="594"/>
      <c r="CWQ4" s="594"/>
      <c r="CWR4" s="594"/>
      <c r="CWS4" s="594"/>
      <c r="CWT4" s="594"/>
      <c r="CWU4" s="594"/>
      <c r="CWV4" s="594"/>
      <c r="CWW4" s="594"/>
      <c r="CWX4" s="594"/>
      <c r="CWY4" s="594"/>
      <c r="CWZ4" s="594"/>
      <c r="CXA4" s="594"/>
      <c r="CXB4" s="594"/>
      <c r="CXC4" s="594"/>
      <c r="CXD4" s="594"/>
      <c r="CXE4" s="594"/>
      <c r="CXF4" s="594"/>
      <c r="CXG4" s="594"/>
      <c r="CXH4" s="594"/>
      <c r="CXI4" s="594"/>
      <c r="CXJ4" s="594"/>
      <c r="CXK4" s="594"/>
      <c r="CXL4" s="594"/>
      <c r="CXM4" s="594"/>
      <c r="CXN4" s="594"/>
      <c r="CXO4" s="594"/>
      <c r="CXP4" s="594"/>
      <c r="CXQ4" s="594"/>
      <c r="CXR4" s="594"/>
      <c r="CXS4" s="594"/>
      <c r="CXT4" s="594"/>
      <c r="CXU4" s="594"/>
      <c r="CXV4" s="594"/>
      <c r="CXW4" s="594"/>
      <c r="CXX4" s="594"/>
      <c r="CXY4" s="594"/>
      <c r="CXZ4" s="594"/>
      <c r="CYA4" s="594"/>
      <c r="CYB4" s="594"/>
      <c r="CYC4" s="594"/>
      <c r="CYD4" s="594"/>
      <c r="CYE4" s="594"/>
      <c r="CYF4" s="594"/>
      <c r="CYG4" s="594"/>
      <c r="CYH4" s="594"/>
      <c r="CYI4" s="594"/>
      <c r="CYJ4" s="594"/>
      <c r="CYK4" s="594"/>
      <c r="CYL4" s="594"/>
      <c r="CYM4" s="594"/>
      <c r="CYN4" s="594"/>
      <c r="CYO4" s="594"/>
      <c r="CYP4" s="594"/>
      <c r="CYQ4" s="594"/>
      <c r="CYR4" s="594"/>
      <c r="CYS4" s="594"/>
      <c r="CYT4" s="594"/>
      <c r="CYU4" s="594"/>
      <c r="CYV4" s="594"/>
      <c r="CYW4" s="594"/>
      <c r="CYX4" s="594"/>
      <c r="CYY4" s="594"/>
      <c r="CYZ4" s="594"/>
      <c r="CZA4" s="594"/>
      <c r="CZB4" s="594"/>
      <c r="CZC4" s="594"/>
      <c r="CZD4" s="594"/>
      <c r="CZE4" s="594"/>
      <c r="CZF4" s="594"/>
      <c r="CZG4" s="594"/>
      <c r="CZH4" s="594"/>
      <c r="CZI4" s="594"/>
      <c r="CZJ4" s="594"/>
      <c r="CZK4" s="594"/>
      <c r="CZL4" s="594"/>
      <c r="CZM4" s="594"/>
      <c r="CZN4" s="594"/>
      <c r="CZO4" s="594"/>
      <c r="CZP4" s="594"/>
      <c r="CZQ4" s="594"/>
      <c r="CZR4" s="594"/>
      <c r="CZS4" s="594"/>
      <c r="CZT4" s="594"/>
      <c r="CZU4" s="594"/>
      <c r="CZV4" s="594"/>
      <c r="CZW4" s="594"/>
      <c r="CZX4" s="594"/>
      <c r="CZY4" s="594"/>
      <c r="CZZ4" s="594"/>
      <c r="DAA4" s="594"/>
      <c r="DAB4" s="594"/>
      <c r="DAC4" s="594"/>
      <c r="DAD4" s="594"/>
      <c r="DAE4" s="594"/>
      <c r="DAF4" s="594"/>
      <c r="DAG4" s="594"/>
      <c r="DAH4" s="594"/>
      <c r="DAI4" s="594"/>
      <c r="DAJ4" s="594"/>
      <c r="DAK4" s="594"/>
      <c r="DAL4" s="594"/>
      <c r="DAM4" s="594"/>
      <c r="DAN4" s="594"/>
      <c r="DAO4" s="594"/>
      <c r="DAP4" s="594"/>
      <c r="DAQ4" s="594"/>
      <c r="DAR4" s="594"/>
      <c r="DAS4" s="594"/>
      <c r="DAT4" s="594"/>
      <c r="DAU4" s="594"/>
      <c r="DAV4" s="594"/>
      <c r="DAW4" s="594"/>
      <c r="DAX4" s="594"/>
      <c r="DAY4" s="594"/>
      <c r="DAZ4" s="594"/>
      <c r="DBA4" s="594"/>
      <c r="DBB4" s="594"/>
      <c r="DBC4" s="594"/>
      <c r="DBD4" s="594"/>
      <c r="DBE4" s="594"/>
      <c r="DBF4" s="594"/>
      <c r="DBG4" s="594"/>
      <c r="DBH4" s="594"/>
      <c r="DBI4" s="594"/>
      <c r="DBJ4" s="594"/>
      <c r="DBK4" s="594"/>
      <c r="DBL4" s="594"/>
      <c r="DBM4" s="594"/>
      <c r="DBN4" s="594"/>
      <c r="DBO4" s="594"/>
      <c r="DBP4" s="594"/>
      <c r="DBQ4" s="594"/>
      <c r="DBR4" s="594"/>
      <c r="DBS4" s="594"/>
      <c r="DBT4" s="594"/>
      <c r="DBU4" s="594"/>
      <c r="DBV4" s="594"/>
      <c r="DBW4" s="594"/>
      <c r="DBX4" s="594"/>
      <c r="DBY4" s="594"/>
      <c r="DBZ4" s="594"/>
      <c r="DCA4" s="594"/>
      <c r="DCB4" s="594"/>
      <c r="DCC4" s="594"/>
      <c r="DCD4" s="594"/>
      <c r="DCE4" s="594"/>
      <c r="DCF4" s="594"/>
      <c r="DCG4" s="594"/>
      <c r="DCH4" s="594"/>
      <c r="DCI4" s="594"/>
      <c r="DCJ4" s="594"/>
      <c r="DCK4" s="594"/>
      <c r="DCL4" s="594"/>
      <c r="DCM4" s="594"/>
      <c r="DCN4" s="594"/>
      <c r="DCO4" s="594"/>
      <c r="DCP4" s="594"/>
      <c r="DCQ4" s="594"/>
      <c r="DCR4" s="594"/>
      <c r="DCS4" s="594"/>
      <c r="DCT4" s="594"/>
      <c r="DCU4" s="594"/>
      <c r="DCV4" s="594"/>
      <c r="DCW4" s="594"/>
      <c r="DCX4" s="594"/>
      <c r="DCY4" s="594"/>
      <c r="DCZ4" s="594"/>
      <c r="DDA4" s="594"/>
      <c r="DDB4" s="594"/>
      <c r="DDC4" s="594"/>
      <c r="DDD4" s="594"/>
      <c r="DDE4" s="594"/>
      <c r="DDF4" s="594"/>
      <c r="DDG4" s="594"/>
      <c r="DDH4" s="594"/>
      <c r="DDI4" s="594"/>
      <c r="DDJ4" s="594"/>
      <c r="DDK4" s="594"/>
      <c r="DDL4" s="594"/>
      <c r="DDM4" s="594"/>
      <c r="DDN4" s="594"/>
      <c r="DDO4" s="594"/>
      <c r="DDP4" s="594"/>
      <c r="DDQ4" s="594"/>
      <c r="DDR4" s="594"/>
      <c r="DDS4" s="594"/>
      <c r="DDT4" s="594"/>
      <c r="DDU4" s="594"/>
      <c r="DDV4" s="594"/>
      <c r="DDW4" s="594"/>
      <c r="DDX4" s="594"/>
      <c r="DDY4" s="594"/>
      <c r="DDZ4" s="594"/>
      <c r="DEA4" s="594"/>
      <c r="DEB4" s="594"/>
      <c r="DEC4" s="594"/>
      <c r="DED4" s="594"/>
      <c r="DEE4" s="594"/>
      <c r="DEF4" s="594"/>
      <c r="DEG4" s="594"/>
      <c r="DEH4" s="594"/>
      <c r="DEI4" s="594"/>
      <c r="DEJ4" s="594"/>
      <c r="DEK4" s="594"/>
      <c r="DEL4" s="594"/>
      <c r="DEM4" s="594"/>
      <c r="DEN4" s="594"/>
      <c r="DEO4" s="594"/>
      <c r="DEP4" s="594"/>
      <c r="DEQ4" s="594"/>
      <c r="DER4" s="594"/>
      <c r="DES4" s="594"/>
      <c r="DET4" s="594"/>
      <c r="DEU4" s="594"/>
      <c r="DEV4" s="594"/>
      <c r="DEW4" s="594"/>
      <c r="DEX4" s="594"/>
      <c r="DEY4" s="594"/>
      <c r="DEZ4" s="594"/>
      <c r="DFA4" s="594"/>
      <c r="DFB4" s="594"/>
      <c r="DFC4" s="594"/>
      <c r="DFD4" s="594"/>
      <c r="DFE4" s="594"/>
      <c r="DFF4" s="594"/>
      <c r="DFG4" s="594"/>
      <c r="DFH4" s="594"/>
      <c r="DFI4" s="594"/>
      <c r="DFJ4" s="594"/>
      <c r="DFK4" s="594"/>
      <c r="DFL4" s="594"/>
      <c r="DFM4" s="594"/>
      <c r="DFN4" s="594"/>
      <c r="DFO4" s="594"/>
      <c r="DFP4" s="594"/>
      <c r="DFQ4" s="594"/>
      <c r="DFR4" s="594"/>
      <c r="DFS4" s="594"/>
      <c r="DFT4" s="594"/>
      <c r="DFU4" s="594"/>
      <c r="DFV4" s="594"/>
      <c r="DFW4" s="594"/>
      <c r="DFX4" s="594"/>
      <c r="DFY4" s="594"/>
      <c r="DFZ4" s="594"/>
      <c r="DGA4" s="594"/>
      <c r="DGB4" s="594"/>
      <c r="DGC4" s="594"/>
      <c r="DGD4" s="594"/>
      <c r="DGE4" s="594"/>
      <c r="DGF4" s="594"/>
      <c r="DGG4" s="594"/>
      <c r="DGH4" s="594"/>
      <c r="DGI4" s="594"/>
      <c r="DGJ4" s="594"/>
      <c r="DGK4" s="594"/>
      <c r="DGL4" s="594"/>
      <c r="DGM4" s="594"/>
      <c r="DGN4" s="594"/>
      <c r="DGO4" s="594"/>
      <c r="DGP4" s="594"/>
      <c r="DGQ4" s="594"/>
      <c r="DGR4" s="594"/>
      <c r="DGS4" s="594"/>
      <c r="DGT4" s="594"/>
      <c r="DGU4" s="594"/>
      <c r="DGV4" s="594"/>
      <c r="DGW4" s="594"/>
      <c r="DGX4" s="594"/>
      <c r="DGY4" s="594"/>
      <c r="DGZ4" s="594"/>
      <c r="DHA4" s="594"/>
      <c r="DHB4" s="594"/>
      <c r="DHC4" s="594"/>
      <c r="DHD4" s="594"/>
      <c r="DHE4" s="594"/>
      <c r="DHF4" s="594"/>
      <c r="DHG4" s="594"/>
      <c r="DHH4" s="594"/>
      <c r="DHI4" s="594"/>
      <c r="DHJ4" s="594"/>
      <c r="DHK4" s="594"/>
      <c r="DHL4" s="594"/>
      <c r="DHM4" s="594"/>
      <c r="DHN4" s="594"/>
      <c r="DHO4" s="594"/>
      <c r="DHP4" s="594"/>
      <c r="DHQ4" s="594"/>
      <c r="DHR4" s="594"/>
      <c r="DHS4" s="594"/>
      <c r="DHT4" s="594"/>
      <c r="DHU4" s="594"/>
      <c r="DHV4" s="594"/>
      <c r="DHW4" s="594"/>
      <c r="DHX4" s="594"/>
      <c r="DHY4" s="594"/>
      <c r="DHZ4" s="594"/>
      <c r="DIA4" s="594"/>
      <c r="DIB4" s="594"/>
      <c r="DIC4" s="594"/>
      <c r="DID4" s="594"/>
      <c r="DIE4" s="594"/>
      <c r="DIF4" s="594"/>
      <c r="DIG4" s="594"/>
      <c r="DIH4" s="594"/>
      <c r="DII4" s="594"/>
      <c r="DIJ4" s="594"/>
      <c r="DIK4" s="594"/>
      <c r="DIL4" s="594"/>
      <c r="DIM4" s="594"/>
      <c r="DIN4" s="594"/>
      <c r="DIO4" s="594"/>
      <c r="DIP4" s="594"/>
      <c r="DIQ4" s="594"/>
      <c r="DIR4" s="594"/>
      <c r="DIS4" s="594"/>
      <c r="DIT4" s="594"/>
      <c r="DIU4" s="594"/>
      <c r="DIV4" s="594"/>
      <c r="DIW4" s="594"/>
      <c r="DIX4" s="594"/>
      <c r="DIY4" s="594"/>
      <c r="DIZ4" s="594"/>
      <c r="DJA4" s="594"/>
      <c r="DJB4" s="594"/>
      <c r="DJC4" s="594"/>
      <c r="DJD4" s="594"/>
      <c r="DJE4" s="594"/>
      <c r="DJF4" s="594"/>
      <c r="DJG4" s="594"/>
      <c r="DJH4" s="594"/>
      <c r="DJI4" s="594"/>
      <c r="DJJ4" s="594"/>
      <c r="DJK4" s="594"/>
      <c r="DJL4" s="594"/>
      <c r="DJM4" s="594"/>
      <c r="DJN4" s="594"/>
      <c r="DJO4" s="594"/>
      <c r="DJP4" s="594"/>
      <c r="DJQ4" s="594"/>
      <c r="DJR4" s="594"/>
      <c r="DJS4" s="594"/>
      <c r="DJT4" s="594"/>
      <c r="DJU4" s="594"/>
      <c r="DJV4" s="594"/>
      <c r="DJW4" s="594"/>
      <c r="DJX4" s="594"/>
      <c r="DJY4" s="594"/>
      <c r="DJZ4" s="594"/>
      <c r="DKA4" s="594"/>
      <c r="DKB4" s="594"/>
      <c r="DKC4" s="594"/>
      <c r="DKD4" s="594"/>
      <c r="DKE4" s="594"/>
      <c r="DKF4" s="594"/>
      <c r="DKG4" s="594"/>
      <c r="DKH4" s="594"/>
      <c r="DKI4" s="594"/>
      <c r="DKJ4" s="594"/>
      <c r="DKK4" s="594"/>
      <c r="DKL4" s="594"/>
      <c r="DKM4" s="594"/>
      <c r="DKN4" s="594"/>
      <c r="DKO4" s="594"/>
      <c r="DKP4" s="594"/>
      <c r="DKQ4" s="594"/>
      <c r="DKR4" s="594"/>
      <c r="DKS4" s="594"/>
      <c r="DKT4" s="594"/>
      <c r="DKU4" s="594"/>
      <c r="DKV4" s="594"/>
      <c r="DKW4" s="594"/>
      <c r="DKX4" s="594"/>
      <c r="DKY4" s="594"/>
      <c r="DKZ4" s="594"/>
      <c r="DLA4" s="594"/>
      <c r="DLB4" s="594"/>
      <c r="DLC4" s="594"/>
      <c r="DLD4" s="594"/>
      <c r="DLE4" s="594"/>
      <c r="DLF4" s="594"/>
      <c r="DLG4" s="594"/>
      <c r="DLH4" s="594"/>
      <c r="DLI4" s="594"/>
      <c r="DLJ4" s="594"/>
      <c r="DLK4" s="594"/>
      <c r="DLL4" s="594"/>
      <c r="DLM4" s="594"/>
      <c r="DLN4" s="594"/>
      <c r="DLO4" s="594"/>
      <c r="DLP4" s="594"/>
      <c r="DLQ4" s="594"/>
      <c r="DLR4" s="594"/>
      <c r="DLS4" s="594"/>
      <c r="DLT4" s="594"/>
      <c r="DLU4" s="594"/>
      <c r="DLV4" s="594"/>
      <c r="DLW4" s="594"/>
      <c r="DLX4" s="594"/>
      <c r="DLY4" s="594"/>
      <c r="DLZ4" s="594"/>
      <c r="DMA4" s="594"/>
      <c r="DMB4" s="594"/>
      <c r="DMC4" s="594"/>
      <c r="DMD4" s="594"/>
      <c r="DME4" s="594"/>
      <c r="DMF4" s="594"/>
      <c r="DMG4" s="594"/>
      <c r="DMH4" s="594"/>
      <c r="DMI4" s="594"/>
      <c r="DMJ4" s="594"/>
      <c r="DMK4" s="594"/>
      <c r="DML4" s="594"/>
      <c r="DMM4" s="594"/>
      <c r="DMN4" s="594"/>
      <c r="DMO4" s="594"/>
      <c r="DMP4" s="594"/>
      <c r="DMQ4" s="594"/>
      <c r="DMR4" s="594"/>
      <c r="DMS4" s="594"/>
      <c r="DMT4" s="594"/>
      <c r="DMU4" s="594"/>
      <c r="DMV4" s="594"/>
      <c r="DMW4" s="594"/>
      <c r="DMX4" s="594"/>
      <c r="DMY4" s="594"/>
      <c r="DMZ4" s="594"/>
      <c r="DNA4" s="594"/>
      <c r="DNB4" s="594"/>
      <c r="DNC4" s="594"/>
      <c r="DND4" s="594"/>
      <c r="DNE4" s="594"/>
      <c r="DNF4" s="594"/>
      <c r="DNG4" s="594"/>
      <c r="DNH4" s="594"/>
      <c r="DNI4" s="594"/>
      <c r="DNJ4" s="594"/>
      <c r="DNK4" s="594"/>
      <c r="DNL4" s="594"/>
      <c r="DNM4" s="594"/>
      <c r="DNN4" s="594"/>
      <c r="DNO4" s="594"/>
      <c r="DNP4" s="594"/>
      <c r="DNQ4" s="594"/>
      <c r="DNR4" s="594"/>
      <c r="DNS4" s="594"/>
      <c r="DNT4" s="594"/>
      <c r="DNU4" s="594"/>
      <c r="DNV4" s="594"/>
      <c r="DNW4" s="594"/>
      <c r="DNX4" s="594"/>
      <c r="DNY4" s="594"/>
      <c r="DNZ4" s="594"/>
      <c r="DOA4" s="594"/>
      <c r="DOB4" s="594"/>
      <c r="DOC4" s="594"/>
      <c r="DOD4" s="594"/>
      <c r="DOE4" s="594"/>
      <c r="DOF4" s="594"/>
      <c r="DOG4" s="594"/>
      <c r="DOH4" s="594"/>
      <c r="DOI4" s="594"/>
      <c r="DOJ4" s="594"/>
      <c r="DOK4" s="594"/>
      <c r="DOL4" s="594"/>
      <c r="DOM4" s="594"/>
      <c r="DON4" s="594"/>
      <c r="DOO4" s="594"/>
      <c r="DOP4" s="594"/>
      <c r="DOQ4" s="594"/>
      <c r="DOR4" s="594"/>
      <c r="DOS4" s="594"/>
      <c r="DOT4" s="594"/>
      <c r="DOU4" s="594"/>
      <c r="DOV4" s="594"/>
      <c r="DOW4" s="594"/>
      <c r="DOX4" s="594"/>
      <c r="DOY4" s="594"/>
      <c r="DOZ4" s="594"/>
      <c r="DPA4" s="594"/>
      <c r="DPB4" s="594"/>
      <c r="DPC4" s="594"/>
      <c r="DPD4" s="594"/>
      <c r="DPE4" s="594"/>
      <c r="DPF4" s="594"/>
      <c r="DPG4" s="594"/>
      <c r="DPH4" s="594"/>
      <c r="DPI4" s="594"/>
      <c r="DPJ4" s="594"/>
      <c r="DPK4" s="594"/>
      <c r="DPL4" s="594"/>
      <c r="DPM4" s="594"/>
      <c r="DPN4" s="594"/>
      <c r="DPO4" s="594"/>
      <c r="DPP4" s="594"/>
      <c r="DPQ4" s="594"/>
      <c r="DPR4" s="594"/>
      <c r="DPS4" s="594"/>
      <c r="DPT4" s="594"/>
      <c r="DPU4" s="594"/>
      <c r="DPV4" s="594"/>
      <c r="DPW4" s="594"/>
      <c r="DPX4" s="594"/>
      <c r="DPY4" s="594"/>
      <c r="DPZ4" s="594"/>
      <c r="DQA4" s="594"/>
      <c r="DQB4" s="594"/>
      <c r="DQC4" s="594"/>
      <c r="DQD4" s="594"/>
      <c r="DQE4" s="594"/>
      <c r="DQF4" s="594"/>
      <c r="DQG4" s="594"/>
      <c r="DQH4" s="594"/>
      <c r="DQI4" s="594"/>
      <c r="DQJ4" s="594"/>
      <c r="DQK4" s="594"/>
      <c r="DQL4" s="594"/>
      <c r="DQM4" s="594"/>
      <c r="DQN4" s="594"/>
      <c r="DQO4" s="594"/>
      <c r="DQP4" s="594"/>
      <c r="DQQ4" s="594"/>
      <c r="DQR4" s="594"/>
      <c r="DQS4" s="594"/>
      <c r="DQT4" s="594"/>
      <c r="DQU4" s="594"/>
      <c r="DQV4" s="594"/>
      <c r="DQW4" s="594"/>
      <c r="DQX4" s="594"/>
      <c r="DQY4" s="594"/>
      <c r="DQZ4" s="594"/>
      <c r="DRA4" s="594"/>
      <c r="DRB4" s="594"/>
      <c r="DRC4" s="594"/>
      <c r="DRD4" s="594"/>
      <c r="DRE4" s="594"/>
      <c r="DRF4" s="594"/>
      <c r="DRG4" s="594"/>
      <c r="DRH4" s="594"/>
      <c r="DRI4" s="594"/>
      <c r="DRJ4" s="594"/>
      <c r="DRK4" s="594"/>
      <c r="DRL4" s="594"/>
      <c r="DRM4" s="594"/>
      <c r="DRN4" s="594"/>
      <c r="DRO4" s="594"/>
      <c r="DRP4" s="594"/>
      <c r="DRQ4" s="594"/>
      <c r="DRR4" s="594"/>
      <c r="DRS4" s="594"/>
      <c r="DRT4" s="594"/>
      <c r="DRU4" s="594"/>
      <c r="DRV4" s="594"/>
      <c r="DRW4" s="594"/>
      <c r="DRX4" s="594"/>
      <c r="DRY4" s="594"/>
      <c r="DRZ4" s="594"/>
      <c r="DSA4" s="594"/>
      <c r="DSB4" s="594"/>
      <c r="DSC4" s="594"/>
      <c r="DSD4" s="594"/>
      <c r="DSE4" s="594"/>
      <c r="DSF4" s="594"/>
      <c r="DSG4" s="594"/>
      <c r="DSH4" s="594"/>
      <c r="DSI4" s="594"/>
      <c r="DSJ4" s="594"/>
      <c r="DSK4" s="594"/>
      <c r="DSL4" s="594"/>
      <c r="DSM4" s="594"/>
      <c r="DSN4" s="594"/>
      <c r="DSO4" s="594"/>
      <c r="DSP4" s="594"/>
      <c r="DSQ4" s="594"/>
      <c r="DSR4" s="594"/>
      <c r="DSS4" s="594"/>
      <c r="DST4" s="594"/>
      <c r="DSU4" s="594"/>
      <c r="DSV4" s="594"/>
      <c r="DSW4" s="594"/>
      <c r="DSX4" s="594"/>
      <c r="DSY4" s="594"/>
      <c r="DSZ4" s="594"/>
      <c r="DTA4" s="594"/>
      <c r="DTB4" s="594"/>
      <c r="DTC4" s="594"/>
      <c r="DTD4" s="594"/>
      <c r="DTE4" s="594"/>
      <c r="DTF4" s="594"/>
      <c r="DTG4" s="594"/>
      <c r="DTH4" s="594"/>
      <c r="DTI4" s="594"/>
      <c r="DTJ4" s="594"/>
      <c r="DTK4" s="594"/>
      <c r="DTL4" s="594"/>
      <c r="DTM4" s="594"/>
      <c r="DTN4" s="594"/>
      <c r="DTO4" s="594"/>
      <c r="DTP4" s="594"/>
      <c r="DTQ4" s="594"/>
      <c r="DTR4" s="594"/>
      <c r="DTS4" s="594"/>
      <c r="DTT4" s="594"/>
      <c r="DTU4" s="594"/>
      <c r="DTV4" s="594"/>
      <c r="DTW4" s="594"/>
      <c r="DTX4" s="594"/>
      <c r="DTY4" s="594"/>
      <c r="DTZ4" s="594"/>
      <c r="DUA4" s="594"/>
      <c r="DUB4" s="594"/>
      <c r="DUC4" s="594"/>
      <c r="DUD4" s="594"/>
      <c r="DUE4" s="594"/>
      <c r="DUF4" s="594"/>
      <c r="DUG4" s="594"/>
      <c r="DUH4" s="594"/>
      <c r="DUI4" s="594"/>
      <c r="DUJ4" s="594"/>
      <c r="DUK4" s="594"/>
      <c r="DUL4" s="594"/>
      <c r="DUM4" s="594"/>
      <c r="DUN4" s="594"/>
      <c r="DUO4" s="594"/>
      <c r="DUP4" s="594"/>
      <c r="DUQ4" s="594"/>
      <c r="DUR4" s="594"/>
      <c r="DUS4" s="594"/>
      <c r="DUT4" s="594"/>
      <c r="DUU4" s="594"/>
      <c r="DUV4" s="594"/>
      <c r="DUW4" s="594"/>
      <c r="DUX4" s="594"/>
      <c r="DUY4" s="594"/>
      <c r="DUZ4" s="594"/>
      <c r="DVA4" s="594"/>
      <c r="DVB4" s="594"/>
      <c r="DVC4" s="594"/>
      <c r="DVD4" s="594"/>
      <c r="DVE4" s="594"/>
      <c r="DVF4" s="594"/>
      <c r="DVG4" s="594"/>
      <c r="DVH4" s="594"/>
      <c r="DVI4" s="594"/>
      <c r="DVJ4" s="594"/>
      <c r="DVK4" s="594"/>
      <c r="DVL4" s="594"/>
      <c r="DVM4" s="594"/>
      <c r="DVN4" s="594"/>
      <c r="DVO4" s="594"/>
      <c r="DVP4" s="594"/>
      <c r="DVQ4" s="594"/>
      <c r="DVR4" s="594"/>
      <c r="DVS4" s="594"/>
      <c r="DVT4" s="594"/>
      <c r="DVU4" s="594"/>
      <c r="DVV4" s="594"/>
      <c r="DVW4" s="594"/>
      <c r="DVX4" s="594"/>
      <c r="DVY4" s="594"/>
      <c r="DVZ4" s="594"/>
      <c r="DWA4" s="594"/>
      <c r="DWB4" s="594"/>
      <c r="DWC4" s="594"/>
      <c r="DWD4" s="594"/>
      <c r="DWE4" s="594"/>
      <c r="DWF4" s="594"/>
      <c r="DWG4" s="594"/>
      <c r="DWH4" s="594"/>
      <c r="DWI4" s="594"/>
      <c r="DWJ4" s="594"/>
      <c r="DWK4" s="594"/>
      <c r="DWL4" s="594"/>
      <c r="DWM4" s="594"/>
      <c r="DWN4" s="594"/>
      <c r="DWO4" s="594"/>
      <c r="DWP4" s="594"/>
      <c r="DWQ4" s="594"/>
      <c r="DWR4" s="594"/>
      <c r="DWS4" s="594"/>
      <c r="DWT4" s="594"/>
      <c r="DWU4" s="594"/>
      <c r="DWV4" s="594"/>
      <c r="DWW4" s="594"/>
      <c r="DWX4" s="594"/>
      <c r="DWY4" s="594"/>
      <c r="DWZ4" s="594"/>
      <c r="DXA4" s="594"/>
      <c r="DXB4" s="594"/>
      <c r="DXC4" s="594"/>
      <c r="DXD4" s="594"/>
      <c r="DXE4" s="594"/>
      <c r="DXF4" s="594"/>
      <c r="DXG4" s="594"/>
      <c r="DXH4" s="594"/>
      <c r="DXI4" s="594"/>
      <c r="DXJ4" s="594"/>
      <c r="DXK4" s="594"/>
      <c r="DXL4" s="594"/>
      <c r="DXM4" s="594"/>
      <c r="DXN4" s="594"/>
      <c r="DXO4" s="594"/>
      <c r="DXP4" s="594"/>
      <c r="DXQ4" s="594"/>
      <c r="DXR4" s="594"/>
      <c r="DXS4" s="594"/>
      <c r="DXT4" s="594"/>
      <c r="DXU4" s="594"/>
      <c r="DXV4" s="594"/>
      <c r="DXW4" s="594"/>
      <c r="DXX4" s="594"/>
      <c r="DXY4" s="594"/>
      <c r="DXZ4" s="594"/>
      <c r="DYA4" s="594"/>
      <c r="DYB4" s="594"/>
      <c r="DYC4" s="594"/>
      <c r="DYD4" s="594"/>
      <c r="DYE4" s="594"/>
      <c r="DYF4" s="594"/>
      <c r="DYG4" s="594"/>
      <c r="DYH4" s="594"/>
      <c r="DYI4" s="594"/>
      <c r="DYJ4" s="594"/>
      <c r="DYK4" s="594"/>
      <c r="DYL4" s="594"/>
      <c r="DYM4" s="594"/>
      <c r="DYN4" s="594"/>
      <c r="DYO4" s="594"/>
      <c r="DYP4" s="594"/>
      <c r="DYQ4" s="594"/>
      <c r="DYR4" s="594"/>
      <c r="DYS4" s="594"/>
      <c r="DYT4" s="594"/>
      <c r="DYU4" s="594"/>
      <c r="DYV4" s="594"/>
      <c r="DYW4" s="594"/>
      <c r="DYX4" s="594"/>
      <c r="DYY4" s="594"/>
      <c r="DYZ4" s="594"/>
      <c r="DZA4" s="594"/>
      <c r="DZB4" s="594"/>
      <c r="DZC4" s="594"/>
      <c r="DZD4" s="594"/>
      <c r="DZE4" s="594"/>
      <c r="DZF4" s="594"/>
      <c r="DZG4" s="594"/>
      <c r="DZH4" s="594"/>
      <c r="DZI4" s="594"/>
      <c r="DZJ4" s="594"/>
      <c r="DZK4" s="594"/>
      <c r="DZL4" s="594"/>
      <c r="DZM4" s="594"/>
      <c r="DZN4" s="594"/>
      <c r="DZO4" s="594"/>
      <c r="DZP4" s="594"/>
      <c r="DZQ4" s="594"/>
      <c r="DZR4" s="594"/>
      <c r="DZS4" s="594"/>
      <c r="DZT4" s="594"/>
      <c r="DZU4" s="594"/>
      <c r="DZV4" s="594"/>
      <c r="DZW4" s="594"/>
      <c r="DZX4" s="594"/>
      <c r="DZY4" s="594"/>
      <c r="DZZ4" s="594"/>
      <c r="EAA4" s="594"/>
      <c r="EAB4" s="594"/>
      <c r="EAC4" s="594"/>
      <c r="EAD4" s="594"/>
      <c r="EAE4" s="594"/>
      <c r="EAF4" s="594"/>
      <c r="EAG4" s="594"/>
      <c r="EAH4" s="594"/>
      <c r="EAI4" s="594"/>
      <c r="EAJ4" s="594"/>
      <c r="EAK4" s="594"/>
      <c r="EAL4" s="594"/>
      <c r="EAM4" s="594"/>
      <c r="EAN4" s="594"/>
      <c r="EAO4" s="594"/>
      <c r="EAP4" s="594"/>
      <c r="EAQ4" s="594"/>
      <c r="EAR4" s="594"/>
      <c r="EAS4" s="594"/>
      <c r="EAT4" s="594"/>
      <c r="EAU4" s="594"/>
      <c r="EAV4" s="594"/>
      <c r="EAW4" s="594"/>
      <c r="EAX4" s="594"/>
      <c r="EAY4" s="594"/>
      <c r="EAZ4" s="594"/>
      <c r="EBA4" s="594"/>
      <c r="EBB4" s="594"/>
      <c r="EBC4" s="594"/>
      <c r="EBD4" s="594"/>
      <c r="EBE4" s="594"/>
      <c r="EBF4" s="594"/>
      <c r="EBG4" s="594"/>
      <c r="EBH4" s="594"/>
      <c r="EBI4" s="594"/>
      <c r="EBJ4" s="594"/>
      <c r="EBK4" s="594"/>
      <c r="EBL4" s="594"/>
      <c r="EBM4" s="594"/>
      <c r="EBN4" s="594"/>
      <c r="EBO4" s="594"/>
      <c r="EBP4" s="594"/>
      <c r="EBQ4" s="594"/>
      <c r="EBR4" s="594"/>
      <c r="EBS4" s="594"/>
      <c r="EBT4" s="594"/>
      <c r="EBU4" s="594"/>
      <c r="EBV4" s="594"/>
      <c r="EBW4" s="594"/>
      <c r="EBX4" s="594"/>
      <c r="EBY4" s="594"/>
      <c r="EBZ4" s="594"/>
      <c r="ECA4" s="594"/>
      <c r="ECB4" s="594"/>
      <c r="ECC4" s="594"/>
      <c r="ECD4" s="594"/>
      <c r="ECE4" s="594"/>
      <c r="ECF4" s="594"/>
      <c r="ECG4" s="594"/>
      <c r="ECH4" s="594"/>
      <c r="ECI4" s="594"/>
      <c r="ECJ4" s="594"/>
      <c r="ECK4" s="594"/>
      <c r="ECL4" s="594"/>
      <c r="ECM4" s="594"/>
      <c r="ECN4" s="594"/>
      <c r="ECO4" s="594"/>
      <c r="ECP4" s="594"/>
      <c r="ECQ4" s="594"/>
      <c r="ECR4" s="594"/>
      <c r="ECS4" s="594"/>
      <c r="ECT4" s="594"/>
      <c r="ECU4" s="594"/>
      <c r="ECV4" s="594"/>
      <c r="ECW4" s="594"/>
      <c r="ECX4" s="594"/>
      <c r="ECY4" s="594"/>
      <c r="ECZ4" s="594"/>
      <c r="EDA4" s="594"/>
      <c r="EDB4" s="594"/>
      <c r="EDC4" s="594"/>
      <c r="EDD4" s="594"/>
      <c r="EDE4" s="594"/>
      <c r="EDF4" s="594"/>
      <c r="EDG4" s="594"/>
      <c r="EDH4" s="594"/>
      <c r="EDI4" s="594"/>
      <c r="EDJ4" s="594"/>
      <c r="EDK4" s="594"/>
      <c r="EDL4" s="594"/>
      <c r="EDM4" s="594"/>
      <c r="EDN4" s="594"/>
      <c r="EDO4" s="594"/>
      <c r="EDP4" s="594"/>
      <c r="EDQ4" s="594"/>
      <c r="EDR4" s="594"/>
      <c r="EDS4" s="594"/>
      <c r="EDT4" s="594"/>
      <c r="EDU4" s="594"/>
      <c r="EDV4" s="594"/>
      <c r="EDW4" s="594"/>
      <c r="EDX4" s="594"/>
      <c r="EDY4" s="594"/>
      <c r="EDZ4" s="594"/>
      <c r="EEA4" s="594"/>
      <c r="EEB4" s="594"/>
      <c r="EEC4" s="594"/>
      <c r="EED4" s="594"/>
      <c r="EEE4" s="594"/>
      <c r="EEF4" s="594"/>
      <c r="EEG4" s="594"/>
      <c r="EEH4" s="594"/>
      <c r="EEI4" s="594"/>
      <c r="EEJ4" s="594"/>
      <c r="EEK4" s="594"/>
      <c r="EEL4" s="594"/>
      <c r="EEM4" s="594"/>
      <c r="EEN4" s="594"/>
      <c r="EEO4" s="594"/>
      <c r="EEP4" s="594"/>
      <c r="EEQ4" s="594"/>
      <c r="EER4" s="594"/>
      <c r="EES4" s="594"/>
      <c r="EET4" s="594"/>
      <c r="EEU4" s="594"/>
      <c r="EEV4" s="594"/>
      <c r="EEW4" s="594"/>
      <c r="EEX4" s="594"/>
      <c r="EEY4" s="594"/>
      <c r="EEZ4" s="594"/>
      <c r="EFA4" s="594"/>
      <c r="EFB4" s="594"/>
      <c r="EFC4" s="594"/>
      <c r="EFD4" s="594"/>
      <c r="EFE4" s="594"/>
      <c r="EFF4" s="594"/>
      <c r="EFG4" s="594"/>
      <c r="EFH4" s="594"/>
      <c r="EFI4" s="594"/>
      <c r="EFJ4" s="594"/>
      <c r="EFK4" s="594"/>
      <c r="EFL4" s="594"/>
      <c r="EFM4" s="594"/>
      <c r="EFN4" s="594"/>
      <c r="EFO4" s="594"/>
      <c r="EFP4" s="594"/>
      <c r="EFQ4" s="594"/>
      <c r="EFR4" s="594"/>
      <c r="EFS4" s="594"/>
      <c r="EFT4" s="594"/>
      <c r="EFU4" s="594"/>
      <c r="EFV4" s="594"/>
      <c r="EFW4" s="594"/>
      <c r="EFX4" s="594"/>
      <c r="EFY4" s="594"/>
      <c r="EFZ4" s="594"/>
      <c r="EGA4" s="594"/>
      <c r="EGB4" s="594"/>
      <c r="EGC4" s="594"/>
      <c r="EGD4" s="594"/>
      <c r="EGE4" s="594"/>
      <c r="EGF4" s="594"/>
      <c r="EGG4" s="594"/>
      <c r="EGH4" s="594"/>
      <c r="EGI4" s="594"/>
      <c r="EGJ4" s="594"/>
      <c r="EGK4" s="594"/>
      <c r="EGL4" s="594"/>
      <c r="EGM4" s="594"/>
      <c r="EGN4" s="594"/>
      <c r="EGO4" s="594"/>
      <c r="EGP4" s="594"/>
      <c r="EGQ4" s="594"/>
      <c r="EGR4" s="594"/>
      <c r="EGS4" s="594"/>
      <c r="EGT4" s="594"/>
      <c r="EGU4" s="594"/>
      <c r="EGV4" s="594"/>
      <c r="EGW4" s="594"/>
      <c r="EGX4" s="594"/>
      <c r="EGY4" s="594"/>
      <c r="EGZ4" s="594"/>
      <c r="EHA4" s="594"/>
      <c r="EHB4" s="594"/>
      <c r="EHC4" s="594"/>
      <c r="EHD4" s="594"/>
      <c r="EHE4" s="594"/>
      <c r="EHF4" s="594"/>
      <c r="EHG4" s="594"/>
      <c r="EHH4" s="594"/>
      <c r="EHI4" s="594"/>
      <c r="EHJ4" s="594"/>
      <c r="EHK4" s="594"/>
      <c r="EHL4" s="594"/>
      <c r="EHM4" s="594"/>
      <c r="EHN4" s="594"/>
      <c r="EHO4" s="594"/>
      <c r="EHP4" s="594"/>
      <c r="EHQ4" s="594"/>
      <c r="EHR4" s="594"/>
      <c r="EHS4" s="594"/>
      <c r="EHT4" s="594"/>
      <c r="EHU4" s="594"/>
      <c r="EHV4" s="594"/>
      <c r="EHW4" s="594"/>
      <c r="EHX4" s="594"/>
      <c r="EHY4" s="594"/>
      <c r="EHZ4" s="594"/>
      <c r="EIA4" s="594"/>
      <c r="EIB4" s="594"/>
      <c r="EIC4" s="594"/>
      <c r="EID4" s="594"/>
      <c r="EIE4" s="594"/>
      <c r="EIF4" s="594"/>
      <c r="EIG4" s="594"/>
      <c r="EIH4" s="594"/>
      <c r="EII4" s="594"/>
      <c r="EIJ4" s="594"/>
      <c r="EIK4" s="594"/>
      <c r="EIL4" s="594"/>
      <c r="EIM4" s="594"/>
      <c r="EIN4" s="594"/>
      <c r="EIO4" s="594"/>
      <c r="EIP4" s="594"/>
      <c r="EIQ4" s="594"/>
      <c r="EIR4" s="594"/>
      <c r="EIS4" s="594"/>
      <c r="EIT4" s="594"/>
      <c r="EIU4" s="594"/>
      <c r="EIV4" s="594"/>
      <c r="EIW4" s="594"/>
      <c r="EIX4" s="594"/>
      <c r="EIY4" s="594"/>
      <c r="EIZ4" s="594"/>
      <c r="EJA4" s="594"/>
      <c r="EJB4" s="594"/>
      <c r="EJC4" s="594"/>
      <c r="EJD4" s="594"/>
      <c r="EJE4" s="594"/>
      <c r="EJF4" s="594"/>
      <c r="EJG4" s="594"/>
      <c r="EJH4" s="594"/>
      <c r="EJI4" s="594"/>
      <c r="EJJ4" s="594"/>
      <c r="EJK4" s="594"/>
      <c r="EJL4" s="594"/>
      <c r="EJM4" s="594"/>
      <c r="EJN4" s="594"/>
      <c r="EJO4" s="594"/>
      <c r="EJP4" s="594"/>
      <c r="EJQ4" s="594"/>
      <c r="EJR4" s="594"/>
      <c r="EJS4" s="594"/>
      <c r="EJT4" s="594"/>
      <c r="EJU4" s="594"/>
      <c r="EJV4" s="594"/>
      <c r="EJW4" s="594"/>
      <c r="EJX4" s="594"/>
      <c r="EJY4" s="594"/>
      <c r="EJZ4" s="594"/>
      <c r="EKA4" s="594"/>
      <c r="EKB4" s="594"/>
      <c r="EKC4" s="594"/>
      <c r="EKD4" s="594"/>
      <c r="EKE4" s="594"/>
      <c r="EKF4" s="594"/>
      <c r="EKG4" s="594"/>
      <c r="EKH4" s="594"/>
      <c r="EKI4" s="594"/>
      <c r="EKJ4" s="594"/>
      <c r="EKK4" s="594"/>
      <c r="EKL4" s="594"/>
      <c r="EKM4" s="594"/>
      <c r="EKN4" s="594"/>
      <c r="EKO4" s="594"/>
      <c r="EKP4" s="594"/>
      <c r="EKQ4" s="594"/>
      <c r="EKR4" s="594"/>
      <c r="EKS4" s="594"/>
      <c r="EKT4" s="594"/>
      <c r="EKU4" s="594"/>
      <c r="EKV4" s="594"/>
      <c r="EKW4" s="594"/>
      <c r="EKX4" s="594"/>
      <c r="EKY4" s="594"/>
      <c r="EKZ4" s="594"/>
      <c r="ELA4" s="594"/>
      <c r="ELB4" s="594"/>
      <c r="ELC4" s="594"/>
      <c r="ELD4" s="594"/>
      <c r="ELE4" s="594"/>
      <c r="ELF4" s="594"/>
      <c r="ELG4" s="594"/>
      <c r="ELH4" s="594"/>
      <c r="ELI4" s="594"/>
      <c r="ELJ4" s="594"/>
      <c r="ELK4" s="594"/>
      <c r="ELL4" s="594"/>
      <c r="ELM4" s="594"/>
      <c r="ELN4" s="594"/>
      <c r="ELO4" s="594"/>
      <c r="ELP4" s="594"/>
      <c r="ELQ4" s="594"/>
      <c r="ELR4" s="594"/>
      <c r="ELS4" s="594"/>
      <c r="ELT4" s="594"/>
      <c r="ELU4" s="594"/>
      <c r="ELV4" s="594"/>
      <c r="ELW4" s="594"/>
      <c r="ELX4" s="594"/>
      <c r="ELY4" s="594"/>
      <c r="ELZ4" s="594"/>
      <c r="EMA4" s="594"/>
      <c r="EMB4" s="594"/>
      <c r="EMC4" s="594"/>
      <c r="EMD4" s="594"/>
      <c r="EME4" s="594"/>
      <c r="EMF4" s="594"/>
      <c r="EMG4" s="594"/>
      <c r="EMH4" s="594"/>
      <c r="EMI4" s="594"/>
      <c r="EMJ4" s="594"/>
      <c r="EMK4" s="594"/>
      <c r="EML4" s="594"/>
      <c r="EMM4" s="594"/>
      <c r="EMN4" s="594"/>
      <c r="EMO4" s="594"/>
      <c r="EMP4" s="594"/>
      <c r="EMQ4" s="594"/>
      <c r="EMR4" s="594"/>
      <c r="EMS4" s="594"/>
      <c r="EMT4" s="594"/>
      <c r="EMU4" s="594"/>
      <c r="EMV4" s="594"/>
      <c r="EMW4" s="594"/>
      <c r="EMX4" s="594"/>
      <c r="EMY4" s="594"/>
      <c r="EMZ4" s="594"/>
      <c r="ENA4" s="594"/>
      <c r="ENB4" s="594"/>
      <c r="ENC4" s="594"/>
      <c r="END4" s="594"/>
      <c r="ENE4" s="594"/>
      <c r="ENF4" s="594"/>
      <c r="ENG4" s="594"/>
      <c r="ENH4" s="594"/>
      <c r="ENI4" s="594"/>
      <c r="ENJ4" s="594"/>
      <c r="ENK4" s="594"/>
      <c r="ENL4" s="594"/>
      <c r="ENM4" s="594"/>
      <c r="ENN4" s="594"/>
      <c r="ENO4" s="594"/>
      <c r="ENP4" s="594"/>
      <c r="ENQ4" s="594"/>
      <c r="ENR4" s="594"/>
      <c r="ENS4" s="594"/>
      <c r="ENT4" s="594"/>
      <c r="ENU4" s="594"/>
      <c r="ENV4" s="594"/>
      <c r="ENW4" s="594"/>
      <c r="ENX4" s="594"/>
      <c r="ENY4" s="594"/>
      <c r="ENZ4" s="594"/>
      <c r="EOA4" s="594"/>
      <c r="EOB4" s="594"/>
      <c r="EOC4" s="594"/>
      <c r="EOD4" s="594"/>
      <c r="EOE4" s="594"/>
      <c r="EOF4" s="594"/>
      <c r="EOG4" s="594"/>
      <c r="EOH4" s="594"/>
      <c r="EOI4" s="594"/>
      <c r="EOJ4" s="594"/>
      <c r="EOK4" s="594"/>
      <c r="EOL4" s="594"/>
      <c r="EOM4" s="594"/>
      <c r="EON4" s="594"/>
      <c r="EOO4" s="594"/>
      <c r="EOP4" s="594"/>
      <c r="EOQ4" s="594"/>
      <c r="EOR4" s="594"/>
      <c r="EOS4" s="594"/>
      <c r="EOT4" s="594"/>
      <c r="EOU4" s="594"/>
      <c r="EOV4" s="594"/>
      <c r="EOW4" s="594"/>
      <c r="EOX4" s="594"/>
      <c r="EOY4" s="594"/>
      <c r="EOZ4" s="594"/>
      <c r="EPA4" s="594"/>
      <c r="EPB4" s="594"/>
      <c r="EPC4" s="594"/>
      <c r="EPD4" s="594"/>
      <c r="EPE4" s="594"/>
      <c r="EPF4" s="594"/>
      <c r="EPG4" s="594"/>
      <c r="EPH4" s="594"/>
      <c r="EPI4" s="594"/>
      <c r="EPJ4" s="594"/>
      <c r="EPK4" s="594"/>
      <c r="EPL4" s="594"/>
      <c r="EPM4" s="594"/>
      <c r="EPN4" s="594"/>
      <c r="EPO4" s="594"/>
      <c r="EPP4" s="594"/>
      <c r="EPQ4" s="594"/>
      <c r="EPR4" s="594"/>
      <c r="EPS4" s="594"/>
      <c r="EPT4" s="594"/>
      <c r="EPU4" s="594"/>
      <c r="EPV4" s="594"/>
      <c r="EPW4" s="594"/>
      <c r="EPX4" s="594"/>
      <c r="EPY4" s="594"/>
      <c r="EPZ4" s="594"/>
      <c r="EQA4" s="594"/>
      <c r="EQB4" s="594"/>
      <c r="EQC4" s="594"/>
      <c r="EQD4" s="594"/>
      <c r="EQE4" s="594"/>
      <c r="EQF4" s="594"/>
      <c r="EQG4" s="594"/>
      <c r="EQH4" s="594"/>
      <c r="EQI4" s="594"/>
      <c r="EQJ4" s="594"/>
      <c r="EQK4" s="594"/>
      <c r="EQL4" s="594"/>
      <c r="EQM4" s="594"/>
      <c r="EQN4" s="594"/>
      <c r="EQO4" s="594"/>
      <c r="EQP4" s="594"/>
      <c r="EQQ4" s="594"/>
      <c r="EQR4" s="594"/>
      <c r="EQS4" s="594"/>
      <c r="EQT4" s="594"/>
      <c r="EQU4" s="594"/>
      <c r="EQV4" s="594"/>
      <c r="EQW4" s="594"/>
      <c r="EQX4" s="594"/>
      <c r="EQY4" s="594"/>
      <c r="EQZ4" s="594"/>
      <c r="ERA4" s="594"/>
      <c r="ERB4" s="594"/>
      <c r="ERC4" s="594"/>
      <c r="ERD4" s="594"/>
      <c r="ERE4" s="594"/>
      <c r="ERF4" s="594"/>
      <c r="ERG4" s="594"/>
      <c r="ERH4" s="594"/>
      <c r="ERI4" s="594"/>
      <c r="ERJ4" s="594"/>
      <c r="ERK4" s="594"/>
      <c r="ERL4" s="594"/>
      <c r="ERM4" s="594"/>
      <c r="ERN4" s="594"/>
      <c r="ERO4" s="594"/>
      <c r="ERP4" s="594"/>
      <c r="ERQ4" s="594"/>
      <c r="ERR4" s="594"/>
      <c r="ERS4" s="594"/>
      <c r="ERT4" s="594"/>
      <c r="ERU4" s="594"/>
      <c r="ERV4" s="594"/>
      <c r="ERW4" s="594"/>
      <c r="ERX4" s="594"/>
      <c r="ERY4" s="594"/>
      <c r="ERZ4" s="594"/>
      <c r="ESA4" s="594"/>
      <c r="ESB4" s="594"/>
      <c r="ESC4" s="594"/>
      <c r="ESD4" s="594"/>
      <c r="ESE4" s="594"/>
      <c r="ESF4" s="594"/>
      <c r="ESG4" s="594"/>
      <c r="ESH4" s="594"/>
      <c r="ESI4" s="594"/>
      <c r="ESJ4" s="594"/>
      <c r="ESK4" s="594"/>
      <c r="ESL4" s="594"/>
      <c r="ESM4" s="594"/>
      <c r="ESN4" s="594"/>
      <c r="ESO4" s="594"/>
      <c r="ESP4" s="594"/>
      <c r="ESQ4" s="594"/>
      <c r="ESR4" s="594"/>
      <c r="ESS4" s="594"/>
      <c r="EST4" s="594"/>
      <c r="ESU4" s="594"/>
      <c r="ESV4" s="594"/>
      <c r="ESW4" s="594"/>
      <c r="ESX4" s="594"/>
      <c r="ESY4" s="594"/>
      <c r="ESZ4" s="594"/>
      <c r="ETA4" s="594"/>
      <c r="ETB4" s="594"/>
      <c r="ETC4" s="594"/>
      <c r="ETD4" s="594"/>
      <c r="ETE4" s="594"/>
      <c r="ETF4" s="594"/>
      <c r="ETG4" s="594"/>
      <c r="ETH4" s="594"/>
      <c r="ETI4" s="594"/>
      <c r="ETJ4" s="594"/>
      <c r="ETK4" s="594"/>
      <c r="ETL4" s="594"/>
      <c r="ETM4" s="594"/>
      <c r="ETN4" s="594"/>
      <c r="ETO4" s="594"/>
      <c r="ETP4" s="594"/>
      <c r="ETQ4" s="594"/>
      <c r="ETR4" s="594"/>
      <c r="ETS4" s="594"/>
      <c r="ETT4" s="594"/>
      <c r="ETU4" s="594"/>
      <c r="ETV4" s="594"/>
      <c r="ETW4" s="594"/>
      <c r="ETX4" s="594"/>
      <c r="ETY4" s="594"/>
      <c r="ETZ4" s="594"/>
      <c r="EUA4" s="594"/>
      <c r="EUB4" s="594"/>
      <c r="EUC4" s="594"/>
      <c r="EUD4" s="594"/>
      <c r="EUE4" s="594"/>
      <c r="EUF4" s="594"/>
      <c r="EUG4" s="594"/>
      <c r="EUH4" s="594"/>
      <c r="EUI4" s="594"/>
      <c r="EUJ4" s="594"/>
      <c r="EUK4" s="594"/>
      <c r="EUL4" s="594"/>
      <c r="EUM4" s="594"/>
      <c r="EUN4" s="594"/>
      <c r="EUO4" s="594"/>
      <c r="EUP4" s="594"/>
      <c r="EUQ4" s="594"/>
      <c r="EUR4" s="594"/>
      <c r="EUS4" s="594"/>
      <c r="EUT4" s="594"/>
      <c r="EUU4" s="594"/>
      <c r="EUV4" s="594"/>
      <c r="EUW4" s="594"/>
      <c r="EUX4" s="594"/>
      <c r="EUY4" s="594"/>
      <c r="EUZ4" s="594"/>
      <c r="EVA4" s="594"/>
      <c r="EVB4" s="594"/>
      <c r="EVC4" s="594"/>
      <c r="EVD4" s="594"/>
      <c r="EVE4" s="594"/>
      <c r="EVF4" s="594"/>
      <c r="EVG4" s="594"/>
      <c r="EVH4" s="594"/>
      <c r="EVI4" s="594"/>
      <c r="EVJ4" s="594"/>
      <c r="EVK4" s="594"/>
      <c r="EVL4" s="594"/>
      <c r="EVM4" s="594"/>
      <c r="EVN4" s="594"/>
      <c r="EVO4" s="594"/>
      <c r="EVP4" s="594"/>
      <c r="EVQ4" s="594"/>
      <c r="EVR4" s="594"/>
      <c r="EVS4" s="594"/>
      <c r="EVT4" s="594"/>
      <c r="EVU4" s="594"/>
      <c r="EVV4" s="594"/>
      <c r="EVW4" s="594"/>
      <c r="EVX4" s="594"/>
      <c r="EVY4" s="594"/>
      <c r="EVZ4" s="594"/>
      <c r="EWA4" s="594"/>
      <c r="EWB4" s="594"/>
      <c r="EWC4" s="594"/>
      <c r="EWD4" s="594"/>
      <c r="EWE4" s="594"/>
      <c r="EWF4" s="594"/>
      <c r="EWG4" s="594"/>
      <c r="EWH4" s="594"/>
      <c r="EWI4" s="594"/>
      <c r="EWJ4" s="594"/>
      <c r="EWK4" s="594"/>
      <c r="EWL4" s="594"/>
      <c r="EWM4" s="594"/>
      <c r="EWN4" s="594"/>
      <c r="EWO4" s="594"/>
      <c r="EWP4" s="594"/>
      <c r="EWQ4" s="594"/>
      <c r="EWR4" s="594"/>
      <c r="EWS4" s="594"/>
      <c r="EWT4" s="594"/>
      <c r="EWU4" s="594"/>
      <c r="EWV4" s="594"/>
      <c r="EWW4" s="594"/>
      <c r="EWX4" s="594"/>
      <c r="EWY4" s="594"/>
      <c r="EWZ4" s="594"/>
      <c r="EXA4" s="594"/>
      <c r="EXB4" s="594"/>
      <c r="EXC4" s="594"/>
      <c r="EXD4" s="594"/>
      <c r="EXE4" s="594"/>
      <c r="EXF4" s="594"/>
      <c r="EXG4" s="594"/>
      <c r="EXH4" s="594"/>
      <c r="EXI4" s="594"/>
      <c r="EXJ4" s="594"/>
      <c r="EXK4" s="594"/>
      <c r="EXL4" s="594"/>
      <c r="EXM4" s="594"/>
      <c r="EXN4" s="594"/>
      <c r="EXO4" s="594"/>
      <c r="EXP4" s="594"/>
      <c r="EXQ4" s="594"/>
      <c r="EXR4" s="594"/>
      <c r="EXS4" s="594"/>
      <c r="EXT4" s="594"/>
      <c r="EXU4" s="594"/>
      <c r="EXV4" s="594"/>
      <c r="EXW4" s="594"/>
      <c r="EXX4" s="594"/>
      <c r="EXY4" s="594"/>
      <c r="EXZ4" s="594"/>
      <c r="EYA4" s="594"/>
      <c r="EYB4" s="594"/>
      <c r="EYC4" s="594"/>
      <c r="EYD4" s="594"/>
      <c r="EYE4" s="594"/>
      <c r="EYF4" s="594"/>
      <c r="EYG4" s="594"/>
      <c r="EYH4" s="594"/>
      <c r="EYI4" s="594"/>
      <c r="EYJ4" s="594"/>
      <c r="EYK4" s="594"/>
      <c r="EYL4" s="594"/>
      <c r="EYM4" s="594"/>
      <c r="EYN4" s="594"/>
      <c r="EYO4" s="594"/>
      <c r="EYP4" s="594"/>
      <c r="EYQ4" s="594"/>
      <c r="EYR4" s="594"/>
      <c r="EYS4" s="594"/>
      <c r="EYT4" s="594"/>
      <c r="EYU4" s="594"/>
      <c r="EYV4" s="594"/>
      <c r="EYW4" s="594"/>
      <c r="EYX4" s="594"/>
      <c r="EYY4" s="594"/>
      <c r="EYZ4" s="594"/>
      <c r="EZA4" s="594"/>
      <c r="EZB4" s="594"/>
      <c r="EZC4" s="594"/>
      <c r="EZD4" s="594"/>
      <c r="EZE4" s="594"/>
      <c r="EZF4" s="594"/>
      <c r="EZG4" s="594"/>
      <c r="EZH4" s="594"/>
      <c r="EZI4" s="594"/>
      <c r="EZJ4" s="594"/>
      <c r="EZK4" s="594"/>
      <c r="EZL4" s="594"/>
      <c r="EZM4" s="594"/>
      <c r="EZN4" s="594"/>
      <c r="EZO4" s="594"/>
      <c r="EZP4" s="594"/>
      <c r="EZQ4" s="594"/>
      <c r="EZR4" s="594"/>
      <c r="EZS4" s="594"/>
      <c r="EZT4" s="594"/>
      <c r="EZU4" s="594"/>
      <c r="EZV4" s="594"/>
      <c r="EZW4" s="594"/>
      <c r="EZX4" s="594"/>
      <c r="EZY4" s="594"/>
      <c r="EZZ4" s="594"/>
      <c r="FAA4" s="594"/>
      <c r="FAB4" s="594"/>
      <c r="FAC4" s="594"/>
      <c r="FAD4" s="594"/>
      <c r="FAE4" s="594"/>
      <c r="FAF4" s="594"/>
      <c r="FAG4" s="594"/>
      <c r="FAH4" s="594"/>
      <c r="FAI4" s="594"/>
      <c r="FAJ4" s="594"/>
      <c r="FAK4" s="594"/>
      <c r="FAL4" s="594"/>
      <c r="FAM4" s="594"/>
      <c r="FAN4" s="594"/>
      <c r="FAO4" s="594"/>
      <c r="FAP4" s="594"/>
      <c r="FAQ4" s="594"/>
      <c r="FAR4" s="594"/>
      <c r="FAS4" s="594"/>
      <c r="FAT4" s="594"/>
      <c r="FAU4" s="594"/>
      <c r="FAV4" s="594"/>
      <c r="FAW4" s="594"/>
      <c r="FAX4" s="594"/>
      <c r="FAY4" s="594"/>
      <c r="FAZ4" s="594"/>
      <c r="FBA4" s="594"/>
      <c r="FBB4" s="594"/>
      <c r="FBC4" s="594"/>
      <c r="FBD4" s="594"/>
      <c r="FBE4" s="594"/>
      <c r="FBF4" s="594"/>
      <c r="FBG4" s="594"/>
      <c r="FBH4" s="594"/>
      <c r="FBI4" s="594"/>
      <c r="FBJ4" s="594"/>
      <c r="FBK4" s="594"/>
      <c r="FBL4" s="594"/>
      <c r="FBM4" s="594"/>
      <c r="FBN4" s="594"/>
      <c r="FBO4" s="594"/>
      <c r="FBP4" s="594"/>
      <c r="FBQ4" s="594"/>
      <c r="FBR4" s="594"/>
      <c r="FBS4" s="594"/>
      <c r="FBT4" s="594"/>
      <c r="FBU4" s="594"/>
      <c r="FBV4" s="594"/>
      <c r="FBW4" s="594"/>
      <c r="FBX4" s="594"/>
      <c r="FBY4" s="594"/>
      <c r="FBZ4" s="594"/>
      <c r="FCA4" s="594"/>
      <c r="FCB4" s="594"/>
      <c r="FCC4" s="594"/>
      <c r="FCD4" s="594"/>
      <c r="FCE4" s="594"/>
      <c r="FCF4" s="594"/>
      <c r="FCG4" s="594"/>
      <c r="FCH4" s="594"/>
      <c r="FCI4" s="594"/>
      <c r="FCJ4" s="594"/>
      <c r="FCK4" s="594"/>
      <c r="FCL4" s="594"/>
      <c r="FCM4" s="594"/>
      <c r="FCN4" s="594"/>
      <c r="FCO4" s="594"/>
      <c r="FCP4" s="594"/>
      <c r="FCQ4" s="594"/>
      <c r="FCR4" s="594"/>
      <c r="FCS4" s="594"/>
      <c r="FCT4" s="594"/>
      <c r="FCU4" s="594"/>
      <c r="FCV4" s="594"/>
      <c r="FCW4" s="594"/>
      <c r="FCX4" s="594"/>
      <c r="FCY4" s="594"/>
      <c r="FCZ4" s="594"/>
      <c r="FDA4" s="594"/>
      <c r="FDB4" s="594"/>
      <c r="FDC4" s="594"/>
      <c r="FDD4" s="594"/>
      <c r="FDE4" s="594"/>
      <c r="FDF4" s="594"/>
      <c r="FDG4" s="594"/>
      <c r="FDH4" s="594"/>
      <c r="FDI4" s="594"/>
      <c r="FDJ4" s="594"/>
      <c r="FDK4" s="594"/>
      <c r="FDL4" s="594"/>
      <c r="FDM4" s="594"/>
      <c r="FDN4" s="594"/>
      <c r="FDO4" s="594"/>
      <c r="FDP4" s="594"/>
      <c r="FDQ4" s="594"/>
      <c r="FDR4" s="594"/>
      <c r="FDS4" s="594"/>
      <c r="FDT4" s="594"/>
      <c r="FDU4" s="594"/>
      <c r="FDV4" s="594"/>
      <c r="FDW4" s="594"/>
      <c r="FDX4" s="594"/>
      <c r="FDY4" s="594"/>
      <c r="FDZ4" s="594"/>
      <c r="FEA4" s="594"/>
      <c r="FEB4" s="594"/>
      <c r="FEC4" s="594"/>
      <c r="FED4" s="594"/>
      <c r="FEE4" s="594"/>
      <c r="FEF4" s="594"/>
      <c r="FEG4" s="594"/>
      <c r="FEH4" s="594"/>
      <c r="FEI4" s="594"/>
      <c r="FEJ4" s="594"/>
      <c r="FEK4" s="594"/>
      <c r="FEL4" s="594"/>
      <c r="FEM4" s="594"/>
      <c r="FEN4" s="594"/>
      <c r="FEO4" s="594"/>
      <c r="FEP4" s="594"/>
      <c r="FEQ4" s="594"/>
      <c r="FER4" s="594"/>
      <c r="FES4" s="594"/>
      <c r="FET4" s="594"/>
      <c r="FEU4" s="594"/>
      <c r="FEV4" s="594"/>
      <c r="FEW4" s="594"/>
      <c r="FEX4" s="594"/>
      <c r="FEY4" s="594"/>
      <c r="FEZ4" s="594"/>
      <c r="FFA4" s="594"/>
      <c r="FFB4" s="594"/>
      <c r="FFC4" s="594"/>
      <c r="FFD4" s="594"/>
      <c r="FFE4" s="594"/>
      <c r="FFF4" s="594"/>
      <c r="FFG4" s="594"/>
      <c r="FFH4" s="594"/>
      <c r="FFI4" s="594"/>
      <c r="FFJ4" s="594"/>
      <c r="FFK4" s="594"/>
      <c r="FFL4" s="594"/>
      <c r="FFM4" s="594"/>
      <c r="FFN4" s="594"/>
      <c r="FFO4" s="594"/>
      <c r="FFP4" s="594"/>
      <c r="FFQ4" s="594"/>
      <c r="FFR4" s="594"/>
      <c r="FFS4" s="594"/>
      <c r="FFT4" s="594"/>
      <c r="FFU4" s="594"/>
      <c r="FFV4" s="594"/>
      <c r="FFW4" s="594"/>
      <c r="FFX4" s="594"/>
      <c r="FFY4" s="594"/>
      <c r="FFZ4" s="594"/>
      <c r="FGA4" s="594"/>
      <c r="FGB4" s="594"/>
      <c r="FGC4" s="594"/>
      <c r="FGD4" s="594"/>
      <c r="FGE4" s="594"/>
      <c r="FGF4" s="594"/>
      <c r="FGG4" s="594"/>
      <c r="FGH4" s="594"/>
      <c r="FGI4" s="594"/>
      <c r="FGJ4" s="594"/>
      <c r="FGK4" s="594"/>
      <c r="FGL4" s="594"/>
      <c r="FGM4" s="594"/>
      <c r="FGN4" s="594"/>
      <c r="FGO4" s="594"/>
      <c r="FGP4" s="594"/>
      <c r="FGQ4" s="594"/>
      <c r="FGR4" s="594"/>
      <c r="FGS4" s="594"/>
      <c r="FGT4" s="594"/>
      <c r="FGU4" s="594"/>
      <c r="FGV4" s="594"/>
      <c r="FGW4" s="594"/>
      <c r="FGX4" s="594"/>
      <c r="FGY4" s="594"/>
      <c r="FGZ4" s="594"/>
      <c r="FHA4" s="594"/>
      <c r="FHB4" s="594"/>
      <c r="FHC4" s="594"/>
      <c r="FHD4" s="594"/>
      <c r="FHE4" s="594"/>
      <c r="FHF4" s="594"/>
      <c r="FHG4" s="594"/>
      <c r="FHH4" s="594"/>
      <c r="FHI4" s="594"/>
      <c r="FHJ4" s="594"/>
      <c r="FHK4" s="594"/>
      <c r="FHL4" s="594"/>
      <c r="FHM4" s="594"/>
      <c r="FHN4" s="594"/>
      <c r="FHO4" s="594"/>
      <c r="FHP4" s="594"/>
      <c r="FHQ4" s="594"/>
      <c r="FHR4" s="594"/>
      <c r="FHS4" s="594"/>
      <c r="FHT4" s="594"/>
      <c r="FHU4" s="594"/>
      <c r="FHV4" s="594"/>
      <c r="FHW4" s="594"/>
      <c r="FHX4" s="594"/>
      <c r="FHY4" s="594"/>
      <c r="FHZ4" s="594"/>
      <c r="FIA4" s="594"/>
      <c r="FIB4" s="594"/>
      <c r="FIC4" s="594"/>
      <c r="FID4" s="594"/>
      <c r="FIE4" s="594"/>
      <c r="FIF4" s="594"/>
      <c r="FIG4" s="594"/>
      <c r="FIH4" s="594"/>
      <c r="FII4" s="594"/>
      <c r="FIJ4" s="594"/>
      <c r="FIK4" s="594"/>
      <c r="FIL4" s="594"/>
      <c r="FIM4" s="594"/>
      <c r="FIN4" s="594"/>
      <c r="FIO4" s="594"/>
      <c r="FIP4" s="594"/>
      <c r="FIQ4" s="594"/>
      <c r="FIR4" s="594"/>
      <c r="FIS4" s="594"/>
      <c r="FIT4" s="594"/>
      <c r="FIU4" s="594"/>
      <c r="FIV4" s="594"/>
      <c r="FIW4" s="594"/>
      <c r="FIX4" s="594"/>
      <c r="FIY4" s="594"/>
      <c r="FIZ4" s="594"/>
      <c r="FJA4" s="594"/>
      <c r="FJB4" s="594"/>
      <c r="FJC4" s="594"/>
      <c r="FJD4" s="594"/>
      <c r="FJE4" s="594"/>
      <c r="FJF4" s="594"/>
      <c r="FJG4" s="594"/>
      <c r="FJH4" s="594"/>
      <c r="FJI4" s="594"/>
      <c r="FJJ4" s="594"/>
      <c r="FJK4" s="594"/>
      <c r="FJL4" s="594"/>
      <c r="FJM4" s="594"/>
      <c r="FJN4" s="594"/>
      <c r="FJO4" s="594"/>
      <c r="FJP4" s="594"/>
      <c r="FJQ4" s="594"/>
      <c r="FJR4" s="594"/>
      <c r="FJS4" s="594"/>
      <c r="FJT4" s="594"/>
      <c r="FJU4" s="594"/>
      <c r="FJV4" s="594"/>
      <c r="FJW4" s="594"/>
      <c r="FJX4" s="594"/>
      <c r="FJY4" s="594"/>
      <c r="FJZ4" s="594"/>
      <c r="FKA4" s="594"/>
      <c r="FKB4" s="594"/>
      <c r="FKC4" s="594"/>
      <c r="FKD4" s="594"/>
      <c r="FKE4" s="594"/>
      <c r="FKF4" s="594"/>
      <c r="FKG4" s="594"/>
      <c r="FKH4" s="594"/>
      <c r="FKI4" s="594"/>
      <c r="FKJ4" s="594"/>
      <c r="FKK4" s="594"/>
      <c r="FKL4" s="594"/>
      <c r="FKM4" s="594"/>
      <c r="FKN4" s="594"/>
      <c r="FKO4" s="594"/>
      <c r="FKP4" s="594"/>
      <c r="FKQ4" s="594"/>
      <c r="FKR4" s="594"/>
      <c r="FKS4" s="594"/>
      <c r="FKT4" s="594"/>
      <c r="FKU4" s="594"/>
      <c r="FKV4" s="594"/>
      <c r="FKW4" s="594"/>
      <c r="FKX4" s="594"/>
      <c r="FKY4" s="594"/>
      <c r="FKZ4" s="594"/>
      <c r="FLA4" s="594"/>
      <c r="FLB4" s="594"/>
      <c r="FLC4" s="594"/>
      <c r="FLD4" s="594"/>
      <c r="FLE4" s="594"/>
      <c r="FLF4" s="594"/>
      <c r="FLG4" s="594"/>
      <c r="FLH4" s="594"/>
      <c r="FLI4" s="594"/>
      <c r="FLJ4" s="594"/>
      <c r="FLK4" s="594"/>
      <c r="FLL4" s="594"/>
      <c r="FLM4" s="594"/>
      <c r="FLN4" s="594"/>
      <c r="FLO4" s="594"/>
      <c r="FLP4" s="594"/>
      <c r="FLQ4" s="594"/>
      <c r="FLR4" s="594"/>
      <c r="FLS4" s="594"/>
      <c r="FLT4" s="594"/>
      <c r="FLU4" s="594"/>
      <c r="FLV4" s="594"/>
      <c r="FLW4" s="594"/>
      <c r="FLX4" s="594"/>
      <c r="FLY4" s="594"/>
      <c r="FLZ4" s="594"/>
      <c r="FMA4" s="594"/>
      <c r="FMB4" s="594"/>
      <c r="FMC4" s="594"/>
      <c r="FMD4" s="594"/>
      <c r="FME4" s="594"/>
      <c r="FMF4" s="594"/>
      <c r="FMG4" s="594"/>
      <c r="FMH4" s="594"/>
      <c r="FMI4" s="594"/>
      <c r="FMJ4" s="594"/>
      <c r="FMK4" s="594"/>
      <c r="FML4" s="594"/>
      <c r="FMM4" s="594"/>
      <c r="FMN4" s="594"/>
      <c r="FMO4" s="594"/>
      <c r="FMP4" s="594"/>
      <c r="FMQ4" s="594"/>
      <c r="FMR4" s="594"/>
      <c r="FMS4" s="594"/>
      <c r="FMT4" s="594"/>
      <c r="FMU4" s="594"/>
      <c r="FMV4" s="594"/>
      <c r="FMW4" s="594"/>
      <c r="FMX4" s="594"/>
      <c r="FMY4" s="594"/>
      <c r="FMZ4" s="594"/>
      <c r="FNA4" s="594"/>
      <c r="FNB4" s="594"/>
      <c r="FNC4" s="594"/>
      <c r="FND4" s="594"/>
      <c r="FNE4" s="594"/>
      <c r="FNF4" s="594"/>
      <c r="FNG4" s="594"/>
      <c r="FNH4" s="594"/>
      <c r="FNI4" s="594"/>
      <c r="FNJ4" s="594"/>
      <c r="FNK4" s="594"/>
      <c r="FNL4" s="594"/>
      <c r="FNM4" s="594"/>
      <c r="FNN4" s="594"/>
      <c r="FNO4" s="594"/>
      <c r="FNP4" s="594"/>
      <c r="FNQ4" s="594"/>
      <c r="FNR4" s="594"/>
      <c r="FNS4" s="594"/>
      <c r="FNT4" s="594"/>
      <c r="FNU4" s="594"/>
      <c r="FNV4" s="594"/>
      <c r="FNW4" s="594"/>
      <c r="FNX4" s="594"/>
      <c r="FNY4" s="594"/>
      <c r="FNZ4" s="594"/>
      <c r="FOA4" s="594"/>
      <c r="FOB4" s="594"/>
      <c r="FOC4" s="594"/>
      <c r="FOD4" s="594"/>
      <c r="FOE4" s="594"/>
      <c r="FOF4" s="594"/>
      <c r="FOG4" s="594"/>
      <c r="FOH4" s="594"/>
      <c r="FOI4" s="594"/>
      <c r="FOJ4" s="594"/>
      <c r="FOK4" s="594"/>
      <c r="FOL4" s="594"/>
      <c r="FOM4" s="594"/>
      <c r="FON4" s="594"/>
      <c r="FOO4" s="594"/>
      <c r="FOP4" s="594"/>
      <c r="FOQ4" s="594"/>
      <c r="FOR4" s="594"/>
      <c r="FOS4" s="594"/>
      <c r="FOT4" s="594"/>
      <c r="FOU4" s="594"/>
      <c r="FOV4" s="594"/>
      <c r="FOW4" s="594"/>
      <c r="FOX4" s="594"/>
      <c r="FOY4" s="594"/>
      <c r="FOZ4" s="594"/>
      <c r="FPA4" s="594"/>
      <c r="FPB4" s="594"/>
      <c r="FPC4" s="594"/>
      <c r="FPD4" s="594"/>
      <c r="FPE4" s="594"/>
      <c r="FPF4" s="594"/>
      <c r="FPG4" s="594"/>
      <c r="FPH4" s="594"/>
      <c r="FPI4" s="594"/>
      <c r="FPJ4" s="594"/>
      <c r="FPK4" s="594"/>
      <c r="FPL4" s="594"/>
      <c r="FPM4" s="594"/>
      <c r="FPN4" s="594"/>
      <c r="FPO4" s="594"/>
      <c r="FPP4" s="594"/>
      <c r="FPQ4" s="594"/>
      <c r="FPR4" s="594"/>
      <c r="FPS4" s="594"/>
      <c r="FPT4" s="594"/>
      <c r="FPU4" s="594"/>
      <c r="FPV4" s="594"/>
      <c r="FPW4" s="594"/>
      <c r="FPX4" s="594"/>
      <c r="FPY4" s="594"/>
      <c r="FPZ4" s="594"/>
      <c r="FQA4" s="594"/>
      <c r="FQB4" s="594"/>
      <c r="FQC4" s="594"/>
      <c r="FQD4" s="594"/>
      <c r="FQE4" s="594"/>
      <c r="FQF4" s="594"/>
      <c r="FQG4" s="594"/>
      <c r="FQH4" s="594"/>
      <c r="FQI4" s="594"/>
      <c r="FQJ4" s="594"/>
      <c r="FQK4" s="594"/>
      <c r="FQL4" s="594"/>
      <c r="FQM4" s="594"/>
      <c r="FQN4" s="594"/>
      <c r="FQO4" s="594"/>
      <c r="FQP4" s="594"/>
      <c r="FQQ4" s="594"/>
      <c r="FQR4" s="594"/>
      <c r="FQS4" s="594"/>
      <c r="FQT4" s="594"/>
      <c r="FQU4" s="594"/>
      <c r="FQV4" s="594"/>
      <c r="FQW4" s="594"/>
      <c r="FQX4" s="594"/>
      <c r="FQY4" s="594"/>
      <c r="FQZ4" s="594"/>
      <c r="FRA4" s="594"/>
      <c r="FRB4" s="594"/>
      <c r="FRC4" s="594"/>
      <c r="FRD4" s="594"/>
      <c r="FRE4" s="594"/>
      <c r="FRF4" s="594"/>
      <c r="FRG4" s="594"/>
      <c r="FRH4" s="594"/>
      <c r="FRI4" s="594"/>
      <c r="FRJ4" s="594"/>
      <c r="FRK4" s="594"/>
      <c r="FRL4" s="594"/>
      <c r="FRM4" s="594"/>
      <c r="FRN4" s="594"/>
      <c r="FRO4" s="594"/>
      <c r="FRP4" s="594"/>
      <c r="FRQ4" s="594"/>
      <c r="FRR4" s="594"/>
      <c r="FRS4" s="594"/>
      <c r="FRT4" s="594"/>
      <c r="FRU4" s="594"/>
      <c r="FRV4" s="594"/>
      <c r="FRW4" s="594"/>
      <c r="FRX4" s="594"/>
      <c r="FRY4" s="594"/>
      <c r="FRZ4" s="594"/>
      <c r="FSA4" s="594"/>
      <c r="FSB4" s="594"/>
      <c r="FSC4" s="594"/>
      <c r="FSD4" s="594"/>
      <c r="FSE4" s="594"/>
      <c r="FSF4" s="594"/>
      <c r="FSG4" s="594"/>
      <c r="FSH4" s="594"/>
      <c r="FSI4" s="594"/>
      <c r="FSJ4" s="594"/>
      <c r="FSK4" s="594"/>
      <c r="FSL4" s="594"/>
      <c r="FSM4" s="594"/>
      <c r="FSN4" s="594"/>
      <c r="FSO4" s="594"/>
      <c r="FSP4" s="594"/>
      <c r="FSQ4" s="594"/>
      <c r="FSR4" s="594"/>
      <c r="FSS4" s="594"/>
      <c r="FST4" s="594"/>
      <c r="FSU4" s="594"/>
      <c r="FSV4" s="594"/>
      <c r="FSW4" s="594"/>
      <c r="FSX4" s="594"/>
      <c r="FSY4" s="594"/>
      <c r="FSZ4" s="594"/>
      <c r="FTA4" s="594"/>
      <c r="FTB4" s="594"/>
      <c r="FTC4" s="594"/>
      <c r="FTD4" s="594"/>
      <c r="FTE4" s="594"/>
      <c r="FTF4" s="594"/>
      <c r="FTG4" s="594"/>
      <c r="FTH4" s="594"/>
      <c r="FTI4" s="594"/>
      <c r="FTJ4" s="594"/>
      <c r="FTK4" s="594"/>
      <c r="FTL4" s="594"/>
      <c r="FTM4" s="594"/>
      <c r="FTN4" s="594"/>
      <c r="FTO4" s="594"/>
      <c r="FTP4" s="594"/>
      <c r="FTQ4" s="594"/>
      <c r="FTR4" s="594"/>
      <c r="FTS4" s="594"/>
      <c r="FTT4" s="594"/>
      <c r="FTU4" s="594"/>
      <c r="FTV4" s="594"/>
      <c r="FTW4" s="594"/>
      <c r="FTX4" s="594"/>
      <c r="FTY4" s="594"/>
      <c r="FTZ4" s="594"/>
      <c r="FUA4" s="594"/>
      <c r="FUB4" s="594"/>
      <c r="FUC4" s="594"/>
      <c r="FUD4" s="594"/>
      <c r="FUE4" s="594"/>
      <c r="FUF4" s="594"/>
      <c r="FUG4" s="594"/>
      <c r="FUH4" s="594"/>
      <c r="FUI4" s="594"/>
      <c r="FUJ4" s="594"/>
      <c r="FUK4" s="594"/>
      <c r="FUL4" s="594"/>
      <c r="FUM4" s="594"/>
      <c r="FUN4" s="594"/>
      <c r="FUO4" s="594"/>
      <c r="FUP4" s="594"/>
      <c r="FUQ4" s="594"/>
      <c r="FUR4" s="594"/>
      <c r="FUS4" s="594"/>
      <c r="FUT4" s="594"/>
      <c r="FUU4" s="594"/>
      <c r="FUV4" s="594"/>
      <c r="FUW4" s="594"/>
      <c r="FUX4" s="594"/>
      <c r="FUY4" s="594"/>
      <c r="FUZ4" s="594"/>
      <c r="FVA4" s="594"/>
      <c r="FVB4" s="594"/>
      <c r="FVC4" s="594"/>
      <c r="FVD4" s="594"/>
      <c r="FVE4" s="594"/>
      <c r="FVF4" s="594"/>
      <c r="FVG4" s="594"/>
      <c r="FVH4" s="594"/>
      <c r="FVI4" s="594"/>
      <c r="FVJ4" s="594"/>
      <c r="FVK4" s="594"/>
      <c r="FVL4" s="594"/>
      <c r="FVM4" s="594"/>
      <c r="FVN4" s="594"/>
      <c r="FVO4" s="594"/>
      <c r="FVP4" s="594"/>
      <c r="FVQ4" s="594"/>
      <c r="FVR4" s="594"/>
      <c r="FVS4" s="594"/>
      <c r="FVT4" s="594"/>
      <c r="FVU4" s="594"/>
      <c r="FVV4" s="594"/>
      <c r="FVW4" s="594"/>
      <c r="FVX4" s="594"/>
      <c r="FVY4" s="594"/>
      <c r="FVZ4" s="594"/>
      <c r="FWA4" s="594"/>
      <c r="FWB4" s="594"/>
      <c r="FWC4" s="594"/>
      <c r="FWD4" s="594"/>
      <c r="FWE4" s="594"/>
      <c r="FWF4" s="594"/>
      <c r="FWG4" s="594"/>
      <c r="FWH4" s="594"/>
      <c r="FWI4" s="594"/>
      <c r="FWJ4" s="594"/>
      <c r="FWK4" s="594"/>
      <c r="FWL4" s="594"/>
      <c r="FWM4" s="594"/>
      <c r="FWN4" s="594"/>
      <c r="FWO4" s="594"/>
      <c r="FWP4" s="594"/>
      <c r="FWQ4" s="594"/>
      <c r="FWR4" s="594"/>
      <c r="FWS4" s="594"/>
      <c r="FWT4" s="594"/>
      <c r="FWU4" s="594"/>
      <c r="FWV4" s="594"/>
      <c r="FWW4" s="594"/>
      <c r="FWX4" s="594"/>
      <c r="FWY4" s="594"/>
      <c r="FWZ4" s="594"/>
      <c r="FXA4" s="594"/>
      <c r="FXB4" s="594"/>
      <c r="FXC4" s="594"/>
      <c r="FXD4" s="594"/>
      <c r="FXE4" s="594"/>
      <c r="FXF4" s="594"/>
      <c r="FXG4" s="594"/>
      <c r="FXH4" s="594"/>
      <c r="FXI4" s="594"/>
      <c r="FXJ4" s="594"/>
      <c r="FXK4" s="594"/>
      <c r="FXL4" s="594"/>
      <c r="FXM4" s="594"/>
      <c r="FXN4" s="594"/>
      <c r="FXO4" s="594"/>
      <c r="FXP4" s="594"/>
      <c r="FXQ4" s="594"/>
      <c r="FXR4" s="594"/>
      <c r="FXS4" s="594"/>
      <c r="FXT4" s="594"/>
      <c r="FXU4" s="594"/>
      <c r="FXV4" s="594"/>
      <c r="FXW4" s="594"/>
      <c r="FXX4" s="594"/>
      <c r="FXY4" s="594"/>
      <c r="FXZ4" s="594"/>
      <c r="FYA4" s="594"/>
      <c r="FYB4" s="594"/>
      <c r="FYC4" s="594"/>
      <c r="FYD4" s="594"/>
      <c r="FYE4" s="594"/>
      <c r="FYF4" s="594"/>
      <c r="FYG4" s="594"/>
      <c r="FYH4" s="594"/>
      <c r="FYI4" s="594"/>
      <c r="FYJ4" s="594"/>
      <c r="FYK4" s="594"/>
      <c r="FYL4" s="594"/>
      <c r="FYM4" s="594"/>
      <c r="FYN4" s="594"/>
      <c r="FYO4" s="594"/>
      <c r="FYP4" s="594"/>
      <c r="FYQ4" s="594"/>
      <c r="FYR4" s="594"/>
      <c r="FYS4" s="594"/>
      <c r="FYT4" s="594"/>
      <c r="FYU4" s="594"/>
      <c r="FYV4" s="594"/>
      <c r="FYW4" s="594"/>
      <c r="FYX4" s="594"/>
      <c r="FYY4" s="594"/>
      <c r="FYZ4" s="594"/>
      <c r="FZA4" s="594"/>
      <c r="FZB4" s="594"/>
      <c r="FZC4" s="594"/>
      <c r="FZD4" s="594"/>
      <c r="FZE4" s="594"/>
      <c r="FZF4" s="594"/>
      <c r="FZG4" s="594"/>
      <c r="FZH4" s="594"/>
      <c r="FZI4" s="594"/>
      <c r="FZJ4" s="594"/>
      <c r="FZK4" s="594"/>
      <c r="FZL4" s="594"/>
      <c r="FZM4" s="594"/>
      <c r="FZN4" s="594"/>
      <c r="FZO4" s="594"/>
      <c r="FZP4" s="594"/>
      <c r="FZQ4" s="594"/>
      <c r="FZR4" s="594"/>
      <c r="FZS4" s="594"/>
      <c r="FZT4" s="594"/>
      <c r="FZU4" s="594"/>
      <c r="FZV4" s="594"/>
      <c r="FZW4" s="594"/>
      <c r="FZX4" s="594"/>
      <c r="FZY4" s="594"/>
      <c r="FZZ4" s="594"/>
      <c r="GAA4" s="594"/>
      <c r="GAB4" s="594"/>
      <c r="GAC4" s="594"/>
      <c r="GAD4" s="594"/>
      <c r="GAE4" s="594"/>
      <c r="GAF4" s="594"/>
      <c r="GAG4" s="594"/>
      <c r="GAH4" s="594"/>
      <c r="GAI4" s="594"/>
      <c r="GAJ4" s="594"/>
      <c r="GAK4" s="594"/>
      <c r="GAL4" s="594"/>
      <c r="GAM4" s="594"/>
      <c r="GAN4" s="594"/>
      <c r="GAO4" s="594"/>
      <c r="GAP4" s="594"/>
      <c r="GAQ4" s="594"/>
      <c r="GAR4" s="594"/>
      <c r="GAS4" s="594"/>
      <c r="GAT4" s="594"/>
      <c r="GAU4" s="594"/>
      <c r="GAV4" s="594"/>
      <c r="GAW4" s="594"/>
      <c r="GAX4" s="594"/>
      <c r="GAY4" s="594"/>
      <c r="GAZ4" s="594"/>
      <c r="GBA4" s="594"/>
      <c r="GBB4" s="594"/>
      <c r="GBC4" s="594"/>
      <c r="GBD4" s="594"/>
      <c r="GBE4" s="594"/>
      <c r="GBF4" s="594"/>
      <c r="GBG4" s="594"/>
      <c r="GBH4" s="594"/>
      <c r="GBI4" s="594"/>
      <c r="GBJ4" s="594"/>
      <c r="GBK4" s="594"/>
      <c r="GBL4" s="594"/>
      <c r="GBM4" s="594"/>
      <c r="GBN4" s="594"/>
      <c r="GBO4" s="594"/>
      <c r="GBP4" s="594"/>
      <c r="GBQ4" s="594"/>
      <c r="GBR4" s="594"/>
      <c r="GBS4" s="594"/>
      <c r="GBT4" s="594"/>
      <c r="GBU4" s="594"/>
      <c r="GBV4" s="594"/>
      <c r="GBW4" s="594"/>
      <c r="GBX4" s="594"/>
      <c r="GBY4" s="594"/>
      <c r="GBZ4" s="594"/>
      <c r="GCA4" s="594"/>
      <c r="GCB4" s="594"/>
      <c r="GCC4" s="594"/>
      <c r="GCD4" s="594"/>
      <c r="GCE4" s="594"/>
      <c r="GCF4" s="594"/>
      <c r="GCG4" s="594"/>
      <c r="GCH4" s="594"/>
      <c r="GCI4" s="594"/>
      <c r="GCJ4" s="594"/>
      <c r="GCK4" s="594"/>
      <c r="GCL4" s="594"/>
      <c r="GCM4" s="594"/>
      <c r="GCN4" s="594"/>
      <c r="GCO4" s="594"/>
      <c r="GCP4" s="594"/>
      <c r="GCQ4" s="594"/>
      <c r="GCR4" s="594"/>
      <c r="GCS4" s="594"/>
      <c r="GCT4" s="594"/>
      <c r="GCU4" s="594"/>
      <c r="GCV4" s="594"/>
      <c r="GCW4" s="594"/>
      <c r="GCX4" s="594"/>
      <c r="GCY4" s="594"/>
      <c r="GCZ4" s="594"/>
      <c r="GDA4" s="594"/>
      <c r="GDB4" s="594"/>
      <c r="GDC4" s="594"/>
      <c r="GDD4" s="594"/>
      <c r="GDE4" s="594"/>
      <c r="GDF4" s="594"/>
      <c r="GDG4" s="594"/>
      <c r="GDH4" s="594"/>
      <c r="GDI4" s="594"/>
      <c r="GDJ4" s="594"/>
      <c r="GDK4" s="594"/>
      <c r="GDL4" s="594"/>
      <c r="GDM4" s="594"/>
      <c r="GDN4" s="594"/>
      <c r="GDO4" s="594"/>
      <c r="GDP4" s="594"/>
      <c r="GDQ4" s="594"/>
      <c r="GDR4" s="594"/>
      <c r="GDS4" s="594"/>
      <c r="GDT4" s="594"/>
      <c r="GDU4" s="594"/>
      <c r="GDV4" s="594"/>
      <c r="GDW4" s="594"/>
      <c r="GDX4" s="594"/>
      <c r="GDY4" s="594"/>
      <c r="GDZ4" s="594"/>
      <c r="GEA4" s="594"/>
      <c r="GEB4" s="594"/>
      <c r="GEC4" s="594"/>
      <c r="GED4" s="594"/>
      <c r="GEE4" s="594"/>
      <c r="GEF4" s="594"/>
      <c r="GEG4" s="594"/>
      <c r="GEH4" s="594"/>
      <c r="GEI4" s="594"/>
      <c r="GEJ4" s="594"/>
      <c r="GEK4" s="594"/>
      <c r="GEL4" s="594"/>
      <c r="GEM4" s="594"/>
      <c r="GEN4" s="594"/>
      <c r="GEO4" s="594"/>
      <c r="GEP4" s="594"/>
      <c r="GEQ4" s="594"/>
      <c r="GER4" s="594"/>
      <c r="GES4" s="594"/>
      <c r="GET4" s="594"/>
      <c r="GEU4" s="594"/>
      <c r="GEV4" s="594"/>
      <c r="GEW4" s="594"/>
      <c r="GEX4" s="594"/>
      <c r="GEY4" s="594"/>
      <c r="GEZ4" s="594"/>
      <c r="GFA4" s="594"/>
      <c r="GFB4" s="594"/>
      <c r="GFC4" s="594"/>
      <c r="GFD4" s="594"/>
      <c r="GFE4" s="594"/>
      <c r="GFF4" s="594"/>
      <c r="GFG4" s="594"/>
      <c r="GFH4" s="594"/>
      <c r="GFI4" s="594"/>
      <c r="GFJ4" s="594"/>
      <c r="GFK4" s="594"/>
      <c r="GFL4" s="594"/>
      <c r="GFM4" s="594"/>
      <c r="GFN4" s="594"/>
      <c r="GFO4" s="594"/>
      <c r="GFP4" s="594"/>
      <c r="GFQ4" s="594"/>
      <c r="GFR4" s="594"/>
      <c r="GFS4" s="594"/>
      <c r="GFT4" s="594"/>
      <c r="GFU4" s="594"/>
      <c r="GFV4" s="594"/>
      <c r="GFW4" s="594"/>
      <c r="GFX4" s="594"/>
      <c r="GFY4" s="594"/>
      <c r="GFZ4" s="594"/>
      <c r="GGA4" s="594"/>
      <c r="GGB4" s="594"/>
      <c r="GGC4" s="594"/>
      <c r="GGD4" s="594"/>
      <c r="GGE4" s="594"/>
      <c r="GGF4" s="594"/>
      <c r="GGG4" s="594"/>
      <c r="GGH4" s="594"/>
      <c r="GGI4" s="594"/>
      <c r="GGJ4" s="594"/>
      <c r="GGK4" s="594"/>
      <c r="GGL4" s="594"/>
      <c r="GGM4" s="594"/>
      <c r="GGN4" s="594"/>
      <c r="GGO4" s="594"/>
      <c r="GGP4" s="594"/>
      <c r="GGQ4" s="594"/>
      <c r="GGR4" s="594"/>
      <c r="GGS4" s="594"/>
      <c r="GGT4" s="594"/>
      <c r="GGU4" s="594"/>
      <c r="GGV4" s="594"/>
      <c r="GGW4" s="594"/>
      <c r="GGX4" s="594"/>
      <c r="GGY4" s="594"/>
      <c r="GGZ4" s="594"/>
      <c r="GHA4" s="594"/>
      <c r="GHB4" s="594"/>
      <c r="GHC4" s="594"/>
      <c r="GHD4" s="594"/>
      <c r="GHE4" s="594"/>
      <c r="GHF4" s="594"/>
      <c r="GHG4" s="594"/>
      <c r="GHH4" s="594"/>
      <c r="GHI4" s="594"/>
      <c r="GHJ4" s="594"/>
      <c r="GHK4" s="594"/>
      <c r="GHL4" s="594"/>
      <c r="GHM4" s="594"/>
      <c r="GHN4" s="594"/>
      <c r="GHO4" s="594"/>
      <c r="GHP4" s="594"/>
      <c r="GHQ4" s="594"/>
      <c r="GHR4" s="594"/>
      <c r="GHS4" s="594"/>
      <c r="GHT4" s="594"/>
      <c r="GHU4" s="594"/>
      <c r="GHV4" s="594"/>
      <c r="GHW4" s="594"/>
      <c r="GHX4" s="594"/>
      <c r="GHY4" s="594"/>
      <c r="GHZ4" s="594"/>
      <c r="GIA4" s="594"/>
      <c r="GIB4" s="594"/>
      <c r="GIC4" s="594"/>
      <c r="GID4" s="594"/>
      <c r="GIE4" s="594"/>
      <c r="GIF4" s="594"/>
      <c r="GIG4" s="594"/>
      <c r="GIH4" s="594"/>
      <c r="GII4" s="594"/>
      <c r="GIJ4" s="594"/>
      <c r="GIK4" s="594"/>
      <c r="GIL4" s="594"/>
      <c r="GIM4" s="594"/>
      <c r="GIN4" s="594"/>
      <c r="GIO4" s="594"/>
      <c r="GIP4" s="594"/>
      <c r="GIQ4" s="594"/>
      <c r="GIR4" s="594"/>
      <c r="GIS4" s="594"/>
      <c r="GIT4" s="594"/>
      <c r="GIU4" s="594"/>
      <c r="GIV4" s="594"/>
      <c r="GIW4" s="594"/>
      <c r="GIX4" s="594"/>
      <c r="GIY4" s="594"/>
      <c r="GIZ4" s="594"/>
      <c r="GJA4" s="594"/>
      <c r="GJB4" s="594"/>
      <c r="GJC4" s="594"/>
      <c r="GJD4" s="594"/>
      <c r="GJE4" s="594"/>
      <c r="GJF4" s="594"/>
      <c r="GJG4" s="594"/>
      <c r="GJH4" s="594"/>
      <c r="GJI4" s="594"/>
      <c r="GJJ4" s="594"/>
      <c r="GJK4" s="594"/>
      <c r="GJL4" s="594"/>
      <c r="GJM4" s="594"/>
      <c r="GJN4" s="594"/>
      <c r="GJO4" s="594"/>
      <c r="GJP4" s="594"/>
      <c r="GJQ4" s="594"/>
      <c r="GJR4" s="594"/>
      <c r="GJS4" s="594"/>
      <c r="GJT4" s="594"/>
      <c r="GJU4" s="594"/>
      <c r="GJV4" s="594"/>
      <c r="GJW4" s="594"/>
      <c r="GJX4" s="594"/>
      <c r="GJY4" s="594"/>
      <c r="GJZ4" s="594"/>
      <c r="GKA4" s="594"/>
      <c r="GKB4" s="594"/>
      <c r="GKC4" s="594"/>
      <c r="GKD4" s="594"/>
      <c r="GKE4" s="594"/>
      <c r="GKF4" s="594"/>
      <c r="GKG4" s="594"/>
      <c r="GKH4" s="594"/>
      <c r="GKI4" s="594"/>
      <c r="GKJ4" s="594"/>
      <c r="GKK4" s="594"/>
      <c r="GKL4" s="594"/>
      <c r="GKM4" s="594"/>
      <c r="GKN4" s="594"/>
      <c r="GKO4" s="594"/>
      <c r="GKP4" s="594"/>
      <c r="GKQ4" s="594"/>
      <c r="GKR4" s="594"/>
      <c r="GKS4" s="594"/>
      <c r="GKT4" s="594"/>
      <c r="GKU4" s="594"/>
      <c r="GKV4" s="594"/>
      <c r="GKW4" s="594"/>
      <c r="GKX4" s="594"/>
      <c r="GKY4" s="594"/>
      <c r="GKZ4" s="594"/>
      <c r="GLA4" s="594"/>
      <c r="GLB4" s="594"/>
      <c r="GLC4" s="594"/>
      <c r="GLD4" s="594"/>
      <c r="GLE4" s="594"/>
      <c r="GLF4" s="594"/>
      <c r="GLG4" s="594"/>
      <c r="GLH4" s="594"/>
      <c r="GLI4" s="594"/>
      <c r="GLJ4" s="594"/>
      <c r="GLK4" s="594"/>
      <c r="GLL4" s="594"/>
      <c r="GLM4" s="594"/>
      <c r="GLN4" s="594"/>
      <c r="GLO4" s="594"/>
      <c r="GLP4" s="594"/>
      <c r="GLQ4" s="594"/>
      <c r="GLR4" s="594"/>
      <c r="GLS4" s="594"/>
      <c r="GLT4" s="594"/>
      <c r="GLU4" s="594"/>
      <c r="GLV4" s="594"/>
      <c r="GLW4" s="594"/>
      <c r="GLX4" s="594"/>
      <c r="GLY4" s="594"/>
      <c r="GLZ4" s="594"/>
      <c r="GMA4" s="594"/>
      <c r="GMB4" s="594"/>
      <c r="GMC4" s="594"/>
      <c r="GMD4" s="594"/>
      <c r="GME4" s="594"/>
      <c r="GMF4" s="594"/>
      <c r="GMG4" s="594"/>
      <c r="GMH4" s="594"/>
      <c r="GMI4" s="594"/>
      <c r="GMJ4" s="594"/>
      <c r="GMK4" s="594"/>
      <c r="GML4" s="594"/>
      <c r="GMM4" s="594"/>
      <c r="GMN4" s="594"/>
      <c r="GMO4" s="594"/>
      <c r="GMP4" s="594"/>
      <c r="GMQ4" s="594"/>
      <c r="GMR4" s="594"/>
      <c r="GMS4" s="594"/>
      <c r="GMT4" s="594"/>
      <c r="GMU4" s="594"/>
      <c r="GMV4" s="594"/>
      <c r="GMW4" s="594"/>
      <c r="GMX4" s="594"/>
      <c r="GMY4" s="594"/>
      <c r="GMZ4" s="594"/>
      <c r="GNA4" s="594"/>
      <c r="GNB4" s="594"/>
      <c r="GNC4" s="594"/>
      <c r="GND4" s="594"/>
      <c r="GNE4" s="594"/>
      <c r="GNF4" s="594"/>
      <c r="GNG4" s="594"/>
      <c r="GNH4" s="594"/>
      <c r="GNI4" s="594"/>
      <c r="GNJ4" s="594"/>
      <c r="GNK4" s="594"/>
      <c r="GNL4" s="594"/>
      <c r="GNM4" s="594"/>
      <c r="GNN4" s="594"/>
      <c r="GNO4" s="594"/>
      <c r="GNP4" s="594"/>
      <c r="GNQ4" s="594"/>
      <c r="GNR4" s="594"/>
      <c r="GNS4" s="594"/>
      <c r="GNT4" s="594"/>
      <c r="GNU4" s="594"/>
      <c r="GNV4" s="594"/>
      <c r="GNW4" s="594"/>
      <c r="GNX4" s="594"/>
      <c r="GNY4" s="594"/>
      <c r="GNZ4" s="594"/>
      <c r="GOA4" s="594"/>
      <c r="GOB4" s="594"/>
      <c r="GOC4" s="594"/>
      <c r="GOD4" s="594"/>
      <c r="GOE4" s="594"/>
      <c r="GOF4" s="594"/>
      <c r="GOG4" s="594"/>
      <c r="GOH4" s="594"/>
      <c r="GOI4" s="594"/>
      <c r="GOJ4" s="594"/>
      <c r="GOK4" s="594"/>
      <c r="GOL4" s="594"/>
      <c r="GOM4" s="594"/>
      <c r="GON4" s="594"/>
      <c r="GOO4" s="594"/>
      <c r="GOP4" s="594"/>
      <c r="GOQ4" s="594"/>
      <c r="GOR4" s="594"/>
      <c r="GOS4" s="594"/>
      <c r="GOT4" s="594"/>
      <c r="GOU4" s="594"/>
      <c r="GOV4" s="594"/>
      <c r="GOW4" s="594"/>
      <c r="GOX4" s="594"/>
      <c r="GOY4" s="594"/>
      <c r="GOZ4" s="594"/>
      <c r="GPA4" s="594"/>
      <c r="GPB4" s="594"/>
      <c r="GPC4" s="594"/>
      <c r="GPD4" s="594"/>
      <c r="GPE4" s="594"/>
      <c r="GPF4" s="594"/>
      <c r="GPG4" s="594"/>
      <c r="GPH4" s="594"/>
      <c r="GPI4" s="594"/>
      <c r="GPJ4" s="594"/>
      <c r="GPK4" s="594"/>
      <c r="GPL4" s="594"/>
      <c r="GPM4" s="594"/>
      <c r="GPN4" s="594"/>
      <c r="GPO4" s="594"/>
      <c r="GPP4" s="594"/>
      <c r="GPQ4" s="594"/>
      <c r="GPR4" s="594"/>
      <c r="GPS4" s="594"/>
      <c r="GPT4" s="594"/>
      <c r="GPU4" s="594"/>
      <c r="GPV4" s="594"/>
      <c r="GPW4" s="594"/>
      <c r="GPX4" s="594"/>
      <c r="GPY4" s="594"/>
      <c r="GPZ4" s="594"/>
      <c r="GQA4" s="594"/>
      <c r="GQB4" s="594"/>
      <c r="GQC4" s="594"/>
      <c r="GQD4" s="594"/>
      <c r="GQE4" s="594"/>
      <c r="GQF4" s="594"/>
      <c r="GQG4" s="594"/>
      <c r="GQH4" s="594"/>
      <c r="GQI4" s="594"/>
      <c r="GQJ4" s="594"/>
      <c r="GQK4" s="594"/>
      <c r="GQL4" s="594"/>
      <c r="GQM4" s="594"/>
      <c r="GQN4" s="594"/>
      <c r="GQO4" s="594"/>
      <c r="GQP4" s="594"/>
      <c r="GQQ4" s="594"/>
      <c r="GQR4" s="594"/>
      <c r="GQS4" s="594"/>
      <c r="GQT4" s="594"/>
      <c r="GQU4" s="594"/>
      <c r="GQV4" s="594"/>
      <c r="GQW4" s="594"/>
      <c r="GQX4" s="594"/>
      <c r="GQY4" s="594"/>
      <c r="GQZ4" s="594"/>
      <c r="GRA4" s="594"/>
      <c r="GRB4" s="594"/>
      <c r="GRC4" s="594"/>
      <c r="GRD4" s="594"/>
      <c r="GRE4" s="594"/>
      <c r="GRF4" s="594"/>
      <c r="GRG4" s="594"/>
      <c r="GRH4" s="594"/>
      <c r="GRI4" s="594"/>
      <c r="GRJ4" s="594"/>
      <c r="GRK4" s="594"/>
      <c r="GRL4" s="594"/>
      <c r="GRM4" s="594"/>
      <c r="GRN4" s="594"/>
      <c r="GRO4" s="594"/>
      <c r="GRP4" s="594"/>
      <c r="GRQ4" s="594"/>
      <c r="GRR4" s="594"/>
      <c r="GRS4" s="594"/>
      <c r="GRT4" s="594"/>
      <c r="GRU4" s="594"/>
      <c r="GRV4" s="594"/>
      <c r="GRW4" s="594"/>
      <c r="GRX4" s="594"/>
      <c r="GRY4" s="594"/>
      <c r="GRZ4" s="594"/>
      <c r="GSA4" s="594"/>
      <c r="GSB4" s="594"/>
      <c r="GSC4" s="594"/>
      <c r="GSD4" s="594"/>
      <c r="GSE4" s="594"/>
      <c r="GSF4" s="594"/>
      <c r="GSG4" s="594"/>
      <c r="GSH4" s="594"/>
      <c r="GSI4" s="594"/>
      <c r="GSJ4" s="594"/>
      <c r="GSK4" s="594"/>
      <c r="GSL4" s="594"/>
      <c r="GSM4" s="594"/>
      <c r="GSN4" s="594"/>
      <c r="GSO4" s="594"/>
      <c r="GSP4" s="594"/>
      <c r="GSQ4" s="594"/>
      <c r="GSR4" s="594"/>
      <c r="GSS4" s="594"/>
      <c r="GST4" s="594"/>
      <c r="GSU4" s="594"/>
      <c r="GSV4" s="594"/>
      <c r="GSW4" s="594"/>
      <c r="GSX4" s="594"/>
      <c r="GSY4" s="594"/>
      <c r="GSZ4" s="594"/>
      <c r="GTA4" s="594"/>
      <c r="GTB4" s="594"/>
      <c r="GTC4" s="594"/>
      <c r="GTD4" s="594"/>
      <c r="GTE4" s="594"/>
      <c r="GTF4" s="594"/>
      <c r="GTG4" s="594"/>
      <c r="GTH4" s="594"/>
      <c r="GTI4" s="594"/>
      <c r="GTJ4" s="594"/>
      <c r="GTK4" s="594"/>
      <c r="GTL4" s="594"/>
      <c r="GTM4" s="594"/>
      <c r="GTN4" s="594"/>
      <c r="GTO4" s="594"/>
      <c r="GTP4" s="594"/>
      <c r="GTQ4" s="594"/>
      <c r="GTR4" s="594"/>
      <c r="GTS4" s="594"/>
      <c r="GTT4" s="594"/>
      <c r="GTU4" s="594"/>
      <c r="GTV4" s="594"/>
      <c r="GTW4" s="594"/>
      <c r="GTX4" s="594"/>
      <c r="GTY4" s="594"/>
      <c r="GTZ4" s="594"/>
      <c r="GUA4" s="594"/>
      <c r="GUB4" s="594"/>
      <c r="GUC4" s="594"/>
      <c r="GUD4" s="594"/>
      <c r="GUE4" s="594"/>
      <c r="GUF4" s="594"/>
      <c r="GUG4" s="594"/>
      <c r="GUH4" s="594"/>
      <c r="GUI4" s="594"/>
      <c r="GUJ4" s="594"/>
      <c r="GUK4" s="594"/>
      <c r="GUL4" s="594"/>
      <c r="GUM4" s="594"/>
      <c r="GUN4" s="594"/>
      <c r="GUO4" s="594"/>
      <c r="GUP4" s="594"/>
      <c r="GUQ4" s="594"/>
      <c r="GUR4" s="594"/>
      <c r="GUS4" s="594"/>
      <c r="GUT4" s="594"/>
      <c r="GUU4" s="594"/>
      <c r="GUV4" s="594"/>
      <c r="GUW4" s="594"/>
      <c r="GUX4" s="594"/>
      <c r="GUY4" s="594"/>
      <c r="GUZ4" s="594"/>
      <c r="GVA4" s="594"/>
      <c r="GVB4" s="594"/>
      <c r="GVC4" s="594"/>
      <c r="GVD4" s="594"/>
      <c r="GVE4" s="594"/>
      <c r="GVF4" s="594"/>
      <c r="GVG4" s="594"/>
      <c r="GVH4" s="594"/>
      <c r="GVI4" s="594"/>
      <c r="GVJ4" s="594"/>
      <c r="GVK4" s="594"/>
      <c r="GVL4" s="594"/>
      <c r="GVM4" s="594"/>
      <c r="GVN4" s="594"/>
      <c r="GVO4" s="594"/>
      <c r="GVP4" s="594"/>
      <c r="GVQ4" s="594"/>
      <c r="GVR4" s="594"/>
      <c r="GVS4" s="594"/>
      <c r="GVT4" s="594"/>
      <c r="GVU4" s="594"/>
      <c r="GVV4" s="594"/>
      <c r="GVW4" s="594"/>
      <c r="GVX4" s="594"/>
      <c r="GVY4" s="594"/>
      <c r="GVZ4" s="594"/>
      <c r="GWA4" s="594"/>
      <c r="GWB4" s="594"/>
      <c r="GWC4" s="594"/>
      <c r="GWD4" s="594"/>
      <c r="GWE4" s="594"/>
      <c r="GWF4" s="594"/>
      <c r="GWG4" s="594"/>
      <c r="GWH4" s="594"/>
      <c r="GWI4" s="594"/>
      <c r="GWJ4" s="594"/>
      <c r="GWK4" s="594"/>
      <c r="GWL4" s="594"/>
      <c r="GWM4" s="594"/>
      <c r="GWN4" s="594"/>
      <c r="GWO4" s="594"/>
      <c r="GWP4" s="594"/>
      <c r="GWQ4" s="594"/>
      <c r="GWR4" s="594"/>
      <c r="GWS4" s="594"/>
      <c r="GWT4" s="594"/>
      <c r="GWU4" s="594"/>
      <c r="GWV4" s="594"/>
      <c r="GWW4" s="594"/>
      <c r="GWX4" s="594"/>
      <c r="GWY4" s="594"/>
      <c r="GWZ4" s="594"/>
      <c r="GXA4" s="594"/>
      <c r="GXB4" s="594"/>
      <c r="GXC4" s="594"/>
      <c r="GXD4" s="594"/>
      <c r="GXE4" s="594"/>
      <c r="GXF4" s="594"/>
      <c r="GXG4" s="594"/>
      <c r="GXH4" s="594"/>
      <c r="GXI4" s="594"/>
      <c r="GXJ4" s="594"/>
      <c r="GXK4" s="594"/>
      <c r="GXL4" s="594"/>
      <c r="GXM4" s="594"/>
      <c r="GXN4" s="594"/>
      <c r="GXO4" s="594"/>
      <c r="GXP4" s="594"/>
      <c r="GXQ4" s="594"/>
      <c r="GXR4" s="594"/>
      <c r="GXS4" s="594"/>
      <c r="GXT4" s="594"/>
      <c r="GXU4" s="594"/>
      <c r="GXV4" s="594"/>
      <c r="GXW4" s="594"/>
      <c r="GXX4" s="594"/>
      <c r="GXY4" s="594"/>
      <c r="GXZ4" s="594"/>
      <c r="GYA4" s="594"/>
      <c r="GYB4" s="594"/>
      <c r="GYC4" s="594"/>
      <c r="GYD4" s="594"/>
      <c r="GYE4" s="594"/>
      <c r="GYF4" s="594"/>
      <c r="GYG4" s="594"/>
      <c r="GYH4" s="594"/>
      <c r="GYI4" s="594"/>
      <c r="GYJ4" s="594"/>
      <c r="GYK4" s="594"/>
      <c r="GYL4" s="594"/>
      <c r="GYM4" s="594"/>
      <c r="GYN4" s="594"/>
      <c r="GYO4" s="594"/>
      <c r="GYP4" s="594"/>
      <c r="GYQ4" s="594"/>
      <c r="GYR4" s="594"/>
      <c r="GYS4" s="594"/>
      <c r="GYT4" s="594"/>
      <c r="GYU4" s="594"/>
      <c r="GYV4" s="594"/>
      <c r="GYW4" s="594"/>
      <c r="GYX4" s="594"/>
      <c r="GYY4" s="594"/>
      <c r="GYZ4" s="594"/>
      <c r="GZA4" s="594"/>
      <c r="GZB4" s="594"/>
      <c r="GZC4" s="594"/>
      <c r="GZD4" s="594"/>
      <c r="GZE4" s="594"/>
      <c r="GZF4" s="594"/>
      <c r="GZG4" s="594"/>
      <c r="GZH4" s="594"/>
      <c r="GZI4" s="594"/>
      <c r="GZJ4" s="594"/>
      <c r="GZK4" s="594"/>
      <c r="GZL4" s="594"/>
      <c r="GZM4" s="594"/>
      <c r="GZN4" s="594"/>
      <c r="GZO4" s="594"/>
      <c r="GZP4" s="594"/>
      <c r="GZQ4" s="594"/>
      <c r="GZR4" s="594"/>
      <c r="GZS4" s="594"/>
      <c r="GZT4" s="594"/>
      <c r="GZU4" s="594"/>
      <c r="GZV4" s="594"/>
      <c r="GZW4" s="594"/>
      <c r="GZX4" s="594"/>
      <c r="GZY4" s="594"/>
      <c r="GZZ4" s="594"/>
      <c r="HAA4" s="594"/>
      <c r="HAB4" s="594"/>
      <c r="HAC4" s="594"/>
      <c r="HAD4" s="594"/>
      <c r="HAE4" s="594"/>
      <c r="HAF4" s="594"/>
      <c r="HAG4" s="594"/>
      <c r="HAH4" s="594"/>
      <c r="HAI4" s="594"/>
      <c r="HAJ4" s="594"/>
      <c r="HAK4" s="594"/>
      <c r="HAL4" s="594"/>
      <c r="HAM4" s="594"/>
      <c r="HAN4" s="594"/>
      <c r="HAO4" s="594"/>
      <c r="HAP4" s="594"/>
      <c r="HAQ4" s="594"/>
      <c r="HAR4" s="594"/>
      <c r="HAS4" s="594"/>
      <c r="HAT4" s="594"/>
      <c r="HAU4" s="594"/>
      <c r="HAV4" s="594"/>
      <c r="HAW4" s="594"/>
      <c r="HAX4" s="594"/>
      <c r="HAY4" s="594"/>
      <c r="HAZ4" s="594"/>
      <c r="HBA4" s="594"/>
      <c r="HBB4" s="594"/>
      <c r="HBC4" s="594"/>
      <c r="HBD4" s="594"/>
      <c r="HBE4" s="594"/>
      <c r="HBF4" s="594"/>
      <c r="HBG4" s="594"/>
      <c r="HBH4" s="594"/>
      <c r="HBI4" s="594"/>
      <c r="HBJ4" s="594"/>
      <c r="HBK4" s="594"/>
      <c r="HBL4" s="594"/>
      <c r="HBM4" s="594"/>
      <c r="HBN4" s="594"/>
      <c r="HBO4" s="594"/>
      <c r="HBP4" s="594"/>
      <c r="HBQ4" s="594"/>
      <c r="HBR4" s="594"/>
      <c r="HBS4" s="594"/>
      <c r="HBT4" s="594"/>
      <c r="HBU4" s="594"/>
      <c r="HBV4" s="594"/>
      <c r="HBW4" s="594"/>
      <c r="HBX4" s="594"/>
      <c r="HBY4" s="594"/>
      <c r="HBZ4" s="594"/>
      <c r="HCA4" s="594"/>
      <c r="HCB4" s="594"/>
      <c r="HCC4" s="594"/>
      <c r="HCD4" s="594"/>
      <c r="HCE4" s="594"/>
      <c r="HCF4" s="594"/>
      <c r="HCG4" s="594"/>
      <c r="HCH4" s="594"/>
      <c r="HCI4" s="594"/>
      <c r="HCJ4" s="594"/>
      <c r="HCK4" s="594"/>
      <c r="HCL4" s="594"/>
      <c r="HCM4" s="594"/>
      <c r="HCN4" s="594"/>
      <c r="HCO4" s="594"/>
      <c r="HCP4" s="594"/>
      <c r="HCQ4" s="594"/>
      <c r="HCR4" s="594"/>
      <c r="HCS4" s="594"/>
      <c r="HCT4" s="594"/>
      <c r="HCU4" s="594"/>
      <c r="HCV4" s="594"/>
      <c r="HCW4" s="594"/>
      <c r="HCX4" s="594"/>
      <c r="HCY4" s="594"/>
      <c r="HCZ4" s="594"/>
      <c r="HDA4" s="594"/>
      <c r="HDB4" s="594"/>
      <c r="HDC4" s="594"/>
      <c r="HDD4" s="594"/>
      <c r="HDE4" s="594"/>
      <c r="HDF4" s="594"/>
      <c r="HDG4" s="594"/>
      <c r="HDH4" s="594"/>
      <c r="HDI4" s="594"/>
      <c r="HDJ4" s="594"/>
      <c r="HDK4" s="594"/>
      <c r="HDL4" s="594"/>
      <c r="HDM4" s="594"/>
      <c r="HDN4" s="594"/>
      <c r="HDO4" s="594"/>
      <c r="HDP4" s="594"/>
      <c r="HDQ4" s="594"/>
      <c r="HDR4" s="594"/>
      <c r="HDS4" s="594"/>
      <c r="HDT4" s="594"/>
      <c r="HDU4" s="594"/>
      <c r="HDV4" s="594"/>
      <c r="HDW4" s="594"/>
      <c r="HDX4" s="594"/>
      <c r="HDY4" s="594"/>
      <c r="HDZ4" s="594"/>
      <c r="HEA4" s="594"/>
      <c r="HEB4" s="594"/>
      <c r="HEC4" s="594"/>
      <c r="HED4" s="594"/>
      <c r="HEE4" s="594"/>
      <c r="HEF4" s="594"/>
      <c r="HEG4" s="594"/>
      <c r="HEH4" s="594"/>
      <c r="HEI4" s="594"/>
      <c r="HEJ4" s="594"/>
      <c r="HEK4" s="594"/>
      <c r="HEL4" s="594"/>
      <c r="HEM4" s="594"/>
      <c r="HEN4" s="594"/>
      <c r="HEO4" s="594"/>
      <c r="HEP4" s="594"/>
      <c r="HEQ4" s="594"/>
      <c r="HER4" s="594"/>
      <c r="HES4" s="594"/>
      <c r="HET4" s="594"/>
      <c r="HEU4" s="594"/>
      <c r="HEV4" s="594"/>
      <c r="HEW4" s="594"/>
      <c r="HEX4" s="594"/>
      <c r="HEY4" s="594"/>
      <c r="HEZ4" s="594"/>
      <c r="HFA4" s="594"/>
      <c r="HFB4" s="594"/>
      <c r="HFC4" s="594"/>
      <c r="HFD4" s="594"/>
      <c r="HFE4" s="594"/>
      <c r="HFF4" s="594"/>
      <c r="HFG4" s="594"/>
      <c r="HFH4" s="594"/>
      <c r="HFI4" s="594"/>
      <c r="HFJ4" s="594"/>
      <c r="HFK4" s="594"/>
      <c r="HFL4" s="594"/>
      <c r="HFM4" s="594"/>
      <c r="HFN4" s="594"/>
      <c r="HFO4" s="594"/>
      <c r="HFP4" s="594"/>
      <c r="HFQ4" s="594"/>
      <c r="HFR4" s="594"/>
      <c r="HFS4" s="594"/>
      <c r="HFT4" s="594"/>
      <c r="HFU4" s="594"/>
      <c r="HFV4" s="594"/>
      <c r="HFW4" s="594"/>
      <c r="HFX4" s="594"/>
      <c r="HFY4" s="594"/>
      <c r="HFZ4" s="594"/>
      <c r="HGA4" s="594"/>
      <c r="HGB4" s="594"/>
      <c r="HGC4" s="594"/>
      <c r="HGD4" s="594"/>
      <c r="HGE4" s="594"/>
      <c r="HGF4" s="594"/>
      <c r="HGG4" s="594"/>
      <c r="HGH4" s="594"/>
      <c r="HGI4" s="594"/>
      <c r="HGJ4" s="594"/>
      <c r="HGK4" s="594"/>
      <c r="HGL4" s="594"/>
      <c r="HGM4" s="594"/>
      <c r="HGN4" s="594"/>
      <c r="HGO4" s="594"/>
      <c r="HGP4" s="594"/>
      <c r="HGQ4" s="594"/>
      <c r="HGR4" s="594"/>
      <c r="HGS4" s="594"/>
      <c r="HGT4" s="594"/>
      <c r="HGU4" s="594"/>
      <c r="HGV4" s="594"/>
      <c r="HGW4" s="594"/>
      <c r="HGX4" s="594"/>
      <c r="HGY4" s="594"/>
      <c r="HGZ4" s="594"/>
      <c r="HHA4" s="594"/>
      <c r="HHB4" s="594"/>
      <c r="HHC4" s="594"/>
      <c r="HHD4" s="594"/>
      <c r="HHE4" s="594"/>
      <c r="HHF4" s="594"/>
      <c r="HHG4" s="594"/>
      <c r="HHH4" s="594"/>
      <c r="HHI4" s="594"/>
      <c r="HHJ4" s="594"/>
      <c r="HHK4" s="594"/>
      <c r="HHL4" s="594"/>
      <c r="HHM4" s="594"/>
      <c r="HHN4" s="594"/>
      <c r="HHO4" s="594"/>
      <c r="HHP4" s="594"/>
      <c r="HHQ4" s="594"/>
      <c r="HHR4" s="594"/>
      <c r="HHS4" s="594"/>
      <c r="HHT4" s="594"/>
      <c r="HHU4" s="594"/>
      <c r="HHV4" s="594"/>
      <c r="HHW4" s="594"/>
      <c r="HHX4" s="594"/>
      <c r="HHY4" s="594"/>
      <c r="HHZ4" s="594"/>
      <c r="HIA4" s="594"/>
      <c r="HIB4" s="594"/>
      <c r="HIC4" s="594"/>
      <c r="HID4" s="594"/>
      <c r="HIE4" s="594"/>
      <c r="HIF4" s="594"/>
      <c r="HIG4" s="594"/>
      <c r="HIH4" s="594"/>
      <c r="HII4" s="594"/>
      <c r="HIJ4" s="594"/>
      <c r="HIK4" s="594"/>
      <c r="HIL4" s="594"/>
      <c r="HIM4" s="594"/>
      <c r="HIN4" s="594"/>
      <c r="HIO4" s="594"/>
      <c r="HIP4" s="594"/>
      <c r="HIQ4" s="594"/>
      <c r="HIR4" s="594"/>
      <c r="HIS4" s="594"/>
      <c r="HIT4" s="594"/>
      <c r="HIU4" s="594"/>
      <c r="HIV4" s="594"/>
      <c r="HIW4" s="594"/>
      <c r="HIX4" s="594"/>
      <c r="HIY4" s="594"/>
      <c r="HIZ4" s="594"/>
      <c r="HJA4" s="594"/>
      <c r="HJB4" s="594"/>
      <c r="HJC4" s="594"/>
      <c r="HJD4" s="594"/>
      <c r="HJE4" s="594"/>
      <c r="HJF4" s="594"/>
      <c r="HJG4" s="594"/>
      <c r="HJH4" s="594"/>
      <c r="HJI4" s="594"/>
      <c r="HJJ4" s="594"/>
      <c r="HJK4" s="594"/>
      <c r="HJL4" s="594"/>
      <c r="HJM4" s="594"/>
      <c r="HJN4" s="594"/>
      <c r="HJO4" s="594"/>
      <c r="HJP4" s="594"/>
      <c r="HJQ4" s="594"/>
      <c r="HJR4" s="594"/>
      <c r="HJS4" s="594"/>
      <c r="HJT4" s="594"/>
      <c r="HJU4" s="594"/>
      <c r="HJV4" s="594"/>
      <c r="HJW4" s="594"/>
      <c r="HJX4" s="594"/>
      <c r="HJY4" s="594"/>
      <c r="HJZ4" s="594"/>
      <c r="HKA4" s="594"/>
      <c r="HKB4" s="594"/>
      <c r="HKC4" s="594"/>
      <c r="HKD4" s="594"/>
      <c r="HKE4" s="594"/>
      <c r="HKF4" s="594"/>
      <c r="HKG4" s="594"/>
      <c r="HKH4" s="594"/>
      <c r="HKI4" s="594"/>
      <c r="HKJ4" s="594"/>
      <c r="HKK4" s="594"/>
      <c r="HKL4" s="594"/>
      <c r="HKM4" s="594"/>
      <c r="HKN4" s="594"/>
      <c r="HKO4" s="594"/>
      <c r="HKP4" s="594"/>
      <c r="HKQ4" s="594"/>
      <c r="HKR4" s="594"/>
      <c r="HKS4" s="594"/>
      <c r="HKT4" s="594"/>
      <c r="HKU4" s="594"/>
      <c r="HKV4" s="594"/>
      <c r="HKW4" s="594"/>
      <c r="HKX4" s="594"/>
      <c r="HKY4" s="594"/>
      <c r="HKZ4" s="594"/>
      <c r="HLA4" s="594"/>
      <c r="HLB4" s="594"/>
      <c r="HLC4" s="594"/>
      <c r="HLD4" s="594"/>
      <c r="HLE4" s="594"/>
      <c r="HLF4" s="594"/>
      <c r="HLG4" s="594"/>
      <c r="HLH4" s="594"/>
      <c r="HLI4" s="594"/>
      <c r="HLJ4" s="594"/>
      <c r="HLK4" s="594"/>
      <c r="HLL4" s="594"/>
      <c r="HLM4" s="594"/>
      <c r="HLN4" s="594"/>
      <c r="HLO4" s="594"/>
      <c r="HLP4" s="594"/>
      <c r="HLQ4" s="594"/>
      <c r="HLR4" s="594"/>
      <c r="HLS4" s="594"/>
      <c r="HLT4" s="594"/>
      <c r="HLU4" s="594"/>
      <c r="HLV4" s="594"/>
      <c r="HLW4" s="594"/>
      <c r="HLX4" s="594"/>
      <c r="HLY4" s="594"/>
      <c r="HLZ4" s="594"/>
      <c r="HMA4" s="594"/>
      <c r="HMB4" s="594"/>
      <c r="HMC4" s="594"/>
      <c r="HMD4" s="594"/>
      <c r="HME4" s="594"/>
      <c r="HMF4" s="594"/>
      <c r="HMG4" s="594"/>
      <c r="HMH4" s="594"/>
      <c r="HMI4" s="594"/>
      <c r="HMJ4" s="594"/>
      <c r="HMK4" s="594"/>
      <c r="HML4" s="594"/>
      <c r="HMM4" s="594"/>
      <c r="HMN4" s="594"/>
      <c r="HMO4" s="594"/>
      <c r="HMP4" s="594"/>
      <c r="HMQ4" s="594"/>
      <c r="HMR4" s="594"/>
      <c r="HMS4" s="594"/>
      <c r="HMT4" s="594"/>
      <c r="HMU4" s="594"/>
      <c r="HMV4" s="594"/>
      <c r="HMW4" s="594"/>
      <c r="HMX4" s="594"/>
      <c r="HMY4" s="594"/>
      <c r="HMZ4" s="594"/>
      <c r="HNA4" s="594"/>
      <c r="HNB4" s="594"/>
      <c r="HNC4" s="594"/>
      <c r="HND4" s="594"/>
      <c r="HNE4" s="594"/>
      <c r="HNF4" s="594"/>
      <c r="HNG4" s="594"/>
      <c r="HNH4" s="594"/>
      <c r="HNI4" s="594"/>
      <c r="HNJ4" s="594"/>
      <c r="HNK4" s="594"/>
      <c r="HNL4" s="594"/>
      <c r="HNM4" s="594"/>
      <c r="HNN4" s="594"/>
      <c r="HNO4" s="594"/>
      <c r="HNP4" s="594"/>
      <c r="HNQ4" s="594"/>
      <c r="HNR4" s="594"/>
      <c r="HNS4" s="594"/>
      <c r="HNT4" s="594"/>
      <c r="HNU4" s="594"/>
      <c r="HNV4" s="594"/>
      <c r="HNW4" s="594"/>
      <c r="HNX4" s="594"/>
      <c r="HNY4" s="594"/>
      <c r="HNZ4" s="594"/>
      <c r="HOA4" s="594"/>
      <c r="HOB4" s="594"/>
      <c r="HOC4" s="594"/>
      <c r="HOD4" s="594"/>
      <c r="HOE4" s="594"/>
      <c r="HOF4" s="594"/>
      <c r="HOG4" s="594"/>
      <c r="HOH4" s="594"/>
      <c r="HOI4" s="594"/>
      <c r="HOJ4" s="594"/>
      <c r="HOK4" s="594"/>
      <c r="HOL4" s="594"/>
      <c r="HOM4" s="594"/>
      <c r="HON4" s="594"/>
      <c r="HOO4" s="594"/>
      <c r="HOP4" s="594"/>
      <c r="HOQ4" s="594"/>
      <c r="HOR4" s="594"/>
      <c r="HOS4" s="594"/>
      <c r="HOT4" s="594"/>
      <c r="HOU4" s="594"/>
      <c r="HOV4" s="594"/>
      <c r="HOW4" s="594"/>
      <c r="HOX4" s="594"/>
      <c r="HOY4" s="594"/>
      <c r="HOZ4" s="594"/>
      <c r="HPA4" s="594"/>
      <c r="HPB4" s="594"/>
      <c r="HPC4" s="594"/>
      <c r="HPD4" s="594"/>
      <c r="HPE4" s="594"/>
      <c r="HPF4" s="594"/>
      <c r="HPG4" s="594"/>
      <c r="HPH4" s="594"/>
      <c r="HPI4" s="594"/>
      <c r="HPJ4" s="594"/>
      <c r="HPK4" s="594"/>
      <c r="HPL4" s="594"/>
      <c r="HPM4" s="594"/>
      <c r="HPN4" s="594"/>
      <c r="HPO4" s="594"/>
      <c r="HPP4" s="594"/>
      <c r="HPQ4" s="594"/>
      <c r="HPR4" s="594"/>
      <c r="HPS4" s="594"/>
      <c r="HPT4" s="594"/>
      <c r="HPU4" s="594"/>
      <c r="HPV4" s="594"/>
      <c r="HPW4" s="594"/>
      <c r="HPX4" s="594"/>
      <c r="HPY4" s="594"/>
      <c r="HPZ4" s="594"/>
      <c r="HQA4" s="594"/>
      <c r="HQB4" s="594"/>
      <c r="HQC4" s="594"/>
      <c r="HQD4" s="594"/>
      <c r="HQE4" s="594"/>
      <c r="HQF4" s="594"/>
      <c r="HQG4" s="594"/>
      <c r="HQH4" s="594"/>
      <c r="HQI4" s="594"/>
      <c r="HQJ4" s="594"/>
      <c r="HQK4" s="594"/>
      <c r="HQL4" s="594"/>
      <c r="HQM4" s="594"/>
      <c r="HQN4" s="594"/>
      <c r="HQO4" s="594"/>
      <c r="HQP4" s="594"/>
      <c r="HQQ4" s="594"/>
      <c r="HQR4" s="594"/>
      <c r="HQS4" s="594"/>
      <c r="HQT4" s="594"/>
      <c r="HQU4" s="594"/>
      <c r="HQV4" s="594"/>
      <c r="HQW4" s="594"/>
      <c r="HQX4" s="594"/>
      <c r="HQY4" s="594"/>
      <c r="HQZ4" s="594"/>
      <c r="HRA4" s="594"/>
      <c r="HRB4" s="594"/>
      <c r="HRC4" s="594"/>
      <c r="HRD4" s="594"/>
      <c r="HRE4" s="594"/>
      <c r="HRF4" s="594"/>
      <c r="HRG4" s="594"/>
      <c r="HRH4" s="594"/>
      <c r="HRI4" s="594"/>
      <c r="HRJ4" s="594"/>
      <c r="HRK4" s="594"/>
      <c r="HRL4" s="594"/>
      <c r="HRM4" s="594"/>
      <c r="HRN4" s="594"/>
      <c r="HRO4" s="594"/>
      <c r="HRP4" s="594"/>
      <c r="HRQ4" s="594"/>
      <c r="HRR4" s="594"/>
      <c r="HRS4" s="594"/>
      <c r="HRT4" s="594"/>
      <c r="HRU4" s="594"/>
      <c r="HRV4" s="594"/>
      <c r="HRW4" s="594"/>
      <c r="HRX4" s="594"/>
      <c r="HRY4" s="594"/>
      <c r="HRZ4" s="594"/>
      <c r="HSA4" s="594"/>
      <c r="HSB4" s="594"/>
      <c r="HSC4" s="594"/>
      <c r="HSD4" s="594"/>
      <c r="HSE4" s="594"/>
      <c r="HSF4" s="594"/>
      <c r="HSG4" s="594"/>
      <c r="HSH4" s="594"/>
      <c r="HSI4" s="594"/>
      <c r="HSJ4" s="594"/>
      <c r="HSK4" s="594"/>
      <c r="HSL4" s="594"/>
      <c r="HSM4" s="594"/>
      <c r="HSN4" s="594"/>
      <c r="HSO4" s="594"/>
      <c r="HSP4" s="594"/>
      <c r="HSQ4" s="594"/>
      <c r="HSR4" s="594"/>
      <c r="HSS4" s="594"/>
      <c r="HST4" s="594"/>
      <c r="HSU4" s="594"/>
      <c r="HSV4" s="594"/>
      <c r="HSW4" s="594"/>
      <c r="HSX4" s="594"/>
      <c r="HSY4" s="594"/>
      <c r="HSZ4" s="594"/>
      <c r="HTA4" s="594"/>
      <c r="HTB4" s="594"/>
      <c r="HTC4" s="594"/>
      <c r="HTD4" s="594"/>
      <c r="HTE4" s="594"/>
      <c r="HTF4" s="594"/>
      <c r="HTG4" s="594"/>
      <c r="HTH4" s="594"/>
      <c r="HTI4" s="594"/>
      <c r="HTJ4" s="594"/>
      <c r="HTK4" s="594"/>
      <c r="HTL4" s="594"/>
      <c r="HTM4" s="594"/>
      <c r="HTN4" s="594"/>
      <c r="HTO4" s="594"/>
      <c r="HTP4" s="594"/>
      <c r="HTQ4" s="594"/>
      <c r="HTR4" s="594"/>
      <c r="HTS4" s="594"/>
      <c r="HTT4" s="594"/>
      <c r="HTU4" s="594"/>
      <c r="HTV4" s="594"/>
      <c r="HTW4" s="594"/>
      <c r="HTX4" s="594"/>
      <c r="HTY4" s="594"/>
      <c r="HTZ4" s="594"/>
      <c r="HUA4" s="594"/>
      <c r="HUB4" s="594"/>
      <c r="HUC4" s="594"/>
      <c r="HUD4" s="594"/>
      <c r="HUE4" s="594"/>
      <c r="HUF4" s="594"/>
      <c r="HUG4" s="594"/>
      <c r="HUH4" s="594"/>
      <c r="HUI4" s="594"/>
      <c r="HUJ4" s="594"/>
      <c r="HUK4" s="594"/>
      <c r="HUL4" s="594"/>
      <c r="HUM4" s="594"/>
      <c r="HUN4" s="594"/>
      <c r="HUO4" s="594"/>
      <c r="HUP4" s="594"/>
      <c r="HUQ4" s="594"/>
      <c r="HUR4" s="594"/>
      <c r="HUS4" s="594"/>
      <c r="HUT4" s="594"/>
      <c r="HUU4" s="594"/>
      <c r="HUV4" s="594"/>
      <c r="HUW4" s="594"/>
      <c r="HUX4" s="594"/>
      <c r="HUY4" s="594"/>
      <c r="HUZ4" s="594"/>
      <c r="HVA4" s="594"/>
      <c r="HVB4" s="594"/>
      <c r="HVC4" s="594"/>
      <c r="HVD4" s="594"/>
      <c r="HVE4" s="594"/>
      <c r="HVF4" s="594"/>
      <c r="HVG4" s="594"/>
      <c r="HVH4" s="594"/>
      <c r="HVI4" s="594"/>
      <c r="HVJ4" s="594"/>
      <c r="HVK4" s="594"/>
      <c r="HVL4" s="594"/>
      <c r="HVM4" s="594"/>
      <c r="HVN4" s="594"/>
      <c r="HVO4" s="594"/>
      <c r="HVP4" s="594"/>
      <c r="HVQ4" s="594"/>
      <c r="HVR4" s="594"/>
      <c r="HVS4" s="594"/>
      <c r="HVT4" s="594"/>
      <c r="HVU4" s="594"/>
      <c r="HVV4" s="594"/>
      <c r="HVW4" s="594"/>
      <c r="HVX4" s="594"/>
      <c r="HVY4" s="594"/>
      <c r="HVZ4" s="594"/>
      <c r="HWA4" s="594"/>
      <c r="HWB4" s="594"/>
      <c r="HWC4" s="594"/>
      <c r="HWD4" s="594"/>
      <c r="HWE4" s="594"/>
      <c r="HWF4" s="594"/>
      <c r="HWG4" s="594"/>
      <c r="HWH4" s="594"/>
      <c r="HWI4" s="594"/>
      <c r="HWJ4" s="594"/>
      <c r="HWK4" s="594"/>
      <c r="HWL4" s="594"/>
      <c r="HWM4" s="594"/>
      <c r="HWN4" s="594"/>
      <c r="HWO4" s="594"/>
      <c r="HWP4" s="594"/>
      <c r="HWQ4" s="594"/>
      <c r="HWR4" s="594"/>
      <c r="HWS4" s="594"/>
      <c r="HWT4" s="594"/>
      <c r="HWU4" s="594"/>
      <c r="HWV4" s="594"/>
      <c r="HWW4" s="594"/>
      <c r="HWX4" s="594"/>
      <c r="HWY4" s="594"/>
      <c r="HWZ4" s="594"/>
      <c r="HXA4" s="594"/>
      <c r="HXB4" s="594"/>
      <c r="HXC4" s="594"/>
      <c r="HXD4" s="594"/>
      <c r="HXE4" s="594"/>
      <c r="HXF4" s="594"/>
      <c r="HXG4" s="594"/>
      <c r="HXH4" s="594"/>
      <c r="HXI4" s="594"/>
      <c r="HXJ4" s="594"/>
      <c r="HXK4" s="594"/>
      <c r="HXL4" s="594"/>
      <c r="HXM4" s="594"/>
      <c r="HXN4" s="594"/>
      <c r="HXO4" s="594"/>
      <c r="HXP4" s="594"/>
      <c r="HXQ4" s="594"/>
      <c r="HXR4" s="594"/>
      <c r="HXS4" s="594"/>
      <c r="HXT4" s="594"/>
      <c r="HXU4" s="594"/>
      <c r="HXV4" s="594"/>
      <c r="HXW4" s="594"/>
      <c r="HXX4" s="594"/>
      <c r="HXY4" s="594"/>
      <c r="HXZ4" s="594"/>
      <c r="HYA4" s="594"/>
      <c r="HYB4" s="594"/>
      <c r="HYC4" s="594"/>
      <c r="HYD4" s="594"/>
      <c r="HYE4" s="594"/>
      <c r="HYF4" s="594"/>
      <c r="HYG4" s="594"/>
      <c r="HYH4" s="594"/>
      <c r="HYI4" s="594"/>
      <c r="HYJ4" s="594"/>
      <c r="HYK4" s="594"/>
      <c r="HYL4" s="594"/>
      <c r="HYM4" s="594"/>
      <c r="HYN4" s="594"/>
      <c r="HYO4" s="594"/>
      <c r="HYP4" s="594"/>
      <c r="HYQ4" s="594"/>
      <c r="HYR4" s="594"/>
      <c r="HYS4" s="594"/>
      <c r="HYT4" s="594"/>
      <c r="HYU4" s="594"/>
      <c r="HYV4" s="594"/>
      <c r="HYW4" s="594"/>
      <c r="HYX4" s="594"/>
      <c r="HYY4" s="594"/>
      <c r="HYZ4" s="594"/>
      <c r="HZA4" s="594"/>
      <c r="HZB4" s="594"/>
      <c r="HZC4" s="594"/>
      <c r="HZD4" s="594"/>
      <c r="HZE4" s="594"/>
      <c r="HZF4" s="594"/>
      <c r="HZG4" s="594"/>
      <c r="HZH4" s="594"/>
      <c r="HZI4" s="594"/>
      <c r="HZJ4" s="594"/>
      <c r="HZK4" s="594"/>
      <c r="HZL4" s="594"/>
      <c r="HZM4" s="594"/>
      <c r="HZN4" s="594"/>
      <c r="HZO4" s="594"/>
      <c r="HZP4" s="594"/>
      <c r="HZQ4" s="594"/>
      <c r="HZR4" s="594"/>
      <c r="HZS4" s="594"/>
      <c r="HZT4" s="594"/>
      <c r="HZU4" s="594"/>
      <c r="HZV4" s="594"/>
      <c r="HZW4" s="594"/>
      <c r="HZX4" s="594"/>
      <c r="HZY4" s="594"/>
      <c r="HZZ4" s="594"/>
      <c r="IAA4" s="594"/>
      <c r="IAB4" s="594"/>
      <c r="IAC4" s="594"/>
      <c r="IAD4" s="594"/>
      <c r="IAE4" s="594"/>
      <c r="IAF4" s="594"/>
      <c r="IAG4" s="594"/>
      <c r="IAH4" s="594"/>
      <c r="IAI4" s="594"/>
      <c r="IAJ4" s="594"/>
      <c r="IAK4" s="594"/>
      <c r="IAL4" s="594"/>
      <c r="IAM4" s="594"/>
      <c r="IAN4" s="594"/>
      <c r="IAO4" s="594"/>
      <c r="IAP4" s="594"/>
      <c r="IAQ4" s="594"/>
      <c r="IAR4" s="594"/>
      <c r="IAS4" s="594"/>
      <c r="IAT4" s="594"/>
      <c r="IAU4" s="594"/>
      <c r="IAV4" s="594"/>
      <c r="IAW4" s="594"/>
      <c r="IAX4" s="594"/>
      <c r="IAY4" s="594"/>
      <c r="IAZ4" s="594"/>
      <c r="IBA4" s="594"/>
      <c r="IBB4" s="594"/>
      <c r="IBC4" s="594"/>
      <c r="IBD4" s="594"/>
      <c r="IBE4" s="594"/>
      <c r="IBF4" s="594"/>
      <c r="IBG4" s="594"/>
      <c r="IBH4" s="594"/>
      <c r="IBI4" s="594"/>
      <c r="IBJ4" s="594"/>
      <c r="IBK4" s="594"/>
      <c r="IBL4" s="594"/>
      <c r="IBM4" s="594"/>
      <c r="IBN4" s="594"/>
      <c r="IBO4" s="594"/>
      <c r="IBP4" s="594"/>
      <c r="IBQ4" s="594"/>
      <c r="IBR4" s="594"/>
      <c r="IBS4" s="594"/>
      <c r="IBT4" s="594"/>
      <c r="IBU4" s="594"/>
      <c r="IBV4" s="594"/>
      <c r="IBW4" s="594"/>
      <c r="IBX4" s="594"/>
      <c r="IBY4" s="594"/>
      <c r="IBZ4" s="594"/>
      <c r="ICA4" s="594"/>
      <c r="ICB4" s="594"/>
      <c r="ICC4" s="594"/>
      <c r="ICD4" s="594"/>
      <c r="ICE4" s="594"/>
      <c r="ICF4" s="594"/>
      <c r="ICG4" s="594"/>
      <c r="ICH4" s="594"/>
      <c r="ICI4" s="594"/>
      <c r="ICJ4" s="594"/>
      <c r="ICK4" s="594"/>
      <c r="ICL4" s="594"/>
      <c r="ICM4" s="594"/>
      <c r="ICN4" s="594"/>
      <c r="ICO4" s="594"/>
      <c r="ICP4" s="594"/>
      <c r="ICQ4" s="594"/>
      <c r="ICR4" s="594"/>
      <c r="ICS4" s="594"/>
      <c r="ICT4" s="594"/>
      <c r="ICU4" s="594"/>
      <c r="ICV4" s="594"/>
      <c r="ICW4" s="594"/>
      <c r="ICX4" s="594"/>
      <c r="ICY4" s="594"/>
      <c r="ICZ4" s="594"/>
      <c r="IDA4" s="594"/>
      <c r="IDB4" s="594"/>
      <c r="IDC4" s="594"/>
      <c r="IDD4" s="594"/>
      <c r="IDE4" s="594"/>
      <c r="IDF4" s="594"/>
      <c r="IDG4" s="594"/>
      <c r="IDH4" s="594"/>
      <c r="IDI4" s="594"/>
      <c r="IDJ4" s="594"/>
      <c r="IDK4" s="594"/>
      <c r="IDL4" s="594"/>
      <c r="IDM4" s="594"/>
      <c r="IDN4" s="594"/>
      <c r="IDO4" s="594"/>
      <c r="IDP4" s="594"/>
      <c r="IDQ4" s="594"/>
      <c r="IDR4" s="594"/>
      <c r="IDS4" s="594"/>
      <c r="IDT4" s="594"/>
      <c r="IDU4" s="594"/>
      <c r="IDV4" s="594"/>
      <c r="IDW4" s="594"/>
      <c r="IDX4" s="594"/>
      <c r="IDY4" s="594"/>
      <c r="IDZ4" s="594"/>
      <c r="IEA4" s="594"/>
      <c r="IEB4" s="594"/>
      <c r="IEC4" s="594"/>
      <c r="IED4" s="594"/>
      <c r="IEE4" s="594"/>
      <c r="IEF4" s="594"/>
      <c r="IEG4" s="594"/>
      <c r="IEH4" s="594"/>
      <c r="IEI4" s="594"/>
      <c r="IEJ4" s="594"/>
      <c r="IEK4" s="594"/>
      <c r="IEL4" s="594"/>
      <c r="IEM4" s="594"/>
      <c r="IEN4" s="594"/>
      <c r="IEO4" s="594"/>
      <c r="IEP4" s="594"/>
      <c r="IEQ4" s="594"/>
      <c r="IER4" s="594"/>
      <c r="IES4" s="594"/>
      <c r="IET4" s="594"/>
      <c r="IEU4" s="594"/>
      <c r="IEV4" s="594"/>
      <c r="IEW4" s="594"/>
      <c r="IEX4" s="594"/>
      <c r="IEY4" s="594"/>
      <c r="IEZ4" s="594"/>
      <c r="IFA4" s="594"/>
      <c r="IFB4" s="594"/>
      <c r="IFC4" s="594"/>
      <c r="IFD4" s="594"/>
      <c r="IFE4" s="594"/>
      <c r="IFF4" s="594"/>
      <c r="IFG4" s="594"/>
      <c r="IFH4" s="594"/>
      <c r="IFI4" s="594"/>
      <c r="IFJ4" s="594"/>
      <c r="IFK4" s="594"/>
      <c r="IFL4" s="594"/>
      <c r="IFM4" s="594"/>
      <c r="IFN4" s="594"/>
      <c r="IFO4" s="594"/>
      <c r="IFP4" s="594"/>
      <c r="IFQ4" s="594"/>
      <c r="IFR4" s="594"/>
      <c r="IFS4" s="594"/>
      <c r="IFT4" s="594"/>
      <c r="IFU4" s="594"/>
      <c r="IFV4" s="594"/>
      <c r="IFW4" s="594"/>
      <c r="IFX4" s="594"/>
      <c r="IFY4" s="594"/>
      <c r="IFZ4" s="594"/>
      <c r="IGA4" s="594"/>
      <c r="IGB4" s="594"/>
      <c r="IGC4" s="594"/>
      <c r="IGD4" s="594"/>
      <c r="IGE4" s="594"/>
      <c r="IGF4" s="594"/>
      <c r="IGG4" s="594"/>
      <c r="IGH4" s="594"/>
      <c r="IGI4" s="594"/>
      <c r="IGJ4" s="594"/>
      <c r="IGK4" s="594"/>
      <c r="IGL4" s="594"/>
      <c r="IGM4" s="594"/>
      <c r="IGN4" s="594"/>
      <c r="IGO4" s="594"/>
      <c r="IGP4" s="594"/>
      <c r="IGQ4" s="594"/>
      <c r="IGR4" s="594"/>
      <c r="IGS4" s="594"/>
      <c r="IGT4" s="594"/>
      <c r="IGU4" s="594"/>
      <c r="IGV4" s="594"/>
      <c r="IGW4" s="594"/>
      <c r="IGX4" s="594"/>
      <c r="IGY4" s="594"/>
      <c r="IGZ4" s="594"/>
      <c r="IHA4" s="594"/>
      <c r="IHB4" s="594"/>
      <c r="IHC4" s="594"/>
      <c r="IHD4" s="594"/>
      <c r="IHE4" s="594"/>
      <c r="IHF4" s="594"/>
      <c r="IHG4" s="594"/>
      <c r="IHH4" s="594"/>
      <c r="IHI4" s="594"/>
      <c r="IHJ4" s="594"/>
      <c r="IHK4" s="594"/>
      <c r="IHL4" s="594"/>
      <c r="IHM4" s="594"/>
      <c r="IHN4" s="594"/>
      <c r="IHO4" s="594"/>
      <c r="IHP4" s="594"/>
      <c r="IHQ4" s="594"/>
      <c r="IHR4" s="594"/>
      <c r="IHS4" s="594"/>
      <c r="IHT4" s="594"/>
      <c r="IHU4" s="594"/>
      <c r="IHV4" s="594"/>
      <c r="IHW4" s="594"/>
      <c r="IHX4" s="594"/>
      <c r="IHY4" s="594"/>
      <c r="IHZ4" s="594"/>
      <c r="IIA4" s="594"/>
      <c r="IIB4" s="594"/>
      <c r="IIC4" s="594"/>
      <c r="IID4" s="594"/>
      <c r="IIE4" s="594"/>
      <c r="IIF4" s="594"/>
      <c r="IIG4" s="594"/>
      <c r="IIH4" s="594"/>
      <c r="III4" s="594"/>
      <c r="IIJ4" s="594"/>
      <c r="IIK4" s="594"/>
      <c r="IIL4" s="594"/>
      <c r="IIM4" s="594"/>
      <c r="IIN4" s="594"/>
      <c r="IIO4" s="594"/>
      <c r="IIP4" s="594"/>
      <c r="IIQ4" s="594"/>
      <c r="IIR4" s="594"/>
      <c r="IIS4" s="594"/>
      <c r="IIT4" s="594"/>
      <c r="IIU4" s="594"/>
      <c r="IIV4" s="594"/>
      <c r="IIW4" s="594"/>
      <c r="IIX4" s="594"/>
      <c r="IIY4" s="594"/>
      <c r="IIZ4" s="594"/>
      <c r="IJA4" s="594"/>
      <c r="IJB4" s="594"/>
      <c r="IJC4" s="594"/>
      <c r="IJD4" s="594"/>
      <c r="IJE4" s="594"/>
      <c r="IJF4" s="594"/>
      <c r="IJG4" s="594"/>
      <c r="IJH4" s="594"/>
      <c r="IJI4" s="594"/>
      <c r="IJJ4" s="594"/>
      <c r="IJK4" s="594"/>
      <c r="IJL4" s="594"/>
      <c r="IJM4" s="594"/>
      <c r="IJN4" s="594"/>
      <c r="IJO4" s="594"/>
      <c r="IJP4" s="594"/>
      <c r="IJQ4" s="594"/>
      <c r="IJR4" s="594"/>
      <c r="IJS4" s="594"/>
      <c r="IJT4" s="594"/>
      <c r="IJU4" s="594"/>
      <c r="IJV4" s="594"/>
      <c r="IJW4" s="594"/>
      <c r="IJX4" s="594"/>
      <c r="IJY4" s="594"/>
      <c r="IJZ4" s="594"/>
      <c r="IKA4" s="594"/>
      <c r="IKB4" s="594"/>
      <c r="IKC4" s="594"/>
      <c r="IKD4" s="594"/>
      <c r="IKE4" s="594"/>
      <c r="IKF4" s="594"/>
      <c r="IKG4" s="594"/>
      <c r="IKH4" s="594"/>
      <c r="IKI4" s="594"/>
      <c r="IKJ4" s="594"/>
      <c r="IKK4" s="594"/>
      <c r="IKL4" s="594"/>
      <c r="IKM4" s="594"/>
      <c r="IKN4" s="594"/>
      <c r="IKO4" s="594"/>
      <c r="IKP4" s="594"/>
      <c r="IKQ4" s="594"/>
      <c r="IKR4" s="594"/>
      <c r="IKS4" s="594"/>
      <c r="IKT4" s="594"/>
      <c r="IKU4" s="594"/>
      <c r="IKV4" s="594"/>
      <c r="IKW4" s="594"/>
      <c r="IKX4" s="594"/>
      <c r="IKY4" s="594"/>
      <c r="IKZ4" s="594"/>
      <c r="ILA4" s="594"/>
      <c r="ILB4" s="594"/>
      <c r="ILC4" s="594"/>
      <c r="ILD4" s="594"/>
      <c r="ILE4" s="594"/>
      <c r="ILF4" s="594"/>
      <c r="ILG4" s="594"/>
      <c r="ILH4" s="594"/>
      <c r="ILI4" s="594"/>
      <c r="ILJ4" s="594"/>
      <c r="ILK4" s="594"/>
      <c r="ILL4" s="594"/>
      <c r="ILM4" s="594"/>
      <c r="ILN4" s="594"/>
      <c r="ILO4" s="594"/>
      <c r="ILP4" s="594"/>
      <c r="ILQ4" s="594"/>
      <c r="ILR4" s="594"/>
      <c r="ILS4" s="594"/>
      <c r="ILT4" s="594"/>
      <c r="ILU4" s="594"/>
      <c r="ILV4" s="594"/>
      <c r="ILW4" s="594"/>
      <c r="ILX4" s="594"/>
      <c r="ILY4" s="594"/>
      <c r="ILZ4" s="594"/>
      <c r="IMA4" s="594"/>
      <c r="IMB4" s="594"/>
      <c r="IMC4" s="594"/>
      <c r="IMD4" s="594"/>
      <c r="IME4" s="594"/>
      <c r="IMF4" s="594"/>
      <c r="IMG4" s="594"/>
      <c r="IMH4" s="594"/>
      <c r="IMI4" s="594"/>
      <c r="IMJ4" s="594"/>
      <c r="IMK4" s="594"/>
      <c r="IML4" s="594"/>
      <c r="IMM4" s="594"/>
      <c r="IMN4" s="594"/>
      <c r="IMO4" s="594"/>
      <c r="IMP4" s="594"/>
      <c r="IMQ4" s="594"/>
      <c r="IMR4" s="594"/>
      <c r="IMS4" s="594"/>
      <c r="IMT4" s="594"/>
      <c r="IMU4" s="594"/>
      <c r="IMV4" s="594"/>
      <c r="IMW4" s="594"/>
      <c r="IMX4" s="594"/>
      <c r="IMY4" s="594"/>
      <c r="IMZ4" s="594"/>
      <c r="INA4" s="594"/>
      <c r="INB4" s="594"/>
      <c r="INC4" s="594"/>
      <c r="IND4" s="594"/>
      <c r="INE4" s="594"/>
      <c r="INF4" s="594"/>
      <c r="ING4" s="594"/>
      <c r="INH4" s="594"/>
      <c r="INI4" s="594"/>
      <c r="INJ4" s="594"/>
      <c r="INK4" s="594"/>
      <c r="INL4" s="594"/>
      <c r="INM4" s="594"/>
      <c r="INN4" s="594"/>
      <c r="INO4" s="594"/>
      <c r="INP4" s="594"/>
      <c r="INQ4" s="594"/>
      <c r="INR4" s="594"/>
      <c r="INS4" s="594"/>
      <c r="INT4" s="594"/>
      <c r="INU4" s="594"/>
      <c r="INV4" s="594"/>
      <c r="INW4" s="594"/>
      <c r="INX4" s="594"/>
      <c r="INY4" s="594"/>
      <c r="INZ4" s="594"/>
      <c r="IOA4" s="594"/>
      <c r="IOB4" s="594"/>
      <c r="IOC4" s="594"/>
      <c r="IOD4" s="594"/>
      <c r="IOE4" s="594"/>
      <c r="IOF4" s="594"/>
      <c r="IOG4" s="594"/>
      <c r="IOH4" s="594"/>
      <c r="IOI4" s="594"/>
      <c r="IOJ4" s="594"/>
      <c r="IOK4" s="594"/>
      <c r="IOL4" s="594"/>
      <c r="IOM4" s="594"/>
      <c r="ION4" s="594"/>
      <c r="IOO4" s="594"/>
      <c r="IOP4" s="594"/>
      <c r="IOQ4" s="594"/>
      <c r="IOR4" s="594"/>
      <c r="IOS4" s="594"/>
      <c r="IOT4" s="594"/>
      <c r="IOU4" s="594"/>
      <c r="IOV4" s="594"/>
      <c r="IOW4" s="594"/>
      <c r="IOX4" s="594"/>
      <c r="IOY4" s="594"/>
      <c r="IOZ4" s="594"/>
      <c r="IPA4" s="594"/>
      <c r="IPB4" s="594"/>
      <c r="IPC4" s="594"/>
      <c r="IPD4" s="594"/>
      <c r="IPE4" s="594"/>
      <c r="IPF4" s="594"/>
      <c r="IPG4" s="594"/>
      <c r="IPH4" s="594"/>
      <c r="IPI4" s="594"/>
      <c r="IPJ4" s="594"/>
      <c r="IPK4" s="594"/>
      <c r="IPL4" s="594"/>
      <c r="IPM4" s="594"/>
      <c r="IPN4" s="594"/>
      <c r="IPO4" s="594"/>
      <c r="IPP4" s="594"/>
      <c r="IPQ4" s="594"/>
      <c r="IPR4" s="594"/>
      <c r="IPS4" s="594"/>
      <c r="IPT4" s="594"/>
      <c r="IPU4" s="594"/>
      <c r="IPV4" s="594"/>
      <c r="IPW4" s="594"/>
      <c r="IPX4" s="594"/>
      <c r="IPY4" s="594"/>
      <c r="IPZ4" s="594"/>
      <c r="IQA4" s="594"/>
      <c r="IQB4" s="594"/>
      <c r="IQC4" s="594"/>
      <c r="IQD4" s="594"/>
      <c r="IQE4" s="594"/>
      <c r="IQF4" s="594"/>
      <c r="IQG4" s="594"/>
      <c r="IQH4" s="594"/>
      <c r="IQI4" s="594"/>
      <c r="IQJ4" s="594"/>
      <c r="IQK4" s="594"/>
      <c r="IQL4" s="594"/>
      <c r="IQM4" s="594"/>
      <c r="IQN4" s="594"/>
      <c r="IQO4" s="594"/>
      <c r="IQP4" s="594"/>
      <c r="IQQ4" s="594"/>
      <c r="IQR4" s="594"/>
      <c r="IQS4" s="594"/>
      <c r="IQT4" s="594"/>
      <c r="IQU4" s="594"/>
      <c r="IQV4" s="594"/>
      <c r="IQW4" s="594"/>
      <c r="IQX4" s="594"/>
      <c r="IQY4" s="594"/>
      <c r="IQZ4" s="594"/>
      <c r="IRA4" s="594"/>
      <c r="IRB4" s="594"/>
      <c r="IRC4" s="594"/>
      <c r="IRD4" s="594"/>
      <c r="IRE4" s="594"/>
      <c r="IRF4" s="594"/>
      <c r="IRG4" s="594"/>
      <c r="IRH4" s="594"/>
      <c r="IRI4" s="594"/>
      <c r="IRJ4" s="594"/>
      <c r="IRK4" s="594"/>
      <c r="IRL4" s="594"/>
      <c r="IRM4" s="594"/>
      <c r="IRN4" s="594"/>
      <c r="IRO4" s="594"/>
      <c r="IRP4" s="594"/>
      <c r="IRQ4" s="594"/>
      <c r="IRR4" s="594"/>
      <c r="IRS4" s="594"/>
      <c r="IRT4" s="594"/>
      <c r="IRU4" s="594"/>
      <c r="IRV4" s="594"/>
      <c r="IRW4" s="594"/>
      <c r="IRX4" s="594"/>
      <c r="IRY4" s="594"/>
      <c r="IRZ4" s="594"/>
      <c r="ISA4" s="594"/>
      <c r="ISB4" s="594"/>
      <c r="ISC4" s="594"/>
      <c r="ISD4" s="594"/>
      <c r="ISE4" s="594"/>
      <c r="ISF4" s="594"/>
      <c r="ISG4" s="594"/>
      <c r="ISH4" s="594"/>
      <c r="ISI4" s="594"/>
      <c r="ISJ4" s="594"/>
      <c r="ISK4" s="594"/>
      <c r="ISL4" s="594"/>
      <c r="ISM4" s="594"/>
      <c r="ISN4" s="594"/>
      <c r="ISO4" s="594"/>
      <c r="ISP4" s="594"/>
      <c r="ISQ4" s="594"/>
      <c r="ISR4" s="594"/>
      <c r="ISS4" s="594"/>
      <c r="IST4" s="594"/>
      <c r="ISU4" s="594"/>
      <c r="ISV4" s="594"/>
      <c r="ISW4" s="594"/>
      <c r="ISX4" s="594"/>
      <c r="ISY4" s="594"/>
      <c r="ISZ4" s="594"/>
      <c r="ITA4" s="594"/>
      <c r="ITB4" s="594"/>
      <c r="ITC4" s="594"/>
      <c r="ITD4" s="594"/>
      <c r="ITE4" s="594"/>
      <c r="ITF4" s="594"/>
      <c r="ITG4" s="594"/>
      <c r="ITH4" s="594"/>
      <c r="ITI4" s="594"/>
      <c r="ITJ4" s="594"/>
      <c r="ITK4" s="594"/>
      <c r="ITL4" s="594"/>
      <c r="ITM4" s="594"/>
      <c r="ITN4" s="594"/>
      <c r="ITO4" s="594"/>
      <c r="ITP4" s="594"/>
      <c r="ITQ4" s="594"/>
      <c r="ITR4" s="594"/>
      <c r="ITS4" s="594"/>
      <c r="ITT4" s="594"/>
      <c r="ITU4" s="594"/>
      <c r="ITV4" s="594"/>
      <c r="ITW4" s="594"/>
      <c r="ITX4" s="594"/>
      <c r="ITY4" s="594"/>
      <c r="ITZ4" s="594"/>
      <c r="IUA4" s="594"/>
      <c r="IUB4" s="594"/>
      <c r="IUC4" s="594"/>
      <c r="IUD4" s="594"/>
      <c r="IUE4" s="594"/>
      <c r="IUF4" s="594"/>
      <c r="IUG4" s="594"/>
      <c r="IUH4" s="594"/>
      <c r="IUI4" s="594"/>
      <c r="IUJ4" s="594"/>
      <c r="IUK4" s="594"/>
      <c r="IUL4" s="594"/>
      <c r="IUM4" s="594"/>
      <c r="IUN4" s="594"/>
      <c r="IUO4" s="594"/>
      <c r="IUP4" s="594"/>
      <c r="IUQ4" s="594"/>
      <c r="IUR4" s="594"/>
      <c r="IUS4" s="594"/>
      <c r="IUT4" s="594"/>
      <c r="IUU4" s="594"/>
      <c r="IUV4" s="594"/>
      <c r="IUW4" s="594"/>
      <c r="IUX4" s="594"/>
      <c r="IUY4" s="594"/>
      <c r="IUZ4" s="594"/>
      <c r="IVA4" s="594"/>
      <c r="IVB4" s="594"/>
      <c r="IVC4" s="594"/>
      <c r="IVD4" s="594"/>
      <c r="IVE4" s="594"/>
      <c r="IVF4" s="594"/>
      <c r="IVG4" s="594"/>
      <c r="IVH4" s="594"/>
      <c r="IVI4" s="594"/>
      <c r="IVJ4" s="594"/>
      <c r="IVK4" s="594"/>
      <c r="IVL4" s="594"/>
      <c r="IVM4" s="594"/>
      <c r="IVN4" s="594"/>
      <c r="IVO4" s="594"/>
      <c r="IVP4" s="594"/>
      <c r="IVQ4" s="594"/>
      <c r="IVR4" s="594"/>
      <c r="IVS4" s="594"/>
      <c r="IVT4" s="594"/>
      <c r="IVU4" s="594"/>
      <c r="IVV4" s="594"/>
      <c r="IVW4" s="594"/>
      <c r="IVX4" s="594"/>
      <c r="IVY4" s="594"/>
      <c r="IVZ4" s="594"/>
      <c r="IWA4" s="594"/>
      <c r="IWB4" s="594"/>
      <c r="IWC4" s="594"/>
      <c r="IWD4" s="594"/>
      <c r="IWE4" s="594"/>
      <c r="IWF4" s="594"/>
      <c r="IWG4" s="594"/>
      <c r="IWH4" s="594"/>
      <c r="IWI4" s="594"/>
      <c r="IWJ4" s="594"/>
      <c r="IWK4" s="594"/>
      <c r="IWL4" s="594"/>
      <c r="IWM4" s="594"/>
      <c r="IWN4" s="594"/>
      <c r="IWO4" s="594"/>
      <c r="IWP4" s="594"/>
      <c r="IWQ4" s="594"/>
      <c r="IWR4" s="594"/>
      <c r="IWS4" s="594"/>
      <c r="IWT4" s="594"/>
      <c r="IWU4" s="594"/>
      <c r="IWV4" s="594"/>
      <c r="IWW4" s="594"/>
      <c r="IWX4" s="594"/>
      <c r="IWY4" s="594"/>
      <c r="IWZ4" s="594"/>
      <c r="IXA4" s="594"/>
      <c r="IXB4" s="594"/>
      <c r="IXC4" s="594"/>
      <c r="IXD4" s="594"/>
      <c r="IXE4" s="594"/>
      <c r="IXF4" s="594"/>
      <c r="IXG4" s="594"/>
      <c r="IXH4" s="594"/>
      <c r="IXI4" s="594"/>
      <c r="IXJ4" s="594"/>
      <c r="IXK4" s="594"/>
      <c r="IXL4" s="594"/>
      <c r="IXM4" s="594"/>
      <c r="IXN4" s="594"/>
      <c r="IXO4" s="594"/>
      <c r="IXP4" s="594"/>
      <c r="IXQ4" s="594"/>
      <c r="IXR4" s="594"/>
      <c r="IXS4" s="594"/>
      <c r="IXT4" s="594"/>
      <c r="IXU4" s="594"/>
      <c r="IXV4" s="594"/>
      <c r="IXW4" s="594"/>
      <c r="IXX4" s="594"/>
      <c r="IXY4" s="594"/>
      <c r="IXZ4" s="594"/>
      <c r="IYA4" s="594"/>
      <c r="IYB4" s="594"/>
      <c r="IYC4" s="594"/>
      <c r="IYD4" s="594"/>
      <c r="IYE4" s="594"/>
      <c r="IYF4" s="594"/>
      <c r="IYG4" s="594"/>
      <c r="IYH4" s="594"/>
      <c r="IYI4" s="594"/>
      <c r="IYJ4" s="594"/>
      <c r="IYK4" s="594"/>
      <c r="IYL4" s="594"/>
      <c r="IYM4" s="594"/>
      <c r="IYN4" s="594"/>
      <c r="IYO4" s="594"/>
      <c r="IYP4" s="594"/>
      <c r="IYQ4" s="594"/>
      <c r="IYR4" s="594"/>
      <c r="IYS4" s="594"/>
      <c r="IYT4" s="594"/>
      <c r="IYU4" s="594"/>
      <c r="IYV4" s="594"/>
      <c r="IYW4" s="594"/>
      <c r="IYX4" s="594"/>
      <c r="IYY4" s="594"/>
      <c r="IYZ4" s="594"/>
      <c r="IZA4" s="594"/>
      <c r="IZB4" s="594"/>
      <c r="IZC4" s="594"/>
      <c r="IZD4" s="594"/>
      <c r="IZE4" s="594"/>
      <c r="IZF4" s="594"/>
      <c r="IZG4" s="594"/>
      <c r="IZH4" s="594"/>
      <c r="IZI4" s="594"/>
      <c r="IZJ4" s="594"/>
      <c r="IZK4" s="594"/>
      <c r="IZL4" s="594"/>
      <c r="IZM4" s="594"/>
      <c r="IZN4" s="594"/>
      <c r="IZO4" s="594"/>
      <c r="IZP4" s="594"/>
      <c r="IZQ4" s="594"/>
      <c r="IZR4" s="594"/>
      <c r="IZS4" s="594"/>
      <c r="IZT4" s="594"/>
      <c r="IZU4" s="594"/>
      <c r="IZV4" s="594"/>
      <c r="IZW4" s="594"/>
      <c r="IZX4" s="594"/>
      <c r="IZY4" s="594"/>
      <c r="IZZ4" s="594"/>
      <c r="JAA4" s="594"/>
      <c r="JAB4" s="594"/>
      <c r="JAC4" s="594"/>
      <c r="JAD4" s="594"/>
      <c r="JAE4" s="594"/>
      <c r="JAF4" s="594"/>
      <c r="JAG4" s="594"/>
      <c r="JAH4" s="594"/>
      <c r="JAI4" s="594"/>
      <c r="JAJ4" s="594"/>
      <c r="JAK4" s="594"/>
      <c r="JAL4" s="594"/>
      <c r="JAM4" s="594"/>
      <c r="JAN4" s="594"/>
      <c r="JAO4" s="594"/>
      <c r="JAP4" s="594"/>
      <c r="JAQ4" s="594"/>
      <c r="JAR4" s="594"/>
      <c r="JAS4" s="594"/>
      <c r="JAT4" s="594"/>
      <c r="JAU4" s="594"/>
      <c r="JAV4" s="594"/>
      <c r="JAW4" s="594"/>
      <c r="JAX4" s="594"/>
      <c r="JAY4" s="594"/>
      <c r="JAZ4" s="594"/>
      <c r="JBA4" s="594"/>
      <c r="JBB4" s="594"/>
      <c r="JBC4" s="594"/>
      <c r="JBD4" s="594"/>
      <c r="JBE4" s="594"/>
      <c r="JBF4" s="594"/>
      <c r="JBG4" s="594"/>
      <c r="JBH4" s="594"/>
      <c r="JBI4" s="594"/>
      <c r="JBJ4" s="594"/>
      <c r="JBK4" s="594"/>
      <c r="JBL4" s="594"/>
      <c r="JBM4" s="594"/>
      <c r="JBN4" s="594"/>
      <c r="JBO4" s="594"/>
      <c r="JBP4" s="594"/>
      <c r="JBQ4" s="594"/>
      <c r="JBR4" s="594"/>
      <c r="JBS4" s="594"/>
      <c r="JBT4" s="594"/>
      <c r="JBU4" s="594"/>
      <c r="JBV4" s="594"/>
      <c r="JBW4" s="594"/>
      <c r="JBX4" s="594"/>
      <c r="JBY4" s="594"/>
      <c r="JBZ4" s="594"/>
      <c r="JCA4" s="594"/>
      <c r="JCB4" s="594"/>
      <c r="JCC4" s="594"/>
      <c r="JCD4" s="594"/>
      <c r="JCE4" s="594"/>
      <c r="JCF4" s="594"/>
      <c r="JCG4" s="594"/>
      <c r="JCH4" s="594"/>
      <c r="JCI4" s="594"/>
      <c r="JCJ4" s="594"/>
      <c r="JCK4" s="594"/>
      <c r="JCL4" s="594"/>
      <c r="JCM4" s="594"/>
      <c r="JCN4" s="594"/>
      <c r="JCO4" s="594"/>
      <c r="JCP4" s="594"/>
      <c r="JCQ4" s="594"/>
      <c r="JCR4" s="594"/>
      <c r="JCS4" s="594"/>
      <c r="JCT4" s="594"/>
      <c r="JCU4" s="594"/>
      <c r="JCV4" s="594"/>
      <c r="JCW4" s="594"/>
      <c r="JCX4" s="594"/>
      <c r="JCY4" s="594"/>
      <c r="JCZ4" s="594"/>
      <c r="JDA4" s="594"/>
      <c r="JDB4" s="594"/>
      <c r="JDC4" s="594"/>
      <c r="JDD4" s="594"/>
      <c r="JDE4" s="594"/>
      <c r="JDF4" s="594"/>
      <c r="JDG4" s="594"/>
      <c r="JDH4" s="594"/>
      <c r="JDI4" s="594"/>
      <c r="JDJ4" s="594"/>
      <c r="JDK4" s="594"/>
      <c r="JDL4" s="594"/>
      <c r="JDM4" s="594"/>
      <c r="JDN4" s="594"/>
      <c r="JDO4" s="594"/>
      <c r="JDP4" s="594"/>
      <c r="JDQ4" s="594"/>
      <c r="JDR4" s="594"/>
      <c r="JDS4" s="594"/>
      <c r="JDT4" s="594"/>
      <c r="JDU4" s="594"/>
      <c r="JDV4" s="594"/>
      <c r="JDW4" s="594"/>
      <c r="JDX4" s="594"/>
      <c r="JDY4" s="594"/>
      <c r="JDZ4" s="594"/>
      <c r="JEA4" s="594"/>
      <c r="JEB4" s="594"/>
      <c r="JEC4" s="594"/>
      <c r="JED4" s="594"/>
      <c r="JEE4" s="594"/>
      <c r="JEF4" s="594"/>
      <c r="JEG4" s="594"/>
      <c r="JEH4" s="594"/>
      <c r="JEI4" s="594"/>
      <c r="JEJ4" s="594"/>
      <c r="JEK4" s="594"/>
      <c r="JEL4" s="594"/>
      <c r="JEM4" s="594"/>
      <c r="JEN4" s="594"/>
      <c r="JEO4" s="594"/>
      <c r="JEP4" s="594"/>
      <c r="JEQ4" s="594"/>
      <c r="JER4" s="594"/>
      <c r="JES4" s="594"/>
      <c r="JET4" s="594"/>
      <c r="JEU4" s="594"/>
      <c r="JEV4" s="594"/>
      <c r="JEW4" s="594"/>
      <c r="JEX4" s="594"/>
      <c r="JEY4" s="594"/>
      <c r="JEZ4" s="594"/>
      <c r="JFA4" s="594"/>
      <c r="JFB4" s="594"/>
      <c r="JFC4" s="594"/>
      <c r="JFD4" s="594"/>
      <c r="JFE4" s="594"/>
      <c r="JFF4" s="594"/>
      <c r="JFG4" s="594"/>
      <c r="JFH4" s="594"/>
      <c r="JFI4" s="594"/>
      <c r="JFJ4" s="594"/>
      <c r="JFK4" s="594"/>
      <c r="JFL4" s="594"/>
      <c r="JFM4" s="594"/>
      <c r="JFN4" s="594"/>
      <c r="JFO4" s="594"/>
      <c r="JFP4" s="594"/>
      <c r="JFQ4" s="594"/>
      <c r="JFR4" s="594"/>
      <c r="JFS4" s="594"/>
      <c r="JFT4" s="594"/>
      <c r="JFU4" s="594"/>
      <c r="JFV4" s="594"/>
      <c r="JFW4" s="594"/>
      <c r="JFX4" s="594"/>
      <c r="JFY4" s="594"/>
      <c r="JFZ4" s="594"/>
      <c r="JGA4" s="594"/>
      <c r="JGB4" s="594"/>
      <c r="JGC4" s="594"/>
      <c r="JGD4" s="594"/>
      <c r="JGE4" s="594"/>
      <c r="JGF4" s="594"/>
      <c r="JGG4" s="594"/>
      <c r="JGH4" s="594"/>
      <c r="JGI4" s="594"/>
      <c r="JGJ4" s="594"/>
      <c r="JGK4" s="594"/>
      <c r="JGL4" s="594"/>
      <c r="JGM4" s="594"/>
      <c r="JGN4" s="594"/>
      <c r="JGO4" s="594"/>
      <c r="JGP4" s="594"/>
      <c r="JGQ4" s="594"/>
      <c r="JGR4" s="594"/>
      <c r="JGS4" s="594"/>
      <c r="JGT4" s="594"/>
      <c r="JGU4" s="594"/>
      <c r="JGV4" s="594"/>
      <c r="JGW4" s="594"/>
      <c r="JGX4" s="594"/>
      <c r="JGY4" s="594"/>
      <c r="JGZ4" s="594"/>
      <c r="JHA4" s="594"/>
      <c r="JHB4" s="594"/>
      <c r="JHC4" s="594"/>
      <c r="JHD4" s="594"/>
      <c r="JHE4" s="594"/>
      <c r="JHF4" s="594"/>
      <c r="JHG4" s="594"/>
      <c r="JHH4" s="594"/>
      <c r="JHI4" s="594"/>
      <c r="JHJ4" s="594"/>
      <c r="JHK4" s="594"/>
      <c r="JHL4" s="594"/>
      <c r="JHM4" s="594"/>
      <c r="JHN4" s="594"/>
      <c r="JHO4" s="594"/>
      <c r="JHP4" s="594"/>
      <c r="JHQ4" s="594"/>
      <c r="JHR4" s="594"/>
      <c r="JHS4" s="594"/>
      <c r="JHT4" s="594"/>
      <c r="JHU4" s="594"/>
      <c r="JHV4" s="594"/>
      <c r="JHW4" s="594"/>
      <c r="JHX4" s="594"/>
      <c r="JHY4" s="594"/>
      <c r="JHZ4" s="594"/>
      <c r="JIA4" s="594"/>
      <c r="JIB4" s="594"/>
      <c r="JIC4" s="594"/>
      <c r="JID4" s="594"/>
      <c r="JIE4" s="594"/>
      <c r="JIF4" s="594"/>
      <c r="JIG4" s="594"/>
      <c r="JIH4" s="594"/>
      <c r="JII4" s="594"/>
      <c r="JIJ4" s="594"/>
      <c r="JIK4" s="594"/>
      <c r="JIL4" s="594"/>
      <c r="JIM4" s="594"/>
      <c r="JIN4" s="594"/>
      <c r="JIO4" s="594"/>
      <c r="JIP4" s="594"/>
      <c r="JIQ4" s="594"/>
      <c r="JIR4" s="594"/>
      <c r="JIS4" s="594"/>
      <c r="JIT4" s="594"/>
      <c r="JIU4" s="594"/>
      <c r="JIV4" s="594"/>
      <c r="JIW4" s="594"/>
      <c r="JIX4" s="594"/>
      <c r="JIY4" s="594"/>
      <c r="JIZ4" s="594"/>
      <c r="JJA4" s="594"/>
      <c r="JJB4" s="594"/>
      <c r="JJC4" s="594"/>
      <c r="JJD4" s="594"/>
      <c r="JJE4" s="594"/>
      <c r="JJF4" s="594"/>
      <c r="JJG4" s="594"/>
      <c r="JJH4" s="594"/>
      <c r="JJI4" s="594"/>
      <c r="JJJ4" s="594"/>
      <c r="JJK4" s="594"/>
      <c r="JJL4" s="594"/>
      <c r="JJM4" s="594"/>
      <c r="JJN4" s="594"/>
      <c r="JJO4" s="594"/>
      <c r="JJP4" s="594"/>
      <c r="JJQ4" s="594"/>
      <c r="JJR4" s="594"/>
      <c r="JJS4" s="594"/>
      <c r="JJT4" s="594"/>
      <c r="JJU4" s="594"/>
      <c r="JJV4" s="594"/>
      <c r="JJW4" s="594"/>
      <c r="JJX4" s="594"/>
      <c r="JJY4" s="594"/>
      <c r="JJZ4" s="594"/>
      <c r="JKA4" s="594"/>
      <c r="JKB4" s="594"/>
      <c r="JKC4" s="594"/>
      <c r="JKD4" s="594"/>
      <c r="JKE4" s="594"/>
      <c r="JKF4" s="594"/>
      <c r="JKG4" s="594"/>
      <c r="JKH4" s="594"/>
      <c r="JKI4" s="594"/>
      <c r="JKJ4" s="594"/>
      <c r="JKK4" s="594"/>
      <c r="JKL4" s="594"/>
      <c r="JKM4" s="594"/>
      <c r="JKN4" s="594"/>
      <c r="JKO4" s="594"/>
      <c r="JKP4" s="594"/>
      <c r="JKQ4" s="594"/>
      <c r="JKR4" s="594"/>
      <c r="JKS4" s="594"/>
      <c r="JKT4" s="594"/>
      <c r="JKU4" s="594"/>
      <c r="JKV4" s="594"/>
      <c r="JKW4" s="594"/>
      <c r="JKX4" s="594"/>
      <c r="JKY4" s="594"/>
      <c r="JKZ4" s="594"/>
      <c r="JLA4" s="594"/>
      <c r="JLB4" s="594"/>
      <c r="JLC4" s="594"/>
      <c r="JLD4" s="594"/>
      <c r="JLE4" s="594"/>
      <c r="JLF4" s="594"/>
      <c r="JLG4" s="594"/>
      <c r="JLH4" s="594"/>
      <c r="JLI4" s="594"/>
      <c r="JLJ4" s="594"/>
      <c r="JLK4" s="594"/>
      <c r="JLL4" s="594"/>
      <c r="JLM4" s="594"/>
      <c r="JLN4" s="594"/>
      <c r="JLO4" s="594"/>
      <c r="JLP4" s="594"/>
      <c r="JLQ4" s="594"/>
      <c r="JLR4" s="594"/>
      <c r="JLS4" s="594"/>
      <c r="JLT4" s="594"/>
      <c r="JLU4" s="594"/>
      <c r="JLV4" s="594"/>
      <c r="JLW4" s="594"/>
      <c r="JLX4" s="594"/>
      <c r="JLY4" s="594"/>
      <c r="JLZ4" s="594"/>
      <c r="JMA4" s="594"/>
      <c r="JMB4" s="594"/>
      <c r="JMC4" s="594"/>
      <c r="JMD4" s="594"/>
      <c r="JME4" s="594"/>
      <c r="JMF4" s="594"/>
      <c r="JMG4" s="594"/>
      <c r="JMH4" s="594"/>
      <c r="JMI4" s="594"/>
      <c r="JMJ4" s="594"/>
      <c r="JMK4" s="594"/>
      <c r="JML4" s="594"/>
      <c r="JMM4" s="594"/>
      <c r="JMN4" s="594"/>
      <c r="JMO4" s="594"/>
      <c r="JMP4" s="594"/>
      <c r="JMQ4" s="594"/>
      <c r="JMR4" s="594"/>
      <c r="JMS4" s="594"/>
      <c r="JMT4" s="594"/>
      <c r="JMU4" s="594"/>
      <c r="JMV4" s="594"/>
      <c r="JMW4" s="594"/>
      <c r="JMX4" s="594"/>
      <c r="JMY4" s="594"/>
      <c r="JMZ4" s="594"/>
      <c r="JNA4" s="594"/>
      <c r="JNB4" s="594"/>
      <c r="JNC4" s="594"/>
      <c r="JND4" s="594"/>
      <c r="JNE4" s="594"/>
      <c r="JNF4" s="594"/>
      <c r="JNG4" s="594"/>
      <c r="JNH4" s="594"/>
      <c r="JNI4" s="594"/>
      <c r="JNJ4" s="594"/>
      <c r="JNK4" s="594"/>
      <c r="JNL4" s="594"/>
      <c r="JNM4" s="594"/>
      <c r="JNN4" s="594"/>
      <c r="JNO4" s="594"/>
      <c r="JNP4" s="594"/>
      <c r="JNQ4" s="594"/>
      <c r="JNR4" s="594"/>
      <c r="JNS4" s="594"/>
      <c r="JNT4" s="594"/>
      <c r="JNU4" s="594"/>
      <c r="JNV4" s="594"/>
      <c r="JNW4" s="594"/>
      <c r="JNX4" s="594"/>
      <c r="JNY4" s="594"/>
      <c r="JNZ4" s="594"/>
      <c r="JOA4" s="594"/>
      <c r="JOB4" s="594"/>
      <c r="JOC4" s="594"/>
      <c r="JOD4" s="594"/>
      <c r="JOE4" s="594"/>
      <c r="JOF4" s="594"/>
      <c r="JOG4" s="594"/>
      <c r="JOH4" s="594"/>
      <c r="JOI4" s="594"/>
      <c r="JOJ4" s="594"/>
      <c r="JOK4" s="594"/>
      <c r="JOL4" s="594"/>
      <c r="JOM4" s="594"/>
      <c r="JON4" s="594"/>
      <c r="JOO4" s="594"/>
      <c r="JOP4" s="594"/>
      <c r="JOQ4" s="594"/>
      <c r="JOR4" s="594"/>
      <c r="JOS4" s="594"/>
      <c r="JOT4" s="594"/>
      <c r="JOU4" s="594"/>
      <c r="JOV4" s="594"/>
      <c r="JOW4" s="594"/>
      <c r="JOX4" s="594"/>
      <c r="JOY4" s="594"/>
      <c r="JOZ4" s="594"/>
      <c r="JPA4" s="594"/>
      <c r="JPB4" s="594"/>
      <c r="JPC4" s="594"/>
      <c r="JPD4" s="594"/>
      <c r="JPE4" s="594"/>
      <c r="JPF4" s="594"/>
      <c r="JPG4" s="594"/>
      <c r="JPH4" s="594"/>
      <c r="JPI4" s="594"/>
      <c r="JPJ4" s="594"/>
      <c r="JPK4" s="594"/>
      <c r="JPL4" s="594"/>
      <c r="JPM4" s="594"/>
      <c r="JPN4" s="594"/>
      <c r="JPO4" s="594"/>
      <c r="JPP4" s="594"/>
      <c r="JPQ4" s="594"/>
      <c r="JPR4" s="594"/>
      <c r="JPS4" s="594"/>
      <c r="JPT4" s="594"/>
      <c r="JPU4" s="594"/>
      <c r="JPV4" s="594"/>
      <c r="JPW4" s="594"/>
      <c r="JPX4" s="594"/>
      <c r="JPY4" s="594"/>
      <c r="JPZ4" s="594"/>
      <c r="JQA4" s="594"/>
      <c r="JQB4" s="594"/>
      <c r="JQC4" s="594"/>
      <c r="JQD4" s="594"/>
      <c r="JQE4" s="594"/>
      <c r="JQF4" s="594"/>
      <c r="JQG4" s="594"/>
      <c r="JQH4" s="594"/>
      <c r="JQI4" s="594"/>
      <c r="JQJ4" s="594"/>
      <c r="JQK4" s="594"/>
      <c r="JQL4" s="594"/>
      <c r="JQM4" s="594"/>
      <c r="JQN4" s="594"/>
      <c r="JQO4" s="594"/>
      <c r="JQP4" s="594"/>
      <c r="JQQ4" s="594"/>
      <c r="JQR4" s="594"/>
      <c r="JQS4" s="594"/>
      <c r="JQT4" s="594"/>
      <c r="JQU4" s="594"/>
      <c r="JQV4" s="594"/>
      <c r="JQW4" s="594"/>
      <c r="JQX4" s="594"/>
      <c r="JQY4" s="594"/>
      <c r="JQZ4" s="594"/>
      <c r="JRA4" s="594"/>
      <c r="JRB4" s="594"/>
      <c r="JRC4" s="594"/>
      <c r="JRD4" s="594"/>
      <c r="JRE4" s="594"/>
      <c r="JRF4" s="594"/>
      <c r="JRG4" s="594"/>
      <c r="JRH4" s="594"/>
      <c r="JRI4" s="594"/>
      <c r="JRJ4" s="594"/>
      <c r="JRK4" s="594"/>
      <c r="JRL4" s="594"/>
      <c r="JRM4" s="594"/>
      <c r="JRN4" s="594"/>
      <c r="JRO4" s="594"/>
      <c r="JRP4" s="594"/>
      <c r="JRQ4" s="594"/>
      <c r="JRR4" s="594"/>
      <c r="JRS4" s="594"/>
      <c r="JRT4" s="594"/>
      <c r="JRU4" s="594"/>
      <c r="JRV4" s="594"/>
      <c r="JRW4" s="594"/>
      <c r="JRX4" s="594"/>
      <c r="JRY4" s="594"/>
      <c r="JRZ4" s="594"/>
      <c r="JSA4" s="594"/>
      <c r="JSB4" s="594"/>
      <c r="JSC4" s="594"/>
      <c r="JSD4" s="594"/>
      <c r="JSE4" s="594"/>
      <c r="JSF4" s="594"/>
      <c r="JSG4" s="594"/>
      <c r="JSH4" s="594"/>
      <c r="JSI4" s="594"/>
      <c r="JSJ4" s="594"/>
      <c r="JSK4" s="594"/>
      <c r="JSL4" s="594"/>
      <c r="JSM4" s="594"/>
      <c r="JSN4" s="594"/>
      <c r="JSO4" s="594"/>
      <c r="JSP4" s="594"/>
      <c r="JSQ4" s="594"/>
      <c r="JSR4" s="594"/>
      <c r="JSS4" s="594"/>
      <c r="JST4" s="594"/>
      <c r="JSU4" s="594"/>
      <c r="JSV4" s="594"/>
      <c r="JSW4" s="594"/>
      <c r="JSX4" s="594"/>
      <c r="JSY4" s="594"/>
      <c r="JSZ4" s="594"/>
      <c r="JTA4" s="594"/>
      <c r="JTB4" s="594"/>
      <c r="JTC4" s="594"/>
      <c r="JTD4" s="594"/>
      <c r="JTE4" s="594"/>
      <c r="JTF4" s="594"/>
      <c r="JTG4" s="594"/>
      <c r="JTH4" s="594"/>
      <c r="JTI4" s="594"/>
      <c r="JTJ4" s="594"/>
      <c r="JTK4" s="594"/>
      <c r="JTL4" s="594"/>
      <c r="JTM4" s="594"/>
      <c r="JTN4" s="594"/>
      <c r="JTO4" s="594"/>
      <c r="JTP4" s="594"/>
      <c r="JTQ4" s="594"/>
      <c r="JTR4" s="594"/>
      <c r="JTS4" s="594"/>
      <c r="JTT4" s="594"/>
      <c r="JTU4" s="594"/>
      <c r="JTV4" s="594"/>
      <c r="JTW4" s="594"/>
      <c r="JTX4" s="594"/>
      <c r="JTY4" s="594"/>
      <c r="JTZ4" s="594"/>
      <c r="JUA4" s="594"/>
      <c r="JUB4" s="594"/>
      <c r="JUC4" s="594"/>
      <c r="JUD4" s="594"/>
      <c r="JUE4" s="594"/>
      <c r="JUF4" s="594"/>
      <c r="JUG4" s="594"/>
      <c r="JUH4" s="594"/>
      <c r="JUI4" s="594"/>
      <c r="JUJ4" s="594"/>
      <c r="JUK4" s="594"/>
      <c r="JUL4" s="594"/>
      <c r="JUM4" s="594"/>
      <c r="JUN4" s="594"/>
      <c r="JUO4" s="594"/>
      <c r="JUP4" s="594"/>
      <c r="JUQ4" s="594"/>
      <c r="JUR4" s="594"/>
      <c r="JUS4" s="594"/>
      <c r="JUT4" s="594"/>
      <c r="JUU4" s="594"/>
      <c r="JUV4" s="594"/>
      <c r="JUW4" s="594"/>
      <c r="JUX4" s="594"/>
      <c r="JUY4" s="594"/>
      <c r="JUZ4" s="594"/>
      <c r="JVA4" s="594"/>
      <c r="JVB4" s="594"/>
      <c r="JVC4" s="594"/>
      <c r="JVD4" s="594"/>
      <c r="JVE4" s="594"/>
      <c r="JVF4" s="594"/>
      <c r="JVG4" s="594"/>
      <c r="JVH4" s="594"/>
      <c r="JVI4" s="594"/>
      <c r="JVJ4" s="594"/>
      <c r="JVK4" s="594"/>
      <c r="JVL4" s="594"/>
      <c r="JVM4" s="594"/>
      <c r="JVN4" s="594"/>
      <c r="JVO4" s="594"/>
      <c r="JVP4" s="594"/>
      <c r="JVQ4" s="594"/>
      <c r="JVR4" s="594"/>
      <c r="JVS4" s="594"/>
      <c r="JVT4" s="594"/>
      <c r="JVU4" s="594"/>
      <c r="JVV4" s="594"/>
      <c r="JVW4" s="594"/>
      <c r="JVX4" s="594"/>
      <c r="JVY4" s="594"/>
      <c r="JVZ4" s="594"/>
      <c r="JWA4" s="594"/>
      <c r="JWB4" s="594"/>
      <c r="JWC4" s="594"/>
      <c r="JWD4" s="594"/>
      <c r="JWE4" s="594"/>
      <c r="JWF4" s="594"/>
      <c r="JWG4" s="594"/>
      <c r="JWH4" s="594"/>
      <c r="JWI4" s="594"/>
      <c r="JWJ4" s="594"/>
      <c r="JWK4" s="594"/>
      <c r="JWL4" s="594"/>
      <c r="JWM4" s="594"/>
      <c r="JWN4" s="594"/>
      <c r="JWO4" s="594"/>
      <c r="JWP4" s="594"/>
      <c r="JWQ4" s="594"/>
      <c r="JWR4" s="594"/>
      <c r="JWS4" s="594"/>
      <c r="JWT4" s="594"/>
      <c r="JWU4" s="594"/>
      <c r="JWV4" s="594"/>
      <c r="JWW4" s="594"/>
      <c r="JWX4" s="594"/>
      <c r="JWY4" s="594"/>
      <c r="JWZ4" s="594"/>
      <c r="JXA4" s="594"/>
      <c r="JXB4" s="594"/>
      <c r="JXC4" s="594"/>
      <c r="JXD4" s="594"/>
      <c r="JXE4" s="594"/>
      <c r="JXF4" s="594"/>
      <c r="JXG4" s="594"/>
      <c r="JXH4" s="594"/>
      <c r="JXI4" s="594"/>
      <c r="JXJ4" s="594"/>
      <c r="JXK4" s="594"/>
      <c r="JXL4" s="594"/>
      <c r="JXM4" s="594"/>
      <c r="JXN4" s="594"/>
      <c r="JXO4" s="594"/>
      <c r="JXP4" s="594"/>
      <c r="JXQ4" s="594"/>
      <c r="JXR4" s="594"/>
      <c r="JXS4" s="594"/>
      <c r="JXT4" s="594"/>
      <c r="JXU4" s="594"/>
      <c r="JXV4" s="594"/>
      <c r="JXW4" s="594"/>
      <c r="JXX4" s="594"/>
      <c r="JXY4" s="594"/>
      <c r="JXZ4" s="594"/>
      <c r="JYA4" s="594"/>
      <c r="JYB4" s="594"/>
      <c r="JYC4" s="594"/>
      <c r="JYD4" s="594"/>
      <c r="JYE4" s="594"/>
      <c r="JYF4" s="594"/>
      <c r="JYG4" s="594"/>
      <c r="JYH4" s="594"/>
      <c r="JYI4" s="594"/>
      <c r="JYJ4" s="594"/>
      <c r="JYK4" s="594"/>
      <c r="JYL4" s="594"/>
      <c r="JYM4" s="594"/>
      <c r="JYN4" s="594"/>
      <c r="JYO4" s="594"/>
      <c r="JYP4" s="594"/>
      <c r="JYQ4" s="594"/>
      <c r="JYR4" s="594"/>
      <c r="JYS4" s="594"/>
      <c r="JYT4" s="594"/>
      <c r="JYU4" s="594"/>
      <c r="JYV4" s="594"/>
      <c r="JYW4" s="594"/>
      <c r="JYX4" s="594"/>
      <c r="JYY4" s="594"/>
      <c r="JYZ4" s="594"/>
      <c r="JZA4" s="594"/>
      <c r="JZB4" s="594"/>
      <c r="JZC4" s="594"/>
      <c r="JZD4" s="594"/>
      <c r="JZE4" s="594"/>
      <c r="JZF4" s="594"/>
      <c r="JZG4" s="594"/>
      <c r="JZH4" s="594"/>
      <c r="JZI4" s="594"/>
      <c r="JZJ4" s="594"/>
      <c r="JZK4" s="594"/>
      <c r="JZL4" s="594"/>
      <c r="JZM4" s="594"/>
      <c r="JZN4" s="594"/>
      <c r="JZO4" s="594"/>
      <c r="JZP4" s="594"/>
      <c r="JZQ4" s="594"/>
      <c r="JZR4" s="594"/>
      <c r="JZS4" s="594"/>
      <c r="JZT4" s="594"/>
      <c r="JZU4" s="594"/>
      <c r="JZV4" s="594"/>
      <c r="JZW4" s="594"/>
      <c r="JZX4" s="594"/>
      <c r="JZY4" s="594"/>
      <c r="JZZ4" s="594"/>
      <c r="KAA4" s="594"/>
      <c r="KAB4" s="594"/>
      <c r="KAC4" s="594"/>
      <c r="KAD4" s="594"/>
      <c r="KAE4" s="594"/>
      <c r="KAF4" s="594"/>
      <c r="KAG4" s="594"/>
      <c r="KAH4" s="594"/>
      <c r="KAI4" s="594"/>
      <c r="KAJ4" s="594"/>
      <c r="KAK4" s="594"/>
      <c r="KAL4" s="594"/>
      <c r="KAM4" s="594"/>
      <c r="KAN4" s="594"/>
      <c r="KAO4" s="594"/>
      <c r="KAP4" s="594"/>
      <c r="KAQ4" s="594"/>
      <c r="KAR4" s="594"/>
      <c r="KAS4" s="594"/>
      <c r="KAT4" s="594"/>
      <c r="KAU4" s="594"/>
      <c r="KAV4" s="594"/>
      <c r="KAW4" s="594"/>
      <c r="KAX4" s="594"/>
      <c r="KAY4" s="594"/>
      <c r="KAZ4" s="594"/>
      <c r="KBA4" s="594"/>
      <c r="KBB4" s="594"/>
      <c r="KBC4" s="594"/>
      <c r="KBD4" s="594"/>
      <c r="KBE4" s="594"/>
      <c r="KBF4" s="594"/>
      <c r="KBG4" s="594"/>
      <c r="KBH4" s="594"/>
      <c r="KBI4" s="594"/>
      <c r="KBJ4" s="594"/>
      <c r="KBK4" s="594"/>
      <c r="KBL4" s="594"/>
      <c r="KBM4" s="594"/>
      <c r="KBN4" s="594"/>
      <c r="KBO4" s="594"/>
      <c r="KBP4" s="594"/>
      <c r="KBQ4" s="594"/>
      <c r="KBR4" s="594"/>
      <c r="KBS4" s="594"/>
      <c r="KBT4" s="594"/>
      <c r="KBU4" s="594"/>
      <c r="KBV4" s="594"/>
      <c r="KBW4" s="594"/>
      <c r="KBX4" s="594"/>
      <c r="KBY4" s="594"/>
      <c r="KBZ4" s="594"/>
      <c r="KCA4" s="594"/>
      <c r="KCB4" s="594"/>
      <c r="KCC4" s="594"/>
      <c r="KCD4" s="594"/>
      <c r="KCE4" s="594"/>
      <c r="KCF4" s="594"/>
      <c r="KCG4" s="594"/>
      <c r="KCH4" s="594"/>
      <c r="KCI4" s="594"/>
      <c r="KCJ4" s="594"/>
      <c r="KCK4" s="594"/>
      <c r="KCL4" s="594"/>
      <c r="KCM4" s="594"/>
      <c r="KCN4" s="594"/>
      <c r="KCO4" s="594"/>
      <c r="KCP4" s="594"/>
      <c r="KCQ4" s="594"/>
      <c r="KCR4" s="594"/>
      <c r="KCS4" s="594"/>
      <c r="KCT4" s="594"/>
      <c r="KCU4" s="594"/>
      <c r="KCV4" s="594"/>
      <c r="KCW4" s="594"/>
      <c r="KCX4" s="594"/>
      <c r="KCY4" s="594"/>
      <c r="KCZ4" s="594"/>
      <c r="KDA4" s="594"/>
      <c r="KDB4" s="594"/>
      <c r="KDC4" s="594"/>
      <c r="KDD4" s="594"/>
      <c r="KDE4" s="594"/>
      <c r="KDF4" s="594"/>
      <c r="KDG4" s="594"/>
      <c r="KDH4" s="594"/>
      <c r="KDI4" s="594"/>
      <c r="KDJ4" s="594"/>
      <c r="KDK4" s="594"/>
      <c r="KDL4" s="594"/>
      <c r="KDM4" s="594"/>
      <c r="KDN4" s="594"/>
      <c r="KDO4" s="594"/>
      <c r="KDP4" s="594"/>
      <c r="KDQ4" s="594"/>
      <c r="KDR4" s="594"/>
      <c r="KDS4" s="594"/>
      <c r="KDT4" s="594"/>
      <c r="KDU4" s="594"/>
      <c r="KDV4" s="594"/>
      <c r="KDW4" s="594"/>
      <c r="KDX4" s="594"/>
      <c r="KDY4" s="594"/>
      <c r="KDZ4" s="594"/>
      <c r="KEA4" s="594"/>
      <c r="KEB4" s="594"/>
      <c r="KEC4" s="594"/>
      <c r="KED4" s="594"/>
      <c r="KEE4" s="594"/>
      <c r="KEF4" s="594"/>
      <c r="KEG4" s="594"/>
      <c r="KEH4" s="594"/>
      <c r="KEI4" s="594"/>
      <c r="KEJ4" s="594"/>
      <c r="KEK4" s="594"/>
      <c r="KEL4" s="594"/>
      <c r="KEM4" s="594"/>
      <c r="KEN4" s="594"/>
      <c r="KEO4" s="594"/>
      <c r="KEP4" s="594"/>
      <c r="KEQ4" s="594"/>
      <c r="KER4" s="594"/>
      <c r="KES4" s="594"/>
      <c r="KET4" s="594"/>
      <c r="KEU4" s="594"/>
      <c r="KEV4" s="594"/>
      <c r="KEW4" s="594"/>
      <c r="KEX4" s="594"/>
      <c r="KEY4" s="594"/>
      <c r="KEZ4" s="594"/>
      <c r="KFA4" s="594"/>
      <c r="KFB4" s="594"/>
      <c r="KFC4" s="594"/>
      <c r="KFD4" s="594"/>
      <c r="KFE4" s="594"/>
      <c r="KFF4" s="594"/>
      <c r="KFG4" s="594"/>
      <c r="KFH4" s="594"/>
      <c r="KFI4" s="594"/>
      <c r="KFJ4" s="594"/>
      <c r="KFK4" s="594"/>
      <c r="KFL4" s="594"/>
      <c r="KFM4" s="594"/>
      <c r="KFN4" s="594"/>
      <c r="KFO4" s="594"/>
      <c r="KFP4" s="594"/>
      <c r="KFQ4" s="594"/>
      <c r="KFR4" s="594"/>
      <c r="KFS4" s="594"/>
      <c r="KFT4" s="594"/>
      <c r="KFU4" s="594"/>
      <c r="KFV4" s="594"/>
      <c r="KFW4" s="594"/>
      <c r="KFX4" s="594"/>
      <c r="KFY4" s="594"/>
      <c r="KFZ4" s="594"/>
      <c r="KGA4" s="594"/>
      <c r="KGB4" s="594"/>
      <c r="KGC4" s="594"/>
      <c r="KGD4" s="594"/>
      <c r="KGE4" s="594"/>
      <c r="KGF4" s="594"/>
      <c r="KGG4" s="594"/>
      <c r="KGH4" s="594"/>
      <c r="KGI4" s="594"/>
      <c r="KGJ4" s="594"/>
      <c r="KGK4" s="594"/>
      <c r="KGL4" s="594"/>
      <c r="KGM4" s="594"/>
      <c r="KGN4" s="594"/>
      <c r="KGO4" s="594"/>
      <c r="KGP4" s="594"/>
      <c r="KGQ4" s="594"/>
      <c r="KGR4" s="594"/>
      <c r="KGS4" s="594"/>
      <c r="KGT4" s="594"/>
      <c r="KGU4" s="594"/>
      <c r="KGV4" s="594"/>
      <c r="KGW4" s="594"/>
      <c r="KGX4" s="594"/>
      <c r="KGY4" s="594"/>
      <c r="KGZ4" s="594"/>
      <c r="KHA4" s="594"/>
      <c r="KHB4" s="594"/>
      <c r="KHC4" s="594"/>
      <c r="KHD4" s="594"/>
      <c r="KHE4" s="594"/>
      <c r="KHF4" s="594"/>
      <c r="KHG4" s="594"/>
      <c r="KHH4" s="594"/>
      <c r="KHI4" s="594"/>
      <c r="KHJ4" s="594"/>
      <c r="KHK4" s="594"/>
      <c r="KHL4" s="594"/>
      <c r="KHM4" s="594"/>
      <c r="KHN4" s="594"/>
      <c r="KHO4" s="594"/>
      <c r="KHP4" s="594"/>
      <c r="KHQ4" s="594"/>
      <c r="KHR4" s="594"/>
      <c r="KHS4" s="594"/>
      <c r="KHT4" s="594"/>
      <c r="KHU4" s="594"/>
      <c r="KHV4" s="594"/>
      <c r="KHW4" s="594"/>
      <c r="KHX4" s="594"/>
      <c r="KHY4" s="594"/>
      <c r="KHZ4" s="594"/>
      <c r="KIA4" s="594"/>
      <c r="KIB4" s="594"/>
      <c r="KIC4" s="594"/>
      <c r="KID4" s="594"/>
      <c r="KIE4" s="594"/>
      <c r="KIF4" s="594"/>
      <c r="KIG4" s="594"/>
      <c r="KIH4" s="594"/>
      <c r="KII4" s="594"/>
      <c r="KIJ4" s="594"/>
      <c r="KIK4" s="594"/>
      <c r="KIL4" s="594"/>
      <c r="KIM4" s="594"/>
      <c r="KIN4" s="594"/>
      <c r="KIO4" s="594"/>
      <c r="KIP4" s="594"/>
      <c r="KIQ4" s="594"/>
      <c r="KIR4" s="594"/>
      <c r="KIS4" s="594"/>
      <c r="KIT4" s="594"/>
      <c r="KIU4" s="594"/>
      <c r="KIV4" s="594"/>
      <c r="KIW4" s="594"/>
      <c r="KIX4" s="594"/>
      <c r="KIY4" s="594"/>
      <c r="KIZ4" s="594"/>
      <c r="KJA4" s="594"/>
      <c r="KJB4" s="594"/>
      <c r="KJC4" s="594"/>
      <c r="KJD4" s="594"/>
      <c r="KJE4" s="594"/>
      <c r="KJF4" s="594"/>
      <c r="KJG4" s="594"/>
      <c r="KJH4" s="594"/>
      <c r="KJI4" s="594"/>
      <c r="KJJ4" s="594"/>
      <c r="KJK4" s="594"/>
      <c r="KJL4" s="594"/>
      <c r="KJM4" s="594"/>
      <c r="KJN4" s="594"/>
      <c r="KJO4" s="594"/>
      <c r="KJP4" s="594"/>
      <c r="KJQ4" s="594"/>
      <c r="KJR4" s="594"/>
      <c r="KJS4" s="594"/>
      <c r="KJT4" s="594"/>
      <c r="KJU4" s="594"/>
      <c r="KJV4" s="594"/>
      <c r="KJW4" s="594"/>
      <c r="KJX4" s="594"/>
      <c r="KJY4" s="594"/>
      <c r="KJZ4" s="594"/>
      <c r="KKA4" s="594"/>
      <c r="KKB4" s="594"/>
      <c r="KKC4" s="594"/>
      <c r="KKD4" s="594"/>
      <c r="KKE4" s="594"/>
      <c r="KKF4" s="594"/>
      <c r="KKG4" s="594"/>
      <c r="KKH4" s="594"/>
      <c r="KKI4" s="594"/>
      <c r="KKJ4" s="594"/>
      <c r="KKK4" s="594"/>
      <c r="KKL4" s="594"/>
      <c r="KKM4" s="594"/>
      <c r="KKN4" s="594"/>
      <c r="KKO4" s="594"/>
      <c r="KKP4" s="594"/>
      <c r="KKQ4" s="594"/>
      <c r="KKR4" s="594"/>
      <c r="KKS4" s="594"/>
      <c r="KKT4" s="594"/>
      <c r="KKU4" s="594"/>
      <c r="KKV4" s="594"/>
      <c r="KKW4" s="594"/>
      <c r="KKX4" s="594"/>
      <c r="KKY4" s="594"/>
      <c r="KKZ4" s="594"/>
      <c r="KLA4" s="594"/>
      <c r="KLB4" s="594"/>
      <c r="KLC4" s="594"/>
      <c r="KLD4" s="594"/>
      <c r="KLE4" s="594"/>
      <c r="KLF4" s="594"/>
      <c r="KLG4" s="594"/>
      <c r="KLH4" s="594"/>
      <c r="KLI4" s="594"/>
      <c r="KLJ4" s="594"/>
      <c r="KLK4" s="594"/>
      <c r="KLL4" s="594"/>
      <c r="KLM4" s="594"/>
      <c r="KLN4" s="594"/>
      <c r="KLO4" s="594"/>
      <c r="KLP4" s="594"/>
      <c r="KLQ4" s="594"/>
      <c r="KLR4" s="594"/>
      <c r="KLS4" s="594"/>
      <c r="KLT4" s="594"/>
      <c r="KLU4" s="594"/>
      <c r="KLV4" s="594"/>
      <c r="KLW4" s="594"/>
      <c r="KLX4" s="594"/>
      <c r="KLY4" s="594"/>
      <c r="KLZ4" s="594"/>
      <c r="KMA4" s="594"/>
      <c r="KMB4" s="594"/>
      <c r="KMC4" s="594"/>
      <c r="KMD4" s="594"/>
      <c r="KME4" s="594"/>
      <c r="KMF4" s="594"/>
      <c r="KMG4" s="594"/>
      <c r="KMH4" s="594"/>
      <c r="KMI4" s="594"/>
      <c r="KMJ4" s="594"/>
      <c r="KMK4" s="594"/>
      <c r="KML4" s="594"/>
      <c r="KMM4" s="594"/>
      <c r="KMN4" s="594"/>
      <c r="KMO4" s="594"/>
      <c r="KMP4" s="594"/>
      <c r="KMQ4" s="594"/>
      <c r="KMR4" s="594"/>
      <c r="KMS4" s="594"/>
      <c r="KMT4" s="594"/>
      <c r="KMU4" s="594"/>
      <c r="KMV4" s="594"/>
      <c r="KMW4" s="594"/>
      <c r="KMX4" s="594"/>
      <c r="KMY4" s="594"/>
      <c r="KMZ4" s="594"/>
      <c r="KNA4" s="594"/>
      <c r="KNB4" s="594"/>
      <c r="KNC4" s="594"/>
      <c r="KND4" s="594"/>
      <c r="KNE4" s="594"/>
      <c r="KNF4" s="594"/>
      <c r="KNG4" s="594"/>
      <c r="KNH4" s="594"/>
      <c r="KNI4" s="594"/>
      <c r="KNJ4" s="594"/>
      <c r="KNK4" s="594"/>
      <c r="KNL4" s="594"/>
      <c r="KNM4" s="594"/>
      <c r="KNN4" s="594"/>
      <c r="KNO4" s="594"/>
      <c r="KNP4" s="594"/>
      <c r="KNQ4" s="594"/>
      <c r="KNR4" s="594"/>
      <c r="KNS4" s="594"/>
      <c r="KNT4" s="594"/>
      <c r="KNU4" s="594"/>
      <c r="KNV4" s="594"/>
      <c r="KNW4" s="594"/>
      <c r="KNX4" s="594"/>
      <c r="KNY4" s="594"/>
      <c r="KNZ4" s="594"/>
      <c r="KOA4" s="594"/>
      <c r="KOB4" s="594"/>
      <c r="KOC4" s="594"/>
      <c r="KOD4" s="594"/>
      <c r="KOE4" s="594"/>
      <c r="KOF4" s="594"/>
      <c r="KOG4" s="594"/>
      <c r="KOH4" s="594"/>
      <c r="KOI4" s="594"/>
      <c r="KOJ4" s="594"/>
      <c r="KOK4" s="594"/>
      <c r="KOL4" s="594"/>
      <c r="KOM4" s="594"/>
      <c r="KON4" s="594"/>
      <c r="KOO4" s="594"/>
      <c r="KOP4" s="594"/>
      <c r="KOQ4" s="594"/>
      <c r="KOR4" s="594"/>
      <c r="KOS4" s="594"/>
      <c r="KOT4" s="594"/>
      <c r="KOU4" s="594"/>
      <c r="KOV4" s="594"/>
      <c r="KOW4" s="594"/>
      <c r="KOX4" s="594"/>
      <c r="KOY4" s="594"/>
      <c r="KOZ4" s="594"/>
      <c r="KPA4" s="594"/>
      <c r="KPB4" s="594"/>
      <c r="KPC4" s="594"/>
      <c r="KPD4" s="594"/>
      <c r="KPE4" s="594"/>
      <c r="KPF4" s="594"/>
      <c r="KPG4" s="594"/>
      <c r="KPH4" s="594"/>
      <c r="KPI4" s="594"/>
      <c r="KPJ4" s="594"/>
      <c r="KPK4" s="594"/>
      <c r="KPL4" s="594"/>
      <c r="KPM4" s="594"/>
      <c r="KPN4" s="594"/>
      <c r="KPO4" s="594"/>
      <c r="KPP4" s="594"/>
      <c r="KPQ4" s="594"/>
      <c r="KPR4" s="594"/>
      <c r="KPS4" s="594"/>
      <c r="KPT4" s="594"/>
      <c r="KPU4" s="594"/>
      <c r="KPV4" s="594"/>
      <c r="KPW4" s="594"/>
      <c r="KPX4" s="594"/>
      <c r="KPY4" s="594"/>
      <c r="KPZ4" s="594"/>
      <c r="KQA4" s="594"/>
      <c r="KQB4" s="594"/>
      <c r="KQC4" s="594"/>
      <c r="KQD4" s="594"/>
      <c r="KQE4" s="594"/>
      <c r="KQF4" s="594"/>
      <c r="KQG4" s="594"/>
      <c r="KQH4" s="594"/>
      <c r="KQI4" s="594"/>
      <c r="KQJ4" s="594"/>
      <c r="KQK4" s="594"/>
      <c r="KQL4" s="594"/>
      <c r="KQM4" s="594"/>
      <c r="KQN4" s="594"/>
      <c r="KQO4" s="594"/>
      <c r="KQP4" s="594"/>
      <c r="KQQ4" s="594"/>
      <c r="KQR4" s="594"/>
      <c r="KQS4" s="594"/>
      <c r="KQT4" s="594"/>
      <c r="KQU4" s="594"/>
      <c r="KQV4" s="594"/>
      <c r="KQW4" s="594"/>
      <c r="KQX4" s="594"/>
      <c r="KQY4" s="594"/>
      <c r="KQZ4" s="594"/>
      <c r="KRA4" s="594"/>
      <c r="KRB4" s="594"/>
      <c r="KRC4" s="594"/>
      <c r="KRD4" s="594"/>
      <c r="KRE4" s="594"/>
      <c r="KRF4" s="594"/>
      <c r="KRG4" s="594"/>
      <c r="KRH4" s="594"/>
      <c r="KRI4" s="594"/>
      <c r="KRJ4" s="594"/>
      <c r="KRK4" s="594"/>
      <c r="KRL4" s="594"/>
      <c r="KRM4" s="594"/>
      <c r="KRN4" s="594"/>
      <c r="KRO4" s="594"/>
      <c r="KRP4" s="594"/>
      <c r="KRQ4" s="594"/>
      <c r="KRR4" s="594"/>
      <c r="KRS4" s="594"/>
      <c r="KRT4" s="594"/>
      <c r="KRU4" s="594"/>
      <c r="KRV4" s="594"/>
      <c r="KRW4" s="594"/>
      <c r="KRX4" s="594"/>
      <c r="KRY4" s="594"/>
      <c r="KRZ4" s="594"/>
      <c r="KSA4" s="594"/>
      <c r="KSB4" s="594"/>
      <c r="KSC4" s="594"/>
      <c r="KSD4" s="594"/>
      <c r="KSE4" s="594"/>
      <c r="KSF4" s="594"/>
      <c r="KSG4" s="594"/>
      <c r="KSH4" s="594"/>
      <c r="KSI4" s="594"/>
      <c r="KSJ4" s="594"/>
      <c r="KSK4" s="594"/>
      <c r="KSL4" s="594"/>
      <c r="KSM4" s="594"/>
      <c r="KSN4" s="594"/>
      <c r="KSO4" s="594"/>
      <c r="KSP4" s="594"/>
      <c r="KSQ4" s="594"/>
      <c r="KSR4" s="594"/>
      <c r="KSS4" s="594"/>
      <c r="KST4" s="594"/>
      <c r="KSU4" s="594"/>
      <c r="KSV4" s="594"/>
      <c r="KSW4" s="594"/>
      <c r="KSX4" s="594"/>
      <c r="KSY4" s="594"/>
      <c r="KSZ4" s="594"/>
      <c r="KTA4" s="594"/>
      <c r="KTB4" s="594"/>
      <c r="KTC4" s="594"/>
      <c r="KTD4" s="594"/>
      <c r="KTE4" s="594"/>
      <c r="KTF4" s="594"/>
      <c r="KTG4" s="594"/>
      <c r="KTH4" s="594"/>
      <c r="KTI4" s="594"/>
      <c r="KTJ4" s="594"/>
      <c r="KTK4" s="594"/>
      <c r="KTL4" s="594"/>
      <c r="KTM4" s="594"/>
      <c r="KTN4" s="594"/>
      <c r="KTO4" s="594"/>
      <c r="KTP4" s="594"/>
      <c r="KTQ4" s="594"/>
      <c r="KTR4" s="594"/>
      <c r="KTS4" s="594"/>
      <c r="KTT4" s="594"/>
      <c r="KTU4" s="594"/>
      <c r="KTV4" s="594"/>
      <c r="KTW4" s="594"/>
      <c r="KTX4" s="594"/>
      <c r="KTY4" s="594"/>
      <c r="KTZ4" s="594"/>
      <c r="KUA4" s="594"/>
      <c r="KUB4" s="594"/>
      <c r="KUC4" s="594"/>
      <c r="KUD4" s="594"/>
      <c r="KUE4" s="594"/>
      <c r="KUF4" s="594"/>
      <c r="KUG4" s="594"/>
      <c r="KUH4" s="594"/>
      <c r="KUI4" s="594"/>
      <c r="KUJ4" s="594"/>
      <c r="KUK4" s="594"/>
      <c r="KUL4" s="594"/>
      <c r="KUM4" s="594"/>
      <c r="KUN4" s="594"/>
      <c r="KUO4" s="594"/>
      <c r="KUP4" s="594"/>
      <c r="KUQ4" s="594"/>
      <c r="KUR4" s="594"/>
      <c r="KUS4" s="594"/>
      <c r="KUT4" s="594"/>
      <c r="KUU4" s="594"/>
      <c r="KUV4" s="594"/>
      <c r="KUW4" s="594"/>
      <c r="KUX4" s="594"/>
      <c r="KUY4" s="594"/>
      <c r="KUZ4" s="594"/>
      <c r="KVA4" s="594"/>
      <c r="KVB4" s="594"/>
      <c r="KVC4" s="594"/>
      <c r="KVD4" s="594"/>
      <c r="KVE4" s="594"/>
      <c r="KVF4" s="594"/>
      <c r="KVG4" s="594"/>
      <c r="KVH4" s="594"/>
      <c r="KVI4" s="594"/>
      <c r="KVJ4" s="594"/>
      <c r="KVK4" s="594"/>
      <c r="KVL4" s="594"/>
      <c r="KVM4" s="594"/>
      <c r="KVN4" s="594"/>
      <c r="KVO4" s="594"/>
      <c r="KVP4" s="594"/>
      <c r="KVQ4" s="594"/>
      <c r="KVR4" s="594"/>
      <c r="KVS4" s="594"/>
      <c r="KVT4" s="594"/>
      <c r="KVU4" s="594"/>
      <c r="KVV4" s="594"/>
      <c r="KVW4" s="594"/>
      <c r="KVX4" s="594"/>
      <c r="KVY4" s="594"/>
      <c r="KVZ4" s="594"/>
      <c r="KWA4" s="594"/>
      <c r="KWB4" s="594"/>
      <c r="KWC4" s="594"/>
      <c r="KWD4" s="594"/>
      <c r="KWE4" s="594"/>
      <c r="KWF4" s="594"/>
      <c r="KWG4" s="594"/>
      <c r="KWH4" s="594"/>
      <c r="KWI4" s="594"/>
      <c r="KWJ4" s="594"/>
      <c r="KWK4" s="594"/>
      <c r="KWL4" s="594"/>
      <c r="KWM4" s="594"/>
      <c r="KWN4" s="594"/>
      <c r="KWO4" s="594"/>
      <c r="KWP4" s="594"/>
      <c r="KWQ4" s="594"/>
      <c r="KWR4" s="594"/>
      <c r="KWS4" s="594"/>
      <c r="KWT4" s="594"/>
      <c r="KWU4" s="594"/>
      <c r="KWV4" s="594"/>
      <c r="KWW4" s="594"/>
      <c r="KWX4" s="594"/>
      <c r="KWY4" s="594"/>
      <c r="KWZ4" s="594"/>
      <c r="KXA4" s="594"/>
      <c r="KXB4" s="594"/>
      <c r="KXC4" s="594"/>
      <c r="KXD4" s="594"/>
      <c r="KXE4" s="594"/>
      <c r="KXF4" s="594"/>
      <c r="KXG4" s="594"/>
      <c r="KXH4" s="594"/>
      <c r="KXI4" s="594"/>
      <c r="KXJ4" s="594"/>
      <c r="KXK4" s="594"/>
      <c r="KXL4" s="594"/>
      <c r="KXM4" s="594"/>
      <c r="KXN4" s="594"/>
      <c r="KXO4" s="594"/>
      <c r="KXP4" s="594"/>
      <c r="KXQ4" s="594"/>
      <c r="KXR4" s="594"/>
      <c r="KXS4" s="594"/>
      <c r="KXT4" s="594"/>
      <c r="KXU4" s="594"/>
      <c r="KXV4" s="594"/>
      <c r="KXW4" s="594"/>
      <c r="KXX4" s="594"/>
      <c r="KXY4" s="594"/>
      <c r="KXZ4" s="594"/>
      <c r="KYA4" s="594"/>
      <c r="KYB4" s="594"/>
      <c r="KYC4" s="594"/>
      <c r="KYD4" s="594"/>
      <c r="KYE4" s="594"/>
      <c r="KYF4" s="594"/>
      <c r="KYG4" s="594"/>
      <c r="KYH4" s="594"/>
      <c r="KYI4" s="594"/>
      <c r="KYJ4" s="594"/>
      <c r="KYK4" s="594"/>
      <c r="KYL4" s="594"/>
      <c r="KYM4" s="594"/>
      <c r="KYN4" s="594"/>
      <c r="KYO4" s="594"/>
      <c r="KYP4" s="594"/>
      <c r="KYQ4" s="594"/>
      <c r="KYR4" s="594"/>
      <c r="KYS4" s="594"/>
      <c r="KYT4" s="594"/>
      <c r="KYU4" s="594"/>
      <c r="KYV4" s="594"/>
      <c r="KYW4" s="594"/>
      <c r="KYX4" s="594"/>
      <c r="KYY4" s="594"/>
      <c r="KYZ4" s="594"/>
      <c r="KZA4" s="594"/>
      <c r="KZB4" s="594"/>
      <c r="KZC4" s="594"/>
      <c r="KZD4" s="594"/>
      <c r="KZE4" s="594"/>
      <c r="KZF4" s="594"/>
      <c r="KZG4" s="594"/>
      <c r="KZH4" s="594"/>
      <c r="KZI4" s="594"/>
      <c r="KZJ4" s="594"/>
      <c r="KZK4" s="594"/>
      <c r="KZL4" s="594"/>
      <c r="KZM4" s="594"/>
      <c r="KZN4" s="594"/>
      <c r="KZO4" s="594"/>
      <c r="KZP4" s="594"/>
      <c r="KZQ4" s="594"/>
      <c r="KZR4" s="594"/>
      <c r="KZS4" s="594"/>
      <c r="KZT4" s="594"/>
      <c r="KZU4" s="594"/>
      <c r="KZV4" s="594"/>
      <c r="KZW4" s="594"/>
      <c r="KZX4" s="594"/>
      <c r="KZY4" s="594"/>
      <c r="KZZ4" s="594"/>
      <c r="LAA4" s="594"/>
      <c r="LAB4" s="594"/>
      <c r="LAC4" s="594"/>
      <c r="LAD4" s="594"/>
      <c r="LAE4" s="594"/>
      <c r="LAF4" s="594"/>
      <c r="LAG4" s="594"/>
      <c r="LAH4" s="594"/>
      <c r="LAI4" s="594"/>
      <c r="LAJ4" s="594"/>
      <c r="LAK4" s="594"/>
      <c r="LAL4" s="594"/>
      <c r="LAM4" s="594"/>
      <c r="LAN4" s="594"/>
      <c r="LAO4" s="594"/>
      <c r="LAP4" s="594"/>
      <c r="LAQ4" s="594"/>
      <c r="LAR4" s="594"/>
      <c r="LAS4" s="594"/>
      <c r="LAT4" s="594"/>
      <c r="LAU4" s="594"/>
      <c r="LAV4" s="594"/>
      <c r="LAW4" s="594"/>
      <c r="LAX4" s="594"/>
      <c r="LAY4" s="594"/>
      <c r="LAZ4" s="594"/>
      <c r="LBA4" s="594"/>
      <c r="LBB4" s="594"/>
      <c r="LBC4" s="594"/>
      <c r="LBD4" s="594"/>
      <c r="LBE4" s="594"/>
      <c r="LBF4" s="594"/>
      <c r="LBG4" s="594"/>
      <c r="LBH4" s="594"/>
      <c r="LBI4" s="594"/>
      <c r="LBJ4" s="594"/>
      <c r="LBK4" s="594"/>
      <c r="LBL4" s="594"/>
      <c r="LBM4" s="594"/>
      <c r="LBN4" s="594"/>
      <c r="LBO4" s="594"/>
      <c r="LBP4" s="594"/>
      <c r="LBQ4" s="594"/>
      <c r="LBR4" s="594"/>
      <c r="LBS4" s="594"/>
      <c r="LBT4" s="594"/>
      <c r="LBU4" s="594"/>
      <c r="LBV4" s="594"/>
      <c r="LBW4" s="594"/>
      <c r="LBX4" s="594"/>
      <c r="LBY4" s="594"/>
      <c r="LBZ4" s="594"/>
      <c r="LCA4" s="594"/>
      <c r="LCB4" s="594"/>
      <c r="LCC4" s="594"/>
      <c r="LCD4" s="594"/>
      <c r="LCE4" s="594"/>
      <c r="LCF4" s="594"/>
      <c r="LCG4" s="594"/>
      <c r="LCH4" s="594"/>
      <c r="LCI4" s="594"/>
      <c r="LCJ4" s="594"/>
      <c r="LCK4" s="594"/>
      <c r="LCL4" s="594"/>
      <c r="LCM4" s="594"/>
      <c r="LCN4" s="594"/>
      <c r="LCO4" s="594"/>
      <c r="LCP4" s="594"/>
      <c r="LCQ4" s="594"/>
      <c r="LCR4" s="594"/>
      <c r="LCS4" s="594"/>
      <c r="LCT4" s="594"/>
      <c r="LCU4" s="594"/>
      <c r="LCV4" s="594"/>
      <c r="LCW4" s="594"/>
      <c r="LCX4" s="594"/>
      <c r="LCY4" s="594"/>
      <c r="LCZ4" s="594"/>
      <c r="LDA4" s="594"/>
      <c r="LDB4" s="594"/>
      <c r="LDC4" s="594"/>
      <c r="LDD4" s="594"/>
      <c r="LDE4" s="594"/>
      <c r="LDF4" s="594"/>
      <c r="LDG4" s="594"/>
      <c r="LDH4" s="594"/>
      <c r="LDI4" s="594"/>
      <c r="LDJ4" s="594"/>
      <c r="LDK4" s="594"/>
      <c r="LDL4" s="594"/>
      <c r="LDM4" s="594"/>
      <c r="LDN4" s="594"/>
      <c r="LDO4" s="594"/>
      <c r="LDP4" s="594"/>
      <c r="LDQ4" s="594"/>
      <c r="LDR4" s="594"/>
      <c r="LDS4" s="594"/>
      <c r="LDT4" s="594"/>
      <c r="LDU4" s="594"/>
      <c r="LDV4" s="594"/>
      <c r="LDW4" s="594"/>
      <c r="LDX4" s="594"/>
      <c r="LDY4" s="594"/>
      <c r="LDZ4" s="594"/>
      <c r="LEA4" s="594"/>
      <c r="LEB4" s="594"/>
      <c r="LEC4" s="594"/>
      <c r="LED4" s="594"/>
      <c r="LEE4" s="594"/>
      <c r="LEF4" s="594"/>
      <c r="LEG4" s="594"/>
      <c r="LEH4" s="594"/>
      <c r="LEI4" s="594"/>
      <c r="LEJ4" s="594"/>
      <c r="LEK4" s="594"/>
      <c r="LEL4" s="594"/>
      <c r="LEM4" s="594"/>
      <c r="LEN4" s="594"/>
      <c r="LEO4" s="594"/>
      <c r="LEP4" s="594"/>
      <c r="LEQ4" s="594"/>
      <c r="LER4" s="594"/>
      <c r="LES4" s="594"/>
      <c r="LET4" s="594"/>
      <c r="LEU4" s="594"/>
      <c r="LEV4" s="594"/>
      <c r="LEW4" s="594"/>
      <c r="LEX4" s="594"/>
      <c r="LEY4" s="594"/>
      <c r="LEZ4" s="594"/>
      <c r="LFA4" s="594"/>
      <c r="LFB4" s="594"/>
      <c r="LFC4" s="594"/>
      <c r="LFD4" s="594"/>
      <c r="LFE4" s="594"/>
      <c r="LFF4" s="594"/>
      <c r="LFG4" s="594"/>
      <c r="LFH4" s="594"/>
      <c r="LFI4" s="594"/>
      <c r="LFJ4" s="594"/>
      <c r="LFK4" s="594"/>
      <c r="LFL4" s="594"/>
      <c r="LFM4" s="594"/>
      <c r="LFN4" s="594"/>
      <c r="LFO4" s="594"/>
      <c r="LFP4" s="594"/>
      <c r="LFQ4" s="594"/>
      <c r="LFR4" s="594"/>
      <c r="LFS4" s="594"/>
      <c r="LFT4" s="594"/>
      <c r="LFU4" s="594"/>
      <c r="LFV4" s="594"/>
      <c r="LFW4" s="594"/>
      <c r="LFX4" s="594"/>
      <c r="LFY4" s="594"/>
      <c r="LFZ4" s="594"/>
      <c r="LGA4" s="594"/>
      <c r="LGB4" s="594"/>
      <c r="LGC4" s="594"/>
      <c r="LGD4" s="594"/>
      <c r="LGE4" s="594"/>
      <c r="LGF4" s="594"/>
      <c r="LGG4" s="594"/>
      <c r="LGH4" s="594"/>
      <c r="LGI4" s="594"/>
      <c r="LGJ4" s="594"/>
      <c r="LGK4" s="594"/>
      <c r="LGL4" s="594"/>
      <c r="LGM4" s="594"/>
      <c r="LGN4" s="594"/>
      <c r="LGO4" s="594"/>
      <c r="LGP4" s="594"/>
      <c r="LGQ4" s="594"/>
      <c r="LGR4" s="594"/>
      <c r="LGS4" s="594"/>
      <c r="LGT4" s="594"/>
      <c r="LGU4" s="594"/>
      <c r="LGV4" s="594"/>
      <c r="LGW4" s="594"/>
      <c r="LGX4" s="594"/>
      <c r="LGY4" s="594"/>
      <c r="LGZ4" s="594"/>
      <c r="LHA4" s="594"/>
      <c r="LHB4" s="594"/>
      <c r="LHC4" s="594"/>
      <c r="LHD4" s="594"/>
      <c r="LHE4" s="594"/>
      <c r="LHF4" s="594"/>
      <c r="LHG4" s="594"/>
      <c r="LHH4" s="594"/>
      <c r="LHI4" s="594"/>
      <c r="LHJ4" s="594"/>
      <c r="LHK4" s="594"/>
      <c r="LHL4" s="594"/>
      <c r="LHM4" s="594"/>
      <c r="LHN4" s="594"/>
      <c r="LHO4" s="594"/>
      <c r="LHP4" s="594"/>
      <c r="LHQ4" s="594"/>
      <c r="LHR4" s="594"/>
      <c r="LHS4" s="594"/>
      <c r="LHT4" s="594"/>
      <c r="LHU4" s="594"/>
      <c r="LHV4" s="594"/>
      <c r="LHW4" s="594"/>
      <c r="LHX4" s="594"/>
      <c r="LHY4" s="594"/>
      <c r="LHZ4" s="594"/>
      <c r="LIA4" s="594"/>
      <c r="LIB4" s="594"/>
      <c r="LIC4" s="594"/>
      <c r="LID4" s="594"/>
      <c r="LIE4" s="594"/>
      <c r="LIF4" s="594"/>
      <c r="LIG4" s="594"/>
      <c r="LIH4" s="594"/>
      <c r="LII4" s="594"/>
      <c r="LIJ4" s="594"/>
      <c r="LIK4" s="594"/>
      <c r="LIL4" s="594"/>
      <c r="LIM4" s="594"/>
      <c r="LIN4" s="594"/>
      <c r="LIO4" s="594"/>
      <c r="LIP4" s="594"/>
      <c r="LIQ4" s="594"/>
      <c r="LIR4" s="594"/>
      <c r="LIS4" s="594"/>
      <c r="LIT4" s="594"/>
      <c r="LIU4" s="594"/>
      <c r="LIV4" s="594"/>
      <c r="LIW4" s="594"/>
      <c r="LIX4" s="594"/>
      <c r="LIY4" s="594"/>
      <c r="LIZ4" s="594"/>
      <c r="LJA4" s="594"/>
      <c r="LJB4" s="594"/>
      <c r="LJC4" s="594"/>
      <c r="LJD4" s="594"/>
      <c r="LJE4" s="594"/>
      <c r="LJF4" s="594"/>
      <c r="LJG4" s="594"/>
      <c r="LJH4" s="594"/>
      <c r="LJI4" s="594"/>
      <c r="LJJ4" s="594"/>
      <c r="LJK4" s="594"/>
      <c r="LJL4" s="594"/>
      <c r="LJM4" s="594"/>
      <c r="LJN4" s="594"/>
      <c r="LJO4" s="594"/>
      <c r="LJP4" s="594"/>
      <c r="LJQ4" s="594"/>
      <c r="LJR4" s="594"/>
      <c r="LJS4" s="594"/>
      <c r="LJT4" s="594"/>
      <c r="LJU4" s="594"/>
      <c r="LJV4" s="594"/>
      <c r="LJW4" s="594"/>
      <c r="LJX4" s="594"/>
      <c r="LJY4" s="594"/>
      <c r="LJZ4" s="594"/>
      <c r="LKA4" s="594"/>
      <c r="LKB4" s="594"/>
      <c r="LKC4" s="594"/>
      <c r="LKD4" s="594"/>
      <c r="LKE4" s="594"/>
      <c r="LKF4" s="594"/>
      <c r="LKG4" s="594"/>
      <c r="LKH4" s="594"/>
      <c r="LKI4" s="594"/>
      <c r="LKJ4" s="594"/>
      <c r="LKK4" s="594"/>
      <c r="LKL4" s="594"/>
      <c r="LKM4" s="594"/>
      <c r="LKN4" s="594"/>
      <c r="LKO4" s="594"/>
      <c r="LKP4" s="594"/>
      <c r="LKQ4" s="594"/>
      <c r="LKR4" s="594"/>
      <c r="LKS4" s="594"/>
      <c r="LKT4" s="594"/>
      <c r="LKU4" s="594"/>
      <c r="LKV4" s="594"/>
      <c r="LKW4" s="594"/>
      <c r="LKX4" s="594"/>
      <c r="LKY4" s="594"/>
      <c r="LKZ4" s="594"/>
      <c r="LLA4" s="594"/>
      <c r="LLB4" s="594"/>
      <c r="LLC4" s="594"/>
      <c r="LLD4" s="594"/>
      <c r="LLE4" s="594"/>
      <c r="LLF4" s="594"/>
      <c r="LLG4" s="594"/>
      <c r="LLH4" s="594"/>
      <c r="LLI4" s="594"/>
      <c r="LLJ4" s="594"/>
      <c r="LLK4" s="594"/>
      <c r="LLL4" s="594"/>
      <c r="LLM4" s="594"/>
      <c r="LLN4" s="594"/>
      <c r="LLO4" s="594"/>
      <c r="LLP4" s="594"/>
      <c r="LLQ4" s="594"/>
      <c r="LLR4" s="594"/>
      <c r="LLS4" s="594"/>
      <c r="LLT4" s="594"/>
      <c r="LLU4" s="594"/>
      <c r="LLV4" s="594"/>
      <c r="LLW4" s="594"/>
      <c r="LLX4" s="594"/>
      <c r="LLY4" s="594"/>
      <c r="LLZ4" s="594"/>
      <c r="LMA4" s="594"/>
      <c r="LMB4" s="594"/>
      <c r="LMC4" s="594"/>
      <c r="LMD4" s="594"/>
      <c r="LME4" s="594"/>
      <c r="LMF4" s="594"/>
      <c r="LMG4" s="594"/>
      <c r="LMH4" s="594"/>
      <c r="LMI4" s="594"/>
      <c r="LMJ4" s="594"/>
      <c r="LMK4" s="594"/>
      <c r="LML4" s="594"/>
      <c r="LMM4" s="594"/>
      <c r="LMN4" s="594"/>
      <c r="LMO4" s="594"/>
      <c r="LMP4" s="594"/>
      <c r="LMQ4" s="594"/>
      <c r="LMR4" s="594"/>
      <c r="LMS4" s="594"/>
      <c r="LMT4" s="594"/>
      <c r="LMU4" s="594"/>
      <c r="LMV4" s="594"/>
      <c r="LMW4" s="594"/>
      <c r="LMX4" s="594"/>
      <c r="LMY4" s="594"/>
      <c r="LMZ4" s="594"/>
      <c r="LNA4" s="594"/>
      <c r="LNB4" s="594"/>
      <c r="LNC4" s="594"/>
      <c r="LND4" s="594"/>
      <c r="LNE4" s="594"/>
      <c r="LNF4" s="594"/>
      <c r="LNG4" s="594"/>
      <c r="LNH4" s="594"/>
      <c r="LNI4" s="594"/>
      <c r="LNJ4" s="594"/>
      <c r="LNK4" s="594"/>
      <c r="LNL4" s="594"/>
      <c r="LNM4" s="594"/>
      <c r="LNN4" s="594"/>
      <c r="LNO4" s="594"/>
      <c r="LNP4" s="594"/>
      <c r="LNQ4" s="594"/>
      <c r="LNR4" s="594"/>
      <c r="LNS4" s="594"/>
      <c r="LNT4" s="594"/>
      <c r="LNU4" s="594"/>
      <c r="LNV4" s="594"/>
      <c r="LNW4" s="594"/>
      <c r="LNX4" s="594"/>
      <c r="LNY4" s="594"/>
      <c r="LNZ4" s="594"/>
      <c r="LOA4" s="594"/>
      <c r="LOB4" s="594"/>
      <c r="LOC4" s="594"/>
      <c r="LOD4" s="594"/>
      <c r="LOE4" s="594"/>
      <c r="LOF4" s="594"/>
      <c r="LOG4" s="594"/>
      <c r="LOH4" s="594"/>
      <c r="LOI4" s="594"/>
      <c r="LOJ4" s="594"/>
      <c r="LOK4" s="594"/>
      <c r="LOL4" s="594"/>
      <c r="LOM4" s="594"/>
      <c r="LON4" s="594"/>
      <c r="LOO4" s="594"/>
      <c r="LOP4" s="594"/>
      <c r="LOQ4" s="594"/>
      <c r="LOR4" s="594"/>
      <c r="LOS4" s="594"/>
      <c r="LOT4" s="594"/>
      <c r="LOU4" s="594"/>
      <c r="LOV4" s="594"/>
      <c r="LOW4" s="594"/>
      <c r="LOX4" s="594"/>
      <c r="LOY4" s="594"/>
      <c r="LOZ4" s="594"/>
      <c r="LPA4" s="594"/>
      <c r="LPB4" s="594"/>
      <c r="LPC4" s="594"/>
      <c r="LPD4" s="594"/>
      <c r="LPE4" s="594"/>
      <c r="LPF4" s="594"/>
      <c r="LPG4" s="594"/>
      <c r="LPH4" s="594"/>
      <c r="LPI4" s="594"/>
      <c r="LPJ4" s="594"/>
      <c r="LPK4" s="594"/>
      <c r="LPL4" s="594"/>
      <c r="LPM4" s="594"/>
      <c r="LPN4" s="594"/>
      <c r="LPO4" s="594"/>
      <c r="LPP4" s="594"/>
      <c r="LPQ4" s="594"/>
      <c r="LPR4" s="594"/>
      <c r="LPS4" s="594"/>
      <c r="LPT4" s="594"/>
      <c r="LPU4" s="594"/>
      <c r="LPV4" s="594"/>
      <c r="LPW4" s="594"/>
      <c r="LPX4" s="594"/>
      <c r="LPY4" s="594"/>
      <c r="LPZ4" s="594"/>
      <c r="LQA4" s="594"/>
      <c r="LQB4" s="594"/>
      <c r="LQC4" s="594"/>
      <c r="LQD4" s="594"/>
      <c r="LQE4" s="594"/>
      <c r="LQF4" s="594"/>
      <c r="LQG4" s="594"/>
      <c r="LQH4" s="594"/>
      <c r="LQI4" s="594"/>
      <c r="LQJ4" s="594"/>
      <c r="LQK4" s="594"/>
      <c r="LQL4" s="594"/>
      <c r="LQM4" s="594"/>
      <c r="LQN4" s="594"/>
      <c r="LQO4" s="594"/>
      <c r="LQP4" s="594"/>
      <c r="LQQ4" s="594"/>
      <c r="LQR4" s="594"/>
      <c r="LQS4" s="594"/>
      <c r="LQT4" s="594"/>
      <c r="LQU4" s="594"/>
      <c r="LQV4" s="594"/>
      <c r="LQW4" s="594"/>
      <c r="LQX4" s="594"/>
      <c r="LQY4" s="594"/>
      <c r="LQZ4" s="594"/>
      <c r="LRA4" s="594"/>
      <c r="LRB4" s="594"/>
      <c r="LRC4" s="594"/>
      <c r="LRD4" s="594"/>
      <c r="LRE4" s="594"/>
      <c r="LRF4" s="594"/>
      <c r="LRG4" s="594"/>
      <c r="LRH4" s="594"/>
      <c r="LRI4" s="594"/>
      <c r="LRJ4" s="594"/>
      <c r="LRK4" s="594"/>
      <c r="LRL4" s="594"/>
      <c r="LRM4" s="594"/>
      <c r="LRN4" s="594"/>
      <c r="LRO4" s="594"/>
      <c r="LRP4" s="594"/>
      <c r="LRQ4" s="594"/>
      <c r="LRR4" s="594"/>
      <c r="LRS4" s="594"/>
      <c r="LRT4" s="594"/>
      <c r="LRU4" s="594"/>
      <c r="LRV4" s="594"/>
      <c r="LRW4" s="594"/>
      <c r="LRX4" s="594"/>
      <c r="LRY4" s="594"/>
      <c r="LRZ4" s="594"/>
      <c r="LSA4" s="594"/>
      <c r="LSB4" s="594"/>
      <c r="LSC4" s="594"/>
      <c r="LSD4" s="594"/>
      <c r="LSE4" s="594"/>
      <c r="LSF4" s="594"/>
      <c r="LSG4" s="594"/>
      <c r="LSH4" s="594"/>
      <c r="LSI4" s="594"/>
      <c r="LSJ4" s="594"/>
      <c r="LSK4" s="594"/>
      <c r="LSL4" s="594"/>
      <c r="LSM4" s="594"/>
      <c r="LSN4" s="594"/>
      <c r="LSO4" s="594"/>
      <c r="LSP4" s="594"/>
      <c r="LSQ4" s="594"/>
      <c r="LSR4" s="594"/>
      <c r="LSS4" s="594"/>
      <c r="LST4" s="594"/>
      <c r="LSU4" s="594"/>
      <c r="LSV4" s="594"/>
      <c r="LSW4" s="594"/>
      <c r="LSX4" s="594"/>
      <c r="LSY4" s="594"/>
      <c r="LSZ4" s="594"/>
      <c r="LTA4" s="594"/>
      <c r="LTB4" s="594"/>
      <c r="LTC4" s="594"/>
      <c r="LTD4" s="594"/>
      <c r="LTE4" s="594"/>
      <c r="LTF4" s="594"/>
      <c r="LTG4" s="594"/>
      <c r="LTH4" s="594"/>
      <c r="LTI4" s="594"/>
      <c r="LTJ4" s="594"/>
      <c r="LTK4" s="594"/>
      <c r="LTL4" s="594"/>
      <c r="LTM4" s="594"/>
      <c r="LTN4" s="594"/>
      <c r="LTO4" s="594"/>
      <c r="LTP4" s="594"/>
      <c r="LTQ4" s="594"/>
      <c r="LTR4" s="594"/>
      <c r="LTS4" s="594"/>
      <c r="LTT4" s="594"/>
      <c r="LTU4" s="594"/>
      <c r="LTV4" s="594"/>
      <c r="LTW4" s="594"/>
      <c r="LTX4" s="594"/>
      <c r="LTY4" s="594"/>
      <c r="LTZ4" s="594"/>
      <c r="LUA4" s="594"/>
      <c r="LUB4" s="594"/>
      <c r="LUC4" s="594"/>
      <c r="LUD4" s="594"/>
      <c r="LUE4" s="594"/>
      <c r="LUF4" s="594"/>
      <c r="LUG4" s="594"/>
      <c r="LUH4" s="594"/>
      <c r="LUI4" s="594"/>
      <c r="LUJ4" s="594"/>
      <c r="LUK4" s="594"/>
      <c r="LUL4" s="594"/>
      <c r="LUM4" s="594"/>
      <c r="LUN4" s="594"/>
      <c r="LUO4" s="594"/>
      <c r="LUP4" s="594"/>
      <c r="LUQ4" s="594"/>
      <c r="LUR4" s="594"/>
      <c r="LUS4" s="594"/>
      <c r="LUT4" s="594"/>
      <c r="LUU4" s="594"/>
      <c r="LUV4" s="594"/>
      <c r="LUW4" s="594"/>
      <c r="LUX4" s="594"/>
      <c r="LUY4" s="594"/>
      <c r="LUZ4" s="594"/>
      <c r="LVA4" s="594"/>
      <c r="LVB4" s="594"/>
      <c r="LVC4" s="594"/>
      <c r="LVD4" s="594"/>
      <c r="LVE4" s="594"/>
      <c r="LVF4" s="594"/>
      <c r="LVG4" s="594"/>
      <c r="LVH4" s="594"/>
      <c r="LVI4" s="594"/>
      <c r="LVJ4" s="594"/>
      <c r="LVK4" s="594"/>
      <c r="LVL4" s="594"/>
      <c r="LVM4" s="594"/>
      <c r="LVN4" s="594"/>
      <c r="LVO4" s="594"/>
      <c r="LVP4" s="594"/>
      <c r="LVQ4" s="594"/>
      <c r="LVR4" s="594"/>
      <c r="LVS4" s="594"/>
      <c r="LVT4" s="594"/>
      <c r="LVU4" s="594"/>
      <c r="LVV4" s="594"/>
      <c r="LVW4" s="594"/>
      <c r="LVX4" s="594"/>
      <c r="LVY4" s="594"/>
      <c r="LVZ4" s="594"/>
      <c r="LWA4" s="594"/>
      <c r="LWB4" s="594"/>
      <c r="LWC4" s="594"/>
      <c r="LWD4" s="594"/>
      <c r="LWE4" s="594"/>
      <c r="LWF4" s="594"/>
      <c r="LWG4" s="594"/>
      <c r="LWH4" s="594"/>
      <c r="LWI4" s="594"/>
      <c r="LWJ4" s="594"/>
      <c r="LWK4" s="594"/>
      <c r="LWL4" s="594"/>
      <c r="LWM4" s="594"/>
      <c r="LWN4" s="594"/>
      <c r="LWO4" s="594"/>
      <c r="LWP4" s="594"/>
      <c r="LWQ4" s="594"/>
      <c r="LWR4" s="594"/>
      <c r="LWS4" s="594"/>
      <c r="LWT4" s="594"/>
      <c r="LWU4" s="594"/>
      <c r="LWV4" s="594"/>
      <c r="LWW4" s="594"/>
      <c r="LWX4" s="594"/>
      <c r="LWY4" s="594"/>
      <c r="LWZ4" s="594"/>
      <c r="LXA4" s="594"/>
      <c r="LXB4" s="594"/>
      <c r="LXC4" s="594"/>
      <c r="LXD4" s="594"/>
      <c r="LXE4" s="594"/>
      <c r="LXF4" s="594"/>
      <c r="LXG4" s="594"/>
      <c r="LXH4" s="594"/>
      <c r="LXI4" s="594"/>
      <c r="LXJ4" s="594"/>
      <c r="LXK4" s="594"/>
      <c r="LXL4" s="594"/>
      <c r="LXM4" s="594"/>
      <c r="LXN4" s="594"/>
      <c r="LXO4" s="594"/>
      <c r="LXP4" s="594"/>
      <c r="LXQ4" s="594"/>
      <c r="LXR4" s="594"/>
      <c r="LXS4" s="594"/>
      <c r="LXT4" s="594"/>
      <c r="LXU4" s="594"/>
      <c r="LXV4" s="594"/>
      <c r="LXW4" s="594"/>
      <c r="LXX4" s="594"/>
      <c r="LXY4" s="594"/>
      <c r="LXZ4" s="594"/>
      <c r="LYA4" s="594"/>
      <c r="LYB4" s="594"/>
      <c r="LYC4" s="594"/>
      <c r="LYD4" s="594"/>
      <c r="LYE4" s="594"/>
      <c r="LYF4" s="594"/>
      <c r="LYG4" s="594"/>
      <c r="LYH4" s="594"/>
      <c r="LYI4" s="594"/>
      <c r="LYJ4" s="594"/>
      <c r="LYK4" s="594"/>
      <c r="LYL4" s="594"/>
      <c r="LYM4" s="594"/>
      <c r="LYN4" s="594"/>
      <c r="LYO4" s="594"/>
      <c r="LYP4" s="594"/>
      <c r="LYQ4" s="594"/>
      <c r="LYR4" s="594"/>
      <c r="LYS4" s="594"/>
      <c r="LYT4" s="594"/>
      <c r="LYU4" s="594"/>
      <c r="LYV4" s="594"/>
      <c r="LYW4" s="594"/>
      <c r="LYX4" s="594"/>
      <c r="LYY4" s="594"/>
      <c r="LYZ4" s="594"/>
      <c r="LZA4" s="594"/>
      <c r="LZB4" s="594"/>
      <c r="LZC4" s="594"/>
      <c r="LZD4" s="594"/>
      <c r="LZE4" s="594"/>
      <c r="LZF4" s="594"/>
      <c r="LZG4" s="594"/>
      <c r="LZH4" s="594"/>
      <c r="LZI4" s="594"/>
      <c r="LZJ4" s="594"/>
      <c r="LZK4" s="594"/>
      <c r="LZL4" s="594"/>
      <c r="LZM4" s="594"/>
      <c r="LZN4" s="594"/>
      <c r="LZO4" s="594"/>
      <c r="LZP4" s="594"/>
      <c r="LZQ4" s="594"/>
      <c r="LZR4" s="594"/>
      <c r="LZS4" s="594"/>
      <c r="LZT4" s="594"/>
      <c r="LZU4" s="594"/>
      <c r="LZV4" s="594"/>
      <c r="LZW4" s="594"/>
      <c r="LZX4" s="594"/>
      <c r="LZY4" s="594"/>
      <c r="LZZ4" s="594"/>
      <c r="MAA4" s="594"/>
      <c r="MAB4" s="594"/>
      <c r="MAC4" s="594"/>
      <c r="MAD4" s="594"/>
      <c r="MAE4" s="594"/>
      <c r="MAF4" s="594"/>
      <c r="MAG4" s="594"/>
      <c r="MAH4" s="594"/>
      <c r="MAI4" s="594"/>
      <c r="MAJ4" s="594"/>
      <c r="MAK4" s="594"/>
      <c r="MAL4" s="594"/>
      <c r="MAM4" s="594"/>
      <c r="MAN4" s="594"/>
      <c r="MAO4" s="594"/>
      <c r="MAP4" s="594"/>
      <c r="MAQ4" s="594"/>
      <c r="MAR4" s="594"/>
      <c r="MAS4" s="594"/>
      <c r="MAT4" s="594"/>
      <c r="MAU4" s="594"/>
      <c r="MAV4" s="594"/>
      <c r="MAW4" s="594"/>
      <c r="MAX4" s="594"/>
      <c r="MAY4" s="594"/>
      <c r="MAZ4" s="594"/>
      <c r="MBA4" s="594"/>
      <c r="MBB4" s="594"/>
      <c r="MBC4" s="594"/>
      <c r="MBD4" s="594"/>
      <c r="MBE4" s="594"/>
      <c r="MBF4" s="594"/>
      <c r="MBG4" s="594"/>
      <c r="MBH4" s="594"/>
      <c r="MBI4" s="594"/>
      <c r="MBJ4" s="594"/>
      <c r="MBK4" s="594"/>
      <c r="MBL4" s="594"/>
      <c r="MBM4" s="594"/>
      <c r="MBN4" s="594"/>
      <c r="MBO4" s="594"/>
      <c r="MBP4" s="594"/>
      <c r="MBQ4" s="594"/>
      <c r="MBR4" s="594"/>
      <c r="MBS4" s="594"/>
      <c r="MBT4" s="594"/>
      <c r="MBU4" s="594"/>
      <c r="MBV4" s="594"/>
      <c r="MBW4" s="594"/>
      <c r="MBX4" s="594"/>
      <c r="MBY4" s="594"/>
      <c r="MBZ4" s="594"/>
      <c r="MCA4" s="594"/>
      <c r="MCB4" s="594"/>
      <c r="MCC4" s="594"/>
      <c r="MCD4" s="594"/>
      <c r="MCE4" s="594"/>
      <c r="MCF4" s="594"/>
      <c r="MCG4" s="594"/>
      <c r="MCH4" s="594"/>
      <c r="MCI4" s="594"/>
      <c r="MCJ4" s="594"/>
      <c r="MCK4" s="594"/>
      <c r="MCL4" s="594"/>
      <c r="MCM4" s="594"/>
      <c r="MCN4" s="594"/>
      <c r="MCO4" s="594"/>
      <c r="MCP4" s="594"/>
      <c r="MCQ4" s="594"/>
      <c r="MCR4" s="594"/>
      <c r="MCS4" s="594"/>
      <c r="MCT4" s="594"/>
      <c r="MCU4" s="594"/>
      <c r="MCV4" s="594"/>
      <c r="MCW4" s="594"/>
      <c r="MCX4" s="594"/>
      <c r="MCY4" s="594"/>
      <c r="MCZ4" s="594"/>
      <c r="MDA4" s="594"/>
      <c r="MDB4" s="594"/>
      <c r="MDC4" s="594"/>
      <c r="MDD4" s="594"/>
      <c r="MDE4" s="594"/>
      <c r="MDF4" s="594"/>
      <c r="MDG4" s="594"/>
      <c r="MDH4" s="594"/>
      <c r="MDI4" s="594"/>
      <c r="MDJ4" s="594"/>
      <c r="MDK4" s="594"/>
      <c r="MDL4" s="594"/>
      <c r="MDM4" s="594"/>
      <c r="MDN4" s="594"/>
      <c r="MDO4" s="594"/>
      <c r="MDP4" s="594"/>
      <c r="MDQ4" s="594"/>
      <c r="MDR4" s="594"/>
      <c r="MDS4" s="594"/>
      <c r="MDT4" s="594"/>
      <c r="MDU4" s="594"/>
      <c r="MDV4" s="594"/>
      <c r="MDW4" s="594"/>
      <c r="MDX4" s="594"/>
      <c r="MDY4" s="594"/>
      <c r="MDZ4" s="594"/>
      <c r="MEA4" s="594"/>
      <c r="MEB4" s="594"/>
      <c r="MEC4" s="594"/>
      <c r="MED4" s="594"/>
      <c r="MEE4" s="594"/>
      <c r="MEF4" s="594"/>
      <c r="MEG4" s="594"/>
      <c r="MEH4" s="594"/>
      <c r="MEI4" s="594"/>
      <c r="MEJ4" s="594"/>
      <c r="MEK4" s="594"/>
      <c r="MEL4" s="594"/>
      <c r="MEM4" s="594"/>
      <c r="MEN4" s="594"/>
      <c r="MEO4" s="594"/>
      <c r="MEP4" s="594"/>
      <c r="MEQ4" s="594"/>
      <c r="MER4" s="594"/>
      <c r="MES4" s="594"/>
      <c r="MET4" s="594"/>
      <c r="MEU4" s="594"/>
      <c r="MEV4" s="594"/>
      <c r="MEW4" s="594"/>
      <c r="MEX4" s="594"/>
      <c r="MEY4" s="594"/>
      <c r="MEZ4" s="594"/>
      <c r="MFA4" s="594"/>
      <c r="MFB4" s="594"/>
      <c r="MFC4" s="594"/>
      <c r="MFD4" s="594"/>
      <c r="MFE4" s="594"/>
      <c r="MFF4" s="594"/>
      <c r="MFG4" s="594"/>
      <c r="MFH4" s="594"/>
      <c r="MFI4" s="594"/>
      <c r="MFJ4" s="594"/>
      <c r="MFK4" s="594"/>
      <c r="MFL4" s="594"/>
      <c r="MFM4" s="594"/>
      <c r="MFN4" s="594"/>
      <c r="MFO4" s="594"/>
      <c r="MFP4" s="594"/>
      <c r="MFQ4" s="594"/>
      <c r="MFR4" s="594"/>
      <c r="MFS4" s="594"/>
      <c r="MFT4" s="594"/>
      <c r="MFU4" s="594"/>
      <c r="MFV4" s="594"/>
      <c r="MFW4" s="594"/>
      <c r="MFX4" s="594"/>
      <c r="MFY4" s="594"/>
      <c r="MFZ4" s="594"/>
      <c r="MGA4" s="594"/>
      <c r="MGB4" s="594"/>
      <c r="MGC4" s="594"/>
      <c r="MGD4" s="594"/>
      <c r="MGE4" s="594"/>
      <c r="MGF4" s="594"/>
      <c r="MGG4" s="594"/>
      <c r="MGH4" s="594"/>
      <c r="MGI4" s="594"/>
      <c r="MGJ4" s="594"/>
      <c r="MGK4" s="594"/>
      <c r="MGL4" s="594"/>
      <c r="MGM4" s="594"/>
      <c r="MGN4" s="594"/>
      <c r="MGO4" s="594"/>
      <c r="MGP4" s="594"/>
      <c r="MGQ4" s="594"/>
      <c r="MGR4" s="594"/>
      <c r="MGS4" s="594"/>
      <c r="MGT4" s="594"/>
      <c r="MGU4" s="594"/>
      <c r="MGV4" s="594"/>
      <c r="MGW4" s="594"/>
      <c r="MGX4" s="594"/>
      <c r="MGY4" s="594"/>
      <c r="MGZ4" s="594"/>
      <c r="MHA4" s="594"/>
      <c r="MHB4" s="594"/>
      <c r="MHC4" s="594"/>
      <c r="MHD4" s="594"/>
      <c r="MHE4" s="594"/>
      <c r="MHF4" s="594"/>
      <c r="MHG4" s="594"/>
      <c r="MHH4" s="594"/>
      <c r="MHI4" s="594"/>
      <c r="MHJ4" s="594"/>
      <c r="MHK4" s="594"/>
      <c r="MHL4" s="594"/>
      <c r="MHM4" s="594"/>
      <c r="MHN4" s="594"/>
      <c r="MHO4" s="594"/>
      <c r="MHP4" s="594"/>
      <c r="MHQ4" s="594"/>
      <c r="MHR4" s="594"/>
      <c r="MHS4" s="594"/>
      <c r="MHT4" s="594"/>
      <c r="MHU4" s="594"/>
      <c r="MHV4" s="594"/>
      <c r="MHW4" s="594"/>
      <c r="MHX4" s="594"/>
      <c r="MHY4" s="594"/>
      <c r="MHZ4" s="594"/>
      <c r="MIA4" s="594"/>
      <c r="MIB4" s="594"/>
      <c r="MIC4" s="594"/>
      <c r="MID4" s="594"/>
      <c r="MIE4" s="594"/>
      <c r="MIF4" s="594"/>
      <c r="MIG4" s="594"/>
      <c r="MIH4" s="594"/>
      <c r="MII4" s="594"/>
      <c r="MIJ4" s="594"/>
      <c r="MIK4" s="594"/>
      <c r="MIL4" s="594"/>
      <c r="MIM4" s="594"/>
      <c r="MIN4" s="594"/>
      <c r="MIO4" s="594"/>
      <c r="MIP4" s="594"/>
      <c r="MIQ4" s="594"/>
      <c r="MIR4" s="594"/>
      <c r="MIS4" s="594"/>
      <c r="MIT4" s="594"/>
      <c r="MIU4" s="594"/>
      <c r="MIV4" s="594"/>
      <c r="MIW4" s="594"/>
      <c r="MIX4" s="594"/>
      <c r="MIY4" s="594"/>
      <c r="MIZ4" s="594"/>
      <c r="MJA4" s="594"/>
      <c r="MJB4" s="594"/>
      <c r="MJC4" s="594"/>
      <c r="MJD4" s="594"/>
      <c r="MJE4" s="594"/>
      <c r="MJF4" s="594"/>
      <c r="MJG4" s="594"/>
      <c r="MJH4" s="594"/>
      <c r="MJI4" s="594"/>
      <c r="MJJ4" s="594"/>
      <c r="MJK4" s="594"/>
      <c r="MJL4" s="594"/>
      <c r="MJM4" s="594"/>
      <c r="MJN4" s="594"/>
      <c r="MJO4" s="594"/>
      <c r="MJP4" s="594"/>
      <c r="MJQ4" s="594"/>
      <c r="MJR4" s="594"/>
      <c r="MJS4" s="594"/>
      <c r="MJT4" s="594"/>
      <c r="MJU4" s="594"/>
      <c r="MJV4" s="594"/>
      <c r="MJW4" s="594"/>
      <c r="MJX4" s="594"/>
      <c r="MJY4" s="594"/>
      <c r="MJZ4" s="594"/>
      <c r="MKA4" s="594"/>
      <c r="MKB4" s="594"/>
      <c r="MKC4" s="594"/>
      <c r="MKD4" s="594"/>
      <c r="MKE4" s="594"/>
      <c r="MKF4" s="594"/>
      <c r="MKG4" s="594"/>
      <c r="MKH4" s="594"/>
      <c r="MKI4" s="594"/>
      <c r="MKJ4" s="594"/>
      <c r="MKK4" s="594"/>
      <c r="MKL4" s="594"/>
      <c r="MKM4" s="594"/>
      <c r="MKN4" s="594"/>
      <c r="MKO4" s="594"/>
      <c r="MKP4" s="594"/>
      <c r="MKQ4" s="594"/>
      <c r="MKR4" s="594"/>
      <c r="MKS4" s="594"/>
      <c r="MKT4" s="594"/>
      <c r="MKU4" s="594"/>
      <c r="MKV4" s="594"/>
      <c r="MKW4" s="594"/>
      <c r="MKX4" s="594"/>
      <c r="MKY4" s="594"/>
      <c r="MKZ4" s="594"/>
      <c r="MLA4" s="594"/>
      <c r="MLB4" s="594"/>
      <c r="MLC4" s="594"/>
      <c r="MLD4" s="594"/>
      <c r="MLE4" s="594"/>
      <c r="MLF4" s="594"/>
      <c r="MLG4" s="594"/>
      <c r="MLH4" s="594"/>
      <c r="MLI4" s="594"/>
      <c r="MLJ4" s="594"/>
      <c r="MLK4" s="594"/>
      <c r="MLL4" s="594"/>
      <c r="MLM4" s="594"/>
      <c r="MLN4" s="594"/>
      <c r="MLO4" s="594"/>
      <c r="MLP4" s="594"/>
      <c r="MLQ4" s="594"/>
      <c r="MLR4" s="594"/>
      <c r="MLS4" s="594"/>
      <c r="MLT4" s="594"/>
      <c r="MLU4" s="594"/>
      <c r="MLV4" s="594"/>
      <c r="MLW4" s="594"/>
      <c r="MLX4" s="594"/>
      <c r="MLY4" s="594"/>
      <c r="MLZ4" s="594"/>
      <c r="MMA4" s="594"/>
      <c r="MMB4" s="594"/>
      <c r="MMC4" s="594"/>
      <c r="MMD4" s="594"/>
      <c r="MME4" s="594"/>
      <c r="MMF4" s="594"/>
      <c r="MMG4" s="594"/>
      <c r="MMH4" s="594"/>
      <c r="MMI4" s="594"/>
      <c r="MMJ4" s="594"/>
      <c r="MMK4" s="594"/>
      <c r="MML4" s="594"/>
      <c r="MMM4" s="594"/>
      <c r="MMN4" s="594"/>
      <c r="MMO4" s="594"/>
      <c r="MMP4" s="594"/>
      <c r="MMQ4" s="594"/>
      <c r="MMR4" s="594"/>
      <c r="MMS4" s="594"/>
      <c r="MMT4" s="594"/>
      <c r="MMU4" s="594"/>
      <c r="MMV4" s="594"/>
      <c r="MMW4" s="594"/>
      <c r="MMX4" s="594"/>
      <c r="MMY4" s="594"/>
      <c r="MMZ4" s="594"/>
      <c r="MNA4" s="594"/>
      <c r="MNB4" s="594"/>
      <c r="MNC4" s="594"/>
      <c r="MND4" s="594"/>
      <c r="MNE4" s="594"/>
      <c r="MNF4" s="594"/>
      <c r="MNG4" s="594"/>
      <c r="MNH4" s="594"/>
      <c r="MNI4" s="594"/>
      <c r="MNJ4" s="594"/>
      <c r="MNK4" s="594"/>
      <c r="MNL4" s="594"/>
      <c r="MNM4" s="594"/>
      <c r="MNN4" s="594"/>
      <c r="MNO4" s="594"/>
      <c r="MNP4" s="594"/>
      <c r="MNQ4" s="594"/>
      <c r="MNR4" s="594"/>
      <c r="MNS4" s="594"/>
      <c r="MNT4" s="594"/>
      <c r="MNU4" s="594"/>
      <c r="MNV4" s="594"/>
      <c r="MNW4" s="594"/>
      <c r="MNX4" s="594"/>
      <c r="MNY4" s="594"/>
      <c r="MNZ4" s="594"/>
      <c r="MOA4" s="594"/>
      <c r="MOB4" s="594"/>
      <c r="MOC4" s="594"/>
      <c r="MOD4" s="594"/>
      <c r="MOE4" s="594"/>
      <c r="MOF4" s="594"/>
      <c r="MOG4" s="594"/>
      <c r="MOH4" s="594"/>
      <c r="MOI4" s="594"/>
      <c r="MOJ4" s="594"/>
      <c r="MOK4" s="594"/>
      <c r="MOL4" s="594"/>
      <c r="MOM4" s="594"/>
      <c r="MON4" s="594"/>
      <c r="MOO4" s="594"/>
      <c r="MOP4" s="594"/>
      <c r="MOQ4" s="594"/>
      <c r="MOR4" s="594"/>
      <c r="MOS4" s="594"/>
      <c r="MOT4" s="594"/>
      <c r="MOU4" s="594"/>
      <c r="MOV4" s="594"/>
      <c r="MOW4" s="594"/>
      <c r="MOX4" s="594"/>
      <c r="MOY4" s="594"/>
      <c r="MOZ4" s="594"/>
      <c r="MPA4" s="594"/>
      <c r="MPB4" s="594"/>
      <c r="MPC4" s="594"/>
      <c r="MPD4" s="594"/>
      <c r="MPE4" s="594"/>
      <c r="MPF4" s="594"/>
      <c r="MPG4" s="594"/>
      <c r="MPH4" s="594"/>
      <c r="MPI4" s="594"/>
      <c r="MPJ4" s="594"/>
      <c r="MPK4" s="594"/>
      <c r="MPL4" s="594"/>
      <c r="MPM4" s="594"/>
      <c r="MPN4" s="594"/>
      <c r="MPO4" s="594"/>
      <c r="MPP4" s="594"/>
      <c r="MPQ4" s="594"/>
      <c r="MPR4" s="594"/>
      <c r="MPS4" s="594"/>
      <c r="MPT4" s="594"/>
      <c r="MPU4" s="594"/>
      <c r="MPV4" s="594"/>
      <c r="MPW4" s="594"/>
      <c r="MPX4" s="594"/>
      <c r="MPY4" s="594"/>
      <c r="MPZ4" s="594"/>
      <c r="MQA4" s="594"/>
      <c r="MQB4" s="594"/>
      <c r="MQC4" s="594"/>
      <c r="MQD4" s="594"/>
      <c r="MQE4" s="594"/>
      <c r="MQF4" s="594"/>
      <c r="MQG4" s="594"/>
      <c r="MQH4" s="594"/>
      <c r="MQI4" s="594"/>
      <c r="MQJ4" s="594"/>
      <c r="MQK4" s="594"/>
      <c r="MQL4" s="594"/>
      <c r="MQM4" s="594"/>
      <c r="MQN4" s="594"/>
      <c r="MQO4" s="594"/>
      <c r="MQP4" s="594"/>
      <c r="MQQ4" s="594"/>
      <c r="MQR4" s="594"/>
      <c r="MQS4" s="594"/>
      <c r="MQT4" s="594"/>
      <c r="MQU4" s="594"/>
      <c r="MQV4" s="594"/>
      <c r="MQW4" s="594"/>
      <c r="MQX4" s="594"/>
      <c r="MQY4" s="594"/>
      <c r="MQZ4" s="594"/>
      <c r="MRA4" s="594"/>
      <c r="MRB4" s="594"/>
      <c r="MRC4" s="594"/>
      <c r="MRD4" s="594"/>
      <c r="MRE4" s="594"/>
      <c r="MRF4" s="594"/>
      <c r="MRG4" s="594"/>
      <c r="MRH4" s="594"/>
      <c r="MRI4" s="594"/>
      <c r="MRJ4" s="594"/>
      <c r="MRK4" s="594"/>
      <c r="MRL4" s="594"/>
      <c r="MRM4" s="594"/>
      <c r="MRN4" s="594"/>
      <c r="MRO4" s="594"/>
      <c r="MRP4" s="594"/>
      <c r="MRQ4" s="594"/>
      <c r="MRR4" s="594"/>
      <c r="MRS4" s="594"/>
      <c r="MRT4" s="594"/>
      <c r="MRU4" s="594"/>
      <c r="MRV4" s="594"/>
      <c r="MRW4" s="594"/>
      <c r="MRX4" s="594"/>
      <c r="MRY4" s="594"/>
      <c r="MRZ4" s="594"/>
      <c r="MSA4" s="594"/>
      <c r="MSB4" s="594"/>
      <c r="MSC4" s="594"/>
      <c r="MSD4" s="594"/>
      <c r="MSE4" s="594"/>
      <c r="MSF4" s="594"/>
      <c r="MSG4" s="594"/>
      <c r="MSH4" s="594"/>
      <c r="MSI4" s="594"/>
      <c r="MSJ4" s="594"/>
      <c r="MSK4" s="594"/>
      <c r="MSL4" s="594"/>
      <c r="MSM4" s="594"/>
      <c r="MSN4" s="594"/>
      <c r="MSO4" s="594"/>
      <c r="MSP4" s="594"/>
      <c r="MSQ4" s="594"/>
      <c r="MSR4" s="594"/>
      <c r="MSS4" s="594"/>
      <c r="MST4" s="594"/>
      <c r="MSU4" s="594"/>
      <c r="MSV4" s="594"/>
      <c r="MSW4" s="594"/>
      <c r="MSX4" s="594"/>
      <c r="MSY4" s="594"/>
      <c r="MSZ4" s="594"/>
      <c r="MTA4" s="594"/>
      <c r="MTB4" s="594"/>
      <c r="MTC4" s="594"/>
      <c r="MTD4" s="594"/>
      <c r="MTE4" s="594"/>
      <c r="MTF4" s="594"/>
      <c r="MTG4" s="594"/>
      <c r="MTH4" s="594"/>
      <c r="MTI4" s="594"/>
      <c r="MTJ4" s="594"/>
      <c r="MTK4" s="594"/>
      <c r="MTL4" s="594"/>
      <c r="MTM4" s="594"/>
      <c r="MTN4" s="594"/>
      <c r="MTO4" s="594"/>
      <c r="MTP4" s="594"/>
      <c r="MTQ4" s="594"/>
      <c r="MTR4" s="594"/>
      <c r="MTS4" s="594"/>
      <c r="MTT4" s="594"/>
      <c r="MTU4" s="594"/>
      <c r="MTV4" s="594"/>
      <c r="MTW4" s="594"/>
      <c r="MTX4" s="594"/>
      <c r="MTY4" s="594"/>
      <c r="MTZ4" s="594"/>
      <c r="MUA4" s="594"/>
      <c r="MUB4" s="594"/>
      <c r="MUC4" s="594"/>
      <c r="MUD4" s="594"/>
      <c r="MUE4" s="594"/>
      <c r="MUF4" s="594"/>
      <c r="MUG4" s="594"/>
      <c r="MUH4" s="594"/>
      <c r="MUI4" s="594"/>
      <c r="MUJ4" s="594"/>
      <c r="MUK4" s="594"/>
      <c r="MUL4" s="594"/>
      <c r="MUM4" s="594"/>
      <c r="MUN4" s="594"/>
      <c r="MUO4" s="594"/>
      <c r="MUP4" s="594"/>
      <c r="MUQ4" s="594"/>
      <c r="MUR4" s="594"/>
      <c r="MUS4" s="594"/>
      <c r="MUT4" s="594"/>
      <c r="MUU4" s="594"/>
      <c r="MUV4" s="594"/>
      <c r="MUW4" s="594"/>
      <c r="MUX4" s="594"/>
      <c r="MUY4" s="594"/>
      <c r="MUZ4" s="594"/>
      <c r="MVA4" s="594"/>
      <c r="MVB4" s="594"/>
      <c r="MVC4" s="594"/>
      <c r="MVD4" s="594"/>
      <c r="MVE4" s="594"/>
      <c r="MVF4" s="594"/>
      <c r="MVG4" s="594"/>
      <c r="MVH4" s="594"/>
      <c r="MVI4" s="594"/>
      <c r="MVJ4" s="594"/>
      <c r="MVK4" s="594"/>
      <c r="MVL4" s="594"/>
      <c r="MVM4" s="594"/>
      <c r="MVN4" s="594"/>
      <c r="MVO4" s="594"/>
      <c r="MVP4" s="594"/>
      <c r="MVQ4" s="594"/>
      <c r="MVR4" s="594"/>
      <c r="MVS4" s="594"/>
      <c r="MVT4" s="594"/>
      <c r="MVU4" s="594"/>
      <c r="MVV4" s="594"/>
      <c r="MVW4" s="594"/>
      <c r="MVX4" s="594"/>
      <c r="MVY4" s="594"/>
      <c r="MVZ4" s="594"/>
      <c r="MWA4" s="594"/>
      <c r="MWB4" s="594"/>
      <c r="MWC4" s="594"/>
      <c r="MWD4" s="594"/>
      <c r="MWE4" s="594"/>
      <c r="MWF4" s="594"/>
      <c r="MWG4" s="594"/>
      <c r="MWH4" s="594"/>
      <c r="MWI4" s="594"/>
      <c r="MWJ4" s="594"/>
      <c r="MWK4" s="594"/>
      <c r="MWL4" s="594"/>
      <c r="MWM4" s="594"/>
      <c r="MWN4" s="594"/>
      <c r="MWO4" s="594"/>
      <c r="MWP4" s="594"/>
      <c r="MWQ4" s="594"/>
      <c r="MWR4" s="594"/>
      <c r="MWS4" s="594"/>
      <c r="MWT4" s="594"/>
      <c r="MWU4" s="594"/>
      <c r="MWV4" s="594"/>
      <c r="MWW4" s="594"/>
      <c r="MWX4" s="594"/>
      <c r="MWY4" s="594"/>
      <c r="MWZ4" s="594"/>
      <c r="MXA4" s="594"/>
      <c r="MXB4" s="594"/>
      <c r="MXC4" s="594"/>
      <c r="MXD4" s="594"/>
      <c r="MXE4" s="594"/>
      <c r="MXF4" s="594"/>
      <c r="MXG4" s="594"/>
      <c r="MXH4" s="594"/>
      <c r="MXI4" s="594"/>
      <c r="MXJ4" s="594"/>
      <c r="MXK4" s="594"/>
      <c r="MXL4" s="594"/>
      <c r="MXM4" s="594"/>
      <c r="MXN4" s="594"/>
      <c r="MXO4" s="594"/>
      <c r="MXP4" s="594"/>
      <c r="MXQ4" s="594"/>
      <c r="MXR4" s="594"/>
      <c r="MXS4" s="594"/>
      <c r="MXT4" s="594"/>
      <c r="MXU4" s="594"/>
      <c r="MXV4" s="594"/>
      <c r="MXW4" s="594"/>
      <c r="MXX4" s="594"/>
      <c r="MXY4" s="594"/>
      <c r="MXZ4" s="594"/>
      <c r="MYA4" s="594"/>
      <c r="MYB4" s="594"/>
      <c r="MYC4" s="594"/>
      <c r="MYD4" s="594"/>
      <c r="MYE4" s="594"/>
      <c r="MYF4" s="594"/>
      <c r="MYG4" s="594"/>
      <c r="MYH4" s="594"/>
      <c r="MYI4" s="594"/>
      <c r="MYJ4" s="594"/>
      <c r="MYK4" s="594"/>
      <c r="MYL4" s="594"/>
      <c r="MYM4" s="594"/>
      <c r="MYN4" s="594"/>
      <c r="MYO4" s="594"/>
      <c r="MYP4" s="594"/>
      <c r="MYQ4" s="594"/>
      <c r="MYR4" s="594"/>
      <c r="MYS4" s="594"/>
      <c r="MYT4" s="594"/>
      <c r="MYU4" s="594"/>
      <c r="MYV4" s="594"/>
      <c r="MYW4" s="594"/>
      <c r="MYX4" s="594"/>
      <c r="MYY4" s="594"/>
      <c r="MYZ4" s="594"/>
      <c r="MZA4" s="594"/>
      <c r="MZB4" s="594"/>
      <c r="MZC4" s="594"/>
      <c r="MZD4" s="594"/>
      <c r="MZE4" s="594"/>
      <c r="MZF4" s="594"/>
      <c r="MZG4" s="594"/>
      <c r="MZH4" s="594"/>
      <c r="MZI4" s="594"/>
      <c r="MZJ4" s="594"/>
      <c r="MZK4" s="594"/>
      <c r="MZL4" s="594"/>
      <c r="MZM4" s="594"/>
      <c r="MZN4" s="594"/>
      <c r="MZO4" s="594"/>
      <c r="MZP4" s="594"/>
      <c r="MZQ4" s="594"/>
      <c r="MZR4" s="594"/>
      <c r="MZS4" s="594"/>
      <c r="MZT4" s="594"/>
      <c r="MZU4" s="594"/>
      <c r="MZV4" s="594"/>
      <c r="MZW4" s="594"/>
      <c r="MZX4" s="594"/>
      <c r="MZY4" s="594"/>
      <c r="MZZ4" s="594"/>
      <c r="NAA4" s="594"/>
      <c r="NAB4" s="594"/>
      <c r="NAC4" s="594"/>
      <c r="NAD4" s="594"/>
      <c r="NAE4" s="594"/>
      <c r="NAF4" s="594"/>
      <c r="NAG4" s="594"/>
      <c r="NAH4" s="594"/>
      <c r="NAI4" s="594"/>
      <c r="NAJ4" s="594"/>
      <c r="NAK4" s="594"/>
      <c r="NAL4" s="594"/>
      <c r="NAM4" s="594"/>
      <c r="NAN4" s="594"/>
      <c r="NAO4" s="594"/>
      <c r="NAP4" s="594"/>
      <c r="NAQ4" s="594"/>
      <c r="NAR4" s="594"/>
      <c r="NAS4" s="594"/>
      <c r="NAT4" s="594"/>
      <c r="NAU4" s="594"/>
      <c r="NAV4" s="594"/>
      <c r="NAW4" s="594"/>
      <c r="NAX4" s="594"/>
      <c r="NAY4" s="594"/>
      <c r="NAZ4" s="594"/>
      <c r="NBA4" s="594"/>
      <c r="NBB4" s="594"/>
      <c r="NBC4" s="594"/>
      <c r="NBD4" s="594"/>
      <c r="NBE4" s="594"/>
      <c r="NBF4" s="594"/>
      <c r="NBG4" s="594"/>
      <c r="NBH4" s="594"/>
      <c r="NBI4" s="594"/>
      <c r="NBJ4" s="594"/>
      <c r="NBK4" s="594"/>
      <c r="NBL4" s="594"/>
      <c r="NBM4" s="594"/>
      <c r="NBN4" s="594"/>
      <c r="NBO4" s="594"/>
      <c r="NBP4" s="594"/>
      <c r="NBQ4" s="594"/>
      <c r="NBR4" s="594"/>
      <c r="NBS4" s="594"/>
      <c r="NBT4" s="594"/>
      <c r="NBU4" s="594"/>
      <c r="NBV4" s="594"/>
      <c r="NBW4" s="594"/>
      <c r="NBX4" s="594"/>
      <c r="NBY4" s="594"/>
      <c r="NBZ4" s="594"/>
      <c r="NCA4" s="594"/>
      <c r="NCB4" s="594"/>
      <c r="NCC4" s="594"/>
      <c r="NCD4" s="594"/>
      <c r="NCE4" s="594"/>
      <c r="NCF4" s="594"/>
      <c r="NCG4" s="594"/>
      <c r="NCH4" s="594"/>
      <c r="NCI4" s="594"/>
      <c r="NCJ4" s="594"/>
      <c r="NCK4" s="594"/>
      <c r="NCL4" s="594"/>
      <c r="NCM4" s="594"/>
      <c r="NCN4" s="594"/>
      <c r="NCO4" s="594"/>
      <c r="NCP4" s="594"/>
      <c r="NCQ4" s="594"/>
      <c r="NCR4" s="594"/>
      <c r="NCS4" s="594"/>
      <c r="NCT4" s="594"/>
      <c r="NCU4" s="594"/>
      <c r="NCV4" s="594"/>
      <c r="NCW4" s="594"/>
      <c r="NCX4" s="594"/>
      <c r="NCY4" s="594"/>
      <c r="NCZ4" s="594"/>
      <c r="NDA4" s="594"/>
      <c r="NDB4" s="594"/>
      <c r="NDC4" s="594"/>
      <c r="NDD4" s="594"/>
      <c r="NDE4" s="594"/>
      <c r="NDF4" s="594"/>
      <c r="NDG4" s="594"/>
      <c r="NDH4" s="594"/>
      <c r="NDI4" s="594"/>
      <c r="NDJ4" s="594"/>
      <c r="NDK4" s="594"/>
      <c r="NDL4" s="594"/>
      <c r="NDM4" s="594"/>
      <c r="NDN4" s="594"/>
      <c r="NDO4" s="594"/>
      <c r="NDP4" s="594"/>
      <c r="NDQ4" s="594"/>
      <c r="NDR4" s="594"/>
      <c r="NDS4" s="594"/>
      <c r="NDT4" s="594"/>
      <c r="NDU4" s="594"/>
      <c r="NDV4" s="594"/>
      <c r="NDW4" s="594"/>
      <c r="NDX4" s="594"/>
      <c r="NDY4" s="594"/>
      <c r="NDZ4" s="594"/>
      <c r="NEA4" s="594"/>
      <c r="NEB4" s="594"/>
      <c r="NEC4" s="594"/>
      <c r="NED4" s="594"/>
      <c r="NEE4" s="594"/>
      <c r="NEF4" s="594"/>
      <c r="NEG4" s="594"/>
      <c r="NEH4" s="594"/>
      <c r="NEI4" s="594"/>
      <c r="NEJ4" s="594"/>
      <c r="NEK4" s="594"/>
      <c r="NEL4" s="594"/>
      <c r="NEM4" s="594"/>
      <c r="NEN4" s="594"/>
      <c r="NEO4" s="594"/>
      <c r="NEP4" s="594"/>
      <c r="NEQ4" s="594"/>
      <c r="NER4" s="594"/>
      <c r="NES4" s="594"/>
      <c r="NET4" s="594"/>
      <c r="NEU4" s="594"/>
      <c r="NEV4" s="594"/>
      <c r="NEW4" s="594"/>
      <c r="NEX4" s="594"/>
      <c r="NEY4" s="594"/>
      <c r="NEZ4" s="594"/>
      <c r="NFA4" s="594"/>
      <c r="NFB4" s="594"/>
      <c r="NFC4" s="594"/>
      <c r="NFD4" s="594"/>
      <c r="NFE4" s="594"/>
      <c r="NFF4" s="594"/>
      <c r="NFG4" s="594"/>
      <c r="NFH4" s="594"/>
      <c r="NFI4" s="594"/>
      <c r="NFJ4" s="594"/>
      <c r="NFK4" s="594"/>
      <c r="NFL4" s="594"/>
      <c r="NFM4" s="594"/>
      <c r="NFN4" s="594"/>
      <c r="NFO4" s="594"/>
      <c r="NFP4" s="594"/>
      <c r="NFQ4" s="594"/>
      <c r="NFR4" s="594"/>
      <c r="NFS4" s="594"/>
      <c r="NFT4" s="594"/>
      <c r="NFU4" s="594"/>
      <c r="NFV4" s="594"/>
      <c r="NFW4" s="594"/>
      <c r="NFX4" s="594"/>
      <c r="NFY4" s="594"/>
      <c r="NFZ4" s="594"/>
      <c r="NGA4" s="594"/>
      <c r="NGB4" s="594"/>
      <c r="NGC4" s="594"/>
      <c r="NGD4" s="594"/>
      <c r="NGE4" s="594"/>
      <c r="NGF4" s="594"/>
      <c r="NGG4" s="594"/>
      <c r="NGH4" s="594"/>
      <c r="NGI4" s="594"/>
      <c r="NGJ4" s="594"/>
      <c r="NGK4" s="594"/>
      <c r="NGL4" s="594"/>
      <c r="NGM4" s="594"/>
      <c r="NGN4" s="594"/>
      <c r="NGO4" s="594"/>
      <c r="NGP4" s="594"/>
      <c r="NGQ4" s="594"/>
      <c r="NGR4" s="594"/>
      <c r="NGS4" s="594"/>
      <c r="NGT4" s="594"/>
      <c r="NGU4" s="594"/>
      <c r="NGV4" s="594"/>
      <c r="NGW4" s="594"/>
      <c r="NGX4" s="594"/>
      <c r="NGY4" s="594"/>
      <c r="NGZ4" s="594"/>
      <c r="NHA4" s="594"/>
      <c r="NHB4" s="594"/>
      <c r="NHC4" s="594"/>
      <c r="NHD4" s="594"/>
      <c r="NHE4" s="594"/>
      <c r="NHF4" s="594"/>
      <c r="NHG4" s="594"/>
      <c r="NHH4" s="594"/>
      <c r="NHI4" s="594"/>
      <c r="NHJ4" s="594"/>
      <c r="NHK4" s="594"/>
      <c r="NHL4" s="594"/>
      <c r="NHM4" s="594"/>
      <c r="NHN4" s="594"/>
      <c r="NHO4" s="594"/>
      <c r="NHP4" s="594"/>
      <c r="NHQ4" s="594"/>
      <c r="NHR4" s="594"/>
      <c r="NHS4" s="594"/>
      <c r="NHT4" s="594"/>
      <c r="NHU4" s="594"/>
      <c r="NHV4" s="594"/>
      <c r="NHW4" s="594"/>
      <c r="NHX4" s="594"/>
      <c r="NHY4" s="594"/>
      <c r="NHZ4" s="594"/>
      <c r="NIA4" s="594"/>
      <c r="NIB4" s="594"/>
      <c r="NIC4" s="594"/>
      <c r="NID4" s="594"/>
      <c r="NIE4" s="594"/>
      <c r="NIF4" s="594"/>
      <c r="NIG4" s="594"/>
      <c r="NIH4" s="594"/>
      <c r="NII4" s="594"/>
      <c r="NIJ4" s="594"/>
      <c r="NIK4" s="594"/>
      <c r="NIL4" s="594"/>
      <c r="NIM4" s="594"/>
      <c r="NIN4" s="594"/>
      <c r="NIO4" s="594"/>
      <c r="NIP4" s="594"/>
      <c r="NIQ4" s="594"/>
      <c r="NIR4" s="594"/>
      <c r="NIS4" s="594"/>
      <c r="NIT4" s="594"/>
      <c r="NIU4" s="594"/>
      <c r="NIV4" s="594"/>
      <c r="NIW4" s="594"/>
      <c r="NIX4" s="594"/>
      <c r="NIY4" s="594"/>
      <c r="NIZ4" s="594"/>
      <c r="NJA4" s="594"/>
      <c r="NJB4" s="594"/>
      <c r="NJC4" s="594"/>
      <c r="NJD4" s="594"/>
      <c r="NJE4" s="594"/>
      <c r="NJF4" s="594"/>
      <c r="NJG4" s="594"/>
      <c r="NJH4" s="594"/>
      <c r="NJI4" s="594"/>
      <c r="NJJ4" s="594"/>
      <c r="NJK4" s="594"/>
      <c r="NJL4" s="594"/>
      <c r="NJM4" s="594"/>
      <c r="NJN4" s="594"/>
      <c r="NJO4" s="594"/>
      <c r="NJP4" s="594"/>
      <c r="NJQ4" s="594"/>
      <c r="NJR4" s="594"/>
      <c r="NJS4" s="594"/>
      <c r="NJT4" s="594"/>
      <c r="NJU4" s="594"/>
      <c r="NJV4" s="594"/>
      <c r="NJW4" s="594"/>
      <c r="NJX4" s="594"/>
      <c r="NJY4" s="594"/>
      <c r="NJZ4" s="594"/>
      <c r="NKA4" s="594"/>
      <c r="NKB4" s="594"/>
      <c r="NKC4" s="594"/>
      <c r="NKD4" s="594"/>
      <c r="NKE4" s="594"/>
      <c r="NKF4" s="594"/>
      <c r="NKG4" s="594"/>
      <c r="NKH4" s="594"/>
      <c r="NKI4" s="594"/>
      <c r="NKJ4" s="594"/>
      <c r="NKK4" s="594"/>
      <c r="NKL4" s="594"/>
      <c r="NKM4" s="594"/>
      <c r="NKN4" s="594"/>
      <c r="NKO4" s="594"/>
      <c r="NKP4" s="594"/>
      <c r="NKQ4" s="594"/>
      <c r="NKR4" s="594"/>
      <c r="NKS4" s="594"/>
      <c r="NKT4" s="594"/>
      <c r="NKU4" s="594"/>
      <c r="NKV4" s="594"/>
      <c r="NKW4" s="594"/>
      <c r="NKX4" s="594"/>
      <c r="NKY4" s="594"/>
      <c r="NKZ4" s="594"/>
      <c r="NLA4" s="594"/>
      <c r="NLB4" s="594"/>
      <c r="NLC4" s="594"/>
      <c r="NLD4" s="594"/>
      <c r="NLE4" s="594"/>
      <c r="NLF4" s="594"/>
      <c r="NLG4" s="594"/>
      <c r="NLH4" s="594"/>
      <c r="NLI4" s="594"/>
      <c r="NLJ4" s="594"/>
      <c r="NLK4" s="594"/>
      <c r="NLL4" s="594"/>
      <c r="NLM4" s="594"/>
      <c r="NLN4" s="594"/>
      <c r="NLO4" s="594"/>
      <c r="NLP4" s="594"/>
      <c r="NLQ4" s="594"/>
      <c r="NLR4" s="594"/>
      <c r="NLS4" s="594"/>
      <c r="NLT4" s="594"/>
      <c r="NLU4" s="594"/>
      <c r="NLV4" s="594"/>
      <c r="NLW4" s="594"/>
      <c r="NLX4" s="594"/>
      <c r="NLY4" s="594"/>
      <c r="NLZ4" s="594"/>
      <c r="NMA4" s="594"/>
      <c r="NMB4" s="594"/>
      <c r="NMC4" s="594"/>
      <c r="NMD4" s="594"/>
      <c r="NME4" s="594"/>
      <c r="NMF4" s="594"/>
      <c r="NMG4" s="594"/>
      <c r="NMH4" s="594"/>
      <c r="NMI4" s="594"/>
      <c r="NMJ4" s="594"/>
      <c r="NMK4" s="594"/>
      <c r="NML4" s="594"/>
      <c r="NMM4" s="594"/>
      <c r="NMN4" s="594"/>
      <c r="NMO4" s="594"/>
      <c r="NMP4" s="594"/>
      <c r="NMQ4" s="594"/>
      <c r="NMR4" s="594"/>
      <c r="NMS4" s="594"/>
      <c r="NMT4" s="594"/>
      <c r="NMU4" s="594"/>
      <c r="NMV4" s="594"/>
      <c r="NMW4" s="594"/>
      <c r="NMX4" s="594"/>
      <c r="NMY4" s="594"/>
      <c r="NMZ4" s="594"/>
      <c r="NNA4" s="594"/>
      <c r="NNB4" s="594"/>
      <c r="NNC4" s="594"/>
      <c r="NND4" s="594"/>
      <c r="NNE4" s="594"/>
      <c r="NNF4" s="594"/>
      <c r="NNG4" s="594"/>
      <c r="NNH4" s="594"/>
      <c r="NNI4" s="594"/>
      <c r="NNJ4" s="594"/>
      <c r="NNK4" s="594"/>
      <c r="NNL4" s="594"/>
      <c r="NNM4" s="594"/>
      <c r="NNN4" s="594"/>
      <c r="NNO4" s="594"/>
      <c r="NNP4" s="594"/>
      <c r="NNQ4" s="594"/>
      <c r="NNR4" s="594"/>
      <c r="NNS4" s="594"/>
      <c r="NNT4" s="594"/>
      <c r="NNU4" s="594"/>
      <c r="NNV4" s="594"/>
      <c r="NNW4" s="594"/>
      <c r="NNX4" s="594"/>
      <c r="NNY4" s="594"/>
      <c r="NNZ4" s="594"/>
      <c r="NOA4" s="594"/>
      <c r="NOB4" s="594"/>
      <c r="NOC4" s="594"/>
      <c r="NOD4" s="594"/>
      <c r="NOE4" s="594"/>
      <c r="NOF4" s="594"/>
      <c r="NOG4" s="594"/>
      <c r="NOH4" s="594"/>
      <c r="NOI4" s="594"/>
      <c r="NOJ4" s="594"/>
      <c r="NOK4" s="594"/>
      <c r="NOL4" s="594"/>
      <c r="NOM4" s="594"/>
      <c r="NON4" s="594"/>
      <c r="NOO4" s="594"/>
      <c r="NOP4" s="594"/>
      <c r="NOQ4" s="594"/>
      <c r="NOR4" s="594"/>
      <c r="NOS4" s="594"/>
      <c r="NOT4" s="594"/>
      <c r="NOU4" s="594"/>
      <c r="NOV4" s="594"/>
      <c r="NOW4" s="594"/>
      <c r="NOX4" s="594"/>
      <c r="NOY4" s="594"/>
      <c r="NOZ4" s="594"/>
      <c r="NPA4" s="594"/>
      <c r="NPB4" s="594"/>
      <c r="NPC4" s="594"/>
      <c r="NPD4" s="594"/>
      <c r="NPE4" s="594"/>
      <c r="NPF4" s="594"/>
      <c r="NPG4" s="594"/>
      <c r="NPH4" s="594"/>
      <c r="NPI4" s="594"/>
      <c r="NPJ4" s="594"/>
      <c r="NPK4" s="594"/>
      <c r="NPL4" s="594"/>
      <c r="NPM4" s="594"/>
      <c r="NPN4" s="594"/>
      <c r="NPO4" s="594"/>
      <c r="NPP4" s="594"/>
      <c r="NPQ4" s="594"/>
      <c r="NPR4" s="594"/>
      <c r="NPS4" s="594"/>
      <c r="NPT4" s="594"/>
      <c r="NPU4" s="594"/>
      <c r="NPV4" s="594"/>
      <c r="NPW4" s="594"/>
      <c r="NPX4" s="594"/>
      <c r="NPY4" s="594"/>
      <c r="NPZ4" s="594"/>
      <c r="NQA4" s="594"/>
      <c r="NQB4" s="594"/>
      <c r="NQC4" s="594"/>
      <c r="NQD4" s="594"/>
      <c r="NQE4" s="594"/>
      <c r="NQF4" s="594"/>
      <c r="NQG4" s="594"/>
      <c r="NQH4" s="594"/>
      <c r="NQI4" s="594"/>
      <c r="NQJ4" s="594"/>
      <c r="NQK4" s="594"/>
      <c r="NQL4" s="594"/>
      <c r="NQM4" s="594"/>
      <c r="NQN4" s="594"/>
      <c r="NQO4" s="594"/>
      <c r="NQP4" s="594"/>
      <c r="NQQ4" s="594"/>
      <c r="NQR4" s="594"/>
      <c r="NQS4" s="594"/>
      <c r="NQT4" s="594"/>
      <c r="NQU4" s="594"/>
      <c r="NQV4" s="594"/>
      <c r="NQW4" s="594"/>
      <c r="NQX4" s="594"/>
      <c r="NQY4" s="594"/>
      <c r="NQZ4" s="594"/>
      <c r="NRA4" s="594"/>
      <c r="NRB4" s="594"/>
      <c r="NRC4" s="594"/>
      <c r="NRD4" s="594"/>
      <c r="NRE4" s="594"/>
      <c r="NRF4" s="594"/>
      <c r="NRG4" s="594"/>
      <c r="NRH4" s="594"/>
      <c r="NRI4" s="594"/>
      <c r="NRJ4" s="594"/>
      <c r="NRK4" s="594"/>
      <c r="NRL4" s="594"/>
      <c r="NRM4" s="594"/>
      <c r="NRN4" s="594"/>
      <c r="NRO4" s="594"/>
      <c r="NRP4" s="594"/>
      <c r="NRQ4" s="594"/>
      <c r="NRR4" s="594"/>
      <c r="NRS4" s="594"/>
      <c r="NRT4" s="594"/>
      <c r="NRU4" s="594"/>
      <c r="NRV4" s="594"/>
      <c r="NRW4" s="594"/>
      <c r="NRX4" s="594"/>
      <c r="NRY4" s="594"/>
      <c r="NRZ4" s="594"/>
      <c r="NSA4" s="594"/>
      <c r="NSB4" s="594"/>
      <c r="NSC4" s="594"/>
      <c r="NSD4" s="594"/>
      <c r="NSE4" s="594"/>
      <c r="NSF4" s="594"/>
      <c r="NSG4" s="594"/>
      <c r="NSH4" s="594"/>
      <c r="NSI4" s="594"/>
      <c r="NSJ4" s="594"/>
      <c r="NSK4" s="594"/>
      <c r="NSL4" s="594"/>
      <c r="NSM4" s="594"/>
      <c r="NSN4" s="594"/>
      <c r="NSO4" s="594"/>
      <c r="NSP4" s="594"/>
      <c r="NSQ4" s="594"/>
      <c r="NSR4" s="594"/>
      <c r="NSS4" s="594"/>
      <c r="NST4" s="594"/>
      <c r="NSU4" s="594"/>
      <c r="NSV4" s="594"/>
      <c r="NSW4" s="594"/>
      <c r="NSX4" s="594"/>
      <c r="NSY4" s="594"/>
      <c r="NSZ4" s="594"/>
      <c r="NTA4" s="594"/>
      <c r="NTB4" s="594"/>
      <c r="NTC4" s="594"/>
      <c r="NTD4" s="594"/>
      <c r="NTE4" s="594"/>
      <c r="NTF4" s="594"/>
      <c r="NTG4" s="594"/>
      <c r="NTH4" s="594"/>
      <c r="NTI4" s="594"/>
      <c r="NTJ4" s="594"/>
      <c r="NTK4" s="594"/>
      <c r="NTL4" s="594"/>
      <c r="NTM4" s="594"/>
      <c r="NTN4" s="594"/>
      <c r="NTO4" s="594"/>
      <c r="NTP4" s="594"/>
      <c r="NTQ4" s="594"/>
      <c r="NTR4" s="594"/>
      <c r="NTS4" s="594"/>
      <c r="NTT4" s="594"/>
      <c r="NTU4" s="594"/>
      <c r="NTV4" s="594"/>
      <c r="NTW4" s="594"/>
      <c r="NTX4" s="594"/>
      <c r="NTY4" s="594"/>
      <c r="NTZ4" s="594"/>
      <c r="NUA4" s="594"/>
      <c r="NUB4" s="594"/>
      <c r="NUC4" s="594"/>
      <c r="NUD4" s="594"/>
      <c r="NUE4" s="594"/>
      <c r="NUF4" s="594"/>
      <c r="NUG4" s="594"/>
      <c r="NUH4" s="594"/>
      <c r="NUI4" s="594"/>
      <c r="NUJ4" s="594"/>
      <c r="NUK4" s="594"/>
      <c r="NUL4" s="594"/>
      <c r="NUM4" s="594"/>
      <c r="NUN4" s="594"/>
      <c r="NUO4" s="594"/>
      <c r="NUP4" s="594"/>
      <c r="NUQ4" s="594"/>
      <c r="NUR4" s="594"/>
      <c r="NUS4" s="594"/>
      <c r="NUT4" s="594"/>
      <c r="NUU4" s="594"/>
      <c r="NUV4" s="594"/>
      <c r="NUW4" s="594"/>
      <c r="NUX4" s="594"/>
      <c r="NUY4" s="594"/>
      <c r="NUZ4" s="594"/>
      <c r="NVA4" s="594"/>
      <c r="NVB4" s="594"/>
      <c r="NVC4" s="594"/>
      <c r="NVD4" s="594"/>
      <c r="NVE4" s="594"/>
      <c r="NVF4" s="594"/>
      <c r="NVG4" s="594"/>
      <c r="NVH4" s="594"/>
      <c r="NVI4" s="594"/>
      <c r="NVJ4" s="594"/>
      <c r="NVK4" s="594"/>
      <c r="NVL4" s="594"/>
      <c r="NVM4" s="594"/>
      <c r="NVN4" s="594"/>
      <c r="NVO4" s="594"/>
      <c r="NVP4" s="594"/>
      <c r="NVQ4" s="594"/>
      <c r="NVR4" s="594"/>
      <c r="NVS4" s="594"/>
      <c r="NVT4" s="594"/>
      <c r="NVU4" s="594"/>
      <c r="NVV4" s="594"/>
      <c r="NVW4" s="594"/>
      <c r="NVX4" s="594"/>
      <c r="NVY4" s="594"/>
      <c r="NVZ4" s="594"/>
      <c r="NWA4" s="594"/>
      <c r="NWB4" s="594"/>
      <c r="NWC4" s="594"/>
      <c r="NWD4" s="594"/>
      <c r="NWE4" s="594"/>
      <c r="NWF4" s="594"/>
      <c r="NWG4" s="594"/>
      <c r="NWH4" s="594"/>
      <c r="NWI4" s="594"/>
      <c r="NWJ4" s="594"/>
      <c r="NWK4" s="594"/>
      <c r="NWL4" s="594"/>
      <c r="NWM4" s="594"/>
      <c r="NWN4" s="594"/>
      <c r="NWO4" s="594"/>
      <c r="NWP4" s="594"/>
      <c r="NWQ4" s="594"/>
      <c r="NWR4" s="594"/>
      <c r="NWS4" s="594"/>
      <c r="NWT4" s="594"/>
      <c r="NWU4" s="594"/>
      <c r="NWV4" s="594"/>
      <c r="NWW4" s="594"/>
      <c r="NWX4" s="594"/>
      <c r="NWY4" s="594"/>
      <c r="NWZ4" s="594"/>
      <c r="NXA4" s="594"/>
      <c r="NXB4" s="594"/>
      <c r="NXC4" s="594"/>
      <c r="NXD4" s="594"/>
      <c r="NXE4" s="594"/>
      <c r="NXF4" s="594"/>
      <c r="NXG4" s="594"/>
      <c r="NXH4" s="594"/>
      <c r="NXI4" s="594"/>
      <c r="NXJ4" s="594"/>
      <c r="NXK4" s="594"/>
      <c r="NXL4" s="594"/>
      <c r="NXM4" s="594"/>
      <c r="NXN4" s="594"/>
      <c r="NXO4" s="594"/>
      <c r="NXP4" s="594"/>
      <c r="NXQ4" s="594"/>
      <c r="NXR4" s="594"/>
      <c r="NXS4" s="594"/>
      <c r="NXT4" s="594"/>
      <c r="NXU4" s="594"/>
      <c r="NXV4" s="594"/>
      <c r="NXW4" s="594"/>
      <c r="NXX4" s="594"/>
      <c r="NXY4" s="594"/>
      <c r="NXZ4" s="594"/>
      <c r="NYA4" s="594"/>
      <c r="NYB4" s="594"/>
      <c r="NYC4" s="594"/>
      <c r="NYD4" s="594"/>
      <c r="NYE4" s="594"/>
      <c r="NYF4" s="594"/>
      <c r="NYG4" s="594"/>
      <c r="NYH4" s="594"/>
      <c r="NYI4" s="594"/>
      <c r="NYJ4" s="594"/>
      <c r="NYK4" s="594"/>
      <c r="NYL4" s="594"/>
      <c r="NYM4" s="594"/>
      <c r="NYN4" s="594"/>
      <c r="NYO4" s="594"/>
      <c r="NYP4" s="594"/>
      <c r="NYQ4" s="594"/>
      <c r="NYR4" s="594"/>
      <c r="NYS4" s="594"/>
      <c r="NYT4" s="594"/>
      <c r="NYU4" s="594"/>
      <c r="NYV4" s="594"/>
      <c r="NYW4" s="594"/>
      <c r="NYX4" s="594"/>
      <c r="NYY4" s="594"/>
      <c r="NYZ4" s="594"/>
      <c r="NZA4" s="594"/>
      <c r="NZB4" s="594"/>
      <c r="NZC4" s="594"/>
      <c r="NZD4" s="594"/>
      <c r="NZE4" s="594"/>
      <c r="NZF4" s="594"/>
      <c r="NZG4" s="594"/>
      <c r="NZH4" s="594"/>
      <c r="NZI4" s="594"/>
      <c r="NZJ4" s="594"/>
      <c r="NZK4" s="594"/>
      <c r="NZL4" s="594"/>
      <c r="NZM4" s="594"/>
      <c r="NZN4" s="594"/>
      <c r="NZO4" s="594"/>
      <c r="NZP4" s="594"/>
      <c r="NZQ4" s="594"/>
      <c r="NZR4" s="594"/>
      <c r="NZS4" s="594"/>
      <c r="NZT4" s="594"/>
      <c r="NZU4" s="594"/>
      <c r="NZV4" s="594"/>
      <c r="NZW4" s="594"/>
      <c r="NZX4" s="594"/>
      <c r="NZY4" s="594"/>
      <c r="NZZ4" s="594"/>
      <c r="OAA4" s="594"/>
      <c r="OAB4" s="594"/>
      <c r="OAC4" s="594"/>
      <c r="OAD4" s="594"/>
      <c r="OAE4" s="594"/>
      <c r="OAF4" s="594"/>
      <c r="OAG4" s="594"/>
      <c r="OAH4" s="594"/>
      <c r="OAI4" s="594"/>
      <c r="OAJ4" s="594"/>
      <c r="OAK4" s="594"/>
      <c r="OAL4" s="594"/>
      <c r="OAM4" s="594"/>
      <c r="OAN4" s="594"/>
      <c r="OAO4" s="594"/>
      <c r="OAP4" s="594"/>
      <c r="OAQ4" s="594"/>
      <c r="OAR4" s="594"/>
      <c r="OAS4" s="594"/>
      <c r="OAT4" s="594"/>
      <c r="OAU4" s="594"/>
      <c r="OAV4" s="594"/>
      <c r="OAW4" s="594"/>
      <c r="OAX4" s="594"/>
      <c r="OAY4" s="594"/>
      <c r="OAZ4" s="594"/>
      <c r="OBA4" s="594"/>
      <c r="OBB4" s="594"/>
      <c r="OBC4" s="594"/>
      <c r="OBD4" s="594"/>
      <c r="OBE4" s="594"/>
      <c r="OBF4" s="594"/>
      <c r="OBG4" s="594"/>
      <c r="OBH4" s="594"/>
      <c r="OBI4" s="594"/>
      <c r="OBJ4" s="594"/>
      <c r="OBK4" s="594"/>
      <c r="OBL4" s="594"/>
      <c r="OBM4" s="594"/>
      <c r="OBN4" s="594"/>
      <c r="OBO4" s="594"/>
      <c r="OBP4" s="594"/>
      <c r="OBQ4" s="594"/>
      <c r="OBR4" s="594"/>
      <c r="OBS4" s="594"/>
      <c r="OBT4" s="594"/>
      <c r="OBU4" s="594"/>
      <c r="OBV4" s="594"/>
      <c r="OBW4" s="594"/>
      <c r="OBX4" s="594"/>
      <c r="OBY4" s="594"/>
      <c r="OBZ4" s="594"/>
      <c r="OCA4" s="594"/>
      <c r="OCB4" s="594"/>
      <c r="OCC4" s="594"/>
      <c r="OCD4" s="594"/>
      <c r="OCE4" s="594"/>
      <c r="OCF4" s="594"/>
      <c r="OCG4" s="594"/>
      <c r="OCH4" s="594"/>
      <c r="OCI4" s="594"/>
      <c r="OCJ4" s="594"/>
      <c r="OCK4" s="594"/>
      <c r="OCL4" s="594"/>
      <c r="OCM4" s="594"/>
      <c r="OCN4" s="594"/>
      <c r="OCO4" s="594"/>
      <c r="OCP4" s="594"/>
      <c r="OCQ4" s="594"/>
      <c r="OCR4" s="594"/>
      <c r="OCS4" s="594"/>
      <c r="OCT4" s="594"/>
      <c r="OCU4" s="594"/>
      <c r="OCV4" s="594"/>
      <c r="OCW4" s="594"/>
      <c r="OCX4" s="594"/>
      <c r="OCY4" s="594"/>
      <c r="OCZ4" s="594"/>
      <c r="ODA4" s="594"/>
      <c r="ODB4" s="594"/>
      <c r="ODC4" s="594"/>
      <c r="ODD4" s="594"/>
      <c r="ODE4" s="594"/>
      <c r="ODF4" s="594"/>
      <c r="ODG4" s="594"/>
      <c r="ODH4" s="594"/>
      <c r="ODI4" s="594"/>
      <c r="ODJ4" s="594"/>
      <c r="ODK4" s="594"/>
      <c r="ODL4" s="594"/>
      <c r="ODM4" s="594"/>
      <c r="ODN4" s="594"/>
      <c r="ODO4" s="594"/>
      <c r="ODP4" s="594"/>
      <c r="ODQ4" s="594"/>
      <c r="ODR4" s="594"/>
      <c r="ODS4" s="594"/>
      <c r="ODT4" s="594"/>
      <c r="ODU4" s="594"/>
      <c r="ODV4" s="594"/>
      <c r="ODW4" s="594"/>
      <c r="ODX4" s="594"/>
      <c r="ODY4" s="594"/>
      <c r="ODZ4" s="594"/>
      <c r="OEA4" s="594"/>
      <c r="OEB4" s="594"/>
      <c r="OEC4" s="594"/>
      <c r="OED4" s="594"/>
      <c r="OEE4" s="594"/>
      <c r="OEF4" s="594"/>
      <c r="OEG4" s="594"/>
      <c r="OEH4" s="594"/>
      <c r="OEI4" s="594"/>
      <c r="OEJ4" s="594"/>
      <c r="OEK4" s="594"/>
      <c r="OEL4" s="594"/>
      <c r="OEM4" s="594"/>
      <c r="OEN4" s="594"/>
      <c r="OEO4" s="594"/>
      <c r="OEP4" s="594"/>
      <c r="OEQ4" s="594"/>
      <c r="OER4" s="594"/>
      <c r="OES4" s="594"/>
      <c r="OET4" s="594"/>
      <c r="OEU4" s="594"/>
      <c r="OEV4" s="594"/>
      <c r="OEW4" s="594"/>
      <c r="OEX4" s="594"/>
      <c r="OEY4" s="594"/>
      <c r="OEZ4" s="594"/>
      <c r="OFA4" s="594"/>
      <c r="OFB4" s="594"/>
      <c r="OFC4" s="594"/>
      <c r="OFD4" s="594"/>
      <c r="OFE4" s="594"/>
      <c r="OFF4" s="594"/>
      <c r="OFG4" s="594"/>
      <c r="OFH4" s="594"/>
      <c r="OFI4" s="594"/>
      <c r="OFJ4" s="594"/>
      <c r="OFK4" s="594"/>
      <c r="OFL4" s="594"/>
      <c r="OFM4" s="594"/>
      <c r="OFN4" s="594"/>
      <c r="OFO4" s="594"/>
      <c r="OFP4" s="594"/>
      <c r="OFQ4" s="594"/>
      <c r="OFR4" s="594"/>
      <c r="OFS4" s="594"/>
      <c r="OFT4" s="594"/>
      <c r="OFU4" s="594"/>
      <c r="OFV4" s="594"/>
      <c r="OFW4" s="594"/>
      <c r="OFX4" s="594"/>
      <c r="OFY4" s="594"/>
      <c r="OFZ4" s="594"/>
      <c r="OGA4" s="594"/>
      <c r="OGB4" s="594"/>
      <c r="OGC4" s="594"/>
      <c r="OGD4" s="594"/>
      <c r="OGE4" s="594"/>
      <c r="OGF4" s="594"/>
      <c r="OGG4" s="594"/>
      <c r="OGH4" s="594"/>
      <c r="OGI4" s="594"/>
      <c r="OGJ4" s="594"/>
      <c r="OGK4" s="594"/>
      <c r="OGL4" s="594"/>
      <c r="OGM4" s="594"/>
      <c r="OGN4" s="594"/>
      <c r="OGO4" s="594"/>
      <c r="OGP4" s="594"/>
      <c r="OGQ4" s="594"/>
      <c r="OGR4" s="594"/>
      <c r="OGS4" s="594"/>
      <c r="OGT4" s="594"/>
      <c r="OGU4" s="594"/>
      <c r="OGV4" s="594"/>
      <c r="OGW4" s="594"/>
      <c r="OGX4" s="594"/>
      <c r="OGY4" s="594"/>
      <c r="OGZ4" s="594"/>
      <c r="OHA4" s="594"/>
      <c r="OHB4" s="594"/>
      <c r="OHC4" s="594"/>
      <c r="OHD4" s="594"/>
      <c r="OHE4" s="594"/>
      <c r="OHF4" s="594"/>
      <c r="OHG4" s="594"/>
      <c r="OHH4" s="594"/>
      <c r="OHI4" s="594"/>
      <c r="OHJ4" s="594"/>
      <c r="OHK4" s="594"/>
      <c r="OHL4" s="594"/>
      <c r="OHM4" s="594"/>
      <c r="OHN4" s="594"/>
      <c r="OHO4" s="594"/>
      <c r="OHP4" s="594"/>
      <c r="OHQ4" s="594"/>
      <c r="OHR4" s="594"/>
      <c r="OHS4" s="594"/>
      <c r="OHT4" s="594"/>
      <c r="OHU4" s="594"/>
      <c r="OHV4" s="594"/>
      <c r="OHW4" s="594"/>
      <c r="OHX4" s="594"/>
      <c r="OHY4" s="594"/>
      <c r="OHZ4" s="594"/>
      <c r="OIA4" s="594"/>
      <c r="OIB4" s="594"/>
      <c r="OIC4" s="594"/>
      <c r="OID4" s="594"/>
      <c r="OIE4" s="594"/>
      <c r="OIF4" s="594"/>
      <c r="OIG4" s="594"/>
      <c r="OIH4" s="594"/>
      <c r="OII4" s="594"/>
      <c r="OIJ4" s="594"/>
      <c r="OIK4" s="594"/>
      <c r="OIL4" s="594"/>
      <c r="OIM4" s="594"/>
      <c r="OIN4" s="594"/>
      <c r="OIO4" s="594"/>
      <c r="OIP4" s="594"/>
      <c r="OIQ4" s="594"/>
      <c r="OIR4" s="594"/>
      <c r="OIS4" s="594"/>
      <c r="OIT4" s="594"/>
      <c r="OIU4" s="594"/>
      <c r="OIV4" s="594"/>
      <c r="OIW4" s="594"/>
      <c r="OIX4" s="594"/>
      <c r="OIY4" s="594"/>
      <c r="OIZ4" s="594"/>
      <c r="OJA4" s="594"/>
      <c r="OJB4" s="594"/>
      <c r="OJC4" s="594"/>
      <c r="OJD4" s="594"/>
      <c r="OJE4" s="594"/>
      <c r="OJF4" s="594"/>
      <c r="OJG4" s="594"/>
      <c r="OJH4" s="594"/>
      <c r="OJI4" s="594"/>
      <c r="OJJ4" s="594"/>
      <c r="OJK4" s="594"/>
      <c r="OJL4" s="594"/>
      <c r="OJM4" s="594"/>
      <c r="OJN4" s="594"/>
      <c r="OJO4" s="594"/>
      <c r="OJP4" s="594"/>
      <c r="OJQ4" s="594"/>
      <c r="OJR4" s="594"/>
      <c r="OJS4" s="594"/>
      <c r="OJT4" s="594"/>
      <c r="OJU4" s="594"/>
      <c r="OJV4" s="594"/>
      <c r="OJW4" s="594"/>
      <c r="OJX4" s="594"/>
      <c r="OJY4" s="594"/>
      <c r="OJZ4" s="594"/>
      <c r="OKA4" s="594"/>
      <c r="OKB4" s="594"/>
      <c r="OKC4" s="594"/>
      <c r="OKD4" s="594"/>
      <c r="OKE4" s="594"/>
      <c r="OKF4" s="594"/>
      <c r="OKG4" s="594"/>
      <c r="OKH4" s="594"/>
      <c r="OKI4" s="594"/>
      <c r="OKJ4" s="594"/>
      <c r="OKK4" s="594"/>
      <c r="OKL4" s="594"/>
      <c r="OKM4" s="594"/>
      <c r="OKN4" s="594"/>
      <c r="OKO4" s="594"/>
      <c r="OKP4" s="594"/>
      <c r="OKQ4" s="594"/>
      <c r="OKR4" s="594"/>
      <c r="OKS4" s="594"/>
      <c r="OKT4" s="594"/>
      <c r="OKU4" s="594"/>
      <c r="OKV4" s="594"/>
      <c r="OKW4" s="594"/>
      <c r="OKX4" s="594"/>
      <c r="OKY4" s="594"/>
      <c r="OKZ4" s="594"/>
      <c r="OLA4" s="594"/>
      <c r="OLB4" s="594"/>
      <c r="OLC4" s="594"/>
      <c r="OLD4" s="594"/>
      <c r="OLE4" s="594"/>
      <c r="OLF4" s="594"/>
      <c r="OLG4" s="594"/>
      <c r="OLH4" s="594"/>
      <c r="OLI4" s="594"/>
      <c r="OLJ4" s="594"/>
      <c r="OLK4" s="594"/>
      <c r="OLL4" s="594"/>
      <c r="OLM4" s="594"/>
      <c r="OLN4" s="594"/>
      <c r="OLO4" s="594"/>
      <c r="OLP4" s="594"/>
      <c r="OLQ4" s="594"/>
      <c r="OLR4" s="594"/>
      <c r="OLS4" s="594"/>
      <c r="OLT4" s="594"/>
      <c r="OLU4" s="594"/>
      <c r="OLV4" s="594"/>
      <c r="OLW4" s="594"/>
      <c r="OLX4" s="594"/>
      <c r="OLY4" s="594"/>
      <c r="OLZ4" s="594"/>
      <c r="OMA4" s="594"/>
      <c r="OMB4" s="594"/>
      <c r="OMC4" s="594"/>
      <c r="OMD4" s="594"/>
      <c r="OME4" s="594"/>
      <c r="OMF4" s="594"/>
      <c r="OMG4" s="594"/>
      <c r="OMH4" s="594"/>
      <c r="OMI4" s="594"/>
      <c r="OMJ4" s="594"/>
      <c r="OMK4" s="594"/>
      <c r="OML4" s="594"/>
      <c r="OMM4" s="594"/>
      <c r="OMN4" s="594"/>
      <c r="OMO4" s="594"/>
      <c r="OMP4" s="594"/>
      <c r="OMQ4" s="594"/>
      <c r="OMR4" s="594"/>
      <c r="OMS4" s="594"/>
      <c r="OMT4" s="594"/>
      <c r="OMU4" s="594"/>
      <c r="OMV4" s="594"/>
      <c r="OMW4" s="594"/>
      <c r="OMX4" s="594"/>
      <c r="OMY4" s="594"/>
      <c r="OMZ4" s="594"/>
      <c r="ONA4" s="594"/>
      <c r="ONB4" s="594"/>
      <c r="ONC4" s="594"/>
      <c r="OND4" s="594"/>
      <c r="ONE4" s="594"/>
      <c r="ONF4" s="594"/>
      <c r="ONG4" s="594"/>
      <c r="ONH4" s="594"/>
      <c r="ONI4" s="594"/>
      <c r="ONJ4" s="594"/>
      <c r="ONK4" s="594"/>
      <c r="ONL4" s="594"/>
      <c r="ONM4" s="594"/>
      <c r="ONN4" s="594"/>
      <c r="ONO4" s="594"/>
      <c r="ONP4" s="594"/>
      <c r="ONQ4" s="594"/>
      <c r="ONR4" s="594"/>
      <c r="ONS4" s="594"/>
      <c r="ONT4" s="594"/>
      <c r="ONU4" s="594"/>
      <c r="ONV4" s="594"/>
      <c r="ONW4" s="594"/>
      <c r="ONX4" s="594"/>
      <c r="ONY4" s="594"/>
      <c r="ONZ4" s="594"/>
      <c r="OOA4" s="594"/>
      <c r="OOB4" s="594"/>
      <c r="OOC4" s="594"/>
      <c r="OOD4" s="594"/>
      <c r="OOE4" s="594"/>
      <c r="OOF4" s="594"/>
      <c r="OOG4" s="594"/>
      <c r="OOH4" s="594"/>
      <c r="OOI4" s="594"/>
      <c r="OOJ4" s="594"/>
      <c r="OOK4" s="594"/>
      <c r="OOL4" s="594"/>
      <c r="OOM4" s="594"/>
      <c r="OON4" s="594"/>
      <c r="OOO4" s="594"/>
      <c r="OOP4" s="594"/>
      <c r="OOQ4" s="594"/>
      <c r="OOR4" s="594"/>
      <c r="OOS4" s="594"/>
      <c r="OOT4" s="594"/>
      <c r="OOU4" s="594"/>
      <c r="OOV4" s="594"/>
      <c r="OOW4" s="594"/>
      <c r="OOX4" s="594"/>
      <c r="OOY4" s="594"/>
      <c r="OOZ4" s="594"/>
      <c r="OPA4" s="594"/>
      <c r="OPB4" s="594"/>
      <c r="OPC4" s="594"/>
      <c r="OPD4" s="594"/>
      <c r="OPE4" s="594"/>
      <c r="OPF4" s="594"/>
      <c r="OPG4" s="594"/>
      <c r="OPH4" s="594"/>
      <c r="OPI4" s="594"/>
      <c r="OPJ4" s="594"/>
      <c r="OPK4" s="594"/>
      <c r="OPL4" s="594"/>
      <c r="OPM4" s="594"/>
      <c r="OPN4" s="594"/>
      <c r="OPO4" s="594"/>
      <c r="OPP4" s="594"/>
      <c r="OPQ4" s="594"/>
      <c r="OPR4" s="594"/>
      <c r="OPS4" s="594"/>
      <c r="OPT4" s="594"/>
      <c r="OPU4" s="594"/>
      <c r="OPV4" s="594"/>
      <c r="OPW4" s="594"/>
      <c r="OPX4" s="594"/>
      <c r="OPY4" s="594"/>
      <c r="OPZ4" s="594"/>
      <c r="OQA4" s="594"/>
      <c r="OQB4" s="594"/>
      <c r="OQC4" s="594"/>
      <c r="OQD4" s="594"/>
      <c r="OQE4" s="594"/>
      <c r="OQF4" s="594"/>
      <c r="OQG4" s="594"/>
      <c r="OQH4" s="594"/>
      <c r="OQI4" s="594"/>
      <c r="OQJ4" s="594"/>
      <c r="OQK4" s="594"/>
      <c r="OQL4" s="594"/>
      <c r="OQM4" s="594"/>
      <c r="OQN4" s="594"/>
      <c r="OQO4" s="594"/>
      <c r="OQP4" s="594"/>
      <c r="OQQ4" s="594"/>
      <c r="OQR4" s="594"/>
      <c r="OQS4" s="594"/>
      <c r="OQT4" s="594"/>
      <c r="OQU4" s="594"/>
      <c r="OQV4" s="594"/>
      <c r="OQW4" s="594"/>
      <c r="OQX4" s="594"/>
      <c r="OQY4" s="594"/>
      <c r="OQZ4" s="594"/>
      <c r="ORA4" s="594"/>
      <c r="ORB4" s="594"/>
      <c r="ORC4" s="594"/>
      <c r="ORD4" s="594"/>
      <c r="ORE4" s="594"/>
      <c r="ORF4" s="594"/>
      <c r="ORG4" s="594"/>
      <c r="ORH4" s="594"/>
      <c r="ORI4" s="594"/>
      <c r="ORJ4" s="594"/>
      <c r="ORK4" s="594"/>
      <c r="ORL4" s="594"/>
      <c r="ORM4" s="594"/>
      <c r="ORN4" s="594"/>
      <c r="ORO4" s="594"/>
      <c r="ORP4" s="594"/>
      <c r="ORQ4" s="594"/>
      <c r="ORR4" s="594"/>
      <c r="ORS4" s="594"/>
      <c r="ORT4" s="594"/>
      <c r="ORU4" s="594"/>
      <c r="ORV4" s="594"/>
      <c r="ORW4" s="594"/>
      <c r="ORX4" s="594"/>
      <c r="ORY4" s="594"/>
      <c r="ORZ4" s="594"/>
      <c r="OSA4" s="594"/>
      <c r="OSB4" s="594"/>
      <c r="OSC4" s="594"/>
      <c r="OSD4" s="594"/>
      <c r="OSE4" s="594"/>
      <c r="OSF4" s="594"/>
      <c r="OSG4" s="594"/>
      <c r="OSH4" s="594"/>
      <c r="OSI4" s="594"/>
      <c r="OSJ4" s="594"/>
      <c r="OSK4" s="594"/>
      <c r="OSL4" s="594"/>
      <c r="OSM4" s="594"/>
      <c r="OSN4" s="594"/>
      <c r="OSO4" s="594"/>
      <c r="OSP4" s="594"/>
      <c r="OSQ4" s="594"/>
      <c r="OSR4" s="594"/>
      <c r="OSS4" s="594"/>
      <c r="OST4" s="594"/>
      <c r="OSU4" s="594"/>
      <c r="OSV4" s="594"/>
      <c r="OSW4" s="594"/>
      <c r="OSX4" s="594"/>
      <c r="OSY4" s="594"/>
      <c r="OSZ4" s="594"/>
      <c r="OTA4" s="594"/>
      <c r="OTB4" s="594"/>
      <c r="OTC4" s="594"/>
      <c r="OTD4" s="594"/>
      <c r="OTE4" s="594"/>
      <c r="OTF4" s="594"/>
      <c r="OTG4" s="594"/>
      <c r="OTH4" s="594"/>
      <c r="OTI4" s="594"/>
      <c r="OTJ4" s="594"/>
      <c r="OTK4" s="594"/>
      <c r="OTL4" s="594"/>
      <c r="OTM4" s="594"/>
      <c r="OTN4" s="594"/>
      <c r="OTO4" s="594"/>
      <c r="OTP4" s="594"/>
      <c r="OTQ4" s="594"/>
      <c r="OTR4" s="594"/>
      <c r="OTS4" s="594"/>
      <c r="OTT4" s="594"/>
      <c r="OTU4" s="594"/>
      <c r="OTV4" s="594"/>
      <c r="OTW4" s="594"/>
      <c r="OTX4" s="594"/>
      <c r="OTY4" s="594"/>
      <c r="OTZ4" s="594"/>
      <c r="OUA4" s="594"/>
      <c r="OUB4" s="594"/>
      <c r="OUC4" s="594"/>
      <c r="OUD4" s="594"/>
      <c r="OUE4" s="594"/>
      <c r="OUF4" s="594"/>
      <c r="OUG4" s="594"/>
      <c r="OUH4" s="594"/>
      <c r="OUI4" s="594"/>
      <c r="OUJ4" s="594"/>
      <c r="OUK4" s="594"/>
      <c r="OUL4" s="594"/>
      <c r="OUM4" s="594"/>
      <c r="OUN4" s="594"/>
      <c r="OUO4" s="594"/>
      <c r="OUP4" s="594"/>
      <c r="OUQ4" s="594"/>
      <c r="OUR4" s="594"/>
      <c r="OUS4" s="594"/>
      <c r="OUT4" s="594"/>
      <c r="OUU4" s="594"/>
      <c r="OUV4" s="594"/>
      <c r="OUW4" s="594"/>
      <c r="OUX4" s="594"/>
      <c r="OUY4" s="594"/>
      <c r="OUZ4" s="594"/>
      <c r="OVA4" s="594"/>
      <c r="OVB4" s="594"/>
      <c r="OVC4" s="594"/>
      <c r="OVD4" s="594"/>
      <c r="OVE4" s="594"/>
      <c r="OVF4" s="594"/>
      <c r="OVG4" s="594"/>
      <c r="OVH4" s="594"/>
      <c r="OVI4" s="594"/>
      <c r="OVJ4" s="594"/>
      <c r="OVK4" s="594"/>
      <c r="OVL4" s="594"/>
      <c r="OVM4" s="594"/>
      <c r="OVN4" s="594"/>
      <c r="OVO4" s="594"/>
      <c r="OVP4" s="594"/>
      <c r="OVQ4" s="594"/>
      <c r="OVR4" s="594"/>
      <c r="OVS4" s="594"/>
      <c r="OVT4" s="594"/>
      <c r="OVU4" s="594"/>
      <c r="OVV4" s="594"/>
      <c r="OVW4" s="594"/>
      <c r="OVX4" s="594"/>
      <c r="OVY4" s="594"/>
      <c r="OVZ4" s="594"/>
      <c r="OWA4" s="594"/>
      <c r="OWB4" s="594"/>
      <c r="OWC4" s="594"/>
      <c r="OWD4" s="594"/>
      <c r="OWE4" s="594"/>
      <c r="OWF4" s="594"/>
      <c r="OWG4" s="594"/>
      <c r="OWH4" s="594"/>
      <c r="OWI4" s="594"/>
      <c r="OWJ4" s="594"/>
      <c r="OWK4" s="594"/>
      <c r="OWL4" s="594"/>
      <c r="OWM4" s="594"/>
      <c r="OWN4" s="594"/>
      <c r="OWO4" s="594"/>
      <c r="OWP4" s="594"/>
      <c r="OWQ4" s="594"/>
      <c r="OWR4" s="594"/>
      <c r="OWS4" s="594"/>
      <c r="OWT4" s="594"/>
      <c r="OWU4" s="594"/>
      <c r="OWV4" s="594"/>
      <c r="OWW4" s="594"/>
      <c r="OWX4" s="594"/>
      <c r="OWY4" s="594"/>
      <c r="OWZ4" s="594"/>
      <c r="OXA4" s="594"/>
      <c r="OXB4" s="594"/>
      <c r="OXC4" s="594"/>
      <c r="OXD4" s="594"/>
      <c r="OXE4" s="594"/>
      <c r="OXF4" s="594"/>
      <c r="OXG4" s="594"/>
      <c r="OXH4" s="594"/>
      <c r="OXI4" s="594"/>
      <c r="OXJ4" s="594"/>
      <c r="OXK4" s="594"/>
      <c r="OXL4" s="594"/>
      <c r="OXM4" s="594"/>
      <c r="OXN4" s="594"/>
      <c r="OXO4" s="594"/>
      <c r="OXP4" s="594"/>
      <c r="OXQ4" s="594"/>
      <c r="OXR4" s="594"/>
      <c r="OXS4" s="594"/>
      <c r="OXT4" s="594"/>
      <c r="OXU4" s="594"/>
      <c r="OXV4" s="594"/>
      <c r="OXW4" s="594"/>
      <c r="OXX4" s="594"/>
      <c r="OXY4" s="594"/>
      <c r="OXZ4" s="594"/>
      <c r="OYA4" s="594"/>
      <c r="OYB4" s="594"/>
      <c r="OYC4" s="594"/>
      <c r="OYD4" s="594"/>
      <c r="OYE4" s="594"/>
      <c r="OYF4" s="594"/>
      <c r="OYG4" s="594"/>
      <c r="OYH4" s="594"/>
      <c r="OYI4" s="594"/>
      <c r="OYJ4" s="594"/>
      <c r="OYK4" s="594"/>
      <c r="OYL4" s="594"/>
      <c r="OYM4" s="594"/>
      <c r="OYN4" s="594"/>
      <c r="OYO4" s="594"/>
      <c r="OYP4" s="594"/>
      <c r="OYQ4" s="594"/>
      <c r="OYR4" s="594"/>
      <c r="OYS4" s="594"/>
      <c r="OYT4" s="594"/>
      <c r="OYU4" s="594"/>
      <c r="OYV4" s="594"/>
      <c r="OYW4" s="594"/>
      <c r="OYX4" s="594"/>
      <c r="OYY4" s="594"/>
      <c r="OYZ4" s="594"/>
      <c r="OZA4" s="594"/>
      <c r="OZB4" s="594"/>
      <c r="OZC4" s="594"/>
      <c r="OZD4" s="594"/>
      <c r="OZE4" s="594"/>
      <c r="OZF4" s="594"/>
      <c r="OZG4" s="594"/>
      <c r="OZH4" s="594"/>
      <c r="OZI4" s="594"/>
      <c r="OZJ4" s="594"/>
      <c r="OZK4" s="594"/>
      <c r="OZL4" s="594"/>
      <c r="OZM4" s="594"/>
      <c r="OZN4" s="594"/>
      <c r="OZO4" s="594"/>
      <c r="OZP4" s="594"/>
      <c r="OZQ4" s="594"/>
      <c r="OZR4" s="594"/>
      <c r="OZS4" s="594"/>
      <c r="OZT4" s="594"/>
      <c r="OZU4" s="594"/>
      <c r="OZV4" s="594"/>
      <c r="OZW4" s="594"/>
      <c r="OZX4" s="594"/>
      <c r="OZY4" s="594"/>
      <c r="OZZ4" s="594"/>
      <c r="PAA4" s="594"/>
      <c r="PAB4" s="594"/>
      <c r="PAC4" s="594"/>
      <c r="PAD4" s="594"/>
      <c r="PAE4" s="594"/>
      <c r="PAF4" s="594"/>
      <c r="PAG4" s="594"/>
      <c r="PAH4" s="594"/>
      <c r="PAI4" s="594"/>
      <c r="PAJ4" s="594"/>
      <c r="PAK4" s="594"/>
      <c r="PAL4" s="594"/>
      <c r="PAM4" s="594"/>
      <c r="PAN4" s="594"/>
      <c r="PAO4" s="594"/>
      <c r="PAP4" s="594"/>
      <c r="PAQ4" s="594"/>
      <c r="PAR4" s="594"/>
      <c r="PAS4" s="594"/>
      <c r="PAT4" s="594"/>
      <c r="PAU4" s="594"/>
      <c r="PAV4" s="594"/>
      <c r="PAW4" s="594"/>
      <c r="PAX4" s="594"/>
      <c r="PAY4" s="594"/>
      <c r="PAZ4" s="594"/>
      <c r="PBA4" s="594"/>
      <c r="PBB4" s="594"/>
      <c r="PBC4" s="594"/>
      <c r="PBD4" s="594"/>
      <c r="PBE4" s="594"/>
      <c r="PBF4" s="594"/>
      <c r="PBG4" s="594"/>
      <c r="PBH4" s="594"/>
      <c r="PBI4" s="594"/>
      <c r="PBJ4" s="594"/>
      <c r="PBK4" s="594"/>
      <c r="PBL4" s="594"/>
      <c r="PBM4" s="594"/>
      <c r="PBN4" s="594"/>
      <c r="PBO4" s="594"/>
      <c r="PBP4" s="594"/>
      <c r="PBQ4" s="594"/>
      <c r="PBR4" s="594"/>
      <c r="PBS4" s="594"/>
      <c r="PBT4" s="594"/>
      <c r="PBU4" s="594"/>
      <c r="PBV4" s="594"/>
      <c r="PBW4" s="594"/>
      <c r="PBX4" s="594"/>
      <c r="PBY4" s="594"/>
      <c r="PBZ4" s="594"/>
      <c r="PCA4" s="594"/>
      <c r="PCB4" s="594"/>
      <c r="PCC4" s="594"/>
      <c r="PCD4" s="594"/>
      <c r="PCE4" s="594"/>
      <c r="PCF4" s="594"/>
      <c r="PCG4" s="594"/>
      <c r="PCH4" s="594"/>
      <c r="PCI4" s="594"/>
      <c r="PCJ4" s="594"/>
      <c r="PCK4" s="594"/>
      <c r="PCL4" s="594"/>
      <c r="PCM4" s="594"/>
      <c r="PCN4" s="594"/>
      <c r="PCO4" s="594"/>
      <c r="PCP4" s="594"/>
      <c r="PCQ4" s="594"/>
      <c r="PCR4" s="594"/>
      <c r="PCS4" s="594"/>
      <c r="PCT4" s="594"/>
      <c r="PCU4" s="594"/>
      <c r="PCV4" s="594"/>
      <c r="PCW4" s="594"/>
      <c r="PCX4" s="594"/>
      <c r="PCY4" s="594"/>
      <c r="PCZ4" s="594"/>
      <c r="PDA4" s="594"/>
      <c r="PDB4" s="594"/>
      <c r="PDC4" s="594"/>
      <c r="PDD4" s="594"/>
      <c r="PDE4" s="594"/>
      <c r="PDF4" s="594"/>
      <c r="PDG4" s="594"/>
      <c r="PDH4" s="594"/>
      <c r="PDI4" s="594"/>
      <c r="PDJ4" s="594"/>
      <c r="PDK4" s="594"/>
      <c r="PDL4" s="594"/>
      <c r="PDM4" s="594"/>
      <c r="PDN4" s="594"/>
      <c r="PDO4" s="594"/>
      <c r="PDP4" s="594"/>
      <c r="PDQ4" s="594"/>
      <c r="PDR4" s="594"/>
      <c r="PDS4" s="594"/>
      <c r="PDT4" s="594"/>
      <c r="PDU4" s="594"/>
      <c r="PDV4" s="594"/>
      <c r="PDW4" s="594"/>
      <c r="PDX4" s="594"/>
      <c r="PDY4" s="594"/>
      <c r="PDZ4" s="594"/>
      <c r="PEA4" s="594"/>
      <c r="PEB4" s="594"/>
      <c r="PEC4" s="594"/>
      <c r="PED4" s="594"/>
      <c r="PEE4" s="594"/>
      <c r="PEF4" s="594"/>
      <c r="PEG4" s="594"/>
      <c r="PEH4" s="594"/>
      <c r="PEI4" s="594"/>
      <c r="PEJ4" s="594"/>
      <c r="PEK4" s="594"/>
      <c r="PEL4" s="594"/>
      <c r="PEM4" s="594"/>
      <c r="PEN4" s="594"/>
      <c r="PEO4" s="594"/>
      <c r="PEP4" s="594"/>
      <c r="PEQ4" s="594"/>
      <c r="PER4" s="594"/>
      <c r="PES4" s="594"/>
      <c r="PET4" s="594"/>
      <c r="PEU4" s="594"/>
      <c r="PEV4" s="594"/>
      <c r="PEW4" s="594"/>
      <c r="PEX4" s="594"/>
      <c r="PEY4" s="594"/>
      <c r="PEZ4" s="594"/>
      <c r="PFA4" s="594"/>
      <c r="PFB4" s="594"/>
      <c r="PFC4" s="594"/>
      <c r="PFD4" s="594"/>
      <c r="PFE4" s="594"/>
      <c r="PFF4" s="594"/>
      <c r="PFG4" s="594"/>
      <c r="PFH4" s="594"/>
      <c r="PFI4" s="594"/>
      <c r="PFJ4" s="594"/>
      <c r="PFK4" s="594"/>
      <c r="PFL4" s="594"/>
      <c r="PFM4" s="594"/>
      <c r="PFN4" s="594"/>
      <c r="PFO4" s="594"/>
      <c r="PFP4" s="594"/>
      <c r="PFQ4" s="594"/>
      <c r="PFR4" s="594"/>
      <c r="PFS4" s="594"/>
      <c r="PFT4" s="594"/>
      <c r="PFU4" s="594"/>
      <c r="PFV4" s="594"/>
      <c r="PFW4" s="594"/>
      <c r="PFX4" s="594"/>
      <c r="PFY4" s="594"/>
      <c r="PFZ4" s="594"/>
      <c r="PGA4" s="594"/>
      <c r="PGB4" s="594"/>
      <c r="PGC4" s="594"/>
      <c r="PGD4" s="594"/>
      <c r="PGE4" s="594"/>
      <c r="PGF4" s="594"/>
      <c r="PGG4" s="594"/>
      <c r="PGH4" s="594"/>
      <c r="PGI4" s="594"/>
      <c r="PGJ4" s="594"/>
      <c r="PGK4" s="594"/>
      <c r="PGL4" s="594"/>
      <c r="PGM4" s="594"/>
      <c r="PGN4" s="594"/>
      <c r="PGO4" s="594"/>
      <c r="PGP4" s="594"/>
      <c r="PGQ4" s="594"/>
      <c r="PGR4" s="594"/>
      <c r="PGS4" s="594"/>
      <c r="PGT4" s="594"/>
      <c r="PGU4" s="594"/>
      <c r="PGV4" s="594"/>
      <c r="PGW4" s="594"/>
      <c r="PGX4" s="594"/>
      <c r="PGY4" s="594"/>
      <c r="PGZ4" s="594"/>
      <c r="PHA4" s="594"/>
      <c r="PHB4" s="594"/>
      <c r="PHC4" s="594"/>
      <c r="PHD4" s="594"/>
      <c r="PHE4" s="594"/>
      <c r="PHF4" s="594"/>
      <c r="PHG4" s="594"/>
      <c r="PHH4" s="594"/>
      <c r="PHI4" s="594"/>
      <c r="PHJ4" s="594"/>
      <c r="PHK4" s="594"/>
      <c r="PHL4" s="594"/>
      <c r="PHM4" s="594"/>
      <c r="PHN4" s="594"/>
      <c r="PHO4" s="594"/>
      <c r="PHP4" s="594"/>
      <c r="PHQ4" s="594"/>
      <c r="PHR4" s="594"/>
      <c r="PHS4" s="594"/>
      <c r="PHT4" s="594"/>
      <c r="PHU4" s="594"/>
      <c r="PHV4" s="594"/>
      <c r="PHW4" s="594"/>
      <c r="PHX4" s="594"/>
      <c r="PHY4" s="594"/>
      <c r="PHZ4" s="594"/>
      <c r="PIA4" s="594"/>
      <c r="PIB4" s="594"/>
      <c r="PIC4" s="594"/>
      <c r="PID4" s="594"/>
      <c r="PIE4" s="594"/>
      <c r="PIF4" s="594"/>
      <c r="PIG4" s="594"/>
      <c r="PIH4" s="594"/>
      <c r="PII4" s="594"/>
      <c r="PIJ4" s="594"/>
      <c r="PIK4" s="594"/>
      <c r="PIL4" s="594"/>
      <c r="PIM4" s="594"/>
      <c r="PIN4" s="594"/>
      <c r="PIO4" s="594"/>
      <c r="PIP4" s="594"/>
      <c r="PIQ4" s="594"/>
      <c r="PIR4" s="594"/>
      <c r="PIS4" s="594"/>
      <c r="PIT4" s="594"/>
      <c r="PIU4" s="594"/>
      <c r="PIV4" s="594"/>
      <c r="PIW4" s="594"/>
      <c r="PIX4" s="594"/>
      <c r="PIY4" s="594"/>
      <c r="PIZ4" s="594"/>
      <c r="PJA4" s="594"/>
      <c r="PJB4" s="594"/>
      <c r="PJC4" s="594"/>
      <c r="PJD4" s="594"/>
      <c r="PJE4" s="594"/>
      <c r="PJF4" s="594"/>
      <c r="PJG4" s="594"/>
      <c r="PJH4" s="594"/>
      <c r="PJI4" s="594"/>
      <c r="PJJ4" s="594"/>
      <c r="PJK4" s="594"/>
      <c r="PJL4" s="594"/>
      <c r="PJM4" s="594"/>
      <c r="PJN4" s="594"/>
      <c r="PJO4" s="594"/>
      <c r="PJP4" s="594"/>
      <c r="PJQ4" s="594"/>
      <c r="PJR4" s="594"/>
      <c r="PJS4" s="594"/>
      <c r="PJT4" s="594"/>
      <c r="PJU4" s="594"/>
      <c r="PJV4" s="594"/>
      <c r="PJW4" s="594"/>
      <c r="PJX4" s="594"/>
      <c r="PJY4" s="594"/>
      <c r="PJZ4" s="594"/>
      <c r="PKA4" s="594"/>
      <c r="PKB4" s="594"/>
      <c r="PKC4" s="594"/>
      <c r="PKD4" s="594"/>
      <c r="PKE4" s="594"/>
      <c r="PKF4" s="594"/>
      <c r="PKG4" s="594"/>
      <c r="PKH4" s="594"/>
      <c r="PKI4" s="594"/>
      <c r="PKJ4" s="594"/>
      <c r="PKK4" s="594"/>
      <c r="PKL4" s="594"/>
      <c r="PKM4" s="594"/>
      <c r="PKN4" s="594"/>
      <c r="PKO4" s="594"/>
      <c r="PKP4" s="594"/>
      <c r="PKQ4" s="594"/>
      <c r="PKR4" s="594"/>
      <c r="PKS4" s="594"/>
      <c r="PKT4" s="594"/>
      <c r="PKU4" s="594"/>
      <c r="PKV4" s="594"/>
      <c r="PKW4" s="594"/>
      <c r="PKX4" s="594"/>
      <c r="PKY4" s="594"/>
      <c r="PKZ4" s="594"/>
      <c r="PLA4" s="594"/>
      <c r="PLB4" s="594"/>
      <c r="PLC4" s="594"/>
      <c r="PLD4" s="594"/>
      <c r="PLE4" s="594"/>
      <c r="PLF4" s="594"/>
      <c r="PLG4" s="594"/>
      <c r="PLH4" s="594"/>
      <c r="PLI4" s="594"/>
      <c r="PLJ4" s="594"/>
      <c r="PLK4" s="594"/>
      <c r="PLL4" s="594"/>
      <c r="PLM4" s="594"/>
      <c r="PLN4" s="594"/>
      <c r="PLO4" s="594"/>
      <c r="PLP4" s="594"/>
      <c r="PLQ4" s="594"/>
      <c r="PLR4" s="594"/>
      <c r="PLS4" s="594"/>
      <c r="PLT4" s="594"/>
      <c r="PLU4" s="594"/>
      <c r="PLV4" s="594"/>
      <c r="PLW4" s="594"/>
      <c r="PLX4" s="594"/>
      <c r="PLY4" s="594"/>
      <c r="PLZ4" s="594"/>
      <c r="PMA4" s="594"/>
      <c r="PMB4" s="594"/>
      <c r="PMC4" s="594"/>
      <c r="PMD4" s="594"/>
      <c r="PME4" s="594"/>
      <c r="PMF4" s="594"/>
      <c r="PMG4" s="594"/>
      <c r="PMH4" s="594"/>
      <c r="PMI4" s="594"/>
      <c r="PMJ4" s="594"/>
      <c r="PMK4" s="594"/>
      <c r="PML4" s="594"/>
      <c r="PMM4" s="594"/>
      <c r="PMN4" s="594"/>
      <c r="PMO4" s="594"/>
      <c r="PMP4" s="594"/>
      <c r="PMQ4" s="594"/>
      <c r="PMR4" s="594"/>
      <c r="PMS4" s="594"/>
      <c r="PMT4" s="594"/>
      <c r="PMU4" s="594"/>
      <c r="PMV4" s="594"/>
      <c r="PMW4" s="594"/>
      <c r="PMX4" s="594"/>
      <c r="PMY4" s="594"/>
      <c r="PMZ4" s="594"/>
      <c r="PNA4" s="594"/>
      <c r="PNB4" s="594"/>
      <c r="PNC4" s="594"/>
      <c r="PND4" s="594"/>
      <c r="PNE4" s="594"/>
      <c r="PNF4" s="594"/>
      <c r="PNG4" s="594"/>
      <c r="PNH4" s="594"/>
      <c r="PNI4" s="594"/>
      <c r="PNJ4" s="594"/>
      <c r="PNK4" s="594"/>
      <c r="PNL4" s="594"/>
      <c r="PNM4" s="594"/>
      <c r="PNN4" s="594"/>
      <c r="PNO4" s="594"/>
      <c r="PNP4" s="594"/>
      <c r="PNQ4" s="594"/>
      <c r="PNR4" s="594"/>
      <c r="PNS4" s="594"/>
      <c r="PNT4" s="594"/>
      <c r="PNU4" s="594"/>
      <c r="PNV4" s="594"/>
      <c r="PNW4" s="594"/>
      <c r="PNX4" s="594"/>
      <c r="PNY4" s="594"/>
      <c r="PNZ4" s="594"/>
      <c r="POA4" s="594"/>
      <c r="POB4" s="594"/>
      <c r="POC4" s="594"/>
      <c r="POD4" s="594"/>
      <c r="POE4" s="594"/>
      <c r="POF4" s="594"/>
      <c r="POG4" s="594"/>
      <c r="POH4" s="594"/>
      <c r="POI4" s="594"/>
      <c r="POJ4" s="594"/>
      <c r="POK4" s="594"/>
      <c r="POL4" s="594"/>
      <c r="POM4" s="594"/>
      <c r="PON4" s="594"/>
      <c r="POO4" s="594"/>
      <c r="POP4" s="594"/>
      <c r="POQ4" s="594"/>
      <c r="POR4" s="594"/>
      <c r="POS4" s="594"/>
      <c r="POT4" s="594"/>
      <c r="POU4" s="594"/>
      <c r="POV4" s="594"/>
      <c r="POW4" s="594"/>
      <c r="POX4" s="594"/>
      <c r="POY4" s="594"/>
      <c r="POZ4" s="594"/>
      <c r="PPA4" s="594"/>
      <c r="PPB4" s="594"/>
      <c r="PPC4" s="594"/>
      <c r="PPD4" s="594"/>
      <c r="PPE4" s="594"/>
      <c r="PPF4" s="594"/>
      <c r="PPG4" s="594"/>
      <c r="PPH4" s="594"/>
      <c r="PPI4" s="594"/>
      <c r="PPJ4" s="594"/>
      <c r="PPK4" s="594"/>
      <c r="PPL4" s="594"/>
      <c r="PPM4" s="594"/>
      <c r="PPN4" s="594"/>
      <c r="PPO4" s="594"/>
      <c r="PPP4" s="594"/>
      <c r="PPQ4" s="594"/>
      <c r="PPR4" s="594"/>
      <c r="PPS4" s="594"/>
      <c r="PPT4" s="594"/>
      <c r="PPU4" s="594"/>
      <c r="PPV4" s="594"/>
      <c r="PPW4" s="594"/>
      <c r="PPX4" s="594"/>
      <c r="PPY4" s="594"/>
      <c r="PPZ4" s="594"/>
      <c r="PQA4" s="594"/>
      <c r="PQB4" s="594"/>
      <c r="PQC4" s="594"/>
      <c r="PQD4" s="594"/>
      <c r="PQE4" s="594"/>
      <c r="PQF4" s="594"/>
      <c r="PQG4" s="594"/>
      <c r="PQH4" s="594"/>
      <c r="PQI4" s="594"/>
      <c r="PQJ4" s="594"/>
      <c r="PQK4" s="594"/>
      <c r="PQL4" s="594"/>
      <c r="PQM4" s="594"/>
      <c r="PQN4" s="594"/>
      <c r="PQO4" s="594"/>
      <c r="PQP4" s="594"/>
      <c r="PQQ4" s="594"/>
      <c r="PQR4" s="594"/>
      <c r="PQS4" s="594"/>
      <c r="PQT4" s="594"/>
      <c r="PQU4" s="594"/>
      <c r="PQV4" s="594"/>
      <c r="PQW4" s="594"/>
      <c r="PQX4" s="594"/>
      <c r="PQY4" s="594"/>
      <c r="PQZ4" s="594"/>
      <c r="PRA4" s="594"/>
      <c r="PRB4" s="594"/>
      <c r="PRC4" s="594"/>
      <c r="PRD4" s="594"/>
      <c r="PRE4" s="594"/>
      <c r="PRF4" s="594"/>
      <c r="PRG4" s="594"/>
      <c r="PRH4" s="594"/>
      <c r="PRI4" s="594"/>
      <c r="PRJ4" s="594"/>
      <c r="PRK4" s="594"/>
      <c r="PRL4" s="594"/>
      <c r="PRM4" s="594"/>
      <c r="PRN4" s="594"/>
      <c r="PRO4" s="594"/>
      <c r="PRP4" s="594"/>
      <c r="PRQ4" s="594"/>
      <c r="PRR4" s="594"/>
      <c r="PRS4" s="594"/>
      <c r="PRT4" s="594"/>
      <c r="PRU4" s="594"/>
      <c r="PRV4" s="594"/>
      <c r="PRW4" s="594"/>
      <c r="PRX4" s="594"/>
      <c r="PRY4" s="594"/>
      <c r="PRZ4" s="594"/>
      <c r="PSA4" s="594"/>
      <c r="PSB4" s="594"/>
      <c r="PSC4" s="594"/>
      <c r="PSD4" s="594"/>
      <c r="PSE4" s="594"/>
      <c r="PSF4" s="594"/>
      <c r="PSG4" s="594"/>
      <c r="PSH4" s="594"/>
      <c r="PSI4" s="594"/>
      <c r="PSJ4" s="594"/>
      <c r="PSK4" s="594"/>
      <c r="PSL4" s="594"/>
      <c r="PSM4" s="594"/>
      <c r="PSN4" s="594"/>
      <c r="PSO4" s="594"/>
      <c r="PSP4" s="594"/>
      <c r="PSQ4" s="594"/>
      <c r="PSR4" s="594"/>
      <c r="PSS4" s="594"/>
      <c r="PST4" s="594"/>
      <c r="PSU4" s="594"/>
      <c r="PSV4" s="594"/>
      <c r="PSW4" s="594"/>
      <c r="PSX4" s="594"/>
      <c r="PSY4" s="594"/>
      <c r="PSZ4" s="594"/>
      <c r="PTA4" s="594"/>
      <c r="PTB4" s="594"/>
      <c r="PTC4" s="594"/>
      <c r="PTD4" s="594"/>
      <c r="PTE4" s="594"/>
      <c r="PTF4" s="594"/>
      <c r="PTG4" s="594"/>
      <c r="PTH4" s="594"/>
      <c r="PTI4" s="594"/>
      <c r="PTJ4" s="594"/>
      <c r="PTK4" s="594"/>
      <c r="PTL4" s="594"/>
      <c r="PTM4" s="594"/>
      <c r="PTN4" s="594"/>
      <c r="PTO4" s="594"/>
      <c r="PTP4" s="594"/>
      <c r="PTQ4" s="594"/>
      <c r="PTR4" s="594"/>
      <c r="PTS4" s="594"/>
      <c r="PTT4" s="594"/>
      <c r="PTU4" s="594"/>
      <c r="PTV4" s="594"/>
      <c r="PTW4" s="594"/>
      <c r="PTX4" s="594"/>
      <c r="PTY4" s="594"/>
      <c r="PTZ4" s="594"/>
      <c r="PUA4" s="594"/>
      <c r="PUB4" s="594"/>
      <c r="PUC4" s="594"/>
      <c r="PUD4" s="594"/>
      <c r="PUE4" s="594"/>
      <c r="PUF4" s="594"/>
      <c r="PUG4" s="594"/>
      <c r="PUH4" s="594"/>
      <c r="PUI4" s="594"/>
      <c r="PUJ4" s="594"/>
      <c r="PUK4" s="594"/>
      <c r="PUL4" s="594"/>
      <c r="PUM4" s="594"/>
      <c r="PUN4" s="594"/>
      <c r="PUO4" s="594"/>
      <c r="PUP4" s="594"/>
      <c r="PUQ4" s="594"/>
      <c r="PUR4" s="594"/>
      <c r="PUS4" s="594"/>
      <c r="PUT4" s="594"/>
      <c r="PUU4" s="594"/>
      <c r="PUV4" s="594"/>
      <c r="PUW4" s="594"/>
      <c r="PUX4" s="594"/>
      <c r="PUY4" s="594"/>
      <c r="PUZ4" s="594"/>
      <c r="PVA4" s="594"/>
      <c r="PVB4" s="594"/>
      <c r="PVC4" s="594"/>
      <c r="PVD4" s="594"/>
      <c r="PVE4" s="594"/>
      <c r="PVF4" s="594"/>
      <c r="PVG4" s="594"/>
      <c r="PVH4" s="594"/>
      <c r="PVI4" s="594"/>
      <c r="PVJ4" s="594"/>
      <c r="PVK4" s="594"/>
      <c r="PVL4" s="594"/>
      <c r="PVM4" s="594"/>
      <c r="PVN4" s="594"/>
      <c r="PVO4" s="594"/>
      <c r="PVP4" s="594"/>
      <c r="PVQ4" s="594"/>
      <c r="PVR4" s="594"/>
      <c r="PVS4" s="594"/>
      <c r="PVT4" s="594"/>
      <c r="PVU4" s="594"/>
      <c r="PVV4" s="594"/>
      <c r="PVW4" s="594"/>
      <c r="PVX4" s="594"/>
      <c r="PVY4" s="594"/>
      <c r="PVZ4" s="594"/>
      <c r="PWA4" s="594"/>
      <c r="PWB4" s="594"/>
      <c r="PWC4" s="594"/>
      <c r="PWD4" s="594"/>
      <c r="PWE4" s="594"/>
      <c r="PWF4" s="594"/>
      <c r="PWG4" s="594"/>
      <c r="PWH4" s="594"/>
      <c r="PWI4" s="594"/>
      <c r="PWJ4" s="594"/>
      <c r="PWK4" s="594"/>
      <c r="PWL4" s="594"/>
      <c r="PWM4" s="594"/>
      <c r="PWN4" s="594"/>
      <c r="PWO4" s="594"/>
      <c r="PWP4" s="594"/>
      <c r="PWQ4" s="594"/>
      <c r="PWR4" s="594"/>
      <c r="PWS4" s="594"/>
      <c r="PWT4" s="594"/>
      <c r="PWU4" s="594"/>
      <c r="PWV4" s="594"/>
      <c r="PWW4" s="594"/>
      <c r="PWX4" s="594"/>
      <c r="PWY4" s="594"/>
      <c r="PWZ4" s="594"/>
      <c r="PXA4" s="594"/>
      <c r="PXB4" s="594"/>
      <c r="PXC4" s="594"/>
      <c r="PXD4" s="594"/>
      <c r="PXE4" s="594"/>
      <c r="PXF4" s="594"/>
      <c r="PXG4" s="594"/>
      <c r="PXH4" s="594"/>
      <c r="PXI4" s="594"/>
      <c r="PXJ4" s="594"/>
      <c r="PXK4" s="594"/>
      <c r="PXL4" s="594"/>
      <c r="PXM4" s="594"/>
      <c r="PXN4" s="594"/>
      <c r="PXO4" s="594"/>
      <c r="PXP4" s="594"/>
      <c r="PXQ4" s="594"/>
      <c r="PXR4" s="594"/>
      <c r="PXS4" s="594"/>
      <c r="PXT4" s="594"/>
      <c r="PXU4" s="594"/>
      <c r="PXV4" s="594"/>
      <c r="PXW4" s="594"/>
      <c r="PXX4" s="594"/>
      <c r="PXY4" s="594"/>
      <c r="PXZ4" s="594"/>
      <c r="PYA4" s="594"/>
      <c r="PYB4" s="594"/>
      <c r="PYC4" s="594"/>
      <c r="PYD4" s="594"/>
      <c r="PYE4" s="594"/>
      <c r="PYF4" s="594"/>
      <c r="PYG4" s="594"/>
      <c r="PYH4" s="594"/>
      <c r="PYI4" s="594"/>
      <c r="PYJ4" s="594"/>
      <c r="PYK4" s="594"/>
      <c r="PYL4" s="594"/>
      <c r="PYM4" s="594"/>
      <c r="PYN4" s="594"/>
      <c r="PYO4" s="594"/>
      <c r="PYP4" s="594"/>
      <c r="PYQ4" s="594"/>
      <c r="PYR4" s="594"/>
      <c r="PYS4" s="594"/>
      <c r="PYT4" s="594"/>
      <c r="PYU4" s="594"/>
      <c r="PYV4" s="594"/>
      <c r="PYW4" s="594"/>
      <c r="PYX4" s="594"/>
      <c r="PYY4" s="594"/>
      <c r="PYZ4" s="594"/>
      <c r="PZA4" s="594"/>
      <c r="PZB4" s="594"/>
      <c r="PZC4" s="594"/>
      <c r="PZD4" s="594"/>
      <c r="PZE4" s="594"/>
      <c r="PZF4" s="594"/>
      <c r="PZG4" s="594"/>
      <c r="PZH4" s="594"/>
      <c r="PZI4" s="594"/>
      <c r="PZJ4" s="594"/>
      <c r="PZK4" s="594"/>
      <c r="PZL4" s="594"/>
      <c r="PZM4" s="594"/>
      <c r="PZN4" s="594"/>
      <c r="PZO4" s="594"/>
      <c r="PZP4" s="594"/>
      <c r="PZQ4" s="594"/>
      <c r="PZR4" s="594"/>
      <c r="PZS4" s="594"/>
      <c r="PZT4" s="594"/>
      <c r="PZU4" s="594"/>
      <c r="PZV4" s="594"/>
      <c r="PZW4" s="594"/>
      <c r="PZX4" s="594"/>
      <c r="PZY4" s="594"/>
      <c r="PZZ4" s="594"/>
      <c r="QAA4" s="594"/>
      <c r="QAB4" s="594"/>
      <c r="QAC4" s="594"/>
      <c r="QAD4" s="594"/>
      <c r="QAE4" s="594"/>
      <c r="QAF4" s="594"/>
      <c r="QAG4" s="594"/>
      <c r="QAH4" s="594"/>
      <c r="QAI4" s="594"/>
      <c r="QAJ4" s="594"/>
      <c r="QAK4" s="594"/>
      <c r="QAL4" s="594"/>
      <c r="QAM4" s="594"/>
      <c r="QAN4" s="594"/>
      <c r="QAO4" s="594"/>
      <c r="QAP4" s="594"/>
      <c r="QAQ4" s="594"/>
      <c r="QAR4" s="594"/>
      <c r="QAS4" s="594"/>
      <c r="QAT4" s="594"/>
      <c r="QAU4" s="594"/>
      <c r="QAV4" s="594"/>
      <c r="QAW4" s="594"/>
      <c r="QAX4" s="594"/>
      <c r="QAY4" s="594"/>
      <c r="QAZ4" s="594"/>
      <c r="QBA4" s="594"/>
      <c r="QBB4" s="594"/>
      <c r="QBC4" s="594"/>
      <c r="QBD4" s="594"/>
      <c r="QBE4" s="594"/>
      <c r="QBF4" s="594"/>
      <c r="QBG4" s="594"/>
      <c r="QBH4" s="594"/>
      <c r="QBI4" s="594"/>
      <c r="QBJ4" s="594"/>
      <c r="QBK4" s="594"/>
      <c r="QBL4" s="594"/>
      <c r="QBM4" s="594"/>
      <c r="QBN4" s="594"/>
      <c r="QBO4" s="594"/>
      <c r="QBP4" s="594"/>
      <c r="QBQ4" s="594"/>
      <c r="QBR4" s="594"/>
      <c r="QBS4" s="594"/>
      <c r="QBT4" s="594"/>
      <c r="QBU4" s="594"/>
      <c r="QBV4" s="594"/>
      <c r="QBW4" s="594"/>
      <c r="QBX4" s="594"/>
      <c r="QBY4" s="594"/>
      <c r="QBZ4" s="594"/>
      <c r="QCA4" s="594"/>
      <c r="QCB4" s="594"/>
      <c r="QCC4" s="594"/>
      <c r="QCD4" s="594"/>
      <c r="QCE4" s="594"/>
      <c r="QCF4" s="594"/>
      <c r="QCG4" s="594"/>
      <c r="QCH4" s="594"/>
      <c r="QCI4" s="594"/>
      <c r="QCJ4" s="594"/>
      <c r="QCK4" s="594"/>
      <c r="QCL4" s="594"/>
      <c r="QCM4" s="594"/>
      <c r="QCN4" s="594"/>
      <c r="QCO4" s="594"/>
      <c r="QCP4" s="594"/>
      <c r="QCQ4" s="594"/>
      <c r="QCR4" s="594"/>
      <c r="QCS4" s="594"/>
      <c r="QCT4" s="594"/>
      <c r="QCU4" s="594"/>
      <c r="QCV4" s="594"/>
      <c r="QCW4" s="594"/>
      <c r="QCX4" s="594"/>
      <c r="QCY4" s="594"/>
      <c r="QCZ4" s="594"/>
      <c r="QDA4" s="594"/>
      <c r="QDB4" s="594"/>
      <c r="QDC4" s="594"/>
      <c r="QDD4" s="594"/>
      <c r="QDE4" s="594"/>
      <c r="QDF4" s="594"/>
      <c r="QDG4" s="594"/>
      <c r="QDH4" s="594"/>
      <c r="QDI4" s="594"/>
      <c r="QDJ4" s="594"/>
      <c r="QDK4" s="594"/>
      <c r="QDL4" s="594"/>
      <c r="QDM4" s="594"/>
      <c r="QDN4" s="594"/>
      <c r="QDO4" s="594"/>
      <c r="QDP4" s="594"/>
      <c r="QDQ4" s="594"/>
      <c r="QDR4" s="594"/>
      <c r="QDS4" s="594"/>
      <c r="QDT4" s="594"/>
      <c r="QDU4" s="594"/>
      <c r="QDV4" s="594"/>
      <c r="QDW4" s="594"/>
      <c r="QDX4" s="594"/>
      <c r="QDY4" s="594"/>
      <c r="QDZ4" s="594"/>
      <c r="QEA4" s="594"/>
      <c r="QEB4" s="594"/>
      <c r="QEC4" s="594"/>
      <c r="QED4" s="594"/>
      <c r="QEE4" s="594"/>
      <c r="QEF4" s="594"/>
      <c r="QEG4" s="594"/>
      <c r="QEH4" s="594"/>
      <c r="QEI4" s="594"/>
      <c r="QEJ4" s="594"/>
      <c r="QEK4" s="594"/>
      <c r="QEL4" s="594"/>
      <c r="QEM4" s="594"/>
      <c r="QEN4" s="594"/>
      <c r="QEO4" s="594"/>
      <c r="QEP4" s="594"/>
      <c r="QEQ4" s="594"/>
      <c r="QER4" s="594"/>
      <c r="QES4" s="594"/>
      <c r="QET4" s="594"/>
      <c r="QEU4" s="594"/>
      <c r="QEV4" s="594"/>
      <c r="QEW4" s="594"/>
      <c r="QEX4" s="594"/>
      <c r="QEY4" s="594"/>
      <c r="QEZ4" s="594"/>
      <c r="QFA4" s="594"/>
      <c r="QFB4" s="594"/>
      <c r="QFC4" s="594"/>
      <c r="QFD4" s="594"/>
      <c r="QFE4" s="594"/>
      <c r="QFF4" s="594"/>
      <c r="QFG4" s="594"/>
      <c r="QFH4" s="594"/>
      <c r="QFI4" s="594"/>
      <c r="QFJ4" s="594"/>
      <c r="QFK4" s="594"/>
      <c r="QFL4" s="594"/>
      <c r="QFM4" s="594"/>
      <c r="QFN4" s="594"/>
      <c r="QFO4" s="594"/>
      <c r="QFP4" s="594"/>
      <c r="QFQ4" s="594"/>
      <c r="QFR4" s="594"/>
      <c r="QFS4" s="594"/>
      <c r="QFT4" s="594"/>
      <c r="QFU4" s="594"/>
      <c r="QFV4" s="594"/>
      <c r="QFW4" s="594"/>
      <c r="QFX4" s="594"/>
      <c r="QFY4" s="594"/>
      <c r="QFZ4" s="594"/>
      <c r="QGA4" s="594"/>
      <c r="QGB4" s="594"/>
      <c r="QGC4" s="594"/>
      <c r="QGD4" s="594"/>
      <c r="QGE4" s="594"/>
      <c r="QGF4" s="594"/>
      <c r="QGG4" s="594"/>
      <c r="QGH4" s="594"/>
      <c r="QGI4" s="594"/>
      <c r="QGJ4" s="594"/>
      <c r="QGK4" s="594"/>
      <c r="QGL4" s="594"/>
      <c r="QGM4" s="594"/>
      <c r="QGN4" s="594"/>
      <c r="QGO4" s="594"/>
      <c r="QGP4" s="594"/>
      <c r="QGQ4" s="594"/>
      <c r="QGR4" s="594"/>
      <c r="QGS4" s="594"/>
      <c r="QGT4" s="594"/>
      <c r="QGU4" s="594"/>
      <c r="QGV4" s="594"/>
      <c r="QGW4" s="594"/>
      <c r="QGX4" s="594"/>
      <c r="QGY4" s="594"/>
      <c r="QGZ4" s="594"/>
      <c r="QHA4" s="594"/>
      <c r="QHB4" s="594"/>
      <c r="QHC4" s="594"/>
      <c r="QHD4" s="594"/>
      <c r="QHE4" s="594"/>
      <c r="QHF4" s="594"/>
      <c r="QHG4" s="594"/>
      <c r="QHH4" s="594"/>
      <c r="QHI4" s="594"/>
      <c r="QHJ4" s="594"/>
      <c r="QHK4" s="594"/>
      <c r="QHL4" s="594"/>
      <c r="QHM4" s="594"/>
      <c r="QHN4" s="594"/>
      <c r="QHO4" s="594"/>
      <c r="QHP4" s="594"/>
      <c r="QHQ4" s="594"/>
      <c r="QHR4" s="594"/>
      <c r="QHS4" s="594"/>
      <c r="QHT4" s="594"/>
      <c r="QHU4" s="594"/>
      <c r="QHV4" s="594"/>
      <c r="QHW4" s="594"/>
      <c r="QHX4" s="594"/>
      <c r="QHY4" s="594"/>
      <c r="QHZ4" s="594"/>
      <c r="QIA4" s="594"/>
      <c r="QIB4" s="594"/>
      <c r="QIC4" s="594"/>
      <c r="QID4" s="594"/>
      <c r="QIE4" s="594"/>
      <c r="QIF4" s="594"/>
      <c r="QIG4" s="594"/>
      <c r="QIH4" s="594"/>
      <c r="QII4" s="594"/>
      <c r="QIJ4" s="594"/>
      <c r="QIK4" s="594"/>
      <c r="QIL4" s="594"/>
      <c r="QIM4" s="594"/>
      <c r="QIN4" s="594"/>
      <c r="QIO4" s="594"/>
      <c r="QIP4" s="594"/>
      <c r="QIQ4" s="594"/>
      <c r="QIR4" s="594"/>
      <c r="QIS4" s="594"/>
      <c r="QIT4" s="594"/>
      <c r="QIU4" s="594"/>
      <c r="QIV4" s="594"/>
      <c r="QIW4" s="594"/>
      <c r="QIX4" s="594"/>
      <c r="QIY4" s="594"/>
      <c r="QIZ4" s="594"/>
      <c r="QJA4" s="594"/>
      <c r="QJB4" s="594"/>
      <c r="QJC4" s="594"/>
      <c r="QJD4" s="594"/>
      <c r="QJE4" s="594"/>
      <c r="QJF4" s="594"/>
      <c r="QJG4" s="594"/>
      <c r="QJH4" s="594"/>
      <c r="QJI4" s="594"/>
      <c r="QJJ4" s="594"/>
      <c r="QJK4" s="594"/>
      <c r="QJL4" s="594"/>
      <c r="QJM4" s="594"/>
      <c r="QJN4" s="594"/>
      <c r="QJO4" s="594"/>
      <c r="QJP4" s="594"/>
      <c r="QJQ4" s="594"/>
      <c r="QJR4" s="594"/>
      <c r="QJS4" s="594"/>
      <c r="QJT4" s="594"/>
      <c r="QJU4" s="594"/>
      <c r="QJV4" s="594"/>
      <c r="QJW4" s="594"/>
      <c r="QJX4" s="594"/>
      <c r="QJY4" s="594"/>
      <c r="QJZ4" s="594"/>
      <c r="QKA4" s="594"/>
      <c r="QKB4" s="594"/>
      <c r="QKC4" s="594"/>
      <c r="QKD4" s="594"/>
      <c r="QKE4" s="594"/>
      <c r="QKF4" s="594"/>
      <c r="QKG4" s="594"/>
      <c r="QKH4" s="594"/>
      <c r="QKI4" s="594"/>
      <c r="QKJ4" s="594"/>
      <c r="QKK4" s="594"/>
      <c r="QKL4" s="594"/>
      <c r="QKM4" s="594"/>
      <c r="QKN4" s="594"/>
      <c r="QKO4" s="594"/>
      <c r="QKP4" s="594"/>
      <c r="QKQ4" s="594"/>
      <c r="QKR4" s="594"/>
      <c r="QKS4" s="594"/>
      <c r="QKT4" s="594"/>
      <c r="QKU4" s="594"/>
      <c r="QKV4" s="594"/>
      <c r="QKW4" s="594"/>
      <c r="QKX4" s="594"/>
      <c r="QKY4" s="594"/>
      <c r="QKZ4" s="594"/>
      <c r="QLA4" s="594"/>
      <c r="QLB4" s="594"/>
      <c r="QLC4" s="594"/>
      <c r="QLD4" s="594"/>
      <c r="QLE4" s="594"/>
      <c r="QLF4" s="594"/>
      <c r="QLG4" s="594"/>
      <c r="QLH4" s="594"/>
      <c r="QLI4" s="594"/>
      <c r="QLJ4" s="594"/>
      <c r="QLK4" s="594"/>
      <c r="QLL4" s="594"/>
      <c r="QLM4" s="594"/>
      <c r="QLN4" s="594"/>
      <c r="QLO4" s="594"/>
      <c r="QLP4" s="594"/>
      <c r="QLQ4" s="594"/>
      <c r="QLR4" s="594"/>
      <c r="QLS4" s="594"/>
      <c r="QLT4" s="594"/>
      <c r="QLU4" s="594"/>
      <c r="QLV4" s="594"/>
      <c r="QLW4" s="594"/>
      <c r="QLX4" s="594"/>
      <c r="QLY4" s="594"/>
      <c r="QLZ4" s="594"/>
      <c r="QMA4" s="594"/>
      <c r="QMB4" s="594"/>
      <c r="QMC4" s="594"/>
      <c r="QMD4" s="594"/>
      <c r="QME4" s="594"/>
      <c r="QMF4" s="594"/>
      <c r="QMG4" s="594"/>
      <c r="QMH4" s="594"/>
      <c r="QMI4" s="594"/>
      <c r="QMJ4" s="594"/>
      <c r="QMK4" s="594"/>
      <c r="QML4" s="594"/>
      <c r="QMM4" s="594"/>
      <c r="QMN4" s="594"/>
      <c r="QMO4" s="594"/>
      <c r="QMP4" s="594"/>
      <c r="QMQ4" s="594"/>
      <c r="QMR4" s="594"/>
      <c r="QMS4" s="594"/>
      <c r="QMT4" s="594"/>
      <c r="QMU4" s="594"/>
      <c r="QMV4" s="594"/>
      <c r="QMW4" s="594"/>
      <c r="QMX4" s="594"/>
      <c r="QMY4" s="594"/>
      <c r="QMZ4" s="594"/>
      <c r="QNA4" s="594"/>
      <c r="QNB4" s="594"/>
      <c r="QNC4" s="594"/>
      <c r="QND4" s="594"/>
      <c r="QNE4" s="594"/>
      <c r="QNF4" s="594"/>
      <c r="QNG4" s="594"/>
      <c r="QNH4" s="594"/>
      <c r="QNI4" s="594"/>
      <c r="QNJ4" s="594"/>
      <c r="QNK4" s="594"/>
      <c r="QNL4" s="594"/>
      <c r="QNM4" s="594"/>
      <c r="QNN4" s="594"/>
      <c r="QNO4" s="594"/>
      <c r="QNP4" s="594"/>
      <c r="QNQ4" s="594"/>
      <c r="QNR4" s="594"/>
      <c r="QNS4" s="594"/>
      <c r="QNT4" s="594"/>
      <c r="QNU4" s="594"/>
      <c r="QNV4" s="594"/>
      <c r="QNW4" s="594"/>
      <c r="QNX4" s="594"/>
      <c r="QNY4" s="594"/>
      <c r="QNZ4" s="594"/>
      <c r="QOA4" s="594"/>
      <c r="QOB4" s="594"/>
      <c r="QOC4" s="594"/>
      <c r="QOD4" s="594"/>
      <c r="QOE4" s="594"/>
      <c r="QOF4" s="594"/>
      <c r="QOG4" s="594"/>
      <c r="QOH4" s="594"/>
      <c r="QOI4" s="594"/>
      <c r="QOJ4" s="594"/>
      <c r="QOK4" s="594"/>
      <c r="QOL4" s="594"/>
      <c r="QOM4" s="594"/>
      <c r="QON4" s="594"/>
      <c r="QOO4" s="594"/>
      <c r="QOP4" s="594"/>
      <c r="QOQ4" s="594"/>
      <c r="QOR4" s="594"/>
      <c r="QOS4" s="594"/>
      <c r="QOT4" s="594"/>
      <c r="QOU4" s="594"/>
      <c r="QOV4" s="594"/>
      <c r="QOW4" s="594"/>
      <c r="QOX4" s="594"/>
      <c r="QOY4" s="594"/>
      <c r="QOZ4" s="594"/>
      <c r="QPA4" s="594"/>
      <c r="QPB4" s="594"/>
      <c r="QPC4" s="594"/>
      <c r="QPD4" s="594"/>
      <c r="QPE4" s="594"/>
      <c r="QPF4" s="594"/>
      <c r="QPG4" s="594"/>
      <c r="QPH4" s="594"/>
      <c r="QPI4" s="594"/>
      <c r="QPJ4" s="594"/>
      <c r="QPK4" s="594"/>
      <c r="QPL4" s="594"/>
      <c r="QPM4" s="594"/>
      <c r="QPN4" s="594"/>
      <c r="QPO4" s="594"/>
      <c r="QPP4" s="594"/>
      <c r="QPQ4" s="594"/>
      <c r="QPR4" s="594"/>
      <c r="QPS4" s="594"/>
      <c r="QPT4" s="594"/>
      <c r="QPU4" s="594"/>
      <c r="QPV4" s="594"/>
      <c r="QPW4" s="594"/>
      <c r="QPX4" s="594"/>
      <c r="QPY4" s="594"/>
      <c r="QPZ4" s="594"/>
      <c r="QQA4" s="594"/>
      <c r="QQB4" s="594"/>
      <c r="QQC4" s="594"/>
      <c r="QQD4" s="594"/>
      <c r="QQE4" s="594"/>
      <c r="QQF4" s="594"/>
      <c r="QQG4" s="594"/>
      <c r="QQH4" s="594"/>
      <c r="QQI4" s="594"/>
      <c r="QQJ4" s="594"/>
      <c r="QQK4" s="594"/>
      <c r="QQL4" s="594"/>
      <c r="QQM4" s="594"/>
      <c r="QQN4" s="594"/>
      <c r="QQO4" s="594"/>
      <c r="QQP4" s="594"/>
      <c r="QQQ4" s="594"/>
      <c r="QQR4" s="594"/>
      <c r="QQS4" s="594"/>
      <c r="QQT4" s="594"/>
      <c r="QQU4" s="594"/>
      <c r="QQV4" s="594"/>
      <c r="QQW4" s="594"/>
      <c r="QQX4" s="594"/>
      <c r="QQY4" s="594"/>
      <c r="QQZ4" s="594"/>
      <c r="QRA4" s="594"/>
      <c r="QRB4" s="594"/>
      <c r="QRC4" s="594"/>
      <c r="QRD4" s="594"/>
      <c r="QRE4" s="594"/>
      <c r="QRF4" s="594"/>
      <c r="QRG4" s="594"/>
      <c r="QRH4" s="594"/>
      <c r="QRI4" s="594"/>
      <c r="QRJ4" s="594"/>
      <c r="QRK4" s="594"/>
      <c r="QRL4" s="594"/>
      <c r="QRM4" s="594"/>
      <c r="QRN4" s="594"/>
      <c r="QRO4" s="594"/>
      <c r="QRP4" s="594"/>
      <c r="QRQ4" s="594"/>
      <c r="QRR4" s="594"/>
      <c r="QRS4" s="594"/>
      <c r="QRT4" s="594"/>
      <c r="QRU4" s="594"/>
      <c r="QRV4" s="594"/>
      <c r="QRW4" s="594"/>
      <c r="QRX4" s="594"/>
      <c r="QRY4" s="594"/>
      <c r="QRZ4" s="594"/>
      <c r="QSA4" s="594"/>
      <c r="QSB4" s="594"/>
      <c r="QSC4" s="594"/>
      <c r="QSD4" s="594"/>
      <c r="QSE4" s="594"/>
      <c r="QSF4" s="594"/>
      <c r="QSG4" s="594"/>
      <c r="QSH4" s="594"/>
      <c r="QSI4" s="594"/>
      <c r="QSJ4" s="594"/>
      <c r="QSK4" s="594"/>
      <c r="QSL4" s="594"/>
      <c r="QSM4" s="594"/>
      <c r="QSN4" s="594"/>
      <c r="QSO4" s="594"/>
      <c r="QSP4" s="594"/>
      <c r="QSQ4" s="594"/>
      <c r="QSR4" s="594"/>
      <c r="QSS4" s="594"/>
      <c r="QST4" s="594"/>
      <c r="QSU4" s="594"/>
      <c r="QSV4" s="594"/>
      <c r="QSW4" s="594"/>
      <c r="QSX4" s="594"/>
      <c r="QSY4" s="594"/>
      <c r="QSZ4" s="594"/>
      <c r="QTA4" s="594"/>
      <c r="QTB4" s="594"/>
      <c r="QTC4" s="594"/>
      <c r="QTD4" s="594"/>
      <c r="QTE4" s="594"/>
      <c r="QTF4" s="594"/>
      <c r="QTG4" s="594"/>
      <c r="QTH4" s="594"/>
      <c r="QTI4" s="594"/>
      <c r="QTJ4" s="594"/>
      <c r="QTK4" s="594"/>
      <c r="QTL4" s="594"/>
      <c r="QTM4" s="594"/>
      <c r="QTN4" s="594"/>
      <c r="QTO4" s="594"/>
      <c r="QTP4" s="594"/>
      <c r="QTQ4" s="594"/>
      <c r="QTR4" s="594"/>
      <c r="QTS4" s="594"/>
      <c r="QTT4" s="594"/>
      <c r="QTU4" s="594"/>
      <c r="QTV4" s="594"/>
      <c r="QTW4" s="594"/>
      <c r="QTX4" s="594"/>
      <c r="QTY4" s="594"/>
      <c r="QTZ4" s="594"/>
      <c r="QUA4" s="594"/>
      <c r="QUB4" s="594"/>
      <c r="QUC4" s="594"/>
      <c r="QUD4" s="594"/>
      <c r="QUE4" s="594"/>
      <c r="QUF4" s="594"/>
      <c r="QUG4" s="594"/>
      <c r="QUH4" s="594"/>
      <c r="QUI4" s="594"/>
      <c r="QUJ4" s="594"/>
      <c r="QUK4" s="594"/>
      <c r="QUL4" s="594"/>
      <c r="QUM4" s="594"/>
      <c r="QUN4" s="594"/>
      <c r="QUO4" s="594"/>
      <c r="QUP4" s="594"/>
      <c r="QUQ4" s="594"/>
      <c r="QUR4" s="594"/>
      <c r="QUS4" s="594"/>
      <c r="QUT4" s="594"/>
      <c r="QUU4" s="594"/>
      <c r="QUV4" s="594"/>
      <c r="QUW4" s="594"/>
      <c r="QUX4" s="594"/>
      <c r="QUY4" s="594"/>
      <c r="QUZ4" s="594"/>
      <c r="QVA4" s="594"/>
      <c r="QVB4" s="594"/>
      <c r="QVC4" s="594"/>
      <c r="QVD4" s="594"/>
      <c r="QVE4" s="594"/>
      <c r="QVF4" s="594"/>
      <c r="QVG4" s="594"/>
      <c r="QVH4" s="594"/>
      <c r="QVI4" s="594"/>
      <c r="QVJ4" s="594"/>
      <c r="QVK4" s="594"/>
      <c r="QVL4" s="594"/>
      <c r="QVM4" s="594"/>
      <c r="QVN4" s="594"/>
      <c r="QVO4" s="594"/>
      <c r="QVP4" s="594"/>
      <c r="QVQ4" s="594"/>
      <c r="QVR4" s="594"/>
      <c r="QVS4" s="594"/>
      <c r="QVT4" s="594"/>
      <c r="QVU4" s="594"/>
      <c r="QVV4" s="594"/>
      <c r="QVW4" s="594"/>
      <c r="QVX4" s="594"/>
      <c r="QVY4" s="594"/>
      <c r="QVZ4" s="594"/>
      <c r="QWA4" s="594"/>
      <c r="QWB4" s="594"/>
      <c r="QWC4" s="594"/>
      <c r="QWD4" s="594"/>
      <c r="QWE4" s="594"/>
      <c r="QWF4" s="594"/>
      <c r="QWG4" s="594"/>
      <c r="QWH4" s="594"/>
      <c r="QWI4" s="594"/>
      <c r="QWJ4" s="594"/>
      <c r="QWK4" s="594"/>
      <c r="QWL4" s="594"/>
      <c r="QWM4" s="594"/>
      <c r="QWN4" s="594"/>
      <c r="QWO4" s="594"/>
      <c r="QWP4" s="594"/>
      <c r="QWQ4" s="594"/>
      <c r="QWR4" s="594"/>
      <c r="QWS4" s="594"/>
      <c r="QWT4" s="594"/>
      <c r="QWU4" s="594"/>
      <c r="QWV4" s="594"/>
      <c r="QWW4" s="594"/>
      <c r="QWX4" s="594"/>
      <c r="QWY4" s="594"/>
      <c r="QWZ4" s="594"/>
      <c r="QXA4" s="594"/>
      <c r="QXB4" s="594"/>
      <c r="QXC4" s="594"/>
      <c r="QXD4" s="594"/>
      <c r="QXE4" s="594"/>
      <c r="QXF4" s="594"/>
      <c r="QXG4" s="594"/>
      <c r="QXH4" s="594"/>
      <c r="QXI4" s="594"/>
      <c r="QXJ4" s="594"/>
      <c r="QXK4" s="594"/>
      <c r="QXL4" s="594"/>
      <c r="QXM4" s="594"/>
      <c r="QXN4" s="594"/>
      <c r="QXO4" s="594"/>
      <c r="QXP4" s="594"/>
      <c r="QXQ4" s="594"/>
      <c r="QXR4" s="594"/>
      <c r="QXS4" s="594"/>
      <c r="QXT4" s="594"/>
      <c r="QXU4" s="594"/>
      <c r="QXV4" s="594"/>
      <c r="QXW4" s="594"/>
      <c r="QXX4" s="594"/>
      <c r="QXY4" s="594"/>
      <c r="QXZ4" s="594"/>
      <c r="QYA4" s="594"/>
      <c r="QYB4" s="594"/>
      <c r="QYC4" s="594"/>
      <c r="QYD4" s="594"/>
      <c r="QYE4" s="594"/>
      <c r="QYF4" s="594"/>
      <c r="QYG4" s="594"/>
      <c r="QYH4" s="594"/>
      <c r="QYI4" s="594"/>
      <c r="QYJ4" s="594"/>
      <c r="QYK4" s="594"/>
      <c r="QYL4" s="594"/>
      <c r="QYM4" s="594"/>
      <c r="QYN4" s="594"/>
      <c r="QYO4" s="594"/>
      <c r="QYP4" s="594"/>
      <c r="QYQ4" s="594"/>
      <c r="QYR4" s="594"/>
      <c r="QYS4" s="594"/>
      <c r="QYT4" s="594"/>
      <c r="QYU4" s="594"/>
      <c r="QYV4" s="594"/>
      <c r="QYW4" s="594"/>
      <c r="QYX4" s="594"/>
      <c r="QYY4" s="594"/>
      <c r="QYZ4" s="594"/>
      <c r="QZA4" s="594"/>
      <c r="QZB4" s="594"/>
      <c r="QZC4" s="594"/>
      <c r="QZD4" s="594"/>
      <c r="QZE4" s="594"/>
      <c r="QZF4" s="594"/>
      <c r="QZG4" s="594"/>
      <c r="QZH4" s="594"/>
      <c r="QZI4" s="594"/>
      <c r="QZJ4" s="594"/>
      <c r="QZK4" s="594"/>
      <c r="QZL4" s="594"/>
      <c r="QZM4" s="594"/>
      <c r="QZN4" s="594"/>
      <c r="QZO4" s="594"/>
      <c r="QZP4" s="594"/>
      <c r="QZQ4" s="594"/>
      <c r="QZR4" s="594"/>
      <c r="QZS4" s="594"/>
      <c r="QZT4" s="594"/>
      <c r="QZU4" s="594"/>
      <c r="QZV4" s="594"/>
      <c r="QZW4" s="594"/>
      <c r="QZX4" s="594"/>
      <c r="QZY4" s="594"/>
      <c r="QZZ4" s="594"/>
      <c r="RAA4" s="594"/>
      <c r="RAB4" s="594"/>
      <c r="RAC4" s="594"/>
      <c r="RAD4" s="594"/>
      <c r="RAE4" s="594"/>
      <c r="RAF4" s="594"/>
      <c r="RAG4" s="594"/>
      <c r="RAH4" s="594"/>
      <c r="RAI4" s="594"/>
      <c r="RAJ4" s="594"/>
      <c r="RAK4" s="594"/>
      <c r="RAL4" s="594"/>
      <c r="RAM4" s="594"/>
      <c r="RAN4" s="594"/>
      <c r="RAO4" s="594"/>
      <c r="RAP4" s="594"/>
      <c r="RAQ4" s="594"/>
      <c r="RAR4" s="594"/>
      <c r="RAS4" s="594"/>
      <c r="RAT4" s="594"/>
      <c r="RAU4" s="594"/>
      <c r="RAV4" s="594"/>
      <c r="RAW4" s="594"/>
      <c r="RAX4" s="594"/>
      <c r="RAY4" s="594"/>
      <c r="RAZ4" s="594"/>
      <c r="RBA4" s="594"/>
      <c r="RBB4" s="594"/>
      <c r="RBC4" s="594"/>
      <c r="RBD4" s="594"/>
      <c r="RBE4" s="594"/>
      <c r="RBF4" s="594"/>
      <c r="RBG4" s="594"/>
      <c r="RBH4" s="594"/>
      <c r="RBI4" s="594"/>
      <c r="RBJ4" s="594"/>
      <c r="RBK4" s="594"/>
      <c r="RBL4" s="594"/>
      <c r="RBM4" s="594"/>
      <c r="RBN4" s="594"/>
      <c r="RBO4" s="594"/>
      <c r="RBP4" s="594"/>
      <c r="RBQ4" s="594"/>
      <c r="RBR4" s="594"/>
      <c r="RBS4" s="594"/>
      <c r="RBT4" s="594"/>
      <c r="RBU4" s="594"/>
      <c r="RBV4" s="594"/>
      <c r="RBW4" s="594"/>
      <c r="RBX4" s="594"/>
      <c r="RBY4" s="594"/>
      <c r="RBZ4" s="594"/>
      <c r="RCA4" s="594"/>
      <c r="RCB4" s="594"/>
      <c r="RCC4" s="594"/>
      <c r="RCD4" s="594"/>
      <c r="RCE4" s="594"/>
      <c r="RCF4" s="594"/>
      <c r="RCG4" s="594"/>
      <c r="RCH4" s="594"/>
      <c r="RCI4" s="594"/>
      <c r="RCJ4" s="594"/>
      <c r="RCK4" s="594"/>
      <c r="RCL4" s="594"/>
      <c r="RCM4" s="594"/>
      <c r="RCN4" s="594"/>
      <c r="RCO4" s="594"/>
      <c r="RCP4" s="594"/>
      <c r="RCQ4" s="594"/>
      <c r="RCR4" s="594"/>
      <c r="RCS4" s="594"/>
      <c r="RCT4" s="594"/>
      <c r="RCU4" s="594"/>
      <c r="RCV4" s="594"/>
      <c r="RCW4" s="594"/>
      <c r="RCX4" s="594"/>
      <c r="RCY4" s="594"/>
      <c r="RCZ4" s="594"/>
      <c r="RDA4" s="594"/>
      <c r="RDB4" s="594"/>
      <c r="RDC4" s="594"/>
      <c r="RDD4" s="594"/>
      <c r="RDE4" s="594"/>
      <c r="RDF4" s="594"/>
      <c r="RDG4" s="594"/>
      <c r="RDH4" s="594"/>
      <c r="RDI4" s="594"/>
      <c r="RDJ4" s="594"/>
      <c r="RDK4" s="594"/>
      <c r="RDL4" s="594"/>
      <c r="RDM4" s="594"/>
      <c r="RDN4" s="594"/>
      <c r="RDO4" s="594"/>
      <c r="RDP4" s="594"/>
      <c r="RDQ4" s="594"/>
      <c r="RDR4" s="594"/>
      <c r="RDS4" s="594"/>
      <c r="RDT4" s="594"/>
      <c r="RDU4" s="594"/>
      <c r="RDV4" s="594"/>
      <c r="RDW4" s="594"/>
      <c r="RDX4" s="594"/>
      <c r="RDY4" s="594"/>
      <c r="RDZ4" s="594"/>
      <c r="REA4" s="594"/>
      <c r="REB4" s="594"/>
      <c r="REC4" s="594"/>
      <c r="RED4" s="594"/>
      <c r="REE4" s="594"/>
      <c r="REF4" s="594"/>
      <c r="REG4" s="594"/>
      <c r="REH4" s="594"/>
      <c r="REI4" s="594"/>
      <c r="REJ4" s="594"/>
      <c r="REK4" s="594"/>
      <c r="REL4" s="594"/>
      <c r="REM4" s="594"/>
      <c r="REN4" s="594"/>
      <c r="REO4" s="594"/>
      <c r="REP4" s="594"/>
      <c r="REQ4" s="594"/>
      <c r="RER4" s="594"/>
      <c r="RES4" s="594"/>
      <c r="RET4" s="594"/>
      <c r="REU4" s="594"/>
      <c r="REV4" s="594"/>
      <c r="REW4" s="594"/>
      <c r="REX4" s="594"/>
      <c r="REY4" s="594"/>
      <c r="REZ4" s="594"/>
      <c r="RFA4" s="594"/>
      <c r="RFB4" s="594"/>
      <c r="RFC4" s="594"/>
      <c r="RFD4" s="594"/>
      <c r="RFE4" s="594"/>
      <c r="RFF4" s="594"/>
      <c r="RFG4" s="594"/>
      <c r="RFH4" s="594"/>
      <c r="RFI4" s="594"/>
      <c r="RFJ4" s="594"/>
      <c r="RFK4" s="594"/>
      <c r="RFL4" s="594"/>
      <c r="RFM4" s="594"/>
      <c r="RFN4" s="594"/>
      <c r="RFO4" s="594"/>
      <c r="RFP4" s="594"/>
      <c r="RFQ4" s="594"/>
      <c r="RFR4" s="594"/>
      <c r="RFS4" s="594"/>
      <c r="RFT4" s="594"/>
      <c r="RFU4" s="594"/>
      <c r="RFV4" s="594"/>
      <c r="RFW4" s="594"/>
      <c r="RFX4" s="594"/>
      <c r="RFY4" s="594"/>
      <c r="RFZ4" s="594"/>
      <c r="RGA4" s="594"/>
      <c r="RGB4" s="594"/>
      <c r="RGC4" s="594"/>
      <c r="RGD4" s="594"/>
      <c r="RGE4" s="594"/>
      <c r="RGF4" s="594"/>
      <c r="RGG4" s="594"/>
      <c r="RGH4" s="594"/>
      <c r="RGI4" s="594"/>
      <c r="RGJ4" s="594"/>
      <c r="RGK4" s="594"/>
      <c r="RGL4" s="594"/>
      <c r="RGM4" s="594"/>
      <c r="RGN4" s="594"/>
      <c r="RGO4" s="594"/>
      <c r="RGP4" s="594"/>
      <c r="RGQ4" s="594"/>
      <c r="RGR4" s="594"/>
      <c r="RGS4" s="594"/>
      <c r="RGT4" s="594"/>
      <c r="RGU4" s="594"/>
      <c r="RGV4" s="594"/>
      <c r="RGW4" s="594"/>
      <c r="RGX4" s="594"/>
      <c r="RGY4" s="594"/>
      <c r="RGZ4" s="594"/>
      <c r="RHA4" s="594"/>
      <c r="RHB4" s="594"/>
      <c r="RHC4" s="594"/>
      <c r="RHD4" s="594"/>
      <c r="RHE4" s="594"/>
      <c r="RHF4" s="594"/>
      <c r="RHG4" s="594"/>
      <c r="RHH4" s="594"/>
      <c r="RHI4" s="594"/>
      <c r="RHJ4" s="594"/>
      <c r="RHK4" s="594"/>
      <c r="RHL4" s="594"/>
      <c r="RHM4" s="594"/>
      <c r="RHN4" s="594"/>
      <c r="RHO4" s="594"/>
      <c r="RHP4" s="594"/>
      <c r="RHQ4" s="594"/>
      <c r="RHR4" s="594"/>
      <c r="RHS4" s="594"/>
      <c r="RHT4" s="594"/>
      <c r="RHU4" s="594"/>
      <c r="RHV4" s="594"/>
      <c r="RHW4" s="594"/>
      <c r="RHX4" s="594"/>
      <c r="RHY4" s="594"/>
      <c r="RHZ4" s="594"/>
      <c r="RIA4" s="594"/>
      <c r="RIB4" s="594"/>
      <c r="RIC4" s="594"/>
      <c r="RID4" s="594"/>
      <c r="RIE4" s="594"/>
      <c r="RIF4" s="594"/>
      <c r="RIG4" s="594"/>
      <c r="RIH4" s="594"/>
      <c r="RII4" s="594"/>
      <c r="RIJ4" s="594"/>
      <c r="RIK4" s="594"/>
      <c r="RIL4" s="594"/>
      <c r="RIM4" s="594"/>
      <c r="RIN4" s="594"/>
      <c r="RIO4" s="594"/>
      <c r="RIP4" s="594"/>
      <c r="RIQ4" s="594"/>
      <c r="RIR4" s="594"/>
      <c r="RIS4" s="594"/>
      <c r="RIT4" s="594"/>
      <c r="RIU4" s="594"/>
      <c r="RIV4" s="594"/>
      <c r="RIW4" s="594"/>
      <c r="RIX4" s="594"/>
      <c r="RIY4" s="594"/>
      <c r="RIZ4" s="594"/>
      <c r="RJA4" s="594"/>
      <c r="RJB4" s="594"/>
      <c r="RJC4" s="594"/>
      <c r="RJD4" s="594"/>
      <c r="RJE4" s="594"/>
      <c r="RJF4" s="594"/>
      <c r="RJG4" s="594"/>
      <c r="RJH4" s="594"/>
      <c r="RJI4" s="594"/>
      <c r="RJJ4" s="594"/>
      <c r="RJK4" s="594"/>
      <c r="RJL4" s="594"/>
      <c r="RJM4" s="594"/>
      <c r="RJN4" s="594"/>
      <c r="RJO4" s="594"/>
      <c r="RJP4" s="594"/>
      <c r="RJQ4" s="594"/>
      <c r="RJR4" s="594"/>
      <c r="RJS4" s="594"/>
      <c r="RJT4" s="594"/>
      <c r="RJU4" s="594"/>
      <c r="RJV4" s="594"/>
      <c r="RJW4" s="594"/>
      <c r="RJX4" s="594"/>
      <c r="RJY4" s="594"/>
      <c r="RJZ4" s="594"/>
      <c r="RKA4" s="594"/>
      <c r="RKB4" s="594"/>
      <c r="RKC4" s="594"/>
      <c r="RKD4" s="594"/>
      <c r="RKE4" s="594"/>
      <c r="RKF4" s="594"/>
      <c r="RKG4" s="594"/>
      <c r="RKH4" s="594"/>
      <c r="RKI4" s="594"/>
      <c r="RKJ4" s="594"/>
      <c r="RKK4" s="594"/>
      <c r="RKL4" s="594"/>
      <c r="RKM4" s="594"/>
      <c r="RKN4" s="594"/>
      <c r="RKO4" s="594"/>
      <c r="RKP4" s="594"/>
      <c r="RKQ4" s="594"/>
      <c r="RKR4" s="594"/>
      <c r="RKS4" s="594"/>
      <c r="RKT4" s="594"/>
      <c r="RKU4" s="594"/>
      <c r="RKV4" s="594"/>
      <c r="RKW4" s="594"/>
      <c r="RKX4" s="594"/>
      <c r="RKY4" s="594"/>
      <c r="RKZ4" s="594"/>
      <c r="RLA4" s="594"/>
      <c r="RLB4" s="594"/>
      <c r="RLC4" s="594"/>
      <c r="RLD4" s="594"/>
      <c r="RLE4" s="594"/>
      <c r="RLF4" s="594"/>
      <c r="RLG4" s="594"/>
      <c r="RLH4" s="594"/>
      <c r="RLI4" s="594"/>
      <c r="RLJ4" s="594"/>
      <c r="RLK4" s="594"/>
      <c r="RLL4" s="594"/>
      <c r="RLM4" s="594"/>
      <c r="RLN4" s="594"/>
      <c r="RLO4" s="594"/>
      <c r="RLP4" s="594"/>
      <c r="RLQ4" s="594"/>
      <c r="RLR4" s="594"/>
      <c r="RLS4" s="594"/>
      <c r="RLT4" s="594"/>
      <c r="RLU4" s="594"/>
      <c r="RLV4" s="594"/>
      <c r="RLW4" s="594"/>
      <c r="RLX4" s="594"/>
      <c r="RLY4" s="594"/>
      <c r="RLZ4" s="594"/>
      <c r="RMA4" s="594"/>
      <c r="RMB4" s="594"/>
      <c r="RMC4" s="594"/>
      <c r="RMD4" s="594"/>
      <c r="RME4" s="594"/>
      <c r="RMF4" s="594"/>
      <c r="RMG4" s="594"/>
      <c r="RMH4" s="594"/>
      <c r="RMI4" s="594"/>
      <c r="RMJ4" s="594"/>
      <c r="RMK4" s="594"/>
      <c r="RML4" s="594"/>
      <c r="RMM4" s="594"/>
      <c r="RMN4" s="594"/>
      <c r="RMO4" s="594"/>
      <c r="RMP4" s="594"/>
      <c r="RMQ4" s="594"/>
      <c r="RMR4" s="594"/>
      <c r="RMS4" s="594"/>
      <c r="RMT4" s="594"/>
      <c r="RMU4" s="594"/>
      <c r="RMV4" s="594"/>
      <c r="RMW4" s="594"/>
      <c r="RMX4" s="594"/>
      <c r="RMY4" s="594"/>
      <c r="RMZ4" s="594"/>
      <c r="RNA4" s="594"/>
      <c r="RNB4" s="594"/>
      <c r="RNC4" s="594"/>
      <c r="RND4" s="594"/>
      <c r="RNE4" s="594"/>
      <c r="RNF4" s="594"/>
      <c r="RNG4" s="594"/>
      <c r="RNH4" s="594"/>
      <c r="RNI4" s="594"/>
      <c r="RNJ4" s="594"/>
      <c r="RNK4" s="594"/>
      <c r="RNL4" s="594"/>
      <c r="RNM4" s="594"/>
      <c r="RNN4" s="594"/>
      <c r="RNO4" s="594"/>
      <c r="RNP4" s="594"/>
      <c r="RNQ4" s="594"/>
      <c r="RNR4" s="594"/>
      <c r="RNS4" s="594"/>
      <c r="RNT4" s="594"/>
      <c r="RNU4" s="594"/>
      <c r="RNV4" s="594"/>
      <c r="RNW4" s="594"/>
      <c r="RNX4" s="594"/>
      <c r="RNY4" s="594"/>
      <c r="RNZ4" s="594"/>
      <c r="ROA4" s="594"/>
      <c r="ROB4" s="594"/>
      <c r="ROC4" s="594"/>
      <c r="ROD4" s="594"/>
      <c r="ROE4" s="594"/>
      <c r="ROF4" s="594"/>
      <c r="ROG4" s="594"/>
      <c r="ROH4" s="594"/>
      <c r="ROI4" s="594"/>
      <c r="ROJ4" s="594"/>
      <c r="ROK4" s="594"/>
      <c r="ROL4" s="594"/>
      <c r="ROM4" s="594"/>
      <c r="RON4" s="594"/>
      <c r="ROO4" s="594"/>
      <c r="ROP4" s="594"/>
      <c r="ROQ4" s="594"/>
      <c r="ROR4" s="594"/>
      <c r="ROS4" s="594"/>
      <c r="ROT4" s="594"/>
      <c r="ROU4" s="594"/>
      <c r="ROV4" s="594"/>
      <c r="ROW4" s="594"/>
      <c r="ROX4" s="594"/>
      <c r="ROY4" s="594"/>
      <c r="ROZ4" s="594"/>
      <c r="RPA4" s="594"/>
      <c r="RPB4" s="594"/>
      <c r="RPC4" s="594"/>
      <c r="RPD4" s="594"/>
      <c r="RPE4" s="594"/>
      <c r="RPF4" s="594"/>
      <c r="RPG4" s="594"/>
      <c r="RPH4" s="594"/>
      <c r="RPI4" s="594"/>
      <c r="RPJ4" s="594"/>
      <c r="RPK4" s="594"/>
      <c r="RPL4" s="594"/>
      <c r="RPM4" s="594"/>
      <c r="RPN4" s="594"/>
      <c r="RPO4" s="594"/>
      <c r="RPP4" s="594"/>
      <c r="RPQ4" s="594"/>
      <c r="RPR4" s="594"/>
      <c r="RPS4" s="594"/>
      <c r="RPT4" s="594"/>
      <c r="RPU4" s="594"/>
      <c r="RPV4" s="594"/>
      <c r="RPW4" s="594"/>
      <c r="RPX4" s="594"/>
      <c r="RPY4" s="594"/>
      <c r="RPZ4" s="594"/>
      <c r="RQA4" s="594"/>
      <c r="RQB4" s="594"/>
      <c r="RQC4" s="594"/>
      <c r="RQD4" s="594"/>
      <c r="RQE4" s="594"/>
      <c r="RQF4" s="594"/>
      <c r="RQG4" s="594"/>
      <c r="RQH4" s="594"/>
      <c r="RQI4" s="594"/>
      <c r="RQJ4" s="594"/>
      <c r="RQK4" s="594"/>
      <c r="RQL4" s="594"/>
      <c r="RQM4" s="594"/>
      <c r="RQN4" s="594"/>
      <c r="RQO4" s="594"/>
      <c r="RQP4" s="594"/>
      <c r="RQQ4" s="594"/>
      <c r="RQR4" s="594"/>
      <c r="RQS4" s="594"/>
      <c r="RQT4" s="594"/>
      <c r="RQU4" s="594"/>
      <c r="RQV4" s="594"/>
      <c r="RQW4" s="594"/>
      <c r="RQX4" s="594"/>
      <c r="RQY4" s="594"/>
      <c r="RQZ4" s="594"/>
      <c r="RRA4" s="594"/>
      <c r="RRB4" s="594"/>
      <c r="RRC4" s="594"/>
      <c r="RRD4" s="594"/>
      <c r="RRE4" s="594"/>
      <c r="RRF4" s="594"/>
      <c r="RRG4" s="594"/>
      <c r="RRH4" s="594"/>
      <c r="RRI4" s="594"/>
      <c r="RRJ4" s="594"/>
      <c r="RRK4" s="594"/>
      <c r="RRL4" s="594"/>
      <c r="RRM4" s="594"/>
      <c r="RRN4" s="594"/>
      <c r="RRO4" s="594"/>
      <c r="RRP4" s="594"/>
      <c r="RRQ4" s="594"/>
      <c r="RRR4" s="594"/>
      <c r="RRS4" s="594"/>
      <c r="RRT4" s="594"/>
      <c r="RRU4" s="594"/>
      <c r="RRV4" s="594"/>
      <c r="RRW4" s="594"/>
      <c r="RRX4" s="594"/>
      <c r="RRY4" s="594"/>
      <c r="RRZ4" s="594"/>
      <c r="RSA4" s="594"/>
      <c r="RSB4" s="594"/>
      <c r="RSC4" s="594"/>
      <c r="RSD4" s="594"/>
      <c r="RSE4" s="594"/>
      <c r="RSF4" s="594"/>
      <c r="RSG4" s="594"/>
      <c r="RSH4" s="594"/>
      <c r="RSI4" s="594"/>
      <c r="RSJ4" s="594"/>
      <c r="RSK4" s="594"/>
      <c r="RSL4" s="594"/>
      <c r="RSM4" s="594"/>
      <c r="RSN4" s="594"/>
      <c r="RSO4" s="594"/>
      <c r="RSP4" s="594"/>
      <c r="RSQ4" s="594"/>
      <c r="RSR4" s="594"/>
      <c r="RSS4" s="594"/>
      <c r="RST4" s="594"/>
      <c r="RSU4" s="594"/>
      <c r="RSV4" s="594"/>
      <c r="RSW4" s="594"/>
      <c r="RSX4" s="594"/>
      <c r="RSY4" s="594"/>
      <c r="RSZ4" s="594"/>
      <c r="RTA4" s="594"/>
      <c r="RTB4" s="594"/>
      <c r="RTC4" s="594"/>
      <c r="RTD4" s="594"/>
      <c r="RTE4" s="594"/>
      <c r="RTF4" s="594"/>
      <c r="RTG4" s="594"/>
      <c r="RTH4" s="594"/>
      <c r="RTI4" s="594"/>
      <c r="RTJ4" s="594"/>
      <c r="RTK4" s="594"/>
      <c r="RTL4" s="594"/>
      <c r="RTM4" s="594"/>
      <c r="RTN4" s="594"/>
      <c r="RTO4" s="594"/>
      <c r="RTP4" s="594"/>
      <c r="RTQ4" s="594"/>
      <c r="RTR4" s="594"/>
      <c r="RTS4" s="594"/>
      <c r="RTT4" s="594"/>
      <c r="RTU4" s="594"/>
      <c r="RTV4" s="594"/>
      <c r="RTW4" s="594"/>
      <c r="RTX4" s="594"/>
      <c r="RTY4" s="594"/>
      <c r="RTZ4" s="594"/>
      <c r="RUA4" s="594"/>
      <c r="RUB4" s="594"/>
      <c r="RUC4" s="594"/>
      <c r="RUD4" s="594"/>
      <c r="RUE4" s="594"/>
      <c r="RUF4" s="594"/>
      <c r="RUG4" s="594"/>
      <c r="RUH4" s="594"/>
      <c r="RUI4" s="594"/>
      <c r="RUJ4" s="594"/>
      <c r="RUK4" s="594"/>
      <c r="RUL4" s="594"/>
      <c r="RUM4" s="594"/>
      <c r="RUN4" s="594"/>
      <c r="RUO4" s="594"/>
      <c r="RUP4" s="594"/>
      <c r="RUQ4" s="594"/>
      <c r="RUR4" s="594"/>
      <c r="RUS4" s="594"/>
      <c r="RUT4" s="594"/>
      <c r="RUU4" s="594"/>
      <c r="RUV4" s="594"/>
      <c r="RUW4" s="594"/>
      <c r="RUX4" s="594"/>
      <c r="RUY4" s="594"/>
      <c r="RUZ4" s="594"/>
      <c r="RVA4" s="594"/>
      <c r="RVB4" s="594"/>
      <c r="RVC4" s="594"/>
      <c r="RVD4" s="594"/>
      <c r="RVE4" s="594"/>
      <c r="RVF4" s="594"/>
      <c r="RVG4" s="594"/>
      <c r="RVH4" s="594"/>
      <c r="RVI4" s="594"/>
      <c r="RVJ4" s="594"/>
      <c r="RVK4" s="594"/>
      <c r="RVL4" s="594"/>
      <c r="RVM4" s="594"/>
      <c r="RVN4" s="594"/>
      <c r="RVO4" s="594"/>
      <c r="RVP4" s="594"/>
      <c r="RVQ4" s="594"/>
      <c r="RVR4" s="594"/>
      <c r="RVS4" s="594"/>
      <c r="RVT4" s="594"/>
      <c r="RVU4" s="594"/>
      <c r="RVV4" s="594"/>
      <c r="RVW4" s="594"/>
      <c r="RVX4" s="594"/>
      <c r="RVY4" s="594"/>
      <c r="RVZ4" s="594"/>
      <c r="RWA4" s="594"/>
      <c r="RWB4" s="594"/>
      <c r="RWC4" s="594"/>
      <c r="RWD4" s="594"/>
      <c r="RWE4" s="594"/>
      <c r="RWF4" s="594"/>
      <c r="RWG4" s="594"/>
      <c r="RWH4" s="594"/>
      <c r="RWI4" s="594"/>
      <c r="RWJ4" s="594"/>
      <c r="RWK4" s="594"/>
      <c r="RWL4" s="594"/>
      <c r="RWM4" s="594"/>
      <c r="RWN4" s="594"/>
      <c r="RWO4" s="594"/>
      <c r="RWP4" s="594"/>
      <c r="RWQ4" s="594"/>
      <c r="RWR4" s="594"/>
      <c r="RWS4" s="594"/>
      <c r="RWT4" s="594"/>
      <c r="RWU4" s="594"/>
      <c r="RWV4" s="594"/>
      <c r="RWW4" s="594"/>
      <c r="RWX4" s="594"/>
      <c r="RWY4" s="594"/>
      <c r="RWZ4" s="594"/>
      <c r="RXA4" s="594"/>
      <c r="RXB4" s="594"/>
      <c r="RXC4" s="594"/>
      <c r="RXD4" s="594"/>
      <c r="RXE4" s="594"/>
      <c r="RXF4" s="594"/>
      <c r="RXG4" s="594"/>
      <c r="RXH4" s="594"/>
      <c r="RXI4" s="594"/>
      <c r="RXJ4" s="594"/>
      <c r="RXK4" s="594"/>
      <c r="RXL4" s="594"/>
      <c r="RXM4" s="594"/>
      <c r="RXN4" s="594"/>
      <c r="RXO4" s="594"/>
      <c r="RXP4" s="594"/>
      <c r="RXQ4" s="594"/>
      <c r="RXR4" s="594"/>
      <c r="RXS4" s="594"/>
      <c r="RXT4" s="594"/>
      <c r="RXU4" s="594"/>
      <c r="RXV4" s="594"/>
      <c r="RXW4" s="594"/>
      <c r="RXX4" s="594"/>
      <c r="RXY4" s="594"/>
      <c r="RXZ4" s="594"/>
      <c r="RYA4" s="594"/>
      <c r="RYB4" s="594"/>
      <c r="RYC4" s="594"/>
      <c r="RYD4" s="594"/>
      <c r="RYE4" s="594"/>
      <c r="RYF4" s="594"/>
      <c r="RYG4" s="594"/>
      <c r="RYH4" s="594"/>
      <c r="RYI4" s="594"/>
      <c r="RYJ4" s="594"/>
      <c r="RYK4" s="594"/>
      <c r="RYL4" s="594"/>
      <c r="RYM4" s="594"/>
      <c r="RYN4" s="594"/>
      <c r="RYO4" s="594"/>
      <c r="RYP4" s="594"/>
      <c r="RYQ4" s="594"/>
      <c r="RYR4" s="594"/>
      <c r="RYS4" s="594"/>
      <c r="RYT4" s="594"/>
      <c r="RYU4" s="594"/>
      <c r="RYV4" s="594"/>
      <c r="RYW4" s="594"/>
      <c r="RYX4" s="594"/>
      <c r="RYY4" s="594"/>
      <c r="RYZ4" s="594"/>
      <c r="RZA4" s="594"/>
      <c r="RZB4" s="594"/>
      <c r="RZC4" s="594"/>
      <c r="RZD4" s="594"/>
      <c r="RZE4" s="594"/>
      <c r="RZF4" s="594"/>
      <c r="RZG4" s="594"/>
      <c r="RZH4" s="594"/>
      <c r="RZI4" s="594"/>
      <c r="RZJ4" s="594"/>
      <c r="RZK4" s="594"/>
      <c r="RZL4" s="594"/>
      <c r="RZM4" s="594"/>
      <c r="RZN4" s="594"/>
      <c r="RZO4" s="594"/>
      <c r="RZP4" s="594"/>
      <c r="RZQ4" s="594"/>
      <c r="RZR4" s="594"/>
      <c r="RZS4" s="594"/>
      <c r="RZT4" s="594"/>
      <c r="RZU4" s="594"/>
      <c r="RZV4" s="594"/>
      <c r="RZW4" s="594"/>
      <c r="RZX4" s="594"/>
      <c r="RZY4" s="594"/>
      <c r="RZZ4" s="594"/>
      <c r="SAA4" s="594"/>
      <c r="SAB4" s="594"/>
      <c r="SAC4" s="594"/>
      <c r="SAD4" s="594"/>
      <c r="SAE4" s="594"/>
      <c r="SAF4" s="594"/>
      <c r="SAG4" s="594"/>
      <c r="SAH4" s="594"/>
      <c r="SAI4" s="594"/>
      <c r="SAJ4" s="594"/>
      <c r="SAK4" s="594"/>
      <c r="SAL4" s="594"/>
      <c r="SAM4" s="594"/>
      <c r="SAN4" s="594"/>
      <c r="SAO4" s="594"/>
      <c r="SAP4" s="594"/>
      <c r="SAQ4" s="594"/>
      <c r="SAR4" s="594"/>
      <c r="SAS4" s="594"/>
      <c r="SAT4" s="594"/>
      <c r="SAU4" s="594"/>
      <c r="SAV4" s="594"/>
      <c r="SAW4" s="594"/>
      <c r="SAX4" s="594"/>
      <c r="SAY4" s="594"/>
      <c r="SAZ4" s="594"/>
      <c r="SBA4" s="594"/>
      <c r="SBB4" s="594"/>
      <c r="SBC4" s="594"/>
      <c r="SBD4" s="594"/>
      <c r="SBE4" s="594"/>
      <c r="SBF4" s="594"/>
      <c r="SBG4" s="594"/>
      <c r="SBH4" s="594"/>
      <c r="SBI4" s="594"/>
      <c r="SBJ4" s="594"/>
      <c r="SBK4" s="594"/>
      <c r="SBL4" s="594"/>
      <c r="SBM4" s="594"/>
      <c r="SBN4" s="594"/>
      <c r="SBO4" s="594"/>
      <c r="SBP4" s="594"/>
      <c r="SBQ4" s="594"/>
      <c r="SBR4" s="594"/>
      <c r="SBS4" s="594"/>
      <c r="SBT4" s="594"/>
      <c r="SBU4" s="594"/>
      <c r="SBV4" s="594"/>
      <c r="SBW4" s="594"/>
      <c r="SBX4" s="594"/>
      <c r="SBY4" s="594"/>
      <c r="SBZ4" s="594"/>
      <c r="SCA4" s="594"/>
      <c r="SCB4" s="594"/>
      <c r="SCC4" s="594"/>
      <c r="SCD4" s="594"/>
      <c r="SCE4" s="594"/>
      <c r="SCF4" s="594"/>
      <c r="SCG4" s="594"/>
      <c r="SCH4" s="594"/>
      <c r="SCI4" s="594"/>
      <c r="SCJ4" s="594"/>
      <c r="SCK4" s="594"/>
      <c r="SCL4" s="594"/>
      <c r="SCM4" s="594"/>
      <c r="SCN4" s="594"/>
      <c r="SCO4" s="594"/>
      <c r="SCP4" s="594"/>
      <c r="SCQ4" s="594"/>
      <c r="SCR4" s="594"/>
      <c r="SCS4" s="594"/>
      <c r="SCT4" s="594"/>
      <c r="SCU4" s="594"/>
      <c r="SCV4" s="594"/>
      <c r="SCW4" s="594"/>
      <c r="SCX4" s="594"/>
      <c r="SCY4" s="594"/>
      <c r="SCZ4" s="594"/>
      <c r="SDA4" s="594"/>
      <c r="SDB4" s="594"/>
      <c r="SDC4" s="594"/>
      <c r="SDD4" s="594"/>
      <c r="SDE4" s="594"/>
      <c r="SDF4" s="594"/>
      <c r="SDG4" s="594"/>
      <c r="SDH4" s="594"/>
      <c r="SDI4" s="594"/>
      <c r="SDJ4" s="594"/>
      <c r="SDK4" s="594"/>
      <c r="SDL4" s="594"/>
      <c r="SDM4" s="594"/>
      <c r="SDN4" s="594"/>
      <c r="SDO4" s="594"/>
      <c r="SDP4" s="594"/>
      <c r="SDQ4" s="594"/>
      <c r="SDR4" s="594"/>
      <c r="SDS4" s="594"/>
      <c r="SDT4" s="594"/>
      <c r="SDU4" s="594"/>
      <c r="SDV4" s="594"/>
      <c r="SDW4" s="594"/>
      <c r="SDX4" s="594"/>
      <c r="SDY4" s="594"/>
      <c r="SDZ4" s="594"/>
      <c r="SEA4" s="594"/>
      <c r="SEB4" s="594"/>
      <c r="SEC4" s="594"/>
      <c r="SED4" s="594"/>
      <c r="SEE4" s="594"/>
      <c r="SEF4" s="594"/>
      <c r="SEG4" s="594"/>
      <c r="SEH4" s="594"/>
      <c r="SEI4" s="594"/>
      <c r="SEJ4" s="594"/>
      <c r="SEK4" s="594"/>
      <c r="SEL4" s="594"/>
      <c r="SEM4" s="594"/>
      <c r="SEN4" s="594"/>
      <c r="SEO4" s="594"/>
      <c r="SEP4" s="594"/>
      <c r="SEQ4" s="594"/>
      <c r="SER4" s="594"/>
      <c r="SES4" s="594"/>
      <c r="SET4" s="594"/>
      <c r="SEU4" s="594"/>
      <c r="SEV4" s="594"/>
      <c r="SEW4" s="594"/>
      <c r="SEX4" s="594"/>
      <c r="SEY4" s="594"/>
      <c r="SEZ4" s="594"/>
      <c r="SFA4" s="594"/>
      <c r="SFB4" s="594"/>
      <c r="SFC4" s="594"/>
      <c r="SFD4" s="594"/>
      <c r="SFE4" s="594"/>
      <c r="SFF4" s="594"/>
      <c r="SFG4" s="594"/>
      <c r="SFH4" s="594"/>
      <c r="SFI4" s="594"/>
      <c r="SFJ4" s="594"/>
      <c r="SFK4" s="594"/>
      <c r="SFL4" s="594"/>
      <c r="SFM4" s="594"/>
      <c r="SFN4" s="594"/>
      <c r="SFO4" s="594"/>
      <c r="SFP4" s="594"/>
      <c r="SFQ4" s="594"/>
      <c r="SFR4" s="594"/>
      <c r="SFS4" s="594"/>
      <c r="SFT4" s="594"/>
      <c r="SFU4" s="594"/>
      <c r="SFV4" s="594"/>
      <c r="SFW4" s="594"/>
      <c r="SFX4" s="594"/>
      <c r="SFY4" s="594"/>
      <c r="SFZ4" s="594"/>
      <c r="SGA4" s="594"/>
      <c r="SGB4" s="594"/>
      <c r="SGC4" s="594"/>
      <c r="SGD4" s="594"/>
      <c r="SGE4" s="594"/>
      <c r="SGF4" s="594"/>
      <c r="SGG4" s="594"/>
      <c r="SGH4" s="594"/>
      <c r="SGI4" s="594"/>
      <c r="SGJ4" s="594"/>
      <c r="SGK4" s="594"/>
      <c r="SGL4" s="594"/>
      <c r="SGM4" s="594"/>
      <c r="SGN4" s="594"/>
      <c r="SGO4" s="594"/>
      <c r="SGP4" s="594"/>
      <c r="SGQ4" s="594"/>
      <c r="SGR4" s="594"/>
      <c r="SGS4" s="594"/>
      <c r="SGT4" s="594"/>
      <c r="SGU4" s="594"/>
      <c r="SGV4" s="594"/>
      <c r="SGW4" s="594"/>
      <c r="SGX4" s="594"/>
      <c r="SGY4" s="594"/>
      <c r="SGZ4" s="594"/>
      <c r="SHA4" s="594"/>
      <c r="SHB4" s="594"/>
      <c r="SHC4" s="594"/>
      <c r="SHD4" s="594"/>
      <c r="SHE4" s="594"/>
      <c r="SHF4" s="594"/>
      <c r="SHG4" s="594"/>
      <c r="SHH4" s="594"/>
      <c r="SHI4" s="594"/>
      <c r="SHJ4" s="594"/>
      <c r="SHK4" s="594"/>
      <c r="SHL4" s="594"/>
      <c r="SHM4" s="594"/>
      <c r="SHN4" s="594"/>
      <c r="SHO4" s="594"/>
      <c r="SHP4" s="594"/>
      <c r="SHQ4" s="594"/>
      <c r="SHR4" s="594"/>
      <c r="SHS4" s="594"/>
      <c r="SHT4" s="594"/>
      <c r="SHU4" s="594"/>
      <c r="SHV4" s="594"/>
      <c r="SHW4" s="594"/>
      <c r="SHX4" s="594"/>
      <c r="SHY4" s="594"/>
      <c r="SHZ4" s="594"/>
      <c r="SIA4" s="594"/>
      <c r="SIB4" s="594"/>
      <c r="SIC4" s="594"/>
      <c r="SID4" s="594"/>
      <c r="SIE4" s="594"/>
      <c r="SIF4" s="594"/>
      <c r="SIG4" s="594"/>
      <c r="SIH4" s="594"/>
      <c r="SII4" s="594"/>
      <c r="SIJ4" s="594"/>
      <c r="SIK4" s="594"/>
      <c r="SIL4" s="594"/>
      <c r="SIM4" s="594"/>
      <c r="SIN4" s="594"/>
      <c r="SIO4" s="594"/>
      <c r="SIP4" s="594"/>
      <c r="SIQ4" s="594"/>
      <c r="SIR4" s="594"/>
      <c r="SIS4" s="594"/>
      <c r="SIT4" s="594"/>
      <c r="SIU4" s="594"/>
      <c r="SIV4" s="594"/>
      <c r="SIW4" s="594"/>
      <c r="SIX4" s="594"/>
      <c r="SIY4" s="594"/>
      <c r="SIZ4" s="594"/>
      <c r="SJA4" s="594"/>
      <c r="SJB4" s="594"/>
      <c r="SJC4" s="594"/>
      <c r="SJD4" s="594"/>
      <c r="SJE4" s="594"/>
      <c r="SJF4" s="594"/>
      <c r="SJG4" s="594"/>
      <c r="SJH4" s="594"/>
      <c r="SJI4" s="594"/>
      <c r="SJJ4" s="594"/>
      <c r="SJK4" s="594"/>
      <c r="SJL4" s="594"/>
      <c r="SJM4" s="594"/>
      <c r="SJN4" s="594"/>
      <c r="SJO4" s="594"/>
      <c r="SJP4" s="594"/>
      <c r="SJQ4" s="594"/>
      <c r="SJR4" s="594"/>
      <c r="SJS4" s="594"/>
      <c r="SJT4" s="594"/>
      <c r="SJU4" s="594"/>
      <c r="SJV4" s="594"/>
      <c r="SJW4" s="594"/>
      <c r="SJX4" s="594"/>
      <c r="SJY4" s="594"/>
      <c r="SJZ4" s="594"/>
      <c r="SKA4" s="594"/>
      <c r="SKB4" s="594"/>
      <c r="SKC4" s="594"/>
      <c r="SKD4" s="594"/>
      <c r="SKE4" s="594"/>
      <c r="SKF4" s="594"/>
      <c r="SKG4" s="594"/>
      <c r="SKH4" s="594"/>
      <c r="SKI4" s="594"/>
      <c r="SKJ4" s="594"/>
      <c r="SKK4" s="594"/>
      <c r="SKL4" s="594"/>
      <c r="SKM4" s="594"/>
      <c r="SKN4" s="594"/>
      <c r="SKO4" s="594"/>
      <c r="SKP4" s="594"/>
      <c r="SKQ4" s="594"/>
      <c r="SKR4" s="594"/>
      <c r="SKS4" s="594"/>
      <c r="SKT4" s="594"/>
      <c r="SKU4" s="594"/>
      <c r="SKV4" s="594"/>
      <c r="SKW4" s="594"/>
      <c r="SKX4" s="594"/>
      <c r="SKY4" s="594"/>
      <c r="SKZ4" s="594"/>
      <c r="SLA4" s="594"/>
      <c r="SLB4" s="594"/>
      <c r="SLC4" s="594"/>
      <c r="SLD4" s="594"/>
      <c r="SLE4" s="594"/>
      <c r="SLF4" s="594"/>
      <c r="SLG4" s="594"/>
      <c r="SLH4" s="594"/>
      <c r="SLI4" s="594"/>
      <c r="SLJ4" s="594"/>
      <c r="SLK4" s="594"/>
      <c r="SLL4" s="594"/>
      <c r="SLM4" s="594"/>
      <c r="SLN4" s="594"/>
      <c r="SLO4" s="594"/>
      <c r="SLP4" s="594"/>
      <c r="SLQ4" s="594"/>
      <c r="SLR4" s="594"/>
      <c r="SLS4" s="594"/>
      <c r="SLT4" s="594"/>
      <c r="SLU4" s="594"/>
      <c r="SLV4" s="594"/>
      <c r="SLW4" s="594"/>
      <c r="SLX4" s="594"/>
      <c r="SLY4" s="594"/>
      <c r="SLZ4" s="594"/>
      <c r="SMA4" s="594"/>
      <c r="SMB4" s="594"/>
      <c r="SMC4" s="594"/>
      <c r="SMD4" s="594"/>
      <c r="SME4" s="594"/>
      <c r="SMF4" s="594"/>
      <c r="SMG4" s="594"/>
      <c r="SMH4" s="594"/>
      <c r="SMI4" s="594"/>
      <c r="SMJ4" s="594"/>
      <c r="SMK4" s="594"/>
      <c r="SML4" s="594"/>
      <c r="SMM4" s="594"/>
      <c r="SMN4" s="594"/>
      <c r="SMO4" s="594"/>
      <c r="SMP4" s="594"/>
      <c r="SMQ4" s="594"/>
      <c r="SMR4" s="594"/>
      <c r="SMS4" s="594"/>
      <c r="SMT4" s="594"/>
      <c r="SMU4" s="594"/>
      <c r="SMV4" s="594"/>
      <c r="SMW4" s="594"/>
      <c r="SMX4" s="594"/>
      <c r="SMY4" s="594"/>
      <c r="SMZ4" s="594"/>
      <c r="SNA4" s="594"/>
      <c r="SNB4" s="594"/>
      <c r="SNC4" s="594"/>
      <c r="SND4" s="594"/>
      <c r="SNE4" s="594"/>
      <c r="SNF4" s="594"/>
      <c r="SNG4" s="594"/>
      <c r="SNH4" s="594"/>
      <c r="SNI4" s="594"/>
      <c r="SNJ4" s="594"/>
      <c r="SNK4" s="594"/>
      <c r="SNL4" s="594"/>
      <c r="SNM4" s="594"/>
      <c r="SNN4" s="594"/>
      <c r="SNO4" s="594"/>
      <c r="SNP4" s="594"/>
      <c r="SNQ4" s="594"/>
      <c r="SNR4" s="594"/>
      <c r="SNS4" s="594"/>
      <c r="SNT4" s="594"/>
      <c r="SNU4" s="594"/>
      <c r="SNV4" s="594"/>
      <c r="SNW4" s="594"/>
      <c r="SNX4" s="594"/>
      <c r="SNY4" s="594"/>
      <c r="SNZ4" s="594"/>
      <c r="SOA4" s="594"/>
      <c r="SOB4" s="594"/>
      <c r="SOC4" s="594"/>
      <c r="SOD4" s="594"/>
      <c r="SOE4" s="594"/>
      <c r="SOF4" s="594"/>
      <c r="SOG4" s="594"/>
      <c r="SOH4" s="594"/>
      <c r="SOI4" s="594"/>
      <c r="SOJ4" s="594"/>
      <c r="SOK4" s="594"/>
      <c r="SOL4" s="594"/>
      <c r="SOM4" s="594"/>
      <c r="SON4" s="594"/>
      <c r="SOO4" s="594"/>
      <c r="SOP4" s="594"/>
      <c r="SOQ4" s="594"/>
      <c r="SOR4" s="594"/>
      <c r="SOS4" s="594"/>
      <c r="SOT4" s="594"/>
      <c r="SOU4" s="594"/>
      <c r="SOV4" s="594"/>
      <c r="SOW4" s="594"/>
      <c r="SOX4" s="594"/>
      <c r="SOY4" s="594"/>
      <c r="SOZ4" s="594"/>
      <c r="SPA4" s="594"/>
      <c r="SPB4" s="594"/>
      <c r="SPC4" s="594"/>
      <c r="SPD4" s="594"/>
      <c r="SPE4" s="594"/>
      <c r="SPF4" s="594"/>
      <c r="SPG4" s="594"/>
      <c r="SPH4" s="594"/>
      <c r="SPI4" s="594"/>
      <c r="SPJ4" s="594"/>
      <c r="SPK4" s="594"/>
      <c r="SPL4" s="594"/>
      <c r="SPM4" s="594"/>
      <c r="SPN4" s="594"/>
      <c r="SPO4" s="594"/>
      <c r="SPP4" s="594"/>
      <c r="SPQ4" s="594"/>
      <c r="SPR4" s="594"/>
      <c r="SPS4" s="594"/>
      <c r="SPT4" s="594"/>
      <c r="SPU4" s="594"/>
      <c r="SPV4" s="594"/>
      <c r="SPW4" s="594"/>
      <c r="SPX4" s="594"/>
      <c r="SPY4" s="594"/>
      <c r="SPZ4" s="594"/>
      <c r="SQA4" s="594"/>
      <c r="SQB4" s="594"/>
      <c r="SQC4" s="594"/>
      <c r="SQD4" s="594"/>
      <c r="SQE4" s="594"/>
      <c r="SQF4" s="594"/>
      <c r="SQG4" s="594"/>
      <c r="SQH4" s="594"/>
      <c r="SQI4" s="594"/>
      <c r="SQJ4" s="594"/>
      <c r="SQK4" s="594"/>
      <c r="SQL4" s="594"/>
      <c r="SQM4" s="594"/>
      <c r="SQN4" s="594"/>
      <c r="SQO4" s="594"/>
      <c r="SQP4" s="594"/>
      <c r="SQQ4" s="594"/>
      <c r="SQR4" s="594"/>
      <c r="SQS4" s="594"/>
      <c r="SQT4" s="594"/>
      <c r="SQU4" s="594"/>
      <c r="SQV4" s="594"/>
      <c r="SQW4" s="594"/>
      <c r="SQX4" s="594"/>
      <c r="SQY4" s="594"/>
      <c r="SQZ4" s="594"/>
      <c r="SRA4" s="594"/>
      <c r="SRB4" s="594"/>
      <c r="SRC4" s="594"/>
      <c r="SRD4" s="594"/>
      <c r="SRE4" s="594"/>
      <c r="SRF4" s="594"/>
      <c r="SRG4" s="594"/>
      <c r="SRH4" s="594"/>
      <c r="SRI4" s="594"/>
      <c r="SRJ4" s="594"/>
      <c r="SRK4" s="594"/>
      <c r="SRL4" s="594"/>
      <c r="SRM4" s="594"/>
      <c r="SRN4" s="594"/>
      <c r="SRO4" s="594"/>
      <c r="SRP4" s="594"/>
      <c r="SRQ4" s="594"/>
      <c r="SRR4" s="594"/>
      <c r="SRS4" s="594"/>
      <c r="SRT4" s="594"/>
      <c r="SRU4" s="594"/>
      <c r="SRV4" s="594"/>
      <c r="SRW4" s="594"/>
      <c r="SRX4" s="594"/>
      <c r="SRY4" s="594"/>
      <c r="SRZ4" s="594"/>
      <c r="SSA4" s="594"/>
      <c r="SSB4" s="594"/>
      <c r="SSC4" s="594"/>
      <c r="SSD4" s="594"/>
      <c r="SSE4" s="594"/>
      <c r="SSF4" s="594"/>
      <c r="SSG4" s="594"/>
      <c r="SSH4" s="594"/>
      <c r="SSI4" s="594"/>
      <c r="SSJ4" s="594"/>
      <c r="SSK4" s="594"/>
      <c r="SSL4" s="594"/>
      <c r="SSM4" s="594"/>
      <c r="SSN4" s="594"/>
      <c r="SSO4" s="594"/>
      <c r="SSP4" s="594"/>
      <c r="SSQ4" s="594"/>
      <c r="SSR4" s="594"/>
      <c r="SSS4" s="594"/>
      <c r="SST4" s="594"/>
      <c r="SSU4" s="594"/>
      <c r="SSV4" s="594"/>
      <c r="SSW4" s="594"/>
      <c r="SSX4" s="594"/>
      <c r="SSY4" s="594"/>
      <c r="SSZ4" s="594"/>
      <c r="STA4" s="594"/>
      <c r="STB4" s="594"/>
      <c r="STC4" s="594"/>
      <c r="STD4" s="594"/>
      <c r="STE4" s="594"/>
      <c r="STF4" s="594"/>
      <c r="STG4" s="594"/>
      <c r="STH4" s="594"/>
      <c r="STI4" s="594"/>
      <c r="STJ4" s="594"/>
      <c r="STK4" s="594"/>
      <c r="STL4" s="594"/>
      <c r="STM4" s="594"/>
      <c r="STN4" s="594"/>
      <c r="STO4" s="594"/>
      <c r="STP4" s="594"/>
      <c r="STQ4" s="594"/>
      <c r="STR4" s="594"/>
      <c r="STS4" s="594"/>
      <c r="STT4" s="594"/>
      <c r="STU4" s="594"/>
      <c r="STV4" s="594"/>
      <c r="STW4" s="594"/>
      <c r="STX4" s="594"/>
      <c r="STY4" s="594"/>
      <c r="STZ4" s="594"/>
      <c r="SUA4" s="594"/>
      <c r="SUB4" s="594"/>
      <c r="SUC4" s="594"/>
      <c r="SUD4" s="594"/>
      <c r="SUE4" s="594"/>
      <c r="SUF4" s="594"/>
      <c r="SUG4" s="594"/>
      <c r="SUH4" s="594"/>
      <c r="SUI4" s="594"/>
      <c r="SUJ4" s="594"/>
      <c r="SUK4" s="594"/>
      <c r="SUL4" s="594"/>
      <c r="SUM4" s="594"/>
      <c r="SUN4" s="594"/>
      <c r="SUO4" s="594"/>
      <c r="SUP4" s="594"/>
      <c r="SUQ4" s="594"/>
      <c r="SUR4" s="594"/>
      <c r="SUS4" s="594"/>
      <c r="SUT4" s="594"/>
      <c r="SUU4" s="594"/>
      <c r="SUV4" s="594"/>
      <c r="SUW4" s="594"/>
      <c r="SUX4" s="594"/>
      <c r="SUY4" s="594"/>
      <c r="SUZ4" s="594"/>
      <c r="SVA4" s="594"/>
      <c r="SVB4" s="594"/>
      <c r="SVC4" s="594"/>
      <c r="SVD4" s="594"/>
      <c r="SVE4" s="594"/>
      <c r="SVF4" s="594"/>
      <c r="SVG4" s="594"/>
      <c r="SVH4" s="594"/>
      <c r="SVI4" s="594"/>
      <c r="SVJ4" s="594"/>
      <c r="SVK4" s="594"/>
      <c r="SVL4" s="594"/>
      <c r="SVM4" s="594"/>
      <c r="SVN4" s="594"/>
      <c r="SVO4" s="594"/>
      <c r="SVP4" s="594"/>
      <c r="SVQ4" s="594"/>
      <c r="SVR4" s="594"/>
      <c r="SVS4" s="594"/>
      <c r="SVT4" s="594"/>
      <c r="SVU4" s="594"/>
      <c r="SVV4" s="594"/>
      <c r="SVW4" s="594"/>
      <c r="SVX4" s="594"/>
      <c r="SVY4" s="594"/>
      <c r="SVZ4" s="594"/>
      <c r="SWA4" s="594"/>
      <c r="SWB4" s="594"/>
      <c r="SWC4" s="594"/>
      <c r="SWD4" s="594"/>
      <c r="SWE4" s="594"/>
      <c r="SWF4" s="594"/>
      <c r="SWG4" s="594"/>
      <c r="SWH4" s="594"/>
      <c r="SWI4" s="594"/>
      <c r="SWJ4" s="594"/>
      <c r="SWK4" s="594"/>
      <c r="SWL4" s="594"/>
      <c r="SWM4" s="594"/>
      <c r="SWN4" s="594"/>
      <c r="SWO4" s="594"/>
      <c r="SWP4" s="594"/>
      <c r="SWQ4" s="594"/>
      <c r="SWR4" s="594"/>
      <c r="SWS4" s="594"/>
      <c r="SWT4" s="594"/>
      <c r="SWU4" s="594"/>
      <c r="SWV4" s="594"/>
      <c r="SWW4" s="594"/>
      <c r="SWX4" s="594"/>
      <c r="SWY4" s="594"/>
      <c r="SWZ4" s="594"/>
      <c r="SXA4" s="594"/>
      <c r="SXB4" s="594"/>
      <c r="SXC4" s="594"/>
      <c r="SXD4" s="594"/>
      <c r="SXE4" s="594"/>
      <c r="SXF4" s="594"/>
      <c r="SXG4" s="594"/>
      <c r="SXH4" s="594"/>
      <c r="SXI4" s="594"/>
      <c r="SXJ4" s="594"/>
      <c r="SXK4" s="594"/>
      <c r="SXL4" s="594"/>
      <c r="SXM4" s="594"/>
      <c r="SXN4" s="594"/>
      <c r="SXO4" s="594"/>
      <c r="SXP4" s="594"/>
      <c r="SXQ4" s="594"/>
      <c r="SXR4" s="594"/>
      <c r="SXS4" s="594"/>
      <c r="SXT4" s="594"/>
      <c r="SXU4" s="594"/>
      <c r="SXV4" s="594"/>
      <c r="SXW4" s="594"/>
      <c r="SXX4" s="594"/>
      <c r="SXY4" s="594"/>
      <c r="SXZ4" s="594"/>
      <c r="SYA4" s="594"/>
      <c r="SYB4" s="594"/>
      <c r="SYC4" s="594"/>
      <c r="SYD4" s="594"/>
      <c r="SYE4" s="594"/>
      <c r="SYF4" s="594"/>
      <c r="SYG4" s="594"/>
      <c r="SYH4" s="594"/>
      <c r="SYI4" s="594"/>
      <c r="SYJ4" s="594"/>
      <c r="SYK4" s="594"/>
      <c r="SYL4" s="594"/>
      <c r="SYM4" s="594"/>
      <c r="SYN4" s="594"/>
      <c r="SYO4" s="594"/>
      <c r="SYP4" s="594"/>
      <c r="SYQ4" s="594"/>
      <c r="SYR4" s="594"/>
      <c r="SYS4" s="594"/>
      <c r="SYT4" s="594"/>
      <c r="SYU4" s="594"/>
      <c r="SYV4" s="594"/>
      <c r="SYW4" s="594"/>
      <c r="SYX4" s="594"/>
      <c r="SYY4" s="594"/>
      <c r="SYZ4" s="594"/>
      <c r="SZA4" s="594"/>
      <c r="SZB4" s="594"/>
      <c r="SZC4" s="594"/>
      <c r="SZD4" s="594"/>
      <c r="SZE4" s="594"/>
      <c r="SZF4" s="594"/>
      <c r="SZG4" s="594"/>
      <c r="SZH4" s="594"/>
      <c r="SZI4" s="594"/>
      <c r="SZJ4" s="594"/>
      <c r="SZK4" s="594"/>
      <c r="SZL4" s="594"/>
      <c r="SZM4" s="594"/>
      <c r="SZN4" s="594"/>
      <c r="SZO4" s="594"/>
      <c r="SZP4" s="594"/>
      <c r="SZQ4" s="594"/>
      <c r="SZR4" s="594"/>
      <c r="SZS4" s="594"/>
      <c r="SZT4" s="594"/>
      <c r="SZU4" s="594"/>
      <c r="SZV4" s="594"/>
      <c r="SZW4" s="594"/>
      <c r="SZX4" s="594"/>
      <c r="SZY4" s="594"/>
      <c r="SZZ4" s="594"/>
      <c r="TAA4" s="594"/>
      <c r="TAB4" s="594"/>
      <c r="TAC4" s="594"/>
      <c r="TAD4" s="594"/>
      <c r="TAE4" s="594"/>
      <c r="TAF4" s="594"/>
      <c r="TAG4" s="594"/>
      <c r="TAH4" s="594"/>
      <c r="TAI4" s="594"/>
      <c r="TAJ4" s="594"/>
      <c r="TAK4" s="594"/>
      <c r="TAL4" s="594"/>
      <c r="TAM4" s="594"/>
      <c r="TAN4" s="594"/>
      <c r="TAO4" s="594"/>
      <c r="TAP4" s="594"/>
      <c r="TAQ4" s="594"/>
      <c r="TAR4" s="594"/>
      <c r="TAS4" s="594"/>
      <c r="TAT4" s="594"/>
      <c r="TAU4" s="594"/>
      <c r="TAV4" s="594"/>
      <c r="TAW4" s="594"/>
      <c r="TAX4" s="594"/>
      <c r="TAY4" s="594"/>
      <c r="TAZ4" s="594"/>
      <c r="TBA4" s="594"/>
      <c r="TBB4" s="594"/>
      <c r="TBC4" s="594"/>
      <c r="TBD4" s="594"/>
      <c r="TBE4" s="594"/>
      <c r="TBF4" s="594"/>
      <c r="TBG4" s="594"/>
      <c r="TBH4" s="594"/>
      <c r="TBI4" s="594"/>
      <c r="TBJ4" s="594"/>
      <c r="TBK4" s="594"/>
      <c r="TBL4" s="594"/>
      <c r="TBM4" s="594"/>
      <c r="TBN4" s="594"/>
      <c r="TBO4" s="594"/>
      <c r="TBP4" s="594"/>
      <c r="TBQ4" s="594"/>
      <c r="TBR4" s="594"/>
      <c r="TBS4" s="594"/>
      <c r="TBT4" s="594"/>
      <c r="TBU4" s="594"/>
      <c r="TBV4" s="594"/>
      <c r="TBW4" s="594"/>
      <c r="TBX4" s="594"/>
      <c r="TBY4" s="594"/>
      <c r="TBZ4" s="594"/>
      <c r="TCA4" s="594"/>
      <c r="TCB4" s="594"/>
      <c r="TCC4" s="594"/>
      <c r="TCD4" s="594"/>
      <c r="TCE4" s="594"/>
      <c r="TCF4" s="594"/>
      <c r="TCG4" s="594"/>
      <c r="TCH4" s="594"/>
      <c r="TCI4" s="594"/>
      <c r="TCJ4" s="594"/>
      <c r="TCK4" s="594"/>
      <c r="TCL4" s="594"/>
      <c r="TCM4" s="594"/>
      <c r="TCN4" s="594"/>
      <c r="TCO4" s="594"/>
      <c r="TCP4" s="594"/>
      <c r="TCQ4" s="594"/>
      <c r="TCR4" s="594"/>
      <c r="TCS4" s="594"/>
      <c r="TCT4" s="594"/>
      <c r="TCU4" s="594"/>
      <c r="TCV4" s="594"/>
      <c r="TCW4" s="594"/>
      <c r="TCX4" s="594"/>
      <c r="TCY4" s="594"/>
      <c r="TCZ4" s="594"/>
      <c r="TDA4" s="594"/>
      <c r="TDB4" s="594"/>
      <c r="TDC4" s="594"/>
      <c r="TDD4" s="594"/>
      <c r="TDE4" s="594"/>
      <c r="TDF4" s="594"/>
      <c r="TDG4" s="594"/>
      <c r="TDH4" s="594"/>
      <c r="TDI4" s="594"/>
      <c r="TDJ4" s="594"/>
      <c r="TDK4" s="594"/>
      <c r="TDL4" s="594"/>
      <c r="TDM4" s="594"/>
      <c r="TDN4" s="594"/>
      <c r="TDO4" s="594"/>
      <c r="TDP4" s="594"/>
      <c r="TDQ4" s="594"/>
      <c r="TDR4" s="594"/>
      <c r="TDS4" s="594"/>
      <c r="TDT4" s="594"/>
      <c r="TDU4" s="594"/>
      <c r="TDV4" s="594"/>
      <c r="TDW4" s="594"/>
      <c r="TDX4" s="594"/>
      <c r="TDY4" s="594"/>
      <c r="TDZ4" s="594"/>
      <c r="TEA4" s="594"/>
      <c r="TEB4" s="594"/>
      <c r="TEC4" s="594"/>
      <c r="TED4" s="594"/>
      <c r="TEE4" s="594"/>
      <c r="TEF4" s="594"/>
      <c r="TEG4" s="594"/>
      <c r="TEH4" s="594"/>
      <c r="TEI4" s="594"/>
      <c r="TEJ4" s="594"/>
      <c r="TEK4" s="594"/>
      <c r="TEL4" s="594"/>
      <c r="TEM4" s="594"/>
      <c r="TEN4" s="594"/>
      <c r="TEO4" s="594"/>
      <c r="TEP4" s="594"/>
      <c r="TEQ4" s="594"/>
      <c r="TER4" s="594"/>
      <c r="TES4" s="594"/>
      <c r="TET4" s="594"/>
      <c r="TEU4" s="594"/>
      <c r="TEV4" s="594"/>
      <c r="TEW4" s="594"/>
      <c r="TEX4" s="594"/>
      <c r="TEY4" s="594"/>
      <c r="TEZ4" s="594"/>
      <c r="TFA4" s="594"/>
      <c r="TFB4" s="594"/>
      <c r="TFC4" s="594"/>
      <c r="TFD4" s="594"/>
      <c r="TFE4" s="594"/>
      <c r="TFF4" s="594"/>
      <c r="TFG4" s="594"/>
      <c r="TFH4" s="594"/>
      <c r="TFI4" s="594"/>
      <c r="TFJ4" s="594"/>
      <c r="TFK4" s="594"/>
      <c r="TFL4" s="594"/>
      <c r="TFM4" s="594"/>
      <c r="TFN4" s="594"/>
      <c r="TFO4" s="594"/>
      <c r="TFP4" s="594"/>
      <c r="TFQ4" s="594"/>
      <c r="TFR4" s="594"/>
      <c r="TFS4" s="594"/>
      <c r="TFT4" s="594"/>
      <c r="TFU4" s="594"/>
      <c r="TFV4" s="594"/>
      <c r="TFW4" s="594"/>
      <c r="TFX4" s="594"/>
      <c r="TFY4" s="594"/>
      <c r="TFZ4" s="594"/>
      <c r="TGA4" s="594"/>
      <c r="TGB4" s="594"/>
      <c r="TGC4" s="594"/>
      <c r="TGD4" s="594"/>
      <c r="TGE4" s="594"/>
      <c r="TGF4" s="594"/>
      <c r="TGG4" s="594"/>
      <c r="TGH4" s="594"/>
      <c r="TGI4" s="594"/>
      <c r="TGJ4" s="594"/>
      <c r="TGK4" s="594"/>
      <c r="TGL4" s="594"/>
      <c r="TGM4" s="594"/>
      <c r="TGN4" s="594"/>
      <c r="TGO4" s="594"/>
      <c r="TGP4" s="594"/>
      <c r="TGQ4" s="594"/>
      <c r="TGR4" s="594"/>
      <c r="TGS4" s="594"/>
      <c r="TGT4" s="594"/>
      <c r="TGU4" s="594"/>
      <c r="TGV4" s="594"/>
      <c r="TGW4" s="594"/>
      <c r="TGX4" s="594"/>
      <c r="TGY4" s="594"/>
      <c r="TGZ4" s="594"/>
      <c r="THA4" s="594"/>
      <c r="THB4" s="594"/>
      <c r="THC4" s="594"/>
      <c r="THD4" s="594"/>
      <c r="THE4" s="594"/>
      <c r="THF4" s="594"/>
      <c r="THG4" s="594"/>
      <c r="THH4" s="594"/>
      <c r="THI4" s="594"/>
      <c r="THJ4" s="594"/>
      <c r="THK4" s="594"/>
      <c r="THL4" s="594"/>
      <c r="THM4" s="594"/>
      <c r="THN4" s="594"/>
      <c r="THO4" s="594"/>
      <c r="THP4" s="594"/>
      <c r="THQ4" s="594"/>
      <c r="THR4" s="594"/>
      <c r="THS4" s="594"/>
      <c r="THT4" s="594"/>
      <c r="THU4" s="594"/>
      <c r="THV4" s="594"/>
      <c r="THW4" s="594"/>
      <c r="THX4" s="594"/>
      <c r="THY4" s="594"/>
      <c r="THZ4" s="594"/>
      <c r="TIA4" s="594"/>
      <c r="TIB4" s="594"/>
      <c r="TIC4" s="594"/>
      <c r="TID4" s="594"/>
      <c r="TIE4" s="594"/>
      <c r="TIF4" s="594"/>
      <c r="TIG4" s="594"/>
      <c r="TIH4" s="594"/>
      <c r="TII4" s="594"/>
      <c r="TIJ4" s="594"/>
      <c r="TIK4" s="594"/>
      <c r="TIL4" s="594"/>
      <c r="TIM4" s="594"/>
      <c r="TIN4" s="594"/>
      <c r="TIO4" s="594"/>
      <c r="TIP4" s="594"/>
      <c r="TIQ4" s="594"/>
      <c r="TIR4" s="594"/>
      <c r="TIS4" s="594"/>
      <c r="TIT4" s="594"/>
      <c r="TIU4" s="594"/>
      <c r="TIV4" s="594"/>
      <c r="TIW4" s="594"/>
      <c r="TIX4" s="594"/>
      <c r="TIY4" s="594"/>
      <c r="TIZ4" s="594"/>
      <c r="TJA4" s="594"/>
      <c r="TJB4" s="594"/>
      <c r="TJC4" s="594"/>
      <c r="TJD4" s="594"/>
      <c r="TJE4" s="594"/>
      <c r="TJF4" s="594"/>
      <c r="TJG4" s="594"/>
      <c r="TJH4" s="594"/>
      <c r="TJI4" s="594"/>
      <c r="TJJ4" s="594"/>
      <c r="TJK4" s="594"/>
      <c r="TJL4" s="594"/>
      <c r="TJM4" s="594"/>
      <c r="TJN4" s="594"/>
      <c r="TJO4" s="594"/>
      <c r="TJP4" s="594"/>
      <c r="TJQ4" s="594"/>
      <c r="TJR4" s="594"/>
      <c r="TJS4" s="594"/>
      <c r="TJT4" s="594"/>
      <c r="TJU4" s="594"/>
      <c r="TJV4" s="594"/>
      <c r="TJW4" s="594"/>
      <c r="TJX4" s="594"/>
      <c r="TJY4" s="594"/>
      <c r="TJZ4" s="594"/>
      <c r="TKA4" s="594"/>
      <c r="TKB4" s="594"/>
      <c r="TKC4" s="594"/>
      <c r="TKD4" s="594"/>
      <c r="TKE4" s="594"/>
      <c r="TKF4" s="594"/>
      <c r="TKG4" s="594"/>
      <c r="TKH4" s="594"/>
      <c r="TKI4" s="594"/>
      <c r="TKJ4" s="594"/>
      <c r="TKK4" s="594"/>
      <c r="TKL4" s="594"/>
      <c r="TKM4" s="594"/>
      <c r="TKN4" s="594"/>
      <c r="TKO4" s="594"/>
      <c r="TKP4" s="594"/>
      <c r="TKQ4" s="594"/>
      <c r="TKR4" s="594"/>
      <c r="TKS4" s="594"/>
      <c r="TKT4" s="594"/>
      <c r="TKU4" s="594"/>
      <c r="TKV4" s="594"/>
      <c r="TKW4" s="594"/>
      <c r="TKX4" s="594"/>
      <c r="TKY4" s="594"/>
      <c r="TKZ4" s="594"/>
      <c r="TLA4" s="594"/>
      <c r="TLB4" s="594"/>
      <c r="TLC4" s="594"/>
      <c r="TLD4" s="594"/>
      <c r="TLE4" s="594"/>
      <c r="TLF4" s="594"/>
      <c r="TLG4" s="594"/>
      <c r="TLH4" s="594"/>
      <c r="TLI4" s="594"/>
      <c r="TLJ4" s="594"/>
      <c r="TLK4" s="594"/>
      <c r="TLL4" s="594"/>
      <c r="TLM4" s="594"/>
      <c r="TLN4" s="594"/>
      <c r="TLO4" s="594"/>
      <c r="TLP4" s="594"/>
      <c r="TLQ4" s="594"/>
      <c r="TLR4" s="594"/>
      <c r="TLS4" s="594"/>
      <c r="TLT4" s="594"/>
      <c r="TLU4" s="594"/>
      <c r="TLV4" s="594"/>
      <c r="TLW4" s="594"/>
      <c r="TLX4" s="594"/>
      <c r="TLY4" s="594"/>
      <c r="TLZ4" s="594"/>
      <c r="TMA4" s="594"/>
      <c r="TMB4" s="594"/>
      <c r="TMC4" s="594"/>
      <c r="TMD4" s="594"/>
      <c r="TME4" s="594"/>
      <c r="TMF4" s="594"/>
      <c r="TMG4" s="594"/>
      <c r="TMH4" s="594"/>
      <c r="TMI4" s="594"/>
      <c r="TMJ4" s="594"/>
      <c r="TMK4" s="594"/>
      <c r="TML4" s="594"/>
      <c r="TMM4" s="594"/>
      <c r="TMN4" s="594"/>
      <c r="TMO4" s="594"/>
      <c r="TMP4" s="594"/>
      <c r="TMQ4" s="594"/>
      <c r="TMR4" s="594"/>
      <c r="TMS4" s="594"/>
      <c r="TMT4" s="594"/>
      <c r="TMU4" s="594"/>
      <c r="TMV4" s="594"/>
      <c r="TMW4" s="594"/>
      <c r="TMX4" s="594"/>
      <c r="TMY4" s="594"/>
      <c r="TMZ4" s="594"/>
      <c r="TNA4" s="594"/>
      <c r="TNB4" s="594"/>
      <c r="TNC4" s="594"/>
      <c r="TND4" s="594"/>
      <c r="TNE4" s="594"/>
      <c r="TNF4" s="594"/>
      <c r="TNG4" s="594"/>
      <c r="TNH4" s="594"/>
      <c r="TNI4" s="594"/>
      <c r="TNJ4" s="594"/>
      <c r="TNK4" s="594"/>
      <c r="TNL4" s="594"/>
      <c r="TNM4" s="594"/>
      <c r="TNN4" s="594"/>
      <c r="TNO4" s="594"/>
      <c r="TNP4" s="594"/>
      <c r="TNQ4" s="594"/>
      <c r="TNR4" s="594"/>
      <c r="TNS4" s="594"/>
      <c r="TNT4" s="594"/>
      <c r="TNU4" s="594"/>
      <c r="TNV4" s="594"/>
      <c r="TNW4" s="594"/>
      <c r="TNX4" s="594"/>
      <c r="TNY4" s="594"/>
      <c r="TNZ4" s="594"/>
      <c r="TOA4" s="594"/>
      <c r="TOB4" s="594"/>
      <c r="TOC4" s="594"/>
      <c r="TOD4" s="594"/>
      <c r="TOE4" s="594"/>
      <c r="TOF4" s="594"/>
      <c r="TOG4" s="594"/>
      <c r="TOH4" s="594"/>
      <c r="TOI4" s="594"/>
      <c r="TOJ4" s="594"/>
      <c r="TOK4" s="594"/>
      <c r="TOL4" s="594"/>
      <c r="TOM4" s="594"/>
      <c r="TON4" s="594"/>
      <c r="TOO4" s="594"/>
      <c r="TOP4" s="594"/>
      <c r="TOQ4" s="594"/>
      <c r="TOR4" s="594"/>
      <c r="TOS4" s="594"/>
      <c r="TOT4" s="594"/>
      <c r="TOU4" s="594"/>
      <c r="TOV4" s="594"/>
      <c r="TOW4" s="594"/>
      <c r="TOX4" s="594"/>
      <c r="TOY4" s="594"/>
      <c r="TOZ4" s="594"/>
      <c r="TPA4" s="594"/>
      <c r="TPB4" s="594"/>
      <c r="TPC4" s="594"/>
      <c r="TPD4" s="594"/>
      <c r="TPE4" s="594"/>
      <c r="TPF4" s="594"/>
      <c r="TPG4" s="594"/>
      <c r="TPH4" s="594"/>
      <c r="TPI4" s="594"/>
      <c r="TPJ4" s="594"/>
      <c r="TPK4" s="594"/>
      <c r="TPL4" s="594"/>
      <c r="TPM4" s="594"/>
      <c r="TPN4" s="594"/>
      <c r="TPO4" s="594"/>
      <c r="TPP4" s="594"/>
      <c r="TPQ4" s="594"/>
      <c r="TPR4" s="594"/>
      <c r="TPS4" s="594"/>
      <c r="TPT4" s="594"/>
      <c r="TPU4" s="594"/>
      <c r="TPV4" s="594"/>
      <c r="TPW4" s="594"/>
      <c r="TPX4" s="594"/>
      <c r="TPY4" s="594"/>
      <c r="TPZ4" s="594"/>
      <c r="TQA4" s="594"/>
      <c r="TQB4" s="594"/>
      <c r="TQC4" s="594"/>
      <c r="TQD4" s="594"/>
      <c r="TQE4" s="594"/>
      <c r="TQF4" s="594"/>
      <c r="TQG4" s="594"/>
      <c r="TQH4" s="594"/>
      <c r="TQI4" s="594"/>
      <c r="TQJ4" s="594"/>
      <c r="TQK4" s="594"/>
      <c r="TQL4" s="594"/>
      <c r="TQM4" s="594"/>
      <c r="TQN4" s="594"/>
      <c r="TQO4" s="594"/>
      <c r="TQP4" s="594"/>
      <c r="TQQ4" s="594"/>
      <c r="TQR4" s="594"/>
      <c r="TQS4" s="594"/>
      <c r="TQT4" s="594"/>
      <c r="TQU4" s="594"/>
      <c r="TQV4" s="594"/>
      <c r="TQW4" s="594"/>
      <c r="TQX4" s="594"/>
      <c r="TQY4" s="594"/>
      <c r="TQZ4" s="594"/>
      <c r="TRA4" s="594"/>
      <c r="TRB4" s="594"/>
      <c r="TRC4" s="594"/>
      <c r="TRD4" s="594"/>
      <c r="TRE4" s="594"/>
      <c r="TRF4" s="594"/>
      <c r="TRG4" s="594"/>
      <c r="TRH4" s="594"/>
      <c r="TRI4" s="594"/>
      <c r="TRJ4" s="594"/>
      <c r="TRK4" s="594"/>
      <c r="TRL4" s="594"/>
      <c r="TRM4" s="594"/>
      <c r="TRN4" s="594"/>
      <c r="TRO4" s="594"/>
      <c r="TRP4" s="594"/>
      <c r="TRQ4" s="594"/>
      <c r="TRR4" s="594"/>
      <c r="TRS4" s="594"/>
      <c r="TRT4" s="594"/>
      <c r="TRU4" s="594"/>
      <c r="TRV4" s="594"/>
      <c r="TRW4" s="594"/>
      <c r="TRX4" s="594"/>
      <c r="TRY4" s="594"/>
      <c r="TRZ4" s="594"/>
      <c r="TSA4" s="594"/>
      <c r="TSB4" s="594"/>
      <c r="TSC4" s="594"/>
      <c r="TSD4" s="594"/>
      <c r="TSE4" s="594"/>
      <c r="TSF4" s="594"/>
      <c r="TSG4" s="594"/>
      <c r="TSH4" s="594"/>
      <c r="TSI4" s="594"/>
      <c r="TSJ4" s="594"/>
      <c r="TSK4" s="594"/>
      <c r="TSL4" s="594"/>
      <c r="TSM4" s="594"/>
      <c r="TSN4" s="594"/>
      <c r="TSO4" s="594"/>
      <c r="TSP4" s="594"/>
      <c r="TSQ4" s="594"/>
      <c r="TSR4" s="594"/>
      <c r="TSS4" s="594"/>
      <c r="TST4" s="594"/>
      <c r="TSU4" s="594"/>
      <c r="TSV4" s="594"/>
      <c r="TSW4" s="594"/>
      <c r="TSX4" s="594"/>
      <c r="TSY4" s="594"/>
      <c r="TSZ4" s="594"/>
      <c r="TTA4" s="594"/>
      <c r="TTB4" s="594"/>
      <c r="TTC4" s="594"/>
      <c r="TTD4" s="594"/>
      <c r="TTE4" s="594"/>
      <c r="TTF4" s="594"/>
      <c r="TTG4" s="594"/>
      <c r="TTH4" s="594"/>
      <c r="TTI4" s="594"/>
      <c r="TTJ4" s="594"/>
      <c r="TTK4" s="594"/>
      <c r="TTL4" s="594"/>
      <c r="TTM4" s="594"/>
      <c r="TTN4" s="594"/>
      <c r="TTO4" s="594"/>
      <c r="TTP4" s="594"/>
      <c r="TTQ4" s="594"/>
      <c r="TTR4" s="594"/>
      <c r="TTS4" s="594"/>
      <c r="TTT4" s="594"/>
      <c r="TTU4" s="594"/>
      <c r="TTV4" s="594"/>
      <c r="TTW4" s="594"/>
      <c r="TTX4" s="594"/>
      <c r="TTY4" s="594"/>
      <c r="TTZ4" s="594"/>
      <c r="TUA4" s="594"/>
      <c r="TUB4" s="594"/>
      <c r="TUC4" s="594"/>
      <c r="TUD4" s="594"/>
      <c r="TUE4" s="594"/>
      <c r="TUF4" s="594"/>
      <c r="TUG4" s="594"/>
      <c r="TUH4" s="594"/>
      <c r="TUI4" s="594"/>
      <c r="TUJ4" s="594"/>
      <c r="TUK4" s="594"/>
      <c r="TUL4" s="594"/>
      <c r="TUM4" s="594"/>
      <c r="TUN4" s="594"/>
      <c r="TUO4" s="594"/>
      <c r="TUP4" s="594"/>
      <c r="TUQ4" s="594"/>
      <c r="TUR4" s="594"/>
      <c r="TUS4" s="594"/>
      <c r="TUT4" s="594"/>
      <c r="TUU4" s="594"/>
      <c r="TUV4" s="594"/>
      <c r="TUW4" s="594"/>
      <c r="TUX4" s="594"/>
      <c r="TUY4" s="594"/>
      <c r="TUZ4" s="594"/>
      <c r="TVA4" s="594"/>
      <c r="TVB4" s="594"/>
      <c r="TVC4" s="594"/>
      <c r="TVD4" s="594"/>
      <c r="TVE4" s="594"/>
      <c r="TVF4" s="594"/>
      <c r="TVG4" s="594"/>
      <c r="TVH4" s="594"/>
      <c r="TVI4" s="594"/>
      <c r="TVJ4" s="594"/>
      <c r="TVK4" s="594"/>
      <c r="TVL4" s="594"/>
      <c r="TVM4" s="594"/>
      <c r="TVN4" s="594"/>
      <c r="TVO4" s="594"/>
      <c r="TVP4" s="594"/>
      <c r="TVQ4" s="594"/>
      <c r="TVR4" s="594"/>
      <c r="TVS4" s="594"/>
      <c r="TVT4" s="594"/>
      <c r="TVU4" s="594"/>
      <c r="TVV4" s="594"/>
      <c r="TVW4" s="594"/>
      <c r="TVX4" s="594"/>
      <c r="TVY4" s="594"/>
      <c r="TVZ4" s="594"/>
      <c r="TWA4" s="594"/>
      <c r="TWB4" s="594"/>
      <c r="TWC4" s="594"/>
      <c r="TWD4" s="594"/>
      <c r="TWE4" s="594"/>
      <c r="TWF4" s="594"/>
      <c r="TWG4" s="594"/>
      <c r="TWH4" s="594"/>
      <c r="TWI4" s="594"/>
      <c r="TWJ4" s="594"/>
      <c r="TWK4" s="594"/>
      <c r="TWL4" s="594"/>
      <c r="TWM4" s="594"/>
      <c r="TWN4" s="594"/>
      <c r="TWO4" s="594"/>
      <c r="TWP4" s="594"/>
      <c r="TWQ4" s="594"/>
      <c r="TWR4" s="594"/>
      <c r="TWS4" s="594"/>
      <c r="TWT4" s="594"/>
      <c r="TWU4" s="594"/>
      <c r="TWV4" s="594"/>
      <c r="TWW4" s="594"/>
      <c r="TWX4" s="594"/>
      <c r="TWY4" s="594"/>
      <c r="TWZ4" s="594"/>
      <c r="TXA4" s="594"/>
      <c r="TXB4" s="594"/>
      <c r="TXC4" s="594"/>
      <c r="TXD4" s="594"/>
      <c r="TXE4" s="594"/>
      <c r="TXF4" s="594"/>
      <c r="TXG4" s="594"/>
      <c r="TXH4" s="594"/>
      <c r="TXI4" s="594"/>
      <c r="TXJ4" s="594"/>
      <c r="TXK4" s="594"/>
      <c r="TXL4" s="594"/>
      <c r="TXM4" s="594"/>
      <c r="TXN4" s="594"/>
      <c r="TXO4" s="594"/>
      <c r="TXP4" s="594"/>
      <c r="TXQ4" s="594"/>
      <c r="TXR4" s="594"/>
      <c r="TXS4" s="594"/>
      <c r="TXT4" s="594"/>
      <c r="TXU4" s="594"/>
      <c r="TXV4" s="594"/>
      <c r="TXW4" s="594"/>
      <c r="TXX4" s="594"/>
      <c r="TXY4" s="594"/>
      <c r="TXZ4" s="594"/>
      <c r="TYA4" s="594"/>
      <c r="TYB4" s="594"/>
      <c r="TYC4" s="594"/>
      <c r="TYD4" s="594"/>
      <c r="TYE4" s="594"/>
      <c r="TYF4" s="594"/>
      <c r="TYG4" s="594"/>
      <c r="TYH4" s="594"/>
      <c r="TYI4" s="594"/>
      <c r="TYJ4" s="594"/>
      <c r="TYK4" s="594"/>
      <c r="TYL4" s="594"/>
      <c r="TYM4" s="594"/>
      <c r="TYN4" s="594"/>
      <c r="TYO4" s="594"/>
      <c r="TYP4" s="594"/>
      <c r="TYQ4" s="594"/>
      <c r="TYR4" s="594"/>
      <c r="TYS4" s="594"/>
      <c r="TYT4" s="594"/>
      <c r="TYU4" s="594"/>
      <c r="TYV4" s="594"/>
      <c r="TYW4" s="594"/>
      <c r="TYX4" s="594"/>
      <c r="TYY4" s="594"/>
      <c r="TYZ4" s="594"/>
      <c r="TZA4" s="594"/>
      <c r="TZB4" s="594"/>
      <c r="TZC4" s="594"/>
      <c r="TZD4" s="594"/>
      <c r="TZE4" s="594"/>
      <c r="TZF4" s="594"/>
      <c r="TZG4" s="594"/>
      <c r="TZH4" s="594"/>
      <c r="TZI4" s="594"/>
      <c r="TZJ4" s="594"/>
      <c r="TZK4" s="594"/>
      <c r="TZL4" s="594"/>
      <c r="TZM4" s="594"/>
      <c r="TZN4" s="594"/>
      <c r="TZO4" s="594"/>
      <c r="TZP4" s="594"/>
      <c r="TZQ4" s="594"/>
      <c r="TZR4" s="594"/>
      <c r="TZS4" s="594"/>
      <c r="TZT4" s="594"/>
      <c r="TZU4" s="594"/>
      <c r="TZV4" s="594"/>
      <c r="TZW4" s="594"/>
      <c r="TZX4" s="594"/>
      <c r="TZY4" s="594"/>
      <c r="TZZ4" s="594"/>
      <c r="UAA4" s="594"/>
      <c r="UAB4" s="594"/>
      <c r="UAC4" s="594"/>
      <c r="UAD4" s="594"/>
      <c r="UAE4" s="594"/>
      <c r="UAF4" s="594"/>
      <c r="UAG4" s="594"/>
      <c r="UAH4" s="594"/>
      <c r="UAI4" s="594"/>
      <c r="UAJ4" s="594"/>
      <c r="UAK4" s="594"/>
      <c r="UAL4" s="594"/>
      <c r="UAM4" s="594"/>
      <c r="UAN4" s="594"/>
      <c r="UAO4" s="594"/>
      <c r="UAP4" s="594"/>
      <c r="UAQ4" s="594"/>
      <c r="UAR4" s="594"/>
      <c r="UAS4" s="594"/>
      <c r="UAT4" s="594"/>
      <c r="UAU4" s="594"/>
      <c r="UAV4" s="594"/>
      <c r="UAW4" s="594"/>
      <c r="UAX4" s="594"/>
      <c r="UAY4" s="594"/>
      <c r="UAZ4" s="594"/>
      <c r="UBA4" s="594"/>
      <c r="UBB4" s="594"/>
      <c r="UBC4" s="594"/>
      <c r="UBD4" s="594"/>
      <c r="UBE4" s="594"/>
      <c r="UBF4" s="594"/>
      <c r="UBG4" s="594"/>
      <c r="UBH4" s="594"/>
      <c r="UBI4" s="594"/>
      <c r="UBJ4" s="594"/>
      <c r="UBK4" s="594"/>
      <c r="UBL4" s="594"/>
      <c r="UBM4" s="594"/>
      <c r="UBN4" s="594"/>
      <c r="UBO4" s="594"/>
      <c r="UBP4" s="594"/>
      <c r="UBQ4" s="594"/>
      <c r="UBR4" s="594"/>
      <c r="UBS4" s="594"/>
      <c r="UBT4" s="594"/>
      <c r="UBU4" s="594"/>
      <c r="UBV4" s="594"/>
      <c r="UBW4" s="594"/>
      <c r="UBX4" s="594"/>
      <c r="UBY4" s="594"/>
      <c r="UBZ4" s="594"/>
      <c r="UCA4" s="594"/>
      <c r="UCB4" s="594"/>
      <c r="UCC4" s="594"/>
      <c r="UCD4" s="594"/>
      <c r="UCE4" s="594"/>
      <c r="UCF4" s="594"/>
      <c r="UCG4" s="594"/>
      <c r="UCH4" s="594"/>
      <c r="UCI4" s="594"/>
      <c r="UCJ4" s="594"/>
      <c r="UCK4" s="594"/>
      <c r="UCL4" s="594"/>
      <c r="UCM4" s="594"/>
      <c r="UCN4" s="594"/>
      <c r="UCO4" s="594"/>
      <c r="UCP4" s="594"/>
      <c r="UCQ4" s="594"/>
      <c r="UCR4" s="594"/>
      <c r="UCS4" s="594"/>
      <c r="UCT4" s="594"/>
      <c r="UCU4" s="594"/>
      <c r="UCV4" s="594"/>
      <c r="UCW4" s="594"/>
      <c r="UCX4" s="594"/>
      <c r="UCY4" s="594"/>
      <c r="UCZ4" s="594"/>
      <c r="UDA4" s="594"/>
      <c r="UDB4" s="594"/>
      <c r="UDC4" s="594"/>
      <c r="UDD4" s="594"/>
      <c r="UDE4" s="594"/>
      <c r="UDF4" s="594"/>
      <c r="UDG4" s="594"/>
      <c r="UDH4" s="594"/>
      <c r="UDI4" s="594"/>
      <c r="UDJ4" s="594"/>
      <c r="UDK4" s="594"/>
      <c r="UDL4" s="594"/>
      <c r="UDM4" s="594"/>
      <c r="UDN4" s="594"/>
      <c r="UDO4" s="594"/>
      <c r="UDP4" s="594"/>
      <c r="UDQ4" s="594"/>
      <c r="UDR4" s="594"/>
      <c r="UDS4" s="594"/>
      <c r="UDT4" s="594"/>
      <c r="UDU4" s="594"/>
      <c r="UDV4" s="594"/>
      <c r="UDW4" s="594"/>
      <c r="UDX4" s="594"/>
      <c r="UDY4" s="594"/>
      <c r="UDZ4" s="594"/>
      <c r="UEA4" s="594"/>
      <c r="UEB4" s="594"/>
      <c r="UEC4" s="594"/>
      <c r="UED4" s="594"/>
      <c r="UEE4" s="594"/>
      <c r="UEF4" s="594"/>
      <c r="UEG4" s="594"/>
      <c r="UEH4" s="594"/>
      <c r="UEI4" s="594"/>
      <c r="UEJ4" s="594"/>
      <c r="UEK4" s="594"/>
      <c r="UEL4" s="594"/>
      <c r="UEM4" s="594"/>
      <c r="UEN4" s="594"/>
      <c r="UEO4" s="594"/>
      <c r="UEP4" s="594"/>
      <c r="UEQ4" s="594"/>
      <c r="UER4" s="594"/>
      <c r="UES4" s="594"/>
      <c r="UET4" s="594"/>
      <c r="UEU4" s="594"/>
      <c r="UEV4" s="594"/>
      <c r="UEW4" s="594"/>
      <c r="UEX4" s="594"/>
      <c r="UEY4" s="594"/>
      <c r="UEZ4" s="594"/>
      <c r="UFA4" s="594"/>
      <c r="UFB4" s="594"/>
      <c r="UFC4" s="594"/>
      <c r="UFD4" s="594"/>
      <c r="UFE4" s="594"/>
      <c r="UFF4" s="594"/>
      <c r="UFG4" s="594"/>
      <c r="UFH4" s="594"/>
      <c r="UFI4" s="594"/>
      <c r="UFJ4" s="594"/>
      <c r="UFK4" s="594"/>
      <c r="UFL4" s="594"/>
      <c r="UFM4" s="594"/>
      <c r="UFN4" s="594"/>
      <c r="UFO4" s="594"/>
      <c r="UFP4" s="594"/>
      <c r="UFQ4" s="594"/>
      <c r="UFR4" s="594"/>
      <c r="UFS4" s="594"/>
      <c r="UFT4" s="594"/>
      <c r="UFU4" s="594"/>
      <c r="UFV4" s="594"/>
      <c r="UFW4" s="594"/>
      <c r="UFX4" s="594"/>
      <c r="UFY4" s="594"/>
      <c r="UFZ4" s="594"/>
      <c r="UGA4" s="594"/>
      <c r="UGB4" s="594"/>
      <c r="UGC4" s="594"/>
      <c r="UGD4" s="594"/>
      <c r="UGE4" s="594"/>
      <c r="UGF4" s="594"/>
      <c r="UGG4" s="594"/>
      <c r="UGH4" s="594"/>
      <c r="UGI4" s="594"/>
      <c r="UGJ4" s="594"/>
      <c r="UGK4" s="594"/>
      <c r="UGL4" s="594"/>
      <c r="UGM4" s="594"/>
      <c r="UGN4" s="594"/>
      <c r="UGO4" s="594"/>
      <c r="UGP4" s="594"/>
      <c r="UGQ4" s="594"/>
      <c r="UGR4" s="594"/>
      <c r="UGS4" s="594"/>
      <c r="UGT4" s="594"/>
      <c r="UGU4" s="594"/>
      <c r="UGV4" s="594"/>
      <c r="UGW4" s="594"/>
      <c r="UGX4" s="594"/>
      <c r="UGY4" s="594"/>
      <c r="UGZ4" s="594"/>
      <c r="UHA4" s="594"/>
      <c r="UHB4" s="594"/>
      <c r="UHC4" s="594"/>
      <c r="UHD4" s="594"/>
      <c r="UHE4" s="594"/>
      <c r="UHF4" s="594"/>
      <c r="UHG4" s="594"/>
      <c r="UHH4" s="594"/>
      <c r="UHI4" s="594"/>
      <c r="UHJ4" s="594"/>
      <c r="UHK4" s="594"/>
      <c r="UHL4" s="594"/>
      <c r="UHM4" s="594"/>
      <c r="UHN4" s="594"/>
      <c r="UHO4" s="594"/>
      <c r="UHP4" s="594"/>
      <c r="UHQ4" s="594"/>
      <c r="UHR4" s="594"/>
      <c r="UHS4" s="594"/>
      <c r="UHT4" s="594"/>
      <c r="UHU4" s="594"/>
      <c r="UHV4" s="594"/>
      <c r="UHW4" s="594"/>
      <c r="UHX4" s="594"/>
      <c r="UHY4" s="594"/>
      <c r="UHZ4" s="594"/>
      <c r="UIA4" s="594"/>
      <c r="UIB4" s="594"/>
      <c r="UIC4" s="594"/>
      <c r="UID4" s="594"/>
      <c r="UIE4" s="594"/>
      <c r="UIF4" s="594"/>
      <c r="UIG4" s="594"/>
      <c r="UIH4" s="594"/>
      <c r="UII4" s="594"/>
      <c r="UIJ4" s="594"/>
      <c r="UIK4" s="594"/>
      <c r="UIL4" s="594"/>
      <c r="UIM4" s="594"/>
      <c r="UIN4" s="594"/>
      <c r="UIO4" s="594"/>
      <c r="UIP4" s="594"/>
      <c r="UIQ4" s="594"/>
      <c r="UIR4" s="594"/>
      <c r="UIS4" s="594"/>
      <c r="UIT4" s="594"/>
      <c r="UIU4" s="594"/>
      <c r="UIV4" s="594"/>
      <c r="UIW4" s="594"/>
      <c r="UIX4" s="594"/>
      <c r="UIY4" s="594"/>
      <c r="UIZ4" s="594"/>
      <c r="UJA4" s="594"/>
      <c r="UJB4" s="594"/>
      <c r="UJC4" s="594"/>
      <c r="UJD4" s="594"/>
      <c r="UJE4" s="594"/>
      <c r="UJF4" s="594"/>
      <c r="UJG4" s="594"/>
      <c r="UJH4" s="594"/>
      <c r="UJI4" s="594"/>
      <c r="UJJ4" s="594"/>
      <c r="UJK4" s="594"/>
      <c r="UJL4" s="594"/>
      <c r="UJM4" s="594"/>
      <c r="UJN4" s="594"/>
      <c r="UJO4" s="594"/>
      <c r="UJP4" s="594"/>
      <c r="UJQ4" s="594"/>
      <c r="UJR4" s="594"/>
      <c r="UJS4" s="594"/>
      <c r="UJT4" s="594"/>
      <c r="UJU4" s="594"/>
      <c r="UJV4" s="594"/>
      <c r="UJW4" s="594"/>
      <c r="UJX4" s="594"/>
      <c r="UJY4" s="594"/>
      <c r="UJZ4" s="594"/>
      <c r="UKA4" s="594"/>
      <c r="UKB4" s="594"/>
      <c r="UKC4" s="594"/>
      <c r="UKD4" s="594"/>
      <c r="UKE4" s="594"/>
      <c r="UKF4" s="594"/>
      <c r="UKG4" s="594"/>
      <c r="UKH4" s="594"/>
      <c r="UKI4" s="594"/>
      <c r="UKJ4" s="594"/>
      <c r="UKK4" s="594"/>
      <c r="UKL4" s="594"/>
      <c r="UKM4" s="594"/>
      <c r="UKN4" s="594"/>
      <c r="UKO4" s="594"/>
      <c r="UKP4" s="594"/>
      <c r="UKQ4" s="594"/>
      <c r="UKR4" s="594"/>
      <c r="UKS4" s="594"/>
      <c r="UKT4" s="594"/>
      <c r="UKU4" s="594"/>
      <c r="UKV4" s="594"/>
      <c r="UKW4" s="594"/>
      <c r="UKX4" s="594"/>
      <c r="UKY4" s="594"/>
      <c r="UKZ4" s="594"/>
      <c r="ULA4" s="594"/>
      <c r="ULB4" s="594"/>
      <c r="ULC4" s="594"/>
      <c r="ULD4" s="594"/>
      <c r="ULE4" s="594"/>
      <c r="ULF4" s="594"/>
      <c r="ULG4" s="594"/>
      <c r="ULH4" s="594"/>
      <c r="ULI4" s="594"/>
      <c r="ULJ4" s="594"/>
      <c r="ULK4" s="594"/>
      <c r="ULL4" s="594"/>
      <c r="ULM4" s="594"/>
      <c r="ULN4" s="594"/>
      <c r="ULO4" s="594"/>
      <c r="ULP4" s="594"/>
      <c r="ULQ4" s="594"/>
      <c r="ULR4" s="594"/>
      <c r="ULS4" s="594"/>
      <c r="ULT4" s="594"/>
      <c r="ULU4" s="594"/>
      <c r="ULV4" s="594"/>
      <c r="ULW4" s="594"/>
      <c r="ULX4" s="594"/>
      <c r="ULY4" s="594"/>
      <c r="ULZ4" s="594"/>
      <c r="UMA4" s="594"/>
      <c r="UMB4" s="594"/>
      <c r="UMC4" s="594"/>
      <c r="UMD4" s="594"/>
      <c r="UME4" s="594"/>
      <c r="UMF4" s="594"/>
      <c r="UMG4" s="594"/>
      <c r="UMH4" s="594"/>
      <c r="UMI4" s="594"/>
      <c r="UMJ4" s="594"/>
      <c r="UMK4" s="594"/>
      <c r="UML4" s="594"/>
      <c r="UMM4" s="594"/>
      <c r="UMN4" s="594"/>
      <c r="UMO4" s="594"/>
      <c r="UMP4" s="594"/>
      <c r="UMQ4" s="594"/>
      <c r="UMR4" s="594"/>
      <c r="UMS4" s="594"/>
      <c r="UMT4" s="594"/>
      <c r="UMU4" s="594"/>
      <c r="UMV4" s="594"/>
      <c r="UMW4" s="594"/>
      <c r="UMX4" s="594"/>
      <c r="UMY4" s="594"/>
      <c r="UMZ4" s="594"/>
      <c r="UNA4" s="594"/>
      <c r="UNB4" s="594"/>
      <c r="UNC4" s="594"/>
      <c r="UND4" s="594"/>
      <c r="UNE4" s="594"/>
      <c r="UNF4" s="594"/>
      <c r="UNG4" s="594"/>
      <c r="UNH4" s="594"/>
      <c r="UNI4" s="594"/>
      <c r="UNJ4" s="594"/>
      <c r="UNK4" s="594"/>
      <c r="UNL4" s="594"/>
      <c r="UNM4" s="594"/>
      <c r="UNN4" s="594"/>
      <c r="UNO4" s="594"/>
      <c r="UNP4" s="594"/>
      <c r="UNQ4" s="594"/>
      <c r="UNR4" s="594"/>
      <c r="UNS4" s="594"/>
      <c r="UNT4" s="594"/>
      <c r="UNU4" s="594"/>
      <c r="UNV4" s="594"/>
      <c r="UNW4" s="594"/>
      <c r="UNX4" s="594"/>
      <c r="UNY4" s="594"/>
      <c r="UNZ4" s="594"/>
      <c r="UOA4" s="594"/>
      <c r="UOB4" s="594"/>
      <c r="UOC4" s="594"/>
      <c r="UOD4" s="594"/>
      <c r="UOE4" s="594"/>
      <c r="UOF4" s="594"/>
      <c r="UOG4" s="594"/>
      <c r="UOH4" s="594"/>
      <c r="UOI4" s="594"/>
      <c r="UOJ4" s="594"/>
      <c r="UOK4" s="594"/>
      <c r="UOL4" s="594"/>
      <c r="UOM4" s="594"/>
      <c r="UON4" s="594"/>
      <c r="UOO4" s="594"/>
      <c r="UOP4" s="594"/>
      <c r="UOQ4" s="594"/>
      <c r="UOR4" s="594"/>
      <c r="UOS4" s="594"/>
      <c r="UOT4" s="594"/>
      <c r="UOU4" s="594"/>
      <c r="UOV4" s="594"/>
      <c r="UOW4" s="594"/>
      <c r="UOX4" s="594"/>
      <c r="UOY4" s="594"/>
      <c r="UOZ4" s="594"/>
      <c r="UPA4" s="594"/>
      <c r="UPB4" s="594"/>
      <c r="UPC4" s="594"/>
      <c r="UPD4" s="594"/>
      <c r="UPE4" s="594"/>
      <c r="UPF4" s="594"/>
      <c r="UPG4" s="594"/>
      <c r="UPH4" s="594"/>
      <c r="UPI4" s="594"/>
      <c r="UPJ4" s="594"/>
      <c r="UPK4" s="594"/>
      <c r="UPL4" s="594"/>
      <c r="UPM4" s="594"/>
      <c r="UPN4" s="594"/>
      <c r="UPO4" s="594"/>
      <c r="UPP4" s="594"/>
      <c r="UPQ4" s="594"/>
      <c r="UPR4" s="594"/>
      <c r="UPS4" s="594"/>
      <c r="UPT4" s="594"/>
      <c r="UPU4" s="594"/>
      <c r="UPV4" s="594"/>
      <c r="UPW4" s="594"/>
      <c r="UPX4" s="594"/>
      <c r="UPY4" s="594"/>
      <c r="UPZ4" s="594"/>
      <c r="UQA4" s="594"/>
      <c r="UQB4" s="594"/>
      <c r="UQC4" s="594"/>
      <c r="UQD4" s="594"/>
      <c r="UQE4" s="594"/>
      <c r="UQF4" s="594"/>
      <c r="UQG4" s="594"/>
      <c r="UQH4" s="594"/>
      <c r="UQI4" s="594"/>
      <c r="UQJ4" s="594"/>
      <c r="UQK4" s="594"/>
      <c r="UQL4" s="594"/>
      <c r="UQM4" s="594"/>
      <c r="UQN4" s="594"/>
      <c r="UQO4" s="594"/>
      <c r="UQP4" s="594"/>
      <c r="UQQ4" s="594"/>
      <c r="UQR4" s="594"/>
      <c r="UQS4" s="594"/>
      <c r="UQT4" s="594"/>
      <c r="UQU4" s="594"/>
      <c r="UQV4" s="594"/>
      <c r="UQW4" s="594"/>
      <c r="UQX4" s="594"/>
      <c r="UQY4" s="594"/>
      <c r="UQZ4" s="594"/>
      <c r="URA4" s="594"/>
      <c r="URB4" s="594"/>
      <c r="URC4" s="594"/>
      <c r="URD4" s="594"/>
      <c r="URE4" s="594"/>
      <c r="URF4" s="594"/>
      <c r="URG4" s="594"/>
      <c r="URH4" s="594"/>
      <c r="URI4" s="594"/>
      <c r="URJ4" s="594"/>
      <c r="URK4" s="594"/>
      <c r="URL4" s="594"/>
      <c r="URM4" s="594"/>
      <c r="URN4" s="594"/>
      <c r="URO4" s="594"/>
      <c r="URP4" s="594"/>
      <c r="URQ4" s="594"/>
      <c r="URR4" s="594"/>
      <c r="URS4" s="594"/>
      <c r="URT4" s="594"/>
      <c r="URU4" s="594"/>
      <c r="URV4" s="594"/>
      <c r="URW4" s="594"/>
      <c r="URX4" s="594"/>
      <c r="URY4" s="594"/>
      <c r="URZ4" s="594"/>
      <c r="USA4" s="594"/>
      <c r="USB4" s="594"/>
      <c r="USC4" s="594"/>
      <c r="USD4" s="594"/>
      <c r="USE4" s="594"/>
      <c r="USF4" s="594"/>
      <c r="USG4" s="594"/>
      <c r="USH4" s="594"/>
      <c r="USI4" s="594"/>
      <c r="USJ4" s="594"/>
      <c r="USK4" s="594"/>
      <c r="USL4" s="594"/>
      <c r="USM4" s="594"/>
      <c r="USN4" s="594"/>
      <c r="USO4" s="594"/>
      <c r="USP4" s="594"/>
      <c r="USQ4" s="594"/>
      <c r="USR4" s="594"/>
      <c r="USS4" s="594"/>
      <c r="UST4" s="594"/>
      <c r="USU4" s="594"/>
      <c r="USV4" s="594"/>
      <c r="USW4" s="594"/>
      <c r="USX4" s="594"/>
      <c r="USY4" s="594"/>
      <c r="USZ4" s="594"/>
      <c r="UTA4" s="594"/>
      <c r="UTB4" s="594"/>
      <c r="UTC4" s="594"/>
      <c r="UTD4" s="594"/>
      <c r="UTE4" s="594"/>
      <c r="UTF4" s="594"/>
      <c r="UTG4" s="594"/>
      <c r="UTH4" s="594"/>
      <c r="UTI4" s="594"/>
      <c r="UTJ4" s="594"/>
      <c r="UTK4" s="594"/>
      <c r="UTL4" s="594"/>
      <c r="UTM4" s="594"/>
      <c r="UTN4" s="594"/>
      <c r="UTO4" s="594"/>
      <c r="UTP4" s="594"/>
      <c r="UTQ4" s="594"/>
      <c r="UTR4" s="594"/>
      <c r="UTS4" s="594"/>
      <c r="UTT4" s="594"/>
      <c r="UTU4" s="594"/>
      <c r="UTV4" s="594"/>
      <c r="UTW4" s="594"/>
      <c r="UTX4" s="594"/>
      <c r="UTY4" s="594"/>
      <c r="UTZ4" s="594"/>
      <c r="UUA4" s="594"/>
      <c r="UUB4" s="594"/>
      <c r="UUC4" s="594"/>
      <c r="UUD4" s="594"/>
      <c r="UUE4" s="594"/>
      <c r="UUF4" s="594"/>
      <c r="UUG4" s="594"/>
      <c r="UUH4" s="594"/>
      <c r="UUI4" s="594"/>
      <c r="UUJ4" s="594"/>
      <c r="UUK4" s="594"/>
      <c r="UUL4" s="594"/>
      <c r="UUM4" s="594"/>
      <c r="UUN4" s="594"/>
      <c r="UUO4" s="594"/>
      <c r="UUP4" s="594"/>
      <c r="UUQ4" s="594"/>
      <c r="UUR4" s="594"/>
      <c r="UUS4" s="594"/>
      <c r="UUT4" s="594"/>
      <c r="UUU4" s="594"/>
      <c r="UUV4" s="594"/>
      <c r="UUW4" s="594"/>
      <c r="UUX4" s="594"/>
      <c r="UUY4" s="594"/>
      <c r="UUZ4" s="594"/>
      <c r="UVA4" s="594"/>
      <c r="UVB4" s="594"/>
      <c r="UVC4" s="594"/>
      <c r="UVD4" s="594"/>
      <c r="UVE4" s="594"/>
      <c r="UVF4" s="594"/>
      <c r="UVG4" s="594"/>
      <c r="UVH4" s="594"/>
      <c r="UVI4" s="594"/>
      <c r="UVJ4" s="594"/>
      <c r="UVK4" s="594"/>
      <c r="UVL4" s="594"/>
      <c r="UVM4" s="594"/>
      <c r="UVN4" s="594"/>
      <c r="UVO4" s="594"/>
      <c r="UVP4" s="594"/>
      <c r="UVQ4" s="594"/>
      <c r="UVR4" s="594"/>
      <c r="UVS4" s="594"/>
      <c r="UVT4" s="594"/>
      <c r="UVU4" s="594"/>
      <c r="UVV4" s="594"/>
      <c r="UVW4" s="594"/>
      <c r="UVX4" s="594"/>
      <c r="UVY4" s="594"/>
      <c r="UVZ4" s="594"/>
      <c r="UWA4" s="594"/>
      <c r="UWB4" s="594"/>
      <c r="UWC4" s="594"/>
      <c r="UWD4" s="594"/>
      <c r="UWE4" s="594"/>
      <c r="UWF4" s="594"/>
      <c r="UWG4" s="594"/>
      <c r="UWH4" s="594"/>
      <c r="UWI4" s="594"/>
      <c r="UWJ4" s="594"/>
      <c r="UWK4" s="594"/>
      <c r="UWL4" s="594"/>
      <c r="UWM4" s="594"/>
      <c r="UWN4" s="594"/>
      <c r="UWO4" s="594"/>
      <c r="UWP4" s="594"/>
      <c r="UWQ4" s="594"/>
      <c r="UWR4" s="594"/>
      <c r="UWS4" s="594"/>
      <c r="UWT4" s="594"/>
      <c r="UWU4" s="594"/>
      <c r="UWV4" s="594"/>
      <c r="UWW4" s="594"/>
      <c r="UWX4" s="594"/>
      <c r="UWY4" s="594"/>
      <c r="UWZ4" s="594"/>
      <c r="UXA4" s="594"/>
      <c r="UXB4" s="594"/>
      <c r="UXC4" s="594"/>
      <c r="UXD4" s="594"/>
      <c r="UXE4" s="594"/>
      <c r="UXF4" s="594"/>
      <c r="UXG4" s="594"/>
      <c r="UXH4" s="594"/>
      <c r="UXI4" s="594"/>
      <c r="UXJ4" s="594"/>
      <c r="UXK4" s="594"/>
      <c r="UXL4" s="594"/>
      <c r="UXM4" s="594"/>
      <c r="UXN4" s="594"/>
      <c r="UXO4" s="594"/>
      <c r="UXP4" s="594"/>
      <c r="UXQ4" s="594"/>
      <c r="UXR4" s="594"/>
      <c r="UXS4" s="594"/>
      <c r="UXT4" s="594"/>
      <c r="UXU4" s="594"/>
      <c r="UXV4" s="594"/>
      <c r="UXW4" s="594"/>
      <c r="UXX4" s="594"/>
      <c r="UXY4" s="594"/>
      <c r="UXZ4" s="594"/>
      <c r="UYA4" s="594"/>
      <c r="UYB4" s="594"/>
      <c r="UYC4" s="594"/>
      <c r="UYD4" s="594"/>
      <c r="UYE4" s="594"/>
      <c r="UYF4" s="594"/>
      <c r="UYG4" s="594"/>
      <c r="UYH4" s="594"/>
      <c r="UYI4" s="594"/>
      <c r="UYJ4" s="594"/>
      <c r="UYK4" s="594"/>
      <c r="UYL4" s="594"/>
      <c r="UYM4" s="594"/>
      <c r="UYN4" s="594"/>
      <c r="UYO4" s="594"/>
      <c r="UYP4" s="594"/>
      <c r="UYQ4" s="594"/>
      <c r="UYR4" s="594"/>
      <c r="UYS4" s="594"/>
      <c r="UYT4" s="594"/>
      <c r="UYU4" s="594"/>
      <c r="UYV4" s="594"/>
      <c r="UYW4" s="594"/>
      <c r="UYX4" s="594"/>
      <c r="UYY4" s="594"/>
      <c r="UYZ4" s="594"/>
      <c r="UZA4" s="594"/>
      <c r="UZB4" s="594"/>
      <c r="UZC4" s="594"/>
      <c r="UZD4" s="594"/>
      <c r="UZE4" s="594"/>
      <c r="UZF4" s="594"/>
      <c r="UZG4" s="594"/>
      <c r="UZH4" s="594"/>
      <c r="UZI4" s="594"/>
      <c r="UZJ4" s="594"/>
      <c r="UZK4" s="594"/>
      <c r="UZL4" s="594"/>
      <c r="UZM4" s="594"/>
      <c r="UZN4" s="594"/>
      <c r="UZO4" s="594"/>
      <c r="UZP4" s="594"/>
      <c r="UZQ4" s="594"/>
      <c r="UZR4" s="594"/>
      <c r="UZS4" s="594"/>
      <c r="UZT4" s="594"/>
      <c r="UZU4" s="594"/>
      <c r="UZV4" s="594"/>
      <c r="UZW4" s="594"/>
      <c r="UZX4" s="594"/>
      <c r="UZY4" s="594"/>
      <c r="UZZ4" s="594"/>
      <c r="VAA4" s="594"/>
      <c r="VAB4" s="594"/>
      <c r="VAC4" s="594"/>
      <c r="VAD4" s="594"/>
      <c r="VAE4" s="594"/>
      <c r="VAF4" s="594"/>
      <c r="VAG4" s="594"/>
      <c r="VAH4" s="594"/>
      <c r="VAI4" s="594"/>
      <c r="VAJ4" s="594"/>
      <c r="VAK4" s="594"/>
      <c r="VAL4" s="594"/>
      <c r="VAM4" s="594"/>
      <c r="VAN4" s="594"/>
      <c r="VAO4" s="594"/>
      <c r="VAP4" s="594"/>
      <c r="VAQ4" s="594"/>
      <c r="VAR4" s="594"/>
      <c r="VAS4" s="594"/>
      <c r="VAT4" s="594"/>
      <c r="VAU4" s="594"/>
      <c r="VAV4" s="594"/>
      <c r="VAW4" s="594"/>
      <c r="VAX4" s="594"/>
      <c r="VAY4" s="594"/>
      <c r="VAZ4" s="594"/>
      <c r="VBA4" s="594"/>
      <c r="VBB4" s="594"/>
      <c r="VBC4" s="594"/>
      <c r="VBD4" s="594"/>
      <c r="VBE4" s="594"/>
      <c r="VBF4" s="594"/>
      <c r="VBG4" s="594"/>
      <c r="VBH4" s="594"/>
      <c r="VBI4" s="594"/>
      <c r="VBJ4" s="594"/>
      <c r="VBK4" s="594"/>
      <c r="VBL4" s="594"/>
      <c r="VBM4" s="594"/>
      <c r="VBN4" s="594"/>
      <c r="VBO4" s="594"/>
      <c r="VBP4" s="594"/>
      <c r="VBQ4" s="594"/>
      <c r="VBR4" s="594"/>
      <c r="VBS4" s="594"/>
      <c r="VBT4" s="594"/>
      <c r="VBU4" s="594"/>
      <c r="VBV4" s="594"/>
      <c r="VBW4" s="594"/>
      <c r="VBX4" s="594"/>
      <c r="VBY4" s="594"/>
      <c r="VBZ4" s="594"/>
      <c r="VCA4" s="594"/>
      <c r="VCB4" s="594"/>
      <c r="VCC4" s="594"/>
      <c r="VCD4" s="594"/>
      <c r="VCE4" s="594"/>
      <c r="VCF4" s="594"/>
      <c r="VCG4" s="594"/>
      <c r="VCH4" s="594"/>
      <c r="VCI4" s="594"/>
      <c r="VCJ4" s="594"/>
      <c r="VCK4" s="594"/>
      <c r="VCL4" s="594"/>
      <c r="VCM4" s="594"/>
      <c r="VCN4" s="594"/>
      <c r="VCO4" s="594"/>
      <c r="VCP4" s="594"/>
      <c r="VCQ4" s="594"/>
      <c r="VCR4" s="594"/>
      <c r="VCS4" s="594"/>
      <c r="VCT4" s="594"/>
      <c r="VCU4" s="594"/>
      <c r="VCV4" s="594"/>
      <c r="VCW4" s="594"/>
      <c r="VCX4" s="594"/>
      <c r="VCY4" s="594"/>
      <c r="VCZ4" s="594"/>
      <c r="VDA4" s="594"/>
      <c r="VDB4" s="594"/>
      <c r="VDC4" s="594"/>
      <c r="VDD4" s="594"/>
      <c r="VDE4" s="594"/>
      <c r="VDF4" s="594"/>
      <c r="VDG4" s="594"/>
      <c r="VDH4" s="594"/>
      <c r="VDI4" s="594"/>
      <c r="VDJ4" s="594"/>
      <c r="VDK4" s="594"/>
      <c r="VDL4" s="594"/>
      <c r="VDM4" s="594"/>
      <c r="VDN4" s="594"/>
      <c r="VDO4" s="594"/>
      <c r="VDP4" s="594"/>
      <c r="VDQ4" s="594"/>
      <c r="VDR4" s="594"/>
      <c r="VDS4" s="594"/>
      <c r="VDT4" s="594"/>
      <c r="VDU4" s="594"/>
      <c r="VDV4" s="594"/>
      <c r="VDW4" s="594"/>
      <c r="VDX4" s="594"/>
      <c r="VDY4" s="594"/>
      <c r="VDZ4" s="594"/>
      <c r="VEA4" s="594"/>
      <c r="VEB4" s="594"/>
      <c r="VEC4" s="594"/>
      <c r="VED4" s="594"/>
      <c r="VEE4" s="594"/>
      <c r="VEF4" s="594"/>
      <c r="VEG4" s="594"/>
      <c r="VEH4" s="594"/>
      <c r="VEI4" s="594"/>
      <c r="VEJ4" s="594"/>
      <c r="VEK4" s="594"/>
      <c r="VEL4" s="594"/>
      <c r="VEM4" s="594"/>
      <c r="VEN4" s="594"/>
      <c r="VEO4" s="594"/>
      <c r="VEP4" s="594"/>
      <c r="VEQ4" s="594"/>
      <c r="VER4" s="594"/>
      <c r="VES4" s="594"/>
      <c r="VET4" s="594"/>
      <c r="VEU4" s="594"/>
      <c r="VEV4" s="594"/>
      <c r="VEW4" s="594"/>
      <c r="VEX4" s="594"/>
      <c r="VEY4" s="594"/>
      <c r="VEZ4" s="594"/>
      <c r="VFA4" s="594"/>
      <c r="VFB4" s="594"/>
      <c r="VFC4" s="594"/>
      <c r="VFD4" s="594"/>
      <c r="VFE4" s="594"/>
      <c r="VFF4" s="594"/>
      <c r="VFG4" s="594"/>
      <c r="VFH4" s="594"/>
      <c r="VFI4" s="594"/>
      <c r="VFJ4" s="594"/>
      <c r="VFK4" s="594"/>
      <c r="VFL4" s="594"/>
      <c r="VFM4" s="594"/>
      <c r="VFN4" s="594"/>
      <c r="VFO4" s="594"/>
      <c r="VFP4" s="594"/>
      <c r="VFQ4" s="594"/>
      <c r="VFR4" s="594"/>
      <c r="VFS4" s="594"/>
      <c r="VFT4" s="594"/>
      <c r="VFU4" s="594"/>
      <c r="VFV4" s="594"/>
      <c r="VFW4" s="594"/>
      <c r="VFX4" s="594"/>
      <c r="VFY4" s="594"/>
      <c r="VFZ4" s="594"/>
      <c r="VGA4" s="594"/>
      <c r="VGB4" s="594"/>
      <c r="VGC4" s="594"/>
      <c r="VGD4" s="594"/>
      <c r="VGE4" s="594"/>
      <c r="VGF4" s="594"/>
      <c r="VGG4" s="594"/>
      <c r="VGH4" s="594"/>
      <c r="VGI4" s="594"/>
      <c r="VGJ4" s="594"/>
      <c r="VGK4" s="594"/>
      <c r="VGL4" s="594"/>
      <c r="VGM4" s="594"/>
      <c r="VGN4" s="594"/>
      <c r="VGO4" s="594"/>
      <c r="VGP4" s="594"/>
      <c r="VGQ4" s="594"/>
      <c r="VGR4" s="594"/>
      <c r="VGS4" s="594"/>
      <c r="VGT4" s="594"/>
      <c r="VGU4" s="594"/>
      <c r="VGV4" s="594"/>
      <c r="VGW4" s="594"/>
      <c r="VGX4" s="594"/>
      <c r="VGY4" s="594"/>
      <c r="VGZ4" s="594"/>
      <c r="VHA4" s="594"/>
      <c r="VHB4" s="594"/>
      <c r="VHC4" s="594"/>
      <c r="VHD4" s="594"/>
      <c r="VHE4" s="594"/>
      <c r="VHF4" s="594"/>
      <c r="VHG4" s="594"/>
      <c r="VHH4" s="594"/>
      <c r="VHI4" s="594"/>
      <c r="VHJ4" s="594"/>
      <c r="VHK4" s="594"/>
      <c r="VHL4" s="594"/>
      <c r="VHM4" s="594"/>
      <c r="VHN4" s="594"/>
      <c r="VHO4" s="594"/>
      <c r="VHP4" s="594"/>
      <c r="VHQ4" s="594"/>
      <c r="VHR4" s="594"/>
      <c r="VHS4" s="594"/>
      <c r="VHT4" s="594"/>
      <c r="VHU4" s="594"/>
      <c r="VHV4" s="594"/>
      <c r="VHW4" s="594"/>
      <c r="VHX4" s="594"/>
      <c r="VHY4" s="594"/>
      <c r="VHZ4" s="594"/>
      <c r="VIA4" s="594"/>
      <c r="VIB4" s="594"/>
      <c r="VIC4" s="594"/>
      <c r="VID4" s="594"/>
      <c r="VIE4" s="594"/>
      <c r="VIF4" s="594"/>
      <c r="VIG4" s="594"/>
      <c r="VIH4" s="594"/>
      <c r="VII4" s="594"/>
      <c r="VIJ4" s="594"/>
      <c r="VIK4" s="594"/>
      <c r="VIL4" s="594"/>
      <c r="VIM4" s="594"/>
      <c r="VIN4" s="594"/>
      <c r="VIO4" s="594"/>
      <c r="VIP4" s="594"/>
      <c r="VIQ4" s="594"/>
      <c r="VIR4" s="594"/>
      <c r="VIS4" s="594"/>
      <c r="VIT4" s="594"/>
      <c r="VIU4" s="594"/>
      <c r="VIV4" s="594"/>
      <c r="VIW4" s="594"/>
      <c r="VIX4" s="594"/>
      <c r="VIY4" s="594"/>
      <c r="VIZ4" s="594"/>
      <c r="VJA4" s="594"/>
      <c r="VJB4" s="594"/>
      <c r="VJC4" s="594"/>
      <c r="VJD4" s="594"/>
      <c r="VJE4" s="594"/>
      <c r="VJF4" s="594"/>
      <c r="VJG4" s="594"/>
      <c r="VJH4" s="594"/>
      <c r="VJI4" s="594"/>
      <c r="VJJ4" s="594"/>
      <c r="VJK4" s="594"/>
      <c r="VJL4" s="594"/>
      <c r="VJM4" s="594"/>
      <c r="VJN4" s="594"/>
      <c r="VJO4" s="594"/>
      <c r="VJP4" s="594"/>
      <c r="VJQ4" s="594"/>
      <c r="VJR4" s="594"/>
      <c r="VJS4" s="594"/>
      <c r="VJT4" s="594"/>
      <c r="VJU4" s="594"/>
      <c r="VJV4" s="594"/>
      <c r="VJW4" s="594"/>
      <c r="VJX4" s="594"/>
      <c r="VJY4" s="594"/>
      <c r="VJZ4" s="594"/>
      <c r="VKA4" s="594"/>
      <c r="VKB4" s="594"/>
      <c r="VKC4" s="594"/>
      <c r="VKD4" s="594"/>
      <c r="VKE4" s="594"/>
      <c r="VKF4" s="594"/>
      <c r="VKG4" s="594"/>
      <c r="VKH4" s="594"/>
      <c r="VKI4" s="594"/>
      <c r="VKJ4" s="594"/>
      <c r="VKK4" s="594"/>
      <c r="VKL4" s="594"/>
      <c r="VKM4" s="594"/>
      <c r="VKN4" s="594"/>
      <c r="VKO4" s="594"/>
      <c r="VKP4" s="594"/>
      <c r="VKQ4" s="594"/>
      <c r="VKR4" s="594"/>
      <c r="VKS4" s="594"/>
      <c r="VKT4" s="594"/>
      <c r="VKU4" s="594"/>
      <c r="VKV4" s="594"/>
      <c r="VKW4" s="594"/>
      <c r="VKX4" s="594"/>
      <c r="VKY4" s="594"/>
      <c r="VKZ4" s="594"/>
      <c r="VLA4" s="594"/>
      <c r="VLB4" s="594"/>
      <c r="VLC4" s="594"/>
      <c r="VLD4" s="594"/>
      <c r="VLE4" s="594"/>
      <c r="VLF4" s="594"/>
      <c r="VLG4" s="594"/>
      <c r="VLH4" s="594"/>
      <c r="VLI4" s="594"/>
      <c r="VLJ4" s="594"/>
      <c r="VLK4" s="594"/>
      <c r="VLL4" s="594"/>
      <c r="VLM4" s="594"/>
      <c r="VLN4" s="594"/>
      <c r="VLO4" s="594"/>
      <c r="VLP4" s="594"/>
      <c r="VLQ4" s="594"/>
      <c r="VLR4" s="594"/>
      <c r="VLS4" s="594"/>
      <c r="VLT4" s="594"/>
      <c r="VLU4" s="594"/>
      <c r="VLV4" s="594"/>
      <c r="VLW4" s="594"/>
      <c r="VLX4" s="594"/>
      <c r="VLY4" s="594"/>
      <c r="VLZ4" s="594"/>
      <c r="VMA4" s="594"/>
      <c r="VMB4" s="594"/>
      <c r="VMC4" s="594"/>
      <c r="VMD4" s="594"/>
      <c r="VME4" s="594"/>
      <c r="VMF4" s="594"/>
      <c r="VMG4" s="594"/>
      <c r="VMH4" s="594"/>
      <c r="VMI4" s="594"/>
      <c r="VMJ4" s="594"/>
      <c r="VMK4" s="594"/>
      <c r="VML4" s="594"/>
      <c r="VMM4" s="594"/>
      <c r="VMN4" s="594"/>
      <c r="VMO4" s="594"/>
      <c r="VMP4" s="594"/>
      <c r="VMQ4" s="594"/>
      <c r="VMR4" s="594"/>
      <c r="VMS4" s="594"/>
      <c r="VMT4" s="594"/>
      <c r="VMU4" s="594"/>
      <c r="VMV4" s="594"/>
      <c r="VMW4" s="594"/>
      <c r="VMX4" s="594"/>
      <c r="VMY4" s="594"/>
      <c r="VMZ4" s="594"/>
      <c r="VNA4" s="594"/>
      <c r="VNB4" s="594"/>
      <c r="VNC4" s="594"/>
      <c r="VND4" s="594"/>
      <c r="VNE4" s="594"/>
      <c r="VNF4" s="594"/>
      <c r="VNG4" s="594"/>
      <c r="VNH4" s="594"/>
      <c r="VNI4" s="594"/>
      <c r="VNJ4" s="594"/>
      <c r="VNK4" s="594"/>
      <c r="VNL4" s="594"/>
      <c r="VNM4" s="594"/>
      <c r="VNN4" s="594"/>
      <c r="VNO4" s="594"/>
      <c r="VNP4" s="594"/>
      <c r="VNQ4" s="594"/>
      <c r="VNR4" s="594"/>
      <c r="VNS4" s="594"/>
      <c r="VNT4" s="594"/>
      <c r="VNU4" s="594"/>
      <c r="VNV4" s="594"/>
      <c r="VNW4" s="594"/>
      <c r="VNX4" s="594"/>
      <c r="VNY4" s="594"/>
      <c r="VNZ4" s="594"/>
      <c r="VOA4" s="594"/>
      <c r="VOB4" s="594"/>
      <c r="VOC4" s="594"/>
      <c r="VOD4" s="594"/>
      <c r="VOE4" s="594"/>
      <c r="VOF4" s="594"/>
      <c r="VOG4" s="594"/>
      <c r="VOH4" s="594"/>
      <c r="VOI4" s="594"/>
      <c r="VOJ4" s="594"/>
      <c r="VOK4" s="594"/>
      <c r="VOL4" s="594"/>
      <c r="VOM4" s="594"/>
      <c r="VON4" s="594"/>
      <c r="VOO4" s="594"/>
      <c r="VOP4" s="594"/>
      <c r="VOQ4" s="594"/>
      <c r="VOR4" s="594"/>
      <c r="VOS4" s="594"/>
      <c r="VOT4" s="594"/>
      <c r="VOU4" s="594"/>
      <c r="VOV4" s="594"/>
      <c r="VOW4" s="594"/>
      <c r="VOX4" s="594"/>
      <c r="VOY4" s="594"/>
      <c r="VOZ4" s="594"/>
      <c r="VPA4" s="594"/>
      <c r="VPB4" s="594"/>
      <c r="VPC4" s="594"/>
      <c r="VPD4" s="594"/>
      <c r="VPE4" s="594"/>
      <c r="VPF4" s="594"/>
      <c r="VPG4" s="594"/>
      <c r="VPH4" s="594"/>
      <c r="VPI4" s="594"/>
      <c r="VPJ4" s="594"/>
      <c r="VPK4" s="594"/>
      <c r="VPL4" s="594"/>
      <c r="VPM4" s="594"/>
      <c r="VPN4" s="594"/>
      <c r="VPO4" s="594"/>
      <c r="VPP4" s="594"/>
      <c r="VPQ4" s="594"/>
      <c r="VPR4" s="594"/>
      <c r="VPS4" s="594"/>
      <c r="VPT4" s="594"/>
      <c r="VPU4" s="594"/>
      <c r="VPV4" s="594"/>
      <c r="VPW4" s="594"/>
      <c r="VPX4" s="594"/>
      <c r="VPY4" s="594"/>
      <c r="VPZ4" s="594"/>
      <c r="VQA4" s="594"/>
      <c r="VQB4" s="594"/>
      <c r="VQC4" s="594"/>
      <c r="VQD4" s="594"/>
      <c r="VQE4" s="594"/>
      <c r="VQF4" s="594"/>
      <c r="VQG4" s="594"/>
      <c r="VQH4" s="594"/>
      <c r="VQI4" s="594"/>
      <c r="VQJ4" s="594"/>
      <c r="VQK4" s="594"/>
      <c r="VQL4" s="594"/>
      <c r="VQM4" s="594"/>
      <c r="VQN4" s="594"/>
      <c r="VQO4" s="594"/>
      <c r="VQP4" s="594"/>
      <c r="VQQ4" s="594"/>
      <c r="VQR4" s="594"/>
      <c r="VQS4" s="594"/>
      <c r="VQT4" s="594"/>
      <c r="VQU4" s="594"/>
      <c r="VQV4" s="594"/>
      <c r="VQW4" s="594"/>
      <c r="VQX4" s="594"/>
      <c r="VQY4" s="594"/>
      <c r="VQZ4" s="594"/>
      <c r="VRA4" s="594"/>
      <c r="VRB4" s="594"/>
      <c r="VRC4" s="594"/>
      <c r="VRD4" s="594"/>
      <c r="VRE4" s="594"/>
      <c r="VRF4" s="594"/>
      <c r="VRG4" s="594"/>
      <c r="VRH4" s="594"/>
      <c r="VRI4" s="594"/>
      <c r="VRJ4" s="594"/>
      <c r="VRK4" s="594"/>
      <c r="VRL4" s="594"/>
      <c r="VRM4" s="594"/>
      <c r="VRN4" s="594"/>
      <c r="VRO4" s="594"/>
      <c r="VRP4" s="594"/>
      <c r="VRQ4" s="594"/>
      <c r="VRR4" s="594"/>
      <c r="VRS4" s="594"/>
      <c r="VRT4" s="594"/>
      <c r="VRU4" s="594"/>
      <c r="VRV4" s="594"/>
      <c r="VRW4" s="594"/>
      <c r="VRX4" s="594"/>
      <c r="VRY4" s="594"/>
      <c r="VRZ4" s="594"/>
      <c r="VSA4" s="594"/>
      <c r="VSB4" s="594"/>
      <c r="VSC4" s="594"/>
      <c r="VSD4" s="594"/>
      <c r="VSE4" s="594"/>
      <c r="VSF4" s="594"/>
      <c r="VSG4" s="594"/>
      <c r="VSH4" s="594"/>
      <c r="VSI4" s="594"/>
      <c r="VSJ4" s="594"/>
      <c r="VSK4" s="594"/>
      <c r="VSL4" s="594"/>
      <c r="VSM4" s="594"/>
      <c r="VSN4" s="594"/>
      <c r="VSO4" s="594"/>
      <c r="VSP4" s="594"/>
      <c r="VSQ4" s="594"/>
      <c r="VSR4" s="594"/>
      <c r="VSS4" s="594"/>
      <c r="VST4" s="594"/>
      <c r="VSU4" s="594"/>
      <c r="VSV4" s="594"/>
      <c r="VSW4" s="594"/>
      <c r="VSX4" s="594"/>
      <c r="VSY4" s="594"/>
      <c r="VSZ4" s="594"/>
      <c r="VTA4" s="594"/>
      <c r="VTB4" s="594"/>
      <c r="VTC4" s="594"/>
      <c r="VTD4" s="594"/>
      <c r="VTE4" s="594"/>
      <c r="VTF4" s="594"/>
      <c r="VTG4" s="594"/>
      <c r="VTH4" s="594"/>
      <c r="VTI4" s="594"/>
      <c r="VTJ4" s="594"/>
      <c r="VTK4" s="594"/>
      <c r="VTL4" s="594"/>
      <c r="VTM4" s="594"/>
      <c r="VTN4" s="594"/>
      <c r="VTO4" s="594"/>
      <c r="VTP4" s="594"/>
      <c r="VTQ4" s="594"/>
      <c r="VTR4" s="594"/>
      <c r="VTS4" s="594"/>
      <c r="VTT4" s="594"/>
      <c r="VTU4" s="594"/>
      <c r="VTV4" s="594"/>
      <c r="VTW4" s="594"/>
      <c r="VTX4" s="594"/>
      <c r="VTY4" s="594"/>
      <c r="VTZ4" s="594"/>
      <c r="VUA4" s="594"/>
      <c r="VUB4" s="594"/>
      <c r="VUC4" s="594"/>
      <c r="VUD4" s="594"/>
      <c r="VUE4" s="594"/>
      <c r="VUF4" s="594"/>
      <c r="VUG4" s="594"/>
      <c r="VUH4" s="594"/>
      <c r="VUI4" s="594"/>
      <c r="VUJ4" s="594"/>
      <c r="VUK4" s="594"/>
      <c r="VUL4" s="594"/>
      <c r="VUM4" s="594"/>
      <c r="VUN4" s="594"/>
      <c r="VUO4" s="594"/>
      <c r="VUP4" s="594"/>
      <c r="VUQ4" s="594"/>
      <c r="VUR4" s="594"/>
      <c r="VUS4" s="594"/>
      <c r="VUT4" s="594"/>
      <c r="VUU4" s="594"/>
      <c r="VUV4" s="594"/>
      <c r="VUW4" s="594"/>
      <c r="VUX4" s="594"/>
      <c r="VUY4" s="594"/>
      <c r="VUZ4" s="594"/>
      <c r="VVA4" s="594"/>
      <c r="VVB4" s="594"/>
      <c r="VVC4" s="594"/>
      <c r="VVD4" s="594"/>
      <c r="VVE4" s="594"/>
      <c r="VVF4" s="594"/>
      <c r="VVG4" s="594"/>
      <c r="VVH4" s="594"/>
      <c r="VVI4" s="594"/>
      <c r="VVJ4" s="594"/>
      <c r="VVK4" s="594"/>
      <c r="VVL4" s="594"/>
      <c r="VVM4" s="594"/>
      <c r="VVN4" s="594"/>
      <c r="VVO4" s="594"/>
      <c r="VVP4" s="594"/>
      <c r="VVQ4" s="594"/>
      <c r="VVR4" s="594"/>
      <c r="VVS4" s="594"/>
      <c r="VVT4" s="594"/>
      <c r="VVU4" s="594"/>
      <c r="VVV4" s="594"/>
      <c r="VVW4" s="594"/>
      <c r="VVX4" s="594"/>
      <c r="VVY4" s="594"/>
      <c r="VVZ4" s="594"/>
      <c r="VWA4" s="594"/>
      <c r="VWB4" s="594"/>
      <c r="VWC4" s="594"/>
      <c r="VWD4" s="594"/>
      <c r="VWE4" s="594"/>
      <c r="VWF4" s="594"/>
      <c r="VWG4" s="594"/>
      <c r="VWH4" s="594"/>
      <c r="VWI4" s="594"/>
      <c r="VWJ4" s="594"/>
      <c r="VWK4" s="594"/>
      <c r="VWL4" s="594"/>
      <c r="VWM4" s="594"/>
      <c r="VWN4" s="594"/>
      <c r="VWO4" s="594"/>
      <c r="VWP4" s="594"/>
      <c r="VWQ4" s="594"/>
      <c r="VWR4" s="594"/>
      <c r="VWS4" s="594"/>
      <c r="VWT4" s="594"/>
      <c r="VWU4" s="594"/>
      <c r="VWV4" s="594"/>
      <c r="VWW4" s="594"/>
      <c r="VWX4" s="594"/>
      <c r="VWY4" s="594"/>
      <c r="VWZ4" s="594"/>
      <c r="VXA4" s="594"/>
      <c r="VXB4" s="594"/>
      <c r="VXC4" s="594"/>
      <c r="VXD4" s="594"/>
      <c r="VXE4" s="594"/>
      <c r="VXF4" s="594"/>
      <c r="VXG4" s="594"/>
      <c r="VXH4" s="594"/>
      <c r="VXI4" s="594"/>
      <c r="VXJ4" s="594"/>
      <c r="VXK4" s="594"/>
      <c r="VXL4" s="594"/>
      <c r="VXM4" s="594"/>
      <c r="VXN4" s="594"/>
      <c r="VXO4" s="594"/>
      <c r="VXP4" s="594"/>
      <c r="VXQ4" s="594"/>
      <c r="VXR4" s="594"/>
      <c r="VXS4" s="594"/>
      <c r="VXT4" s="594"/>
      <c r="VXU4" s="594"/>
      <c r="VXV4" s="594"/>
      <c r="VXW4" s="594"/>
      <c r="VXX4" s="594"/>
      <c r="VXY4" s="594"/>
      <c r="VXZ4" s="594"/>
      <c r="VYA4" s="594"/>
      <c r="VYB4" s="594"/>
      <c r="VYC4" s="594"/>
      <c r="VYD4" s="594"/>
      <c r="VYE4" s="594"/>
      <c r="VYF4" s="594"/>
      <c r="VYG4" s="594"/>
      <c r="VYH4" s="594"/>
      <c r="VYI4" s="594"/>
      <c r="VYJ4" s="594"/>
      <c r="VYK4" s="594"/>
      <c r="VYL4" s="594"/>
      <c r="VYM4" s="594"/>
      <c r="VYN4" s="594"/>
      <c r="VYO4" s="594"/>
      <c r="VYP4" s="594"/>
      <c r="VYQ4" s="594"/>
      <c r="VYR4" s="594"/>
      <c r="VYS4" s="594"/>
      <c r="VYT4" s="594"/>
      <c r="VYU4" s="594"/>
      <c r="VYV4" s="594"/>
      <c r="VYW4" s="594"/>
      <c r="VYX4" s="594"/>
      <c r="VYY4" s="594"/>
      <c r="VYZ4" s="594"/>
      <c r="VZA4" s="594"/>
      <c r="VZB4" s="594"/>
      <c r="VZC4" s="594"/>
      <c r="VZD4" s="594"/>
      <c r="VZE4" s="594"/>
      <c r="VZF4" s="594"/>
      <c r="VZG4" s="594"/>
      <c r="VZH4" s="594"/>
      <c r="VZI4" s="594"/>
      <c r="VZJ4" s="594"/>
      <c r="VZK4" s="594"/>
      <c r="VZL4" s="594"/>
      <c r="VZM4" s="594"/>
      <c r="VZN4" s="594"/>
      <c r="VZO4" s="594"/>
      <c r="VZP4" s="594"/>
      <c r="VZQ4" s="594"/>
      <c r="VZR4" s="594"/>
      <c r="VZS4" s="594"/>
      <c r="VZT4" s="594"/>
      <c r="VZU4" s="594"/>
      <c r="VZV4" s="594"/>
      <c r="VZW4" s="594"/>
      <c r="VZX4" s="594"/>
      <c r="VZY4" s="594"/>
      <c r="VZZ4" s="594"/>
      <c r="WAA4" s="594"/>
      <c r="WAB4" s="594"/>
      <c r="WAC4" s="594"/>
      <c r="WAD4" s="594"/>
      <c r="WAE4" s="594"/>
      <c r="WAF4" s="594"/>
      <c r="WAG4" s="594"/>
      <c r="WAH4" s="594"/>
      <c r="WAI4" s="594"/>
      <c r="WAJ4" s="594"/>
      <c r="WAK4" s="594"/>
      <c r="WAL4" s="594"/>
      <c r="WAM4" s="594"/>
      <c r="WAN4" s="594"/>
      <c r="WAO4" s="594"/>
      <c r="WAP4" s="594"/>
      <c r="WAQ4" s="594"/>
      <c r="WAR4" s="594"/>
      <c r="WAS4" s="594"/>
      <c r="WAT4" s="594"/>
      <c r="WAU4" s="594"/>
      <c r="WAV4" s="594"/>
      <c r="WAW4" s="594"/>
      <c r="WAX4" s="594"/>
      <c r="WAY4" s="594"/>
      <c r="WAZ4" s="594"/>
      <c r="WBA4" s="594"/>
      <c r="WBB4" s="594"/>
      <c r="WBC4" s="594"/>
      <c r="WBD4" s="594"/>
      <c r="WBE4" s="594"/>
      <c r="WBF4" s="594"/>
      <c r="WBG4" s="594"/>
      <c r="WBH4" s="594"/>
      <c r="WBI4" s="594"/>
      <c r="WBJ4" s="594"/>
      <c r="WBK4" s="594"/>
      <c r="WBL4" s="594"/>
      <c r="WBM4" s="594"/>
      <c r="WBN4" s="594"/>
      <c r="WBO4" s="594"/>
      <c r="WBP4" s="594"/>
      <c r="WBQ4" s="594"/>
      <c r="WBR4" s="594"/>
      <c r="WBS4" s="594"/>
      <c r="WBT4" s="594"/>
      <c r="WBU4" s="594"/>
      <c r="WBV4" s="594"/>
      <c r="WBW4" s="594"/>
      <c r="WBX4" s="594"/>
      <c r="WBY4" s="594"/>
      <c r="WBZ4" s="594"/>
      <c r="WCA4" s="594"/>
      <c r="WCB4" s="594"/>
      <c r="WCC4" s="594"/>
      <c r="WCD4" s="594"/>
      <c r="WCE4" s="594"/>
      <c r="WCF4" s="594"/>
      <c r="WCG4" s="594"/>
      <c r="WCH4" s="594"/>
      <c r="WCI4" s="594"/>
      <c r="WCJ4" s="594"/>
      <c r="WCK4" s="594"/>
      <c r="WCL4" s="594"/>
      <c r="WCM4" s="594"/>
      <c r="WCN4" s="594"/>
      <c r="WCO4" s="594"/>
      <c r="WCP4" s="594"/>
      <c r="WCQ4" s="594"/>
      <c r="WCR4" s="594"/>
      <c r="WCS4" s="594"/>
      <c r="WCT4" s="594"/>
      <c r="WCU4" s="594"/>
      <c r="WCV4" s="594"/>
      <c r="WCW4" s="594"/>
      <c r="WCX4" s="594"/>
      <c r="WCY4" s="594"/>
      <c r="WCZ4" s="594"/>
      <c r="WDA4" s="594"/>
      <c r="WDB4" s="594"/>
      <c r="WDC4" s="594"/>
      <c r="WDD4" s="594"/>
      <c r="WDE4" s="594"/>
      <c r="WDF4" s="594"/>
      <c r="WDG4" s="594"/>
      <c r="WDH4" s="594"/>
      <c r="WDI4" s="594"/>
      <c r="WDJ4" s="594"/>
      <c r="WDK4" s="594"/>
      <c r="WDL4" s="594"/>
      <c r="WDM4" s="594"/>
      <c r="WDN4" s="594"/>
      <c r="WDO4" s="594"/>
      <c r="WDP4" s="594"/>
      <c r="WDQ4" s="594"/>
      <c r="WDR4" s="594"/>
      <c r="WDS4" s="594"/>
      <c r="WDT4" s="594"/>
      <c r="WDU4" s="594"/>
      <c r="WDV4" s="594"/>
      <c r="WDW4" s="594"/>
      <c r="WDX4" s="594"/>
      <c r="WDY4" s="594"/>
      <c r="WDZ4" s="594"/>
      <c r="WEA4" s="594"/>
      <c r="WEB4" s="594"/>
      <c r="WEC4" s="594"/>
      <c r="WED4" s="594"/>
      <c r="WEE4" s="594"/>
      <c r="WEF4" s="594"/>
      <c r="WEG4" s="594"/>
      <c r="WEH4" s="594"/>
      <c r="WEI4" s="594"/>
      <c r="WEJ4" s="594"/>
      <c r="WEK4" s="594"/>
      <c r="WEL4" s="594"/>
      <c r="WEM4" s="594"/>
      <c r="WEN4" s="594"/>
      <c r="WEO4" s="594"/>
      <c r="WEP4" s="594"/>
      <c r="WEQ4" s="594"/>
      <c r="WER4" s="594"/>
      <c r="WES4" s="594"/>
      <c r="WET4" s="594"/>
      <c r="WEU4" s="594"/>
      <c r="WEV4" s="594"/>
      <c r="WEW4" s="594"/>
      <c r="WEX4" s="594"/>
      <c r="WEY4" s="594"/>
      <c r="WEZ4" s="594"/>
      <c r="WFA4" s="594"/>
      <c r="WFB4" s="594"/>
      <c r="WFC4" s="594"/>
      <c r="WFD4" s="594"/>
      <c r="WFE4" s="594"/>
      <c r="WFF4" s="594"/>
      <c r="WFG4" s="594"/>
      <c r="WFH4" s="594"/>
      <c r="WFI4" s="594"/>
      <c r="WFJ4" s="594"/>
      <c r="WFK4" s="594"/>
      <c r="WFL4" s="594"/>
      <c r="WFM4" s="594"/>
      <c r="WFN4" s="594"/>
      <c r="WFO4" s="594"/>
      <c r="WFP4" s="594"/>
      <c r="WFQ4" s="594"/>
      <c r="WFR4" s="594"/>
      <c r="WFS4" s="594"/>
      <c r="WFT4" s="594"/>
      <c r="WFU4" s="594"/>
      <c r="WFV4" s="594"/>
      <c r="WFW4" s="594"/>
      <c r="WFX4" s="594"/>
      <c r="WFY4" s="594"/>
      <c r="WFZ4" s="594"/>
      <c r="WGA4" s="594"/>
      <c r="WGB4" s="594"/>
      <c r="WGC4" s="594"/>
      <c r="WGD4" s="594"/>
      <c r="WGE4" s="594"/>
      <c r="WGF4" s="594"/>
      <c r="WGG4" s="594"/>
      <c r="WGH4" s="594"/>
      <c r="WGI4" s="594"/>
      <c r="WGJ4" s="594"/>
      <c r="WGK4" s="594"/>
      <c r="WGL4" s="594"/>
      <c r="WGM4" s="594"/>
      <c r="WGN4" s="594"/>
      <c r="WGO4" s="594"/>
      <c r="WGP4" s="594"/>
      <c r="WGQ4" s="594"/>
      <c r="WGR4" s="594"/>
      <c r="WGS4" s="594"/>
      <c r="WGT4" s="594"/>
      <c r="WGU4" s="594"/>
      <c r="WGV4" s="594"/>
      <c r="WGW4" s="594"/>
      <c r="WGX4" s="594"/>
      <c r="WGY4" s="594"/>
      <c r="WGZ4" s="594"/>
      <c r="WHA4" s="594"/>
      <c r="WHB4" s="594"/>
      <c r="WHC4" s="594"/>
      <c r="WHD4" s="594"/>
      <c r="WHE4" s="594"/>
      <c r="WHF4" s="594"/>
      <c r="WHG4" s="594"/>
      <c r="WHH4" s="594"/>
      <c r="WHI4" s="594"/>
      <c r="WHJ4" s="594"/>
      <c r="WHK4" s="594"/>
      <c r="WHL4" s="594"/>
      <c r="WHM4" s="594"/>
      <c r="WHN4" s="594"/>
      <c r="WHO4" s="594"/>
      <c r="WHP4" s="594"/>
      <c r="WHQ4" s="594"/>
      <c r="WHR4" s="594"/>
      <c r="WHS4" s="594"/>
      <c r="WHT4" s="594"/>
      <c r="WHU4" s="594"/>
      <c r="WHV4" s="594"/>
      <c r="WHW4" s="594"/>
      <c r="WHX4" s="594"/>
      <c r="WHY4" s="594"/>
      <c r="WHZ4" s="594"/>
      <c r="WIA4" s="594"/>
      <c r="WIB4" s="594"/>
      <c r="WIC4" s="594"/>
      <c r="WID4" s="594"/>
      <c r="WIE4" s="594"/>
      <c r="WIF4" s="594"/>
      <c r="WIG4" s="594"/>
      <c r="WIH4" s="594"/>
      <c r="WII4" s="594"/>
      <c r="WIJ4" s="594"/>
      <c r="WIK4" s="594"/>
      <c r="WIL4" s="594"/>
      <c r="WIM4" s="594"/>
      <c r="WIN4" s="594"/>
      <c r="WIO4" s="594"/>
      <c r="WIP4" s="594"/>
      <c r="WIQ4" s="594"/>
      <c r="WIR4" s="594"/>
      <c r="WIS4" s="594"/>
      <c r="WIT4" s="594"/>
      <c r="WIU4" s="594"/>
      <c r="WIV4" s="594"/>
      <c r="WIW4" s="594"/>
      <c r="WIX4" s="594"/>
      <c r="WIY4" s="594"/>
      <c r="WIZ4" s="594"/>
      <c r="WJA4" s="594"/>
      <c r="WJB4" s="594"/>
      <c r="WJC4" s="594"/>
      <c r="WJD4" s="594"/>
      <c r="WJE4" s="594"/>
      <c r="WJF4" s="594"/>
      <c r="WJG4" s="594"/>
      <c r="WJH4" s="594"/>
      <c r="WJI4" s="594"/>
      <c r="WJJ4" s="594"/>
      <c r="WJK4" s="594"/>
      <c r="WJL4" s="594"/>
      <c r="WJM4" s="594"/>
      <c r="WJN4" s="594"/>
      <c r="WJO4" s="594"/>
      <c r="WJP4" s="594"/>
      <c r="WJQ4" s="594"/>
      <c r="WJR4" s="594"/>
      <c r="WJS4" s="594"/>
      <c r="WJT4" s="594"/>
      <c r="WJU4" s="594"/>
      <c r="WJV4" s="594"/>
      <c r="WJW4" s="594"/>
      <c r="WJX4" s="594"/>
      <c r="WJY4" s="594"/>
      <c r="WJZ4" s="594"/>
      <c r="WKA4" s="594"/>
      <c r="WKB4" s="594"/>
      <c r="WKC4" s="594"/>
      <c r="WKD4" s="594"/>
      <c r="WKE4" s="594"/>
      <c r="WKF4" s="594"/>
      <c r="WKG4" s="594"/>
      <c r="WKH4" s="594"/>
      <c r="WKI4" s="594"/>
      <c r="WKJ4" s="594"/>
      <c r="WKK4" s="594"/>
      <c r="WKL4" s="594"/>
      <c r="WKM4" s="594"/>
      <c r="WKN4" s="594"/>
      <c r="WKO4" s="594"/>
      <c r="WKP4" s="594"/>
      <c r="WKQ4" s="594"/>
      <c r="WKR4" s="594"/>
      <c r="WKS4" s="594"/>
      <c r="WKT4" s="594"/>
      <c r="WKU4" s="594"/>
      <c r="WKV4" s="594"/>
      <c r="WKW4" s="594"/>
      <c r="WKX4" s="594"/>
      <c r="WKY4" s="594"/>
      <c r="WKZ4" s="594"/>
      <c r="WLA4" s="594"/>
      <c r="WLB4" s="594"/>
      <c r="WLC4" s="594"/>
      <c r="WLD4" s="594"/>
      <c r="WLE4" s="594"/>
      <c r="WLF4" s="594"/>
      <c r="WLG4" s="594"/>
      <c r="WLH4" s="594"/>
      <c r="WLI4" s="594"/>
      <c r="WLJ4" s="594"/>
      <c r="WLK4" s="594"/>
      <c r="WLL4" s="594"/>
      <c r="WLM4" s="594"/>
      <c r="WLN4" s="594"/>
      <c r="WLO4" s="594"/>
      <c r="WLP4" s="594"/>
      <c r="WLQ4" s="594"/>
      <c r="WLR4" s="594"/>
      <c r="WLS4" s="594"/>
      <c r="WLT4" s="594"/>
      <c r="WLU4" s="594"/>
      <c r="WLV4" s="594"/>
      <c r="WLW4" s="594"/>
      <c r="WLX4" s="594"/>
      <c r="WLY4" s="594"/>
      <c r="WLZ4" s="594"/>
      <c r="WMA4" s="594"/>
      <c r="WMB4" s="594"/>
      <c r="WMC4" s="594"/>
      <c r="WMD4" s="594"/>
      <c r="WME4" s="594"/>
      <c r="WMF4" s="594"/>
      <c r="WMG4" s="594"/>
      <c r="WMH4" s="594"/>
      <c r="WMI4" s="594"/>
      <c r="WMJ4" s="594"/>
      <c r="WMK4" s="594"/>
      <c r="WML4" s="594"/>
      <c r="WMM4" s="594"/>
      <c r="WMN4" s="594"/>
      <c r="WMO4" s="594"/>
      <c r="WMP4" s="594"/>
      <c r="WMQ4" s="594"/>
      <c r="WMR4" s="594"/>
      <c r="WMS4" s="594"/>
      <c r="WMT4" s="594"/>
      <c r="WMU4" s="594"/>
      <c r="WMV4" s="594"/>
      <c r="WMW4" s="594"/>
      <c r="WMX4" s="594"/>
      <c r="WMY4" s="594"/>
      <c r="WMZ4" s="594"/>
      <c r="WNA4" s="594"/>
      <c r="WNB4" s="594"/>
      <c r="WNC4" s="594"/>
      <c r="WND4" s="594"/>
      <c r="WNE4" s="594"/>
      <c r="WNF4" s="594"/>
      <c r="WNG4" s="594"/>
      <c r="WNH4" s="594"/>
      <c r="WNI4" s="594"/>
      <c r="WNJ4" s="594"/>
      <c r="WNK4" s="594"/>
      <c r="WNL4" s="594"/>
      <c r="WNM4" s="594"/>
      <c r="WNN4" s="594"/>
      <c r="WNO4" s="594"/>
      <c r="WNP4" s="594"/>
      <c r="WNQ4" s="594"/>
      <c r="WNR4" s="594"/>
      <c r="WNS4" s="594"/>
      <c r="WNT4" s="594"/>
      <c r="WNU4" s="594"/>
      <c r="WNV4" s="594"/>
      <c r="WNW4" s="594"/>
      <c r="WNX4" s="594"/>
      <c r="WNY4" s="594"/>
      <c r="WNZ4" s="594"/>
      <c r="WOA4" s="594"/>
      <c r="WOB4" s="594"/>
      <c r="WOC4" s="594"/>
      <c r="WOD4" s="594"/>
      <c r="WOE4" s="594"/>
      <c r="WOF4" s="594"/>
      <c r="WOG4" s="594"/>
      <c r="WOH4" s="594"/>
      <c r="WOI4" s="594"/>
      <c r="WOJ4" s="594"/>
      <c r="WOK4" s="594"/>
      <c r="WOL4" s="594"/>
      <c r="WOM4" s="594"/>
      <c r="WON4" s="594"/>
      <c r="WOO4" s="594"/>
      <c r="WOP4" s="594"/>
      <c r="WOQ4" s="594"/>
      <c r="WOR4" s="594"/>
      <c r="WOS4" s="594"/>
      <c r="WOT4" s="594"/>
      <c r="WOU4" s="594"/>
      <c r="WOV4" s="594"/>
      <c r="WOW4" s="594"/>
      <c r="WOX4" s="594"/>
      <c r="WOY4" s="594"/>
      <c r="WOZ4" s="594"/>
      <c r="WPA4" s="594"/>
      <c r="WPB4" s="594"/>
      <c r="WPC4" s="594"/>
      <c r="WPD4" s="594"/>
      <c r="WPE4" s="594"/>
      <c r="WPF4" s="594"/>
      <c r="WPG4" s="594"/>
      <c r="WPH4" s="594"/>
      <c r="WPI4" s="594"/>
      <c r="WPJ4" s="594"/>
      <c r="WPK4" s="594"/>
      <c r="WPL4" s="594"/>
      <c r="WPM4" s="594"/>
      <c r="WPN4" s="594"/>
      <c r="WPO4" s="594"/>
      <c r="WPP4" s="594"/>
      <c r="WPQ4" s="594"/>
      <c r="WPR4" s="594"/>
      <c r="WPS4" s="594"/>
      <c r="WPT4" s="594"/>
      <c r="WPU4" s="594"/>
      <c r="WPV4" s="594"/>
      <c r="WPW4" s="594"/>
      <c r="WPX4" s="594"/>
      <c r="WPY4" s="594"/>
      <c r="WPZ4" s="594"/>
      <c r="WQA4" s="594"/>
      <c r="WQB4" s="594"/>
      <c r="WQC4" s="594"/>
      <c r="WQD4" s="594"/>
      <c r="WQE4" s="594"/>
      <c r="WQF4" s="594"/>
      <c r="WQG4" s="594"/>
      <c r="WQH4" s="594"/>
      <c r="WQI4" s="594"/>
      <c r="WQJ4" s="594"/>
      <c r="WQK4" s="594"/>
      <c r="WQL4" s="594"/>
      <c r="WQM4" s="594"/>
      <c r="WQN4" s="594"/>
      <c r="WQO4" s="594"/>
      <c r="WQP4" s="594"/>
      <c r="WQQ4" s="594"/>
      <c r="WQR4" s="594"/>
      <c r="WQS4" s="594"/>
      <c r="WQT4" s="594"/>
      <c r="WQU4" s="594"/>
      <c r="WQV4" s="594"/>
      <c r="WQW4" s="594"/>
      <c r="WQX4" s="594"/>
      <c r="WQY4" s="594"/>
      <c r="WQZ4" s="594"/>
      <c r="WRA4" s="594"/>
      <c r="WRB4" s="594"/>
      <c r="WRC4" s="594"/>
      <c r="WRD4" s="594"/>
      <c r="WRE4" s="594"/>
      <c r="WRF4" s="594"/>
      <c r="WRG4" s="594"/>
      <c r="WRH4" s="594"/>
      <c r="WRI4" s="594"/>
      <c r="WRJ4" s="594"/>
      <c r="WRK4" s="594"/>
      <c r="WRL4" s="594"/>
      <c r="WRM4" s="594"/>
      <c r="WRN4" s="594"/>
      <c r="WRO4" s="594"/>
      <c r="WRP4" s="594"/>
      <c r="WRQ4" s="594"/>
      <c r="WRR4" s="594"/>
      <c r="WRS4" s="594"/>
      <c r="WRT4" s="594"/>
      <c r="WRU4" s="594"/>
      <c r="WRV4" s="594"/>
      <c r="WRW4" s="594"/>
      <c r="WRX4" s="594"/>
      <c r="WRY4" s="594"/>
      <c r="WRZ4" s="594"/>
      <c r="WSA4" s="594"/>
      <c r="WSB4" s="594"/>
      <c r="WSC4" s="594"/>
      <c r="WSD4" s="594"/>
      <c r="WSE4" s="594"/>
      <c r="WSF4" s="594"/>
      <c r="WSG4" s="594"/>
      <c r="WSH4" s="594"/>
      <c r="WSI4" s="594"/>
      <c r="WSJ4" s="594"/>
      <c r="WSK4" s="594"/>
      <c r="WSL4" s="594"/>
      <c r="WSM4" s="594"/>
      <c r="WSN4" s="594"/>
      <c r="WSO4" s="594"/>
      <c r="WSP4" s="594"/>
      <c r="WSQ4" s="594"/>
      <c r="WSR4" s="594"/>
      <c r="WSS4" s="594"/>
      <c r="WST4" s="594"/>
      <c r="WSU4" s="594"/>
      <c r="WSV4" s="594"/>
      <c r="WSW4" s="594"/>
      <c r="WSX4" s="594"/>
      <c r="WSY4" s="594"/>
      <c r="WSZ4" s="594"/>
      <c r="WTA4" s="594"/>
      <c r="WTB4" s="594"/>
      <c r="WTC4" s="594"/>
      <c r="WTD4" s="594"/>
      <c r="WTE4" s="594"/>
      <c r="WTF4" s="594"/>
      <c r="WTG4" s="594"/>
      <c r="WTH4" s="594"/>
      <c r="WTI4" s="594"/>
      <c r="WTJ4" s="594"/>
      <c r="WTK4" s="594"/>
      <c r="WTL4" s="594"/>
      <c r="WTM4" s="594"/>
      <c r="WTN4" s="594"/>
      <c r="WTO4" s="594"/>
      <c r="WTP4" s="594"/>
      <c r="WTQ4" s="594"/>
      <c r="WTR4" s="594"/>
      <c r="WTS4" s="594"/>
      <c r="WTT4" s="594"/>
      <c r="WTU4" s="594"/>
      <c r="WTV4" s="594"/>
      <c r="WTW4" s="594"/>
      <c r="WTX4" s="594"/>
      <c r="WTY4" s="594"/>
      <c r="WTZ4" s="594"/>
      <c r="WUA4" s="594"/>
      <c r="WUB4" s="594"/>
      <c r="WUC4" s="594"/>
      <c r="WUD4" s="594"/>
      <c r="WUE4" s="594"/>
      <c r="WUF4" s="594"/>
      <c r="WUG4" s="594"/>
      <c r="WUH4" s="594"/>
      <c r="WUI4" s="594"/>
      <c r="WUJ4" s="594"/>
      <c r="WUK4" s="594"/>
      <c r="WUL4" s="594"/>
      <c r="WUM4" s="594"/>
      <c r="WUN4" s="594"/>
      <c r="WUO4" s="594"/>
      <c r="WUP4" s="594"/>
      <c r="WUQ4" s="594"/>
      <c r="WUR4" s="594"/>
      <c r="WUS4" s="594"/>
      <c r="WUT4" s="594"/>
      <c r="WUU4" s="594"/>
      <c r="WUV4" s="594"/>
      <c r="WUW4" s="594"/>
      <c r="WUX4" s="594"/>
      <c r="WUY4" s="594"/>
      <c r="WUZ4" s="594"/>
      <c r="WVA4" s="594"/>
      <c r="WVB4" s="594"/>
      <c r="WVC4" s="594"/>
      <c r="WVD4" s="594"/>
      <c r="WVE4" s="594"/>
      <c r="WVF4" s="594"/>
      <c r="WVG4" s="594"/>
      <c r="WVH4" s="594"/>
      <c r="WVI4" s="594"/>
      <c r="WVJ4" s="594"/>
      <c r="WVK4" s="594"/>
      <c r="WVL4" s="594"/>
      <c r="WVM4" s="594"/>
      <c r="WVN4" s="594"/>
      <c r="WVO4" s="594"/>
      <c r="WVP4" s="594"/>
      <c r="WVQ4" s="594"/>
      <c r="WVR4" s="594"/>
      <c r="WVS4" s="594"/>
      <c r="WVT4" s="594"/>
      <c r="WVU4" s="594"/>
      <c r="WVV4" s="594"/>
      <c r="WVW4" s="594"/>
      <c r="WVX4" s="594"/>
      <c r="WVY4" s="594"/>
      <c r="WVZ4" s="594"/>
      <c r="WWA4" s="594"/>
      <c r="WWB4" s="594"/>
      <c r="WWC4" s="594"/>
      <c r="WWD4" s="594"/>
      <c r="WWE4" s="594"/>
      <c r="WWF4" s="594"/>
      <c r="WWG4" s="594"/>
      <c r="WWH4" s="594"/>
      <c r="WWI4" s="594"/>
      <c r="WWJ4" s="594"/>
      <c r="WWK4" s="594"/>
      <c r="WWL4" s="594"/>
      <c r="WWM4" s="594"/>
      <c r="WWN4" s="594"/>
      <c r="WWO4" s="594"/>
      <c r="WWP4" s="594"/>
      <c r="WWQ4" s="594"/>
      <c r="WWR4" s="594"/>
      <c r="WWS4" s="594"/>
      <c r="WWT4" s="594"/>
      <c r="WWU4" s="594"/>
      <c r="WWV4" s="594"/>
      <c r="WWW4" s="594"/>
      <c r="WWX4" s="594"/>
      <c r="WWY4" s="594"/>
      <c r="WWZ4" s="594"/>
      <c r="WXA4" s="594"/>
      <c r="WXB4" s="594"/>
      <c r="WXC4" s="594"/>
      <c r="WXD4" s="594"/>
      <c r="WXE4" s="594"/>
      <c r="WXF4" s="594"/>
      <c r="WXG4" s="594"/>
      <c r="WXH4" s="594"/>
      <c r="WXI4" s="594"/>
      <c r="WXJ4" s="594"/>
      <c r="WXK4" s="594"/>
      <c r="WXL4" s="594"/>
      <c r="WXM4" s="594"/>
      <c r="WXN4" s="594"/>
      <c r="WXO4" s="594"/>
      <c r="WXP4" s="594"/>
      <c r="WXQ4" s="594"/>
      <c r="WXR4" s="594"/>
      <c r="WXS4" s="594"/>
      <c r="WXT4" s="594"/>
      <c r="WXU4" s="594"/>
      <c r="WXV4" s="594"/>
      <c r="WXW4" s="594"/>
      <c r="WXX4" s="594"/>
      <c r="WXY4" s="594"/>
      <c r="WXZ4" s="594"/>
      <c r="WYA4" s="594"/>
      <c r="WYB4" s="594"/>
      <c r="WYC4" s="594"/>
      <c r="WYD4" s="594"/>
      <c r="WYE4" s="594"/>
      <c r="WYF4" s="594"/>
      <c r="WYG4" s="594"/>
      <c r="WYH4" s="594"/>
      <c r="WYI4" s="594"/>
      <c r="WYJ4" s="594"/>
      <c r="WYK4" s="594"/>
      <c r="WYL4" s="594"/>
      <c r="WYM4" s="594"/>
      <c r="WYN4" s="594"/>
      <c r="WYO4" s="594"/>
      <c r="WYP4" s="594"/>
      <c r="WYQ4" s="594"/>
      <c r="WYR4" s="594"/>
      <c r="WYS4" s="594"/>
      <c r="WYT4" s="594"/>
      <c r="WYU4" s="594"/>
      <c r="WYV4" s="594"/>
      <c r="WYW4" s="594"/>
      <c r="WYX4" s="594"/>
      <c r="WYY4" s="594"/>
      <c r="WYZ4" s="594"/>
      <c r="WZA4" s="594"/>
      <c r="WZB4" s="594"/>
      <c r="WZC4" s="594"/>
      <c r="WZD4" s="594"/>
      <c r="WZE4" s="594"/>
      <c r="WZF4" s="594"/>
      <c r="WZG4" s="594"/>
      <c r="WZH4" s="594"/>
      <c r="WZI4" s="594"/>
      <c r="WZJ4" s="594"/>
      <c r="WZK4" s="594"/>
      <c r="WZL4" s="594"/>
      <c r="WZM4" s="594"/>
      <c r="WZN4" s="594"/>
      <c r="WZO4" s="594"/>
      <c r="WZP4" s="594"/>
      <c r="WZQ4" s="594"/>
      <c r="WZR4" s="594"/>
      <c r="WZS4" s="594"/>
      <c r="WZT4" s="594"/>
      <c r="WZU4" s="594"/>
      <c r="WZV4" s="594"/>
      <c r="WZW4" s="594"/>
      <c r="WZX4" s="594"/>
      <c r="WZY4" s="594"/>
      <c r="WZZ4" s="594"/>
      <c r="XAA4" s="594"/>
      <c r="XAB4" s="594"/>
      <c r="XAC4" s="594"/>
      <c r="XAD4" s="594"/>
      <c r="XAE4" s="594"/>
      <c r="XAF4" s="594"/>
      <c r="XAG4" s="594"/>
      <c r="XAH4" s="594"/>
      <c r="XAI4" s="594"/>
      <c r="XAJ4" s="594"/>
      <c r="XAK4" s="594"/>
      <c r="XAL4" s="594"/>
      <c r="XAM4" s="594"/>
      <c r="XAN4" s="594"/>
      <c r="XAO4" s="594"/>
      <c r="XAP4" s="594"/>
      <c r="XAQ4" s="594"/>
      <c r="XAR4" s="594"/>
      <c r="XAS4" s="594"/>
      <c r="XAT4" s="594"/>
      <c r="XAU4" s="594"/>
      <c r="XAV4" s="594"/>
      <c r="XAW4" s="594"/>
      <c r="XAX4" s="594"/>
      <c r="XAY4" s="594"/>
      <c r="XAZ4" s="594"/>
      <c r="XBA4" s="594"/>
      <c r="XBB4" s="594"/>
      <c r="XBC4" s="594"/>
      <c r="XBD4" s="594"/>
      <c r="XBE4" s="594"/>
      <c r="XBF4" s="594"/>
      <c r="XBG4" s="594"/>
      <c r="XBH4" s="594"/>
      <c r="XBI4" s="594"/>
      <c r="XBJ4" s="594"/>
      <c r="XBK4" s="594"/>
      <c r="XBL4" s="594"/>
      <c r="XBM4" s="594"/>
      <c r="XBN4" s="594"/>
      <c r="XBO4" s="594"/>
      <c r="XBP4" s="594"/>
      <c r="XBQ4" s="594"/>
      <c r="XBR4" s="594"/>
      <c r="XBS4" s="594"/>
      <c r="XBT4" s="594"/>
      <c r="XBU4" s="594"/>
      <c r="XBV4" s="594"/>
      <c r="XBW4" s="594"/>
      <c r="XBX4" s="594"/>
      <c r="XBY4" s="594"/>
      <c r="XBZ4" s="594"/>
      <c r="XCA4" s="594"/>
      <c r="XCB4" s="594"/>
      <c r="XCC4" s="594"/>
      <c r="XCD4" s="594"/>
      <c r="XCE4" s="594"/>
      <c r="XCF4" s="594"/>
      <c r="XCG4" s="594"/>
      <c r="XCH4" s="594"/>
      <c r="XCI4" s="594"/>
      <c r="XCJ4" s="594"/>
      <c r="XCK4" s="594"/>
      <c r="XCL4" s="594"/>
      <c r="XCM4" s="594"/>
      <c r="XCN4" s="594"/>
      <c r="XCO4" s="594"/>
      <c r="XCP4" s="594"/>
      <c r="XCQ4" s="594"/>
      <c r="XCR4" s="594"/>
      <c r="XCS4" s="594"/>
      <c r="XCT4" s="594"/>
      <c r="XCU4" s="594"/>
      <c r="XCV4" s="594"/>
      <c r="XCW4" s="594"/>
      <c r="XCX4" s="594"/>
      <c r="XCY4" s="594"/>
      <c r="XCZ4" s="594"/>
      <c r="XDA4" s="594"/>
      <c r="XDB4" s="594"/>
      <c r="XDC4" s="594"/>
      <c r="XDD4" s="594"/>
      <c r="XDE4" s="594"/>
      <c r="XDF4" s="594"/>
      <c r="XDG4" s="594"/>
      <c r="XDH4" s="594"/>
      <c r="XDI4" s="594"/>
      <c r="XDJ4" s="594"/>
      <c r="XDK4" s="594"/>
      <c r="XDL4" s="594"/>
      <c r="XDM4" s="594"/>
      <c r="XDN4" s="594"/>
      <c r="XDO4" s="594"/>
      <c r="XDP4" s="594"/>
      <c r="XDQ4" s="594"/>
      <c r="XDR4" s="594"/>
      <c r="XDS4" s="594"/>
      <c r="XDT4" s="594"/>
      <c r="XDU4" s="594"/>
      <c r="XDV4" s="594"/>
      <c r="XDW4" s="594"/>
      <c r="XDX4" s="594"/>
      <c r="XDY4" s="594"/>
      <c r="XDZ4" s="594"/>
      <c r="XEA4" s="594"/>
      <c r="XEB4" s="594"/>
      <c r="XEC4" s="594"/>
      <c r="XED4" s="594"/>
      <c r="XEE4" s="594"/>
      <c r="XEF4" s="594"/>
      <c r="XEG4" s="594"/>
      <c r="XEH4" s="594"/>
      <c r="XEI4" s="594"/>
      <c r="XEJ4" s="594"/>
      <c r="XEK4" s="594"/>
      <c r="XEL4" s="594"/>
      <c r="XEM4" s="594"/>
      <c r="XEN4" s="594"/>
      <c r="XEO4" s="594"/>
      <c r="XEP4" s="594"/>
      <c r="XEQ4" s="594"/>
      <c r="XER4" s="594"/>
      <c r="XES4" s="594"/>
      <c r="XET4" s="594"/>
      <c r="XEU4" s="594"/>
      <c r="XEV4" s="594"/>
      <c r="XEW4" s="594"/>
      <c r="XEX4" s="594"/>
      <c r="XEY4" s="594"/>
      <c r="XEZ4" s="594"/>
      <c r="XFA4" s="594"/>
      <c r="XFB4" s="594"/>
      <c r="XFC4" s="594"/>
      <c r="XFD4" s="594"/>
    </row>
    <row r="5" spans="1:16384" s="308" customFormat="1" ht="34.200000000000003" customHeight="1" x14ac:dyDescent="0.3">
      <c r="A5" s="596" t="str">
        <f>IF(menú!J3="","",menú!J3)</f>
        <v/>
      </c>
      <c r="B5" s="596"/>
      <c r="C5" s="596"/>
      <c r="D5" s="596"/>
      <c r="E5" s="596"/>
      <c r="F5" s="596"/>
      <c r="G5" s="596"/>
      <c r="H5" s="596"/>
      <c r="I5" s="596"/>
      <c r="J5" s="596"/>
      <c r="K5" s="596"/>
      <c r="L5" s="596"/>
      <c r="M5" s="596"/>
      <c r="N5" s="596"/>
      <c r="O5" s="596"/>
      <c r="P5" s="596"/>
      <c r="Q5" s="596"/>
      <c r="R5" s="596"/>
      <c r="S5" s="596"/>
      <c r="T5" s="596"/>
      <c r="U5" s="596"/>
      <c r="V5" s="596"/>
      <c r="W5" s="596"/>
      <c r="X5" s="596"/>
      <c r="Y5" s="596"/>
      <c r="Z5" s="596"/>
      <c r="AA5" s="596"/>
      <c r="AB5" s="596"/>
      <c r="AC5" s="596"/>
      <c r="AD5" s="596"/>
      <c r="AE5" s="596"/>
      <c r="AF5" s="596"/>
      <c r="AG5" s="596"/>
      <c r="AH5" s="596"/>
      <c r="AI5" s="596"/>
      <c r="AJ5" s="596"/>
      <c r="AK5" s="596"/>
      <c r="AL5" s="596"/>
      <c r="AM5" s="596"/>
      <c r="AN5" s="596"/>
      <c r="AO5" s="596"/>
      <c r="AP5" s="596"/>
      <c r="AQ5" s="596"/>
      <c r="AR5" s="596"/>
      <c r="AS5" s="596"/>
      <c r="AT5" s="596"/>
      <c r="AU5" s="596"/>
      <c r="AV5" s="596"/>
      <c r="AW5" s="596"/>
      <c r="AX5" s="596"/>
      <c r="AY5" s="596"/>
      <c r="AZ5" s="596"/>
      <c r="BA5" s="596"/>
      <c r="BB5" s="596"/>
      <c r="BC5" s="596"/>
      <c r="BD5" s="596"/>
      <c r="BE5" s="596"/>
      <c r="BF5" s="596"/>
      <c r="BG5" s="596"/>
      <c r="BH5" s="596"/>
      <c r="BI5" s="596"/>
      <c r="BJ5" s="596"/>
      <c r="BK5" s="596"/>
      <c r="BL5" s="596"/>
      <c r="BM5" s="596"/>
      <c r="BN5" s="596"/>
      <c r="BO5" s="596"/>
      <c r="BP5" s="596"/>
      <c r="BQ5" s="596"/>
      <c r="BR5" s="596"/>
      <c r="BS5" s="596"/>
      <c r="BT5" s="596"/>
      <c r="BU5" s="596"/>
      <c r="BV5" s="596"/>
      <c r="BW5" s="596"/>
      <c r="BX5" s="596"/>
      <c r="BY5" s="596"/>
      <c r="BZ5" s="596"/>
      <c r="CA5" s="596"/>
      <c r="CB5" s="596"/>
      <c r="CC5" s="596"/>
      <c r="CD5" s="596"/>
      <c r="CE5" s="596"/>
      <c r="CF5" s="596"/>
      <c r="CG5" s="596"/>
      <c r="CH5" s="596"/>
      <c r="CI5" s="596"/>
      <c r="CJ5" s="596"/>
      <c r="CK5" s="596"/>
      <c r="CL5" s="596"/>
      <c r="CM5" s="596"/>
      <c r="CN5" s="596"/>
      <c r="CO5" s="596"/>
      <c r="CP5" s="596"/>
      <c r="CQ5" s="596"/>
      <c r="CR5" s="596"/>
      <c r="CS5" s="596"/>
      <c r="CT5" s="596"/>
      <c r="CU5" s="596"/>
      <c r="CV5" s="596"/>
      <c r="CW5" s="596"/>
      <c r="CX5" s="596"/>
      <c r="CY5" s="596"/>
      <c r="CZ5" s="596"/>
      <c r="DA5" s="596"/>
      <c r="DB5" s="596"/>
      <c r="DC5" s="596"/>
      <c r="DD5" s="596"/>
      <c r="DE5" s="596"/>
      <c r="DF5" s="596"/>
      <c r="DG5" s="596"/>
      <c r="DH5" s="596"/>
      <c r="DI5" s="596"/>
      <c r="DJ5" s="596"/>
      <c r="DK5" s="596"/>
      <c r="DL5" s="596"/>
      <c r="DM5" s="596"/>
      <c r="DN5" s="596"/>
      <c r="DO5" s="596"/>
      <c r="DP5" s="596"/>
      <c r="DQ5" s="596"/>
      <c r="DR5" s="596"/>
      <c r="DS5" s="596"/>
      <c r="DT5" s="596"/>
      <c r="DU5" s="596"/>
      <c r="DV5" s="596"/>
      <c r="DW5" s="596"/>
      <c r="DX5" s="596"/>
      <c r="DY5" s="596"/>
      <c r="DZ5" s="596"/>
      <c r="EA5" s="596"/>
      <c r="EB5" s="596"/>
      <c r="EC5" s="596"/>
      <c r="ED5" s="596"/>
      <c r="EE5" s="596"/>
      <c r="EF5" s="596"/>
      <c r="EG5" s="596"/>
      <c r="EH5" s="596"/>
      <c r="EI5" s="596"/>
      <c r="EJ5" s="596"/>
      <c r="EK5" s="596"/>
      <c r="EL5" s="596"/>
      <c r="EM5" s="596"/>
      <c r="EN5" s="596"/>
      <c r="EO5" s="596"/>
      <c r="EP5" s="596"/>
      <c r="EQ5" s="596"/>
      <c r="ER5" s="596"/>
      <c r="ES5" s="596"/>
      <c r="ET5" s="596"/>
      <c r="EU5" s="596"/>
      <c r="EV5" s="596"/>
      <c r="EW5" s="596"/>
      <c r="EX5" s="596"/>
      <c r="EY5" s="596"/>
      <c r="EZ5" s="596"/>
      <c r="FA5" s="596"/>
      <c r="FB5" s="596"/>
      <c r="FC5" s="596"/>
      <c r="FD5" s="596"/>
      <c r="FE5" s="596"/>
      <c r="FF5" s="596"/>
      <c r="FG5" s="596"/>
      <c r="FH5" s="596"/>
      <c r="FI5" s="596"/>
      <c r="FJ5" s="596"/>
      <c r="FK5" s="596"/>
      <c r="FL5" s="596"/>
      <c r="FM5" s="596"/>
      <c r="FN5" s="596"/>
      <c r="FO5" s="596"/>
      <c r="FP5" s="596"/>
      <c r="FQ5" s="596"/>
      <c r="FR5" s="596"/>
      <c r="FS5" s="596"/>
      <c r="FT5" s="596"/>
      <c r="FU5" s="596"/>
      <c r="FV5" s="596"/>
      <c r="FW5" s="596"/>
      <c r="FX5" s="596"/>
      <c r="FY5" s="596"/>
      <c r="FZ5" s="596"/>
      <c r="GA5" s="596"/>
      <c r="GB5" s="596"/>
      <c r="GC5" s="596"/>
      <c r="GD5" s="596"/>
      <c r="GE5" s="596"/>
      <c r="GF5" s="596"/>
      <c r="GG5" s="596"/>
      <c r="GH5" s="596"/>
      <c r="GI5" s="596"/>
      <c r="GJ5" s="596"/>
      <c r="GK5" s="596"/>
      <c r="GL5" s="596"/>
      <c r="GM5" s="596"/>
      <c r="GN5" s="596"/>
      <c r="GO5" s="596"/>
      <c r="GP5" s="596"/>
      <c r="GQ5" s="596"/>
      <c r="GR5" s="596"/>
      <c r="GS5" s="596"/>
      <c r="GT5" s="596"/>
      <c r="GU5" s="596"/>
      <c r="GV5" s="596"/>
      <c r="GW5" s="596"/>
      <c r="GX5" s="596"/>
      <c r="GY5" s="596"/>
      <c r="GZ5" s="596"/>
      <c r="HA5" s="596"/>
      <c r="HB5" s="596"/>
      <c r="HC5" s="596"/>
      <c r="HD5" s="596"/>
      <c r="HE5" s="596"/>
      <c r="HF5" s="596"/>
      <c r="HG5" s="596"/>
      <c r="HH5" s="596"/>
      <c r="HI5" s="596"/>
      <c r="HJ5" s="596"/>
      <c r="HK5" s="596"/>
      <c r="HL5" s="596"/>
      <c r="HM5" s="596"/>
      <c r="HN5" s="596"/>
      <c r="HO5" s="596"/>
      <c r="HP5" s="596"/>
      <c r="HQ5" s="596"/>
      <c r="HR5" s="596"/>
      <c r="HS5" s="596"/>
      <c r="HT5" s="596"/>
      <c r="HU5" s="596"/>
      <c r="HV5" s="596"/>
      <c r="HW5" s="596"/>
      <c r="HX5" s="596"/>
      <c r="HY5" s="596"/>
      <c r="HZ5" s="596"/>
      <c r="IA5" s="596"/>
      <c r="IB5" s="596"/>
      <c r="IC5" s="596"/>
      <c r="ID5" s="596"/>
      <c r="IE5" s="596"/>
      <c r="IF5" s="596"/>
      <c r="IG5" s="596"/>
      <c r="IH5" s="596"/>
      <c r="II5" s="596"/>
      <c r="IJ5" s="596"/>
      <c r="IK5" s="596"/>
      <c r="IL5" s="596"/>
      <c r="IM5" s="596"/>
      <c r="IN5" s="596"/>
      <c r="IO5" s="596"/>
      <c r="IP5" s="596"/>
      <c r="IQ5" s="596"/>
      <c r="IR5" s="596"/>
      <c r="IS5" s="596"/>
      <c r="IT5" s="596"/>
      <c r="IU5" s="596"/>
      <c r="IV5" s="596"/>
      <c r="IW5" s="596"/>
      <c r="IX5" s="596"/>
      <c r="IY5" s="596"/>
      <c r="IZ5" s="596"/>
      <c r="JA5" s="596"/>
      <c r="JB5" s="596"/>
      <c r="JC5" s="596"/>
      <c r="JD5" s="596"/>
      <c r="JE5" s="596"/>
      <c r="JF5" s="596"/>
      <c r="JG5" s="596"/>
      <c r="JH5" s="596"/>
      <c r="JI5" s="596"/>
      <c r="JJ5" s="596"/>
      <c r="JK5" s="596"/>
      <c r="JL5" s="596"/>
      <c r="JM5" s="596"/>
      <c r="JN5" s="596"/>
      <c r="JO5" s="596"/>
      <c r="JP5" s="596"/>
      <c r="JQ5" s="596"/>
      <c r="JR5" s="596"/>
      <c r="JS5" s="596"/>
      <c r="JT5" s="596"/>
      <c r="JU5" s="596"/>
      <c r="JV5" s="596"/>
      <c r="JW5" s="596"/>
      <c r="JX5" s="596"/>
      <c r="JY5" s="596"/>
      <c r="JZ5" s="596"/>
      <c r="KA5" s="596"/>
      <c r="KB5" s="596"/>
      <c r="KC5" s="596"/>
      <c r="KD5" s="596"/>
      <c r="KE5" s="596"/>
      <c r="KF5" s="596"/>
      <c r="KG5" s="596"/>
      <c r="KH5" s="596"/>
      <c r="KI5" s="596"/>
      <c r="KJ5" s="596"/>
      <c r="KK5" s="596"/>
      <c r="KL5" s="596"/>
      <c r="KM5" s="596"/>
      <c r="KN5" s="596"/>
      <c r="KO5" s="596"/>
      <c r="KP5" s="596"/>
      <c r="KQ5" s="596"/>
      <c r="KR5" s="596"/>
      <c r="KS5" s="596"/>
      <c r="KT5" s="596"/>
      <c r="KU5" s="596"/>
      <c r="KV5" s="596"/>
      <c r="KW5" s="596"/>
      <c r="KX5" s="596"/>
      <c r="KY5" s="596"/>
      <c r="KZ5" s="596"/>
      <c r="LA5" s="596"/>
      <c r="LB5" s="596"/>
      <c r="LC5" s="596"/>
      <c r="LD5" s="596"/>
      <c r="LE5" s="596"/>
      <c r="LF5" s="596"/>
      <c r="LG5" s="596"/>
      <c r="LH5" s="596"/>
      <c r="LI5" s="596"/>
      <c r="LJ5" s="596"/>
      <c r="LK5" s="596"/>
      <c r="LL5" s="596"/>
      <c r="LM5" s="596"/>
      <c r="LN5" s="596"/>
      <c r="LO5" s="596"/>
      <c r="LP5" s="596"/>
      <c r="LQ5" s="596"/>
      <c r="LR5" s="596"/>
      <c r="LS5" s="596"/>
      <c r="LT5" s="596"/>
      <c r="LU5" s="596"/>
      <c r="LV5" s="596"/>
      <c r="LW5" s="596"/>
      <c r="LX5" s="596"/>
      <c r="LY5" s="596"/>
      <c r="LZ5" s="596"/>
      <c r="MA5" s="596"/>
      <c r="MB5" s="596"/>
      <c r="MC5" s="596"/>
      <c r="MD5" s="596"/>
      <c r="ME5" s="596"/>
      <c r="MF5" s="596"/>
      <c r="MG5" s="596"/>
      <c r="MH5" s="596"/>
      <c r="MI5" s="596"/>
      <c r="MJ5" s="596"/>
      <c r="MK5" s="596"/>
      <c r="ML5" s="596"/>
      <c r="MM5" s="596"/>
      <c r="MN5" s="596"/>
      <c r="MO5" s="596"/>
      <c r="MP5" s="596"/>
      <c r="MQ5" s="596"/>
      <c r="MR5" s="596"/>
      <c r="MS5" s="596"/>
      <c r="MT5" s="596"/>
      <c r="MU5" s="596"/>
      <c r="MV5" s="596"/>
      <c r="MW5" s="596"/>
      <c r="MX5" s="596"/>
      <c r="MY5" s="596"/>
      <c r="MZ5" s="596"/>
      <c r="NA5" s="596"/>
      <c r="NB5" s="596"/>
      <c r="NC5" s="596"/>
      <c r="ND5" s="596"/>
      <c r="NE5" s="596"/>
      <c r="NF5" s="596"/>
      <c r="NG5" s="596"/>
      <c r="NH5" s="596"/>
      <c r="NI5" s="596"/>
      <c r="NJ5" s="596"/>
      <c r="NK5" s="596"/>
      <c r="NL5" s="596"/>
      <c r="NM5" s="596"/>
      <c r="NN5" s="596"/>
      <c r="NO5" s="596"/>
      <c r="NP5" s="596"/>
      <c r="NQ5" s="596"/>
      <c r="NR5" s="596"/>
      <c r="NS5" s="596"/>
      <c r="NT5" s="596"/>
      <c r="NU5" s="596"/>
      <c r="NV5" s="596"/>
      <c r="NW5" s="596"/>
      <c r="NX5" s="596"/>
      <c r="NY5" s="596"/>
      <c r="NZ5" s="596"/>
      <c r="OA5" s="596"/>
      <c r="OB5" s="596"/>
      <c r="OC5" s="596"/>
      <c r="OD5" s="596"/>
      <c r="OE5" s="596"/>
      <c r="OF5" s="596"/>
      <c r="OG5" s="596"/>
      <c r="OH5" s="596"/>
      <c r="OI5" s="596"/>
      <c r="OJ5" s="596"/>
      <c r="OK5" s="596"/>
      <c r="OL5" s="596"/>
      <c r="OM5" s="596"/>
      <c r="ON5" s="596"/>
      <c r="OO5" s="596"/>
      <c r="OP5" s="596"/>
      <c r="OQ5" s="596"/>
      <c r="OR5" s="596"/>
      <c r="OS5" s="596"/>
      <c r="OT5" s="596"/>
      <c r="OU5" s="596"/>
      <c r="OV5" s="596"/>
      <c r="OW5" s="596"/>
      <c r="OX5" s="596"/>
      <c r="OY5" s="596"/>
      <c r="OZ5" s="596"/>
      <c r="PA5" s="596"/>
      <c r="PB5" s="596"/>
      <c r="PC5" s="596"/>
      <c r="PD5" s="596"/>
      <c r="PE5" s="596"/>
      <c r="PF5" s="596"/>
      <c r="PG5" s="596"/>
      <c r="PH5" s="596"/>
      <c r="PI5" s="596"/>
      <c r="PJ5" s="596"/>
      <c r="PK5" s="596"/>
      <c r="PL5" s="596"/>
      <c r="PM5" s="596"/>
      <c r="PN5" s="596"/>
      <c r="PO5" s="596"/>
      <c r="PP5" s="596"/>
      <c r="PQ5" s="596"/>
      <c r="PR5" s="596"/>
      <c r="PS5" s="596"/>
      <c r="PT5" s="596"/>
      <c r="PU5" s="596"/>
      <c r="PV5" s="596"/>
      <c r="PW5" s="596"/>
      <c r="PX5" s="596"/>
      <c r="PY5" s="596"/>
      <c r="PZ5" s="596"/>
      <c r="QA5" s="596"/>
      <c r="QB5" s="596"/>
      <c r="QC5" s="596"/>
      <c r="QD5" s="596"/>
      <c r="QE5" s="596"/>
      <c r="QF5" s="596"/>
      <c r="QG5" s="596"/>
      <c r="QH5" s="596"/>
      <c r="QI5" s="596"/>
      <c r="QJ5" s="596"/>
      <c r="QK5" s="596"/>
      <c r="QL5" s="596"/>
      <c r="QM5" s="596"/>
      <c r="QN5" s="596"/>
      <c r="QO5" s="596"/>
      <c r="QP5" s="596"/>
      <c r="QQ5" s="596"/>
      <c r="QR5" s="596"/>
      <c r="QS5" s="596"/>
      <c r="QT5" s="596"/>
      <c r="QU5" s="596"/>
      <c r="QV5" s="596"/>
      <c r="QW5" s="596"/>
      <c r="QX5" s="596"/>
      <c r="QY5" s="596"/>
      <c r="QZ5" s="596"/>
      <c r="RA5" s="596"/>
      <c r="RB5" s="596"/>
      <c r="RC5" s="596"/>
      <c r="RD5" s="596"/>
      <c r="RE5" s="596"/>
      <c r="RF5" s="596"/>
      <c r="RG5" s="596"/>
      <c r="RH5" s="596"/>
      <c r="RI5" s="596"/>
      <c r="RJ5" s="596"/>
      <c r="RK5" s="596"/>
      <c r="RL5" s="596"/>
      <c r="RM5" s="596"/>
      <c r="RN5" s="596"/>
      <c r="RO5" s="596"/>
      <c r="RP5" s="596"/>
      <c r="RQ5" s="596"/>
      <c r="RR5" s="596"/>
      <c r="RS5" s="596"/>
      <c r="RT5" s="596"/>
      <c r="RU5" s="596"/>
      <c r="RV5" s="596"/>
      <c r="RW5" s="596"/>
      <c r="RX5" s="596"/>
      <c r="RY5" s="596"/>
      <c r="RZ5" s="596"/>
      <c r="SA5" s="596"/>
      <c r="SB5" s="596"/>
      <c r="SC5" s="596"/>
      <c r="SD5" s="596"/>
      <c r="SE5" s="596"/>
      <c r="SF5" s="596"/>
      <c r="SG5" s="596"/>
      <c r="SH5" s="596"/>
      <c r="SI5" s="596"/>
      <c r="SJ5" s="596"/>
      <c r="SK5" s="596"/>
      <c r="SL5" s="596"/>
      <c r="SM5" s="596"/>
      <c r="SN5" s="596"/>
      <c r="SO5" s="596"/>
      <c r="SP5" s="596"/>
      <c r="SQ5" s="596"/>
      <c r="SR5" s="596"/>
      <c r="SS5" s="596"/>
      <c r="ST5" s="596"/>
      <c r="SU5" s="596"/>
      <c r="SV5" s="596"/>
      <c r="SW5" s="596"/>
      <c r="SX5" s="596"/>
      <c r="SY5" s="596"/>
      <c r="SZ5" s="596"/>
      <c r="TA5" s="596"/>
      <c r="TB5" s="596"/>
      <c r="TC5" s="596"/>
      <c r="TD5" s="596"/>
      <c r="TE5" s="596"/>
      <c r="TF5" s="596"/>
      <c r="TG5" s="596"/>
      <c r="TH5" s="596"/>
      <c r="TI5" s="596"/>
      <c r="TJ5" s="596"/>
      <c r="TK5" s="596"/>
      <c r="TL5" s="596"/>
      <c r="TM5" s="596"/>
      <c r="TN5" s="596"/>
      <c r="TO5" s="596"/>
      <c r="TP5" s="596"/>
      <c r="TQ5" s="596"/>
      <c r="TR5" s="596"/>
      <c r="TS5" s="596"/>
      <c r="TT5" s="596"/>
      <c r="TU5" s="596"/>
      <c r="TV5" s="596"/>
      <c r="TW5" s="596"/>
      <c r="TX5" s="596"/>
      <c r="TY5" s="596"/>
      <c r="TZ5" s="596"/>
      <c r="UA5" s="596"/>
      <c r="UB5" s="596"/>
      <c r="UC5" s="596"/>
      <c r="UD5" s="596"/>
      <c r="UE5" s="596"/>
      <c r="UF5" s="596"/>
      <c r="UG5" s="596"/>
      <c r="UH5" s="596"/>
      <c r="UI5" s="596"/>
      <c r="UJ5" s="596"/>
      <c r="UK5" s="596"/>
      <c r="UL5" s="596"/>
      <c r="UM5" s="596"/>
      <c r="UN5" s="596"/>
      <c r="UO5" s="596"/>
      <c r="UP5" s="596"/>
      <c r="UQ5" s="596"/>
      <c r="UR5" s="596"/>
      <c r="US5" s="596"/>
      <c r="UT5" s="596"/>
      <c r="UU5" s="596"/>
      <c r="UV5" s="596"/>
      <c r="UW5" s="596"/>
      <c r="UX5" s="596"/>
      <c r="UY5" s="596"/>
      <c r="UZ5" s="596"/>
      <c r="VA5" s="596"/>
      <c r="VB5" s="596"/>
      <c r="VC5" s="596"/>
      <c r="VD5" s="596"/>
      <c r="VE5" s="596"/>
      <c r="VF5" s="596"/>
      <c r="VG5" s="596"/>
      <c r="VH5" s="596"/>
      <c r="VI5" s="596"/>
      <c r="VJ5" s="596"/>
      <c r="VK5" s="596"/>
      <c r="VL5" s="596"/>
      <c r="VM5" s="596"/>
      <c r="VN5" s="596"/>
      <c r="VO5" s="596"/>
      <c r="VP5" s="596"/>
      <c r="VQ5" s="596"/>
      <c r="VR5" s="596"/>
      <c r="VS5" s="596"/>
      <c r="VT5" s="596"/>
      <c r="VU5" s="596"/>
      <c r="VV5" s="596"/>
      <c r="VW5" s="596"/>
      <c r="VX5" s="596"/>
      <c r="VY5" s="596"/>
      <c r="VZ5" s="596"/>
      <c r="WA5" s="596"/>
      <c r="WB5" s="596"/>
      <c r="WC5" s="596"/>
      <c r="WD5" s="596"/>
      <c r="WE5" s="596"/>
      <c r="WF5" s="596"/>
      <c r="WG5" s="596"/>
      <c r="WH5" s="596"/>
      <c r="WI5" s="596"/>
      <c r="WJ5" s="596"/>
      <c r="WK5" s="596"/>
      <c r="WL5" s="596"/>
      <c r="WM5" s="596"/>
      <c r="WN5" s="596"/>
      <c r="WO5" s="596"/>
      <c r="WP5" s="596"/>
      <c r="WQ5" s="596"/>
      <c r="WR5" s="596"/>
      <c r="WS5" s="596"/>
      <c r="WT5" s="596"/>
      <c r="WU5" s="596"/>
      <c r="WV5" s="596"/>
      <c r="WW5" s="596"/>
      <c r="WX5" s="596"/>
      <c r="WY5" s="596"/>
      <c r="WZ5" s="596"/>
      <c r="XA5" s="596"/>
      <c r="XB5" s="596"/>
      <c r="XC5" s="596"/>
      <c r="XD5" s="596"/>
      <c r="XE5" s="596"/>
      <c r="XF5" s="596"/>
      <c r="XG5" s="596"/>
      <c r="XH5" s="596"/>
      <c r="XI5" s="596"/>
      <c r="XJ5" s="596"/>
      <c r="XK5" s="596"/>
      <c r="XL5" s="596"/>
      <c r="XM5" s="596"/>
      <c r="XN5" s="596"/>
      <c r="XO5" s="596"/>
      <c r="XP5" s="596"/>
      <c r="XQ5" s="596"/>
      <c r="XR5" s="596"/>
      <c r="XS5" s="596"/>
      <c r="XT5" s="596"/>
      <c r="XU5" s="596"/>
      <c r="XV5" s="596"/>
      <c r="XW5" s="596"/>
      <c r="XX5" s="596"/>
      <c r="XY5" s="596"/>
      <c r="XZ5" s="596"/>
      <c r="YA5" s="596"/>
      <c r="YB5" s="596"/>
      <c r="YC5" s="596"/>
      <c r="YD5" s="596"/>
      <c r="YE5" s="596"/>
      <c r="YF5" s="596"/>
      <c r="YG5" s="596"/>
      <c r="YH5" s="596"/>
      <c r="YI5" s="596"/>
      <c r="YJ5" s="596"/>
      <c r="YK5" s="596"/>
      <c r="YL5" s="596"/>
      <c r="YM5" s="596"/>
      <c r="YN5" s="596"/>
      <c r="YO5" s="596"/>
      <c r="YP5" s="596"/>
      <c r="YQ5" s="596"/>
      <c r="YR5" s="596"/>
      <c r="YS5" s="596"/>
      <c r="YT5" s="596"/>
      <c r="YU5" s="596"/>
      <c r="YV5" s="596"/>
      <c r="YW5" s="596"/>
      <c r="YX5" s="596"/>
      <c r="YY5" s="596"/>
      <c r="YZ5" s="596"/>
      <c r="ZA5" s="596"/>
      <c r="ZB5" s="596"/>
      <c r="ZC5" s="596"/>
      <c r="ZD5" s="596"/>
      <c r="ZE5" s="596"/>
      <c r="ZF5" s="596"/>
      <c r="ZG5" s="596"/>
      <c r="ZH5" s="596"/>
      <c r="ZI5" s="596"/>
      <c r="ZJ5" s="596"/>
      <c r="ZK5" s="596"/>
      <c r="ZL5" s="596"/>
      <c r="ZM5" s="596"/>
      <c r="ZN5" s="596"/>
      <c r="ZO5" s="596"/>
      <c r="ZP5" s="596"/>
      <c r="ZQ5" s="596"/>
      <c r="ZR5" s="596"/>
      <c r="ZS5" s="596"/>
      <c r="ZT5" s="596"/>
      <c r="ZU5" s="596"/>
      <c r="ZV5" s="596"/>
      <c r="ZW5" s="596"/>
      <c r="ZX5" s="596"/>
      <c r="ZY5" s="596"/>
      <c r="ZZ5" s="596"/>
      <c r="AAA5" s="596"/>
      <c r="AAB5" s="596"/>
      <c r="AAC5" s="596"/>
      <c r="AAD5" s="596"/>
      <c r="AAE5" s="596"/>
      <c r="AAF5" s="596"/>
      <c r="AAG5" s="596"/>
      <c r="AAH5" s="596"/>
      <c r="AAI5" s="596"/>
      <c r="AAJ5" s="596"/>
      <c r="AAK5" s="596"/>
      <c r="AAL5" s="596"/>
      <c r="AAM5" s="596"/>
      <c r="AAN5" s="596"/>
      <c r="AAO5" s="596"/>
      <c r="AAP5" s="596"/>
      <c r="AAQ5" s="596"/>
      <c r="AAR5" s="596"/>
      <c r="AAS5" s="596"/>
      <c r="AAT5" s="596"/>
      <c r="AAU5" s="596"/>
      <c r="AAV5" s="596"/>
      <c r="AAW5" s="596"/>
      <c r="AAX5" s="596"/>
      <c r="AAY5" s="596"/>
      <c r="AAZ5" s="596"/>
      <c r="ABA5" s="596"/>
      <c r="ABB5" s="596"/>
      <c r="ABC5" s="596"/>
      <c r="ABD5" s="596"/>
      <c r="ABE5" s="596"/>
      <c r="ABF5" s="596"/>
      <c r="ABG5" s="596"/>
      <c r="ABH5" s="596"/>
      <c r="ABI5" s="596"/>
      <c r="ABJ5" s="596"/>
      <c r="ABK5" s="596"/>
      <c r="ABL5" s="596"/>
      <c r="ABM5" s="596"/>
      <c r="ABN5" s="596"/>
      <c r="ABO5" s="596"/>
      <c r="ABP5" s="596"/>
      <c r="ABQ5" s="596"/>
      <c r="ABR5" s="596"/>
      <c r="ABS5" s="596"/>
      <c r="ABT5" s="596"/>
      <c r="ABU5" s="596"/>
      <c r="ABV5" s="596"/>
      <c r="ABW5" s="596"/>
      <c r="ABX5" s="596"/>
      <c r="ABY5" s="596"/>
      <c r="ABZ5" s="596"/>
      <c r="ACA5" s="596"/>
      <c r="ACB5" s="596"/>
      <c r="ACC5" s="596"/>
      <c r="ACD5" s="596"/>
      <c r="ACE5" s="596"/>
      <c r="ACF5" s="596"/>
      <c r="ACG5" s="596"/>
      <c r="ACH5" s="596"/>
      <c r="ACI5" s="596"/>
      <c r="ACJ5" s="596"/>
      <c r="ACK5" s="596"/>
      <c r="ACL5" s="596"/>
      <c r="ACM5" s="596"/>
      <c r="ACN5" s="596"/>
      <c r="ACO5" s="596"/>
      <c r="ACP5" s="596"/>
      <c r="ACQ5" s="596"/>
      <c r="ACR5" s="596"/>
      <c r="ACS5" s="596"/>
      <c r="ACT5" s="596"/>
      <c r="ACU5" s="596"/>
      <c r="ACV5" s="596"/>
      <c r="ACW5" s="596"/>
      <c r="ACX5" s="596"/>
      <c r="ACY5" s="596"/>
      <c r="ACZ5" s="596"/>
      <c r="ADA5" s="596"/>
      <c r="ADB5" s="596"/>
      <c r="ADC5" s="596"/>
      <c r="ADD5" s="596"/>
      <c r="ADE5" s="596"/>
      <c r="ADF5" s="596"/>
      <c r="ADG5" s="596"/>
      <c r="ADH5" s="596"/>
      <c r="ADI5" s="596"/>
      <c r="ADJ5" s="596"/>
      <c r="ADK5" s="596"/>
      <c r="ADL5" s="596"/>
      <c r="ADM5" s="596"/>
      <c r="ADN5" s="596"/>
      <c r="ADO5" s="596"/>
      <c r="ADP5" s="596"/>
      <c r="ADQ5" s="596"/>
      <c r="ADR5" s="596"/>
      <c r="ADS5" s="596"/>
      <c r="ADT5" s="596"/>
      <c r="ADU5" s="596"/>
      <c r="ADV5" s="596"/>
      <c r="ADW5" s="596"/>
      <c r="ADX5" s="596"/>
      <c r="ADY5" s="596"/>
      <c r="ADZ5" s="596"/>
      <c r="AEA5" s="596"/>
      <c r="AEB5" s="596"/>
      <c r="AEC5" s="596"/>
      <c r="AED5" s="596"/>
      <c r="AEE5" s="596"/>
      <c r="AEF5" s="596"/>
      <c r="AEG5" s="596"/>
      <c r="AEH5" s="596"/>
      <c r="AEI5" s="596"/>
      <c r="AEJ5" s="596"/>
      <c r="AEK5" s="596"/>
      <c r="AEL5" s="596"/>
      <c r="AEM5" s="596"/>
      <c r="AEN5" s="596"/>
      <c r="AEO5" s="596"/>
      <c r="AEP5" s="596"/>
      <c r="AEQ5" s="596"/>
      <c r="AER5" s="596"/>
      <c r="AES5" s="596"/>
      <c r="AET5" s="596"/>
      <c r="AEU5" s="596"/>
      <c r="AEV5" s="596"/>
      <c r="AEW5" s="596"/>
      <c r="AEX5" s="596"/>
      <c r="AEY5" s="596"/>
      <c r="AEZ5" s="596"/>
      <c r="AFA5" s="596"/>
      <c r="AFB5" s="596"/>
      <c r="AFC5" s="596"/>
      <c r="AFD5" s="596"/>
      <c r="AFE5" s="596"/>
      <c r="AFF5" s="596"/>
      <c r="AFG5" s="596"/>
      <c r="AFH5" s="596"/>
      <c r="AFI5" s="596"/>
      <c r="AFJ5" s="596"/>
      <c r="AFK5" s="596"/>
      <c r="AFL5" s="596"/>
      <c r="AFM5" s="596"/>
      <c r="AFN5" s="596"/>
      <c r="AFO5" s="596"/>
      <c r="AFP5" s="596"/>
      <c r="AFQ5" s="596"/>
      <c r="AFR5" s="596"/>
      <c r="AFS5" s="596"/>
      <c r="AFT5" s="596"/>
      <c r="AFU5" s="596"/>
      <c r="AFV5" s="596"/>
      <c r="AFW5" s="596"/>
      <c r="AFX5" s="596"/>
      <c r="AFY5" s="596"/>
      <c r="AFZ5" s="596"/>
      <c r="AGA5" s="596"/>
      <c r="AGB5" s="596"/>
      <c r="AGC5" s="596"/>
      <c r="AGD5" s="596"/>
      <c r="AGE5" s="596"/>
      <c r="AGF5" s="596"/>
      <c r="AGG5" s="596"/>
      <c r="AGH5" s="596"/>
      <c r="AGI5" s="596"/>
      <c r="AGJ5" s="596"/>
      <c r="AGK5" s="596"/>
      <c r="AGL5" s="596"/>
      <c r="AGM5" s="596"/>
      <c r="AGN5" s="596"/>
      <c r="AGO5" s="596"/>
      <c r="AGP5" s="596"/>
      <c r="AGQ5" s="596"/>
      <c r="AGR5" s="596"/>
      <c r="AGS5" s="596"/>
      <c r="AGT5" s="596"/>
      <c r="AGU5" s="596"/>
      <c r="AGV5" s="596"/>
      <c r="AGW5" s="596"/>
      <c r="AGX5" s="596"/>
      <c r="AGY5" s="596"/>
      <c r="AGZ5" s="596"/>
      <c r="AHA5" s="596"/>
      <c r="AHB5" s="596"/>
      <c r="AHC5" s="596"/>
      <c r="AHD5" s="596"/>
      <c r="AHE5" s="596"/>
      <c r="AHF5" s="596"/>
      <c r="AHG5" s="596"/>
      <c r="AHH5" s="596"/>
      <c r="AHI5" s="596"/>
      <c r="AHJ5" s="596"/>
      <c r="AHK5" s="596"/>
      <c r="AHL5" s="596"/>
      <c r="AHM5" s="596"/>
      <c r="AHN5" s="596"/>
      <c r="AHO5" s="596"/>
      <c r="AHP5" s="596"/>
      <c r="AHQ5" s="596"/>
      <c r="AHR5" s="596"/>
      <c r="AHS5" s="596"/>
      <c r="AHT5" s="596"/>
      <c r="AHU5" s="596"/>
      <c r="AHV5" s="596"/>
      <c r="AHW5" s="596"/>
      <c r="AHX5" s="596"/>
      <c r="AHY5" s="596"/>
      <c r="AHZ5" s="596"/>
      <c r="AIA5" s="596"/>
      <c r="AIB5" s="596"/>
      <c r="AIC5" s="596"/>
      <c r="AID5" s="596"/>
      <c r="AIE5" s="596"/>
      <c r="AIF5" s="596"/>
      <c r="AIG5" s="596"/>
      <c r="AIH5" s="596"/>
      <c r="AII5" s="596"/>
      <c r="AIJ5" s="596"/>
      <c r="AIK5" s="596"/>
      <c r="AIL5" s="596"/>
      <c r="AIM5" s="596"/>
      <c r="AIN5" s="596"/>
      <c r="AIO5" s="596"/>
      <c r="AIP5" s="596"/>
      <c r="AIQ5" s="596"/>
      <c r="AIR5" s="596"/>
      <c r="AIS5" s="596"/>
      <c r="AIT5" s="596"/>
      <c r="AIU5" s="596"/>
      <c r="AIV5" s="596"/>
      <c r="AIW5" s="596"/>
      <c r="AIX5" s="596"/>
      <c r="AIY5" s="596"/>
      <c r="AIZ5" s="596"/>
      <c r="AJA5" s="596"/>
      <c r="AJB5" s="596"/>
      <c r="AJC5" s="596"/>
      <c r="AJD5" s="596"/>
      <c r="AJE5" s="596"/>
      <c r="AJF5" s="596"/>
      <c r="AJG5" s="596"/>
      <c r="AJH5" s="596"/>
      <c r="AJI5" s="596"/>
      <c r="AJJ5" s="596"/>
      <c r="AJK5" s="596"/>
      <c r="AJL5" s="596"/>
      <c r="AJM5" s="596"/>
      <c r="AJN5" s="596"/>
      <c r="AJO5" s="596"/>
      <c r="AJP5" s="596"/>
      <c r="AJQ5" s="596"/>
      <c r="AJR5" s="596"/>
      <c r="AJS5" s="596"/>
      <c r="AJT5" s="596"/>
      <c r="AJU5" s="596"/>
      <c r="AJV5" s="596"/>
      <c r="AJW5" s="596"/>
      <c r="AJX5" s="596"/>
      <c r="AJY5" s="596"/>
      <c r="AJZ5" s="596"/>
      <c r="AKA5" s="596"/>
      <c r="AKB5" s="596"/>
      <c r="AKC5" s="596"/>
      <c r="AKD5" s="596"/>
      <c r="AKE5" s="596"/>
      <c r="AKF5" s="596"/>
      <c r="AKG5" s="596"/>
      <c r="AKH5" s="596"/>
      <c r="AKI5" s="596"/>
      <c r="AKJ5" s="596"/>
      <c r="AKK5" s="596"/>
      <c r="AKL5" s="596"/>
      <c r="AKM5" s="596"/>
      <c r="AKN5" s="596"/>
      <c r="AKO5" s="596"/>
      <c r="AKP5" s="596"/>
      <c r="AKQ5" s="596"/>
      <c r="AKR5" s="596"/>
      <c r="AKS5" s="596"/>
      <c r="AKT5" s="596"/>
      <c r="AKU5" s="596"/>
      <c r="AKV5" s="596"/>
      <c r="AKW5" s="596"/>
      <c r="AKX5" s="596"/>
      <c r="AKY5" s="596"/>
      <c r="AKZ5" s="596"/>
      <c r="ALA5" s="596"/>
      <c r="ALB5" s="596"/>
      <c r="ALC5" s="596"/>
      <c r="ALD5" s="596"/>
      <c r="ALE5" s="596"/>
      <c r="ALF5" s="596"/>
      <c r="ALG5" s="596"/>
      <c r="ALH5" s="596"/>
      <c r="ALI5" s="596"/>
      <c r="ALJ5" s="596"/>
      <c r="ALK5" s="596"/>
      <c r="ALL5" s="596"/>
      <c r="ALM5" s="596"/>
      <c r="ALN5" s="596"/>
      <c r="ALO5" s="596"/>
      <c r="ALP5" s="596"/>
      <c r="ALQ5" s="596"/>
      <c r="ALR5" s="596"/>
      <c r="ALS5" s="596"/>
      <c r="ALT5" s="596"/>
      <c r="ALU5" s="596"/>
      <c r="ALV5" s="596"/>
      <c r="ALW5" s="596"/>
      <c r="ALX5" s="596"/>
      <c r="ALY5" s="596"/>
      <c r="ALZ5" s="596"/>
      <c r="AMA5" s="596"/>
      <c r="AMB5" s="596"/>
      <c r="AMC5" s="596"/>
      <c r="AMD5" s="596"/>
      <c r="AME5" s="596"/>
      <c r="AMF5" s="596"/>
      <c r="AMG5" s="596"/>
      <c r="AMH5" s="596"/>
      <c r="AMI5" s="596"/>
      <c r="AMJ5" s="596"/>
      <c r="AMK5" s="596"/>
      <c r="AML5" s="596"/>
      <c r="AMM5" s="596"/>
      <c r="AMN5" s="596"/>
      <c r="AMO5" s="596"/>
      <c r="AMP5" s="596"/>
      <c r="AMQ5" s="596"/>
      <c r="AMR5" s="596"/>
      <c r="AMS5" s="596"/>
      <c r="AMT5" s="596"/>
      <c r="AMU5" s="596"/>
      <c r="AMV5" s="596"/>
      <c r="AMW5" s="596"/>
      <c r="AMX5" s="596"/>
      <c r="AMY5" s="596"/>
      <c r="AMZ5" s="596"/>
      <c r="ANA5" s="596"/>
      <c r="ANB5" s="596"/>
      <c r="ANC5" s="596"/>
      <c r="AND5" s="596"/>
      <c r="ANE5" s="596"/>
      <c r="ANF5" s="596"/>
      <c r="ANG5" s="596"/>
      <c r="ANH5" s="596"/>
      <c r="ANI5" s="596"/>
      <c r="ANJ5" s="596"/>
      <c r="ANK5" s="596"/>
      <c r="ANL5" s="596"/>
      <c r="ANM5" s="596"/>
      <c r="ANN5" s="596"/>
      <c r="ANO5" s="596"/>
      <c r="ANP5" s="596"/>
      <c r="ANQ5" s="596"/>
      <c r="ANR5" s="596"/>
      <c r="ANS5" s="596"/>
      <c r="ANT5" s="596"/>
      <c r="ANU5" s="596"/>
      <c r="ANV5" s="596"/>
      <c r="ANW5" s="596"/>
      <c r="ANX5" s="596"/>
      <c r="ANY5" s="596"/>
      <c r="ANZ5" s="596"/>
      <c r="AOA5" s="596"/>
      <c r="AOB5" s="596"/>
      <c r="AOC5" s="596"/>
      <c r="AOD5" s="596"/>
      <c r="AOE5" s="596"/>
      <c r="AOF5" s="596"/>
      <c r="AOG5" s="596"/>
      <c r="AOH5" s="596"/>
      <c r="AOI5" s="596"/>
      <c r="AOJ5" s="596"/>
      <c r="AOK5" s="596"/>
      <c r="AOL5" s="596"/>
      <c r="AOM5" s="596"/>
      <c r="AON5" s="596"/>
      <c r="AOO5" s="596"/>
      <c r="AOP5" s="596"/>
      <c r="AOQ5" s="596"/>
      <c r="AOR5" s="596"/>
      <c r="AOS5" s="596"/>
      <c r="AOT5" s="596"/>
      <c r="AOU5" s="596"/>
      <c r="AOV5" s="596"/>
      <c r="AOW5" s="596"/>
      <c r="AOX5" s="596"/>
      <c r="AOY5" s="596"/>
      <c r="AOZ5" s="596"/>
      <c r="APA5" s="596"/>
      <c r="APB5" s="596"/>
      <c r="APC5" s="596"/>
      <c r="APD5" s="596"/>
      <c r="APE5" s="596"/>
      <c r="APF5" s="596"/>
      <c r="APG5" s="596"/>
      <c r="APH5" s="596"/>
      <c r="API5" s="596"/>
      <c r="APJ5" s="596"/>
      <c r="APK5" s="596"/>
      <c r="APL5" s="596"/>
      <c r="APM5" s="596"/>
      <c r="APN5" s="596"/>
      <c r="APO5" s="596"/>
      <c r="APP5" s="596"/>
      <c r="APQ5" s="596"/>
      <c r="APR5" s="596"/>
      <c r="APS5" s="596"/>
      <c r="APT5" s="596"/>
      <c r="APU5" s="596"/>
      <c r="APV5" s="596"/>
      <c r="APW5" s="596"/>
      <c r="APX5" s="596"/>
      <c r="APY5" s="596"/>
      <c r="APZ5" s="596"/>
      <c r="AQA5" s="596"/>
      <c r="AQB5" s="596"/>
      <c r="AQC5" s="596"/>
      <c r="AQD5" s="596"/>
      <c r="AQE5" s="596"/>
      <c r="AQF5" s="596"/>
      <c r="AQG5" s="596"/>
      <c r="AQH5" s="596"/>
      <c r="AQI5" s="596"/>
      <c r="AQJ5" s="596"/>
      <c r="AQK5" s="596"/>
      <c r="AQL5" s="596"/>
      <c r="AQM5" s="596"/>
      <c r="AQN5" s="596"/>
      <c r="AQO5" s="596"/>
      <c r="AQP5" s="596"/>
      <c r="AQQ5" s="596"/>
      <c r="AQR5" s="596"/>
      <c r="AQS5" s="596"/>
      <c r="AQT5" s="596"/>
      <c r="AQU5" s="596"/>
      <c r="AQV5" s="596"/>
      <c r="AQW5" s="596"/>
      <c r="AQX5" s="596"/>
      <c r="AQY5" s="596"/>
      <c r="AQZ5" s="596"/>
      <c r="ARA5" s="596"/>
      <c r="ARB5" s="596"/>
      <c r="ARC5" s="596"/>
      <c r="ARD5" s="596"/>
      <c r="ARE5" s="596"/>
      <c r="ARF5" s="596"/>
      <c r="ARG5" s="596"/>
      <c r="ARH5" s="596"/>
      <c r="ARI5" s="596"/>
      <c r="ARJ5" s="596"/>
      <c r="ARK5" s="596"/>
      <c r="ARL5" s="596"/>
      <c r="ARM5" s="596"/>
      <c r="ARN5" s="596"/>
      <c r="ARO5" s="596"/>
      <c r="ARP5" s="596"/>
      <c r="ARQ5" s="596"/>
      <c r="ARR5" s="596"/>
      <c r="ARS5" s="596"/>
      <c r="ART5" s="596"/>
      <c r="ARU5" s="596"/>
      <c r="ARV5" s="596"/>
      <c r="ARW5" s="596"/>
      <c r="ARX5" s="596"/>
      <c r="ARY5" s="596"/>
      <c r="ARZ5" s="596"/>
      <c r="ASA5" s="596"/>
      <c r="ASB5" s="596"/>
      <c r="ASC5" s="596"/>
      <c r="ASD5" s="596"/>
      <c r="ASE5" s="596"/>
      <c r="ASF5" s="596"/>
      <c r="ASG5" s="596"/>
      <c r="ASH5" s="596"/>
      <c r="ASI5" s="596"/>
      <c r="ASJ5" s="596"/>
      <c r="ASK5" s="596"/>
      <c r="ASL5" s="596"/>
      <c r="ASM5" s="596"/>
      <c r="ASN5" s="596"/>
      <c r="ASO5" s="596"/>
      <c r="ASP5" s="596"/>
      <c r="ASQ5" s="596"/>
      <c r="ASR5" s="596"/>
      <c r="ASS5" s="596"/>
      <c r="AST5" s="596"/>
      <c r="ASU5" s="596"/>
      <c r="ASV5" s="596"/>
      <c r="ASW5" s="596"/>
      <c r="ASX5" s="596"/>
      <c r="ASY5" s="596"/>
      <c r="ASZ5" s="596"/>
      <c r="ATA5" s="596"/>
      <c r="ATB5" s="596"/>
      <c r="ATC5" s="596"/>
      <c r="ATD5" s="596"/>
      <c r="ATE5" s="596"/>
      <c r="ATF5" s="596"/>
      <c r="ATG5" s="596"/>
      <c r="ATH5" s="596"/>
      <c r="ATI5" s="596"/>
      <c r="ATJ5" s="596"/>
      <c r="ATK5" s="596"/>
      <c r="ATL5" s="596"/>
      <c r="ATM5" s="596"/>
      <c r="ATN5" s="596"/>
      <c r="ATO5" s="596"/>
      <c r="ATP5" s="596"/>
      <c r="ATQ5" s="596"/>
      <c r="ATR5" s="596"/>
      <c r="ATS5" s="596"/>
      <c r="ATT5" s="596"/>
      <c r="ATU5" s="596"/>
      <c r="ATV5" s="596"/>
      <c r="ATW5" s="596"/>
      <c r="ATX5" s="596"/>
      <c r="ATY5" s="596"/>
      <c r="ATZ5" s="596"/>
      <c r="AUA5" s="596"/>
      <c r="AUB5" s="596"/>
      <c r="AUC5" s="596"/>
      <c r="AUD5" s="596"/>
      <c r="AUE5" s="596"/>
      <c r="AUF5" s="596"/>
      <c r="AUG5" s="596"/>
      <c r="AUH5" s="596"/>
      <c r="AUI5" s="596"/>
      <c r="AUJ5" s="596"/>
      <c r="AUK5" s="596"/>
      <c r="AUL5" s="596"/>
      <c r="AUM5" s="596"/>
      <c r="AUN5" s="596"/>
      <c r="AUO5" s="596"/>
      <c r="AUP5" s="596"/>
      <c r="AUQ5" s="596"/>
      <c r="AUR5" s="596"/>
      <c r="AUS5" s="596"/>
      <c r="AUT5" s="596"/>
      <c r="AUU5" s="596"/>
      <c r="AUV5" s="596"/>
      <c r="AUW5" s="596"/>
      <c r="AUX5" s="596"/>
      <c r="AUY5" s="596"/>
      <c r="AUZ5" s="596"/>
      <c r="AVA5" s="596"/>
      <c r="AVB5" s="596"/>
      <c r="AVC5" s="596"/>
      <c r="AVD5" s="596"/>
      <c r="AVE5" s="596"/>
      <c r="AVF5" s="596"/>
      <c r="AVG5" s="596"/>
      <c r="AVH5" s="596"/>
      <c r="AVI5" s="596"/>
      <c r="AVJ5" s="596"/>
      <c r="AVK5" s="596"/>
      <c r="AVL5" s="596"/>
      <c r="AVM5" s="596"/>
      <c r="AVN5" s="596"/>
      <c r="AVO5" s="596"/>
      <c r="AVP5" s="596"/>
      <c r="AVQ5" s="596"/>
      <c r="AVR5" s="596"/>
      <c r="AVS5" s="596"/>
      <c r="AVT5" s="596"/>
      <c r="AVU5" s="596"/>
      <c r="AVV5" s="596"/>
      <c r="AVW5" s="596"/>
      <c r="AVX5" s="596"/>
      <c r="AVY5" s="596"/>
      <c r="AVZ5" s="596"/>
      <c r="AWA5" s="596"/>
      <c r="AWB5" s="596"/>
      <c r="AWC5" s="596"/>
      <c r="AWD5" s="596"/>
      <c r="AWE5" s="596"/>
      <c r="AWF5" s="596"/>
      <c r="AWG5" s="596"/>
      <c r="AWH5" s="596"/>
      <c r="AWI5" s="596"/>
      <c r="AWJ5" s="596"/>
      <c r="AWK5" s="596"/>
      <c r="AWL5" s="596"/>
      <c r="AWM5" s="596"/>
      <c r="AWN5" s="596"/>
      <c r="AWO5" s="596"/>
      <c r="AWP5" s="596"/>
      <c r="AWQ5" s="596"/>
      <c r="AWR5" s="596"/>
      <c r="AWS5" s="596"/>
      <c r="AWT5" s="596"/>
      <c r="AWU5" s="596"/>
      <c r="AWV5" s="596"/>
      <c r="AWW5" s="596"/>
      <c r="AWX5" s="596"/>
      <c r="AWY5" s="596"/>
      <c r="AWZ5" s="596"/>
      <c r="AXA5" s="596"/>
      <c r="AXB5" s="596"/>
      <c r="AXC5" s="596"/>
      <c r="AXD5" s="596"/>
      <c r="AXE5" s="596"/>
      <c r="AXF5" s="596"/>
      <c r="AXG5" s="596"/>
      <c r="AXH5" s="596"/>
      <c r="AXI5" s="596"/>
      <c r="AXJ5" s="596"/>
      <c r="AXK5" s="596"/>
      <c r="AXL5" s="596"/>
      <c r="AXM5" s="596"/>
      <c r="AXN5" s="596"/>
      <c r="AXO5" s="596"/>
      <c r="AXP5" s="596"/>
      <c r="AXQ5" s="596"/>
      <c r="AXR5" s="596"/>
      <c r="AXS5" s="596"/>
      <c r="AXT5" s="596"/>
      <c r="AXU5" s="596"/>
      <c r="AXV5" s="596"/>
      <c r="AXW5" s="596"/>
      <c r="AXX5" s="596"/>
      <c r="AXY5" s="596"/>
      <c r="AXZ5" s="596"/>
      <c r="AYA5" s="596"/>
      <c r="AYB5" s="596"/>
      <c r="AYC5" s="596"/>
      <c r="AYD5" s="596"/>
      <c r="AYE5" s="596"/>
      <c r="AYF5" s="596"/>
      <c r="AYG5" s="596"/>
      <c r="AYH5" s="596"/>
      <c r="AYI5" s="596"/>
      <c r="AYJ5" s="596"/>
      <c r="AYK5" s="596"/>
      <c r="AYL5" s="596"/>
      <c r="AYM5" s="596"/>
      <c r="AYN5" s="596"/>
      <c r="AYO5" s="596"/>
      <c r="AYP5" s="596"/>
      <c r="AYQ5" s="596"/>
      <c r="AYR5" s="596"/>
      <c r="AYS5" s="596"/>
      <c r="AYT5" s="596"/>
      <c r="AYU5" s="596"/>
      <c r="AYV5" s="596"/>
      <c r="AYW5" s="596"/>
      <c r="AYX5" s="596"/>
      <c r="AYY5" s="596"/>
      <c r="AYZ5" s="596"/>
      <c r="AZA5" s="596"/>
      <c r="AZB5" s="596"/>
      <c r="AZC5" s="596"/>
      <c r="AZD5" s="596"/>
      <c r="AZE5" s="596"/>
      <c r="AZF5" s="596"/>
      <c r="AZG5" s="596"/>
      <c r="AZH5" s="596"/>
      <c r="AZI5" s="596"/>
      <c r="AZJ5" s="596"/>
      <c r="AZK5" s="596"/>
      <c r="AZL5" s="596"/>
      <c r="AZM5" s="596"/>
      <c r="AZN5" s="596"/>
      <c r="AZO5" s="596"/>
      <c r="AZP5" s="596"/>
      <c r="AZQ5" s="596"/>
      <c r="AZR5" s="596"/>
      <c r="AZS5" s="596"/>
      <c r="AZT5" s="596"/>
      <c r="AZU5" s="596"/>
      <c r="AZV5" s="596"/>
      <c r="AZW5" s="596"/>
      <c r="AZX5" s="596"/>
      <c r="AZY5" s="596"/>
      <c r="AZZ5" s="596"/>
      <c r="BAA5" s="596"/>
      <c r="BAB5" s="596"/>
      <c r="BAC5" s="596"/>
      <c r="BAD5" s="596"/>
      <c r="BAE5" s="596"/>
      <c r="BAF5" s="596"/>
      <c r="BAG5" s="596"/>
      <c r="BAH5" s="596"/>
      <c r="BAI5" s="596"/>
      <c r="BAJ5" s="596"/>
      <c r="BAK5" s="596"/>
      <c r="BAL5" s="596"/>
      <c r="BAM5" s="596"/>
      <c r="BAN5" s="596"/>
      <c r="BAO5" s="596"/>
      <c r="BAP5" s="596"/>
      <c r="BAQ5" s="596"/>
      <c r="BAR5" s="596"/>
      <c r="BAS5" s="596"/>
      <c r="BAT5" s="596"/>
      <c r="BAU5" s="596"/>
      <c r="BAV5" s="596"/>
      <c r="BAW5" s="596"/>
      <c r="BAX5" s="596"/>
      <c r="BAY5" s="596"/>
      <c r="BAZ5" s="596"/>
      <c r="BBA5" s="596"/>
      <c r="BBB5" s="596"/>
      <c r="BBC5" s="596"/>
      <c r="BBD5" s="596"/>
      <c r="BBE5" s="596"/>
      <c r="BBF5" s="596"/>
      <c r="BBG5" s="596"/>
      <c r="BBH5" s="596"/>
      <c r="BBI5" s="596"/>
      <c r="BBJ5" s="596"/>
      <c r="BBK5" s="596"/>
      <c r="BBL5" s="596"/>
      <c r="BBM5" s="596"/>
      <c r="BBN5" s="596"/>
      <c r="BBO5" s="596"/>
      <c r="BBP5" s="596"/>
      <c r="BBQ5" s="596"/>
      <c r="BBR5" s="596"/>
      <c r="BBS5" s="596"/>
      <c r="BBT5" s="596"/>
      <c r="BBU5" s="596"/>
      <c r="BBV5" s="596"/>
      <c r="BBW5" s="596"/>
      <c r="BBX5" s="596"/>
      <c r="BBY5" s="596"/>
      <c r="BBZ5" s="596"/>
      <c r="BCA5" s="596"/>
      <c r="BCB5" s="596"/>
      <c r="BCC5" s="596"/>
      <c r="BCD5" s="596"/>
      <c r="BCE5" s="596"/>
      <c r="BCF5" s="596"/>
      <c r="BCG5" s="596"/>
      <c r="BCH5" s="596"/>
      <c r="BCI5" s="596"/>
      <c r="BCJ5" s="596"/>
      <c r="BCK5" s="596"/>
      <c r="BCL5" s="596"/>
      <c r="BCM5" s="596"/>
      <c r="BCN5" s="596"/>
      <c r="BCO5" s="596"/>
      <c r="BCP5" s="596"/>
      <c r="BCQ5" s="596"/>
      <c r="BCR5" s="596"/>
      <c r="BCS5" s="596"/>
      <c r="BCT5" s="596"/>
      <c r="BCU5" s="596"/>
      <c r="BCV5" s="596"/>
      <c r="BCW5" s="596"/>
      <c r="BCX5" s="596"/>
      <c r="BCY5" s="596"/>
      <c r="BCZ5" s="596"/>
      <c r="BDA5" s="596"/>
      <c r="BDB5" s="596"/>
      <c r="BDC5" s="596"/>
      <c r="BDD5" s="596"/>
      <c r="BDE5" s="596"/>
      <c r="BDF5" s="596"/>
      <c r="BDG5" s="596"/>
      <c r="BDH5" s="596"/>
      <c r="BDI5" s="596"/>
      <c r="BDJ5" s="596"/>
      <c r="BDK5" s="596"/>
      <c r="BDL5" s="596"/>
      <c r="BDM5" s="596"/>
      <c r="BDN5" s="596"/>
      <c r="BDO5" s="596"/>
      <c r="BDP5" s="596"/>
      <c r="BDQ5" s="596"/>
      <c r="BDR5" s="596"/>
      <c r="BDS5" s="596"/>
      <c r="BDT5" s="596"/>
      <c r="BDU5" s="596"/>
      <c r="BDV5" s="596"/>
      <c r="BDW5" s="596"/>
      <c r="BDX5" s="596"/>
      <c r="BDY5" s="596"/>
      <c r="BDZ5" s="596"/>
      <c r="BEA5" s="596"/>
      <c r="BEB5" s="596"/>
      <c r="BEC5" s="596"/>
      <c r="BED5" s="596"/>
      <c r="BEE5" s="596"/>
      <c r="BEF5" s="596"/>
      <c r="BEG5" s="596"/>
      <c r="BEH5" s="596"/>
      <c r="BEI5" s="596"/>
      <c r="BEJ5" s="596"/>
      <c r="BEK5" s="596"/>
      <c r="BEL5" s="596"/>
      <c r="BEM5" s="596"/>
      <c r="BEN5" s="596"/>
      <c r="BEO5" s="596"/>
      <c r="BEP5" s="596"/>
      <c r="BEQ5" s="596"/>
      <c r="BER5" s="596"/>
      <c r="BES5" s="596"/>
      <c r="BET5" s="596"/>
      <c r="BEU5" s="596"/>
      <c r="BEV5" s="596"/>
      <c r="BEW5" s="596"/>
      <c r="BEX5" s="596"/>
      <c r="BEY5" s="596"/>
      <c r="BEZ5" s="596"/>
      <c r="BFA5" s="596"/>
      <c r="BFB5" s="596"/>
      <c r="BFC5" s="596"/>
      <c r="BFD5" s="596"/>
      <c r="BFE5" s="596"/>
      <c r="BFF5" s="596"/>
      <c r="BFG5" s="596"/>
      <c r="BFH5" s="596"/>
      <c r="BFI5" s="596"/>
      <c r="BFJ5" s="596"/>
      <c r="BFK5" s="596"/>
      <c r="BFL5" s="596"/>
      <c r="BFM5" s="596"/>
      <c r="BFN5" s="596"/>
      <c r="BFO5" s="596"/>
      <c r="BFP5" s="596"/>
      <c r="BFQ5" s="596"/>
      <c r="BFR5" s="596"/>
      <c r="BFS5" s="596"/>
      <c r="BFT5" s="596"/>
      <c r="BFU5" s="596"/>
      <c r="BFV5" s="596"/>
      <c r="BFW5" s="596"/>
      <c r="BFX5" s="596"/>
      <c r="BFY5" s="596"/>
      <c r="BFZ5" s="596"/>
      <c r="BGA5" s="596"/>
      <c r="BGB5" s="596"/>
      <c r="BGC5" s="596"/>
      <c r="BGD5" s="596"/>
      <c r="BGE5" s="596"/>
      <c r="BGF5" s="596"/>
      <c r="BGG5" s="596"/>
      <c r="BGH5" s="596"/>
      <c r="BGI5" s="596"/>
      <c r="BGJ5" s="596"/>
      <c r="BGK5" s="596"/>
      <c r="BGL5" s="596"/>
      <c r="BGM5" s="596"/>
      <c r="BGN5" s="596"/>
      <c r="BGO5" s="596"/>
      <c r="BGP5" s="596"/>
      <c r="BGQ5" s="596"/>
      <c r="BGR5" s="596"/>
      <c r="BGS5" s="596"/>
      <c r="BGT5" s="596"/>
      <c r="BGU5" s="596"/>
      <c r="BGV5" s="596"/>
      <c r="BGW5" s="596"/>
      <c r="BGX5" s="596"/>
      <c r="BGY5" s="596"/>
      <c r="BGZ5" s="596"/>
      <c r="BHA5" s="596"/>
      <c r="BHB5" s="596"/>
      <c r="BHC5" s="596"/>
      <c r="BHD5" s="596"/>
      <c r="BHE5" s="596"/>
      <c r="BHF5" s="596"/>
      <c r="BHG5" s="596"/>
      <c r="BHH5" s="596"/>
      <c r="BHI5" s="596"/>
      <c r="BHJ5" s="596"/>
      <c r="BHK5" s="596"/>
      <c r="BHL5" s="596"/>
      <c r="BHM5" s="596"/>
      <c r="BHN5" s="596"/>
      <c r="BHO5" s="596"/>
      <c r="BHP5" s="596"/>
      <c r="BHQ5" s="596"/>
      <c r="BHR5" s="596"/>
      <c r="BHS5" s="596"/>
      <c r="BHT5" s="596"/>
      <c r="BHU5" s="596"/>
      <c r="BHV5" s="596"/>
      <c r="BHW5" s="596"/>
      <c r="BHX5" s="596"/>
      <c r="BHY5" s="596"/>
      <c r="BHZ5" s="596"/>
      <c r="BIA5" s="596"/>
      <c r="BIB5" s="596"/>
      <c r="BIC5" s="596"/>
      <c r="BID5" s="596"/>
      <c r="BIE5" s="596"/>
      <c r="BIF5" s="596"/>
      <c r="BIG5" s="596"/>
      <c r="BIH5" s="596"/>
      <c r="BII5" s="596"/>
      <c r="BIJ5" s="596"/>
      <c r="BIK5" s="596"/>
      <c r="BIL5" s="596"/>
      <c r="BIM5" s="596"/>
      <c r="BIN5" s="596"/>
      <c r="BIO5" s="596"/>
      <c r="BIP5" s="596"/>
      <c r="BIQ5" s="596"/>
      <c r="BIR5" s="596"/>
      <c r="BIS5" s="596"/>
      <c r="BIT5" s="596"/>
      <c r="BIU5" s="596"/>
      <c r="BIV5" s="596"/>
      <c r="BIW5" s="596"/>
      <c r="BIX5" s="596"/>
      <c r="BIY5" s="596"/>
      <c r="BIZ5" s="596"/>
      <c r="BJA5" s="596"/>
      <c r="BJB5" s="596"/>
      <c r="BJC5" s="596"/>
      <c r="BJD5" s="596"/>
      <c r="BJE5" s="596"/>
      <c r="BJF5" s="596"/>
      <c r="BJG5" s="596"/>
      <c r="BJH5" s="596"/>
      <c r="BJI5" s="596"/>
      <c r="BJJ5" s="596"/>
      <c r="BJK5" s="596"/>
      <c r="BJL5" s="596"/>
      <c r="BJM5" s="596"/>
      <c r="BJN5" s="596"/>
      <c r="BJO5" s="596"/>
      <c r="BJP5" s="596"/>
      <c r="BJQ5" s="596"/>
      <c r="BJR5" s="596"/>
      <c r="BJS5" s="596"/>
      <c r="BJT5" s="596"/>
      <c r="BJU5" s="596"/>
      <c r="BJV5" s="596"/>
      <c r="BJW5" s="596"/>
      <c r="BJX5" s="596"/>
      <c r="BJY5" s="596"/>
      <c r="BJZ5" s="596"/>
      <c r="BKA5" s="596"/>
      <c r="BKB5" s="596"/>
      <c r="BKC5" s="596"/>
      <c r="BKD5" s="596"/>
      <c r="BKE5" s="596"/>
      <c r="BKF5" s="596"/>
      <c r="BKG5" s="596"/>
      <c r="BKH5" s="596"/>
      <c r="BKI5" s="596"/>
      <c r="BKJ5" s="596"/>
      <c r="BKK5" s="596"/>
      <c r="BKL5" s="596"/>
      <c r="BKM5" s="596"/>
      <c r="BKN5" s="596"/>
      <c r="BKO5" s="596"/>
      <c r="BKP5" s="596"/>
      <c r="BKQ5" s="596"/>
      <c r="BKR5" s="596"/>
      <c r="BKS5" s="596"/>
      <c r="BKT5" s="596"/>
      <c r="BKU5" s="596"/>
      <c r="BKV5" s="596"/>
      <c r="BKW5" s="596"/>
      <c r="BKX5" s="596"/>
      <c r="BKY5" s="596"/>
      <c r="BKZ5" s="596"/>
      <c r="BLA5" s="596"/>
      <c r="BLB5" s="596"/>
      <c r="BLC5" s="596"/>
      <c r="BLD5" s="596"/>
      <c r="BLE5" s="596"/>
      <c r="BLF5" s="596"/>
      <c r="BLG5" s="596"/>
      <c r="BLH5" s="596"/>
      <c r="BLI5" s="596"/>
      <c r="BLJ5" s="596"/>
      <c r="BLK5" s="596"/>
      <c r="BLL5" s="596"/>
      <c r="BLM5" s="596"/>
      <c r="BLN5" s="596"/>
      <c r="BLO5" s="596"/>
      <c r="BLP5" s="596"/>
      <c r="BLQ5" s="596"/>
      <c r="BLR5" s="596"/>
      <c r="BLS5" s="596"/>
      <c r="BLT5" s="596"/>
      <c r="BLU5" s="596"/>
      <c r="BLV5" s="596"/>
      <c r="BLW5" s="596"/>
      <c r="BLX5" s="596"/>
      <c r="BLY5" s="596"/>
      <c r="BLZ5" s="596"/>
      <c r="BMA5" s="596"/>
      <c r="BMB5" s="596"/>
      <c r="BMC5" s="596"/>
      <c r="BMD5" s="596"/>
      <c r="BME5" s="596"/>
      <c r="BMF5" s="596"/>
      <c r="BMG5" s="596"/>
      <c r="BMH5" s="596"/>
      <c r="BMI5" s="596"/>
      <c r="BMJ5" s="596"/>
      <c r="BMK5" s="596"/>
      <c r="BML5" s="596"/>
      <c r="BMM5" s="596"/>
      <c r="BMN5" s="596"/>
      <c r="BMO5" s="596"/>
      <c r="BMP5" s="596"/>
      <c r="BMQ5" s="596"/>
      <c r="BMR5" s="596"/>
      <c r="BMS5" s="596"/>
      <c r="BMT5" s="596"/>
      <c r="BMU5" s="596"/>
      <c r="BMV5" s="596"/>
      <c r="BMW5" s="596"/>
      <c r="BMX5" s="596"/>
      <c r="BMY5" s="596"/>
      <c r="BMZ5" s="596"/>
      <c r="BNA5" s="596"/>
      <c r="BNB5" s="596"/>
      <c r="BNC5" s="596"/>
      <c r="BND5" s="596"/>
      <c r="BNE5" s="596"/>
      <c r="BNF5" s="596"/>
      <c r="BNG5" s="596"/>
      <c r="BNH5" s="596"/>
      <c r="BNI5" s="596"/>
      <c r="BNJ5" s="596"/>
      <c r="BNK5" s="596"/>
      <c r="BNL5" s="596"/>
      <c r="BNM5" s="596"/>
      <c r="BNN5" s="596"/>
      <c r="BNO5" s="596"/>
      <c r="BNP5" s="596"/>
      <c r="BNQ5" s="596"/>
      <c r="BNR5" s="596"/>
      <c r="BNS5" s="596"/>
      <c r="BNT5" s="596"/>
      <c r="BNU5" s="596"/>
      <c r="BNV5" s="596"/>
      <c r="BNW5" s="596"/>
      <c r="BNX5" s="596"/>
      <c r="BNY5" s="596"/>
      <c r="BNZ5" s="596"/>
      <c r="BOA5" s="596"/>
      <c r="BOB5" s="596"/>
      <c r="BOC5" s="596"/>
      <c r="BOD5" s="596"/>
      <c r="BOE5" s="596"/>
      <c r="BOF5" s="596"/>
      <c r="BOG5" s="596"/>
      <c r="BOH5" s="596"/>
      <c r="BOI5" s="596"/>
      <c r="BOJ5" s="596"/>
      <c r="BOK5" s="596"/>
      <c r="BOL5" s="596"/>
      <c r="BOM5" s="596"/>
      <c r="BON5" s="596"/>
      <c r="BOO5" s="596"/>
      <c r="BOP5" s="596"/>
      <c r="BOQ5" s="596"/>
      <c r="BOR5" s="596"/>
      <c r="BOS5" s="596"/>
      <c r="BOT5" s="596"/>
      <c r="BOU5" s="596"/>
      <c r="BOV5" s="596"/>
      <c r="BOW5" s="596"/>
      <c r="BOX5" s="596"/>
      <c r="BOY5" s="596"/>
      <c r="BOZ5" s="596"/>
      <c r="BPA5" s="596"/>
      <c r="BPB5" s="596"/>
      <c r="BPC5" s="596"/>
      <c r="BPD5" s="596"/>
      <c r="BPE5" s="596"/>
      <c r="BPF5" s="596"/>
      <c r="BPG5" s="596"/>
      <c r="BPH5" s="596"/>
      <c r="BPI5" s="596"/>
      <c r="BPJ5" s="596"/>
      <c r="BPK5" s="596"/>
      <c r="BPL5" s="596"/>
      <c r="BPM5" s="596"/>
      <c r="BPN5" s="596"/>
      <c r="BPO5" s="596"/>
      <c r="BPP5" s="596"/>
      <c r="BPQ5" s="596"/>
      <c r="BPR5" s="596"/>
      <c r="BPS5" s="596"/>
      <c r="BPT5" s="596"/>
      <c r="BPU5" s="596"/>
      <c r="BPV5" s="596"/>
      <c r="BPW5" s="596"/>
      <c r="BPX5" s="596"/>
      <c r="BPY5" s="596"/>
      <c r="BPZ5" s="596"/>
      <c r="BQA5" s="596"/>
      <c r="BQB5" s="596"/>
      <c r="BQC5" s="596"/>
      <c r="BQD5" s="596"/>
      <c r="BQE5" s="596"/>
      <c r="BQF5" s="596"/>
      <c r="BQG5" s="596"/>
      <c r="BQH5" s="596"/>
      <c r="BQI5" s="596"/>
      <c r="BQJ5" s="596"/>
      <c r="BQK5" s="596"/>
      <c r="BQL5" s="596"/>
      <c r="BQM5" s="596"/>
      <c r="BQN5" s="596"/>
      <c r="BQO5" s="596"/>
      <c r="BQP5" s="596"/>
      <c r="BQQ5" s="596"/>
      <c r="BQR5" s="596"/>
      <c r="BQS5" s="596"/>
      <c r="BQT5" s="596"/>
      <c r="BQU5" s="596"/>
      <c r="BQV5" s="596"/>
      <c r="BQW5" s="596"/>
      <c r="BQX5" s="596"/>
      <c r="BQY5" s="596"/>
      <c r="BQZ5" s="596"/>
      <c r="BRA5" s="596"/>
      <c r="BRB5" s="596"/>
      <c r="BRC5" s="596"/>
      <c r="BRD5" s="596"/>
      <c r="BRE5" s="596"/>
      <c r="BRF5" s="596"/>
      <c r="BRG5" s="596"/>
      <c r="BRH5" s="596"/>
      <c r="BRI5" s="596"/>
      <c r="BRJ5" s="596"/>
      <c r="BRK5" s="596"/>
      <c r="BRL5" s="596"/>
      <c r="BRM5" s="596"/>
      <c r="BRN5" s="596"/>
      <c r="BRO5" s="596"/>
      <c r="BRP5" s="596"/>
      <c r="BRQ5" s="596"/>
      <c r="BRR5" s="596"/>
      <c r="BRS5" s="596"/>
      <c r="BRT5" s="596"/>
      <c r="BRU5" s="596"/>
      <c r="BRV5" s="596"/>
      <c r="BRW5" s="596"/>
      <c r="BRX5" s="596"/>
      <c r="BRY5" s="596"/>
      <c r="BRZ5" s="596"/>
      <c r="BSA5" s="596"/>
      <c r="BSB5" s="596"/>
      <c r="BSC5" s="596"/>
      <c r="BSD5" s="596"/>
      <c r="BSE5" s="596"/>
      <c r="BSF5" s="596"/>
      <c r="BSG5" s="596"/>
      <c r="BSH5" s="596"/>
      <c r="BSI5" s="596"/>
      <c r="BSJ5" s="596"/>
      <c r="BSK5" s="596"/>
      <c r="BSL5" s="596"/>
      <c r="BSM5" s="596"/>
      <c r="BSN5" s="596"/>
      <c r="BSO5" s="596"/>
      <c r="BSP5" s="596"/>
      <c r="BSQ5" s="596"/>
      <c r="BSR5" s="596"/>
      <c r="BSS5" s="596"/>
      <c r="BST5" s="596"/>
      <c r="BSU5" s="596"/>
      <c r="BSV5" s="596"/>
      <c r="BSW5" s="596"/>
      <c r="BSX5" s="596"/>
      <c r="BSY5" s="596"/>
      <c r="BSZ5" s="596"/>
      <c r="BTA5" s="596"/>
      <c r="BTB5" s="596"/>
      <c r="BTC5" s="596"/>
      <c r="BTD5" s="596"/>
      <c r="BTE5" s="596"/>
      <c r="BTF5" s="596"/>
      <c r="BTG5" s="596"/>
      <c r="BTH5" s="596"/>
      <c r="BTI5" s="596"/>
      <c r="BTJ5" s="596"/>
      <c r="BTK5" s="596"/>
      <c r="BTL5" s="596"/>
      <c r="BTM5" s="596"/>
      <c r="BTN5" s="596"/>
      <c r="BTO5" s="596"/>
      <c r="BTP5" s="596"/>
      <c r="BTQ5" s="596"/>
      <c r="BTR5" s="596"/>
      <c r="BTS5" s="596"/>
      <c r="BTT5" s="596"/>
      <c r="BTU5" s="596"/>
      <c r="BTV5" s="596"/>
      <c r="BTW5" s="596"/>
      <c r="BTX5" s="596"/>
      <c r="BTY5" s="596"/>
      <c r="BTZ5" s="596"/>
      <c r="BUA5" s="596"/>
      <c r="BUB5" s="596"/>
      <c r="BUC5" s="596"/>
      <c r="BUD5" s="596"/>
      <c r="BUE5" s="596"/>
      <c r="BUF5" s="596"/>
      <c r="BUG5" s="596"/>
      <c r="BUH5" s="596"/>
      <c r="BUI5" s="596"/>
      <c r="BUJ5" s="596"/>
      <c r="BUK5" s="596"/>
      <c r="BUL5" s="596"/>
      <c r="BUM5" s="596"/>
      <c r="BUN5" s="596"/>
      <c r="BUO5" s="596"/>
      <c r="BUP5" s="596"/>
      <c r="BUQ5" s="596"/>
      <c r="BUR5" s="596"/>
      <c r="BUS5" s="596"/>
      <c r="BUT5" s="596"/>
      <c r="BUU5" s="596"/>
      <c r="BUV5" s="596"/>
      <c r="BUW5" s="596"/>
      <c r="BUX5" s="596"/>
      <c r="BUY5" s="596"/>
      <c r="BUZ5" s="596"/>
      <c r="BVA5" s="596"/>
      <c r="BVB5" s="596"/>
      <c r="BVC5" s="596"/>
      <c r="BVD5" s="596"/>
      <c r="BVE5" s="596"/>
      <c r="BVF5" s="596"/>
      <c r="BVG5" s="596"/>
      <c r="BVH5" s="596"/>
      <c r="BVI5" s="596"/>
      <c r="BVJ5" s="596"/>
      <c r="BVK5" s="596"/>
      <c r="BVL5" s="596"/>
      <c r="BVM5" s="596"/>
      <c r="BVN5" s="596"/>
      <c r="BVO5" s="596"/>
      <c r="BVP5" s="596"/>
      <c r="BVQ5" s="596"/>
      <c r="BVR5" s="596"/>
      <c r="BVS5" s="596"/>
      <c r="BVT5" s="596"/>
      <c r="BVU5" s="596"/>
      <c r="BVV5" s="596"/>
      <c r="BVW5" s="596"/>
      <c r="BVX5" s="596"/>
      <c r="BVY5" s="596"/>
      <c r="BVZ5" s="596"/>
      <c r="BWA5" s="596"/>
      <c r="BWB5" s="596"/>
      <c r="BWC5" s="596"/>
      <c r="BWD5" s="596"/>
      <c r="BWE5" s="596"/>
      <c r="BWF5" s="596"/>
      <c r="BWG5" s="596"/>
      <c r="BWH5" s="596"/>
      <c r="BWI5" s="596"/>
      <c r="BWJ5" s="596"/>
      <c r="BWK5" s="596"/>
      <c r="BWL5" s="596"/>
      <c r="BWM5" s="596"/>
      <c r="BWN5" s="596"/>
      <c r="BWO5" s="596"/>
      <c r="BWP5" s="596"/>
      <c r="BWQ5" s="596"/>
      <c r="BWR5" s="596"/>
      <c r="BWS5" s="596"/>
      <c r="BWT5" s="596"/>
      <c r="BWU5" s="596"/>
      <c r="BWV5" s="596"/>
      <c r="BWW5" s="596"/>
      <c r="BWX5" s="596"/>
      <c r="BWY5" s="596"/>
      <c r="BWZ5" s="596"/>
      <c r="BXA5" s="596"/>
      <c r="BXB5" s="596"/>
      <c r="BXC5" s="596"/>
      <c r="BXD5" s="596"/>
      <c r="BXE5" s="596"/>
      <c r="BXF5" s="596"/>
      <c r="BXG5" s="596"/>
      <c r="BXH5" s="596"/>
      <c r="BXI5" s="596"/>
      <c r="BXJ5" s="596"/>
      <c r="BXK5" s="596"/>
      <c r="BXL5" s="596"/>
      <c r="BXM5" s="596"/>
      <c r="BXN5" s="596"/>
      <c r="BXO5" s="596"/>
      <c r="BXP5" s="596"/>
      <c r="BXQ5" s="596"/>
      <c r="BXR5" s="596"/>
      <c r="BXS5" s="596"/>
      <c r="BXT5" s="596"/>
      <c r="BXU5" s="596"/>
      <c r="BXV5" s="596"/>
      <c r="BXW5" s="596"/>
      <c r="BXX5" s="596"/>
      <c r="BXY5" s="596"/>
      <c r="BXZ5" s="596"/>
      <c r="BYA5" s="596"/>
      <c r="BYB5" s="596"/>
      <c r="BYC5" s="596"/>
      <c r="BYD5" s="596"/>
      <c r="BYE5" s="596"/>
      <c r="BYF5" s="596"/>
      <c r="BYG5" s="596"/>
      <c r="BYH5" s="596"/>
      <c r="BYI5" s="596"/>
      <c r="BYJ5" s="596"/>
      <c r="BYK5" s="596"/>
      <c r="BYL5" s="596"/>
      <c r="BYM5" s="596"/>
      <c r="BYN5" s="596"/>
      <c r="BYO5" s="596"/>
      <c r="BYP5" s="596"/>
      <c r="BYQ5" s="596"/>
      <c r="BYR5" s="596"/>
      <c r="BYS5" s="596"/>
      <c r="BYT5" s="596"/>
      <c r="BYU5" s="596"/>
      <c r="BYV5" s="596"/>
      <c r="BYW5" s="596"/>
      <c r="BYX5" s="596"/>
      <c r="BYY5" s="596"/>
      <c r="BYZ5" s="596"/>
      <c r="BZA5" s="596"/>
      <c r="BZB5" s="596"/>
      <c r="BZC5" s="596"/>
      <c r="BZD5" s="596"/>
      <c r="BZE5" s="596"/>
      <c r="BZF5" s="596"/>
      <c r="BZG5" s="596"/>
      <c r="BZH5" s="596"/>
      <c r="BZI5" s="596"/>
      <c r="BZJ5" s="596"/>
      <c r="BZK5" s="596"/>
      <c r="BZL5" s="596"/>
      <c r="BZM5" s="596"/>
      <c r="BZN5" s="596"/>
      <c r="BZO5" s="596"/>
      <c r="BZP5" s="596"/>
      <c r="BZQ5" s="596"/>
      <c r="BZR5" s="596"/>
      <c r="BZS5" s="596"/>
      <c r="BZT5" s="596"/>
      <c r="BZU5" s="596"/>
      <c r="BZV5" s="596"/>
      <c r="BZW5" s="596"/>
      <c r="BZX5" s="596"/>
      <c r="BZY5" s="596"/>
      <c r="BZZ5" s="596"/>
      <c r="CAA5" s="596"/>
      <c r="CAB5" s="596"/>
      <c r="CAC5" s="596"/>
      <c r="CAD5" s="596"/>
      <c r="CAE5" s="596"/>
      <c r="CAF5" s="596"/>
      <c r="CAG5" s="596"/>
      <c r="CAH5" s="596"/>
      <c r="CAI5" s="596"/>
      <c r="CAJ5" s="596"/>
      <c r="CAK5" s="596"/>
      <c r="CAL5" s="596"/>
      <c r="CAM5" s="596"/>
      <c r="CAN5" s="596"/>
      <c r="CAO5" s="596"/>
      <c r="CAP5" s="596"/>
      <c r="CAQ5" s="596"/>
      <c r="CAR5" s="596"/>
      <c r="CAS5" s="596"/>
      <c r="CAT5" s="596"/>
      <c r="CAU5" s="596"/>
      <c r="CAV5" s="596"/>
      <c r="CAW5" s="596"/>
      <c r="CAX5" s="596"/>
      <c r="CAY5" s="596"/>
      <c r="CAZ5" s="596"/>
      <c r="CBA5" s="596"/>
      <c r="CBB5" s="596"/>
      <c r="CBC5" s="596"/>
      <c r="CBD5" s="596"/>
      <c r="CBE5" s="596"/>
      <c r="CBF5" s="596"/>
      <c r="CBG5" s="596"/>
      <c r="CBH5" s="596"/>
      <c r="CBI5" s="596"/>
      <c r="CBJ5" s="596"/>
      <c r="CBK5" s="596"/>
      <c r="CBL5" s="596"/>
      <c r="CBM5" s="596"/>
      <c r="CBN5" s="596"/>
      <c r="CBO5" s="596"/>
      <c r="CBP5" s="596"/>
      <c r="CBQ5" s="596"/>
      <c r="CBR5" s="596"/>
      <c r="CBS5" s="596"/>
      <c r="CBT5" s="596"/>
      <c r="CBU5" s="596"/>
      <c r="CBV5" s="596"/>
      <c r="CBW5" s="596"/>
      <c r="CBX5" s="596"/>
      <c r="CBY5" s="596"/>
      <c r="CBZ5" s="596"/>
      <c r="CCA5" s="596"/>
      <c r="CCB5" s="596"/>
      <c r="CCC5" s="596"/>
      <c r="CCD5" s="596"/>
      <c r="CCE5" s="596"/>
      <c r="CCF5" s="596"/>
      <c r="CCG5" s="596"/>
      <c r="CCH5" s="596"/>
      <c r="CCI5" s="596"/>
      <c r="CCJ5" s="596"/>
      <c r="CCK5" s="596"/>
      <c r="CCL5" s="596"/>
      <c r="CCM5" s="596"/>
      <c r="CCN5" s="596"/>
      <c r="CCO5" s="596"/>
      <c r="CCP5" s="596"/>
      <c r="CCQ5" s="596"/>
      <c r="CCR5" s="596"/>
      <c r="CCS5" s="596"/>
      <c r="CCT5" s="596"/>
      <c r="CCU5" s="596"/>
      <c r="CCV5" s="596"/>
      <c r="CCW5" s="596"/>
      <c r="CCX5" s="596"/>
      <c r="CCY5" s="596"/>
      <c r="CCZ5" s="596"/>
      <c r="CDA5" s="596"/>
      <c r="CDB5" s="596"/>
      <c r="CDC5" s="596"/>
      <c r="CDD5" s="596"/>
      <c r="CDE5" s="596"/>
      <c r="CDF5" s="596"/>
      <c r="CDG5" s="596"/>
      <c r="CDH5" s="596"/>
      <c r="CDI5" s="596"/>
      <c r="CDJ5" s="596"/>
      <c r="CDK5" s="596"/>
      <c r="CDL5" s="596"/>
      <c r="CDM5" s="596"/>
      <c r="CDN5" s="596"/>
      <c r="CDO5" s="596"/>
      <c r="CDP5" s="596"/>
      <c r="CDQ5" s="596"/>
      <c r="CDR5" s="596"/>
      <c r="CDS5" s="596"/>
      <c r="CDT5" s="596"/>
      <c r="CDU5" s="596"/>
      <c r="CDV5" s="596"/>
      <c r="CDW5" s="596"/>
      <c r="CDX5" s="596"/>
      <c r="CDY5" s="596"/>
      <c r="CDZ5" s="596"/>
      <c r="CEA5" s="596"/>
      <c r="CEB5" s="596"/>
      <c r="CEC5" s="596"/>
      <c r="CED5" s="596"/>
      <c r="CEE5" s="596"/>
      <c r="CEF5" s="596"/>
      <c r="CEG5" s="596"/>
      <c r="CEH5" s="596"/>
      <c r="CEI5" s="596"/>
      <c r="CEJ5" s="596"/>
      <c r="CEK5" s="596"/>
      <c r="CEL5" s="596"/>
      <c r="CEM5" s="596"/>
      <c r="CEN5" s="596"/>
      <c r="CEO5" s="596"/>
      <c r="CEP5" s="596"/>
      <c r="CEQ5" s="596"/>
      <c r="CER5" s="596"/>
      <c r="CES5" s="596"/>
      <c r="CET5" s="596"/>
      <c r="CEU5" s="596"/>
      <c r="CEV5" s="596"/>
      <c r="CEW5" s="596"/>
      <c r="CEX5" s="596"/>
      <c r="CEY5" s="596"/>
      <c r="CEZ5" s="596"/>
      <c r="CFA5" s="596"/>
      <c r="CFB5" s="596"/>
      <c r="CFC5" s="596"/>
      <c r="CFD5" s="596"/>
      <c r="CFE5" s="596"/>
      <c r="CFF5" s="596"/>
      <c r="CFG5" s="596"/>
      <c r="CFH5" s="596"/>
      <c r="CFI5" s="596"/>
      <c r="CFJ5" s="596"/>
      <c r="CFK5" s="596"/>
      <c r="CFL5" s="596"/>
      <c r="CFM5" s="596"/>
      <c r="CFN5" s="596"/>
      <c r="CFO5" s="596"/>
      <c r="CFP5" s="596"/>
      <c r="CFQ5" s="596"/>
      <c r="CFR5" s="596"/>
      <c r="CFS5" s="596"/>
      <c r="CFT5" s="596"/>
      <c r="CFU5" s="596"/>
      <c r="CFV5" s="596"/>
      <c r="CFW5" s="596"/>
      <c r="CFX5" s="596"/>
      <c r="CFY5" s="596"/>
      <c r="CFZ5" s="596"/>
      <c r="CGA5" s="596"/>
      <c r="CGB5" s="596"/>
      <c r="CGC5" s="596"/>
      <c r="CGD5" s="596"/>
      <c r="CGE5" s="596"/>
      <c r="CGF5" s="596"/>
      <c r="CGG5" s="596"/>
      <c r="CGH5" s="596"/>
      <c r="CGI5" s="596"/>
      <c r="CGJ5" s="596"/>
      <c r="CGK5" s="596"/>
      <c r="CGL5" s="596"/>
      <c r="CGM5" s="596"/>
      <c r="CGN5" s="596"/>
      <c r="CGO5" s="596"/>
      <c r="CGP5" s="596"/>
      <c r="CGQ5" s="596"/>
      <c r="CGR5" s="596"/>
      <c r="CGS5" s="596"/>
      <c r="CGT5" s="596"/>
      <c r="CGU5" s="596"/>
      <c r="CGV5" s="596"/>
      <c r="CGW5" s="596"/>
      <c r="CGX5" s="596"/>
      <c r="CGY5" s="596"/>
      <c r="CGZ5" s="596"/>
      <c r="CHA5" s="596"/>
      <c r="CHB5" s="596"/>
      <c r="CHC5" s="596"/>
      <c r="CHD5" s="596"/>
      <c r="CHE5" s="596"/>
      <c r="CHF5" s="596"/>
      <c r="CHG5" s="596"/>
      <c r="CHH5" s="596"/>
      <c r="CHI5" s="596"/>
      <c r="CHJ5" s="596"/>
      <c r="CHK5" s="596"/>
      <c r="CHL5" s="596"/>
      <c r="CHM5" s="596"/>
      <c r="CHN5" s="596"/>
      <c r="CHO5" s="596"/>
      <c r="CHP5" s="596"/>
      <c r="CHQ5" s="596"/>
      <c r="CHR5" s="596"/>
      <c r="CHS5" s="596"/>
      <c r="CHT5" s="596"/>
      <c r="CHU5" s="596"/>
      <c r="CHV5" s="596"/>
      <c r="CHW5" s="596"/>
      <c r="CHX5" s="596"/>
      <c r="CHY5" s="596"/>
      <c r="CHZ5" s="596"/>
      <c r="CIA5" s="596"/>
      <c r="CIB5" s="596"/>
      <c r="CIC5" s="596"/>
      <c r="CID5" s="596"/>
      <c r="CIE5" s="596"/>
      <c r="CIF5" s="596"/>
      <c r="CIG5" s="596"/>
      <c r="CIH5" s="596"/>
      <c r="CII5" s="596"/>
      <c r="CIJ5" s="596"/>
      <c r="CIK5" s="596"/>
      <c r="CIL5" s="596"/>
      <c r="CIM5" s="596"/>
      <c r="CIN5" s="596"/>
      <c r="CIO5" s="596"/>
      <c r="CIP5" s="596"/>
      <c r="CIQ5" s="596"/>
      <c r="CIR5" s="596"/>
      <c r="CIS5" s="596"/>
      <c r="CIT5" s="596"/>
      <c r="CIU5" s="596"/>
      <c r="CIV5" s="596"/>
      <c r="CIW5" s="596"/>
      <c r="CIX5" s="596"/>
      <c r="CIY5" s="596"/>
      <c r="CIZ5" s="596"/>
      <c r="CJA5" s="596"/>
      <c r="CJB5" s="596"/>
      <c r="CJC5" s="596"/>
      <c r="CJD5" s="596"/>
      <c r="CJE5" s="596"/>
      <c r="CJF5" s="596"/>
      <c r="CJG5" s="596"/>
      <c r="CJH5" s="596"/>
      <c r="CJI5" s="596"/>
      <c r="CJJ5" s="596"/>
      <c r="CJK5" s="596"/>
      <c r="CJL5" s="596"/>
      <c r="CJM5" s="596"/>
      <c r="CJN5" s="596"/>
      <c r="CJO5" s="596"/>
      <c r="CJP5" s="596"/>
      <c r="CJQ5" s="596"/>
      <c r="CJR5" s="596"/>
      <c r="CJS5" s="596"/>
      <c r="CJT5" s="596"/>
      <c r="CJU5" s="596"/>
      <c r="CJV5" s="596"/>
      <c r="CJW5" s="596"/>
      <c r="CJX5" s="596"/>
      <c r="CJY5" s="596"/>
      <c r="CJZ5" s="596"/>
      <c r="CKA5" s="596"/>
      <c r="CKB5" s="596"/>
      <c r="CKC5" s="596"/>
      <c r="CKD5" s="596"/>
      <c r="CKE5" s="596"/>
      <c r="CKF5" s="596"/>
      <c r="CKG5" s="596"/>
      <c r="CKH5" s="596"/>
      <c r="CKI5" s="596"/>
      <c r="CKJ5" s="596"/>
      <c r="CKK5" s="596"/>
      <c r="CKL5" s="596"/>
      <c r="CKM5" s="596"/>
      <c r="CKN5" s="596"/>
      <c r="CKO5" s="596"/>
      <c r="CKP5" s="596"/>
      <c r="CKQ5" s="596"/>
      <c r="CKR5" s="596"/>
      <c r="CKS5" s="596"/>
      <c r="CKT5" s="596"/>
      <c r="CKU5" s="596"/>
      <c r="CKV5" s="596"/>
      <c r="CKW5" s="596"/>
      <c r="CKX5" s="596"/>
      <c r="CKY5" s="596"/>
      <c r="CKZ5" s="596"/>
      <c r="CLA5" s="596"/>
      <c r="CLB5" s="596"/>
      <c r="CLC5" s="596"/>
      <c r="CLD5" s="596"/>
      <c r="CLE5" s="596"/>
      <c r="CLF5" s="596"/>
      <c r="CLG5" s="596"/>
      <c r="CLH5" s="596"/>
      <c r="CLI5" s="596"/>
      <c r="CLJ5" s="596"/>
      <c r="CLK5" s="596"/>
      <c r="CLL5" s="596"/>
      <c r="CLM5" s="596"/>
      <c r="CLN5" s="596"/>
      <c r="CLO5" s="596"/>
      <c r="CLP5" s="596"/>
      <c r="CLQ5" s="596"/>
      <c r="CLR5" s="596"/>
      <c r="CLS5" s="596"/>
      <c r="CLT5" s="596"/>
      <c r="CLU5" s="596"/>
      <c r="CLV5" s="596"/>
      <c r="CLW5" s="596"/>
      <c r="CLX5" s="596"/>
      <c r="CLY5" s="596"/>
      <c r="CLZ5" s="596"/>
      <c r="CMA5" s="596"/>
      <c r="CMB5" s="596"/>
      <c r="CMC5" s="596"/>
      <c r="CMD5" s="596"/>
      <c r="CME5" s="596"/>
      <c r="CMF5" s="596"/>
      <c r="CMG5" s="596"/>
      <c r="CMH5" s="596"/>
      <c r="CMI5" s="596"/>
      <c r="CMJ5" s="596"/>
      <c r="CMK5" s="596"/>
      <c r="CML5" s="596"/>
      <c r="CMM5" s="596"/>
      <c r="CMN5" s="596"/>
      <c r="CMO5" s="596"/>
      <c r="CMP5" s="596"/>
      <c r="CMQ5" s="596"/>
      <c r="CMR5" s="596"/>
      <c r="CMS5" s="596"/>
      <c r="CMT5" s="596"/>
      <c r="CMU5" s="596"/>
      <c r="CMV5" s="596"/>
      <c r="CMW5" s="596"/>
      <c r="CMX5" s="596"/>
      <c r="CMY5" s="596"/>
      <c r="CMZ5" s="596"/>
      <c r="CNA5" s="596"/>
      <c r="CNB5" s="596"/>
      <c r="CNC5" s="596"/>
      <c r="CND5" s="596"/>
      <c r="CNE5" s="596"/>
      <c r="CNF5" s="596"/>
      <c r="CNG5" s="596"/>
      <c r="CNH5" s="596"/>
      <c r="CNI5" s="596"/>
      <c r="CNJ5" s="596"/>
      <c r="CNK5" s="596"/>
      <c r="CNL5" s="596"/>
      <c r="CNM5" s="596"/>
      <c r="CNN5" s="596"/>
      <c r="CNO5" s="596"/>
      <c r="CNP5" s="596"/>
      <c r="CNQ5" s="596"/>
      <c r="CNR5" s="596"/>
      <c r="CNS5" s="596"/>
      <c r="CNT5" s="596"/>
      <c r="CNU5" s="596"/>
      <c r="CNV5" s="596"/>
      <c r="CNW5" s="596"/>
      <c r="CNX5" s="596"/>
      <c r="CNY5" s="596"/>
      <c r="CNZ5" s="596"/>
      <c r="COA5" s="596"/>
      <c r="COB5" s="596"/>
      <c r="COC5" s="596"/>
      <c r="COD5" s="596"/>
      <c r="COE5" s="596"/>
      <c r="COF5" s="596"/>
      <c r="COG5" s="596"/>
      <c r="COH5" s="596"/>
      <c r="COI5" s="596"/>
      <c r="COJ5" s="596"/>
      <c r="COK5" s="596"/>
      <c r="COL5" s="596"/>
      <c r="COM5" s="596"/>
      <c r="CON5" s="596"/>
      <c r="COO5" s="596"/>
      <c r="COP5" s="596"/>
      <c r="COQ5" s="596"/>
      <c r="COR5" s="596"/>
      <c r="COS5" s="596"/>
      <c r="COT5" s="596"/>
      <c r="COU5" s="596"/>
      <c r="COV5" s="596"/>
      <c r="COW5" s="596"/>
      <c r="COX5" s="596"/>
      <c r="COY5" s="596"/>
      <c r="COZ5" s="596"/>
      <c r="CPA5" s="596"/>
      <c r="CPB5" s="596"/>
      <c r="CPC5" s="596"/>
      <c r="CPD5" s="596"/>
      <c r="CPE5" s="596"/>
      <c r="CPF5" s="596"/>
      <c r="CPG5" s="596"/>
      <c r="CPH5" s="596"/>
      <c r="CPI5" s="596"/>
      <c r="CPJ5" s="596"/>
      <c r="CPK5" s="596"/>
      <c r="CPL5" s="596"/>
      <c r="CPM5" s="596"/>
      <c r="CPN5" s="596"/>
      <c r="CPO5" s="596"/>
      <c r="CPP5" s="596"/>
      <c r="CPQ5" s="596"/>
      <c r="CPR5" s="596"/>
      <c r="CPS5" s="596"/>
      <c r="CPT5" s="596"/>
      <c r="CPU5" s="596"/>
      <c r="CPV5" s="596"/>
      <c r="CPW5" s="596"/>
      <c r="CPX5" s="596"/>
      <c r="CPY5" s="596"/>
      <c r="CPZ5" s="596"/>
      <c r="CQA5" s="596"/>
      <c r="CQB5" s="596"/>
      <c r="CQC5" s="596"/>
      <c r="CQD5" s="596"/>
      <c r="CQE5" s="596"/>
      <c r="CQF5" s="596"/>
      <c r="CQG5" s="596"/>
      <c r="CQH5" s="596"/>
      <c r="CQI5" s="596"/>
      <c r="CQJ5" s="596"/>
      <c r="CQK5" s="596"/>
      <c r="CQL5" s="596"/>
      <c r="CQM5" s="596"/>
      <c r="CQN5" s="596"/>
      <c r="CQO5" s="596"/>
      <c r="CQP5" s="596"/>
      <c r="CQQ5" s="596"/>
      <c r="CQR5" s="596"/>
      <c r="CQS5" s="596"/>
      <c r="CQT5" s="596"/>
      <c r="CQU5" s="596"/>
      <c r="CQV5" s="596"/>
      <c r="CQW5" s="596"/>
      <c r="CQX5" s="596"/>
      <c r="CQY5" s="596"/>
      <c r="CQZ5" s="596"/>
      <c r="CRA5" s="596"/>
      <c r="CRB5" s="596"/>
      <c r="CRC5" s="596"/>
      <c r="CRD5" s="596"/>
      <c r="CRE5" s="596"/>
      <c r="CRF5" s="596"/>
      <c r="CRG5" s="596"/>
      <c r="CRH5" s="596"/>
      <c r="CRI5" s="596"/>
      <c r="CRJ5" s="596"/>
      <c r="CRK5" s="596"/>
      <c r="CRL5" s="596"/>
      <c r="CRM5" s="596"/>
      <c r="CRN5" s="596"/>
      <c r="CRO5" s="596"/>
      <c r="CRP5" s="596"/>
      <c r="CRQ5" s="596"/>
      <c r="CRR5" s="596"/>
      <c r="CRS5" s="596"/>
      <c r="CRT5" s="596"/>
      <c r="CRU5" s="596"/>
      <c r="CRV5" s="596"/>
      <c r="CRW5" s="596"/>
      <c r="CRX5" s="596"/>
      <c r="CRY5" s="596"/>
      <c r="CRZ5" s="596"/>
      <c r="CSA5" s="596"/>
      <c r="CSB5" s="596"/>
      <c r="CSC5" s="596"/>
      <c r="CSD5" s="596"/>
      <c r="CSE5" s="596"/>
      <c r="CSF5" s="596"/>
      <c r="CSG5" s="596"/>
      <c r="CSH5" s="596"/>
      <c r="CSI5" s="596"/>
      <c r="CSJ5" s="596"/>
      <c r="CSK5" s="596"/>
      <c r="CSL5" s="596"/>
      <c r="CSM5" s="596"/>
      <c r="CSN5" s="596"/>
      <c r="CSO5" s="596"/>
      <c r="CSP5" s="596"/>
      <c r="CSQ5" s="596"/>
      <c r="CSR5" s="596"/>
      <c r="CSS5" s="596"/>
      <c r="CST5" s="596"/>
      <c r="CSU5" s="596"/>
      <c r="CSV5" s="596"/>
      <c r="CSW5" s="596"/>
      <c r="CSX5" s="596"/>
      <c r="CSY5" s="596"/>
      <c r="CSZ5" s="596"/>
      <c r="CTA5" s="596"/>
      <c r="CTB5" s="596"/>
      <c r="CTC5" s="596"/>
      <c r="CTD5" s="596"/>
      <c r="CTE5" s="596"/>
      <c r="CTF5" s="596"/>
      <c r="CTG5" s="596"/>
      <c r="CTH5" s="596"/>
      <c r="CTI5" s="596"/>
      <c r="CTJ5" s="596"/>
      <c r="CTK5" s="596"/>
      <c r="CTL5" s="596"/>
      <c r="CTM5" s="596"/>
      <c r="CTN5" s="596"/>
      <c r="CTO5" s="596"/>
      <c r="CTP5" s="596"/>
      <c r="CTQ5" s="596"/>
      <c r="CTR5" s="596"/>
      <c r="CTS5" s="596"/>
      <c r="CTT5" s="596"/>
      <c r="CTU5" s="596"/>
      <c r="CTV5" s="596"/>
      <c r="CTW5" s="596"/>
      <c r="CTX5" s="596"/>
      <c r="CTY5" s="596"/>
      <c r="CTZ5" s="596"/>
      <c r="CUA5" s="596"/>
      <c r="CUB5" s="596"/>
      <c r="CUC5" s="596"/>
      <c r="CUD5" s="596"/>
      <c r="CUE5" s="596"/>
      <c r="CUF5" s="596"/>
      <c r="CUG5" s="596"/>
      <c r="CUH5" s="596"/>
      <c r="CUI5" s="596"/>
      <c r="CUJ5" s="596"/>
      <c r="CUK5" s="596"/>
      <c r="CUL5" s="596"/>
      <c r="CUM5" s="596"/>
      <c r="CUN5" s="596"/>
      <c r="CUO5" s="596"/>
      <c r="CUP5" s="596"/>
      <c r="CUQ5" s="596"/>
      <c r="CUR5" s="596"/>
      <c r="CUS5" s="596"/>
      <c r="CUT5" s="596"/>
      <c r="CUU5" s="596"/>
      <c r="CUV5" s="596"/>
      <c r="CUW5" s="596"/>
      <c r="CUX5" s="596"/>
      <c r="CUY5" s="596"/>
      <c r="CUZ5" s="596"/>
      <c r="CVA5" s="596"/>
      <c r="CVB5" s="596"/>
      <c r="CVC5" s="596"/>
      <c r="CVD5" s="596"/>
      <c r="CVE5" s="596"/>
      <c r="CVF5" s="596"/>
      <c r="CVG5" s="596"/>
      <c r="CVH5" s="596"/>
      <c r="CVI5" s="596"/>
      <c r="CVJ5" s="596"/>
      <c r="CVK5" s="596"/>
      <c r="CVL5" s="596"/>
      <c r="CVM5" s="596"/>
      <c r="CVN5" s="596"/>
      <c r="CVO5" s="596"/>
      <c r="CVP5" s="596"/>
      <c r="CVQ5" s="596"/>
      <c r="CVR5" s="596"/>
      <c r="CVS5" s="596"/>
      <c r="CVT5" s="596"/>
      <c r="CVU5" s="596"/>
      <c r="CVV5" s="596"/>
      <c r="CVW5" s="596"/>
      <c r="CVX5" s="596"/>
      <c r="CVY5" s="596"/>
      <c r="CVZ5" s="596"/>
      <c r="CWA5" s="596"/>
      <c r="CWB5" s="596"/>
      <c r="CWC5" s="596"/>
      <c r="CWD5" s="596"/>
      <c r="CWE5" s="596"/>
      <c r="CWF5" s="596"/>
      <c r="CWG5" s="596"/>
      <c r="CWH5" s="596"/>
      <c r="CWI5" s="596"/>
      <c r="CWJ5" s="596"/>
      <c r="CWK5" s="596"/>
      <c r="CWL5" s="596"/>
      <c r="CWM5" s="596"/>
      <c r="CWN5" s="596"/>
      <c r="CWO5" s="596"/>
      <c r="CWP5" s="596"/>
      <c r="CWQ5" s="596"/>
      <c r="CWR5" s="596"/>
      <c r="CWS5" s="596"/>
      <c r="CWT5" s="596"/>
      <c r="CWU5" s="596"/>
      <c r="CWV5" s="596"/>
      <c r="CWW5" s="596"/>
      <c r="CWX5" s="596"/>
      <c r="CWY5" s="596"/>
      <c r="CWZ5" s="596"/>
      <c r="CXA5" s="596"/>
      <c r="CXB5" s="596"/>
      <c r="CXC5" s="596"/>
      <c r="CXD5" s="596"/>
      <c r="CXE5" s="596"/>
      <c r="CXF5" s="596"/>
      <c r="CXG5" s="596"/>
      <c r="CXH5" s="596"/>
      <c r="CXI5" s="596"/>
      <c r="CXJ5" s="596"/>
      <c r="CXK5" s="596"/>
      <c r="CXL5" s="596"/>
      <c r="CXM5" s="596"/>
      <c r="CXN5" s="596"/>
      <c r="CXO5" s="596"/>
      <c r="CXP5" s="596"/>
      <c r="CXQ5" s="596"/>
      <c r="CXR5" s="596"/>
      <c r="CXS5" s="596"/>
      <c r="CXT5" s="596"/>
      <c r="CXU5" s="596"/>
      <c r="CXV5" s="596"/>
      <c r="CXW5" s="596"/>
      <c r="CXX5" s="596"/>
      <c r="CXY5" s="596"/>
      <c r="CXZ5" s="596"/>
      <c r="CYA5" s="596"/>
      <c r="CYB5" s="596"/>
      <c r="CYC5" s="596"/>
      <c r="CYD5" s="596"/>
      <c r="CYE5" s="596"/>
      <c r="CYF5" s="596"/>
      <c r="CYG5" s="596"/>
      <c r="CYH5" s="596"/>
      <c r="CYI5" s="596"/>
      <c r="CYJ5" s="596"/>
      <c r="CYK5" s="596"/>
      <c r="CYL5" s="596"/>
      <c r="CYM5" s="596"/>
      <c r="CYN5" s="596"/>
      <c r="CYO5" s="596"/>
      <c r="CYP5" s="596"/>
      <c r="CYQ5" s="596"/>
      <c r="CYR5" s="596"/>
      <c r="CYS5" s="596"/>
      <c r="CYT5" s="596"/>
      <c r="CYU5" s="596"/>
      <c r="CYV5" s="596"/>
      <c r="CYW5" s="596"/>
      <c r="CYX5" s="596"/>
      <c r="CYY5" s="596"/>
      <c r="CYZ5" s="596"/>
      <c r="CZA5" s="596"/>
      <c r="CZB5" s="596"/>
      <c r="CZC5" s="596"/>
      <c r="CZD5" s="596"/>
      <c r="CZE5" s="596"/>
      <c r="CZF5" s="596"/>
      <c r="CZG5" s="596"/>
      <c r="CZH5" s="596"/>
      <c r="CZI5" s="596"/>
      <c r="CZJ5" s="596"/>
      <c r="CZK5" s="596"/>
      <c r="CZL5" s="596"/>
      <c r="CZM5" s="596"/>
      <c r="CZN5" s="596"/>
      <c r="CZO5" s="596"/>
      <c r="CZP5" s="596"/>
      <c r="CZQ5" s="596"/>
      <c r="CZR5" s="596"/>
      <c r="CZS5" s="596"/>
      <c r="CZT5" s="596"/>
      <c r="CZU5" s="596"/>
      <c r="CZV5" s="596"/>
      <c r="CZW5" s="596"/>
      <c r="CZX5" s="596"/>
      <c r="CZY5" s="596"/>
      <c r="CZZ5" s="596"/>
      <c r="DAA5" s="596"/>
      <c r="DAB5" s="596"/>
      <c r="DAC5" s="596"/>
      <c r="DAD5" s="596"/>
      <c r="DAE5" s="596"/>
      <c r="DAF5" s="596"/>
      <c r="DAG5" s="596"/>
      <c r="DAH5" s="596"/>
      <c r="DAI5" s="596"/>
      <c r="DAJ5" s="596"/>
      <c r="DAK5" s="596"/>
      <c r="DAL5" s="596"/>
      <c r="DAM5" s="596"/>
      <c r="DAN5" s="596"/>
      <c r="DAO5" s="596"/>
      <c r="DAP5" s="596"/>
      <c r="DAQ5" s="596"/>
      <c r="DAR5" s="596"/>
      <c r="DAS5" s="596"/>
      <c r="DAT5" s="596"/>
      <c r="DAU5" s="596"/>
      <c r="DAV5" s="596"/>
      <c r="DAW5" s="596"/>
      <c r="DAX5" s="596"/>
      <c r="DAY5" s="596"/>
      <c r="DAZ5" s="596"/>
      <c r="DBA5" s="596"/>
      <c r="DBB5" s="596"/>
      <c r="DBC5" s="596"/>
      <c r="DBD5" s="596"/>
      <c r="DBE5" s="596"/>
      <c r="DBF5" s="596"/>
      <c r="DBG5" s="596"/>
      <c r="DBH5" s="596"/>
      <c r="DBI5" s="596"/>
      <c r="DBJ5" s="596"/>
      <c r="DBK5" s="596"/>
      <c r="DBL5" s="596"/>
      <c r="DBM5" s="596"/>
      <c r="DBN5" s="596"/>
      <c r="DBO5" s="596"/>
      <c r="DBP5" s="596"/>
      <c r="DBQ5" s="596"/>
      <c r="DBR5" s="596"/>
      <c r="DBS5" s="596"/>
      <c r="DBT5" s="596"/>
      <c r="DBU5" s="596"/>
      <c r="DBV5" s="596"/>
      <c r="DBW5" s="596"/>
      <c r="DBX5" s="596"/>
      <c r="DBY5" s="596"/>
      <c r="DBZ5" s="596"/>
      <c r="DCA5" s="596"/>
      <c r="DCB5" s="596"/>
      <c r="DCC5" s="596"/>
      <c r="DCD5" s="596"/>
      <c r="DCE5" s="596"/>
      <c r="DCF5" s="596"/>
      <c r="DCG5" s="596"/>
      <c r="DCH5" s="596"/>
      <c r="DCI5" s="596"/>
      <c r="DCJ5" s="596"/>
      <c r="DCK5" s="596"/>
      <c r="DCL5" s="596"/>
      <c r="DCM5" s="596"/>
      <c r="DCN5" s="596"/>
      <c r="DCO5" s="596"/>
      <c r="DCP5" s="596"/>
      <c r="DCQ5" s="596"/>
      <c r="DCR5" s="596"/>
      <c r="DCS5" s="596"/>
      <c r="DCT5" s="596"/>
      <c r="DCU5" s="596"/>
      <c r="DCV5" s="596"/>
      <c r="DCW5" s="596"/>
      <c r="DCX5" s="596"/>
      <c r="DCY5" s="596"/>
      <c r="DCZ5" s="596"/>
      <c r="DDA5" s="596"/>
      <c r="DDB5" s="596"/>
      <c r="DDC5" s="596"/>
      <c r="DDD5" s="596"/>
      <c r="DDE5" s="596"/>
      <c r="DDF5" s="596"/>
      <c r="DDG5" s="596"/>
      <c r="DDH5" s="596"/>
      <c r="DDI5" s="596"/>
      <c r="DDJ5" s="596"/>
      <c r="DDK5" s="596"/>
      <c r="DDL5" s="596"/>
      <c r="DDM5" s="596"/>
      <c r="DDN5" s="596"/>
      <c r="DDO5" s="596"/>
      <c r="DDP5" s="596"/>
      <c r="DDQ5" s="596"/>
      <c r="DDR5" s="596"/>
      <c r="DDS5" s="596"/>
      <c r="DDT5" s="596"/>
      <c r="DDU5" s="596"/>
      <c r="DDV5" s="596"/>
      <c r="DDW5" s="596"/>
      <c r="DDX5" s="596"/>
      <c r="DDY5" s="596"/>
      <c r="DDZ5" s="596"/>
      <c r="DEA5" s="596"/>
      <c r="DEB5" s="596"/>
      <c r="DEC5" s="596"/>
      <c r="DED5" s="596"/>
      <c r="DEE5" s="596"/>
      <c r="DEF5" s="596"/>
      <c r="DEG5" s="596"/>
      <c r="DEH5" s="596"/>
      <c r="DEI5" s="596"/>
      <c r="DEJ5" s="596"/>
      <c r="DEK5" s="596"/>
      <c r="DEL5" s="596"/>
      <c r="DEM5" s="596"/>
      <c r="DEN5" s="596"/>
      <c r="DEO5" s="596"/>
      <c r="DEP5" s="596"/>
      <c r="DEQ5" s="596"/>
      <c r="DER5" s="596"/>
      <c r="DES5" s="596"/>
      <c r="DET5" s="596"/>
      <c r="DEU5" s="596"/>
      <c r="DEV5" s="596"/>
      <c r="DEW5" s="596"/>
      <c r="DEX5" s="596"/>
      <c r="DEY5" s="596"/>
      <c r="DEZ5" s="596"/>
      <c r="DFA5" s="596"/>
      <c r="DFB5" s="596"/>
      <c r="DFC5" s="596"/>
      <c r="DFD5" s="596"/>
      <c r="DFE5" s="596"/>
      <c r="DFF5" s="596"/>
      <c r="DFG5" s="596"/>
      <c r="DFH5" s="596"/>
      <c r="DFI5" s="596"/>
      <c r="DFJ5" s="596"/>
      <c r="DFK5" s="596"/>
      <c r="DFL5" s="596"/>
      <c r="DFM5" s="596"/>
      <c r="DFN5" s="596"/>
      <c r="DFO5" s="596"/>
      <c r="DFP5" s="596"/>
      <c r="DFQ5" s="596"/>
      <c r="DFR5" s="596"/>
      <c r="DFS5" s="596"/>
      <c r="DFT5" s="596"/>
      <c r="DFU5" s="596"/>
      <c r="DFV5" s="596"/>
      <c r="DFW5" s="596"/>
      <c r="DFX5" s="596"/>
      <c r="DFY5" s="596"/>
      <c r="DFZ5" s="596"/>
      <c r="DGA5" s="596"/>
      <c r="DGB5" s="596"/>
      <c r="DGC5" s="596"/>
      <c r="DGD5" s="596"/>
      <c r="DGE5" s="596"/>
      <c r="DGF5" s="596"/>
      <c r="DGG5" s="596"/>
      <c r="DGH5" s="596"/>
      <c r="DGI5" s="596"/>
      <c r="DGJ5" s="596"/>
      <c r="DGK5" s="596"/>
      <c r="DGL5" s="596"/>
      <c r="DGM5" s="596"/>
      <c r="DGN5" s="596"/>
      <c r="DGO5" s="596"/>
      <c r="DGP5" s="596"/>
      <c r="DGQ5" s="596"/>
      <c r="DGR5" s="596"/>
      <c r="DGS5" s="596"/>
      <c r="DGT5" s="596"/>
      <c r="DGU5" s="596"/>
      <c r="DGV5" s="596"/>
      <c r="DGW5" s="596"/>
      <c r="DGX5" s="596"/>
      <c r="DGY5" s="596"/>
      <c r="DGZ5" s="596"/>
      <c r="DHA5" s="596"/>
      <c r="DHB5" s="596"/>
      <c r="DHC5" s="596"/>
      <c r="DHD5" s="596"/>
      <c r="DHE5" s="596"/>
      <c r="DHF5" s="596"/>
      <c r="DHG5" s="596"/>
      <c r="DHH5" s="596"/>
      <c r="DHI5" s="596"/>
      <c r="DHJ5" s="596"/>
      <c r="DHK5" s="596"/>
      <c r="DHL5" s="596"/>
      <c r="DHM5" s="596"/>
      <c r="DHN5" s="596"/>
      <c r="DHO5" s="596"/>
      <c r="DHP5" s="596"/>
      <c r="DHQ5" s="596"/>
      <c r="DHR5" s="596"/>
      <c r="DHS5" s="596"/>
      <c r="DHT5" s="596"/>
      <c r="DHU5" s="596"/>
      <c r="DHV5" s="596"/>
      <c r="DHW5" s="596"/>
      <c r="DHX5" s="596"/>
      <c r="DHY5" s="596"/>
      <c r="DHZ5" s="596"/>
      <c r="DIA5" s="596"/>
      <c r="DIB5" s="596"/>
      <c r="DIC5" s="596"/>
      <c r="DID5" s="596"/>
      <c r="DIE5" s="596"/>
      <c r="DIF5" s="596"/>
      <c r="DIG5" s="596"/>
      <c r="DIH5" s="596"/>
      <c r="DII5" s="596"/>
      <c r="DIJ5" s="596"/>
      <c r="DIK5" s="596"/>
      <c r="DIL5" s="596"/>
      <c r="DIM5" s="596"/>
      <c r="DIN5" s="596"/>
      <c r="DIO5" s="596"/>
      <c r="DIP5" s="596"/>
      <c r="DIQ5" s="596"/>
      <c r="DIR5" s="596"/>
      <c r="DIS5" s="596"/>
      <c r="DIT5" s="596"/>
      <c r="DIU5" s="596"/>
      <c r="DIV5" s="596"/>
      <c r="DIW5" s="596"/>
      <c r="DIX5" s="596"/>
      <c r="DIY5" s="596"/>
      <c r="DIZ5" s="596"/>
      <c r="DJA5" s="596"/>
      <c r="DJB5" s="596"/>
      <c r="DJC5" s="596"/>
      <c r="DJD5" s="596"/>
      <c r="DJE5" s="596"/>
      <c r="DJF5" s="596"/>
      <c r="DJG5" s="596"/>
      <c r="DJH5" s="596"/>
      <c r="DJI5" s="596"/>
      <c r="DJJ5" s="596"/>
      <c r="DJK5" s="596"/>
      <c r="DJL5" s="596"/>
      <c r="DJM5" s="596"/>
      <c r="DJN5" s="596"/>
      <c r="DJO5" s="596"/>
      <c r="DJP5" s="596"/>
      <c r="DJQ5" s="596"/>
      <c r="DJR5" s="596"/>
      <c r="DJS5" s="596"/>
      <c r="DJT5" s="596"/>
      <c r="DJU5" s="596"/>
      <c r="DJV5" s="596"/>
      <c r="DJW5" s="596"/>
      <c r="DJX5" s="596"/>
      <c r="DJY5" s="596"/>
      <c r="DJZ5" s="596"/>
      <c r="DKA5" s="596"/>
      <c r="DKB5" s="596"/>
      <c r="DKC5" s="596"/>
      <c r="DKD5" s="596"/>
      <c r="DKE5" s="596"/>
      <c r="DKF5" s="596"/>
      <c r="DKG5" s="596"/>
      <c r="DKH5" s="596"/>
      <c r="DKI5" s="596"/>
      <c r="DKJ5" s="596"/>
      <c r="DKK5" s="596"/>
      <c r="DKL5" s="596"/>
      <c r="DKM5" s="596"/>
      <c r="DKN5" s="596"/>
      <c r="DKO5" s="596"/>
      <c r="DKP5" s="596"/>
      <c r="DKQ5" s="596"/>
      <c r="DKR5" s="596"/>
      <c r="DKS5" s="596"/>
      <c r="DKT5" s="596"/>
      <c r="DKU5" s="596"/>
      <c r="DKV5" s="596"/>
      <c r="DKW5" s="596"/>
      <c r="DKX5" s="596"/>
      <c r="DKY5" s="596"/>
      <c r="DKZ5" s="596"/>
      <c r="DLA5" s="596"/>
      <c r="DLB5" s="596"/>
      <c r="DLC5" s="596"/>
      <c r="DLD5" s="596"/>
      <c r="DLE5" s="596"/>
      <c r="DLF5" s="596"/>
      <c r="DLG5" s="596"/>
      <c r="DLH5" s="596"/>
      <c r="DLI5" s="596"/>
      <c r="DLJ5" s="596"/>
      <c r="DLK5" s="596"/>
      <c r="DLL5" s="596"/>
      <c r="DLM5" s="596"/>
      <c r="DLN5" s="596"/>
      <c r="DLO5" s="596"/>
      <c r="DLP5" s="596"/>
      <c r="DLQ5" s="596"/>
      <c r="DLR5" s="596"/>
      <c r="DLS5" s="596"/>
      <c r="DLT5" s="596"/>
      <c r="DLU5" s="596"/>
      <c r="DLV5" s="596"/>
      <c r="DLW5" s="596"/>
      <c r="DLX5" s="596"/>
      <c r="DLY5" s="596"/>
      <c r="DLZ5" s="596"/>
      <c r="DMA5" s="596"/>
      <c r="DMB5" s="596"/>
      <c r="DMC5" s="596"/>
      <c r="DMD5" s="596"/>
      <c r="DME5" s="596"/>
      <c r="DMF5" s="596"/>
      <c r="DMG5" s="596"/>
      <c r="DMH5" s="596"/>
      <c r="DMI5" s="596"/>
      <c r="DMJ5" s="596"/>
      <c r="DMK5" s="596"/>
      <c r="DML5" s="596"/>
      <c r="DMM5" s="596"/>
      <c r="DMN5" s="596"/>
      <c r="DMO5" s="596"/>
      <c r="DMP5" s="596"/>
      <c r="DMQ5" s="596"/>
      <c r="DMR5" s="596"/>
      <c r="DMS5" s="596"/>
      <c r="DMT5" s="596"/>
      <c r="DMU5" s="596"/>
      <c r="DMV5" s="596"/>
      <c r="DMW5" s="596"/>
      <c r="DMX5" s="596"/>
      <c r="DMY5" s="596"/>
      <c r="DMZ5" s="596"/>
      <c r="DNA5" s="596"/>
      <c r="DNB5" s="596"/>
      <c r="DNC5" s="596"/>
      <c r="DND5" s="596"/>
      <c r="DNE5" s="596"/>
      <c r="DNF5" s="596"/>
      <c r="DNG5" s="596"/>
      <c r="DNH5" s="596"/>
      <c r="DNI5" s="596"/>
      <c r="DNJ5" s="596"/>
      <c r="DNK5" s="596"/>
      <c r="DNL5" s="596"/>
      <c r="DNM5" s="596"/>
      <c r="DNN5" s="596"/>
      <c r="DNO5" s="596"/>
      <c r="DNP5" s="596"/>
      <c r="DNQ5" s="596"/>
      <c r="DNR5" s="596"/>
      <c r="DNS5" s="596"/>
      <c r="DNT5" s="596"/>
      <c r="DNU5" s="596"/>
      <c r="DNV5" s="596"/>
      <c r="DNW5" s="596"/>
      <c r="DNX5" s="596"/>
      <c r="DNY5" s="596"/>
      <c r="DNZ5" s="596"/>
      <c r="DOA5" s="596"/>
      <c r="DOB5" s="596"/>
      <c r="DOC5" s="596"/>
      <c r="DOD5" s="596"/>
      <c r="DOE5" s="596"/>
      <c r="DOF5" s="596"/>
      <c r="DOG5" s="596"/>
      <c r="DOH5" s="596"/>
      <c r="DOI5" s="596"/>
      <c r="DOJ5" s="596"/>
      <c r="DOK5" s="596"/>
      <c r="DOL5" s="596"/>
      <c r="DOM5" s="596"/>
      <c r="DON5" s="596"/>
      <c r="DOO5" s="596"/>
      <c r="DOP5" s="596"/>
      <c r="DOQ5" s="596"/>
      <c r="DOR5" s="596"/>
      <c r="DOS5" s="596"/>
      <c r="DOT5" s="596"/>
      <c r="DOU5" s="596"/>
      <c r="DOV5" s="596"/>
      <c r="DOW5" s="596"/>
      <c r="DOX5" s="596"/>
      <c r="DOY5" s="596"/>
      <c r="DOZ5" s="596"/>
      <c r="DPA5" s="596"/>
      <c r="DPB5" s="596"/>
      <c r="DPC5" s="596"/>
      <c r="DPD5" s="596"/>
      <c r="DPE5" s="596"/>
      <c r="DPF5" s="596"/>
      <c r="DPG5" s="596"/>
      <c r="DPH5" s="596"/>
      <c r="DPI5" s="596"/>
      <c r="DPJ5" s="596"/>
      <c r="DPK5" s="596"/>
      <c r="DPL5" s="596"/>
      <c r="DPM5" s="596"/>
      <c r="DPN5" s="596"/>
      <c r="DPO5" s="596"/>
      <c r="DPP5" s="596"/>
      <c r="DPQ5" s="596"/>
      <c r="DPR5" s="596"/>
      <c r="DPS5" s="596"/>
      <c r="DPT5" s="596"/>
      <c r="DPU5" s="596"/>
      <c r="DPV5" s="596"/>
      <c r="DPW5" s="596"/>
      <c r="DPX5" s="596"/>
      <c r="DPY5" s="596"/>
      <c r="DPZ5" s="596"/>
      <c r="DQA5" s="596"/>
      <c r="DQB5" s="596"/>
      <c r="DQC5" s="596"/>
      <c r="DQD5" s="596"/>
      <c r="DQE5" s="596"/>
      <c r="DQF5" s="596"/>
      <c r="DQG5" s="596"/>
      <c r="DQH5" s="596"/>
      <c r="DQI5" s="596"/>
      <c r="DQJ5" s="596"/>
      <c r="DQK5" s="596"/>
      <c r="DQL5" s="596"/>
      <c r="DQM5" s="596"/>
      <c r="DQN5" s="596"/>
      <c r="DQO5" s="596"/>
      <c r="DQP5" s="596"/>
      <c r="DQQ5" s="596"/>
      <c r="DQR5" s="596"/>
      <c r="DQS5" s="596"/>
      <c r="DQT5" s="596"/>
      <c r="DQU5" s="596"/>
      <c r="DQV5" s="596"/>
      <c r="DQW5" s="596"/>
      <c r="DQX5" s="596"/>
      <c r="DQY5" s="596"/>
      <c r="DQZ5" s="596"/>
      <c r="DRA5" s="596"/>
      <c r="DRB5" s="596"/>
      <c r="DRC5" s="596"/>
      <c r="DRD5" s="596"/>
      <c r="DRE5" s="596"/>
      <c r="DRF5" s="596"/>
      <c r="DRG5" s="596"/>
      <c r="DRH5" s="596"/>
      <c r="DRI5" s="596"/>
      <c r="DRJ5" s="596"/>
      <c r="DRK5" s="596"/>
      <c r="DRL5" s="596"/>
      <c r="DRM5" s="596"/>
      <c r="DRN5" s="596"/>
      <c r="DRO5" s="596"/>
      <c r="DRP5" s="596"/>
      <c r="DRQ5" s="596"/>
      <c r="DRR5" s="596"/>
      <c r="DRS5" s="596"/>
      <c r="DRT5" s="596"/>
      <c r="DRU5" s="596"/>
      <c r="DRV5" s="596"/>
      <c r="DRW5" s="596"/>
      <c r="DRX5" s="596"/>
      <c r="DRY5" s="596"/>
      <c r="DRZ5" s="596"/>
      <c r="DSA5" s="596"/>
      <c r="DSB5" s="596"/>
      <c r="DSC5" s="596"/>
      <c r="DSD5" s="596"/>
      <c r="DSE5" s="596"/>
      <c r="DSF5" s="596"/>
      <c r="DSG5" s="596"/>
      <c r="DSH5" s="596"/>
      <c r="DSI5" s="596"/>
      <c r="DSJ5" s="596"/>
      <c r="DSK5" s="596"/>
      <c r="DSL5" s="596"/>
      <c r="DSM5" s="596"/>
      <c r="DSN5" s="596"/>
      <c r="DSO5" s="596"/>
      <c r="DSP5" s="596"/>
      <c r="DSQ5" s="596"/>
      <c r="DSR5" s="596"/>
      <c r="DSS5" s="596"/>
      <c r="DST5" s="596"/>
      <c r="DSU5" s="596"/>
      <c r="DSV5" s="596"/>
      <c r="DSW5" s="596"/>
      <c r="DSX5" s="596"/>
      <c r="DSY5" s="596"/>
      <c r="DSZ5" s="596"/>
      <c r="DTA5" s="596"/>
      <c r="DTB5" s="596"/>
      <c r="DTC5" s="596"/>
      <c r="DTD5" s="596"/>
      <c r="DTE5" s="596"/>
      <c r="DTF5" s="596"/>
      <c r="DTG5" s="596"/>
      <c r="DTH5" s="596"/>
      <c r="DTI5" s="596"/>
      <c r="DTJ5" s="596"/>
      <c r="DTK5" s="596"/>
      <c r="DTL5" s="596"/>
      <c r="DTM5" s="596"/>
      <c r="DTN5" s="596"/>
      <c r="DTO5" s="596"/>
      <c r="DTP5" s="596"/>
      <c r="DTQ5" s="596"/>
      <c r="DTR5" s="596"/>
      <c r="DTS5" s="596"/>
      <c r="DTT5" s="596"/>
      <c r="DTU5" s="596"/>
      <c r="DTV5" s="596"/>
      <c r="DTW5" s="596"/>
      <c r="DTX5" s="596"/>
      <c r="DTY5" s="596"/>
      <c r="DTZ5" s="596"/>
      <c r="DUA5" s="596"/>
      <c r="DUB5" s="596"/>
      <c r="DUC5" s="596"/>
      <c r="DUD5" s="596"/>
      <c r="DUE5" s="596"/>
      <c r="DUF5" s="596"/>
      <c r="DUG5" s="596"/>
      <c r="DUH5" s="596"/>
      <c r="DUI5" s="596"/>
      <c r="DUJ5" s="596"/>
      <c r="DUK5" s="596"/>
      <c r="DUL5" s="596"/>
      <c r="DUM5" s="596"/>
      <c r="DUN5" s="596"/>
      <c r="DUO5" s="596"/>
      <c r="DUP5" s="596"/>
      <c r="DUQ5" s="596"/>
      <c r="DUR5" s="596"/>
      <c r="DUS5" s="596"/>
      <c r="DUT5" s="596"/>
      <c r="DUU5" s="596"/>
      <c r="DUV5" s="596"/>
      <c r="DUW5" s="596"/>
      <c r="DUX5" s="596"/>
      <c r="DUY5" s="596"/>
      <c r="DUZ5" s="596"/>
      <c r="DVA5" s="596"/>
      <c r="DVB5" s="596"/>
      <c r="DVC5" s="596"/>
      <c r="DVD5" s="596"/>
      <c r="DVE5" s="596"/>
      <c r="DVF5" s="596"/>
      <c r="DVG5" s="596"/>
      <c r="DVH5" s="596"/>
      <c r="DVI5" s="596"/>
      <c r="DVJ5" s="596"/>
      <c r="DVK5" s="596"/>
      <c r="DVL5" s="596"/>
      <c r="DVM5" s="596"/>
      <c r="DVN5" s="596"/>
      <c r="DVO5" s="596"/>
      <c r="DVP5" s="596"/>
      <c r="DVQ5" s="596"/>
      <c r="DVR5" s="596"/>
      <c r="DVS5" s="596"/>
      <c r="DVT5" s="596"/>
      <c r="DVU5" s="596"/>
      <c r="DVV5" s="596"/>
      <c r="DVW5" s="596"/>
      <c r="DVX5" s="596"/>
      <c r="DVY5" s="596"/>
      <c r="DVZ5" s="596"/>
      <c r="DWA5" s="596"/>
      <c r="DWB5" s="596"/>
      <c r="DWC5" s="596"/>
      <c r="DWD5" s="596"/>
      <c r="DWE5" s="596"/>
      <c r="DWF5" s="596"/>
      <c r="DWG5" s="596"/>
      <c r="DWH5" s="596"/>
      <c r="DWI5" s="596"/>
      <c r="DWJ5" s="596"/>
      <c r="DWK5" s="596"/>
      <c r="DWL5" s="596"/>
      <c r="DWM5" s="596"/>
      <c r="DWN5" s="596"/>
      <c r="DWO5" s="596"/>
      <c r="DWP5" s="596"/>
      <c r="DWQ5" s="596"/>
      <c r="DWR5" s="596"/>
      <c r="DWS5" s="596"/>
      <c r="DWT5" s="596"/>
      <c r="DWU5" s="596"/>
      <c r="DWV5" s="596"/>
      <c r="DWW5" s="596"/>
      <c r="DWX5" s="596"/>
      <c r="DWY5" s="596"/>
      <c r="DWZ5" s="596"/>
      <c r="DXA5" s="596"/>
      <c r="DXB5" s="596"/>
      <c r="DXC5" s="596"/>
      <c r="DXD5" s="596"/>
      <c r="DXE5" s="596"/>
      <c r="DXF5" s="596"/>
      <c r="DXG5" s="596"/>
      <c r="DXH5" s="596"/>
      <c r="DXI5" s="596"/>
      <c r="DXJ5" s="596"/>
      <c r="DXK5" s="596"/>
      <c r="DXL5" s="596"/>
      <c r="DXM5" s="596"/>
      <c r="DXN5" s="596"/>
      <c r="DXO5" s="596"/>
      <c r="DXP5" s="596"/>
      <c r="DXQ5" s="596"/>
      <c r="DXR5" s="596"/>
      <c r="DXS5" s="596"/>
      <c r="DXT5" s="596"/>
      <c r="DXU5" s="596"/>
      <c r="DXV5" s="596"/>
      <c r="DXW5" s="596"/>
      <c r="DXX5" s="596"/>
      <c r="DXY5" s="596"/>
      <c r="DXZ5" s="596"/>
      <c r="DYA5" s="596"/>
      <c r="DYB5" s="596"/>
      <c r="DYC5" s="596"/>
      <c r="DYD5" s="596"/>
      <c r="DYE5" s="596"/>
      <c r="DYF5" s="596"/>
      <c r="DYG5" s="596"/>
      <c r="DYH5" s="596"/>
      <c r="DYI5" s="596"/>
      <c r="DYJ5" s="596"/>
      <c r="DYK5" s="596"/>
      <c r="DYL5" s="596"/>
      <c r="DYM5" s="596"/>
      <c r="DYN5" s="596"/>
      <c r="DYO5" s="596"/>
      <c r="DYP5" s="596"/>
      <c r="DYQ5" s="596"/>
      <c r="DYR5" s="596"/>
      <c r="DYS5" s="596"/>
      <c r="DYT5" s="596"/>
      <c r="DYU5" s="596"/>
      <c r="DYV5" s="596"/>
      <c r="DYW5" s="596"/>
      <c r="DYX5" s="596"/>
      <c r="DYY5" s="596"/>
      <c r="DYZ5" s="596"/>
      <c r="DZA5" s="596"/>
      <c r="DZB5" s="596"/>
      <c r="DZC5" s="596"/>
      <c r="DZD5" s="596"/>
      <c r="DZE5" s="596"/>
      <c r="DZF5" s="596"/>
      <c r="DZG5" s="596"/>
      <c r="DZH5" s="596"/>
      <c r="DZI5" s="596"/>
      <c r="DZJ5" s="596"/>
      <c r="DZK5" s="596"/>
      <c r="DZL5" s="596"/>
      <c r="DZM5" s="596"/>
      <c r="DZN5" s="596"/>
      <c r="DZO5" s="596"/>
      <c r="DZP5" s="596"/>
      <c r="DZQ5" s="596"/>
      <c r="DZR5" s="596"/>
      <c r="DZS5" s="596"/>
      <c r="DZT5" s="596"/>
      <c r="DZU5" s="596"/>
      <c r="DZV5" s="596"/>
      <c r="DZW5" s="596"/>
      <c r="DZX5" s="596"/>
      <c r="DZY5" s="596"/>
      <c r="DZZ5" s="596"/>
      <c r="EAA5" s="596"/>
      <c r="EAB5" s="596"/>
      <c r="EAC5" s="596"/>
      <c r="EAD5" s="596"/>
      <c r="EAE5" s="596"/>
      <c r="EAF5" s="596"/>
      <c r="EAG5" s="596"/>
      <c r="EAH5" s="596"/>
      <c r="EAI5" s="596"/>
      <c r="EAJ5" s="596"/>
      <c r="EAK5" s="596"/>
      <c r="EAL5" s="596"/>
      <c r="EAM5" s="596"/>
      <c r="EAN5" s="596"/>
      <c r="EAO5" s="596"/>
      <c r="EAP5" s="596"/>
      <c r="EAQ5" s="596"/>
      <c r="EAR5" s="596"/>
      <c r="EAS5" s="596"/>
      <c r="EAT5" s="596"/>
      <c r="EAU5" s="596"/>
      <c r="EAV5" s="596"/>
      <c r="EAW5" s="596"/>
      <c r="EAX5" s="596"/>
      <c r="EAY5" s="596"/>
      <c r="EAZ5" s="596"/>
      <c r="EBA5" s="596"/>
      <c r="EBB5" s="596"/>
      <c r="EBC5" s="596"/>
      <c r="EBD5" s="596"/>
      <c r="EBE5" s="596"/>
      <c r="EBF5" s="596"/>
      <c r="EBG5" s="596"/>
      <c r="EBH5" s="596"/>
      <c r="EBI5" s="596"/>
      <c r="EBJ5" s="596"/>
      <c r="EBK5" s="596"/>
      <c r="EBL5" s="596"/>
      <c r="EBM5" s="596"/>
      <c r="EBN5" s="596"/>
      <c r="EBO5" s="596"/>
      <c r="EBP5" s="596"/>
      <c r="EBQ5" s="596"/>
      <c r="EBR5" s="596"/>
      <c r="EBS5" s="596"/>
      <c r="EBT5" s="596"/>
      <c r="EBU5" s="596"/>
      <c r="EBV5" s="596"/>
      <c r="EBW5" s="596"/>
      <c r="EBX5" s="596"/>
      <c r="EBY5" s="596"/>
      <c r="EBZ5" s="596"/>
      <c r="ECA5" s="596"/>
      <c r="ECB5" s="596"/>
      <c r="ECC5" s="596"/>
      <c r="ECD5" s="596"/>
      <c r="ECE5" s="596"/>
      <c r="ECF5" s="596"/>
      <c r="ECG5" s="596"/>
      <c r="ECH5" s="596"/>
      <c r="ECI5" s="596"/>
      <c r="ECJ5" s="596"/>
      <c r="ECK5" s="596"/>
      <c r="ECL5" s="596"/>
      <c r="ECM5" s="596"/>
      <c r="ECN5" s="596"/>
      <c r="ECO5" s="596"/>
      <c r="ECP5" s="596"/>
      <c r="ECQ5" s="596"/>
      <c r="ECR5" s="596"/>
      <c r="ECS5" s="596"/>
      <c r="ECT5" s="596"/>
      <c r="ECU5" s="596"/>
      <c r="ECV5" s="596"/>
      <c r="ECW5" s="596"/>
      <c r="ECX5" s="596"/>
      <c r="ECY5" s="596"/>
      <c r="ECZ5" s="596"/>
      <c r="EDA5" s="596"/>
      <c r="EDB5" s="596"/>
      <c r="EDC5" s="596"/>
      <c r="EDD5" s="596"/>
      <c r="EDE5" s="596"/>
      <c r="EDF5" s="596"/>
      <c r="EDG5" s="596"/>
      <c r="EDH5" s="596"/>
      <c r="EDI5" s="596"/>
      <c r="EDJ5" s="596"/>
      <c r="EDK5" s="596"/>
      <c r="EDL5" s="596"/>
      <c r="EDM5" s="596"/>
      <c r="EDN5" s="596"/>
      <c r="EDO5" s="596"/>
      <c r="EDP5" s="596"/>
      <c r="EDQ5" s="596"/>
      <c r="EDR5" s="596"/>
      <c r="EDS5" s="596"/>
      <c r="EDT5" s="596"/>
      <c r="EDU5" s="596"/>
      <c r="EDV5" s="596"/>
      <c r="EDW5" s="596"/>
      <c r="EDX5" s="596"/>
      <c r="EDY5" s="596"/>
      <c r="EDZ5" s="596"/>
      <c r="EEA5" s="596"/>
      <c r="EEB5" s="596"/>
      <c r="EEC5" s="596"/>
      <c r="EED5" s="596"/>
      <c r="EEE5" s="596"/>
      <c r="EEF5" s="596"/>
      <c r="EEG5" s="596"/>
      <c r="EEH5" s="596"/>
      <c r="EEI5" s="596"/>
      <c r="EEJ5" s="596"/>
      <c r="EEK5" s="596"/>
      <c r="EEL5" s="596"/>
      <c r="EEM5" s="596"/>
      <c r="EEN5" s="596"/>
      <c r="EEO5" s="596"/>
      <c r="EEP5" s="596"/>
      <c r="EEQ5" s="596"/>
      <c r="EER5" s="596"/>
      <c r="EES5" s="596"/>
      <c r="EET5" s="596"/>
      <c r="EEU5" s="596"/>
      <c r="EEV5" s="596"/>
      <c r="EEW5" s="596"/>
      <c r="EEX5" s="596"/>
      <c r="EEY5" s="596"/>
      <c r="EEZ5" s="596"/>
      <c r="EFA5" s="596"/>
      <c r="EFB5" s="596"/>
      <c r="EFC5" s="596"/>
      <c r="EFD5" s="596"/>
      <c r="EFE5" s="596"/>
      <c r="EFF5" s="596"/>
      <c r="EFG5" s="596"/>
      <c r="EFH5" s="596"/>
      <c r="EFI5" s="596"/>
      <c r="EFJ5" s="596"/>
      <c r="EFK5" s="596"/>
      <c r="EFL5" s="596"/>
      <c r="EFM5" s="596"/>
      <c r="EFN5" s="596"/>
      <c r="EFO5" s="596"/>
      <c r="EFP5" s="596"/>
      <c r="EFQ5" s="596"/>
      <c r="EFR5" s="596"/>
      <c r="EFS5" s="596"/>
      <c r="EFT5" s="596"/>
      <c r="EFU5" s="596"/>
      <c r="EFV5" s="596"/>
      <c r="EFW5" s="596"/>
      <c r="EFX5" s="596"/>
      <c r="EFY5" s="596"/>
      <c r="EFZ5" s="596"/>
      <c r="EGA5" s="596"/>
      <c r="EGB5" s="596"/>
      <c r="EGC5" s="596"/>
      <c r="EGD5" s="596"/>
      <c r="EGE5" s="596"/>
      <c r="EGF5" s="596"/>
      <c r="EGG5" s="596"/>
      <c r="EGH5" s="596"/>
      <c r="EGI5" s="596"/>
      <c r="EGJ5" s="596"/>
      <c r="EGK5" s="596"/>
      <c r="EGL5" s="596"/>
      <c r="EGM5" s="596"/>
      <c r="EGN5" s="596"/>
      <c r="EGO5" s="596"/>
      <c r="EGP5" s="596"/>
      <c r="EGQ5" s="596"/>
      <c r="EGR5" s="596"/>
      <c r="EGS5" s="596"/>
      <c r="EGT5" s="596"/>
      <c r="EGU5" s="596"/>
      <c r="EGV5" s="596"/>
      <c r="EGW5" s="596"/>
      <c r="EGX5" s="596"/>
      <c r="EGY5" s="596"/>
      <c r="EGZ5" s="596"/>
      <c r="EHA5" s="596"/>
      <c r="EHB5" s="596"/>
      <c r="EHC5" s="596"/>
      <c r="EHD5" s="596"/>
      <c r="EHE5" s="596"/>
      <c r="EHF5" s="596"/>
      <c r="EHG5" s="596"/>
      <c r="EHH5" s="596"/>
      <c r="EHI5" s="596"/>
      <c r="EHJ5" s="596"/>
      <c r="EHK5" s="596"/>
      <c r="EHL5" s="596"/>
      <c r="EHM5" s="596"/>
      <c r="EHN5" s="596"/>
      <c r="EHO5" s="596"/>
      <c r="EHP5" s="596"/>
      <c r="EHQ5" s="596"/>
      <c r="EHR5" s="596"/>
      <c r="EHS5" s="596"/>
      <c r="EHT5" s="596"/>
      <c r="EHU5" s="596"/>
      <c r="EHV5" s="596"/>
      <c r="EHW5" s="596"/>
      <c r="EHX5" s="596"/>
      <c r="EHY5" s="596"/>
      <c r="EHZ5" s="596"/>
      <c r="EIA5" s="596"/>
      <c r="EIB5" s="596"/>
      <c r="EIC5" s="596"/>
      <c r="EID5" s="596"/>
      <c r="EIE5" s="596"/>
      <c r="EIF5" s="596"/>
      <c r="EIG5" s="596"/>
      <c r="EIH5" s="596"/>
      <c r="EII5" s="596"/>
      <c r="EIJ5" s="596"/>
      <c r="EIK5" s="596"/>
      <c r="EIL5" s="596"/>
      <c r="EIM5" s="596"/>
      <c r="EIN5" s="596"/>
      <c r="EIO5" s="596"/>
      <c r="EIP5" s="596"/>
      <c r="EIQ5" s="596"/>
      <c r="EIR5" s="596"/>
      <c r="EIS5" s="596"/>
      <c r="EIT5" s="596"/>
      <c r="EIU5" s="596"/>
      <c r="EIV5" s="596"/>
      <c r="EIW5" s="596"/>
      <c r="EIX5" s="596"/>
      <c r="EIY5" s="596"/>
      <c r="EIZ5" s="596"/>
      <c r="EJA5" s="596"/>
      <c r="EJB5" s="596"/>
      <c r="EJC5" s="596"/>
      <c r="EJD5" s="596"/>
      <c r="EJE5" s="596"/>
      <c r="EJF5" s="596"/>
      <c r="EJG5" s="596"/>
      <c r="EJH5" s="596"/>
      <c r="EJI5" s="596"/>
      <c r="EJJ5" s="596"/>
      <c r="EJK5" s="596"/>
      <c r="EJL5" s="596"/>
      <c r="EJM5" s="596"/>
      <c r="EJN5" s="596"/>
      <c r="EJO5" s="596"/>
      <c r="EJP5" s="596"/>
      <c r="EJQ5" s="596"/>
      <c r="EJR5" s="596"/>
      <c r="EJS5" s="596"/>
      <c r="EJT5" s="596"/>
      <c r="EJU5" s="596"/>
      <c r="EJV5" s="596"/>
      <c r="EJW5" s="596"/>
      <c r="EJX5" s="596"/>
      <c r="EJY5" s="596"/>
      <c r="EJZ5" s="596"/>
      <c r="EKA5" s="596"/>
      <c r="EKB5" s="596"/>
      <c r="EKC5" s="596"/>
      <c r="EKD5" s="596"/>
      <c r="EKE5" s="596"/>
      <c r="EKF5" s="596"/>
      <c r="EKG5" s="596"/>
      <c r="EKH5" s="596"/>
      <c r="EKI5" s="596"/>
      <c r="EKJ5" s="596"/>
      <c r="EKK5" s="596"/>
      <c r="EKL5" s="596"/>
      <c r="EKM5" s="596"/>
      <c r="EKN5" s="596"/>
      <c r="EKO5" s="596"/>
      <c r="EKP5" s="596"/>
      <c r="EKQ5" s="596"/>
      <c r="EKR5" s="596"/>
      <c r="EKS5" s="596"/>
      <c r="EKT5" s="596"/>
      <c r="EKU5" s="596"/>
      <c r="EKV5" s="596"/>
      <c r="EKW5" s="596"/>
      <c r="EKX5" s="596"/>
      <c r="EKY5" s="596"/>
      <c r="EKZ5" s="596"/>
      <c r="ELA5" s="596"/>
      <c r="ELB5" s="596"/>
      <c r="ELC5" s="596"/>
      <c r="ELD5" s="596"/>
      <c r="ELE5" s="596"/>
      <c r="ELF5" s="596"/>
      <c r="ELG5" s="596"/>
      <c r="ELH5" s="596"/>
      <c r="ELI5" s="596"/>
      <c r="ELJ5" s="596"/>
      <c r="ELK5" s="596"/>
      <c r="ELL5" s="596"/>
      <c r="ELM5" s="596"/>
      <c r="ELN5" s="596"/>
      <c r="ELO5" s="596"/>
      <c r="ELP5" s="596"/>
      <c r="ELQ5" s="596"/>
      <c r="ELR5" s="596"/>
      <c r="ELS5" s="596"/>
      <c r="ELT5" s="596"/>
      <c r="ELU5" s="596"/>
      <c r="ELV5" s="596"/>
      <c r="ELW5" s="596"/>
      <c r="ELX5" s="596"/>
      <c r="ELY5" s="596"/>
      <c r="ELZ5" s="596"/>
      <c r="EMA5" s="596"/>
      <c r="EMB5" s="596"/>
      <c r="EMC5" s="596"/>
      <c r="EMD5" s="596"/>
      <c r="EME5" s="596"/>
      <c r="EMF5" s="596"/>
      <c r="EMG5" s="596"/>
      <c r="EMH5" s="596"/>
      <c r="EMI5" s="596"/>
      <c r="EMJ5" s="596"/>
      <c r="EMK5" s="596"/>
      <c r="EML5" s="596"/>
      <c r="EMM5" s="596"/>
      <c r="EMN5" s="596"/>
      <c r="EMO5" s="596"/>
      <c r="EMP5" s="596"/>
      <c r="EMQ5" s="596"/>
      <c r="EMR5" s="596"/>
      <c r="EMS5" s="596"/>
      <c r="EMT5" s="596"/>
      <c r="EMU5" s="596"/>
      <c r="EMV5" s="596"/>
      <c r="EMW5" s="596"/>
      <c r="EMX5" s="596"/>
      <c r="EMY5" s="596"/>
      <c r="EMZ5" s="596"/>
      <c r="ENA5" s="596"/>
      <c r="ENB5" s="596"/>
      <c r="ENC5" s="596"/>
      <c r="END5" s="596"/>
      <c r="ENE5" s="596"/>
      <c r="ENF5" s="596"/>
      <c r="ENG5" s="596"/>
      <c r="ENH5" s="596"/>
      <c r="ENI5" s="596"/>
      <c r="ENJ5" s="596"/>
      <c r="ENK5" s="596"/>
      <c r="ENL5" s="596"/>
      <c r="ENM5" s="596"/>
      <c r="ENN5" s="596"/>
      <c r="ENO5" s="596"/>
      <c r="ENP5" s="596"/>
      <c r="ENQ5" s="596"/>
      <c r="ENR5" s="596"/>
      <c r="ENS5" s="596"/>
      <c r="ENT5" s="596"/>
      <c r="ENU5" s="596"/>
      <c r="ENV5" s="596"/>
      <c r="ENW5" s="596"/>
      <c r="ENX5" s="596"/>
      <c r="ENY5" s="596"/>
      <c r="ENZ5" s="596"/>
      <c r="EOA5" s="596"/>
      <c r="EOB5" s="596"/>
      <c r="EOC5" s="596"/>
      <c r="EOD5" s="596"/>
      <c r="EOE5" s="596"/>
      <c r="EOF5" s="596"/>
      <c r="EOG5" s="596"/>
      <c r="EOH5" s="596"/>
      <c r="EOI5" s="596"/>
      <c r="EOJ5" s="596"/>
      <c r="EOK5" s="596"/>
      <c r="EOL5" s="596"/>
      <c r="EOM5" s="596"/>
      <c r="EON5" s="596"/>
      <c r="EOO5" s="596"/>
      <c r="EOP5" s="596"/>
      <c r="EOQ5" s="596"/>
      <c r="EOR5" s="596"/>
      <c r="EOS5" s="596"/>
      <c r="EOT5" s="596"/>
      <c r="EOU5" s="596"/>
      <c r="EOV5" s="596"/>
      <c r="EOW5" s="596"/>
      <c r="EOX5" s="596"/>
      <c r="EOY5" s="596"/>
      <c r="EOZ5" s="596"/>
      <c r="EPA5" s="596"/>
      <c r="EPB5" s="596"/>
      <c r="EPC5" s="596"/>
      <c r="EPD5" s="596"/>
      <c r="EPE5" s="596"/>
      <c r="EPF5" s="596"/>
      <c r="EPG5" s="596"/>
      <c r="EPH5" s="596"/>
      <c r="EPI5" s="596"/>
      <c r="EPJ5" s="596"/>
      <c r="EPK5" s="596"/>
      <c r="EPL5" s="596"/>
      <c r="EPM5" s="596"/>
      <c r="EPN5" s="596"/>
      <c r="EPO5" s="596"/>
      <c r="EPP5" s="596"/>
      <c r="EPQ5" s="596"/>
      <c r="EPR5" s="596"/>
      <c r="EPS5" s="596"/>
      <c r="EPT5" s="596"/>
      <c r="EPU5" s="596"/>
      <c r="EPV5" s="596"/>
      <c r="EPW5" s="596"/>
      <c r="EPX5" s="596"/>
      <c r="EPY5" s="596"/>
      <c r="EPZ5" s="596"/>
      <c r="EQA5" s="596"/>
      <c r="EQB5" s="596"/>
      <c r="EQC5" s="596"/>
      <c r="EQD5" s="596"/>
      <c r="EQE5" s="596"/>
      <c r="EQF5" s="596"/>
      <c r="EQG5" s="596"/>
      <c r="EQH5" s="596"/>
      <c r="EQI5" s="596"/>
      <c r="EQJ5" s="596"/>
      <c r="EQK5" s="596"/>
      <c r="EQL5" s="596"/>
      <c r="EQM5" s="596"/>
      <c r="EQN5" s="596"/>
      <c r="EQO5" s="596"/>
      <c r="EQP5" s="596"/>
      <c r="EQQ5" s="596"/>
      <c r="EQR5" s="596"/>
      <c r="EQS5" s="596"/>
      <c r="EQT5" s="596"/>
      <c r="EQU5" s="596"/>
      <c r="EQV5" s="596"/>
      <c r="EQW5" s="596"/>
      <c r="EQX5" s="596"/>
      <c r="EQY5" s="596"/>
      <c r="EQZ5" s="596"/>
      <c r="ERA5" s="596"/>
      <c r="ERB5" s="596"/>
      <c r="ERC5" s="596"/>
      <c r="ERD5" s="596"/>
      <c r="ERE5" s="596"/>
      <c r="ERF5" s="596"/>
      <c r="ERG5" s="596"/>
      <c r="ERH5" s="596"/>
      <c r="ERI5" s="596"/>
      <c r="ERJ5" s="596"/>
      <c r="ERK5" s="596"/>
      <c r="ERL5" s="596"/>
      <c r="ERM5" s="596"/>
      <c r="ERN5" s="596"/>
      <c r="ERO5" s="596"/>
      <c r="ERP5" s="596"/>
      <c r="ERQ5" s="596"/>
      <c r="ERR5" s="596"/>
      <c r="ERS5" s="596"/>
      <c r="ERT5" s="596"/>
      <c r="ERU5" s="596"/>
      <c r="ERV5" s="596"/>
      <c r="ERW5" s="596"/>
      <c r="ERX5" s="596"/>
      <c r="ERY5" s="596"/>
      <c r="ERZ5" s="596"/>
      <c r="ESA5" s="596"/>
      <c r="ESB5" s="596"/>
      <c r="ESC5" s="596"/>
      <c r="ESD5" s="596"/>
      <c r="ESE5" s="596"/>
      <c r="ESF5" s="596"/>
      <c r="ESG5" s="596"/>
      <c r="ESH5" s="596"/>
      <c r="ESI5" s="596"/>
      <c r="ESJ5" s="596"/>
      <c r="ESK5" s="596"/>
      <c r="ESL5" s="596"/>
      <c r="ESM5" s="596"/>
      <c r="ESN5" s="596"/>
      <c r="ESO5" s="596"/>
      <c r="ESP5" s="596"/>
      <c r="ESQ5" s="596"/>
      <c r="ESR5" s="596"/>
      <c r="ESS5" s="596"/>
      <c r="EST5" s="596"/>
      <c r="ESU5" s="596"/>
      <c r="ESV5" s="596"/>
      <c r="ESW5" s="596"/>
      <c r="ESX5" s="596"/>
      <c r="ESY5" s="596"/>
      <c r="ESZ5" s="596"/>
      <c r="ETA5" s="596"/>
      <c r="ETB5" s="596"/>
      <c r="ETC5" s="596"/>
      <c r="ETD5" s="596"/>
      <c r="ETE5" s="596"/>
      <c r="ETF5" s="596"/>
      <c r="ETG5" s="596"/>
      <c r="ETH5" s="596"/>
      <c r="ETI5" s="596"/>
      <c r="ETJ5" s="596"/>
      <c r="ETK5" s="596"/>
      <c r="ETL5" s="596"/>
      <c r="ETM5" s="596"/>
      <c r="ETN5" s="596"/>
      <c r="ETO5" s="596"/>
      <c r="ETP5" s="596"/>
      <c r="ETQ5" s="596"/>
      <c r="ETR5" s="596"/>
      <c r="ETS5" s="596"/>
      <c r="ETT5" s="596"/>
      <c r="ETU5" s="596"/>
      <c r="ETV5" s="596"/>
      <c r="ETW5" s="596"/>
      <c r="ETX5" s="596"/>
      <c r="ETY5" s="596"/>
      <c r="ETZ5" s="596"/>
      <c r="EUA5" s="596"/>
      <c r="EUB5" s="596"/>
      <c r="EUC5" s="596"/>
      <c r="EUD5" s="596"/>
      <c r="EUE5" s="596"/>
      <c r="EUF5" s="596"/>
      <c r="EUG5" s="596"/>
      <c r="EUH5" s="596"/>
      <c r="EUI5" s="596"/>
      <c r="EUJ5" s="596"/>
      <c r="EUK5" s="596"/>
      <c r="EUL5" s="596"/>
      <c r="EUM5" s="596"/>
      <c r="EUN5" s="596"/>
      <c r="EUO5" s="596"/>
      <c r="EUP5" s="596"/>
      <c r="EUQ5" s="596"/>
      <c r="EUR5" s="596"/>
      <c r="EUS5" s="596"/>
      <c r="EUT5" s="596"/>
      <c r="EUU5" s="596"/>
      <c r="EUV5" s="596"/>
      <c r="EUW5" s="596"/>
      <c r="EUX5" s="596"/>
      <c r="EUY5" s="596"/>
      <c r="EUZ5" s="596"/>
      <c r="EVA5" s="596"/>
      <c r="EVB5" s="596"/>
      <c r="EVC5" s="596"/>
      <c r="EVD5" s="596"/>
      <c r="EVE5" s="596"/>
      <c r="EVF5" s="596"/>
      <c r="EVG5" s="596"/>
      <c r="EVH5" s="596"/>
      <c r="EVI5" s="596"/>
      <c r="EVJ5" s="596"/>
      <c r="EVK5" s="596"/>
      <c r="EVL5" s="596"/>
      <c r="EVM5" s="596"/>
      <c r="EVN5" s="596"/>
      <c r="EVO5" s="596"/>
      <c r="EVP5" s="596"/>
      <c r="EVQ5" s="596"/>
      <c r="EVR5" s="596"/>
      <c r="EVS5" s="596"/>
      <c r="EVT5" s="596"/>
      <c r="EVU5" s="596"/>
      <c r="EVV5" s="596"/>
      <c r="EVW5" s="596"/>
      <c r="EVX5" s="596"/>
      <c r="EVY5" s="596"/>
      <c r="EVZ5" s="596"/>
      <c r="EWA5" s="596"/>
      <c r="EWB5" s="596"/>
      <c r="EWC5" s="596"/>
      <c r="EWD5" s="596"/>
      <c r="EWE5" s="596"/>
      <c r="EWF5" s="596"/>
      <c r="EWG5" s="596"/>
      <c r="EWH5" s="596"/>
      <c r="EWI5" s="596"/>
      <c r="EWJ5" s="596"/>
      <c r="EWK5" s="596"/>
      <c r="EWL5" s="596"/>
      <c r="EWM5" s="596"/>
      <c r="EWN5" s="596"/>
      <c r="EWO5" s="596"/>
      <c r="EWP5" s="596"/>
      <c r="EWQ5" s="596"/>
      <c r="EWR5" s="596"/>
      <c r="EWS5" s="596"/>
      <c r="EWT5" s="596"/>
      <c r="EWU5" s="596"/>
      <c r="EWV5" s="596"/>
      <c r="EWW5" s="596"/>
      <c r="EWX5" s="596"/>
      <c r="EWY5" s="596"/>
      <c r="EWZ5" s="596"/>
      <c r="EXA5" s="596"/>
      <c r="EXB5" s="596"/>
      <c r="EXC5" s="596"/>
      <c r="EXD5" s="596"/>
      <c r="EXE5" s="596"/>
      <c r="EXF5" s="596"/>
      <c r="EXG5" s="596"/>
      <c r="EXH5" s="596"/>
      <c r="EXI5" s="596"/>
      <c r="EXJ5" s="596"/>
      <c r="EXK5" s="596"/>
      <c r="EXL5" s="596"/>
      <c r="EXM5" s="596"/>
      <c r="EXN5" s="596"/>
      <c r="EXO5" s="596"/>
      <c r="EXP5" s="596"/>
      <c r="EXQ5" s="596"/>
      <c r="EXR5" s="596"/>
      <c r="EXS5" s="596"/>
      <c r="EXT5" s="596"/>
      <c r="EXU5" s="596"/>
      <c r="EXV5" s="596"/>
      <c r="EXW5" s="596"/>
      <c r="EXX5" s="596"/>
      <c r="EXY5" s="596"/>
      <c r="EXZ5" s="596"/>
      <c r="EYA5" s="596"/>
      <c r="EYB5" s="596"/>
      <c r="EYC5" s="596"/>
      <c r="EYD5" s="596"/>
      <c r="EYE5" s="596"/>
      <c r="EYF5" s="596"/>
      <c r="EYG5" s="596"/>
      <c r="EYH5" s="596"/>
      <c r="EYI5" s="596"/>
      <c r="EYJ5" s="596"/>
      <c r="EYK5" s="596"/>
      <c r="EYL5" s="596"/>
      <c r="EYM5" s="596"/>
      <c r="EYN5" s="596"/>
      <c r="EYO5" s="596"/>
      <c r="EYP5" s="596"/>
      <c r="EYQ5" s="596"/>
      <c r="EYR5" s="596"/>
      <c r="EYS5" s="596"/>
      <c r="EYT5" s="596"/>
      <c r="EYU5" s="596"/>
      <c r="EYV5" s="596"/>
      <c r="EYW5" s="596"/>
      <c r="EYX5" s="596"/>
      <c r="EYY5" s="596"/>
      <c r="EYZ5" s="596"/>
      <c r="EZA5" s="596"/>
      <c r="EZB5" s="596"/>
      <c r="EZC5" s="596"/>
      <c r="EZD5" s="596"/>
      <c r="EZE5" s="596"/>
      <c r="EZF5" s="596"/>
      <c r="EZG5" s="596"/>
      <c r="EZH5" s="596"/>
      <c r="EZI5" s="596"/>
      <c r="EZJ5" s="596"/>
      <c r="EZK5" s="596"/>
      <c r="EZL5" s="596"/>
      <c r="EZM5" s="596"/>
      <c r="EZN5" s="596"/>
      <c r="EZO5" s="596"/>
      <c r="EZP5" s="596"/>
      <c r="EZQ5" s="596"/>
      <c r="EZR5" s="596"/>
      <c r="EZS5" s="596"/>
      <c r="EZT5" s="596"/>
      <c r="EZU5" s="596"/>
      <c r="EZV5" s="596"/>
      <c r="EZW5" s="596"/>
      <c r="EZX5" s="596"/>
      <c r="EZY5" s="596"/>
      <c r="EZZ5" s="596"/>
      <c r="FAA5" s="596"/>
      <c r="FAB5" s="596"/>
      <c r="FAC5" s="596"/>
      <c r="FAD5" s="596"/>
      <c r="FAE5" s="596"/>
      <c r="FAF5" s="596"/>
      <c r="FAG5" s="596"/>
      <c r="FAH5" s="596"/>
      <c r="FAI5" s="596"/>
      <c r="FAJ5" s="596"/>
      <c r="FAK5" s="596"/>
      <c r="FAL5" s="596"/>
      <c r="FAM5" s="596"/>
      <c r="FAN5" s="596"/>
      <c r="FAO5" s="596"/>
      <c r="FAP5" s="596"/>
      <c r="FAQ5" s="596"/>
      <c r="FAR5" s="596"/>
      <c r="FAS5" s="596"/>
      <c r="FAT5" s="596"/>
      <c r="FAU5" s="596"/>
      <c r="FAV5" s="596"/>
      <c r="FAW5" s="596"/>
      <c r="FAX5" s="596"/>
      <c r="FAY5" s="596"/>
      <c r="FAZ5" s="596"/>
      <c r="FBA5" s="596"/>
      <c r="FBB5" s="596"/>
      <c r="FBC5" s="596"/>
      <c r="FBD5" s="596"/>
      <c r="FBE5" s="596"/>
      <c r="FBF5" s="596"/>
      <c r="FBG5" s="596"/>
      <c r="FBH5" s="596"/>
      <c r="FBI5" s="596"/>
      <c r="FBJ5" s="596"/>
      <c r="FBK5" s="596"/>
      <c r="FBL5" s="596"/>
      <c r="FBM5" s="596"/>
      <c r="FBN5" s="596"/>
      <c r="FBO5" s="596"/>
      <c r="FBP5" s="596"/>
      <c r="FBQ5" s="596"/>
      <c r="FBR5" s="596"/>
      <c r="FBS5" s="596"/>
      <c r="FBT5" s="596"/>
      <c r="FBU5" s="596"/>
      <c r="FBV5" s="596"/>
      <c r="FBW5" s="596"/>
      <c r="FBX5" s="596"/>
      <c r="FBY5" s="596"/>
      <c r="FBZ5" s="596"/>
      <c r="FCA5" s="596"/>
      <c r="FCB5" s="596"/>
      <c r="FCC5" s="596"/>
      <c r="FCD5" s="596"/>
      <c r="FCE5" s="596"/>
      <c r="FCF5" s="596"/>
      <c r="FCG5" s="596"/>
      <c r="FCH5" s="596"/>
      <c r="FCI5" s="596"/>
      <c r="FCJ5" s="596"/>
      <c r="FCK5" s="596"/>
      <c r="FCL5" s="596"/>
      <c r="FCM5" s="596"/>
      <c r="FCN5" s="596"/>
      <c r="FCO5" s="596"/>
      <c r="FCP5" s="596"/>
      <c r="FCQ5" s="596"/>
      <c r="FCR5" s="596"/>
      <c r="FCS5" s="596"/>
      <c r="FCT5" s="596"/>
      <c r="FCU5" s="596"/>
      <c r="FCV5" s="596"/>
      <c r="FCW5" s="596"/>
      <c r="FCX5" s="596"/>
      <c r="FCY5" s="596"/>
      <c r="FCZ5" s="596"/>
      <c r="FDA5" s="596"/>
      <c r="FDB5" s="596"/>
      <c r="FDC5" s="596"/>
      <c r="FDD5" s="596"/>
      <c r="FDE5" s="596"/>
      <c r="FDF5" s="596"/>
      <c r="FDG5" s="596"/>
      <c r="FDH5" s="596"/>
      <c r="FDI5" s="596"/>
      <c r="FDJ5" s="596"/>
      <c r="FDK5" s="596"/>
      <c r="FDL5" s="596"/>
      <c r="FDM5" s="596"/>
      <c r="FDN5" s="596"/>
      <c r="FDO5" s="596"/>
      <c r="FDP5" s="596"/>
      <c r="FDQ5" s="596"/>
      <c r="FDR5" s="596"/>
      <c r="FDS5" s="596"/>
      <c r="FDT5" s="596"/>
      <c r="FDU5" s="596"/>
      <c r="FDV5" s="596"/>
      <c r="FDW5" s="596"/>
      <c r="FDX5" s="596"/>
      <c r="FDY5" s="596"/>
      <c r="FDZ5" s="596"/>
      <c r="FEA5" s="596"/>
      <c r="FEB5" s="596"/>
      <c r="FEC5" s="596"/>
      <c r="FED5" s="596"/>
      <c r="FEE5" s="596"/>
      <c r="FEF5" s="596"/>
      <c r="FEG5" s="596"/>
      <c r="FEH5" s="596"/>
      <c r="FEI5" s="596"/>
      <c r="FEJ5" s="596"/>
      <c r="FEK5" s="596"/>
      <c r="FEL5" s="596"/>
      <c r="FEM5" s="596"/>
      <c r="FEN5" s="596"/>
      <c r="FEO5" s="596"/>
      <c r="FEP5" s="596"/>
      <c r="FEQ5" s="596"/>
      <c r="FER5" s="596"/>
      <c r="FES5" s="596"/>
      <c r="FET5" s="596"/>
      <c r="FEU5" s="596"/>
      <c r="FEV5" s="596"/>
      <c r="FEW5" s="596"/>
      <c r="FEX5" s="596"/>
      <c r="FEY5" s="596"/>
      <c r="FEZ5" s="596"/>
      <c r="FFA5" s="596"/>
      <c r="FFB5" s="596"/>
      <c r="FFC5" s="596"/>
      <c r="FFD5" s="596"/>
      <c r="FFE5" s="596"/>
      <c r="FFF5" s="596"/>
      <c r="FFG5" s="596"/>
      <c r="FFH5" s="596"/>
      <c r="FFI5" s="596"/>
      <c r="FFJ5" s="596"/>
      <c r="FFK5" s="596"/>
      <c r="FFL5" s="596"/>
      <c r="FFM5" s="596"/>
      <c r="FFN5" s="596"/>
      <c r="FFO5" s="596"/>
      <c r="FFP5" s="596"/>
      <c r="FFQ5" s="596"/>
      <c r="FFR5" s="596"/>
      <c r="FFS5" s="596"/>
      <c r="FFT5" s="596"/>
      <c r="FFU5" s="596"/>
      <c r="FFV5" s="596"/>
      <c r="FFW5" s="596"/>
      <c r="FFX5" s="596"/>
      <c r="FFY5" s="596"/>
      <c r="FFZ5" s="596"/>
      <c r="FGA5" s="596"/>
      <c r="FGB5" s="596"/>
      <c r="FGC5" s="596"/>
      <c r="FGD5" s="596"/>
      <c r="FGE5" s="596"/>
      <c r="FGF5" s="596"/>
      <c r="FGG5" s="596"/>
      <c r="FGH5" s="596"/>
      <c r="FGI5" s="596"/>
      <c r="FGJ5" s="596"/>
      <c r="FGK5" s="596"/>
      <c r="FGL5" s="596"/>
      <c r="FGM5" s="596"/>
      <c r="FGN5" s="596"/>
      <c r="FGO5" s="596"/>
      <c r="FGP5" s="596"/>
      <c r="FGQ5" s="596"/>
      <c r="FGR5" s="596"/>
      <c r="FGS5" s="596"/>
      <c r="FGT5" s="596"/>
      <c r="FGU5" s="596"/>
      <c r="FGV5" s="596"/>
      <c r="FGW5" s="596"/>
      <c r="FGX5" s="596"/>
      <c r="FGY5" s="596"/>
      <c r="FGZ5" s="596"/>
      <c r="FHA5" s="596"/>
      <c r="FHB5" s="596"/>
      <c r="FHC5" s="596"/>
      <c r="FHD5" s="596"/>
      <c r="FHE5" s="596"/>
      <c r="FHF5" s="596"/>
      <c r="FHG5" s="596"/>
      <c r="FHH5" s="596"/>
      <c r="FHI5" s="596"/>
      <c r="FHJ5" s="596"/>
      <c r="FHK5" s="596"/>
      <c r="FHL5" s="596"/>
      <c r="FHM5" s="596"/>
      <c r="FHN5" s="596"/>
      <c r="FHO5" s="596"/>
      <c r="FHP5" s="596"/>
      <c r="FHQ5" s="596"/>
      <c r="FHR5" s="596"/>
      <c r="FHS5" s="596"/>
      <c r="FHT5" s="596"/>
      <c r="FHU5" s="596"/>
      <c r="FHV5" s="596"/>
      <c r="FHW5" s="596"/>
      <c r="FHX5" s="596"/>
      <c r="FHY5" s="596"/>
      <c r="FHZ5" s="596"/>
      <c r="FIA5" s="596"/>
      <c r="FIB5" s="596"/>
      <c r="FIC5" s="596"/>
      <c r="FID5" s="596"/>
      <c r="FIE5" s="596"/>
      <c r="FIF5" s="596"/>
      <c r="FIG5" s="596"/>
      <c r="FIH5" s="596"/>
      <c r="FII5" s="596"/>
      <c r="FIJ5" s="596"/>
      <c r="FIK5" s="596"/>
      <c r="FIL5" s="596"/>
      <c r="FIM5" s="596"/>
      <c r="FIN5" s="596"/>
      <c r="FIO5" s="596"/>
      <c r="FIP5" s="596"/>
      <c r="FIQ5" s="596"/>
      <c r="FIR5" s="596"/>
      <c r="FIS5" s="596"/>
      <c r="FIT5" s="596"/>
      <c r="FIU5" s="596"/>
      <c r="FIV5" s="596"/>
      <c r="FIW5" s="596"/>
      <c r="FIX5" s="596"/>
      <c r="FIY5" s="596"/>
      <c r="FIZ5" s="596"/>
      <c r="FJA5" s="596"/>
      <c r="FJB5" s="596"/>
      <c r="FJC5" s="596"/>
      <c r="FJD5" s="596"/>
      <c r="FJE5" s="596"/>
      <c r="FJF5" s="596"/>
      <c r="FJG5" s="596"/>
      <c r="FJH5" s="596"/>
      <c r="FJI5" s="596"/>
      <c r="FJJ5" s="596"/>
      <c r="FJK5" s="596"/>
      <c r="FJL5" s="596"/>
      <c r="FJM5" s="596"/>
      <c r="FJN5" s="596"/>
      <c r="FJO5" s="596"/>
      <c r="FJP5" s="596"/>
      <c r="FJQ5" s="596"/>
      <c r="FJR5" s="596"/>
      <c r="FJS5" s="596"/>
      <c r="FJT5" s="596"/>
      <c r="FJU5" s="596"/>
      <c r="FJV5" s="596"/>
      <c r="FJW5" s="596"/>
      <c r="FJX5" s="596"/>
      <c r="FJY5" s="596"/>
      <c r="FJZ5" s="596"/>
      <c r="FKA5" s="596"/>
      <c r="FKB5" s="596"/>
      <c r="FKC5" s="596"/>
      <c r="FKD5" s="596"/>
      <c r="FKE5" s="596"/>
      <c r="FKF5" s="596"/>
      <c r="FKG5" s="596"/>
      <c r="FKH5" s="596"/>
      <c r="FKI5" s="596"/>
      <c r="FKJ5" s="596"/>
      <c r="FKK5" s="596"/>
      <c r="FKL5" s="596"/>
      <c r="FKM5" s="596"/>
      <c r="FKN5" s="596"/>
      <c r="FKO5" s="596"/>
      <c r="FKP5" s="596"/>
      <c r="FKQ5" s="596"/>
      <c r="FKR5" s="596"/>
      <c r="FKS5" s="596"/>
      <c r="FKT5" s="596"/>
      <c r="FKU5" s="596"/>
      <c r="FKV5" s="596"/>
      <c r="FKW5" s="596"/>
      <c r="FKX5" s="596"/>
      <c r="FKY5" s="596"/>
      <c r="FKZ5" s="596"/>
      <c r="FLA5" s="596"/>
      <c r="FLB5" s="596"/>
      <c r="FLC5" s="596"/>
      <c r="FLD5" s="596"/>
      <c r="FLE5" s="596"/>
      <c r="FLF5" s="596"/>
      <c r="FLG5" s="596"/>
      <c r="FLH5" s="596"/>
      <c r="FLI5" s="596"/>
      <c r="FLJ5" s="596"/>
      <c r="FLK5" s="596"/>
      <c r="FLL5" s="596"/>
      <c r="FLM5" s="596"/>
      <c r="FLN5" s="596"/>
      <c r="FLO5" s="596"/>
      <c r="FLP5" s="596"/>
      <c r="FLQ5" s="596"/>
      <c r="FLR5" s="596"/>
      <c r="FLS5" s="596"/>
      <c r="FLT5" s="596"/>
      <c r="FLU5" s="596"/>
      <c r="FLV5" s="596"/>
      <c r="FLW5" s="596"/>
      <c r="FLX5" s="596"/>
      <c r="FLY5" s="596"/>
      <c r="FLZ5" s="596"/>
      <c r="FMA5" s="596"/>
      <c r="FMB5" s="596"/>
      <c r="FMC5" s="596"/>
      <c r="FMD5" s="596"/>
      <c r="FME5" s="596"/>
      <c r="FMF5" s="596"/>
      <c r="FMG5" s="596"/>
      <c r="FMH5" s="596"/>
      <c r="FMI5" s="596"/>
      <c r="FMJ5" s="596"/>
      <c r="FMK5" s="596"/>
      <c r="FML5" s="596"/>
      <c r="FMM5" s="596"/>
      <c r="FMN5" s="596"/>
      <c r="FMO5" s="596"/>
      <c r="FMP5" s="596"/>
      <c r="FMQ5" s="596"/>
      <c r="FMR5" s="596"/>
      <c r="FMS5" s="596"/>
      <c r="FMT5" s="596"/>
      <c r="FMU5" s="596"/>
      <c r="FMV5" s="596"/>
      <c r="FMW5" s="596"/>
      <c r="FMX5" s="596"/>
      <c r="FMY5" s="596"/>
      <c r="FMZ5" s="596"/>
      <c r="FNA5" s="596"/>
      <c r="FNB5" s="596"/>
      <c r="FNC5" s="596"/>
      <c r="FND5" s="596"/>
      <c r="FNE5" s="596"/>
      <c r="FNF5" s="596"/>
      <c r="FNG5" s="596"/>
      <c r="FNH5" s="596"/>
      <c r="FNI5" s="596"/>
      <c r="FNJ5" s="596"/>
      <c r="FNK5" s="596"/>
      <c r="FNL5" s="596"/>
      <c r="FNM5" s="596"/>
      <c r="FNN5" s="596"/>
      <c r="FNO5" s="596"/>
      <c r="FNP5" s="596"/>
      <c r="FNQ5" s="596"/>
      <c r="FNR5" s="596"/>
      <c r="FNS5" s="596"/>
      <c r="FNT5" s="596"/>
      <c r="FNU5" s="596"/>
      <c r="FNV5" s="596"/>
      <c r="FNW5" s="596"/>
      <c r="FNX5" s="596"/>
      <c r="FNY5" s="596"/>
      <c r="FNZ5" s="596"/>
      <c r="FOA5" s="596"/>
      <c r="FOB5" s="596"/>
      <c r="FOC5" s="596"/>
      <c r="FOD5" s="596"/>
      <c r="FOE5" s="596"/>
      <c r="FOF5" s="596"/>
      <c r="FOG5" s="596"/>
      <c r="FOH5" s="596"/>
      <c r="FOI5" s="596"/>
      <c r="FOJ5" s="596"/>
      <c r="FOK5" s="596"/>
      <c r="FOL5" s="596"/>
      <c r="FOM5" s="596"/>
      <c r="FON5" s="596"/>
      <c r="FOO5" s="596"/>
      <c r="FOP5" s="596"/>
      <c r="FOQ5" s="596"/>
      <c r="FOR5" s="596"/>
      <c r="FOS5" s="596"/>
      <c r="FOT5" s="596"/>
      <c r="FOU5" s="596"/>
      <c r="FOV5" s="596"/>
      <c r="FOW5" s="596"/>
      <c r="FOX5" s="596"/>
      <c r="FOY5" s="596"/>
      <c r="FOZ5" s="596"/>
      <c r="FPA5" s="596"/>
      <c r="FPB5" s="596"/>
      <c r="FPC5" s="596"/>
      <c r="FPD5" s="596"/>
      <c r="FPE5" s="596"/>
      <c r="FPF5" s="596"/>
      <c r="FPG5" s="596"/>
      <c r="FPH5" s="596"/>
      <c r="FPI5" s="596"/>
      <c r="FPJ5" s="596"/>
      <c r="FPK5" s="596"/>
      <c r="FPL5" s="596"/>
      <c r="FPM5" s="596"/>
      <c r="FPN5" s="596"/>
      <c r="FPO5" s="596"/>
      <c r="FPP5" s="596"/>
      <c r="FPQ5" s="596"/>
      <c r="FPR5" s="596"/>
      <c r="FPS5" s="596"/>
      <c r="FPT5" s="596"/>
      <c r="FPU5" s="596"/>
      <c r="FPV5" s="596"/>
      <c r="FPW5" s="596"/>
      <c r="FPX5" s="596"/>
      <c r="FPY5" s="596"/>
      <c r="FPZ5" s="596"/>
      <c r="FQA5" s="596"/>
      <c r="FQB5" s="596"/>
      <c r="FQC5" s="596"/>
      <c r="FQD5" s="596"/>
      <c r="FQE5" s="596"/>
      <c r="FQF5" s="596"/>
      <c r="FQG5" s="596"/>
      <c r="FQH5" s="596"/>
      <c r="FQI5" s="596"/>
      <c r="FQJ5" s="596"/>
      <c r="FQK5" s="596"/>
      <c r="FQL5" s="596"/>
      <c r="FQM5" s="596"/>
      <c r="FQN5" s="596"/>
      <c r="FQO5" s="596"/>
      <c r="FQP5" s="596"/>
      <c r="FQQ5" s="596"/>
      <c r="FQR5" s="596"/>
      <c r="FQS5" s="596"/>
      <c r="FQT5" s="596"/>
      <c r="FQU5" s="596"/>
      <c r="FQV5" s="596"/>
      <c r="FQW5" s="596"/>
      <c r="FQX5" s="596"/>
      <c r="FQY5" s="596"/>
      <c r="FQZ5" s="596"/>
      <c r="FRA5" s="596"/>
      <c r="FRB5" s="596"/>
      <c r="FRC5" s="596"/>
      <c r="FRD5" s="596"/>
      <c r="FRE5" s="596"/>
      <c r="FRF5" s="596"/>
      <c r="FRG5" s="596"/>
      <c r="FRH5" s="596"/>
      <c r="FRI5" s="596"/>
      <c r="FRJ5" s="596"/>
      <c r="FRK5" s="596"/>
      <c r="FRL5" s="596"/>
      <c r="FRM5" s="596"/>
      <c r="FRN5" s="596"/>
      <c r="FRO5" s="596"/>
      <c r="FRP5" s="596"/>
      <c r="FRQ5" s="596"/>
      <c r="FRR5" s="596"/>
      <c r="FRS5" s="596"/>
      <c r="FRT5" s="596"/>
      <c r="FRU5" s="596"/>
      <c r="FRV5" s="596"/>
      <c r="FRW5" s="596"/>
      <c r="FRX5" s="596"/>
      <c r="FRY5" s="596"/>
      <c r="FRZ5" s="596"/>
      <c r="FSA5" s="596"/>
      <c r="FSB5" s="596"/>
      <c r="FSC5" s="596"/>
      <c r="FSD5" s="596"/>
      <c r="FSE5" s="596"/>
      <c r="FSF5" s="596"/>
      <c r="FSG5" s="596"/>
      <c r="FSH5" s="596"/>
      <c r="FSI5" s="596"/>
      <c r="FSJ5" s="596"/>
      <c r="FSK5" s="596"/>
      <c r="FSL5" s="596"/>
      <c r="FSM5" s="596"/>
      <c r="FSN5" s="596"/>
      <c r="FSO5" s="596"/>
      <c r="FSP5" s="596"/>
      <c r="FSQ5" s="596"/>
      <c r="FSR5" s="596"/>
      <c r="FSS5" s="596"/>
      <c r="FST5" s="596"/>
      <c r="FSU5" s="596"/>
      <c r="FSV5" s="596"/>
      <c r="FSW5" s="596"/>
      <c r="FSX5" s="596"/>
      <c r="FSY5" s="596"/>
      <c r="FSZ5" s="596"/>
      <c r="FTA5" s="596"/>
      <c r="FTB5" s="596"/>
      <c r="FTC5" s="596"/>
      <c r="FTD5" s="596"/>
      <c r="FTE5" s="596"/>
      <c r="FTF5" s="596"/>
      <c r="FTG5" s="596"/>
      <c r="FTH5" s="596"/>
      <c r="FTI5" s="596"/>
      <c r="FTJ5" s="596"/>
      <c r="FTK5" s="596"/>
      <c r="FTL5" s="596"/>
      <c r="FTM5" s="596"/>
      <c r="FTN5" s="596"/>
      <c r="FTO5" s="596"/>
      <c r="FTP5" s="596"/>
      <c r="FTQ5" s="596"/>
      <c r="FTR5" s="596"/>
      <c r="FTS5" s="596"/>
      <c r="FTT5" s="596"/>
      <c r="FTU5" s="596"/>
      <c r="FTV5" s="596"/>
      <c r="FTW5" s="596"/>
      <c r="FTX5" s="596"/>
      <c r="FTY5" s="596"/>
      <c r="FTZ5" s="596"/>
      <c r="FUA5" s="596"/>
      <c r="FUB5" s="596"/>
      <c r="FUC5" s="596"/>
      <c r="FUD5" s="596"/>
      <c r="FUE5" s="596"/>
      <c r="FUF5" s="596"/>
      <c r="FUG5" s="596"/>
      <c r="FUH5" s="596"/>
      <c r="FUI5" s="596"/>
      <c r="FUJ5" s="596"/>
      <c r="FUK5" s="596"/>
      <c r="FUL5" s="596"/>
      <c r="FUM5" s="596"/>
      <c r="FUN5" s="596"/>
      <c r="FUO5" s="596"/>
      <c r="FUP5" s="596"/>
      <c r="FUQ5" s="596"/>
      <c r="FUR5" s="596"/>
      <c r="FUS5" s="596"/>
      <c r="FUT5" s="596"/>
      <c r="FUU5" s="596"/>
      <c r="FUV5" s="596"/>
      <c r="FUW5" s="596"/>
      <c r="FUX5" s="596"/>
      <c r="FUY5" s="596"/>
      <c r="FUZ5" s="596"/>
      <c r="FVA5" s="596"/>
      <c r="FVB5" s="596"/>
      <c r="FVC5" s="596"/>
      <c r="FVD5" s="596"/>
      <c r="FVE5" s="596"/>
      <c r="FVF5" s="596"/>
      <c r="FVG5" s="596"/>
      <c r="FVH5" s="596"/>
      <c r="FVI5" s="596"/>
      <c r="FVJ5" s="596"/>
      <c r="FVK5" s="596"/>
      <c r="FVL5" s="596"/>
      <c r="FVM5" s="596"/>
      <c r="FVN5" s="596"/>
      <c r="FVO5" s="596"/>
      <c r="FVP5" s="596"/>
      <c r="FVQ5" s="596"/>
      <c r="FVR5" s="596"/>
      <c r="FVS5" s="596"/>
      <c r="FVT5" s="596"/>
      <c r="FVU5" s="596"/>
      <c r="FVV5" s="596"/>
      <c r="FVW5" s="596"/>
      <c r="FVX5" s="596"/>
      <c r="FVY5" s="596"/>
      <c r="FVZ5" s="596"/>
      <c r="FWA5" s="596"/>
      <c r="FWB5" s="596"/>
      <c r="FWC5" s="596"/>
      <c r="FWD5" s="596"/>
      <c r="FWE5" s="596"/>
      <c r="FWF5" s="596"/>
      <c r="FWG5" s="596"/>
      <c r="FWH5" s="596"/>
      <c r="FWI5" s="596"/>
      <c r="FWJ5" s="596"/>
      <c r="FWK5" s="596"/>
      <c r="FWL5" s="596"/>
      <c r="FWM5" s="596"/>
      <c r="FWN5" s="596"/>
      <c r="FWO5" s="596"/>
      <c r="FWP5" s="596"/>
      <c r="FWQ5" s="596"/>
      <c r="FWR5" s="596"/>
      <c r="FWS5" s="596"/>
      <c r="FWT5" s="596"/>
      <c r="FWU5" s="596"/>
      <c r="FWV5" s="596"/>
      <c r="FWW5" s="596"/>
      <c r="FWX5" s="596"/>
      <c r="FWY5" s="596"/>
      <c r="FWZ5" s="596"/>
      <c r="FXA5" s="596"/>
      <c r="FXB5" s="596"/>
      <c r="FXC5" s="596"/>
      <c r="FXD5" s="596"/>
      <c r="FXE5" s="596"/>
      <c r="FXF5" s="596"/>
      <c r="FXG5" s="596"/>
      <c r="FXH5" s="596"/>
      <c r="FXI5" s="596"/>
      <c r="FXJ5" s="596"/>
      <c r="FXK5" s="596"/>
      <c r="FXL5" s="596"/>
      <c r="FXM5" s="596"/>
      <c r="FXN5" s="596"/>
      <c r="FXO5" s="596"/>
      <c r="FXP5" s="596"/>
      <c r="FXQ5" s="596"/>
      <c r="FXR5" s="596"/>
      <c r="FXS5" s="596"/>
      <c r="FXT5" s="596"/>
      <c r="FXU5" s="596"/>
      <c r="FXV5" s="596"/>
      <c r="FXW5" s="596"/>
      <c r="FXX5" s="596"/>
      <c r="FXY5" s="596"/>
      <c r="FXZ5" s="596"/>
      <c r="FYA5" s="596"/>
      <c r="FYB5" s="596"/>
      <c r="FYC5" s="596"/>
      <c r="FYD5" s="596"/>
      <c r="FYE5" s="596"/>
      <c r="FYF5" s="596"/>
      <c r="FYG5" s="596"/>
      <c r="FYH5" s="596"/>
      <c r="FYI5" s="596"/>
      <c r="FYJ5" s="596"/>
      <c r="FYK5" s="596"/>
      <c r="FYL5" s="596"/>
      <c r="FYM5" s="596"/>
      <c r="FYN5" s="596"/>
      <c r="FYO5" s="596"/>
      <c r="FYP5" s="596"/>
      <c r="FYQ5" s="596"/>
      <c r="FYR5" s="596"/>
      <c r="FYS5" s="596"/>
      <c r="FYT5" s="596"/>
      <c r="FYU5" s="596"/>
      <c r="FYV5" s="596"/>
      <c r="FYW5" s="596"/>
      <c r="FYX5" s="596"/>
      <c r="FYY5" s="596"/>
      <c r="FYZ5" s="596"/>
      <c r="FZA5" s="596"/>
      <c r="FZB5" s="596"/>
      <c r="FZC5" s="596"/>
      <c r="FZD5" s="596"/>
      <c r="FZE5" s="596"/>
      <c r="FZF5" s="596"/>
      <c r="FZG5" s="596"/>
      <c r="FZH5" s="596"/>
      <c r="FZI5" s="596"/>
      <c r="FZJ5" s="596"/>
      <c r="FZK5" s="596"/>
      <c r="FZL5" s="596"/>
      <c r="FZM5" s="596"/>
      <c r="FZN5" s="596"/>
      <c r="FZO5" s="596"/>
      <c r="FZP5" s="596"/>
      <c r="FZQ5" s="596"/>
      <c r="FZR5" s="596"/>
      <c r="FZS5" s="596"/>
      <c r="FZT5" s="596"/>
      <c r="FZU5" s="596"/>
      <c r="FZV5" s="596"/>
      <c r="FZW5" s="596"/>
      <c r="FZX5" s="596"/>
      <c r="FZY5" s="596"/>
      <c r="FZZ5" s="596"/>
      <c r="GAA5" s="596"/>
      <c r="GAB5" s="596"/>
      <c r="GAC5" s="596"/>
      <c r="GAD5" s="596"/>
      <c r="GAE5" s="596"/>
      <c r="GAF5" s="596"/>
      <c r="GAG5" s="596"/>
      <c r="GAH5" s="596"/>
      <c r="GAI5" s="596"/>
      <c r="GAJ5" s="596"/>
      <c r="GAK5" s="596"/>
      <c r="GAL5" s="596"/>
      <c r="GAM5" s="596"/>
      <c r="GAN5" s="596"/>
      <c r="GAO5" s="596"/>
      <c r="GAP5" s="596"/>
      <c r="GAQ5" s="596"/>
      <c r="GAR5" s="596"/>
      <c r="GAS5" s="596"/>
      <c r="GAT5" s="596"/>
      <c r="GAU5" s="596"/>
      <c r="GAV5" s="596"/>
      <c r="GAW5" s="596"/>
      <c r="GAX5" s="596"/>
      <c r="GAY5" s="596"/>
      <c r="GAZ5" s="596"/>
      <c r="GBA5" s="596"/>
      <c r="GBB5" s="596"/>
      <c r="GBC5" s="596"/>
      <c r="GBD5" s="596"/>
      <c r="GBE5" s="596"/>
      <c r="GBF5" s="596"/>
      <c r="GBG5" s="596"/>
      <c r="GBH5" s="596"/>
      <c r="GBI5" s="596"/>
      <c r="GBJ5" s="596"/>
      <c r="GBK5" s="596"/>
      <c r="GBL5" s="596"/>
      <c r="GBM5" s="596"/>
      <c r="GBN5" s="596"/>
      <c r="GBO5" s="596"/>
      <c r="GBP5" s="596"/>
      <c r="GBQ5" s="596"/>
      <c r="GBR5" s="596"/>
      <c r="GBS5" s="596"/>
      <c r="GBT5" s="596"/>
      <c r="GBU5" s="596"/>
      <c r="GBV5" s="596"/>
      <c r="GBW5" s="596"/>
      <c r="GBX5" s="596"/>
      <c r="GBY5" s="596"/>
      <c r="GBZ5" s="596"/>
      <c r="GCA5" s="596"/>
      <c r="GCB5" s="596"/>
      <c r="GCC5" s="596"/>
      <c r="GCD5" s="596"/>
      <c r="GCE5" s="596"/>
      <c r="GCF5" s="596"/>
      <c r="GCG5" s="596"/>
      <c r="GCH5" s="596"/>
      <c r="GCI5" s="596"/>
      <c r="GCJ5" s="596"/>
      <c r="GCK5" s="596"/>
      <c r="GCL5" s="596"/>
      <c r="GCM5" s="596"/>
      <c r="GCN5" s="596"/>
      <c r="GCO5" s="596"/>
      <c r="GCP5" s="596"/>
      <c r="GCQ5" s="596"/>
      <c r="GCR5" s="596"/>
      <c r="GCS5" s="596"/>
      <c r="GCT5" s="596"/>
      <c r="GCU5" s="596"/>
      <c r="GCV5" s="596"/>
      <c r="GCW5" s="596"/>
      <c r="GCX5" s="596"/>
      <c r="GCY5" s="596"/>
      <c r="GCZ5" s="596"/>
      <c r="GDA5" s="596"/>
      <c r="GDB5" s="596"/>
      <c r="GDC5" s="596"/>
      <c r="GDD5" s="596"/>
      <c r="GDE5" s="596"/>
      <c r="GDF5" s="596"/>
      <c r="GDG5" s="596"/>
      <c r="GDH5" s="596"/>
      <c r="GDI5" s="596"/>
      <c r="GDJ5" s="596"/>
      <c r="GDK5" s="596"/>
      <c r="GDL5" s="596"/>
      <c r="GDM5" s="596"/>
      <c r="GDN5" s="596"/>
      <c r="GDO5" s="596"/>
      <c r="GDP5" s="596"/>
      <c r="GDQ5" s="596"/>
      <c r="GDR5" s="596"/>
      <c r="GDS5" s="596"/>
      <c r="GDT5" s="596"/>
      <c r="GDU5" s="596"/>
      <c r="GDV5" s="596"/>
      <c r="GDW5" s="596"/>
      <c r="GDX5" s="596"/>
      <c r="GDY5" s="596"/>
      <c r="GDZ5" s="596"/>
      <c r="GEA5" s="596"/>
      <c r="GEB5" s="596"/>
      <c r="GEC5" s="596"/>
      <c r="GED5" s="596"/>
      <c r="GEE5" s="596"/>
      <c r="GEF5" s="596"/>
      <c r="GEG5" s="596"/>
      <c r="GEH5" s="596"/>
      <c r="GEI5" s="596"/>
      <c r="GEJ5" s="596"/>
      <c r="GEK5" s="596"/>
      <c r="GEL5" s="596"/>
      <c r="GEM5" s="596"/>
      <c r="GEN5" s="596"/>
      <c r="GEO5" s="596"/>
      <c r="GEP5" s="596"/>
      <c r="GEQ5" s="596"/>
      <c r="GER5" s="596"/>
      <c r="GES5" s="596"/>
      <c r="GET5" s="596"/>
      <c r="GEU5" s="596"/>
      <c r="GEV5" s="596"/>
      <c r="GEW5" s="596"/>
      <c r="GEX5" s="596"/>
      <c r="GEY5" s="596"/>
      <c r="GEZ5" s="596"/>
      <c r="GFA5" s="596"/>
      <c r="GFB5" s="596"/>
      <c r="GFC5" s="596"/>
      <c r="GFD5" s="596"/>
      <c r="GFE5" s="596"/>
      <c r="GFF5" s="596"/>
      <c r="GFG5" s="596"/>
      <c r="GFH5" s="596"/>
      <c r="GFI5" s="596"/>
      <c r="GFJ5" s="596"/>
      <c r="GFK5" s="596"/>
      <c r="GFL5" s="596"/>
      <c r="GFM5" s="596"/>
      <c r="GFN5" s="596"/>
      <c r="GFO5" s="596"/>
      <c r="GFP5" s="596"/>
      <c r="GFQ5" s="596"/>
      <c r="GFR5" s="596"/>
      <c r="GFS5" s="596"/>
      <c r="GFT5" s="596"/>
      <c r="GFU5" s="596"/>
      <c r="GFV5" s="596"/>
      <c r="GFW5" s="596"/>
      <c r="GFX5" s="596"/>
      <c r="GFY5" s="596"/>
      <c r="GFZ5" s="596"/>
      <c r="GGA5" s="596"/>
      <c r="GGB5" s="596"/>
      <c r="GGC5" s="596"/>
      <c r="GGD5" s="596"/>
      <c r="GGE5" s="596"/>
      <c r="GGF5" s="596"/>
      <c r="GGG5" s="596"/>
      <c r="GGH5" s="596"/>
      <c r="GGI5" s="596"/>
      <c r="GGJ5" s="596"/>
      <c r="GGK5" s="596"/>
      <c r="GGL5" s="596"/>
      <c r="GGM5" s="596"/>
      <c r="GGN5" s="596"/>
      <c r="GGO5" s="596"/>
      <c r="GGP5" s="596"/>
      <c r="GGQ5" s="596"/>
      <c r="GGR5" s="596"/>
      <c r="GGS5" s="596"/>
      <c r="GGT5" s="596"/>
      <c r="GGU5" s="596"/>
      <c r="GGV5" s="596"/>
      <c r="GGW5" s="596"/>
      <c r="GGX5" s="596"/>
      <c r="GGY5" s="596"/>
      <c r="GGZ5" s="596"/>
      <c r="GHA5" s="596"/>
      <c r="GHB5" s="596"/>
      <c r="GHC5" s="596"/>
      <c r="GHD5" s="596"/>
      <c r="GHE5" s="596"/>
      <c r="GHF5" s="596"/>
      <c r="GHG5" s="596"/>
      <c r="GHH5" s="596"/>
      <c r="GHI5" s="596"/>
      <c r="GHJ5" s="596"/>
      <c r="GHK5" s="596"/>
      <c r="GHL5" s="596"/>
      <c r="GHM5" s="596"/>
      <c r="GHN5" s="596"/>
      <c r="GHO5" s="596"/>
      <c r="GHP5" s="596"/>
      <c r="GHQ5" s="596"/>
      <c r="GHR5" s="596"/>
      <c r="GHS5" s="596"/>
      <c r="GHT5" s="596"/>
      <c r="GHU5" s="596"/>
      <c r="GHV5" s="596"/>
      <c r="GHW5" s="596"/>
      <c r="GHX5" s="596"/>
      <c r="GHY5" s="596"/>
      <c r="GHZ5" s="596"/>
      <c r="GIA5" s="596"/>
      <c r="GIB5" s="596"/>
      <c r="GIC5" s="596"/>
      <c r="GID5" s="596"/>
      <c r="GIE5" s="596"/>
      <c r="GIF5" s="596"/>
      <c r="GIG5" s="596"/>
      <c r="GIH5" s="596"/>
      <c r="GII5" s="596"/>
      <c r="GIJ5" s="596"/>
      <c r="GIK5" s="596"/>
      <c r="GIL5" s="596"/>
      <c r="GIM5" s="596"/>
      <c r="GIN5" s="596"/>
      <c r="GIO5" s="596"/>
      <c r="GIP5" s="596"/>
      <c r="GIQ5" s="596"/>
      <c r="GIR5" s="596"/>
      <c r="GIS5" s="596"/>
      <c r="GIT5" s="596"/>
      <c r="GIU5" s="596"/>
      <c r="GIV5" s="596"/>
      <c r="GIW5" s="596"/>
      <c r="GIX5" s="596"/>
      <c r="GIY5" s="596"/>
      <c r="GIZ5" s="596"/>
      <c r="GJA5" s="596"/>
      <c r="GJB5" s="596"/>
      <c r="GJC5" s="596"/>
      <c r="GJD5" s="596"/>
      <c r="GJE5" s="596"/>
      <c r="GJF5" s="596"/>
      <c r="GJG5" s="596"/>
      <c r="GJH5" s="596"/>
      <c r="GJI5" s="596"/>
      <c r="GJJ5" s="596"/>
      <c r="GJK5" s="596"/>
      <c r="GJL5" s="596"/>
      <c r="GJM5" s="596"/>
      <c r="GJN5" s="596"/>
      <c r="GJO5" s="596"/>
      <c r="GJP5" s="596"/>
      <c r="GJQ5" s="596"/>
      <c r="GJR5" s="596"/>
      <c r="GJS5" s="596"/>
      <c r="GJT5" s="596"/>
      <c r="GJU5" s="596"/>
      <c r="GJV5" s="596"/>
      <c r="GJW5" s="596"/>
      <c r="GJX5" s="596"/>
      <c r="GJY5" s="596"/>
      <c r="GJZ5" s="596"/>
      <c r="GKA5" s="596"/>
      <c r="GKB5" s="596"/>
      <c r="GKC5" s="596"/>
      <c r="GKD5" s="596"/>
      <c r="GKE5" s="596"/>
      <c r="GKF5" s="596"/>
      <c r="GKG5" s="596"/>
      <c r="GKH5" s="596"/>
      <c r="GKI5" s="596"/>
      <c r="GKJ5" s="596"/>
      <c r="GKK5" s="596"/>
      <c r="GKL5" s="596"/>
      <c r="GKM5" s="596"/>
      <c r="GKN5" s="596"/>
      <c r="GKO5" s="596"/>
      <c r="GKP5" s="596"/>
      <c r="GKQ5" s="596"/>
      <c r="GKR5" s="596"/>
      <c r="GKS5" s="596"/>
      <c r="GKT5" s="596"/>
      <c r="GKU5" s="596"/>
      <c r="GKV5" s="596"/>
      <c r="GKW5" s="596"/>
      <c r="GKX5" s="596"/>
      <c r="GKY5" s="596"/>
      <c r="GKZ5" s="596"/>
      <c r="GLA5" s="596"/>
      <c r="GLB5" s="596"/>
      <c r="GLC5" s="596"/>
      <c r="GLD5" s="596"/>
      <c r="GLE5" s="596"/>
      <c r="GLF5" s="596"/>
      <c r="GLG5" s="596"/>
      <c r="GLH5" s="596"/>
      <c r="GLI5" s="596"/>
      <c r="GLJ5" s="596"/>
      <c r="GLK5" s="596"/>
      <c r="GLL5" s="596"/>
      <c r="GLM5" s="596"/>
      <c r="GLN5" s="596"/>
      <c r="GLO5" s="596"/>
      <c r="GLP5" s="596"/>
      <c r="GLQ5" s="596"/>
      <c r="GLR5" s="596"/>
      <c r="GLS5" s="596"/>
      <c r="GLT5" s="596"/>
      <c r="GLU5" s="596"/>
      <c r="GLV5" s="596"/>
      <c r="GLW5" s="596"/>
      <c r="GLX5" s="596"/>
      <c r="GLY5" s="596"/>
      <c r="GLZ5" s="596"/>
      <c r="GMA5" s="596"/>
      <c r="GMB5" s="596"/>
      <c r="GMC5" s="596"/>
      <c r="GMD5" s="596"/>
      <c r="GME5" s="596"/>
      <c r="GMF5" s="596"/>
      <c r="GMG5" s="596"/>
      <c r="GMH5" s="596"/>
      <c r="GMI5" s="596"/>
      <c r="GMJ5" s="596"/>
      <c r="GMK5" s="596"/>
      <c r="GML5" s="596"/>
      <c r="GMM5" s="596"/>
      <c r="GMN5" s="596"/>
      <c r="GMO5" s="596"/>
      <c r="GMP5" s="596"/>
      <c r="GMQ5" s="596"/>
      <c r="GMR5" s="596"/>
      <c r="GMS5" s="596"/>
      <c r="GMT5" s="596"/>
      <c r="GMU5" s="596"/>
      <c r="GMV5" s="596"/>
      <c r="GMW5" s="596"/>
      <c r="GMX5" s="596"/>
      <c r="GMY5" s="596"/>
      <c r="GMZ5" s="596"/>
      <c r="GNA5" s="596"/>
      <c r="GNB5" s="596"/>
      <c r="GNC5" s="596"/>
      <c r="GND5" s="596"/>
      <c r="GNE5" s="596"/>
      <c r="GNF5" s="596"/>
      <c r="GNG5" s="596"/>
      <c r="GNH5" s="596"/>
      <c r="GNI5" s="596"/>
      <c r="GNJ5" s="596"/>
      <c r="GNK5" s="596"/>
      <c r="GNL5" s="596"/>
      <c r="GNM5" s="596"/>
      <c r="GNN5" s="596"/>
      <c r="GNO5" s="596"/>
      <c r="GNP5" s="596"/>
      <c r="GNQ5" s="596"/>
      <c r="GNR5" s="596"/>
      <c r="GNS5" s="596"/>
      <c r="GNT5" s="596"/>
      <c r="GNU5" s="596"/>
      <c r="GNV5" s="596"/>
      <c r="GNW5" s="596"/>
      <c r="GNX5" s="596"/>
      <c r="GNY5" s="596"/>
      <c r="GNZ5" s="596"/>
      <c r="GOA5" s="596"/>
      <c r="GOB5" s="596"/>
      <c r="GOC5" s="596"/>
      <c r="GOD5" s="596"/>
      <c r="GOE5" s="596"/>
      <c r="GOF5" s="596"/>
      <c r="GOG5" s="596"/>
      <c r="GOH5" s="596"/>
      <c r="GOI5" s="596"/>
      <c r="GOJ5" s="596"/>
      <c r="GOK5" s="596"/>
      <c r="GOL5" s="596"/>
      <c r="GOM5" s="596"/>
      <c r="GON5" s="596"/>
      <c r="GOO5" s="596"/>
      <c r="GOP5" s="596"/>
      <c r="GOQ5" s="596"/>
      <c r="GOR5" s="596"/>
      <c r="GOS5" s="596"/>
      <c r="GOT5" s="596"/>
      <c r="GOU5" s="596"/>
      <c r="GOV5" s="596"/>
      <c r="GOW5" s="596"/>
      <c r="GOX5" s="596"/>
      <c r="GOY5" s="596"/>
      <c r="GOZ5" s="596"/>
      <c r="GPA5" s="596"/>
      <c r="GPB5" s="596"/>
      <c r="GPC5" s="596"/>
      <c r="GPD5" s="596"/>
      <c r="GPE5" s="596"/>
      <c r="GPF5" s="596"/>
      <c r="GPG5" s="596"/>
      <c r="GPH5" s="596"/>
      <c r="GPI5" s="596"/>
      <c r="GPJ5" s="596"/>
      <c r="GPK5" s="596"/>
      <c r="GPL5" s="596"/>
      <c r="GPM5" s="596"/>
      <c r="GPN5" s="596"/>
      <c r="GPO5" s="596"/>
      <c r="GPP5" s="596"/>
      <c r="GPQ5" s="596"/>
      <c r="GPR5" s="596"/>
      <c r="GPS5" s="596"/>
      <c r="GPT5" s="596"/>
      <c r="GPU5" s="596"/>
      <c r="GPV5" s="596"/>
      <c r="GPW5" s="596"/>
      <c r="GPX5" s="596"/>
      <c r="GPY5" s="596"/>
      <c r="GPZ5" s="596"/>
      <c r="GQA5" s="596"/>
      <c r="GQB5" s="596"/>
      <c r="GQC5" s="596"/>
      <c r="GQD5" s="596"/>
      <c r="GQE5" s="596"/>
      <c r="GQF5" s="596"/>
      <c r="GQG5" s="596"/>
      <c r="GQH5" s="596"/>
      <c r="GQI5" s="596"/>
      <c r="GQJ5" s="596"/>
      <c r="GQK5" s="596"/>
      <c r="GQL5" s="596"/>
      <c r="GQM5" s="596"/>
      <c r="GQN5" s="596"/>
      <c r="GQO5" s="596"/>
      <c r="GQP5" s="596"/>
      <c r="GQQ5" s="596"/>
      <c r="GQR5" s="596"/>
      <c r="GQS5" s="596"/>
      <c r="GQT5" s="596"/>
      <c r="GQU5" s="596"/>
      <c r="GQV5" s="596"/>
      <c r="GQW5" s="596"/>
      <c r="GQX5" s="596"/>
      <c r="GQY5" s="596"/>
      <c r="GQZ5" s="596"/>
      <c r="GRA5" s="596"/>
      <c r="GRB5" s="596"/>
      <c r="GRC5" s="596"/>
      <c r="GRD5" s="596"/>
      <c r="GRE5" s="596"/>
      <c r="GRF5" s="596"/>
      <c r="GRG5" s="596"/>
      <c r="GRH5" s="596"/>
      <c r="GRI5" s="596"/>
      <c r="GRJ5" s="596"/>
      <c r="GRK5" s="596"/>
      <c r="GRL5" s="596"/>
      <c r="GRM5" s="596"/>
      <c r="GRN5" s="596"/>
      <c r="GRO5" s="596"/>
      <c r="GRP5" s="596"/>
      <c r="GRQ5" s="596"/>
      <c r="GRR5" s="596"/>
      <c r="GRS5" s="596"/>
      <c r="GRT5" s="596"/>
      <c r="GRU5" s="596"/>
      <c r="GRV5" s="596"/>
      <c r="GRW5" s="596"/>
      <c r="GRX5" s="596"/>
      <c r="GRY5" s="596"/>
      <c r="GRZ5" s="596"/>
      <c r="GSA5" s="596"/>
      <c r="GSB5" s="596"/>
      <c r="GSC5" s="596"/>
      <c r="GSD5" s="596"/>
      <c r="GSE5" s="596"/>
      <c r="GSF5" s="596"/>
      <c r="GSG5" s="596"/>
      <c r="GSH5" s="596"/>
      <c r="GSI5" s="596"/>
      <c r="GSJ5" s="596"/>
      <c r="GSK5" s="596"/>
      <c r="GSL5" s="596"/>
      <c r="GSM5" s="596"/>
      <c r="GSN5" s="596"/>
      <c r="GSO5" s="596"/>
      <c r="GSP5" s="596"/>
      <c r="GSQ5" s="596"/>
      <c r="GSR5" s="596"/>
      <c r="GSS5" s="596"/>
      <c r="GST5" s="596"/>
      <c r="GSU5" s="596"/>
      <c r="GSV5" s="596"/>
      <c r="GSW5" s="596"/>
      <c r="GSX5" s="596"/>
      <c r="GSY5" s="596"/>
      <c r="GSZ5" s="596"/>
      <c r="GTA5" s="596"/>
      <c r="GTB5" s="596"/>
      <c r="GTC5" s="596"/>
      <c r="GTD5" s="596"/>
      <c r="GTE5" s="596"/>
      <c r="GTF5" s="596"/>
      <c r="GTG5" s="596"/>
      <c r="GTH5" s="596"/>
      <c r="GTI5" s="596"/>
      <c r="GTJ5" s="596"/>
      <c r="GTK5" s="596"/>
      <c r="GTL5" s="596"/>
      <c r="GTM5" s="596"/>
      <c r="GTN5" s="596"/>
      <c r="GTO5" s="596"/>
      <c r="GTP5" s="596"/>
      <c r="GTQ5" s="596"/>
      <c r="GTR5" s="596"/>
      <c r="GTS5" s="596"/>
      <c r="GTT5" s="596"/>
      <c r="GTU5" s="596"/>
      <c r="GTV5" s="596"/>
      <c r="GTW5" s="596"/>
      <c r="GTX5" s="596"/>
      <c r="GTY5" s="596"/>
      <c r="GTZ5" s="596"/>
      <c r="GUA5" s="596"/>
      <c r="GUB5" s="596"/>
      <c r="GUC5" s="596"/>
      <c r="GUD5" s="596"/>
      <c r="GUE5" s="596"/>
      <c r="GUF5" s="596"/>
      <c r="GUG5" s="596"/>
      <c r="GUH5" s="596"/>
      <c r="GUI5" s="596"/>
      <c r="GUJ5" s="596"/>
      <c r="GUK5" s="596"/>
      <c r="GUL5" s="596"/>
      <c r="GUM5" s="596"/>
      <c r="GUN5" s="596"/>
      <c r="GUO5" s="596"/>
      <c r="GUP5" s="596"/>
      <c r="GUQ5" s="596"/>
      <c r="GUR5" s="596"/>
      <c r="GUS5" s="596"/>
      <c r="GUT5" s="596"/>
      <c r="GUU5" s="596"/>
      <c r="GUV5" s="596"/>
      <c r="GUW5" s="596"/>
      <c r="GUX5" s="596"/>
      <c r="GUY5" s="596"/>
      <c r="GUZ5" s="596"/>
      <c r="GVA5" s="596"/>
      <c r="GVB5" s="596"/>
      <c r="GVC5" s="596"/>
      <c r="GVD5" s="596"/>
      <c r="GVE5" s="596"/>
      <c r="GVF5" s="596"/>
      <c r="GVG5" s="596"/>
      <c r="GVH5" s="596"/>
      <c r="GVI5" s="596"/>
      <c r="GVJ5" s="596"/>
      <c r="GVK5" s="596"/>
      <c r="GVL5" s="596"/>
      <c r="GVM5" s="596"/>
      <c r="GVN5" s="596"/>
      <c r="GVO5" s="596"/>
      <c r="GVP5" s="596"/>
      <c r="GVQ5" s="596"/>
      <c r="GVR5" s="596"/>
      <c r="GVS5" s="596"/>
      <c r="GVT5" s="596"/>
      <c r="GVU5" s="596"/>
      <c r="GVV5" s="596"/>
      <c r="GVW5" s="596"/>
      <c r="GVX5" s="596"/>
      <c r="GVY5" s="596"/>
      <c r="GVZ5" s="596"/>
      <c r="GWA5" s="596"/>
      <c r="GWB5" s="596"/>
      <c r="GWC5" s="596"/>
      <c r="GWD5" s="596"/>
      <c r="GWE5" s="596"/>
      <c r="GWF5" s="596"/>
      <c r="GWG5" s="596"/>
      <c r="GWH5" s="596"/>
      <c r="GWI5" s="596"/>
      <c r="GWJ5" s="596"/>
      <c r="GWK5" s="596"/>
      <c r="GWL5" s="596"/>
      <c r="GWM5" s="596"/>
      <c r="GWN5" s="596"/>
      <c r="GWO5" s="596"/>
      <c r="GWP5" s="596"/>
      <c r="GWQ5" s="596"/>
      <c r="GWR5" s="596"/>
      <c r="GWS5" s="596"/>
      <c r="GWT5" s="596"/>
      <c r="GWU5" s="596"/>
      <c r="GWV5" s="596"/>
      <c r="GWW5" s="596"/>
      <c r="GWX5" s="596"/>
      <c r="GWY5" s="596"/>
      <c r="GWZ5" s="596"/>
      <c r="GXA5" s="596"/>
      <c r="GXB5" s="596"/>
      <c r="GXC5" s="596"/>
      <c r="GXD5" s="596"/>
      <c r="GXE5" s="596"/>
      <c r="GXF5" s="596"/>
      <c r="GXG5" s="596"/>
      <c r="GXH5" s="596"/>
      <c r="GXI5" s="596"/>
      <c r="GXJ5" s="596"/>
      <c r="GXK5" s="596"/>
      <c r="GXL5" s="596"/>
      <c r="GXM5" s="596"/>
      <c r="GXN5" s="596"/>
      <c r="GXO5" s="596"/>
      <c r="GXP5" s="596"/>
      <c r="GXQ5" s="596"/>
      <c r="GXR5" s="596"/>
      <c r="GXS5" s="596"/>
      <c r="GXT5" s="596"/>
      <c r="GXU5" s="596"/>
      <c r="GXV5" s="596"/>
      <c r="GXW5" s="596"/>
      <c r="GXX5" s="596"/>
      <c r="GXY5" s="596"/>
      <c r="GXZ5" s="596"/>
      <c r="GYA5" s="596"/>
      <c r="GYB5" s="596"/>
      <c r="GYC5" s="596"/>
      <c r="GYD5" s="596"/>
      <c r="GYE5" s="596"/>
      <c r="GYF5" s="596"/>
      <c r="GYG5" s="596"/>
      <c r="GYH5" s="596"/>
      <c r="GYI5" s="596"/>
      <c r="GYJ5" s="596"/>
      <c r="GYK5" s="596"/>
      <c r="GYL5" s="596"/>
      <c r="GYM5" s="596"/>
      <c r="GYN5" s="596"/>
      <c r="GYO5" s="596"/>
      <c r="GYP5" s="596"/>
      <c r="GYQ5" s="596"/>
      <c r="GYR5" s="596"/>
      <c r="GYS5" s="596"/>
      <c r="GYT5" s="596"/>
      <c r="GYU5" s="596"/>
      <c r="GYV5" s="596"/>
      <c r="GYW5" s="596"/>
      <c r="GYX5" s="596"/>
      <c r="GYY5" s="596"/>
      <c r="GYZ5" s="596"/>
      <c r="GZA5" s="596"/>
      <c r="GZB5" s="596"/>
      <c r="GZC5" s="596"/>
      <c r="GZD5" s="596"/>
      <c r="GZE5" s="596"/>
      <c r="GZF5" s="596"/>
      <c r="GZG5" s="596"/>
      <c r="GZH5" s="596"/>
      <c r="GZI5" s="596"/>
      <c r="GZJ5" s="596"/>
      <c r="GZK5" s="596"/>
      <c r="GZL5" s="596"/>
      <c r="GZM5" s="596"/>
      <c r="GZN5" s="596"/>
      <c r="GZO5" s="596"/>
      <c r="GZP5" s="596"/>
      <c r="GZQ5" s="596"/>
      <c r="GZR5" s="596"/>
      <c r="GZS5" s="596"/>
      <c r="GZT5" s="596"/>
      <c r="GZU5" s="596"/>
      <c r="GZV5" s="596"/>
      <c r="GZW5" s="596"/>
      <c r="GZX5" s="596"/>
      <c r="GZY5" s="596"/>
      <c r="GZZ5" s="596"/>
      <c r="HAA5" s="596"/>
      <c r="HAB5" s="596"/>
      <c r="HAC5" s="596"/>
      <c r="HAD5" s="596"/>
      <c r="HAE5" s="596"/>
      <c r="HAF5" s="596"/>
      <c r="HAG5" s="596"/>
      <c r="HAH5" s="596"/>
      <c r="HAI5" s="596"/>
      <c r="HAJ5" s="596"/>
      <c r="HAK5" s="596"/>
      <c r="HAL5" s="596"/>
      <c r="HAM5" s="596"/>
      <c r="HAN5" s="596"/>
      <c r="HAO5" s="596"/>
      <c r="HAP5" s="596"/>
      <c r="HAQ5" s="596"/>
      <c r="HAR5" s="596"/>
      <c r="HAS5" s="596"/>
      <c r="HAT5" s="596"/>
      <c r="HAU5" s="596"/>
      <c r="HAV5" s="596"/>
      <c r="HAW5" s="596"/>
      <c r="HAX5" s="596"/>
      <c r="HAY5" s="596"/>
      <c r="HAZ5" s="596"/>
      <c r="HBA5" s="596"/>
      <c r="HBB5" s="596"/>
      <c r="HBC5" s="596"/>
      <c r="HBD5" s="596"/>
      <c r="HBE5" s="596"/>
      <c r="HBF5" s="596"/>
      <c r="HBG5" s="596"/>
      <c r="HBH5" s="596"/>
      <c r="HBI5" s="596"/>
      <c r="HBJ5" s="596"/>
      <c r="HBK5" s="596"/>
      <c r="HBL5" s="596"/>
      <c r="HBM5" s="596"/>
      <c r="HBN5" s="596"/>
      <c r="HBO5" s="596"/>
      <c r="HBP5" s="596"/>
      <c r="HBQ5" s="596"/>
      <c r="HBR5" s="596"/>
      <c r="HBS5" s="596"/>
      <c r="HBT5" s="596"/>
      <c r="HBU5" s="596"/>
      <c r="HBV5" s="596"/>
      <c r="HBW5" s="596"/>
      <c r="HBX5" s="596"/>
      <c r="HBY5" s="596"/>
      <c r="HBZ5" s="596"/>
      <c r="HCA5" s="596"/>
      <c r="HCB5" s="596"/>
      <c r="HCC5" s="596"/>
      <c r="HCD5" s="596"/>
      <c r="HCE5" s="596"/>
      <c r="HCF5" s="596"/>
      <c r="HCG5" s="596"/>
      <c r="HCH5" s="596"/>
      <c r="HCI5" s="596"/>
      <c r="HCJ5" s="596"/>
      <c r="HCK5" s="596"/>
      <c r="HCL5" s="596"/>
      <c r="HCM5" s="596"/>
      <c r="HCN5" s="596"/>
      <c r="HCO5" s="596"/>
      <c r="HCP5" s="596"/>
      <c r="HCQ5" s="596"/>
      <c r="HCR5" s="596"/>
      <c r="HCS5" s="596"/>
      <c r="HCT5" s="596"/>
      <c r="HCU5" s="596"/>
      <c r="HCV5" s="596"/>
      <c r="HCW5" s="596"/>
      <c r="HCX5" s="596"/>
      <c r="HCY5" s="596"/>
      <c r="HCZ5" s="596"/>
      <c r="HDA5" s="596"/>
      <c r="HDB5" s="596"/>
      <c r="HDC5" s="596"/>
      <c r="HDD5" s="596"/>
      <c r="HDE5" s="596"/>
      <c r="HDF5" s="596"/>
      <c r="HDG5" s="596"/>
      <c r="HDH5" s="596"/>
      <c r="HDI5" s="596"/>
      <c r="HDJ5" s="596"/>
      <c r="HDK5" s="596"/>
      <c r="HDL5" s="596"/>
      <c r="HDM5" s="596"/>
      <c r="HDN5" s="596"/>
      <c r="HDO5" s="596"/>
      <c r="HDP5" s="596"/>
      <c r="HDQ5" s="596"/>
      <c r="HDR5" s="596"/>
      <c r="HDS5" s="596"/>
      <c r="HDT5" s="596"/>
      <c r="HDU5" s="596"/>
      <c r="HDV5" s="596"/>
      <c r="HDW5" s="596"/>
      <c r="HDX5" s="596"/>
      <c r="HDY5" s="596"/>
      <c r="HDZ5" s="596"/>
      <c r="HEA5" s="596"/>
      <c r="HEB5" s="596"/>
      <c r="HEC5" s="596"/>
      <c r="HED5" s="596"/>
      <c r="HEE5" s="596"/>
      <c r="HEF5" s="596"/>
      <c r="HEG5" s="596"/>
      <c r="HEH5" s="596"/>
      <c r="HEI5" s="596"/>
      <c r="HEJ5" s="596"/>
      <c r="HEK5" s="596"/>
      <c r="HEL5" s="596"/>
      <c r="HEM5" s="596"/>
      <c r="HEN5" s="596"/>
      <c r="HEO5" s="596"/>
      <c r="HEP5" s="596"/>
      <c r="HEQ5" s="596"/>
      <c r="HER5" s="596"/>
      <c r="HES5" s="596"/>
      <c r="HET5" s="596"/>
      <c r="HEU5" s="596"/>
      <c r="HEV5" s="596"/>
      <c r="HEW5" s="596"/>
      <c r="HEX5" s="596"/>
      <c r="HEY5" s="596"/>
      <c r="HEZ5" s="596"/>
      <c r="HFA5" s="596"/>
      <c r="HFB5" s="596"/>
      <c r="HFC5" s="596"/>
      <c r="HFD5" s="596"/>
      <c r="HFE5" s="596"/>
      <c r="HFF5" s="596"/>
      <c r="HFG5" s="596"/>
      <c r="HFH5" s="596"/>
      <c r="HFI5" s="596"/>
      <c r="HFJ5" s="596"/>
      <c r="HFK5" s="596"/>
      <c r="HFL5" s="596"/>
      <c r="HFM5" s="596"/>
      <c r="HFN5" s="596"/>
      <c r="HFO5" s="596"/>
      <c r="HFP5" s="596"/>
      <c r="HFQ5" s="596"/>
      <c r="HFR5" s="596"/>
      <c r="HFS5" s="596"/>
      <c r="HFT5" s="596"/>
      <c r="HFU5" s="596"/>
      <c r="HFV5" s="596"/>
      <c r="HFW5" s="596"/>
      <c r="HFX5" s="596"/>
      <c r="HFY5" s="596"/>
      <c r="HFZ5" s="596"/>
      <c r="HGA5" s="596"/>
      <c r="HGB5" s="596"/>
      <c r="HGC5" s="596"/>
      <c r="HGD5" s="596"/>
      <c r="HGE5" s="596"/>
      <c r="HGF5" s="596"/>
      <c r="HGG5" s="596"/>
      <c r="HGH5" s="596"/>
      <c r="HGI5" s="596"/>
      <c r="HGJ5" s="596"/>
      <c r="HGK5" s="596"/>
      <c r="HGL5" s="596"/>
      <c r="HGM5" s="596"/>
      <c r="HGN5" s="596"/>
      <c r="HGO5" s="596"/>
      <c r="HGP5" s="596"/>
      <c r="HGQ5" s="596"/>
      <c r="HGR5" s="596"/>
      <c r="HGS5" s="596"/>
      <c r="HGT5" s="596"/>
      <c r="HGU5" s="596"/>
      <c r="HGV5" s="596"/>
      <c r="HGW5" s="596"/>
      <c r="HGX5" s="596"/>
      <c r="HGY5" s="596"/>
      <c r="HGZ5" s="596"/>
      <c r="HHA5" s="596"/>
      <c r="HHB5" s="596"/>
      <c r="HHC5" s="596"/>
      <c r="HHD5" s="596"/>
      <c r="HHE5" s="596"/>
      <c r="HHF5" s="596"/>
      <c r="HHG5" s="596"/>
      <c r="HHH5" s="596"/>
      <c r="HHI5" s="596"/>
      <c r="HHJ5" s="596"/>
      <c r="HHK5" s="596"/>
      <c r="HHL5" s="596"/>
      <c r="HHM5" s="596"/>
      <c r="HHN5" s="596"/>
      <c r="HHO5" s="596"/>
      <c r="HHP5" s="596"/>
      <c r="HHQ5" s="596"/>
      <c r="HHR5" s="596"/>
      <c r="HHS5" s="596"/>
      <c r="HHT5" s="596"/>
      <c r="HHU5" s="596"/>
      <c r="HHV5" s="596"/>
      <c r="HHW5" s="596"/>
      <c r="HHX5" s="596"/>
      <c r="HHY5" s="596"/>
      <c r="HHZ5" s="596"/>
      <c r="HIA5" s="596"/>
      <c r="HIB5" s="596"/>
      <c r="HIC5" s="596"/>
      <c r="HID5" s="596"/>
      <c r="HIE5" s="596"/>
      <c r="HIF5" s="596"/>
      <c r="HIG5" s="596"/>
      <c r="HIH5" s="596"/>
      <c r="HII5" s="596"/>
      <c r="HIJ5" s="596"/>
      <c r="HIK5" s="596"/>
      <c r="HIL5" s="596"/>
      <c r="HIM5" s="596"/>
      <c r="HIN5" s="596"/>
      <c r="HIO5" s="596"/>
      <c r="HIP5" s="596"/>
      <c r="HIQ5" s="596"/>
      <c r="HIR5" s="596"/>
      <c r="HIS5" s="596"/>
      <c r="HIT5" s="596"/>
      <c r="HIU5" s="596"/>
      <c r="HIV5" s="596"/>
      <c r="HIW5" s="596"/>
      <c r="HIX5" s="596"/>
      <c r="HIY5" s="596"/>
      <c r="HIZ5" s="596"/>
      <c r="HJA5" s="596"/>
      <c r="HJB5" s="596"/>
      <c r="HJC5" s="596"/>
      <c r="HJD5" s="596"/>
      <c r="HJE5" s="596"/>
      <c r="HJF5" s="596"/>
      <c r="HJG5" s="596"/>
      <c r="HJH5" s="596"/>
      <c r="HJI5" s="596"/>
      <c r="HJJ5" s="596"/>
      <c r="HJK5" s="596"/>
      <c r="HJL5" s="596"/>
      <c r="HJM5" s="596"/>
      <c r="HJN5" s="596"/>
      <c r="HJO5" s="596"/>
      <c r="HJP5" s="596"/>
      <c r="HJQ5" s="596"/>
      <c r="HJR5" s="596"/>
      <c r="HJS5" s="596"/>
      <c r="HJT5" s="596"/>
      <c r="HJU5" s="596"/>
      <c r="HJV5" s="596"/>
      <c r="HJW5" s="596"/>
      <c r="HJX5" s="596"/>
      <c r="HJY5" s="596"/>
      <c r="HJZ5" s="596"/>
      <c r="HKA5" s="596"/>
      <c r="HKB5" s="596"/>
      <c r="HKC5" s="596"/>
      <c r="HKD5" s="596"/>
      <c r="HKE5" s="596"/>
      <c r="HKF5" s="596"/>
      <c r="HKG5" s="596"/>
      <c r="HKH5" s="596"/>
      <c r="HKI5" s="596"/>
      <c r="HKJ5" s="596"/>
      <c r="HKK5" s="596"/>
      <c r="HKL5" s="596"/>
      <c r="HKM5" s="596"/>
      <c r="HKN5" s="596"/>
      <c r="HKO5" s="596"/>
      <c r="HKP5" s="596"/>
      <c r="HKQ5" s="596"/>
      <c r="HKR5" s="596"/>
      <c r="HKS5" s="596"/>
      <c r="HKT5" s="596"/>
      <c r="HKU5" s="596"/>
      <c r="HKV5" s="596"/>
      <c r="HKW5" s="596"/>
      <c r="HKX5" s="596"/>
      <c r="HKY5" s="596"/>
      <c r="HKZ5" s="596"/>
      <c r="HLA5" s="596"/>
      <c r="HLB5" s="596"/>
      <c r="HLC5" s="596"/>
      <c r="HLD5" s="596"/>
      <c r="HLE5" s="596"/>
      <c r="HLF5" s="596"/>
      <c r="HLG5" s="596"/>
      <c r="HLH5" s="596"/>
      <c r="HLI5" s="596"/>
      <c r="HLJ5" s="596"/>
      <c r="HLK5" s="596"/>
      <c r="HLL5" s="596"/>
      <c r="HLM5" s="596"/>
      <c r="HLN5" s="596"/>
      <c r="HLO5" s="596"/>
      <c r="HLP5" s="596"/>
      <c r="HLQ5" s="596"/>
      <c r="HLR5" s="596"/>
      <c r="HLS5" s="596"/>
      <c r="HLT5" s="596"/>
      <c r="HLU5" s="596"/>
      <c r="HLV5" s="596"/>
      <c r="HLW5" s="596"/>
      <c r="HLX5" s="596"/>
      <c r="HLY5" s="596"/>
      <c r="HLZ5" s="596"/>
      <c r="HMA5" s="596"/>
      <c r="HMB5" s="596"/>
      <c r="HMC5" s="596"/>
      <c r="HMD5" s="596"/>
      <c r="HME5" s="596"/>
      <c r="HMF5" s="596"/>
      <c r="HMG5" s="596"/>
      <c r="HMH5" s="596"/>
      <c r="HMI5" s="596"/>
      <c r="HMJ5" s="596"/>
      <c r="HMK5" s="596"/>
      <c r="HML5" s="596"/>
      <c r="HMM5" s="596"/>
      <c r="HMN5" s="596"/>
      <c r="HMO5" s="596"/>
      <c r="HMP5" s="596"/>
      <c r="HMQ5" s="596"/>
      <c r="HMR5" s="596"/>
      <c r="HMS5" s="596"/>
      <c r="HMT5" s="596"/>
      <c r="HMU5" s="596"/>
      <c r="HMV5" s="596"/>
      <c r="HMW5" s="596"/>
      <c r="HMX5" s="596"/>
      <c r="HMY5" s="596"/>
      <c r="HMZ5" s="596"/>
      <c r="HNA5" s="596"/>
      <c r="HNB5" s="596"/>
      <c r="HNC5" s="596"/>
      <c r="HND5" s="596"/>
      <c r="HNE5" s="596"/>
      <c r="HNF5" s="596"/>
      <c r="HNG5" s="596"/>
      <c r="HNH5" s="596"/>
      <c r="HNI5" s="596"/>
      <c r="HNJ5" s="596"/>
      <c r="HNK5" s="596"/>
      <c r="HNL5" s="596"/>
      <c r="HNM5" s="596"/>
      <c r="HNN5" s="596"/>
      <c r="HNO5" s="596"/>
      <c r="HNP5" s="596"/>
      <c r="HNQ5" s="596"/>
      <c r="HNR5" s="596"/>
      <c r="HNS5" s="596"/>
      <c r="HNT5" s="596"/>
      <c r="HNU5" s="596"/>
      <c r="HNV5" s="596"/>
      <c r="HNW5" s="596"/>
      <c r="HNX5" s="596"/>
      <c r="HNY5" s="596"/>
      <c r="HNZ5" s="596"/>
      <c r="HOA5" s="596"/>
      <c r="HOB5" s="596"/>
      <c r="HOC5" s="596"/>
      <c r="HOD5" s="596"/>
      <c r="HOE5" s="596"/>
      <c r="HOF5" s="596"/>
      <c r="HOG5" s="596"/>
      <c r="HOH5" s="596"/>
      <c r="HOI5" s="596"/>
      <c r="HOJ5" s="596"/>
      <c r="HOK5" s="596"/>
      <c r="HOL5" s="596"/>
      <c r="HOM5" s="596"/>
      <c r="HON5" s="596"/>
      <c r="HOO5" s="596"/>
      <c r="HOP5" s="596"/>
      <c r="HOQ5" s="596"/>
      <c r="HOR5" s="596"/>
      <c r="HOS5" s="596"/>
      <c r="HOT5" s="596"/>
      <c r="HOU5" s="596"/>
      <c r="HOV5" s="596"/>
      <c r="HOW5" s="596"/>
      <c r="HOX5" s="596"/>
      <c r="HOY5" s="596"/>
      <c r="HOZ5" s="596"/>
      <c r="HPA5" s="596"/>
      <c r="HPB5" s="596"/>
      <c r="HPC5" s="596"/>
      <c r="HPD5" s="596"/>
      <c r="HPE5" s="596"/>
      <c r="HPF5" s="596"/>
      <c r="HPG5" s="596"/>
      <c r="HPH5" s="596"/>
      <c r="HPI5" s="596"/>
      <c r="HPJ5" s="596"/>
      <c r="HPK5" s="596"/>
      <c r="HPL5" s="596"/>
      <c r="HPM5" s="596"/>
      <c r="HPN5" s="596"/>
      <c r="HPO5" s="596"/>
      <c r="HPP5" s="596"/>
      <c r="HPQ5" s="596"/>
      <c r="HPR5" s="596"/>
      <c r="HPS5" s="596"/>
      <c r="HPT5" s="596"/>
      <c r="HPU5" s="596"/>
      <c r="HPV5" s="596"/>
      <c r="HPW5" s="596"/>
      <c r="HPX5" s="596"/>
      <c r="HPY5" s="596"/>
      <c r="HPZ5" s="596"/>
      <c r="HQA5" s="596"/>
      <c r="HQB5" s="596"/>
      <c r="HQC5" s="596"/>
      <c r="HQD5" s="596"/>
      <c r="HQE5" s="596"/>
      <c r="HQF5" s="596"/>
      <c r="HQG5" s="596"/>
      <c r="HQH5" s="596"/>
      <c r="HQI5" s="596"/>
      <c r="HQJ5" s="596"/>
      <c r="HQK5" s="596"/>
      <c r="HQL5" s="596"/>
      <c r="HQM5" s="596"/>
      <c r="HQN5" s="596"/>
      <c r="HQO5" s="596"/>
      <c r="HQP5" s="596"/>
      <c r="HQQ5" s="596"/>
      <c r="HQR5" s="596"/>
      <c r="HQS5" s="596"/>
      <c r="HQT5" s="596"/>
      <c r="HQU5" s="596"/>
      <c r="HQV5" s="596"/>
      <c r="HQW5" s="596"/>
      <c r="HQX5" s="596"/>
      <c r="HQY5" s="596"/>
      <c r="HQZ5" s="596"/>
      <c r="HRA5" s="596"/>
      <c r="HRB5" s="596"/>
      <c r="HRC5" s="596"/>
      <c r="HRD5" s="596"/>
      <c r="HRE5" s="596"/>
      <c r="HRF5" s="596"/>
      <c r="HRG5" s="596"/>
      <c r="HRH5" s="596"/>
      <c r="HRI5" s="596"/>
      <c r="HRJ5" s="596"/>
      <c r="HRK5" s="596"/>
      <c r="HRL5" s="596"/>
      <c r="HRM5" s="596"/>
      <c r="HRN5" s="596"/>
      <c r="HRO5" s="596"/>
      <c r="HRP5" s="596"/>
      <c r="HRQ5" s="596"/>
      <c r="HRR5" s="596"/>
      <c r="HRS5" s="596"/>
      <c r="HRT5" s="596"/>
      <c r="HRU5" s="596"/>
      <c r="HRV5" s="596"/>
      <c r="HRW5" s="596"/>
      <c r="HRX5" s="596"/>
      <c r="HRY5" s="596"/>
      <c r="HRZ5" s="596"/>
      <c r="HSA5" s="596"/>
      <c r="HSB5" s="596"/>
      <c r="HSC5" s="596"/>
      <c r="HSD5" s="596"/>
      <c r="HSE5" s="596"/>
      <c r="HSF5" s="596"/>
      <c r="HSG5" s="596"/>
      <c r="HSH5" s="596"/>
      <c r="HSI5" s="596"/>
      <c r="HSJ5" s="596"/>
      <c r="HSK5" s="596"/>
      <c r="HSL5" s="596"/>
      <c r="HSM5" s="596"/>
      <c r="HSN5" s="596"/>
      <c r="HSO5" s="596"/>
      <c r="HSP5" s="596"/>
      <c r="HSQ5" s="596"/>
      <c r="HSR5" s="596"/>
      <c r="HSS5" s="596"/>
      <c r="HST5" s="596"/>
      <c r="HSU5" s="596"/>
      <c r="HSV5" s="596"/>
      <c r="HSW5" s="596"/>
      <c r="HSX5" s="596"/>
      <c r="HSY5" s="596"/>
      <c r="HSZ5" s="596"/>
      <c r="HTA5" s="596"/>
      <c r="HTB5" s="596"/>
      <c r="HTC5" s="596"/>
      <c r="HTD5" s="596"/>
      <c r="HTE5" s="596"/>
      <c r="HTF5" s="596"/>
      <c r="HTG5" s="596"/>
      <c r="HTH5" s="596"/>
      <c r="HTI5" s="596"/>
      <c r="HTJ5" s="596"/>
      <c r="HTK5" s="596"/>
      <c r="HTL5" s="596"/>
      <c r="HTM5" s="596"/>
      <c r="HTN5" s="596"/>
      <c r="HTO5" s="596"/>
      <c r="HTP5" s="596"/>
      <c r="HTQ5" s="596"/>
      <c r="HTR5" s="596"/>
      <c r="HTS5" s="596"/>
      <c r="HTT5" s="596"/>
      <c r="HTU5" s="596"/>
      <c r="HTV5" s="596"/>
      <c r="HTW5" s="596"/>
      <c r="HTX5" s="596"/>
      <c r="HTY5" s="596"/>
      <c r="HTZ5" s="596"/>
      <c r="HUA5" s="596"/>
      <c r="HUB5" s="596"/>
      <c r="HUC5" s="596"/>
      <c r="HUD5" s="596"/>
      <c r="HUE5" s="596"/>
      <c r="HUF5" s="596"/>
      <c r="HUG5" s="596"/>
      <c r="HUH5" s="596"/>
      <c r="HUI5" s="596"/>
      <c r="HUJ5" s="596"/>
      <c r="HUK5" s="596"/>
      <c r="HUL5" s="596"/>
      <c r="HUM5" s="596"/>
      <c r="HUN5" s="596"/>
      <c r="HUO5" s="596"/>
      <c r="HUP5" s="596"/>
      <c r="HUQ5" s="596"/>
      <c r="HUR5" s="596"/>
      <c r="HUS5" s="596"/>
      <c r="HUT5" s="596"/>
      <c r="HUU5" s="596"/>
      <c r="HUV5" s="596"/>
      <c r="HUW5" s="596"/>
      <c r="HUX5" s="596"/>
      <c r="HUY5" s="596"/>
      <c r="HUZ5" s="596"/>
      <c r="HVA5" s="596"/>
      <c r="HVB5" s="596"/>
      <c r="HVC5" s="596"/>
      <c r="HVD5" s="596"/>
      <c r="HVE5" s="596"/>
      <c r="HVF5" s="596"/>
      <c r="HVG5" s="596"/>
      <c r="HVH5" s="596"/>
      <c r="HVI5" s="596"/>
      <c r="HVJ5" s="596"/>
      <c r="HVK5" s="596"/>
      <c r="HVL5" s="596"/>
      <c r="HVM5" s="596"/>
      <c r="HVN5" s="596"/>
      <c r="HVO5" s="596"/>
      <c r="HVP5" s="596"/>
      <c r="HVQ5" s="596"/>
      <c r="HVR5" s="596"/>
      <c r="HVS5" s="596"/>
      <c r="HVT5" s="596"/>
      <c r="HVU5" s="596"/>
      <c r="HVV5" s="596"/>
      <c r="HVW5" s="596"/>
      <c r="HVX5" s="596"/>
      <c r="HVY5" s="596"/>
      <c r="HVZ5" s="596"/>
      <c r="HWA5" s="596"/>
      <c r="HWB5" s="596"/>
      <c r="HWC5" s="596"/>
      <c r="HWD5" s="596"/>
      <c r="HWE5" s="596"/>
      <c r="HWF5" s="596"/>
      <c r="HWG5" s="596"/>
      <c r="HWH5" s="596"/>
      <c r="HWI5" s="596"/>
      <c r="HWJ5" s="596"/>
      <c r="HWK5" s="596"/>
      <c r="HWL5" s="596"/>
      <c r="HWM5" s="596"/>
      <c r="HWN5" s="596"/>
      <c r="HWO5" s="596"/>
      <c r="HWP5" s="596"/>
      <c r="HWQ5" s="596"/>
      <c r="HWR5" s="596"/>
      <c r="HWS5" s="596"/>
      <c r="HWT5" s="596"/>
      <c r="HWU5" s="596"/>
      <c r="HWV5" s="596"/>
      <c r="HWW5" s="596"/>
      <c r="HWX5" s="596"/>
      <c r="HWY5" s="596"/>
      <c r="HWZ5" s="596"/>
      <c r="HXA5" s="596"/>
      <c r="HXB5" s="596"/>
      <c r="HXC5" s="596"/>
      <c r="HXD5" s="596"/>
      <c r="HXE5" s="596"/>
      <c r="HXF5" s="596"/>
      <c r="HXG5" s="596"/>
      <c r="HXH5" s="596"/>
      <c r="HXI5" s="596"/>
      <c r="HXJ5" s="596"/>
      <c r="HXK5" s="596"/>
      <c r="HXL5" s="596"/>
      <c r="HXM5" s="596"/>
      <c r="HXN5" s="596"/>
      <c r="HXO5" s="596"/>
      <c r="HXP5" s="596"/>
      <c r="HXQ5" s="596"/>
      <c r="HXR5" s="596"/>
      <c r="HXS5" s="596"/>
      <c r="HXT5" s="596"/>
      <c r="HXU5" s="596"/>
      <c r="HXV5" s="596"/>
      <c r="HXW5" s="596"/>
      <c r="HXX5" s="596"/>
      <c r="HXY5" s="596"/>
      <c r="HXZ5" s="596"/>
      <c r="HYA5" s="596"/>
      <c r="HYB5" s="596"/>
      <c r="HYC5" s="596"/>
      <c r="HYD5" s="596"/>
      <c r="HYE5" s="596"/>
      <c r="HYF5" s="596"/>
      <c r="HYG5" s="596"/>
      <c r="HYH5" s="596"/>
      <c r="HYI5" s="596"/>
      <c r="HYJ5" s="596"/>
      <c r="HYK5" s="596"/>
      <c r="HYL5" s="596"/>
      <c r="HYM5" s="596"/>
      <c r="HYN5" s="596"/>
      <c r="HYO5" s="596"/>
      <c r="HYP5" s="596"/>
      <c r="HYQ5" s="596"/>
      <c r="HYR5" s="596"/>
      <c r="HYS5" s="596"/>
      <c r="HYT5" s="596"/>
      <c r="HYU5" s="596"/>
      <c r="HYV5" s="596"/>
      <c r="HYW5" s="596"/>
      <c r="HYX5" s="596"/>
      <c r="HYY5" s="596"/>
      <c r="HYZ5" s="596"/>
      <c r="HZA5" s="596"/>
      <c r="HZB5" s="596"/>
      <c r="HZC5" s="596"/>
      <c r="HZD5" s="596"/>
      <c r="HZE5" s="596"/>
      <c r="HZF5" s="596"/>
      <c r="HZG5" s="596"/>
      <c r="HZH5" s="596"/>
      <c r="HZI5" s="596"/>
      <c r="HZJ5" s="596"/>
      <c r="HZK5" s="596"/>
      <c r="HZL5" s="596"/>
      <c r="HZM5" s="596"/>
      <c r="HZN5" s="596"/>
      <c r="HZO5" s="596"/>
      <c r="HZP5" s="596"/>
      <c r="HZQ5" s="596"/>
      <c r="HZR5" s="596"/>
      <c r="HZS5" s="596"/>
      <c r="HZT5" s="596"/>
      <c r="HZU5" s="596"/>
      <c r="HZV5" s="596"/>
      <c r="HZW5" s="596"/>
      <c r="HZX5" s="596"/>
      <c r="HZY5" s="596"/>
      <c r="HZZ5" s="596"/>
      <c r="IAA5" s="596"/>
      <c r="IAB5" s="596"/>
      <c r="IAC5" s="596"/>
      <c r="IAD5" s="596"/>
      <c r="IAE5" s="596"/>
      <c r="IAF5" s="596"/>
      <c r="IAG5" s="596"/>
      <c r="IAH5" s="596"/>
      <c r="IAI5" s="596"/>
      <c r="IAJ5" s="596"/>
      <c r="IAK5" s="596"/>
      <c r="IAL5" s="596"/>
      <c r="IAM5" s="596"/>
      <c r="IAN5" s="596"/>
      <c r="IAO5" s="596"/>
      <c r="IAP5" s="596"/>
      <c r="IAQ5" s="596"/>
      <c r="IAR5" s="596"/>
      <c r="IAS5" s="596"/>
      <c r="IAT5" s="596"/>
      <c r="IAU5" s="596"/>
      <c r="IAV5" s="596"/>
      <c r="IAW5" s="596"/>
      <c r="IAX5" s="596"/>
      <c r="IAY5" s="596"/>
      <c r="IAZ5" s="596"/>
      <c r="IBA5" s="596"/>
      <c r="IBB5" s="596"/>
      <c r="IBC5" s="596"/>
      <c r="IBD5" s="596"/>
      <c r="IBE5" s="596"/>
      <c r="IBF5" s="596"/>
      <c r="IBG5" s="596"/>
      <c r="IBH5" s="596"/>
      <c r="IBI5" s="596"/>
      <c r="IBJ5" s="596"/>
      <c r="IBK5" s="596"/>
      <c r="IBL5" s="596"/>
      <c r="IBM5" s="596"/>
      <c r="IBN5" s="596"/>
      <c r="IBO5" s="596"/>
      <c r="IBP5" s="596"/>
      <c r="IBQ5" s="596"/>
      <c r="IBR5" s="596"/>
      <c r="IBS5" s="596"/>
      <c r="IBT5" s="596"/>
      <c r="IBU5" s="596"/>
      <c r="IBV5" s="596"/>
      <c r="IBW5" s="596"/>
      <c r="IBX5" s="596"/>
      <c r="IBY5" s="596"/>
      <c r="IBZ5" s="596"/>
      <c r="ICA5" s="596"/>
      <c r="ICB5" s="596"/>
      <c r="ICC5" s="596"/>
      <c r="ICD5" s="596"/>
      <c r="ICE5" s="596"/>
      <c r="ICF5" s="596"/>
      <c r="ICG5" s="596"/>
      <c r="ICH5" s="596"/>
      <c r="ICI5" s="596"/>
      <c r="ICJ5" s="596"/>
      <c r="ICK5" s="596"/>
      <c r="ICL5" s="596"/>
      <c r="ICM5" s="596"/>
      <c r="ICN5" s="596"/>
      <c r="ICO5" s="596"/>
      <c r="ICP5" s="596"/>
      <c r="ICQ5" s="596"/>
      <c r="ICR5" s="596"/>
      <c r="ICS5" s="596"/>
      <c r="ICT5" s="596"/>
      <c r="ICU5" s="596"/>
      <c r="ICV5" s="596"/>
      <c r="ICW5" s="596"/>
      <c r="ICX5" s="596"/>
      <c r="ICY5" s="596"/>
      <c r="ICZ5" s="596"/>
      <c r="IDA5" s="596"/>
      <c r="IDB5" s="596"/>
      <c r="IDC5" s="596"/>
      <c r="IDD5" s="596"/>
      <c r="IDE5" s="596"/>
      <c r="IDF5" s="596"/>
      <c r="IDG5" s="596"/>
      <c r="IDH5" s="596"/>
      <c r="IDI5" s="596"/>
      <c r="IDJ5" s="596"/>
      <c r="IDK5" s="596"/>
      <c r="IDL5" s="596"/>
      <c r="IDM5" s="596"/>
      <c r="IDN5" s="596"/>
      <c r="IDO5" s="596"/>
      <c r="IDP5" s="596"/>
      <c r="IDQ5" s="596"/>
      <c r="IDR5" s="596"/>
      <c r="IDS5" s="596"/>
      <c r="IDT5" s="596"/>
      <c r="IDU5" s="596"/>
      <c r="IDV5" s="596"/>
      <c r="IDW5" s="596"/>
      <c r="IDX5" s="596"/>
      <c r="IDY5" s="596"/>
      <c r="IDZ5" s="596"/>
      <c r="IEA5" s="596"/>
      <c r="IEB5" s="596"/>
      <c r="IEC5" s="596"/>
      <c r="IED5" s="596"/>
      <c r="IEE5" s="596"/>
      <c r="IEF5" s="596"/>
      <c r="IEG5" s="596"/>
      <c r="IEH5" s="596"/>
      <c r="IEI5" s="596"/>
      <c r="IEJ5" s="596"/>
      <c r="IEK5" s="596"/>
      <c r="IEL5" s="596"/>
      <c r="IEM5" s="596"/>
      <c r="IEN5" s="596"/>
      <c r="IEO5" s="596"/>
      <c r="IEP5" s="596"/>
      <c r="IEQ5" s="596"/>
      <c r="IER5" s="596"/>
      <c r="IES5" s="596"/>
      <c r="IET5" s="596"/>
      <c r="IEU5" s="596"/>
      <c r="IEV5" s="596"/>
      <c r="IEW5" s="596"/>
      <c r="IEX5" s="596"/>
      <c r="IEY5" s="596"/>
      <c r="IEZ5" s="596"/>
      <c r="IFA5" s="596"/>
      <c r="IFB5" s="596"/>
      <c r="IFC5" s="596"/>
      <c r="IFD5" s="596"/>
      <c r="IFE5" s="596"/>
      <c r="IFF5" s="596"/>
      <c r="IFG5" s="596"/>
      <c r="IFH5" s="596"/>
      <c r="IFI5" s="596"/>
      <c r="IFJ5" s="596"/>
      <c r="IFK5" s="596"/>
      <c r="IFL5" s="596"/>
      <c r="IFM5" s="596"/>
      <c r="IFN5" s="596"/>
      <c r="IFO5" s="596"/>
      <c r="IFP5" s="596"/>
      <c r="IFQ5" s="596"/>
      <c r="IFR5" s="596"/>
      <c r="IFS5" s="596"/>
      <c r="IFT5" s="596"/>
      <c r="IFU5" s="596"/>
      <c r="IFV5" s="596"/>
      <c r="IFW5" s="596"/>
      <c r="IFX5" s="596"/>
      <c r="IFY5" s="596"/>
      <c r="IFZ5" s="596"/>
      <c r="IGA5" s="596"/>
      <c r="IGB5" s="596"/>
      <c r="IGC5" s="596"/>
      <c r="IGD5" s="596"/>
      <c r="IGE5" s="596"/>
      <c r="IGF5" s="596"/>
      <c r="IGG5" s="596"/>
      <c r="IGH5" s="596"/>
      <c r="IGI5" s="596"/>
      <c r="IGJ5" s="596"/>
      <c r="IGK5" s="596"/>
      <c r="IGL5" s="596"/>
      <c r="IGM5" s="596"/>
      <c r="IGN5" s="596"/>
      <c r="IGO5" s="596"/>
      <c r="IGP5" s="596"/>
      <c r="IGQ5" s="596"/>
      <c r="IGR5" s="596"/>
      <c r="IGS5" s="596"/>
      <c r="IGT5" s="596"/>
      <c r="IGU5" s="596"/>
      <c r="IGV5" s="596"/>
      <c r="IGW5" s="596"/>
      <c r="IGX5" s="596"/>
      <c r="IGY5" s="596"/>
      <c r="IGZ5" s="596"/>
      <c r="IHA5" s="596"/>
      <c r="IHB5" s="596"/>
      <c r="IHC5" s="596"/>
      <c r="IHD5" s="596"/>
      <c r="IHE5" s="596"/>
      <c r="IHF5" s="596"/>
      <c r="IHG5" s="596"/>
      <c r="IHH5" s="596"/>
      <c r="IHI5" s="596"/>
      <c r="IHJ5" s="596"/>
      <c r="IHK5" s="596"/>
      <c r="IHL5" s="596"/>
      <c r="IHM5" s="596"/>
      <c r="IHN5" s="596"/>
      <c r="IHO5" s="596"/>
      <c r="IHP5" s="596"/>
      <c r="IHQ5" s="596"/>
      <c r="IHR5" s="596"/>
      <c r="IHS5" s="596"/>
      <c r="IHT5" s="596"/>
      <c r="IHU5" s="596"/>
      <c r="IHV5" s="596"/>
      <c r="IHW5" s="596"/>
      <c r="IHX5" s="596"/>
      <c r="IHY5" s="596"/>
      <c r="IHZ5" s="596"/>
      <c r="IIA5" s="596"/>
      <c r="IIB5" s="596"/>
      <c r="IIC5" s="596"/>
      <c r="IID5" s="596"/>
      <c r="IIE5" s="596"/>
      <c r="IIF5" s="596"/>
      <c r="IIG5" s="596"/>
      <c r="IIH5" s="596"/>
      <c r="III5" s="596"/>
      <c r="IIJ5" s="596"/>
      <c r="IIK5" s="596"/>
      <c r="IIL5" s="596"/>
      <c r="IIM5" s="596"/>
      <c r="IIN5" s="596"/>
      <c r="IIO5" s="596"/>
      <c r="IIP5" s="596"/>
      <c r="IIQ5" s="596"/>
      <c r="IIR5" s="596"/>
      <c r="IIS5" s="596"/>
      <c r="IIT5" s="596"/>
      <c r="IIU5" s="596"/>
      <c r="IIV5" s="596"/>
      <c r="IIW5" s="596"/>
      <c r="IIX5" s="596"/>
      <c r="IIY5" s="596"/>
      <c r="IIZ5" s="596"/>
      <c r="IJA5" s="596"/>
      <c r="IJB5" s="596"/>
      <c r="IJC5" s="596"/>
      <c r="IJD5" s="596"/>
      <c r="IJE5" s="596"/>
      <c r="IJF5" s="596"/>
      <c r="IJG5" s="596"/>
      <c r="IJH5" s="596"/>
      <c r="IJI5" s="596"/>
      <c r="IJJ5" s="596"/>
      <c r="IJK5" s="596"/>
      <c r="IJL5" s="596"/>
      <c r="IJM5" s="596"/>
      <c r="IJN5" s="596"/>
      <c r="IJO5" s="596"/>
      <c r="IJP5" s="596"/>
      <c r="IJQ5" s="596"/>
      <c r="IJR5" s="596"/>
      <c r="IJS5" s="596"/>
      <c r="IJT5" s="596"/>
      <c r="IJU5" s="596"/>
      <c r="IJV5" s="596"/>
      <c r="IJW5" s="596"/>
      <c r="IJX5" s="596"/>
      <c r="IJY5" s="596"/>
      <c r="IJZ5" s="596"/>
      <c r="IKA5" s="596"/>
      <c r="IKB5" s="596"/>
      <c r="IKC5" s="596"/>
      <c r="IKD5" s="596"/>
      <c r="IKE5" s="596"/>
      <c r="IKF5" s="596"/>
      <c r="IKG5" s="596"/>
      <c r="IKH5" s="596"/>
      <c r="IKI5" s="596"/>
      <c r="IKJ5" s="596"/>
      <c r="IKK5" s="596"/>
      <c r="IKL5" s="596"/>
      <c r="IKM5" s="596"/>
      <c r="IKN5" s="596"/>
      <c r="IKO5" s="596"/>
      <c r="IKP5" s="596"/>
      <c r="IKQ5" s="596"/>
      <c r="IKR5" s="596"/>
      <c r="IKS5" s="596"/>
      <c r="IKT5" s="596"/>
      <c r="IKU5" s="596"/>
      <c r="IKV5" s="596"/>
      <c r="IKW5" s="596"/>
      <c r="IKX5" s="596"/>
      <c r="IKY5" s="596"/>
      <c r="IKZ5" s="596"/>
      <c r="ILA5" s="596"/>
      <c r="ILB5" s="596"/>
      <c r="ILC5" s="596"/>
      <c r="ILD5" s="596"/>
      <c r="ILE5" s="596"/>
      <c r="ILF5" s="596"/>
      <c r="ILG5" s="596"/>
      <c r="ILH5" s="596"/>
      <c r="ILI5" s="596"/>
      <c r="ILJ5" s="596"/>
      <c r="ILK5" s="596"/>
      <c r="ILL5" s="596"/>
      <c r="ILM5" s="596"/>
      <c r="ILN5" s="596"/>
      <c r="ILO5" s="596"/>
      <c r="ILP5" s="596"/>
      <c r="ILQ5" s="596"/>
      <c r="ILR5" s="596"/>
      <c r="ILS5" s="596"/>
      <c r="ILT5" s="596"/>
      <c r="ILU5" s="596"/>
      <c r="ILV5" s="596"/>
      <c r="ILW5" s="596"/>
      <c r="ILX5" s="596"/>
      <c r="ILY5" s="596"/>
      <c r="ILZ5" s="596"/>
      <c r="IMA5" s="596"/>
      <c r="IMB5" s="596"/>
      <c r="IMC5" s="596"/>
      <c r="IMD5" s="596"/>
      <c r="IME5" s="596"/>
      <c r="IMF5" s="596"/>
      <c r="IMG5" s="596"/>
      <c r="IMH5" s="596"/>
      <c r="IMI5" s="596"/>
      <c r="IMJ5" s="596"/>
      <c r="IMK5" s="596"/>
      <c r="IML5" s="596"/>
      <c r="IMM5" s="596"/>
      <c r="IMN5" s="596"/>
      <c r="IMO5" s="596"/>
      <c r="IMP5" s="596"/>
      <c r="IMQ5" s="596"/>
      <c r="IMR5" s="596"/>
      <c r="IMS5" s="596"/>
      <c r="IMT5" s="596"/>
      <c r="IMU5" s="596"/>
      <c r="IMV5" s="596"/>
      <c r="IMW5" s="596"/>
      <c r="IMX5" s="596"/>
      <c r="IMY5" s="596"/>
      <c r="IMZ5" s="596"/>
      <c r="INA5" s="596"/>
      <c r="INB5" s="596"/>
      <c r="INC5" s="596"/>
      <c r="IND5" s="596"/>
      <c r="INE5" s="596"/>
      <c r="INF5" s="596"/>
      <c r="ING5" s="596"/>
      <c r="INH5" s="596"/>
      <c r="INI5" s="596"/>
      <c r="INJ5" s="596"/>
      <c r="INK5" s="596"/>
      <c r="INL5" s="596"/>
      <c r="INM5" s="596"/>
      <c r="INN5" s="596"/>
      <c r="INO5" s="596"/>
      <c r="INP5" s="596"/>
      <c r="INQ5" s="596"/>
      <c r="INR5" s="596"/>
      <c r="INS5" s="596"/>
      <c r="INT5" s="596"/>
      <c r="INU5" s="596"/>
      <c r="INV5" s="596"/>
      <c r="INW5" s="596"/>
      <c r="INX5" s="596"/>
      <c r="INY5" s="596"/>
      <c r="INZ5" s="596"/>
      <c r="IOA5" s="596"/>
      <c r="IOB5" s="596"/>
      <c r="IOC5" s="596"/>
      <c r="IOD5" s="596"/>
      <c r="IOE5" s="596"/>
      <c r="IOF5" s="596"/>
      <c r="IOG5" s="596"/>
      <c r="IOH5" s="596"/>
      <c r="IOI5" s="596"/>
      <c r="IOJ5" s="596"/>
      <c r="IOK5" s="596"/>
      <c r="IOL5" s="596"/>
      <c r="IOM5" s="596"/>
      <c r="ION5" s="596"/>
      <c r="IOO5" s="596"/>
      <c r="IOP5" s="596"/>
      <c r="IOQ5" s="596"/>
      <c r="IOR5" s="596"/>
      <c r="IOS5" s="596"/>
      <c r="IOT5" s="596"/>
      <c r="IOU5" s="596"/>
      <c r="IOV5" s="596"/>
      <c r="IOW5" s="596"/>
      <c r="IOX5" s="596"/>
      <c r="IOY5" s="596"/>
      <c r="IOZ5" s="596"/>
      <c r="IPA5" s="596"/>
      <c r="IPB5" s="596"/>
      <c r="IPC5" s="596"/>
      <c r="IPD5" s="596"/>
      <c r="IPE5" s="596"/>
      <c r="IPF5" s="596"/>
      <c r="IPG5" s="596"/>
      <c r="IPH5" s="596"/>
      <c r="IPI5" s="596"/>
      <c r="IPJ5" s="596"/>
      <c r="IPK5" s="596"/>
      <c r="IPL5" s="596"/>
      <c r="IPM5" s="596"/>
      <c r="IPN5" s="596"/>
      <c r="IPO5" s="596"/>
      <c r="IPP5" s="596"/>
      <c r="IPQ5" s="596"/>
      <c r="IPR5" s="596"/>
      <c r="IPS5" s="596"/>
      <c r="IPT5" s="596"/>
      <c r="IPU5" s="596"/>
      <c r="IPV5" s="596"/>
      <c r="IPW5" s="596"/>
      <c r="IPX5" s="596"/>
      <c r="IPY5" s="596"/>
      <c r="IPZ5" s="596"/>
      <c r="IQA5" s="596"/>
      <c r="IQB5" s="596"/>
      <c r="IQC5" s="596"/>
      <c r="IQD5" s="596"/>
      <c r="IQE5" s="596"/>
      <c r="IQF5" s="596"/>
      <c r="IQG5" s="596"/>
      <c r="IQH5" s="596"/>
      <c r="IQI5" s="596"/>
      <c r="IQJ5" s="596"/>
      <c r="IQK5" s="596"/>
      <c r="IQL5" s="596"/>
      <c r="IQM5" s="596"/>
      <c r="IQN5" s="596"/>
      <c r="IQO5" s="596"/>
      <c r="IQP5" s="596"/>
      <c r="IQQ5" s="596"/>
      <c r="IQR5" s="596"/>
      <c r="IQS5" s="596"/>
      <c r="IQT5" s="596"/>
      <c r="IQU5" s="596"/>
      <c r="IQV5" s="596"/>
      <c r="IQW5" s="596"/>
      <c r="IQX5" s="596"/>
      <c r="IQY5" s="596"/>
      <c r="IQZ5" s="596"/>
      <c r="IRA5" s="596"/>
      <c r="IRB5" s="596"/>
      <c r="IRC5" s="596"/>
      <c r="IRD5" s="596"/>
      <c r="IRE5" s="596"/>
      <c r="IRF5" s="596"/>
      <c r="IRG5" s="596"/>
      <c r="IRH5" s="596"/>
      <c r="IRI5" s="596"/>
      <c r="IRJ5" s="596"/>
      <c r="IRK5" s="596"/>
      <c r="IRL5" s="596"/>
      <c r="IRM5" s="596"/>
      <c r="IRN5" s="596"/>
      <c r="IRO5" s="596"/>
      <c r="IRP5" s="596"/>
      <c r="IRQ5" s="596"/>
      <c r="IRR5" s="596"/>
      <c r="IRS5" s="596"/>
      <c r="IRT5" s="596"/>
      <c r="IRU5" s="596"/>
      <c r="IRV5" s="596"/>
      <c r="IRW5" s="596"/>
      <c r="IRX5" s="596"/>
      <c r="IRY5" s="596"/>
      <c r="IRZ5" s="596"/>
      <c r="ISA5" s="596"/>
      <c r="ISB5" s="596"/>
      <c r="ISC5" s="596"/>
      <c r="ISD5" s="596"/>
      <c r="ISE5" s="596"/>
      <c r="ISF5" s="596"/>
      <c r="ISG5" s="596"/>
      <c r="ISH5" s="596"/>
      <c r="ISI5" s="596"/>
      <c r="ISJ5" s="596"/>
      <c r="ISK5" s="596"/>
      <c r="ISL5" s="596"/>
      <c r="ISM5" s="596"/>
      <c r="ISN5" s="596"/>
      <c r="ISO5" s="596"/>
      <c r="ISP5" s="596"/>
      <c r="ISQ5" s="596"/>
      <c r="ISR5" s="596"/>
      <c r="ISS5" s="596"/>
      <c r="IST5" s="596"/>
      <c r="ISU5" s="596"/>
      <c r="ISV5" s="596"/>
      <c r="ISW5" s="596"/>
      <c r="ISX5" s="596"/>
      <c r="ISY5" s="596"/>
      <c r="ISZ5" s="596"/>
      <c r="ITA5" s="596"/>
      <c r="ITB5" s="596"/>
      <c r="ITC5" s="596"/>
      <c r="ITD5" s="596"/>
      <c r="ITE5" s="596"/>
      <c r="ITF5" s="596"/>
      <c r="ITG5" s="596"/>
      <c r="ITH5" s="596"/>
      <c r="ITI5" s="596"/>
      <c r="ITJ5" s="596"/>
      <c r="ITK5" s="596"/>
      <c r="ITL5" s="596"/>
      <c r="ITM5" s="596"/>
      <c r="ITN5" s="596"/>
      <c r="ITO5" s="596"/>
      <c r="ITP5" s="596"/>
      <c r="ITQ5" s="596"/>
      <c r="ITR5" s="596"/>
      <c r="ITS5" s="596"/>
      <c r="ITT5" s="596"/>
      <c r="ITU5" s="596"/>
      <c r="ITV5" s="596"/>
      <c r="ITW5" s="596"/>
      <c r="ITX5" s="596"/>
      <c r="ITY5" s="596"/>
      <c r="ITZ5" s="596"/>
      <c r="IUA5" s="596"/>
      <c r="IUB5" s="596"/>
      <c r="IUC5" s="596"/>
      <c r="IUD5" s="596"/>
      <c r="IUE5" s="596"/>
      <c r="IUF5" s="596"/>
      <c r="IUG5" s="596"/>
      <c r="IUH5" s="596"/>
      <c r="IUI5" s="596"/>
      <c r="IUJ5" s="596"/>
      <c r="IUK5" s="596"/>
      <c r="IUL5" s="596"/>
      <c r="IUM5" s="596"/>
      <c r="IUN5" s="596"/>
      <c r="IUO5" s="596"/>
      <c r="IUP5" s="596"/>
      <c r="IUQ5" s="596"/>
      <c r="IUR5" s="596"/>
      <c r="IUS5" s="596"/>
      <c r="IUT5" s="596"/>
      <c r="IUU5" s="596"/>
      <c r="IUV5" s="596"/>
      <c r="IUW5" s="596"/>
      <c r="IUX5" s="596"/>
      <c r="IUY5" s="596"/>
      <c r="IUZ5" s="596"/>
      <c r="IVA5" s="596"/>
      <c r="IVB5" s="596"/>
      <c r="IVC5" s="596"/>
      <c r="IVD5" s="596"/>
      <c r="IVE5" s="596"/>
      <c r="IVF5" s="596"/>
      <c r="IVG5" s="596"/>
      <c r="IVH5" s="596"/>
      <c r="IVI5" s="596"/>
      <c r="IVJ5" s="596"/>
      <c r="IVK5" s="596"/>
      <c r="IVL5" s="596"/>
      <c r="IVM5" s="596"/>
      <c r="IVN5" s="596"/>
      <c r="IVO5" s="596"/>
      <c r="IVP5" s="596"/>
      <c r="IVQ5" s="596"/>
      <c r="IVR5" s="596"/>
      <c r="IVS5" s="596"/>
      <c r="IVT5" s="596"/>
      <c r="IVU5" s="596"/>
      <c r="IVV5" s="596"/>
      <c r="IVW5" s="596"/>
      <c r="IVX5" s="596"/>
      <c r="IVY5" s="596"/>
      <c r="IVZ5" s="596"/>
      <c r="IWA5" s="596"/>
      <c r="IWB5" s="596"/>
      <c r="IWC5" s="596"/>
      <c r="IWD5" s="596"/>
      <c r="IWE5" s="596"/>
      <c r="IWF5" s="596"/>
      <c r="IWG5" s="596"/>
      <c r="IWH5" s="596"/>
      <c r="IWI5" s="596"/>
      <c r="IWJ5" s="596"/>
      <c r="IWK5" s="596"/>
      <c r="IWL5" s="596"/>
      <c r="IWM5" s="596"/>
      <c r="IWN5" s="596"/>
      <c r="IWO5" s="596"/>
      <c r="IWP5" s="596"/>
      <c r="IWQ5" s="596"/>
      <c r="IWR5" s="596"/>
      <c r="IWS5" s="596"/>
      <c r="IWT5" s="596"/>
      <c r="IWU5" s="596"/>
      <c r="IWV5" s="596"/>
      <c r="IWW5" s="596"/>
      <c r="IWX5" s="596"/>
      <c r="IWY5" s="596"/>
      <c r="IWZ5" s="596"/>
      <c r="IXA5" s="596"/>
      <c r="IXB5" s="596"/>
      <c r="IXC5" s="596"/>
      <c r="IXD5" s="596"/>
      <c r="IXE5" s="596"/>
      <c r="IXF5" s="596"/>
      <c r="IXG5" s="596"/>
      <c r="IXH5" s="596"/>
      <c r="IXI5" s="596"/>
      <c r="IXJ5" s="596"/>
      <c r="IXK5" s="596"/>
      <c r="IXL5" s="596"/>
      <c r="IXM5" s="596"/>
      <c r="IXN5" s="596"/>
      <c r="IXO5" s="596"/>
      <c r="IXP5" s="596"/>
      <c r="IXQ5" s="596"/>
      <c r="IXR5" s="596"/>
      <c r="IXS5" s="596"/>
      <c r="IXT5" s="596"/>
      <c r="IXU5" s="596"/>
      <c r="IXV5" s="596"/>
      <c r="IXW5" s="596"/>
      <c r="IXX5" s="596"/>
      <c r="IXY5" s="596"/>
      <c r="IXZ5" s="596"/>
      <c r="IYA5" s="596"/>
      <c r="IYB5" s="596"/>
      <c r="IYC5" s="596"/>
      <c r="IYD5" s="596"/>
      <c r="IYE5" s="596"/>
      <c r="IYF5" s="596"/>
      <c r="IYG5" s="596"/>
      <c r="IYH5" s="596"/>
      <c r="IYI5" s="596"/>
      <c r="IYJ5" s="596"/>
      <c r="IYK5" s="596"/>
      <c r="IYL5" s="596"/>
      <c r="IYM5" s="596"/>
      <c r="IYN5" s="596"/>
      <c r="IYO5" s="596"/>
      <c r="IYP5" s="596"/>
      <c r="IYQ5" s="596"/>
      <c r="IYR5" s="596"/>
      <c r="IYS5" s="596"/>
      <c r="IYT5" s="596"/>
      <c r="IYU5" s="596"/>
      <c r="IYV5" s="596"/>
      <c r="IYW5" s="596"/>
      <c r="IYX5" s="596"/>
      <c r="IYY5" s="596"/>
      <c r="IYZ5" s="596"/>
      <c r="IZA5" s="596"/>
      <c r="IZB5" s="596"/>
      <c r="IZC5" s="596"/>
      <c r="IZD5" s="596"/>
      <c r="IZE5" s="596"/>
      <c r="IZF5" s="596"/>
      <c r="IZG5" s="596"/>
      <c r="IZH5" s="596"/>
      <c r="IZI5" s="596"/>
      <c r="IZJ5" s="596"/>
      <c r="IZK5" s="596"/>
      <c r="IZL5" s="596"/>
      <c r="IZM5" s="596"/>
      <c r="IZN5" s="596"/>
      <c r="IZO5" s="596"/>
      <c r="IZP5" s="596"/>
      <c r="IZQ5" s="596"/>
      <c r="IZR5" s="596"/>
      <c r="IZS5" s="596"/>
      <c r="IZT5" s="596"/>
      <c r="IZU5" s="596"/>
      <c r="IZV5" s="596"/>
      <c r="IZW5" s="596"/>
      <c r="IZX5" s="596"/>
      <c r="IZY5" s="596"/>
      <c r="IZZ5" s="596"/>
      <c r="JAA5" s="596"/>
      <c r="JAB5" s="596"/>
      <c r="JAC5" s="596"/>
      <c r="JAD5" s="596"/>
      <c r="JAE5" s="596"/>
      <c r="JAF5" s="596"/>
      <c r="JAG5" s="596"/>
      <c r="JAH5" s="596"/>
      <c r="JAI5" s="596"/>
      <c r="JAJ5" s="596"/>
      <c r="JAK5" s="596"/>
      <c r="JAL5" s="596"/>
      <c r="JAM5" s="596"/>
      <c r="JAN5" s="596"/>
      <c r="JAO5" s="596"/>
      <c r="JAP5" s="596"/>
      <c r="JAQ5" s="596"/>
      <c r="JAR5" s="596"/>
      <c r="JAS5" s="596"/>
      <c r="JAT5" s="596"/>
      <c r="JAU5" s="596"/>
      <c r="JAV5" s="596"/>
      <c r="JAW5" s="596"/>
      <c r="JAX5" s="596"/>
      <c r="JAY5" s="596"/>
      <c r="JAZ5" s="596"/>
      <c r="JBA5" s="596"/>
      <c r="JBB5" s="596"/>
      <c r="JBC5" s="596"/>
      <c r="JBD5" s="596"/>
      <c r="JBE5" s="596"/>
      <c r="JBF5" s="596"/>
      <c r="JBG5" s="596"/>
      <c r="JBH5" s="596"/>
      <c r="JBI5" s="596"/>
      <c r="JBJ5" s="596"/>
      <c r="JBK5" s="596"/>
      <c r="JBL5" s="596"/>
      <c r="JBM5" s="596"/>
      <c r="JBN5" s="596"/>
      <c r="JBO5" s="596"/>
      <c r="JBP5" s="596"/>
      <c r="JBQ5" s="596"/>
      <c r="JBR5" s="596"/>
      <c r="JBS5" s="596"/>
      <c r="JBT5" s="596"/>
      <c r="JBU5" s="596"/>
      <c r="JBV5" s="596"/>
      <c r="JBW5" s="596"/>
      <c r="JBX5" s="596"/>
      <c r="JBY5" s="596"/>
      <c r="JBZ5" s="596"/>
      <c r="JCA5" s="596"/>
      <c r="JCB5" s="596"/>
      <c r="JCC5" s="596"/>
      <c r="JCD5" s="596"/>
      <c r="JCE5" s="596"/>
      <c r="JCF5" s="596"/>
      <c r="JCG5" s="596"/>
      <c r="JCH5" s="596"/>
      <c r="JCI5" s="596"/>
      <c r="JCJ5" s="596"/>
      <c r="JCK5" s="596"/>
      <c r="JCL5" s="596"/>
      <c r="JCM5" s="596"/>
      <c r="JCN5" s="596"/>
      <c r="JCO5" s="596"/>
      <c r="JCP5" s="596"/>
      <c r="JCQ5" s="596"/>
      <c r="JCR5" s="596"/>
      <c r="JCS5" s="596"/>
      <c r="JCT5" s="596"/>
      <c r="JCU5" s="596"/>
      <c r="JCV5" s="596"/>
      <c r="JCW5" s="596"/>
      <c r="JCX5" s="596"/>
      <c r="JCY5" s="596"/>
      <c r="JCZ5" s="596"/>
      <c r="JDA5" s="596"/>
      <c r="JDB5" s="596"/>
      <c r="JDC5" s="596"/>
      <c r="JDD5" s="596"/>
      <c r="JDE5" s="596"/>
      <c r="JDF5" s="596"/>
      <c r="JDG5" s="596"/>
      <c r="JDH5" s="596"/>
      <c r="JDI5" s="596"/>
      <c r="JDJ5" s="596"/>
      <c r="JDK5" s="596"/>
      <c r="JDL5" s="596"/>
      <c r="JDM5" s="596"/>
      <c r="JDN5" s="596"/>
      <c r="JDO5" s="596"/>
      <c r="JDP5" s="596"/>
      <c r="JDQ5" s="596"/>
      <c r="JDR5" s="596"/>
      <c r="JDS5" s="596"/>
      <c r="JDT5" s="596"/>
      <c r="JDU5" s="596"/>
      <c r="JDV5" s="596"/>
      <c r="JDW5" s="596"/>
      <c r="JDX5" s="596"/>
      <c r="JDY5" s="596"/>
      <c r="JDZ5" s="596"/>
      <c r="JEA5" s="596"/>
      <c r="JEB5" s="596"/>
      <c r="JEC5" s="596"/>
      <c r="JED5" s="596"/>
      <c r="JEE5" s="596"/>
      <c r="JEF5" s="596"/>
      <c r="JEG5" s="596"/>
      <c r="JEH5" s="596"/>
      <c r="JEI5" s="596"/>
      <c r="JEJ5" s="596"/>
      <c r="JEK5" s="596"/>
      <c r="JEL5" s="596"/>
      <c r="JEM5" s="596"/>
      <c r="JEN5" s="596"/>
      <c r="JEO5" s="596"/>
      <c r="JEP5" s="596"/>
      <c r="JEQ5" s="596"/>
      <c r="JER5" s="596"/>
      <c r="JES5" s="596"/>
      <c r="JET5" s="596"/>
      <c r="JEU5" s="596"/>
      <c r="JEV5" s="596"/>
      <c r="JEW5" s="596"/>
      <c r="JEX5" s="596"/>
      <c r="JEY5" s="596"/>
      <c r="JEZ5" s="596"/>
      <c r="JFA5" s="596"/>
      <c r="JFB5" s="596"/>
      <c r="JFC5" s="596"/>
      <c r="JFD5" s="596"/>
      <c r="JFE5" s="596"/>
      <c r="JFF5" s="596"/>
      <c r="JFG5" s="596"/>
      <c r="JFH5" s="596"/>
      <c r="JFI5" s="596"/>
      <c r="JFJ5" s="596"/>
      <c r="JFK5" s="596"/>
      <c r="JFL5" s="596"/>
      <c r="JFM5" s="596"/>
      <c r="JFN5" s="596"/>
      <c r="JFO5" s="596"/>
      <c r="JFP5" s="596"/>
      <c r="JFQ5" s="596"/>
      <c r="JFR5" s="596"/>
      <c r="JFS5" s="596"/>
      <c r="JFT5" s="596"/>
      <c r="JFU5" s="596"/>
      <c r="JFV5" s="596"/>
      <c r="JFW5" s="596"/>
      <c r="JFX5" s="596"/>
      <c r="JFY5" s="596"/>
      <c r="JFZ5" s="596"/>
      <c r="JGA5" s="596"/>
      <c r="JGB5" s="596"/>
      <c r="JGC5" s="596"/>
      <c r="JGD5" s="596"/>
      <c r="JGE5" s="596"/>
      <c r="JGF5" s="596"/>
      <c r="JGG5" s="596"/>
      <c r="JGH5" s="596"/>
      <c r="JGI5" s="596"/>
      <c r="JGJ5" s="596"/>
      <c r="JGK5" s="596"/>
      <c r="JGL5" s="596"/>
      <c r="JGM5" s="596"/>
      <c r="JGN5" s="596"/>
      <c r="JGO5" s="596"/>
      <c r="JGP5" s="596"/>
      <c r="JGQ5" s="596"/>
      <c r="JGR5" s="596"/>
      <c r="JGS5" s="596"/>
      <c r="JGT5" s="596"/>
      <c r="JGU5" s="596"/>
      <c r="JGV5" s="596"/>
      <c r="JGW5" s="596"/>
      <c r="JGX5" s="596"/>
      <c r="JGY5" s="596"/>
      <c r="JGZ5" s="596"/>
      <c r="JHA5" s="596"/>
      <c r="JHB5" s="596"/>
      <c r="JHC5" s="596"/>
      <c r="JHD5" s="596"/>
      <c r="JHE5" s="596"/>
      <c r="JHF5" s="596"/>
      <c r="JHG5" s="596"/>
      <c r="JHH5" s="596"/>
      <c r="JHI5" s="596"/>
      <c r="JHJ5" s="596"/>
      <c r="JHK5" s="596"/>
      <c r="JHL5" s="596"/>
      <c r="JHM5" s="596"/>
      <c r="JHN5" s="596"/>
      <c r="JHO5" s="596"/>
      <c r="JHP5" s="596"/>
      <c r="JHQ5" s="596"/>
      <c r="JHR5" s="596"/>
      <c r="JHS5" s="596"/>
      <c r="JHT5" s="596"/>
      <c r="JHU5" s="596"/>
      <c r="JHV5" s="596"/>
      <c r="JHW5" s="596"/>
      <c r="JHX5" s="596"/>
      <c r="JHY5" s="596"/>
      <c r="JHZ5" s="596"/>
      <c r="JIA5" s="596"/>
      <c r="JIB5" s="596"/>
      <c r="JIC5" s="596"/>
      <c r="JID5" s="596"/>
      <c r="JIE5" s="596"/>
      <c r="JIF5" s="596"/>
      <c r="JIG5" s="596"/>
      <c r="JIH5" s="596"/>
      <c r="JII5" s="596"/>
      <c r="JIJ5" s="596"/>
      <c r="JIK5" s="596"/>
      <c r="JIL5" s="596"/>
      <c r="JIM5" s="596"/>
      <c r="JIN5" s="596"/>
      <c r="JIO5" s="596"/>
      <c r="JIP5" s="596"/>
      <c r="JIQ5" s="596"/>
      <c r="JIR5" s="596"/>
      <c r="JIS5" s="596"/>
      <c r="JIT5" s="596"/>
      <c r="JIU5" s="596"/>
      <c r="JIV5" s="596"/>
      <c r="JIW5" s="596"/>
      <c r="JIX5" s="596"/>
      <c r="JIY5" s="596"/>
      <c r="JIZ5" s="596"/>
      <c r="JJA5" s="596"/>
      <c r="JJB5" s="596"/>
      <c r="JJC5" s="596"/>
      <c r="JJD5" s="596"/>
      <c r="JJE5" s="596"/>
      <c r="JJF5" s="596"/>
      <c r="JJG5" s="596"/>
      <c r="JJH5" s="596"/>
      <c r="JJI5" s="596"/>
      <c r="JJJ5" s="596"/>
      <c r="JJK5" s="596"/>
      <c r="JJL5" s="596"/>
      <c r="JJM5" s="596"/>
      <c r="JJN5" s="596"/>
      <c r="JJO5" s="596"/>
      <c r="JJP5" s="596"/>
      <c r="JJQ5" s="596"/>
      <c r="JJR5" s="596"/>
      <c r="JJS5" s="596"/>
      <c r="JJT5" s="596"/>
      <c r="JJU5" s="596"/>
      <c r="JJV5" s="596"/>
      <c r="JJW5" s="596"/>
      <c r="JJX5" s="596"/>
      <c r="JJY5" s="596"/>
      <c r="JJZ5" s="596"/>
      <c r="JKA5" s="596"/>
      <c r="JKB5" s="596"/>
      <c r="JKC5" s="596"/>
      <c r="JKD5" s="596"/>
      <c r="JKE5" s="596"/>
      <c r="JKF5" s="596"/>
      <c r="JKG5" s="596"/>
      <c r="JKH5" s="596"/>
      <c r="JKI5" s="596"/>
      <c r="JKJ5" s="596"/>
      <c r="JKK5" s="596"/>
      <c r="JKL5" s="596"/>
      <c r="JKM5" s="596"/>
      <c r="JKN5" s="596"/>
      <c r="JKO5" s="596"/>
      <c r="JKP5" s="596"/>
      <c r="JKQ5" s="596"/>
      <c r="JKR5" s="596"/>
      <c r="JKS5" s="596"/>
      <c r="JKT5" s="596"/>
      <c r="JKU5" s="596"/>
      <c r="JKV5" s="596"/>
      <c r="JKW5" s="596"/>
      <c r="JKX5" s="596"/>
      <c r="JKY5" s="596"/>
      <c r="JKZ5" s="596"/>
      <c r="JLA5" s="596"/>
      <c r="JLB5" s="596"/>
      <c r="JLC5" s="596"/>
      <c r="JLD5" s="596"/>
      <c r="JLE5" s="596"/>
      <c r="JLF5" s="596"/>
      <c r="JLG5" s="596"/>
      <c r="JLH5" s="596"/>
      <c r="JLI5" s="596"/>
      <c r="JLJ5" s="596"/>
      <c r="JLK5" s="596"/>
      <c r="JLL5" s="596"/>
      <c r="JLM5" s="596"/>
      <c r="JLN5" s="596"/>
      <c r="JLO5" s="596"/>
      <c r="JLP5" s="596"/>
      <c r="JLQ5" s="596"/>
      <c r="JLR5" s="596"/>
      <c r="JLS5" s="596"/>
      <c r="JLT5" s="596"/>
      <c r="JLU5" s="596"/>
      <c r="JLV5" s="596"/>
      <c r="JLW5" s="596"/>
      <c r="JLX5" s="596"/>
      <c r="JLY5" s="596"/>
      <c r="JLZ5" s="596"/>
      <c r="JMA5" s="596"/>
      <c r="JMB5" s="596"/>
      <c r="JMC5" s="596"/>
      <c r="JMD5" s="596"/>
      <c r="JME5" s="596"/>
      <c r="JMF5" s="596"/>
      <c r="JMG5" s="596"/>
      <c r="JMH5" s="596"/>
      <c r="JMI5" s="596"/>
      <c r="JMJ5" s="596"/>
      <c r="JMK5" s="596"/>
      <c r="JML5" s="596"/>
      <c r="JMM5" s="596"/>
      <c r="JMN5" s="596"/>
      <c r="JMO5" s="596"/>
      <c r="JMP5" s="596"/>
      <c r="JMQ5" s="596"/>
      <c r="JMR5" s="596"/>
      <c r="JMS5" s="596"/>
      <c r="JMT5" s="596"/>
      <c r="JMU5" s="596"/>
      <c r="JMV5" s="596"/>
      <c r="JMW5" s="596"/>
      <c r="JMX5" s="596"/>
      <c r="JMY5" s="596"/>
      <c r="JMZ5" s="596"/>
      <c r="JNA5" s="596"/>
      <c r="JNB5" s="596"/>
      <c r="JNC5" s="596"/>
      <c r="JND5" s="596"/>
      <c r="JNE5" s="596"/>
      <c r="JNF5" s="596"/>
      <c r="JNG5" s="596"/>
      <c r="JNH5" s="596"/>
      <c r="JNI5" s="596"/>
      <c r="JNJ5" s="596"/>
      <c r="JNK5" s="596"/>
      <c r="JNL5" s="596"/>
      <c r="JNM5" s="596"/>
      <c r="JNN5" s="596"/>
      <c r="JNO5" s="596"/>
      <c r="JNP5" s="596"/>
      <c r="JNQ5" s="596"/>
      <c r="JNR5" s="596"/>
      <c r="JNS5" s="596"/>
      <c r="JNT5" s="596"/>
      <c r="JNU5" s="596"/>
      <c r="JNV5" s="596"/>
      <c r="JNW5" s="596"/>
      <c r="JNX5" s="596"/>
      <c r="JNY5" s="596"/>
      <c r="JNZ5" s="596"/>
      <c r="JOA5" s="596"/>
      <c r="JOB5" s="596"/>
      <c r="JOC5" s="596"/>
      <c r="JOD5" s="596"/>
      <c r="JOE5" s="596"/>
      <c r="JOF5" s="596"/>
      <c r="JOG5" s="596"/>
      <c r="JOH5" s="596"/>
      <c r="JOI5" s="596"/>
      <c r="JOJ5" s="596"/>
      <c r="JOK5" s="596"/>
      <c r="JOL5" s="596"/>
      <c r="JOM5" s="596"/>
      <c r="JON5" s="596"/>
      <c r="JOO5" s="596"/>
      <c r="JOP5" s="596"/>
      <c r="JOQ5" s="596"/>
      <c r="JOR5" s="596"/>
      <c r="JOS5" s="596"/>
      <c r="JOT5" s="596"/>
      <c r="JOU5" s="596"/>
      <c r="JOV5" s="596"/>
      <c r="JOW5" s="596"/>
      <c r="JOX5" s="596"/>
      <c r="JOY5" s="596"/>
      <c r="JOZ5" s="596"/>
      <c r="JPA5" s="596"/>
      <c r="JPB5" s="596"/>
      <c r="JPC5" s="596"/>
      <c r="JPD5" s="596"/>
      <c r="JPE5" s="596"/>
      <c r="JPF5" s="596"/>
      <c r="JPG5" s="596"/>
      <c r="JPH5" s="596"/>
      <c r="JPI5" s="596"/>
      <c r="JPJ5" s="596"/>
      <c r="JPK5" s="596"/>
      <c r="JPL5" s="596"/>
      <c r="JPM5" s="596"/>
      <c r="JPN5" s="596"/>
      <c r="JPO5" s="596"/>
      <c r="JPP5" s="596"/>
      <c r="JPQ5" s="596"/>
      <c r="JPR5" s="596"/>
      <c r="JPS5" s="596"/>
      <c r="JPT5" s="596"/>
      <c r="JPU5" s="596"/>
      <c r="JPV5" s="596"/>
      <c r="JPW5" s="596"/>
      <c r="JPX5" s="596"/>
      <c r="JPY5" s="596"/>
      <c r="JPZ5" s="596"/>
      <c r="JQA5" s="596"/>
      <c r="JQB5" s="596"/>
      <c r="JQC5" s="596"/>
      <c r="JQD5" s="596"/>
      <c r="JQE5" s="596"/>
      <c r="JQF5" s="596"/>
      <c r="JQG5" s="596"/>
      <c r="JQH5" s="596"/>
      <c r="JQI5" s="596"/>
      <c r="JQJ5" s="596"/>
      <c r="JQK5" s="596"/>
      <c r="JQL5" s="596"/>
      <c r="JQM5" s="596"/>
      <c r="JQN5" s="596"/>
      <c r="JQO5" s="596"/>
      <c r="JQP5" s="596"/>
      <c r="JQQ5" s="596"/>
      <c r="JQR5" s="596"/>
      <c r="JQS5" s="596"/>
      <c r="JQT5" s="596"/>
      <c r="JQU5" s="596"/>
      <c r="JQV5" s="596"/>
      <c r="JQW5" s="596"/>
      <c r="JQX5" s="596"/>
      <c r="JQY5" s="596"/>
      <c r="JQZ5" s="596"/>
      <c r="JRA5" s="596"/>
      <c r="JRB5" s="596"/>
      <c r="JRC5" s="596"/>
      <c r="JRD5" s="596"/>
      <c r="JRE5" s="596"/>
      <c r="JRF5" s="596"/>
      <c r="JRG5" s="596"/>
      <c r="JRH5" s="596"/>
      <c r="JRI5" s="596"/>
      <c r="JRJ5" s="596"/>
      <c r="JRK5" s="596"/>
      <c r="JRL5" s="596"/>
      <c r="JRM5" s="596"/>
      <c r="JRN5" s="596"/>
      <c r="JRO5" s="596"/>
      <c r="JRP5" s="596"/>
      <c r="JRQ5" s="596"/>
      <c r="JRR5" s="596"/>
      <c r="JRS5" s="596"/>
      <c r="JRT5" s="596"/>
      <c r="JRU5" s="596"/>
      <c r="JRV5" s="596"/>
      <c r="JRW5" s="596"/>
      <c r="JRX5" s="596"/>
      <c r="JRY5" s="596"/>
      <c r="JRZ5" s="596"/>
      <c r="JSA5" s="596"/>
      <c r="JSB5" s="596"/>
      <c r="JSC5" s="596"/>
      <c r="JSD5" s="596"/>
      <c r="JSE5" s="596"/>
      <c r="JSF5" s="596"/>
      <c r="JSG5" s="596"/>
      <c r="JSH5" s="596"/>
      <c r="JSI5" s="596"/>
      <c r="JSJ5" s="596"/>
      <c r="JSK5" s="596"/>
      <c r="JSL5" s="596"/>
      <c r="JSM5" s="596"/>
      <c r="JSN5" s="596"/>
      <c r="JSO5" s="596"/>
      <c r="JSP5" s="596"/>
      <c r="JSQ5" s="596"/>
      <c r="JSR5" s="596"/>
      <c r="JSS5" s="596"/>
      <c r="JST5" s="596"/>
      <c r="JSU5" s="596"/>
      <c r="JSV5" s="596"/>
      <c r="JSW5" s="596"/>
      <c r="JSX5" s="596"/>
      <c r="JSY5" s="596"/>
      <c r="JSZ5" s="596"/>
      <c r="JTA5" s="596"/>
      <c r="JTB5" s="596"/>
      <c r="JTC5" s="596"/>
      <c r="JTD5" s="596"/>
      <c r="JTE5" s="596"/>
      <c r="JTF5" s="596"/>
      <c r="JTG5" s="596"/>
      <c r="JTH5" s="596"/>
      <c r="JTI5" s="596"/>
      <c r="JTJ5" s="596"/>
      <c r="JTK5" s="596"/>
      <c r="JTL5" s="596"/>
      <c r="JTM5" s="596"/>
      <c r="JTN5" s="596"/>
      <c r="JTO5" s="596"/>
      <c r="JTP5" s="596"/>
      <c r="JTQ5" s="596"/>
      <c r="JTR5" s="596"/>
      <c r="JTS5" s="596"/>
      <c r="JTT5" s="596"/>
      <c r="JTU5" s="596"/>
      <c r="JTV5" s="596"/>
      <c r="JTW5" s="596"/>
      <c r="JTX5" s="596"/>
      <c r="JTY5" s="596"/>
      <c r="JTZ5" s="596"/>
      <c r="JUA5" s="596"/>
      <c r="JUB5" s="596"/>
      <c r="JUC5" s="596"/>
      <c r="JUD5" s="596"/>
      <c r="JUE5" s="596"/>
      <c r="JUF5" s="596"/>
      <c r="JUG5" s="596"/>
      <c r="JUH5" s="596"/>
      <c r="JUI5" s="596"/>
      <c r="JUJ5" s="596"/>
      <c r="JUK5" s="596"/>
      <c r="JUL5" s="596"/>
      <c r="JUM5" s="596"/>
      <c r="JUN5" s="596"/>
      <c r="JUO5" s="596"/>
      <c r="JUP5" s="596"/>
      <c r="JUQ5" s="596"/>
      <c r="JUR5" s="596"/>
      <c r="JUS5" s="596"/>
      <c r="JUT5" s="596"/>
      <c r="JUU5" s="596"/>
      <c r="JUV5" s="596"/>
      <c r="JUW5" s="596"/>
      <c r="JUX5" s="596"/>
      <c r="JUY5" s="596"/>
      <c r="JUZ5" s="596"/>
      <c r="JVA5" s="596"/>
      <c r="JVB5" s="596"/>
      <c r="JVC5" s="596"/>
      <c r="JVD5" s="596"/>
      <c r="JVE5" s="596"/>
      <c r="JVF5" s="596"/>
      <c r="JVG5" s="596"/>
      <c r="JVH5" s="596"/>
      <c r="JVI5" s="596"/>
      <c r="JVJ5" s="596"/>
      <c r="JVK5" s="596"/>
      <c r="JVL5" s="596"/>
      <c r="JVM5" s="596"/>
      <c r="JVN5" s="596"/>
      <c r="JVO5" s="596"/>
      <c r="JVP5" s="596"/>
      <c r="JVQ5" s="596"/>
      <c r="JVR5" s="596"/>
      <c r="JVS5" s="596"/>
      <c r="JVT5" s="596"/>
      <c r="JVU5" s="596"/>
      <c r="JVV5" s="596"/>
      <c r="JVW5" s="596"/>
      <c r="JVX5" s="596"/>
      <c r="JVY5" s="596"/>
      <c r="JVZ5" s="596"/>
      <c r="JWA5" s="596"/>
      <c r="JWB5" s="596"/>
      <c r="JWC5" s="596"/>
      <c r="JWD5" s="596"/>
      <c r="JWE5" s="596"/>
      <c r="JWF5" s="596"/>
      <c r="JWG5" s="596"/>
      <c r="JWH5" s="596"/>
      <c r="JWI5" s="596"/>
      <c r="JWJ5" s="596"/>
      <c r="JWK5" s="596"/>
      <c r="JWL5" s="596"/>
      <c r="JWM5" s="596"/>
      <c r="JWN5" s="596"/>
      <c r="JWO5" s="596"/>
      <c r="JWP5" s="596"/>
      <c r="JWQ5" s="596"/>
      <c r="JWR5" s="596"/>
      <c r="JWS5" s="596"/>
      <c r="JWT5" s="596"/>
      <c r="JWU5" s="596"/>
      <c r="JWV5" s="596"/>
      <c r="JWW5" s="596"/>
      <c r="JWX5" s="596"/>
      <c r="JWY5" s="596"/>
      <c r="JWZ5" s="596"/>
      <c r="JXA5" s="596"/>
      <c r="JXB5" s="596"/>
      <c r="JXC5" s="596"/>
      <c r="JXD5" s="596"/>
      <c r="JXE5" s="596"/>
      <c r="JXF5" s="596"/>
      <c r="JXG5" s="596"/>
      <c r="JXH5" s="596"/>
      <c r="JXI5" s="596"/>
      <c r="JXJ5" s="596"/>
      <c r="JXK5" s="596"/>
      <c r="JXL5" s="596"/>
      <c r="JXM5" s="596"/>
      <c r="JXN5" s="596"/>
      <c r="JXO5" s="596"/>
      <c r="JXP5" s="596"/>
      <c r="JXQ5" s="596"/>
      <c r="JXR5" s="596"/>
      <c r="JXS5" s="596"/>
      <c r="JXT5" s="596"/>
      <c r="JXU5" s="596"/>
      <c r="JXV5" s="596"/>
      <c r="JXW5" s="596"/>
      <c r="JXX5" s="596"/>
      <c r="JXY5" s="596"/>
      <c r="JXZ5" s="596"/>
      <c r="JYA5" s="596"/>
      <c r="JYB5" s="596"/>
      <c r="JYC5" s="596"/>
      <c r="JYD5" s="596"/>
      <c r="JYE5" s="596"/>
      <c r="JYF5" s="596"/>
      <c r="JYG5" s="596"/>
      <c r="JYH5" s="596"/>
      <c r="JYI5" s="596"/>
      <c r="JYJ5" s="596"/>
      <c r="JYK5" s="596"/>
      <c r="JYL5" s="596"/>
      <c r="JYM5" s="596"/>
      <c r="JYN5" s="596"/>
      <c r="JYO5" s="596"/>
      <c r="JYP5" s="596"/>
      <c r="JYQ5" s="596"/>
      <c r="JYR5" s="596"/>
      <c r="JYS5" s="596"/>
      <c r="JYT5" s="596"/>
      <c r="JYU5" s="596"/>
      <c r="JYV5" s="596"/>
      <c r="JYW5" s="596"/>
      <c r="JYX5" s="596"/>
      <c r="JYY5" s="596"/>
      <c r="JYZ5" s="596"/>
      <c r="JZA5" s="596"/>
      <c r="JZB5" s="596"/>
      <c r="JZC5" s="596"/>
      <c r="JZD5" s="596"/>
      <c r="JZE5" s="596"/>
      <c r="JZF5" s="596"/>
      <c r="JZG5" s="596"/>
      <c r="JZH5" s="596"/>
      <c r="JZI5" s="596"/>
      <c r="JZJ5" s="596"/>
      <c r="JZK5" s="596"/>
      <c r="JZL5" s="596"/>
      <c r="JZM5" s="596"/>
      <c r="JZN5" s="596"/>
      <c r="JZO5" s="596"/>
      <c r="JZP5" s="596"/>
      <c r="JZQ5" s="596"/>
      <c r="JZR5" s="596"/>
      <c r="JZS5" s="596"/>
      <c r="JZT5" s="596"/>
      <c r="JZU5" s="596"/>
      <c r="JZV5" s="596"/>
      <c r="JZW5" s="596"/>
      <c r="JZX5" s="596"/>
      <c r="JZY5" s="596"/>
      <c r="JZZ5" s="596"/>
      <c r="KAA5" s="596"/>
      <c r="KAB5" s="596"/>
      <c r="KAC5" s="596"/>
      <c r="KAD5" s="596"/>
      <c r="KAE5" s="596"/>
      <c r="KAF5" s="596"/>
      <c r="KAG5" s="596"/>
      <c r="KAH5" s="596"/>
      <c r="KAI5" s="596"/>
      <c r="KAJ5" s="596"/>
      <c r="KAK5" s="596"/>
      <c r="KAL5" s="596"/>
      <c r="KAM5" s="596"/>
      <c r="KAN5" s="596"/>
      <c r="KAO5" s="596"/>
      <c r="KAP5" s="596"/>
      <c r="KAQ5" s="596"/>
      <c r="KAR5" s="596"/>
      <c r="KAS5" s="596"/>
      <c r="KAT5" s="596"/>
      <c r="KAU5" s="596"/>
      <c r="KAV5" s="596"/>
      <c r="KAW5" s="596"/>
      <c r="KAX5" s="596"/>
      <c r="KAY5" s="596"/>
      <c r="KAZ5" s="596"/>
      <c r="KBA5" s="596"/>
      <c r="KBB5" s="596"/>
      <c r="KBC5" s="596"/>
      <c r="KBD5" s="596"/>
      <c r="KBE5" s="596"/>
      <c r="KBF5" s="596"/>
      <c r="KBG5" s="596"/>
      <c r="KBH5" s="596"/>
      <c r="KBI5" s="596"/>
      <c r="KBJ5" s="596"/>
      <c r="KBK5" s="596"/>
      <c r="KBL5" s="596"/>
      <c r="KBM5" s="596"/>
      <c r="KBN5" s="596"/>
      <c r="KBO5" s="596"/>
      <c r="KBP5" s="596"/>
      <c r="KBQ5" s="596"/>
      <c r="KBR5" s="596"/>
      <c r="KBS5" s="596"/>
      <c r="KBT5" s="596"/>
      <c r="KBU5" s="596"/>
      <c r="KBV5" s="596"/>
      <c r="KBW5" s="596"/>
      <c r="KBX5" s="596"/>
      <c r="KBY5" s="596"/>
      <c r="KBZ5" s="596"/>
      <c r="KCA5" s="596"/>
      <c r="KCB5" s="596"/>
      <c r="KCC5" s="596"/>
      <c r="KCD5" s="596"/>
      <c r="KCE5" s="596"/>
      <c r="KCF5" s="596"/>
      <c r="KCG5" s="596"/>
      <c r="KCH5" s="596"/>
      <c r="KCI5" s="596"/>
      <c r="KCJ5" s="596"/>
      <c r="KCK5" s="596"/>
      <c r="KCL5" s="596"/>
      <c r="KCM5" s="596"/>
      <c r="KCN5" s="596"/>
      <c r="KCO5" s="596"/>
      <c r="KCP5" s="596"/>
      <c r="KCQ5" s="596"/>
      <c r="KCR5" s="596"/>
      <c r="KCS5" s="596"/>
      <c r="KCT5" s="596"/>
      <c r="KCU5" s="596"/>
      <c r="KCV5" s="596"/>
      <c r="KCW5" s="596"/>
      <c r="KCX5" s="596"/>
      <c r="KCY5" s="596"/>
      <c r="KCZ5" s="596"/>
      <c r="KDA5" s="596"/>
      <c r="KDB5" s="596"/>
      <c r="KDC5" s="596"/>
      <c r="KDD5" s="596"/>
      <c r="KDE5" s="596"/>
      <c r="KDF5" s="596"/>
      <c r="KDG5" s="596"/>
      <c r="KDH5" s="596"/>
      <c r="KDI5" s="596"/>
      <c r="KDJ5" s="596"/>
      <c r="KDK5" s="596"/>
      <c r="KDL5" s="596"/>
      <c r="KDM5" s="596"/>
      <c r="KDN5" s="596"/>
      <c r="KDO5" s="596"/>
      <c r="KDP5" s="596"/>
      <c r="KDQ5" s="596"/>
      <c r="KDR5" s="596"/>
      <c r="KDS5" s="596"/>
      <c r="KDT5" s="596"/>
      <c r="KDU5" s="596"/>
      <c r="KDV5" s="596"/>
      <c r="KDW5" s="596"/>
      <c r="KDX5" s="596"/>
      <c r="KDY5" s="596"/>
      <c r="KDZ5" s="596"/>
      <c r="KEA5" s="596"/>
      <c r="KEB5" s="596"/>
      <c r="KEC5" s="596"/>
      <c r="KED5" s="596"/>
      <c r="KEE5" s="596"/>
      <c r="KEF5" s="596"/>
      <c r="KEG5" s="596"/>
      <c r="KEH5" s="596"/>
      <c r="KEI5" s="596"/>
      <c r="KEJ5" s="596"/>
      <c r="KEK5" s="596"/>
      <c r="KEL5" s="596"/>
      <c r="KEM5" s="596"/>
      <c r="KEN5" s="596"/>
      <c r="KEO5" s="596"/>
      <c r="KEP5" s="596"/>
      <c r="KEQ5" s="596"/>
      <c r="KER5" s="596"/>
      <c r="KES5" s="596"/>
      <c r="KET5" s="596"/>
      <c r="KEU5" s="596"/>
      <c r="KEV5" s="596"/>
      <c r="KEW5" s="596"/>
      <c r="KEX5" s="596"/>
      <c r="KEY5" s="596"/>
      <c r="KEZ5" s="596"/>
      <c r="KFA5" s="596"/>
      <c r="KFB5" s="596"/>
      <c r="KFC5" s="596"/>
      <c r="KFD5" s="596"/>
      <c r="KFE5" s="596"/>
      <c r="KFF5" s="596"/>
      <c r="KFG5" s="596"/>
      <c r="KFH5" s="596"/>
      <c r="KFI5" s="596"/>
      <c r="KFJ5" s="596"/>
      <c r="KFK5" s="596"/>
      <c r="KFL5" s="596"/>
      <c r="KFM5" s="596"/>
      <c r="KFN5" s="596"/>
      <c r="KFO5" s="596"/>
      <c r="KFP5" s="596"/>
      <c r="KFQ5" s="596"/>
      <c r="KFR5" s="596"/>
      <c r="KFS5" s="596"/>
      <c r="KFT5" s="596"/>
      <c r="KFU5" s="596"/>
      <c r="KFV5" s="596"/>
      <c r="KFW5" s="596"/>
      <c r="KFX5" s="596"/>
      <c r="KFY5" s="596"/>
      <c r="KFZ5" s="596"/>
      <c r="KGA5" s="596"/>
      <c r="KGB5" s="596"/>
      <c r="KGC5" s="596"/>
      <c r="KGD5" s="596"/>
      <c r="KGE5" s="596"/>
      <c r="KGF5" s="596"/>
      <c r="KGG5" s="596"/>
      <c r="KGH5" s="596"/>
      <c r="KGI5" s="596"/>
      <c r="KGJ5" s="596"/>
      <c r="KGK5" s="596"/>
      <c r="KGL5" s="596"/>
      <c r="KGM5" s="596"/>
      <c r="KGN5" s="596"/>
      <c r="KGO5" s="596"/>
      <c r="KGP5" s="596"/>
      <c r="KGQ5" s="596"/>
      <c r="KGR5" s="596"/>
      <c r="KGS5" s="596"/>
      <c r="KGT5" s="596"/>
      <c r="KGU5" s="596"/>
      <c r="KGV5" s="596"/>
      <c r="KGW5" s="596"/>
      <c r="KGX5" s="596"/>
      <c r="KGY5" s="596"/>
      <c r="KGZ5" s="596"/>
      <c r="KHA5" s="596"/>
      <c r="KHB5" s="596"/>
      <c r="KHC5" s="596"/>
      <c r="KHD5" s="596"/>
      <c r="KHE5" s="596"/>
      <c r="KHF5" s="596"/>
      <c r="KHG5" s="596"/>
      <c r="KHH5" s="596"/>
      <c r="KHI5" s="596"/>
      <c r="KHJ5" s="596"/>
      <c r="KHK5" s="596"/>
      <c r="KHL5" s="596"/>
      <c r="KHM5" s="596"/>
      <c r="KHN5" s="596"/>
      <c r="KHO5" s="596"/>
      <c r="KHP5" s="596"/>
      <c r="KHQ5" s="596"/>
      <c r="KHR5" s="596"/>
      <c r="KHS5" s="596"/>
      <c r="KHT5" s="596"/>
      <c r="KHU5" s="596"/>
      <c r="KHV5" s="596"/>
      <c r="KHW5" s="596"/>
      <c r="KHX5" s="596"/>
      <c r="KHY5" s="596"/>
      <c r="KHZ5" s="596"/>
      <c r="KIA5" s="596"/>
      <c r="KIB5" s="596"/>
      <c r="KIC5" s="596"/>
      <c r="KID5" s="596"/>
      <c r="KIE5" s="596"/>
      <c r="KIF5" s="596"/>
      <c r="KIG5" s="596"/>
      <c r="KIH5" s="596"/>
      <c r="KII5" s="596"/>
      <c r="KIJ5" s="596"/>
      <c r="KIK5" s="596"/>
      <c r="KIL5" s="596"/>
      <c r="KIM5" s="596"/>
      <c r="KIN5" s="596"/>
      <c r="KIO5" s="596"/>
      <c r="KIP5" s="596"/>
      <c r="KIQ5" s="596"/>
      <c r="KIR5" s="596"/>
      <c r="KIS5" s="596"/>
      <c r="KIT5" s="596"/>
      <c r="KIU5" s="596"/>
      <c r="KIV5" s="596"/>
      <c r="KIW5" s="596"/>
      <c r="KIX5" s="596"/>
      <c r="KIY5" s="596"/>
      <c r="KIZ5" s="596"/>
      <c r="KJA5" s="596"/>
      <c r="KJB5" s="596"/>
      <c r="KJC5" s="596"/>
      <c r="KJD5" s="596"/>
      <c r="KJE5" s="596"/>
      <c r="KJF5" s="596"/>
      <c r="KJG5" s="596"/>
      <c r="KJH5" s="596"/>
      <c r="KJI5" s="596"/>
      <c r="KJJ5" s="596"/>
      <c r="KJK5" s="596"/>
      <c r="KJL5" s="596"/>
      <c r="KJM5" s="596"/>
      <c r="KJN5" s="596"/>
      <c r="KJO5" s="596"/>
      <c r="KJP5" s="596"/>
      <c r="KJQ5" s="596"/>
      <c r="KJR5" s="596"/>
      <c r="KJS5" s="596"/>
      <c r="KJT5" s="596"/>
      <c r="KJU5" s="596"/>
      <c r="KJV5" s="596"/>
      <c r="KJW5" s="596"/>
      <c r="KJX5" s="596"/>
      <c r="KJY5" s="596"/>
      <c r="KJZ5" s="596"/>
      <c r="KKA5" s="596"/>
      <c r="KKB5" s="596"/>
      <c r="KKC5" s="596"/>
      <c r="KKD5" s="596"/>
      <c r="KKE5" s="596"/>
      <c r="KKF5" s="596"/>
      <c r="KKG5" s="596"/>
      <c r="KKH5" s="596"/>
      <c r="KKI5" s="596"/>
      <c r="KKJ5" s="596"/>
      <c r="KKK5" s="596"/>
      <c r="KKL5" s="596"/>
      <c r="KKM5" s="596"/>
      <c r="KKN5" s="596"/>
      <c r="KKO5" s="596"/>
      <c r="KKP5" s="596"/>
      <c r="KKQ5" s="596"/>
      <c r="KKR5" s="596"/>
      <c r="KKS5" s="596"/>
      <c r="KKT5" s="596"/>
      <c r="KKU5" s="596"/>
      <c r="KKV5" s="596"/>
      <c r="KKW5" s="596"/>
      <c r="KKX5" s="596"/>
      <c r="KKY5" s="596"/>
      <c r="KKZ5" s="596"/>
      <c r="KLA5" s="596"/>
      <c r="KLB5" s="596"/>
      <c r="KLC5" s="596"/>
      <c r="KLD5" s="596"/>
      <c r="KLE5" s="596"/>
      <c r="KLF5" s="596"/>
      <c r="KLG5" s="596"/>
      <c r="KLH5" s="596"/>
      <c r="KLI5" s="596"/>
      <c r="KLJ5" s="596"/>
      <c r="KLK5" s="596"/>
      <c r="KLL5" s="596"/>
      <c r="KLM5" s="596"/>
      <c r="KLN5" s="596"/>
      <c r="KLO5" s="596"/>
      <c r="KLP5" s="596"/>
      <c r="KLQ5" s="596"/>
      <c r="KLR5" s="596"/>
      <c r="KLS5" s="596"/>
      <c r="KLT5" s="596"/>
      <c r="KLU5" s="596"/>
      <c r="KLV5" s="596"/>
      <c r="KLW5" s="596"/>
      <c r="KLX5" s="596"/>
      <c r="KLY5" s="596"/>
      <c r="KLZ5" s="596"/>
      <c r="KMA5" s="596"/>
      <c r="KMB5" s="596"/>
      <c r="KMC5" s="596"/>
      <c r="KMD5" s="596"/>
      <c r="KME5" s="596"/>
      <c r="KMF5" s="596"/>
      <c r="KMG5" s="596"/>
      <c r="KMH5" s="596"/>
      <c r="KMI5" s="596"/>
      <c r="KMJ5" s="596"/>
      <c r="KMK5" s="596"/>
      <c r="KML5" s="596"/>
      <c r="KMM5" s="596"/>
      <c r="KMN5" s="596"/>
      <c r="KMO5" s="596"/>
      <c r="KMP5" s="596"/>
      <c r="KMQ5" s="596"/>
      <c r="KMR5" s="596"/>
      <c r="KMS5" s="596"/>
      <c r="KMT5" s="596"/>
      <c r="KMU5" s="596"/>
      <c r="KMV5" s="596"/>
      <c r="KMW5" s="596"/>
      <c r="KMX5" s="596"/>
      <c r="KMY5" s="596"/>
      <c r="KMZ5" s="596"/>
      <c r="KNA5" s="596"/>
      <c r="KNB5" s="596"/>
      <c r="KNC5" s="596"/>
      <c r="KND5" s="596"/>
      <c r="KNE5" s="596"/>
      <c r="KNF5" s="596"/>
      <c r="KNG5" s="596"/>
      <c r="KNH5" s="596"/>
      <c r="KNI5" s="596"/>
      <c r="KNJ5" s="596"/>
      <c r="KNK5" s="596"/>
      <c r="KNL5" s="596"/>
      <c r="KNM5" s="596"/>
      <c r="KNN5" s="596"/>
      <c r="KNO5" s="596"/>
      <c r="KNP5" s="596"/>
      <c r="KNQ5" s="596"/>
      <c r="KNR5" s="596"/>
      <c r="KNS5" s="596"/>
      <c r="KNT5" s="596"/>
      <c r="KNU5" s="596"/>
      <c r="KNV5" s="596"/>
      <c r="KNW5" s="596"/>
      <c r="KNX5" s="596"/>
      <c r="KNY5" s="596"/>
      <c r="KNZ5" s="596"/>
      <c r="KOA5" s="596"/>
      <c r="KOB5" s="596"/>
      <c r="KOC5" s="596"/>
      <c r="KOD5" s="596"/>
      <c r="KOE5" s="596"/>
      <c r="KOF5" s="596"/>
      <c r="KOG5" s="596"/>
      <c r="KOH5" s="596"/>
      <c r="KOI5" s="596"/>
      <c r="KOJ5" s="596"/>
      <c r="KOK5" s="596"/>
      <c r="KOL5" s="596"/>
      <c r="KOM5" s="596"/>
      <c r="KON5" s="596"/>
      <c r="KOO5" s="596"/>
      <c r="KOP5" s="596"/>
      <c r="KOQ5" s="596"/>
      <c r="KOR5" s="596"/>
      <c r="KOS5" s="596"/>
      <c r="KOT5" s="596"/>
      <c r="KOU5" s="596"/>
      <c r="KOV5" s="596"/>
      <c r="KOW5" s="596"/>
      <c r="KOX5" s="596"/>
      <c r="KOY5" s="596"/>
      <c r="KOZ5" s="596"/>
      <c r="KPA5" s="596"/>
      <c r="KPB5" s="596"/>
      <c r="KPC5" s="596"/>
      <c r="KPD5" s="596"/>
      <c r="KPE5" s="596"/>
      <c r="KPF5" s="596"/>
      <c r="KPG5" s="596"/>
      <c r="KPH5" s="596"/>
      <c r="KPI5" s="596"/>
      <c r="KPJ5" s="596"/>
      <c r="KPK5" s="596"/>
      <c r="KPL5" s="596"/>
      <c r="KPM5" s="596"/>
      <c r="KPN5" s="596"/>
      <c r="KPO5" s="596"/>
      <c r="KPP5" s="596"/>
      <c r="KPQ5" s="596"/>
      <c r="KPR5" s="596"/>
      <c r="KPS5" s="596"/>
      <c r="KPT5" s="596"/>
      <c r="KPU5" s="596"/>
      <c r="KPV5" s="596"/>
      <c r="KPW5" s="596"/>
      <c r="KPX5" s="596"/>
      <c r="KPY5" s="596"/>
      <c r="KPZ5" s="596"/>
      <c r="KQA5" s="596"/>
      <c r="KQB5" s="596"/>
      <c r="KQC5" s="596"/>
      <c r="KQD5" s="596"/>
      <c r="KQE5" s="596"/>
      <c r="KQF5" s="596"/>
      <c r="KQG5" s="596"/>
      <c r="KQH5" s="596"/>
      <c r="KQI5" s="596"/>
      <c r="KQJ5" s="596"/>
      <c r="KQK5" s="596"/>
      <c r="KQL5" s="596"/>
      <c r="KQM5" s="596"/>
      <c r="KQN5" s="596"/>
      <c r="KQO5" s="596"/>
      <c r="KQP5" s="596"/>
      <c r="KQQ5" s="596"/>
      <c r="KQR5" s="596"/>
      <c r="KQS5" s="596"/>
      <c r="KQT5" s="596"/>
      <c r="KQU5" s="596"/>
      <c r="KQV5" s="596"/>
      <c r="KQW5" s="596"/>
      <c r="KQX5" s="596"/>
      <c r="KQY5" s="596"/>
      <c r="KQZ5" s="596"/>
      <c r="KRA5" s="596"/>
      <c r="KRB5" s="596"/>
      <c r="KRC5" s="596"/>
      <c r="KRD5" s="596"/>
      <c r="KRE5" s="596"/>
      <c r="KRF5" s="596"/>
      <c r="KRG5" s="596"/>
      <c r="KRH5" s="596"/>
      <c r="KRI5" s="596"/>
      <c r="KRJ5" s="596"/>
      <c r="KRK5" s="596"/>
      <c r="KRL5" s="596"/>
      <c r="KRM5" s="596"/>
      <c r="KRN5" s="596"/>
      <c r="KRO5" s="596"/>
      <c r="KRP5" s="596"/>
      <c r="KRQ5" s="596"/>
      <c r="KRR5" s="596"/>
      <c r="KRS5" s="596"/>
      <c r="KRT5" s="596"/>
      <c r="KRU5" s="596"/>
      <c r="KRV5" s="596"/>
      <c r="KRW5" s="596"/>
      <c r="KRX5" s="596"/>
      <c r="KRY5" s="596"/>
      <c r="KRZ5" s="596"/>
      <c r="KSA5" s="596"/>
      <c r="KSB5" s="596"/>
      <c r="KSC5" s="596"/>
      <c r="KSD5" s="596"/>
      <c r="KSE5" s="596"/>
      <c r="KSF5" s="596"/>
      <c r="KSG5" s="596"/>
      <c r="KSH5" s="596"/>
      <c r="KSI5" s="596"/>
      <c r="KSJ5" s="596"/>
      <c r="KSK5" s="596"/>
      <c r="KSL5" s="596"/>
      <c r="KSM5" s="596"/>
      <c r="KSN5" s="596"/>
      <c r="KSO5" s="596"/>
      <c r="KSP5" s="596"/>
      <c r="KSQ5" s="596"/>
      <c r="KSR5" s="596"/>
      <c r="KSS5" s="596"/>
      <c r="KST5" s="596"/>
      <c r="KSU5" s="596"/>
      <c r="KSV5" s="596"/>
      <c r="KSW5" s="596"/>
      <c r="KSX5" s="596"/>
      <c r="KSY5" s="596"/>
      <c r="KSZ5" s="596"/>
      <c r="KTA5" s="596"/>
      <c r="KTB5" s="596"/>
      <c r="KTC5" s="596"/>
      <c r="KTD5" s="596"/>
      <c r="KTE5" s="596"/>
      <c r="KTF5" s="596"/>
      <c r="KTG5" s="596"/>
      <c r="KTH5" s="596"/>
      <c r="KTI5" s="596"/>
      <c r="KTJ5" s="596"/>
      <c r="KTK5" s="596"/>
      <c r="KTL5" s="596"/>
      <c r="KTM5" s="596"/>
      <c r="KTN5" s="596"/>
      <c r="KTO5" s="596"/>
      <c r="KTP5" s="596"/>
      <c r="KTQ5" s="596"/>
      <c r="KTR5" s="596"/>
      <c r="KTS5" s="596"/>
      <c r="KTT5" s="596"/>
      <c r="KTU5" s="596"/>
      <c r="KTV5" s="596"/>
      <c r="KTW5" s="596"/>
      <c r="KTX5" s="596"/>
      <c r="KTY5" s="596"/>
      <c r="KTZ5" s="596"/>
      <c r="KUA5" s="596"/>
      <c r="KUB5" s="596"/>
      <c r="KUC5" s="596"/>
      <c r="KUD5" s="596"/>
      <c r="KUE5" s="596"/>
      <c r="KUF5" s="596"/>
      <c r="KUG5" s="596"/>
      <c r="KUH5" s="596"/>
      <c r="KUI5" s="596"/>
      <c r="KUJ5" s="596"/>
      <c r="KUK5" s="596"/>
      <c r="KUL5" s="596"/>
      <c r="KUM5" s="596"/>
      <c r="KUN5" s="596"/>
      <c r="KUO5" s="596"/>
      <c r="KUP5" s="596"/>
      <c r="KUQ5" s="596"/>
      <c r="KUR5" s="596"/>
      <c r="KUS5" s="596"/>
      <c r="KUT5" s="596"/>
      <c r="KUU5" s="596"/>
      <c r="KUV5" s="596"/>
      <c r="KUW5" s="596"/>
      <c r="KUX5" s="596"/>
      <c r="KUY5" s="596"/>
      <c r="KUZ5" s="596"/>
      <c r="KVA5" s="596"/>
      <c r="KVB5" s="596"/>
      <c r="KVC5" s="596"/>
      <c r="KVD5" s="596"/>
      <c r="KVE5" s="596"/>
      <c r="KVF5" s="596"/>
      <c r="KVG5" s="596"/>
      <c r="KVH5" s="596"/>
      <c r="KVI5" s="596"/>
      <c r="KVJ5" s="596"/>
      <c r="KVK5" s="596"/>
      <c r="KVL5" s="596"/>
      <c r="KVM5" s="596"/>
      <c r="KVN5" s="596"/>
      <c r="KVO5" s="596"/>
      <c r="KVP5" s="596"/>
      <c r="KVQ5" s="596"/>
      <c r="KVR5" s="596"/>
      <c r="KVS5" s="596"/>
      <c r="KVT5" s="596"/>
      <c r="KVU5" s="596"/>
      <c r="KVV5" s="596"/>
      <c r="KVW5" s="596"/>
      <c r="KVX5" s="596"/>
      <c r="KVY5" s="596"/>
      <c r="KVZ5" s="596"/>
      <c r="KWA5" s="596"/>
      <c r="KWB5" s="596"/>
      <c r="KWC5" s="596"/>
      <c r="KWD5" s="596"/>
      <c r="KWE5" s="596"/>
      <c r="KWF5" s="596"/>
      <c r="KWG5" s="596"/>
      <c r="KWH5" s="596"/>
      <c r="KWI5" s="596"/>
      <c r="KWJ5" s="596"/>
      <c r="KWK5" s="596"/>
      <c r="KWL5" s="596"/>
      <c r="KWM5" s="596"/>
      <c r="KWN5" s="596"/>
      <c r="KWO5" s="596"/>
      <c r="KWP5" s="596"/>
      <c r="KWQ5" s="596"/>
      <c r="KWR5" s="596"/>
      <c r="KWS5" s="596"/>
      <c r="KWT5" s="596"/>
      <c r="KWU5" s="596"/>
      <c r="KWV5" s="596"/>
      <c r="KWW5" s="596"/>
      <c r="KWX5" s="596"/>
      <c r="KWY5" s="596"/>
      <c r="KWZ5" s="596"/>
      <c r="KXA5" s="596"/>
      <c r="KXB5" s="596"/>
      <c r="KXC5" s="596"/>
      <c r="KXD5" s="596"/>
      <c r="KXE5" s="596"/>
      <c r="KXF5" s="596"/>
      <c r="KXG5" s="596"/>
      <c r="KXH5" s="596"/>
      <c r="KXI5" s="596"/>
      <c r="KXJ5" s="596"/>
      <c r="KXK5" s="596"/>
      <c r="KXL5" s="596"/>
      <c r="KXM5" s="596"/>
      <c r="KXN5" s="596"/>
      <c r="KXO5" s="596"/>
      <c r="KXP5" s="596"/>
      <c r="KXQ5" s="596"/>
      <c r="KXR5" s="596"/>
      <c r="KXS5" s="596"/>
      <c r="KXT5" s="596"/>
      <c r="KXU5" s="596"/>
      <c r="KXV5" s="596"/>
      <c r="KXW5" s="596"/>
      <c r="KXX5" s="596"/>
      <c r="KXY5" s="596"/>
      <c r="KXZ5" s="596"/>
      <c r="KYA5" s="596"/>
      <c r="KYB5" s="596"/>
      <c r="KYC5" s="596"/>
      <c r="KYD5" s="596"/>
      <c r="KYE5" s="596"/>
      <c r="KYF5" s="596"/>
      <c r="KYG5" s="596"/>
      <c r="KYH5" s="596"/>
      <c r="KYI5" s="596"/>
      <c r="KYJ5" s="596"/>
      <c r="KYK5" s="596"/>
      <c r="KYL5" s="596"/>
      <c r="KYM5" s="596"/>
      <c r="KYN5" s="596"/>
      <c r="KYO5" s="596"/>
      <c r="KYP5" s="596"/>
      <c r="KYQ5" s="596"/>
      <c r="KYR5" s="596"/>
      <c r="KYS5" s="596"/>
      <c r="KYT5" s="596"/>
      <c r="KYU5" s="596"/>
      <c r="KYV5" s="596"/>
      <c r="KYW5" s="596"/>
      <c r="KYX5" s="596"/>
      <c r="KYY5" s="596"/>
      <c r="KYZ5" s="596"/>
      <c r="KZA5" s="596"/>
      <c r="KZB5" s="596"/>
      <c r="KZC5" s="596"/>
      <c r="KZD5" s="596"/>
      <c r="KZE5" s="596"/>
      <c r="KZF5" s="596"/>
      <c r="KZG5" s="596"/>
      <c r="KZH5" s="596"/>
      <c r="KZI5" s="596"/>
      <c r="KZJ5" s="596"/>
      <c r="KZK5" s="596"/>
      <c r="KZL5" s="596"/>
      <c r="KZM5" s="596"/>
      <c r="KZN5" s="596"/>
      <c r="KZO5" s="596"/>
      <c r="KZP5" s="596"/>
      <c r="KZQ5" s="596"/>
      <c r="KZR5" s="596"/>
      <c r="KZS5" s="596"/>
      <c r="KZT5" s="596"/>
      <c r="KZU5" s="596"/>
      <c r="KZV5" s="596"/>
      <c r="KZW5" s="596"/>
      <c r="KZX5" s="596"/>
      <c r="KZY5" s="596"/>
      <c r="KZZ5" s="596"/>
      <c r="LAA5" s="596"/>
      <c r="LAB5" s="596"/>
      <c r="LAC5" s="596"/>
      <c r="LAD5" s="596"/>
      <c r="LAE5" s="596"/>
      <c r="LAF5" s="596"/>
      <c r="LAG5" s="596"/>
      <c r="LAH5" s="596"/>
      <c r="LAI5" s="596"/>
      <c r="LAJ5" s="596"/>
      <c r="LAK5" s="596"/>
      <c r="LAL5" s="596"/>
      <c r="LAM5" s="596"/>
      <c r="LAN5" s="596"/>
      <c r="LAO5" s="596"/>
      <c r="LAP5" s="596"/>
      <c r="LAQ5" s="596"/>
      <c r="LAR5" s="596"/>
      <c r="LAS5" s="596"/>
      <c r="LAT5" s="596"/>
      <c r="LAU5" s="596"/>
      <c r="LAV5" s="596"/>
      <c r="LAW5" s="596"/>
      <c r="LAX5" s="596"/>
      <c r="LAY5" s="596"/>
      <c r="LAZ5" s="596"/>
      <c r="LBA5" s="596"/>
      <c r="LBB5" s="596"/>
      <c r="LBC5" s="596"/>
      <c r="LBD5" s="596"/>
      <c r="LBE5" s="596"/>
      <c r="LBF5" s="596"/>
      <c r="LBG5" s="596"/>
      <c r="LBH5" s="596"/>
      <c r="LBI5" s="596"/>
      <c r="LBJ5" s="596"/>
      <c r="LBK5" s="596"/>
      <c r="LBL5" s="596"/>
      <c r="LBM5" s="596"/>
      <c r="LBN5" s="596"/>
      <c r="LBO5" s="596"/>
      <c r="LBP5" s="596"/>
      <c r="LBQ5" s="596"/>
      <c r="LBR5" s="596"/>
      <c r="LBS5" s="596"/>
      <c r="LBT5" s="596"/>
      <c r="LBU5" s="596"/>
      <c r="LBV5" s="596"/>
      <c r="LBW5" s="596"/>
      <c r="LBX5" s="596"/>
      <c r="LBY5" s="596"/>
      <c r="LBZ5" s="596"/>
      <c r="LCA5" s="596"/>
      <c r="LCB5" s="596"/>
      <c r="LCC5" s="596"/>
      <c r="LCD5" s="596"/>
      <c r="LCE5" s="596"/>
      <c r="LCF5" s="596"/>
      <c r="LCG5" s="596"/>
      <c r="LCH5" s="596"/>
      <c r="LCI5" s="596"/>
      <c r="LCJ5" s="596"/>
      <c r="LCK5" s="596"/>
      <c r="LCL5" s="596"/>
      <c r="LCM5" s="596"/>
      <c r="LCN5" s="596"/>
      <c r="LCO5" s="596"/>
      <c r="LCP5" s="596"/>
      <c r="LCQ5" s="596"/>
      <c r="LCR5" s="596"/>
      <c r="LCS5" s="596"/>
      <c r="LCT5" s="596"/>
      <c r="LCU5" s="596"/>
      <c r="LCV5" s="596"/>
      <c r="LCW5" s="596"/>
      <c r="LCX5" s="596"/>
      <c r="LCY5" s="596"/>
      <c r="LCZ5" s="596"/>
      <c r="LDA5" s="596"/>
      <c r="LDB5" s="596"/>
      <c r="LDC5" s="596"/>
      <c r="LDD5" s="596"/>
      <c r="LDE5" s="596"/>
      <c r="LDF5" s="596"/>
      <c r="LDG5" s="596"/>
      <c r="LDH5" s="596"/>
      <c r="LDI5" s="596"/>
      <c r="LDJ5" s="596"/>
      <c r="LDK5" s="596"/>
      <c r="LDL5" s="596"/>
      <c r="LDM5" s="596"/>
      <c r="LDN5" s="596"/>
      <c r="LDO5" s="596"/>
      <c r="LDP5" s="596"/>
      <c r="LDQ5" s="596"/>
      <c r="LDR5" s="596"/>
      <c r="LDS5" s="596"/>
      <c r="LDT5" s="596"/>
      <c r="LDU5" s="596"/>
      <c r="LDV5" s="596"/>
      <c r="LDW5" s="596"/>
      <c r="LDX5" s="596"/>
      <c r="LDY5" s="596"/>
      <c r="LDZ5" s="596"/>
      <c r="LEA5" s="596"/>
      <c r="LEB5" s="596"/>
      <c r="LEC5" s="596"/>
      <c r="LED5" s="596"/>
      <c r="LEE5" s="596"/>
      <c r="LEF5" s="596"/>
      <c r="LEG5" s="596"/>
      <c r="LEH5" s="596"/>
      <c r="LEI5" s="596"/>
      <c r="LEJ5" s="596"/>
      <c r="LEK5" s="596"/>
      <c r="LEL5" s="596"/>
      <c r="LEM5" s="596"/>
      <c r="LEN5" s="596"/>
      <c r="LEO5" s="596"/>
      <c r="LEP5" s="596"/>
      <c r="LEQ5" s="596"/>
      <c r="LER5" s="596"/>
      <c r="LES5" s="596"/>
      <c r="LET5" s="596"/>
      <c r="LEU5" s="596"/>
      <c r="LEV5" s="596"/>
      <c r="LEW5" s="596"/>
      <c r="LEX5" s="596"/>
      <c r="LEY5" s="596"/>
      <c r="LEZ5" s="596"/>
      <c r="LFA5" s="596"/>
      <c r="LFB5" s="596"/>
      <c r="LFC5" s="596"/>
      <c r="LFD5" s="596"/>
      <c r="LFE5" s="596"/>
      <c r="LFF5" s="596"/>
      <c r="LFG5" s="596"/>
      <c r="LFH5" s="596"/>
      <c r="LFI5" s="596"/>
      <c r="LFJ5" s="596"/>
      <c r="LFK5" s="596"/>
      <c r="LFL5" s="596"/>
      <c r="LFM5" s="596"/>
      <c r="LFN5" s="596"/>
      <c r="LFO5" s="596"/>
      <c r="LFP5" s="596"/>
      <c r="LFQ5" s="596"/>
      <c r="LFR5" s="596"/>
      <c r="LFS5" s="596"/>
      <c r="LFT5" s="596"/>
      <c r="LFU5" s="596"/>
      <c r="LFV5" s="596"/>
      <c r="LFW5" s="596"/>
      <c r="LFX5" s="596"/>
      <c r="LFY5" s="596"/>
      <c r="LFZ5" s="596"/>
      <c r="LGA5" s="596"/>
      <c r="LGB5" s="596"/>
      <c r="LGC5" s="596"/>
      <c r="LGD5" s="596"/>
      <c r="LGE5" s="596"/>
      <c r="LGF5" s="596"/>
      <c r="LGG5" s="596"/>
      <c r="LGH5" s="596"/>
      <c r="LGI5" s="596"/>
      <c r="LGJ5" s="596"/>
      <c r="LGK5" s="596"/>
      <c r="LGL5" s="596"/>
      <c r="LGM5" s="596"/>
      <c r="LGN5" s="596"/>
      <c r="LGO5" s="596"/>
      <c r="LGP5" s="596"/>
      <c r="LGQ5" s="596"/>
      <c r="LGR5" s="596"/>
      <c r="LGS5" s="596"/>
      <c r="LGT5" s="596"/>
      <c r="LGU5" s="596"/>
      <c r="LGV5" s="596"/>
      <c r="LGW5" s="596"/>
      <c r="LGX5" s="596"/>
      <c r="LGY5" s="596"/>
      <c r="LGZ5" s="596"/>
      <c r="LHA5" s="596"/>
      <c r="LHB5" s="596"/>
      <c r="LHC5" s="596"/>
      <c r="LHD5" s="596"/>
      <c r="LHE5" s="596"/>
      <c r="LHF5" s="596"/>
      <c r="LHG5" s="596"/>
      <c r="LHH5" s="596"/>
      <c r="LHI5" s="596"/>
      <c r="LHJ5" s="596"/>
      <c r="LHK5" s="596"/>
      <c r="LHL5" s="596"/>
      <c r="LHM5" s="596"/>
      <c r="LHN5" s="596"/>
      <c r="LHO5" s="596"/>
      <c r="LHP5" s="596"/>
      <c r="LHQ5" s="596"/>
      <c r="LHR5" s="596"/>
      <c r="LHS5" s="596"/>
      <c r="LHT5" s="596"/>
      <c r="LHU5" s="596"/>
      <c r="LHV5" s="596"/>
      <c r="LHW5" s="596"/>
      <c r="LHX5" s="596"/>
      <c r="LHY5" s="596"/>
      <c r="LHZ5" s="596"/>
      <c r="LIA5" s="596"/>
      <c r="LIB5" s="596"/>
      <c r="LIC5" s="596"/>
      <c r="LID5" s="596"/>
      <c r="LIE5" s="596"/>
      <c r="LIF5" s="596"/>
      <c r="LIG5" s="596"/>
      <c r="LIH5" s="596"/>
      <c r="LII5" s="596"/>
      <c r="LIJ5" s="596"/>
      <c r="LIK5" s="596"/>
      <c r="LIL5" s="596"/>
      <c r="LIM5" s="596"/>
      <c r="LIN5" s="596"/>
      <c r="LIO5" s="596"/>
      <c r="LIP5" s="596"/>
      <c r="LIQ5" s="596"/>
      <c r="LIR5" s="596"/>
      <c r="LIS5" s="596"/>
      <c r="LIT5" s="596"/>
      <c r="LIU5" s="596"/>
      <c r="LIV5" s="596"/>
      <c r="LIW5" s="596"/>
      <c r="LIX5" s="596"/>
      <c r="LIY5" s="596"/>
      <c r="LIZ5" s="596"/>
      <c r="LJA5" s="596"/>
      <c r="LJB5" s="596"/>
      <c r="LJC5" s="596"/>
      <c r="LJD5" s="596"/>
      <c r="LJE5" s="596"/>
      <c r="LJF5" s="596"/>
      <c r="LJG5" s="596"/>
      <c r="LJH5" s="596"/>
      <c r="LJI5" s="596"/>
      <c r="LJJ5" s="596"/>
      <c r="LJK5" s="596"/>
      <c r="LJL5" s="596"/>
      <c r="LJM5" s="596"/>
      <c r="LJN5" s="596"/>
      <c r="LJO5" s="596"/>
      <c r="LJP5" s="596"/>
      <c r="LJQ5" s="596"/>
      <c r="LJR5" s="596"/>
      <c r="LJS5" s="596"/>
      <c r="LJT5" s="596"/>
      <c r="LJU5" s="596"/>
      <c r="LJV5" s="596"/>
      <c r="LJW5" s="596"/>
      <c r="LJX5" s="596"/>
      <c r="LJY5" s="596"/>
      <c r="LJZ5" s="596"/>
      <c r="LKA5" s="596"/>
      <c r="LKB5" s="596"/>
      <c r="LKC5" s="596"/>
      <c r="LKD5" s="596"/>
      <c r="LKE5" s="596"/>
      <c r="LKF5" s="596"/>
      <c r="LKG5" s="596"/>
      <c r="LKH5" s="596"/>
      <c r="LKI5" s="596"/>
      <c r="LKJ5" s="596"/>
      <c r="LKK5" s="596"/>
      <c r="LKL5" s="596"/>
      <c r="LKM5" s="596"/>
      <c r="LKN5" s="596"/>
      <c r="LKO5" s="596"/>
      <c r="LKP5" s="596"/>
      <c r="LKQ5" s="596"/>
      <c r="LKR5" s="596"/>
      <c r="LKS5" s="596"/>
      <c r="LKT5" s="596"/>
      <c r="LKU5" s="596"/>
      <c r="LKV5" s="596"/>
      <c r="LKW5" s="596"/>
      <c r="LKX5" s="596"/>
      <c r="LKY5" s="596"/>
      <c r="LKZ5" s="596"/>
      <c r="LLA5" s="596"/>
      <c r="LLB5" s="596"/>
      <c r="LLC5" s="596"/>
      <c r="LLD5" s="596"/>
      <c r="LLE5" s="596"/>
      <c r="LLF5" s="596"/>
      <c r="LLG5" s="596"/>
      <c r="LLH5" s="596"/>
      <c r="LLI5" s="596"/>
      <c r="LLJ5" s="596"/>
      <c r="LLK5" s="596"/>
      <c r="LLL5" s="596"/>
      <c r="LLM5" s="596"/>
      <c r="LLN5" s="596"/>
      <c r="LLO5" s="596"/>
      <c r="LLP5" s="596"/>
      <c r="LLQ5" s="596"/>
      <c r="LLR5" s="596"/>
      <c r="LLS5" s="596"/>
      <c r="LLT5" s="596"/>
      <c r="LLU5" s="596"/>
      <c r="LLV5" s="596"/>
      <c r="LLW5" s="596"/>
      <c r="LLX5" s="596"/>
      <c r="LLY5" s="596"/>
      <c r="LLZ5" s="596"/>
      <c r="LMA5" s="596"/>
      <c r="LMB5" s="596"/>
      <c r="LMC5" s="596"/>
      <c r="LMD5" s="596"/>
      <c r="LME5" s="596"/>
      <c r="LMF5" s="596"/>
      <c r="LMG5" s="596"/>
      <c r="LMH5" s="596"/>
      <c r="LMI5" s="596"/>
      <c r="LMJ5" s="596"/>
      <c r="LMK5" s="596"/>
      <c r="LML5" s="596"/>
      <c r="LMM5" s="596"/>
      <c r="LMN5" s="596"/>
      <c r="LMO5" s="596"/>
      <c r="LMP5" s="596"/>
      <c r="LMQ5" s="596"/>
      <c r="LMR5" s="596"/>
      <c r="LMS5" s="596"/>
      <c r="LMT5" s="596"/>
      <c r="LMU5" s="596"/>
      <c r="LMV5" s="596"/>
      <c r="LMW5" s="596"/>
      <c r="LMX5" s="596"/>
      <c r="LMY5" s="596"/>
      <c r="LMZ5" s="596"/>
      <c r="LNA5" s="596"/>
      <c r="LNB5" s="596"/>
      <c r="LNC5" s="596"/>
      <c r="LND5" s="596"/>
      <c r="LNE5" s="596"/>
      <c r="LNF5" s="596"/>
      <c r="LNG5" s="596"/>
      <c r="LNH5" s="596"/>
      <c r="LNI5" s="596"/>
      <c r="LNJ5" s="596"/>
      <c r="LNK5" s="596"/>
      <c r="LNL5" s="596"/>
      <c r="LNM5" s="596"/>
      <c r="LNN5" s="596"/>
      <c r="LNO5" s="596"/>
      <c r="LNP5" s="596"/>
      <c r="LNQ5" s="596"/>
      <c r="LNR5" s="596"/>
      <c r="LNS5" s="596"/>
      <c r="LNT5" s="596"/>
      <c r="LNU5" s="596"/>
      <c r="LNV5" s="596"/>
      <c r="LNW5" s="596"/>
      <c r="LNX5" s="596"/>
      <c r="LNY5" s="596"/>
      <c r="LNZ5" s="596"/>
      <c r="LOA5" s="596"/>
      <c r="LOB5" s="596"/>
      <c r="LOC5" s="596"/>
      <c r="LOD5" s="596"/>
      <c r="LOE5" s="596"/>
      <c r="LOF5" s="596"/>
      <c r="LOG5" s="596"/>
      <c r="LOH5" s="596"/>
      <c r="LOI5" s="596"/>
      <c r="LOJ5" s="596"/>
      <c r="LOK5" s="596"/>
      <c r="LOL5" s="596"/>
      <c r="LOM5" s="596"/>
      <c r="LON5" s="596"/>
      <c r="LOO5" s="596"/>
      <c r="LOP5" s="596"/>
      <c r="LOQ5" s="596"/>
      <c r="LOR5" s="596"/>
      <c r="LOS5" s="596"/>
      <c r="LOT5" s="596"/>
      <c r="LOU5" s="596"/>
      <c r="LOV5" s="596"/>
      <c r="LOW5" s="596"/>
      <c r="LOX5" s="596"/>
      <c r="LOY5" s="596"/>
      <c r="LOZ5" s="596"/>
      <c r="LPA5" s="596"/>
      <c r="LPB5" s="596"/>
      <c r="LPC5" s="596"/>
      <c r="LPD5" s="596"/>
      <c r="LPE5" s="596"/>
      <c r="LPF5" s="596"/>
      <c r="LPG5" s="596"/>
      <c r="LPH5" s="596"/>
      <c r="LPI5" s="596"/>
      <c r="LPJ5" s="596"/>
      <c r="LPK5" s="596"/>
      <c r="LPL5" s="596"/>
      <c r="LPM5" s="596"/>
      <c r="LPN5" s="596"/>
      <c r="LPO5" s="596"/>
      <c r="LPP5" s="596"/>
      <c r="LPQ5" s="596"/>
      <c r="LPR5" s="596"/>
      <c r="LPS5" s="596"/>
      <c r="LPT5" s="596"/>
      <c r="LPU5" s="596"/>
      <c r="LPV5" s="596"/>
      <c r="LPW5" s="596"/>
      <c r="LPX5" s="596"/>
      <c r="LPY5" s="596"/>
      <c r="LPZ5" s="596"/>
      <c r="LQA5" s="596"/>
      <c r="LQB5" s="596"/>
      <c r="LQC5" s="596"/>
      <c r="LQD5" s="596"/>
      <c r="LQE5" s="596"/>
      <c r="LQF5" s="596"/>
      <c r="LQG5" s="596"/>
      <c r="LQH5" s="596"/>
      <c r="LQI5" s="596"/>
      <c r="LQJ5" s="596"/>
      <c r="LQK5" s="596"/>
      <c r="LQL5" s="596"/>
      <c r="LQM5" s="596"/>
      <c r="LQN5" s="596"/>
      <c r="LQO5" s="596"/>
      <c r="LQP5" s="596"/>
      <c r="LQQ5" s="596"/>
      <c r="LQR5" s="596"/>
      <c r="LQS5" s="596"/>
      <c r="LQT5" s="596"/>
      <c r="LQU5" s="596"/>
      <c r="LQV5" s="596"/>
      <c r="LQW5" s="596"/>
      <c r="LQX5" s="596"/>
      <c r="LQY5" s="596"/>
      <c r="LQZ5" s="596"/>
      <c r="LRA5" s="596"/>
      <c r="LRB5" s="596"/>
      <c r="LRC5" s="596"/>
      <c r="LRD5" s="596"/>
      <c r="LRE5" s="596"/>
      <c r="LRF5" s="596"/>
      <c r="LRG5" s="596"/>
      <c r="LRH5" s="596"/>
      <c r="LRI5" s="596"/>
      <c r="LRJ5" s="596"/>
      <c r="LRK5" s="596"/>
      <c r="LRL5" s="596"/>
      <c r="LRM5" s="596"/>
      <c r="LRN5" s="596"/>
      <c r="LRO5" s="596"/>
      <c r="LRP5" s="596"/>
      <c r="LRQ5" s="596"/>
      <c r="LRR5" s="596"/>
      <c r="LRS5" s="596"/>
      <c r="LRT5" s="596"/>
      <c r="LRU5" s="596"/>
      <c r="LRV5" s="596"/>
      <c r="LRW5" s="596"/>
      <c r="LRX5" s="596"/>
      <c r="LRY5" s="596"/>
      <c r="LRZ5" s="596"/>
      <c r="LSA5" s="596"/>
      <c r="LSB5" s="596"/>
      <c r="LSC5" s="596"/>
      <c r="LSD5" s="596"/>
      <c r="LSE5" s="596"/>
      <c r="LSF5" s="596"/>
      <c r="LSG5" s="596"/>
      <c r="LSH5" s="596"/>
      <c r="LSI5" s="596"/>
      <c r="LSJ5" s="596"/>
      <c r="LSK5" s="596"/>
      <c r="LSL5" s="596"/>
      <c r="LSM5" s="596"/>
      <c r="LSN5" s="596"/>
      <c r="LSO5" s="596"/>
      <c r="LSP5" s="596"/>
      <c r="LSQ5" s="596"/>
      <c r="LSR5" s="596"/>
      <c r="LSS5" s="596"/>
      <c r="LST5" s="596"/>
      <c r="LSU5" s="596"/>
      <c r="LSV5" s="596"/>
      <c r="LSW5" s="596"/>
      <c r="LSX5" s="596"/>
      <c r="LSY5" s="596"/>
      <c r="LSZ5" s="596"/>
      <c r="LTA5" s="596"/>
      <c r="LTB5" s="596"/>
      <c r="LTC5" s="596"/>
      <c r="LTD5" s="596"/>
      <c r="LTE5" s="596"/>
      <c r="LTF5" s="596"/>
      <c r="LTG5" s="596"/>
      <c r="LTH5" s="596"/>
      <c r="LTI5" s="596"/>
      <c r="LTJ5" s="596"/>
      <c r="LTK5" s="596"/>
      <c r="LTL5" s="596"/>
      <c r="LTM5" s="596"/>
      <c r="LTN5" s="596"/>
      <c r="LTO5" s="596"/>
      <c r="LTP5" s="596"/>
      <c r="LTQ5" s="596"/>
      <c r="LTR5" s="596"/>
      <c r="LTS5" s="596"/>
      <c r="LTT5" s="596"/>
      <c r="LTU5" s="596"/>
      <c r="LTV5" s="596"/>
      <c r="LTW5" s="596"/>
      <c r="LTX5" s="596"/>
      <c r="LTY5" s="596"/>
      <c r="LTZ5" s="596"/>
      <c r="LUA5" s="596"/>
      <c r="LUB5" s="596"/>
      <c r="LUC5" s="596"/>
      <c r="LUD5" s="596"/>
      <c r="LUE5" s="596"/>
      <c r="LUF5" s="596"/>
      <c r="LUG5" s="596"/>
      <c r="LUH5" s="596"/>
      <c r="LUI5" s="596"/>
      <c r="LUJ5" s="596"/>
      <c r="LUK5" s="596"/>
      <c r="LUL5" s="596"/>
      <c r="LUM5" s="596"/>
      <c r="LUN5" s="596"/>
      <c r="LUO5" s="596"/>
      <c r="LUP5" s="596"/>
      <c r="LUQ5" s="596"/>
      <c r="LUR5" s="596"/>
      <c r="LUS5" s="596"/>
      <c r="LUT5" s="596"/>
      <c r="LUU5" s="596"/>
      <c r="LUV5" s="596"/>
      <c r="LUW5" s="596"/>
      <c r="LUX5" s="596"/>
      <c r="LUY5" s="596"/>
      <c r="LUZ5" s="596"/>
      <c r="LVA5" s="596"/>
      <c r="LVB5" s="596"/>
      <c r="LVC5" s="596"/>
      <c r="LVD5" s="596"/>
      <c r="LVE5" s="596"/>
      <c r="LVF5" s="596"/>
      <c r="LVG5" s="596"/>
      <c r="LVH5" s="596"/>
      <c r="LVI5" s="596"/>
      <c r="LVJ5" s="596"/>
      <c r="LVK5" s="596"/>
      <c r="LVL5" s="596"/>
      <c r="LVM5" s="596"/>
      <c r="LVN5" s="596"/>
      <c r="LVO5" s="596"/>
      <c r="LVP5" s="596"/>
      <c r="LVQ5" s="596"/>
      <c r="LVR5" s="596"/>
      <c r="LVS5" s="596"/>
      <c r="LVT5" s="596"/>
      <c r="LVU5" s="596"/>
      <c r="LVV5" s="596"/>
      <c r="LVW5" s="596"/>
      <c r="LVX5" s="596"/>
      <c r="LVY5" s="596"/>
      <c r="LVZ5" s="596"/>
      <c r="LWA5" s="596"/>
      <c r="LWB5" s="596"/>
      <c r="LWC5" s="596"/>
      <c r="LWD5" s="596"/>
      <c r="LWE5" s="596"/>
      <c r="LWF5" s="596"/>
      <c r="LWG5" s="596"/>
      <c r="LWH5" s="596"/>
      <c r="LWI5" s="596"/>
      <c r="LWJ5" s="596"/>
      <c r="LWK5" s="596"/>
      <c r="LWL5" s="596"/>
      <c r="LWM5" s="596"/>
      <c r="LWN5" s="596"/>
      <c r="LWO5" s="596"/>
      <c r="LWP5" s="596"/>
      <c r="LWQ5" s="596"/>
      <c r="LWR5" s="596"/>
      <c r="LWS5" s="596"/>
      <c r="LWT5" s="596"/>
      <c r="LWU5" s="596"/>
      <c r="LWV5" s="596"/>
      <c r="LWW5" s="596"/>
      <c r="LWX5" s="596"/>
      <c r="LWY5" s="596"/>
      <c r="LWZ5" s="596"/>
      <c r="LXA5" s="596"/>
      <c r="LXB5" s="596"/>
      <c r="LXC5" s="596"/>
      <c r="LXD5" s="596"/>
      <c r="LXE5" s="596"/>
      <c r="LXF5" s="596"/>
      <c r="LXG5" s="596"/>
      <c r="LXH5" s="596"/>
      <c r="LXI5" s="596"/>
      <c r="LXJ5" s="596"/>
      <c r="LXK5" s="596"/>
      <c r="LXL5" s="596"/>
      <c r="LXM5" s="596"/>
      <c r="LXN5" s="596"/>
      <c r="LXO5" s="596"/>
      <c r="LXP5" s="596"/>
      <c r="LXQ5" s="596"/>
      <c r="LXR5" s="596"/>
      <c r="LXS5" s="596"/>
      <c r="LXT5" s="596"/>
      <c r="LXU5" s="596"/>
      <c r="LXV5" s="596"/>
      <c r="LXW5" s="596"/>
      <c r="LXX5" s="596"/>
      <c r="LXY5" s="596"/>
      <c r="LXZ5" s="596"/>
      <c r="LYA5" s="596"/>
      <c r="LYB5" s="596"/>
      <c r="LYC5" s="596"/>
      <c r="LYD5" s="596"/>
      <c r="LYE5" s="596"/>
      <c r="LYF5" s="596"/>
      <c r="LYG5" s="596"/>
      <c r="LYH5" s="596"/>
      <c r="LYI5" s="596"/>
      <c r="LYJ5" s="596"/>
      <c r="LYK5" s="596"/>
      <c r="LYL5" s="596"/>
      <c r="LYM5" s="596"/>
      <c r="LYN5" s="596"/>
      <c r="LYO5" s="596"/>
      <c r="LYP5" s="596"/>
      <c r="LYQ5" s="596"/>
      <c r="LYR5" s="596"/>
      <c r="LYS5" s="596"/>
      <c r="LYT5" s="596"/>
      <c r="LYU5" s="596"/>
      <c r="LYV5" s="596"/>
      <c r="LYW5" s="596"/>
      <c r="LYX5" s="596"/>
      <c r="LYY5" s="596"/>
      <c r="LYZ5" s="596"/>
      <c r="LZA5" s="596"/>
      <c r="LZB5" s="596"/>
      <c r="LZC5" s="596"/>
      <c r="LZD5" s="596"/>
      <c r="LZE5" s="596"/>
      <c r="LZF5" s="596"/>
      <c r="LZG5" s="596"/>
      <c r="LZH5" s="596"/>
      <c r="LZI5" s="596"/>
      <c r="LZJ5" s="596"/>
      <c r="LZK5" s="596"/>
      <c r="LZL5" s="596"/>
      <c r="LZM5" s="596"/>
      <c r="LZN5" s="596"/>
      <c r="LZO5" s="596"/>
      <c r="LZP5" s="596"/>
      <c r="LZQ5" s="596"/>
      <c r="LZR5" s="596"/>
      <c r="LZS5" s="596"/>
      <c r="LZT5" s="596"/>
      <c r="LZU5" s="596"/>
      <c r="LZV5" s="596"/>
      <c r="LZW5" s="596"/>
      <c r="LZX5" s="596"/>
      <c r="LZY5" s="596"/>
      <c r="LZZ5" s="596"/>
      <c r="MAA5" s="596"/>
      <c r="MAB5" s="596"/>
      <c r="MAC5" s="596"/>
      <c r="MAD5" s="596"/>
      <c r="MAE5" s="596"/>
      <c r="MAF5" s="596"/>
      <c r="MAG5" s="596"/>
      <c r="MAH5" s="596"/>
      <c r="MAI5" s="596"/>
      <c r="MAJ5" s="596"/>
      <c r="MAK5" s="596"/>
      <c r="MAL5" s="596"/>
      <c r="MAM5" s="596"/>
      <c r="MAN5" s="596"/>
      <c r="MAO5" s="596"/>
      <c r="MAP5" s="596"/>
      <c r="MAQ5" s="596"/>
      <c r="MAR5" s="596"/>
      <c r="MAS5" s="596"/>
      <c r="MAT5" s="596"/>
      <c r="MAU5" s="596"/>
      <c r="MAV5" s="596"/>
      <c r="MAW5" s="596"/>
      <c r="MAX5" s="596"/>
      <c r="MAY5" s="596"/>
      <c r="MAZ5" s="596"/>
      <c r="MBA5" s="596"/>
      <c r="MBB5" s="596"/>
      <c r="MBC5" s="596"/>
      <c r="MBD5" s="596"/>
      <c r="MBE5" s="596"/>
      <c r="MBF5" s="596"/>
      <c r="MBG5" s="596"/>
      <c r="MBH5" s="596"/>
      <c r="MBI5" s="596"/>
      <c r="MBJ5" s="596"/>
      <c r="MBK5" s="596"/>
      <c r="MBL5" s="596"/>
      <c r="MBM5" s="596"/>
      <c r="MBN5" s="596"/>
      <c r="MBO5" s="596"/>
      <c r="MBP5" s="596"/>
      <c r="MBQ5" s="596"/>
      <c r="MBR5" s="596"/>
      <c r="MBS5" s="596"/>
      <c r="MBT5" s="596"/>
      <c r="MBU5" s="596"/>
      <c r="MBV5" s="596"/>
      <c r="MBW5" s="596"/>
      <c r="MBX5" s="596"/>
      <c r="MBY5" s="596"/>
      <c r="MBZ5" s="596"/>
      <c r="MCA5" s="596"/>
      <c r="MCB5" s="596"/>
      <c r="MCC5" s="596"/>
      <c r="MCD5" s="596"/>
      <c r="MCE5" s="596"/>
      <c r="MCF5" s="596"/>
      <c r="MCG5" s="596"/>
      <c r="MCH5" s="596"/>
      <c r="MCI5" s="596"/>
      <c r="MCJ5" s="596"/>
      <c r="MCK5" s="596"/>
      <c r="MCL5" s="596"/>
      <c r="MCM5" s="596"/>
      <c r="MCN5" s="596"/>
      <c r="MCO5" s="596"/>
      <c r="MCP5" s="596"/>
      <c r="MCQ5" s="596"/>
      <c r="MCR5" s="596"/>
      <c r="MCS5" s="596"/>
      <c r="MCT5" s="596"/>
      <c r="MCU5" s="596"/>
      <c r="MCV5" s="596"/>
      <c r="MCW5" s="596"/>
      <c r="MCX5" s="596"/>
      <c r="MCY5" s="596"/>
      <c r="MCZ5" s="596"/>
      <c r="MDA5" s="596"/>
      <c r="MDB5" s="596"/>
      <c r="MDC5" s="596"/>
      <c r="MDD5" s="596"/>
      <c r="MDE5" s="596"/>
      <c r="MDF5" s="596"/>
      <c r="MDG5" s="596"/>
      <c r="MDH5" s="596"/>
      <c r="MDI5" s="596"/>
      <c r="MDJ5" s="596"/>
      <c r="MDK5" s="596"/>
      <c r="MDL5" s="596"/>
      <c r="MDM5" s="596"/>
      <c r="MDN5" s="596"/>
      <c r="MDO5" s="596"/>
      <c r="MDP5" s="596"/>
      <c r="MDQ5" s="596"/>
      <c r="MDR5" s="596"/>
      <c r="MDS5" s="596"/>
      <c r="MDT5" s="596"/>
      <c r="MDU5" s="596"/>
      <c r="MDV5" s="596"/>
      <c r="MDW5" s="596"/>
      <c r="MDX5" s="596"/>
      <c r="MDY5" s="596"/>
      <c r="MDZ5" s="596"/>
      <c r="MEA5" s="596"/>
      <c r="MEB5" s="596"/>
      <c r="MEC5" s="596"/>
      <c r="MED5" s="596"/>
      <c r="MEE5" s="596"/>
      <c r="MEF5" s="596"/>
      <c r="MEG5" s="596"/>
      <c r="MEH5" s="596"/>
      <c r="MEI5" s="596"/>
      <c r="MEJ5" s="596"/>
      <c r="MEK5" s="596"/>
      <c r="MEL5" s="596"/>
      <c r="MEM5" s="596"/>
      <c r="MEN5" s="596"/>
      <c r="MEO5" s="596"/>
      <c r="MEP5" s="596"/>
      <c r="MEQ5" s="596"/>
      <c r="MER5" s="596"/>
      <c r="MES5" s="596"/>
      <c r="MET5" s="596"/>
      <c r="MEU5" s="596"/>
      <c r="MEV5" s="596"/>
      <c r="MEW5" s="596"/>
      <c r="MEX5" s="596"/>
      <c r="MEY5" s="596"/>
      <c r="MEZ5" s="596"/>
      <c r="MFA5" s="596"/>
      <c r="MFB5" s="596"/>
      <c r="MFC5" s="596"/>
      <c r="MFD5" s="596"/>
      <c r="MFE5" s="596"/>
      <c r="MFF5" s="596"/>
      <c r="MFG5" s="596"/>
      <c r="MFH5" s="596"/>
      <c r="MFI5" s="596"/>
      <c r="MFJ5" s="596"/>
      <c r="MFK5" s="596"/>
      <c r="MFL5" s="596"/>
      <c r="MFM5" s="596"/>
      <c r="MFN5" s="596"/>
      <c r="MFO5" s="596"/>
      <c r="MFP5" s="596"/>
      <c r="MFQ5" s="596"/>
      <c r="MFR5" s="596"/>
      <c r="MFS5" s="596"/>
      <c r="MFT5" s="596"/>
      <c r="MFU5" s="596"/>
      <c r="MFV5" s="596"/>
      <c r="MFW5" s="596"/>
      <c r="MFX5" s="596"/>
      <c r="MFY5" s="596"/>
      <c r="MFZ5" s="596"/>
      <c r="MGA5" s="596"/>
      <c r="MGB5" s="596"/>
      <c r="MGC5" s="596"/>
      <c r="MGD5" s="596"/>
      <c r="MGE5" s="596"/>
      <c r="MGF5" s="596"/>
      <c r="MGG5" s="596"/>
      <c r="MGH5" s="596"/>
      <c r="MGI5" s="596"/>
      <c r="MGJ5" s="596"/>
      <c r="MGK5" s="596"/>
      <c r="MGL5" s="596"/>
      <c r="MGM5" s="596"/>
      <c r="MGN5" s="596"/>
      <c r="MGO5" s="596"/>
      <c r="MGP5" s="596"/>
      <c r="MGQ5" s="596"/>
      <c r="MGR5" s="596"/>
      <c r="MGS5" s="596"/>
      <c r="MGT5" s="596"/>
      <c r="MGU5" s="596"/>
      <c r="MGV5" s="596"/>
      <c r="MGW5" s="596"/>
      <c r="MGX5" s="596"/>
      <c r="MGY5" s="596"/>
      <c r="MGZ5" s="596"/>
      <c r="MHA5" s="596"/>
      <c r="MHB5" s="596"/>
      <c r="MHC5" s="596"/>
      <c r="MHD5" s="596"/>
      <c r="MHE5" s="596"/>
      <c r="MHF5" s="596"/>
      <c r="MHG5" s="596"/>
      <c r="MHH5" s="596"/>
      <c r="MHI5" s="596"/>
      <c r="MHJ5" s="596"/>
      <c r="MHK5" s="596"/>
      <c r="MHL5" s="596"/>
      <c r="MHM5" s="596"/>
      <c r="MHN5" s="596"/>
      <c r="MHO5" s="596"/>
      <c r="MHP5" s="596"/>
      <c r="MHQ5" s="596"/>
      <c r="MHR5" s="596"/>
      <c r="MHS5" s="596"/>
      <c r="MHT5" s="596"/>
      <c r="MHU5" s="596"/>
      <c r="MHV5" s="596"/>
      <c r="MHW5" s="596"/>
      <c r="MHX5" s="596"/>
      <c r="MHY5" s="596"/>
      <c r="MHZ5" s="596"/>
      <c r="MIA5" s="596"/>
      <c r="MIB5" s="596"/>
      <c r="MIC5" s="596"/>
      <c r="MID5" s="596"/>
      <c r="MIE5" s="596"/>
      <c r="MIF5" s="596"/>
      <c r="MIG5" s="596"/>
      <c r="MIH5" s="596"/>
      <c r="MII5" s="596"/>
      <c r="MIJ5" s="596"/>
      <c r="MIK5" s="596"/>
      <c r="MIL5" s="596"/>
      <c r="MIM5" s="596"/>
      <c r="MIN5" s="596"/>
      <c r="MIO5" s="596"/>
      <c r="MIP5" s="596"/>
      <c r="MIQ5" s="596"/>
      <c r="MIR5" s="596"/>
      <c r="MIS5" s="596"/>
      <c r="MIT5" s="596"/>
      <c r="MIU5" s="596"/>
      <c r="MIV5" s="596"/>
      <c r="MIW5" s="596"/>
      <c r="MIX5" s="596"/>
      <c r="MIY5" s="596"/>
      <c r="MIZ5" s="596"/>
      <c r="MJA5" s="596"/>
      <c r="MJB5" s="596"/>
      <c r="MJC5" s="596"/>
      <c r="MJD5" s="596"/>
      <c r="MJE5" s="596"/>
      <c r="MJF5" s="596"/>
      <c r="MJG5" s="596"/>
      <c r="MJH5" s="596"/>
      <c r="MJI5" s="596"/>
      <c r="MJJ5" s="596"/>
      <c r="MJK5" s="596"/>
      <c r="MJL5" s="596"/>
      <c r="MJM5" s="596"/>
      <c r="MJN5" s="596"/>
      <c r="MJO5" s="596"/>
      <c r="MJP5" s="596"/>
      <c r="MJQ5" s="596"/>
      <c r="MJR5" s="596"/>
      <c r="MJS5" s="596"/>
      <c r="MJT5" s="596"/>
      <c r="MJU5" s="596"/>
      <c r="MJV5" s="596"/>
      <c r="MJW5" s="596"/>
      <c r="MJX5" s="596"/>
      <c r="MJY5" s="596"/>
      <c r="MJZ5" s="596"/>
      <c r="MKA5" s="596"/>
      <c r="MKB5" s="596"/>
      <c r="MKC5" s="596"/>
      <c r="MKD5" s="596"/>
      <c r="MKE5" s="596"/>
      <c r="MKF5" s="596"/>
      <c r="MKG5" s="596"/>
      <c r="MKH5" s="596"/>
      <c r="MKI5" s="596"/>
      <c r="MKJ5" s="596"/>
      <c r="MKK5" s="596"/>
      <c r="MKL5" s="596"/>
      <c r="MKM5" s="596"/>
      <c r="MKN5" s="596"/>
      <c r="MKO5" s="596"/>
      <c r="MKP5" s="596"/>
      <c r="MKQ5" s="596"/>
      <c r="MKR5" s="596"/>
      <c r="MKS5" s="596"/>
      <c r="MKT5" s="596"/>
      <c r="MKU5" s="596"/>
      <c r="MKV5" s="596"/>
      <c r="MKW5" s="596"/>
      <c r="MKX5" s="596"/>
      <c r="MKY5" s="596"/>
      <c r="MKZ5" s="596"/>
      <c r="MLA5" s="596"/>
      <c r="MLB5" s="596"/>
      <c r="MLC5" s="596"/>
      <c r="MLD5" s="596"/>
      <c r="MLE5" s="596"/>
      <c r="MLF5" s="596"/>
      <c r="MLG5" s="596"/>
      <c r="MLH5" s="596"/>
      <c r="MLI5" s="596"/>
      <c r="MLJ5" s="596"/>
      <c r="MLK5" s="596"/>
      <c r="MLL5" s="596"/>
      <c r="MLM5" s="596"/>
      <c r="MLN5" s="596"/>
      <c r="MLO5" s="596"/>
      <c r="MLP5" s="596"/>
      <c r="MLQ5" s="596"/>
      <c r="MLR5" s="596"/>
      <c r="MLS5" s="596"/>
      <c r="MLT5" s="596"/>
      <c r="MLU5" s="596"/>
      <c r="MLV5" s="596"/>
      <c r="MLW5" s="596"/>
      <c r="MLX5" s="596"/>
      <c r="MLY5" s="596"/>
      <c r="MLZ5" s="596"/>
      <c r="MMA5" s="596"/>
      <c r="MMB5" s="596"/>
      <c r="MMC5" s="596"/>
      <c r="MMD5" s="596"/>
      <c r="MME5" s="596"/>
      <c r="MMF5" s="596"/>
      <c r="MMG5" s="596"/>
      <c r="MMH5" s="596"/>
      <c r="MMI5" s="596"/>
      <c r="MMJ5" s="596"/>
      <c r="MMK5" s="596"/>
      <c r="MML5" s="596"/>
      <c r="MMM5" s="596"/>
      <c r="MMN5" s="596"/>
      <c r="MMO5" s="596"/>
      <c r="MMP5" s="596"/>
      <c r="MMQ5" s="596"/>
      <c r="MMR5" s="596"/>
      <c r="MMS5" s="596"/>
      <c r="MMT5" s="596"/>
      <c r="MMU5" s="596"/>
      <c r="MMV5" s="596"/>
      <c r="MMW5" s="596"/>
      <c r="MMX5" s="596"/>
      <c r="MMY5" s="596"/>
      <c r="MMZ5" s="596"/>
      <c r="MNA5" s="596"/>
      <c r="MNB5" s="596"/>
      <c r="MNC5" s="596"/>
      <c r="MND5" s="596"/>
      <c r="MNE5" s="596"/>
      <c r="MNF5" s="596"/>
      <c r="MNG5" s="596"/>
      <c r="MNH5" s="596"/>
      <c r="MNI5" s="596"/>
      <c r="MNJ5" s="596"/>
      <c r="MNK5" s="596"/>
      <c r="MNL5" s="596"/>
      <c r="MNM5" s="596"/>
      <c r="MNN5" s="596"/>
      <c r="MNO5" s="596"/>
      <c r="MNP5" s="596"/>
      <c r="MNQ5" s="596"/>
      <c r="MNR5" s="596"/>
      <c r="MNS5" s="596"/>
      <c r="MNT5" s="596"/>
      <c r="MNU5" s="596"/>
      <c r="MNV5" s="596"/>
      <c r="MNW5" s="596"/>
      <c r="MNX5" s="596"/>
      <c r="MNY5" s="596"/>
      <c r="MNZ5" s="596"/>
      <c r="MOA5" s="596"/>
      <c r="MOB5" s="596"/>
      <c r="MOC5" s="596"/>
      <c r="MOD5" s="596"/>
      <c r="MOE5" s="596"/>
      <c r="MOF5" s="596"/>
      <c r="MOG5" s="596"/>
      <c r="MOH5" s="596"/>
      <c r="MOI5" s="596"/>
      <c r="MOJ5" s="596"/>
      <c r="MOK5" s="596"/>
      <c r="MOL5" s="596"/>
      <c r="MOM5" s="596"/>
      <c r="MON5" s="596"/>
      <c r="MOO5" s="596"/>
      <c r="MOP5" s="596"/>
      <c r="MOQ5" s="596"/>
      <c r="MOR5" s="596"/>
      <c r="MOS5" s="596"/>
      <c r="MOT5" s="596"/>
      <c r="MOU5" s="596"/>
      <c r="MOV5" s="596"/>
      <c r="MOW5" s="596"/>
      <c r="MOX5" s="596"/>
      <c r="MOY5" s="596"/>
      <c r="MOZ5" s="596"/>
      <c r="MPA5" s="596"/>
      <c r="MPB5" s="596"/>
      <c r="MPC5" s="596"/>
      <c r="MPD5" s="596"/>
      <c r="MPE5" s="596"/>
      <c r="MPF5" s="596"/>
      <c r="MPG5" s="596"/>
      <c r="MPH5" s="596"/>
      <c r="MPI5" s="596"/>
      <c r="MPJ5" s="596"/>
      <c r="MPK5" s="596"/>
      <c r="MPL5" s="596"/>
      <c r="MPM5" s="596"/>
      <c r="MPN5" s="596"/>
      <c r="MPO5" s="596"/>
      <c r="MPP5" s="596"/>
      <c r="MPQ5" s="596"/>
      <c r="MPR5" s="596"/>
      <c r="MPS5" s="596"/>
      <c r="MPT5" s="596"/>
      <c r="MPU5" s="596"/>
      <c r="MPV5" s="596"/>
      <c r="MPW5" s="596"/>
      <c r="MPX5" s="596"/>
      <c r="MPY5" s="596"/>
      <c r="MPZ5" s="596"/>
      <c r="MQA5" s="596"/>
      <c r="MQB5" s="596"/>
      <c r="MQC5" s="596"/>
      <c r="MQD5" s="596"/>
      <c r="MQE5" s="596"/>
      <c r="MQF5" s="596"/>
      <c r="MQG5" s="596"/>
      <c r="MQH5" s="596"/>
      <c r="MQI5" s="596"/>
      <c r="MQJ5" s="596"/>
      <c r="MQK5" s="596"/>
      <c r="MQL5" s="596"/>
      <c r="MQM5" s="596"/>
      <c r="MQN5" s="596"/>
      <c r="MQO5" s="596"/>
      <c r="MQP5" s="596"/>
      <c r="MQQ5" s="596"/>
      <c r="MQR5" s="596"/>
      <c r="MQS5" s="596"/>
      <c r="MQT5" s="596"/>
      <c r="MQU5" s="596"/>
      <c r="MQV5" s="596"/>
      <c r="MQW5" s="596"/>
      <c r="MQX5" s="596"/>
      <c r="MQY5" s="596"/>
      <c r="MQZ5" s="596"/>
      <c r="MRA5" s="596"/>
      <c r="MRB5" s="596"/>
      <c r="MRC5" s="596"/>
      <c r="MRD5" s="596"/>
      <c r="MRE5" s="596"/>
      <c r="MRF5" s="596"/>
      <c r="MRG5" s="596"/>
      <c r="MRH5" s="596"/>
      <c r="MRI5" s="596"/>
      <c r="MRJ5" s="596"/>
      <c r="MRK5" s="596"/>
      <c r="MRL5" s="596"/>
      <c r="MRM5" s="596"/>
      <c r="MRN5" s="596"/>
      <c r="MRO5" s="596"/>
      <c r="MRP5" s="596"/>
      <c r="MRQ5" s="596"/>
      <c r="MRR5" s="596"/>
      <c r="MRS5" s="596"/>
      <c r="MRT5" s="596"/>
      <c r="MRU5" s="596"/>
      <c r="MRV5" s="596"/>
      <c r="MRW5" s="596"/>
      <c r="MRX5" s="596"/>
      <c r="MRY5" s="596"/>
      <c r="MRZ5" s="596"/>
      <c r="MSA5" s="596"/>
      <c r="MSB5" s="596"/>
      <c r="MSC5" s="596"/>
      <c r="MSD5" s="596"/>
      <c r="MSE5" s="596"/>
      <c r="MSF5" s="596"/>
      <c r="MSG5" s="596"/>
      <c r="MSH5" s="596"/>
      <c r="MSI5" s="596"/>
      <c r="MSJ5" s="596"/>
      <c r="MSK5" s="596"/>
      <c r="MSL5" s="596"/>
      <c r="MSM5" s="596"/>
      <c r="MSN5" s="596"/>
      <c r="MSO5" s="596"/>
      <c r="MSP5" s="596"/>
      <c r="MSQ5" s="596"/>
      <c r="MSR5" s="596"/>
      <c r="MSS5" s="596"/>
      <c r="MST5" s="596"/>
      <c r="MSU5" s="596"/>
      <c r="MSV5" s="596"/>
      <c r="MSW5" s="596"/>
      <c r="MSX5" s="596"/>
      <c r="MSY5" s="596"/>
      <c r="MSZ5" s="596"/>
      <c r="MTA5" s="596"/>
      <c r="MTB5" s="596"/>
      <c r="MTC5" s="596"/>
      <c r="MTD5" s="596"/>
      <c r="MTE5" s="596"/>
      <c r="MTF5" s="596"/>
      <c r="MTG5" s="596"/>
      <c r="MTH5" s="596"/>
      <c r="MTI5" s="596"/>
      <c r="MTJ5" s="596"/>
      <c r="MTK5" s="596"/>
      <c r="MTL5" s="596"/>
      <c r="MTM5" s="596"/>
      <c r="MTN5" s="596"/>
      <c r="MTO5" s="596"/>
      <c r="MTP5" s="596"/>
      <c r="MTQ5" s="596"/>
      <c r="MTR5" s="596"/>
      <c r="MTS5" s="596"/>
      <c r="MTT5" s="596"/>
      <c r="MTU5" s="596"/>
      <c r="MTV5" s="596"/>
      <c r="MTW5" s="596"/>
      <c r="MTX5" s="596"/>
      <c r="MTY5" s="596"/>
      <c r="MTZ5" s="596"/>
      <c r="MUA5" s="596"/>
      <c r="MUB5" s="596"/>
      <c r="MUC5" s="596"/>
      <c r="MUD5" s="596"/>
      <c r="MUE5" s="596"/>
      <c r="MUF5" s="596"/>
      <c r="MUG5" s="596"/>
      <c r="MUH5" s="596"/>
      <c r="MUI5" s="596"/>
      <c r="MUJ5" s="596"/>
      <c r="MUK5" s="596"/>
      <c r="MUL5" s="596"/>
      <c r="MUM5" s="596"/>
      <c r="MUN5" s="596"/>
      <c r="MUO5" s="596"/>
      <c r="MUP5" s="596"/>
      <c r="MUQ5" s="596"/>
      <c r="MUR5" s="596"/>
      <c r="MUS5" s="596"/>
      <c r="MUT5" s="596"/>
      <c r="MUU5" s="596"/>
      <c r="MUV5" s="596"/>
      <c r="MUW5" s="596"/>
      <c r="MUX5" s="596"/>
      <c r="MUY5" s="596"/>
      <c r="MUZ5" s="596"/>
      <c r="MVA5" s="596"/>
      <c r="MVB5" s="596"/>
      <c r="MVC5" s="596"/>
      <c r="MVD5" s="596"/>
      <c r="MVE5" s="596"/>
      <c r="MVF5" s="596"/>
      <c r="MVG5" s="596"/>
      <c r="MVH5" s="596"/>
      <c r="MVI5" s="596"/>
      <c r="MVJ5" s="596"/>
      <c r="MVK5" s="596"/>
      <c r="MVL5" s="596"/>
      <c r="MVM5" s="596"/>
      <c r="MVN5" s="596"/>
      <c r="MVO5" s="596"/>
      <c r="MVP5" s="596"/>
      <c r="MVQ5" s="596"/>
      <c r="MVR5" s="596"/>
      <c r="MVS5" s="596"/>
      <c r="MVT5" s="596"/>
      <c r="MVU5" s="596"/>
      <c r="MVV5" s="596"/>
      <c r="MVW5" s="596"/>
      <c r="MVX5" s="596"/>
      <c r="MVY5" s="596"/>
      <c r="MVZ5" s="596"/>
      <c r="MWA5" s="596"/>
      <c r="MWB5" s="596"/>
      <c r="MWC5" s="596"/>
      <c r="MWD5" s="596"/>
      <c r="MWE5" s="596"/>
      <c r="MWF5" s="596"/>
      <c r="MWG5" s="596"/>
      <c r="MWH5" s="596"/>
      <c r="MWI5" s="596"/>
      <c r="MWJ5" s="596"/>
      <c r="MWK5" s="596"/>
      <c r="MWL5" s="596"/>
      <c r="MWM5" s="596"/>
      <c r="MWN5" s="596"/>
      <c r="MWO5" s="596"/>
      <c r="MWP5" s="596"/>
      <c r="MWQ5" s="596"/>
      <c r="MWR5" s="596"/>
      <c r="MWS5" s="596"/>
      <c r="MWT5" s="596"/>
      <c r="MWU5" s="596"/>
      <c r="MWV5" s="596"/>
      <c r="MWW5" s="596"/>
      <c r="MWX5" s="596"/>
      <c r="MWY5" s="596"/>
      <c r="MWZ5" s="596"/>
      <c r="MXA5" s="596"/>
      <c r="MXB5" s="596"/>
      <c r="MXC5" s="596"/>
      <c r="MXD5" s="596"/>
      <c r="MXE5" s="596"/>
      <c r="MXF5" s="596"/>
      <c r="MXG5" s="596"/>
      <c r="MXH5" s="596"/>
      <c r="MXI5" s="596"/>
      <c r="MXJ5" s="596"/>
      <c r="MXK5" s="596"/>
      <c r="MXL5" s="596"/>
      <c r="MXM5" s="596"/>
      <c r="MXN5" s="596"/>
      <c r="MXO5" s="596"/>
      <c r="MXP5" s="596"/>
      <c r="MXQ5" s="596"/>
      <c r="MXR5" s="596"/>
      <c r="MXS5" s="596"/>
      <c r="MXT5" s="596"/>
      <c r="MXU5" s="596"/>
      <c r="MXV5" s="596"/>
      <c r="MXW5" s="596"/>
      <c r="MXX5" s="596"/>
      <c r="MXY5" s="596"/>
      <c r="MXZ5" s="596"/>
      <c r="MYA5" s="596"/>
      <c r="MYB5" s="596"/>
      <c r="MYC5" s="596"/>
      <c r="MYD5" s="596"/>
      <c r="MYE5" s="596"/>
      <c r="MYF5" s="596"/>
      <c r="MYG5" s="596"/>
      <c r="MYH5" s="596"/>
      <c r="MYI5" s="596"/>
      <c r="MYJ5" s="596"/>
      <c r="MYK5" s="596"/>
      <c r="MYL5" s="596"/>
      <c r="MYM5" s="596"/>
      <c r="MYN5" s="596"/>
      <c r="MYO5" s="596"/>
      <c r="MYP5" s="596"/>
      <c r="MYQ5" s="596"/>
      <c r="MYR5" s="596"/>
      <c r="MYS5" s="596"/>
      <c r="MYT5" s="596"/>
      <c r="MYU5" s="596"/>
      <c r="MYV5" s="596"/>
      <c r="MYW5" s="596"/>
      <c r="MYX5" s="596"/>
      <c r="MYY5" s="596"/>
      <c r="MYZ5" s="596"/>
      <c r="MZA5" s="596"/>
      <c r="MZB5" s="596"/>
      <c r="MZC5" s="596"/>
      <c r="MZD5" s="596"/>
      <c r="MZE5" s="596"/>
      <c r="MZF5" s="596"/>
      <c r="MZG5" s="596"/>
      <c r="MZH5" s="596"/>
      <c r="MZI5" s="596"/>
      <c r="MZJ5" s="596"/>
      <c r="MZK5" s="596"/>
      <c r="MZL5" s="596"/>
      <c r="MZM5" s="596"/>
      <c r="MZN5" s="596"/>
      <c r="MZO5" s="596"/>
      <c r="MZP5" s="596"/>
      <c r="MZQ5" s="596"/>
      <c r="MZR5" s="596"/>
      <c r="MZS5" s="596"/>
      <c r="MZT5" s="596"/>
      <c r="MZU5" s="596"/>
      <c r="MZV5" s="596"/>
      <c r="MZW5" s="596"/>
      <c r="MZX5" s="596"/>
      <c r="MZY5" s="596"/>
      <c r="MZZ5" s="596"/>
      <c r="NAA5" s="596"/>
      <c r="NAB5" s="596"/>
      <c r="NAC5" s="596"/>
      <c r="NAD5" s="596"/>
      <c r="NAE5" s="596"/>
      <c r="NAF5" s="596"/>
      <c r="NAG5" s="596"/>
      <c r="NAH5" s="596"/>
      <c r="NAI5" s="596"/>
      <c r="NAJ5" s="596"/>
      <c r="NAK5" s="596"/>
      <c r="NAL5" s="596"/>
      <c r="NAM5" s="596"/>
      <c r="NAN5" s="596"/>
      <c r="NAO5" s="596"/>
      <c r="NAP5" s="596"/>
      <c r="NAQ5" s="596"/>
      <c r="NAR5" s="596"/>
      <c r="NAS5" s="596"/>
      <c r="NAT5" s="596"/>
      <c r="NAU5" s="596"/>
      <c r="NAV5" s="596"/>
      <c r="NAW5" s="596"/>
      <c r="NAX5" s="596"/>
      <c r="NAY5" s="596"/>
      <c r="NAZ5" s="596"/>
      <c r="NBA5" s="596"/>
      <c r="NBB5" s="596"/>
      <c r="NBC5" s="596"/>
      <c r="NBD5" s="596"/>
      <c r="NBE5" s="596"/>
      <c r="NBF5" s="596"/>
      <c r="NBG5" s="596"/>
      <c r="NBH5" s="596"/>
      <c r="NBI5" s="596"/>
      <c r="NBJ5" s="596"/>
      <c r="NBK5" s="596"/>
      <c r="NBL5" s="596"/>
      <c r="NBM5" s="596"/>
      <c r="NBN5" s="596"/>
      <c r="NBO5" s="596"/>
      <c r="NBP5" s="596"/>
      <c r="NBQ5" s="596"/>
      <c r="NBR5" s="596"/>
      <c r="NBS5" s="596"/>
      <c r="NBT5" s="596"/>
      <c r="NBU5" s="596"/>
      <c r="NBV5" s="596"/>
      <c r="NBW5" s="596"/>
      <c r="NBX5" s="596"/>
      <c r="NBY5" s="596"/>
      <c r="NBZ5" s="596"/>
      <c r="NCA5" s="596"/>
      <c r="NCB5" s="596"/>
      <c r="NCC5" s="596"/>
      <c r="NCD5" s="596"/>
      <c r="NCE5" s="596"/>
      <c r="NCF5" s="596"/>
      <c r="NCG5" s="596"/>
      <c r="NCH5" s="596"/>
      <c r="NCI5" s="596"/>
      <c r="NCJ5" s="596"/>
      <c r="NCK5" s="596"/>
      <c r="NCL5" s="596"/>
      <c r="NCM5" s="596"/>
      <c r="NCN5" s="596"/>
      <c r="NCO5" s="596"/>
      <c r="NCP5" s="596"/>
      <c r="NCQ5" s="596"/>
      <c r="NCR5" s="596"/>
      <c r="NCS5" s="596"/>
      <c r="NCT5" s="596"/>
      <c r="NCU5" s="596"/>
      <c r="NCV5" s="596"/>
      <c r="NCW5" s="596"/>
      <c r="NCX5" s="596"/>
      <c r="NCY5" s="596"/>
      <c r="NCZ5" s="596"/>
      <c r="NDA5" s="596"/>
      <c r="NDB5" s="596"/>
      <c r="NDC5" s="596"/>
      <c r="NDD5" s="596"/>
      <c r="NDE5" s="596"/>
      <c r="NDF5" s="596"/>
      <c r="NDG5" s="596"/>
      <c r="NDH5" s="596"/>
      <c r="NDI5" s="596"/>
      <c r="NDJ5" s="596"/>
      <c r="NDK5" s="596"/>
      <c r="NDL5" s="596"/>
      <c r="NDM5" s="596"/>
      <c r="NDN5" s="596"/>
      <c r="NDO5" s="596"/>
      <c r="NDP5" s="596"/>
      <c r="NDQ5" s="596"/>
      <c r="NDR5" s="596"/>
      <c r="NDS5" s="596"/>
      <c r="NDT5" s="596"/>
      <c r="NDU5" s="596"/>
      <c r="NDV5" s="596"/>
      <c r="NDW5" s="596"/>
      <c r="NDX5" s="596"/>
      <c r="NDY5" s="596"/>
      <c r="NDZ5" s="596"/>
      <c r="NEA5" s="596"/>
      <c r="NEB5" s="596"/>
      <c r="NEC5" s="596"/>
      <c r="NED5" s="596"/>
      <c r="NEE5" s="596"/>
      <c r="NEF5" s="596"/>
      <c r="NEG5" s="596"/>
      <c r="NEH5" s="596"/>
      <c r="NEI5" s="596"/>
      <c r="NEJ5" s="596"/>
      <c r="NEK5" s="596"/>
      <c r="NEL5" s="596"/>
      <c r="NEM5" s="596"/>
      <c r="NEN5" s="596"/>
      <c r="NEO5" s="596"/>
      <c r="NEP5" s="596"/>
      <c r="NEQ5" s="596"/>
      <c r="NER5" s="596"/>
      <c r="NES5" s="596"/>
      <c r="NET5" s="596"/>
      <c r="NEU5" s="596"/>
      <c r="NEV5" s="596"/>
      <c r="NEW5" s="596"/>
      <c r="NEX5" s="596"/>
      <c r="NEY5" s="596"/>
      <c r="NEZ5" s="596"/>
      <c r="NFA5" s="596"/>
      <c r="NFB5" s="596"/>
      <c r="NFC5" s="596"/>
      <c r="NFD5" s="596"/>
      <c r="NFE5" s="596"/>
      <c r="NFF5" s="596"/>
      <c r="NFG5" s="596"/>
      <c r="NFH5" s="596"/>
      <c r="NFI5" s="596"/>
      <c r="NFJ5" s="596"/>
      <c r="NFK5" s="596"/>
      <c r="NFL5" s="596"/>
      <c r="NFM5" s="596"/>
      <c r="NFN5" s="596"/>
      <c r="NFO5" s="596"/>
      <c r="NFP5" s="596"/>
      <c r="NFQ5" s="596"/>
      <c r="NFR5" s="596"/>
      <c r="NFS5" s="596"/>
      <c r="NFT5" s="596"/>
      <c r="NFU5" s="596"/>
      <c r="NFV5" s="596"/>
      <c r="NFW5" s="596"/>
      <c r="NFX5" s="596"/>
      <c r="NFY5" s="596"/>
      <c r="NFZ5" s="596"/>
      <c r="NGA5" s="596"/>
      <c r="NGB5" s="596"/>
      <c r="NGC5" s="596"/>
      <c r="NGD5" s="596"/>
      <c r="NGE5" s="596"/>
      <c r="NGF5" s="596"/>
      <c r="NGG5" s="596"/>
      <c r="NGH5" s="596"/>
      <c r="NGI5" s="596"/>
      <c r="NGJ5" s="596"/>
      <c r="NGK5" s="596"/>
      <c r="NGL5" s="596"/>
      <c r="NGM5" s="596"/>
      <c r="NGN5" s="596"/>
      <c r="NGO5" s="596"/>
      <c r="NGP5" s="596"/>
      <c r="NGQ5" s="596"/>
      <c r="NGR5" s="596"/>
      <c r="NGS5" s="596"/>
      <c r="NGT5" s="596"/>
      <c r="NGU5" s="596"/>
      <c r="NGV5" s="596"/>
      <c r="NGW5" s="596"/>
      <c r="NGX5" s="596"/>
      <c r="NGY5" s="596"/>
      <c r="NGZ5" s="596"/>
      <c r="NHA5" s="596"/>
      <c r="NHB5" s="596"/>
      <c r="NHC5" s="596"/>
      <c r="NHD5" s="596"/>
      <c r="NHE5" s="596"/>
      <c r="NHF5" s="596"/>
      <c r="NHG5" s="596"/>
      <c r="NHH5" s="596"/>
      <c r="NHI5" s="596"/>
      <c r="NHJ5" s="596"/>
      <c r="NHK5" s="596"/>
      <c r="NHL5" s="596"/>
      <c r="NHM5" s="596"/>
      <c r="NHN5" s="596"/>
      <c r="NHO5" s="596"/>
      <c r="NHP5" s="596"/>
      <c r="NHQ5" s="596"/>
      <c r="NHR5" s="596"/>
      <c r="NHS5" s="596"/>
      <c r="NHT5" s="596"/>
      <c r="NHU5" s="596"/>
      <c r="NHV5" s="596"/>
      <c r="NHW5" s="596"/>
      <c r="NHX5" s="596"/>
      <c r="NHY5" s="596"/>
      <c r="NHZ5" s="596"/>
      <c r="NIA5" s="596"/>
      <c r="NIB5" s="596"/>
      <c r="NIC5" s="596"/>
      <c r="NID5" s="596"/>
      <c r="NIE5" s="596"/>
      <c r="NIF5" s="596"/>
      <c r="NIG5" s="596"/>
      <c r="NIH5" s="596"/>
      <c r="NII5" s="596"/>
      <c r="NIJ5" s="596"/>
      <c r="NIK5" s="596"/>
      <c r="NIL5" s="596"/>
      <c r="NIM5" s="596"/>
      <c r="NIN5" s="596"/>
      <c r="NIO5" s="596"/>
      <c r="NIP5" s="596"/>
      <c r="NIQ5" s="596"/>
      <c r="NIR5" s="596"/>
      <c r="NIS5" s="596"/>
      <c r="NIT5" s="596"/>
      <c r="NIU5" s="596"/>
      <c r="NIV5" s="596"/>
      <c r="NIW5" s="596"/>
      <c r="NIX5" s="596"/>
      <c r="NIY5" s="596"/>
      <c r="NIZ5" s="596"/>
      <c r="NJA5" s="596"/>
      <c r="NJB5" s="596"/>
      <c r="NJC5" s="596"/>
      <c r="NJD5" s="596"/>
      <c r="NJE5" s="596"/>
      <c r="NJF5" s="596"/>
      <c r="NJG5" s="596"/>
      <c r="NJH5" s="596"/>
      <c r="NJI5" s="596"/>
      <c r="NJJ5" s="596"/>
      <c r="NJK5" s="596"/>
      <c r="NJL5" s="596"/>
      <c r="NJM5" s="596"/>
      <c r="NJN5" s="596"/>
      <c r="NJO5" s="596"/>
      <c r="NJP5" s="596"/>
      <c r="NJQ5" s="596"/>
      <c r="NJR5" s="596"/>
      <c r="NJS5" s="596"/>
      <c r="NJT5" s="596"/>
      <c r="NJU5" s="596"/>
      <c r="NJV5" s="596"/>
      <c r="NJW5" s="596"/>
      <c r="NJX5" s="596"/>
      <c r="NJY5" s="596"/>
      <c r="NJZ5" s="596"/>
      <c r="NKA5" s="596"/>
      <c r="NKB5" s="596"/>
      <c r="NKC5" s="596"/>
      <c r="NKD5" s="596"/>
      <c r="NKE5" s="596"/>
      <c r="NKF5" s="596"/>
      <c r="NKG5" s="596"/>
      <c r="NKH5" s="596"/>
      <c r="NKI5" s="596"/>
      <c r="NKJ5" s="596"/>
      <c r="NKK5" s="596"/>
      <c r="NKL5" s="596"/>
      <c r="NKM5" s="596"/>
      <c r="NKN5" s="596"/>
      <c r="NKO5" s="596"/>
      <c r="NKP5" s="596"/>
      <c r="NKQ5" s="596"/>
      <c r="NKR5" s="596"/>
      <c r="NKS5" s="596"/>
      <c r="NKT5" s="596"/>
      <c r="NKU5" s="596"/>
      <c r="NKV5" s="596"/>
      <c r="NKW5" s="596"/>
      <c r="NKX5" s="596"/>
      <c r="NKY5" s="596"/>
      <c r="NKZ5" s="596"/>
      <c r="NLA5" s="596"/>
      <c r="NLB5" s="596"/>
      <c r="NLC5" s="596"/>
      <c r="NLD5" s="596"/>
      <c r="NLE5" s="596"/>
      <c r="NLF5" s="596"/>
      <c r="NLG5" s="596"/>
      <c r="NLH5" s="596"/>
      <c r="NLI5" s="596"/>
      <c r="NLJ5" s="596"/>
      <c r="NLK5" s="596"/>
      <c r="NLL5" s="596"/>
      <c r="NLM5" s="596"/>
      <c r="NLN5" s="596"/>
      <c r="NLO5" s="596"/>
      <c r="NLP5" s="596"/>
      <c r="NLQ5" s="596"/>
      <c r="NLR5" s="596"/>
      <c r="NLS5" s="596"/>
      <c r="NLT5" s="596"/>
      <c r="NLU5" s="596"/>
      <c r="NLV5" s="596"/>
      <c r="NLW5" s="596"/>
      <c r="NLX5" s="596"/>
      <c r="NLY5" s="596"/>
      <c r="NLZ5" s="596"/>
      <c r="NMA5" s="596"/>
      <c r="NMB5" s="596"/>
      <c r="NMC5" s="596"/>
      <c r="NMD5" s="596"/>
      <c r="NME5" s="596"/>
      <c r="NMF5" s="596"/>
      <c r="NMG5" s="596"/>
      <c r="NMH5" s="596"/>
      <c r="NMI5" s="596"/>
      <c r="NMJ5" s="596"/>
      <c r="NMK5" s="596"/>
      <c r="NML5" s="596"/>
      <c r="NMM5" s="596"/>
      <c r="NMN5" s="596"/>
      <c r="NMO5" s="596"/>
      <c r="NMP5" s="596"/>
      <c r="NMQ5" s="596"/>
      <c r="NMR5" s="596"/>
      <c r="NMS5" s="596"/>
      <c r="NMT5" s="596"/>
      <c r="NMU5" s="596"/>
      <c r="NMV5" s="596"/>
      <c r="NMW5" s="596"/>
      <c r="NMX5" s="596"/>
      <c r="NMY5" s="596"/>
      <c r="NMZ5" s="596"/>
      <c r="NNA5" s="596"/>
      <c r="NNB5" s="596"/>
      <c r="NNC5" s="596"/>
      <c r="NND5" s="596"/>
      <c r="NNE5" s="596"/>
      <c r="NNF5" s="596"/>
      <c r="NNG5" s="596"/>
      <c r="NNH5" s="596"/>
      <c r="NNI5" s="596"/>
      <c r="NNJ5" s="596"/>
      <c r="NNK5" s="596"/>
      <c r="NNL5" s="596"/>
      <c r="NNM5" s="596"/>
      <c r="NNN5" s="596"/>
      <c r="NNO5" s="596"/>
      <c r="NNP5" s="596"/>
      <c r="NNQ5" s="596"/>
      <c r="NNR5" s="596"/>
      <c r="NNS5" s="596"/>
      <c r="NNT5" s="596"/>
      <c r="NNU5" s="596"/>
      <c r="NNV5" s="596"/>
      <c r="NNW5" s="596"/>
      <c r="NNX5" s="596"/>
      <c r="NNY5" s="596"/>
      <c r="NNZ5" s="596"/>
      <c r="NOA5" s="596"/>
      <c r="NOB5" s="596"/>
      <c r="NOC5" s="596"/>
      <c r="NOD5" s="596"/>
      <c r="NOE5" s="596"/>
      <c r="NOF5" s="596"/>
      <c r="NOG5" s="596"/>
      <c r="NOH5" s="596"/>
      <c r="NOI5" s="596"/>
      <c r="NOJ5" s="596"/>
      <c r="NOK5" s="596"/>
      <c r="NOL5" s="596"/>
      <c r="NOM5" s="596"/>
      <c r="NON5" s="596"/>
      <c r="NOO5" s="596"/>
      <c r="NOP5" s="596"/>
      <c r="NOQ5" s="596"/>
      <c r="NOR5" s="596"/>
      <c r="NOS5" s="596"/>
      <c r="NOT5" s="596"/>
      <c r="NOU5" s="596"/>
      <c r="NOV5" s="596"/>
      <c r="NOW5" s="596"/>
      <c r="NOX5" s="596"/>
      <c r="NOY5" s="596"/>
      <c r="NOZ5" s="596"/>
      <c r="NPA5" s="596"/>
      <c r="NPB5" s="596"/>
      <c r="NPC5" s="596"/>
      <c r="NPD5" s="596"/>
      <c r="NPE5" s="596"/>
      <c r="NPF5" s="596"/>
      <c r="NPG5" s="596"/>
      <c r="NPH5" s="596"/>
      <c r="NPI5" s="596"/>
      <c r="NPJ5" s="596"/>
      <c r="NPK5" s="596"/>
      <c r="NPL5" s="596"/>
      <c r="NPM5" s="596"/>
      <c r="NPN5" s="596"/>
      <c r="NPO5" s="596"/>
      <c r="NPP5" s="596"/>
      <c r="NPQ5" s="596"/>
      <c r="NPR5" s="596"/>
      <c r="NPS5" s="596"/>
      <c r="NPT5" s="596"/>
      <c r="NPU5" s="596"/>
      <c r="NPV5" s="596"/>
      <c r="NPW5" s="596"/>
      <c r="NPX5" s="596"/>
      <c r="NPY5" s="596"/>
      <c r="NPZ5" s="596"/>
      <c r="NQA5" s="596"/>
      <c r="NQB5" s="596"/>
      <c r="NQC5" s="596"/>
      <c r="NQD5" s="596"/>
      <c r="NQE5" s="596"/>
      <c r="NQF5" s="596"/>
      <c r="NQG5" s="596"/>
      <c r="NQH5" s="596"/>
      <c r="NQI5" s="596"/>
      <c r="NQJ5" s="596"/>
      <c r="NQK5" s="596"/>
      <c r="NQL5" s="596"/>
      <c r="NQM5" s="596"/>
      <c r="NQN5" s="596"/>
      <c r="NQO5" s="596"/>
      <c r="NQP5" s="596"/>
      <c r="NQQ5" s="596"/>
      <c r="NQR5" s="596"/>
      <c r="NQS5" s="596"/>
      <c r="NQT5" s="596"/>
      <c r="NQU5" s="596"/>
      <c r="NQV5" s="596"/>
      <c r="NQW5" s="596"/>
      <c r="NQX5" s="596"/>
      <c r="NQY5" s="596"/>
      <c r="NQZ5" s="596"/>
      <c r="NRA5" s="596"/>
      <c r="NRB5" s="596"/>
      <c r="NRC5" s="596"/>
      <c r="NRD5" s="596"/>
      <c r="NRE5" s="596"/>
      <c r="NRF5" s="596"/>
      <c r="NRG5" s="596"/>
      <c r="NRH5" s="596"/>
      <c r="NRI5" s="596"/>
      <c r="NRJ5" s="596"/>
      <c r="NRK5" s="596"/>
      <c r="NRL5" s="596"/>
      <c r="NRM5" s="596"/>
      <c r="NRN5" s="596"/>
      <c r="NRO5" s="596"/>
      <c r="NRP5" s="596"/>
      <c r="NRQ5" s="596"/>
      <c r="NRR5" s="596"/>
      <c r="NRS5" s="596"/>
      <c r="NRT5" s="596"/>
      <c r="NRU5" s="596"/>
      <c r="NRV5" s="596"/>
      <c r="NRW5" s="596"/>
      <c r="NRX5" s="596"/>
      <c r="NRY5" s="596"/>
      <c r="NRZ5" s="596"/>
      <c r="NSA5" s="596"/>
      <c r="NSB5" s="596"/>
      <c r="NSC5" s="596"/>
      <c r="NSD5" s="596"/>
      <c r="NSE5" s="596"/>
      <c r="NSF5" s="596"/>
      <c r="NSG5" s="596"/>
      <c r="NSH5" s="596"/>
      <c r="NSI5" s="596"/>
      <c r="NSJ5" s="596"/>
      <c r="NSK5" s="596"/>
      <c r="NSL5" s="596"/>
      <c r="NSM5" s="596"/>
      <c r="NSN5" s="596"/>
      <c r="NSO5" s="596"/>
      <c r="NSP5" s="596"/>
      <c r="NSQ5" s="596"/>
      <c r="NSR5" s="596"/>
      <c r="NSS5" s="596"/>
      <c r="NST5" s="596"/>
      <c r="NSU5" s="596"/>
      <c r="NSV5" s="596"/>
      <c r="NSW5" s="596"/>
      <c r="NSX5" s="596"/>
      <c r="NSY5" s="596"/>
      <c r="NSZ5" s="596"/>
      <c r="NTA5" s="596"/>
      <c r="NTB5" s="596"/>
      <c r="NTC5" s="596"/>
      <c r="NTD5" s="596"/>
      <c r="NTE5" s="596"/>
      <c r="NTF5" s="596"/>
      <c r="NTG5" s="596"/>
      <c r="NTH5" s="596"/>
      <c r="NTI5" s="596"/>
      <c r="NTJ5" s="596"/>
      <c r="NTK5" s="596"/>
      <c r="NTL5" s="596"/>
      <c r="NTM5" s="596"/>
      <c r="NTN5" s="596"/>
      <c r="NTO5" s="596"/>
      <c r="NTP5" s="596"/>
      <c r="NTQ5" s="596"/>
      <c r="NTR5" s="596"/>
      <c r="NTS5" s="596"/>
      <c r="NTT5" s="596"/>
      <c r="NTU5" s="596"/>
      <c r="NTV5" s="596"/>
      <c r="NTW5" s="596"/>
      <c r="NTX5" s="596"/>
      <c r="NTY5" s="596"/>
      <c r="NTZ5" s="596"/>
      <c r="NUA5" s="596"/>
      <c r="NUB5" s="596"/>
      <c r="NUC5" s="596"/>
      <c r="NUD5" s="596"/>
      <c r="NUE5" s="596"/>
      <c r="NUF5" s="596"/>
      <c r="NUG5" s="596"/>
      <c r="NUH5" s="596"/>
      <c r="NUI5" s="596"/>
      <c r="NUJ5" s="596"/>
      <c r="NUK5" s="596"/>
      <c r="NUL5" s="596"/>
      <c r="NUM5" s="596"/>
      <c r="NUN5" s="596"/>
      <c r="NUO5" s="596"/>
      <c r="NUP5" s="596"/>
      <c r="NUQ5" s="596"/>
      <c r="NUR5" s="596"/>
      <c r="NUS5" s="596"/>
      <c r="NUT5" s="596"/>
      <c r="NUU5" s="596"/>
      <c r="NUV5" s="596"/>
      <c r="NUW5" s="596"/>
      <c r="NUX5" s="596"/>
      <c r="NUY5" s="596"/>
      <c r="NUZ5" s="596"/>
      <c r="NVA5" s="596"/>
      <c r="NVB5" s="596"/>
      <c r="NVC5" s="596"/>
      <c r="NVD5" s="596"/>
      <c r="NVE5" s="596"/>
      <c r="NVF5" s="596"/>
      <c r="NVG5" s="596"/>
      <c r="NVH5" s="596"/>
      <c r="NVI5" s="596"/>
      <c r="NVJ5" s="596"/>
      <c r="NVK5" s="596"/>
      <c r="NVL5" s="596"/>
      <c r="NVM5" s="596"/>
      <c r="NVN5" s="596"/>
      <c r="NVO5" s="596"/>
      <c r="NVP5" s="596"/>
      <c r="NVQ5" s="596"/>
      <c r="NVR5" s="596"/>
      <c r="NVS5" s="596"/>
      <c r="NVT5" s="596"/>
      <c r="NVU5" s="596"/>
      <c r="NVV5" s="596"/>
      <c r="NVW5" s="596"/>
      <c r="NVX5" s="596"/>
      <c r="NVY5" s="596"/>
      <c r="NVZ5" s="596"/>
      <c r="NWA5" s="596"/>
      <c r="NWB5" s="596"/>
      <c r="NWC5" s="596"/>
      <c r="NWD5" s="596"/>
      <c r="NWE5" s="596"/>
      <c r="NWF5" s="596"/>
      <c r="NWG5" s="596"/>
      <c r="NWH5" s="596"/>
      <c r="NWI5" s="596"/>
      <c r="NWJ5" s="596"/>
      <c r="NWK5" s="596"/>
      <c r="NWL5" s="596"/>
      <c r="NWM5" s="596"/>
      <c r="NWN5" s="596"/>
      <c r="NWO5" s="596"/>
      <c r="NWP5" s="596"/>
      <c r="NWQ5" s="596"/>
      <c r="NWR5" s="596"/>
      <c r="NWS5" s="596"/>
      <c r="NWT5" s="596"/>
      <c r="NWU5" s="596"/>
      <c r="NWV5" s="596"/>
      <c r="NWW5" s="596"/>
      <c r="NWX5" s="596"/>
      <c r="NWY5" s="596"/>
      <c r="NWZ5" s="596"/>
      <c r="NXA5" s="596"/>
      <c r="NXB5" s="596"/>
      <c r="NXC5" s="596"/>
      <c r="NXD5" s="596"/>
      <c r="NXE5" s="596"/>
      <c r="NXF5" s="596"/>
      <c r="NXG5" s="596"/>
      <c r="NXH5" s="596"/>
      <c r="NXI5" s="596"/>
      <c r="NXJ5" s="596"/>
      <c r="NXK5" s="596"/>
      <c r="NXL5" s="596"/>
      <c r="NXM5" s="596"/>
      <c r="NXN5" s="596"/>
      <c r="NXO5" s="596"/>
      <c r="NXP5" s="596"/>
      <c r="NXQ5" s="596"/>
      <c r="NXR5" s="596"/>
      <c r="NXS5" s="596"/>
      <c r="NXT5" s="596"/>
      <c r="NXU5" s="596"/>
      <c r="NXV5" s="596"/>
      <c r="NXW5" s="596"/>
      <c r="NXX5" s="596"/>
      <c r="NXY5" s="596"/>
      <c r="NXZ5" s="596"/>
      <c r="NYA5" s="596"/>
      <c r="NYB5" s="596"/>
      <c r="NYC5" s="596"/>
      <c r="NYD5" s="596"/>
      <c r="NYE5" s="596"/>
      <c r="NYF5" s="596"/>
      <c r="NYG5" s="596"/>
      <c r="NYH5" s="596"/>
      <c r="NYI5" s="596"/>
      <c r="NYJ5" s="596"/>
      <c r="NYK5" s="596"/>
      <c r="NYL5" s="596"/>
      <c r="NYM5" s="596"/>
      <c r="NYN5" s="596"/>
      <c r="NYO5" s="596"/>
      <c r="NYP5" s="596"/>
      <c r="NYQ5" s="596"/>
      <c r="NYR5" s="596"/>
      <c r="NYS5" s="596"/>
      <c r="NYT5" s="596"/>
      <c r="NYU5" s="596"/>
      <c r="NYV5" s="596"/>
      <c r="NYW5" s="596"/>
      <c r="NYX5" s="596"/>
      <c r="NYY5" s="596"/>
      <c r="NYZ5" s="596"/>
      <c r="NZA5" s="596"/>
      <c r="NZB5" s="596"/>
      <c r="NZC5" s="596"/>
      <c r="NZD5" s="596"/>
      <c r="NZE5" s="596"/>
      <c r="NZF5" s="596"/>
      <c r="NZG5" s="596"/>
      <c r="NZH5" s="596"/>
      <c r="NZI5" s="596"/>
      <c r="NZJ5" s="596"/>
      <c r="NZK5" s="596"/>
      <c r="NZL5" s="596"/>
      <c r="NZM5" s="596"/>
      <c r="NZN5" s="596"/>
      <c r="NZO5" s="596"/>
      <c r="NZP5" s="596"/>
      <c r="NZQ5" s="596"/>
      <c r="NZR5" s="596"/>
      <c r="NZS5" s="596"/>
      <c r="NZT5" s="596"/>
      <c r="NZU5" s="596"/>
      <c r="NZV5" s="596"/>
      <c r="NZW5" s="596"/>
      <c r="NZX5" s="596"/>
      <c r="NZY5" s="596"/>
      <c r="NZZ5" s="596"/>
      <c r="OAA5" s="596"/>
      <c r="OAB5" s="596"/>
      <c r="OAC5" s="596"/>
      <c r="OAD5" s="596"/>
      <c r="OAE5" s="596"/>
      <c r="OAF5" s="596"/>
      <c r="OAG5" s="596"/>
      <c r="OAH5" s="596"/>
      <c r="OAI5" s="596"/>
      <c r="OAJ5" s="596"/>
      <c r="OAK5" s="596"/>
      <c r="OAL5" s="596"/>
      <c r="OAM5" s="596"/>
      <c r="OAN5" s="596"/>
      <c r="OAO5" s="596"/>
      <c r="OAP5" s="596"/>
      <c r="OAQ5" s="596"/>
      <c r="OAR5" s="596"/>
      <c r="OAS5" s="596"/>
      <c r="OAT5" s="596"/>
      <c r="OAU5" s="596"/>
      <c r="OAV5" s="596"/>
      <c r="OAW5" s="596"/>
      <c r="OAX5" s="596"/>
      <c r="OAY5" s="596"/>
      <c r="OAZ5" s="596"/>
      <c r="OBA5" s="596"/>
      <c r="OBB5" s="596"/>
      <c r="OBC5" s="596"/>
      <c r="OBD5" s="596"/>
      <c r="OBE5" s="596"/>
      <c r="OBF5" s="596"/>
      <c r="OBG5" s="596"/>
      <c r="OBH5" s="596"/>
      <c r="OBI5" s="596"/>
      <c r="OBJ5" s="596"/>
      <c r="OBK5" s="596"/>
      <c r="OBL5" s="596"/>
      <c r="OBM5" s="596"/>
      <c r="OBN5" s="596"/>
      <c r="OBO5" s="596"/>
      <c r="OBP5" s="596"/>
      <c r="OBQ5" s="596"/>
      <c r="OBR5" s="596"/>
      <c r="OBS5" s="596"/>
      <c r="OBT5" s="596"/>
      <c r="OBU5" s="596"/>
      <c r="OBV5" s="596"/>
      <c r="OBW5" s="596"/>
      <c r="OBX5" s="596"/>
      <c r="OBY5" s="596"/>
      <c r="OBZ5" s="596"/>
      <c r="OCA5" s="596"/>
      <c r="OCB5" s="596"/>
      <c r="OCC5" s="596"/>
      <c r="OCD5" s="596"/>
      <c r="OCE5" s="596"/>
      <c r="OCF5" s="596"/>
      <c r="OCG5" s="596"/>
      <c r="OCH5" s="596"/>
      <c r="OCI5" s="596"/>
      <c r="OCJ5" s="596"/>
      <c r="OCK5" s="596"/>
      <c r="OCL5" s="596"/>
      <c r="OCM5" s="596"/>
      <c r="OCN5" s="596"/>
      <c r="OCO5" s="596"/>
      <c r="OCP5" s="596"/>
      <c r="OCQ5" s="596"/>
      <c r="OCR5" s="596"/>
      <c r="OCS5" s="596"/>
      <c r="OCT5" s="596"/>
      <c r="OCU5" s="596"/>
      <c r="OCV5" s="596"/>
      <c r="OCW5" s="596"/>
      <c r="OCX5" s="596"/>
      <c r="OCY5" s="596"/>
      <c r="OCZ5" s="596"/>
      <c r="ODA5" s="596"/>
      <c r="ODB5" s="596"/>
      <c r="ODC5" s="596"/>
      <c r="ODD5" s="596"/>
      <c r="ODE5" s="596"/>
      <c r="ODF5" s="596"/>
      <c r="ODG5" s="596"/>
      <c r="ODH5" s="596"/>
      <c r="ODI5" s="596"/>
      <c r="ODJ5" s="596"/>
      <c r="ODK5" s="596"/>
      <c r="ODL5" s="596"/>
      <c r="ODM5" s="596"/>
      <c r="ODN5" s="596"/>
      <c r="ODO5" s="596"/>
      <c r="ODP5" s="596"/>
      <c r="ODQ5" s="596"/>
      <c r="ODR5" s="596"/>
      <c r="ODS5" s="596"/>
      <c r="ODT5" s="596"/>
      <c r="ODU5" s="596"/>
      <c r="ODV5" s="596"/>
      <c r="ODW5" s="596"/>
      <c r="ODX5" s="596"/>
      <c r="ODY5" s="596"/>
      <c r="ODZ5" s="596"/>
      <c r="OEA5" s="596"/>
      <c r="OEB5" s="596"/>
      <c r="OEC5" s="596"/>
      <c r="OED5" s="596"/>
      <c r="OEE5" s="596"/>
      <c r="OEF5" s="596"/>
      <c r="OEG5" s="596"/>
      <c r="OEH5" s="596"/>
      <c r="OEI5" s="596"/>
      <c r="OEJ5" s="596"/>
      <c r="OEK5" s="596"/>
      <c r="OEL5" s="596"/>
      <c r="OEM5" s="596"/>
      <c r="OEN5" s="596"/>
      <c r="OEO5" s="596"/>
      <c r="OEP5" s="596"/>
      <c r="OEQ5" s="596"/>
      <c r="OER5" s="596"/>
      <c r="OES5" s="596"/>
      <c r="OET5" s="596"/>
      <c r="OEU5" s="596"/>
      <c r="OEV5" s="596"/>
      <c r="OEW5" s="596"/>
      <c r="OEX5" s="596"/>
      <c r="OEY5" s="596"/>
      <c r="OEZ5" s="596"/>
      <c r="OFA5" s="596"/>
      <c r="OFB5" s="596"/>
      <c r="OFC5" s="596"/>
      <c r="OFD5" s="596"/>
      <c r="OFE5" s="596"/>
      <c r="OFF5" s="596"/>
      <c r="OFG5" s="596"/>
      <c r="OFH5" s="596"/>
      <c r="OFI5" s="596"/>
      <c r="OFJ5" s="596"/>
      <c r="OFK5" s="596"/>
      <c r="OFL5" s="596"/>
      <c r="OFM5" s="596"/>
      <c r="OFN5" s="596"/>
      <c r="OFO5" s="596"/>
      <c r="OFP5" s="596"/>
      <c r="OFQ5" s="596"/>
      <c r="OFR5" s="596"/>
      <c r="OFS5" s="596"/>
      <c r="OFT5" s="596"/>
      <c r="OFU5" s="596"/>
      <c r="OFV5" s="596"/>
      <c r="OFW5" s="596"/>
      <c r="OFX5" s="596"/>
      <c r="OFY5" s="596"/>
      <c r="OFZ5" s="596"/>
      <c r="OGA5" s="596"/>
      <c r="OGB5" s="596"/>
      <c r="OGC5" s="596"/>
      <c r="OGD5" s="596"/>
      <c r="OGE5" s="596"/>
      <c r="OGF5" s="596"/>
      <c r="OGG5" s="596"/>
      <c r="OGH5" s="596"/>
      <c r="OGI5" s="596"/>
      <c r="OGJ5" s="596"/>
      <c r="OGK5" s="596"/>
      <c r="OGL5" s="596"/>
      <c r="OGM5" s="596"/>
      <c r="OGN5" s="596"/>
      <c r="OGO5" s="596"/>
      <c r="OGP5" s="596"/>
      <c r="OGQ5" s="596"/>
      <c r="OGR5" s="596"/>
      <c r="OGS5" s="596"/>
      <c r="OGT5" s="596"/>
      <c r="OGU5" s="596"/>
      <c r="OGV5" s="596"/>
      <c r="OGW5" s="596"/>
      <c r="OGX5" s="596"/>
      <c r="OGY5" s="596"/>
      <c r="OGZ5" s="596"/>
      <c r="OHA5" s="596"/>
      <c r="OHB5" s="596"/>
      <c r="OHC5" s="596"/>
      <c r="OHD5" s="596"/>
      <c r="OHE5" s="596"/>
      <c r="OHF5" s="596"/>
      <c r="OHG5" s="596"/>
      <c r="OHH5" s="596"/>
      <c r="OHI5" s="596"/>
      <c r="OHJ5" s="596"/>
      <c r="OHK5" s="596"/>
      <c r="OHL5" s="596"/>
      <c r="OHM5" s="596"/>
      <c r="OHN5" s="596"/>
      <c r="OHO5" s="596"/>
      <c r="OHP5" s="596"/>
      <c r="OHQ5" s="596"/>
      <c r="OHR5" s="596"/>
      <c r="OHS5" s="596"/>
      <c r="OHT5" s="596"/>
      <c r="OHU5" s="596"/>
      <c r="OHV5" s="596"/>
      <c r="OHW5" s="596"/>
      <c r="OHX5" s="596"/>
      <c r="OHY5" s="596"/>
      <c r="OHZ5" s="596"/>
      <c r="OIA5" s="596"/>
      <c r="OIB5" s="596"/>
      <c r="OIC5" s="596"/>
      <c r="OID5" s="596"/>
      <c r="OIE5" s="596"/>
      <c r="OIF5" s="596"/>
      <c r="OIG5" s="596"/>
      <c r="OIH5" s="596"/>
      <c r="OII5" s="596"/>
      <c r="OIJ5" s="596"/>
      <c r="OIK5" s="596"/>
      <c r="OIL5" s="596"/>
      <c r="OIM5" s="596"/>
      <c r="OIN5" s="596"/>
      <c r="OIO5" s="596"/>
      <c r="OIP5" s="596"/>
      <c r="OIQ5" s="596"/>
      <c r="OIR5" s="596"/>
      <c r="OIS5" s="596"/>
      <c r="OIT5" s="596"/>
      <c r="OIU5" s="596"/>
      <c r="OIV5" s="596"/>
      <c r="OIW5" s="596"/>
      <c r="OIX5" s="596"/>
      <c r="OIY5" s="596"/>
      <c r="OIZ5" s="596"/>
      <c r="OJA5" s="596"/>
      <c r="OJB5" s="596"/>
      <c r="OJC5" s="596"/>
      <c r="OJD5" s="596"/>
      <c r="OJE5" s="596"/>
      <c r="OJF5" s="596"/>
      <c r="OJG5" s="596"/>
      <c r="OJH5" s="596"/>
      <c r="OJI5" s="596"/>
      <c r="OJJ5" s="596"/>
      <c r="OJK5" s="596"/>
      <c r="OJL5" s="596"/>
      <c r="OJM5" s="596"/>
      <c r="OJN5" s="596"/>
      <c r="OJO5" s="596"/>
      <c r="OJP5" s="596"/>
      <c r="OJQ5" s="596"/>
      <c r="OJR5" s="596"/>
      <c r="OJS5" s="596"/>
      <c r="OJT5" s="596"/>
      <c r="OJU5" s="596"/>
      <c r="OJV5" s="596"/>
      <c r="OJW5" s="596"/>
      <c r="OJX5" s="596"/>
      <c r="OJY5" s="596"/>
      <c r="OJZ5" s="596"/>
      <c r="OKA5" s="596"/>
      <c r="OKB5" s="596"/>
      <c r="OKC5" s="596"/>
      <c r="OKD5" s="596"/>
      <c r="OKE5" s="596"/>
      <c r="OKF5" s="596"/>
      <c r="OKG5" s="596"/>
      <c r="OKH5" s="596"/>
      <c r="OKI5" s="596"/>
      <c r="OKJ5" s="596"/>
      <c r="OKK5" s="596"/>
      <c r="OKL5" s="596"/>
      <c r="OKM5" s="596"/>
      <c r="OKN5" s="596"/>
      <c r="OKO5" s="596"/>
      <c r="OKP5" s="596"/>
      <c r="OKQ5" s="596"/>
      <c r="OKR5" s="596"/>
      <c r="OKS5" s="596"/>
      <c r="OKT5" s="596"/>
      <c r="OKU5" s="596"/>
      <c r="OKV5" s="596"/>
      <c r="OKW5" s="596"/>
      <c r="OKX5" s="596"/>
      <c r="OKY5" s="596"/>
      <c r="OKZ5" s="596"/>
      <c r="OLA5" s="596"/>
      <c r="OLB5" s="596"/>
      <c r="OLC5" s="596"/>
      <c r="OLD5" s="596"/>
      <c r="OLE5" s="596"/>
      <c r="OLF5" s="596"/>
      <c r="OLG5" s="596"/>
      <c r="OLH5" s="596"/>
      <c r="OLI5" s="596"/>
      <c r="OLJ5" s="596"/>
      <c r="OLK5" s="596"/>
      <c r="OLL5" s="596"/>
      <c r="OLM5" s="596"/>
      <c r="OLN5" s="596"/>
      <c r="OLO5" s="596"/>
      <c r="OLP5" s="596"/>
      <c r="OLQ5" s="596"/>
      <c r="OLR5" s="596"/>
      <c r="OLS5" s="596"/>
      <c r="OLT5" s="596"/>
      <c r="OLU5" s="596"/>
      <c r="OLV5" s="596"/>
      <c r="OLW5" s="596"/>
      <c r="OLX5" s="596"/>
      <c r="OLY5" s="596"/>
      <c r="OLZ5" s="596"/>
      <c r="OMA5" s="596"/>
      <c r="OMB5" s="596"/>
      <c r="OMC5" s="596"/>
      <c r="OMD5" s="596"/>
      <c r="OME5" s="596"/>
      <c r="OMF5" s="596"/>
      <c r="OMG5" s="596"/>
      <c r="OMH5" s="596"/>
      <c r="OMI5" s="596"/>
      <c r="OMJ5" s="596"/>
      <c r="OMK5" s="596"/>
      <c r="OML5" s="596"/>
      <c r="OMM5" s="596"/>
      <c r="OMN5" s="596"/>
      <c r="OMO5" s="596"/>
      <c r="OMP5" s="596"/>
      <c r="OMQ5" s="596"/>
      <c r="OMR5" s="596"/>
      <c r="OMS5" s="596"/>
      <c r="OMT5" s="596"/>
      <c r="OMU5" s="596"/>
      <c r="OMV5" s="596"/>
      <c r="OMW5" s="596"/>
      <c r="OMX5" s="596"/>
      <c r="OMY5" s="596"/>
      <c r="OMZ5" s="596"/>
      <c r="ONA5" s="596"/>
      <c r="ONB5" s="596"/>
      <c r="ONC5" s="596"/>
      <c r="OND5" s="596"/>
      <c r="ONE5" s="596"/>
      <c r="ONF5" s="596"/>
      <c r="ONG5" s="596"/>
      <c r="ONH5" s="596"/>
      <c r="ONI5" s="596"/>
      <c r="ONJ5" s="596"/>
      <c r="ONK5" s="596"/>
      <c r="ONL5" s="596"/>
      <c r="ONM5" s="596"/>
      <c r="ONN5" s="596"/>
      <c r="ONO5" s="596"/>
      <c r="ONP5" s="596"/>
      <c r="ONQ5" s="596"/>
      <c r="ONR5" s="596"/>
      <c r="ONS5" s="596"/>
      <c r="ONT5" s="596"/>
      <c r="ONU5" s="596"/>
      <c r="ONV5" s="596"/>
      <c r="ONW5" s="596"/>
      <c r="ONX5" s="596"/>
      <c r="ONY5" s="596"/>
      <c r="ONZ5" s="596"/>
      <c r="OOA5" s="596"/>
      <c r="OOB5" s="596"/>
      <c r="OOC5" s="596"/>
      <c r="OOD5" s="596"/>
      <c r="OOE5" s="596"/>
      <c r="OOF5" s="596"/>
      <c r="OOG5" s="596"/>
      <c r="OOH5" s="596"/>
      <c r="OOI5" s="596"/>
      <c r="OOJ5" s="596"/>
      <c r="OOK5" s="596"/>
      <c r="OOL5" s="596"/>
      <c r="OOM5" s="596"/>
      <c r="OON5" s="596"/>
      <c r="OOO5" s="596"/>
      <c r="OOP5" s="596"/>
      <c r="OOQ5" s="596"/>
      <c r="OOR5" s="596"/>
      <c r="OOS5" s="596"/>
      <c r="OOT5" s="596"/>
      <c r="OOU5" s="596"/>
      <c r="OOV5" s="596"/>
      <c r="OOW5" s="596"/>
      <c r="OOX5" s="596"/>
      <c r="OOY5" s="596"/>
      <c r="OOZ5" s="596"/>
      <c r="OPA5" s="596"/>
      <c r="OPB5" s="596"/>
      <c r="OPC5" s="596"/>
      <c r="OPD5" s="596"/>
      <c r="OPE5" s="596"/>
      <c r="OPF5" s="596"/>
      <c r="OPG5" s="596"/>
      <c r="OPH5" s="596"/>
      <c r="OPI5" s="596"/>
      <c r="OPJ5" s="596"/>
      <c r="OPK5" s="596"/>
      <c r="OPL5" s="596"/>
      <c r="OPM5" s="596"/>
      <c r="OPN5" s="596"/>
      <c r="OPO5" s="596"/>
      <c r="OPP5" s="596"/>
      <c r="OPQ5" s="596"/>
      <c r="OPR5" s="596"/>
      <c r="OPS5" s="596"/>
      <c r="OPT5" s="596"/>
      <c r="OPU5" s="596"/>
      <c r="OPV5" s="596"/>
      <c r="OPW5" s="596"/>
      <c r="OPX5" s="596"/>
      <c r="OPY5" s="596"/>
      <c r="OPZ5" s="596"/>
      <c r="OQA5" s="596"/>
      <c r="OQB5" s="596"/>
      <c r="OQC5" s="596"/>
      <c r="OQD5" s="596"/>
      <c r="OQE5" s="596"/>
      <c r="OQF5" s="596"/>
      <c r="OQG5" s="596"/>
      <c r="OQH5" s="596"/>
      <c r="OQI5" s="596"/>
      <c r="OQJ5" s="596"/>
      <c r="OQK5" s="596"/>
      <c r="OQL5" s="596"/>
      <c r="OQM5" s="596"/>
      <c r="OQN5" s="596"/>
      <c r="OQO5" s="596"/>
      <c r="OQP5" s="596"/>
      <c r="OQQ5" s="596"/>
      <c r="OQR5" s="596"/>
      <c r="OQS5" s="596"/>
      <c r="OQT5" s="596"/>
      <c r="OQU5" s="596"/>
      <c r="OQV5" s="596"/>
      <c r="OQW5" s="596"/>
      <c r="OQX5" s="596"/>
      <c r="OQY5" s="596"/>
      <c r="OQZ5" s="596"/>
      <c r="ORA5" s="596"/>
      <c r="ORB5" s="596"/>
      <c r="ORC5" s="596"/>
      <c r="ORD5" s="596"/>
      <c r="ORE5" s="596"/>
      <c r="ORF5" s="596"/>
      <c r="ORG5" s="596"/>
      <c r="ORH5" s="596"/>
      <c r="ORI5" s="596"/>
      <c r="ORJ5" s="596"/>
      <c r="ORK5" s="596"/>
      <c r="ORL5" s="596"/>
      <c r="ORM5" s="596"/>
      <c r="ORN5" s="596"/>
      <c r="ORO5" s="596"/>
      <c r="ORP5" s="596"/>
      <c r="ORQ5" s="596"/>
      <c r="ORR5" s="596"/>
      <c r="ORS5" s="596"/>
      <c r="ORT5" s="596"/>
      <c r="ORU5" s="596"/>
      <c r="ORV5" s="596"/>
      <c r="ORW5" s="596"/>
      <c r="ORX5" s="596"/>
      <c r="ORY5" s="596"/>
      <c r="ORZ5" s="596"/>
      <c r="OSA5" s="596"/>
      <c r="OSB5" s="596"/>
      <c r="OSC5" s="596"/>
      <c r="OSD5" s="596"/>
      <c r="OSE5" s="596"/>
      <c r="OSF5" s="596"/>
      <c r="OSG5" s="596"/>
      <c r="OSH5" s="596"/>
      <c r="OSI5" s="596"/>
      <c r="OSJ5" s="596"/>
      <c r="OSK5" s="596"/>
      <c r="OSL5" s="596"/>
      <c r="OSM5" s="596"/>
      <c r="OSN5" s="596"/>
      <c r="OSO5" s="596"/>
      <c r="OSP5" s="596"/>
      <c r="OSQ5" s="596"/>
      <c r="OSR5" s="596"/>
      <c r="OSS5" s="596"/>
      <c r="OST5" s="596"/>
      <c r="OSU5" s="596"/>
      <c r="OSV5" s="596"/>
      <c r="OSW5" s="596"/>
      <c r="OSX5" s="596"/>
      <c r="OSY5" s="596"/>
      <c r="OSZ5" s="596"/>
      <c r="OTA5" s="596"/>
      <c r="OTB5" s="596"/>
      <c r="OTC5" s="596"/>
      <c r="OTD5" s="596"/>
      <c r="OTE5" s="596"/>
      <c r="OTF5" s="596"/>
      <c r="OTG5" s="596"/>
      <c r="OTH5" s="596"/>
      <c r="OTI5" s="596"/>
      <c r="OTJ5" s="596"/>
      <c r="OTK5" s="596"/>
      <c r="OTL5" s="596"/>
      <c r="OTM5" s="596"/>
      <c r="OTN5" s="596"/>
      <c r="OTO5" s="596"/>
      <c r="OTP5" s="596"/>
      <c r="OTQ5" s="596"/>
      <c r="OTR5" s="596"/>
      <c r="OTS5" s="596"/>
      <c r="OTT5" s="596"/>
      <c r="OTU5" s="596"/>
      <c r="OTV5" s="596"/>
      <c r="OTW5" s="596"/>
      <c r="OTX5" s="596"/>
      <c r="OTY5" s="596"/>
      <c r="OTZ5" s="596"/>
      <c r="OUA5" s="596"/>
      <c r="OUB5" s="596"/>
      <c r="OUC5" s="596"/>
      <c r="OUD5" s="596"/>
      <c r="OUE5" s="596"/>
      <c r="OUF5" s="596"/>
      <c r="OUG5" s="596"/>
      <c r="OUH5" s="596"/>
      <c r="OUI5" s="596"/>
      <c r="OUJ5" s="596"/>
      <c r="OUK5" s="596"/>
      <c r="OUL5" s="596"/>
      <c r="OUM5" s="596"/>
      <c r="OUN5" s="596"/>
      <c r="OUO5" s="596"/>
      <c r="OUP5" s="596"/>
      <c r="OUQ5" s="596"/>
      <c r="OUR5" s="596"/>
      <c r="OUS5" s="596"/>
      <c r="OUT5" s="596"/>
      <c r="OUU5" s="596"/>
      <c r="OUV5" s="596"/>
      <c r="OUW5" s="596"/>
      <c r="OUX5" s="596"/>
      <c r="OUY5" s="596"/>
      <c r="OUZ5" s="596"/>
      <c r="OVA5" s="596"/>
      <c r="OVB5" s="596"/>
      <c r="OVC5" s="596"/>
      <c r="OVD5" s="596"/>
      <c r="OVE5" s="596"/>
      <c r="OVF5" s="596"/>
      <c r="OVG5" s="596"/>
      <c r="OVH5" s="596"/>
      <c r="OVI5" s="596"/>
      <c r="OVJ5" s="596"/>
      <c r="OVK5" s="596"/>
      <c r="OVL5" s="596"/>
      <c r="OVM5" s="596"/>
      <c r="OVN5" s="596"/>
      <c r="OVO5" s="596"/>
      <c r="OVP5" s="596"/>
      <c r="OVQ5" s="596"/>
      <c r="OVR5" s="596"/>
      <c r="OVS5" s="596"/>
      <c r="OVT5" s="596"/>
      <c r="OVU5" s="596"/>
      <c r="OVV5" s="596"/>
      <c r="OVW5" s="596"/>
      <c r="OVX5" s="596"/>
      <c r="OVY5" s="596"/>
      <c r="OVZ5" s="596"/>
      <c r="OWA5" s="596"/>
      <c r="OWB5" s="596"/>
      <c r="OWC5" s="596"/>
      <c r="OWD5" s="596"/>
      <c r="OWE5" s="596"/>
      <c r="OWF5" s="596"/>
      <c r="OWG5" s="596"/>
      <c r="OWH5" s="596"/>
      <c r="OWI5" s="596"/>
      <c r="OWJ5" s="596"/>
      <c r="OWK5" s="596"/>
      <c r="OWL5" s="596"/>
      <c r="OWM5" s="596"/>
      <c r="OWN5" s="596"/>
      <c r="OWO5" s="596"/>
      <c r="OWP5" s="596"/>
      <c r="OWQ5" s="596"/>
      <c r="OWR5" s="596"/>
      <c r="OWS5" s="596"/>
      <c r="OWT5" s="596"/>
      <c r="OWU5" s="596"/>
      <c r="OWV5" s="596"/>
      <c r="OWW5" s="596"/>
      <c r="OWX5" s="596"/>
      <c r="OWY5" s="596"/>
      <c r="OWZ5" s="596"/>
      <c r="OXA5" s="596"/>
      <c r="OXB5" s="596"/>
      <c r="OXC5" s="596"/>
      <c r="OXD5" s="596"/>
      <c r="OXE5" s="596"/>
      <c r="OXF5" s="596"/>
      <c r="OXG5" s="596"/>
      <c r="OXH5" s="596"/>
      <c r="OXI5" s="596"/>
      <c r="OXJ5" s="596"/>
      <c r="OXK5" s="596"/>
      <c r="OXL5" s="596"/>
      <c r="OXM5" s="596"/>
      <c r="OXN5" s="596"/>
      <c r="OXO5" s="596"/>
      <c r="OXP5" s="596"/>
      <c r="OXQ5" s="596"/>
      <c r="OXR5" s="596"/>
      <c r="OXS5" s="596"/>
      <c r="OXT5" s="596"/>
      <c r="OXU5" s="596"/>
      <c r="OXV5" s="596"/>
      <c r="OXW5" s="596"/>
      <c r="OXX5" s="596"/>
      <c r="OXY5" s="596"/>
      <c r="OXZ5" s="596"/>
      <c r="OYA5" s="596"/>
      <c r="OYB5" s="596"/>
      <c r="OYC5" s="596"/>
      <c r="OYD5" s="596"/>
      <c r="OYE5" s="596"/>
      <c r="OYF5" s="596"/>
      <c r="OYG5" s="596"/>
      <c r="OYH5" s="596"/>
      <c r="OYI5" s="596"/>
      <c r="OYJ5" s="596"/>
      <c r="OYK5" s="596"/>
      <c r="OYL5" s="596"/>
      <c r="OYM5" s="596"/>
      <c r="OYN5" s="596"/>
      <c r="OYO5" s="596"/>
      <c r="OYP5" s="596"/>
      <c r="OYQ5" s="596"/>
      <c r="OYR5" s="596"/>
      <c r="OYS5" s="596"/>
      <c r="OYT5" s="596"/>
      <c r="OYU5" s="596"/>
      <c r="OYV5" s="596"/>
      <c r="OYW5" s="596"/>
      <c r="OYX5" s="596"/>
      <c r="OYY5" s="596"/>
      <c r="OYZ5" s="596"/>
      <c r="OZA5" s="596"/>
      <c r="OZB5" s="596"/>
      <c r="OZC5" s="596"/>
      <c r="OZD5" s="596"/>
      <c r="OZE5" s="596"/>
      <c r="OZF5" s="596"/>
      <c r="OZG5" s="596"/>
      <c r="OZH5" s="596"/>
      <c r="OZI5" s="596"/>
      <c r="OZJ5" s="596"/>
      <c r="OZK5" s="596"/>
      <c r="OZL5" s="596"/>
      <c r="OZM5" s="596"/>
      <c r="OZN5" s="596"/>
      <c r="OZO5" s="596"/>
      <c r="OZP5" s="596"/>
      <c r="OZQ5" s="596"/>
      <c r="OZR5" s="596"/>
      <c r="OZS5" s="596"/>
      <c r="OZT5" s="596"/>
      <c r="OZU5" s="596"/>
      <c r="OZV5" s="596"/>
      <c r="OZW5" s="596"/>
      <c r="OZX5" s="596"/>
      <c r="OZY5" s="596"/>
      <c r="OZZ5" s="596"/>
      <c r="PAA5" s="596"/>
      <c r="PAB5" s="596"/>
      <c r="PAC5" s="596"/>
      <c r="PAD5" s="596"/>
      <c r="PAE5" s="596"/>
      <c r="PAF5" s="596"/>
      <c r="PAG5" s="596"/>
      <c r="PAH5" s="596"/>
      <c r="PAI5" s="596"/>
      <c r="PAJ5" s="596"/>
      <c r="PAK5" s="596"/>
      <c r="PAL5" s="596"/>
      <c r="PAM5" s="596"/>
      <c r="PAN5" s="596"/>
      <c r="PAO5" s="596"/>
      <c r="PAP5" s="596"/>
      <c r="PAQ5" s="596"/>
      <c r="PAR5" s="596"/>
      <c r="PAS5" s="596"/>
      <c r="PAT5" s="596"/>
      <c r="PAU5" s="596"/>
      <c r="PAV5" s="596"/>
      <c r="PAW5" s="596"/>
      <c r="PAX5" s="596"/>
      <c r="PAY5" s="596"/>
      <c r="PAZ5" s="596"/>
      <c r="PBA5" s="596"/>
      <c r="PBB5" s="596"/>
      <c r="PBC5" s="596"/>
      <c r="PBD5" s="596"/>
      <c r="PBE5" s="596"/>
      <c r="PBF5" s="596"/>
      <c r="PBG5" s="596"/>
      <c r="PBH5" s="596"/>
      <c r="PBI5" s="596"/>
      <c r="PBJ5" s="596"/>
      <c r="PBK5" s="596"/>
      <c r="PBL5" s="596"/>
      <c r="PBM5" s="596"/>
      <c r="PBN5" s="596"/>
      <c r="PBO5" s="596"/>
      <c r="PBP5" s="596"/>
      <c r="PBQ5" s="596"/>
      <c r="PBR5" s="596"/>
      <c r="PBS5" s="596"/>
      <c r="PBT5" s="596"/>
      <c r="PBU5" s="596"/>
      <c r="PBV5" s="596"/>
      <c r="PBW5" s="596"/>
      <c r="PBX5" s="596"/>
      <c r="PBY5" s="596"/>
      <c r="PBZ5" s="596"/>
      <c r="PCA5" s="596"/>
      <c r="PCB5" s="596"/>
      <c r="PCC5" s="596"/>
      <c r="PCD5" s="596"/>
      <c r="PCE5" s="596"/>
      <c r="PCF5" s="596"/>
      <c r="PCG5" s="596"/>
      <c r="PCH5" s="596"/>
      <c r="PCI5" s="596"/>
      <c r="PCJ5" s="596"/>
      <c r="PCK5" s="596"/>
      <c r="PCL5" s="596"/>
      <c r="PCM5" s="596"/>
      <c r="PCN5" s="596"/>
      <c r="PCO5" s="596"/>
      <c r="PCP5" s="596"/>
      <c r="PCQ5" s="596"/>
      <c r="PCR5" s="596"/>
      <c r="PCS5" s="596"/>
      <c r="PCT5" s="596"/>
      <c r="PCU5" s="596"/>
      <c r="PCV5" s="596"/>
      <c r="PCW5" s="596"/>
      <c r="PCX5" s="596"/>
      <c r="PCY5" s="596"/>
      <c r="PCZ5" s="596"/>
      <c r="PDA5" s="596"/>
      <c r="PDB5" s="596"/>
      <c r="PDC5" s="596"/>
      <c r="PDD5" s="596"/>
      <c r="PDE5" s="596"/>
      <c r="PDF5" s="596"/>
      <c r="PDG5" s="596"/>
      <c r="PDH5" s="596"/>
      <c r="PDI5" s="596"/>
      <c r="PDJ5" s="596"/>
      <c r="PDK5" s="596"/>
      <c r="PDL5" s="596"/>
      <c r="PDM5" s="596"/>
      <c r="PDN5" s="596"/>
      <c r="PDO5" s="596"/>
      <c r="PDP5" s="596"/>
      <c r="PDQ5" s="596"/>
      <c r="PDR5" s="596"/>
      <c r="PDS5" s="596"/>
      <c r="PDT5" s="596"/>
      <c r="PDU5" s="596"/>
      <c r="PDV5" s="596"/>
      <c r="PDW5" s="596"/>
      <c r="PDX5" s="596"/>
      <c r="PDY5" s="596"/>
      <c r="PDZ5" s="596"/>
      <c r="PEA5" s="596"/>
      <c r="PEB5" s="596"/>
      <c r="PEC5" s="596"/>
      <c r="PED5" s="596"/>
      <c r="PEE5" s="596"/>
      <c r="PEF5" s="596"/>
      <c r="PEG5" s="596"/>
      <c r="PEH5" s="596"/>
      <c r="PEI5" s="596"/>
      <c r="PEJ5" s="596"/>
      <c r="PEK5" s="596"/>
      <c r="PEL5" s="596"/>
      <c r="PEM5" s="596"/>
      <c r="PEN5" s="596"/>
      <c r="PEO5" s="596"/>
      <c r="PEP5" s="596"/>
      <c r="PEQ5" s="596"/>
      <c r="PER5" s="596"/>
      <c r="PES5" s="596"/>
      <c r="PET5" s="596"/>
      <c r="PEU5" s="596"/>
      <c r="PEV5" s="596"/>
      <c r="PEW5" s="596"/>
      <c r="PEX5" s="596"/>
      <c r="PEY5" s="596"/>
      <c r="PEZ5" s="596"/>
      <c r="PFA5" s="596"/>
      <c r="PFB5" s="596"/>
      <c r="PFC5" s="596"/>
      <c r="PFD5" s="596"/>
      <c r="PFE5" s="596"/>
      <c r="PFF5" s="596"/>
      <c r="PFG5" s="596"/>
      <c r="PFH5" s="596"/>
      <c r="PFI5" s="596"/>
      <c r="PFJ5" s="596"/>
      <c r="PFK5" s="596"/>
      <c r="PFL5" s="596"/>
      <c r="PFM5" s="596"/>
      <c r="PFN5" s="596"/>
      <c r="PFO5" s="596"/>
      <c r="PFP5" s="596"/>
      <c r="PFQ5" s="596"/>
      <c r="PFR5" s="596"/>
      <c r="PFS5" s="596"/>
      <c r="PFT5" s="596"/>
      <c r="PFU5" s="596"/>
      <c r="PFV5" s="596"/>
      <c r="PFW5" s="596"/>
      <c r="PFX5" s="596"/>
      <c r="PFY5" s="596"/>
      <c r="PFZ5" s="596"/>
      <c r="PGA5" s="596"/>
      <c r="PGB5" s="596"/>
      <c r="PGC5" s="596"/>
      <c r="PGD5" s="596"/>
      <c r="PGE5" s="596"/>
      <c r="PGF5" s="596"/>
      <c r="PGG5" s="596"/>
      <c r="PGH5" s="596"/>
      <c r="PGI5" s="596"/>
      <c r="PGJ5" s="596"/>
      <c r="PGK5" s="596"/>
      <c r="PGL5" s="596"/>
      <c r="PGM5" s="596"/>
      <c r="PGN5" s="596"/>
      <c r="PGO5" s="596"/>
      <c r="PGP5" s="596"/>
      <c r="PGQ5" s="596"/>
      <c r="PGR5" s="596"/>
      <c r="PGS5" s="596"/>
      <c r="PGT5" s="596"/>
      <c r="PGU5" s="596"/>
      <c r="PGV5" s="596"/>
      <c r="PGW5" s="596"/>
      <c r="PGX5" s="596"/>
      <c r="PGY5" s="596"/>
      <c r="PGZ5" s="596"/>
      <c r="PHA5" s="596"/>
      <c r="PHB5" s="596"/>
      <c r="PHC5" s="596"/>
      <c r="PHD5" s="596"/>
      <c r="PHE5" s="596"/>
      <c r="PHF5" s="596"/>
      <c r="PHG5" s="596"/>
      <c r="PHH5" s="596"/>
      <c r="PHI5" s="596"/>
      <c r="PHJ5" s="596"/>
      <c r="PHK5" s="596"/>
      <c r="PHL5" s="596"/>
      <c r="PHM5" s="596"/>
      <c r="PHN5" s="596"/>
      <c r="PHO5" s="596"/>
      <c r="PHP5" s="596"/>
      <c r="PHQ5" s="596"/>
      <c r="PHR5" s="596"/>
      <c r="PHS5" s="596"/>
      <c r="PHT5" s="596"/>
      <c r="PHU5" s="596"/>
      <c r="PHV5" s="596"/>
      <c r="PHW5" s="596"/>
      <c r="PHX5" s="596"/>
      <c r="PHY5" s="596"/>
      <c r="PHZ5" s="596"/>
      <c r="PIA5" s="596"/>
      <c r="PIB5" s="596"/>
      <c r="PIC5" s="596"/>
      <c r="PID5" s="596"/>
      <c r="PIE5" s="596"/>
      <c r="PIF5" s="596"/>
      <c r="PIG5" s="596"/>
      <c r="PIH5" s="596"/>
      <c r="PII5" s="596"/>
      <c r="PIJ5" s="596"/>
      <c r="PIK5" s="596"/>
      <c r="PIL5" s="596"/>
      <c r="PIM5" s="596"/>
      <c r="PIN5" s="596"/>
      <c r="PIO5" s="596"/>
      <c r="PIP5" s="596"/>
      <c r="PIQ5" s="596"/>
      <c r="PIR5" s="596"/>
      <c r="PIS5" s="596"/>
      <c r="PIT5" s="596"/>
      <c r="PIU5" s="596"/>
      <c r="PIV5" s="596"/>
      <c r="PIW5" s="596"/>
      <c r="PIX5" s="596"/>
      <c r="PIY5" s="596"/>
      <c r="PIZ5" s="596"/>
      <c r="PJA5" s="596"/>
      <c r="PJB5" s="596"/>
      <c r="PJC5" s="596"/>
      <c r="PJD5" s="596"/>
      <c r="PJE5" s="596"/>
      <c r="PJF5" s="596"/>
      <c r="PJG5" s="596"/>
      <c r="PJH5" s="596"/>
      <c r="PJI5" s="596"/>
      <c r="PJJ5" s="596"/>
      <c r="PJK5" s="596"/>
      <c r="PJL5" s="596"/>
      <c r="PJM5" s="596"/>
      <c r="PJN5" s="596"/>
      <c r="PJO5" s="596"/>
      <c r="PJP5" s="596"/>
      <c r="PJQ5" s="596"/>
      <c r="PJR5" s="596"/>
      <c r="PJS5" s="596"/>
      <c r="PJT5" s="596"/>
      <c r="PJU5" s="596"/>
      <c r="PJV5" s="596"/>
      <c r="PJW5" s="596"/>
      <c r="PJX5" s="596"/>
      <c r="PJY5" s="596"/>
      <c r="PJZ5" s="596"/>
      <c r="PKA5" s="596"/>
      <c r="PKB5" s="596"/>
      <c r="PKC5" s="596"/>
      <c r="PKD5" s="596"/>
      <c r="PKE5" s="596"/>
      <c r="PKF5" s="596"/>
      <c r="PKG5" s="596"/>
      <c r="PKH5" s="596"/>
      <c r="PKI5" s="596"/>
      <c r="PKJ5" s="596"/>
      <c r="PKK5" s="596"/>
      <c r="PKL5" s="596"/>
      <c r="PKM5" s="596"/>
      <c r="PKN5" s="596"/>
      <c r="PKO5" s="596"/>
      <c r="PKP5" s="596"/>
      <c r="PKQ5" s="596"/>
      <c r="PKR5" s="596"/>
      <c r="PKS5" s="596"/>
      <c r="PKT5" s="596"/>
      <c r="PKU5" s="596"/>
      <c r="PKV5" s="596"/>
      <c r="PKW5" s="596"/>
      <c r="PKX5" s="596"/>
      <c r="PKY5" s="596"/>
      <c r="PKZ5" s="596"/>
      <c r="PLA5" s="596"/>
      <c r="PLB5" s="596"/>
      <c r="PLC5" s="596"/>
      <c r="PLD5" s="596"/>
      <c r="PLE5" s="596"/>
      <c r="PLF5" s="596"/>
      <c r="PLG5" s="596"/>
      <c r="PLH5" s="596"/>
      <c r="PLI5" s="596"/>
      <c r="PLJ5" s="596"/>
      <c r="PLK5" s="596"/>
      <c r="PLL5" s="596"/>
      <c r="PLM5" s="596"/>
      <c r="PLN5" s="596"/>
      <c r="PLO5" s="596"/>
      <c r="PLP5" s="596"/>
      <c r="PLQ5" s="596"/>
      <c r="PLR5" s="596"/>
      <c r="PLS5" s="596"/>
      <c r="PLT5" s="596"/>
      <c r="PLU5" s="596"/>
      <c r="PLV5" s="596"/>
      <c r="PLW5" s="596"/>
      <c r="PLX5" s="596"/>
      <c r="PLY5" s="596"/>
      <c r="PLZ5" s="596"/>
      <c r="PMA5" s="596"/>
      <c r="PMB5" s="596"/>
      <c r="PMC5" s="596"/>
      <c r="PMD5" s="596"/>
      <c r="PME5" s="596"/>
      <c r="PMF5" s="596"/>
      <c r="PMG5" s="596"/>
      <c r="PMH5" s="596"/>
      <c r="PMI5" s="596"/>
      <c r="PMJ5" s="596"/>
      <c r="PMK5" s="596"/>
      <c r="PML5" s="596"/>
      <c r="PMM5" s="596"/>
      <c r="PMN5" s="596"/>
      <c r="PMO5" s="596"/>
      <c r="PMP5" s="596"/>
      <c r="PMQ5" s="596"/>
      <c r="PMR5" s="596"/>
      <c r="PMS5" s="596"/>
      <c r="PMT5" s="596"/>
      <c r="PMU5" s="596"/>
      <c r="PMV5" s="596"/>
      <c r="PMW5" s="596"/>
      <c r="PMX5" s="596"/>
      <c r="PMY5" s="596"/>
      <c r="PMZ5" s="596"/>
      <c r="PNA5" s="596"/>
      <c r="PNB5" s="596"/>
      <c r="PNC5" s="596"/>
      <c r="PND5" s="596"/>
      <c r="PNE5" s="596"/>
      <c r="PNF5" s="596"/>
      <c r="PNG5" s="596"/>
      <c r="PNH5" s="596"/>
      <c r="PNI5" s="596"/>
      <c r="PNJ5" s="596"/>
      <c r="PNK5" s="596"/>
      <c r="PNL5" s="596"/>
      <c r="PNM5" s="596"/>
      <c r="PNN5" s="596"/>
      <c r="PNO5" s="596"/>
      <c r="PNP5" s="596"/>
      <c r="PNQ5" s="596"/>
      <c r="PNR5" s="596"/>
      <c r="PNS5" s="596"/>
      <c r="PNT5" s="596"/>
      <c r="PNU5" s="596"/>
      <c r="PNV5" s="596"/>
      <c r="PNW5" s="596"/>
      <c r="PNX5" s="596"/>
      <c r="PNY5" s="596"/>
      <c r="PNZ5" s="596"/>
      <c r="POA5" s="596"/>
      <c r="POB5" s="596"/>
      <c r="POC5" s="596"/>
      <c r="POD5" s="596"/>
      <c r="POE5" s="596"/>
      <c r="POF5" s="596"/>
      <c r="POG5" s="596"/>
      <c r="POH5" s="596"/>
      <c r="POI5" s="596"/>
      <c r="POJ5" s="596"/>
      <c r="POK5" s="596"/>
      <c r="POL5" s="596"/>
      <c r="POM5" s="596"/>
      <c r="PON5" s="596"/>
      <c r="POO5" s="596"/>
      <c r="POP5" s="596"/>
      <c r="POQ5" s="596"/>
      <c r="POR5" s="596"/>
      <c r="POS5" s="596"/>
      <c r="POT5" s="596"/>
      <c r="POU5" s="596"/>
      <c r="POV5" s="596"/>
      <c r="POW5" s="596"/>
      <c r="POX5" s="596"/>
      <c r="POY5" s="596"/>
      <c r="POZ5" s="596"/>
      <c r="PPA5" s="596"/>
      <c r="PPB5" s="596"/>
      <c r="PPC5" s="596"/>
      <c r="PPD5" s="596"/>
      <c r="PPE5" s="596"/>
      <c r="PPF5" s="596"/>
      <c r="PPG5" s="596"/>
      <c r="PPH5" s="596"/>
      <c r="PPI5" s="596"/>
      <c r="PPJ5" s="596"/>
      <c r="PPK5" s="596"/>
      <c r="PPL5" s="596"/>
      <c r="PPM5" s="596"/>
      <c r="PPN5" s="596"/>
      <c r="PPO5" s="596"/>
      <c r="PPP5" s="596"/>
      <c r="PPQ5" s="596"/>
      <c r="PPR5" s="596"/>
      <c r="PPS5" s="596"/>
      <c r="PPT5" s="596"/>
      <c r="PPU5" s="596"/>
      <c r="PPV5" s="596"/>
      <c r="PPW5" s="596"/>
      <c r="PPX5" s="596"/>
      <c r="PPY5" s="596"/>
      <c r="PPZ5" s="596"/>
      <c r="PQA5" s="596"/>
      <c r="PQB5" s="596"/>
      <c r="PQC5" s="596"/>
      <c r="PQD5" s="596"/>
      <c r="PQE5" s="596"/>
      <c r="PQF5" s="596"/>
      <c r="PQG5" s="596"/>
      <c r="PQH5" s="596"/>
      <c r="PQI5" s="596"/>
      <c r="PQJ5" s="596"/>
      <c r="PQK5" s="596"/>
      <c r="PQL5" s="596"/>
      <c r="PQM5" s="596"/>
      <c r="PQN5" s="596"/>
      <c r="PQO5" s="596"/>
      <c r="PQP5" s="596"/>
      <c r="PQQ5" s="596"/>
      <c r="PQR5" s="596"/>
      <c r="PQS5" s="596"/>
      <c r="PQT5" s="596"/>
      <c r="PQU5" s="596"/>
      <c r="PQV5" s="596"/>
      <c r="PQW5" s="596"/>
      <c r="PQX5" s="596"/>
      <c r="PQY5" s="596"/>
      <c r="PQZ5" s="596"/>
      <c r="PRA5" s="596"/>
      <c r="PRB5" s="596"/>
      <c r="PRC5" s="596"/>
      <c r="PRD5" s="596"/>
      <c r="PRE5" s="596"/>
      <c r="PRF5" s="596"/>
      <c r="PRG5" s="596"/>
      <c r="PRH5" s="596"/>
      <c r="PRI5" s="596"/>
      <c r="PRJ5" s="596"/>
      <c r="PRK5" s="596"/>
      <c r="PRL5" s="596"/>
      <c r="PRM5" s="596"/>
      <c r="PRN5" s="596"/>
      <c r="PRO5" s="596"/>
      <c r="PRP5" s="596"/>
      <c r="PRQ5" s="596"/>
      <c r="PRR5" s="596"/>
      <c r="PRS5" s="596"/>
      <c r="PRT5" s="596"/>
      <c r="PRU5" s="596"/>
      <c r="PRV5" s="596"/>
      <c r="PRW5" s="596"/>
      <c r="PRX5" s="596"/>
      <c r="PRY5" s="596"/>
      <c r="PRZ5" s="596"/>
      <c r="PSA5" s="596"/>
      <c r="PSB5" s="596"/>
      <c r="PSC5" s="596"/>
      <c r="PSD5" s="596"/>
      <c r="PSE5" s="596"/>
      <c r="PSF5" s="596"/>
      <c r="PSG5" s="596"/>
      <c r="PSH5" s="596"/>
      <c r="PSI5" s="596"/>
      <c r="PSJ5" s="596"/>
      <c r="PSK5" s="596"/>
      <c r="PSL5" s="596"/>
      <c r="PSM5" s="596"/>
      <c r="PSN5" s="596"/>
      <c r="PSO5" s="596"/>
      <c r="PSP5" s="596"/>
      <c r="PSQ5" s="596"/>
      <c r="PSR5" s="596"/>
      <c r="PSS5" s="596"/>
      <c r="PST5" s="596"/>
      <c r="PSU5" s="596"/>
      <c r="PSV5" s="596"/>
      <c r="PSW5" s="596"/>
      <c r="PSX5" s="596"/>
      <c r="PSY5" s="596"/>
      <c r="PSZ5" s="596"/>
      <c r="PTA5" s="596"/>
      <c r="PTB5" s="596"/>
      <c r="PTC5" s="596"/>
      <c r="PTD5" s="596"/>
      <c r="PTE5" s="596"/>
      <c r="PTF5" s="596"/>
      <c r="PTG5" s="596"/>
      <c r="PTH5" s="596"/>
      <c r="PTI5" s="596"/>
      <c r="PTJ5" s="596"/>
      <c r="PTK5" s="596"/>
      <c r="PTL5" s="596"/>
      <c r="PTM5" s="596"/>
      <c r="PTN5" s="596"/>
      <c r="PTO5" s="596"/>
      <c r="PTP5" s="596"/>
      <c r="PTQ5" s="596"/>
      <c r="PTR5" s="596"/>
      <c r="PTS5" s="596"/>
      <c r="PTT5" s="596"/>
      <c r="PTU5" s="596"/>
      <c r="PTV5" s="596"/>
      <c r="PTW5" s="596"/>
      <c r="PTX5" s="596"/>
      <c r="PTY5" s="596"/>
      <c r="PTZ5" s="596"/>
      <c r="PUA5" s="596"/>
      <c r="PUB5" s="596"/>
      <c r="PUC5" s="596"/>
      <c r="PUD5" s="596"/>
      <c r="PUE5" s="596"/>
      <c r="PUF5" s="596"/>
      <c r="PUG5" s="596"/>
      <c r="PUH5" s="596"/>
      <c r="PUI5" s="596"/>
      <c r="PUJ5" s="596"/>
      <c r="PUK5" s="596"/>
      <c r="PUL5" s="596"/>
      <c r="PUM5" s="596"/>
      <c r="PUN5" s="596"/>
      <c r="PUO5" s="596"/>
      <c r="PUP5" s="596"/>
      <c r="PUQ5" s="596"/>
      <c r="PUR5" s="596"/>
      <c r="PUS5" s="596"/>
      <c r="PUT5" s="596"/>
      <c r="PUU5" s="596"/>
      <c r="PUV5" s="596"/>
      <c r="PUW5" s="596"/>
      <c r="PUX5" s="596"/>
      <c r="PUY5" s="596"/>
      <c r="PUZ5" s="596"/>
      <c r="PVA5" s="596"/>
      <c r="PVB5" s="596"/>
      <c r="PVC5" s="596"/>
      <c r="PVD5" s="596"/>
      <c r="PVE5" s="596"/>
      <c r="PVF5" s="596"/>
      <c r="PVG5" s="596"/>
      <c r="PVH5" s="596"/>
      <c r="PVI5" s="596"/>
      <c r="PVJ5" s="596"/>
      <c r="PVK5" s="596"/>
      <c r="PVL5" s="596"/>
      <c r="PVM5" s="596"/>
      <c r="PVN5" s="596"/>
      <c r="PVO5" s="596"/>
      <c r="PVP5" s="596"/>
      <c r="PVQ5" s="596"/>
      <c r="PVR5" s="596"/>
      <c r="PVS5" s="596"/>
      <c r="PVT5" s="596"/>
      <c r="PVU5" s="596"/>
      <c r="PVV5" s="596"/>
      <c r="PVW5" s="596"/>
      <c r="PVX5" s="596"/>
      <c r="PVY5" s="596"/>
      <c r="PVZ5" s="596"/>
      <c r="PWA5" s="596"/>
      <c r="PWB5" s="596"/>
      <c r="PWC5" s="596"/>
      <c r="PWD5" s="596"/>
      <c r="PWE5" s="596"/>
      <c r="PWF5" s="596"/>
      <c r="PWG5" s="596"/>
      <c r="PWH5" s="596"/>
      <c r="PWI5" s="596"/>
      <c r="PWJ5" s="596"/>
      <c r="PWK5" s="596"/>
      <c r="PWL5" s="596"/>
      <c r="PWM5" s="596"/>
      <c r="PWN5" s="596"/>
      <c r="PWO5" s="596"/>
      <c r="PWP5" s="596"/>
      <c r="PWQ5" s="596"/>
      <c r="PWR5" s="596"/>
      <c r="PWS5" s="596"/>
      <c r="PWT5" s="596"/>
      <c r="PWU5" s="596"/>
      <c r="PWV5" s="596"/>
      <c r="PWW5" s="596"/>
      <c r="PWX5" s="596"/>
      <c r="PWY5" s="596"/>
      <c r="PWZ5" s="596"/>
      <c r="PXA5" s="596"/>
      <c r="PXB5" s="596"/>
      <c r="PXC5" s="596"/>
      <c r="PXD5" s="596"/>
      <c r="PXE5" s="596"/>
      <c r="PXF5" s="596"/>
      <c r="PXG5" s="596"/>
      <c r="PXH5" s="596"/>
      <c r="PXI5" s="596"/>
      <c r="PXJ5" s="596"/>
      <c r="PXK5" s="596"/>
      <c r="PXL5" s="596"/>
      <c r="PXM5" s="596"/>
      <c r="PXN5" s="596"/>
      <c r="PXO5" s="596"/>
      <c r="PXP5" s="596"/>
      <c r="PXQ5" s="596"/>
      <c r="PXR5" s="596"/>
      <c r="PXS5" s="596"/>
      <c r="PXT5" s="596"/>
      <c r="PXU5" s="596"/>
      <c r="PXV5" s="596"/>
      <c r="PXW5" s="596"/>
      <c r="PXX5" s="596"/>
      <c r="PXY5" s="596"/>
      <c r="PXZ5" s="596"/>
      <c r="PYA5" s="596"/>
      <c r="PYB5" s="596"/>
      <c r="PYC5" s="596"/>
      <c r="PYD5" s="596"/>
      <c r="PYE5" s="596"/>
      <c r="PYF5" s="596"/>
      <c r="PYG5" s="596"/>
      <c r="PYH5" s="596"/>
      <c r="PYI5" s="596"/>
      <c r="PYJ5" s="596"/>
      <c r="PYK5" s="596"/>
      <c r="PYL5" s="596"/>
      <c r="PYM5" s="596"/>
      <c r="PYN5" s="596"/>
      <c r="PYO5" s="596"/>
      <c r="PYP5" s="596"/>
      <c r="PYQ5" s="596"/>
      <c r="PYR5" s="596"/>
      <c r="PYS5" s="596"/>
      <c r="PYT5" s="596"/>
      <c r="PYU5" s="596"/>
      <c r="PYV5" s="596"/>
      <c r="PYW5" s="596"/>
      <c r="PYX5" s="596"/>
      <c r="PYY5" s="596"/>
      <c r="PYZ5" s="596"/>
      <c r="PZA5" s="596"/>
      <c r="PZB5" s="596"/>
      <c r="PZC5" s="596"/>
      <c r="PZD5" s="596"/>
      <c r="PZE5" s="596"/>
      <c r="PZF5" s="596"/>
      <c r="PZG5" s="596"/>
      <c r="PZH5" s="596"/>
      <c r="PZI5" s="596"/>
      <c r="PZJ5" s="596"/>
      <c r="PZK5" s="596"/>
      <c r="PZL5" s="596"/>
      <c r="PZM5" s="596"/>
      <c r="PZN5" s="596"/>
      <c r="PZO5" s="596"/>
      <c r="PZP5" s="596"/>
      <c r="PZQ5" s="596"/>
      <c r="PZR5" s="596"/>
      <c r="PZS5" s="596"/>
      <c r="PZT5" s="596"/>
      <c r="PZU5" s="596"/>
      <c r="PZV5" s="596"/>
      <c r="PZW5" s="596"/>
      <c r="PZX5" s="596"/>
      <c r="PZY5" s="596"/>
      <c r="PZZ5" s="596"/>
      <c r="QAA5" s="596"/>
      <c r="QAB5" s="596"/>
      <c r="QAC5" s="596"/>
      <c r="QAD5" s="596"/>
      <c r="QAE5" s="596"/>
      <c r="QAF5" s="596"/>
      <c r="QAG5" s="596"/>
      <c r="QAH5" s="596"/>
      <c r="QAI5" s="596"/>
      <c r="QAJ5" s="596"/>
      <c r="QAK5" s="596"/>
      <c r="QAL5" s="596"/>
      <c r="QAM5" s="596"/>
      <c r="QAN5" s="596"/>
      <c r="QAO5" s="596"/>
      <c r="QAP5" s="596"/>
      <c r="QAQ5" s="596"/>
      <c r="QAR5" s="596"/>
      <c r="QAS5" s="596"/>
      <c r="QAT5" s="596"/>
      <c r="QAU5" s="596"/>
      <c r="QAV5" s="596"/>
      <c r="QAW5" s="596"/>
      <c r="QAX5" s="596"/>
      <c r="QAY5" s="596"/>
      <c r="QAZ5" s="596"/>
      <c r="QBA5" s="596"/>
      <c r="QBB5" s="596"/>
      <c r="QBC5" s="596"/>
      <c r="QBD5" s="596"/>
      <c r="QBE5" s="596"/>
      <c r="QBF5" s="596"/>
      <c r="QBG5" s="596"/>
      <c r="QBH5" s="596"/>
      <c r="QBI5" s="596"/>
      <c r="QBJ5" s="596"/>
      <c r="QBK5" s="596"/>
      <c r="QBL5" s="596"/>
      <c r="QBM5" s="596"/>
      <c r="QBN5" s="596"/>
      <c r="QBO5" s="596"/>
      <c r="QBP5" s="596"/>
      <c r="QBQ5" s="596"/>
      <c r="QBR5" s="596"/>
      <c r="QBS5" s="596"/>
      <c r="QBT5" s="596"/>
      <c r="QBU5" s="596"/>
      <c r="QBV5" s="596"/>
      <c r="QBW5" s="596"/>
      <c r="QBX5" s="596"/>
      <c r="QBY5" s="596"/>
      <c r="QBZ5" s="596"/>
      <c r="QCA5" s="596"/>
      <c r="QCB5" s="596"/>
      <c r="QCC5" s="596"/>
      <c r="QCD5" s="596"/>
      <c r="QCE5" s="596"/>
      <c r="QCF5" s="596"/>
      <c r="QCG5" s="596"/>
      <c r="QCH5" s="596"/>
      <c r="QCI5" s="596"/>
      <c r="QCJ5" s="596"/>
      <c r="QCK5" s="596"/>
      <c r="QCL5" s="596"/>
      <c r="QCM5" s="596"/>
      <c r="QCN5" s="596"/>
      <c r="QCO5" s="596"/>
      <c r="QCP5" s="596"/>
      <c r="QCQ5" s="596"/>
      <c r="QCR5" s="596"/>
      <c r="QCS5" s="596"/>
      <c r="QCT5" s="596"/>
      <c r="QCU5" s="596"/>
      <c r="QCV5" s="596"/>
      <c r="QCW5" s="596"/>
      <c r="QCX5" s="596"/>
      <c r="QCY5" s="596"/>
      <c r="QCZ5" s="596"/>
      <c r="QDA5" s="596"/>
      <c r="QDB5" s="596"/>
      <c r="QDC5" s="596"/>
      <c r="QDD5" s="596"/>
      <c r="QDE5" s="596"/>
      <c r="QDF5" s="596"/>
      <c r="QDG5" s="596"/>
      <c r="QDH5" s="596"/>
      <c r="QDI5" s="596"/>
      <c r="QDJ5" s="596"/>
      <c r="QDK5" s="596"/>
      <c r="QDL5" s="596"/>
      <c r="QDM5" s="596"/>
      <c r="QDN5" s="596"/>
      <c r="QDO5" s="596"/>
      <c r="QDP5" s="596"/>
      <c r="QDQ5" s="596"/>
      <c r="QDR5" s="596"/>
      <c r="QDS5" s="596"/>
      <c r="QDT5" s="596"/>
      <c r="QDU5" s="596"/>
      <c r="QDV5" s="596"/>
      <c r="QDW5" s="596"/>
      <c r="QDX5" s="596"/>
      <c r="QDY5" s="596"/>
      <c r="QDZ5" s="596"/>
      <c r="QEA5" s="596"/>
      <c r="QEB5" s="596"/>
      <c r="QEC5" s="596"/>
      <c r="QED5" s="596"/>
      <c r="QEE5" s="596"/>
      <c r="QEF5" s="596"/>
      <c r="QEG5" s="596"/>
      <c r="QEH5" s="596"/>
      <c r="QEI5" s="596"/>
      <c r="QEJ5" s="596"/>
      <c r="QEK5" s="596"/>
      <c r="QEL5" s="596"/>
      <c r="QEM5" s="596"/>
      <c r="QEN5" s="596"/>
      <c r="QEO5" s="596"/>
      <c r="QEP5" s="596"/>
      <c r="QEQ5" s="596"/>
      <c r="QER5" s="596"/>
      <c r="QES5" s="596"/>
      <c r="QET5" s="596"/>
      <c r="QEU5" s="596"/>
      <c r="QEV5" s="596"/>
      <c r="QEW5" s="596"/>
      <c r="QEX5" s="596"/>
      <c r="QEY5" s="596"/>
      <c r="QEZ5" s="596"/>
      <c r="QFA5" s="596"/>
      <c r="QFB5" s="596"/>
      <c r="QFC5" s="596"/>
      <c r="QFD5" s="596"/>
      <c r="QFE5" s="596"/>
      <c r="QFF5" s="596"/>
      <c r="QFG5" s="596"/>
      <c r="QFH5" s="596"/>
      <c r="QFI5" s="596"/>
      <c r="QFJ5" s="596"/>
      <c r="QFK5" s="596"/>
      <c r="QFL5" s="596"/>
      <c r="QFM5" s="596"/>
      <c r="QFN5" s="596"/>
      <c r="QFO5" s="596"/>
      <c r="QFP5" s="596"/>
      <c r="QFQ5" s="596"/>
      <c r="QFR5" s="596"/>
      <c r="QFS5" s="596"/>
      <c r="QFT5" s="596"/>
      <c r="QFU5" s="596"/>
      <c r="QFV5" s="596"/>
      <c r="QFW5" s="596"/>
      <c r="QFX5" s="596"/>
      <c r="QFY5" s="596"/>
      <c r="QFZ5" s="596"/>
      <c r="QGA5" s="596"/>
      <c r="QGB5" s="596"/>
      <c r="QGC5" s="596"/>
      <c r="QGD5" s="596"/>
      <c r="QGE5" s="596"/>
      <c r="QGF5" s="596"/>
      <c r="QGG5" s="596"/>
      <c r="QGH5" s="596"/>
      <c r="QGI5" s="596"/>
      <c r="QGJ5" s="596"/>
      <c r="QGK5" s="596"/>
      <c r="QGL5" s="596"/>
      <c r="QGM5" s="596"/>
      <c r="QGN5" s="596"/>
      <c r="QGO5" s="596"/>
      <c r="QGP5" s="596"/>
      <c r="QGQ5" s="596"/>
      <c r="QGR5" s="596"/>
      <c r="QGS5" s="596"/>
      <c r="QGT5" s="596"/>
      <c r="QGU5" s="596"/>
      <c r="QGV5" s="596"/>
      <c r="QGW5" s="596"/>
      <c r="QGX5" s="596"/>
      <c r="QGY5" s="596"/>
      <c r="QGZ5" s="596"/>
      <c r="QHA5" s="596"/>
      <c r="QHB5" s="596"/>
      <c r="QHC5" s="596"/>
      <c r="QHD5" s="596"/>
      <c r="QHE5" s="596"/>
      <c r="QHF5" s="596"/>
      <c r="QHG5" s="596"/>
      <c r="QHH5" s="596"/>
      <c r="QHI5" s="596"/>
      <c r="QHJ5" s="596"/>
      <c r="QHK5" s="596"/>
      <c r="QHL5" s="596"/>
      <c r="QHM5" s="596"/>
      <c r="QHN5" s="596"/>
      <c r="QHO5" s="596"/>
      <c r="QHP5" s="596"/>
      <c r="QHQ5" s="596"/>
      <c r="QHR5" s="596"/>
      <c r="QHS5" s="596"/>
      <c r="QHT5" s="596"/>
      <c r="QHU5" s="596"/>
      <c r="QHV5" s="596"/>
      <c r="QHW5" s="596"/>
      <c r="QHX5" s="596"/>
      <c r="QHY5" s="596"/>
      <c r="QHZ5" s="596"/>
      <c r="QIA5" s="596"/>
      <c r="QIB5" s="596"/>
      <c r="QIC5" s="596"/>
      <c r="QID5" s="596"/>
      <c r="QIE5" s="596"/>
      <c r="QIF5" s="596"/>
      <c r="QIG5" s="596"/>
      <c r="QIH5" s="596"/>
      <c r="QII5" s="596"/>
      <c r="QIJ5" s="596"/>
      <c r="QIK5" s="596"/>
      <c r="QIL5" s="596"/>
      <c r="QIM5" s="596"/>
      <c r="QIN5" s="596"/>
      <c r="QIO5" s="596"/>
      <c r="QIP5" s="596"/>
      <c r="QIQ5" s="596"/>
      <c r="QIR5" s="596"/>
      <c r="QIS5" s="596"/>
      <c r="QIT5" s="596"/>
      <c r="QIU5" s="596"/>
      <c r="QIV5" s="596"/>
      <c r="QIW5" s="596"/>
      <c r="QIX5" s="596"/>
      <c r="QIY5" s="596"/>
      <c r="QIZ5" s="596"/>
      <c r="QJA5" s="596"/>
      <c r="QJB5" s="596"/>
      <c r="QJC5" s="596"/>
      <c r="QJD5" s="596"/>
      <c r="QJE5" s="596"/>
      <c r="QJF5" s="596"/>
      <c r="QJG5" s="596"/>
      <c r="QJH5" s="596"/>
      <c r="QJI5" s="596"/>
      <c r="QJJ5" s="596"/>
      <c r="QJK5" s="596"/>
      <c r="QJL5" s="596"/>
      <c r="QJM5" s="596"/>
      <c r="QJN5" s="596"/>
      <c r="QJO5" s="596"/>
      <c r="QJP5" s="596"/>
      <c r="QJQ5" s="596"/>
      <c r="QJR5" s="596"/>
      <c r="QJS5" s="596"/>
      <c r="QJT5" s="596"/>
      <c r="QJU5" s="596"/>
      <c r="QJV5" s="596"/>
      <c r="QJW5" s="596"/>
      <c r="QJX5" s="596"/>
      <c r="QJY5" s="596"/>
      <c r="QJZ5" s="596"/>
      <c r="QKA5" s="596"/>
      <c r="QKB5" s="596"/>
      <c r="QKC5" s="596"/>
      <c r="QKD5" s="596"/>
      <c r="QKE5" s="596"/>
      <c r="QKF5" s="596"/>
      <c r="QKG5" s="596"/>
      <c r="QKH5" s="596"/>
      <c r="QKI5" s="596"/>
      <c r="QKJ5" s="596"/>
      <c r="QKK5" s="596"/>
      <c r="QKL5" s="596"/>
      <c r="QKM5" s="596"/>
      <c r="QKN5" s="596"/>
      <c r="QKO5" s="596"/>
      <c r="QKP5" s="596"/>
      <c r="QKQ5" s="596"/>
      <c r="QKR5" s="596"/>
      <c r="QKS5" s="596"/>
      <c r="QKT5" s="596"/>
      <c r="QKU5" s="596"/>
      <c r="QKV5" s="596"/>
      <c r="QKW5" s="596"/>
      <c r="QKX5" s="596"/>
      <c r="QKY5" s="596"/>
      <c r="QKZ5" s="596"/>
      <c r="QLA5" s="596"/>
      <c r="QLB5" s="596"/>
      <c r="QLC5" s="596"/>
      <c r="QLD5" s="596"/>
      <c r="QLE5" s="596"/>
      <c r="QLF5" s="596"/>
      <c r="QLG5" s="596"/>
      <c r="QLH5" s="596"/>
      <c r="QLI5" s="596"/>
      <c r="QLJ5" s="596"/>
      <c r="QLK5" s="596"/>
      <c r="QLL5" s="596"/>
      <c r="QLM5" s="596"/>
      <c r="QLN5" s="596"/>
      <c r="QLO5" s="596"/>
      <c r="QLP5" s="596"/>
      <c r="QLQ5" s="596"/>
      <c r="QLR5" s="596"/>
      <c r="QLS5" s="596"/>
      <c r="QLT5" s="596"/>
      <c r="QLU5" s="596"/>
      <c r="QLV5" s="596"/>
      <c r="QLW5" s="596"/>
      <c r="QLX5" s="596"/>
      <c r="QLY5" s="596"/>
      <c r="QLZ5" s="596"/>
      <c r="QMA5" s="596"/>
      <c r="QMB5" s="596"/>
      <c r="QMC5" s="596"/>
      <c r="QMD5" s="596"/>
      <c r="QME5" s="596"/>
      <c r="QMF5" s="596"/>
      <c r="QMG5" s="596"/>
      <c r="QMH5" s="596"/>
      <c r="QMI5" s="596"/>
      <c r="QMJ5" s="596"/>
      <c r="QMK5" s="596"/>
      <c r="QML5" s="596"/>
      <c r="QMM5" s="596"/>
      <c r="QMN5" s="596"/>
      <c r="QMO5" s="596"/>
      <c r="QMP5" s="596"/>
      <c r="QMQ5" s="596"/>
      <c r="QMR5" s="596"/>
      <c r="QMS5" s="596"/>
      <c r="QMT5" s="596"/>
      <c r="QMU5" s="596"/>
      <c r="QMV5" s="596"/>
      <c r="QMW5" s="596"/>
      <c r="QMX5" s="596"/>
      <c r="QMY5" s="596"/>
      <c r="QMZ5" s="596"/>
      <c r="QNA5" s="596"/>
      <c r="QNB5" s="596"/>
      <c r="QNC5" s="596"/>
      <c r="QND5" s="596"/>
      <c r="QNE5" s="596"/>
      <c r="QNF5" s="596"/>
      <c r="QNG5" s="596"/>
      <c r="QNH5" s="596"/>
      <c r="QNI5" s="596"/>
      <c r="QNJ5" s="596"/>
      <c r="QNK5" s="596"/>
      <c r="QNL5" s="596"/>
      <c r="QNM5" s="596"/>
      <c r="QNN5" s="596"/>
      <c r="QNO5" s="596"/>
      <c r="QNP5" s="596"/>
      <c r="QNQ5" s="596"/>
      <c r="QNR5" s="596"/>
      <c r="QNS5" s="596"/>
      <c r="QNT5" s="596"/>
      <c r="QNU5" s="596"/>
      <c r="QNV5" s="596"/>
      <c r="QNW5" s="596"/>
      <c r="QNX5" s="596"/>
      <c r="QNY5" s="596"/>
      <c r="QNZ5" s="596"/>
      <c r="QOA5" s="596"/>
      <c r="QOB5" s="596"/>
      <c r="QOC5" s="596"/>
      <c r="QOD5" s="596"/>
      <c r="QOE5" s="596"/>
      <c r="QOF5" s="596"/>
      <c r="QOG5" s="596"/>
      <c r="QOH5" s="596"/>
      <c r="QOI5" s="596"/>
      <c r="QOJ5" s="596"/>
      <c r="QOK5" s="596"/>
      <c r="QOL5" s="596"/>
      <c r="QOM5" s="596"/>
      <c r="QON5" s="596"/>
      <c r="QOO5" s="596"/>
      <c r="QOP5" s="596"/>
      <c r="QOQ5" s="596"/>
      <c r="QOR5" s="596"/>
      <c r="QOS5" s="596"/>
      <c r="QOT5" s="596"/>
      <c r="QOU5" s="596"/>
      <c r="QOV5" s="596"/>
      <c r="QOW5" s="596"/>
      <c r="QOX5" s="596"/>
      <c r="QOY5" s="596"/>
      <c r="QOZ5" s="596"/>
      <c r="QPA5" s="596"/>
      <c r="QPB5" s="596"/>
      <c r="QPC5" s="596"/>
      <c r="QPD5" s="596"/>
      <c r="QPE5" s="596"/>
      <c r="QPF5" s="596"/>
      <c r="QPG5" s="596"/>
      <c r="QPH5" s="596"/>
      <c r="QPI5" s="596"/>
      <c r="QPJ5" s="596"/>
      <c r="QPK5" s="596"/>
      <c r="QPL5" s="596"/>
      <c r="QPM5" s="596"/>
      <c r="QPN5" s="596"/>
      <c r="QPO5" s="596"/>
      <c r="QPP5" s="596"/>
      <c r="QPQ5" s="596"/>
      <c r="QPR5" s="596"/>
      <c r="QPS5" s="596"/>
      <c r="QPT5" s="596"/>
      <c r="QPU5" s="596"/>
      <c r="QPV5" s="596"/>
      <c r="QPW5" s="596"/>
      <c r="QPX5" s="596"/>
      <c r="QPY5" s="596"/>
      <c r="QPZ5" s="596"/>
      <c r="QQA5" s="596"/>
      <c r="QQB5" s="596"/>
      <c r="QQC5" s="596"/>
      <c r="QQD5" s="596"/>
      <c r="QQE5" s="596"/>
      <c r="QQF5" s="596"/>
      <c r="QQG5" s="596"/>
      <c r="QQH5" s="596"/>
      <c r="QQI5" s="596"/>
      <c r="QQJ5" s="596"/>
      <c r="QQK5" s="596"/>
      <c r="QQL5" s="596"/>
      <c r="QQM5" s="596"/>
      <c r="QQN5" s="596"/>
      <c r="QQO5" s="596"/>
      <c r="QQP5" s="596"/>
      <c r="QQQ5" s="596"/>
      <c r="QQR5" s="596"/>
      <c r="QQS5" s="596"/>
      <c r="QQT5" s="596"/>
      <c r="QQU5" s="596"/>
      <c r="QQV5" s="596"/>
      <c r="QQW5" s="596"/>
      <c r="QQX5" s="596"/>
      <c r="QQY5" s="596"/>
      <c r="QQZ5" s="596"/>
      <c r="QRA5" s="596"/>
      <c r="QRB5" s="596"/>
      <c r="QRC5" s="596"/>
      <c r="QRD5" s="596"/>
      <c r="QRE5" s="596"/>
      <c r="QRF5" s="596"/>
      <c r="QRG5" s="596"/>
      <c r="QRH5" s="596"/>
      <c r="QRI5" s="596"/>
      <c r="QRJ5" s="596"/>
      <c r="QRK5" s="596"/>
      <c r="QRL5" s="596"/>
      <c r="QRM5" s="596"/>
      <c r="QRN5" s="596"/>
      <c r="QRO5" s="596"/>
      <c r="QRP5" s="596"/>
      <c r="QRQ5" s="596"/>
      <c r="QRR5" s="596"/>
      <c r="QRS5" s="596"/>
      <c r="QRT5" s="596"/>
      <c r="QRU5" s="596"/>
      <c r="QRV5" s="596"/>
      <c r="QRW5" s="596"/>
      <c r="QRX5" s="596"/>
      <c r="QRY5" s="596"/>
      <c r="QRZ5" s="596"/>
      <c r="QSA5" s="596"/>
      <c r="QSB5" s="596"/>
      <c r="QSC5" s="596"/>
      <c r="QSD5" s="596"/>
      <c r="QSE5" s="596"/>
      <c r="QSF5" s="596"/>
      <c r="QSG5" s="596"/>
      <c r="QSH5" s="596"/>
      <c r="QSI5" s="596"/>
      <c r="QSJ5" s="596"/>
      <c r="QSK5" s="596"/>
      <c r="QSL5" s="596"/>
      <c r="QSM5" s="596"/>
      <c r="QSN5" s="596"/>
      <c r="QSO5" s="596"/>
      <c r="QSP5" s="596"/>
      <c r="QSQ5" s="596"/>
      <c r="QSR5" s="596"/>
      <c r="QSS5" s="596"/>
      <c r="QST5" s="596"/>
      <c r="QSU5" s="596"/>
      <c r="QSV5" s="596"/>
      <c r="QSW5" s="596"/>
      <c r="QSX5" s="596"/>
      <c r="QSY5" s="596"/>
      <c r="QSZ5" s="596"/>
      <c r="QTA5" s="596"/>
      <c r="QTB5" s="596"/>
      <c r="QTC5" s="596"/>
      <c r="QTD5" s="596"/>
      <c r="QTE5" s="596"/>
      <c r="QTF5" s="596"/>
      <c r="QTG5" s="596"/>
      <c r="QTH5" s="596"/>
      <c r="QTI5" s="596"/>
      <c r="QTJ5" s="596"/>
      <c r="QTK5" s="596"/>
      <c r="QTL5" s="596"/>
      <c r="QTM5" s="596"/>
      <c r="QTN5" s="596"/>
      <c r="QTO5" s="596"/>
      <c r="QTP5" s="596"/>
      <c r="QTQ5" s="596"/>
      <c r="QTR5" s="596"/>
      <c r="QTS5" s="596"/>
      <c r="QTT5" s="596"/>
      <c r="QTU5" s="596"/>
      <c r="QTV5" s="596"/>
      <c r="QTW5" s="596"/>
      <c r="QTX5" s="596"/>
      <c r="QTY5" s="596"/>
      <c r="QTZ5" s="596"/>
      <c r="QUA5" s="596"/>
      <c r="QUB5" s="596"/>
      <c r="QUC5" s="596"/>
      <c r="QUD5" s="596"/>
      <c r="QUE5" s="596"/>
      <c r="QUF5" s="596"/>
      <c r="QUG5" s="596"/>
      <c r="QUH5" s="596"/>
      <c r="QUI5" s="596"/>
      <c r="QUJ5" s="596"/>
      <c r="QUK5" s="596"/>
      <c r="QUL5" s="596"/>
      <c r="QUM5" s="596"/>
      <c r="QUN5" s="596"/>
      <c r="QUO5" s="596"/>
      <c r="QUP5" s="596"/>
      <c r="QUQ5" s="596"/>
      <c r="QUR5" s="596"/>
      <c r="QUS5" s="596"/>
      <c r="QUT5" s="596"/>
      <c r="QUU5" s="596"/>
      <c r="QUV5" s="596"/>
      <c r="QUW5" s="596"/>
      <c r="QUX5" s="596"/>
      <c r="QUY5" s="596"/>
      <c r="QUZ5" s="596"/>
      <c r="QVA5" s="596"/>
      <c r="QVB5" s="596"/>
      <c r="QVC5" s="596"/>
      <c r="QVD5" s="596"/>
      <c r="QVE5" s="596"/>
      <c r="QVF5" s="596"/>
      <c r="QVG5" s="596"/>
      <c r="QVH5" s="596"/>
      <c r="QVI5" s="596"/>
      <c r="QVJ5" s="596"/>
      <c r="QVK5" s="596"/>
      <c r="QVL5" s="596"/>
      <c r="QVM5" s="596"/>
      <c r="QVN5" s="596"/>
      <c r="QVO5" s="596"/>
      <c r="QVP5" s="596"/>
      <c r="QVQ5" s="596"/>
      <c r="QVR5" s="596"/>
      <c r="QVS5" s="596"/>
      <c r="QVT5" s="596"/>
      <c r="QVU5" s="596"/>
      <c r="QVV5" s="596"/>
      <c r="QVW5" s="596"/>
      <c r="QVX5" s="596"/>
      <c r="QVY5" s="596"/>
      <c r="QVZ5" s="596"/>
      <c r="QWA5" s="596"/>
      <c r="QWB5" s="596"/>
      <c r="QWC5" s="596"/>
      <c r="QWD5" s="596"/>
      <c r="QWE5" s="596"/>
      <c r="QWF5" s="596"/>
      <c r="QWG5" s="596"/>
      <c r="QWH5" s="596"/>
      <c r="QWI5" s="596"/>
      <c r="QWJ5" s="596"/>
      <c r="QWK5" s="596"/>
      <c r="QWL5" s="596"/>
      <c r="QWM5" s="596"/>
      <c r="QWN5" s="596"/>
      <c r="QWO5" s="596"/>
      <c r="QWP5" s="596"/>
      <c r="QWQ5" s="596"/>
      <c r="QWR5" s="596"/>
      <c r="QWS5" s="596"/>
      <c r="QWT5" s="596"/>
      <c r="QWU5" s="596"/>
      <c r="QWV5" s="596"/>
      <c r="QWW5" s="596"/>
      <c r="QWX5" s="596"/>
      <c r="QWY5" s="596"/>
      <c r="QWZ5" s="596"/>
      <c r="QXA5" s="596"/>
      <c r="QXB5" s="596"/>
      <c r="QXC5" s="596"/>
      <c r="QXD5" s="596"/>
      <c r="QXE5" s="596"/>
      <c r="QXF5" s="596"/>
      <c r="QXG5" s="596"/>
      <c r="QXH5" s="596"/>
      <c r="QXI5" s="596"/>
      <c r="QXJ5" s="596"/>
      <c r="QXK5" s="596"/>
      <c r="QXL5" s="596"/>
      <c r="QXM5" s="596"/>
      <c r="QXN5" s="596"/>
      <c r="QXO5" s="596"/>
      <c r="QXP5" s="596"/>
      <c r="QXQ5" s="596"/>
      <c r="QXR5" s="596"/>
      <c r="QXS5" s="596"/>
      <c r="QXT5" s="596"/>
      <c r="QXU5" s="596"/>
      <c r="QXV5" s="596"/>
      <c r="QXW5" s="596"/>
      <c r="QXX5" s="596"/>
      <c r="QXY5" s="596"/>
      <c r="QXZ5" s="596"/>
      <c r="QYA5" s="596"/>
      <c r="QYB5" s="596"/>
      <c r="QYC5" s="596"/>
      <c r="QYD5" s="596"/>
      <c r="QYE5" s="596"/>
      <c r="QYF5" s="596"/>
      <c r="QYG5" s="596"/>
      <c r="QYH5" s="596"/>
      <c r="QYI5" s="596"/>
      <c r="QYJ5" s="596"/>
      <c r="QYK5" s="596"/>
      <c r="QYL5" s="596"/>
      <c r="QYM5" s="596"/>
      <c r="QYN5" s="596"/>
      <c r="QYO5" s="596"/>
      <c r="QYP5" s="596"/>
      <c r="QYQ5" s="596"/>
      <c r="QYR5" s="596"/>
      <c r="QYS5" s="596"/>
      <c r="QYT5" s="596"/>
      <c r="QYU5" s="596"/>
      <c r="QYV5" s="596"/>
      <c r="QYW5" s="596"/>
      <c r="QYX5" s="596"/>
      <c r="QYY5" s="596"/>
      <c r="QYZ5" s="596"/>
      <c r="QZA5" s="596"/>
      <c r="QZB5" s="596"/>
      <c r="QZC5" s="596"/>
      <c r="QZD5" s="596"/>
      <c r="QZE5" s="596"/>
      <c r="QZF5" s="596"/>
      <c r="QZG5" s="596"/>
      <c r="QZH5" s="596"/>
      <c r="QZI5" s="596"/>
      <c r="QZJ5" s="596"/>
      <c r="QZK5" s="596"/>
      <c r="QZL5" s="596"/>
      <c r="QZM5" s="596"/>
      <c r="QZN5" s="596"/>
      <c r="QZO5" s="596"/>
      <c r="QZP5" s="596"/>
      <c r="QZQ5" s="596"/>
      <c r="QZR5" s="596"/>
      <c r="QZS5" s="596"/>
      <c r="QZT5" s="596"/>
      <c r="QZU5" s="596"/>
      <c r="QZV5" s="596"/>
      <c r="QZW5" s="596"/>
      <c r="QZX5" s="596"/>
      <c r="QZY5" s="596"/>
      <c r="QZZ5" s="596"/>
      <c r="RAA5" s="596"/>
      <c r="RAB5" s="596"/>
      <c r="RAC5" s="596"/>
      <c r="RAD5" s="596"/>
      <c r="RAE5" s="596"/>
      <c r="RAF5" s="596"/>
      <c r="RAG5" s="596"/>
      <c r="RAH5" s="596"/>
      <c r="RAI5" s="596"/>
      <c r="RAJ5" s="596"/>
      <c r="RAK5" s="596"/>
      <c r="RAL5" s="596"/>
      <c r="RAM5" s="596"/>
      <c r="RAN5" s="596"/>
      <c r="RAO5" s="596"/>
      <c r="RAP5" s="596"/>
      <c r="RAQ5" s="596"/>
      <c r="RAR5" s="596"/>
      <c r="RAS5" s="596"/>
      <c r="RAT5" s="596"/>
      <c r="RAU5" s="596"/>
      <c r="RAV5" s="596"/>
      <c r="RAW5" s="596"/>
      <c r="RAX5" s="596"/>
      <c r="RAY5" s="596"/>
      <c r="RAZ5" s="596"/>
      <c r="RBA5" s="596"/>
      <c r="RBB5" s="596"/>
      <c r="RBC5" s="596"/>
      <c r="RBD5" s="596"/>
      <c r="RBE5" s="596"/>
      <c r="RBF5" s="596"/>
      <c r="RBG5" s="596"/>
      <c r="RBH5" s="596"/>
      <c r="RBI5" s="596"/>
      <c r="RBJ5" s="596"/>
      <c r="RBK5" s="596"/>
      <c r="RBL5" s="596"/>
      <c r="RBM5" s="596"/>
      <c r="RBN5" s="596"/>
      <c r="RBO5" s="596"/>
      <c r="RBP5" s="596"/>
      <c r="RBQ5" s="596"/>
      <c r="RBR5" s="596"/>
      <c r="RBS5" s="596"/>
      <c r="RBT5" s="596"/>
      <c r="RBU5" s="596"/>
      <c r="RBV5" s="596"/>
      <c r="RBW5" s="596"/>
      <c r="RBX5" s="596"/>
      <c r="RBY5" s="596"/>
      <c r="RBZ5" s="596"/>
      <c r="RCA5" s="596"/>
      <c r="RCB5" s="596"/>
      <c r="RCC5" s="596"/>
      <c r="RCD5" s="596"/>
      <c r="RCE5" s="596"/>
      <c r="RCF5" s="596"/>
      <c r="RCG5" s="596"/>
      <c r="RCH5" s="596"/>
      <c r="RCI5" s="596"/>
      <c r="RCJ5" s="596"/>
      <c r="RCK5" s="596"/>
      <c r="RCL5" s="596"/>
      <c r="RCM5" s="596"/>
      <c r="RCN5" s="596"/>
      <c r="RCO5" s="596"/>
      <c r="RCP5" s="596"/>
      <c r="RCQ5" s="596"/>
      <c r="RCR5" s="596"/>
      <c r="RCS5" s="596"/>
      <c r="RCT5" s="596"/>
      <c r="RCU5" s="596"/>
      <c r="RCV5" s="596"/>
      <c r="RCW5" s="596"/>
      <c r="RCX5" s="596"/>
      <c r="RCY5" s="596"/>
      <c r="RCZ5" s="596"/>
      <c r="RDA5" s="596"/>
      <c r="RDB5" s="596"/>
      <c r="RDC5" s="596"/>
      <c r="RDD5" s="596"/>
      <c r="RDE5" s="596"/>
      <c r="RDF5" s="596"/>
      <c r="RDG5" s="596"/>
      <c r="RDH5" s="596"/>
      <c r="RDI5" s="596"/>
      <c r="RDJ5" s="596"/>
      <c r="RDK5" s="596"/>
      <c r="RDL5" s="596"/>
      <c r="RDM5" s="596"/>
      <c r="RDN5" s="596"/>
      <c r="RDO5" s="596"/>
      <c r="RDP5" s="596"/>
      <c r="RDQ5" s="596"/>
      <c r="RDR5" s="596"/>
      <c r="RDS5" s="596"/>
      <c r="RDT5" s="596"/>
      <c r="RDU5" s="596"/>
      <c r="RDV5" s="596"/>
      <c r="RDW5" s="596"/>
      <c r="RDX5" s="596"/>
      <c r="RDY5" s="596"/>
      <c r="RDZ5" s="596"/>
      <c r="REA5" s="596"/>
      <c r="REB5" s="596"/>
      <c r="REC5" s="596"/>
      <c r="RED5" s="596"/>
      <c r="REE5" s="596"/>
      <c r="REF5" s="596"/>
      <c r="REG5" s="596"/>
      <c r="REH5" s="596"/>
      <c r="REI5" s="596"/>
      <c r="REJ5" s="596"/>
      <c r="REK5" s="596"/>
      <c r="REL5" s="596"/>
      <c r="REM5" s="596"/>
      <c r="REN5" s="596"/>
      <c r="REO5" s="596"/>
      <c r="REP5" s="596"/>
      <c r="REQ5" s="596"/>
      <c r="RER5" s="596"/>
      <c r="RES5" s="596"/>
      <c r="RET5" s="596"/>
      <c r="REU5" s="596"/>
      <c r="REV5" s="596"/>
      <c r="REW5" s="596"/>
      <c r="REX5" s="596"/>
      <c r="REY5" s="596"/>
      <c r="REZ5" s="596"/>
      <c r="RFA5" s="596"/>
      <c r="RFB5" s="596"/>
      <c r="RFC5" s="596"/>
      <c r="RFD5" s="596"/>
      <c r="RFE5" s="596"/>
      <c r="RFF5" s="596"/>
      <c r="RFG5" s="596"/>
      <c r="RFH5" s="596"/>
      <c r="RFI5" s="596"/>
      <c r="RFJ5" s="596"/>
      <c r="RFK5" s="596"/>
      <c r="RFL5" s="596"/>
      <c r="RFM5" s="596"/>
      <c r="RFN5" s="596"/>
      <c r="RFO5" s="596"/>
      <c r="RFP5" s="596"/>
      <c r="RFQ5" s="596"/>
      <c r="RFR5" s="596"/>
      <c r="RFS5" s="596"/>
      <c r="RFT5" s="596"/>
      <c r="RFU5" s="596"/>
      <c r="RFV5" s="596"/>
      <c r="RFW5" s="596"/>
      <c r="RFX5" s="596"/>
      <c r="RFY5" s="596"/>
      <c r="RFZ5" s="596"/>
      <c r="RGA5" s="596"/>
      <c r="RGB5" s="596"/>
      <c r="RGC5" s="596"/>
      <c r="RGD5" s="596"/>
      <c r="RGE5" s="596"/>
      <c r="RGF5" s="596"/>
      <c r="RGG5" s="596"/>
      <c r="RGH5" s="596"/>
      <c r="RGI5" s="596"/>
      <c r="RGJ5" s="596"/>
      <c r="RGK5" s="596"/>
      <c r="RGL5" s="596"/>
      <c r="RGM5" s="596"/>
      <c r="RGN5" s="596"/>
      <c r="RGO5" s="596"/>
      <c r="RGP5" s="596"/>
      <c r="RGQ5" s="596"/>
      <c r="RGR5" s="596"/>
      <c r="RGS5" s="596"/>
      <c r="RGT5" s="596"/>
      <c r="RGU5" s="596"/>
      <c r="RGV5" s="596"/>
      <c r="RGW5" s="596"/>
      <c r="RGX5" s="596"/>
      <c r="RGY5" s="596"/>
      <c r="RGZ5" s="596"/>
      <c r="RHA5" s="596"/>
      <c r="RHB5" s="596"/>
      <c r="RHC5" s="596"/>
      <c r="RHD5" s="596"/>
      <c r="RHE5" s="596"/>
      <c r="RHF5" s="596"/>
      <c r="RHG5" s="596"/>
      <c r="RHH5" s="596"/>
      <c r="RHI5" s="596"/>
      <c r="RHJ5" s="596"/>
      <c r="RHK5" s="596"/>
      <c r="RHL5" s="596"/>
      <c r="RHM5" s="596"/>
      <c r="RHN5" s="596"/>
      <c r="RHO5" s="596"/>
      <c r="RHP5" s="596"/>
      <c r="RHQ5" s="596"/>
      <c r="RHR5" s="596"/>
      <c r="RHS5" s="596"/>
      <c r="RHT5" s="596"/>
      <c r="RHU5" s="596"/>
      <c r="RHV5" s="596"/>
      <c r="RHW5" s="596"/>
      <c r="RHX5" s="596"/>
      <c r="RHY5" s="596"/>
      <c r="RHZ5" s="596"/>
      <c r="RIA5" s="596"/>
      <c r="RIB5" s="596"/>
      <c r="RIC5" s="596"/>
      <c r="RID5" s="596"/>
      <c r="RIE5" s="596"/>
      <c r="RIF5" s="596"/>
      <c r="RIG5" s="596"/>
      <c r="RIH5" s="596"/>
      <c r="RII5" s="596"/>
      <c r="RIJ5" s="596"/>
      <c r="RIK5" s="596"/>
      <c r="RIL5" s="596"/>
      <c r="RIM5" s="596"/>
      <c r="RIN5" s="596"/>
      <c r="RIO5" s="596"/>
      <c r="RIP5" s="596"/>
      <c r="RIQ5" s="596"/>
      <c r="RIR5" s="596"/>
      <c r="RIS5" s="596"/>
      <c r="RIT5" s="596"/>
      <c r="RIU5" s="596"/>
      <c r="RIV5" s="596"/>
      <c r="RIW5" s="596"/>
      <c r="RIX5" s="596"/>
      <c r="RIY5" s="596"/>
      <c r="RIZ5" s="596"/>
      <c r="RJA5" s="596"/>
      <c r="RJB5" s="596"/>
      <c r="RJC5" s="596"/>
      <c r="RJD5" s="596"/>
      <c r="RJE5" s="596"/>
      <c r="RJF5" s="596"/>
      <c r="RJG5" s="596"/>
      <c r="RJH5" s="596"/>
      <c r="RJI5" s="596"/>
      <c r="RJJ5" s="596"/>
      <c r="RJK5" s="596"/>
      <c r="RJL5" s="596"/>
      <c r="RJM5" s="596"/>
      <c r="RJN5" s="596"/>
      <c r="RJO5" s="596"/>
      <c r="RJP5" s="596"/>
      <c r="RJQ5" s="596"/>
      <c r="RJR5" s="596"/>
      <c r="RJS5" s="596"/>
      <c r="RJT5" s="596"/>
      <c r="RJU5" s="596"/>
      <c r="RJV5" s="596"/>
      <c r="RJW5" s="596"/>
      <c r="RJX5" s="596"/>
      <c r="RJY5" s="596"/>
      <c r="RJZ5" s="596"/>
      <c r="RKA5" s="596"/>
      <c r="RKB5" s="596"/>
      <c r="RKC5" s="596"/>
      <c r="RKD5" s="596"/>
      <c r="RKE5" s="596"/>
      <c r="RKF5" s="596"/>
      <c r="RKG5" s="596"/>
      <c r="RKH5" s="596"/>
      <c r="RKI5" s="596"/>
      <c r="RKJ5" s="596"/>
      <c r="RKK5" s="596"/>
      <c r="RKL5" s="596"/>
      <c r="RKM5" s="596"/>
      <c r="RKN5" s="596"/>
      <c r="RKO5" s="596"/>
      <c r="RKP5" s="596"/>
      <c r="RKQ5" s="596"/>
      <c r="RKR5" s="596"/>
      <c r="RKS5" s="596"/>
      <c r="RKT5" s="596"/>
      <c r="RKU5" s="596"/>
      <c r="RKV5" s="596"/>
      <c r="RKW5" s="596"/>
      <c r="RKX5" s="596"/>
      <c r="RKY5" s="596"/>
      <c r="RKZ5" s="596"/>
      <c r="RLA5" s="596"/>
      <c r="RLB5" s="596"/>
      <c r="RLC5" s="596"/>
      <c r="RLD5" s="596"/>
      <c r="RLE5" s="596"/>
      <c r="RLF5" s="596"/>
      <c r="RLG5" s="596"/>
      <c r="RLH5" s="596"/>
      <c r="RLI5" s="596"/>
      <c r="RLJ5" s="596"/>
      <c r="RLK5" s="596"/>
      <c r="RLL5" s="596"/>
      <c r="RLM5" s="596"/>
      <c r="RLN5" s="596"/>
      <c r="RLO5" s="596"/>
      <c r="RLP5" s="596"/>
      <c r="RLQ5" s="596"/>
      <c r="RLR5" s="596"/>
      <c r="RLS5" s="596"/>
      <c r="RLT5" s="596"/>
      <c r="RLU5" s="596"/>
      <c r="RLV5" s="596"/>
      <c r="RLW5" s="596"/>
      <c r="RLX5" s="596"/>
      <c r="RLY5" s="596"/>
      <c r="RLZ5" s="596"/>
      <c r="RMA5" s="596"/>
      <c r="RMB5" s="596"/>
      <c r="RMC5" s="596"/>
      <c r="RMD5" s="596"/>
      <c r="RME5" s="596"/>
      <c r="RMF5" s="596"/>
      <c r="RMG5" s="596"/>
      <c r="RMH5" s="596"/>
      <c r="RMI5" s="596"/>
      <c r="RMJ5" s="596"/>
      <c r="RMK5" s="596"/>
      <c r="RML5" s="596"/>
      <c r="RMM5" s="596"/>
      <c r="RMN5" s="596"/>
      <c r="RMO5" s="596"/>
      <c r="RMP5" s="596"/>
      <c r="RMQ5" s="596"/>
      <c r="RMR5" s="596"/>
      <c r="RMS5" s="596"/>
      <c r="RMT5" s="596"/>
      <c r="RMU5" s="596"/>
      <c r="RMV5" s="596"/>
      <c r="RMW5" s="596"/>
      <c r="RMX5" s="596"/>
      <c r="RMY5" s="596"/>
      <c r="RMZ5" s="596"/>
      <c r="RNA5" s="596"/>
      <c r="RNB5" s="596"/>
      <c r="RNC5" s="596"/>
      <c r="RND5" s="596"/>
      <c r="RNE5" s="596"/>
      <c r="RNF5" s="596"/>
      <c r="RNG5" s="596"/>
      <c r="RNH5" s="596"/>
      <c r="RNI5" s="596"/>
      <c r="RNJ5" s="596"/>
      <c r="RNK5" s="596"/>
      <c r="RNL5" s="596"/>
      <c r="RNM5" s="596"/>
      <c r="RNN5" s="596"/>
      <c r="RNO5" s="596"/>
      <c r="RNP5" s="596"/>
      <c r="RNQ5" s="596"/>
      <c r="RNR5" s="596"/>
      <c r="RNS5" s="596"/>
      <c r="RNT5" s="596"/>
      <c r="RNU5" s="596"/>
      <c r="RNV5" s="596"/>
      <c r="RNW5" s="596"/>
      <c r="RNX5" s="596"/>
      <c r="RNY5" s="596"/>
      <c r="RNZ5" s="596"/>
      <c r="ROA5" s="596"/>
      <c r="ROB5" s="596"/>
      <c r="ROC5" s="596"/>
      <c r="ROD5" s="596"/>
      <c r="ROE5" s="596"/>
      <c r="ROF5" s="596"/>
      <c r="ROG5" s="596"/>
      <c r="ROH5" s="596"/>
      <c r="ROI5" s="596"/>
      <c r="ROJ5" s="596"/>
      <c r="ROK5" s="596"/>
      <c r="ROL5" s="596"/>
      <c r="ROM5" s="596"/>
      <c r="RON5" s="596"/>
      <c r="ROO5" s="596"/>
      <c r="ROP5" s="596"/>
      <c r="ROQ5" s="596"/>
      <c r="ROR5" s="596"/>
      <c r="ROS5" s="596"/>
      <c r="ROT5" s="596"/>
      <c r="ROU5" s="596"/>
      <c r="ROV5" s="596"/>
      <c r="ROW5" s="596"/>
      <c r="ROX5" s="596"/>
      <c r="ROY5" s="596"/>
      <c r="ROZ5" s="596"/>
      <c r="RPA5" s="596"/>
      <c r="RPB5" s="596"/>
      <c r="RPC5" s="596"/>
      <c r="RPD5" s="596"/>
      <c r="RPE5" s="596"/>
      <c r="RPF5" s="596"/>
      <c r="RPG5" s="596"/>
      <c r="RPH5" s="596"/>
      <c r="RPI5" s="596"/>
      <c r="RPJ5" s="596"/>
      <c r="RPK5" s="596"/>
      <c r="RPL5" s="596"/>
      <c r="RPM5" s="596"/>
      <c r="RPN5" s="596"/>
      <c r="RPO5" s="596"/>
      <c r="RPP5" s="596"/>
      <c r="RPQ5" s="596"/>
      <c r="RPR5" s="596"/>
      <c r="RPS5" s="596"/>
      <c r="RPT5" s="596"/>
      <c r="RPU5" s="596"/>
      <c r="RPV5" s="596"/>
      <c r="RPW5" s="596"/>
      <c r="RPX5" s="596"/>
      <c r="RPY5" s="596"/>
      <c r="RPZ5" s="596"/>
      <c r="RQA5" s="596"/>
      <c r="RQB5" s="596"/>
      <c r="RQC5" s="596"/>
      <c r="RQD5" s="596"/>
      <c r="RQE5" s="596"/>
      <c r="RQF5" s="596"/>
      <c r="RQG5" s="596"/>
      <c r="RQH5" s="596"/>
      <c r="RQI5" s="596"/>
      <c r="RQJ5" s="596"/>
      <c r="RQK5" s="596"/>
      <c r="RQL5" s="596"/>
      <c r="RQM5" s="596"/>
      <c r="RQN5" s="596"/>
      <c r="RQO5" s="596"/>
      <c r="RQP5" s="596"/>
      <c r="RQQ5" s="596"/>
      <c r="RQR5" s="596"/>
      <c r="RQS5" s="596"/>
      <c r="RQT5" s="596"/>
      <c r="RQU5" s="596"/>
      <c r="RQV5" s="596"/>
      <c r="RQW5" s="596"/>
      <c r="RQX5" s="596"/>
      <c r="RQY5" s="596"/>
      <c r="RQZ5" s="596"/>
      <c r="RRA5" s="596"/>
      <c r="RRB5" s="596"/>
      <c r="RRC5" s="596"/>
      <c r="RRD5" s="596"/>
      <c r="RRE5" s="596"/>
      <c r="RRF5" s="596"/>
      <c r="RRG5" s="596"/>
      <c r="RRH5" s="596"/>
      <c r="RRI5" s="596"/>
      <c r="RRJ5" s="596"/>
      <c r="RRK5" s="596"/>
      <c r="RRL5" s="596"/>
      <c r="RRM5" s="596"/>
      <c r="RRN5" s="596"/>
      <c r="RRO5" s="596"/>
      <c r="RRP5" s="596"/>
      <c r="RRQ5" s="596"/>
      <c r="RRR5" s="596"/>
      <c r="RRS5" s="596"/>
      <c r="RRT5" s="596"/>
      <c r="RRU5" s="596"/>
      <c r="RRV5" s="596"/>
      <c r="RRW5" s="596"/>
      <c r="RRX5" s="596"/>
      <c r="RRY5" s="596"/>
      <c r="RRZ5" s="596"/>
      <c r="RSA5" s="596"/>
      <c r="RSB5" s="596"/>
      <c r="RSC5" s="596"/>
      <c r="RSD5" s="596"/>
      <c r="RSE5" s="596"/>
      <c r="RSF5" s="596"/>
      <c r="RSG5" s="596"/>
      <c r="RSH5" s="596"/>
      <c r="RSI5" s="596"/>
      <c r="RSJ5" s="596"/>
      <c r="RSK5" s="596"/>
      <c r="RSL5" s="596"/>
      <c r="RSM5" s="596"/>
      <c r="RSN5" s="596"/>
      <c r="RSO5" s="596"/>
      <c r="RSP5" s="596"/>
      <c r="RSQ5" s="596"/>
      <c r="RSR5" s="596"/>
      <c r="RSS5" s="596"/>
      <c r="RST5" s="596"/>
      <c r="RSU5" s="596"/>
      <c r="RSV5" s="596"/>
      <c r="RSW5" s="596"/>
      <c r="RSX5" s="596"/>
      <c r="RSY5" s="596"/>
      <c r="RSZ5" s="596"/>
      <c r="RTA5" s="596"/>
      <c r="RTB5" s="596"/>
      <c r="RTC5" s="596"/>
      <c r="RTD5" s="596"/>
      <c r="RTE5" s="596"/>
      <c r="RTF5" s="596"/>
      <c r="RTG5" s="596"/>
      <c r="RTH5" s="596"/>
      <c r="RTI5" s="596"/>
      <c r="RTJ5" s="596"/>
      <c r="RTK5" s="596"/>
      <c r="RTL5" s="596"/>
      <c r="RTM5" s="596"/>
      <c r="RTN5" s="596"/>
      <c r="RTO5" s="596"/>
      <c r="RTP5" s="596"/>
      <c r="RTQ5" s="596"/>
      <c r="RTR5" s="596"/>
      <c r="RTS5" s="596"/>
      <c r="RTT5" s="596"/>
      <c r="RTU5" s="596"/>
      <c r="RTV5" s="596"/>
      <c r="RTW5" s="596"/>
      <c r="RTX5" s="596"/>
      <c r="RTY5" s="596"/>
      <c r="RTZ5" s="596"/>
      <c r="RUA5" s="596"/>
      <c r="RUB5" s="596"/>
      <c r="RUC5" s="596"/>
      <c r="RUD5" s="596"/>
      <c r="RUE5" s="596"/>
      <c r="RUF5" s="596"/>
      <c r="RUG5" s="596"/>
      <c r="RUH5" s="596"/>
      <c r="RUI5" s="596"/>
      <c r="RUJ5" s="596"/>
      <c r="RUK5" s="596"/>
      <c r="RUL5" s="596"/>
      <c r="RUM5" s="596"/>
      <c r="RUN5" s="596"/>
      <c r="RUO5" s="596"/>
      <c r="RUP5" s="596"/>
      <c r="RUQ5" s="596"/>
      <c r="RUR5" s="596"/>
      <c r="RUS5" s="596"/>
      <c r="RUT5" s="596"/>
      <c r="RUU5" s="596"/>
      <c r="RUV5" s="596"/>
      <c r="RUW5" s="596"/>
      <c r="RUX5" s="596"/>
      <c r="RUY5" s="596"/>
      <c r="RUZ5" s="596"/>
      <c r="RVA5" s="596"/>
      <c r="RVB5" s="596"/>
      <c r="RVC5" s="596"/>
      <c r="RVD5" s="596"/>
      <c r="RVE5" s="596"/>
      <c r="RVF5" s="596"/>
      <c r="RVG5" s="596"/>
      <c r="RVH5" s="596"/>
      <c r="RVI5" s="596"/>
      <c r="RVJ5" s="596"/>
      <c r="RVK5" s="596"/>
      <c r="RVL5" s="596"/>
      <c r="RVM5" s="596"/>
      <c r="RVN5" s="596"/>
      <c r="RVO5" s="596"/>
      <c r="RVP5" s="596"/>
      <c r="RVQ5" s="596"/>
      <c r="RVR5" s="596"/>
      <c r="RVS5" s="596"/>
      <c r="RVT5" s="596"/>
      <c r="RVU5" s="596"/>
      <c r="RVV5" s="596"/>
      <c r="RVW5" s="596"/>
      <c r="RVX5" s="596"/>
      <c r="RVY5" s="596"/>
      <c r="RVZ5" s="596"/>
      <c r="RWA5" s="596"/>
      <c r="RWB5" s="596"/>
      <c r="RWC5" s="596"/>
      <c r="RWD5" s="596"/>
      <c r="RWE5" s="596"/>
      <c r="RWF5" s="596"/>
      <c r="RWG5" s="596"/>
      <c r="RWH5" s="596"/>
      <c r="RWI5" s="596"/>
      <c r="RWJ5" s="596"/>
      <c r="RWK5" s="596"/>
      <c r="RWL5" s="596"/>
      <c r="RWM5" s="596"/>
      <c r="RWN5" s="596"/>
      <c r="RWO5" s="596"/>
      <c r="RWP5" s="596"/>
      <c r="RWQ5" s="596"/>
      <c r="RWR5" s="596"/>
      <c r="RWS5" s="596"/>
      <c r="RWT5" s="596"/>
      <c r="RWU5" s="596"/>
      <c r="RWV5" s="596"/>
      <c r="RWW5" s="596"/>
      <c r="RWX5" s="596"/>
      <c r="RWY5" s="596"/>
      <c r="RWZ5" s="596"/>
      <c r="RXA5" s="596"/>
      <c r="RXB5" s="596"/>
      <c r="RXC5" s="596"/>
      <c r="RXD5" s="596"/>
      <c r="RXE5" s="596"/>
      <c r="RXF5" s="596"/>
      <c r="RXG5" s="596"/>
      <c r="RXH5" s="596"/>
      <c r="RXI5" s="596"/>
      <c r="RXJ5" s="596"/>
      <c r="RXK5" s="596"/>
      <c r="RXL5" s="596"/>
      <c r="RXM5" s="596"/>
      <c r="RXN5" s="596"/>
      <c r="RXO5" s="596"/>
      <c r="RXP5" s="596"/>
      <c r="RXQ5" s="596"/>
      <c r="RXR5" s="596"/>
      <c r="RXS5" s="596"/>
      <c r="RXT5" s="596"/>
      <c r="RXU5" s="596"/>
      <c r="RXV5" s="596"/>
      <c r="RXW5" s="596"/>
      <c r="RXX5" s="596"/>
      <c r="RXY5" s="596"/>
      <c r="RXZ5" s="596"/>
      <c r="RYA5" s="596"/>
      <c r="RYB5" s="596"/>
      <c r="RYC5" s="596"/>
      <c r="RYD5" s="596"/>
      <c r="RYE5" s="596"/>
      <c r="RYF5" s="596"/>
      <c r="RYG5" s="596"/>
      <c r="RYH5" s="596"/>
      <c r="RYI5" s="596"/>
      <c r="RYJ5" s="596"/>
      <c r="RYK5" s="596"/>
      <c r="RYL5" s="596"/>
      <c r="RYM5" s="596"/>
      <c r="RYN5" s="596"/>
      <c r="RYO5" s="596"/>
      <c r="RYP5" s="596"/>
      <c r="RYQ5" s="596"/>
      <c r="RYR5" s="596"/>
      <c r="RYS5" s="596"/>
      <c r="RYT5" s="596"/>
      <c r="RYU5" s="596"/>
      <c r="RYV5" s="596"/>
      <c r="RYW5" s="596"/>
      <c r="RYX5" s="596"/>
      <c r="RYY5" s="596"/>
      <c r="RYZ5" s="596"/>
      <c r="RZA5" s="596"/>
      <c r="RZB5" s="596"/>
      <c r="RZC5" s="596"/>
      <c r="RZD5" s="596"/>
      <c r="RZE5" s="596"/>
      <c r="RZF5" s="596"/>
      <c r="RZG5" s="596"/>
      <c r="RZH5" s="596"/>
      <c r="RZI5" s="596"/>
      <c r="RZJ5" s="596"/>
      <c r="RZK5" s="596"/>
      <c r="RZL5" s="596"/>
      <c r="RZM5" s="596"/>
      <c r="RZN5" s="596"/>
      <c r="RZO5" s="596"/>
      <c r="RZP5" s="596"/>
      <c r="RZQ5" s="596"/>
      <c r="RZR5" s="596"/>
      <c r="RZS5" s="596"/>
      <c r="RZT5" s="596"/>
      <c r="RZU5" s="596"/>
      <c r="RZV5" s="596"/>
      <c r="RZW5" s="596"/>
      <c r="RZX5" s="596"/>
      <c r="RZY5" s="596"/>
      <c r="RZZ5" s="596"/>
      <c r="SAA5" s="596"/>
      <c r="SAB5" s="596"/>
      <c r="SAC5" s="596"/>
      <c r="SAD5" s="596"/>
      <c r="SAE5" s="596"/>
      <c r="SAF5" s="596"/>
      <c r="SAG5" s="596"/>
      <c r="SAH5" s="596"/>
      <c r="SAI5" s="596"/>
      <c r="SAJ5" s="596"/>
      <c r="SAK5" s="596"/>
      <c r="SAL5" s="596"/>
      <c r="SAM5" s="596"/>
      <c r="SAN5" s="596"/>
      <c r="SAO5" s="596"/>
      <c r="SAP5" s="596"/>
      <c r="SAQ5" s="596"/>
      <c r="SAR5" s="596"/>
      <c r="SAS5" s="596"/>
      <c r="SAT5" s="596"/>
      <c r="SAU5" s="596"/>
      <c r="SAV5" s="596"/>
      <c r="SAW5" s="596"/>
      <c r="SAX5" s="596"/>
      <c r="SAY5" s="596"/>
      <c r="SAZ5" s="596"/>
      <c r="SBA5" s="596"/>
      <c r="SBB5" s="596"/>
      <c r="SBC5" s="596"/>
      <c r="SBD5" s="596"/>
      <c r="SBE5" s="596"/>
      <c r="SBF5" s="596"/>
      <c r="SBG5" s="596"/>
      <c r="SBH5" s="596"/>
      <c r="SBI5" s="596"/>
      <c r="SBJ5" s="596"/>
      <c r="SBK5" s="596"/>
      <c r="SBL5" s="596"/>
      <c r="SBM5" s="596"/>
      <c r="SBN5" s="596"/>
      <c r="SBO5" s="596"/>
      <c r="SBP5" s="596"/>
      <c r="SBQ5" s="596"/>
      <c r="SBR5" s="596"/>
      <c r="SBS5" s="596"/>
      <c r="SBT5" s="596"/>
      <c r="SBU5" s="596"/>
      <c r="SBV5" s="596"/>
      <c r="SBW5" s="596"/>
      <c r="SBX5" s="596"/>
      <c r="SBY5" s="596"/>
      <c r="SBZ5" s="596"/>
      <c r="SCA5" s="596"/>
      <c r="SCB5" s="596"/>
      <c r="SCC5" s="596"/>
      <c r="SCD5" s="596"/>
      <c r="SCE5" s="596"/>
      <c r="SCF5" s="596"/>
      <c r="SCG5" s="596"/>
      <c r="SCH5" s="596"/>
      <c r="SCI5" s="596"/>
      <c r="SCJ5" s="596"/>
      <c r="SCK5" s="596"/>
      <c r="SCL5" s="596"/>
      <c r="SCM5" s="596"/>
      <c r="SCN5" s="596"/>
      <c r="SCO5" s="596"/>
      <c r="SCP5" s="596"/>
      <c r="SCQ5" s="596"/>
      <c r="SCR5" s="596"/>
      <c r="SCS5" s="596"/>
      <c r="SCT5" s="596"/>
      <c r="SCU5" s="596"/>
      <c r="SCV5" s="596"/>
      <c r="SCW5" s="596"/>
      <c r="SCX5" s="596"/>
      <c r="SCY5" s="596"/>
      <c r="SCZ5" s="596"/>
      <c r="SDA5" s="596"/>
      <c r="SDB5" s="596"/>
      <c r="SDC5" s="596"/>
      <c r="SDD5" s="596"/>
      <c r="SDE5" s="596"/>
      <c r="SDF5" s="596"/>
      <c r="SDG5" s="596"/>
      <c r="SDH5" s="596"/>
      <c r="SDI5" s="596"/>
      <c r="SDJ5" s="596"/>
      <c r="SDK5" s="596"/>
      <c r="SDL5" s="596"/>
      <c r="SDM5" s="596"/>
      <c r="SDN5" s="596"/>
      <c r="SDO5" s="596"/>
      <c r="SDP5" s="596"/>
      <c r="SDQ5" s="596"/>
      <c r="SDR5" s="596"/>
      <c r="SDS5" s="596"/>
      <c r="SDT5" s="596"/>
      <c r="SDU5" s="596"/>
      <c r="SDV5" s="596"/>
      <c r="SDW5" s="596"/>
      <c r="SDX5" s="596"/>
      <c r="SDY5" s="596"/>
      <c r="SDZ5" s="596"/>
      <c r="SEA5" s="596"/>
      <c r="SEB5" s="596"/>
      <c r="SEC5" s="596"/>
      <c r="SED5" s="596"/>
      <c r="SEE5" s="596"/>
      <c r="SEF5" s="596"/>
      <c r="SEG5" s="596"/>
      <c r="SEH5" s="596"/>
      <c r="SEI5" s="596"/>
      <c r="SEJ5" s="596"/>
      <c r="SEK5" s="596"/>
      <c r="SEL5" s="596"/>
      <c r="SEM5" s="596"/>
      <c r="SEN5" s="596"/>
      <c r="SEO5" s="596"/>
      <c r="SEP5" s="596"/>
      <c r="SEQ5" s="596"/>
      <c r="SER5" s="596"/>
      <c r="SES5" s="596"/>
      <c r="SET5" s="596"/>
      <c r="SEU5" s="596"/>
      <c r="SEV5" s="596"/>
      <c r="SEW5" s="596"/>
      <c r="SEX5" s="596"/>
      <c r="SEY5" s="596"/>
      <c r="SEZ5" s="596"/>
      <c r="SFA5" s="596"/>
      <c r="SFB5" s="596"/>
      <c r="SFC5" s="596"/>
      <c r="SFD5" s="596"/>
      <c r="SFE5" s="596"/>
      <c r="SFF5" s="596"/>
      <c r="SFG5" s="596"/>
      <c r="SFH5" s="596"/>
      <c r="SFI5" s="596"/>
      <c r="SFJ5" s="596"/>
      <c r="SFK5" s="596"/>
      <c r="SFL5" s="596"/>
      <c r="SFM5" s="596"/>
      <c r="SFN5" s="596"/>
      <c r="SFO5" s="596"/>
      <c r="SFP5" s="596"/>
      <c r="SFQ5" s="596"/>
      <c r="SFR5" s="596"/>
      <c r="SFS5" s="596"/>
      <c r="SFT5" s="596"/>
      <c r="SFU5" s="596"/>
      <c r="SFV5" s="596"/>
      <c r="SFW5" s="596"/>
      <c r="SFX5" s="596"/>
      <c r="SFY5" s="596"/>
      <c r="SFZ5" s="596"/>
      <c r="SGA5" s="596"/>
      <c r="SGB5" s="596"/>
      <c r="SGC5" s="596"/>
      <c r="SGD5" s="596"/>
      <c r="SGE5" s="596"/>
      <c r="SGF5" s="596"/>
      <c r="SGG5" s="596"/>
      <c r="SGH5" s="596"/>
      <c r="SGI5" s="596"/>
      <c r="SGJ5" s="596"/>
      <c r="SGK5" s="596"/>
      <c r="SGL5" s="596"/>
      <c r="SGM5" s="596"/>
      <c r="SGN5" s="596"/>
      <c r="SGO5" s="596"/>
      <c r="SGP5" s="596"/>
      <c r="SGQ5" s="596"/>
      <c r="SGR5" s="596"/>
      <c r="SGS5" s="596"/>
      <c r="SGT5" s="596"/>
      <c r="SGU5" s="596"/>
      <c r="SGV5" s="596"/>
      <c r="SGW5" s="596"/>
      <c r="SGX5" s="596"/>
      <c r="SGY5" s="596"/>
      <c r="SGZ5" s="596"/>
      <c r="SHA5" s="596"/>
      <c r="SHB5" s="596"/>
      <c r="SHC5" s="596"/>
      <c r="SHD5" s="596"/>
      <c r="SHE5" s="596"/>
      <c r="SHF5" s="596"/>
      <c r="SHG5" s="596"/>
      <c r="SHH5" s="596"/>
      <c r="SHI5" s="596"/>
      <c r="SHJ5" s="596"/>
      <c r="SHK5" s="596"/>
      <c r="SHL5" s="596"/>
      <c r="SHM5" s="596"/>
      <c r="SHN5" s="596"/>
      <c r="SHO5" s="596"/>
      <c r="SHP5" s="596"/>
      <c r="SHQ5" s="596"/>
      <c r="SHR5" s="596"/>
      <c r="SHS5" s="596"/>
      <c r="SHT5" s="596"/>
      <c r="SHU5" s="596"/>
      <c r="SHV5" s="596"/>
      <c r="SHW5" s="596"/>
      <c r="SHX5" s="596"/>
      <c r="SHY5" s="596"/>
      <c r="SHZ5" s="596"/>
      <c r="SIA5" s="596"/>
      <c r="SIB5" s="596"/>
      <c r="SIC5" s="596"/>
      <c r="SID5" s="596"/>
      <c r="SIE5" s="596"/>
      <c r="SIF5" s="596"/>
      <c r="SIG5" s="596"/>
      <c r="SIH5" s="596"/>
      <c r="SII5" s="596"/>
      <c r="SIJ5" s="596"/>
      <c r="SIK5" s="596"/>
      <c r="SIL5" s="596"/>
      <c r="SIM5" s="596"/>
      <c r="SIN5" s="596"/>
      <c r="SIO5" s="596"/>
      <c r="SIP5" s="596"/>
      <c r="SIQ5" s="596"/>
      <c r="SIR5" s="596"/>
      <c r="SIS5" s="596"/>
      <c r="SIT5" s="596"/>
      <c r="SIU5" s="596"/>
      <c r="SIV5" s="596"/>
      <c r="SIW5" s="596"/>
      <c r="SIX5" s="596"/>
      <c r="SIY5" s="596"/>
      <c r="SIZ5" s="596"/>
      <c r="SJA5" s="596"/>
      <c r="SJB5" s="596"/>
      <c r="SJC5" s="596"/>
      <c r="SJD5" s="596"/>
      <c r="SJE5" s="596"/>
      <c r="SJF5" s="596"/>
      <c r="SJG5" s="596"/>
      <c r="SJH5" s="596"/>
      <c r="SJI5" s="596"/>
      <c r="SJJ5" s="596"/>
      <c r="SJK5" s="596"/>
      <c r="SJL5" s="596"/>
      <c r="SJM5" s="596"/>
      <c r="SJN5" s="596"/>
      <c r="SJO5" s="596"/>
      <c r="SJP5" s="596"/>
      <c r="SJQ5" s="596"/>
      <c r="SJR5" s="596"/>
      <c r="SJS5" s="596"/>
      <c r="SJT5" s="596"/>
      <c r="SJU5" s="596"/>
      <c r="SJV5" s="596"/>
      <c r="SJW5" s="596"/>
      <c r="SJX5" s="596"/>
      <c r="SJY5" s="596"/>
      <c r="SJZ5" s="596"/>
      <c r="SKA5" s="596"/>
      <c r="SKB5" s="596"/>
      <c r="SKC5" s="596"/>
      <c r="SKD5" s="596"/>
      <c r="SKE5" s="596"/>
      <c r="SKF5" s="596"/>
      <c r="SKG5" s="596"/>
      <c r="SKH5" s="596"/>
      <c r="SKI5" s="596"/>
      <c r="SKJ5" s="596"/>
      <c r="SKK5" s="596"/>
      <c r="SKL5" s="596"/>
      <c r="SKM5" s="596"/>
      <c r="SKN5" s="596"/>
      <c r="SKO5" s="596"/>
      <c r="SKP5" s="596"/>
      <c r="SKQ5" s="596"/>
      <c r="SKR5" s="596"/>
      <c r="SKS5" s="596"/>
      <c r="SKT5" s="596"/>
      <c r="SKU5" s="596"/>
      <c r="SKV5" s="596"/>
      <c r="SKW5" s="596"/>
      <c r="SKX5" s="596"/>
      <c r="SKY5" s="596"/>
      <c r="SKZ5" s="596"/>
      <c r="SLA5" s="596"/>
      <c r="SLB5" s="596"/>
      <c r="SLC5" s="596"/>
      <c r="SLD5" s="596"/>
      <c r="SLE5" s="596"/>
      <c r="SLF5" s="596"/>
      <c r="SLG5" s="596"/>
      <c r="SLH5" s="596"/>
      <c r="SLI5" s="596"/>
      <c r="SLJ5" s="596"/>
      <c r="SLK5" s="596"/>
      <c r="SLL5" s="596"/>
      <c r="SLM5" s="596"/>
      <c r="SLN5" s="596"/>
      <c r="SLO5" s="596"/>
      <c r="SLP5" s="596"/>
      <c r="SLQ5" s="596"/>
      <c r="SLR5" s="596"/>
      <c r="SLS5" s="596"/>
      <c r="SLT5" s="596"/>
      <c r="SLU5" s="596"/>
      <c r="SLV5" s="596"/>
      <c r="SLW5" s="596"/>
      <c r="SLX5" s="596"/>
      <c r="SLY5" s="596"/>
      <c r="SLZ5" s="596"/>
      <c r="SMA5" s="596"/>
      <c r="SMB5" s="596"/>
      <c r="SMC5" s="596"/>
      <c r="SMD5" s="596"/>
      <c r="SME5" s="596"/>
      <c r="SMF5" s="596"/>
      <c r="SMG5" s="596"/>
      <c r="SMH5" s="596"/>
      <c r="SMI5" s="596"/>
      <c r="SMJ5" s="596"/>
      <c r="SMK5" s="596"/>
      <c r="SML5" s="596"/>
      <c r="SMM5" s="596"/>
      <c r="SMN5" s="596"/>
      <c r="SMO5" s="596"/>
      <c r="SMP5" s="596"/>
      <c r="SMQ5" s="596"/>
      <c r="SMR5" s="596"/>
      <c r="SMS5" s="596"/>
      <c r="SMT5" s="596"/>
      <c r="SMU5" s="596"/>
      <c r="SMV5" s="596"/>
      <c r="SMW5" s="596"/>
      <c r="SMX5" s="596"/>
      <c r="SMY5" s="596"/>
      <c r="SMZ5" s="596"/>
      <c r="SNA5" s="596"/>
      <c r="SNB5" s="596"/>
      <c r="SNC5" s="596"/>
      <c r="SND5" s="596"/>
      <c r="SNE5" s="596"/>
      <c r="SNF5" s="596"/>
      <c r="SNG5" s="596"/>
      <c r="SNH5" s="596"/>
      <c r="SNI5" s="596"/>
      <c r="SNJ5" s="596"/>
      <c r="SNK5" s="596"/>
      <c r="SNL5" s="596"/>
      <c r="SNM5" s="596"/>
      <c r="SNN5" s="596"/>
      <c r="SNO5" s="596"/>
      <c r="SNP5" s="596"/>
      <c r="SNQ5" s="596"/>
      <c r="SNR5" s="596"/>
      <c r="SNS5" s="596"/>
      <c r="SNT5" s="596"/>
      <c r="SNU5" s="596"/>
      <c r="SNV5" s="596"/>
      <c r="SNW5" s="596"/>
      <c r="SNX5" s="596"/>
      <c r="SNY5" s="596"/>
      <c r="SNZ5" s="596"/>
      <c r="SOA5" s="596"/>
      <c r="SOB5" s="596"/>
      <c r="SOC5" s="596"/>
      <c r="SOD5" s="596"/>
      <c r="SOE5" s="596"/>
      <c r="SOF5" s="596"/>
      <c r="SOG5" s="596"/>
      <c r="SOH5" s="596"/>
      <c r="SOI5" s="596"/>
      <c r="SOJ5" s="596"/>
      <c r="SOK5" s="596"/>
      <c r="SOL5" s="596"/>
      <c r="SOM5" s="596"/>
      <c r="SON5" s="596"/>
      <c r="SOO5" s="596"/>
      <c r="SOP5" s="596"/>
      <c r="SOQ5" s="596"/>
      <c r="SOR5" s="596"/>
      <c r="SOS5" s="596"/>
      <c r="SOT5" s="596"/>
      <c r="SOU5" s="596"/>
      <c r="SOV5" s="596"/>
      <c r="SOW5" s="596"/>
      <c r="SOX5" s="596"/>
      <c r="SOY5" s="596"/>
      <c r="SOZ5" s="596"/>
      <c r="SPA5" s="596"/>
      <c r="SPB5" s="596"/>
      <c r="SPC5" s="596"/>
      <c r="SPD5" s="596"/>
      <c r="SPE5" s="596"/>
      <c r="SPF5" s="596"/>
      <c r="SPG5" s="596"/>
      <c r="SPH5" s="596"/>
      <c r="SPI5" s="596"/>
      <c r="SPJ5" s="596"/>
      <c r="SPK5" s="596"/>
      <c r="SPL5" s="596"/>
      <c r="SPM5" s="596"/>
      <c r="SPN5" s="596"/>
      <c r="SPO5" s="596"/>
      <c r="SPP5" s="596"/>
      <c r="SPQ5" s="596"/>
      <c r="SPR5" s="596"/>
      <c r="SPS5" s="596"/>
      <c r="SPT5" s="596"/>
      <c r="SPU5" s="596"/>
      <c r="SPV5" s="596"/>
      <c r="SPW5" s="596"/>
      <c r="SPX5" s="596"/>
      <c r="SPY5" s="596"/>
      <c r="SPZ5" s="596"/>
      <c r="SQA5" s="596"/>
      <c r="SQB5" s="596"/>
      <c r="SQC5" s="596"/>
      <c r="SQD5" s="596"/>
      <c r="SQE5" s="596"/>
      <c r="SQF5" s="596"/>
      <c r="SQG5" s="596"/>
      <c r="SQH5" s="596"/>
      <c r="SQI5" s="596"/>
      <c r="SQJ5" s="596"/>
      <c r="SQK5" s="596"/>
      <c r="SQL5" s="596"/>
      <c r="SQM5" s="596"/>
      <c r="SQN5" s="596"/>
      <c r="SQO5" s="596"/>
      <c r="SQP5" s="596"/>
      <c r="SQQ5" s="596"/>
      <c r="SQR5" s="596"/>
      <c r="SQS5" s="596"/>
      <c r="SQT5" s="596"/>
      <c r="SQU5" s="596"/>
      <c r="SQV5" s="596"/>
      <c r="SQW5" s="596"/>
      <c r="SQX5" s="596"/>
      <c r="SQY5" s="596"/>
      <c r="SQZ5" s="596"/>
      <c r="SRA5" s="596"/>
      <c r="SRB5" s="596"/>
      <c r="SRC5" s="596"/>
      <c r="SRD5" s="596"/>
      <c r="SRE5" s="596"/>
      <c r="SRF5" s="596"/>
      <c r="SRG5" s="596"/>
      <c r="SRH5" s="596"/>
      <c r="SRI5" s="596"/>
      <c r="SRJ5" s="596"/>
      <c r="SRK5" s="596"/>
      <c r="SRL5" s="596"/>
      <c r="SRM5" s="596"/>
      <c r="SRN5" s="596"/>
      <c r="SRO5" s="596"/>
      <c r="SRP5" s="596"/>
      <c r="SRQ5" s="596"/>
      <c r="SRR5" s="596"/>
      <c r="SRS5" s="596"/>
      <c r="SRT5" s="596"/>
      <c r="SRU5" s="596"/>
      <c r="SRV5" s="596"/>
      <c r="SRW5" s="596"/>
      <c r="SRX5" s="596"/>
      <c r="SRY5" s="596"/>
      <c r="SRZ5" s="596"/>
      <c r="SSA5" s="596"/>
      <c r="SSB5" s="596"/>
      <c r="SSC5" s="596"/>
      <c r="SSD5" s="596"/>
      <c r="SSE5" s="596"/>
      <c r="SSF5" s="596"/>
      <c r="SSG5" s="596"/>
      <c r="SSH5" s="596"/>
      <c r="SSI5" s="596"/>
      <c r="SSJ5" s="596"/>
      <c r="SSK5" s="596"/>
      <c r="SSL5" s="596"/>
      <c r="SSM5" s="596"/>
      <c r="SSN5" s="596"/>
      <c r="SSO5" s="596"/>
      <c r="SSP5" s="596"/>
      <c r="SSQ5" s="596"/>
      <c r="SSR5" s="596"/>
      <c r="SSS5" s="596"/>
      <c r="SST5" s="596"/>
      <c r="SSU5" s="596"/>
      <c r="SSV5" s="596"/>
      <c r="SSW5" s="596"/>
      <c r="SSX5" s="596"/>
      <c r="SSY5" s="596"/>
      <c r="SSZ5" s="596"/>
      <c r="STA5" s="596"/>
      <c r="STB5" s="596"/>
      <c r="STC5" s="596"/>
      <c r="STD5" s="596"/>
      <c r="STE5" s="596"/>
      <c r="STF5" s="596"/>
      <c r="STG5" s="596"/>
      <c r="STH5" s="596"/>
      <c r="STI5" s="596"/>
      <c r="STJ5" s="596"/>
      <c r="STK5" s="596"/>
      <c r="STL5" s="596"/>
      <c r="STM5" s="596"/>
      <c r="STN5" s="596"/>
      <c r="STO5" s="596"/>
      <c r="STP5" s="596"/>
      <c r="STQ5" s="596"/>
      <c r="STR5" s="596"/>
      <c r="STS5" s="596"/>
      <c r="STT5" s="596"/>
      <c r="STU5" s="596"/>
      <c r="STV5" s="596"/>
      <c r="STW5" s="596"/>
      <c r="STX5" s="596"/>
      <c r="STY5" s="596"/>
      <c r="STZ5" s="596"/>
      <c r="SUA5" s="596"/>
      <c r="SUB5" s="596"/>
      <c r="SUC5" s="596"/>
      <c r="SUD5" s="596"/>
      <c r="SUE5" s="596"/>
      <c r="SUF5" s="596"/>
      <c r="SUG5" s="596"/>
      <c r="SUH5" s="596"/>
      <c r="SUI5" s="596"/>
      <c r="SUJ5" s="596"/>
      <c r="SUK5" s="596"/>
      <c r="SUL5" s="596"/>
      <c r="SUM5" s="596"/>
      <c r="SUN5" s="596"/>
      <c r="SUO5" s="596"/>
      <c r="SUP5" s="596"/>
      <c r="SUQ5" s="596"/>
      <c r="SUR5" s="596"/>
      <c r="SUS5" s="596"/>
      <c r="SUT5" s="596"/>
      <c r="SUU5" s="596"/>
      <c r="SUV5" s="596"/>
      <c r="SUW5" s="596"/>
      <c r="SUX5" s="596"/>
      <c r="SUY5" s="596"/>
      <c r="SUZ5" s="596"/>
      <c r="SVA5" s="596"/>
      <c r="SVB5" s="596"/>
      <c r="SVC5" s="596"/>
      <c r="SVD5" s="596"/>
      <c r="SVE5" s="596"/>
      <c r="SVF5" s="596"/>
      <c r="SVG5" s="596"/>
      <c r="SVH5" s="596"/>
      <c r="SVI5" s="596"/>
      <c r="SVJ5" s="596"/>
      <c r="SVK5" s="596"/>
      <c r="SVL5" s="596"/>
      <c r="SVM5" s="596"/>
      <c r="SVN5" s="596"/>
      <c r="SVO5" s="596"/>
      <c r="SVP5" s="596"/>
      <c r="SVQ5" s="596"/>
      <c r="SVR5" s="596"/>
      <c r="SVS5" s="596"/>
      <c r="SVT5" s="596"/>
      <c r="SVU5" s="596"/>
      <c r="SVV5" s="596"/>
      <c r="SVW5" s="596"/>
      <c r="SVX5" s="596"/>
      <c r="SVY5" s="596"/>
      <c r="SVZ5" s="596"/>
      <c r="SWA5" s="596"/>
      <c r="SWB5" s="596"/>
      <c r="SWC5" s="596"/>
      <c r="SWD5" s="596"/>
      <c r="SWE5" s="596"/>
      <c r="SWF5" s="596"/>
      <c r="SWG5" s="596"/>
      <c r="SWH5" s="596"/>
      <c r="SWI5" s="596"/>
      <c r="SWJ5" s="596"/>
      <c r="SWK5" s="596"/>
      <c r="SWL5" s="596"/>
      <c r="SWM5" s="596"/>
      <c r="SWN5" s="596"/>
      <c r="SWO5" s="596"/>
      <c r="SWP5" s="596"/>
      <c r="SWQ5" s="596"/>
      <c r="SWR5" s="596"/>
      <c r="SWS5" s="596"/>
      <c r="SWT5" s="596"/>
      <c r="SWU5" s="596"/>
      <c r="SWV5" s="596"/>
      <c r="SWW5" s="596"/>
      <c r="SWX5" s="596"/>
      <c r="SWY5" s="596"/>
      <c r="SWZ5" s="596"/>
      <c r="SXA5" s="596"/>
      <c r="SXB5" s="596"/>
      <c r="SXC5" s="596"/>
      <c r="SXD5" s="596"/>
      <c r="SXE5" s="596"/>
      <c r="SXF5" s="596"/>
      <c r="SXG5" s="596"/>
      <c r="SXH5" s="596"/>
      <c r="SXI5" s="596"/>
      <c r="SXJ5" s="596"/>
      <c r="SXK5" s="596"/>
      <c r="SXL5" s="596"/>
      <c r="SXM5" s="596"/>
      <c r="SXN5" s="596"/>
      <c r="SXO5" s="596"/>
      <c r="SXP5" s="596"/>
      <c r="SXQ5" s="596"/>
      <c r="SXR5" s="596"/>
      <c r="SXS5" s="596"/>
      <c r="SXT5" s="596"/>
      <c r="SXU5" s="596"/>
      <c r="SXV5" s="596"/>
      <c r="SXW5" s="596"/>
      <c r="SXX5" s="596"/>
      <c r="SXY5" s="596"/>
      <c r="SXZ5" s="596"/>
      <c r="SYA5" s="596"/>
      <c r="SYB5" s="596"/>
      <c r="SYC5" s="596"/>
      <c r="SYD5" s="596"/>
      <c r="SYE5" s="596"/>
      <c r="SYF5" s="596"/>
      <c r="SYG5" s="596"/>
      <c r="SYH5" s="596"/>
      <c r="SYI5" s="596"/>
      <c r="SYJ5" s="596"/>
      <c r="SYK5" s="596"/>
      <c r="SYL5" s="596"/>
      <c r="SYM5" s="596"/>
      <c r="SYN5" s="596"/>
      <c r="SYO5" s="596"/>
      <c r="SYP5" s="596"/>
      <c r="SYQ5" s="596"/>
      <c r="SYR5" s="596"/>
      <c r="SYS5" s="596"/>
      <c r="SYT5" s="596"/>
      <c r="SYU5" s="596"/>
      <c r="SYV5" s="596"/>
      <c r="SYW5" s="596"/>
      <c r="SYX5" s="596"/>
      <c r="SYY5" s="596"/>
      <c r="SYZ5" s="596"/>
      <c r="SZA5" s="596"/>
      <c r="SZB5" s="596"/>
      <c r="SZC5" s="596"/>
      <c r="SZD5" s="596"/>
      <c r="SZE5" s="596"/>
      <c r="SZF5" s="596"/>
      <c r="SZG5" s="596"/>
      <c r="SZH5" s="596"/>
      <c r="SZI5" s="596"/>
      <c r="SZJ5" s="596"/>
      <c r="SZK5" s="596"/>
      <c r="SZL5" s="596"/>
      <c r="SZM5" s="596"/>
      <c r="SZN5" s="596"/>
      <c r="SZO5" s="596"/>
      <c r="SZP5" s="596"/>
      <c r="SZQ5" s="596"/>
      <c r="SZR5" s="596"/>
      <c r="SZS5" s="596"/>
      <c r="SZT5" s="596"/>
      <c r="SZU5" s="596"/>
      <c r="SZV5" s="596"/>
      <c r="SZW5" s="596"/>
      <c r="SZX5" s="596"/>
      <c r="SZY5" s="596"/>
      <c r="SZZ5" s="596"/>
      <c r="TAA5" s="596"/>
      <c r="TAB5" s="596"/>
      <c r="TAC5" s="596"/>
      <c r="TAD5" s="596"/>
      <c r="TAE5" s="596"/>
      <c r="TAF5" s="596"/>
      <c r="TAG5" s="596"/>
      <c r="TAH5" s="596"/>
      <c r="TAI5" s="596"/>
      <c r="TAJ5" s="596"/>
      <c r="TAK5" s="596"/>
      <c r="TAL5" s="596"/>
      <c r="TAM5" s="596"/>
      <c r="TAN5" s="596"/>
      <c r="TAO5" s="596"/>
      <c r="TAP5" s="596"/>
      <c r="TAQ5" s="596"/>
      <c r="TAR5" s="596"/>
      <c r="TAS5" s="596"/>
      <c r="TAT5" s="596"/>
      <c r="TAU5" s="596"/>
      <c r="TAV5" s="596"/>
      <c r="TAW5" s="596"/>
      <c r="TAX5" s="596"/>
      <c r="TAY5" s="596"/>
      <c r="TAZ5" s="596"/>
      <c r="TBA5" s="596"/>
      <c r="TBB5" s="596"/>
      <c r="TBC5" s="596"/>
      <c r="TBD5" s="596"/>
      <c r="TBE5" s="596"/>
      <c r="TBF5" s="596"/>
      <c r="TBG5" s="596"/>
      <c r="TBH5" s="596"/>
      <c r="TBI5" s="596"/>
      <c r="TBJ5" s="596"/>
      <c r="TBK5" s="596"/>
      <c r="TBL5" s="596"/>
      <c r="TBM5" s="596"/>
      <c r="TBN5" s="596"/>
      <c r="TBO5" s="596"/>
      <c r="TBP5" s="596"/>
      <c r="TBQ5" s="596"/>
      <c r="TBR5" s="596"/>
      <c r="TBS5" s="596"/>
      <c r="TBT5" s="596"/>
      <c r="TBU5" s="596"/>
      <c r="TBV5" s="596"/>
      <c r="TBW5" s="596"/>
      <c r="TBX5" s="596"/>
      <c r="TBY5" s="596"/>
      <c r="TBZ5" s="596"/>
      <c r="TCA5" s="596"/>
      <c r="TCB5" s="596"/>
      <c r="TCC5" s="596"/>
      <c r="TCD5" s="596"/>
      <c r="TCE5" s="596"/>
      <c r="TCF5" s="596"/>
      <c r="TCG5" s="596"/>
      <c r="TCH5" s="596"/>
      <c r="TCI5" s="596"/>
      <c r="TCJ5" s="596"/>
      <c r="TCK5" s="596"/>
      <c r="TCL5" s="596"/>
      <c r="TCM5" s="596"/>
      <c r="TCN5" s="596"/>
      <c r="TCO5" s="596"/>
      <c r="TCP5" s="596"/>
      <c r="TCQ5" s="596"/>
      <c r="TCR5" s="596"/>
      <c r="TCS5" s="596"/>
      <c r="TCT5" s="596"/>
      <c r="TCU5" s="596"/>
      <c r="TCV5" s="596"/>
      <c r="TCW5" s="596"/>
      <c r="TCX5" s="596"/>
      <c r="TCY5" s="596"/>
      <c r="TCZ5" s="596"/>
      <c r="TDA5" s="596"/>
      <c r="TDB5" s="596"/>
      <c r="TDC5" s="596"/>
      <c r="TDD5" s="596"/>
      <c r="TDE5" s="596"/>
      <c r="TDF5" s="596"/>
      <c r="TDG5" s="596"/>
      <c r="TDH5" s="596"/>
      <c r="TDI5" s="596"/>
      <c r="TDJ5" s="596"/>
      <c r="TDK5" s="596"/>
      <c r="TDL5" s="596"/>
      <c r="TDM5" s="596"/>
      <c r="TDN5" s="596"/>
      <c r="TDO5" s="596"/>
      <c r="TDP5" s="596"/>
      <c r="TDQ5" s="596"/>
      <c r="TDR5" s="596"/>
      <c r="TDS5" s="596"/>
      <c r="TDT5" s="596"/>
      <c r="TDU5" s="596"/>
      <c r="TDV5" s="596"/>
      <c r="TDW5" s="596"/>
      <c r="TDX5" s="596"/>
      <c r="TDY5" s="596"/>
      <c r="TDZ5" s="596"/>
      <c r="TEA5" s="596"/>
      <c r="TEB5" s="596"/>
      <c r="TEC5" s="596"/>
      <c r="TED5" s="596"/>
      <c r="TEE5" s="596"/>
      <c r="TEF5" s="596"/>
      <c r="TEG5" s="596"/>
      <c r="TEH5" s="596"/>
      <c r="TEI5" s="596"/>
      <c r="TEJ5" s="596"/>
      <c r="TEK5" s="596"/>
      <c r="TEL5" s="596"/>
      <c r="TEM5" s="596"/>
      <c r="TEN5" s="596"/>
      <c r="TEO5" s="596"/>
      <c r="TEP5" s="596"/>
      <c r="TEQ5" s="596"/>
      <c r="TER5" s="596"/>
      <c r="TES5" s="596"/>
      <c r="TET5" s="596"/>
      <c r="TEU5" s="596"/>
      <c r="TEV5" s="596"/>
      <c r="TEW5" s="596"/>
      <c r="TEX5" s="596"/>
      <c r="TEY5" s="596"/>
      <c r="TEZ5" s="596"/>
      <c r="TFA5" s="596"/>
      <c r="TFB5" s="596"/>
      <c r="TFC5" s="596"/>
      <c r="TFD5" s="596"/>
      <c r="TFE5" s="596"/>
      <c r="TFF5" s="596"/>
      <c r="TFG5" s="596"/>
      <c r="TFH5" s="596"/>
      <c r="TFI5" s="596"/>
      <c r="TFJ5" s="596"/>
      <c r="TFK5" s="596"/>
      <c r="TFL5" s="596"/>
      <c r="TFM5" s="596"/>
      <c r="TFN5" s="596"/>
      <c r="TFO5" s="596"/>
      <c r="TFP5" s="596"/>
      <c r="TFQ5" s="596"/>
      <c r="TFR5" s="596"/>
      <c r="TFS5" s="596"/>
      <c r="TFT5" s="596"/>
      <c r="TFU5" s="596"/>
      <c r="TFV5" s="596"/>
      <c r="TFW5" s="596"/>
      <c r="TFX5" s="596"/>
      <c r="TFY5" s="596"/>
      <c r="TFZ5" s="596"/>
      <c r="TGA5" s="596"/>
      <c r="TGB5" s="596"/>
      <c r="TGC5" s="596"/>
      <c r="TGD5" s="596"/>
      <c r="TGE5" s="596"/>
      <c r="TGF5" s="596"/>
      <c r="TGG5" s="596"/>
      <c r="TGH5" s="596"/>
      <c r="TGI5" s="596"/>
      <c r="TGJ5" s="596"/>
      <c r="TGK5" s="596"/>
      <c r="TGL5" s="596"/>
      <c r="TGM5" s="596"/>
      <c r="TGN5" s="596"/>
      <c r="TGO5" s="596"/>
      <c r="TGP5" s="596"/>
      <c r="TGQ5" s="596"/>
      <c r="TGR5" s="596"/>
      <c r="TGS5" s="596"/>
      <c r="TGT5" s="596"/>
      <c r="TGU5" s="596"/>
      <c r="TGV5" s="596"/>
      <c r="TGW5" s="596"/>
      <c r="TGX5" s="596"/>
      <c r="TGY5" s="596"/>
      <c r="TGZ5" s="596"/>
      <c r="THA5" s="596"/>
      <c r="THB5" s="596"/>
      <c r="THC5" s="596"/>
      <c r="THD5" s="596"/>
      <c r="THE5" s="596"/>
      <c r="THF5" s="596"/>
      <c r="THG5" s="596"/>
      <c r="THH5" s="596"/>
      <c r="THI5" s="596"/>
      <c r="THJ5" s="596"/>
      <c r="THK5" s="596"/>
      <c r="THL5" s="596"/>
      <c r="THM5" s="596"/>
      <c r="THN5" s="596"/>
      <c r="THO5" s="596"/>
      <c r="THP5" s="596"/>
      <c r="THQ5" s="596"/>
      <c r="THR5" s="596"/>
      <c r="THS5" s="596"/>
      <c r="THT5" s="596"/>
      <c r="THU5" s="596"/>
      <c r="THV5" s="596"/>
      <c r="THW5" s="596"/>
      <c r="THX5" s="596"/>
      <c r="THY5" s="596"/>
      <c r="THZ5" s="596"/>
      <c r="TIA5" s="596"/>
      <c r="TIB5" s="596"/>
      <c r="TIC5" s="596"/>
      <c r="TID5" s="596"/>
      <c r="TIE5" s="596"/>
      <c r="TIF5" s="596"/>
      <c r="TIG5" s="596"/>
      <c r="TIH5" s="596"/>
      <c r="TII5" s="596"/>
      <c r="TIJ5" s="596"/>
      <c r="TIK5" s="596"/>
      <c r="TIL5" s="596"/>
      <c r="TIM5" s="596"/>
      <c r="TIN5" s="596"/>
      <c r="TIO5" s="596"/>
      <c r="TIP5" s="596"/>
      <c r="TIQ5" s="596"/>
      <c r="TIR5" s="596"/>
      <c r="TIS5" s="596"/>
      <c r="TIT5" s="596"/>
      <c r="TIU5" s="596"/>
      <c r="TIV5" s="596"/>
      <c r="TIW5" s="596"/>
      <c r="TIX5" s="596"/>
      <c r="TIY5" s="596"/>
      <c r="TIZ5" s="596"/>
      <c r="TJA5" s="596"/>
      <c r="TJB5" s="596"/>
      <c r="TJC5" s="596"/>
      <c r="TJD5" s="596"/>
      <c r="TJE5" s="596"/>
      <c r="TJF5" s="596"/>
      <c r="TJG5" s="596"/>
      <c r="TJH5" s="596"/>
      <c r="TJI5" s="596"/>
      <c r="TJJ5" s="596"/>
      <c r="TJK5" s="596"/>
      <c r="TJL5" s="596"/>
      <c r="TJM5" s="596"/>
      <c r="TJN5" s="596"/>
      <c r="TJO5" s="596"/>
      <c r="TJP5" s="596"/>
      <c r="TJQ5" s="596"/>
      <c r="TJR5" s="596"/>
      <c r="TJS5" s="596"/>
      <c r="TJT5" s="596"/>
      <c r="TJU5" s="596"/>
      <c r="TJV5" s="596"/>
      <c r="TJW5" s="596"/>
      <c r="TJX5" s="596"/>
      <c r="TJY5" s="596"/>
      <c r="TJZ5" s="596"/>
      <c r="TKA5" s="596"/>
      <c r="TKB5" s="596"/>
      <c r="TKC5" s="596"/>
      <c r="TKD5" s="596"/>
      <c r="TKE5" s="596"/>
      <c r="TKF5" s="596"/>
      <c r="TKG5" s="596"/>
      <c r="TKH5" s="596"/>
      <c r="TKI5" s="596"/>
      <c r="TKJ5" s="596"/>
      <c r="TKK5" s="596"/>
      <c r="TKL5" s="596"/>
      <c r="TKM5" s="596"/>
      <c r="TKN5" s="596"/>
      <c r="TKO5" s="596"/>
      <c r="TKP5" s="596"/>
      <c r="TKQ5" s="596"/>
      <c r="TKR5" s="596"/>
      <c r="TKS5" s="596"/>
      <c r="TKT5" s="596"/>
      <c r="TKU5" s="596"/>
      <c r="TKV5" s="596"/>
      <c r="TKW5" s="596"/>
      <c r="TKX5" s="596"/>
      <c r="TKY5" s="596"/>
      <c r="TKZ5" s="596"/>
      <c r="TLA5" s="596"/>
      <c r="TLB5" s="596"/>
      <c r="TLC5" s="596"/>
      <c r="TLD5" s="596"/>
      <c r="TLE5" s="596"/>
      <c r="TLF5" s="596"/>
      <c r="TLG5" s="596"/>
      <c r="TLH5" s="596"/>
      <c r="TLI5" s="596"/>
      <c r="TLJ5" s="596"/>
      <c r="TLK5" s="596"/>
      <c r="TLL5" s="596"/>
      <c r="TLM5" s="596"/>
      <c r="TLN5" s="596"/>
      <c r="TLO5" s="596"/>
      <c r="TLP5" s="596"/>
      <c r="TLQ5" s="596"/>
      <c r="TLR5" s="596"/>
      <c r="TLS5" s="596"/>
      <c r="TLT5" s="596"/>
      <c r="TLU5" s="596"/>
      <c r="TLV5" s="596"/>
      <c r="TLW5" s="596"/>
      <c r="TLX5" s="596"/>
      <c r="TLY5" s="596"/>
      <c r="TLZ5" s="596"/>
      <c r="TMA5" s="596"/>
      <c r="TMB5" s="596"/>
      <c r="TMC5" s="596"/>
      <c r="TMD5" s="596"/>
      <c r="TME5" s="596"/>
      <c r="TMF5" s="596"/>
      <c r="TMG5" s="596"/>
      <c r="TMH5" s="596"/>
      <c r="TMI5" s="596"/>
      <c r="TMJ5" s="596"/>
      <c r="TMK5" s="596"/>
      <c r="TML5" s="596"/>
      <c r="TMM5" s="596"/>
      <c r="TMN5" s="596"/>
      <c r="TMO5" s="596"/>
      <c r="TMP5" s="596"/>
      <c r="TMQ5" s="596"/>
      <c r="TMR5" s="596"/>
      <c r="TMS5" s="596"/>
      <c r="TMT5" s="596"/>
      <c r="TMU5" s="596"/>
      <c r="TMV5" s="596"/>
      <c r="TMW5" s="596"/>
      <c r="TMX5" s="596"/>
      <c r="TMY5" s="596"/>
      <c r="TMZ5" s="596"/>
      <c r="TNA5" s="596"/>
      <c r="TNB5" s="596"/>
      <c r="TNC5" s="596"/>
      <c r="TND5" s="596"/>
      <c r="TNE5" s="596"/>
      <c r="TNF5" s="596"/>
      <c r="TNG5" s="596"/>
      <c r="TNH5" s="596"/>
      <c r="TNI5" s="596"/>
      <c r="TNJ5" s="596"/>
      <c r="TNK5" s="596"/>
      <c r="TNL5" s="596"/>
      <c r="TNM5" s="596"/>
      <c r="TNN5" s="596"/>
      <c r="TNO5" s="596"/>
      <c r="TNP5" s="596"/>
      <c r="TNQ5" s="596"/>
      <c r="TNR5" s="596"/>
      <c r="TNS5" s="596"/>
      <c r="TNT5" s="596"/>
      <c r="TNU5" s="596"/>
      <c r="TNV5" s="596"/>
      <c r="TNW5" s="596"/>
      <c r="TNX5" s="596"/>
      <c r="TNY5" s="596"/>
      <c r="TNZ5" s="596"/>
      <c r="TOA5" s="596"/>
      <c r="TOB5" s="596"/>
      <c r="TOC5" s="596"/>
      <c r="TOD5" s="596"/>
      <c r="TOE5" s="596"/>
      <c r="TOF5" s="596"/>
      <c r="TOG5" s="596"/>
      <c r="TOH5" s="596"/>
      <c r="TOI5" s="596"/>
      <c r="TOJ5" s="596"/>
      <c r="TOK5" s="596"/>
      <c r="TOL5" s="596"/>
      <c r="TOM5" s="596"/>
      <c r="TON5" s="596"/>
      <c r="TOO5" s="596"/>
      <c r="TOP5" s="596"/>
      <c r="TOQ5" s="596"/>
      <c r="TOR5" s="596"/>
      <c r="TOS5" s="596"/>
      <c r="TOT5" s="596"/>
      <c r="TOU5" s="596"/>
      <c r="TOV5" s="596"/>
      <c r="TOW5" s="596"/>
      <c r="TOX5" s="596"/>
      <c r="TOY5" s="596"/>
      <c r="TOZ5" s="596"/>
      <c r="TPA5" s="596"/>
      <c r="TPB5" s="596"/>
      <c r="TPC5" s="596"/>
      <c r="TPD5" s="596"/>
      <c r="TPE5" s="596"/>
      <c r="TPF5" s="596"/>
      <c r="TPG5" s="596"/>
      <c r="TPH5" s="596"/>
      <c r="TPI5" s="596"/>
      <c r="TPJ5" s="596"/>
      <c r="TPK5" s="596"/>
      <c r="TPL5" s="596"/>
      <c r="TPM5" s="596"/>
      <c r="TPN5" s="596"/>
      <c r="TPO5" s="596"/>
      <c r="TPP5" s="596"/>
      <c r="TPQ5" s="596"/>
      <c r="TPR5" s="596"/>
      <c r="TPS5" s="596"/>
      <c r="TPT5" s="596"/>
      <c r="TPU5" s="596"/>
      <c r="TPV5" s="596"/>
      <c r="TPW5" s="596"/>
      <c r="TPX5" s="596"/>
      <c r="TPY5" s="596"/>
      <c r="TPZ5" s="596"/>
      <c r="TQA5" s="596"/>
      <c r="TQB5" s="596"/>
      <c r="TQC5" s="596"/>
      <c r="TQD5" s="596"/>
      <c r="TQE5" s="596"/>
      <c r="TQF5" s="596"/>
      <c r="TQG5" s="596"/>
      <c r="TQH5" s="596"/>
      <c r="TQI5" s="596"/>
      <c r="TQJ5" s="596"/>
      <c r="TQK5" s="596"/>
      <c r="TQL5" s="596"/>
      <c r="TQM5" s="596"/>
      <c r="TQN5" s="596"/>
      <c r="TQO5" s="596"/>
      <c r="TQP5" s="596"/>
      <c r="TQQ5" s="596"/>
      <c r="TQR5" s="596"/>
      <c r="TQS5" s="596"/>
      <c r="TQT5" s="596"/>
      <c r="TQU5" s="596"/>
      <c r="TQV5" s="596"/>
      <c r="TQW5" s="596"/>
      <c r="TQX5" s="596"/>
      <c r="TQY5" s="596"/>
      <c r="TQZ5" s="596"/>
      <c r="TRA5" s="596"/>
      <c r="TRB5" s="596"/>
      <c r="TRC5" s="596"/>
      <c r="TRD5" s="596"/>
      <c r="TRE5" s="596"/>
      <c r="TRF5" s="596"/>
      <c r="TRG5" s="596"/>
      <c r="TRH5" s="596"/>
      <c r="TRI5" s="596"/>
      <c r="TRJ5" s="596"/>
      <c r="TRK5" s="596"/>
      <c r="TRL5" s="596"/>
      <c r="TRM5" s="596"/>
      <c r="TRN5" s="596"/>
      <c r="TRO5" s="596"/>
      <c r="TRP5" s="596"/>
      <c r="TRQ5" s="596"/>
      <c r="TRR5" s="596"/>
      <c r="TRS5" s="596"/>
      <c r="TRT5" s="596"/>
      <c r="TRU5" s="596"/>
      <c r="TRV5" s="596"/>
      <c r="TRW5" s="596"/>
      <c r="TRX5" s="596"/>
      <c r="TRY5" s="596"/>
      <c r="TRZ5" s="596"/>
      <c r="TSA5" s="596"/>
      <c r="TSB5" s="596"/>
      <c r="TSC5" s="596"/>
      <c r="TSD5" s="596"/>
      <c r="TSE5" s="596"/>
      <c r="TSF5" s="596"/>
      <c r="TSG5" s="596"/>
      <c r="TSH5" s="596"/>
      <c r="TSI5" s="596"/>
      <c r="TSJ5" s="596"/>
      <c r="TSK5" s="596"/>
      <c r="TSL5" s="596"/>
      <c r="TSM5" s="596"/>
      <c r="TSN5" s="596"/>
      <c r="TSO5" s="596"/>
      <c r="TSP5" s="596"/>
      <c r="TSQ5" s="596"/>
      <c r="TSR5" s="596"/>
      <c r="TSS5" s="596"/>
      <c r="TST5" s="596"/>
      <c r="TSU5" s="596"/>
      <c r="TSV5" s="596"/>
      <c r="TSW5" s="596"/>
      <c r="TSX5" s="596"/>
      <c r="TSY5" s="596"/>
      <c r="TSZ5" s="596"/>
      <c r="TTA5" s="596"/>
      <c r="TTB5" s="596"/>
      <c r="TTC5" s="596"/>
      <c r="TTD5" s="596"/>
      <c r="TTE5" s="596"/>
      <c r="TTF5" s="596"/>
      <c r="TTG5" s="596"/>
      <c r="TTH5" s="596"/>
      <c r="TTI5" s="596"/>
      <c r="TTJ5" s="596"/>
      <c r="TTK5" s="596"/>
      <c r="TTL5" s="596"/>
      <c r="TTM5" s="596"/>
      <c r="TTN5" s="596"/>
      <c r="TTO5" s="596"/>
      <c r="TTP5" s="596"/>
      <c r="TTQ5" s="596"/>
      <c r="TTR5" s="596"/>
      <c r="TTS5" s="596"/>
      <c r="TTT5" s="596"/>
      <c r="TTU5" s="596"/>
      <c r="TTV5" s="596"/>
      <c r="TTW5" s="596"/>
      <c r="TTX5" s="596"/>
      <c r="TTY5" s="596"/>
      <c r="TTZ5" s="596"/>
      <c r="TUA5" s="596"/>
      <c r="TUB5" s="596"/>
      <c r="TUC5" s="596"/>
      <c r="TUD5" s="596"/>
      <c r="TUE5" s="596"/>
      <c r="TUF5" s="596"/>
      <c r="TUG5" s="596"/>
      <c r="TUH5" s="596"/>
      <c r="TUI5" s="596"/>
      <c r="TUJ5" s="596"/>
      <c r="TUK5" s="596"/>
      <c r="TUL5" s="596"/>
      <c r="TUM5" s="596"/>
      <c r="TUN5" s="596"/>
      <c r="TUO5" s="596"/>
      <c r="TUP5" s="596"/>
      <c r="TUQ5" s="596"/>
      <c r="TUR5" s="596"/>
      <c r="TUS5" s="596"/>
      <c r="TUT5" s="596"/>
      <c r="TUU5" s="596"/>
      <c r="TUV5" s="596"/>
      <c r="TUW5" s="596"/>
      <c r="TUX5" s="596"/>
      <c r="TUY5" s="596"/>
      <c r="TUZ5" s="596"/>
      <c r="TVA5" s="596"/>
      <c r="TVB5" s="596"/>
      <c r="TVC5" s="596"/>
      <c r="TVD5" s="596"/>
      <c r="TVE5" s="596"/>
      <c r="TVF5" s="596"/>
      <c r="TVG5" s="596"/>
      <c r="TVH5" s="596"/>
      <c r="TVI5" s="596"/>
      <c r="TVJ5" s="596"/>
      <c r="TVK5" s="596"/>
      <c r="TVL5" s="596"/>
      <c r="TVM5" s="596"/>
      <c r="TVN5" s="596"/>
      <c r="TVO5" s="596"/>
      <c r="TVP5" s="596"/>
      <c r="TVQ5" s="596"/>
      <c r="TVR5" s="596"/>
      <c r="TVS5" s="596"/>
      <c r="TVT5" s="596"/>
      <c r="TVU5" s="596"/>
      <c r="TVV5" s="596"/>
      <c r="TVW5" s="596"/>
      <c r="TVX5" s="596"/>
      <c r="TVY5" s="596"/>
      <c r="TVZ5" s="596"/>
      <c r="TWA5" s="596"/>
      <c r="TWB5" s="596"/>
      <c r="TWC5" s="596"/>
      <c r="TWD5" s="596"/>
      <c r="TWE5" s="596"/>
      <c r="TWF5" s="596"/>
      <c r="TWG5" s="596"/>
      <c r="TWH5" s="596"/>
      <c r="TWI5" s="596"/>
      <c r="TWJ5" s="596"/>
      <c r="TWK5" s="596"/>
      <c r="TWL5" s="596"/>
      <c r="TWM5" s="596"/>
      <c r="TWN5" s="596"/>
      <c r="TWO5" s="596"/>
      <c r="TWP5" s="596"/>
      <c r="TWQ5" s="596"/>
      <c r="TWR5" s="596"/>
      <c r="TWS5" s="596"/>
      <c r="TWT5" s="596"/>
      <c r="TWU5" s="596"/>
      <c r="TWV5" s="596"/>
      <c r="TWW5" s="596"/>
      <c r="TWX5" s="596"/>
      <c r="TWY5" s="596"/>
      <c r="TWZ5" s="596"/>
      <c r="TXA5" s="596"/>
      <c r="TXB5" s="596"/>
      <c r="TXC5" s="596"/>
      <c r="TXD5" s="596"/>
      <c r="TXE5" s="596"/>
      <c r="TXF5" s="596"/>
      <c r="TXG5" s="596"/>
      <c r="TXH5" s="596"/>
      <c r="TXI5" s="596"/>
      <c r="TXJ5" s="596"/>
      <c r="TXK5" s="596"/>
      <c r="TXL5" s="596"/>
      <c r="TXM5" s="596"/>
      <c r="TXN5" s="596"/>
      <c r="TXO5" s="596"/>
      <c r="TXP5" s="596"/>
      <c r="TXQ5" s="596"/>
      <c r="TXR5" s="596"/>
      <c r="TXS5" s="596"/>
      <c r="TXT5" s="596"/>
      <c r="TXU5" s="596"/>
      <c r="TXV5" s="596"/>
      <c r="TXW5" s="596"/>
      <c r="TXX5" s="596"/>
      <c r="TXY5" s="596"/>
      <c r="TXZ5" s="596"/>
      <c r="TYA5" s="596"/>
      <c r="TYB5" s="596"/>
      <c r="TYC5" s="596"/>
      <c r="TYD5" s="596"/>
      <c r="TYE5" s="596"/>
      <c r="TYF5" s="596"/>
      <c r="TYG5" s="596"/>
      <c r="TYH5" s="596"/>
      <c r="TYI5" s="596"/>
      <c r="TYJ5" s="596"/>
      <c r="TYK5" s="596"/>
      <c r="TYL5" s="596"/>
      <c r="TYM5" s="596"/>
      <c r="TYN5" s="596"/>
      <c r="TYO5" s="596"/>
      <c r="TYP5" s="596"/>
      <c r="TYQ5" s="596"/>
      <c r="TYR5" s="596"/>
      <c r="TYS5" s="596"/>
      <c r="TYT5" s="596"/>
      <c r="TYU5" s="596"/>
      <c r="TYV5" s="596"/>
      <c r="TYW5" s="596"/>
      <c r="TYX5" s="596"/>
      <c r="TYY5" s="596"/>
      <c r="TYZ5" s="596"/>
      <c r="TZA5" s="596"/>
      <c r="TZB5" s="596"/>
      <c r="TZC5" s="596"/>
      <c r="TZD5" s="596"/>
      <c r="TZE5" s="596"/>
      <c r="TZF5" s="596"/>
      <c r="TZG5" s="596"/>
      <c r="TZH5" s="596"/>
      <c r="TZI5" s="596"/>
      <c r="TZJ5" s="596"/>
      <c r="TZK5" s="596"/>
      <c r="TZL5" s="596"/>
      <c r="TZM5" s="596"/>
      <c r="TZN5" s="596"/>
      <c r="TZO5" s="596"/>
      <c r="TZP5" s="596"/>
      <c r="TZQ5" s="596"/>
      <c r="TZR5" s="596"/>
      <c r="TZS5" s="596"/>
      <c r="TZT5" s="596"/>
      <c r="TZU5" s="596"/>
      <c r="TZV5" s="596"/>
      <c r="TZW5" s="596"/>
      <c r="TZX5" s="596"/>
      <c r="TZY5" s="596"/>
      <c r="TZZ5" s="596"/>
      <c r="UAA5" s="596"/>
      <c r="UAB5" s="596"/>
      <c r="UAC5" s="596"/>
      <c r="UAD5" s="596"/>
      <c r="UAE5" s="596"/>
      <c r="UAF5" s="596"/>
      <c r="UAG5" s="596"/>
      <c r="UAH5" s="596"/>
      <c r="UAI5" s="596"/>
      <c r="UAJ5" s="596"/>
      <c r="UAK5" s="596"/>
      <c r="UAL5" s="596"/>
      <c r="UAM5" s="596"/>
      <c r="UAN5" s="596"/>
      <c r="UAO5" s="596"/>
      <c r="UAP5" s="596"/>
      <c r="UAQ5" s="596"/>
      <c r="UAR5" s="596"/>
      <c r="UAS5" s="596"/>
      <c r="UAT5" s="596"/>
      <c r="UAU5" s="596"/>
      <c r="UAV5" s="596"/>
      <c r="UAW5" s="596"/>
      <c r="UAX5" s="596"/>
      <c r="UAY5" s="596"/>
      <c r="UAZ5" s="596"/>
      <c r="UBA5" s="596"/>
      <c r="UBB5" s="596"/>
      <c r="UBC5" s="596"/>
      <c r="UBD5" s="596"/>
      <c r="UBE5" s="596"/>
      <c r="UBF5" s="596"/>
      <c r="UBG5" s="596"/>
      <c r="UBH5" s="596"/>
      <c r="UBI5" s="596"/>
      <c r="UBJ5" s="596"/>
      <c r="UBK5" s="596"/>
      <c r="UBL5" s="596"/>
      <c r="UBM5" s="596"/>
      <c r="UBN5" s="596"/>
      <c r="UBO5" s="596"/>
      <c r="UBP5" s="596"/>
      <c r="UBQ5" s="596"/>
      <c r="UBR5" s="596"/>
      <c r="UBS5" s="596"/>
      <c r="UBT5" s="596"/>
      <c r="UBU5" s="596"/>
      <c r="UBV5" s="596"/>
      <c r="UBW5" s="596"/>
      <c r="UBX5" s="596"/>
      <c r="UBY5" s="596"/>
      <c r="UBZ5" s="596"/>
      <c r="UCA5" s="596"/>
      <c r="UCB5" s="596"/>
      <c r="UCC5" s="596"/>
      <c r="UCD5" s="596"/>
      <c r="UCE5" s="596"/>
      <c r="UCF5" s="596"/>
      <c r="UCG5" s="596"/>
      <c r="UCH5" s="596"/>
      <c r="UCI5" s="596"/>
      <c r="UCJ5" s="596"/>
      <c r="UCK5" s="596"/>
      <c r="UCL5" s="596"/>
      <c r="UCM5" s="596"/>
      <c r="UCN5" s="596"/>
      <c r="UCO5" s="596"/>
      <c r="UCP5" s="596"/>
      <c r="UCQ5" s="596"/>
      <c r="UCR5" s="596"/>
      <c r="UCS5" s="596"/>
      <c r="UCT5" s="596"/>
      <c r="UCU5" s="596"/>
      <c r="UCV5" s="596"/>
      <c r="UCW5" s="596"/>
      <c r="UCX5" s="596"/>
      <c r="UCY5" s="596"/>
      <c r="UCZ5" s="596"/>
      <c r="UDA5" s="596"/>
      <c r="UDB5" s="596"/>
      <c r="UDC5" s="596"/>
      <c r="UDD5" s="596"/>
      <c r="UDE5" s="596"/>
      <c r="UDF5" s="596"/>
      <c r="UDG5" s="596"/>
      <c r="UDH5" s="596"/>
      <c r="UDI5" s="596"/>
      <c r="UDJ5" s="596"/>
      <c r="UDK5" s="596"/>
      <c r="UDL5" s="596"/>
      <c r="UDM5" s="596"/>
      <c r="UDN5" s="596"/>
      <c r="UDO5" s="596"/>
      <c r="UDP5" s="596"/>
      <c r="UDQ5" s="596"/>
      <c r="UDR5" s="596"/>
      <c r="UDS5" s="596"/>
      <c r="UDT5" s="596"/>
      <c r="UDU5" s="596"/>
      <c r="UDV5" s="596"/>
      <c r="UDW5" s="596"/>
      <c r="UDX5" s="596"/>
      <c r="UDY5" s="596"/>
      <c r="UDZ5" s="596"/>
      <c r="UEA5" s="596"/>
      <c r="UEB5" s="596"/>
      <c r="UEC5" s="596"/>
      <c r="UED5" s="596"/>
      <c r="UEE5" s="596"/>
      <c r="UEF5" s="596"/>
      <c r="UEG5" s="596"/>
      <c r="UEH5" s="596"/>
      <c r="UEI5" s="596"/>
      <c r="UEJ5" s="596"/>
      <c r="UEK5" s="596"/>
      <c r="UEL5" s="596"/>
      <c r="UEM5" s="596"/>
      <c r="UEN5" s="596"/>
      <c r="UEO5" s="596"/>
      <c r="UEP5" s="596"/>
      <c r="UEQ5" s="596"/>
      <c r="UER5" s="596"/>
      <c r="UES5" s="596"/>
      <c r="UET5" s="596"/>
      <c r="UEU5" s="596"/>
      <c r="UEV5" s="596"/>
      <c r="UEW5" s="596"/>
      <c r="UEX5" s="596"/>
      <c r="UEY5" s="596"/>
      <c r="UEZ5" s="596"/>
      <c r="UFA5" s="596"/>
      <c r="UFB5" s="596"/>
      <c r="UFC5" s="596"/>
      <c r="UFD5" s="596"/>
      <c r="UFE5" s="596"/>
      <c r="UFF5" s="596"/>
      <c r="UFG5" s="596"/>
      <c r="UFH5" s="596"/>
      <c r="UFI5" s="596"/>
      <c r="UFJ5" s="596"/>
      <c r="UFK5" s="596"/>
      <c r="UFL5" s="596"/>
      <c r="UFM5" s="596"/>
      <c r="UFN5" s="596"/>
      <c r="UFO5" s="596"/>
      <c r="UFP5" s="596"/>
      <c r="UFQ5" s="596"/>
      <c r="UFR5" s="596"/>
      <c r="UFS5" s="596"/>
      <c r="UFT5" s="596"/>
      <c r="UFU5" s="596"/>
      <c r="UFV5" s="596"/>
      <c r="UFW5" s="596"/>
      <c r="UFX5" s="596"/>
      <c r="UFY5" s="596"/>
      <c r="UFZ5" s="596"/>
      <c r="UGA5" s="596"/>
      <c r="UGB5" s="596"/>
      <c r="UGC5" s="596"/>
      <c r="UGD5" s="596"/>
      <c r="UGE5" s="596"/>
      <c r="UGF5" s="596"/>
      <c r="UGG5" s="596"/>
      <c r="UGH5" s="596"/>
      <c r="UGI5" s="596"/>
      <c r="UGJ5" s="596"/>
      <c r="UGK5" s="596"/>
      <c r="UGL5" s="596"/>
      <c r="UGM5" s="596"/>
      <c r="UGN5" s="596"/>
      <c r="UGO5" s="596"/>
      <c r="UGP5" s="596"/>
      <c r="UGQ5" s="596"/>
      <c r="UGR5" s="596"/>
      <c r="UGS5" s="596"/>
      <c r="UGT5" s="596"/>
      <c r="UGU5" s="596"/>
      <c r="UGV5" s="596"/>
      <c r="UGW5" s="596"/>
      <c r="UGX5" s="596"/>
      <c r="UGY5" s="596"/>
      <c r="UGZ5" s="596"/>
      <c r="UHA5" s="596"/>
      <c r="UHB5" s="596"/>
      <c r="UHC5" s="596"/>
      <c r="UHD5" s="596"/>
      <c r="UHE5" s="596"/>
      <c r="UHF5" s="596"/>
      <c r="UHG5" s="596"/>
      <c r="UHH5" s="596"/>
      <c r="UHI5" s="596"/>
      <c r="UHJ5" s="596"/>
      <c r="UHK5" s="596"/>
      <c r="UHL5" s="596"/>
      <c r="UHM5" s="596"/>
      <c r="UHN5" s="596"/>
      <c r="UHO5" s="596"/>
      <c r="UHP5" s="596"/>
      <c r="UHQ5" s="596"/>
      <c r="UHR5" s="596"/>
      <c r="UHS5" s="596"/>
      <c r="UHT5" s="596"/>
      <c r="UHU5" s="596"/>
      <c r="UHV5" s="596"/>
      <c r="UHW5" s="596"/>
      <c r="UHX5" s="596"/>
      <c r="UHY5" s="596"/>
      <c r="UHZ5" s="596"/>
      <c r="UIA5" s="596"/>
      <c r="UIB5" s="596"/>
      <c r="UIC5" s="596"/>
      <c r="UID5" s="596"/>
      <c r="UIE5" s="596"/>
      <c r="UIF5" s="596"/>
      <c r="UIG5" s="596"/>
      <c r="UIH5" s="596"/>
      <c r="UII5" s="596"/>
      <c r="UIJ5" s="596"/>
      <c r="UIK5" s="596"/>
      <c r="UIL5" s="596"/>
      <c r="UIM5" s="596"/>
      <c r="UIN5" s="596"/>
      <c r="UIO5" s="596"/>
      <c r="UIP5" s="596"/>
      <c r="UIQ5" s="596"/>
      <c r="UIR5" s="596"/>
      <c r="UIS5" s="596"/>
      <c r="UIT5" s="596"/>
      <c r="UIU5" s="596"/>
      <c r="UIV5" s="596"/>
      <c r="UIW5" s="596"/>
      <c r="UIX5" s="596"/>
      <c r="UIY5" s="596"/>
      <c r="UIZ5" s="596"/>
      <c r="UJA5" s="596"/>
      <c r="UJB5" s="596"/>
      <c r="UJC5" s="596"/>
      <c r="UJD5" s="596"/>
      <c r="UJE5" s="596"/>
      <c r="UJF5" s="596"/>
      <c r="UJG5" s="596"/>
      <c r="UJH5" s="596"/>
      <c r="UJI5" s="596"/>
      <c r="UJJ5" s="596"/>
      <c r="UJK5" s="596"/>
      <c r="UJL5" s="596"/>
      <c r="UJM5" s="596"/>
      <c r="UJN5" s="596"/>
      <c r="UJO5" s="596"/>
      <c r="UJP5" s="596"/>
      <c r="UJQ5" s="596"/>
      <c r="UJR5" s="596"/>
      <c r="UJS5" s="596"/>
      <c r="UJT5" s="596"/>
      <c r="UJU5" s="596"/>
      <c r="UJV5" s="596"/>
      <c r="UJW5" s="596"/>
      <c r="UJX5" s="596"/>
      <c r="UJY5" s="596"/>
      <c r="UJZ5" s="596"/>
      <c r="UKA5" s="596"/>
      <c r="UKB5" s="596"/>
      <c r="UKC5" s="596"/>
      <c r="UKD5" s="596"/>
      <c r="UKE5" s="596"/>
      <c r="UKF5" s="596"/>
      <c r="UKG5" s="596"/>
      <c r="UKH5" s="596"/>
      <c r="UKI5" s="596"/>
      <c r="UKJ5" s="596"/>
      <c r="UKK5" s="596"/>
      <c r="UKL5" s="596"/>
      <c r="UKM5" s="596"/>
      <c r="UKN5" s="596"/>
      <c r="UKO5" s="596"/>
      <c r="UKP5" s="596"/>
      <c r="UKQ5" s="596"/>
      <c r="UKR5" s="596"/>
      <c r="UKS5" s="596"/>
      <c r="UKT5" s="596"/>
      <c r="UKU5" s="596"/>
      <c r="UKV5" s="596"/>
      <c r="UKW5" s="596"/>
      <c r="UKX5" s="596"/>
      <c r="UKY5" s="596"/>
      <c r="UKZ5" s="596"/>
      <c r="ULA5" s="596"/>
      <c r="ULB5" s="596"/>
      <c r="ULC5" s="596"/>
      <c r="ULD5" s="596"/>
      <c r="ULE5" s="596"/>
      <c r="ULF5" s="596"/>
      <c r="ULG5" s="596"/>
      <c r="ULH5" s="596"/>
      <c r="ULI5" s="596"/>
      <c r="ULJ5" s="596"/>
      <c r="ULK5" s="596"/>
      <c r="ULL5" s="596"/>
      <c r="ULM5" s="596"/>
      <c r="ULN5" s="596"/>
      <c r="ULO5" s="596"/>
      <c r="ULP5" s="596"/>
      <c r="ULQ5" s="596"/>
      <c r="ULR5" s="596"/>
      <c r="ULS5" s="596"/>
      <c r="ULT5" s="596"/>
      <c r="ULU5" s="596"/>
      <c r="ULV5" s="596"/>
      <c r="ULW5" s="596"/>
      <c r="ULX5" s="596"/>
      <c r="ULY5" s="596"/>
      <c r="ULZ5" s="596"/>
      <c r="UMA5" s="596"/>
      <c r="UMB5" s="596"/>
      <c r="UMC5" s="596"/>
      <c r="UMD5" s="596"/>
      <c r="UME5" s="596"/>
      <c r="UMF5" s="596"/>
      <c r="UMG5" s="596"/>
      <c r="UMH5" s="596"/>
      <c r="UMI5" s="596"/>
      <c r="UMJ5" s="596"/>
      <c r="UMK5" s="596"/>
      <c r="UML5" s="596"/>
      <c r="UMM5" s="596"/>
      <c r="UMN5" s="596"/>
      <c r="UMO5" s="596"/>
      <c r="UMP5" s="596"/>
      <c r="UMQ5" s="596"/>
      <c r="UMR5" s="596"/>
      <c r="UMS5" s="596"/>
      <c r="UMT5" s="596"/>
      <c r="UMU5" s="596"/>
      <c r="UMV5" s="596"/>
      <c r="UMW5" s="596"/>
      <c r="UMX5" s="596"/>
      <c r="UMY5" s="596"/>
      <c r="UMZ5" s="596"/>
      <c r="UNA5" s="596"/>
      <c r="UNB5" s="596"/>
      <c r="UNC5" s="596"/>
      <c r="UND5" s="596"/>
      <c r="UNE5" s="596"/>
      <c r="UNF5" s="596"/>
      <c r="UNG5" s="596"/>
      <c r="UNH5" s="596"/>
      <c r="UNI5" s="596"/>
      <c r="UNJ5" s="596"/>
      <c r="UNK5" s="596"/>
      <c r="UNL5" s="596"/>
      <c r="UNM5" s="596"/>
      <c r="UNN5" s="596"/>
      <c r="UNO5" s="596"/>
      <c r="UNP5" s="596"/>
      <c r="UNQ5" s="596"/>
      <c r="UNR5" s="596"/>
      <c r="UNS5" s="596"/>
      <c r="UNT5" s="596"/>
      <c r="UNU5" s="596"/>
      <c r="UNV5" s="596"/>
      <c r="UNW5" s="596"/>
      <c r="UNX5" s="596"/>
      <c r="UNY5" s="596"/>
      <c r="UNZ5" s="596"/>
      <c r="UOA5" s="596"/>
      <c r="UOB5" s="596"/>
      <c r="UOC5" s="596"/>
      <c r="UOD5" s="596"/>
      <c r="UOE5" s="596"/>
      <c r="UOF5" s="596"/>
      <c r="UOG5" s="596"/>
      <c r="UOH5" s="596"/>
      <c r="UOI5" s="596"/>
      <c r="UOJ5" s="596"/>
      <c r="UOK5" s="596"/>
      <c r="UOL5" s="596"/>
      <c r="UOM5" s="596"/>
      <c r="UON5" s="596"/>
      <c r="UOO5" s="596"/>
      <c r="UOP5" s="596"/>
      <c r="UOQ5" s="596"/>
      <c r="UOR5" s="596"/>
      <c r="UOS5" s="596"/>
      <c r="UOT5" s="596"/>
      <c r="UOU5" s="596"/>
      <c r="UOV5" s="596"/>
      <c r="UOW5" s="596"/>
      <c r="UOX5" s="596"/>
      <c r="UOY5" s="596"/>
      <c r="UOZ5" s="596"/>
      <c r="UPA5" s="596"/>
      <c r="UPB5" s="596"/>
      <c r="UPC5" s="596"/>
      <c r="UPD5" s="596"/>
      <c r="UPE5" s="596"/>
      <c r="UPF5" s="596"/>
      <c r="UPG5" s="596"/>
      <c r="UPH5" s="596"/>
      <c r="UPI5" s="596"/>
      <c r="UPJ5" s="596"/>
      <c r="UPK5" s="596"/>
      <c r="UPL5" s="596"/>
      <c r="UPM5" s="596"/>
      <c r="UPN5" s="596"/>
      <c r="UPO5" s="596"/>
      <c r="UPP5" s="596"/>
      <c r="UPQ5" s="596"/>
      <c r="UPR5" s="596"/>
      <c r="UPS5" s="596"/>
      <c r="UPT5" s="596"/>
      <c r="UPU5" s="596"/>
      <c r="UPV5" s="596"/>
      <c r="UPW5" s="596"/>
      <c r="UPX5" s="596"/>
      <c r="UPY5" s="596"/>
      <c r="UPZ5" s="596"/>
      <c r="UQA5" s="596"/>
      <c r="UQB5" s="596"/>
      <c r="UQC5" s="596"/>
      <c r="UQD5" s="596"/>
      <c r="UQE5" s="596"/>
      <c r="UQF5" s="596"/>
      <c r="UQG5" s="596"/>
      <c r="UQH5" s="596"/>
      <c r="UQI5" s="596"/>
      <c r="UQJ5" s="596"/>
      <c r="UQK5" s="596"/>
      <c r="UQL5" s="596"/>
      <c r="UQM5" s="596"/>
      <c r="UQN5" s="596"/>
      <c r="UQO5" s="596"/>
      <c r="UQP5" s="596"/>
      <c r="UQQ5" s="596"/>
      <c r="UQR5" s="596"/>
      <c r="UQS5" s="596"/>
      <c r="UQT5" s="596"/>
      <c r="UQU5" s="596"/>
      <c r="UQV5" s="596"/>
      <c r="UQW5" s="596"/>
      <c r="UQX5" s="596"/>
      <c r="UQY5" s="596"/>
      <c r="UQZ5" s="596"/>
      <c r="URA5" s="596"/>
      <c r="URB5" s="596"/>
      <c r="URC5" s="596"/>
      <c r="URD5" s="596"/>
      <c r="URE5" s="596"/>
      <c r="URF5" s="596"/>
      <c r="URG5" s="596"/>
      <c r="URH5" s="596"/>
      <c r="URI5" s="596"/>
      <c r="URJ5" s="596"/>
      <c r="URK5" s="596"/>
      <c r="URL5" s="596"/>
      <c r="URM5" s="596"/>
      <c r="URN5" s="596"/>
      <c r="URO5" s="596"/>
      <c r="URP5" s="596"/>
      <c r="URQ5" s="596"/>
      <c r="URR5" s="596"/>
      <c r="URS5" s="596"/>
      <c r="URT5" s="596"/>
      <c r="URU5" s="596"/>
      <c r="URV5" s="596"/>
      <c r="URW5" s="596"/>
      <c r="URX5" s="596"/>
      <c r="URY5" s="596"/>
      <c r="URZ5" s="596"/>
      <c r="USA5" s="596"/>
      <c r="USB5" s="596"/>
      <c r="USC5" s="596"/>
      <c r="USD5" s="596"/>
      <c r="USE5" s="596"/>
      <c r="USF5" s="596"/>
      <c r="USG5" s="596"/>
      <c r="USH5" s="596"/>
      <c r="USI5" s="596"/>
      <c r="USJ5" s="596"/>
      <c r="USK5" s="596"/>
      <c r="USL5" s="596"/>
      <c r="USM5" s="596"/>
      <c r="USN5" s="596"/>
      <c r="USO5" s="596"/>
      <c r="USP5" s="596"/>
      <c r="USQ5" s="596"/>
      <c r="USR5" s="596"/>
      <c r="USS5" s="596"/>
      <c r="UST5" s="596"/>
      <c r="USU5" s="596"/>
      <c r="USV5" s="596"/>
      <c r="USW5" s="596"/>
      <c r="USX5" s="596"/>
      <c r="USY5" s="596"/>
      <c r="USZ5" s="596"/>
      <c r="UTA5" s="596"/>
      <c r="UTB5" s="596"/>
      <c r="UTC5" s="596"/>
      <c r="UTD5" s="596"/>
      <c r="UTE5" s="596"/>
      <c r="UTF5" s="596"/>
      <c r="UTG5" s="596"/>
      <c r="UTH5" s="596"/>
      <c r="UTI5" s="596"/>
      <c r="UTJ5" s="596"/>
      <c r="UTK5" s="596"/>
      <c r="UTL5" s="596"/>
      <c r="UTM5" s="596"/>
      <c r="UTN5" s="596"/>
      <c r="UTO5" s="596"/>
      <c r="UTP5" s="596"/>
      <c r="UTQ5" s="596"/>
      <c r="UTR5" s="596"/>
      <c r="UTS5" s="596"/>
      <c r="UTT5" s="596"/>
      <c r="UTU5" s="596"/>
      <c r="UTV5" s="596"/>
      <c r="UTW5" s="596"/>
      <c r="UTX5" s="596"/>
      <c r="UTY5" s="596"/>
      <c r="UTZ5" s="596"/>
      <c r="UUA5" s="596"/>
      <c r="UUB5" s="596"/>
      <c r="UUC5" s="596"/>
      <c r="UUD5" s="596"/>
      <c r="UUE5" s="596"/>
      <c r="UUF5" s="596"/>
      <c r="UUG5" s="596"/>
      <c r="UUH5" s="596"/>
      <c r="UUI5" s="596"/>
      <c r="UUJ5" s="596"/>
      <c r="UUK5" s="596"/>
      <c r="UUL5" s="596"/>
      <c r="UUM5" s="596"/>
      <c r="UUN5" s="596"/>
      <c r="UUO5" s="596"/>
      <c r="UUP5" s="596"/>
      <c r="UUQ5" s="596"/>
      <c r="UUR5" s="596"/>
      <c r="UUS5" s="596"/>
      <c r="UUT5" s="596"/>
      <c r="UUU5" s="596"/>
      <c r="UUV5" s="596"/>
      <c r="UUW5" s="596"/>
      <c r="UUX5" s="596"/>
      <c r="UUY5" s="596"/>
      <c r="UUZ5" s="596"/>
      <c r="UVA5" s="596"/>
      <c r="UVB5" s="596"/>
      <c r="UVC5" s="596"/>
      <c r="UVD5" s="596"/>
      <c r="UVE5" s="596"/>
      <c r="UVF5" s="596"/>
      <c r="UVG5" s="596"/>
      <c r="UVH5" s="596"/>
      <c r="UVI5" s="596"/>
      <c r="UVJ5" s="596"/>
      <c r="UVK5" s="596"/>
      <c r="UVL5" s="596"/>
      <c r="UVM5" s="596"/>
      <c r="UVN5" s="596"/>
      <c r="UVO5" s="596"/>
      <c r="UVP5" s="596"/>
      <c r="UVQ5" s="596"/>
      <c r="UVR5" s="596"/>
      <c r="UVS5" s="596"/>
      <c r="UVT5" s="596"/>
      <c r="UVU5" s="596"/>
      <c r="UVV5" s="596"/>
      <c r="UVW5" s="596"/>
      <c r="UVX5" s="596"/>
      <c r="UVY5" s="596"/>
      <c r="UVZ5" s="596"/>
      <c r="UWA5" s="596"/>
      <c r="UWB5" s="596"/>
      <c r="UWC5" s="596"/>
      <c r="UWD5" s="596"/>
      <c r="UWE5" s="596"/>
      <c r="UWF5" s="596"/>
      <c r="UWG5" s="596"/>
      <c r="UWH5" s="596"/>
      <c r="UWI5" s="596"/>
      <c r="UWJ5" s="596"/>
      <c r="UWK5" s="596"/>
      <c r="UWL5" s="596"/>
      <c r="UWM5" s="596"/>
      <c r="UWN5" s="596"/>
      <c r="UWO5" s="596"/>
      <c r="UWP5" s="596"/>
      <c r="UWQ5" s="596"/>
      <c r="UWR5" s="596"/>
      <c r="UWS5" s="596"/>
      <c r="UWT5" s="596"/>
      <c r="UWU5" s="596"/>
      <c r="UWV5" s="596"/>
      <c r="UWW5" s="596"/>
      <c r="UWX5" s="596"/>
      <c r="UWY5" s="596"/>
      <c r="UWZ5" s="596"/>
      <c r="UXA5" s="596"/>
      <c r="UXB5" s="596"/>
      <c r="UXC5" s="596"/>
      <c r="UXD5" s="596"/>
      <c r="UXE5" s="596"/>
      <c r="UXF5" s="596"/>
      <c r="UXG5" s="596"/>
      <c r="UXH5" s="596"/>
      <c r="UXI5" s="596"/>
      <c r="UXJ5" s="596"/>
      <c r="UXK5" s="596"/>
      <c r="UXL5" s="596"/>
      <c r="UXM5" s="596"/>
      <c r="UXN5" s="596"/>
      <c r="UXO5" s="596"/>
      <c r="UXP5" s="596"/>
      <c r="UXQ5" s="596"/>
      <c r="UXR5" s="596"/>
      <c r="UXS5" s="596"/>
      <c r="UXT5" s="596"/>
      <c r="UXU5" s="596"/>
      <c r="UXV5" s="596"/>
      <c r="UXW5" s="596"/>
      <c r="UXX5" s="596"/>
      <c r="UXY5" s="596"/>
      <c r="UXZ5" s="596"/>
      <c r="UYA5" s="596"/>
      <c r="UYB5" s="596"/>
      <c r="UYC5" s="596"/>
      <c r="UYD5" s="596"/>
      <c r="UYE5" s="596"/>
      <c r="UYF5" s="596"/>
      <c r="UYG5" s="596"/>
      <c r="UYH5" s="596"/>
      <c r="UYI5" s="596"/>
      <c r="UYJ5" s="596"/>
      <c r="UYK5" s="596"/>
      <c r="UYL5" s="596"/>
      <c r="UYM5" s="596"/>
      <c r="UYN5" s="596"/>
      <c r="UYO5" s="596"/>
      <c r="UYP5" s="596"/>
      <c r="UYQ5" s="596"/>
      <c r="UYR5" s="596"/>
      <c r="UYS5" s="596"/>
      <c r="UYT5" s="596"/>
      <c r="UYU5" s="596"/>
      <c r="UYV5" s="596"/>
      <c r="UYW5" s="596"/>
      <c r="UYX5" s="596"/>
      <c r="UYY5" s="596"/>
      <c r="UYZ5" s="596"/>
      <c r="UZA5" s="596"/>
      <c r="UZB5" s="596"/>
      <c r="UZC5" s="596"/>
      <c r="UZD5" s="596"/>
      <c r="UZE5" s="596"/>
      <c r="UZF5" s="596"/>
      <c r="UZG5" s="596"/>
      <c r="UZH5" s="596"/>
      <c r="UZI5" s="596"/>
      <c r="UZJ5" s="596"/>
      <c r="UZK5" s="596"/>
      <c r="UZL5" s="596"/>
      <c r="UZM5" s="596"/>
      <c r="UZN5" s="596"/>
      <c r="UZO5" s="596"/>
      <c r="UZP5" s="596"/>
      <c r="UZQ5" s="596"/>
      <c r="UZR5" s="596"/>
      <c r="UZS5" s="596"/>
      <c r="UZT5" s="596"/>
      <c r="UZU5" s="596"/>
      <c r="UZV5" s="596"/>
      <c r="UZW5" s="596"/>
      <c r="UZX5" s="596"/>
      <c r="UZY5" s="596"/>
      <c r="UZZ5" s="596"/>
      <c r="VAA5" s="596"/>
      <c r="VAB5" s="596"/>
      <c r="VAC5" s="596"/>
      <c r="VAD5" s="596"/>
      <c r="VAE5" s="596"/>
      <c r="VAF5" s="596"/>
      <c r="VAG5" s="596"/>
      <c r="VAH5" s="596"/>
      <c r="VAI5" s="596"/>
      <c r="VAJ5" s="596"/>
      <c r="VAK5" s="596"/>
      <c r="VAL5" s="596"/>
      <c r="VAM5" s="596"/>
      <c r="VAN5" s="596"/>
      <c r="VAO5" s="596"/>
      <c r="VAP5" s="596"/>
      <c r="VAQ5" s="596"/>
      <c r="VAR5" s="596"/>
      <c r="VAS5" s="596"/>
      <c r="VAT5" s="596"/>
      <c r="VAU5" s="596"/>
      <c r="VAV5" s="596"/>
      <c r="VAW5" s="596"/>
      <c r="VAX5" s="596"/>
      <c r="VAY5" s="596"/>
      <c r="VAZ5" s="596"/>
      <c r="VBA5" s="596"/>
      <c r="VBB5" s="596"/>
      <c r="VBC5" s="596"/>
      <c r="VBD5" s="596"/>
      <c r="VBE5" s="596"/>
      <c r="VBF5" s="596"/>
      <c r="VBG5" s="596"/>
      <c r="VBH5" s="596"/>
      <c r="VBI5" s="596"/>
      <c r="VBJ5" s="596"/>
      <c r="VBK5" s="596"/>
      <c r="VBL5" s="596"/>
      <c r="VBM5" s="596"/>
      <c r="VBN5" s="596"/>
      <c r="VBO5" s="596"/>
      <c r="VBP5" s="596"/>
      <c r="VBQ5" s="596"/>
      <c r="VBR5" s="596"/>
      <c r="VBS5" s="596"/>
      <c r="VBT5" s="596"/>
      <c r="VBU5" s="596"/>
      <c r="VBV5" s="596"/>
      <c r="VBW5" s="596"/>
      <c r="VBX5" s="596"/>
      <c r="VBY5" s="596"/>
      <c r="VBZ5" s="596"/>
      <c r="VCA5" s="596"/>
      <c r="VCB5" s="596"/>
      <c r="VCC5" s="596"/>
      <c r="VCD5" s="596"/>
      <c r="VCE5" s="596"/>
      <c r="VCF5" s="596"/>
      <c r="VCG5" s="596"/>
      <c r="VCH5" s="596"/>
      <c r="VCI5" s="596"/>
      <c r="VCJ5" s="596"/>
      <c r="VCK5" s="596"/>
      <c r="VCL5" s="596"/>
      <c r="VCM5" s="596"/>
      <c r="VCN5" s="596"/>
      <c r="VCO5" s="596"/>
      <c r="VCP5" s="596"/>
      <c r="VCQ5" s="596"/>
      <c r="VCR5" s="596"/>
      <c r="VCS5" s="596"/>
      <c r="VCT5" s="596"/>
      <c r="VCU5" s="596"/>
      <c r="VCV5" s="596"/>
      <c r="VCW5" s="596"/>
      <c r="VCX5" s="596"/>
      <c r="VCY5" s="596"/>
      <c r="VCZ5" s="596"/>
      <c r="VDA5" s="596"/>
      <c r="VDB5" s="596"/>
      <c r="VDC5" s="596"/>
      <c r="VDD5" s="596"/>
      <c r="VDE5" s="596"/>
      <c r="VDF5" s="596"/>
      <c r="VDG5" s="596"/>
      <c r="VDH5" s="596"/>
      <c r="VDI5" s="596"/>
      <c r="VDJ5" s="596"/>
      <c r="VDK5" s="596"/>
      <c r="VDL5" s="596"/>
      <c r="VDM5" s="596"/>
      <c r="VDN5" s="596"/>
      <c r="VDO5" s="596"/>
      <c r="VDP5" s="596"/>
      <c r="VDQ5" s="596"/>
      <c r="VDR5" s="596"/>
      <c r="VDS5" s="596"/>
      <c r="VDT5" s="596"/>
      <c r="VDU5" s="596"/>
      <c r="VDV5" s="596"/>
      <c r="VDW5" s="596"/>
      <c r="VDX5" s="596"/>
      <c r="VDY5" s="596"/>
      <c r="VDZ5" s="596"/>
      <c r="VEA5" s="596"/>
      <c r="VEB5" s="596"/>
      <c r="VEC5" s="596"/>
      <c r="VED5" s="596"/>
      <c r="VEE5" s="596"/>
      <c r="VEF5" s="596"/>
      <c r="VEG5" s="596"/>
      <c r="VEH5" s="596"/>
      <c r="VEI5" s="596"/>
      <c r="VEJ5" s="596"/>
      <c r="VEK5" s="596"/>
      <c r="VEL5" s="596"/>
      <c r="VEM5" s="596"/>
      <c r="VEN5" s="596"/>
      <c r="VEO5" s="596"/>
      <c r="VEP5" s="596"/>
      <c r="VEQ5" s="596"/>
      <c r="VER5" s="596"/>
      <c r="VES5" s="596"/>
      <c r="VET5" s="596"/>
      <c r="VEU5" s="596"/>
      <c r="VEV5" s="596"/>
      <c r="VEW5" s="596"/>
      <c r="VEX5" s="596"/>
      <c r="VEY5" s="596"/>
      <c r="VEZ5" s="596"/>
      <c r="VFA5" s="596"/>
      <c r="VFB5" s="596"/>
      <c r="VFC5" s="596"/>
      <c r="VFD5" s="596"/>
      <c r="VFE5" s="596"/>
      <c r="VFF5" s="596"/>
      <c r="VFG5" s="596"/>
      <c r="VFH5" s="596"/>
      <c r="VFI5" s="596"/>
      <c r="VFJ5" s="596"/>
      <c r="VFK5" s="596"/>
      <c r="VFL5" s="596"/>
      <c r="VFM5" s="596"/>
      <c r="VFN5" s="596"/>
      <c r="VFO5" s="596"/>
      <c r="VFP5" s="596"/>
      <c r="VFQ5" s="596"/>
      <c r="VFR5" s="596"/>
      <c r="VFS5" s="596"/>
      <c r="VFT5" s="596"/>
      <c r="VFU5" s="596"/>
      <c r="VFV5" s="596"/>
      <c r="VFW5" s="596"/>
      <c r="VFX5" s="596"/>
      <c r="VFY5" s="596"/>
      <c r="VFZ5" s="596"/>
      <c r="VGA5" s="596"/>
      <c r="VGB5" s="596"/>
      <c r="VGC5" s="596"/>
      <c r="VGD5" s="596"/>
      <c r="VGE5" s="596"/>
      <c r="VGF5" s="596"/>
      <c r="VGG5" s="596"/>
      <c r="VGH5" s="596"/>
      <c r="VGI5" s="596"/>
      <c r="VGJ5" s="596"/>
      <c r="VGK5" s="596"/>
      <c r="VGL5" s="596"/>
      <c r="VGM5" s="596"/>
      <c r="VGN5" s="596"/>
      <c r="VGO5" s="596"/>
      <c r="VGP5" s="596"/>
      <c r="VGQ5" s="596"/>
      <c r="VGR5" s="596"/>
      <c r="VGS5" s="596"/>
      <c r="VGT5" s="596"/>
      <c r="VGU5" s="596"/>
      <c r="VGV5" s="596"/>
      <c r="VGW5" s="596"/>
      <c r="VGX5" s="596"/>
      <c r="VGY5" s="596"/>
      <c r="VGZ5" s="596"/>
      <c r="VHA5" s="596"/>
      <c r="VHB5" s="596"/>
      <c r="VHC5" s="596"/>
      <c r="VHD5" s="596"/>
      <c r="VHE5" s="596"/>
      <c r="VHF5" s="596"/>
      <c r="VHG5" s="596"/>
      <c r="VHH5" s="596"/>
      <c r="VHI5" s="596"/>
      <c r="VHJ5" s="596"/>
      <c r="VHK5" s="596"/>
      <c r="VHL5" s="596"/>
      <c r="VHM5" s="596"/>
      <c r="VHN5" s="596"/>
      <c r="VHO5" s="596"/>
      <c r="VHP5" s="596"/>
      <c r="VHQ5" s="596"/>
      <c r="VHR5" s="596"/>
      <c r="VHS5" s="596"/>
      <c r="VHT5" s="596"/>
      <c r="VHU5" s="596"/>
      <c r="VHV5" s="596"/>
      <c r="VHW5" s="596"/>
      <c r="VHX5" s="596"/>
      <c r="VHY5" s="596"/>
      <c r="VHZ5" s="596"/>
      <c r="VIA5" s="596"/>
      <c r="VIB5" s="596"/>
      <c r="VIC5" s="596"/>
      <c r="VID5" s="596"/>
      <c r="VIE5" s="596"/>
      <c r="VIF5" s="596"/>
      <c r="VIG5" s="596"/>
      <c r="VIH5" s="596"/>
      <c r="VII5" s="596"/>
      <c r="VIJ5" s="596"/>
      <c r="VIK5" s="596"/>
      <c r="VIL5" s="596"/>
      <c r="VIM5" s="596"/>
      <c r="VIN5" s="596"/>
      <c r="VIO5" s="596"/>
      <c r="VIP5" s="596"/>
      <c r="VIQ5" s="596"/>
      <c r="VIR5" s="596"/>
      <c r="VIS5" s="596"/>
      <c r="VIT5" s="596"/>
      <c r="VIU5" s="596"/>
      <c r="VIV5" s="596"/>
      <c r="VIW5" s="596"/>
      <c r="VIX5" s="596"/>
      <c r="VIY5" s="596"/>
      <c r="VIZ5" s="596"/>
      <c r="VJA5" s="596"/>
      <c r="VJB5" s="596"/>
      <c r="VJC5" s="596"/>
      <c r="VJD5" s="596"/>
      <c r="VJE5" s="596"/>
      <c r="VJF5" s="596"/>
      <c r="VJG5" s="596"/>
      <c r="VJH5" s="596"/>
      <c r="VJI5" s="596"/>
      <c r="VJJ5" s="596"/>
      <c r="VJK5" s="596"/>
      <c r="VJL5" s="596"/>
      <c r="VJM5" s="596"/>
      <c r="VJN5" s="596"/>
      <c r="VJO5" s="596"/>
      <c r="VJP5" s="596"/>
      <c r="VJQ5" s="596"/>
      <c r="VJR5" s="596"/>
      <c r="VJS5" s="596"/>
      <c r="VJT5" s="596"/>
      <c r="VJU5" s="596"/>
      <c r="VJV5" s="596"/>
      <c r="VJW5" s="596"/>
      <c r="VJX5" s="596"/>
      <c r="VJY5" s="596"/>
      <c r="VJZ5" s="596"/>
      <c r="VKA5" s="596"/>
      <c r="VKB5" s="596"/>
      <c r="VKC5" s="596"/>
      <c r="VKD5" s="596"/>
      <c r="VKE5" s="596"/>
      <c r="VKF5" s="596"/>
      <c r="VKG5" s="596"/>
      <c r="VKH5" s="596"/>
      <c r="VKI5" s="596"/>
      <c r="VKJ5" s="596"/>
      <c r="VKK5" s="596"/>
      <c r="VKL5" s="596"/>
      <c r="VKM5" s="596"/>
      <c r="VKN5" s="596"/>
      <c r="VKO5" s="596"/>
      <c r="VKP5" s="596"/>
      <c r="VKQ5" s="596"/>
      <c r="VKR5" s="596"/>
      <c r="VKS5" s="596"/>
      <c r="VKT5" s="596"/>
      <c r="VKU5" s="596"/>
      <c r="VKV5" s="596"/>
      <c r="VKW5" s="596"/>
      <c r="VKX5" s="596"/>
      <c r="VKY5" s="596"/>
      <c r="VKZ5" s="596"/>
      <c r="VLA5" s="596"/>
      <c r="VLB5" s="596"/>
      <c r="VLC5" s="596"/>
      <c r="VLD5" s="596"/>
      <c r="VLE5" s="596"/>
      <c r="VLF5" s="596"/>
      <c r="VLG5" s="596"/>
      <c r="VLH5" s="596"/>
      <c r="VLI5" s="596"/>
      <c r="VLJ5" s="596"/>
      <c r="VLK5" s="596"/>
      <c r="VLL5" s="596"/>
      <c r="VLM5" s="596"/>
      <c r="VLN5" s="596"/>
      <c r="VLO5" s="596"/>
      <c r="VLP5" s="596"/>
      <c r="VLQ5" s="596"/>
      <c r="VLR5" s="596"/>
      <c r="VLS5" s="596"/>
      <c r="VLT5" s="596"/>
      <c r="VLU5" s="596"/>
      <c r="VLV5" s="596"/>
      <c r="VLW5" s="596"/>
      <c r="VLX5" s="596"/>
      <c r="VLY5" s="596"/>
      <c r="VLZ5" s="596"/>
      <c r="VMA5" s="596"/>
      <c r="VMB5" s="596"/>
      <c r="VMC5" s="596"/>
      <c r="VMD5" s="596"/>
      <c r="VME5" s="596"/>
      <c r="VMF5" s="596"/>
      <c r="VMG5" s="596"/>
      <c r="VMH5" s="596"/>
      <c r="VMI5" s="596"/>
      <c r="VMJ5" s="596"/>
      <c r="VMK5" s="596"/>
      <c r="VML5" s="596"/>
      <c r="VMM5" s="596"/>
      <c r="VMN5" s="596"/>
      <c r="VMO5" s="596"/>
      <c r="VMP5" s="596"/>
      <c r="VMQ5" s="596"/>
      <c r="VMR5" s="596"/>
      <c r="VMS5" s="596"/>
      <c r="VMT5" s="596"/>
      <c r="VMU5" s="596"/>
      <c r="VMV5" s="596"/>
      <c r="VMW5" s="596"/>
      <c r="VMX5" s="596"/>
      <c r="VMY5" s="596"/>
      <c r="VMZ5" s="596"/>
      <c r="VNA5" s="596"/>
      <c r="VNB5" s="596"/>
      <c r="VNC5" s="596"/>
      <c r="VND5" s="596"/>
      <c r="VNE5" s="596"/>
      <c r="VNF5" s="596"/>
      <c r="VNG5" s="596"/>
      <c r="VNH5" s="596"/>
      <c r="VNI5" s="596"/>
      <c r="VNJ5" s="596"/>
      <c r="VNK5" s="596"/>
      <c r="VNL5" s="596"/>
      <c r="VNM5" s="596"/>
      <c r="VNN5" s="596"/>
      <c r="VNO5" s="596"/>
      <c r="VNP5" s="596"/>
      <c r="VNQ5" s="596"/>
      <c r="VNR5" s="596"/>
      <c r="VNS5" s="596"/>
      <c r="VNT5" s="596"/>
      <c r="VNU5" s="596"/>
      <c r="VNV5" s="596"/>
      <c r="VNW5" s="596"/>
      <c r="VNX5" s="596"/>
      <c r="VNY5" s="596"/>
      <c r="VNZ5" s="596"/>
      <c r="VOA5" s="596"/>
      <c r="VOB5" s="596"/>
      <c r="VOC5" s="596"/>
      <c r="VOD5" s="596"/>
      <c r="VOE5" s="596"/>
      <c r="VOF5" s="596"/>
      <c r="VOG5" s="596"/>
      <c r="VOH5" s="596"/>
      <c r="VOI5" s="596"/>
      <c r="VOJ5" s="596"/>
      <c r="VOK5" s="596"/>
      <c r="VOL5" s="596"/>
      <c r="VOM5" s="596"/>
      <c r="VON5" s="596"/>
      <c r="VOO5" s="596"/>
      <c r="VOP5" s="596"/>
      <c r="VOQ5" s="596"/>
      <c r="VOR5" s="596"/>
      <c r="VOS5" s="596"/>
      <c r="VOT5" s="596"/>
      <c r="VOU5" s="596"/>
      <c r="VOV5" s="596"/>
      <c r="VOW5" s="596"/>
      <c r="VOX5" s="596"/>
      <c r="VOY5" s="596"/>
      <c r="VOZ5" s="596"/>
      <c r="VPA5" s="596"/>
      <c r="VPB5" s="596"/>
      <c r="VPC5" s="596"/>
      <c r="VPD5" s="596"/>
      <c r="VPE5" s="596"/>
      <c r="VPF5" s="596"/>
      <c r="VPG5" s="596"/>
      <c r="VPH5" s="596"/>
      <c r="VPI5" s="596"/>
      <c r="VPJ5" s="596"/>
      <c r="VPK5" s="596"/>
      <c r="VPL5" s="596"/>
      <c r="VPM5" s="596"/>
      <c r="VPN5" s="596"/>
      <c r="VPO5" s="596"/>
      <c r="VPP5" s="596"/>
      <c r="VPQ5" s="596"/>
      <c r="VPR5" s="596"/>
      <c r="VPS5" s="596"/>
      <c r="VPT5" s="596"/>
      <c r="VPU5" s="596"/>
      <c r="VPV5" s="596"/>
      <c r="VPW5" s="596"/>
      <c r="VPX5" s="596"/>
      <c r="VPY5" s="596"/>
      <c r="VPZ5" s="596"/>
      <c r="VQA5" s="596"/>
      <c r="VQB5" s="596"/>
      <c r="VQC5" s="596"/>
      <c r="VQD5" s="596"/>
      <c r="VQE5" s="596"/>
      <c r="VQF5" s="596"/>
      <c r="VQG5" s="596"/>
      <c r="VQH5" s="596"/>
      <c r="VQI5" s="596"/>
      <c r="VQJ5" s="596"/>
      <c r="VQK5" s="596"/>
      <c r="VQL5" s="596"/>
      <c r="VQM5" s="596"/>
      <c r="VQN5" s="596"/>
      <c r="VQO5" s="596"/>
      <c r="VQP5" s="596"/>
      <c r="VQQ5" s="596"/>
      <c r="VQR5" s="596"/>
      <c r="VQS5" s="596"/>
      <c r="VQT5" s="596"/>
      <c r="VQU5" s="596"/>
      <c r="VQV5" s="596"/>
      <c r="VQW5" s="596"/>
      <c r="VQX5" s="596"/>
      <c r="VQY5" s="596"/>
      <c r="VQZ5" s="596"/>
      <c r="VRA5" s="596"/>
      <c r="VRB5" s="596"/>
      <c r="VRC5" s="596"/>
      <c r="VRD5" s="596"/>
      <c r="VRE5" s="596"/>
      <c r="VRF5" s="596"/>
      <c r="VRG5" s="596"/>
      <c r="VRH5" s="596"/>
      <c r="VRI5" s="596"/>
      <c r="VRJ5" s="596"/>
      <c r="VRK5" s="596"/>
      <c r="VRL5" s="596"/>
      <c r="VRM5" s="596"/>
      <c r="VRN5" s="596"/>
      <c r="VRO5" s="596"/>
      <c r="VRP5" s="596"/>
      <c r="VRQ5" s="596"/>
      <c r="VRR5" s="596"/>
      <c r="VRS5" s="596"/>
      <c r="VRT5" s="596"/>
      <c r="VRU5" s="596"/>
      <c r="VRV5" s="596"/>
      <c r="VRW5" s="596"/>
      <c r="VRX5" s="596"/>
      <c r="VRY5" s="596"/>
      <c r="VRZ5" s="596"/>
      <c r="VSA5" s="596"/>
      <c r="VSB5" s="596"/>
      <c r="VSC5" s="596"/>
      <c r="VSD5" s="596"/>
      <c r="VSE5" s="596"/>
      <c r="VSF5" s="596"/>
      <c r="VSG5" s="596"/>
      <c r="VSH5" s="596"/>
      <c r="VSI5" s="596"/>
      <c r="VSJ5" s="596"/>
      <c r="VSK5" s="596"/>
      <c r="VSL5" s="596"/>
      <c r="VSM5" s="596"/>
      <c r="VSN5" s="596"/>
      <c r="VSO5" s="596"/>
      <c r="VSP5" s="596"/>
      <c r="VSQ5" s="596"/>
      <c r="VSR5" s="596"/>
      <c r="VSS5" s="596"/>
      <c r="VST5" s="596"/>
      <c r="VSU5" s="596"/>
      <c r="VSV5" s="596"/>
      <c r="VSW5" s="596"/>
      <c r="VSX5" s="596"/>
      <c r="VSY5" s="596"/>
      <c r="VSZ5" s="596"/>
      <c r="VTA5" s="596"/>
      <c r="VTB5" s="596"/>
      <c r="VTC5" s="596"/>
      <c r="VTD5" s="596"/>
      <c r="VTE5" s="596"/>
      <c r="VTF5" s="596"/>
      <c r="VTG5" s="596"/>
      <c r="VTH5" s="596"/>
      <c r="VTI5" s="596"/>
      <c r="VTJ5" s="596"/>
      <c r="VTK5" s="596"/>
      <c r="VTL5" s="596"/>
      <c r="VTM5" s="596"/>
      <c r="VTN5" s="596"/>
      <c r="VTO5" s="596"/>
      <c r="VTP5" s="596"/>
      <c r="VTQ5" s="596"/>
      <c r="VTR5" s="596"/>
      <c r="VTS5" s="596"/>
      <c r="VTT5" s="596"/>
      <c r="VTU5" s="596"/>
      <c r="VTV5" s="596"/>
      <c r="VTW5" s="596"/>
      <c r="VTX5" s="596"/>
      <c r="VTY5" s="596"/>
      <c r="VTZ5" s="596"/>
      <c r="VUA5" s="596"/>
      <c r="VUB5" s="596"/>
      <c r="VUC5" s="596"/>
      <c r="VUD5" s="596"/>
      <c r="VUE5" s="596"/>
      <c r="VUF5" s="596"/>
      <c r="VUG5" s="596"/>
      <c r="VUH5" s="596"/>
      <c r="VUI5" s="596"/>
      <c r="VUJ5" s="596"/>
      <c r="VUK5" s="596"/>
      <c r="VUL5" s="596"/>
      <c r="VUM5" s="596"/>
      <c r="VUN5" s="596"/>
      <c r="VUO5" s="596"/>
      <c r="VUP5" s="596"/>
      <c r="VUQ5" s="596"/>
      <c r="VUR5" s="596"/>
      <c r="VUS5" s="596"/>
      <c r="VUT5" s="596"/>
      <c r="VUU5" s="596"/>
      <c r="VUV5" s="596"/>
      <c r="VUW5" s="596"/>
      <c r="VUX5" s="596"/>
      <c r="VUY5" s="596"/>
      <c r="VUZ5" s="596"/>
      <c r="VVA5" s="596"/>
      <c r="VVB5" s="596"/>
      <c r="VVC5" s="596"/>
      <c r="VVD5" s="596"/>
      <c r="VVE5" s="596"/>
      <c r="VVF5" s="596"/>
      <c r="VVG5" s="596"/>
      <c r="VVH5" s="596"/>
      <c r="VVI5" s="596"/>
      <c r="VVJ5" s="596"/>
      <c r="VVK5" s="596"/>
      <c r="VVL5" s="596"/>
      <c r="VVM5" s="596"/>
      <c r="VVN5" s="596"/>
      <c r="VVO5" s="596"/>
      <c r="VVP5" s="596"/>
      <c r="VVQ5" s="596"/>
      <c r="VVR5" s="596"/>
      <c r="VVS5" s="596"/>
      <c r="VVT5" s="596"/>
      <c r="VVU5" s="596"/>
      <c r="VVV5" s="596"/>
      <c r="VVW5" s="596"/>
      <c r="VVX5" s="596"/>
      <c r="VVY5" s="596"/>
      <c r="VVZ5" s="596"/>
      <c r="VWA5" s="596"/>
      <c r="VWB5" s="596"/>
      <c r="VWC5" s="596"/>
      <c r="VWD5" s="596"/>
      <c r="VWE5" s="596"/>
      <c r="VWF5" s="596"/>
      <c r="VWG5" s="596"/>
      <c r="VWH5" s="596"/>
      <c r="VWI5" s="596"/>
      <c r="VWJ5" s="596"/>
      <c r="VWK5" s="596"/>
      <c r="VWL5" s="596"/>
      <c r="VWM5" s="596"/>
      <c r="VWN5" s="596"/>
      <c r="VWO5" s="596"/>
      <c r="VWP5" s="596"/>
      <c r="VWQ5" s="596"/>
      <c r="VWR5" s="596"/>
      <c r="VWS5" s="596"/>
      <c r="VWT5" s="596"/>
      <c r="VWU5" s="596"/>
      <c r="VWV5" s="596"/>
      <c r="VWW5" s="596"/>
      <c r="VWX5" s="596"/>
      <c r="VWY5" s="596"/>
      <c r="VWZ5" s="596"/>
      <c r="VXA5" s="596"/>
      <c r="VXB5" s="596"/>
      <c r="VXC5" s="596"/>
      <c r="VXD5" s="596"/>
      <c r="VXE5" s="596"/>
      <c r="VXF5" s="596"/>
      <c r="VXG5" s="596"/>
      <c r="VXH5" s="596"/>
      <c r="VXI5" s="596"/>
      <c r="VXJ5" s="596"/>
      <c r="VXK5" s="596"/>
      <c r="VXL5" s="596"/>
      <c r="VXM5" s="596"/>
      <c r="VXN5" s="596"/>
      <c r="VXO5" s="596"/>
      <c r="VXP5" s="596"/>
      <c r="VXQ5" s="596"/>
      <c r="VXR5" s="596"/>
      <c r="VXS5" s="596"/>
      <c r="VXT5" s="596"/>
      <c r="VXU5" s="596"/>
      <c r="VXV5" s="596"/>
      <c r="VXW5" s="596"/>
      <c r="VXX5" s="596"/>
      <c r="VXY5" s="596"/>
      <c r="VXZ5" s="596"/>
      <c r="VYA5" s="596"/>
      <c r="VYB5" s="596"/>
      <c r="VYC5" s="596"/>
      <c r="VYD5" s="596"/>
      <c r="VYE5" s="596"/>
      <c r="VYF5" s="596"/>
      <c r="VYG5" s="596"/>
      <c r="VYH5" s="596"/>
      <c r="VYI5" s="596"/>
      <c r="VYJ5" s="596"/>
      <c r="VYK5" s="596"/>
      <c r="VYL5" s="596"/>
      <c r="VYM5" s="596"/>
      <c r="VYN5" s="596"/>
      <c r="VYO5" s="596"/>
      <c r="VYP5" s="596"/>
      <c r="VYQ5" s="596"/>
      <c r="VYR5" s="596"/>
      <c r="VYS5" s="596"/>
      <c r="VYT5" s="596"/>
      <c r="VYU5" s="596"/>
      <c r="VYV5" s="596"/>
      <c r="VYW5" s="596"/>
      <c r="VYX5" s="596"/>
      <c r="VYY5" s="596"/>
      <c r="VYZ5" s="596"/>
      <c r="VZA5" s="596"/>
      <c r="VZB5" s="596"/>
      <c r="VZC5" s="596"/>
      <c r="VZD5" s="596"/>
      <c r="VZE5" s="596"/>
      <c r="VZF5" s="596"/>
      <c r="VZG5" s="596"/>
      <c r="VZH5" s="596"/>
      <c r="VZI5" s="596"/>
      <c r="VZJ5" s="596"/>
      <c r="VZK5" s="596"/>
      <c r="VZL5" s="596"/>
      <c r="VZM5" s="596"/>
      <c r="VZN5" s="596"/>
      <c r="VZO5" s="596"/>
      <c r="VZP5" s="596"/>
      <c r="VZQ5" s="596"/>
      <c r="VZR5" s="596"/>
      <c r="VZS5" s="596"/>
      <c r="VZT5" s="596"/>
      <c r="VZU5" s="596"/>
      <c r="VZV5" s="596"/>
      <c r="VZW5" s="596"/>
      <c r="VZX5" s="596"/>
      <c r="VZY5" s="596"/>
      <c r="VZZ5" s="596"/>
      <c r="WAA5" s="596"/>
      <c r="WAB5" s="596"/>
      <c r="WAC5" s="596"/>
      <c r="WAD5" s="596"/>
      <c r="WAE5" s="596"/>
      <c r="WAF5" s="596"/>
      <c r="WAG5" s="596"/>
      <c r="WAH5" s="596"/>
      <c r="WAI5" s="596"/>
      <c r="WAJ5" s="596"/>
      <c r="WAK5" s="596"/>
      <c r="WAL5" s="596"/>
      <c r="WAM5" s="596"/>
      <c r="WAN5" s="596"/>
      <c r="WAO5" s="596"/>
      <c r="WAP5" s="596"/>
      <c r="WAQ5" s="596"/>
      <c r="WAR5" s="596"/>
      <c r="WAS5" s="596"/>
      <c r="WAT5" s="596"/>
      <c r="WAU5" s="596"/>
      <c r="WAV5" s="596"/>
      <c r="WAW5" s="596"/>
      <c r="WAX5" s="596"/>
      <c r="WAY5" s="596"/>
      <c r="WAZ5" s="596"/>
      <c r="WBA5" s="596"/>
      <c r="WBB5" s="596"/>
      <c r="WBC5" s="596"/>
      <c r="WBD5" s="596"/>
      <c r="WBE5" s="596"/>
      <c r="WBF5" s="596"/>
      <c r="WBG5" s="596"/>
      <c r="WBH5" s="596"/>
      <c r="WBI5" s="596"/>
      <c r="WBJ5" s="596"/>
      <c r="WBK5" s="596"/>
      <c r="WBL5" s="596"/>
      <c r="WBM5" s="596"/>
      <c r="WBN5" s="596"/>
      <c r="WBO5" s="596"/>
      <c r="WBP5" s="596"/>
      <c r="WBQ5" s="596"/>
      <c r="WBR5" s="596"/>
      <c r="WBS5" s="596"/>
      <c r="WBT5" s="596"/>
      <c r="WBU5" s="596"/>
      <c r="WBV5" s="596"/>
      <c r="WBW5" s="596"/>
      <c r="WBX5" s="596"/>
      <c r="WBY5" s="596"/>
      <c r="WBZ5" s="596"/>
      <c r="WCA5" s="596"/>
      <c r="WCB5" s="596"/>
      <c r="WCC5" s="596"/>
      <c r="WCD5" s="596"/>
      <c r="WCE5" s="596"/>
      <c r="WCF5" s="596"/>
      <c r="WCG5" s="596"/>
      <c r="WCH5" s="596"/>
      <c r="WCI5" s="596"/>
      <c r="WCJ5" s="596"/>
      <c r="WCK5" s="596"/>
      <c r="WCL5" s="596"/>
      <c r="WCM5" s="596"/>
      <c r="WCN5" s="596"/>
      <c r="WCO5" s="596"/>
      <c r="WCP5" s="596"/>
      <c r="WCQ5" s="596"/>
      <c r="WCR5" s="596"/>
      <c r="WCS5" s="596"/>
      <c r="WCT5" s="596"/>
      <c r="WCU5" s="596"/>
      <c r="WCV5" s="596"/>
      <c r="WCW5" s="596"/>
      <c r="WCX5" s="596"/>
      <c r="WCY5" s="596"/>
      <c r="WCZ5" s="596"/>
      <c r="WDA5" s="596"/>
      <c r="WDB5" s="596"/>
      <c r="WDC5" s="596"/>
      <c r="WDD5" s="596"/>
      <c r="WDE5" s="596"/>
      <c r="WDF5" s="596"/>
      <c r="WDG5" s="596"/>
      <c r="WDH5" s="596"/>
      <c r="WDI5" s="596"/>
      <c r="WDJ5" s="596"/>
      <c r="WDK5" s="596"/>
      <c r="WDL5" s="596"/>
      <c r="WDM5" s="596"/>
      <c r="WDN5" s="596"/>
      <c r="WDO5" s="596"/>
      <c r="WDP5" s="596"/>
      <c r="WDQ5" s="596"/>
      <c r="WDR5" s="596"/>
      <c r="WDS5" s="596"/>
      <c r="WDT5" s="596"/>
      <c r="WDU5" s="596"/>
      <c r="WDV5" s="596"/>
      <c r="WDW5" s="596"/>
      <c r="WDX5" s="596"/>
      <c r="WDY5" s="596"/>
      <c r="WDZ5" s="596"/>
      <c r="WEA5" s="596"/>
      <c r="WEB5" s="596"/>
      <c r="WEC5" s="596"/>
      <c r="WED5" s="596"/>
      <c r="WEE5" s="596"/>
      <c r="WEF5" s="596"/>
      <c r="WEG5" s="596"/>
      <c r="WEH5" s="596"/>
      <c r="WEI5" s="596"/>
      <c r="WEJ5" s="596"/>
      <c r="WEK5" s="596"/>
      <c r="WEL5" s="596"/>
      <c r="WEM5" s="596"/>
      <c r="WEN5" s="596"/>
      <c r="WEO5" s="596"/>
      <c r="WEP5" s="596"/>
      <c r="WEQ5" s="596"/>
      <c r="WER5" s="596"/>
      <c r="WES5" s="596"/>
      <c r="WET5" s="596"/>
      <c r="WEU5" s="596"/>
      <c r="WEV5" s="596"/>
      <c r="WEW5" s="596"/>
      <c r="WEX5" s="596"/>
      <c r="WEY5" s="596"/>
      <c r="WEZ5" s="596"/>
      <c r="WFA5" s="596"/>
      <c r="WFB5" s="596"/>
      <c r="WFC5" s="596"/>
      <c r="WFD5" s="596"/>
      <c r="WFE5" s="596"/>
      <c r="WFF5" s="596"/>
      <c r="WFG5" s="596"/>
      <c r="WFH5" s="596"/>
      <c r="WFI5" s="596"/>
      <c r="WFJ5" s="596"/>
      <c r="WFK5" s="596"/>
      <c r="WFL5" s="596"/>
      <c r="WFM5" s="596"/>
      <c r="WFN5" s="596"/>
      <c r="WFO5" s="596"/>
      <c r="WFP5" s="596"/>
      <c r="WFQ5" s="596"/>
      <c r="WFR5" s="596"/>
      <c r="WFS5" s="596"/>
      <c r="WFT5" s="596"/>
      <c r="WFU5" s="596"/>
      <c r="WFV5" s="596"/>
      <c r="WFW5" s="596"/>
      <c r="WFX5" s="596"/>
      <c r="WFY5" s="596"/>
      <c r="WFZ5" s="596"/>
      <c r="WGA5" s="596"/>
      <c r="WGB5" s="596"/>
      <c r="WGC5" s="596"/>
      <c r="WGD5" s="596"/>
      <c r="WGE5" s="596"/>
      <c r="WGF5" s="596"/>
      <c r="WGG5" s="596"/>
      <c r="WGH5" s="596"/>
      <c r="WGI5" s="596"/>
      <c r="WGJ5" s="596"/>
      <c r="WGK5" s="596"/>
      <c r="WGL5" s="596"/>
      <c r="WGM5" s="596"/>
      <c r="WGN5" s="596"/>
      <c r="WGO5" s="596"/>
      <c r="WGP5" s="596"/>
      <c r="WGQ5" s="596"/>
      <c r="WGR5" s="596"/>
      <c r="WGS5" s="596"/>
      <c r="WGT5" s="596"/>
      <c r="WGU5" s="596"/>
      <c r="WGV5" s="596"/>
      <c r="WGW5" s="596"/>
      <c r="WGX5" s="596"/>
      <c r="WGY5" s="596"/>
      <c r="WGZ5" s="596"/>
      <c r="WHA5" s="596"/>
      <c r="WHB5" s="596"/>
      <c r="WHC5" s="596"/>
      <c r="WHD5" s="596"/>
      <c r="WHE5" s="596"/>
      <c r="WHF5" s="596"/>
      <c r="WHG5" s="596"/>
      <c r="WHH5" s="596"/>
      <c r="WHI5" s="596"/>
      <c r="WHJ5" s="596"/>
      <c r="WHK5" s="596"/>
      <c r="WHL5" s="596"/>
      <c r="WHM5" s="596"/>
      <c r="WHN5" s="596"/>
      <c r="WHO5" s="596"/>
      <c r="WHP5" s="596"/>
      <c r="WHQ5" s="596"/>
      <c r="WHR5" s="596"/>
      <c r="WHS5" s="596"/>
      <c r="WHT5" s="596"/>
      <c r="WHU5" s="596"/>
      <c r="WHV5" s="596"/>
      <c r="WHW5" s="596"/>
      <c r="WHX5" s="596"/>
      <c r="WHY5" s="596"/>
      <c r="WHZ5" s="596"/>
      <c r="WIA5" s="596"/>
      <c r="WIB5" s="596"/>
      <c r="WIC5" s="596"/>
      <c r="WID5" s="596"/>
      <c r="WIE5" s="596"/>
      <c r="WIF5" s="596"/>
      <c r="WIG5" s="596"/>
      <c r="WIH5" s="596"/>
      <c r="WII5" s="596"/>
      <c r="WIJ5" s="596"/>
      <c r="WIK5" s="596"/>
      <c r="WIL5" s="596"/>
      <c r="WIM5" s="596"/>
      <c r="WIN5" s="596"/>
      <c r="WIO5" s="596"/>
      <c r="WIP5" s="596"/>
      <c r="WIQ5" s="596"/>
      <c r="WIR5" s="596"/>
      <c r="WIS5" s="596"/>
      <c r="WIT5" s="596"/>
      <c r="WIU5" s="596"/>
      <c r="WIV5" s="596"/>
      <c r="WIW5" s="596"/>
      <c r="WIX5" s="596"/>
      <c r="WIY5" s="596"/>
      <c r="WIZ5" s="596"/>
      <c r="WJA5" s="596"/>
      <c r="WJB5" s="596"/>
      <c r="WJC5" s="596"/>
      <c r="WJD5" s="596"/>
      <c r="WJE5" s="596"/>
      <c r="WJF5" s="596"/>
      <c r="WJG5" s="596"/>
      <c r="WJH5" s="596"/>
      <c r="WJI5" s="596"/>
      <c r="WJJ5" s="596"/>
      <c r="WJK5" s="596"/>
      <c r="WJL5" s="596"/>
      <c r="WJM5" s="596"/>
      <c r="WJN5" s="596"/>
      <c r="WJO5" s="596"/>
      <c r="WJP5" s="596"/>
      <c r="WJQ5" s="596"/>
      <c r="WJR5" s="596"/>
      <c r="WJS5" s="596"/>
      <c r="WJT5" s="596"/>
      <c r="WJU5" s="596"/>
      <c r="WJV5" s="596"/>
      <c r="WJW5" s="596"/>
      <c r="WJX5" s="596"/>
      <c r="WJY5" s="596"/>
      <c r="WJZ5" s="596"/>
      <c r="WKA5" s="596"/>
      <c r="WKB5" s="596"/>
      <c r="WKC5" s="596"/>
      <c r="WKD5" s="596"/>
      <c r="WKE5" s="596"/>
      <c r="WKF5" s="596"/>
      <c r="WKG5" s="596"/>
      <c r="WKH5" s="596"/>
      <c r="WKI5" s="596"/>
      <c r="WKJ5" s="596"/>
      <c r="WKK5" s="596"/>
      <c r="WKL5" s="596"/>
      <c r="WKM5" s="596"/>
      <c r="WKN5" s="596"/>
      <c r="WKO5" s="596"/>
      <c r="WKP5" s="596"/>
      <c r="WKQ5" s="596"/>
      <c r="WKR5" s="596"/>
      <c r="WKS5" s="596"/>
      <c r="WKT5" s="596"/>
      <c r="WKU5" s="596"/>
      <c r="WKV5" s="596"/>
      <c r="WKW5" s="596"/>
      <c r="WKX5" s="596"/>
      <c r="WKY5" s="596"/>
      <c r="WKZ5" s="596"/>
      <c r="WLA5" s="596"/>
      <c r="WLB5" s="596"/>
      <c r="WLC5" s="596"/>
      <c r="WLD5" s="596"/>
      <c r="WLE5" s="596"/>
      <c r="WLF5" s="596"/>
      <c r="WLG5" s="596"/>
      <c r="WLH5" s="596"/>
      <c r="WLI5" s="596"/>
      <c r="WLJ5" s="596"/>
      <c r="WLK5" s="596"/>
      <c r="WLL5" s="596"/>
      <c r="WLM5" s="596"/>
      <c r="WLN5" s="596"/>
      <c r="WLO5" s="596"/>
      <c r="WLP5" s="596"/>
      <c r="WLQ5" s="596"/>
      <c r="WLR5" s="596"/>
      <c r="WLS5" s="596"/>
      <c r="WLT5" s="596"/>
      <c r="WLU5" s="596"/>
      <c r="WLV5" s="596"/>
      <c r="WLW5" s="596"/>
      <c r="WLX5" s="596"/>
      <c r="WLY5" s="596"/>
      <c r="WLZ5" s="596"/>
      <c r="WMA5" s="596"/>
      <c r="WMB5" s="596"/>
      <c r="WMC5" s="596"/>
      <c r="WMD5" s="596"/>
      <c r="WME5" s="596"/>
      <c r="WMF5" s="596"/>
      <c r="WMG5" s="596"/>
      <c r="WMH5" s="596"/>
      <c r="WMI5" s="596"/>
      <c r="WMJ5" s="596"/>
      <c r="WMK5" s="596"/>
      <c r="WML5" s="596"/>
      <c r="WMM5" s="596"/>
      <c r="WMN5" s="596"/>
      <c r="WMO5" s="596"/>
      <c r="WMP5" s="596"/>
      <c r="WMQ5" s="596"/>
      <c r="WMR5" s="596"/>
      <c r="WMS5" s="596"/>
      <c r="WMT5" s="596"/>
      <c r="WMU5" s="596"/>
      <c r="WMV5" s="596"/>
      <c r="WMW5" s="596"/>
      <c r="WMX5" s="596"/>
      <c r="WMY5" s="596"/>
      <c r="WMZ5" s="596"/>
      <c r="WNA5" s="596"/>
      <c r="WNB5" s="596"/>
      <c r="WNC5" s="596"/>
      <c r="WND5" s="596"/>
      <c r="WNE5" s="596"/>
      <c r="WNF5" s="596"/>
      <c r="WNG5" s="596"/>
      <c r="WNH5" s="596"/>
      <c r="WNI5" s="596"/>
      <c r="WNJ5" s="596"/>
      <c r="WNK5" s="596"/>
      <c r="WNL5" s="596"/>
      <c r="WNM5" s="596"/>
      <c r="WNN5" s="596"/>
      <c r="WNO5" s="596"/>
      <c r="WNP5" s="596"/>
      <c r="WNQ5" s="596"/>
      <c r="WNR5" s="596"/>
      <c r="WNS5" s="596"/>
      <c r="WNT5" s="596"/>
      <c r="WNU5" s="596"/>
      <c r="WNV5" s="596"/>
      <c r="WNW5" s="596"/>
      <c r="WNX5" s="596"/>
      <c r="WNY5" s="596"/>
      <c r="WNZ5" s="596"/>
      <c r="WOA5" s="596"/>
      <c r="WOB5" s="596"/>
      <c r="WOC5" s="596"/>
      <c r="WOD5" s="596"/>
      <c r="WOE5" s="596"/>
      <c r="WOF5" s="596"/>
      <c r="WOG5" s="596"/>
      <c r="WOH5" s="596"/>
      <c r="WOI5" s="596"/>
      <c r="WOJ5" s="596"/>
      <c r="WOK5" s="596"/>
      <c r="WOL5" s="596"/>
      <c r="WOM5" s="596"/>
      <c r="WON5" s="596"/>
      <c r="WOO5" s="596"/>
      <c r="WOP5" s="596"/>
      <c r="WOQ5" s="596"/>
      <c r="WOR5" s="596"/>
      <c r="WOS5" s="596"/>
      <c r="WOT5" s="596"/>
      <c r="WOU5" s="596"/>
      <c r="WOV5" s="596"/>
      <c r="WOW5" s="596"/>
      <c r="WOX5" s="596"/>
      <c r="WOY5" s="596"/>
      <c r="WOZ5" s="596"/>
      <c r="WPA5" s="596"/>
      <c r="WPB5" s="596"/>
      <c r="WPC5" s="596"/>
      <c r="WPD5" s="596"/>
      <c r="WPE5" s="596"/>
      <c r="WPF5" s="596"/>
      <c r="WPG5" s="596"/>
      <c r="WPH5" s="596"/>
      <c r="WPI5" s="596"/>
      <c r="WPJ5" s="596"/>
      <c r="WPK5" s="596"/>
      <c r="WPL5" s="596"/>
      <c r="WPM5" s="596"/>
      <c r="WPN5" s="596"/>
      <c r="WPO5" s="596"/>
      <c r="WPP5" s="596"/>
      <c r="WPQ5" s="596"/>
      <c r="WPR5" s="596"/>
      <c r="WPS5" s="596"/>
      <c r="WPT5" s="596"/>
      <c r="WPU5" s="596"/>
      <c r="WPV5" s="596"/>
      <c r="WPW5" s="596"/>
      <c r="WPX5" s="596"/>
      <c r="WPY5" s="596"/>
      <c r="WPZ5" s="596"/>
      <c r="WQA5" s="596"/>
      <c r="WQB5" s="596"/>
      <c r="WQC5" s="596"/>
      <c r="WQD5" s="596"/>
      <c r="WQE5" s="596"/>
      <c r="WQF5" s="596"/>
      <c r="WQG5" s="596"/>
      <c r="WQH5" s="596"/>
      <c r="WQI5" s="596"/>
      <c r="WQJ5" s="596"/>
      <c r="WQK5" s="596"/>
      <c r="WQL5" s="596"/>
      <c r="WQM5" s="596"/>
      <c r="WQN5" s="596"/>
      <c r="WQO5" s="596"/>
      <c r="WQP5" s="596"/>
      <c r="WQQ5" s="596"/>
      <c r="WQR5" s="596"/>
      <c r="WQS5" s="596"/>
      <c r="WQT5" s="596"/>
      <c r="WQU5" s="596"/>
      <c r="WQV5" s="596"/>
      <c r="WQW5" s="596"/>
      <c r="WQX5" s="596"/>
      <c r="WQY5" s="596"/>
      <c r="WQZ5" s="596"/>
      <c r="WRA5" s="596"/>
      <c r="WRB5" s="596"/>
      <c r="WRC5" s="596"/>
      <c r="WRD5" s="596"/>
      <c r="WRE5" s="596"/>
      <c r="WRF5" s="596"/>
      <c r="WRG5" s="596"/>
      <c r="WRH5" s="596"/>
      <c r="WRI5" s="596"/>
      <c r="WRJ5" s="596"/>
      <c r="WRK5" s="596"/>
      <c r="WRL5" s="596"/>
      <c r="WRM5" s="596"/>
      <c r="WRN5" s="596"/>
      <c r="WRO5" s="596"/>
      <c r="WRP5" s="596"/>
      <c r="WRQ5" s="596"/>
      <c r="WRR5" s="596"/>
      <c r="WRS5" s="596"/>
      <c r="WRT5" s="596"/>
      <c r="WRU5" s="596"/>
      <c r="WRV5" s="596"/>
      <c r="WRW5" s="596"/>
      <c r="WRX5" s="596"/>
      <c r="WRY5" s="596"/>
      <c r="WRZ5" s="596"/>
      <c r="WSA5" s="596"/>
      <c r="WSB5" s="596"/>
      <c r="WSC5" s="596"/>
      <c r="WSD5" s="596"/>
      <c r="WSE5" s="596"/>
      <c r="WSF5" s="596"/>
      <c r="WSG5" s="596"/>
      <c r="WSH5" s="596"/>
      <c r="WSI5" s="596"/>
      <c r="WSJ5" s="596"/>
      <c r="WSK5" s="596"/>
      <c r="WSL5" s="596"/>
      <c r="WSM5" s="596"/>
      <c r="WSN5" s="596"/>
      <c r="WSO5" s="596"/>
      <c r="WSP5" s="596"/>
      <c r="WSQ5" s="596"/>
      <c r="WSR5" s="596"/>
      <c r="WSS5" s="596"/>
      <c r="WST5" s="596"/>
      <c r="WSU5" s="596"/>
      <c r="WSV5" s="596"/>
      <c r="WSW5" s="596"/>
      <c r="WSX5" s="596"/>
      <c r="WSY5" s="596"/>
      <c r="WSZ5" s="596"/>
      <c r="WTA5" s="596"/>
      <c r="WTB5" s="596"/>
      <c r="WTC5" s="596"/>
      <c r="WTD5" s="596"/>
      <c r="WTE5" s="596"/>
      <c r="WTF5" s="596"/>
      <c r="WTG5" s="596"/>
      <c r="WTH5" s="596"/>
      <c r="WTI5" s="596"/>
      <c r="WTJ5" s="596"/>
      <c r="WTK5" s="596"/>
      <c r="WTL5" s="596"/>
      <c r="WTM5" s="596"/>
      <c r="WTN5" s="596"/>
      <c r="WTO5" s="596"/>
      <c r="WTP5" s="596"/>
      <c r="WTQ5" s="596"/>
      <c r="WTR5" s="596"/>
      <c r="WTS5" s="596"/>
      <c r="WTT5" s="596"/>
      <c r="WTU5" s="596"/>
      <c r="WTV5" s="596"/>
      <c r="WTW5" s="596"/>
      <c r="WTX5" s="596"/>
      <c r="WTY5" s="596"/>
      <c r="WTZ5" s="596"/>
      <c r="WUA5" s="596"/>
      <c r="WUB5" s="596"/>
      <c r="WUC5" s="596"/>
      <c r="WUD5" s="596"/>
      <c r="WUE5" s="596"/>
      <c r="WUF5" s="596"/>
      <c r="WUG5" s="596"/>
      <c r="WUH5" s="596"/>
      <c r="WUI5" s="596"/>
      <c r="WUJ5" s="596"/>
      <c r="WUK5" s="596"/>
      <c r="WUL5" s="596"/>
      <c r="WUM5" s="596"/>
      <c r="WUN5" s="596"/>
      <c r="WUO5" s="596"/>
      <c r="WUP5" s="596"/>
      <c r="WUQ5" s="596"/>
      <c r="WUR5" s="596"/>
      <c r="WUS5" s="596"/>
      <c r="WUT5" s="596"/>
      <c r="WUU5" s="596"/>
      <c r="WUV5" s="596"/>
      <c r="WUW5" s="596"/>
      <c r="WUX5" s="596"/>
      <c r="WUY5" s="596"/>
      <c r="WUZ5" s="596"/>
      <c r="WVA5" s="596"/>
      <c r="WVB5" s="596"/>
      <c r="WVC5" s="596"/>
      <c r="WVD5" s="596"/>
      <c r="WVE5" s="596"/>
      <c r="WVF5" s="596"/>
      <c r="WVG5" s="596"/>
      <c r="WVH5" s="596"/>
      <c r="WVI5" s="596"/>
      <c r="WVJ5" s="596"/>
      <c r="WVK5" s="596"/>
      <c r="WVL5" s="596"/>
      <c r="WVM5" s="596"/>
      <c r="WVN5" s="596"/>
      <c r="WVO5" s="596"/>
      <c r="WVP5" s="596"/>
      <c r="WVQ5" s="596"/>
      <c r="WVR5" s="596"/>
      <c r="WVS5" s="596"/>
      <c r="WVT5" s="596"/>
      <c r="WVU5" s="596"/>
      <c r="WVV5" s="596"/>
      <c r="WVW5" s="596"/>
      <c r="WVX5" s="596"/>
      <c r="WVY5" s="596"/>
      <c r="WVZ5" s="596"/>
      <c r="WWA5" s="596"/>
      <c r="WWB5" s="596"/>
      <c r="WWC5" s="596"/>
      <c r="WWD5" s="596"/>
      <c r="WWE5" s="596"/>
      <c r="WWF5" s="596"/>
      <c r="WWG5" s="596"/>
      <c r="WWH5" s="596"/>
      <c r="WWI5" s="596"/>
      <c r="WWJ5" s="596"/>
      <c r="WWK5" s="596"/>
      <c r="WWL5" s="596"/>
      <c r="WWM5" s="596"/>
      <c r="WWN5" s="596"/>
      <c r="WWO5" s="596"/>
      <c r="WWP5" s="596"/>
      <c r="WWQ5" s="596"/>
      <c r="WWR5" s="596"/>
      <c r="WWS5" s="596"/>
      <c r="WWT5" s="596"/>
      <c r="WWU5" s="596"/>
      <c r="WWV5" s="596"/>
      <c r="WWW5" s="596"/>
      <c r="WWX5" s="596"/>
      <c r="WWY5" s="596"/>
      <c r="WWZ5" s="596"/>
      <c r="WXA5" s="596"/>
      <c r="WXB5" s="596"/>
      <c r="WXC5" s="596"/>
      <c r="WXD5" s="596"/>
      <c r="WXE5" s="596"/>
      <c r="WXF5" s="596"/>
      <c r="WXG5" s="596"/>
      <c r="WXH5" s="596"/>
      <c r="WXI5" s="596"/>
      <c r="WXJ5" s="596"/>
      <c r="WXK5" s="596"/>
      <c r="WXL5" s="596"/>
      <c r="WXM5" s="596"/>
      <c r="WXN5" s="596"/>
      <c r="WXO5" s="596"/>
      <c r="WXP5" s="596"/>
      <c r="WXQ5" s="596"/>
      <c r="WXR5" s="596"/>
      <c r="WXS5" s="596"/>
      <c r="WXT5" s="596"/>
      <c r="WXU5" s="596"/>
      <c r="WXV5" s="596"/>
      <c r="WXW5" s="596"/>
      <c r="WXX5" s="596"/>
      <c r="WXY5" s="596"/>
      <c r="WXZ5" s="596"/>
      <c r="WYA5" s="596"/>
      <c r="WYB5" s="596"/>
      <c r="WYC5" s="596"/>
      <c r="WYD5" s="596"/>
      <c r="WYE5" s="596"/>
      <c r="WYF5" s="596"/>
      <c r="WYG5" s="596"/>
      <c r="WYH5" s="596"/>
      <c r="WYI5" s="596"/>
      <c r="WYJ5" s="596"/>
      <c r="WYK5" s="596"/>
      <c r="WYL5" s="596"/>
      <c r="WYM5" s="596"/>
      <c r="WYN5" s="596"/>
      <c r="WYO5" s="596"/>
      <c r="WYP5" s="596"/>
      <c r="WYQ5" s="596"/>
      <c r="WYR5" s="596"/>
      <c r="WYS5" s="596"/>
      <c r="WYT5" s="596"/>
      <c r="WYU5" s="596"/>
      <c r="WYV5" s="596"/>
      <c r="WYW5" s="596"/>
      <c r="WYX5" s="596"/>
      <c r="WYY5" s="596"/>
      <c r="WYZ5" s="596"/>
      <c r="WZA5" s="596"/>
      <c r="WZB5" s="596"/>
      <c r="WZC5" s="596"/>
      <c r="WZD5" s="596"/>
      <c r="WZE5" s="596"/>
      <c r="WZF5" s="596"/>
      <c r="WZG5" s="596"/>
      <c r="WZH5" s="596"/>
      <c r="WZI5" s="596"/>
      <c r="WZJ5" s="596"/>
      <c r="WZK5" s="596"/>
      <c r="WZL5" s="596"/>
      <c r="WZM5" s="596"/>
      <c r="WZN5" s="596"/>
      <c r="WZO5" s="596"/>
      <c r="WZP5" s="596"/>
      <c r="WZQ5" s="596"/>
      <c r="WZR5" s="596"/>
      <c r="WZS5" s="596"/>
      <c r="WZT5" s="596"/>
      <c r="WZU5" s="596"/>
      <c r="WZV5" s="596"/>
      <c r="WZW5" s="596"/>
      <c r="WZX5" s="596"/>
      <c r="WZY5" s="596"/>
      <c r="WZZ5" s="596"/>
      <c r="XAA5" s="596"/>
      <c r="XAB5" s="596"/>
      <c r="XAC5" s="596"/>
      <c r="XAD5" s="596"/>
      <c r="XAE5" s="596"/>
      <c r="XAF5" s="596"/>
      <c r="XAG5" s="596"/>
      <c r="XAH5" s="596"/>
      <c r="XAI5" s="596"/>
      <c r="XAJ5" s="596"/>
      <c r="XAK5" s="596"/>
      <c r="XAL5" s="596"/>
      <c r="XAM5" s="596"/>
      <c r="XAN5" s="596"/>
      <c r="XAO5" s="596"/>
      <c r="XAP5" s="596"/>
      <c r="XAQ5" s="596"/>
      <c r="XAR5" s="596"/>
      <c r="XAS5" s="596"/>
      <c r="XAT5" s="596"/>
      <c r="XAU5" s="596"/>
      <c r="XAV5" s="596"/>
      <c r="XAW5" s="596"/>
      <c r="XAX5" s="596"/>
      <c r="XAY5" s="596"/>
      <c r="XAZ5" s="596"/>
      <c r="XBA5" s="596"/>
      <c r="XBB5" s="596"/>
      <c r="XBC5" s="596"/>
      <c r="XBD5" s="596"/>
      <c r="XBE5" s="596"/>
      <c r="XBF5" s="596"/>
      <c r="XBG5" s="596"/>
      <c r="XBH5" s="596"/>
      <c r="XBI5" s="596"/>
      <c r="XBJ5" s="596"/>
      <c r="XBK5" s="596"/>
      <c r="XBL5" s="596"/>
      <c r="XBM5" s="596"/>
      <c r="XBN5" s="596"/>
      <c r="XBO5" s="596"/>
      <c r="XBP5" s="596"/>
      <c r="XBQ5" s="596"/>
      <c r="XBR5" s="596"/>
      <c r="XBS5" s="596"/>
      <c r="XBT5" s="596"/>
      <c r="XBU5" s="596"/>
      <c r="XBV5" s="596"/>
      <c r="XBW5" s="596"/>
      <c r="XBX5" s="596"/>
      <c r="XBY5" s="596"/>
      <c r="XBZ5" s="596"/>
      <c r="XCA5" s="596"/>
      <c r="XCB5" s="596"/>
      <c r="XCC5" s="596"/>
      <c r="XCD5" s="596"/>
      <c r="XCE5" s="596"/>
      <c r="XCF5" s="596"/>
      <c r="XCG5" s="596"/>
      <c r="XCH5" s="596"/>
      <c r="XCI5" s="596"/>
      <c r="XCJ5" s="596"/>
      <c r="XCK5" s="596"/>
      <c r="XCL5" s="596"/>
      <c r="XCM5" s="596"/>
      <c r="XCN5" s="596"/>
      <c r="XCO5" s="596"/>
      <c r="XCP5" s="596"/>
      <c r="XCQ5" s="596"/>
      <c r="XCR5" s="596"/>
      <c r="XCS5" s="596"/>
      <c r="XCT5" s="596"/>
      <c r="XCU5" s="596"/>
      <c r="XCV5" s="596"/>
      <c r="XCW5" s="596"/>
      <c r="XCX5" s="596"/>
      <c r="XCY5" s="596"/>
      <c r="XCZ5" s="596"/>
      <c r="XDA5" s="596"/>
      <c r="XDB5" s="596"/>
      <c r="XDC5" s="596"/>
      <c r="XDD5" s="596"/>
      <c r="XDE5" s="596"/>
      <c r="XDF5" s="596"/>
      <c r="XDG5" s="596"/>
      <c r="XDH5" s="596"/>
      <c r="XDI5" s="596"/>
      <c r="XDJ5" s="596"/>
      <c r="XDK5" s="596"/>
      <c r="XDL5" s="596"/>
      <c r="XDM5" s="596"/>
      <c r="XDN5" s="596"/>
      <c r="XDO5" s="596"/>
      <c r="XDP5" s="596"/>
      <c r="XDQ5" s="596"/>
      <c r="XDR5" s="596"/>
      <c r="XDS5" s="596"/>
      <c r="XDT5" s="596"/>
      <c r="XDU5" s="596"/>
      <c r="XDV5" s="596"/>
      <c r="XDW5" s="596"/>
      <c r="XDX5" s="596"/>
      <c r="XDY5" s="596"/>
      <c r="XDZ5" s="596"/>
      <c r="XEA5" s="596"/>
      <c r="XEB5" s="596"/>
      <c r="XEC5" s="596"/>
      <c r="XED5" s="596"/>
      <c r="XEE5" s="596"/>
      <c r="XEF5" s="596"/>
      <c r="XEG5" s="596"/>
      <c r="XEH5" s="596"/>
      <c r="XEI5" s="596"/>
      <c r="XEJ5" s="596"/>
      <c r="XEK5" s="596"/>
      <c r="XEL5" s="596"/>
      <c r="XEM5" s="596"/>
      <c r="XEN5" s="596"/>
      <c r="XEO5" s="596"/>
      <c r="XEP5" s="596"/>
      <c r="XEQ5" s="596"/>
      <c r="XER5" s="596"/>
      <c r="XES5" s="596"/>
      <c r="XET5" s="596"/>
      <c r="XEU5" s="596"/>
      <c r="XEV5" s="596"/>
      <c r="XEW5" s="596"/>
      <c r="XEX5" s="596"/>
      <c r="XEY5" s="596"/>
      <c r="XEZ5" s="596"/>
      <c r="XFA5" s="596"/>
      <c r="XFB5" s="596"/>
      <c r="XFC5" s="596"/>
      <c r="XFD5" s="596"/>
    </row>
    <row r="6" spans="1:16384" ht="15" customHeight="1" x14ac:dyDescent="0.3">
      <c r="A6" s="66"/>
      <c r="B6" s="449"/>
      <c r="C6" s="69"/>
      <c r="D6" s="69"/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561" t="str">
        <f>IF(menú!$C$3="","",menú!$C$3)</f>
        <v/>
      </c>
      <c r="R6" s="561"/>
      <c r="S6" s="561"/>
      <c r="T6" s="561"/>
      <c r="U6" s="561"/>
      <c r="V6" s="561"/>
      <c r="W6" s="561"/>
      <c r="X6" s="561"/>
      <c r="Y6" s="561"/>
      <c r="Z6" s="561"/>
      <c r="AA6" s="66"/>
      <c r="AB6" s="449"/>
      <c r="AC6" s="69"/>
      <c r="AD6" s="69"/>
      <c r="AE6" s="241"/>
      <c r="AF6" s="241"/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561"/>
      <c r="AR6" s="561"/>
      <c r="AS6" s="561"/>
      <c r="AT6" s="561"/>
      <c r="AU6" s="561"/>
      <c r="AV6" s="561"/>
      <c r="AW6" s="561"/>
      <c r="AX6" s="561"/>
      <c r="AY6" s="561"/>
      <c r="AZ6" s="561"/>
      <c r="BA6" s="66"/>
      <c r="BB6" s="449"/>
      <c r="BC6" s="69"/>
      <c r="BD6" s="69"/>
      <c r="BE6" s="241"/>
      <c r="BF6" s="241"/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561"/>
      <c r="BR6" s="561"/>
      <c r="BS6" s="561"/>
      <c r="BT6" s="561"/>
      <c r="BU6" s="561"/>
      <c r="BV6" s="561"/>
      <c r="BW6" s="561"/>
      <c r="BX6" s="561"/>
      <c r="BY6" s="561"/>
      <c r="BZ6" s="561"/>
      <c r="CA6" s="66"/>
      <c r="CB6" s="449"/>
      <c r="CC6" s="69"/>
      <c r="CD6" s="69"/>
      <c r="CE6" s="241"/>
      <c r="CF6" s="241"/>
      <c r="CG6" s="241"/>
      <c r="CH6" s="241"/>
      <c r="CI6" s="241"/>
      <c r="CJ6" s="241"/>
      <c r="CK6" s="241"/>
      <c r="CL6" s="241"/>
      <c r="CM6" s="241"/>
      <c r="CN6" s="241"/>
      <c r="CO6" s="241"/>
      <c r="CP6" s="241"/>
      <c r="CQ6" s="561"/>
      <c r="CR6" s="561"/>
      <c r="CS6" s="561"/>
      <c r="CT6" s="561"/>
      <c r="CU6" s="561"/>
      <c r="CV6" s="561"/>
      <c r="CW6" s="561"/>
      <c r="CX6" s="561"/>
      <c r="CY6" s="561"/>
      <c r="CZ6" s="561"/>
      <c r="DA6" s="66"/>
      <c r="DB6" s="449"/>
      <c r="DC6" s="69"/>
      <c r="DD6" s="69"/>
      <c r="DE6" s="241"/>
      <c r="DF6" s="241"/>
      <c r="DG6" s="241"/>
      <c r="DH6" s="241"/>
      <c r="DI6" s="241"/>
      <c r="DJ6" s="241"/>
      <c r="DK6" s="241"/>
      <c r="DL6" s="241"/>
      <c r="DM6" s="241"/>
      <c r="DN6" s="241"/>
      <c r="DO6" s="241"/>
      <c r="DP6" s="241"/>
      <c r="DQ6" s="561"/>
      <c r="DR6" s="561"/>
      <c r="DS6" s="561"/>
      <c r="DT6" s="561"/>
      <c r="DU6" s="561"/>
      <c r="DV6" s="561"/>
      <c r="DW6" s="561"/>
      <c r="DX6" s="561"/>
      <c r="DY6" s="561"/>
      <c r="DZ6" s="561"/>
      <c r="EA6" s="66"/>
      <c r="EB6" s="449"/>
      <c r="EC6" s="69"/>
      <c r="ED6" s="69"/>
      <c r="EE6" s="241"/>
      <c r="EF6" s="241"/>
      <c r="EG6" s="241"/>
      <c r="EH6" s="241"/>
      <c r="EI6" s="241"/>
      <c r="EJ6" s="241"/>
      <c r="EK6" s="241"/>
      <c r="EL6" s="241"/>
      <c r="EM6" s="241"/>
      <c r="EN6" s="241"/>
      <c r="EO6" s="241"/>
      <c r="EP6" s="241"/>
      <c r="EQ6" s="561"/>
      <c r="ER6" s="561"/>
      <c r="ES6" s="561"/>
      <c r="ET6" s="561"/>
      <c r="EU6" s="561"/>
      <c r="EV6" s="561"/>
      <c r="EW6" s="561"/>
      <c r="EX6" s="561"/>
      <c r="EY6" s="561"/>
      <c r="EZ6" s="561"/>
      <c r="FA6" s="66"/>
      <c r="FB6" s="449"/>
      <c r="FC6" s="69"/>
      <c r="FD6" s="69"/>
      <c r="FE6" s="241"/>
      <c r="FF6" s="241"/>
      <c r="FG6" s="241"/>
      <c r="FH6" s="241"/>
      <c r="FI6" s="241"/>
      <c r="FJ6" s="241"/>
      <c r="FK6" s="241"/>
      <c r="FL6" s="241"/>
      <c r="FM6" s="241"/>
      <c r="FN6" s="241"/>
      <c r="FO6" s="241"/>
      <c r="FP6" s="241"/>
      <c r="FQ6" s="561"/>
      <c r="FR6" s="561"/>
      <c r="FS6" s="561"/>
      <c r="FT6" s="561"/>
      <c r="FU6" s="561"/>
      <c r="FV6" s="561"/>
      <c r="FW6" s="561"/>
      <c r="FX6" s="561"/>
      <c r="FY6" s="561"/>
      <c r="FZ6" s="561"/>
      <c r="GA6" s="66"/>
      <c r="GB6" s="449"/>
      <c r="GC6" s="69"/>
      <c r="GD6" s="69"/>
      <c r="GE6" s="241"/>
      <c r="GF6" s="241"/>
      <c r="GG6" s="241"/>
      <c r="GH6" s="241"/>
      <c r="GI6" s="241"/>
      <c r="GJ6" s="241"/>
      <c r="GK6" s="241"/>
      <c r="GL6" s="241"/>
      <c r="GM6" s="241"/>
      <c r="GN6" s="241"/>
      <c r="GO6" s="241"/>
      <c r="GP6" s="241"/>
      <c r="GQ6" s="561"/>
      <c r="GR6" s="561"/>
      <c r="GS6" s="561"/>
      <c r="GT6" s="561"/>
      <c r="GU6" s="561"/>
      <c r="GV6" s="561"/>
      <c r="GW6" s="561"/>
      <c r="GX6" s="561"/>
      <c r="GY6" s="561"/>
      <c r="GZ6" s="561"/>
      <c r="HA6" s="66"/>
      <c r="HB6" s="449"/>
      <c r="HC6" s="69"/>
      <c r="HD6" s="69"/>
      <c r="HE6" s="241"/>
      <c r="HF6" s="241"/>
      <c r="HG6" s="241"/>
      <c r="HH6" s="241"/>
      <c r="HI6" s="241"/>
      <c r="HJ6" s="241"/>
      <c r="HK6" s="241"/>
      <c r="HL6" s="241"/>
      <c r="HM6" s="241"/>
      <c r="HN6" s="241"/>
      <c r="HO6" s="241"/>
      <c r="HP6" s="241"/>
      <c r="HQ6" s="561"/>
      <c r="HR6" s="561"/>
      <c r="HS6" s="561"/>
      <c r="HT6" s="561"/>
      <c r="HU6" s="561"/>
      <c r="HV6" s="561"/>
      <c r="HW6" s="561"/>
      <c r="HX6" s="561"/>
      <c r="HY6" s="561"/>
      <c r="HZ6" s="561"/>
      <c r="IA6" s="66"/>
      <c r="IB6" s="449"/>
      <c r="IC6" s="69"/>
      <c r="ID6" s="69"/>
      <c r="IE6" s="241"/>
      <c r="IF6" s="241"/>
      <c r="IG6" s="241"/>
      <c r="IH6" s="241"/>
      <c r="II6" s="241"/>
      <c r="IJ6" s="241"/>
      <c r="IK6" s="241"/>
      <c r="IL6" s="241"/>
      <c r="IM6" s="241"/>
      <c r="IN6" s="241"/>
      <c r="IO6" s="241"/>
      <c r="IP6" s="241"/>
      <c r="IQ6" s="561"/>
      <c r="IR6" s="561"/>
      <c r="IS6" s="561"/>
      <c r="IT6" s="561"/>
      <c r="IU6" s="561"/>
      <c r="IV6" s="561"/>
      <c r="IW6" s="561"/>
      <c r="IX6" s="561"/>
      <c r="IY6" s="561"/>
      <c r="IZ6" s="561"/>
      <c r="JA6" s="66"/>
      <c r="JB6" s="449"/>
      <c r="JC6" s="69"/>
      <c r="JD6" s="69"/>
      <c r="JE6" s="241"/>
      <c r="JF6" s="241"/>
      <c r="JG6" s="241"/>
      <c r="JH6" s="241"/>
      <c r="JI6" s="241"/>
      <c r="JJ6" s="241"/>
      <c r="JK6" s="241"/>
      <c r="JL6" s="241"/>
      <c r="JM6" s="241"/>
      <c r="JN6" s="241"/>
      <c r="JO6" s="241"/>
      <c r="JP6" s="241"/>
      <c r="JQ6" s="561"/>
      <c r="JR6" s="561"/>
      <c r="JS6" s="561"/>
      <c r="JT6" s="561"/>
      <c r="JU6" s="561"/>
      <c r="JV6" s="561"/>
      <c r="JW6" s="561"/>
      <c r="JX6" s="561"/>
      <c r="JY6" s="561"/>
      <c r="JZ6" s="561"/>
      <c r="KA6" s="66"/>
      <c r="KB6" s="449"/>
      <c r="KC6" s="69"/>
      <c r="KD6" s="69"/>
      <c r="KE6" s="241"/>
      <c r="KF6" s="241"/>
      <c r="KG6" s="241"/>
      <c r="KH6" s="241"/>
      <c r="KI6" s="241"/>
      <c r="KJ6" s="241"/>
      <c r="KK6" s="241"/>
      <c r="KL6" s="241"/>
      <c r="KM6" s="241"/>
      <c r="KN6" s="241"/>
      <c r="KO6" s="241"/>
      <c r="KP6" s="241"/>
      <c r="KQ6" s="561"/>
      <c r="KR6" s="561"/>
      <c r="KS6" s="561"/>
      <c r="KT6" s="561"/>
      <c r="KU6" s="561"/>
      <c r="KV6" s="561"/>
      <c r="KW6" s="561"/>
      <c r="KX6" s="561"/>
      <c r="KY6" s="561"/>
      <c r="KZ6" s="561"/>
      <c r="LA6" s="66"/>
      <c r="LB6" s="449"/>
      <c r="LC6" s="69"/>
      <c r="LD6" s="69"/>
      <c r="LE6" s="241"/>
      <c r="LF6" s="241"/>
      <c r="LG6" s="241"/>
      <c r="LH6" s="241"/>
      <c r="LI6" s="241"/>
      <c r="LJ6" s="241"/>
      <c r="LK6" s="241"/>
      <c r="LL6" s="241"/>
      <c r="LM6" s="241"/>
      <c r="LN6" s="241"/>
      <c r="LO6" s="241"/>
      <c r="LP6" s="241"/>
      <c r="LQ6" s="561"/>
      <c r="LR6" s="561"/>
      <c r="LS6" s="561"/>
      <c r="LT6" s="561"/>
      <c r="LU6" s="561"/>
      <c r="LV6" s="561"/>
      <c r="LW6" s="561"/>
      <c r="LX6" s="561"/>
      <c r="LY6" s="561"/>
      <c r="LZ6" s="561"/>
      <c r="MA6" s="66"/>
      <c r="MB6" s="449"/>
      <c r="MC6" s="69"/>
      <c r="MD6" s="69"/>
      <c r="ME6" s="241"/>
      <c r="MF6" s="241"/>
      <c r="MG6" s="241"/>
      <c r="MH6" s="241"/>
      <c r="MI6" s="241"/>
      <c r="MJ6" s="241"/>
      <c r="MK6" s="241"/>
      <c r="ML6" s="241"/>
      <c r="MM6" s="241"/>
      <c r="MN6" s="241"/>
      <c r="MO6" s="241"/>
      <c r="MP6" s="241"/>
      <c r="MQ6" s="561"/>
      <c r="MR6" s="561"/>
      <c r="MS6" s="561"/>
      <c r="MT6" s="561"/>
      <c r="MU6" s="561"/>
      <c r="MV6" s="561"/>
      <c r="MW6" s="561"/>
      <c r="MX6" s="561"/>
      <c r="MY6" s="561"/>
      <c r="MZ6" s="561"/>
      <c r="NA6" s="66"/>
      <c r="NB6" s="449"/>
      <c r="NC6" s="69"/>
      <c r="ND6" s="69"/>
      <c r="NE6" s="241"/>
      <c r="NF6" s="241"/>
      <c r="NG6" s="241"/>
      <c r="NH6" s="241"/>
      <c r="NI6" s="241"/>
      <c r="NJ6" s="241"/>
      <c r="NK6" s="241"/>
      <c r="NL6" s="241"/>
      <c r="NM6" s="241"/>
      <c r="NN6" s="241"/>
      <c r="NO6" s="241"/>
      <c r="NP6" s="241"/>
      <c r="NQ6" s="561"/>
      <c r="NR6" s="561"/>
      <c r="NS6" s="561"/>
      <c r="NT6" s="561"/>
      <c r="NU6" s="561"/>
      <c r="NV6" s="561"/>
      <c r="NW6" s="561"/>
      <c r="NX6" s="561"/>
      <c r="NY6" s="561"/>
      <c r="NZ6" s="561"/>
      <c r="OA6" s="66"/>
      <c r="OB6" s="449"/>
      <c r="OC6" s="69"/>
      <c r="OD6" s="69"/>
      <c r="OE6" s="241"/>
      <c r="OF6" s="241"/>
      <c r="OG6" s="241"/>
      <c r="OH6" s="241"/>
      <c r="OI6" s="241"/>
      <c r="OJ6" s="241"/>
      <c r="OK6" s="241"/>
      <c r="OL6" s="241"/>
      <c r="OM6" s="241"/>
      <c r="ON6" s="241"/>
      <c r="OO6" s="241"/>
      <c r="OP6" s="241"/>
      <c r="OQ6" s="561"/>
      <c r="OR6" s="561"/>
      <c r="OS6" s="561"/>
      <c r="OT6" s="561"/>
      <c r="OU6" s="561"/>
      <c r="OV6" s="561"/>
      <c r="OW6" s="561"/>
      <c r="OX6" s="561"/>
      <c r="OY6" s="561"/>
      <c r="OZ6" s="561"/>
      <c r="PA6" s="66"/>
      <c r="PB6" s="449"/>
      <c r="PC6" s="69"/>
      <c r="PD6" s="69"/>
      <c r="PE6" s="241"/>
      <c r="PF6" s="241"/>
      <c r="PG6" s="241"/>
      <c r="PH6" s="241"/>
      <c r="PI6" s="241"/>
      <c r="PJ6" s="241"/>
      <c r="PK6" s="241"/>
      <c r="PL6" s="241"/>
      <c r="PM6" s="241"/>
      <c r="PN6" s="241"/>
      <c r="PO6" s="241"/>
      <c r="PP6" s="241"/>
      <c r="PQ6" s="561"/>
      <c r="PR6" s="561"/>
      <c r="PS6" s="561"/>
      <c r="PT6" s="561"/>
      <c r="PU6" s="561"/>
      <c r="PV6" s="561"/>
      <c r="PW6" s="561"/>
      <c r="PX6" s="561"/>
      <c r="PY6" s="561"/>
      <c r="PZ6" s="561"/>
      <c r="QA6" s="66"/>
      <c r="QB6" s="449"/>
      <c r="QC6" s="69"/>
      <c r="QD6" s="69"/>
      <c r="QE6" s="241"/>
      <c r="QF6" s="241"/>
      <c r="QG6" s="241"/>
      <c r="QH6" s="241"/>
      <c r="QI6" s="241"/>
      <c r="QJ6" s="241"/>
      <c r="QK6" s="241"/>
      <c r="QL6" s="241"/>
      <c r="QM6" s="241"/>
      <c r="QN6" s="241"/>
      <c r="QO6" s="241"/>
      <c r="QP6" s="241"/>
      <c r="QQ6" s="561"/>
      <c r="QR6" s="561"/>
      <c r="QS6" s="561"/>
      <c r="QT6" s="561"/>
      <c r="QU6" s="561"/>
      <c r="QV6" s="561"/>
      <c r="QW6" s="561"/>
      <c r="QX6" s="561"/>
      <c r="QY6" s="561"/>
      <c r="QZ6" s="561"/>
      <c r="RA6" s="66"/>
      <c r="RB6" s="449"/>
      <c r="RC6" s="69"/>
      <c r="RD6" s="69"/>
      <c r="RE6" s="241"/>
      <c r="RF6" s="241"/>
      <c r="RG6" s="241"/>
      <c r="RH6" s="241"/>
      <c r="RI6" s="241"/>
      <c r="RJ6" s="241"/>
      <c r="RK6" s="241"/>
      <c r="RL6" s="241"/>
      <c r="RM6" s="241"/>
      <c r="RN6" s="241"/>
      <c r="RO6" s="241"/>
      <c r="RP6" s="241"/>
      <c r="RQ6" s="561"/>
      <c r="RR6" s="561"/>
      <c r="RS6" s="561"/>
      <c r="RT6" s="561"/>
      <c r="RU6" s="561"/>
      <c r="RV6" s="561"/>
      <c r="RW6" s="561"/>
      <c r="RX6" s="561"/>
      <c r="RY6" s="561"/>
      <c r="RZ6" s="561"/>
      <c r="SA6" s="66"/>
      <c r="SB6" s="449"/>
      <c r="SC6" s="69"/>
      <c r="SD6" s="69"/>
      <c r="SE6" s="241"/>
      <c r="SF6" s="241"/>
      <c r="SG6" s="241"/>
      <c r="SH6" s="241"/>
      <c r="SI6" s="241"/>
      <c r="SJ6" s="241"/>
      <c r="SK6" s="241"/>
      <c r="SL6" s="241"/>
      <c r="SM6" s="241"/>
      <c r="SN6" s="241"/>
      <c r="SO6" s="241"/>
      <c r="SP6" s="241"/>
      <c r="SQ6" s="561"/>
      <c r="SR6" s="561"/>
      <c r="SS6" s="561"/>
      <c r="ST6" s="561"/>
      <c r="SU6" s="561"/>
      <c r="SV6" s="561"/>
      <c r="SW6" s="561"/>
      <c r="SX6" s="561"/>
      <c r="SY6" s="561"/>
      <c r="SZ6" s="561"/>
      <c r="TA6" s="66"/>
      <c r="TB6" s="449"/>
      <c r="TC6" s="69"/>
      <c r="TD6" s="69"/>
      <c r="TE6" s="241"/>
      <c r="TF6" s="241"/>
      <c r="TG6" s="241"/>
      <c r="TH6" s="241"/>
      <c r="TI6" s="241"/>
      <c r="TJ6" s="241"/>
      <c r="TK6" s="241"/>
      <c r="TL6" s="241"/>
      <c r="TM6" s="241"/>
      <c r="TN6" s="241"/>
      <c r="TO6" s="241"/>
      <c r="TP6" s="241"/>
      <c r="TQ6" s="561"/>
      <c r="TR6" s="561"/>
      <c r="TS6" s="561"/>
      <c r="TT6" s="561"/>
      <c r="TU6" s="561"/>
      <c r="TV6" s="561"/>
      <c r="TW6" s="561"/>
      <c r="TX6" s="561"/>
      <c r="TY6" s="561"/>
      <c r="TZ6" s="561"/>
      <c r="UA6" s="66"/>
      <c r="UB6" s="449"/>
      <c r="UC6" s="69"/>
      <c r="UD6" s="69"/>
      <c r="UE6" s="241"/>
      <c r="UF6" s="241"/>
      <c r="UG6" s="241"/>
      <c r="UH6" s="241"/>
      <c r="UI6" s="241"/>
      <c r="UJ6" s="241"/>
      <c r="UK6" s="241"/>
      <c r="UL6" s="241"/>
      <c r="UM6" s="241"/>
      <c r="UN6" s="241"/>
      <c r="UO6" s="241"/>
      <c r="UP6" s="241"/>
      <c r="UQ6" s="561"/>
      <c r="UR6" s="561"/>
      <c r="US6" s="561"/>
      <c r="UT6" s="561"/>
      <c r="UU6" s="561"/>
      <c r="UV6" s="561"/>
      <c r="UW6" s="561"/>
      <c r="UX6" s="561"/>
      <c r="UY6" s="561"/>
      <c r="UZ6" s="561"/>
      <c r="VA6" s="66"/>
      <c r="VB6" s="449"/>
      <c r="VC6" s="69"/>
      <c r="VD6" s="69"/>
      <c r="VE6" s="241"/>
      <c r="VF6" s="241"/>
      <c r="VG6" s="241"/>
      <c r="VH6" s="241"/>
      <c r="VI6" s="241"/>
      <c r="VJ6" s="241"/>
      <c r="VK6" s="241"/>
      <c r="VL6" s="241"/>
      <c r="VM6" s="241"/>
      <c r="VN6" s="241"/>
      <c r="VO6" s="241"/>
      <c r="VP6" s="241"/>
      <c r="VQ6" s="561"/>
      <c r="VR6" s="561"/>
      <c r="VS6" s="561"/>
      <c r="VT6" s="561"/>
      <c r="VU6" s="561"/>
      <c r="VV6" s="561"/>
      <c r="VW6" s="561"/>
      <c r="VX6" s="561"/>
      <c r="VY6" s="561"/>
      <c r="VZ6" s="561"/>
      <c r="WA6" s="66"/>
      <c r="WB6" s="449"/>
      <c r="WC6" s="69"/>
      <c r="WD6" s="69"/>
      <c r="WE6" s="241"/>
      <c r="WF6" s="241"/>
      <c r="WG6" s="241"/>
      <c r="WH6" s="241"/>
      <c r="WI6" s="241"/>
      <c r="WJ6" s="241"/>
      <c r="WK6" s="241"/>
      <c r="WL6" s="241"/>
      <c r="WM6" s="241"/>
      <c r="WN6" s="241"/>
      <c r="WO6" s="241"/>
      <c r="WP6" s="241"/>
      <c r="WQ6" s="561"/>
      <c r="WR6" s="561"/>
      <c r="WS6" s="561"/>
      <c r="WT6" s="561"/>
      <c r="WU6" s="561"/>
      <c r="WV6" s="561"/>
      <c r="WW6" s="561"/>
      <c r="WX6" s="561"/>
      <c r="WY6" s="561"/>
      <c r="WZ6" s="561"/>
      <c r="XA6" s="66"/>
      <c r="XB6" s="449"/>
      <c r="XC6" s="69"/>
      <c r="XD6" s="69"/>
      <c r="XE6" s="241"/>
      <c r="XF6" s="241"/>
      <c r="XG6" s="241"/>
      <c r="XH6" s="241"/>
      <c r="XI6" s="241"/>
      <c r="XJ6" s="241"/>
      <c r="XK6" s="241"/>
      <c r="XL6" s="241"/>
      <c r="XM6" s="241"/>
      <c r="XN6" s="241"/>
      <c r="XO6" s="241"/>
      <c r="XP6" s="241"/>
      <c r="XQ6" s="561"/>
      <c r="XR6" s="561"/>
      <c r="XS6" s="561"/>
      <c r="XT6" s="561"/>
      <c r="XU6" s="561"/>
      <c r="XV6" s="561"/>
      <c r="XW6" s="561"/>
      <c r="XX6" s="561"/>
      <c r="XY6" s="561"/>
      <c r="XZ6" s="561"/>
      <c r="YA6" s="66"/>
      <c r="YB6" s="449"/>
      <c r="YC6" s="69"/>
      <c r="YD6" s="69"/>
      <c r="YE6" s="241"/>
      <c r="YF6" s="241"/>
      <c r="YG6" s="241"/>
      <c r="YH6" s="241"/>
      <c r="YI6" s="241"/>
      <c r="YJ6" s="241"/>
      <c r="YK6" s="241"/>
      <c r="YL6" s="241"/>
      <c r="YM6" s="241"/>
      <c r="YN6" s="241"/>
      <c r="YO6" s="241"/>
      <c r="YP6" s="241"/>
      <c r="YQ6" s="561"/>
      <c r="YR6" s="561"/>
      <c r="YS6" s="561"/>
      <c r="YT6" s="561"/>
      <c r="YU6" s="561"/>
      <c r="YV6" s="561"/>
      <c r="YW6" s="561"/>
      <c r="YX6" s="561"/>
      <c r="YY6" s="561"/>
      <c r="YZ6" s="561"/>
      <c r="ZA6" s="66"/>
      <c r="ZB6" s="449"/>
      <c r="ZC6" s="69"/>
      <c r="ZD6" s="69"/>
      <c r="ZE6" s="241"/>
      <c r="ZF6" s="241"/>
      <c r="ZG6" s="241"/>
      <c r="ZH6" s="241"/>
      <c r="ZI6" s="241"/>
      <c r="ZJ6" s="241"/>
      <c r="ZK6" s="241"/>
      <c r="ZL6" s="241"/>
      <c r="ZM6" s="241"/>
      <c r="ZN6" s="241"/>
      <c r="ZO6" s="241"/>
      <c r="ZP6" s="241"/>
      <c r="ZQ6" s="561"/>
      <c r="ZR6" s="561"/>
      <c r="ZS6" s="561"/>
      <c r="ZT6" s="561"/>
      <c r="ZU6" s="561"/>
      <c r="ZV6" s="561"/>
      <c r="ZW6" s="561"/>
      <c r="ZX6" s="561"/>
      <c r="ZY6" s="561"/>
      <c r="ZZ6" s="561"/>
      <c r="AAA6" s="66"/>
      <c r="AAB6" s="449"/>
      <c r="AAC6" s="69"/>
      <c r="AAD6" s="69"/>
      <c r="AAE6" s="241"/>
      <c r="AAF6" s="241"/>
      <c r="AAG6" s="241"/>
      <c r="AAH6" s="241"/>
      <c r="AAI6" s="241"/>
      <c r="AAJ6" s="241"/>
      <c r="AAK6" s="241"/>
      <c r="AAL6" s="241"/>
      <c r="AAM6" s="241"/>
      <c r="AAN6" s="241"/>
      <c r="AAO6" s="241"/>
      <c r="AAP6" s="241"/>
      <c r="AAQ6" s="561"/>
      <c r="AAR6" s="561"/>
      <c r="AAS6" s="561"/>
      <c r="AAT6" s="561"/>
      <c r="AAU6" s="561"/>
      <c r="AAV6" s="561"/>
      <c r="AAW6" s="561"/>
      <c r="AAX6" s="561"/>
      <c r="AAY6" s="561"/>
      <c r="AAZ6" s="561"/>
      <c r="ABA6" s="66"/>
      <c r="ABB6" s="449"/>
      <c r="ABC6" s="69"/>
      <c r="ABD6" s="69"/>
      <c r="ABE6" s="241"/>
      <c r="ABF6" s="241"/>
      <c r="ABG6" s="241"/>
      <c r="ABH6" s="241"/>
      <c r="ABI6" s="241"/>
      <c r="ABJ6" s="241"/>
      <c r="ABK6" s="241"/>
      <c r="ABL6" s="241"/>
      <c r="ABM6" s="241"/>
      <c r="ABN6" s="241"/>
      <c r="ABO6" s="241"/>
      <c r="ABP6" s="241"/>
      <c r="ABQ6" s="561"/>
      <c r="ABR6" s="561"/>
      <c r="ABS6" s="561"/>
      <c r="ABT6" s="561"/>
      <c r="ABU6" s="561"/>
      <c r="ABV6" s="561"/>
      <c r="ABW6" s="561"/>
      <c r="ABX6" s="561"/>
      <c r="ABY6" s="561"/>
      <c r="ABZ6" s="561"/>
      <c r="ACA6" s="66"/>
      <c r="ACB6" s="449"/>
      <c r="ACC6" s="69"/>
      <c r="ACD6" s="69"/>
      <c r="ACE6" s="241"/>
      <c r="ACF6" s="241"/>
      <c r="ACG6" s="241"/>
      <c r="ACH6" s="241"/>
      <c r="ACI6" s="241"/>
      <c r="ACJ6" s="241"/>
      <c r="ACK6" s="241"/>
      <c r="ACL6" s="241"/>
      <c r="ACM6" s="241"/>
      <c r="ACN6" s="241"/>
      <c r="ACO6" s="241"/>
      <c r="ACP6" s="241"/>
      <c r="ACQ6" s="561"/>
      <c r="ACR6" s="561"/>
      <c r="ACS6" s="561"/>
      <c r="ACT6" s="561"/>
      <c r="ACU6" s="561"/>
      <c r="ACV6" s="561"/>
      <c r="ACW6" s="561"/>
      <c r="ACX6" s="561"/>
      <c r="ACY6" s="561"/>
      <c r="ACZ6" s="561"/>
      <c r="ADA6" s="66"/>
      <c r="ADB6" s="449"/>
      <c r="ADC6" s="69"/>
      <c r="ADD6" s="69"/>
      <c r="ADE6" s="241"/>
      <c r="ADF6" s="241"/>
      <c r="ADG6" s="241"/>
      <c r="ADH6" s="241"/>
      <c r="ADI6" s="241"/>
      <c r="ADJ6" s="241"/>
      <c r="ADK6" s="241"/>
      <c r="ADL6" s="241"/>
      <c r="ADM6" s="241"/>
      <c r="ADN6" s="241"/>
      <c r="ADO6" s="241"/>
      <c r="ADP6" s="241"/>
      <c r="ADQ6" s="561"/>
      <c r="ADR6" s="561"/>
      <c r="ADS6" s="561"/>
      <c r="ADT6" s="561"/>
      <c r="ADU6" s="561"/>
      <c r="ADV6" s="561"/>
      <c r="ADW6" s="561"/>
      <c r="ADX6" s="561"/>
      <c r="ADY6" s="561"/>
      <c r="ADZ6" s="561"/>
      <c r="AEA6" s="66"/>
      <c r="AEB6" s="449"/>
      <c r="AEC6" s="69"/>
      <c r="AED6" s="69"/>
      <c r="AEE6" s="241"/>
      <c r="AEF6" s="241"/>
      <c r="AEG6" s="241"/>
      <c r="AEH6" s="241"/>
      <c r="AEI6" s="241"/>
      <c r="AEJ6" s="241"/>
      <c r="AEK6" s="241"/>
      <c r="AEL6" s="241"/>
      <c r="AEM6" s="241"/>
      <c r="AEN6" s="241"/>
      <c r="AEO6" s="241"/>
      <c r="AEP6" s="241"/>
      <c r="AEQ6" s="561"/>
      <c r="AER6" s="561"/>
      <c r="AES6" s="561"/>
      <c r="AET6" s="561"/>
      <c r="AEU6" s="561"/>
      <c r="AEV6" s="561"/>
      <c r="AEW6" s="561"/>
      <c r="AEX6" s="561"/>
      <c r="AEY6" s="561"/>
      <c r="AEZ6" s="561"/>
      <c r="AFA6" s="66"/>
      <c r="AFB6" s="449"/>
      <c r="AFC6" s="69"/>
      <c r="AFD6" s="69"/>
      <c r="AFE6" s="241"/>
      <c r="AFF6" s="241"/>
      <c r="AFG6" s="241"/>
      <c r="AFH6" s="241"/>
      <c r="AFI6" s="241"/>
      <c r="AFJ6" s="241"/>
      <c r="AFK6" s="241"/>
      <c r="AFL6" s="241"/>
      <c r="AFM6" s="241"/>
      <c r="AFN6" s="241"/>
      <c r="AFO6" s="241"/>
      <c r="AFP6" s="241"/>
      <c r="AFQ6" s="561"/>
      <c r="AFR6" s="561"/>
      <c r="AFS6" s="561"/>
      <c r="AFT6" s="561"/>
      <c r="AFU6" s="561"/>
      <c r="AFV6" s="561"/>
      <c r="AFW6" s="561"/>
      <c r="AFX6" s="561"/>
      <c r="AFY6" s="561"/>
      <c r="AFZ6" s="561"/>
      <c r="AGA6" s="66"/>
      <c r="AGB6" s="449"/>
      <c r="AGC6" s="69"/>
      <c r="AGD6" s="69"/>
      <c r="AGE6" s="241"/>
      <c r="AGF6" s="241"/>
      <c r="AGG6" s="241"/>
      <c r="AGH6" s="241"/>
      <c r="AGI6" s="241"/>
      <c r="AGJ6" s="241"/>
      <c r="AGK6" s="241"/>
      <c r="AGL6" s="241"/>
      <c r="AGM6" s="241"/>
      <c r="AGN6" s="241"/>
      <c r="AGO6" s="241"/>
      <c r="AGP6" s="241"/>
      <c r="AGQ6" s="561"/>
      <c r="AGR6" s="561"/>
      <c r="AGS6" s="561"/>
      <c r="AGT6" s="561"/>
      <c r="AGU6" s="561"/>
      <c r="AGV6" s="561"/>
      <c r="AGW6" s="561"/>
      <c r="AGX6" s="561"/>
      <c r="AGY6" s="561"/>
      <c r="AGZ6" s="561"/>
      <c r="AHA6" s="66"/>
      <c r="AHB6" s="449"/>
      <c r="AHC6" s="69"/>
      <c r="AHD6" s="69"/>
      <c r="AHE6" s="241"/>
      <c r="AHF6" s="241"/>
      <c r="AHG6" s="241"/>
      <c r="AHH6" s="241"/>
      <c r="AHI6" s="241"/>
      <c r="AHJ6" s="241"/>
      <c r="AHK6" s="241"/>
      <c r="AHL6" s="241"/>
      <c r="AHM6" s="241"/>
      <c r="AHN6" s="241"/>
      <c r="AHO6" s="241"/>
      <c r="AHP6" s="241"/>
      <c r="AHQ6" s="561"/>
      <c r="AHR6" s="561"/>
      <c r="AHS6" s="561"/>
      <c r="AHT6" s="561"/>
      <c r="AHU6" s="561"/>
      <c r="AHV6" s="561"/>
      <c r="AHW6" s="561"/>
      <c r="AHX6" s="561"/>
      <c r="AHY6" s="561"/>
      <c r="AHZ6" s="561"/>
      <c r="AIA6" s="66"/>
      <c r="AIB6" s="449"/>
      <c r="AIC6" s="69"/>
      <c r="AID6" s="69"/>
      <c r="AIE6" s="241"/>
      <c r="AIF6" s="241"/>
      <c r="AIG6" s="241"/>
      <c r="AIH6" s="241"/>
      <c r="AII6" s="241"/>
      <c r="AIJ6" s="241"/>
      <c r="AIK6" s="241"/>
      <c r="AIL6" s="241"/>
      <c r="AIM6" s="241"/>
      <c r="AIN6" s="241"/>
      <c r="AIO6" s="241"/>
      <c r="AIP6" s="241"/>
      <c r="AIQ6" s="561"/>
      <c r="AIR6" s="561"/>
      <c r="AIS6" s="561"/>
      <c r="AIT6" s="561"/>
      <c r="AIU6" s="561"/>
      <c r="AIV6" s="561"/>
      <c r="AIW6" s="561"/>
      <c r="AIX6" s="561"/>
      <c r="AIY6" s="561"/>
      <c r="AIZ6" s="561"/>
      <c r="AJA6" s="66"/>
      <c r="AJB6" s="449"/>
      <c r="AJC6" s="69"/>
      <c r="AJD6" s="69"/>
      <c r="AJE6" s="241"/>
      <c r="AJF6" s="241"/>
      <c r="AJG6" s="241"/>
      <c r="AJH6" s="241"/>
      <c r="AJI6" s="241"/>
      <c r="AJJ6" s="241"/>
      <c r="AJK6" s="241"/>
      <c r="AJL6" s="241"/>
      <c r="AJM6" s="241"/>
      <c r="AJN6" s="241"/>
      <c r="AJO6" s="241"/>
      <c r="AJP6" s="241"/>
      <c r="AJQ6" s="561"/>
      <c r="AJR6" s="561"/>
      <c r="AJS6" s="561"/>
      <c r="AJT6" s="561"/>
      <c r="AJU6" s="561"/>
      <c r="AJV6" s="561"/>
      <c r="AJW6" s="561"/>
      <c r="AJX6" s="561"/>
      <c r="AJY6" s="561"/>
      <c r="AJZ6" s="561"/>
      <c r="AKA6" s="66"/>
      <c r="AKB6" s="449"/>
      <c r="AKC6" s="69"/>
      <c r="AKD6" s="69"/>
      <c r="AKE6" s="241"/>
      <c r="AKF6" s="241"/>
      <c r="AKG6" s="241"/>
      <c r="AKH6" s="241"/>
      <c r="AKI6" s="241"/>
      <c r="AKJ6" s="241"/>
      <c r="AKK6" s="241"/>
      <c r="AKL6" s="241"/>
      <c r="AKM6" s="241"/>
      <c r="AKN6" s="241"/>
      <c r="AKO6" s="241"/>
      <c r="AKP6" s="241"/>
      <c r="AKQ6" s="561"/>
      <c r="AKR6" s="561"/>
      <c r="AKS6" s="561"/>
      <c r="AKT6" s="561"/>
      <c r="AKU6" s="561"/>
      <c r="AKV6" s="561"/>
      <c r="AKW6" s="561"/>
      <c r="AKX6" s="561"/>
      <c r="AKY6" s="561"/>
      <c r="AKZ6" s="561"/>
      <c r="ALA6" s="66"/>
      <c r="ALB6" s="449"/>
      <c r="ALC6" s="69"/>
      <c r="ALD6" s="69"/>
      <c r="ALE6" s="241"/>
      <c r="ALF6" s="241"/>
      <c r="ALG6" s="241"/>
      <c r="ALH6" s="241"/>
      <c r="ALI6" s="241"/>
      <c r="ALJ6" s="241"/>
      <c r="ALK6" s="241"/>
      <c r="ALL6" s="241"/>
      <c r="ALM6" s="241"/>
      <c r="ALN6" s="241"/>
      <c r="ALO6" s="241"/>
      <c r="ALP6" s="241"/>
      <c r="ALQ6" s="561"/>
      <c r="ALR6" s="561"/>
      <c r="ALS6" s="561"/>
      <c r="ALT6" s="561"/>
      <c r="ALU6" s="561"/>
      <c r="ALV6" s="561"/>
      <c r="ALW6" s="561"/>
      <c r="ALX6" s="561"/>
      <c r="ALY6" s="561"/>
      <c r="ALZ6" s="561"/>
      <c r="AMA6" s="66"/>
      <c r="AMB6" s="449"/>
      <c r="AMC6" s="69"/>
      <c r="AMD6" s="69"/>
      <c r="AME6" s="241"/>
      <c r="AMF6" s="241"/>
      <c r="AMG6" s="241"/>
      <c r="AMH6" s="241"/>
      <c r="AMI6" s="241"/>
      <c r="AMJ6" s="241"/>
      <c r="AMK6" s="241"/>
      <c r="AML6" s="241"/>
      <c r="AMM6" s="241"/>
      <c r="AMN6" s="241"/>
      <c r="AMO6" s="241"/>
      <c r="AMP6" s="241"/>
      <c r="AMQ6" s="561"/>
      <c r="AMR6" s="561"/>
      <c r="AMS6" s="561"/>
      <c r="AMT6" s="561"/>
      <c r="AMU6" s="561"/>
      <c r="AMV6" s="561"/>
      <c r="AMW6" s="561"/>
      <c r="AMX6" s="561"/>
      <c r="AMY6" s="561"/>
      <c r="AMZ6" s="561"/>
      <c r="ANA6" s="66"/>
      <c r="ANB6" s="449"/>
      <c r="ANC6" s="69"/>
      <c r="AND6" s="69"/>
      <c r="ANE6" s="241"/>
      <c r="ANF6" s="241"/>
      <c r="ANG6" s="241"/>
      <c r="ANH6" s="241"/>
      <c r="ANI6" s="241"/>
      <c r="ANJ6" s="241"/>
      <c r="ANK6" s="241"/>
      <c r="ANL6" s="241"/>
      <c r="ANM6" s="241"/>
      <c r="ANN6" s="241"/>
      <c r="ANO6" s="241"/>
      <c r="ANP6" s="241"/>
      <c r="ANQ6" s="561"/>
      <c r="ANR6" s="561"/>
      <c r="ANS6" s="561"/>
      <c r="ANT6" s="561"/>
      <c r="ANU6" s="561"/>
      <c r="ANV6" s="561"/>
      <c r="ANW6" s="561"/>
      <c r="ANX6" s="561"/>
      <c r="ANY6" s="561"/>
      <c r="ANZ6" s="561"/>
      <c r="AOA6" s="66"/>
      <c r="AOB6" s="449"/>
      <c r="AOC6" s="69"/>
      <c r="AOD6" s="69"/>
      <c r="AOE6" s="241"/>
      <c r="AOF6" s="241"/>
      <c r="AOG6" s="241"/>
      <c r="AOH6" s="241"/>
      <c r="AOI6" s="241"/>
      <c r="AOJ6" s="241"/>
      <c r="AOK6" s="241"/>
      <c r="AOL6" s="241"/>
      <c r="AOM6" s="241"/>
      <c r="AON6" s="241"/>
      <c r="AOO6" s="241"/>
      <c r="AOP6" s="241"/>
      <c r="AOQ6" s="561"/>
      <c r="AOR6" s="561"/>
      <c r="AOS6" s="561"/>
      <c r="AOT6" s="561"/>
      <c r="AOU6" s="561"/>
      <c r="AOV6" s="561"/>
      <c r="AOW6" s="561"/>
      <c r="AOX6" s="561"/>
      <c r="AOY6" s="561"/>
      <c r="AOZ6" s="561"/>
      <c r="APA6" s="66"/>
      <c r="APB6" s="449"/>
      <c r="APC6" s="69"/>
      <c r="APD6" s="69"/>
      <c r="APE6" s="241"/>
      <c r="APF6" s="241"/>
      <c r="APG6" s="241"/>
      <c r="APH6" s="241"/>
      <c r="API6" s="241"/>
      <c r="APJ6" s="241"/>
      <c r="APK6" s="241"/>
      <c r="APL6" s="241"/>
      <c r="APM6" s="241"/>
      <c r="APN6" s="241"/>
      <c r="APO6" s="241"/>
      <c r="APP6" s="241"/>
      <c r="APQ6" s="561"/>
      <c r="APR6" s="561"/>
      <c r="APS6" s="561"/>
      <c r="APT6" s="561"/>
      <c r="APU6" s="561"/>
      <c r="APV6" s="561"/>
      <c r="APW6" s="561"/>
      <c r="APX6" s="561"/>
      <c r="APY6" s="561"/>
      <c r="APZ6" s="561"/>
      <c r="AQA6" s="66"/>
      <c r="AQB6" s="449"/>
      <c r="AQC6" s="69"/>
      <c r="AQD6" s="69"/>
      <c r="AQE6" s="241"/>
      <c r="AQF6" s="241"/>
      <c r="AQG6" s="241"/>
      <c r="AQH6" s="241"/>
      <c r="AQI6" s="241"/>
      <c r="AQJ6" s="241"/>
      <c r="AQK6" s="241"/>
      <c r="AQL6" s="241"/>
      <c r="AQM6" s="241"/>
      <c r="AQN6" s="241"/>
      <c r="AQO6" s="241"/>
      <c r="AQP6" s="241"/>
      <c r="AQQ6" s="561"/>
      <c r="AQR6" s="561"/>
      <c r="AQS6" s="561"/>
      <c r="AQT6" s="561"/>
      <c r="AQU6" s="561"/>
      <c r="AQV6" s="561"/>
      <c r="AQW6" s="561"/>
      <c r="AQX6" s="561"/>
      <c r="AQY6" s="561"/>
      <c r="AQZ6" s="561"/>
      <c r="ARA6" s="66"/>
      <c r="ARB6" s="449"/>
      <c r="ARC6" s="69"/>
      <c r="ARD6" s="69"/>
      <c r="ARE6" s="241"/>
      <c r="ARF6" s="241"/>
      <c r="ARG6" s="241"/>
      <c r="ARH6" s="241"/>
      <c r="ARI6" s="241"/>
      <c r="ARJ6" s="241"/>
      <c r="ARK6" s="241"/>
      <c r="ARL6" s="241"/>
      <c r="ARM6" s="241"/>
      <c r="ARN6" s="241"/>
      <c r="ARO6" s="241"/>
      <c r="ARP6" s="241"/>
      <c r="ARQ6" s="561"/>
      <c r="ARR6" s="561"/>
      <c r="ARS6" s="561"/>
      <c r="ART6" s="561"/>
      <c r="ARU6" s="561"/>
      <c r="ARV6" s="561"/>
      <c r="ARW6" s="561"/>
      <c r="ARX6" s="561"/>
      <c r="ARY6" s="561"/>
      <c r="ARZ6" s="561"/>
      <c r="ASA6" s="66"/>
      <c r="ASB6" s="449"/>
      <c r="ASC6" s="69"/>
      <c r="ASD6" s="69"/>
      <c r="ASE6" s="241"/>
      <c r="ASF6" s="241"/>
      <c r="ASG6" s="241"/>
      <c r="ASH6" s="241"/>
      <c r="ASI6" s="241"/>
      <c r="ASJ6" s="241"/>
      <c r="ASK6" s="241"/>
      <c r="ASL6" s="241"/>
      <c r="ASM6" s="241"/>
      <c r="ASN6" s="241"/>
      <c r="ASO6" s="241"/>
      <c r="ASP6" s="241"/>
      <c r="ASQ6" s="561"/>
      <c r="ASR6" s="561"/>
      <c r="ASS6" s="561"/>
      <c r="AST6" s="561"/>
      <c r="ASU6" s="561"/>
      <c r="ASV6" s="561"/>
      <c r="ASW6" s="561"/>
      <c r="ASX6" s="561"/>
      <c r="ASY6" s="561"/>
      <c r="ASZ6" s="561"/>
      <c r="ATA6" s="66"/>
      <c r="ATB6" s="449"/>
      <c r="ATC6" s="69"/>
      <c r="ATD6" s="69"/>
      <c r="ATE6" s="241"/>
      <c r="ATF6" s="241"/>
      <c r="ATG6" s="241"/>
      <c r="ATH6" s="241"/>
      <c r="ATI6" s="241"/>
      <c r="ATJ6" s="241"/>
      <c r="ATK6" s="241"/>
      <c r="ATL6" s="241"/>
      <c r="ATM6" s="241"/>
      <c r="ATN6" s="241"/>
      <c r="ATO6" s="241"/>
      <c r="ATP6" s="241"/>
      <c r="ATQ6" s="561"/>
      <c r="ATR6" s="561"/>
      <c r="ATS6" s="561"/>
      <c r="ATT6" s="561"/>
      <c r="ATU6" s="561"/>
      <c r="ATV6" s="561"/>
      <c r="ATW6" s="561"/>
      <c r="ATX6" s="561"/>
      <c r="ATY6" s="561"/>
      <c r="ATZ6" s="561"/>
      <c r="AUA6" s="66"/>
      <c r="AUB6" s="449"/>
      <c r="AUC6" s="69"/>
      <c r="AUD6" s="69"/>
      <c r="AUE6" s="241"/>
      <c r="AUF6" s="241"/>
      <c r="AUG6" s="241"/>
      <c r="AUH6" s="241"/>
      <c r="AUI6" s="241"/>
      <c r="AUJ6" s="241"/>
      <c r="AUK6" s="241"/>
      <c r="AUL6" s="241"/>
      <c r="AUM6" s="241"/>
      <c r="AUN6" s="241"/>
      <c r="AUO6" s="241"/>
      <c r="AUP6" s="241"/>
      <c r="AUQ6" s="561"/>
      <c r="AUR6" s="561"/>
      <c r="AUS6" s="561"/>
      <c r="AUT6" s="561"/>
      <c r="AUU6" s="561"/>
      <c r="AUV6" s="561"/>
      <c r="AUW6" s="561"/>
      <c r="AUX6" s="561"/>
      <c r="AUY6" s="561"/>
      <c r="AUZ6" s="561"/>
      <c r="AVA6" s="66"/>
      <c r="AVB6" s="449"/>
      <c r="AVC6" s="69"/>
      <c r="AVD6" s="69"/>
      <c r="AVE6" s="241"/>
      <c r="AVF6" s="241"/>
      <c r="AVG6" s="241"/>
      <c r="AVH6" s="241"/>
      <c r="AVI6" s="241"/>
      <c r="AVJ6" s="241"/>
      <c r="AVK6" s="241"/>
      <c r="AVL6" s="241"/>
      <c r="AVM6" s="241"/>
      <c r="AVN6" s="241"/>
      <c r="AVO6" s="241"/>
      <c r="AVP6" s="241"/>
      <c r="AVQ6" s="561"/>
      <c r="AVR6" s="561"/>
      <c r="AVS6" s="561"/>
      <c r="AVT6" s="561"/>
      <c r="AVU6" s="561"/>
      <c r="AVV6" s="561"/>
      <c r="AVW6" s="561"/>
      <c r="AVX6" s="561"/>
      <c r="AVY6" s="561"/>
      <c r="AVZ6" s="561"/>
      <c r="AWA6" s="66"/>
      <c r="AWB6" s="449"/>
      <c r="AWC6" s="69"/>
      <c r="AWD6" s="69"/>
      <c r="AWE6" s="241"/>
      <c r="AWF6" s="241"/>
      <c r="AWG6" s="241"/>
      <c r="AWH6" s="241"/>
      <c r="AWI6" s="241"/>
      <c r="AWJ6" s="241"/>
      <c r="AWK6" s="241"/>
      <c r="AWL6" s="241"/>
      <c r="AWM6" s="241"/>
      <c r="AWN6" s="241"/>
      <c r="AWO6" s="241"/>
      <c r="AWP6" s="241"/>
      <c r="AWQ6" s="561"/>
      <c r="AWR6" s="561"/>
      <c r="AWS6" s="561"/>
      <c r="AWT6" s="561"/>
      <c r="AWU6" s="561"/>
      <c r="AWV6" s="561"/>
      <c r="AWW6" s="561"/>
      <c r="AWX6" s="561"/>
      <c r="AWY6" s="561"/>
      <c r="AWZ6" s="561"/>
      <c r="AXA6" s="66"/>
      <c r="AXB6" s="449"/>
      <c r="AXC6" s="69"/>
      <c r="AXD6" s="69"/>
      <c r="AXE6" s="241"/>
      <c r="AXF6" s="241"/>
      <c r="AXG6" s="241"/>
      <c r="AXH6" s="241"/>
      <c r="AXI6" s="241"/>
      <c r="AXJ6" s="241"/>
      <c r="AXK6" s="241"/>
      <c r="AXL6" s="241"/>
      <c r="AXM6" s="241"/>
      <c r="AXN6" s="241"/>
      <c r="AXO6" s="241"/>
      <c r="AXP6" s="241"/>
      <c r="AXQ6" s="561"/>
      <c r="AXR6" s="561"/>
      <c r="AXS6" s="561"/>
      <c r="AXT6" s="561"/>
      <c r="AXU6" s="561"/>
      <c r="AXV6" s="561"/>
      <c r="AXW6" s="561"/>
      <c r="AXX6" s="561"/>
      <c r="AXY6" s="561"/>
      <c r="AXZ6" s="561"/>
      <c r="AYA6" s="66"/>
      <c r="AYB6" s="449"/>
      <c r="AYC6" s="69"/>
      <c r="AYD6" s="69"/>
      <c r="AYE6" s="241"/>
      <c r="AYF6" s="241"/>
      <c r="AYG6" s="241"/>
      <c r="AYH6" s="241"/>
      <c r="AYI6" s="241"/>
      <c r="AYJ6" s="241"/>
      <c r="AYK6" s="241"/>
      <c r="AYL6" s="241"/>
      <c r="AYM6" s="241"/>
      <c r="AYN6" s="241"/>
      <c r="AYO6" s="241"/>
      <c r="AYP6" s="241"/>
      <c r="AYQ6" s="561"/>
      <c r="AYR6" s="561"/>
      <c r="AYS6" s="561"/>
      <c r="AYT6" s="561"/>
      <c r="AYU6" s="561"/>
      <c r="AYV6" s="561"/>
      <c r="AYW6" s="561"/>
      <c r="AYX6" s="561"/>
      <c r="AYY6" s="561"/>
      <c r="AYZ6" s="561"/>
      <c r="AZA6" s="66"/>
      <c r="AZB6" s="449"/>
      <c r="AZC6" s="69"/>
      <c r="AZD6" s="69"/>
      <c r="AZE6" s="241"/>
      <c r="AZF6" s="241"/>
      <c r="AZG6" s="241"/>
      <c r="AZH6" s="241"/>
      <c r="AZI6" s="241"/>
      <c r="AZJ6" s="241"/>
      <c r="AZK6" s="241"/>
      <c r="AZL6" s="241"/>
      <c r="AZM6" s="241"/>
      <c r="AZN6" s="241"/>
      <c r="AZO6" s="241"/>
      <c r="AZP6" s="241"/>
      <c r="AZQ6" s="561"/>
      <c r="AZR6" s="561"/>
      <c r="AZS6" s="561"/>
      <c r="AZT6" s="561"/>
      <c r="AZU6" s="561"/>
      <c r="AZV6" s="561"/>
      <c r="AZW6" s="561"/>
      <c r="AZX6" s="561"/>
      <c r="AZY6" s="561"/>
      <c r="AZZ6" s="561"/>
      <c r="BAA6" s="66"/>
      <c r="BAB6" s="449"/>
      <c r="BAC6" s="69"/>
      <c r="BAD6" s="69"/>
      <c r="BAE6" s="241"/>
      <c r="BAF6" s="241"/>
      <c r="BAG6" s="241"/>
      <c r="BAH6" s="241"/>
      <c r="BAI6" s="241"/>
      <c r="BAJ6" s="241"/>
      <c r="BAK6" s="241"/>
      <c r="BAL6" s="241"/>
      <c r="BAM6" s="241"/>
      <c r="BAN6" s="241"/>
      <c r="BAO6" s="241"/>
      <c r="BAP6" s="241"/>
      <c r="BAQ6" s="561"/>
      <c r="BAR6" s="561"/>
      <c r="BAS6" s="561"/>
      <c r="BAT6" s="561"/>
      <c r="BAU6" s="561"/>
      <c r="BAV6" s="561"/>
      <c r="BAW6" s="561"/>
      <c r="BAX6" s="561"/>
      <c r="BAY6" s="561"/>
      <c r="BAZ6" s="561"/>
      <c r="BBA6" s="66"/>
      <c r="BBB6" s="449"/>
      <c r="BBC6" s="69"/>
      <c r="BBD6" s="69"/>
      <c r="BBE6" s="241"/>
      <c r="BBF6" s="241"/>
      <c r="BBG6" s="241"/>
      <c r="BBH6" s="241"/>
      <c r="BBI6" s="241"/>
      <c r="BBJ6" s="241"/>
      <c r="BBK6" s="241"/>
      <c r="BBL6" s="241"/>
      <c r="BBM6" s="241"/>
      <c r="BBN6" s="241"/>
      <c r="BBO6" s="241"/>
      <c r="BBP6" s="241"/>
      <c r="BBQ6" s="561"/>
      <c r="BBR6" s="561"/>
      <c r="BBS6" s="561"/>
      <c r="BBT6" s="561"/>
      <c r="BBU6" s="561"/>
      <c r="BBV6" s="561"/>
      <c r="BBW6" s="561"/>
      <c r="BBX6" s="561"/>
      <c r="BBY6" s="561"/>
      <c r="BBZ6" s="561"/>
      <c r="BCA6" s="66"/>
      <c r="BCB6" s="449"/>
      <c r="BCC6" s="69"/>
      <c r="BCD6" s="69"/>
      <c r="BCE6" s="241"/>
      <c r="BCF6" s="241"/>
      <c r="BCG6" s="241"/>
      <c r="BCH6" s="241"/>
      <c r="BCI6" s="241"/>
      <c r="BCJ6" s="241"/>
      <c r="BCK6" s="241"/>
      <c r="BCL6" s="241"/>
      <c r="BCM6" s="241"/>
      <c r="BCN6" s="241"/>
      <c r="BCO6" s="241"/>
      <c r="BCP6" s="241"/>
      <c r="BCQ6" s="561"/>
      <c r="BCR6" s="561"/>
      <c r="BCS6" s="561"/>
      <c r="BCT6" s="561"/>
      <c r="BCU6" s="561"/>
      <c r="BCV6" s="561"/>
      <c r="BCW6" s="561"/>
      <c r="BCX6" s="561"/>
      <c r="BCY6" s="561"/>
      <c r="BCZ6" s="561"/>
      <c r="BDA6" s="66"/>
      <c r="BDB6" s="449"/>
      <c r="BDC6" s="69"/>
      <c r="BDD6" s="69"/>
      <c r="BDE6" s="241"/>
      <c r="BDF6" s="241"/>
      <c r="BDG6" s="241"/>
      <c r="BDH6" s="241"/>
      <c r="BDI6" s="241"/>
      <c r="BDJ6" s="241"/>
      <c r="BDK6" s="241"/>
      <c r="BDL6" s="241"/>
      <c r="BDM6" s="241"/>
      <c r="BDN6" s="241"/>
      <c r="BDO6" s="241"/>
      <c r="BDP6" s="241"/>
      <c r="BDQ6" s="561"/>
      <c r="BDR6" s="561"/>
      <c r="BDS6" s="561"/>
      <c r="BDT6" s="561"/>
      <c r="BDU6" s="561"/>
      <c r="BDV6" s="561"/>
      <c r="BDW6" s="561"/>
      <c r="BDX6" s="561"/>
      <c r="BDY6" s="561"/>
      <c r="BDZ6" s="561"/>
      <c r="BEA6" s="66"/>
      <c r="BEB6" s="449"/>
      <c r="BEC6" s="69"/>
      <c r="BED6" s="69"/>
      <c r="BEE6" s="241"/>
      <c r="BEF6" s="241"/>
      <c r="BEG6" s="241"/>
      <c r="BEH6" s="241"/>
      <c r="BEI6" s="241"/>
      <c r="BEJ6" s="241"/>
      <c r="BEK6" s="241"/>
      <c r="BEL6" s="241"/>
      <c r="BEM6" s="241"/>
      <c r="BEN6" s="241"/>
      <c r="BEO6" s="241"/>
      <c r="BEP6" s="241"/>
      <c r="BEQ6" s="561"/>
      <c r="BER6" s="561"/>
      <c r="BES6" s="561"/>
      <c r="BET6" s="561"/>
      <c r="BEU6" s="561"/>
      <c r="BEV6" s="561"/>
      <c r="BEW6" s="561"/>
      <c r="BEX6" s="561"/>
      <c r="BEY6" s="561"/>
      <c r="BEZ6" s="561"/>
      <c r="BFA6" s="66"/>
      <c r="BFB6" s="449"/>
      <c r="BFC6" s="69"/>
      <c r="BFD6" s="69"/>
      <c r="BFE6" s="241"/>
      <c r="BFF6" s="241"/>
      <c r="BFG6" s="241"/>
      <c r="BFH6" s="241"/>
      <c r="BFI6" s="241"/>
      <c r="BFJ6" s="241"/>
      <c r="BFK6" s="241"/>
      <c r="BFL6" s="241"/>
      <c r="BFM6" s="241"/>
      <c r="BFN6" s="241"/>
      <c r="BFO6" s="241"/>
      <c r="BFP6" s="241"/>
      <c r="BFQ6" s="561"/>
      <c r="BFR6" s="561"/>
      <c r="BFS6" s="561"/>
      <c r="BFT6" s="561"/>
      <c r="BFU6" s="561"/>
      <c r="BFV6" s="561"/>
      <c r="BFW6" s="561"/>
      <c r="BFX6" s="561"/>
      <c r="BFY6" s="561"/>
      <c r="BFZ6" s="561"/>
      <c r="BGA6" s="66"/>
      <c r="BGB6" s="449"/>
      <c r="BGC6" s="69"/>
      <c r="BGD6" s="69"/>
      <c r="BGE6" s="241"/>
      <c r="BGF6" s="241"/>
      <c r="BGG6" s="241"/>
      <c r="BGH6" s="241"/>
      <c r="BGI6" s="241"/>
      <c r="BGJ6" s="241"/>
      <c r="BGK6" s="241"/>
      <c r="BGL6" s="241"/>
      <c r="BGM6" s="241"/>
      <c r="BGN6" s="241"/>
      <c r="BGO6" s="241"/>
      <c r="BGP6" s="241"/>
      <c r="BGQ6" s="561"/>
      <c r="BGR6" s="561"/>
      <c r="BGS6" s="561"/>
      <c r="BGT6" s="561"/>
      <c r="BGU6" s="561"/>
      <c r="BGV6" s="561"/>
      <c r="BGW6" s="561"/>
      <c r="BGX6" s="561"/>
      <c r="BGY6" s="561"/>
      <c r="BGZ6" s="561"/>
      <c r="BHA6" s="66"/>
      <c r="BHB6" s="449"/>
      <c r="BHC6" s="69"/>
      <c r="BHD6" s="69"/>
      <c r="BHE6" s="241"/>
      <c r="BHF6" s="241"/>
      <c r="BHG6" s="241"/>
      <c r="BHH6" s="241"/>
      <c r="BHI6" s="241"/>
      <c r="BHJ6" s="241"/>
      <c r="BHK6" s="241"/>
      <c r="BHL6" s="241"/>
      <c r="BHM6" s="241"/>
      <c r="BHN6" s="241"/>
      <c r="BHO6" s="241"/>
      <c r="BHP6" s="241"/>
      <c r="BHQ6" s="561"/>
      <c r="BHR6" s="561"/>
      <c r="BHS6" s="561"/>
      <c r="BHT6" s="561"/>
      <c r="BHU6" s="561"/>
      <c r="BHV6" s="561"/>
      <c r="BHW6" s="561"/>
      <c r="BHX6" s="561"/>
      <c r="BHY6" s="561"/>
      <c r="BHZ6" s="561"/>
      <c r="BIA6" s="66"/>
      <c r="BIB6" s="449"/>
      <c r="BIC6" s="69"/>
      <c r="BID6" s="69"/>
      <c r="BIE6" s="241"/>
      <c r="BIF6" s="241"/>
      <c r="BIG6" s="241"/>
      <c r="BIH6" s="241"/>
      <c r="BII6" s="241"/>
      <c r="BIJ6" s="241"/>
      <c r="BIK6" s="241"/>
      <c r="BIL6" s="241"/>
      <c r="BIM6" s="241"/>
      <c r="BIN6" s="241"/>
      <c r="BIO6" s="241"/>
      <c r="BIP6" s="241"/>
      <c r="BIQ6" s="561"/>
      <c r="BIR6" s="561"/>
      <c r="BIS6" s="561"/>
      <c r="BIT6" s="561"/>
      <c r="BIU6" s="561"/>
      <c r="BIV6" s="561"/>
      <c r="BIW6" s="561"/>
      <c r="BIX6" s="561"/>
      <c r="BIY6" s="561"/>
      <c r="BIZ6" s="561"/>
      <c r="BJA6" s="66"/>
      <c r="BJB6" s="449"/>
      <c r="BJC6" s="69"/>
      <c r="BJD6" s="69"/>
      <c r="BJE6" s="241"/>
      <c r="BJF6" s="241"/>
      <c r="BJG6" s="241"/>
      <c r="BJH6" s="241"/>
      <c r="BJI6" s="241"/>
      <c r="BJJ6" s="241"/>
      <c r="BJK6" s="241"/>
      <c r="BJL6" s="241"/>
      <c r="BJM6" s="241"/>
      <c r="BJN6" s="241"/>
      <c r="BJO6" s="241"/>
      <c r="BJP6" s="241"/>
      <c r="BJQ6" s="561"/>
      <c r="BJR6" s="561"/>
      <c r="BJS6" s="561"/>
      <c r="BJT6" s="561"/>
      <c r="BJU6" s="561"/>
      <c r="BJV6" s="561"/>
      <c r="BJW6" s="561"/>
      <c r="BJX6" s="561"/>
      <c r="BJY6" s="561"/>
      <c r="BJZ6" s="561"/>
      <c r="BKA6" s="66"/>
      <c r="BKB6" s="449"/>
      <c r="BKC6" s="69"/>
      <c r="BKD6" s="69"/>
      <c r="BKE6" s="241"/>
      <c r="BKF6" s="241"/>
      <c r="BKG6" s="241"/>
      <c r="BKH6" s="241"/>
      <c r="BKI6" s="241"/>
      <c r="BKJ6" s="241"/>
      <c r="BKK6" s="241"/>
      <c r="BKL6" s="241"/>
      <c r="BKM6" s="241"/>
      <c r="BKN6" s="241"/>
      <c r="BKO6" s="241"/>
      <c r="BKP6" s="241"/>
      <c r="BKQ6" s="561"/>
      <c r="BKR6" s="561"/>
      <c r="BKS6" s="561"/>
      <c r="BKT6" s="561"/>
      <c r="BKU6" s="561"/>
      <c r="BKV6" s="561"/>
      <c r="BKW6" s="561"/>
      <c r="BKX6" s="561"/>
      <c r="BKY6" s="561"/>
      <c r="BKZ6" s="561"/>
      <c r="BLA6" s="66"/>
      <c r="BLB6" s="449"/>
      <c r="BLC6" s="69"/>
      <c r="BLD6" s="69"/>
      <c r="BLE6" s="241"/>
      <c r="BLF6" s="241"/>
      <c r="BLG6" s="241"/>
      <c r="BLH6" s="241"/>
      <c r="BLI6" s="241"/>
      <c r="BLJ6" s="241"/>
      <c r="BLK6" s="241"/>
      <c r="BLL6" s="241"/>
      <c r="BLM6" s="241"/>
      <c r="BLN6" s="241"/>
      <c r="BLO6" s="241"/>
      <c r="BLP6" s="241"/>
      <c r="BLQ6" s="561"/>
      <c r="BLR6" s="561"/>
      <c r="BLS6" s="561"/>
      <c r="BLT6" s="561"/>
      <c r="BLU6" s="561"/>
      <c r="BLV6" s="561"/>
      <c r="BLW6" s="561"/>
      <c r="BLX6" s="561"/>
      <c r="BLY6" s="561"/>
      <c r="BLZ6" s="561"/>
      <c r="BMA6" s="66"/>
      <c r="BMB6" s="449"/>
      <c r="BMC6" s="69"/>
      <c r="BMD6" s="69"/>
      <c r="BME6" s="241"/>
      <c r="BMF6" s="241"/>
      <c r="BMG6" s="241"/>
      <c r="BMH6" s="241"/>
      <c r="BMI6" s="241"/>
      <c r="BMJ6" s="241"/>
      <c r="BMK6" s="241"/>
      <c r="BML6" s="241"/>
      <c r="BMM6" s="241"/>
      <c r="BMN6" s="241"/>
      <c r="BMO6" s="241"/>
      <c r="BMP6" s="241"/>
      <c r="BMQ6" s="561"/>
      <c r="BMR6" s="561"/>
      <c r="BMS6" s="561"/>
      <c r="BMT6" s="561"/>
      <c r="BMU6" s="561"/>
      <c r="BMV6" s="561"/>
      <c r="BMW6" s="561"/>
      <c r="BMX6" s="561"/>
      <c r="BMY6" s="561"/>
      <c r="BMZ6" s="561"/>
      <c r="BNA6" s="66"/>
      <c r="BNB6" s="449"/>
      <c r="BNC6" s="69"/>
      <c r="BND6" s="69"/>
      <c r="BNE6" s="241"/>
      <c r="BNF6" s="241"/>
      <c r="BNG6" s="241"/>
      <c r="BNH6" s="241"/>
      <c r="BNI6" s="241"/>
      <c r="BNJ6" s="241"/>
      <c r="BNK6" s="241"/>
      <c r="BNL6" s="241"/>
      <c r="BNM6" s="241"/>
      <c r="BNN6" s="241"/>
      <c r="BNO6" s="241"/>
      <c r="BNP6" s="241"/>
      <c r="BNQ6" s="561"/>
      <c r="BNR6" s="561"/>
      <c r="BNS6" s="561"/>
      <c r="BNT6" s="561"/>
      <c r="BNU6" s="561"/>
      <c r="BNV6" s="561"/>
      <c r="BNW6" s="561"/>
      <c r="BNX6" s="561"/>
      <c r="BNY6" s="561"/>
      <c r="BNZ6" s="561"/>
      <c r="BOA6" s="66"/>
      <c r="BOB6" s="449"/>
      <c r="BOC6" s="69"/>
      <c r="BOD6" s="69"/>
      <c r="BOE6" s="241"/>
      <c r="BOF6" s="241"/>
      <c r="BOG6" s="241"/>
      <c r="BOH6" s="241"/>
      <c r="BOI6" s="241"/>
      <c r="BOJ6" s="241"/>
      <c r="BOK6" s="241"/>
      <c r="BOL6" s="241"/>
      <c r="BOM6" s="241"/>
      <c r="BON6" s="241"/>
      <c r="BOO6" s="241"/>
      <c r="BOP6" s="241"/>
      <c r="BOQ6" s="561"/>
      <c r="BOR6" s="561"/>
      <c r="BOS6" s="561"/>
      <c r="BOT6" s="561"/>
      <c r="BOU6" s="561"/>
      <c r="BOV6" s="561"/>
      <c r="BOW6" s="561"/>
      <c r="BOX6" s="561"/>
      <c r="BOY6" s="561"/>
      <c r="BOZ6" s="561"/>
      <c r="BPA6" s="66"/>
      <c r="BPB6" s="449"/>
      <c r="BPC6" s="69"/>
      <c r="BPD6" s="69"/>
      <c r="BPE6" s="241"/>
      <c r="BPF6" s="241"/>
      <c r="BPG6" s="241"/>
      <c r="BPH6" s="241"/>
      <c r="BPI6" s="241"/>
      <c r="BPJ6" s="241"/>
      <c r="BPK6" s="241"/>
      <c r="BPL6" s="241"/>
      <c r="BPM6" s="241"/>
      <c r="BPN6" s="241"/>
      <c r="BPO6" s="241"/>
      <c r="BPP6" s="241"/>
      <c r="BPQ6" s="561"/>
      <c r="BPR6" s="561"/>
      <c r="BPS6" s="561"/>
      <c r="BPT6" s="561"/>
      <c r="BPU6" s="561"/>
      <c r="BPV6" s="561"/>
      <c r="BPW6" s="561"/>
      <c r="BPX6" s="561"/>
      <c r="BPY6" s="561"/>
      <c r="BPZ6" s="561"/>
      <c r="BQA6" s="66"/>
      <c r="BQB6" s="449"/>
      <c r="BQC6" s="69"/>
      <c r="BQD6" s="69"/>
      <c r="BQE6" s="241"/>
      <c r="BQF6" s="241"/>
      <c r="BQG6" s="241"/>
      <c r="BQH6" s="241"/>
      <c r="BQI6" s="241"/>
      <c r="BQJ6" s="241"/>
      <c r="BQK6" s="241"/>
      <c r="BQL6" s="241"/>
      <c r="BQM6" s="241"/>
      <c r="BQN6" s="241"/>
      <c r="BQO6" s="241"/>
      <c r="BQP6" s="241"/>
      <c r="BQQ6" s="561"/>
      <c r="BQR6" s="561"/>
      <c r="BQS6" s="561"/>
      <c r="BQT6" s="561"/>
      <c r="BQU6" s="561"/>
      <c r="BQV6" s="561"/>
      <c r="BQW6" s="561"/>
      <c r="BQX6" s="561"/>
      <c r="BQY6" s="561"/>
      <c r="BQZ6" s="561"/>
      <c r="BRA6" s="66"/>
      <c r="BRB6" s="449"/>
      <c r="BRC6" s="69"/>
      <c r="BRD6" s="69"/>
      <c r="BRE6" s="241"/>
      <c r="BRF6" s="241"/>
      <c r="BRG6" s="241"/>
      <c r="BRH6" s="241"/>
      <c r="BRI6" s="241"/>
      <c r="BRJ6" s="241"/>
      <c r="BRK6" s="241"/>
      <c r="BRL6" s="241"/>
      <c r="BRM6" s="241"/>
      <c r="BRN6" s="241"/>
      <c r="BRO6" s="241"/>
      <c r="BRP6" s="241"/>
      <c r="BRQ6" s="561"/>
      <c r="BRR6" s="561"/>
      <c r="BRS6" s="561"/>
      <c r="BRT6" s="561"/>
      <c r="BRU6" s="561"/>
      <c r="BRV6" s="561"/>
      <c r="BRW6" s="561"/>
      <c r="BRX6" s="561"/>
      <c r="BRY6" s="561"/>
      <c r="BRZ6" s="561"/>
      <c r="BSA6" s="66"/>
      <c r="BSB6" s="449"/>
      <c r="BSC6" s="69"/>
      <c r="BSD6" s="69"/>
      <c r="BSE6" s="241"/>
      <c r="BSF6" s="241"/>
      <c r="BSG6" s="241"/>
      <c r="BSH6" s="241"/>
      <c r="BSI6" s="241"/>
      <c r="BSJ6" s="241"/>
      <c r="BSK6" s="241"/>
      <c r="BSL6" s="241"/>
      <c r="BSM6" s="241"/>
      <c r="BSN6" s="241"/>
      <c r="BSO6" s="241"/>
      <c r="BSP6" s="241"/>
      <c r="BSQ6" s="561"/>
      <c r="BSR6" s="561"/>
      <c r="BSS6" s="561"/>
      <c r="BST6" s="561"/>
      <c r="BSU6" s="561"/>
      <c r="BSV6" s="561"/>
      <c r="BSW6" s="561"/>
      <c r="BSX6" s="561"/>
      <c r="BSY6" s="561"/>
      <c r="BSZ6" s="561"/>
      <c r="BTA6" s="66"/>
      <c r="BTB6" s="449"/>
      <c r="BTC6" s="69"/>
      <c r="BTD6" s="69"/>
      <c r="BTE6" s="241"/>
      <c r="BTF6" s="241"/>
      <c r="BTG6" s="241"/>
      <c r="BTH6" s="241"/>
      <c r="BTI6" s="241"/>
      <c r="BTJ6" s="241"/>
      <c r="BTK6" s="241"/>
      <c r="BTL6" s="241"/>
      <c r="BTM6" s="241"/>
      <c r="BTN6" s="241"/>
      <c r="BTO6" s="241"/>
      <c r="BTP6" s="241"/>
      <c r="BTQ6" s="561"/>
      <c r="BTR6" s="561"/>
      <c r="BTS6" s="561"/>
      <c r="BTT6" s="561"/>
      <c r="BTU6" s="561"/>
      <c r="BTV6" s="561"/>
      <c r="BTW6" s="561"/>
      <c r="BTX6" s="561"/>
      <c r="BTY6" s="561"/>
      <c r="BTZ6" s="561"/>
      <c r="BUA6" s="66"/>
      <c r="BUB6" s="449"/>
      <c r="BUC6" s="69"/>
      <c r="BUD6" s="69"/>
      <c r="BUE6" s="241"/>
      <c r="BUF6" s="241"/>
      <c r="BUG6" s="241"/>
      <c r="BUH6" s="241"/>
      <c r="BUI6" s="241"/>
      <c r="BUJ6" s="241"/>
      <c r="BUK6" s="241"/>
      <c r="BUL6" s="241"/>
      <c r="BUM6" s="241"/>
      <c r="BUN6" s="241"/>
      <c r="BUO6" s="241"/>
      <c r="BUP6" s="241"/>
      <c r="BUQ6" s="561"/>
      <c r="BUR6" s="561"/>
      <c r="BUS6" s="561"/>
      <c r="BUT6" s="561"/>
      <c r="BUU6" s="561"/>
      <c r="BUV6" s="561"/>
      <c r="BUW6" s="561"/>
      <c r="BUX6" s="561"/>
      <c r="BUY6" s="561"/>
      <c r="BUZ6" s="561"/>
      <c r="BVA6" s="66"/>
      <c r="BVB6" s="449"/>
      <c r="BVC6" s="69"/>
      <c r="BVD6" s="69"/>
      <c r="BVE6" s="241"/>
      <c r="BVF6" s="241"/>
      <c r="BVG6" s="241"/>
      <c r="BVH6" s="241"/>
      <c r="BVI6" s="241"/>
      <c r="BVJ6" s="241"/>
      <c r="BVK6" s="241"/>
      <c r="BVL6" s="241"/>
      <c r="BVM6" s="241"/>
      <c r="BVN6" s="241"/>
      <c r="BVO6" s="241"/>
      <c r="BVP6" s="241"/>
      <c r="BVQ6" s="561"/>
      <c r="BVR6" s="561"/>
      <c r="BVS6" s="561"/>
      <c r="BVT6" s="561"/>
      <c r="BVU6" s="561"/>
      <c r="BVV6" s="561"/>
      <c r="BVW6" s="561"/>
      <c r="BVX6" s="561"/>
      <c r="BVY6" s="561"/>
      <c r="BVZ6" s="561"/>
      <c r="BWA6" s="66"/>
      <c r="BWB6" s="449"/>
      <c r="BWC6" s="69"/>
      <c r="BWD6" s="69"/>
      <c r="BWE6" s="241"/>
      <c r="BWF6" s="241"/>
      <c r="BWG6" s="241"/>
      <c r="BWH6" s="241"/>
      <c r="BWI6" s="241"/>
      <c r="BWJ6" s="241"/>
      <c r="BWK6" s="241"/>
      <c r="BWL6" s="241"/>
      <c r="BWM6" s="241"/>
      <c r="BWN6" s="241"/>
      <c r="BWO6" s="241"/>
      <c r="BWP6" s="241"/>
      <c r="BWQ6" s="561"/>
      <c r="BWR6" s="561"/>
      <c r="BWS6" s="561"/>
      <c r="BWT6" s="561"/>
      <c r="BWU6" s="561"/>
      <c r="BWV6" s="561"/>
      <c r="BWW6" s="561"/>
      <c r="BWX6" s="561"/>
      <c r="BWY6" s="561"/>
      <c r="BWZ6" s="561"/>
      <c r="BXA6" s="66"/>
      <c r="BXB6" s="449"/>
      <c r="BXC6" s="69"/>
      <c r="BXD6" s="69"/>
      <c r="BXE6" s="241"/>
      <c r="BXF6" s="241"/>
      <c r="BXG6" s="241"/>
      <c r="BXH6" s="241"/>
      <c r="BXI6" s="241"/>
      <c r="BXJ6" s="241"/>
      <c r="BXK6" s="241"/>
      <c r="BXL6" s="241"/>
      <c r="BXM6" s="241"/>
      <c r="BXN6" s="241"/>
      <c r="BXO6" s="241"/>
      <c r="BXP6" s="241"/>
      <c r="BXQ6" s="561"/>
      <c r="BXR6" s="561"/>
      <c r="BXS6" s="561"/>
      <c r="BXT6" s="561"/>
      <c r="BXU6" s="561"/>
      <c r="BXV6" s="561"/>
      <c r="BXW6" s="561"/>
      <c r="BXX6" s="561"/>
      <c r="BXY6" s="561"/>
      <c r="BXZ6" s="561"/>
      <c r="BYA6" s="66"/>
      <c r="BYB6" s="449"/>
      <c r="BYC6" s="69"/>
      <c r="BYD6" s="69"/>
      <c r="BYE6" s="241"/>
      <c r="BYF6" s="241"/>
      <c r="BYG6" s="241"/>
      <c r="BYH6" s="241"/>
      <c r="BYI6" s="241"/>
      <c r="BYJ6" s="241"/>
      <c r="BYK6" s="241"/>
      <c r="BYL6" s="241"/>
      <c r="BYM6" s="241"/>
      <c r="BYN6" s="241"/>
      <c r="BYO6" s="241"/>
      <c r="BYP6" s="241"/>
      <c r="BYQ6" s="561"/>
      <c r="BYR6" s="561"/>
      <c r="BYS6" s="561"/>
      <c r="BYT6" s="561"/>
      <c r="BYU6" s="561"/>
      <c r="BYV6" s="561"/>
      <c r="BYW6" s="561"/>
      <c r="BYX6" s="561"/>
      <c r="BYY6" s="561"/>
      <c r="BYZ6" s="561"/>
      <c r="BZA6" s="66"/>
      <c r="BZB6" s="449"/>
      <c r="BZC6" s="69"/>
      <c r="BZD6" s="69"/>
      <c r="BZE6" s="241"/>
      <c r="BZF6" s="241"/>
      <c r="BZG6" s="241"/>
      <c r="BZH6" s="241"/>
      <c r="BZI6" s="241"/>
      <c r="BZJ6" s="241"/>
      <c r="BZK6" s="241"/>
      <c r="BZL6" s="241"/>
      <c r="BZM6" s="241"/>
      <c r="BZN6" s="241"/>
      <c r="BZO6" s="241"/>
      <c r="BZP6" s="241"/>
      <c r="BZQ6" s="561"/>
      <c r="BZR6" s="561"/>
      <c r="BZS6" s="561"/>
      <c r="BZT6" s="561"/>
      <c r="BZU6" s="561"/>
      <c r="BZV6" s="561"/>
      <c r="BZW6" s="561"/>
      <c r="BZX6" s="561"/>
      <c r="BZY6" s="561"/>
      <c r="BZZ6" s="561"/>
      <c r="CAA6" s="66"/>
      <c r="CAB6" s="449"/>
      <c r="CAC6" s="69"/>
      <c r="CAD6" s="69"/>
      <c r="CAE6" s="241"/>
      <c r="CAF6" s="241"/>
      <c r="CAG6" s="241"/>
      <c r="CAH6" s="241"/>
      <c r="CAI6" s="241"/>
      <c r="CAJ6" s="241"/>
      <c r="CAK6" s="241"/>
      <c r="CAL6" s="241"/>
      <c r="CAM6" s="241"/>
      <c r="CAN6" s="241"/>
      <c r="CAO6" s="241"/>
      <c r="CAP6" s="241"/>
      <c r="CAQ6" s="561"/>
      <c r="CAR6" s="561"/>
      <c r="CAS6" s="561"/>
      <c r="CAT6" s="561"/>
      <c r="CAU6" s="561"/>
      <c r="CAV6" s="561"/>
      <c r="CAW6" s="561"/>
      <c r="CAX6" s="561"/>
      <c r="CAY6" s="561"/>
      <c r="CAZ6" s="561"/>
      <c r="CBA6" s="66"/>
      <c r="CBB6" s="449"/>
      <c r="CBC6" s="69"/>
      <c r="CBD6" s="69"/>
      <c r="CBE6" s="241"/>
      <c r="CBF6" s="241"/>
      <c r="CBG6" s="241"/>
      <c r="CBH6" s="241"/>
      <c r="CBI6" s="241"/>
      <c r="CBJ6" s="241"/>
      <c r="CBK6" s="241"/>
      <c r="CBL6" s="241"/>
      <c r="CBM6" s="241"/>
      <c r="CBN6" s="241"/>
      <c r="CBO6" s="241"/>
      <c r="CBP6" s="241"/>
      <c r="CBQ6" s="561"/>
      <c r="CBR6" s="561"/>
      <c r="CBS6" s="561"/>
      <c r="CBT6" s="561"/>
      <c r="CBU6" s="561"/>
      <c r="CBV6" s="561"/>
      <c r="CBW6" s="561"/>
      <c r="CBX6" s="561"/>
      <c r="CBY6" s="561"/>
      <c r="CBZ6" s="561"/>
      <c r="CCA6" s="66"/>
      <c r="CCB6" s="449"/>
      <c r="CCC6" s="69"/>
      <c r="CCD6" s="69"/>
      <c r="CCE6" s="241"/>
      <c r="CCF6" s="241"/>
      <c r="CCG6" s="241"/>
      <c r="CCH6" s="241"/>
      <c r="CCI6" s="241"/>
      <c r="CCJ6" s="241"/>
      <c r="CCK6" s="241"/>
      <c r="CCL6" s="241"/>
      <c r="CCM6" s="241"/>
      <c r="CCN6" s="241"/>
      <c r="CCO6" s="241"/>
      <c r="CCP6" s="241"/>
      <c r="CCQ6" s="561"/>
      <c r="CCR6" s="561"/>
      <c r="CCS6" s="561"/>
      <c r="CCT6" s="561"/>
      <c r="CCU6" s="561"/>
      <c r="CCV6" s="561"/>
      <c r="CCW6" s="561"/>
      <c r="CCX6" s="561"/>
      <c r="CCY6" s="561"/>
      <c r="CCZ6" s="561"/>
      <c r="CDA6" s="66"/>
      <c r="CDB6" s="449"/>
      <c r="CDC6" s="69"/>
      <c r="CDD6" s="69"/>
      <c r="CDE6" s="241"/>
      <c r="CDF6" s="241"/>
      <c r="CDG6" s="241"/>
      <c r="CDH6" s="241"/>
      <c r="CDI6" s="241"/>
      <c r="CDJ6" s="241"/>
      <c r="CDK6" s="241"/>
      <c r="CDL6" s="241"/>
      <c r="CDM6" s="241"/>
      <c r="CDN6" s="241"/>
      <c r="CDO6" s="241"/>
      <c r="CDP6" s="241"/>
      <c r="CDQ6" s="561"/>
      <c r="CDR6" s="561"/>
      <c r="CDS6" s="561"/>
      <c r="CDT6" s="561"/>
      <c r="CDU6" s="561"/>
      <c r="CDV6" s="561"/>
      <c r="CDW6" s="561"/>
      <c r="CDX6" s="561"/>
      <c r="CDY6" s="561"/>
      <c r="CDZ6" s="561"/>
      <c r="CEA6" s="66"/>
      <c r="CEB6" s="449"/>
      <c r="CEC6" s="69"/>
      <c r="CED6" s="69"/>
      <c r="CEE6" s="241"/>
      <c r="CEF6" s="241"/>
      <c r="CEG6" s="241"/>
      <c r="CEH6" s="241"/>
      <c r="CEI6" s="241"/>
      <c r="CEJ6" s="241"/>
      <c r="CEK6" s="241"/>
      <c r="CEL6" s="241"/>
      <c r="CEM6" s="241"/>
      <c r="CEN6" s="241"/>
      <c r="CEO6" s="241"/>
      <c r="CEP6" s="241"/>
      <c r="CEQ6" s="561"/>
      <c r="CER6" s="561"/>
      <c r="CES6" s="561"/>
      <c r="CET6" s="561"/>
      <c r="CEU6" s="561"/>
      <c r="CEV6" s="561"/>
      <c r="CEW6" s="561"/>
      <c r="CEX6" s="561"/>
      <c r="CEY6" s="561"/>
      <c r="CEZ6" s="561"/>
      <c r="CFA6" s="66"/>
      <c r="CFB6" s="449"/>
      <c r="CFC6" s="69"/>
      <c r="CFD6" s="69"/>
      <c r="CFE6" s="241"/>
      <c r="CFF6" s="241"/>
      <c r="CFG6" s="241"/>
      <c r="CFH6" s="241"/>
      <c r="CFI6" s="241"/>
      <c r="CFJ6" s="241"/>
      <c r="CFK6" s="241"/>
      <c r="CFL6" s="241"/>
      <c r="CFM6" s="241"/>
      <c r="CFN6" s="241"/>
      <c r="CFO6" s="241"/>
      <c r="CFP6" s="241"/>
      <c r="CFQ6" s="561"/>
      <c r="CFR6" s="561"/>
      <c r="CFS6" s="561"/>
      <c r="CFT6" s="561"/>
      <c r="CFU6" s="561"/>
      <c r="CFV6" s="561"/>
      <c r="CFW6" s="561"/>
      <c r="CFX6" s="561"/>
      <c r="CFY6" s="561"/>
      <c r="CFZ6" s="561"/>
      <c r="CGA6" s="66"/>
      <c r="CGB6" s="449"/>
      <c r="CGC6" s="69"/>
      <c r="CGD6" s="69"/>
      <c r="CGE6" s="241"/>
      <c r="CGF6" s="241"/>
      <c r="CGG6" s="241"/>
      <c r="CGH6" s="241"/>
      <c r="CGI6" s="241"/>
      <c r="CGJ6" s="241"/>
      <c r="CGK6" s="241"/>
      <c r="CGL6" s="241"/>
      <c r="CGM6" s="241"/>
      <c r="CGN6" s="241"/>
      <c r="CGO6" s="241"/>
      <c r="CGP6" s="241"/>
      <c r="CGQ6" s="561"/>
      <c r="CGR6" s="561"/>
      <c r="CGS6" s="561"/>
      <c r="CGT6" s="561"/>
      <c r="CGU6" s="561"/>
      <c r="CGV6" s="561"/>
      <c r="CGW6" s="561"/>
      <c r="CGX6" s="561"/>
      <c r="CGY6" s="561"/>
      <c r="CGZ6" s="561"/>
      <c r="CHA6" s="66"/>
      <c r="CHB6" s="449"/>
      <c r="CHC6" s="69"/>
      <c r="CHD6" s="69"/>
      <c r="CHE6" s="241"/>
      <c r="CHF6" s="241"/>
      <c r="CHG6" s="241"/>
      <c r="CHH6" s="241"/>
      <c r="CHI6" s="241"/>
      <c r="CHJ6" s="241"/>
      <c r="CHK6" s="241"/>
      <c r="CHL6" s="241"/>
      <c r="CHM6" s="241"/>
      <c r="CHN6" s="241"/>
      <c r="CHO6" s="241"/>
      <c r="CHP6" s="241"/>
      <c r="CHQ6" s="561"/>
      <c r="CHR6" s="561"/>
      <c r="CHS6" s="561"/>
      <c r="CHT6" s="561"/>
      <c r="CHU6" s="561"/>
      <c r="CHV6" s="561"/>
      <c r="CHW6" s="561"/>
      <c r="CHX6" s="561"/>
      <c r="CHY6" s="561"/>
      <c r="CHZ6" s="561"/>
      <c r="CIA6" s="66"/>
      <c r="CIB6" s="449"/>
      <c r="CIC6" s="69"/>
      <c r="CID6" s="69"/>
      <c r="CIE6" s="241"/>
      <c r="CIF6" s="241"/>
      <c r="CIG6" s="241"/>
      <c r="CIH6" s="241"/>
      <c r="CII6" s="241"/>
      <c r="CIJ6" s="241"/>
      <c r="CIK6" s="241"/>
      <c r="CIL6" s="241"/>
      <c r="CIM6" s="241"/>
      <c r="CIN6" s="241"/>
      <c r="CIO6" s="241"/>
      <c r="CIP6" s="241"/>
      <c r="CIQ6" s="561"/>
      <c r="CIR6" s="561"/>
      <c r="CIS6" s="561"/>
      <c r="CIT6" s="561"/>
      <c r="CIU6" s="561"/>
      <c r="CIV6" s="561"/>
      <c r="CIW6" s="561"/>
      <c r="CIX6" s="561"/>
      <c r="CIY6" s="561"/>
      <c r="CIZ6" s="561"/>
      <c r="CJA6" s="66"/>
      <c r="CJB6" s="449"/>
      <c r="CJC6" s="69"/>
      <c r="CJD6" s="69"/>
      <c r="CJE6" s="241"/>
      <c r="CJF6" s="241"/>
      <c r="CJG6" s="241"/>
      <c r="CJH6" s="241"/>
      <c r="CJI6" s="241"/>
      <c r="CJJ6" s="241"/>
      <c r="CJK6" s="241"/>
      <c r="CJL6" s="241"/>
      <c r="CJM6" s="241"/>
      <c r="CJN6" s="241"/>
      <c r="CJO6" s="241"/>
      <c r="CJP6" s="241"/>
      <c r="CJQ6" s="561"/>
      <c r="CJR6" s="561"/>
      <c r="CJS6" s="561"/>
      <c r="CJT6" s="561"/>
      <c r="CJU6" s="561"/>
      <c r="CJV6" s="561"/>
      <c r="CJW6" s="561"/>
      <c r="CJX6" s="561"/>
      <c r="CJY6" s="561"/>
      <c r="CJZ6" s="561"/>
      <c r="CKA6" s="66"/>
      <c r="CKB6" s="449"/>
      <c r="CKC6" s="69"/>
      <c r="CKD6" s="69"/>
      <c r="CKE6" s="241"/>
      <c r="CKF6" s="241"/>
      <c r="CKG6" s="241"/>
      <c r="CKH6" s="241"/>
      <c r="CKI6" s="241"/>
      <c r="CKJ6" s="241"/>
      <c r="CKK6" s="241"/>
      <c r="CKL6" s="241"/>
      <c r="CKM6" s="241"/>
      <c r="CKN6" s="241"/>
      <c r="CKO6" s="241"/>
      <c r="CKP6" s="241"/>
      <c r="CKQ6" s="561"/>
      <c r="CKR6" s="561"/>
      <c r="CKS6" s="561"/>
      <c r="CKT6" s="561"/>
      <c r="CKU6" s="561"/>
      <c r="CKV6" s="561"/>
      <c r="CKW6" s="561"/>
      <c r="CKX6" s="561"/>
      <c r="CKY6" s="561"/>
      <c r="CKZ6" s="561"/>
      <c r="CLA6" s="66"/>
      <c r="CLB6" s="449"/>
      <c r="CLC6" s="69"/>
      <c r="CLD6" s="69"/>
      <c r="CLE6" s="241"/>
      <c r="CLF6" s="241"/>
      <c r="CLG6" s="241"/>
      <c r="CLH6" s="241"/>
      <c r="CLI6" s="241"/>
      <c r="CLJ6" s="241"/>
      <c r="CLK6" s="241"/>
      <c r="CLL6" s="241"/>
      <c r="CLM6" s="241"/>
      <c r="CLN6" s="241"/>
      <c r="CLO6" s="241"/>
      <c r="CLP6" s="241"/>
      <c r="CLQ6" s="561"/>
      <c r="CLR6" s="561"/>
      <c r="CLS6" s="561"/>
      <c r="CLT6" s="561"/>
      <c r="CLU6" s="561"/>
      <c r="CLV6" s="561"/>
      <c r="CLW6" s="561"/>
      <c r="CLX6" s="561"/>
      <c r="CLY6" s="561"/>
      <c r="CLZ6" s="561"/>
      <c r="CMA6" s="66"/>
      <c r="CMB6" s="449"/>
      <c r="CMC6" s="69"/>
      <c r="CMD6" s="69"/>
      <c r="CME6" s="241"/>
      <c r="CMF6" s="241"/>
      <c r="CMG6" s="241"/>
      <c r="CMH6" s="241"/>
      <c r="CMI6" s="241"/>
      <c r="CMJ6" s="241"/>
      <c r="CMK6" s="241"/>
      <c r="CML6" s="241"/>
      <c r="CMM6" s="241"/>
      <c r="CMN6" s="241"/>
      <c r="CMO6" s="241"/>
      <c r="CMP6" s="241"/>
      <c r="CMQ6" s="561"/>
      <c r="CMR6" s="561"/>
      <c r="CMS6" s="561"/>
      <c r="CMT6" s="561"/>
      <c r="CMU6" s="561"/>
      <c r="CMV6" s="561"/>
      <c r="CMW6" s="561"/>
      <c r="CMX6" s="561"/>
      <c r="CMY6" s="561"/>
      <c r="CMZ6" s="561"/>
      <c r="CNA6" s="66"/>
      <c r="CNB6" s="449"/>
      <c r="CNC6" s="69"/>
      <c r="CND6" s="69"/>
      <c r="CNE6" s="241"/>
      <c r="CNF6" s="241"/>
      <c r="CNG6" s="241"/>
      <c r="CNH6" s="241"/>
      <c r="CNI6" s="241"/>
      <c r="CNJ6" s="241"/>
      <c r="CNK6" s="241"/>
      <c r="CNL6" s="241"/>
      <c r="CNM6" s="241"/>
      <c r="CNN6" s="241"/>
      <c r="CNO6" s="241"/>
      <c r="CNP6" s="241"/>
      <c r="CNQ6" s="561"/>
      <c r="CNR6" s="561"/>
      <c r="CNS6" s="561"/>
      <c r="CNT6" s="561"/>
      <c r="CNU6" s="561"/>
      <c r="CNV6" s="561"/>
      <c r="CNW6" s="561"/>
      <c r="CNX6" s="561"/>
      <c r="CNY6" s="561"/>
      <c r="CNZ6" s="561"/>
      <c r="COA6" s="66"/>
      <c r="COB6" s="449"/>
      <c r="COC6" s="69"/>
      <c r="COD6" s="69"/>
      <c r="COE6" s="241"/>
      <c r="COF6" s="241"/>
      <c r="COG6" s="241"/>
      <c r="COH6" s="241"/>
      <c r="COI6" s="241"/>
      <c r="COJ6" s="241"/>
      <c r="COK6" s="241"/>
      <c r="COL6" s="241"/>
      <c r="COM6" s="241"/>
      <c r="CON6" s="241"/>
      <c r="COO6" s="241"/>
      <c r="COP6" s="241"/>
      <c r="COQ6" s="561"/>
      <c r="COR6" s="561"/>
      <c r="COS6" s="561"/>
      <c r="COT6" s="561"/>
      <c r="COU6" s="561"/>
      <c r="COV6" s="561"/>
      <c r="COW6" s="561"/>
      <c r="COX6" s="561"/>
      <c r="COY6" s="561"/>
      <c r="COZ6" s="561"/>
      <c r="CPA6" s="66"/>
      <c r="CPB6" s="449"/>
      <c r="CPC6" s="69"/>
      <c r="CPD6" s="69"/>
      <c r="CPE6" s="241"/>
      <c r="CPF6" s="241"/>
      <c r="CPG6" s="241"/>
      <c r="CPH6" s="241"/>
      <c r="CPI6" s="241"/>
      <c r="CPJ6" s="241"/>
      <c r="CPK6" s="241"/>
      <c r="CPL6" s="241"/>
      <c r="CPM6" s="241"/>
      <c r="CPN6" s="241"/>
      <c r="CPO6" s="241"/>
      <c r="CPP6" s="241"/>
      <c r="CPQ6" s="561"/>
      <c r="CPR6" s="561"/>
      <c r="CPS6" s="561"/>
      <c r="CPT6" s="561"/>
      <c r="CPU6" s="561"/>
      <c r="CPV6" s="561"/>
      <c r="CPW6" s="561"/>
      <c r="CPX6" s="561"/>
      <c r="CPY6" s="561"/>
      <c r="CPZ6" s="561"/>
      <c r="CQA6" s="66"/>
      <c r="CQB6" s="449"/>
      <c r="CQC6" s="69"/>
      <c r="CQD6" s="69"/>
      <c r="CQE6" s="241"/>
      <c r="CQF6" s="241"/>
      <c r="CQG6" s="241"/>
      <c r="CQH6" s="241"/>
      <c r="CQI6" s="241"/>
      <c r="CQJ6" s="241"/>
      <c r="CQK6" s="241"/>
      <c r="CQL6" s="241"/>
      <c r="CQM6" s="241"/>
      <c r="CQN6" s="241"/>
      <c r="CQO6" s="241"/>
      <c r="CQP6" s="241"/>
      <c r="CQQ6" s="561"/>
      <c r="CQR6" s="561"/>
      <c r="CQS6" s="561"/>
      <c r="CQT6" s="561"/>
      <c r="CQU6" s="561"/>
      <c r="CQV6" s="561"/>
      <c r="CQW6" s="561"/>
      <c r="CQX6" s="561"/>
      <c r="CQY6" s="561"/>
      <c r="CQZ6" s="561"/>
      <c r="CRA6" s="66"/>
      <c r="CRB6" s="449"/>
      <c r="CRC6" s="69"/>
      <c r="CRD6" s="69"/>
      <c r="CRE6" s="241"/>
      <c r="CRF6" s="241"/>
      <c r="CRG6" s="241"/>
      <c r="CRH6" s="241"/>
      <c r="CRI6" s="241"/>
      <c r="CRJ6" s="241"/>
      <c r="CRK6" s="241"/>
      <c r="CRL6" s="241"/>
      <c r="CRM6" s="241"/>
      <c r="CRN6" s="241"/>
      <c r="CRO6" s="241"/>
      <c r="CRP6" s="241"/>
      <c r="CRQ6" s="561"/>
      <c r="CRR6" s="561"/>
      <c r="CRS6" s="561"/>
      <c r="CRT6" s="561"/>
      <c r="CRU6" s="561"/>
      <c r="CRV6" s="561"/>
      <c r="CRW6" s="561"/>
      <c r="CRX6" s="561"/>
      <c r="CRY6" s="561"/>
      <c r="CRZ6" s="561"/>
      <c r="CSA6" s="66"/>
      <c r="CSB6" s="449"/>
      <c r="CSC6" s="69"/>
      <c r="CSD6" s="69"/>
      <c r="CSE6" s="241"/>
      <c r="CSF6" s="241"/>
      <c r="CSG6" s="241"/>
      <c r="CSH6" s="241"/>
      <c r="CSI6" s="241"/>
      <c r="CSJ6" s="241"/>
      <c r="CSK6" s="241"/>
      <c r="CSL6" s="241"/>
      <c r="CSM6" s="241"/>
      <c r="CSN6" s="241"/>
      <c r="CSO6" s="241"/>
      <c r="CSP6" s="241"/>
      <c r="CSQ6" s="561"/>
      <c r="CSR6" s="561"/>
      <c r="CSS6" s="561"/>
      <c r="CST6" s="561"/>
      <c r="CSU6" s="561"/>
      <c r="CSV6" s="561"/>
      <c r="CSW6" s="561"/>
      <c r="CSX6" s="561"/>
      <c r="CSY6" s="561"/>
      <c r="CSZ6" s="561"/>
      <c r="CTA6" s="66"/>
      <c r="CTB6" s="449"/>
      <c r="CTC6" s="69"/>
      <c r="CTD6" s="69"/>
      <c r="CTE6" s="241"/>
      <c r="CTF6" s="241"/>
      <c r="CTG6" s="241"/>
      <c r="CTH6" s="241"/>
      <c r="CTI6" s="241"/>
      <c r="CTJ6" s="241"/>
      <c r="CTK6" s="241"/>
      <c r="CTL6" s="241"/>
      <c r="CTM6" s="241"/>
      <c r="CTN6" s="241"/>
      <c r="CTO6" s="241"/>
      <c r="CTP6" s="241"/>
      <c r="CTQ6" s="561"/>
      <c r="CTR6" s="561"/>
      <c r="CTS6" s="561"/>
      <c r="CTT6" s="561"/>
      <c r="CTU6" s="561"/>
      <c r="CTV6" s="561"/>
      <c r="CTW6" s="561"/>
      <c r="CTX6" s="561"/>
      <c r="CTY6" s="561"/>
      <c r="CTZ6" s="561"/>
      <c r="CUA6" s="66"/>
      <c r="CUB6" s="449"/>
      <c r="CUC6" s="69"/>
      <c r="CUD6" s="69"/>
      <c r="CUE6" s="241"/>
      <c r="CUF6" s="241"/>
      <c r="CUG6" s="241"/>
      <c r="CUH6" s="241"/>
      <c r="CUI6" s="241"/>
      <c r="CUJ6" s="241"/>
      <c r="CUK6" s="241"/>
      <c r="CUL6" s="241"/>
      <c r="CUM6" s="241"/>
      <c r="CUN6" s="241"/>
      <c r="CUO6" s="241"/>
      <c r="CUP6" s="241"/>
      <c r="CUQ6" s="561"/>
      <c r="CUR6" s="561"/>
      <c r="CUS6" s="561"/>
      <c r="CUT6" s="561"/>
      <c r="CUU6" s="561"/>
      <c r="CUV6" s="561"/>
      <c r="CUW6" s="561"/>
      <c r="CUX6" s="561"/>
      <c r="CUY6" s="561"/>
      <c r="CUZ6" s="561"/>
      <c r="CVA6" s="66"/>
      <c r="CVB6" s="449"/>
      <c r="CVC6" s="69"/>
      <c r="CVD6" s="69"/>
      <c r="CVE6" s="241"/>
      <c r="CVF6" s="241"/>
      <c r="CVG6" s="241"/>
      <c r="CVH6" s="241"/>
      <c r="CVI6" s="241"/>
      <c r="CVJ6" s="241"/>
      <c r="CVK6" s="241"/>
      <c r="CVL6" s="241"/>
      <c r="CVM6" s="241"/>
      <c r="CVN6" s="241"/>
      <c r="CVO6" s="241"/>
      <c r="CVP6" s="241"/>
      <c r="CVQ6" s="561"/>
      <c r="CVR6" s="561"/>
      <c r="CVS6" s="561"/>
      <c r="CVT6" s="561"/>
      <c r="CVU6" s="561"/>
      <c r="CVV6" s="561"/>
      <c r="CVW6" s="561"/>
      <c r="CVX6" s="561"/>
      <c r="CVY6" s="561"/>
      <c r="CVZ6" s="561"/>
      <c r="CWA6" s="66"/>
      <c r="CWB6" s="449"/>
      <c r="CWC6" s="69"/>
      <c r="CWD6" s="69"/>
      <c r="CWE6" s="241"/>
      <c r="CWF6" s="241"/>
      <c r="CWG6" s="241"/>
      <c r="CWH6" s="241"/>
      <c r="CWI6" s="241"/>
      <c r="CWJ6" s="241"/>
      <c r="CWK6" s="241"/>
      <c r="CWL6" s="241"/>
      <c r="CWM6" s="241"/>
      <c r="CWN6" s="241"/>
      <c r="CWO6" s="241"/>
      <c r="CWP6" s="241"/>
      <c r="CWQ6" s="561"/>
      <c r="CWR6" s="561"/>
      <c r="CWS6" s="561"/>
      <c r="CWT6" s="561"/>
      <c r="CWU6" s="561"/>
      <c r="CWV6" s="561"/>
      <c r="CWW6" s="561"/>
      <c r="CWX6" s="561"/>
      <c r="CWY6" s="561"/>
      <c r="CWZ6" s="561"/>
      <c r="CXA6" s="66"/>
      <c r="CXB6" s="449"/>
      <c r="CXC6" s="69"/>
      <c r="CXD6" s="69"/>
      <c r="CXE6" s="241"/>
      <c r="CXF6" s="241"/>
      <c r="CXG6" s="241"/>
      <c r="CXH6" s="241"/>
      <c r="CXI6" s="241"/>
      <c r="CXJ6" s="241"/>
      <c r="CXK6" s="241"/>
      <c r="CXL6" s="241"/>
      <c r="CXM6" s="241"/>
      <c r="CXN6" s="241"/>
      <c r="CXO6" s="241"/>
      <c r="CXP6" s="241"/>
      <c r="CXQ6" s="561"/>
      <c r="CXR6" s="561"/>
      <c r="CXS6" s="561"/>
      <c r="CXT6" s="561"/>
      <c r="CXU6" s="561"/>
      <c r="CXV6" s="561"/>
      <c r="CXW6" s="561"/>
      <c r="CXX6" s="561"/>
      <c r="CXY6" s="561"/>
      <c r="CXZ6" s="561"/>
      <c r="CYA6" s="66"/>
      <c r="CYB6" s="449"/>
      <c r="CYC6" s="69"/>
      <c r="CYD6" s="69"/>
      <c r="CYE6" s="241"/>
      <c r="CYF6" s="241"/>
      <c r="CYG6" s="241"/>
      <c r="CYH6" s="241"/>
      <c r="CYI6" s="241"/>
      <c r="CYJ6" s="241"/>
      <c r="CYK6" s="241"/>
      <c r="CYL6" s="241"/>
      <c r="CYM6" s="241"/>
      <c r="CYN6" s="241"/>
      <c r="CYO6" s="241"/>
      <c r="CYP6" s="241"/>
      <c r="CYQ6" s="561"/>
      <c r="CYR6" s="561"/>
      <c r="CYS6" s="561"/>
      <c r="CYT6" s="561"/>
      <c r="CYU6" s="561"/>
      <c r="CYV6" s="561"/>
      <c r="CYW6" s="561"/>
      <c r="CYX6" s="561"/>
      <c r="CYY6" s="561"/>
      <c r="CYZ6" s="561"/>
      <c r="CZA6" s="66"/>
      <c r="CZB6" s="449"/>
      <c r="CZC6" s="69"/>
      <c r="CZD6" s="69"/>
      <c r="CZE6" s="241"/>
      <c r="CZF6" s="241"/>
      <c r="CZG6" s="241"/>
      <c r="CZH6" s="241"/>
      <c r="CZI6" s="241"/>
      <c r="CZJ6" s="241"/>
      <c r="CZK6" s="241"/>
      <c r="CZL6" s="241"/>
      <c r="CZM6" s="241"/>
      <c r="CZN6" s="241"/>
      <c r="CZO6" s="241"/>
      <c r="CZP6" s="241"/>
      <c r="CZQ6" s="561"/>
      <c r="CZR6" s="561"/>
      <c r="CZS6" s="561"/>
      <c r="CZT6" s="561"/>
      <c r="CZU6" s="561"/>
      <c r="CZV6" s="561"/>
      <c r="CZW6" s="561"/>
      <c r="CZX6" s="561"/>
      <c r="CZY6" s="561"/>
      <c r="CZZ6" s="561"/>
      <c r="DAA6" s="66"/>
      <c r="DAB6" s="449"/>
      <c r="DAC6" s="69"/>
      <c r="DAD6" s="69"/>
      <c r="DAE6" s="241"/>
      <c r="DAF6" s="241"/>
      <c r="DAG6" s="241"/>
      <c r="DAH6" s="241"/>
      <c r="DAI6" s="241"/>
      <c r="DAJ6" s="241"/>
      <c r="DAK6" s="241"/>
      <c r="DAL6" s="241"/>
      <c r="DAM6" s="241"/>
      <c r="DAN6" s="241"/>
      <c r="DAO6" s="241"/>
      <c r="DAP6" s="241"/>
      <c r="DAQ6" s="561"/>
      <c r="DAR6" s="561"/>
      <c r="DAS6" s="561"/>
      <c r="DAT6" s="561"/>
      <c r="DAU6" s="561"/>
      <c r="DAV6" s="561"/>
      <c r="DAW6" s="561"/>
      <c r="DAX6" s="561"/>
      <c r="DAY6" s="561"/>
      <c r="DAZ6" s="561"/>
      <c r="DBA6" s="66"/>
      <c r="DBB6" s="449"/>
      <c r="DBC6" s="69"/>
      <c r="DBD6" s="69"/>
      <c r="DBE6" s="241"/>
      <c r="DBF6" s="241"/>
      <c r="DBG6" s="241"/>
      <c r="DBH6" s="241"/>
      <c r="DBI6" s="241"/>
      <c r="DBJ6" s="241"/>
      <c r="DBK6" s="241"/>
      <c r="DBL6" s="241"/>
      <c r="DBM6" s="241"/>
      <c r="DBN6" s="241"/>
      <c r="DBO6" s="241"/>
      <c r="DBP6" s="241"/>
      <c r="DBQ6" s="561"/>
      <c r="DBR6" s="561"/>
      <c r="DBS6" s="561"/>
      <c r="DBT6" s="561"/>
      <c r="DBU6" s="561"/>
      <c r="DBV6" s="561"/>
      <c r="DBW6" s="561"/>
      <c r="DBX6" s="561"/>
      <c r="DBY6" s="561"/>
      <c r="DBZ6" s="561"/>
      <c r="DCA6" s="66"/>
      <c r="DCB6" s="449"/>
      <c r="DCC6" s="69"/>
      <c r="DCD6" s="69"/>
      <c r="DCE6" s="241"/>
      <c r="DCF6" s="241"/>
      <c r="DCG6" s="241"/>
      <c r="DCH6" s="241"/>
      <c r="DCI6" s="241"/>
      <c r="DCJ6" s="241"/>
      <c r="DCK6" s="241"/>
      <c r="DCL6" s="241"/>
      <c r="DCM6" s="241"/>
      <c r="DCN6" s="241"/>
      <c r="DCO6" s="241"/>
      <c r="DCP6" s="241"/>
      <c r="DCQ6" s="561"/>
      <c r="DCR6" s="561"/>
      <c r="DCS6" s="561"/>
      <c r="DCT6" s="561"/>
      <c r="DCU6" s="561"/>
      <c r="DCV6" s="561"/>
      <c r="DCW6" s="561"/>
      <c r="DCX6" s="561"/>
      <c r="DCY6" s="561"/>
      <c r="DCZ6" s="561"/>
      <c r="DDA6" s="66"/>
      <c r="DDB6" s="449"/>
      <c r="DDC6" s="69"/>
      <c r="DDD6" s="69"/>
      <c r="DDE6" s="241"/>
      <c r="DDF6" s="241"/>
      <c r="DDG6" s="241"/>
      <c r="DDH6" s="241"/>
      <c r="DDI6" s="241"/>
      <c r="DDJ6" s="241"/>
      <c r="DDK6" s="241"/>
      <c r="DDL6" s="241"/>
      <c r="DDM6" s="241"/>
      <c r="DDN6" s="241"/>
      <c r="DDO6" s="241"/>
      <c r="DDP6" s="241"/>
      <c r="DDQ6" s="561"/>
      <c r="DDR6" s="561"/>
      <c r="DDS6" s="561"/>
      <c r="DDT6" s="561"/>
      <c r="DDU6" s="561"/>
      <c r="DDV6" s="561"/>
      <c r="DDW6" s="561"/>
      <c r="DDX6" s="561"/>
      <c r="DDY6" s="561"/>
      <c r="DDZ6" s="561"/>
      <c r="DEA6" s="66"/>
      <c r="DEB6" s="449"/>
      <c r="DEC6" s="69"/>
      <c r="DED6" s="69"/>
      <c r="DEE6" s="241"/>
      <c r="DEF6" s="241"/>
      <c r="DEG6" s="241"/>
      <c r="DEH6" s="241"/>
      <c r="DEI6" s="241"/>
      <c r="DEJ6" s="241"/>
      <c r="DEK6" s="241"/>
      <c r="DEL6" s="241"/>
      <c r="DEM6" s="241"/>
      <c r="DEN6" s="241"/>
      <c r="DEO6" s="241"/>
      <c r="DEP6" s="241"/>
      <c r="DEQ6" s="561"/>
      <c r="DER6" s="561"/>
      <c r="DES6" s="561"/>
      <c r="DET6" s="561"/>
      <c r="DEU6" s="561"/>
      <c r="DEV6" s="561"/>
      <c r="DEW6" s="561"/>
      <c r="DEX6" s="561"/>
      <c r="DEY6" s="561"/>
      <c r="DEZ6" s="561"/>
      <c r="DFA6" s="66"/>
      <c r="DFB6" s="449"/>
      <c r="DFC6" s="69"/>
      <c r="DFD6" s="69"/>
      <c r="DFE6" s="241"/>
      <c r="DFF6" s="241"/>
      <c r="DFG6" s="241"/>
      <c r="DFH6" s="241"/>
      <c r="DFI6" s="241"/>
      <c r="DFJ6" s="241"/>
      <c r="DFK6" s="241"/>
      <c r="DFL6" s="241"/>
      <c r="DFM6" s="241"/>
      <c r="DFN6" s="241"/>
      <c r="DFO6" s="241"/>
      <c r="DFP6" s="241"/>
      <c r="DFQ6" s="561"/>
      <c r="DFR6" s="561"/>
      <c r="DFS6" s="561"/>
      <c r="DFT6" s="561"/>
      <c r="DFU6" s="561"/>
      <c r="DFV6" s="561"/>
      <c r="DFW6" s="561"/>
      <c r="DFX6" s="561"/>
      <c r="DFY6" s="561"/>
      <c r="DFZ6" s="561"/>
      <c r="DGA6" s="66"/>
      <c r="DGB6" s="449"/>
      <c r="DGC6" s="69"/>
      <c r="DGD6" s="69"/>
      <c r="DGE6" s="241"/>
      <c r="DGF6" s="241"/>
      <c r="DGG6" s="241"/>
      <c r="DGH6" s="241"/>
      <c r="DGI6" s="241"/>
      <c r="DGJ6" s="241"/>
      <c r="DGK6" s="241"/>
      <c r="DGL6" s="241"/>
      <c r="DGM6" s="241"/>
      <c r="DGN6" s="241"/>
      <c r="DGO6" s="241"/>
      <c r="DGP6" s="241"/>
      <c r="DGQ6" s="561"/>
      <c r="DGR6" s="561"/>
      <c r="DGS6" s="561"/>
      <c r="DGT6" s="561"/>
      <c r="DGU6" s="561"/>
      <c r="DGV6" s="561"/>
      <c r="DGW6" s="561"/>
      <c r="DGX6" s="561"/>
      <c r="DGY6" s="561"/>
      <c r="DGZ6" s="561"/>
      <c r="DHA6" s="66"/>
      <c r="DHB6" s="449"/>
      <c r="DHC6" s="69"/>
      <c r="DHD6" s="69"/>
      <c r="DHE6" s="241"/>
      <c r="DHF6" s="241"/>
      <c r="DHG6" s="241"/>
      <c r="DHH6" s="241"/>
      <c r="DHI6" s="241"/>
      <c r="DHJ6" s="241"/>
      <c r="DHK6" s="241"/>
      <c r="DHL6" s="241"/>
      <c r="DHM6" s="241"/>
      <c r="DHN6" s="241"/>
      <c r="DHO6" s="241"/>
      <c r="DHP6" s="241"/>
      <c r="DHQ6" s="561"/>
      <c r="DHR6" s="561"/>
      <c r="DHS6" s="561"/>
      <c r="DHT6" s="561"/>
      <c r="DHU6" s="561"/>
      <c r="DHV6" s="561"/>
      <c r="DHW6" s="561"/>
      <c r="DHX6" s="561"/>
      <c r="DHY6" s="561"/>
      <c r="DHZ6" s="561"/>
      <c r="DIA6" s="66"/>
      <c r="DIB6" s="449"/>
      <c r="DIC6" s="69"/>
      <c r="DID6" s="69"/>
      <c r="DIE6" s="241"/>
      <c r="DIF6" s="241"/>
      <c r="DIG6" s="241"/>
      <c r="DIH6" s="241"/>
      <c r="DII6" s="241"/>
      <c r="DIJ6" s="241"/>
      <c r="DIK6" s="241"/>
      <c r="DIL6" s="241"/>
      <c r="DIM6" s="241"/>
      <c r="DIN6" s="241"/>
      <c r="DIO6" s="241"/>
      <c r="DIP6" s="241"/>
      <c r="DIQ6" s="561"/>
      <c r="DIR6" s="561"/>
      <c r="DIS6" s="561"/>
      <c r="DIT6" s="561"/>
      <c r="DIU6" s="561"/>
      <c r="DIV6" s="561"/>
      <c r="DIW6" s="561"/>
      <c r="DIX6" s="561"/>
      <c r="DIY6" s="561"/>
      <c r="DIZ6" s="561"/>
      <c r="DJA6" s="66"/>
      <c r="DJB6" s="449"/>
      <c r="DJC6" s="69"/>
      <c r="DJD6" s="69"/>
      <c r="DJE6" s="241"/>
      <c r="DJF6" s="241"/>
      <c r="DJG6" s="241"/>
      <c r="DJH6" s="241"/>
      <c r="DJI6" s="241"/>
      <c r="DJJ6" s="241"/>
      <c r="DJK6" s="241"/>
      <c r="DJL6" s="241"/>
      <c r="DJM6" s="241"/>
      <c r="DJN6" s="241"/>
      <c r="DJO6" s="241"/>
      <c r="DJP6" s="241"/>
      <c r="DJQ6" s="561"/>
      <c r="DJR6" s="561"/>
      <c r="DJS6" s="561"/>
      <c r="DJT6" s="561"/>
      <c r="DJU6" s="561"/>
      <c r="DJV6" s="561"/>
      <c r="DJW6" s="561"/>
      <c r="DJX6" s="561"/>
      <c r="DJY6" s="561"/>
      <c r="DJZ6" s="561"/>
      <c r="DKA6" s="66"/>
      <c r="DKB6" s="449"/>
      <c r="DKC6" s="69"/>
      <c r="DKD6" s="69"/>
      <c r="DKE6" s="241"/>
      <c r="DKF6" s="241"/>
      <c r="DKG6" s="241"/>
      <c r="DKH6" s="241"/>
      <c r="DKI6" s="241"/>
      <c r="DKJ6" s="241"/>
      <c r="DKK6" s="241"/>
      <c r="DKL6" s="241"/>
      <c r="DKM6" s="241"/>
      <c r="DKN6" s="241"/>
      <c r="DKO6" s="241"/>
      <c r="DKP6" s="241"/>
      <c r="DKQ6" s="561"/>
      <c r="DKR6" s="561"/>
      <c r="DKS6" s="561"/>
      <c r="DKT6" s="561"/>
      <c r="DKU6" s="561"/>
      <c r="DKV6" s="561"/>
      <c r="DKW6" s="561"/>
      <c r="DKX6" s="561"/>
      <c r="DKY6" s="561"/>
      <c r="DKZ6" s="561"/>
      <c r="DLA6" s="66"/>
      <c r="DLB6" s="449"/>
      <c r="DLC6" s="69"/>
      <c r="DLD6" s="69"/>
      <c r="DLE6" s="241"/>
      <c r="DLF6" s="241"/>
      <c r="DLG6" s="241"/>
      <c r="DLH6" s="241"/>
      <c r="DLI6" s="241"/>
      <c r="DLJ6" s="241"/>
      <c r="DLK6" s="241"/>
      <c r="DLL6" s="241"/>
      <c r="DLM6" s="241"/>
      <c r="DLN6" s="241"/>
      <c r="DLO6" s="241"/>
      <c r="DLP6" s="241"/>
      <c r="DLQ6" s="561"/>
      <c r="DLR6" s="561"/>
      <c r="DLS6" s="561"/>
      <c r="DLT6" s="561"/>
      <c r="DLU6" s="561"/>
      <c r="DLV6" s="561"/>
      <c r="DLW6" s="561"/>
      <c r="DLX6" s="561"/>
      <c r="DLY6" s="561"/>
      <c r="DLZ6" s="561"/>
      <c r="DMA6" s="66"/>
      <c r="DMB6" s="449"/>
      <c r="DMC6" s="69"/>
      <c r="DMD6" s="69"/>
      <c r="DME6" s="241"/>
      <c r="DMF6" s="241"/>
      <c r="DMG6" s="241"/>
      <c r="DMH6" s="241"/>
      <c r="DMI6" s="241"/>
      <c r="DMJ6" s="241"/>
      <c r="DMK6" s="241"/>
      <c r="DML6" s="241"/>
      <c r="DMM6" s="241"/>
      <c r="DMN6" s="241"/>
      <c r="DMO6" s="241"/>
      <c r="DMP6" s="241"/>
      <c r="DMQ6" s="561"/>
      <c r="DMR6" s="561"/>
      <c r="DMS6" s="561"/>
      <c r="DMT6" s="561"/>
      <c r="DMU6" s="561"/>
      <c r="DMV6" s="561"/>
      <c r="DMW6" s="561"/>
      <c r="DMX6" s="561"/>
      <c r="DMY6" s="561"/>
      <c r="DMZ6" s="561"/>
      <c r="DNA6" s="66"/>
      <c r="DNB6" s="449"/>
      <c r="DNC6" s="69"/>
      <c r="DND6" s="69"/>
      <c r="DNE6" s="241"/>
      <c r="DNF6" s="241"/>
      <c r="DNG6" s="241"/>
      <c r="DNH6" s="241"/>
      <c r="DNI6" s="241"/>
      <c r="DNJ6" s="241"/>
      <c r="DNK6" s="241"/>
      <c r="DNL6" s="241"/>
      <c r="DNM6" s="241"/>
      <c r="DNN6" s="241"/>
      <c r="DNO6" s="241"/>
      <c r="DNP6" s="241"/>
      <c r="DNQ6" s="561"/>
      <c r="DNR6" s="561"/>
      <c r="DNS6" s="561"/>
      <c r="DNT6" s="561"/>
      <c r="DNU6" s="561"/>
      <c r="DNV6" s="561"/>
      <c r="DNW6" s="561"/>
      <c r="DNX6" s="561"/>
      <c r="DNY6" s="561"/>
      <c r="DNZ6" s="561"/>
      <c r="DOA6" s="66"/>
      <c r="DOB6" s="449"/>
      <c r="DOC6" s="69"/>
      <c r="DOD6" s="69"/>
      <c r="DOE6" s="241"/>
      <c r="DOF6" s="241"/>
      <c r="DOG6" s="241"/>
      <c r="DOH6" s="241"/>
      <c r="DOI6" s="241"/>
      <c r="DOJ6" s="241"/>
      <c r="DOK6" s="241"/>
      <c r="DOL6" s="241"/>
      <c r="DOM6" s="241"/>
      <c r="DON6" s="241"/>
      <c r="DOO6" s="241"/>
      <c r="DOP6" s="241"/>
      <c r="DOQ6" s="561"/>
      <c r="DOR6" s="561"/>
      <c r="DOS6" s="561"/>
      <c r="DOT6" s="561"/>
      <c r="DOU6" s="561"/>
      <c r="DOV6" s="561"/>
      <c r="DOW6" s="561"/>
      <c r="DOX6" s="561"/>
      <c r="DOY6" s="561"/>
      <c r="DOZ6" s="561"/>
      <c r="DPA6" s="66"/>
      <c r="DPB6" s="449"/>
      <c r="DPC6" s="69"/>
      <c r="DPD6" s="69"/>
      <c r="DPE6" s="241"/>
      <c r="DPF6" s="241"/>
      <c r="DPG6" s="241"/>
      <c r="DPH6" s="241"/>
      <c r="DPI6" s="241"/>
      <c r="DPJ6" s="241"/>
      <c r="DPK6" s="241"/>
      <c r="DPL6" s="241"/>
      <c r="DPM6" s="241"/>
      <c r="DPN6" s="241"/>
      <c r="DPO6" s="241"/>
      <c r="DPP6" s="241"/>
      <c r="DPQ6" s="561"/>
      <c r="DPR6" s="561"/>
      <c r="DPS6" s="561"/>
      <c r="DPT6" s="561"/>
      <c r="DPU6" s="561"/>
      <c r="DPV6" s="561"/>
      <c r="DPW6" s="561"/>
      <c r="DPX6" s="561"/>
      <c r="DPY6" s="561"/>
      <c r="DPZ6" s="561"/>
      <c r="DQA6" s="66"/>
      <c r="DQB6" s="449"/>
      <c r="DQC6" s="69"/>
      <c r="DQD6" s="69"/>
      <c r="DQE6" s="241"/>
      <c r="DQF6" s="241"/>
      <c r="DQG6" s="241"/>
      <c r="DQH6" s="241"/>
      <c r="DQI6" s="241"/>
      <c r="DQJ6" s="241"/>
      <c r="DQK6" s="241"/>
      <c r="DQL6" s="241"/>
      <c r="DQM6" s="241"/>
      <c r="DQN6" s="241"/>
      <c r="DQO6" s="241"/>
      <c r="DQP6" s="241"/>
      <c r="DQQ6" s="561"/>
      <c r="DQR6" s="561"/>
      <c r="DQS6" s="561"/>
      <c r="DQT6" s="561"/>
      <c r="DQU6" s="561"/>
      <c r="DQV6" s="561"/>
      <c r="DQW6" s="561"/>
      <c r="DQX6" s="561"/>
      <c r="DQY6" s="561"/>
      <c r="DQZ6" s="561"/>
      <c r="DRA6" s="66"/>
      <c r="DRB6" s="449"/>
      <c r="DRC6" s="69"/>
      <c r="DRD6" s="69"/>
      <c r="DRE6" s="241"/>
      <c r="DRF6" s="241"/>
      <c r="DRG6" s="241"/>
      <c r="DRH6" s="241"/>
      <c r="DRI6" s="241"/>
      <c r="DRJ6" s="241"/>
      <c r="DRK6" s="241"/>
      <c r="DRL6" s="241"/>
      <c r="DRM6" s="241"/>
      <c r="DRN6" s="241"/>
      <c r="DRO6" s="241"/>
      <c r="DRP6" s="241"/>
      <c r="DRQ6" s="561"/>
      <c r="DRR6" s="561"/>
      <c r="DRS6" s="561"/>
      <c r="DRT6" s="561"/>
      <c r="DRU6" s="561"/>
      <c r="DRV6" s="561"/>
      <c r="DRW6" s="561"/>
      <c r="DRX6" s="561"/>
      <c r="DRY6" s="561"/>
      <c r="DRZ6" s="561"/>
      <c r="DSA6" s="66"/>
      <c r="DSB6" s="449"/>
      <c r="DSC6" s="69"/>
      <c r="DSD6" s="69"/>
      <c r="DSE6" s="241"/>
      <c r="DSF6" s="241"/>
      <c r="DSG6" s="241"/>
      <c r="DSH6" s="241"/>
      <c r="DSI6" s="241"/>
      <c r="DSJ6" s="241"/>
      <c r="DSK6" s="241"/>
      <c r="DSL6" s="241"/>
      <c r="DSM6" s="241"/>
      <c r="DSN6" s="241"/>
      <c r="DSO6" s="241"/>
      <c r="DSP6" s="241"/>
      <c r="DSQ6" s="561"/>
      <c r="DSR6" s="561"/>
      <c r="DSS6" s="561"/>
      <c r="DST6" s="561"/>
      <c r="DSU6" s="561"/>
      <c r="DSV6" s="561"/>
      <c r="DSW6" s="561"/>
      <c r="DSX6" s="561"/>
      <c r="DSY6" s="561"/>
      <c r="DSZ6" s="561"/>
      <c r="DTA6" s="66"/>
      <c r="DTB6" s="449"/>
      <c r="DTC6" s="69"/>
      <c r="DTD6" s="69"/>
      <c r="DTE6" s="241"/>
      <c r="DTF6" s="241"/>
      <c r="DTG6" s="241"/>
      <c r="DTH6" s="241"/>
      <c r="DTI6" s="241"/>
      <c r="DTJ6" s="241"/>
      <c r="DTK6" s="241"/>
      <c r="DTL6" s="241"/>
      <c r="DTM6" s="241"/>
      <c r="DTN6" s="241"/>
      <c r="DTO6" s="241"/>
      <c r="DTP6" s="241"/>
      <c r="DTQ6" s="561"/>
      <c r="DTR6" s="561"/>
      <c r="DTS6" s="561"/>
      <c r="DTT6" s="561"/>
      <c r="DTU6" s="561"/>
      <c r="DTV6" s="561"/>
      <c r="DTW6" s="561"/>
      <c r="DTX6" s="561"/>
      <c r="DTY6" s="561"/>
      <c r="DTZ6" s="561"/>
      <c r="DUA6" s="66"/>
      <c r="DUB6" s="449"/>
      <c r="DUC6" s="69"/>
      <c r="DUD6" s="69"/>
      <c r="DUE6" s="241"/>
      <c r="DUF6" s="241"/>
      <c r="DUG6" s="241"/>
      <c r="DUH6" s="241"/>
      <c r="DUI6" s="241"/>
      <c r="DUJ6" s="241"/>
      <c r="DUK6" s="241"/>
      <c r="DUL6" s="241"/>
      <c r="DUM6" s="241"/>
      <c r="DUN6" s="241"/>
      <c r="DUO6" s="241"/>
      <c r="DUP6" s="241"/>
      <c r="DUQ6" s="561"/>
      <c r="DUR6" s="561"/>
      <c r="DUS6" s="561"/>
      <c r="DUT6" s="561"/>
      <c r="DUU6" s="561"/>
      <c r="DUV6" s="561"/>
      <c r="DUW6" s="561"/>
      <c r="DUX6" s="561"/>
      <c r="DUY6" s="561"/>
      <c r="DUZ6" s="561"/>
      <c r="DVA6" s="66"/>
      <c r="DVB6" s="449"/>
      <c r="DVC6" s="69"/>
      <c r="DVD6" s="69"/>
      <c r="DVE6" s="241"/>
      <c r="DVF6" s="241"/>
      <c r="DVG6" s="241"/>
      <c r="DVH6" s="241"/>
      <c r="DVI6" s="241"/>
      <c r="DVJ6" s="241"/>
      <c r="DVK6" s="241"/>
      <c r="DVL6" s="241"/>
      <c r="DVM6" s="241"/>
      <c r="DVN6" s="241"/>
      <c r="DVO6" s="241"/>
      <c r="DVP6" s="241"/>
      <c r="DVQ6" s="561"/>
      <c r="DVR6" s="561"/>
      <c r="DVS6" s="561"/>
      <c r="DVT6" s="561"/>
      <c r="DVU6" s="561"/>
      <c r="DVV6" s="561"/>
      <c r="DVW6" s="561"/>
      <c r="DVX6" s="561"/>
      <c r="DVY6" s="561"/>
      <c r="DVZ6" s="561"/>
      <c r="DWA6" s="66"/>
      <c r="DWB6" s="449"/>
      <c r="DWC6" s="69"/>
      <c r="DWD6" s="69"/>
      <c r="DWE6" s="241"/>
      <c r="DWF6" s="241"/>
      <c r="DWG6" s="241"/>
      <c r="DWH6" s="241"/>
      <c r="DWI6" s="241"/>
      <c r="DWJ6" s="241"/>
      <c r="DWK6" s="241"/>
      <c r="DWL6" s="241"/>
      <c r="DWM6" s="241"/>
      <c r="DWN6" s="241"/>
      <c r="DWO6" s="241"/>
      <c r="DWP6" s="241"/>
      <c r="DWQ6" s="561"/>
      <c r="DWR6" s="561"/>
      <c r="DWS6" s="561"/>
      <c r="DWT6" s="561"/>
      <c r="DWU6" s="561"/>
      <c r="DWV6" s="561"/>
      <c r="DWW6" s="561"/>
      <c r="DWX6" s="561"/>
      <c r="DWY6" s="561"/>
      <c r="DWZ6" s="561"/>
      <c r="DXA6" s="66"/>
      <c r="DXB6" s="449"/>
      <c r="DXC6" s="69"/>
      <c r="DXD6" s="69"/>
      <c r="DXE6" s="241"/>
      <c r="DXF6" s="241"/>
      <c r="DXG6" s="241"/>
      <c r="DXH6" s="241"/>
      <c r="DXI6" s="241"/>
      <c r="DXJ6" s="241"/>
      <c r="DXK6" s="241"/>
      <c r="DXL6" s="241"/>
      <c r="DXM6" s="241"/>
      <c r="DXN6" s="241"/>
      <c r="DXO6" s="241"/>
      <c r="DXP6" s="241"/>
      <c r="DXQ6" s="561"/>
      <c r="DXR6" s="561"/>
      <c r="DXS6" s="561"/>
      <c r="DXT6" s="561"/>
      <c r="DXU6" s="561"/>
      <c r="DXV6" s="561"/>
      <c r="DXW6" s="561"/>
      <c r="DXX6" s="561"/>
      <c r="DXY6" s="561"/>
      <c r="DXZ6" s="561"/>
      <c r="DYA6" s="66"/>
      <c r="DYB6" s="449"/>
      <c r="DYC6" s="69"/>
      <c r="DYD6" s="69"/>
      <c r="DYE6" s="241"/>
      <c r="DYF6" s="241"/>
      <c r="DYG6" s="241"/>
      <c r="DYH6" s="241"/>
      <c r="DYI6" s="241"/>
      <c r="DYJ6" s="241"/>
      <c r="DYK6" s="241"/>
      <c r="DYL6" s="241"/>
      <c r="DYM6" s="241"/>
      <c r="DYN6" s="241"/>
      <c r="DYO6" s="241"/>
      <c r="DYP6" s="241"/>
      <c r="DYQ6" s="561"/>
      <c r="DYR6" s="561"/>
      <c r="DYS6" s="561"/>
      <c r="DYT6" s="561"/>
      <c r="DYU6" s="561"/>
      <c r="DYV6" s="561"/>
      <c r="DYW6" s="561"/>
      <c r="DYX6" s="561"/>
      <c r="DYY6" s="561"/>
      <c r="DYZ6" s="561"/>
      <c r="DZA6" s="66"/>
      <c r="DZB6" s="449"/>
      <c r="DZC6" s="69"/>
      <c r="DZD6" s="69"/>
      <c r="DZE6" s="241"/>
      <c r="DZF6" s="241"/>
      <c r="DZG6" s="241"/>
      <c r="DZH6" s="241"/>
      <c r="DZI6" s="241"/>
      <c r="DZJ6" s="241"/>
      <c r="DZK6" s="241"/>
      <c r="DZL6" s="241"/>
      <c r="DZM6" s="241"/>
      <c r="DZN6" s="241"/>
      <c r="DZO6" s="241"/>
      <c r="DZP6" s="241"/>
      <c r="DZQ6" s="561"/>
      <c r="DZR6" s="561"/>
      <c r="DZS6" s="561"/>
      <c r="DZT6" s="561"/>
      <c r="DZU6" s="561"/>
      <c r="DZV6" s="561"/>
      <c r="DZW6" s="561"/>
      <c r="DZX6" s="561"/>
      <c r="DZY6" s="561"/>
      <c r="DZZ6" s="561"/>
      <c r="EAA6" s="66"/>
      <c r="EAB6" s="449"/>
      <c r="EAC6" s="69"/>
      <c r="EAD6" s="69"/>
      <c r="EAE6" s="241"/>
      <c r="EAF6" s="241"/>
      <c r="EAG6" s="241"/>
      <c r="EAH6" s="241"/>
      <c r="EAI6" s="241"/>
      <c r="EAJ6" s="241"/>
      <c r="EAK6" s="241"/>
      <c r="EAL6" s="241"/>
      <c r="EAM6" s="241"/>
      <c r="EAN6" s="241"/>
      <c r="EAO6" s="241"/>
      <c r="EAP6" s="241"/>
      <c r="EAQ6" s="561"/>
      <c r="EAR6" s="561"/>
      <c r="EAS6" s="561"/>
      <c r="EAT6" s="561"/>
      <c r="EAU6" s="561"/>
      <c r="EAV6" s="561"/>
      <c r="EAW6" s="561"/>
      <c r="EAX6" s="561"/>
      <c r="EAY6" s="561"/>
      <c r="EAZ6" s="561"/>
      <c r="EBA6" s="66"/>
      <c r="EBB6" s="449"/>
      <c r="EBC6" s="69"/>
      <c r="EBD6" s="69"/>
      <c r="EBE6" s="241"/>
      <c r="EBF6" s="241"/>
      <c r="EBG6" s="241"/>
      <c r="EBH6" s="241"/>
      <c r="EBI6" s="241"/>
      <c r="EBJ6" s="241"/>
      <c r="EBK6" s="241"/>
      <c r="EBL6" s="241"/>
      <c r="EBM6" s="241"/>
      <c r="EBN6" s="241"/>
      <c r="EBO6" s="241"/>
      <c r="EBP6" s="241"/>
      <c r="EBQ6" s="561"/>
      <c r="EBR6" s="561"/>
      <c r="EBS6" s="561"/>
      <c r="EBT6" s="561"/>
      <c r="EBU6" s="561"/>
      <c r="EBV6" s="561"/>
      <c r="EBW6" s="561"/>
      <c r="EBX6" s="561"/>
      <c r="EBY6" s="561"/>
      <c r="EBZ6" s="561"/>
      <c r="ECA6" s="66"/>
      <c r="ECB6" s="449"/>
      <c r="ECC6" s="69"/>
      <c r="ECD6" s="69"/>
      <c r="ECE6" s="241"/>
      <c r="ECF6" s="241"/>
      <c r="ECG6" s="241"/>
      <c r="ECH6" s="241"/>
      <c r="ECI6" s="241"/>
      <c r="ECJ6" s="241"/>
      <c r="ECK6" s="241"/>
      <c r="ECL6" s="241"/>
      <c r="ECM6" s="241"/>
      <c r="ECN6" s="241"/>
      <c r="ECO6" s="241"/>
      <c r="ECP6" s="241"/>
      <c r="ECQ6" s="561"/>
      <c r="ECR6" s="561"/>
      <c r="ECS6" s="561"/>
      <c r="ECT6" s="561"/>
      <c r="ECU6" s="561"/>
      <c r="ECV6" s="561"/>
      <c r="ECW6" s="561"/>
      <c r="ECX6" s="561"/>
      <c r="ECY6" s="561"/>
      <c r="ECZ6" s="561"/>
      <c r="EDA6" s="66"/>
      <c r="EDB6" s="449"/>
      <c r="EDC6" s="69"/>
      <c r="EDD6" s="69"/>
      <c r="EDE6" s="241"/>
      <c r="EDF6" s="241"/>
      <c r="EDG6" s="241"/>
      <c r="EDH6" s="241"/>
      <c r="EDI6" s="241"/>
      <c r="EDJ6" s="241"/>
      <c r="EDK6" s="241"/>
      <c r="EDL6" s="241"/>
      <c r="EDM6" s="241"/>
      <c r="EDN6" s="241"/>
      <c r="EDO6" s="241"/>
      <c r="EDP6" s="241"/>
      <c r="EDQ6" s="561"/>
      <c r="EDR6" s="561"/>
      <c r="EDS6" s="561"/>
      <c r="EDT6" s="561"/>
      <c r="EDU6" s="561"/>
      <c r="EDV6" s="561"/>
      <c r="EDW6" s="561"/>
      <c r="EDX6" s="561"/>
      <c r="EDY6" s="561"/>
      <c r="EDZ6" s="561"/>
      <c r="EEA6" s="66"/>
      <c r="EEB6" s="449"/>
      <c r="EEC6" s="69"/>
      <c r="EED6" s="69"/>
      <c r="EEE6" s="241"/>
      <c r="EEF6" s="241"/>
      <c r="EEG6" s="241"/>
      <c r="EEH6" s="241"/>
      <c r="EEI6" s="241"/>
      <c r="EEJ6" s="241"/>
      <c r="EEK6" s="241"/>
      <c r="EEL6" s="241"/>
      <c r="EEM6" s="241"/>
      <c r="EEN6" s="241"/>
      <c r="EEO6" s="241"/>
      <c r="EEP6" s="241"/>
      <c r="EEQ6" s="561"/>
      <c r="EER6" s="561"/>
      <c r="EES6" s="561"/>
      <c r="EET6" s="561"/>
      <c r="EEU6" s="561"/>
      <c r="EEV6" s="561"/>
      <c r="EEW6" s="561"/>
      <c r="EEX6" s="561"/>
      <c r="EEY6" s="561"/>
      <c r="EEZ6" s="561"/>
      <c r="EFA6" s="66"/>
      <c r="EFB6" s="449"/>
      <c r="EFC6" s="69"/>
      <c r="EFD6" s="69"/>
      <c r="EFE6" s="241"/>
      <c r="EFF6" s="241"/>
      <c r="EFG6" s="241"/>
      <c r="EFH6" s="241"/>
      <c r="EFI6" s="241"/>
      <c r="EFJ6" s="241"/>
      <c r="EFK6" s="241"/>
      <c r="EFL6" s="241"/>
      <c r="EFM6" s="241"/>
      <c r="EFN6" s="241"/>
      <c r="EFO6" s="241"/>
      <c r="EFP6" s="241"/>
      <c r="EFQ6" s="561"/>
      <c r="EFR6" s="561"/>
      <c r="EFS6" s="561"/>
      <c r="EFT6" s="561"/>
      <c r="EFU6" s="561"/>
      <c r="EFV6" s="561"/>
      <c r="EFW6" s="561"/>
      <c r="EFX6" s="561"/>
      <c r="EFY6" s="561"/>
      <c r="EFZ6" s="561"/>
      <c r="EGA6" s="66"/>
      <c r="EGB6" s="449"/>
      <c r="EGC6" s="69"/>
      <c r="EGD6" s="69"/>
      <c r="EGE6" s="241"/>
      <c r="EGF6" s="241"/>
      <c r="EGG6" s="241"/>
      <c r="EGH6" s="241"/>
      <c r="EGI6" s="241"/>
      <c r="EGJ6" s="241"/>
      <c r="EGK6" s="241"/>
      <c r="EGL6" s="241"/>
      <c r="EGM6" s="241"/>
      <c r="EGN6" s="241"/>
      <c r="EGO6" s="241"/>
      <c r="EGP6" s="241"/>
      <c r="EGQ6" s="561"/>
      <c r="EGR6" s="561"/>
      <c r="EGS6" s="561"/>
      <c r="EGT6" s="561"/>
      <c r="EGU6" s="561"/>
      <c r="EGV6" s="561"/>
      <c r="EGW6" s="561"/>
      <c r="EGX6" s="561"/>
      <c r="EGY6" s="561"/>
      <c r="EGZ6" s="561"/>
      <c r="EHA6" s="66"/>
      <c r="EHB6" s="449"/>
      <c r="EHC6" s="69"/>
      <c r="EHD6" s="69"/>
      <c r="EHE6" s="241"/>
      <c r="EHF6" s="241"/>
      <c r="EHG6" s="241"/>
      <c r="EHH6" s="241"/>
      <c r="EHI6" s="241"/>
      <c r="EHJ6" s="241"/>
      <c r="EHK6" s="241"/>
      <c r="EHL6" s="241"/>
      <c r="EHM6" s="241"/>
      <c r="EHN6" s="241"/>
      <c r="EHO6" s="241"/>
      <c r="EHP6" s="241"/>
      <c r="EHQ6" s="561"/>
      <c r="EHR6" s="561"/>
      <c r="EHS6" s="561"/>
      <c r="EHT6" s="561"/>
      <c r="EHU6" s="561"/>
      <c r="EHV6" s="561"/>
      <c r="EHW6" s="561"/>
      <c r="EHX6" s="561"/>
      <c r="EHY6" s="561"/>
      <c r="EHZ6" s="561"/>
      <c r="EIA6" s="66"/>
      <c r="EIB6" s="449"/>
      <c r="EIC6" s="69"/>
      <c r="EID6" s="69"/>
      <c r="EIE6" s="241"/>
      <c r="EIF6" s="241"/>
      <c r="EIG6" s="241"/>
      <c r="EIH6" s="241"/>
      <c r="EII6" s="241"/>
      <c r="EIJ6" s="241"/>
      <c r="EIK6" s="241"/>
      <c r="EIL6" s="241"/>
      <c r="EIM6" s="241"/>
      <c r="EIN6" s="241"/>
      <c r="EIO6" s="241"/>
      <c r="EIP6" s="241"/>
      <c r="EIQ6" s="561"/>
      <c r="EIR6" s="561"/>
      <c r="EIS6" s="561"/>
      <c r="EIT6" s="561"/>
      <c r="EIU6" s="561"/>
      <c r="EIV6" s="561"/>
      <c r="EIW6" s="561"/>
      <c r="EIX6" s="561"/>
      <c r="EIY6" s="561"/>
      <c r="EIZ6" s="561"/>
      <c r="EJA6" s="66"/>
      <c r="EJB6" s="449"/>
      <c r="EJC6" s="69"/>
      <c r="EJD6" s="69"/>
      <c r="EJE6" s="241"/>
      <c r="EJF6" s="241"/>
      <c r="EJG6" s="241"/>
      <c r="EJH6" s="241"/>
      <c r="EJI6" s="241"/>
      <c r="EJJ6" s="241"/>
      <c r="EJK6" s="241"/>
      <c r="EJL6" s="241"/>
      <c r="EJM6" s="241"/>
      <c r="EJN6" s="241"/>
      <c r="EJO6" s="241"/>
      <c r="EJP6" s="241"/>
      <c r="EJQ6" s="561"/>
      <c r="EJR6" s="561"/>
      <c r="EJS6" s="561"/>
      <c r="EJT6" s="561"/>
      <c r="EJU6" s="561"/>
      <c r="EJV6" s="561"/>
      <c r="EJW6" s="561"/>
      <c r="EJX6" s="561"/>
      <c r="EJY6" s="561"/>
      <c r="EJZ6" s="561"/>
      <c r="EKA6" s="66"/>
      <c r="EKB6" s="449"/>
      <c r="EKC6" s="69"/>
      <c r="EKD6" s="69"/>
      <c r="EKE6" s="241"/>
      <c r="EKF6" s="241"/>
      <c r="EKG6" s="241"/>
      <c r="EKH6" s="241"/>
      <c r="EKI6" s="241"/>
      <c r="EKJ6" s="241"/>
      <c r="EKK6" s="241"/>
      <c r="EKL6" s="241"/>
      <c r="EKM6" s="241"/>
      <c r="EKN6" s="241"/>
      <c r="EKO6" s="241"/>
      <c r="EKP6" s="241"/>
      <c r="EKQ6" s="561"/>
      <c r="EKR6" s="561"/>
      <c r="EKS6" s="561"/>
      <c r="EKT6" s="561"/>
      <c r="EKU6" s="561"/>
      <c r="EKV6" s="561"/>
      <c r="EKW6" s="561"/>
      <c r="EKX6" s="561"/>
      <c r="EKY6" s="561"/>
      <c r="EKZ6" s="561"/>
      <c r="ELA6" s="66"/>
      <c r="ELB6" s="449"/>
      <c r="ELC6" s="69"/>
      <c r="ELD6" s="69"/>
      <c r="ELE6" s="241"/>
      <c r="ELF6" s="241"/>
      <c r="ELG6" s="241"/>
      <c r="ELH6" s="241"/>
      <c r="ELI6" s="241"/>
      <c r="ELJ6" s="241"/>
      <c r="ELK6" s="241"/>
      <c r="ELL6" s="241"/>
      <c r="ELM6" s="241"/>
      <c r="ELN6" s="241"/>
      <c r="ELO6" s="241"/>
      <c r="ELP6" s="241"/>
      <c r="ELQ6" s="561"/>
      <c r="ELR6" s="561"/>
      <c r="ELS6" s="561"/>
      <c r="ELT6" s="561"/>
      <c r="ELU6" s="561"/>
      <c r="ELV6" s="561"/>
      <c r="ELW6" s="561"/>
      <c r="ELX6" s="561"/>
      <c r="ELY6" s="561"/>
      <c r="ELZ6" s="561"/>
      <c r="EMA6" s="66"/>
      <c r="EMB6" s="449"/>
      <c r="EMC6" s="69"/>
      <c r="EMD6" s="69"/>
      <c r="EME6" s="241"/>
      <c r="EMF6" s="241"/>
      <c r="EMG6" s="241"/>
      <c r="EMH6" s="241"/>
      <c r="EMI6" s="241"/>
      <c r="EMJ6" s="241"/>
      <c r="EMK6" s="241"/>
      <c r="EML6" s="241"/>
      <c r="EMM6" s="241"/>
      <c r="EMN6" s="241"/>
      <c r="EMO6" s="241"/>
      <c r="EMP6" s="241"/>
      <c r="EMQ6" s="561"/>
      <c r="EMR6" s="561"/>
      <c r="EMS6" s="561"/>
      <c r="EMT6" s="561"/>
      <c r="EMU6" s="561"/>
      <c r="EMV6" s="561"/>
      <c r="EMW6" s="561"/>
      <c r="EMX6" s="561"/>
      <c r="EMY6" s="561"/>
      <c r="EMZ6" s="561"/>
      <c r="ENA6" s="66"/>
      <c r="ENB6" s="449"/>
      <c r="ENC6" s="69"/>
      <c r="END6" s="69"/>
      <c r="ENE6" s="241"/>
      <c r="ENF6" s="241"/>
      <c r="ENG6" s="241"/>
      <c r="ENH6" s="241"/>
      <c r="ENI6" s="241"/>
      <c r="ENJ6" s="241"/>
      <c r="ENK6" s="241"/>
      <c r="ENL6" s="241"/>
      <c r="ENM6" s="241"/>
      <c r="ENN6" s="241"/>
      <c r="ENO6" s="241"/>
      <c r="ENP6" s="241"/>
      <c r="ENQ6" s="561"/>
      <c r="ENR6" s="561"/>
      <c r="ENS6" s="561"/>
      <c r="ENT6" s="561"/>
      <c r="ENU6" s="561"/>
      <c r="ENV6" s="561"/>
      <c r="ENW6" s="561"/>
      <c r="ENX6" s="561"/>
      <c r="ENY6" s="561"/>
      <c r="ENZ6" s="561"/>
      <c r="EOA6" s="66"/>
      <c r="EOB6" s="449"/>
      <c r="EOC6" s="69"/>
      <c r="EOD6" s="69"/>
      <c r="EOE6" s="241"/>
      <c r="EOF6" s="241"/>
      <c r="EOG6" s="241"/>
      <c r="EOH6" s="241"/>
      <c r="EOI6" s="241"/>
      <c r="EOJ6" s="241"/>
      <c r="EOK6" s="241"/>
      <c r="EOL6" s="241"/>
      <c r="EOM6" s="241"/>
      <c r="EON6" s="241"/>
      <c r="EOO6" s="241"/>
      <c r="EOP6" s="241"/>
      <c r="EOQ6" s="561"/>
      <c r="EOR6" s="561"/>
      <c r="EOS6" s="561"/>
      <c r="EOT6" s="561"/>
      <c r="EOU6" s="561"/>
      <c r="EOV6" s="561"/>
      <c r="EOW6" s="561"/>
      <c r="EOX6" s="561"/>
      <c r="EOY6" s="561"/>
      <c r="EOZ6" s="561"/>
      <c r="EPA6" s="66"/>
      <c r="EPB6" s="449"/>
      <c r="EPC6" s="69"/>
      <c r="EPD6" s="69"/>
      <c r="EPE6" s="241"/>
      <c r="EPF6" s="241"/>
      <c r="EPG6" s="241"/>
      <c r="EPH6" s="241"/>
      <c r="EPI6" s="241"/>
      <c r="EPJ6" s="241"/>
      <c r="EPK6" s="241"/>
      <c r="EPL6" s="241"/>
      <c r="EPM6" s="241"/>
      <c r="EPN6" s="241"/>
      <c r="EPO6" s="241"/>
      <c r="EPP6" s="241"/>
      <c r="EPQ6" s="561"/>
      <c r="EPR6" s="561"/>
      <c r="EPS6" s="561"/>
      <c r="EPT6" s="561"/>
      <c r="EPU6" s="561"/>
      <c r="EPV6" s="561"/>
      <c r="EPW6" s="561"/>
      <c r="EPX6" s="561"/>
      <c r="EPY6" s="561"/>
      <c r="EPZ6" s="561"/>
      <c r="EQA6" s="66"/>
      <c r="EQB6" s="449"/>
      <c r="EQC6" s="69"/>
      <c r="EQD6" s="69"/>
      <c r="EQE6" s="241"/>
      <c r="EQF6" s="241"/>
      <c r="EQG6" s="241"/>
      <c r="EQH6" s="241"/>
      <c r="EQI6" s="241"/>
      <c r="EQJ6" s="241"/>
      <c r="EQK6" s="241"/>
      <c r="EQL6" s="241"/>
      <c r="EQM6" s="241"/>
      <c r="EQN6" s="241"/>
      <c r="EQO6" s="241"/>
      <c r="EQP6" s="241"/>
      <c r="EQQ6" s="561"/>
      <c r="EQR6" s="561"/>
      <c r="EQS6" s="561"/>
      <c r="EQT6" s="561"/>
      <c r="EQU6" s="561"/>
      <c r="EQV6" s="561"/>
      <c r="EQW6" s="561"/>
      <c r="EQX6" s="561"/>
      <c r="EQY6" s="561"/>
      <c r="EQZ6" s="561"/>
      <c r="ERA6" s="66"/>
      <c r="ERB6" s="449"/>
      <c r="ERC6" s="69"/>
      <c r="ERD6" s="69"/>
      <c r="ERE6" s="241"/>
      <c r="ERF6" s="241"/>
      <c r="ERG6" s="241"/>
      <c r="ERH6" s="241"/>
      <c r="ERI6" s="241"/>
      <c r="ERJ6" s="241"/>
      <c r="ERK6" s="241"/>
      <c r="ERL6" s="241"/>
      <c r="ERM6" s="241"/>
      <c r="ERN6" s="241"/>
      <c r="ERO6" s="241"/>
      <c r="ERP6" s="241"/>
      <c r="ERQ6" s="561"/>
      <c r="ERR6" s="561"/>
      <c r="ERS6" s="561"/>
      <c r="ERT6" s="561"/>
      <c r="ERU6" s="561"/>
      <c r="ERV6" s="561"/>
      <c r="ERW6" s="561"/>
      <c r="ERX6" s="561"/>
      <c r="ERY6" s="561"/>
      <c r="ERZ6" s="561"/>
      <c r="ESA6" s="66"/>
      <c r="ESB6" s="449"/>
      <c r="ESC6" s="69"/>
      <c r="ESD6" s="69"/>
      <c r="ESE6" s="241"/>
      <c r="ESF6" s="241"/>
      <c r="ESG6" s="241"/>
      <c r="ESH6" s="241"/>
      <c r="ESI6" s="241"/>
      <c r="ESJ6" s="241"/>
      <c r="ESK6" s="241"/>
      <c r="ESL6" s="241"/>
      <c r="ESM6" s="241"/>
      <c r="ESN6" s="241"/>
      <c r="ESO6" s="241"/>
      <c r="ESP6" s="241"/>
      <c r="ESQ6" s="561"/>
      <c r="ESR6" s="561"/>
      <c r="ESS6" s="561"/>
      <c r="EST6" s="561"/>
      <c r="ESU6" s="561"/>
      <c r="ESV6" s="561"/>
      <c r="ESW6" s="561"/>
      <c r="ESX6" s="561"/>
      <c r="ESY6" s="561"/>
      <c r="ESZ6" s="561"/>
      <c r="ETA6" s="66"/>
      <c r="ETB6" s="449"/>
      <c r="ETC6" s="69"/>
      <c r="ETD6" s="69"/>
      <c r="ETE6" s="241"/>
      <c r="ETF6" s="241"/>
      <c r="ETG6" s="241"/>
      <c r="ETH6" s="241"/>
      <c r="ETI6" s="241"/>
      <c r="ETJ6" s="241"/>
      <c r="ETK6" s="241"/>
      <c r="ETL6" s="241"/>
      <c r="ETM6" s="241"/>
      <c r="ETN6" s="241"/>
      <c r="ETO6" s="241"/>
      <c r="ETP6" s="241"/>
      <c r="ETQ6" s="561"/>
      <c r="ETR6" s="561"/>
      <c r="ETS6" s="561"/>
      <c r="ETT6" s="561"/>
      <c r="ETU6" s="561"/>
      <c r="ETV6" s="561"/>
      <c r="ETW6" s="561"/>
      <c r="ETX6" s="561"/>
      <c r="ETY6" s="561"/>
      <c r="ETZ6" s="561"/>
      <c r="EUA6" s="66"/>
      <c r="EUB6" s="449"/>
      <c r="EUC6" s="69"/>
      <c r="EUD6" s="69"/>
      <c r="EUE6" s="241"/>
      <c r="EUF6" s="241"/>
      <c r="EUG6" s="241"/>
      <c r="EUH6" s="241"/>
      <c r="EUI6" s="241"/>
      <c r="EUJ6" s="241"/>
      <c r="EUK6" s="241"/>
      <c r="EUL6" s="241"/>
      <c r="EUM6" s="241"/>
      <c r="EUN6" s="241"/>
      <c r="EUO6" s="241"/>
      <c r="EUP6" s="241"/>
      <c r="EUQ6" s="561"/>
      <c r="EUR6" s="561"/>
      <c r="EUS6" s="561"/>
      <c r="EUT6" s="561"/>
      <c r="EUU6" s="561"/>
      <c r="EUV6" s="561"/>
      <c r="EUW6" s="561"/>
      <c r="EUX6" s="561"/>
      <c r="EUY6" s="561"/>
      <c r="EUZ6" s="561"/>
      <c r="EVA6" s="66"/>
      <c r="EVB6" s="449"/>
      <c r="EVC6" s="69"/>
      <c r="EVD6" s="69"/>
      <c r="EVE6" s="241"/>
      <c r="EVF6" s="241"/>
      <c r="EVG6" s="241"/>
      <c r="EVH6" s="241"/>
      <c r="EVI6" s="241"/>
      <c r="EVJ6" s="241"/>
      <c r="EVK6" s="241"/>
      <c r="EVL6" s="241"/>
      <c r="EVM6" s="241"/>
      <c r="EVN6" s="241"/>
      <c r="EVO6" s="241"/>
      <c r="EVP6" s="241"/>
      <c r="EVQ6" s="561"/>
      <c r="EVR6" s="561"/>
      <c r="EVS6" s="561"/>
      <c r="EVT6" s="561"/>
      <c r="EVU6" s="561"/>
      <c r="EVV6" s="561"/>
      <c r="EVW6" s="561"/>
      <c r="EVX6" s="561"/>
      <c r="EVY6" s="561"/>
      <c r="EVZ6" s="561"/>
      <c r="EWA6" s="66"/>
      <c r="EWB6" s="449"/>
      <c r="EWC6" s="69"/>
      <c r="EWD6" s="69"/>
      <c r="EWE6" s="241"/>
      <c r="EWF6" s="241"/>
      <c r="EWG6" s="241"/>
      <c r="EWH6" s="241"/>
      <c r="EWI6" s="241"/>
      <c r="EWJ6" s="241"/>
      <c r="EWK6" s="241"/>
      <c r="EWL6" s="241"/>
      <c r="EWM6" s="241"/>
      <c r="EWN6" s="241"/>
      <c r="EWO6" s="241"/>
      <c r="EWP6" s="241"/>
      <c r="EWQ6" s="561"/>
      <c r="EWR6" s="561"/>
      <c r="EWS6" s="561"/>
      <c r="EWT6" s="561"/>
      <c r="EWU6" s="561"/>
      <c r="EWV6" s="561"/>
      <c r="EWW6" s="561"/>
      <c r="EWX6" s="561"/>
      <c r="EWY6" s="561"/>
      <c r="EWZ6" s="561"/>
      <c r="EXA6" s="66"/>
      <c r="EXB6" s="449"/>
      <c r="EXC6" s="69"/>
      <c r="EXD6" s="69"/>
      <c r="EXE6" s="241"/>
      <c r="EXF6" s="241"/>
      <c r="EXG6" s="241"/>
      <c r="EXH6" s="241"/>
      <c r="EXI6" s="241"/>
      <c r="EXJ6" s="241"/>
      <c r="EXK6" s="241"/>
      <c r="EXL6" s="241"/>
      <c r="EXM6" s="241"/>
      <c r="EXN6" s="241"/>
      <c r="EXO6" s="241"/>
      <c r="EXP6" s="241"/>
      <c r="EXQ6" s="561"/>
      <c r="EXR6" s="561"/>
      <c r="EXS6" s="561"/>
      <c r="EXT6" s="561"/>
      <c r="EXU6" s="561"/>
      <c r="EXV6" s="561"/>
      <c r="EXW6" s="561"/>
      <c r="EXX6" s="561"/>
      <c r="EXY6" s="561"/>
      <c r="EXZ6" s="561"/>
      <c r="EYA6" s="66"/>
      <c r="EYB6" s="449"/>
      <c r="EYC6" s="69"/>
      <c r="EYD6" s="69"/>
      <c r="EYE6" s="241"/>
      <c r="EYF6" s="241"/>
      <c r="EYG6" s="241"/>
      <c r="EYH6" s="241"/>
      <c r="EYI6" s="241"/>
      <c r="EYJ6" s="241"/>
      <c r="EYK6" s="241"/>
      <c r="EYL6" s="241"/>
      <c r="EYM6" s="241"/>
      <c r="EYN6" s="241"/>
      <c r="EYO6" s="241"/>
      <c r="EYP6" s="241"/>
      <c r="EYQ6" s="561"/>
      <c r="EYR6" s="561"/>
      <c r="EYS6" s="561"/>
      <c r="EYT6" s="561"/>
      <c r="EYU6" s="561"/>
      <c r="EYV6" s="561"/>
      <c r="EYW6" s="561"/>
      <c r="EYX6" s="561"/>
      <c r="EYY6" s="561"/>
      <c r="EYZ6" s="561"/>
      <c r="EZA6" s="66"/>
      <c r="EZB6" s="449"/>
      <c r="EZC6" s="69"/>
      <c r="EZD6" s="69"/>
      <c r="EZE6" s="241"/>
      <c r="EZF6" s="241"/>
      <c r="EZG6" s="241"/>
      <c r="EZH6" s="241"/>
      <c r="EZI6" s="241"/>
      <c r="EZJ6" s="241"/>
      <c r="EZK6" s="241"/>
      <c r="EZL6" s="241"/>
      <c r="EZM6" s="241"/>
      <c r="EZN6" s="241"/>
      <c r="EZO6" s="241"/>
      <c r="EZP6" s="241"/>
      <c r="EZQ6" s="561"/>
      <c r="EZR6" s="561"/>
      <c r="EZS6" s="561"/>
      <c r="EZT6" s="561"/>
      <c r="EZU6" s="561"/>
      <c r="EZV6" s="561"/>
      <c r="EZW6" s="561"/>
      <c r="EZX6" s="561"/>
      <c r="EZY6" s="561"/>
      <c r="EZZ6" s="561"/>
      <c r="FAA6" s="66"/>
      <c r="FAB6" s="449"/>
      <c r="FAC6" s="69"/>
      <c r="FAD6" s="69"/>
      <c r="FAE6" s="241"/>
      <c r="FAF6" s="241"/>
      <c r="FAG6" s="241"/>
      <c r="FAH6" s="241"/>
      <c r="FAI6" s="241"/>
      <c r="FAJ6" s="241"/>
      <c r="FAK6" s="241"/>
      <c r="FAL6" s="241"/>
      <c r="FAM6" s="241"/>
      <c r="FAN6" s="241"/>
      <c r="FAO6" s="241"/>
      <c r="FAP6" s="241"/>
      <c r="FAQ6" s="561"/>
      <c r="FAR6" s="561"/>
      <c r="FAS6" s="561"/>
      <c r="FAT6" s="561"/>
      <c r="FAU6" s="561"/>
      <c r="FAV6" s="561"/>
      <c r="FAW6" s="561"/>
      <c r="FAX6" s="561"/>
      <c r="FAY6" s="561"/>
      <c r="FAZ6" s="561"/>
      <c r="FBA6" s="66"/>
      <c r="FBB6" s="449"/>
      <c r="FBC6" s="69"/>
      <c r="FBD6" s="69"/>
      <c r="FBE6" s="241"/>
      <c r="FBF6" s="241"/>
      <c r="FBG6" s="241"/>
      <c r="FBH6" s="241"/>
      <c r="FBI6" s="241"/>
      <c r="FBJ6" s="241"/>
      <c r="FBK6" s="241"/>
      <c r="FBL6" s="241"/>
      <c r="FBM6" s="241"/>
      <c r="FBN6" s="241"/>
      <c r="FBO6" s="241"/>
      <c r="FBP6" s="241"/>
      <c r="FBQ6" s="561"/>
      <c r="FBR6" s="561"/>
      <c r="FBS6" s="561"/>
      <c r="FBT6" s="561"/>
      <c r="FBU6" s="561"/>
      <c r="FBV6" s="561"/>
      <c r="FBW6" s="561"/>
      <c r="FBX6" s="561"/>
      <c r="FBY6" s="561"/>
      <c r="FBZ6" s="561"/>
      <c r="FCA6" s="66"/>
      <c r="FCB6" s="449"/>
      <c r="FCC6" s="69"/>
      <c r="FCD6" s="69"/>
      <c r="FCE6" s="241"/>
      <c r="FCF6" s="241"/>
      <c r="FCG6" s="241"/>
      <c r="FCH6" s="241"/>
      <c r="FCI6" s="241"/>
      <c r="FCJ6" s="241"/>
      <c r="FCK6" s="241"/>
      <c r="FCL6" s="241"/>
      <c r="FCM6" s="241"/>
      <c r="FCN6" s="241"/>
      <c r="FCO6" s="241"/>
      <c r="FCP6" s="241"/>
      <c r="FCQ6" s="561"/>
      <c r="FCR6" s="561"/>
      <c r="FCS6" s="561"/>
      <c r="FCT6" s="561"/>
      <c r="FCU6" s="561"/>
      <c r="FCV6" s="561"/>
      <c r="FCW6" s="561"/>
      <c r="FCX6" s="561"/>
      <c r="FCY6" s="561"/>
      <c r="FCZ6" s="561"/>
      <c r="FDA6" s="66"/>
      <c r="FDB6" s="449"/>
      <c r="FDC6" s="69"/>
      <c r="FDD6" s="69"/>
      <c r="FDE6" s="241"/>
      <c r="FDF6" s="241"/>
      <c r="FDG6" s="241"/>
      <c r="FDH6" s="241"/>
      <c r="FDI6" s="241"/>
      <c r="FDJ6" s="241"/>
      <c r="FDK6" s="241"/>
      <c r="FDL6" s="241"/>
      <c r="FDM6" s="241"/>
      <c r="FDN6" s="241"/>
      <c r="FDO6" s="241"/>
      <c r="FDP6" s="241"/>
      <c r="FDQ6" s="561"/>
      <c r="FDR6" s="561"/>
      <c r="FDS6" s="561"/>
      <c r="FDT6" s="561"/>
      <c r="FDU6" s="561"/>
      <c r="FDV6" s="561"/>
      <c r="FDW6" s="561"/>
      <c r="FDX6" s="561"/>
      <c r="FDY6" s="561"/>
      <c r="FDZ6" s="561"/>
      <c r="FEA6" s="66"/>
      <c r="FEB6" s="449"/>
      <c r="FEC6" s="69"/>
      <c r="FED6" s="69"/>
      <c r="FEE6" s="241"/>
      <c r="FEF6" s="241"/>
      <c r="FEG6" s="241"/>
      <c r="FEH6" s="241"/>
      <c r="FEI6" s="241"/>
      <c r="FEJ6" s="241"/>
      <c r="FEK6" s="241"/>
      <c r="FEL6" s="241"/>
      <c r="FEM6" s="241"/>
      <c r="FEN6" s="241"/>
      <c r="FEO6" s="241"/>
      <c r="FEP6" s="241"/>
      <c r="FEQ6" s="561"/>
      <c r="FER6" s="561"/>
      <c r="FES6" s="561"/>
      <c r="FET6" s="561"/>
      <c r="FEU6" s="561"/>
      <c r="FEV6" s="561"/>
      <c r="FEW6" s="561"/>
      <c r="FEX6" s="561"/>
      <c r="FEY6" s="561"/>
      <c r="FEZ6" s="561"/>
      <c r="FFA6" s="66"/>
      <c r="FFB6" s="449"/>
      <c r="FFC6" s="69"/>
      <c r="FFD6" s="69"/>
      <c r="FFE6" s="241"/>
      <c r="FFF6" s="241"/>
      <c r="FFG6" s="241"/>
      <c r="FFH6" s="241"/>
      <c r="FFI6" s="241"/>
      <c r="FFJ6" s="241"/>
      <c r="FFK6" s="241"/>
      <c r="FFL6" s="241"/>
      <c r="FFM6" s="241"/>
      <c r="FFN6" s="241"/>
      <c r="FFO6" s="241"/>
      <c r="FFP6" s="241"/>
      <c r="FFQ6" s="561"/>
      <c r="FFR6" s="561"/>
      <c r="FFS6" s="561"/>
      <c r="FFT6" s="561"/>
      <c r="FFU6" s="561"/>
      <c r="FFV6" s="561"/>
      <c r="FFW6" s="561"/>
      <c r="FFX6" s="561"/>
      <c r="FFY6" s="561"/>
      <c r="FFZ6" s="561"/>
      <c r="FGA6" s="66"/>
      <c r="FGB6" s="449"/>
      <c r="FGC6" s="69"/>
      <c r="FGD6" s="69"/>
      <c r="FGE6" s="241"/>
      <c r="FGF6" s="241"/>
      <c r="FGG6" s="241"/>
      <c r="FGH6" s="241"/>
      <c r="FGI6" s="241"/>
      <c r="FGJ6" s="241"/>
      <c r="FGK6" s="241"/>
      <c r="FGL6" s="241"/>
      <c r="FGM6" s="241"/>
      <c r="FGN6" s="241"/>
      <c r="FGO6" s="241"/>
      <c r="FGP6" s="241"/>
      <c r="FGQ6" s="561"/>
      <c r="FGR6" s="561"/>
      <c r="FGS6" s="561"/>
      <c r="FGT6" s="561"/>
      <c r="FGU6" s="561"/>
      <c r="FGV6" s="561"/>
      <c r="FGW6" s="561"/>
      <c r="FGX6" s="561"/>
      <c r="FGY6" s="561"/>
      <c r="FGZ6" s="561"/>
      <c r="FHA6" s="66"/>
      <c r="FHB6" s="449"/>
      <c r="FHC6" s="69"/>
      <c r="FHD6" s="69"/>
      <c r="FHE6" s="241"/>
      <c r="FHF6" s="241"/>
      <c r="FHG6" s="241"/>
      <c r="FHH6" s="241"/>
      <c r="FHI6" s="241"/>
      <c r="FHJ6" s="241"/>
      <c r="FHK6" s="241"/>
      <c r="FHL6" s="241"/>
      <c r="FHM6" s="241"/>
      <c r="FHN6" s="241"/>
      <c r="FHO6" s="241"/>
      <c r="FHP6" s="241"/>
      <c r="FHQ6" s="561"/>
      <c r="FHR6" s="561"/>
      <c r="FHS6" s="561"/>
      <c r="FHT6" s="561"/>
      <c r="FHU6" s="561"/>
      <c r="FHV6" s="561"/>
      <c r="FHW6" s="561"/>
      <c r="FHX6" s="561"/>
      <c r="FHY6" s="561"/>
      <c r="FHZ6" s="561"/>
      <c r="FIA6" s="66"/>
      <c r="FIB6" s="449"/>
      <c r="FIC6" s="69"/>
      <c r="FID6" s="69"/>
      <c r="FIE6" s="241"/>
      <c r="FIF6" s="241"/>
      <c r="FIG6" s="241"/>
      <c r="FIH6" s="241"/>
      <c r="FII6" s="241"/>
      <c r="FIJ6" s="241"/>
      <c r="FIK6" s="241"/>
      <c r="FIL6" s="241"/>
      <c r="FIM6" s="241"/>
      <c r="FIN6" s="241"/>
      <c r="FIO6" s="241"/>
      <c r="FIP6" s="241"/>
      <c r="FIQ6" s="561"/>
      <c r="FIR6" s="561"/>
      <c r="FIS6" s="561"/>
      <c r="FIT6" s="561"/>
      <c r="FIU6" s="561"/>
      <c r="FIV6" s="561"/>
      <c r="FIW6" s="561"/>
      <c r="FIX6" s="561"/>
      <c r="FIY6" s="561"/>
      <c r="FIZ6" s="561"/>
      <c r="FJA6" s="66"/>
      <c r="FJB6" s="449"/>
      <c r="FJC6" s="69"/>
      <c r="FJD6" s="69"/>
      <c r="FJE6" s="241"/>
      <c r="FJF6" s="241"/>
      <c r="FJG6" s="241"/>
      <c r="FJH6" s="241"/>
      <c r="FJI6" s="241"/>
      <c r="FJJ6" s="241"/>
      <c r="FJK6" s="241"/>
      <c r="FJL6" s="241"/>
      <c r="FJM6" s="241"/>
      <c r="FJN6" s="241"/>
      <c r="FJO6" s="241"/>
      <c r="FJP6" s="241"/>
      <c r="FJQ6" s="561"/>
      <c r="FJR6" s="561"/>
      <c r="FJS6" s="561"/>
      <c r="FJT6" s="561"/>
      <c r="FJU6" s="561"/>
      <c r="FJV6" s="561"/>
      <c r="FJW6" s="561"/>
      <c r="FJX6" s="561"/>
      <c r="FJY6" s="561"/>
      <c r="FJZ6" s="561"/>
      <c r="FKA6" s="66"/>
      <c r="FKB6" s="449"/>
      <c r="FKC6" s="69"/>
      <c r="FKD6" s="69"/>
      <c r="FKE6" s="241"/>
      <c r="FKF6" s="241"/>
      <c r="FKG6" s="241"/>
      <c r="FKH6" s="241"/>
      <c r="FKI6" s="241"/>
      <c r="FKJ6" s="241"/>
      <c r="FKK6" s="241"/>
      <c r="FKL6" s="241"/>
      <c r="FKM6" s="241"/>
      <c r="FKN6" s="241"/>
      <c r="FKO6" s="241"/>
      <c r="FKP6" s="241"/>
      <c r="FKQ6" s="561"/>
      <c r="FKR6" s="561"/>
      <c r="FKS6" s="561"/>
      <c r="FKT6" s="561"/>
      <c r="FKU6" s="561"/>
      <c r="FKV6" s="561"/>
      <c r="FKW6" s="561"/>
      <c r="FKX6" s="561"/>
      <c r="FKY6" s="561"/>
      <c r="FKZ6" s="561"/>
      <c r="FLA6" s="66"/>
      <c r="FLB6" s="449"/>
      <c r="FLC6" s="69"/>
      <c r="FLD6" s="69"/>
      <c r="FLE6" s="241"/>
      <c r="FLF6" s="241"/>
      <c r="FLG6" s="241"/>
      <c r="FLH6" s="241"/>
      <c r="FLI6" s="241"/>
      <c r="FLJ6" s="241"/>
      <c r="FLK6" s="241"/>
      <c r="FLL6" s="241"/>
      <c r="FLM6" s="241"/>
      <c r="FLN6" s="241"/>
      <c r="FLO6" s="241"/>
      <c r="FLP6" s="241"/>
      <c r="FLQ6" s="561"/>
      <c r="FLR6" s="561"/>
      <c r="FLS6" s="561"/>
      <c r="FLT6" s="561"/>
      <c r="FLU6" s="561"/>
      <c r="FLV6" s="561"/>
      <c r="FLW6" s="561"/>
      <c r="FLX6" s="561"/>
      <c r="FLY6" s="561"/>
      <c r="FLZ6" s="561"/>
      <c r="FMA6" s="66"/>
      <c r="FMB6" s="449"/>
      <c r="FMC6" s="69"/>
      <c r="FMD6" s="69"/>
      <c r="FME6" s="241"/>
      <c r="FMF6" s="241"/>
      <c r="FMG6" s="241"/>
      <c r="FMH6" s="241"/>
      <c r="FMI6" s="241"/>
      <c r="FMJ6" s="241"/>
      <c r="FMK6" s="241"/>
      <c r="FML6" s="241"/>
      <c r="FMM6" s="241"/>
      <c r="FMN6" s="241"/>
      <c r="FMO6" s="241"/>
      <c r="FMP6" s="241"/>
      <c r="FMQ6" s="561"/>
      <c r="FMR6" s="561"/>
      <c r="FMS6" s="561"/>
      <c r="FMT6" s="561"/>
      <c r="FMU6" s="561"/>
      <c r="FMV6" s="561"/>
      <c r="FMW6" s="561"/>
      <c r="FMX6" s="561"/>
      <c r="FMY6" s="561"/>
      <c r="FMZ6" s="561"/>
      <c r="FNA6" s="66"/>
      <c r="FNB6" s="449"/>
      <c r="FNC6" s="69"/>
      <c r="FND6" s="69"/>
      <c r="FNE6" s="241"/>
      <c r="FNF6" s="241"/>
      <c r="FNG6" s="241"/>
      <c r="FNH6" s="241"/>
      <c r="FNI6" s="241"/>
      <c r="FNJ6" s="241"/>
      <c r="FNK6" s="241"/>
      <c r="FNL6" s="241"/>
      <c r="FNM6" s="241"/>
      <c r="FNN6" s="241"/>
      <c r="FNO6" s="241"/>
      <c r="FNP6" s="241"/>
      <c r="FNQ6" s="561"/>
      <c r="FNR6" s="561"/>
      <c r="FNS6" s="561"/>
      <c r="FNT6" s="561"/>
      <c r="FNU6" s="561"/>
      <c r="FNV6" s="561"/>
      <c r="FNW6" s="561"/>
      <c r="FNX6" s="561"/>
      <c r="FNY6" s="561"/>
      <c r="FNZ6" s="561"/>
      <c r="FOA6" s="66"/>
      <c r="FOB6" s="449"/>
      <c r="FOC6" s="69"/>
      <c r="FOD6" s="69"/>
      <c r="FOE6" s="241"/>
      <c r="FOF6" s="241"/>
      <c r="FOG6" s="241"/>
      <c r="FOH6" s="241"/>
      <c r="FOI6" s="241"/>
      <c r="FOJ6" s="241"/>
      <c r="FOK6" s="241"/>
      <c r="FOL6" s="241"/>
      <c r="FOM6" s="241"/>
      <c r="FON6" s="241"/>
      <c r="FOO6" s="241"/>
      <c r="FOP6" s="241"/>
      <c r="FOQ6" s="561"/>
      <c r="FOR6" s="561"/>
      <c r="FOS6" s="561"/>
      <c r="FOT6" s="561"/>
      <c r="FOU6" s="561"/>
      <c r="FOV6" s="561"/>
      <c r="FOW6" s="561"/>
      <c r="FOX6" s="561"/>
      <c r="FOY6" s="561"/>
      <c r="FOZ6" s="561"/>
      <c r="FPA6" s="66"/>
      <c r="FPB6" s="449"/>
      <c r="FPC6" s="69"/>
      <c r="FPD6" s="69"/>
      <c r="FPE6" s="241"/>
      <c r="FPF6" s="241"/>
      <c r="FPG6" s="241"/>
      <c r="FPH6" s="241"/>
      <c r="FPI6" s="241"/>
      <c r="FPJ6" s="241"/>
      <c r="FPK6" s="241"/>
      <c r="FPL6" s="241"/>
      <c r="FPM6" s="241"/>
      <c r="FPN6" s="241"/>
      <c r="FPO6" s="241"/>
      <c r="FPP6" s="241"/>
      <c r="FPQ6" s="561"/>
      <c r="FPR6" s="561"/>
      <c r="FPS6" s="561"/>
      <c r="FPT6" s="561"/>
      <c r="FPU6" s="561"/>
      <c r="FPV6" s="561"/>
      <c r="FPW6" s="561"/>
      <c r="FPX6" s="561"/>
      <c r="FPY6" s="561"/>
      <c r="FPZ6" s="561"/>
      <c r="FQA6" s="66"/>
      <c r="FQB6" s="449"/>
      <c r="FQC6" s="69"/>
      <c r="FQD6" s="69"/>
      <c r="FQE6" s="241"/>
      <c r="FQF6" s="241"/>
      <c r="FQG6" s="241"/>
      <c r="FQH6" s="241"/>
      <c r="FQI6" s="241"/>
      <c r="FQJ6" s="241"/>
      <c r="FQK6" s="241"/>
      <c r="FQL6" s="241"/>
      <c r="FQM6" s="241"/>
      <c r="FQN6" s="241"/>
      <c r="FQO6" s="241"/>
      <c r="FQP6" s="241"/>
      <c r="FQQ6" s="561"/>
      <c r="FQR6" s="561"/>
      <c r="FQS6" s="561"/>
      <c r="FQT6" s="561"/>
      <c r="FQU6" s="561"/>
      <c r="FQV6" s="561"/>
      <c r="FQW6" s="561"/>
      <c r="FQX6" s="561"/>
      <c r="FQY6" s="561"/>
      <c r="FQZ6" s="561"/>
      <c r="FRA6" s="66"/>
      <c r="FRB6" s="449"/>
      <c r="FRC6" s="69"/>
      <c r="FRD6" s="69"/>
      <c r="FRE6" s="241"/>
      <c r="FRF6" s="241"/>
      <c r="FRG6" s="241"/>
      <c r="FRH6" s="241"/>
      <c r="FRI6" s="241"/>
      <c r="FRJ6" s="241"/>
      <c r="FRK6" s="241"/>
      <c r="FRL6" s="241"/>
      <c r="FRM6" s="241"/>
      <c r="FRN6" s="241"/>
      <c r="FRO6" s="241"/>
      <c r="FRP6" s="241"/>
      <c r="FRQ6" s="561"/>
      <c r="FRR6" s="561"/>
      <c r="FRS6" s="561"/>
      <c r="FRT6" s="561"/>
      <c r="FRU6" s="561"/>
      <c r="FRV6" s="561"/>
      <c r="FRW6" s="561"/>
      <c r="FRX6" s="561"/>
      <c r="FRY6" s="561"/>
      <c r="FRZ6" s="561"/>
      <c r="FSA6" s="66"/>
      <c r="FSB6" s="449"/>
      <c r="FSC6" s="69"/>
      <c r="FSD6" s="69"/>
      <c r="FSE6" s="241"/>
      <c r="FSF6" s="241"/>
      <c r="FSG6" s="241"/>
      <c r="FSH6" s="241"/>
      <c r="FSI6" s="241"/>
      <c r="FSJ6" s="241"/>
      <c r="FSK6" s="241"/>
      <c r="FSL6" s="241"/>
      <c r="FSM6" s="241"/>
      <c r="FSN6" s="241"/>
      <c r="FSO6" s="241"/>
      <c r="FSP6" s="241"/>
      <c r="FSQ6" s="561"/>
      <c r="FSR6" s="561"/>
      <c r="FSS6" s="561"/>
      <c r="FST6" s="561"/>
      <c r="FSU6" s="561"/>
      <c r="FSV6" s="561"/>
      <c r="FSW6" s="561"/>
      <c r="FSX6" s="561"/>
      <c r="FSY6" s="561"/>
      <c r="FSZ6" s="561"/>
      <c r="FTA6" s="66"/>
      <c r="FTB6" s="449"/>
      <c r="FTC6" s="69"/>
      <c r="FTD6" s="69"/>
      <c r="FTE6" s="241"/>
      <c r="FTF6" s="241"/>
      <c r="FTG6" s="241"/>
      <c r="FTH6" s="241"/>
      <c r="FTI6" s="241"/>
      <c r="FTJ6" s="241"/>
      <c r="FTK6" s="241"/>
      <c r="FTL6" s="241"/>
      <c r="FTM6" s="241"/>
      <c r="FTN6" s="241"/>
      <c r="FTO6" s="241"/>
      <c r="FTP6" s="241"/>
      <c r="FTQ6" s="561"/>
      <c r="FTR6" s="561"/>
      <c r="FTS6" s="561"/>
      <c r="FTT6" s="561"/>
      <c r="FTU6" s="561"/>
      <c r="FTV6" s="561"/>
      <c r="FTW6" s="561"/>
      <c r="FTX6" s="561"/>
      <c r="FTY6" s="561"/>
      <c r="FTZ6" s="561"/>
      <c r="FUA6" s="66"/>
      <c r="FUB6" s="449"/>
      <c r="FUC6" s="69"/>
      <c r="FUD6" s="69"/>
      <c r="FUE6" s="241"/>
      <c r="FUF6" s="241"/>
      <c r="FUG6" s="241"/>
      <c r="FUH6" s="241"/>
      <c r="FUI6" s="241"/>
      <c r="FUJ6" s="241"/>
      <c r="FUK6" s="241"/>
      <c r="FUL6" s="241"/>
      <c r="FUM6" s="241"/>
      <c r="FUN6" s="241"/>
      <c r="FUO6" s="241"/>
      <c r="FUP6" s="241"/>
      <c r="FUQ6" s="561"/>
      <c r="FUR6" s="561"/>
      <c r="FUS6" s="561"/>
      <c r="FUT6" s="561"/>
      <c r="FUU6" s="561"/>
      <c r="FUV6" s="561"/>
      <c r="FUW6" s="561"/>
      <c r="FUX6" s="561"/>
      <c r="FUY6" s="561"/>
      <c r="FUZ6" s="561"/>
      <c r="FVA6" s="66"/>
      <c r="FVB6" s="449"/>
      <c r="FVC6" s="69"/>
      <c r="FVD6" s="69"/>
      <c r="FVE6" s="241"/>
      <c r="FVF6" s="241"/>
      <c r="FVG6" s="241"/>
      <c r="FVH6" s="241"/>
      <c r="FVI6" s="241"/>
      <c r="FVJ6" s="241"/>
      <c r="FVK6" s="241"/>
      <c r="FVL6" s="241"/>
      <c r="FVM6" s="241"/>
      <c r="FVN6" s="241"/>
      <c r="FVO6" s="241"/>
      <c r="FVP6" s="241"/>
      <c r="FVQ6" s="561"/>
      <c r="FVR6" s="561"/>
      <c r="FVS6" s="561"/>
      <c r="FVT6" s="561"/>
      <c r="FVU6" s="561"/>
      <c r="FVV6" s="561"/>
      <c r="FVW6" s="561"/>
      <c r="FVX6" s="561"/>
      <c r="FVY6" s="561"/>
      <c r="FVZ6" s="561"/>
      <c r="FWA6" s="66"/>
      <c r="FWB6" s="449"/>
      <c r="FWC6" s="69"/>
      <c r="FWD6" s="69"/>
      <c r="FWE6" s="241"/>
      <c r="FWF6" s="241"/>
      <c r="FWG6" s="241"/>
      <c r="FWH6" s="241"/>
      <c r="FWI6" s="241"/>
      <c r="FWJ6" s="241"/>
      <c r="FWK6" s="241"/>
      <c r="FWL6" s="241"/>
      <c r="FWM6" s="241"/>
      <c r="FWN6" s="241"/>
      <c r="FWO6" s="241"/>
      <c r="FWP6" s="241"/>
      <c r="FWQ6" s="561"/>
      <c r="FWR6" s="561"/>
      <c r="FWS6" s="561"/>
      <c r="FWT6" s="561"/>
      <c r="FWU6" s="561"/>
      <c r="FWV6" s="561"/>
      <c r="FWW6" s="561"/>
      <c r="FWX6" s="561"/>
      <c r="FWY6" s="561"/>
      <c r="FWZ6" s="561"/>
      <c r="FXA6" s="66"/>
      <c r="FXB6" s="449"/>
      <c r="FXC6" s="69"/>
      <c r="FXD6" s="69"/>
      <c r="FXE6" s="241"/>
      <c r="FXF6" s="241"/>
      <c r="FXG6" s="241"/>
      <c r="FXH6" s="241"/>
      <c r="FXI6" s="241"/>
      <c r="FXJ6" s="241"/>
      <c r="FXK6" s="241"/>
      <c r="FXL6" s="241"/>
      <c r="FXM6" s="241"/>
      <c r="FXN6" s="241"/>
      <c r="FXO6" s="241"/>
      <c r="FXP6" s="241"/>
      <c r="FXQ6" s="561"/>
      <c r="FXR6" s="561"/>
      <c r="FXS6" s="561"/>
      <c r="FXT6" s="561"/>
      <c r="FXU6" s="561"/>
      <c r="FXV6" s="561"/>
      <c r="FXW6" s="561"/>
      <c r="FXX6" s="561"/>
      <c r="FXY6" s="561"/>
      <c r="FXZ6" s="561"/>
      <c r="FYA6" s="66"/>
      <c r="FYB6" s="449"/>
      <c r="FYC6" s="69"/>
      <c r="FYD6" s="69"/>
      <c r="FYE6" s="241"/>
      <c r="FYF6" s="241"/>
      <c r="FYG6" s="241"/>
      <c r="FYH6" s="241"/>
      <c r="FYI6" s="241"/>
      <c r="FYJ6" s="241"/>
      <c r="FYK6" s="241"/>
      <c r="FYL6" s="241"/>
      <c r="FYM6" s="241"/>
      <c r="FYN6" s="241"/>
      <c r="FYO6" s="241"/>
      <c r="FYP6" s="241"/>
      <c r="FYQ6" s="561"/>
      <c r="FYR6" s="561"/>
      <c r="FYS6" s="561"/>
      <c r="FYT6" s="561"/>
      <c r="FYU6" s="561"/>
      <c r="FYV6" s="561"/>
      <c r="FYW6" s="561"/>
      <c r="FYX6" s="561"/>
      <c r="FYY6" s="561"/>
      <c r="FYZ6" s="561"/>
      <c r="FZA6" s="66"/>
      <c r="FZB6" s="449"/>
      <c r="FZC6" s="69"/>
      <c r="FZD6" s="69"/>
      <c r="FZE6" s="241"/>
      <c r="FZF6" s="241"/>
      <c r="FZG6" s="241"/>
      <c r="FZH6" s="241"/>
      <c r="FZI6" s="241"/>
      <c r="FZJ6" s="241"/>
      <c r="FZK6" s="241"/>
      <c r="FZL6" s="241"/>
      <c r="FZM6" s="241"/>
      <c r="FZN6" s="241"/>
      <c r="FZO6" s="241"/>
      <c r="FZP6" s="241"/>
      <c r="FZQ6" s="561"/>
      <c r="FZR6" s="561"/>
      <c r="FZS6" s="561"/>
      <c r="FZT6" s="561"/>
      <c r="FZU6" s="561"/>
      <c r="FZV6" s="561"/>
      <c r="FZW6" s="561"/>
      <c r="FZX6" s="561"/>
      <c r="FZY6" s="561"/>
      <c r="FZZ6" s="561"/>
      <c r="GAA6" s="66"/>
      <c r="GAB6" s="449"/>
      <c r="GAC6" s="69"/>
      <c r="GAD6" s="69"/>
      <c r="GAE6" s="241"/>
      <c r="GAF6" s="241"/>
      <c r="GAG6" s="241"/>
      <c r="GAH6" s="241"/>
      <c r="GAI6" s="241"/>
      <c r="GAJ6" s="241"/>
      <c r="GAK6" s="241"/>
      <c r="GAL6" s="241"/>
      <c r="GAM6" s="241"/>
      <c r="GAN6" s="241"/>
      <c r="GAO6" s="241"/>
      <c r="GAP6" s="241"/>
      <c r="GAQ6" s="561"/>
      <c r="GAR6" s="561"/>
      <c r="GAS6" s="561"/>
      <c r="GAT6" s="561"/>
      <c r="GAU6" s="561"/>
      <c r="GAV6" s="561"/>
      <c r="GAW6" s="561"/>
      <c r="GAX6" s="561"/>
      <c r="GAY6" s="561"/>
      <c r="GAZ6" s="561"/>
      <c r="GBA6" s="66"/>
      <c r="GBB6" s="449"/>
      <c r="GBC6" s="69"/>
      <c r="GBD6" s="69"/>
      <c r="GBE6" s="241"/>
      <c r="GBF6" s="241"/>
      <c r="GBG6" s="241"/>
      <c r="GBH6" s="241"/>
      <c r="GBI6" s="241"/>
      <c r="GBJ6" s="241"/>
      <c r="GBK6" s="241"/>
      <c r="GBL6" s="241"/>
      <c r="GBM6" s="241"/>
      <c r="GBN6" s="241"/>
      <c r="GBO6" s="241"/>
      <c r="GBP6" s="241"/>
      <c r="GBQ6" s="561"/>
      <c r="GBR6" s="561"/>
      <c r="GBS6" s="561"/>
      <c r="GBT6" s="561"/>
      <c r="GBU6" s="561"/>
      <c r="GBV6" s="561"/>
      <c r="GBW6" s="561"/>
      <c r="GBX6" s="561"/>
      <c r="GBY6" s="561"/>
      <c r="GBZ6" s="561"/>
      <c r="GCA6" s="66"/>
      <c r="GCB6" s="449"/>
      <c r="GCC6" s="69"/>
      <c r="GCD6" s="69"/>
      <c r="GCE6" s="241"/>
      <c r="GCF6" s="241"/>
      <c r="GCG6" s="241"/>
      <c r="GCH6" s="241"/>
      <c r="GCI6" s="241"/>
      <c r="GCJ6" s="241"/>
      <c r="GCK6" s="241"/>
      <c r="GCL6" s="241"/>
      <c r="GCM6" s="241"/>
      <c r="GCN6" s="241"/>
      <c r="GCO6" s="241"/>
      <c r="GCP6" s="241"/>
      <c r="GCQ6" s="561"/>
      <c r="GCR6" s="561"/>
      <c r="GCS6" s="561"/>
      <c r="GCT6" s="561"/>
      <c r="GCU6" s="561"/>
      <c r="GCV6" s="561"/>
      <c r="GCW6" s="561"/>
      <c r="GCX6" s="561"/>
      <c r="GCY6" s="561"/>
      <c r="GCZ6" s="561"/>
      <c r="GDA6" s="66"/>
      <c r="GDB6" s="449"/>
      <c r="GDC6" s="69"/>
      <c r="GDD6" s="69"/>
      <c r="GDE6" s="241"/>
      <c r="GDF6" s="241"/>
      <c r="GDG6" s="241"/>
      <c r="GDH6" s="241"/>
      <c r="GDI6" s="241"/>
      <c r="GDJ6" s="241"/>
      <c r="GDK6" s="241"/>
      <c r="GDL6" s="241"/>
      <c r="GDM6" s="241"/>
      <c r="GDN6" s="241"/>
      <c r="GDO6" s="241"/>
      <c r="GDP6" s="241"/>
      <c r="GDQ6" s="561"/>
      <c r="GDR6" s="561"/>
      <c r="GDS6" s="561"/>
      <c r="GDT6" s="561"/>
      <c r="GDU6" s="561"/>
      <c r="GDV6" s="561"/>
      <c r="GDW6" s="561"/>
      <c r="GDX6" s="561"/>
      <c r="GDY6" s="561"/>
      <c r="GDZ6" s="561"/>
      <c r="GEA6" s="66"/>
      <c r="GEB6" s="449"/>
      <c r="GEC6" s="69"/>
      <c r="GED6" s="69"/>
      <c r="GEE6" s="241"/>
      <c r="GEF6" s="241"/>
      <c r="GEG6" s="241"/>
      <c r="GEH6" s="241"/>
      <c r="GEI6" s="241"/>
      <c r="GEJ6" s="241"/>
      <c r="GEK6" s="241"/>
      <c r="GEL6" s="241"/>
      <c r="GEM6" s="241"/>
      <c r="GEN6" s="241"/>
      <c r="GEO6" s="241"/>
      <c r="GEP6" s="241"/>
      <c r="GEQ6" s="561"/>
      <c r="GER6" s="561"/>
      <c r="GES6" s="561"/>
      <c r="GET6" s="561"/>
      <c r="GEU6" s="561"/>
      <c r="GEV6" s="561"/>
      <c r="GEW6" s="561"/>
      <c r="GEX6" s="561"/>
      <c r="GEY6" s="561"/>
      <c r="GEZ6" s="561"/>
      <c r="GFA6" s="66"/>
      <c r="GFB6" s="449"/>
      <c r="GFC6" s="69"/>
      <c r="GFD6" s="69"/>
      <c r="GFE6" s="241"/>
      <c r="GFF6" s="241"/>
      <c r="GFG6" s="241"/>
      <c r="GFH6" s="241"/>
      <c r="GFI6" s="241"/>
      <c r="GFJ6" s="241"/>
      <c r="GFK6" s="241"/>
      <c r="GFL6" s="241"/>
      <c r="GFM6" s="241"/>
      <c r="GFN6" s="241"/>
      <c r="GFO6" s="241"/>
      <c r="GFP6" s="241"/>
      <c r="GFQ6" s="561"/>
      <c r="GFR6" s="561"/>
      <c r="GFS6" s="561"/>
      <c r="GFT6" s="561"/>
      <c r="GFU6" s="561"/>
      <c r="GFV6" s="561"/>
      <c r="GFW6" s="561"/>
      <c r="GFX6" s="561"/>
      <c r="GFY6" s="561"/>
      <c r="GFZ6" s="561"/>
      <c r="GGA6" s="66"/>
      <c r="GGB6" s="449"/>
      <c r="GGC6" s="69"/>
      <c r="GGD6" s="69"/>
      <c r="GGE6" s="241"/>
      <c r="GGF6" s="241"/>
      <c r="GGG6" s="241"/>
      <c r="GGH6" s="241"/>
      <c r="GGI6" s="241"/>
      <c r="GGJ6" s="241"/>
      <c r="GGK6" s="241"/>
      <c r="GGL6" s="241"/>
      <c r="GGM6" s="241"/>
      <c r="GGN6" s="241"/>
      <c r="GGO6" s="241"/>
      <c r="GGP6" s="241"/>
      <c r="GGQ6" s="561"/>
      <c r="GGR6" s="561"/>
      <c r="GGS6" s="561"/>
      <c r="GGT6" s="561"/>
      <c r="GGU6" s="561"/>
      <c r="GGV6" s="561"/>
      <c r="GGW6" s="561"/>
      <c r="GGX6" s="561"/>
      <c r="GGY6" s="561"/>
      <c r="GGZ6" s="561"/>
      <c r="GHA6" s="66"/>
      <c r="GHB6" s="449"/>
      <c r="GHC6" s="69"/>
      <c r="GHD6" s="69"/>
      <c r="GHE6" s="241"/>
      <c r="GHF6" s="241"/>
      <c r="GHG6" s="241"/>
      <c r="GHH6" s="241"/>
      <c r="GHI6" s="241"/>
      <c r="GHJ6" s="241"/>
      <c r="GHK6" s="241"/>
      <c r="GHL6" s="241"/>
      <c r="GHM6" s="241"/>
      <c r="GHN6" s="241"/>
      <c r="GHO6" s="241"/>
      <c r="GHP6" s="241"/>
      <c r="GHQ6" s="561"/>
      <c r="GHR6" s="561"/>
      <c r="GHS6" s="561"/>
      <c r="GHT6" s="561"/>
      <c r="GHU6" s="561"/>
      <c r="GHV6" s="561"/>
      <c r="GHW6" s="561"/>
      <c r="GHX6" s="561"/>
      <c r="GHY6" s="561"/>
      <c r="GHZ6" s="561"/>
      <c r="GIA6" s="66"/>
      <c r="GIB6" s="449"/>
      <c r="GIC6" s="69"/>
      <c r="GID6" s="69"/>
      <c r="GIE6" s="241"/>
      <c r="GIF6" s="241"/>
      <c r="GIG6" s="241"/>
      <c r="GIH6" s="241"/>
      <c r="GII6" s="241"/>
      <c r="GIJ6" s="241"/>
      <c r="GIK6" s="241"/>
      <c r="GIL6" s="241"/>
      <c r="GIM6" s="241"/>
      <c r="GIN6" s="241"/>
      <c r="GIO6" s="241"/>
      <c r="GIP6" s="241"/>
      <c r="GIQ6" s="561"/>
      <c r="GIR6" s="561"/>
      <c r="GIS6" s="561"/>
      <c r="GIT6" s="561"/>
      <c r="GIU6" s="561"/>
      <c r="GIV6" s="561"/>
      <c r="GIW6" s="561"/>
      <c r="GIX6" s="561"/>
      <c r="GIY6" s="561"/>
      <c r="GIZ6" s="561"/>
      <c r="GJA6" s="66"/>
      <c r="GJB6" s="449"/>
      <c r="GJC6" s="69"/>
      <c r="GJD6" s="69"/>
      <c r="GJE6" s="241"/>
      <c r="GJF6" s="241"/>
      <c r="GJG6" s="241"/>
      <c r="GJH6" s="241"/>
      <c r="GJI6" s="241"/>
      <c r="GJJ6" s="241"/>
      <c r="GJK6" s="241"/>
      <c r="GJL6" s="241"/>
      <c r="GJM6" s="241"/>
      <c r="GJN6" s="241"/>
      <c r="GJO6" s="241"/>
      <c r="GJP6" s="241"/>
      <c r="GJQ6" s="561"/>
      <c r="GJR6" s="561"/>
      <c r="GJS6" s="561"/>
      <c r="GJT6" s="561"/>
      <c r="GJU6" s="561"/>
      <c r="GJV6" s="561"/>
      <c r="GJW6" s="561"/>
      <c r="GJX6" s="561"/>
      <c r="GJY6" s="561"/>
      <c r="GJZ6" s="561"/>
      <c r="GKA6" s="66"/>
      <c r="GKB6" s="449"/>
      <c r="GKC6" s="69"/>
      <c r="GKD6" s="69"/>
      <c r="GKE6" s="241"/>
      <c r="GKF6" s="241"/>
      <c r="GKG6" s="241"/>
      <c r="GKH6" s="241"/>
      <c r="GKI6" s="241"/>
      <c r="GKJ6" s="241"/>
      <c r="GKK6" s="241"/>
      <c r="GKL6" s="241"/>
      <c r="GKM6" s="241"/>
      <c r="GKN6" s="241"/>
      <c r="GKO6" s="241"/>
      <c r="GKP6" s="241"/>
      <c r="GKQ6" s="561"/>
      <c r="GKR6" s="561"/>
      <c r="GKS6" s="561"/>
      <c r="GKT6" s="561"/>
      <c r="GKU6" s="561"/>
      <c r="GKV6" s="561"/>
      <c r="GKW6" s="561"/>
      <c r="GKX6" s="561"/>
      <c r="GKY6" s="561"/>
      <c r="GKZ6" s="561"/>
      <c r="GLA6" s="66"/>
      <c r="GLB6" s="449"/>
      <c r="GLC6" s="69"/>
      <c r="GLD6" s="69"/>
      <c r="GLE6" s="241"/>
      <c r="GLF6" s="241"/>
      <c r="GLG6" s="241"/>
      <c r="GLH6" s="241"/>
      <c r="GLI6" s="241"/>
      <c r="GLJ6" s="241"/>
      <c r="GLK6" s="241"/>
      <c r="GLL6" s="241"/>
      <c r="GLM6" s="241"/>
      <c r="GLN6" s="241"/>
      <c r="GLO6" s="241"/>
      <c r="GLP6" s="241"/>
      <c r="GLQ6" s="561"/>
      <c r="GLR6" s="561"/>
      <c r="GLS6" s="561"/>
      <c r="GLT6" s="561"/>
      <c r="GLU6" s="561"/>
      <c r="GLV6" s="561"/>
      <c r="GLW6" s="561"/>
      <c r="GLX6" s="561"/>
      <c r="GLY6" s="561"/>
      <c r="GLZ6" s="561"/>
      <c r="GMA6" s="66"/>
      <c r="GMB6" s="449"/>
      <c r="GMC6" s="69"/>
      <c r="GMD6" s="69"/>
      <c r="GME6" s="241"/>
      <c r="GMF6" s="241"/>
      <c r="GMG6" s="241"/>
      <c r="GMH6" s="241"/>
      <c r="GMI6" s="241"/>
      <c r="GMJ6" s="241"/>
      <c r="GMK6" s="241"/>
      <c r="GML6" s="241"/>
      <c r="GMM6" s="241"/>
      <c r="GMN6" s="241"/>
      <c r="GMO6" s="241"/>
      <c r="GMP6" s="241"/>
      <c r="GMQ6" s="561"/>
      <c r="GMR6" s="561"/>
      <c r="GMS6" s="561"/>
      <c r="GMT6" s="561"/>
      <c r="GMU6" s="561"/>
      <c r="GMV6" s="561"/>
      <c r="GMW6" s="561"/>
      <c r="GMX6" s="561"/>
      <c r="GMY6" s="561"/>
      <c r="GMZ6" s="561"/>
      <c r="GNA6" s="66"/>
      <c r="GNB6" s="449"/>
      <c r="GNC6" s="69"/>
      <c r="GND6" s="69"/>
      <c r="GNE6" s="241"/>
      <c r="GNF6" s="241"/>
      <c r="GNG6" s="241"/>
      <c r="GNH6" s="241"/>
      <c r="GNI6" s="241"/>
      <c r="GNJ6" s="241"/>
      <c r="GNK6" s="241"/>
      <c r="GNL6" s="241"/>
      <c r="GNM6" s="241"/>
      <c r="GNN6" s="241"/>
      <c r="GNO6" s="241"/>
      <c r="GNP6" s="241"/>
      <c r="GNQ6" s="561"/>
      <c r="GNR6" s="561"/>
      <c r="GNS6" s="561"/>
      <c r="GNT6" s="561"/>
      <c r="GNU6" s="561"/>
      <c r="GNV6" s="561"/>
      <c r="GNW6" s="561"/>
      <c r="GNX6" s="561"/>
      <c r="GNY6" s="561"/>
      <c r="GNZ6" s="561"/>
      <c r="GOA6" s="66"/>
      <c r="GOB6" s="449"/>
      <c r="GOC6" s="69"/>
      <c r="GOD6" s="69"/>
      <c r="GOE6" s="241"/>
      <c r="GOF6" s="241"/>
      <c r="GOG6" s="241"/>
      <c r="GOH6" s="241"/>
      <c r="GOI6" s="241"/>
      <c r="GOJ6" s="241"/>
      <c r="GOK6" s="241"/>
      <c r="GOL6" s="241"/>
      <c r="GOM6" s="241"/>
      <c r="GON6" s="241"/>
      <c r="GOO6" s="241"/>
      <c r="GOP6" s="241"/>
      <c r="GOQ6" s="561"/>
      <c r="GOR6" s="561"/>
      <c r="GOS6" s="561"/>
      <c r="GOT6" s="561"/>
      <c r="GOU6" s="561"/>
      <c r="GOV6" s="561"/>
      <c r="GOW6" s="561"/>
      <c r="GOX6" s="561"/>
      <c r="GOY6" s="561"/>
      <c r="GOZ6" s="561"/>
      <c r="GPA6" s="66"/>
      <c r="GPB6" s="449"/>
      <c r="GPC6" s="69"/>
      <c r="GPD6" s="69"/>
      <c r="GPE6" s="241"/>
      <c r="GPF6" s="241"/>
      <c r="GPG6" s="241"/>
      <c r="GPH6" s="241"/>
      <c r="GPI6" s="241"/>
      <c r="GPJ6" s="241"/>
      <c r="GPK6" s="241"/>
      <c r="GPL6" s="241"/>
      <c r="GPM6" s="241"/>
      <c r="GPN6" s="241"/>
      <c r="GPO6" s="241"/>
      <c r="GPP6" s="241"/>
      <c r="GPQ6" s="561"/>
      <c r="GPR6" s="561"/>
      <c r="GPS6" s="561"/>
      <c r="GPT6" s="561"/>
      <c r="GPU6" s="561"/>
      <c r="GPV6" s="561"/>
      <c r="GPW6" s="561"/>
      <c r="GPX6" s="561"/>
      <c r="GPY6" s="561"/>
      <c r="GPZ6" s="561"/>
      <c r="GQA6" s="66"/>
      <c r="GQB6" s="449"/>
      <c r="GQC6" s="69"/>
      <c r="GQD6" s="69"/>
      <c r="GQE6" s="241"/>
      <c r="GQF6" s="241"/>
      <c r="GQG6" s="241"/>
      <c r="GQH6" s="241"/>
      <c r="GQI6" s="241"/>
      <c r="GQJ6" s="241"/>
      <c r="GQK6" s="241"/>
      <c r="GQL6" s="241"/>
      <c r="GQM6" s="241"/>
      <c r="GQN6" s="241"/>
      <c r="GQO6" s="241"/>
      <c r="GQP6" s="241"/>
      <c r="GQQ6" s="561"/>
      <c r="GQR6" s="561"/>
      <c r="GQS6" s="561"/>
      <c r="GQT6" s="561"/>
      <c r="GQU6" s="561"/>
      <c r="GQV6" s="561"/>
      <c r="GQW6" s="561"/>
      <c r="GQX6" s="561"/>
      <c r="GQY6" s="561"/>
      <c r="GQZ6" s="561"/>
      <c r="GRA6" s="66"/>
      <c r="GRB6" s="449"/>
      <c r="GRC6" s="69"/>
      <c r="GRD6" s="69"/>
      <c r="GRE6" s="241"/>
      <c r="GRF6" s="241"/>
      <c r="GRG6" s="241"/>
      <c r="GRH6" s="241"/>
      <c r="GRI6" s="241"/>
      <c r="GRJ6" s="241"/>
      <c r="GRK6" s="241"/>
      <c r="GRL6" s="241"/>
      <c r="GRM6" s="241"/>
      <c r="GRN6" s="241"/>
      <c r="GRO6" s="241"/>
      <c r="GRP6" s="241"/>
      <c r="GRQ6" s="561"/>
      <c r="GRR6" s="561"/>
      <c r="GRS6" s="561"/>
      <c r="GRT6" s="561"/>
      <c r="GRU6" s="561"/>
      <c r="GRV6" s="561"/>
      <c r="GRW6" s="561"/>
      <c r="GRX6" s="561"/>
      <c r="GRY6" s="561"/>
      <c r="GRZ6" s="561"/>
      <c r="GSA6" s="66"/>
      <c r="GSB6" s="449"/>
      <c r="GSC6" s="69"/>
      <c r="GSD6" s="69"/>
      <c r="GSE6" s="241"/>
      <c r="GSF6" s="241"/>
      <c r="GSG6" s="241"/>
      <c r="GSH6" s="241"/>
      <c r="GSI6" s="241"/>
      <c r="GSJ6" s="241"/>
      <c r="GSK6" s="241"/>
      <c r="GSL6" s="241"/>
      <c r="GSM6" s="241"/>
      <c r="GSN6" s="241"/>
      <c r="GSO6" s="241"/>
      <c r="GSP6" s="241"/>
      <c r="GSQ6" s="561"/>
      <c r="GSR6" s="561"/>
      <c r="GSS6" s="561"/>
      <c r="GST6" s="561"/>
      <c r="GSU6" s="561"/>
      <c r="GSV6" s="561"/>
      <c r="GSW6" s="561"/>
      <c r="GSX6" s="561"/>
      <c r="GSY6" s="561"/>
      <c r="GSZ6" s="561"/>
      <c r="GTA6" s="66"/>
      <c r="GTB6" s="449"/>
      <c r="GTC6" s="69"/>
      <c r="GTD6" s="69"/>
      <c r="GTE6" s="241"/>
      <c r="GTF6" s="241"/>
      <c r="GTG6" s="241"/>
      <c r="GTH6" s="241"/>
      <c r="GTI6" s="241"/>
      <c r="GTJ6" s="241"/>
      <c r="GTK6" s="241"/>
      <c r="GTL6" s="241"/>
      <c r="GTM6" s="241"/>
      <c r="GTN6" s="241"/>
      <c r="GTO6" s="241"/>
      <c r="GTP6" s="241"/>
      <c r="GTQ6" s="561"/>
      <c r="GTR6" s="561"/>
      <c r="GTS6" s="561"/>
      <c r="GTT6" s="561"/>
      <c r="GTU6" s="561"/>
      <c r="GTV6" s="561"/>
      <c r="GTW6" s="561"/>
      <c r="GTX6" s="561"/>
      <c r="GTY6" s="561"/>
      <c r="GTZ6" s="561"/>
      <c r="GUA6" s="66"/>
      <c r="GUB6" s="449"/>
      <c r="GUC6" s="69"/>
      <c r="GUD6" s="69"/>
      <c r="GUE6" s="241"/>
      <c r="GUF6" s="241"/>
      <c r="GUG6" s="241"/>
      <c r="GUH6" s="241"/>
      <c r="GUI6" s="241"/>
      <c r="GUJ6" s="241"/>
      <c r="GUK6" s="241"/>
      <c r="GUL6" s="241"/>
      <c r="GUM6" s="241"/>
      <c r="GUN6" s="241"/>
      <c r="GUO6" s="241"/>
      <c r="GUP6" s="241"/>
      <c r="GUQ6" s="561"/>
      <c r="GUR6" s="561"/>
      <c r="GUS6" s="561"/>
      <c r="GUT6" s="561"/>
      <c r="GUU6" s="561"/>
      <c r="GUV6" s="561"/>
      <c r="GUW6" s="561"/>
      <c r="GUX6" s="561"/>
      <c r="GUY6" s="561"/>
      <c r="GUZ6" s="561"/>
      <c r="GVA6" s="66"/>
      <c r="GVB6" s="449"/>
      <c r="GVC6" s="69"/>
      <c r="GVD6" s="69"/>
      <c r="GVE6" s="241"/>
      <c r="GVF6" s="241"/>
      <c r="GVG6" s="241"/>
      <c r="GVH6" s="241"/>
      <c r="GVI6" s="241"/>
      <c r="GVJ6" s="241"/>
      <c r="GVK6" s="241"/>
      <c r="GVL6" s="241"/>
      <c r="GVM6" s="241"/>
      <c r="GVN6" s="241"/>
      <c r="GVO6" s="241"/>
      <c r="GVP6" s="241"/>
      <c r="GVQ6" s="561"/>
      <c r="GVR6" s="561"/>
      <c r="GVS6" s="561"/>
      <c r="GVT6" s="561"/>
      <c r="GVU6" s="561"/>
      <c r="GVV6" s="561"/>
      <c r="GVW6" s="561"/>
      <c r="GVX6" s="561"/>
      <c r="GVY6" s="561"/>
      <c r="GVZ6" s="561"/>
      <c r="GWA6" s="66"/>
      <c r="GWB6" s="449"/>
      <c r="GWC6" s="69"/>
      <c r="GWD6" s="69"/>
      <c r="GWE6" s="241"/>
      <c r="GWF6" s="241"/>
      <c r="GWG6" s="241"/>
      <c r="GWH6" s="241"/>
      <c r="GWI6" s="241"/>
      <c r="GWJ6" s="241"/>
      <c r="GWK6" s="241"/>
      <c r="GWL6" s="241"/>
      <c r="GWM6" s="241"/>
      <c r="GWN6" s="241"/>
      <c r="GWO6" s="241"/>
      <c r="GWP6" s="241"/>
      <c r="GWQ6" s="561"/>
      <c r="GWR6" s="561"/>
      <c r="GWS6" s="561"/>
      <c r="GWT6" s="561"/>
      <c r="GWU6" s="561"/>
      <c r="GWV6" s="561"/>
      <c r="GWW6" s="561"/>
      <c r="GWX6" s="561"/>
      <c r="GWY6" s="561"/>
      <c r="GWZ6" s="561"/>
      <c r="GXA6" s="66"/>
      <c r="GXB6" s="449"/>
      <c r="GXC6" s="69"/>
      <c r="GXD6" s="69"/>
      <c r="GXE6" s="241"/>
      <c r="GXF6" s="241"/>
      <c r="GXG6" s="241"/>
      <c r="GXH6" s="241"/>
      <c r="GXI6" s="241"/>
      <c r="GXJ6" s="241"/>
      <c r="GXK6" s="241"/>
      <c r="GXL6" s="241"/>
      <c r="GXM6" s="241"/>
      <c r="GXN6" s="241"/>
      <c r="GXO6" s="241"/>
      <c r="GXP6" s="241"/>
      <c r="GXQ6" s="561"/>
      <c r="GXR6" s="561"/>
      <c r="GXS6" s="561"/>
      <c r="GXT6" s="561"/>
      <c r="GXU6" s="561"/>
      <c r="GXV6" s="561"/>
      <c r="GXW6" s="561"/>
      <c r="GXX6" s="561"/>
      <c r="GXY6" s="561"/>
      <c r="GXZ6" s="561"/>
      <c r="GYA6" s="66"/>
      <c r="GYB6" s="449"/>
      <c r="GYC6" s="69"/>
      <c r="GYD6" s="69"/>
      <c r="GYE6" s="241"/>
      <c r="GYF6" s="241"/>
      <c r="GYG6" s="241"/>
      <c r="GYH6" s="241"/>
      <c r="GYI6" s="241"/>
      <c r="GYJ6" s="241"/>
      <c r="GYK6" s="241"/>
      <c r="GYL6" s="241"/>
      <c r="GYM6" s="241"/>
      <c r="GYN6" s="241"/>
      <c r="GYO6" s="241"/>
      <c r="GYP6" s="241"/>
      <c r="GYQ6" s="561"/>
      <c r="GYR6" s="561"/>
      <c r="GYS6" s="561"/>
      <c r="GYT6" s="561"/>
      <c r="GYU6" s="561"/>
      <c r="GYV6" s="561"/>
      <c r="GYW6" s="561"/>
      <c r="GYX6" s="561"/>
      <c r="GYY6" s="561"/>
      <c r="GYZ6" s="561"/>
      <c r="GZA6" s="66"/>
      <c r="GZB6" s="449"/>
      <c r="GZC6" s="69"/>
      <c r="GZD6" s="69"/>
      <c r="GZE6" s="241"/>
      <c r="GZF6" s="241"/>
      <c r="GZG6" s="241"/>
      <c r="GZH6" s="241"/>
      <c r="GZI6" s="241"/>
      <c r="GZJ6" s="241"/>
      <c r="GZK6" s="241"/>
      <c r="GZL6" s="241"/>
      <c r="GZM6" s="241"/>
      <c r="GZN6" s="241"/>
      <c r="GZO6" s="241"/>
      <c r="GZP6" s="241"/>
      <c r="GZQ6" s="561"/>
      <c r="GZR6" s="561"/>
      <c r="GZS6" s="561"/>
      <c r="GZT6" s="561"/>
      <c r="GZU6" s="561"/>
      <c r="GZV6" s="561"/>
      <c r="GZW6" s="561"/>
      <c r="GZX6" s="561"/>
      <c r="GZY6" s="561"/>
      <c r="GZZ6" s="561"/>
      <c r="HAA6" s="66"/>
      <c r="HAB6" s="449"/>
      <c r="HAC6" s="69"/>
      <c r="HAD6" s="69"/>
      <c r="HAE6" s="241"/>
      <c r="HAF6" s="241"/>
      <c r="HAG6" s="241"/>
      <c r="HAH6" s="241"/>
      <c r="HAI6" s="241"/>
      <c r="HAJ6" s="241"/>
      <c r="HAK6" s="241"/>
      <c r="HAL6" s="241"/>
      <c r="HAM6" s="241"/>
      <c r="HAN6" s="241"/>
      <c r="HAO6" s="241"/>
      <c r="HAP6" s="241"/>
      <c r="HAQ6" s="561"/>
      <c r="HAR6" s="561"/>
      <c r="HAS6" s="561"/>
      <c r="HAT6" s="561"/>
      <c r="HAU6" s="561"/>
      <c r="HAV6" s="561"/>
      <c r="HAW6" s="561"/>
      <c r="HAX6" s="561"/>
      <c r="HAY6" s="561"/>
      <c r="HAZ6" s="561"/>
      <c r="HBA6" s="66"/>
      <c r="HBB6" s="449"/>
      <c r="HBC6" s="69"/>
      <c r="HBD6" s="69"/>
      <c r="HBE6" s="241"/>
      <c r="HBF6" s="241"/>
      <c r="HBG6" s="241"/>
      <c r="HBH6" s="241"/>
      <c r="HBI6" s="241"/>
      <c r="HBJ6" s="241"/>
      <c r="HBK6" s="241"/>
      <c r="HBL6" s="241"/>
      <c r="HBM6" s="241"/>
      <c r="HBN6" s="241"/>
      <c r="HBO6" s="241"/>
      <c r="HBP6" s="241"/>
      <c r="HBQ6" s="561"/>
      <c r="HBR6" s="561"/>
      <c r="HBS6" s="561"/>
      <c r="HBT6" s="561"/>
      <c r="HBU6" s="561"/>
      <c r="HBV6" s="561"/>
      <c r="HBW6" s="561"/>
      <c r="HBX6" s="561"/>
      <c r="HBY6" s="561"/>
      <c r="HBZ6" s="561"/>
      <c r="HCA6" s="66"/>
      <c r="HCB6" s="449"/>
      <c r="HCC6" s="69"/>
      <c r="HCD6" s="69"/>
      <c r="HCE6" s="241"/>
      <c r="HCF6" s="241"/>
      <c r="HCG6" s="241"/>
      <c r="HCH6" s="241"/>
      <c r="HCI6" s="241"/>
      <c r="HCJ6" s="241"/>
      <c r="HCK6" s="241"/>
      <c r="HCL6" s="241"/>
      <c r="HCM6" s="241"/>
      <c r="HCN6" s="241"/>
      <c r="HCO6" s="241"/>
      <c r="HCP6" s="241"/>
      <c r="HCQ6" s="561"/>
      <c r="HCR6" s="561"/>
      <c r="HCS6" s="561"/>
      <c r="HCT6" s="561"/>
      <c r="HCU6" s="561"/>
      <c r="HCV6" s="561"/>
      <c r="HCW6" s="561"/>
      <c r="HCX6" s="561"/>
      <c r="HCY6" s="561"/>
      <c r="HCZ6" s="561"/>
      <c r="HDA6" s="66"/>
      <c r="HDB6" s="449"/>
      <c r="HDC6" s="69"/>
      <c r="HDD6" s="69"/>
      <c r="HDE6" s="241"/>
      <c r="HDF6" s="241"/>
      <c r="HDG6" s="241"/>
      <c r="HDH6" s="241"/>
      <c r="HDI6" s="241"/>
      <c r="HDJ6" s="241"/>
      <c r="HDK6" s="241"/>
      <c r="HDL6" s="241"/>
      <c r="HDM6" s="241"/>
      <c r="HDN6" s="241"/>
      <c r="HDO6" s="241"/>
      <c r="HDP6" s="241"/>
      <c r="HDQ6" s="561"/>
      <c r="HDR6" s="561"/>
      <c r="HDS6" s="561"/>
      <c r="HDT6" s="561"/>
      <c r="HDU6" s="561"/>
      <c r="HDV6" s="561"/>
      <c r="HDW6" s="561"/>
      <c r="HDX6" s="561"/>
      <c r="HDY6" s="561"/>
      <c r="HDZ6" s="561"/>
      <c r="HEA6" s="66"/>
      <c r="HEB6" s="449"/>
      <c r="HEC6" s="69"/>
      <c r="HED6" s="69"/>
      <c r="HEE6" s="241"/>
      <c r="HEF6" s="241"/>
      <c r="HEG6" s="241"/>
      <c r="HEH6" s="241"/>
      <c r="HEI6" s="241"/>
      <c r="HEJ6" s="241"/>
      <c r="HEK6" s="241"/>
      <c r="HEL6" s="241"/>
      <c r="HEM6" s="241"/>
      <c r="HEN6" s="241"/>
      <c r="HEO6" s="241"/>
      <c r="HEP6" s="241"/>
      <c r="HEQ6" s="561"/>
      <c r="HER6" s="561"/>
      <c r="HES6" s="561"/>
      <c r="HET6" s="561"/>
      <c r="HEU6" s="561"/>
      <c r="HEV6" s="561"/>
      <c r="HEW6" s="561"/>
      <c r="HEX6" s="561"/>
      <c r="HEY6" s="561"/>
      <c r="HEZ6" s="561"/>
      <c r="HFA6" s="66"/>
      <c r="HFB6" s="449"/>
      <c r="HFC6" s="69"/>
      <c r="HFD6" s="69"/>
      <c r="HFE6" s="241"/>
      <c r="HFF6" s="241"/>
      <c r="HFG6" s="241"/>
      <c r="HFH6" s="241"/>
      <c r="HFI6" s="241"/>
      <c r="HFJ6" s="241"/>
      <c r="HFK6" s="241"/>
      <c r="HFL6" s="241"/>
      <c r="HFM6" s="241"/>
      <c r="HFN6" s="241"/>
      <c r="HFO6" s="241"/>
      <c r="HFP6" s="241"/>
      <c r="HFQ6" s="561"/>
      <c r="HFR6" s="561"/>
      <c r="HFS6" s="561"/>
      <c r="HFT6" s="561"/>
      <c r="HFU6" s="561"/>
      <c r="HFV6" s="561"/>
      <c r="HFW6" s="561"/>
      <c r="HFX6" s="561"/>
      <c r="HFY6" s="561"/>
      <c r="HFZ6" s="561"/>
      <c r="HGA6" s="66"/>
      <c r="HGB6" s="449"/>
      <c r="HGC6" s="69"/>
      <c r="HGD6" s="69"/>
      <c r="HGE6" s="241"/>
      <c r="HGF6" s="241"/>
      <c r="HGG6" s="241"/>
      <c r="HGH6" s="241"/>
      <c r="HGI6" s="241"/>
      <c r="HGJ6" s="241"/>
      <c r="HGK6" s="241"/>
      <c r="HGL6" s="241"/>
      <c r="HGM6" s="241"/>
      <c r="HGN6" s="241"/>
      <c r="HGO6" s="241"/>
      <c r="HGP6" s="241"/>
      <c r="HGQ6" s="561"/>
      <c r="HGR6" s="561"/>
      <c r="HGS6" s="561"/>
      <c r="HGT6" s="561"/>
      <c r="HGU6" s="561"/>
      <c r="HGV6" s="561"/>
      <c r="HGW6" s="561"/>
      <c r="HGX6" s="561"/>
      <c r="HGY6" s="561"/>
      <c r="HGZ6" s="561"/>
      <c r="HHA6" s="66"/>
      <c r="HHB6" s="449"/>
      <c r="HHC6" s="69"/>
      <c r="HHD6" s="69"/>
      <c r="HHE6" s="241"/>
      <c r="HHF6" s="241"/>
      <c r="HHG6" s="241"/>
      <c r="HHH6" s="241"/>
      <c r="HHI6" s="241"/>
      <c r="HHJ6" s="241"/>
      <c r="HHK6" s="241"/>
      <c r="HHL6" s="241"/>
      <c r="HHM6" s="241"/>
      <c r="HHN6" s="241"/>
      <c r="HHO6" s="241"/>
      <c r="HHP6" s="241"/>
      <c r="HHQ6" s="561"/>
      <c r="HHR6" s="561"/>
      <c r="HHS6" s="561"/>
      <c r="HHT6" s="561"/>
      <c r="HHU6" s="561"/>
      <c r="HHV6" s="561"/>
      <c r="HHW6" s="561"/>
      <c r="HHX6" s="561"/>
      <c r="HHY6" s="561"/>
      <c r="HHZ6" s="561"/>
      <c r="HIA6" s="66"/>
      <c r="HIB6" s="449"/>
      <c r="HIC6" s="69"/>
      <c r="HID6" s="69"/>
      <c r="HIE6" s="241"/>
      <c r="HIF6" s="241"/>
      <c r="HIG6" s="241"/>
      <c r="HIH6" s="241"/>
      <c r="HII6" s="241"/>
      <c r="HIJ6" s="241"/>
      <c r="HIK6" s="241"/>
      <c r="HIL6" s="241"/>
      <c r="HIM6" s="241"/>
      <c r="HIN6" s="241"/>
      <c r="HIO6" s="241"/>
      <c r="HIP6" s="241"/>
      <c r="HIQ6" s="561"/>
      <c r="HIR6" s="561"/>
      <c r="HIS6" s="561"/>
      <c r="HIT6" s="561"/>
      <c r="HIU6" s="561"/>
      <c r="HIV6" s="561"/>
      <c r="HIW6" s="561"/>
      <c r="HIX6" s="561"/>
      <c r="HIY6" s="561"/>
      <c r="HIZ6" s="561"/>
      <c r="HJA6" s="66"/>
      <c r="HJB6" s="449"/>
      <c r="HJC6" s="69"/>
      <c r="HJD6" s="69"/>
      <c r="HJE6" s="241"/>
      <c r="HJF6" s="241"/>
      <c r="HJG6" s="241"/>
      <c r="HJH6" s="241"/>
      <c r="HJI6" s="241"/>
      <c r="HJJ6" s="241"/>
      <c r="HJK6" s="241"/>
      <c r="HJL6" s="241"/>
      <c r="HJM6" s="241"/>
      <c r="HJN6" s="241"/>
      <c r="HJO6" s="241"/>
      <c r="HJP6" s="241"/>
      <c r="HJQ6" s="561"/>
      <c r="HJR6" s="561"/>
      <c r="HJS6" s="561"/>
      <c r="HJT6" s="561"/>
      <c r="HJU6" s="561"/>
      <c r="HJV6" s="561"/>
      <c r="HJW6" s="561"/>
      <c r="HJX6" s="561"/>
      <c r="HJY6" s="561"/>
      <c r="HJZ6" s="561"/>
      <c r="HKA6" s="66"/>
      <c r="HKB6" s="449"/>
      <c r="HKC6" s="69"/>
      <c r="HKD6" s="69"/>
      <c r="HKE6" s="241"/>
      <c r="HKF6" s="241"/>
      <c r="HKG6" s="241"/>
      <c r="HKH6" s="241"/>
      <c r="HKI6" s="241"/>
      <c r="HKJ6" s="241"/>
      <c r="HKK6" s="241"/>
      <c r="HKL6" s="241"/>
      <c r="HKM6" s="241"/>
      <c r="HKN6" s="241"/>
      <c r="HKO6" s="241"/>
      <c r="HKP6" s="241"/>
      <c r="HKQ6" s="561"/>
      <c r="HKR6" s="561"/>
      <c r="HKS6" s="561"/>
      <c r="HKT6" s="561"/>
      <c r="HKU6" s="561"/>
      <c r="HKV6" s="561"/>
      <c r="HKW6" s="561"/>
      <c r="HKX6" s="561"/>
      <c r="HKY6" s="561"/>
      <c r="HKZ6" s="561"/>
      <c r="HLA6" s="66"/>
      <c r="HLB6" s="449"/>
      <c r="HLC6" s="69"/>
      <c r="HLD6" s="69"/>
      <c r="HLE6" s="241"/>
      <c r="HLF6" s="241"/>
      <c r="HLG6" s="241"/>
      <c r="HLH6" s="241"/>
      <c r="HLI6" s="241"/>
      <c r="HLJ6" s="241"/>
      <c r="HLK6" s="241"/>
      <c r="HLL6" s="241"/>
      <c r="HLM6" s="241"/>
      <c r="HLN6" s="241"/>
      <c r="HLO6" s="241"/>
      <c r="HLP6" s="241"/>
      <c r="HLQ6" s="561"/>
      <c r="HLR6" s="561"/>
      <c r="HLS6" s="561"/>
      <c r="HLT6" s="561"/>
      <c r="HLU6" s="561"/>
      <c r="HLV6" s="561"/>
      <c r="HLW6" s="561"/>
      <c r="HLX6" s="561"/>
      <c r="HLY6" s="561"/>
      <c r="HLZ6" s="561"/>
      <c r="HMA6" s="66"/>
      <c r="HMB6" s="449"/>
      <c r="HMC6" s="69"/>
      <c r="HMD6" s="69"/>
      <c r="HME6" s="241"/>
      <c r="HMF6" s="241"/>
      <c r="HMG6" s="241"/>
      <c r="HMH6" s="241"/>
      <c r="HMI6" s="241"/>
      <c r="HMJ6" s="241"/>
      <c r="HMK6" s="241"/>
      <c r="HML6" s="241"/>
      <c r="HMM6" s="241"/>
      <c r="HMN6" s="241"/>
      <c r="HMO6" s="241"/>
      <c r="HMP6" s="241"/>
      <c r="HMQ6" s="561"/>
      <c r="HMR6" s="561"/>
      <c r="HMS6" s="561"/>
      <c r="HMT6" s="561"/>
      <c r="HMU6" s="561"/>
      <c r="HMV6" s="561"/>
      <c r="HMW6" s="561"/>
      <c r="HMX6" s="561"/>
      <c r="HMY6" s="561"/>
      <c r="HMZ6" s="561"/>
      <c r="HNA6" s="66"/>
      <c r="HNB6" s="449"/>
      <c r="HNC6" s="69"/>
      <c r="HND6" s="69"/>
      <c r="HNE6" s="241"/>
      <c r="HNF6" s="241"/>
      <c r="HNG6" s="241"/>
      <c r="HNH6" s="241"/>
      <c r="HNI6" s="241"/>
      <c r="HNJ6" s="241"/>
      <c r="HNK6" s="241"/>
      <c r="HNL6" s="241"/>
      <c r="HNM6" s="241"/>
      <c r="HNN6" s="241"/>
      <c r="HNO6" s="241"/>
      <c r="HNP6" s="241"/>
      <c r="HNQ6" s="561"/>
      <c r="HNR6" s="561"/>
      <c r="HNS6" s="561"/>
      <c r="HNT6" s="561"/>
      <c r="HNU6" s="561"/>
      <c r="HNV6" s="561"/>
      <c r="HNW6" s="561"/>
      <c r="HNX6" s="561"/>
      <c r="HNY6" s="561"/>
      <c r="HNZ6" s="561"/>
      <c r="HOA6" s="66"/>
      <c r="HOB6" s="449"/>
      <c r="HOC6" s="69"/>
      <c r="HOD6" s="69"/>
      <c r="HOE6" s="241"/>
      <c r="HOF6" s="241"/>
      <c r="HOG6" s="241"/>
      <c r="HOH6" s="241"/>
      <c r="HOI6" s="241"/>
      <c r="HOJ6" s="241"/>
      <c r="HOK6" s="241"/>
      <c r="HOL6" s="241"/>
      <c r="HOM6" s="241"/>
      <c r="HON6" s="241"/>
      <c r="HOO6" s="241"/>
      <c r="HOP6" s="241"/>
      <c r="HOQ6" s="561"/>
      <c r="HOR6" s="561"/>
      <c r="HOS6" s="561"/>
      <c r="HOT6" s="561"/>
      <c r="HOU6" s="561"/>
      <c r="HOV6" s="561"/>
      <c r="HOW6" s="561"/>
      <c r="HOX6" s="561"/>
      <c r="HOY6" s="561"/>
      <c r="HOZ6" s="561"/>
      <c r="HPA6" s="66"/>
      <c r="HPB6" s="449"/>
      <c r="HPC6" s="69"/>
      <c r="HPD6" s="69"/>
      <c r="HPE6" s="241"/>
      <c r="HPF6" s="241"/>
      <c r="HPG6" s="241"/>
      <c r="HPH6" s="241"/>
      <c r="HPI6" s="241"/>
      <c r="HPJ6" s="241"/>
      <c r="HPK6" s="241"/>
      <c r="HPL6" s="241"/>
      <c r="HPM6" s="241"/>
      <c r="HPN6" s="241"/>
      <c r="HPO6" s="241"/>
      <c r="HPP6" s="241"/>
      <c r="HPQ6" s="561"/>
      <c r="HPR6" s="561"/>
      <c r="HPS6" s="561"/>
      <c r="HPT6" s="561"/>
      <c r="HPU6" s="561"/>
      <c r="HPV6" s="561"/>
      <c r="HPW6" s="561"/>
      <c r="HPX6" s="561"/>
      <c r="HPY6" s="561"/>
      <c r="HPZ6" s="561"/>
      <c r="HQA6" s="66"/>
      <c r="HQB6" s="449"/>
      <c r="HQC6" s="69"/>
      <c r="HQD6" s="69"/>
      <c r="HQE6" s="241"/>
      <c r="HQF6" s="241"/>
      <c r="HQG6" s="241"/>
      <c r="HQH6" s="241"/>
      <c r="HQI6" s="241"/>
      <c r="HQJ6" s="241"/>
      <c r="HQK6" s="241"/>
      <c r="HQL6" s="241"/>
      <c r="HQM6" s="241"/>
      <c r="HQN6" s="241"/>
      <c r="HQO6" s="241"/>
      <c r="HQP6" s="241"/>
      <c r="HQQ6" s="561"/>
      <c r="HQR6" s="561"/>
      <c r="HQS6" s="561"/>
      <c r="HQT6" s="561"/>
      <c r="HQU6" s="561"/>
      <c r="HQV6" s="561"/>
      <c r="HQW6" s="561"/>
      <c r="HQX6" s="561"/>
      <c r="HQY6" s="561"/>
      <c r="HQZ6" s="561"/>
      <c r="HRA6" s="66"/>
      <c r="HRB6" s="449"/>
      <c r="HRC6" s="69"/>
      <c r="HRD6" s="69"/>
      <c r="HRE6" s="241"/>
      <c r="HRF6" s="241"/>
      <c r="HRG6" s="241"/>
      <c r="HRH6" s="241"/>
      <c r="HRI6" s="241"/>
      <c r="HRJ6" s="241"/>
      <c r="HRK6" s="241"/>
      <c r="HRL6" s="241"/>
      <c r="HRM6" s="241"/>
      <c r="HRN6" s="241"/>
      <c r="HRO6" s="241"/>
      <c r="HRP6" s="241"/>
      <c r="HRQ6" s="561"/>
      <c r="HRR6" s="561"/>
      <c r="HRS6" s="561"/>
      <c r="HRT6" s="561"/>
      <c r="HRU6" s="561"/>
      <c r="HRV6" s="561"/>
      <c r="HRW6" s="561"/>
      <c r="HRX6" s="561"/>
      <c r="HRY6" s="561"/>
      <c r="HRZ6" s="561"/>
      <c r="HSA6" s="66"/>
      <c r="HSB6" s="449"/>
      <c r="HSC6" s="69"/>
      <c r="HSD6" s="69"/>
      <c r="HSE6" s="241"/>
      <c r="HSF6" s="241"/>
      <c r="HSG6" s="241"/>
      <c r="HSH6" s="241"/>
      <c r="HSI6" s="241"/>
      <c r="HSJ6" s="241"/>
      <c r="HSK6" s="241"/>
      <c r="HSL6" s="241"/>
      <c r="HSM6" s="241"/>
      <c r="HSN6" s="241"/>
      <c r="HSO6" s="241"/>
      <c r="HSP6" s="241"/>
      <c r="HSQ6" s="561"/>
      <c r="HSR6" s="561"/>
      <c r="HSS6" s="561"/>
      <c r="HST6" s="561"/>
      <c r="HSU6" s="561"/>
      <c r="HSV6" s="561"/>
      <c r="HSW6" s="561"/>
      <c r="HSX6" s="561"/>
      <c r="HSY6" s="561"/>
      <c r="HSZ6" s="561"/>
      <c r="HTA6" s="66"/>
      <c r="HTB6" s="449"/>
      <c r="HTC6" s="69"/>
      <c r="HTD6" s="69"/>
      <c r="HTE6" s="241"/>
      <c r="HTF6" s="241"/>
      <c r="HTG6" s="241"/>
      <c r="HTH6" s="241"/>
      <c r="HTI6" s="241"/>
      <c r="HTJ6" s="241"/>
      <c r="HTK6" s="241"/>
      <c r="HTL6" s="241"/>
      <c r="HTM6" s="241"/>
      <c r="HTN6" s="241"/>
      <c r="HTO6" s="241"/>
      <c r="HTP6" s="241"/>
      <c r="HTQ6" s="561"/>
      <c r="HTR6" s="561"/>
      <c r="HTS6" s="561"/>
      <c r="HTT6" s="561"/>
      <c r="HTU6" s="561"/>
      <c r="HTV6" s="561"/>
      <c r="HTW6" s="561"/>
      <c r="HTX6" s="561"/>
      <c r="HTY6" s="561"/>
      <c r="HTZ6" s="561"/>
      <c r="HUA6" s="66"/>
      <c r="HUB6" s="449"/>
      <c r="HUC6" s="69"/>
      <c r="HUD6" s="69"/>
      <c r="HUE6" s="241"/>
      <c r="HUF6" s="241"/>
      <c r="HUG6" s="241"/>
      <c r="HUH6" s="241"/>
      <c r="HUI6" s="241"/>
      <c r="HUJ6" s="241"/>
      <c r="HUK6" s="241"/>
      <c r="HUL6" s="241"/>
      <c r="HUM6" s="241"/>
      <c r="HUN6" s="241"/>
      <c r="HUO6" s="241"/>
      <c r="HUP6" s="241"/>
      <c r="HUQ6" s="561"/>
      <c r="HUR6" s="561"/>
      <c r="HUS6" s="561"/>
      <c r="HUT6" s="561"/>
      <c r="HUU6" s="561"/>
      <c r="HUV6" s="561"/>
      <c r="HUW6" s="561"/>
      <c r="HUX6" s="561"/>
      <c r="HUY6" s="561"/>
      <c r="HUZ6" s="561"/>
      <c r="HVA6" s="66"/>
      <c r="HVB6" s="449"/>
      <c r="HVC6" s="69"/>
      <c r="HVD6" s="69"/>
      <c r="HVE6" s="241"/>
      <c r="HVF6" s="241"/>
      <c r="HVG6" s="241"/>
      <c r="HVH6" s="241"/>
      <c r="HVI6" s="241"/>
      <c r="HVJ6" s="241"/>
      <c r="HVK6" s="241"/>
      <c r="HVL6" s="241"/>
      <c r="HVM6" s="241"/>
      <c r="HVN6" s="241"/>
      <c r="HVO6" s="241"/>
      <c r="HVP6" s="241"/>
      <c r="HVQ6" s="561"/>
      <c r="HVR6" s="561"/>
      <c r="HVS6" s="561"/>
      <c r="HVT6" s="561"/>
      <c r="HVU6" s="561"/>
      <c r="HVV6" s="561"/>
      <c r="HVW6" s="561"/>
      <c r="HVX6" s="561"/>
      <c r="HVY6" s="561"/>
      <c r="HVZ6" s="561"/>
      <c r="HWA6" s="66"/>
      <c r="HWB6" s="449"/>
      <c r="HWC6" s="69"/>
      <c r="HWD6" s="69"/>
      <c r="HWE6" s="241"/>
      <c r="HWF6" s="241"/>
      <c r="HWG6" s="241"/>
      <c r="HWH6" s="241"/>
      <c r="HWI6" s="241"/>
      <c r="HWJ6" s="241"/>
      <c r="HWK6" s="241"/>
      <c r="HWL6" s="241"/>
      <c r="HWM6" s="241"/>
      <c r="HWN6" s="241"/>
      <c r="HWO6" s="241"/>
      <c r="HWP6" s="241"/>
      <c r="HWQ6" s="561"/>
      <c r="HWR6" s="561"/>
      <c r="HWS6" s="561"/>
      <c r="HWT6" s="561"/>
      <c r="HWU6" s="561"/>
      <c r="HWV6" s="561"/>
      <c r="HWW6" s="561"/>
      <c r="HWX6" s="561"/>
      <c r="HWY6" s="561"/>
      <c r="HWZ6" s="561"/>
      <c r="HXA6" s="66"/>
      <c r="HXB6" s="449"/>
      <c r="HXC6" s="69"/>
      <c r="HXD6" s="69"/>
      <c r="HXE6" s="241"/>
      <c r="HXF6" s="241"/>
      <c r="HXG6" s="241"/>
      <c r="HXH6" s="241"/>
      <c r="HXI6" s="241"/>
      <c r="HXJ6" s="241"/>
      <c r="HXK6" s="241"/>
      <c r="HXL6" s="241"/>
      <c r="HXM6" s="241"/>
      <c r="HXN6" s="241"/>
      <c r="HXO6" s="241"/>
      <c r="HXP6" s="241"/>
      <c r="HXQ6" s="561"/>
      <c r="HXR6" s="561"/>
      <c r="HXS6" s="561"/>
      <c r="HXT6" s="561"/>
      <c r="HXU6" s="561"/>
      <c r="HXV6" s="561"/>
      <c r="HXW6" s="561"/>
      <c r="HXX6" s="561"/>
      <c r="HXY6" s="561"/>
      <c r="HXZ6" s="561"/>
      <c r="HYA6" s="66"/>
      <c r="HYB6" s="449"/>
      <c r="HYC6" s="69"/>
      <c r="HYD6" s="69"/>
      <c r="HYE6" s="241"/>
      <c r="HYF6" s="241"/>
      <c r="HYG6" s="241"/>
      <c r="HYH6" s="241"/>
      <c r="HYI6" s="241"/>
      <c r="HYJ6" s="241"/>
      <c r="HYK6" s="241"/>
      <c r="HYL6" s="241"/>
      <c r="HYM6" s="241"/>
      <c r="HYN6" s="241"/>
      <c r="HYO6" s="241"/>
      <c r="HYP6" s="241"/>
      <c r="HYQ6" s="561"/>
      <c r="HYR6" s="561"/>
      <c r="HYS6" s="561"/>
      <c r="HYT6" s="561"/>
      <c r="HYU6" s="561"/>
      <c r="HYV6" s="561"/>
      <c r="HYW6" s="561"/>
      <c r="HYX6" s="561"/>
      <c r="HYY6" s="561"/>
      <c r="HYZ6" s="561"/>
      <c r="HZA6" s="66"/>
      <c r="HZB6" s="449"/>
      <c r="HZC6" s="69"/>
      <c r="HZD6" s="69"/>
      <c r="HZE6" s="241"/>
      <c r="HZF6" s="241"/>
      <c r="HZG6" s="241"/>
      <c r="HZH6" s="241"/>
      <c r="HZI6" s="241"/>
      <c r="HZJ6" s="241"/>
      <c r="HZK6" s="241"/>
      <c r="HZL6" s="241"/>
      <c r="HZM6" s="241"/>
      <c r="HZN6" s="241"/>
      <c r="HZO6" s="241"/>
      <c r="HZP6" s="241"/>
      <c r="HZQ6" s="561"/>
      <c r="HZR6" s="561"/>
      <c r="HZS6" s="561"/>
      <c r="HZT6" s="561"/>
      <c r="HZU6" s="561"/>
      <c r="HZV6" s="561"/>
      <c r="HZW6" s="561"/>
      <c r="HZX6" s="561"/>
      <c r="HZY6" s="561"/>
      <c r="HZZ6" s="561"/>
      <c r="IAA6" s="66"/>
      <c r="IAB6" s="449"/>
      <c r="IAC6" s="69"/>
      <c r="IAD6" s="69"/>
      <c r="IAE6" s="241"/>
      <c r="IAF6" s="241"/>
      <c r="IAG6" s="241"/>
      <c r="IAH6" s="241"/>
      <c r="IAI6" s="241"/>
      <c r="IAJ6" s="241"/>
      <c r="IAK6" s="241"/>
      <c r="IAL6" s="241"/>
      <c r="IAM6" s="241"/>
      <c r="IAN6" s="241"/>
      <c r="IAO6" s="241"/>
      <c r="IAP6" s="241"/>
      <c r="IAQ6" s="561"/>
      <c r="IAR6" s="561"/>
      <c r="IAS6" s="561"/>
      <c r="IAT6" s="561"/>
      <c r="IAU6" s="561"/>
      <c r="IAV6" s="561"/>
      <c r="IAW6" s="561"/>
      <c r="IAX6" s="561"/>
      <c r="IAY6" s="561"/>
      <c r="IAZ6" s="561"/>
      <c r="IBA6" s="66"/>
      <c r="IBB6" s="449"/>
      <c r="IBC6" s="69"/>
      <c r="IBD6" s="69"/>
      <c r="IBE6" s="241"/>
      <c r="IBF6" s="241"/>
      <c r="IBG6" s="241"/>
      <c r="IBH6" s="241"/>
      <c r="IBI6" s="241"/>
      <c r="IBJ6" s="241"/>
      <c r="IBK6" s="241"/>
      <c r="IBL6" s="241"/>
      <c r="IBM6" s="241"/>
      <c r="IBN6" s="241"/>
      <c r="IBO6" s="241"/>
      <c r="IBP6" s="241"/>
      <c r="IBQ6" s="561"/>
      <c r="IBR6" s="561"/>
      <c r="IBS6" s="561"/>
      <c r="IBT6" s="561"/>
      <c r="IBU6" s="561"/>
      <c r="IBV6" s="561"/>
      <c r="IBW6" s="561"/>
      <c r="IBX6" s="561"/>
      <c r="IBY6" s="561"/>
      <c r="IBZ6" s="561"/>
      <c r="ICA6" s="66"/>
      <c r="ICB6" s="449"/>
      <c r="ICC6" s="69"/>
      <c r="ICD6" s="69"/>
      <c r="ICE6" s="241"/>
      <c r="ICF6" s="241"/>
      <c r="ICG6" s="241"/>
      <c r="ICH6" s="241"/>
      <c r="ICI6" s="241"/>
      <c r="ICJ6" s="241"/>
      <c r="ICK6" s="241"/>
      <c r="ICL6" s="241"/>
      <c r="ICM6" s="241"/>
      <c r="ICN6" s="241"/>
      <c r="ICO6" s="241"/>
      <c r="ICP6" s="241"/>
      <c r="ICQ6" s="561"/>
      <c r="ICR6" s="561"/>
      <c r="ICS6" s="561"/>
      <c r="ICT6" s="561"/>
      <c r="ICU6" s="561"/>
      <c r="ICV6" s="561"/>
      <c r="ICW6" s="561"/>
      <c r="ICX6" s="561"/>
      <c r="ICY6" s="561"/>
      <c r="ICZ6" s="561"/>
      <c r="IDA6" s="66"/>
      <c r="IDB6" s="449"/>
      <c r="IDC6" s="69"/>
      <c r="IDD6" s="69"/>
      <c r="IDE6" s="241"/>
      <c r="IDF6" s="241"/>
      <c r="IDG6" s="241"/>
      <c r="IDH6" s="241"/>
      <c r="IDI6" s="241"/>
      <c r="IDJ6" s="241"/>
      <c r="IDK6" s="241"/>
      <c r="IDL6" s="241"/>
      <c r="IDM6" s="241"/>
      <c r="IDN6" s="241"/>
      <c r="IDO6" s="241"/>
      <c r="IDP6" s="241"/>
      <c r="IDQ6" s="561"/>
      <c r="IDR6" s="561"/>
      <c r="IDS6" s="561"/>
      <c r="IDT6" s="561"/>
      <c r="IDU6" s="561"/>
      <c r="IDV6" s="561"/>
      <c r="IDW6" s="561"/>
      <c r="IDX6" s="561"/>
      <c r="IDY6" s="561"/>
      <c r="IDZ6" s="561"/>
      <c r="IEA6" s="66"/>
      <c r="IEB6" s="449"/>
      <c r="IEC6" s="69"/>
      <c r="IED6" s="69"/>
      <c r="IEE6" s="241"/>
      <c r="IEF6" s="241"/>
      <c r="IEG6" s="241"/>
      <c r="IEH6" s="241"/>
      <c r="IEI6" s="241"/>
      <c r="IEJ6" s="241"/>
      <c r="IEK6" s="241"/>
      <c r="IEL6" s="241"/>
      <c r="IEM6" s="241"/>
      <c r="IEN6" s="241"/>
      <c r="IEO6" s="241"/>
      <c r="IEP6" s="241"/>
      <c r="IEQ6" s="561"/>
      <c r="IER6" s="561"/>
      <c r="IES6" s="561"/>
      <c r="IET6" s="561"/>
      <c r="IEU6" s="561"/>
      <c r="IEV6" s="561"/>
      <c r="IEW6" s="561"/>
      <c r="IEX6" s="561"/>
      <c r="IEY6" s="561"/>
      <c r="IEZ6" s="561"/>
      <c r="IFA6" s="66"/>
      <c r="IFB6" s="449"/>
      <c r="IFC6" s="69"/>
      <c r="IFD6" s="69"/>
      <c r="IFE6" s="241"/>
      <c r="IFF6" s="241"/>
      <c r="IFG6" s="241"/>
      <c r="IFH6" s="241"/>
      <c r="IFI6" s="241"/>
      <c r="IFJ6" s="241"/>
      <c r="IFK6" s="241"/>
      <c r="IFL6" s="241"/>
      <c r="IFM6" s="241"/>
      <c r="IFN6" s="241"/>
      <c r="IFO6" s="241"/>
      <c r="IFP6" s="241"/>
      <c r="IFQ6" s="561"/>
      <c r="IFR6" s="561"/>
      <c r="IFS6" s="561"/>
      <c r="IFT6" s="561"/>
      <c r="IFU6" s="561"/>
      <c r="IFV6" s="561"/>
      <c r="IFW6" s="561"/>
      <c r="IFX6" s="561"/>
      <c r="IFY6" s="561"/>
      <c r="IFZ6" s="561"/>
      <c r="IGA6" s="66"/>
      <c r="IGB6" s="449"/>
      <c r="IGC6" s="69"/>
      <c r="IGD6" s="69"/>
      <c r="IGE6" s="241"/>
      <c r="IGF6" s="241"/>
      <c r="IGG6" s="241"/>
      <c r="IGH6" s="241"/>
      <c r="IGI6" s="241"/>
      <c r="IGJ6" s="241"/>
      <c r="IGK6" s="241"/>
      <c r="IGL6" s="241"/>
      <c r="IGM6" s="241"/>
      <c r="IGN6" s="241"/>
      <c r="IGO6" s="241"/>
      <c r="IGP6" s="241"/>
      <c r="IGQ6" s="561"/>
      <c r="IGR6" s="561"/>
      <c r="IGS6" s="561"/>
      <c r="IGT6" s="561"/>
      <c r="IGU6" s="561"/>
      <c r="IGV6" s="561"/>
      <c r="IGW6" s="561"/>
      <c r="IGX6" s="561"/>
      <c r="IGY6" s="561"/>
      <c r="IGZ6" s="561"/>
      <c r="IHA6" s="66"/>
      <c r="IHB6" s="449"/>
      <c r="IHC6" s="69"/>
      <c r="IHD6" s="69"/>
      <c r="IHE6" s="241"/>
      <c r="IHF6" s="241"/>
      <c r="IHG6" s="241"/>
      <c r="IHH6" s="241"/>
      <c r="IHI6" s="241"/>
      <c r="IHJ6" s="241"/>
      <c r="IHK6" s="241"/>
      <c r="IHL6" s="241"/>
      <c r="IHM6" s="241"/>
      <c r="IHN6" s="241"/>
      <c r="IHO6" s="241"/>
      <c r="IHP6" s="241"/>
      <c r="IHQ6" s="561"/>
      <c r="IHR6" s="561"/>
      <c r="IHS6" s="561"/>
      <c r="IHT6" s="561"/>
      <c r="IHU6" s="561"/>
      <c r="IHV6" s="561"/>
      <c r="IHW6" s="561"/>
      <c r="IHX6" s="561"/>
      <c r="IHY6" s="561"/>
      <c r="IHZ6" s="561"/>
      <c r="IIA6" s="66"/>
      <c r="IIB6" s="449"/>
      <c r="IIC6" s="69"/>
      <c r="IID6" s="69"/>
      <c r="IIE6" s="241"/>
      <c r="IIF6" s="241"/>
      <c r="IIG6" s="241"/>
      <c r="IIH6" s="241"/>
      <c r="III6" s="241"/>
      <c r="IIJ6" s="241"/>
      <c r="IIK6" s="241"/>
      <c r="IIL6" s="241"/>
      <c r="IIM6" s="241"/>
      <c r="IIN6" s="241"/>
      <c r="IIO6" s="241"/>
      <c r="IIP6" s="241"/>
      <c r="IIQ6" s="561"/>
      <c r="IIR6" s="561"/>
      <c r="IIS6" s="561"/>
      <c r="IIT6" s="561"/>
      <c r="IIU6" s="561"/>
      <c r="IIV6" s="561"/>
      <c r="IIW6" s="561"/>
      <c r="IIX6" s="561"/>
      <c r="IIY6" s="561"/>
      <c r="IIZ6" s="561"/>
      <c r="IJA6" s="66"/>
      <c r="IJB6" s="449"/>
      <c r="IJC6" s="69"/>
      <c r="IJD6" s="69"/>
      <c r="IJE6" s="241"/>
      <c r="IJF6" s="241"/>
      <c r="IJG6" s="241"/>
      <c r="IJH6" s="241"/>
      <c r="IJI6" s="241"/>
      <c r="IJJ6" s="241"/>
      <c r="IJK6" s="241"/>
      <c r="IJL6" s="241"/>
      <c r="IJM6" s="241"/>
      <c r="IJN6" s="241"/>
      <c r="IJO6" s="241"/>
      <c r="IJP6" s="241"/>
      <c r="IJQ6" s="561"/>
      <c r="IJR6" s="561"/>
      <c r="IJS6" s="561"/>
      <c r="IJT6" s="561"/>
      <c r="IJU6" s="561"/>
      <c r="IJV6" s="561"/>
      <c r="IJW6" s="561"/>
      <c r="IJX6" s="561"/>
      <c r="IJY6" s="561"/>
      <c r="IJZ6" s="561"/>
      <c r="IKA6" s="66"/>
      <c r="IKB6" s="449"/>
      <c r="IKC6" s="69"/>
      <c r="IKD6" s="69"/>
      <c r="IKE6" s="241"/>
      <c r="IKF6" s="241"/>
      <c r="IKG6" s="241"/>
      <c r="IKH6" s="241"/>
      <c r="IKI6" s="241"/>
      <c r="IKJ6" s="241"/>
      <c r="IKK6" s="241"/>
      <c r="IKL6" s="241"/>
      <c r="IKM6" s="241"/>
      <c r="IKN6" s="241"/>
      <c r="IKO6" s="241"/>
      <c r="IKP6" s="241"/>
      <c r="IKQ6" s="561"/>
      <c r="IKR6" s="561"/>
      <c r="IKS6" s="561"/>
      <c r="IKT6" s="561"/>
      <c r="IKU6" s="561"/>
      <c r="IKV6" s="561"/>
      <c r="IKW6" s="561"/>
      <c r="IKX6" s="561"/>
      <c r="IKY6" s="561"/>
      <c r="IKZ6" s="561"/>
      <c r="ILA6" s="66"/>
      <c r="ILB6" s="449"/>
      <c r="ILC6" s="69"/>
      <c r="ILD6" s="69"/>
      <c r="ILE6" s="241"/>
      <c r="ILF6" s="241"/>
      <c r="ILG6" s="241"/>
      <c r="ILH6" s="241"/>
      <c r="ILI6" s="241"/>
      <c r="ILJ6" s="241"/>
      <c r="ILK6" s="241"/>
      <c r="ILL6" s="241"/>
      <c r="ILM6" s="241"/>
      <c r="ILN6" s="241"/>
      <c r="ILO6" s="241"/>
      <c r="ILP6" s="241"/>
      <c r="ILQ6" s="561"/>
      <c r="ILR6" s="561"/>
      <c r="ILS6" s="561"/>
      <c r="ILT6" s="561"/>
      <c r="ILU6" s="561"/>
      <c r="ILV6" s="561"/>
      <c r="ILW6" s="561"/>
      <c r="ILX6" s="561"/>
      <c r="ILY6" s="561"/>
      <c r="ILZ6" s="561"/>
      <c r="IMA6" s="66"/>
      <c r="IMB6" s="449"/>
      <c r="IMC6" s="69"/>
      <c r="IMD6" s="69"/>
      <c r="IME6" s="241"/>
      <c r="IMF6" s="241"/>
      <c r="IMG6" s="241"/>
      <c r="IMH6" s="241"/>
      <c r="IMI6" s="241"/>
      <c r="IMJ6" s="241"/>
      <c r="IMK6" s="241"/>
      <c r="IML6" s="241"/>
      <c r="IMM6" s="241"/>
      <c r="IMN6" s="241"/>
      <c r="IMO6" s="241"/>
      <c r="IMP6" s="241"/>
      <c r="IMQ6" s="561"/>
      <c r="IMR6" s="561"/>
      <c r="IMS6" s="561"/>
      <c r="IMT6" s="561"/>
      <c r="IMU6" s="561"/>
      <c r="IMV6" s="561"/>
      <c r="IMW6" s="561"/>
      <c r="IMX6" s="561"/>
      <c r="IMY6" s="561"/>
      <c r="IMZ6" s="561"/>
      <c r="INA6" s="66"/>
      <c r="INB6" s="449"/>
      <c r="INC6" s="69"/>
      <c r="IND6" s="69"/>
      <c r="INE6" s="241"/>
      <c r="INF6" s="241"/>
      <c r="ING6" s="241"/>
      <c r="INH6" s="241"/>
      <c r="INI6" s="241"/>
      <c r="INJ6" s="241"/>
      <c r="INK6" s="241"/>
      <c r="INL6" s="241"/>
      <c r="INM6" s="241"/>
      <c r="INN6" s="241"/>
      <c r="INO6" s="241"/>
      <c r="INP6" s="241"/>
      <c r="INQ6" s="561"/>
      <c r="INR6" s="561"/>
      <c r="INS6" s="561"/>
      <c r="INT6" s="561"/>
      <c r="INU6" s="561"/>
      <c r="INV6" s="561"/>
      <c r="INW6" s="561"/>
      <c r="INX6" s="561"/>
      <c r="INY6" s="561"/>
      <c r="INZ6" s="561"/>
      <c r="IOA6" s="66"/>
      <c r="IOB6" s="449"/>
      <c r="IOC6" s="69"/>
      <c r="IOD6" s="69"/>
      <c r="IOE6" s="241"/>
      <c r="IOF6" s="241"/>
      <c r="IOG6" s="241"/>
      <c r="IOH6" s="241"/>
      <c r="IOI6" s="241"/>
      <c r="IOJ6" s="241"/>
      <c r="IOK6" s="241"/>
      <c r="IOL6" s="241"/>
      <c r="IOM6" s="241"/>
      <c r="ION6" s="241"/>
      <c r="IOO6" s="241"/>
      <c r="IOP6" s="241"/>
      <c r="IOQ6" s="561"/>
      <c r="IOR6" s="561"/>
      <c r="IOS6" s="561"/>
      <c r="IOT6" s="561"/>
      <c r="IOU6" s="561"/>
      <c r="IOV6" s="561"/>
      <c r="IOW6" s="561"/>
      <c r="IOX6" s="561"/>
      <c r="IOY6" s="561"/>
      <c r="IOZ6" s="561"/>
      <c r="IPA6" s="66"/>
      <c r="IPB6" s="449"/>
      <c r="IPC6" s="69"/>
      <c r="IPD6" s="69"/>
      <c r="IPE6" s="241"/>
      <c r="IPF6" s="241"/>
      <c r="IPG6" s="241"/>
      <c r="IPH6" s="241"/>
      <c r="IPI6" s="241"/>
      <c r="IPJ6" s="241"/>
      <c r="IPK6" s="241"/>
      <c r="IPL6" s="241"/>
      <c r="IPM6" s="241"/>
      <c r="IPN6" s="241"/>
      <c r="IPO6" s="241"/>
      <c r="IPP6" s="241"/>
      <c r="IPQ6" s="561"/>
      <c r="IPR6" s="561"/>
      <c r="IPS6" s="561"/>
      <c r="IPT6" s="561"/>
      <c r="IPU6" s="561"/>
      <c r="IPV6" s="561"/>
      <c r="IPW6" s="561"/>
      <c r="IPX6" s="561"/>
      <c r="IPY6" s="561"/>
      <c r="IPZ6" s="561"/>
      <c r="IQA6" s="66"/>
      <c r="IQB6" s="449"/>
      <c r="IQC6" s="69"/>
      <c r="IQD6" s="69"/>
      <c r="IQE6" s="241"/>
      <c r="IQF6" s="241"/>
      <c r="IQG6" s="241"/>
      <c r="IQH6" s="241"/>
      <c r="IQI6" s="241"/>
      <c r="IQJ6" s="241"/>
      <c r="IQK6" s="241"/>
      <c r="IQL6" s="241"/>
      <c r="IQM6" s="241"/>
      <c r="IQN6" s="241"/>
      <c r="IQO6" s="241"/>
      <c r="IQP6" s="241"/>
      <c r="IQQ6" s="561"/>
      <c r="IQR6" s="561"/>
      <c r="IQS6" s="561"/>
      <c r="IQT6" s="561"/>
      <c r="IQU6" s="561"/>
      <c r="IQV6" s="561"/>
      <c r="IQW6" s="561"/>
      <c r="IQX6" s="561"/>
      <c r="IQY6" s="561"/>
      <c r="IQZ6" s="561"/>
      <c r="IRA6" s="66"/>
      <c r="IRB6" s="449"/>
      <c r="IRC6" s="69"/>
      <c r="IRD6" s="69"/>
      <c r="IRE6" s="241"/>
      <c r="IRF6" s="241"/>
      <c r="IRG6" s="241"/>
      <c r="IRH6" s="241"/>
      <c r="IRI6" s="241"/>
      <c r="IRJ6" s="241"/>
      <c r="IRK6" s="241"/>
      <c r="IRL6" s="241"/>
      <c r="IRM6" s="241"/>
      <c r="IRN6" s="241"/>
      <c r="IRO6" s="241"/>
      <c r="IRP6" s="241"/>
      <c r="IRQ6" s="561"/>
      <c r="IRR6" s="561"/>
      <c r="IRS6" s="561"/>
      <c r="IRT6" s="561"/>
      <c r="IRU6" s="561"/>
      <c r="IRV6" s="561"/>
      <c r="IRW6" s="561"/>
      <c r="IRX6" s="561"/>
      <c r="IRY6" s="561"/>
      <c r="IRZ6" s="561"/>
      <c r="ISA6" s="66"/>
      <c r="ISB6" s="449"/>
      <c r="ISC6" s="69"/>
      <c r="ISD6" s="69"/>
      <c r="ISE6" s="241"/>
      <c r="ISF6" s="241"/>
      <c r="ISG6" s="241"/>
      <c r="ISH6" s="241"/>
      <c r="ISI6" s="241"/>
      <c r="ISJ6" s="241"/>
      <c r="ISK6" s="241"/>
      <c r="ISL6" s="241"/>
      <c r="ISM6" s="241"/>
      <c r="ISN6" s="241"/>
      <c r="ISO6" s="241"/>
      <c r="ISP6" s="241"/>
      <c r="ISQ6" s="561"/>
      <c r="ISR6" s="561"/>
      <c r="ISS6" s="561"/>
      <c r="IST6" s="561"/>
      <c r="ISU6" s="561"/>
      <c r="ISV6" s="561"/>
      <c r="ISW6" s="561"/>
      <c r="ISX6" s="561"/>
      <c r="ISY6" s="561"/>
      <c r="ISZ6" s="561"/>
      <c r="ITA6" s="66"/>
      <c r="ITB6" s="449"/>
      <c r="ITC6" s="69"/>
      <c r="ITD6" s="69"/>
      <c r="ITE6" s="241"/>
      <c r="ITF6" s="241"/>
      <c r="ITG6" s="241"/>
      <c r="ITH6" s="241"/>
      <c r="ITI6" s="241"/>
      <c r="ITJ6" s="241"/>
      <c r="ITK6" s="241"/>
      <c r="ITL6" s="241"/>
      <c r="ITM6" s="241"/>
      <c r="ITN6" s="241"/>
      <c r="ITO6" s="241"/>
      <c r="ITP6" s="241"/>
      <c r="ITQ6" s="561"/>
      <c r="ITR6" s="561"/>
      <c r="ITS6" s="561"/>
      <c r="ITT6" s="561"/>
      <c r="ITU6" s="561"/>
      <c r="ITV6" s="561"/>
      <c r="ITW6" s="561"/>
      <c r="ITX6" s="561"/>
      <c r="ITY6" s="561"/>
      <c r="ITZ6" s="561"/>
      <c r="IUA6" s="66"/>
      <c r="IUB6" s="449"/>
      <c r="IUC6" s="69"/>
      <c r="IUD6" s="69"/>
      <c r="IUE6" s="241"/>
      <c r="IUF6" s="241"/>
      <c r="IUG6" s="241"/>
      <c r="IUH6" s="241"/>
      <c r="IUI6" s="241"/>
      <c r="IUJ6" s="241"/>
      <c r="IUK6" s="241"/>
      <c r="IUL6" s="241"/>
      <c r="IUM6" s="241"/>
      <c r="IUN6" s="241"/>
      <c r="IUO6" s="241"/>
      <c r="IUP6" s="241"/>
      <c r="IUQ6" s="561"/>
      <c r="IUR6" s="561"/>
      <c r="IUS6" s="561"/>
      <c r="IUT6" s="561"/>
      <c r="IUU6" s="561"/>
      <c r="IUV6" s="561"/>
      <c r="IUW6" s="561"/>
      <c r="IUX6" s="561"/>
      <c r="IUY6" s="561"/>
      <c r="IUZ6" s="561"/>
      <c r="IVA6" s="66"/>
      <c r="IVB6" s="449"/>
      <c r="IVC6" s="69"/>
      <c r="IVD6" s="69"/>
      <c r="IVE6" s="241"/>
      <c r="IVF6" s="241"/>
      <c r="IVG6" s="241"/>
      <c r="IVH6" s="241"/>
      <c r="IVI6" s="241"/>
      <c r="IVJ6" s="241"/>
      <c r="IVK6" s="241"/>
      <c r="IVL6" s="241"/>
      <c r="IVM6" s="241"/>
      <c r="IVN6" s="241"/>
      <c r="IVO6" s="241"/>
      <c r="IVP6" s="241"/>
      <c r="IVQ6" s="561"/>
      <c r="IVR6" s="561"/>
      <c r="IVS6" s="561"/>
      <c r="IVT6" s="561"/>
      <c r="IVU6" s="561"/>
      <c r="IVV6" s="561"/>
      <c r="IVW6" s="561"/>
      <c r="IVX6" s="561"/>
      <c r="IVY6" s="561"/>
      <c r="IVZ6" s="561"/>
      <c r="IWA6" s="66"/>
      <c r="IWB6" s="449"/>
      <c r="IWC6" s="69"/>
      <c r="IWD6" s="69"/>
      <c r="IWE6" s="241"/>
      <c r="IWF6" s="241"/>
      <c r="IWG6" s="241"/>
      <c r="IWH6" s="241"/>
      <c r="IWI6" s="241"/>
      <c r="IWJ6" s="241"/>
      <c r="IWK6" s="241"/>
      <c r="IWL6" s="241"/>
      <c r="IWM6" s="241"/>
      <c r="IWN6" s="241"/>
      <c r="IWO6" s="241"/>
      <c r="IWP6" s="241"/>
      <c r="IWQ6" s="561"/>
      <c r="IWR6" s="561"/>
      <c r="IWS6" s="561"/>
      <c r="IWT6" s="561"/>
      <c r="IWU6" s="561"/>
      <c r="IWV6" s="561"/>
      <c r="IWW6" s="561"/>
      <c r="IWX6" s="561"/>
      <c r="IWY6" s="561"/>
      <c r="IWZ6" s="561"/>
      <c r="IXA6" s="66"/>
      <c r="IXB6" s="449"/>
      <c r="IXC6" s="69"/>
      <c r="IXD6" s="69"/>
      <c r="IXE6" s="241"/>
      <c r="IXF6" s="241"/>
      <c r="IXG6" s="241"/>
      <c r="IXH6" s="241"/>
      <c r="IXI6" s="241"/>
      <c r="IXJ6" s="241"/>
      <c r="IXK6" s="241"/>
      <c r="IXL6" s="241"/>
      <c r="IXM6" s="241"/>
      <c r="IXN6" s="241"/>
      <c r="IXO6" s="241"/>
      <c r="IXP6" s="241"/>
      <c r="IXQ6" s="561"/>
      <c r="IXR6" s="561"/>
      <c r="IXS6" s="561"/>
      <c r="IXT6" s="561"/>
      <c r="IXU6" s="561"/>
      <c r="IXV6" s="561"/>
      <c r="IXW6" s="561"/>
      <c r="IXX6" s="561"/>
      <c r="IXY6" s="561"/>
      <c r="IXZ6" s="561"/>
      <c r="IYA6" s="66"/>
      <c r="IYB6" s="449"/>
      <c r="IYC6" s="69"/>
      <c r="IYD6" s="69"/>
      <c r="IYE6" s="241"/>
      <c r="IYF6" s="241"/>
      <c r="IYG6" s="241"/>
      <c r="IYH6" s="241"/>
      <c r="IYI6" s="241"/>
      <c r="IYJ6" s="241"/>
      <c r="IYK6" s="241"/>
      <c r="IYL6" s="241"/>
      <c r="IYM6" s="241"/>
      <c r="IYN6" s="241"/>
      <c r="IYO6" s="241"/>
      <c r="IYP6" s="241"/>
      <c r="IYQ6" s="561"/>
      <c r="IYR6" s="561"/>
      <c r="IYS6" s="561"/>
      <c r="IYT6" s="561"/>
      <c r="IYU6" s="561"/>
      <c r="IYV6" s="561"/>
      <c r="IYW6" s="561"/>
      <c r="IYX6" s="561"/>
      <c r="IYY6" s="561"/>
      <c r="IYZ6" s="561"/>
      <c r="IZA6" s="66"/>
      <c r="IZB6" s="449"/>
      <c r="IZC6" s="69"/>
      <c r="IZD6" s="69"/>
      <c r="IZE6" s="241"/>
      <c r="IZF6" s="241"/>
      <c r="IZG6" s="241"/>
      <c r="IZH6" s="241"/>
      <c r="IZI6" s="241"/>
      <c r="IZJ6" s="241"/>
      <c r="IZK6" s="241"/>
      <c r="IZL6" s="241"/>
      <c r="IZM6" s="241"/>
      <c r="IZN6" s="241"/>
      <c r="IZO6" s="241"/>
      <c r="IZP6" s="241"/>
      <c r="IZQ6" s="561"/>
      <c r="IZR6" s="561"/>
      <c r="IZS6" s="561"/>
      <c r="IZT6" s="561"/>
      <c r="IZU6" s="561"/>
      <c r="IZV6" s="561"/>
      <c r="IZW6" s="561"/>
      <c r="IZX6" s="561"/>
      <c r="IZY6" s="561"/>
      <c r="IZZ6" s="561"/>
      <c r="JAA6" s="66"/>
      <c r="JAB6" s="449"/>
      <c r="JAC6" s="69"/>
      <c r="JAD6" s="69"/>
      <c r="JAE6" s="241"/>
      <c r="JAF6" s="241"/>
      <c r="JAG6" s="241"/>
      <c r="JAH6" s="241"/>
      <c r="JAI6" s="241"/>
      <c r="JAJ6" s="241"/>
      <c r="JAK6" s="241"/>
      <c r="JAL6" s="241"/>
      <c r="JAM6" s="241"/>
      <c r="JAN6" s="241"/>
      <c r="JAO6" s="241"/>
      <c r="JAP6" s="241"/>
      <c r="JAQ6" s="561"/>
      <c r="JAR6" s="561"/>
      <c r="JAS6" s="561"/>
      <c r="JAT6" s="561"/>
      <c r="JAU6" s="561"/>
      <c r="JAV6" s="561"/>
      <c r="JAW6" s="561"/>
      <c r="JAX6" s="561"/>
      <c r="JAY6" s="561"/>
      <c r="JAZ6" s="561"/>
      <c r="JBA6" s="66"/>
      <c r="JBB6" s="449"/>
      <c r="JBC6" s="69"/>
      <c r="JBD6" s="69"/>
      <c r="JBE6" s="241"/>
      <c r="JBF6" s="241"/>
      <c r="JBG6" s="241"/>
      <c r="JBH6" s="241"/>
      <c r="JBI6" s="241"/>
      <c r="JBJ6" s="241"/>
      <c r="JBK6" s="241"/>
      <c r="JBL6" s="241"/>
      <c r="JBM6" s="241"/>
      <c r="JBN6" s="241"/>
      <c r="JBO6" s="241"/>
      <c r="JBP6" s="241"/>
      <c r="JBQ6" s="561"/>
      <c r="JBR6" s="561"/>
      <c r="JBS6" s="561"/>
      <c r="JBT6" s="561"/>
      <c r="JBU6" s="561"/>
      <c r="JBV6" s="561"/>
      <c r="JBW6" s="561"/>
      <c r="JBX6" s="561"/>
      <c r="JBY6" s="561"/>
      <c r="JBZ6" s="561"/>
      <c r="JCA6" s="66"/>
      <c r="JCB6" s="449"/>
      <c r="JCC6" s="69"/>
      <c r="JCD6" s="69"/>
      <c r="JCE6" s="241"/>
      <c r="JCF6" s="241"/>
      <c r="JCG6" s="241"/>
      <c r="JCH6" s="241"/>
      <c r="JCI6" s="241"/>
      <c r="JCJ6" s="241"/>
      <c r="JCK6" s="241"/>
      <c r="JCL6" s="241"/>
      <c r="JCM6" s="241"/>
      <c r="JCN6" s="241"/>
      <c r="JCO6" s="241"/>
      <c r="JCP6" s="241"/>
      <c r="JCQ6" s="561"/>
      <c r="JCR6" s="561"/>
      <c r="JCS6" s="561"/>
      <c r="JCT6" s="561"/>
      <c r="JCU6" s="561"/>
      <c r="JCV6" s="561"/>
      <c r="JCW6" s="561"/>
      <c r="JCX6" s="561"/>
      <c r="JCY6" s="561"/>
      <c r="JCZ6" s="561"/>
      <c r="JDA6" s="66"/>
      <c r="JDB6" s="449"/>
      <c r="JDC6" s="69"/>
      <c r="JDD6" s="69"/>
      <c r="JDE6" s="241"/>
      <c r="JDF6" s="241"/>
      <c r="JDG6" s="241"/>
      <c r="JDH6" s="241"/>
      <c r="JDI6" s="241"/>
      <c r="JDJ6" s="241"/>
      <c r="JDK6" s="241"/>
      <c r="JDL6" s="241"/>
      <c r="JDM6" s="241"/>
      <c r="JDN6" s="241"/>
      <c r="JDO6" s="241"/>
      <c r="JDP6" s="241"/>
      <c r="JDQ6" s="561"/>
      <c r="JDR6" s="561"/>
      <c r="JDS6" s="561"/>
      <c r="JDT6" s="561"/>
      <c r="JDU6" s="561"/>
      <c r="JDV6" s="561"/>
      <c r="JDW6" s="561"/>
      <c r="JDX6" s="561"/>
      <c r="JDY6" s="561"/>
      <c r="JDZ6" s="561"/>
      <c r="JEA6" s="66"/>
      <c r="JEB6" s="449"/>
      <c r="JEC6" s="69"/>
      <c r="JED6" s="69"/>
      <c r="JEE6" s="241"/>
      <c r="JEF6" s="241"/>
      <c r="JEG6" s="241"/>
      <c r="JEH6" s="241"/>
      <c r="JEI6" s="241"/>
      <c r="JEJ6" s="241"/>
      <c r="JEK6" s="241"/>
      <c r="JEL6" s="241"/>
      <c r="JEM6" s="241"/>
      <c r="JEN6" s="241"/>
      <c r="JEO6" s="241"/>
      <c r="JEP6" s="241"/>
      <c r="JEQ6" s="561"/>
      <c r="JER6" s="561"/>
      <c r="JES6" s="561"/>
      <c r="JET6" s="561"/>
      <c r="JEU6" s="561"/>
      <c r="JEV6" s="561"/>
      <c r="JEW6" s="561"/>
      <c r="JEX6" s="561"/>
      <c r="JEY6" s="561"/>
      <c r="JEZ6" s="561"/>
      <c r="JFA6" s="66"/>
      <c r="JFB6" s="449"/>
      <c r="JFC6" s="69"/>
      <c r="JFD6" s="69"/>
      <c r="JFE6" s="241"/>
      <c r="JFF6" s="241"/>
      <c r="JFG6" s="241"/>
      <c r="JFH6" s="241"/>
      <c r="JFI6" s="241"/>
      <c r="JFJ6" s="241"/>
      <c r="JFK6" s="241"/>
      <c r="JFL6" s="241"/>
      <c r="JFM6" s="241"/>
      <c r="JFN6" s="241"/>
      <c r="JFO6" s="241"/>
      <c r="JFP6" s="241"/>
      <c r="JFQ6" s="561"/>
      <c r="JFR6" s="561"/>
      <c r="JFS6" s="561"/>
      <c r="JFT6" s="561"/>
      <c r="JFU6" s="561"/>
      <c r="JFV6" s="561"/>
      <c r="JFW6" s="561"/>
      <c r="JFX6" s="561"/>
      <c r="JFY6" s="561"/>
      <c r="JFZ6" s="561"/>
      <c r="JGA6" s="66"/>
      <c r="JGB6" s="449"/>
      <c r="JGC6" s="69"/>
      <c r="JGD6" s="69"/>
      <c r="JGE6" s="241"/>
      <c r="JGF6" s="241"/>
      <c r="JGG6" s="241"/>
      <c r="JGH6" s="241"/>
      <c r="JGI6" s="241"/>
      <c r="JGJ6" s="241"/>
      <c r="JGK6" s="241"/>
      <c r="JGL6" s="241"/>
      <c r="JGM6" s="241"/>
      <c r="JGN6" s="241"/>
      <c r="JGO6" s="241"/>
      <c r="JGP6" s="241"/>
      <c r="JGQ6" s="561"/>
      <c r="JGR6" s="561"/>
      <c r="JGS6" s="561"/>
      <c r="JGT6" s="561"/>
      <c r="JGU6" s="561"/>
      <c r="JGV6" s="561"/>
      <c r="JGW6" s="561"/>
      <c r="JGX6" s="561"/>
      <c r="JGY6" s="561"/>
      <c r="JGZ6" s="561"/>
      <c r="JHA6" s="66"/>
      <c r="JHB6" s="449"/>
      <c r="JHC6" s="69"/>
      <c r="JHD6" s="69"/>
      <c r="JHE6" s="241"/>
      <c r="JHF6" s="241"/>
      <c r="JHG6" s="241"/>
      <c r="JHH6" s="241"/>
      <c r="JHI6" s="241"/>
      <c r="JHJ6" s="241"/>
      <c r="JHK6" s="241"/>
      <c r="JHL6" s="241"/>
      <c r="JHM6" s="241"/>
      <c r="JHN6" s="241"/>
      <c r="JHO6" s="241"/>
      <c r="JHP6" s="241"/>
      <c r="JHQ6" s="561"/>
      <c r="JHR6" s="561"/>
      <c r="JHS6" s="561"/>
      <c r="JHT6" s="561"/>
      <c r="JHU6" s="561"/>
      <c r="JHV6" s="561"/>
      <c r="JHW6" s="561"/>
      <c r="JHX6" s="561"/>
      <c r="JHY6" s="561"/>
      <c r="JHZ6" s="561"/>
      <c r="JIA6" s="66"/>
      <c r="JIB6" s="449"/>
      <c r="JIC6" s="69"/>
      <c r="JID6" s="69"/>
      <c r="JIE6" s="241"/>
      <c r="JIF6" s="241"/>
      <c r="JIG6" s="241"/>
      <c r="JIH6" s="241"/>
      <c r="JII6" s="241"/>
      <c r="JIJ6" s="241"/>
      <c r="JIK6" s="241"/>
      <c r="JIL6" s="241"/>
      <c r="JIM6" s="241"/>
      <c r="JIN6" s="241"/>
      <c r="JIO6" s="241"/>
      <c r="JIP6" s="241"/>
      <c r="JIQ6" s="561"/>
      <c r="JIR6" s="561"/>
      <c r="JIS6" s="561"/>
      <c r="JIT6" s="561"/>
      <c r="JIU6" s="561"/>
      <c r="JIV6" s="561"/>
      <c r="JIW6" s="561"/>
      <c r="JIX6" s="561"/>
      <c r="JIY6" s="561"/>
      <c r="JIZ6" s="561"/>
      <c r="JJA6" s="66"/>
      <c r="JJB6" s="449"/>
      <c r="JJC6" s="69"/>
      <c r="JJD6" s="69"/>
      <c r="JJE6" s="241"/>
      <c r="JJF6" s="241"/>
      <c r="JJG6" s="241"/>
      <c r="JJH6" s="241"/>
      <c r="JJI6" s="241"/>
      <c r="JJJ6" s="241"/>
      <c r="JJK6" s="241"/>
      <c r="JJL6" s="241"/>
      <c r="JJM6" s="241"/>
      <c r="JJN6" s="241"/>
      <c r="JJO6" s="241"/>
      <c r="JJP6" s="241"/>
      <c r="JJQ6" s="561"/>
      <c r="JJR6" s="561"/>
      <c r="JJS6" s="561"/>
      <c r="JJT6" s="561"/>
      <c r="JJU6" s="561"/>
      <c r="JJV6" s="561"/>
      <c r="JJW6" s="561"/>
      <c r="JJX6" s="561"/>
      <c r="JJY6" s="561"/>
      <c r="JJZ6" s="561"/>
      <c r="JKA6" s="66"/>
      <c r="JKB6" s="449"/>
      <c r="JKC6" s="69"/>
      <c r="JKD6" s="69"/>
      <c r="JKE6" s="241"/>
      <c r="JKF6" s="241"/>
      <c r="JKG6" s="241"/>
      <c r="JKH6" s="241"/>
      <c r="JKI6" s="241"/>
      <c r="JKJ6" s="241"/>
      <c r="JKK6" s="241"/>
      <c r="JKL6" s="241"/>
      <c r="JKM6" s="241"/>
      <c r="JKN6" s="241"/>
      <c r="JKO6" s="241"/>
      <c r="JKP6" s="241"/>
      <c r="JKQ6" s="561"/>
      <c r="JKR6" s="561"/>
      <c r="JKS6" s="561"/>
      <c r="JKT6" s="561"/>
      <c r="JKU6" s="561"/>
      <c r="JKV6" s="561"/>
      <c r="JKW6" s="561"/>
      <c r="JKX6" s="561"/>
      <c r="JKY6" s="561"/>
      <c r="JKZ6" s="561"/>
      <c r="JLA6" s="66"/>
      <c r="JLB6" s="449"/>
      <c r="JLC6" s="69"/>
      <c r="JLD6" s="69"/>
      <c r="JLE6" s="241"/>
      <c r="JLF6" s="241"/>
      <c r="JLG6" s="241"/>
      <c r="JLH6" s="241"/>
      <c r="JLI6" s="241"/>
      <c r="JLJ6" s="241"/>
      <c r="JLK6" s="241"/>
      <c r="JLL6" s="241"/>
      <c r="JLM6" s="241"/>
      <c r="JLN6" s="241"/>
      <c r="JLO6" s="241"/>
      <c r="JLP6" s="241"/>
      <c r="JLQ6" s="561"/>
      <c r="JLR6" s="561"/>
      <c r="JLS6" s="561"/>
      <c r="JLT6" s="561"/>
      <c r="JLU6" s="561"/>
      <c r="JLV6" s="561"/>
      <c r="JLW6" s="561"/>
      <c r="JLX6" s="561"/>
      <c r="JLY6" s="561"/>
      <c r="JLZ6" s="561"/>
      <c r="JMA6" s="66"/>
      <c r="JMB6" s="449"/>
      <c r="JMC6" s="69"/>
      <c r="JMD6" s="69"/>
      <c r="JME6" s="241"/>
      <c r="JMF6" s="241"/>
      <c r="JMG6" s="241"/>
      <c r="JMH6" s="241"/>
      <c r="JMI6" s="241"/>
      <c r="JMJ6" s="241"/>
      <c r="JMK6" s="241"/>
      <c r="JML6" s="241"/>
      <c r="JMM6" s="241"/>
      <c r="JMN6" s="241"/>
      <c r="JMO6" s="241"/>
      <c r="JMP6" s="241"/>
      <c r="JMQ6" s="561"/>
      <c r="JMR6" s="561"/>
      <c r="JMS6" s="561"/>
      <c r="JMT6" s="561"/>
      <c r="JMU6" s="561"/>
      <c r="JMV6" s="561"/>
      <c r="JMW6" s="561"/>
      <c r="JMX6" s="561"/>
      <c r="JMY6" s="561"/>
      <c r="JMZ6" s="561"/>
      <c r="JNA6" s="66"/>
      <c r="JNB6" s="449"/>
      <c r="JNC6" s="69"/>
      <c r="JND6" s="69"/>
      <c r="JNE6" s="241"/>
      <c r="JNF6" s="241"/>
      <c r="JNG6" s="241"/>
      <c r="JNH6" s="241"/>
      <c r="JNI6" s="241"/>
      <c r="JNJ6" s="241"/>
      <c r="JNK6" s="241"/>
      <c r="JNL6" s="241"/>
      <c r="JNM6" s="241"/>
      <c r="JNN6" s="241"/>
      <c r="JNO6" s="241"/>
      <c r="JNP6" s="241"/>
      <c r="JNQ6" s="561"/>
      <c r="JNR6" s="561"/>
      <c r="JNS6" s="561"/>
      <c r="JNT6" s="561"/>
      <c r="JNU6" s="561"/>
      <c r="JNV6" s="561"/>
      <c r="JNW6" s="561"/>
      <c r="JNX6" s="561"/>
      <c r="JNY6" s="561"/>
      <c r="JNZ6" s="561"/>
      <c r="JOA6" s="66"/>
      <c r="JOB6" s="449"/>
      <c r="JOC6" s="69"/>
      <c r="JOD6" s="69"/>
      <c r="JOE6" s="241"/>
      <c r="JOF6" s="241"/>
      <c r="JOG6" s="241"/>
      <c r="JOH6" s="241"/>
      <c r="JOI6" s="241"/>
      <c r="JOJ6" s="241"/>
      <c r="JOK6" s="241"/>
      <c r="JOL6" s="241"/>
      <c r="JOM6" s="241"/>
      <c r="JON6" s="241"/>
      <c r="JOO6" s="241"/>
      <c r="JOP6" s="241"/>
      <c r="JOQ6" s="561"/>
      <c r="JOR6" s="561"/>
      <c r="JOS6" s="561"/>
      <c r="JOT6" s="561"/>
      <c r="JOU6" s="561"/>
      <c r="JOV6" s="561"/>
      <c r="JOW6" s="561"/>
      <c r="JOX6" s="561"/>
      <c r="JOY6" s="561"/>
      <c r="JOZ6" s="561"/>
      <c r="JPA6" s="66"/>
      <c r="JPB6" s="449"/>
      <c r="JPC6" s="69"/>
      <c r="JPD6" s="69"/>
      <c r="JPE6" s="241"/>
      <c r="JPF6" s="241"/>
      <c r="JPG6" s="241"/>
      <c r="JPH6" s="241"/>
      <c r="JPI6" s="241"/>
      <c r="JPJ6" s="241"/>
      <c r="JPK6" s="241"/>
      <c r="JPL6" s="241"/>
      <c r="JPM6" s="241"/>
      <c r="JPN6" s="241"/>
      <c r="JPO6" s="241"/>
      <c r="JPP6" s="241"/>
      <c r="JPQ6" s="561"/>
      <c r="JPR6" s="561"/>
      <c r="JPS6" s="561"/>
      <c r="JPT6" s="561"/>
      <c r="JPU6" s="561"/>
      <c r="JPV6" s="561"/>
      <c r="JPW6" s="561"/>
      <c r="JPX6" s="561"/>
      <c r="JPY6" s="561"/>
      <c r="JPZ6" s="561"/>
      <c r="JQA6" s="66"/>
      <c r="JQB6" s="449"/>
      <c r="JQC6" s="69"/>
      <c r="JQD6" s="69"/>
      <c r="JQE6" s="241"/>
      <c r="JQF6" s="241"/>
      <c r="JQG6" s="241"/>
      <c r="JQH6" s="241"/>
      <c r="JQI6" s="241"/>
      <c r="JQJ6" s="241"/>
      <c r="JQK6" s="241"/>
      <c r="JQL6" s="241"/>
      <c r="JQM6" s="241"/>
      <c r="JQN6" s="241"/>
      <c r="JQO6" s="241"/>
      <c r="JQP6" s="241"/>
      <c r="JQQ6" s="561"/>
      <c r="JQR6" s="561"/>
      <c r="JQS6" s="561"/>
      <c r="JQT6" s="561"/>
      <c r="JQU6" s="561"/>
      <c r="JQV6" s="561"/>
      <c r="JQW6" s="561"/>
      <c r="JQX6" s="561"/>
      <c r="JQY6" s="561"/>
      <c r="JQZ6" s="561"/>
      <c r="JRA6" s="66"/>
      <c r="JRB6" s="449"/>
      <c r="JRC6" s="69"/>
      <c r="JRD6" s="69"/>
      <c r="JRE6" s="241"/>
      <c r="JRF6" s="241"/>
      <c r="JRG6" s="241"/>
      <c r="JRH6" s="241"/>
      <c r="JRI6" s="241"/>
      <c r="JRJ6" s="241"/>
      <c r="JRK6" s="241"/>
      <c r="JRL6" s="241"/>
      <c r="JRM6" s="241"/>
      <c r="JRN6" s="241"/>
      <c r="JRO6" s="241"/>
      <c r="JRP6" s="241"/>
      <c r="JRQ6" s="561"/>
      <c r="JRR6" s="561"/>
      <c r="JRS6" s="561"/>
      <c r="JRT6" s="561"/>
      <c r="JRU6" s="561"/>
      <c r="JRV6" s="561"/>
      <c r="JRW6" s="561"/>
      <c r="JRX6" s="561"/>
      <c r="JRY6" s="561"/>
      <c r="JRZ6" s="561"/>
      <c r="JSA6" s="66"/>
      <c r="JSB6" s="449"/>
      <c r="JSC6" s="69"/>
      <c r="JSD6" s="69"/>
      <c r="JSE6" s="241"/>
      <c r="JSF6" s="241"/>
      <c r="JSG6" s="241"/>
      <c r="JSH6" s="241"/>
      <c r="JSI6" s="241"/>
      <c r="JSJ6" s="241"/>
      <c r="JSK6" s="241"/>
      <c r="JSL6" s="241"/>
      <c r="JSM6" s="241"/>
      <c r="JSN6" s="241"/>
      <c r="JSO6" s="241"/>
      <c r="JSP6" s="241"/>
      <c r="JSQ6" s="561"/>
      <c r="JSR6" s="561"/>
      <c r="JSS6" s="561"/>
      <c r="JST6" s="561"/>
      <c r="JSU6" s="561"/>
      <c r="JSV6" s="561"/>
      <c r="JSW6" s="561"/>
      <c r="JSX6" s="561"/>
      <c r="JSY6" s="561"/>
      <c r="JSZ6" s="561"/>
      <c r="JTA6" s="66"/>
      <c r="JTB6" s="449"/>
      <c r="JTC6" s="69"/>
      <c r="JTD6" s="69"/>
      <c r="JTE6" s="241"/>
      <c r="JTF6" s="241"/>
      <c r="JTG6" s="241"/>
      <c r="JTH6" s="241"/>
      <c r="JTI6" s="241"/>
      <c r="JTJ6" s="241"/>
      <c r="JTK6" s="241"/>
      <c r="JTL6" s="241"/>
      <c r="JTM6" s="241"/>
      <c r="JTN6" s="241"/>
      <c r="JTO6" s="241"/>
      <c r="JTP6" s="241"/>
      <c r="JTQ6" s="561"/>
      <c r="JTR6" s="561"/>
      <c r="JTS6" s="561"/>
      <c r="JTT6" s="561"/>
      <c r="JTU6" s="561"/>
      <c r="JTV6" s="561"/>
      <c r="JTW6" s="561"/>
      <c r="JTX6" s="561"/>
      <c r="JTY6" s="561"/>
      <c r="JTZ6" s="561"/>
      <c r="JUA6" s="66"/>
      <c r="JUB6" s="449"/>
      <c r="JUC6" s="69"/>
      <c r="JUD6" s="69"/>
      <c r="JUE6" s="241"/>
      <c r="JUF6" s="241"/>
      <c r="JUG6" s="241"/>
      <c r="JUH6" s="241"/>
      <c r="JUI6" s="241"/>
      <c r="JUJ6" s="241"/>
      <c r="JUK6" s="241"/>
      <c r="JUL6" s="241"/>
      <c r="JUM6" s="241"/>
      <c r="JUN6" s="241"/>
      <c r="JUO6" s="241"/>
      <c r="JUP6" s="241"/>
      <c r="JUQ6" s="561"/>
      <c r="JUR6" s="561"/>
      <c r="JUS6" s="561"/>
      <c r="JUT6" s="561"/>
      <c r="JUU6" s="561"/>
      <c r="JUV6" s="561"/>
      <c r="JUW6" s="561"/>
      <c r="JUX6" s="561"/>
      <c r="JUY6" s="561"/>
      <c r="JUZ6" s="561"/>
      <c r="JVA6" s="66"/>
      <c r="JVB6" s="449"/>
      <c r="JVC6" s="69"/>
      <c r="JVD6" s="69"/>
      <c r="JVE6" s="241"/>
      <c r="JVF6" s="241"/>
      <c r="JVG6" s="241"/>
      <c r="JVH6" s="241"/>
      <c r="JVI6" s="241"/>
      <c r="JVJ6" s="241"/>
      <c r="JVK6" s="241"/>
      <c r="JVL6" s="241"/>
      <c r="JVM6" s="241"/>
      <c r="JVN6" s="241"/>
      <c r="JVO6" s="241"/>
      <c r="JVP6" s="241"/>
      <c r="JVQ6" s="561"/>
      <c r="JVR6" s="561"/>
      <c r="JVS6" s="561"/>
      <c r="JVT6" s="561"/>
      <c r="JVU6" s="561"/>
      <c r="JVV6" s="561"/>
      <c r="JVW6" s="561"/>
      <c r="JVX6" s="561"/>
      <c r="JVY6" s="561"/>
      <c r="JVZ6" s="561"/>
      <c r="JWA6" s="66"/>
      <c r="JWB6" s="449"/>
      <c r="JWC6" s="69"/>
      <c r="JWD6" s="69"/>
      <c r="JWE6" s="241"/>
      <c r="JWF6" s="241"/>
      <c r="JWG6" s="241"/>
      <c r="JWH6" s="241"/>
      <c r="JWI6" s="241"/>
      <c r="JWJ6" s="241"/>
      <c r="JWK6" s="241"/>
      <c r="JWL6" s="241"/>
      <c r="JWM6" s="241"/>
      <c r="JWN6" s="241"/>
      <c r="JWO6" s="241"/>
      <c r="JWP6" s="241"/>
      <c r="JWQ6" s="561"/>
      <c r="JWR6" s="561"/>
      <c r="JWS6" s="561"/>
      <c r="JWT6" s="561"/>
      <c r="JWU6" s="561"/>
      <c r="JWV6" s="561"/>
      <c r="JWW6" s="561"/>
      <c r="JWX6" s="561"/>
      <c r="JWY6" s="561"/>
      <c r="JWZ6" s="561"/>
      <c r="JXA6" s="66"/>
      <c r="JXB6" s="449"/>
      <c r="JXC6" s="69"/>
      <c r="JXD6" s="69"/>
      <c r="JXE6" s="241"/>
      <c r="JXF6" s="241"/>
      <c r="JXG6" s="241"/>
      <c r="JXH6" s="241"/>
      <c r="JXI6" s="241"/>
      <c r="JXJ6" s="241"/>
      <c r="JXK6" s="241"/>
      <c r="JXL6" s="241"/>
      <c r="JXM6" s="241"/>
      <c r="JXN6" s="241"/>
      <c r="JXO6" s="241"/>
      <c r="JXP6" s="241"/>
      <c r="JXQ6" s="561"/>
      <c r="JXR6" s="561"/>
      <c r="JXS6" s="561"/>
      <c r="JXT6" s="561"/>
      <c r="JXU6" s="561"/>
      <c r="JXV6" s="561"/>
      <c r="JXW6" s="561"/>
      <c r="JXX6" s="561"/>
      <c r="JXY6" s="561"/>
      <c r="JXZ6" s="561"/>
      <c r="JYA6" s="66"/>
      <c r="JYB6" s="449"/>
      <c r="JYC6" s="69"/>
      <c r="JYD6" s="69"/>
      <c r="JYE6" s="241"/>
      <c r="JYF6" s="241"/>
      <c r="JYG6" s="241"/>
      <c r="JYH6" s="241"/>
      <c r="JYI6" s="241"/>
      <c r="JYJ6" s="241"/>
      <c r="JYK6" s="241"/>
      <c r="JYL6" s="241"/>
      <c r="JYM6" s="241"/>
      <c r="JYN6" s="241"/>
      <c r="JYO6" s="241"/>
      <c r="JYP6" s="241"/>
      <c r="JYQ6" s="561"/>
      <c r="JYR6" s="561"/>
      <c r="JYS6" s="561"/>
      <c r="JYT6" s="561"/>
      <c r="JYU6" s="561"/>
      <c r="JYV6" s="561"/>
      <c r="JYW6" s="561"/>
      <c r="JYX6" s="561"/>
      <c r="JYY6" s="561"/>
      <c r="JYZ6" s="561"/>
      <c r="JZA6" s="66"/>
      <c r="JZB6" s="449"/>
      <c r="JZC6" s="69"/>
      <c r="JZD6" s="69"/>
      <c r="JZE6" s="241"/>
      <c r="JZF6" s="241"/>
      <c r="JZG6" s="241"/>
      <c r="JZH6" s="241"/>
      <c r="JZI6" s="241"/>
      <c r="JZJ6" s="241"/>
      <c r="JZK6" s="241"/>
      <c r="JZL6" s="241"/>
      <c r="JZM6" s="241"/>
      <c r="JZN6" s="241"/>
      <c r="JZO6" s="241"/>
      <c r="JZP6" s="241"/>
      <c r="JZQ6" s="561"/>
      <c r="JZR6" s="561"/>
      <c r="JZS6" s="561"/>
      <c r="JZT6" s="561"/>
      <c r="JZU6" s="561"/>
      <c r="JZV6" s="561"/>
      <c r="JZW6" s="561"/>
      <c r="JZX6" s="561"/>
      <c r="JZY6" s="561"/>
      <c r="JZZ6" s="561"/>
      <c r="KAA6" s="66"/>
      <c r="KAB6" s="449"/>
      <c r="KAC6" s="69"/>
      <c r="KAD6" s="69"/>
      <c r="KAE6" s="241"/>
      <c r="KAF6" s="241"/>
      <c r="KAG6" s="241"/>
      <c r="KAH6" s="241"/>
      <c r="KAI6" s="241"/>
      <c r="KAJ6" s="241"/>
      <c r="KAK6" s="241"/>
      <c r="KAL6" s="241"/>
      <c r="KAM6" s="241"/>
      <c r="KAN6" s="241"/>
      <c r="KAO6" s="241"/>
      <c r="KAP6" s="241"/>
      <c r="KAQ6" s="561"/>
      <c r="KAR6" s="561"/>
      <c r="KAS6" s="561"/>
      <c r="KAT6" s="561"/>
      <c r="KAU6" s="561"/>
      <c r="KAV6" s="561"/>
      <c r="KAW6" s="561"/>
      <c r="KAX6" s="561"/>
      <c r="KAY6" s="561"/>
      <c r="KAZ6" s="561"/>
      <c r="KBA6" s="66"/>
      <c r="KBB6" s="449"/>
      <c r="KBC6" s="69"/>
      <c r="KBD6" s="69"/>
      <c r="KBE6" s="241"/>
      <c r="KBF6" s="241"/>
      <c r="KBG6" s="241"/>
      <c r="KBH6" s="241"/>
      <c r="KBI6" s="241"/>
      <c r="KBJ6" s="241"/>
      <c r="KBK6" s="241"/>
      <c r="KBL6" s="241"/>
      <c r="KBM6" s="241"/>
      <c r="KBN6" s="241"/>
      <c r="KBO6" s="241"/>
      <c r="KBP6" s="241"/>
      <c r="KBQ6" s="561"/>
      <c r="KBR6" s="561"/>
      <c r="KBS6" s="561"/>
      <c r="KBT6" s="561"/>
      <c r="KBU6" s="561"/>
      <c r="KBV6" s="561"/>
      <c r="KBW6" s="561"/>
      <c r="KBX6" s="561"/>
      <c r="KBY6" s="561"/>
      <c r="KBZ6" s="561"/>
      <c r="KCA6" s="66"/>
      <c r="KCB6" s="449"/>
      <c r="KCC6" s="69"/>
      <c r="KCD6" s="69"/>
      <c r="KCE6" s="241"/>
      <c r="KCF6" s="241"/>
      <c r="KCG6" s="241"/>
      <c r="KCH6" s="241"/>
      <c r="KCI6" s="241"/>
      <c r="KCJ6" s="241"/>
      <c r="KCK6" s="241"/>
      <c r="KCL6" s="241"/>
      <c r="KCM6" s="241"/>
      <c r="KCN6" s="241"/>
      <c r="KCO6" s="241"/>
      <c r="KCP6" s="241"/>
      <c r="KCQ6" s="561"/>
      <c r="KCR6" s="561"/>
      <c r="KCS6" s="561"/>
      <c r="KCT6" s="561"/>
      <c r="KCU6" s="561"/>
      <c r="KCV6" s="561"/>
      <c r="KCW6" s="561"/>
      <c r="KCX6" s="561"/>
      <c r="KCY6" s="561"/>
      <c r="KCZ6" s="561"/>
      <c r="KDA6" s="66"/>
      <c r="KDB6" s="449"/>
      <c r="KDC6" s="69"/>
      <c r="KDD6" s="69"/>
      <c r="KDE6" s="241"/>
      <c r="KDF6" s="241"/>
      <c r="KDG6" s="241"/>
      <c r="KDH6" s="241"/>
      <c r="KDI6" s="241"/>
      <c r="KDJ6" s="241"/>
      <c r="KDK6" s="241"/>
      <c r="KDL6" s="241"/>
      <c r="KDM6" s="241"/>
      <c r="KDN6" s="241"/>
      <c r="KDO6" s="241"/>
      <c r="KDP6" s="241"/>
      <c r="KDQ6" s="561"/>
      <c r="KDR6" s="561"/>
      <c r="KDS6" s="561"/>
      <c r="KDT6" s="561"/>
      <c r="KDU6" s="561"/>
      <c r="KDV6" s="561"/>
      <c r="KDW6" s="561"/>
      <c r="KDX6" s="561"/>
      <c r="KDY6" s="561"/>
      <c r="KDZ6" s="561"/>
      <c r="KEA6" s="66"/>
      <c r="KEB6" s="449"/>
      <c r="KEC6" s="69"/>
      <c r="KED6" s="69"/>
      <c r="KEE6" s="241"/>
      <c r="KEF6" s="241"/>
      <c r="KEG6" s="241"/>
      <c r="KEH6" s="241"/>
      <c r="KEI6" s="241"/>
      <c r="KEJ6" s="241"/>
      <c r="KEK6" s="241"/>
      <c r="KEL6" s="241"/>
      <c r="KEM6" s="241"/>
      <c r="KEN6" s="241"/>
      <c r="KEO6" s="241"/>
      <c r="KEP6" s="241"/>
      <c r="KEQ6" s="561"/>
      <c r="KER6" s="561"/>
      <c r="KES6" s="561"/>
      <c r="KET6" s="561"/>
      <c r="KEU6" s="561"/>
      <c r="KEV6" s="561"/>
      <c r="KEW6" s="561"/>
      <c r="KEX6" s="561"/>
      <c r="KEY6" s="561"/>
      <c r="KEZ6" s="561"/>
      <c r="KFA6" s="66"/>
      <c r="KFB6" s="449"/>
      <c r="KFC6" s="69"/>
      <c r="KFD6" s="69"/>
      <c r="KFE6" s="241"/>
      <c r="KFF6" s="241"/>
      <c r="KFG6" s="241"/>
      <c r="KFH6" s="241"/>
      <c r="KFI6" s="241"/>
      <c r="KFJ6" s="241"/>
      <c r="KFK6" s="241"/>
      <c r="KFL6" s="241"/>
      <c r="KFM6" s="241"/>
      <c r="KFN6" s="241"/>
      <c r="KFO6" s="241"/>
      <c r="KFP6" s="241"/>
      <c r="KFQ6" s="561"/>
      <c r="KFR6" s="561"/>
      <c r="KFS6" s="561"/>
      <c r="KFT6" s="561"/>
      <c r="KFU6" s="561"/>
      <c r="KFV6" s="561"/>
      <c r="KFW6" s="561"/>
      <c r="KFX6" s="561"/>
      <c r="KFY6" s="561"/>
      <c r="KFZ6" s="561"/>
      <c r="KGA6" s="66"/>
      <c r="KGB6" s="449"/>
      <c r="KGC6" s="69"/>
      <c r="KGD6" s="69"/>
      <c r="KGE6" s="241"/>
      <c r="KGF6" s="241"/>
      <c r="KGG6" s="241"/>
      <c r="KGH6" s="241"/>
      <c r="KGI6" s="241"/>
      <c r="KGJ6" s="241"/>
      <c r="KGK6" s="241"/>
      <c r="KGL6" s="241"/>
      <c r="KGM6" s="241"/>
      <c r="KGN6" s="241"/>
      <c r="KGO6" s="241"/>
      <c r="KGP6" s="241"/>
      <c r="KGQ6" s="561"/>
      <c r="KGR6" s="561"/>
      <c r="KGS6" s="561"/>
      <c r="KGT6" s="561"/>
      <c r="KGU6" s="561"/>
      <c r="KGV6" s="561"/>
      <c r="KGW6" s="561"/>
      <c r="KGX6" s="561"/>
      <c r="KGY6" s="561"/>
      <c r="KGZ6" s="561"/>
      <c r="KHA6" s="66"/>
      <c r="KHB6" s="449"/>
      <c r="KHC6" s="69"/>
      <c r="KHD6" s="69"/>
      <c r="KHE6" s="241"/>
      <c r="KHF6" s="241"/>
      <c r="KHG6" s="241"/>
      <c r="KHH6" s="241"/>
      <c r="KHI6" s="241"/>
      <c r="KHJ6" s="241"/>
      <c r="KHK6" s="241"/>
      <c r="KHL6" s="241"/>
      <c r="KHM6" s="241"/>
      <c r="KHN6" s="241"/>
      <c r="KHO6" s="241"/>
      <c r="KHP6" s="241"/>
      <c r="KHQ6" s="561"/>
      <c r="KHR6" s="561"/>
      <c r="KHS6" s="561"/>
      <c r="KHT6" s="561"/>
      <c r="KHU6" s="561"/>
      <c r="KHV6" s="561"/>
      <c r="KHW6" s="561"/>
      <c r="KHX6" s="561"/>
      <c r="KHY6" s="561"/>
      <c r="KHZ6" s="561"/>
      <c r="KIA6" s="66"/>
      <c r="KIB6" s="449"/>
      <c r="KIC6" s="69"/>
      <c r="KID6" s="69"/>
      <c r="KIE6" s="241"/>
      <c r="KIF6" s="241"/>
      <c r="KIG6" s="241"/>
      <c r="KIH6" s="241"/>
      <c r="KII6" s="241"/>
      <c r="KIJ6" s="241"/>
      <c r="KIK6" s="241"/>
      <c r="KIL6" s="241"/>
      <c r="KIM6" s="241"/>
      <c r="KIN6" s="241"/>
      <c r="KIO6" s="241"/>
      <c r="KIP6" s="241"/>
      <c r="KIQ6" s="561"/>
      <c r="KIR6" s="561"/>
      <c r="KIS6" s="561"/>
      <c r="KIT6" s="561"/>
      <c r="KIU6" s="561"/>
      <c r="KIV6" s="561"/>
      <c r="KIW6" s="561"/>
      <c r="KIX6" s="561"/>
      <c r="KIY6" s="561"/>
      <c r="KIZ6" s="561"/>
      <c r="KJA6" s="66"/>
      <c r="KJB6" s="449"/>
      <c r="KJC6" s="69"/>
      <c r="KJD6" s="69"/>
      <c r="KJE6" s="241"/>
      <c r="KJF6" s="241"/>
      <c r="KJG6" s="241"/>
      <c r="KJH6" s="241"/>
      <c r="KJI6" s="241"/>
      <c r="KJJ6" s="241"/>
      <c r="KJK6" s="241"/>
      <c r="KJL6" s="241"/>
      <c r="KJM6" s="241"/>
      <c r="KJN6" s="241"/>
      <c r="KJO6" s="241"/>
      <c r="KJP6" s="241"/>
      <c r="KJQ6" s="561"/>
      <c r="KJR6" s="561"/>
      <c r="KJS6" s="561"/>
      <c r="KJT6" s="561"/>
      <c r="KJU6" s="561"/>
      <c r="KJV6" s="561"/>
      <c r="KJW6" s="561"/>
      <c r="KJX6" s="561"/>
      <c r="KJY6" s="561"/>
      <c r="KJZ6" s="561"/>
      <c r="KKA6" s="66"/>
      <c r="KKB6" s="449"/>
      <c r="KKC6" s="69"/>
      <c r="KKD6" s="69"/>
      <c r="KKE6" s="241"/>
      <c r="KKF6" s="241"/>
      <c r="KKG6" s="241"/>
      <c r="KKH6" s="241"/>
      <c r="KKI6" s="241"/>
      <c r="KKJ6" s="241"/>
      <c r="KKK6" s="241"/>
      <c r="KKL6" s="241"/>
      <c r="KKM6" s="241"/>
      <c r="KKN6" s="241"/>
      <c r="KKO6" s="241"/>
      <c r="KKP6" s="241"/>
      <c r="KKQ6" s="561"/>
      <c r="KKR6" s="561"/>
      <c r="KKS6" s="561"/>
      <c r="KKT6" s="561"/>
      <c r="KKU6" s="561"/>
      <c r="KKV6" s="561"/>
      <c r="KKW6" s="561"/>
      <c r="KKX6" s="561"/>
      <c r="KKY6" s="561"/>
      <c r="KKZ6" s="561"/>
      <c r="KLA6" s="66"/>
      <c r="KLB6" s="449"/>
      <c r="KLC6" s="69"/>
      <c r="KLD6" s="69"/>
      <c r="KLE6" s="241"/>
      <c r="KLF6" s="241"/>
      <c r="KLG6" s="241"/>
      <c r="KLH6" s="241"/>
      <c r="KLI6" s="241"/>
      <c r="KLJ6" s="241"/>
      <c r="KLK6" s="241"/>
      <c r="KLL6" s="241"/>
      <c r="KLM6" s="241"/>
      <c r="KLN6" s="241"/>
      <c r="KLO6" s="241"/>
      <c r="KLP6" s="241"/>
      <c r="KLQ6" s="561"/>
      <c r="KLR6" s="561"/>
      <c r="KLS6" s="561"/>
      <c r="KLT6" s="561"/>
      <c r="KLU6" s="561"/>
      <c r="KLV6" s="561"/>
      <c r="KLW6" s="561"/>
      <c r="KLX6" s="561"/>
      <c r="KLY6" s="561"/>
      <c r="KLZ6" s="561"/>
      <c r="KMA6" s="66"/>
      <c r="KMB6" s="449"/>
      <c r="KMC6" s="69"/>
      <c r="KMD6" s="69"/>
      <c r="KME6" s="241"/>
      <c r="KMF6" s="241"/>
      <c r="KMG6" s="241"/>
      <c r="KMH6" s="241"/>
      <c r="KMI6" s="241"/>
      <c r="KMJ6" s="241"/>
      <c r="KMK6" s="241"/>
      <c r="KML6" s="241"/>
      <c r="KMM6" s="241"/>
      <c r="KMN6" s="241"/>
      <c r="KMO6" s="241"/>
      <c r="KMP6" s="241"/>
      <c r="KMQ6" s="561"/>
      <c r="KMR6" s="561"/>
      <c r="KMS6" s="561"/>
      <c r="KMT6" s="561"/>
      <c r="KMU6" s="561"/>
      <c r="KMV6" s="561"/>
      <c r="KMW6" s="561"/>
      <c r="KMX6" s="561"/>
      <c r="KMY6" s="561"/>
      <c r="KMZ6" s="561"/>
      <c r="KNA6" s="66"/>
      <c r="KNB6" s="449"/>
      <c r="KNC6" s="69"/>
      <c r="KND6" s="69"/>
      <c r="KNE6" s="241"/>
      <c r="KNF6" s="241"/>
      <c r="KNG6" s="241"/>
      <c r="KNH6" s="241"/>
      <c r="KNI6" s="241"/>
      <c r="KNJ6" s="241"/>
      <c r="KNK6" s="241"/>
      <c r="KNL6" s="241"/>
      <c r="KNM6" s="241"/>
      <c r="KNN6" s="241"/>
      <c r="KNO6" s="241"/>
      <c r="KNP6" s="241"/>
      <c r="KNQ6" s="561"/>
      <c r="KNR6" s="561"/>
      <c r="KNS6" s="561"/>
      <c r="KNT6" s="561"/>
      <c r="KNU6" s="561"/>
      <c r="KNV6" s="561"/>
      <c r="KNW6" s="561"/>
      <c r="KNX6" s="561"/>
      <c r="KNY6" s="561"/>
      <c r="KNZ6" s="561"/>
      <c r="KOA6" s="66"/>
      <c r="KOB6" s="449"/>
      <c r="KOC6" s="69"/>
      <c r="KOD6" s="69"/>
      <c r="KOE6" s="241"/>
      <c r="KOF6" s="241"/>
      <c r="KOG6" s="241"/>
      <c r="KOH6" s="241"/>
      <c r="KOI6" s="241"/>
      <c r="KOJ6" s="241"/>
      <c r="KOK6" s="241"/>
      <c r="KOL6" s="241"/>
      <c r="KOM6" s="241"/>
      <c r="KON6" s="241"/>
      <c r="KOO6" s="241"/>
      <c r="KOP6" s="241"/>
      <c r="KOQ6" s="561"/>
      <c r="KOR6" s="561"/>
      <c r="KOS6" s="561"/>
      <c r="KOT6" s="561"/>
      <c r="KOU6" s="561"/>
      <c r="KOV6" s="561"/>
      <c r="KOW6" s="561"/>
      <c r="KOX6" s="561"/>
      <c r="KOY6" s="561"/>
      <c r="KOZ6" s="561"/>
      <c r="KPA6" s="66"/>
      <c r="KPB6" s="449"/>
      <c r="KPC6" s="69"/>
      <c r="KPD6" s="69"/>
      <c r="KPE6" s="241"/>
      <c r="KPF6" s="241"/>
      <c r="KPG6" s="241"/>
      <c r="KPH6" s="241"/>
      <c r="KPI6" s="241"/>
      <c r="KPJ6" s="241"/>
      <c r="KPK6" s="241"/>
      <c r="KPL6" s="241"/>
      <c r="KPM6" s="241"/>
      <c r="KPN6" s="241"/>
      <c r="KPO6" s="241"/>
      <c r="KPP6" s="241"/>
      <c r="KPQ6" s="561"/>
      <c r="KPR6" s="561"/>
      <c r="KPS6" s="561"/>
      <c r="KPT6" s="561"/>
      <c r="KPU6" s="561"/>
      <c r="KPV6" s="561"/>
      <c r="KPW6" s="561"/>
      <c r="KPX6" s="561"/>
      <c r="KPY6" s="561"/>
      <c r="KPZ6" s="561"/>
      <c r="KQA6" s="66"/>
      <c r="KQB6" s="449"/>
      <c r="KQC6" s="69"/>
      <c r="KQD6" s="69"/>
      <c r="KQE6" s="241"/>
      <c r="KQF6" s="241"/>
      <c r="KQG6" s="241"/>
      <c r="KQH6" s="241"/>
      <c r="KQI6" s="241"/>
      <c r="KQJ6" s="241"/>
      <c r="KQK6" s="241"/>
      <c r="KQL6" s="241"/>
      <c r="KQM6" s="241"/>
      <c r="KQN6" s="241"/>
      <c r="KQO6" s="241"/>
      <c r="KQP6" s="241"/>
      <c r="KQQ6" s="561"/>
      <c r="KQR6" s="561"/>
      <c r="KQS6" s="561"/>
      <c r="KQT6" s="561"/>
      <c r="KQU6" s="561"/>
      <c r="KQV6" s="561"/>
      <c r="KQW6" s="561"/>
      <c r="KQX6" s="561"/>
      <c r="KQY6" s="561"/>
      <c r="KQZ6" s="561"/>
      <c r="KRA6" s="66"/>
      <c r="KRB6" s="449"/>
      <c r="KRC6" s="69"/>
      <c r="KRD6" s="69"/>
      <c r="KRE6" s="241"/>
      <c r="KRF6" s="241"/>
      <c r="KRG6" s="241"/>
      <c r="KRH6" s="241"/>
      <c r="KRI6" s="241"/>
      <c r="KRJ6" s="241"/>
      <c r="KRK6" s="241"/>
      <c r="KRL6" s="241"/>
      <c r="KRM6" s="241"/>
      <c r="KRN6" s="241"/>
      <c r="KRO6" s="241"/>
      <c r="KRP6" s="241"/>
      <c r="KRQ6" s="561"/>
      <c r="KRR6" s="561"/>
      <c r="KRS6" s="561"/>
      <c r="KRT6" s="561"/>
      <c r="KRU6" s="561"/>
      <c r="KRV6" s="561"/>
      <c r="KRW6" s="561"/>
      <c r="KRX6" s="561"/>
      <c r="KRY6" s="561"/>
      <c r="KRZ6" s="561"/>
      <c r="KSA6" s="66"/>
      <c r="KSB6" s="449"/>
      <c r="KSC6" s="69"/>
      <c r="KSD6" s="69"/>
      <c r="KSE6" s="241"/>
      <c r="KSF6" s="241"/>
      <c r="KSG6" s="241"/>
      <c r="KSH6" s="241"/>
      <c r="KSI6" s="241"/>
      <c r="KSJ6" s="241"/>
      <c r="KSK6" s="241"/>
      <c r="KSL6" s="241"/>
      <c r="KSM6" s="241"/>
      <c r="KSN6" s="241"/>
      <c r="KSO6" s="241"/>
      <c r="KSP6" s="241"/>
      <c r="KSQ6" s="561"/>
      <c r="KSR6" s="561"/>
      <c r="KSS6" s="561"/>
      <c r="KST6" s="561"/>
      <c r="KSU6" s="561"/>
      <c r="KSV6" s="561"/>
      <c r="KSW6" s="561"/>
      <c r="KSX6" s="561"/>
      <c r="KSY6" s="561"/>
      <c r="KSZ6" s="561"/>
      <c r="KTA6" s="66"/>
      <c r="KTB6" s="449"/>
      <c r="KTC6" s="69"/>
      <c r="KTD6" s="69"/>
      <c r="KTE6" s="241"/>
      <c r="KTF6" s="241"/>
      <c r="KTG6" s="241"/>
      <c r="KTH6" s="241"/>
      <c r="KTI6" s="241"/>
      <c r="KTJ6" s="241"/>
      <c r="KTK6" s="241"/>
      <c r="KTL6" s="241"/>
      <c r="KTM6" s="241"/>
      <c r="KTN6" s="241"/>
      <c r="KTO6" s="241"/>
      <c r="KTP6" s="241"/>
      <c r="KTQ6" s="561"/>
      <c r="KTR6" s="561"/>
      <c r="KTS6" s="561"/>
      <c r="KTT6" s="561"/>
      <c r="KTU6" s="561"/>
      <c r="KTV6" s="561"/>
      <c r="KTW6" s="561"/>
      <c r="KTX6" s="561"/>
      <c r="KTY6" s="561"/>
      <c r="KTZ6" s="561"/>
      <c r="KUA6" s="66"/>
      <c r="KUB6" s="449"/>
      <c r="KUC6" s="69"/>
      <c r="KUD6" s="69"/>
      <c r="KUE6" s="241"/>
      <c r="KUF6" s="241"/>
      <c r="KUG6" s="241"/>
      <c r="KUH6" s="241"/>
      <c r="KUI6" s="241"/>
      <c r="KUJ6" s="241"/>
      <c r="KUK6" s="241"/>
      <c r="KUL6" s="241"/>
      <c r="KUM6" s="241"/>
      <c r="KUN6" s="241"/>
      <c r="KUO6" s="241"/>
      <c r="KUP6" s="241"/>
      <c r="KUQ6" s="561"/>
      <c r="KUR6" s="561"/>
      <c r="KUS6" s="561"/>
      <c r="KUT6" s="561"/>
      <c r="KUU6" s="561"/>
      <c r="KUV6" s="561"/>
      <c r="KUW6" s="561"/>
      <c r="KUX6" s="561"/>
      <c r="KUY6" s="561"/>
      <c r="KUZ6" s="561"/>
      <c r="KVA6" s="66"/>
      <c r="KVB6" s="449"/>
      <c r="KVC6" s="69"/>
      <c r="KVD6" s="69"/>
      <c r="KVE6" s="241"/>
      <c r="KVF6" s="241"/>
      <c r="KVG6" s="241"/>
      <c r="KVH6" s="241"/>
      <c r="KVI6" s="241"/>
      <c r="KVJ6" s="241"/>
      <c r="KVK6" s="241"/>
      <c r="KVL6" s="241"/>
      <c r="KVM6" s="241"/>
      <c r="KVN6" s="241"/>
      <c r="KVO6" s="241"/>
      <c r="KVP6" s="241"/>
      <c r="KVQ6" s="561"/>
      <c r="KVR6" s="561"/>
      <c r="KVS6" s="561"/>
      <c r="KVT6" s="561"/>
      <c r="KVU6" s="561"/>
      <c r="KVV6" s="561"/>
      <c r="KVW6" s="561"/>
      <c r="KVX6" s="561"/>
      <c r="KVY6" s="561"/>
      <c r="KVZ6" s="561"/>
      <c r="KWA6" s="66"/>
      <c r="KWB6" s="449"/>
      <c r="KWC6" s="69"/>
      <c r="KWD6" s="69"/>
      <c r="KWE6" s="241"/>
      <c r="KWF6" s="241"/>
      <c r="KWG6" s="241"/>
      <c r="KWH6" s="241"/>
      <c r="KWI6" s="241"/>
      <c r="KWJ6" s="241"/>
      <c r="KWK6" s="241"/>
      <c r="KWL6" s="241"/>
      <c r="KWM6" s="241"/>
      <c r="KWN6" s="241"/>
      <c r="KWO6" s="241"/>
      <c r="KWP6" s="241"/>
      <c r="KWQ6" s="561"/>
      <c r="KWR6" s="561"/>
      <c r="KWS6" s="561"/>
      <c r="KWT6" s="561"/>
      <c r="KWU6" s="561"/>
      <c r="KWV6" s="561"/>
      <c r="KWW6" s="561"/>
      <c r="KWX6" s="561"/>
      <c r="KWY6" s="561"/>
      <c r="KWZ6" s="561"/>
      <c r="KXA6" s="66"/>
      <c r="KXB6" s="449"/>
      <c r="KXC6" s="69"/>
      <c r="KXD6" s="69"/>
      <c r="KXE6" s="241"/>
      <c r="KXF6" s="241"/>
      <c r="KXG6" s="241"/>
      <c r="KXH6" s="241"/>
      <c r="KXI6" s="241"/>
      <c r="KXJ6" s="241"/>
      <c r="KXK6" s="241"/>
      <c r="KXL6" s="241"/>
      <c r="KXM6" s="241"/>
      <c r="KXN6" s="241"/>
      <c r="KXO6" s="241"/>
      <c r="KXP6" s="241"/>
      <c r="KXQ6" s="561"/>
      <c r="KXR6" s="561"/>
      <c r="KXS6" s="561"/>
      <c r="KXT6" s="561"/>
      <c r="KXU6" s="561"/>
      <c r="KXV6" s="561"/>
      <c r="KXW6" s="561"/>
      <c r="KXX6" s="561"/>
      <c r="KXY6" s="561"/>
      <c r="KXZ6" s="561"/>
      <c r="KYA6" s="66"/>
      <c r="KYB6" s="449"/>
      <c r="KYC6" s="69"/>
      <c r="KYD6" s="69"/>
      <c r="KYE6" s="241"/>
      <c r="KYF6" s="241"/>
      <c r="KYG6" s="241"/>
      <c r="KYH6" s="241"/>
      <c r="KYI6" s="241"/>
      <c r="KYJ6" s="241"/>
      <c r="KYK6" s="241"/>
      <c r="KYL6" s="241"/>
      <c r="KYM6" s="241"/>
      <c r="KYN6" s="241"/>
      <c r="KYO6" s="241"/>
      <c r="KYP6" s="241"/>
      <c r="KYQ6" s="561"/>
      <c r="KYR6" s="561"/>
      <c r="KYS6" s="561"/>
      <c r="KYT6" s="561"/>
      <c r="KYU6" s="561"/>
      <c r="KYV6" s="561"/>
      <c r="KYW6" s="561"/>
      <c r="KYX6" s="561"/>
      <c r="KYY6" s="561"/>
      <c r="KYZ6" s="561"/>
      <c r="KZA6" s="66"/>
      <c r="KZB6" s="449"/>
      <c r="KZC6" s="69"/>
      <c r="KZD6" s="69"/>
      <c r="KZE6" s="241"/>
      <c r="KZF6" s="241"/>
      <c r="KZG6" s="241"/>
      <c r="KZH6" s="241"/>
      <c r="KZI6" s="241"/>
      <c r="KZJ6" s="241"/>
      <c r="KZK6" s="241"/>
      <c r="KZL6" s="241"/>
      <c r="KZM6" s="241"/>
      <c r="KZN6" s="241"/>
      <c r="KZO6" s="241"/>
      <c r="KZP6" s="241"/>
      <c r="KZQ6" s="561"/>
      <c r="KZR6" s="561"/>
      <c r="KZS6" s="561"/>
      <c r="KZT6" s="561"/>
      <c r="KZU6" s="561"/>
      <c r="KZV6" s="561"/>
      <c r="KZW6" s="561"/>
      <c r="KZX6" s="561"/>
      <c r="KZY6" s="561"/>
      <c r="KZZ6" s="561"/>
      <c r="LAA6" s="66"/>
      <c r="LAB6" s="449"/>
      <c r="LAC6" s="69"/>
      <c r="LAD6" s="69"/>
      <c r="LAE6" s="241"/>
      <c r="LAF6" s="241"/>
      <c r="LAG6" s="241"/>
      <c r="LAH6" s="241"/>
      <c r="LAI6" s="241"/>
      <c r="LAJ6" s="241"/>
      <c r="LAK6" s="241"/>
      <c r="LAL6" s="241"/>
      <c r="LAM6" s="241"/>
      <c r="LAN6" s="241"/>
      <c r="LAO6" s="241"/>
      <c r="LAP6" s="241"/>
      <c r="LAQ6" s="561"/>
      <c r="LAR6" s="561"/>
      <c r="LAS6" s="561"/>
      <c r="LAT6" s="561"/>
      <c r="LAU6" s="561"/>
      <c r="LAV6" s="561"/>
      <c r="LAW6" s="561"/>
      <c r="LAX6" s="561"/>
      <c r="LAY6" s="561"/>
      <c r="LAZ6" s="561"/>
      <c r="LBA6" s="66"/>
      <c r="LBB6" s="449"/>
      <c r="LBC6" s="69"/>
      <c r="LBD6" s="69"/>
      <c r="LBE6" s="241"/>
      <c r="LBF6" s="241"/>
      <c r="LBG6" s="241"/>
      <c r="LBH6" s="241"/>
      <c r="LBI6" s="241"/>
      <c r="LBJ6" s="241"/>
      <c r="LBK6" s="241"/>
      <c r="LBL6" s="241"/>
      <c r="LBM6" s="241"/>
      <c r="LBN6" s="241"/>
      <c r="LBO6" s="241"/>
      <c r="LBP6" s="241"/>
      <c r="LBQ6" s="561"/>
      <c r="LBR6" s="561"/>
      <c r="LBS6" s="561"/>
      <c r="LBT6" s="561"/>
      <c r="LBU6" s="561"/>
      <c r="LBV6" s="561"/>
      <c r="LBW6" s="561"/>
      <c r="LBX6" s="561"/>
      <c r="LBY6" s="561"/>
      <c r="LBZ6" s="561"/>
      <c r="LCA6" s="66"/>
      <c r="LCB6" s="449"/>
      <c r="LCC6" s="69"/>
      <c r="LCD6" s="69"/>
      <c r="LCE6" s="241"/>
      <c r="LCF6" s="241"/>
      <c r="LCG6" s="241"/>
      <c r="LCH6" s="241"/>
      <c r="LCI6" s="241"/>
      <c r="LCJ6" s="241"/>
      <c r="LCK6" s="241"/>
      <c r="LCL6" s="241"/>
      <c r="LCM6" s="241"/>
      <c r="LCN6" s="241"/>
      <c r="LCO6" s="241"/>
      <c r="LCP6" s="241"/>
      <c r="LCQ6" s="561"/>
      <c r="LCR6" s="561"/>
      <c r="LCS6" s="561"/>
      <c r="LCT6" s="561"/>
      <c r="LCU6" s="561"/>
      <c r="LCV6" s="561"/>
      <c r="LCW6" s="561"/>
      <c r="LCX6" s="561"/>
      <c r="LCY6" s="561"/>
      <c r="LCZ6" s="561"/>
      <c r="LDA6" s="66"/>
      <c r="LDB6" s="449"/>
      <c r="LDC6" s="69"/>
      <c r="LDD6" s="69"/>
      <c r="LDE6" s="241"/>
      <c r="LDF6" s="241"/>
      <c r="LDG6" s="241"/>
      <c r="LDH6" s="241"/>
      <c r="LDI6" s="241"/>
      <c r="LDJ6" s="241"/>
      <c r="LDK6" s="241"/>
      <c r="LDL6" s="241"/>
      <c r="LDM6" s="241"/>
      <c r="LDN6" s="241"/>
      <c r="LDO6" s="241"/>
      <c r="LDP6" s="241"/>
      <c r="LDQ6" s="561"/>
      <c r="LDR6" s="561"/>
      <c r="LDS6" s="561"/>
      <c r="LDT6" s="561"/>
      <c r="LDU6" s="561"/>
      <c r="LDV6" s="561"/>
      <c r="LDW6" s="561"/>
      <c r="LDX6" s="561"/>
      <c r="LDY6" s="561"/>
      <c r="LDZ6" s="561"/>
      <c r="LEA6" s="66"/>
      <c r="LEB6" s="449"/>
      <c r="LEC6" s="69"/>
      <c r="LED6" s="69"/>
      <c r="LEE6" s="241"/>
      <c r="LEF6" s="241"/>
      <c r="LEG6" s="241"/>
      <c r="LEH6" s="241"/>
      <c r="LEI6" s="241"/>
      <c r="LEJ6" s="241"/>
      <c r="LEK6" s="241"/>
      <c r="LEL6" s="241"/>
      <c r="LEM6" s="241"/>
      <c r="LEN6" s="241"/>
      <c r="LEO6" s="241"/>
      <c r="LEP6" s="241"/>
      <c r="LEQ6" s="561"/>
      <c r="LER6" s="561"/>
      <c r="LES6" s="561"/>
      <c r="LET6" s="561"/>
      <c r="LEU6" s="561"/>
      <c r="LEV6" s="561"/>
      <c r="LEW6" s="561"/>
      <c r="LEX6" s="561"/>
      <c r="LEY6" s="561"/>
      <c r="LEZ6" s="561"/>
      <c r="LFA6" s="66"/>
      <c r="LFB6" s="449"/>
      <c r="LFC6" s="69"/>
      <c r="LFD6" s="69"/>
      <c r="LFE6" s="241"/>
      <c r="LFF6" s="241"/>
      <c r="LFG6" s="241"/>
      <c r="LFH6" s="241"/>
      <c r="LFI6" s="241"/>
      <c r="LFJ6" s="241"/>
      <c r="LFK6" s="241"/>
      <c r="LFL6" s="241"/>
      <c r="LFM6" s="241"/>
      <c r="LFN6" s="241"/>
      <c r="LFO6" s="241"/>
      <c r="LFP6" s="241"/>
      <c r="LFQ6" s="561"/>
      <c r="LFR6" s="561"/>
      <c r="LFS6" s="561"/>
      <c r="LFT6" s="561"/>
      <c r="LFU6" s="561"/>
      <c r="LFV6" s="561"/>
      <c r="LFW6" s="561"/>
      <c r="LFX6" s="561"/>
      <c r="LFY6" s="561"/>
      <c r="LFZ6" s="561"/>
      <c r="LGA6" s="66"/>
      <c r="LGB6" s="449"/>
      <c r="LGC6" s="69"/>
      <c r="LGD6" s="69"/>
      <c r="LGE6" s="241"/>
      <c r="LGF6" s="241"/>
      <c r="LGG6" s="241"/>
      <c r="LGH6" s="241"/>
      <c r="LGI6" s="241"/>
      <c r="LGJ6" s="241"/>
      <c r="LGK6" s="241"/>
      <c r="LGL6" s="241"/>
      <c r="LGM6" s="241"/>
      <c r="LGN6" s="241"/>
      <c r="LGO6" s="241"/>
      <c r="LGP6" s="241"/>
      <c r="LGQ6" s="561"/>
      <c r="LGR6" s="561"/>
      <c r="LGS6" s="561"/>
      <c r="LGT6" s="561"/>
      <c r="LGU6" s="561"/>
      <c r="LGV6" s="561"/>
      <c r="LGW6" s="561"/>
      <c r="LGX6" s="561"/>
      <c r="LGY6" s="561"/>
      <c r="LGZ6" s="561"/>
      <c r="LHA6" s="66"/>
      <c r="LHB6" s="449"/>
      <c r="LHC6" s="69"/>
      <c r="LHD6" s="69"/>
      <c r="LHE6" s="241"/>
      <c r="LHF6" s="241"/>
      <c r="LHG6" s="241"/>
      <c r="LHH6" s="241"/>
      <c r="LHI6" s="241"/>
      <c r="LHJ6" s="241"/>
      <c r="LHK6" s="241"/>
      <c r="LHL6" s="241"/>
      <c r="LHM6" s="241"/>
      <c r="LHN6" s="241"/>
      <c r="LHO6" s="241"/>
      <c r="LHP6" s="241"/>
      <c r="LHQ6" s="561"/>
      <c r="LHR6" s="561"/>
      <c r="LHS6" s="561"/>
      <c r="LHT6" s="561"/>
      <c r="LHU6" s="561"/>
      <c r="LHV6" s="561"/>
      <c r="LHW6" s="561"/>
      <c r="LHX6" s="561"/>
      <c r="LHY6" s="561"/>
      <c r="LHZ6" s="561"/>
      <c r="LIA6" s="66"/>
      <c r="LIB6" s="449"/>
      <c r="LIC6" s="69"/>
      <c r="LID6" s="69"/>
      <c r="LIE6" s="241"/>
      <c r="LIF6" s="241"/>
      <c r="LIG6" s="241"/>
      <c r="LIH6" s="241"/>
      <c r="LII6" s="241"/>
      <c r="LIJ6" s="241"/>
      <c r="LIK6" s="241"/>
      <c r="LIL6" s="241"/>
      <c r="LIM6" s="241"/>
      <c r="LIN6" s="241"/>
      <c r="LIO6" s="241"/>
      <c r="LIP6" s="241"/>
      <c r="LIQ6" s="561"/>
      <c r="LIR6" s="561"/>
      <c r="LIS6" s="561"/>
      <c r="LIT6" s="561"/>
      <c r="LIU6" s="561"/>
      <c r="LIV6" s="561"/>
      <c r="LIW6" s="561"/>
      <c r="LIX6" s="561"/>
      <c r="LIY6" s="561"/>
      <c r="LIZ6" s="561"/>
      <c r="LJA6" s="66"/>
      <c r="LJB6" s="449"/>
      <c r="LJC6" s="69"/>
      <c r="LJD6" s="69"/>
      <c r="LJE6" s="241"/>
      <c r="LJF6" s="241"/>
      <c r="LJG6" s="241"/>
      <c r="LJH6" s="241"/>
      <c r="LJI6" s="241"/>
      <c r="LJJ6" s="241"/>
      <c r="LJK6" s="241"/>
      <c r="LJL6" s="241"/>
      <c r="LJM6" s="241"/>
      <c r="LJN6" s="241"/>
      <c r="LJO6" s="241"/>
      <c r="LJP6" s="241"/>
      <c r="LJQ6" s="561"/>
      <c r="LJR6" s="561"/>
      <c r="LJS6" s="561"/>
      <c r="LJT6" s="561"/>
      <c r="LJU6" s="561"/>
      <c r="LJV6" s="561"/>
      <c r="LJW6" s="561"/>
      <c r="LJX6" s="561"/>
      <c r="LJY6" s="561"/>
      <c r="LJZ6" s="561"/>
      <c r="LKA6" s="66"/>
      <c r="LKB6" s="449"/>
      <c r="LKC6" s="69"/>
      <c r="LKD6" s="69"/>
      <c r="LKE6" s="241"/>
      <c r="LKF6" s="241"/>
      <c r="LKG6" s="241"/>
      <c r="LKH6" s="241"/>
      <c r="LKI6" s="241"/>
      <c r="LKJ6" s="241"/>
      <c r="LKK6" s="241"/>
      <c r="LKL6" s="241"/>
      <c r="LKM6" s="241"/>
      <c r="LKN6" s="241"/>
      <c r="LKO6" s="241"/>
      <c r="LKP6" s="241"/>
      <c r="LKQ6" s="561"/>
      <c r="LKR6" s="561"/>
      <c r="LKS6" s="561"/>
      <c r="LKT6" s="561"/>
      <c r="LKU6" s="561"/>
      <c r="LKV6" s="561"/>
      <c r="LKW6" s="561"/>
      <c r="LKX6" s="561"/>
      <c r="LKY6" s="561"/>
      <c r="LKZ6" s="561"/>
      <c r="LLA6" s="66"/>
      <c r="LLB6" s="449"/>
      <c r="LLC6" s="69"/>
      <c r="LLD6" s="69"/>
      <c r="LLE6" s="241"/>
      <c r="LLF6" s="241"/>
      <c r="LLG6" s="241"/>
      <c r="LLH6" s="241"/>
      <c r="LLI6" s="241"/>
      <c r="LLJ6" s="241"/>
      <c r="LLK6" s="241"/>
      <c r="LLL6" s="241"/>
      <c r="LLM6" s="241"/>
      <c r="LLN6" s="241"/>
      <c r="LLO6" s="241"/>
      <c r="LLP6" s="241"/>
      <c r="LLQ6" s="561"/>
      <c r="LLR6" s="561"/>
      <c r="LLS6" s="561"/>
      <c r="LLT6" s="561"/>
      <c r="LLU6" s="561"/>
      <c r="LLV6" s="561"/>
      <c r="LLW6" s="561"/>
      <c r="LLX6" s="561"/>
      <c r="LLY6" s="561"/>
      <c r="LLZ6" s="561"/>
      <c r="LMA6" s="66"/>
      <c r="LMB6" s="449"/>
      <c r="LMC6" s="69"/>
      <c r="LMD6" s="69"/>
      <c r="LME6" s="241"/>
      <c r="LMF6" s="241"/>
      <c r="LMG6" s="241"/>
      <c r="LMH6" s="241"/>
      <c r="LMI6" s="241"/>
      <c r="LMJ6" s="241"/>
      <c r="LMK6" s="241"/>
      <c r="LML6" s="241"/>
      <c r="LMM6" s="241"/>
      <c r="LMN6" s="241"/>
      <c r="LMO6" s="241"/>
      <c r="LMP6" s="241"/>
      <c r="LMQ6" s="561"/>
      <c r="LMR6" s="561"/>
      <c r="LMS6" s="561"/>
      <c r="LMT6" s="561"/>
      <c r="LMU6" s="561"/>
      <c r="LMV6" s="561"/>
      <c r="LMW6" s="561"/>
      <c r="LMX6" s="561"/>
      <c r="LMY6" s="561"/>
      <c r="LMZ6" s="561"/>
      <c r="LNA6" s="66"/>
      <c r="LNB6" s="449"/>
      <c r="LNC6" s="69"/>
      <c r="LND6" s="69"/>
      <c r="LNE6" s="241"/>
      <c r="LNF6" s="241"/>
      <c r="LNG6" s="241"/>
      <c r="LNH6" s="241"/>
      <c r="LNI6" s="241"/>
      <c r="LNJ6" s="241"/>
      <c r="LNK6" s="241"/>
      <c r="LNL6" s="241"/>
      <c r="LNM6" s="241"/>
      <c r="LNN6" s="241"/>
      <c r="LNO6" s="241"/>
      <c r="LNP6" s="241"/>
      <c r="LNQ6" s="561"/>
      <c r="LNR6" s="561"/>
      <c r="LNS6" s="561"/>
      <c r="LNT6" s="561"/>
      <c r="LNU6" s="561"/>
      <c r="LNV6" s="561"/>
      <c r="LNW6" s="561"/>
      <c r="LNX6" s="561"/>
      <c r="LNY6" s="561"/>
      <c r="LNZ6" s="561"/>
      <c r="LOA6" s="66"/>
      <c r="LOB6" s="449"/>
      <c r="LOC6" s="69"/>
      <c r="LOD6" s="69"/>
      <c r="LOE6" s="241"/>
      <c r="LOF6" s="241"/>
      <c r="LOG6" s="241"/>
      <c r="LOH6" s="241"/>
      <c r="LOI6" s="241"/>
      <c r="LOJ6" s="241"/>
      <c r="LOK6" s="241"/>
      <c r="LOL6" s="241"/>
      <c r="LOM6" s="241"/>
      <c r="LON6" s="241"/>
      <c r="LOO6" s="241"/>
      <c r="LOP6" s="241"/>
      <c r="LOQ6" s="561"/>
      <c r="LOR6" s="561"/>
      <c r="LOS6" s="561"/>
      <c r="LOT6" s="561"/>
      <c r="LOU6" s="561"/>
      <c r="LOV6" s="561"/>
      <c r="LOW6" s="561"/>
      <c r="LOX6" s="561"/>
      <c r="LOY6" s="561"/>
      <c r="LOZ6" s="561"/>
      <c r="LPA6" s="66"/>
      <c r="LPB6" s="449"/>
      <c r="LPC6" s="69"/>
      <c r="LPD6" s="69"/>
      <c r="LPE6" s="241"/>
      <c r="LPF6" s="241"/>
      <c r="LPG6" s="241"/>
      <c r="LPH6" s="241"/>
      <c r="LPI6" s="241"/>
      <c r="LPJ6" s="241"/>
      <c r="LPK6" s="241"/>
      <c r="LPL6" s="241"/>
      <c r="LPM6" s="241"/>
      <c r="LPN6" s="241"/>
      <c r="LPO6" s="241"/>
      <c r="LPP6" s="241"/>
      <c r="LPQ6" s="561"/>
      <c r="LPR6" s="561"/>
      <c r="LPS6" s="561"/>
      <c r="LPT6" s="561"/>
      <c r="LPU6" s="561"/>
      <c r="LPV6" s="561"/>
      <c r="LPW6" s="561"/>
      <c r="LPX6" s="561"/>
      <c r="LPY6" s="561"/>
      <c r="LPZ6" s="561"/>
      <c r="LQA6" s="66"/>
      <c r="LQB6" s="449"/>
      <c r="LQC6" s="69"/>
      <c r="LQD6" s="69"/>
      <c r="LQE6" s="241"/>
      <c r="LQF6" s="241"/>
      <c r="LQG6" s="241"/>
      <c r="LQH6" s="241"/>
      <c r="LQI6" s="241"/>
      <c r="LQJ6" s="241"/>
      <c r="LQK6" s="241"/>
      <c r="LQL6" s="241"/>
      <c r="LQM6" s="241"/>
      <c r="LQN6" s="241"/>
      <c r="LQO6" s="241"/>
      <c r="LQP6" s="241"/>
      <c r="LQQ6" s="561"/>
      <c r="LQR6" s="561"/>
      <c r="LQS6" s="561"/>
      <c r="LQT6" s="561"/>
      <c r="LQU6" s="561"/>
      <c r="LQV6" s="561"/>
      <c r="LQW6" s="561"/>
      <c r="LQX6" s="561"/>
      <c r="LQY6" s="561"/>
      <c r="LQZ6" s="561"/>
      <c r="LRA6" s="66"/>
      <c r="LRB6" s="449"/>
      <c r="LRC6" s="69"/>
      <c r="LRD6" s="69"/>
      <c r="LRE6" s="241"/>
      <c r="LRF6" s="241"/>
      <c r="LRG6" s="241"/>
      <c r="LRH6" s="241"/>
      <c r="LRI6" s="241"/>
      <c r="LRJ6" s="241"/>
      <c r="LRK6" s="241"/>
      <c r="LRL6" s="241"/>
      <c r="LRM6" s="241"/>
      <c r="LRN6" s="241"/>
      <c r="LRO6" s="241"/>
      <c r="LRP6" s="241"/>
      <c r="LRQ6" s="561"/>
      <c r="LRR6" s="561"/>
      <c r="LRS6" s="561"/>
      <c r="LRT6" s="561"/>
      <c r="LRU6" s="561"/>
      <c r="LRV6" s="561"/>
      <c r="LRW6" s="561"/>
      <c r="LRX6" s="561"/>
      <c r="LRY6" s="561"/>
      <c r="LRZ6" s="561"/>
      <c r="LSA6" s="66"/>
      <c r="LSB6" s="449"/>
      <c r="LSC6" s="69"/>
      <c r="LSD6" s="69"/>
      <c r="LSE6" s="241"/>
      <c r="LSF6" s="241"/>
      <c r="LSG6" s="241"/>
      <c r="LSH6" s="241"/>
      <c r="LSI6" s="241"/>
      <c r="LSJ6" s="241"/>
      <c r="LSK6" s="241"/>
      <c r="LSL6" s="241"/>
      <c r="LSM6" s="241"/>
      <c r="LSN6" s="241"/>
      <c r="LSO6" s="241"/>
      <c r="LSP6" s="241"/>
      <c r="LSQ6" s="561"/>
      <c r="LSR6" s="561"/>
      <c r="LSS6" s="561"/>
      <c r="LST6" s="561"/>
      <c r="LSU6" s="561"/>
      <c r="LSV6" s="561"/>
      <c r="LSW6" s="561"/>
      <c r="LSX6" s="561"/>
      <c r="LSY6" s="561"/>
      <c r="LSZ6" s="561"/>
      <c r="LTA6" s="66"/>
      <c r="LTB6" s="449"/>
      <c r="LTC6" s="69"/>
      <c r="LTD6" s="69"/>
      <c r="LTE6" s="241"/>
      <c r="LTF6" s="241"/>
      <c r="LTG6" s="241"/>
      <c r="LTH6" s="241"/>
      <c r="LTI6" s="241"/>
      <c r="LTJ6" s="241"/>
      <c r="LTK6" s="241"/>
      <c r="LTL6" s="241"/>
      <c r="LTM6" s="241"/>
      <c r="LTN6" s="241"/>
      <c r="LTO6" s="241"/>
      <c r="LTP6" s="241"/>
      <c r="LTQ6" s="561"/>
      <c r="LTR6" s="561"/>
      <c r="LTS6" s="561"/>
      <c r="LTT6" s="561"/>
      <c r="LTU6" s="561"/>
      <c r="LTV6" s="561"/>
      <c r="LTW6" s="561"/>
      <c r="LTX6" s="561"/>
      <c r="LTY6" s="561"/>
      <c r="LTZ6" s="561"/>
      <c r="LUA6" s="66"/>
      <c r="LUB6" s="449"/>
      <c r="LUC6" s="69"/>
      <c r="LUD6" s="69"/>
      <c r="LUE6" s="241"/>
      <c r="LUF6" s="241"/>
      <c r="LUG6" s="241"/>
      <c r="LUH6" s="241"/>
      <c r="LUI6" s="241"/>
      <c r="LUJ6" s="241"/>
      <c r="LUK6" s="241"/>
      <c r="LUL6" s="241"/>
      <c r="LUM6" s="241"/>
      <c r="LUN6" s="241"/>
      <c r="LUO6" s="241"/>
      <c r="LUP6" s="241"/>
      <c r="LUQ6" s="561"/>
      <c r="LUR6" s="561"/>
      <c r="LUS6" s="561"/>
      <c r="LUT6" s="561"/>
      <c r="LUU6" s="561"/>
      <c r="LUV6" s="561"/>
      <c r="LUW6" s="561"/>
      <c r="LUX6" s="561"/>
      <c r="LUY6" s="561"/>
      <c r="LUZ6" s="561"/>
      <c r="LVA6" s="66"/>
      <c r="LVB6" s="449"/>
      <c r="LVC6" s="69"/>
      <c r="LVD6" s="69"/>
      <c r="LVE6" s="241"/>
      <c r="LVF6" s="241"/>
      <c r="LVG6" s="241"/>
      <c r="LVH6" s="241"/>
      <c r="LVI6" s="241"/>
      <c r="LVJ6" s="241"/>
      <c r="LVK6" s="241"/>
      <c r="LVL6" s="241"/>
      <c r="LVM6" s="241"/>
      <c r="LVN6" s="241"/>
      <c r="LVO6" s="241"/>
      <c r="LVP6" s="241"/>
      <c r="LVQ6" s="561"/>
      <c r="LVR6" s="561"/>
      <c r="LVS6" s="561"/>
      <c r="LVT6" s="561"/>
      <c r="LVU6" s="561"/>
      <c r="LVV6" s="561"/>
      <c r="LVW6" s="561"/>
      <c r="LVX6" s="561"/>
      <c r="LVY6" s="561"/>
      <c r="LVZ6" s="561"/>
      <c r="LWA6" s="66"/>
      <c r="LWB6" s="449"/>
      <c r="LWC6" s="69"/>
      <c r="LWD6" s="69"/>
      <c r="LWE6" s="241"/>
      <c r="LWF6" s="241"/>
      <c r="LWG6" s="241"/>
      <c r="LWH6" s="241"/>
      <c r="LWI6" s="241"/>
      <c r="LWJ6" s="241"/>
      <c r="LWK6" s="241"/>
      <c r="LWL6" s="241"/>
      <c r="LWM6" s="241"/>
      <c r="LWN6" s="241"/>
      <c r="LWO6" s="241"/>
      <c r="LWP6" s="241"/>
      <c r="LWQ6" s="561"/>
      <c r="LWR6" s="561"/>
      <c r="LWS6" s="561"/>
      <c r="LWT6" s="561"/>
      <c r="LWU6" s="561"/>
      <c r="LWV6" s="561"/>
      <c r="LWW6" s="561"/>
      <c r="LWX6" s="561"/>
      <c r="LWY6" s="561"/>
      <c r="LWZ6" s="561"/>
      <c r="LXA6" s="66"/>
      <c r="LXB6" s="449"/>
      <c r="LXC6" s="69"/>
      <c r="LXD6" s="69"/>
      <c r="LXE6" s="241"/>
      <c r="LXF6" s="241"/>
      <c r="LXG6" s="241"/>
      <c r="LXH6" s="241"/>
      <c r="LXI6" s="241"/>
      <c r="LXJ6" s="241"/>
      <c r="LXK6" s="241"/>
      <c r="LXL6" s="241"/>
      <c r="LXM6" s="241"/>
      <c r="LXN6" s="241"/>
      <c r="LXO6" s="241"/>
      <c r="LXP6" s="241"/>
      <c r="LXQ6" s="561"/>
      <c r="LXR6" s="561"/>
      <c r="LXS6" s="561"/>
      <c r="LXT6" s="561"/>
      <c r="LXU6" s="561"/>
      <c r="LXV6" s="561"/>
      <c r="LXW6" s="561"/>
      <c r="LXX6" s="561"/>
      <c r="LXY6" s="561"/>
      <c r="LXZ6" s="561"/>
      <c r="LYA6" s="66"/>
      <c r="LYB6" s="449"/>
      <c r="LYC6" s="69"/>
      <c r="LYD6" s="69"/>
      <c r="LYE6" s="241"/>
      <c r="LYF6" s="241"/>
      <c r="LYG6" s="241"/>
      <c r="LYH6" s="241"/>
      <c r="LYI6" s="241"/>
      <c r="LYJ6" s="241"/>
      <c r="LYK6" s="241"/>
      <c r="LYL6" s="241"/>
      <c r="LYM6" s="241"/>
      <c r="LYN6" s="241"/>
      <c r="LYO6" s="241"/>
      <c r="LYP6" s="241"/>
      <c r="LYQ6" s="561"/>
      <c r="LYR6" s="561"/>
      <c r="LYS6" s="561"/>
      <c r="LYT6" s="561"/>
      <c r="LYU6" s="561"/>
      <c r="LYV6" s="561"/>
      <c r="LYW6" s="561"/>
      <c r="LYX6" s="561"/>
      <c r="LYY6" s="561"/>
      <c r="LYZ6" s="561"/>
      <c r="LZA6" s="66"/>
      <c r="LZB6" s="449"/>
      <c r="LZC6" s="69"/>
      <c r="LZD6" s="69"/>
      <c r="LZE6" s="241"/>
      <c r="LZF6" s="241"/>
      <c r="LZG6" s="241"/>
      <c r="LZH6" s="241"/>
      <c r="LZI6" s="241"/>
      <c r="LZJ6" s="241"/>
      <c r="LZK6" s="241"/>
      <c r="LZL6" s="241"/>
      <c r="LZM6" s="241"/>
      <c r="LZN6" s="241"/>
      <c r="LZO6" s="241"/>
      <c r="LZP6" s="241"/>
      <c r="LZQ6" s="561"/>
      <c r="LZR6" s="561"/>
      <c r="LZS6" s="561"/>
      <c r="LZT6" s="561"/>
      <c r="LZU6" s="561"/>
      <c r="LZV6" s="561"/>
      <c r="LZW6" s="561"/>
      <c r="LZX6" s="561"/>
      <c r="LZY6" s="561"/>
      <c r="LZZ6" s="561"/>
      <c r="MAA6" s="66"/>
      <c r="MAB6" s="449"/>
      <c r="MAC6" s="69"/>
      <c r="MAD6" s="69"/>
      <c r="MAE6" s="241"/>
      <c r="MAF6" s="241"/>
      <c r="MAG6" s="241"/>
      <c r="MAH6" s="241"/>
      <c r="MAI6" s="241"/>
      <c r="MAJ6" s="241"/>
      <c r="MAK6" s="241"/>
      <c r="MAL6" s="241"/>
      <c r="MAM6" s="241"/>
      <c r="MAN6" s="241"/>
      <c r="MAO6" s="241"/>
      <c r="MAP6" s="241"/>
      <c r="MAQ6" s="561"/>
      <c r="MAR6" s="561"/>
      <c r="MAS6" s="561"/>
      <c r="MAT6" s="561"/>
      <c r="MAU6" s="561"/>
      <c r="MAV6" s="561"/>
      <c r="MAW6" s="561"/>
      <c r="MAX6" s="561"/>
      <c r="MAY6" s="561"/>
      <c r="MAZ6" s="561"/>
      <c r="MBA6" s="66"/>
      <c r="MBB6" s="449"/>
      <c r="MBC6" s="69"/>
      <c r="MBD6" s="69"/>
      <c r="MBE6" s="241"/>
      <c r="MBF6" s="241"/>
      <c r="MBG6" s="241"/>
      <c r="MBH6" s="241"/>
      <c r="MBI6" s="241"/>
      <c r="MBJ6" s="241"/>
      <c r="MBK6" s="241"/>
      <c r="MBL6" s="241"/>
      <c r="MBM6" s="241"/>
      <c r="MBN6" s="241"/>
      <c r="MBO6" s="241"/>
      <c r="MBP6" s="241"/>
      <c r="MBQ6" s="561"/>
      <c r="MBR6" s="561"/>
      <c r="MBS6" s="561"/>
      <c r="MBT6" s="561"/>
      <c r="MBU6" s="561"/>
      <c r="MBV6" s="561"/>
      <c r="MBW6" s="561"/>
      <c r="MBX6" s="561"/>
      <c r="MBY6" s="561"/>
      <c r="MBZ6" s="561"/>
      <c r="MCA6" s="66"/>
      <c r="MCB6" s="449"/>
      <c r="MCC6" s="69"/>
      <c r="MCD6" s="69"/>
      <c r="MCE6" s="241"/>
      <c r="MCF6" s="241"/>
      <c r="MCG6" s="241"/>
      <c r="MCH6" s="241"/>
      <c r="MCI6" s="241"/>
      <c r="MCJ6" s="241"/>
      <c r="MCK6" s="241"/>
      <c r="MCL6" s="241"/>
      <c r="MCM6" s="241"/>
      <c r="MCN6" s="241"/>
      <c r="MCO6" s="241"/>
      <c r="MCP6" s="241"/>
      <c r="MCQ6" s="561"/>
      <c r="MCR6" s="561"/>
      <c r="MCS6" s="561"/>
      <c r="MCT6" s="561"/>
      <c r="MCU6" s="561"/>
      <c r="MCV6" s="561"/>
      <c r="MCW6" s="561"/>
      <c r="MCX6" s="561"/>
      <c r="MCY6" s="561"/>
      <c r="MCZ6" s="561"/>
      <c r="MDA6" s="66"/>
      <c r="MDB6" s="449"/>
      <c r="MDC6" s="69"/>
      <c r="MDD6" s="69"/>
      <c r="MDE6" s="241"/>
      <c r="MDF6" s="241"/>
      <c r="MDG6" s="241"/>
      <c r="MDH6" s="241"/>
      <c r="MDI6" s="241"/>
      <c r="MDJ6" s="241"/>
      <c r="MDK6" s="241"/>
      <c r="MDL6" s="241"/>
      <c r="MDM6" s="241"/>
      <c r="MDN6" s="241"/>
      <c r="MDO6" s="241"/>
      <c r="MDP6" s="241"/>
      <c r="MDQ6" s="561"/>
      <c r="MDR6" s="561"/>
      <c r="MDS6" s="561"/>
      <c r="MDT6" s="561"/>
      <c r="MDU6" s="561"/>
      <c r="MDV6" s="561"/>
      <c r="MDW6" s="561"/>
      <c r="MDX6" s="561"/>
      <c r="MDY6" s="561"/>
      <c r="MDZ6" s="561"/>
      <c r="MEA6" s="66"/>
      <c r="MEB6" s="449"/>
      <c r="MEC6" s="69"/>
      <c r="MED6" s="69"/>
      <c r="MEE6" s="241"/>
      <c r="MEF6" s="241"/>
      <c r="MEG6" s="241"/>
      <c r="MEH6" s="241"/>
      <c r="MEI6" s="241"/>
      <c r="MEJ6" s="241"/>
      <c r="MEK6" s="241"/>
      <c r="MEL6" s="241"/>
      <c r="MEM6" s="241"/>
      <c r="MEN6" s="241"/>
      <c r="MEO6" s="241"/>
      <c r="MEP6" s="241"/>
      <c r="MEQ6" s="561"/>
      <c r="MER6" s="561"/>
      <c r="MES6" s="561"/>
      <c r="MET6" s="561"/>
      <c r="MEU6" s="561"/>
      <c r="MEV6" s="561"/>
      <c r="MEW6" s="561"/>
      <c r="MEX6" s="561"/>
      <c r="MEY6" s="561"/>
      <c r="MEZ6" s="561"/>
      <c r="MFA6" s="66"/>
      <c r="MFB6" s="449"/>
      <c r="MFC6" s="69"/>
      <c r="MFD6" s="69"/>
      <c r="MFE6" s="241"/>
      <c r="MFF6" s="241"/>
      <c r="MFG6" s="241"/>
      <c r="MFH6" s="241"/>
      <c r="MFI6" s="241"/>
      <c r="MFJ6" s="241"/>
      <c r="MFK6" s="241"/>
      <c r="MFL6" s="241"/>
      <c r="MFM6" s="241"/>
      <c r="MFN6" s="241"/>
      <c r="MFO6" s="241"/>
      <c r="MFP6" s="241"/>
      <c r="MFQ6" s="561"/>
      <c r="MFR6" s="561"/>
      <c r="MFS6" s="561"/>
      <c r="MFT6" s="561"/>
      <c r="MFU6" s="561"/>
      <c r="MFV6" s="561"/>
      <c r="MFW6" s="561"/>
      <c r="MFX6" s="561"/>
      <c r="MFY6" s="561"/>
      <c r="MFZ6" s="561"/>
      <c r="MGA6" s="66"/>
      <c r="MGB6" s="449"/>
      <c r="MGC6" s="69"/>
      <c r="MGD6" s="69"/>
      <c r="MGE6" s="241"/>
      <c r="MGF6" s="241"/>
      <c r="MGG6" s="241"/>
      <c r="MGH6" s="241"/>
      <c r="MGI6" s="241"/>
      <c r="MGJ6" s="241"/>
      <c r="MGK6" s="241"/>
      <c r="MGL6" s="241"/>
      <c r="MGM6" s="241"/>
      <c r="MGN6" s="241"/>
      <c r="MGO6" s="241"/>
      <c r="MGP6" s="241"/>
      <c r="MGQ6" s="561"/>
      <c r="MGR6" s="561"/>
      <c r="MGS6" s="561"/>
      <c r="MGT6" s="561"/>
      <c r="MGU6" s="561"/>
      <c r="MGV6" s="561"/>
      <c r="MGW6" s="561"/>
      <c r="MGX6" s="561"/>
      <c r="MGY6" s="561"/>
      <c r="MGZ6" s="561"/>
      <c r="MHA6" s="66"/>
      <c r="MHB6" s="449"/>
      <c r="MHC6" s="69"/>
      <c r="MHD6" s="69"/>
      <c r="MHE6" s="241"/>
      <c r="MHF6" s="241"/>
      <c r="MHG6" s="241"/>
      <c r="MHH6" s="241"/>
      <c r="MHI6" s="241"/>
      <c r="MHJ6" s="241"/>
      <c r="MHK6" s="241"/>
      <c r="MHL6" s="241"/>
      <c r="MHM6" s="241"/>
      <c r="MHN6" s="241"/>
      <c r="MHO6" s="241"/>
      <c r="MHP6" s="241"/>
      <c r="MHQ6" s="561"/>
      <c r="MHR6" s="561"/>
      <c r="MHS6" s="561"/>
      <c r="MHT6" s="561"/>
      <c r="MHU6" s="561"/>
      <c r="MHV6" s="561"/>
      <c r="MHW6" s="561"/>
      <c r="MHX6" s="561"/>
      <c r="MHY6" s="561"/>
      <c r="MHZ6" s="561"/>
      <c r="MIA6" s="66"/>
      <c r="MIB6" s="449"/>
      <c r="MIC6" s="69"/>
      <c r="MID6" s="69"/>
      <c r="MIE6" s="241"/>
      <c r="MIF6" s="241"/>
      <c r="MIG6" s="241"/>
      <c r="MIH6" s="241"/>
      <c r="MII6" s="241"/>
      <c r="MIJ6" s="241"/>
      <c r="MIK6" s="241"/>
      <c r="MIL6" s="241"/>
      <c r="MIM6" s="241"/>
      <c r="MIN6" s="241"/>
      <c r="MIO6" s="241"/>
      <c r="MIP6" s="241"/>
      <c r="MIQ6" s="561"/>
      <c r="MIR6" s="561"/>
      <c r="MIS6" s="561"/>
      <c r="MIT6" s="561"/>
      <c r="MIU6" s="561"/>
      <c r="MIV6" s="561"/>
      <c r="MIW6" s="561"/>
      <c r="MIX6" s="561"/>
      <c r="MIY6" s="561"/>
      <c r="MIZ6" s="561"/>
      <c r="MJA6" s="66"/>
      <c r="MJB6" s="449"/>
      <c r="MJC6" s="69"/>
      <c r="MJD6" s="69"/>
      <c r="MJE6" s="241"/>
      <c r="MJF6" s="241"/>
      <c r="MJG6" s="241"/>
      <c r="MJH6" s="241"/>
      <c r="MJI6" s="241"/>
      <c r="MJJ6" s="241"/>
      <c r="MJK6" s="241"/>
      <c r="MJL6" s="241"/>
      <c r="MJM6" s="241"/>
      <c r="MJN6" s="241"/>
      <c r="MJO6" s="241"/>
      <c r="MJP6" s="241"/>
      <c r="MJQ6" s="561"/>
      <c r="MJR6" s="561"/>
      <c r="MJS6" s="561"/>
      <c r="MJT6" s="561"/>
      <c r="MJU6" s="561"/>
      <c r="MJV6" s="561"/>
      <c r="MJW6" s="561"/>
      <c r="MJX6" s="561"/>
      <c r="MJY6" s="561"/>
      <c r="MJZ6" s="561"/>
      <c r="MKA6" s="66"/>
      <c r="MKB6" s="449"/>
      <c r="MKC6" s="69"/>
      <c r="MKD6" s="69"/>
      <c r="MKE6" s="241"/>
      <c r="MKF6" s="241"/>
      <c r="MKG6" s="241"/>
      <c r="MKH6" s="241"/>
      <c r="MKI6" s="241"/>
      <c r="MKJ6" s="241"/>
      <c r="MKK6" s="241"/>
      <c r="MKL6" s="241"/>
      <c r="MKM6" s="241"/>
      <c r="MKN6" s="241"/>
      <c r="MKO6" s="241"/>
      <c r="MKP6" s="241"/>
      <c r="MKQ6" s="561"/>
      <c r="MKR6" s="561"/>
      <c r="MKS6" s="561"/>
      <c r="MKT6" s="561"/>
      <c r="MKU6" s="561"/>
      <c r="MKV6" s="561"/>
      <c r="MKW6" s="561"/>
      <c r="MKX6" s="561"/>
      <c r="MKY6" s="561"/>
      <c r="MKZ6" s="561"/>
      <c r="MLA6" s="66"/>
      <c r="MLB6" s="449"/>
      <c r="MLC6" s="69"/>
      <c r="MLD6" s="69"/>
      <c r="MLE6" s="241"/>
      <c r="MLF6" s="241"/>
      <c r="MLG6" s="241"/>
      <c r="MLH6" s="241"/>
      <c r="MLI6" s="241"/>
      <c r="MLJ6" s="241"/>
      <c r="MLK6" s="241"/>
      <c r="MLL6" s="241"/>
      <c r="MLM6" s="241"/>
      <c r="MLN6" s="241"/>
      <c r="MLO6" s="241"/>
      <c r="MLP6" s="241"/>
      <c r="MLQ6" s="561"/>
      <c r="MLR6" s="561"/>
      <c r="MLS6" s="561"/>
      <c r="MLT6" s="561"/>
      <c r="MLU6" s="561"/>
      <c r="MLV6" s="561"/>
      <c r="MLW6" s="561"/>
      <c r="MLX6" s="561"/>
      <c r="MLY6" s="561"/>
      <c r="MLZ6" s="561"/>
      <c r="MMA6" s="66"/>
      <c r="MMB6" s="449"/>
      <c r="MMC6" s="69"/>
      <c r="MMD6" s="69"/>
      <c r="MME6" s="241"/>
      <c r="MMF6" s="241"/>
      <c r="MMG6" s="241"/>
      <c r="MMH6" s="241"/>
      <c r="MMI6" s="241"/>
      <c r="MMJ6" s="241"/>
      <c r="MMK6" s="241"/>
      <c r="MML6" s="241"/>
      <c r="MMM6" s="241"/>
      <c r="MMN6" s="241"/>
      <c r="MMO6" s="241"/>
      <c r="MMP6" s="241"/>
      <c r="MMQ6" s="561"/>
      <c r="MMR6" s="561"/>
      <c r="MMS6" s="561"/>
      <c r="MMT6" s="561"/>
      <c r="MMU6" s="561"/>
      <c r="MMV6" s="561"/>
      <c r="MMW6" s="561"/>
      <c r="MMX6" s="561"/>
      <c r="MMY6" s="561"/>
      <c r="MMZ6" s="561"/>
      <c r="MNA6" s="66"/>
      <c r="MNB6" s="449"/>
      <c r="MNC6" s="69"/>
      <c r="MND6" s="69"/>
      <c r="MNE6" s="241"/>
      <c r="MNF6" s="241"/>
      <c r="MNG6" s="241"/>
      <c r="MNH6" s="241"/>
      <c r="MNI6" s="241"/>
      <c r="MNJ6" s="241"/>
      <c r="MNK6" s="241"/>
      <c r="MNL6" s="241"/>
      <c r="MNM6" s="241"/>
      <c r="MNN6" s="241"/>
      <c r="MNO6" s="241"/>
      <c r="MNP6" s="241"/>
      <c r="MNQ6" s="561"/>
      <c r="MNR6" s="561"/>
      <c r="MNS6" s="561"/>
      <c r="MNT6" s="561"/>
      <c r="MNU6" s="561"/>
      <c r="MNV6" s="561"/>
      <c r="MNW6" s="561"/>
      <c r="MNX6" s="561"/>
      <c r="MNY6" s="561"/>
      <c r="MNZ6" s="561"/>
      <c r="MOA6" s="66"/>
      <c r="MOB6" s="449"/>
      <c r="MOC6" s="69"/>
      <c r="MOD6" s="69"/>
      <c r="MOE6" s="241"/>
      <c r="MOF6" s="241"/>
      <c r="MOG6" s="241"/>
      <c r="MOH6" s="241"/>
      <c r="MOI6" s="241"/>
      <c r="MOJ6" s="241"/>
      <c r="MOK6" s="241"/>
      <c r="MOL6" s="241"/>
      <c r="MOM6" s="241"/>
      <c r="MON6" s="241"/>
      <c r="MOO6" s="241"/>
      <c r="MOP6" s="241"/>
      <c r="MOQ6" s="561"/>
      <c r="MOR6" s="561"/>
      <c r="MOS6" s="561"/>
      <c r="MOT6" s="561"/>
      <c r="MOU6" s="561"/>
      <c r="MOV6" s="561"/>
      <c r="MOW6" s="561"/>
      <c r="MOX6" s="561"/>
      <c r="MOY6" s="561"/>
      <c r="MOZ6" s="561"/>
      <c r="MPA6" s="66"/>
      <c r="MPB6" s="449"/>
      <c r="MPC6" s="69"/>
      <c r="MPD6" s="69"/>
      <c r="MPE6" s="241"/>
      <c r="MPF6" s="241"/>
      <c r="MPG6" s="241"/>
      <c r="MPH6" s="241"/>
      <c r="MPI6" s="241"/>
      <c r="MPJ6" s="241"/>
      <c r="MPK6" s="241"/>
      <c r="MPL6" s="241"/>
      <c r="MPM6" s="241"/>
      <c r="MPN6" s="241"/>
      <c r="MPO6" s="241"/>
      <c r="MPP6" s="241"/>
      <c r="MPQ6" s="561"/>
      <c r="MPR6" s="561"/>
      <c r="MPS6" s="561"/>
      <c r="MPT6" s="561"/>
      <c r="MPU6" s="561"/>
      <c r="MPV6" s="561"/>
      <c r="MPW6" s="561"/>
      <c r="MPX6" s="561"/>
      <c r="MPY6" s="561"/>
      <c r="MPZ6" s="561"/>
      <c r="MQA6" s="66"/>
      <c r="MQB6" s="449"/>
      <c r="MQC6" s="69"/>
      <c r="MQD6" s="69"/>
      <c r="MQE6" s="241"/>
      <c r="MQF6" s="241"/>
      <c r="MQG6" s="241"/>
      <c r="MQH6" s="241"/>
      <c r="MQI6" s="241"/>
      <c r="MQJ6" s="241"/>
      <c r="MQK6" s="241"/>
      <c r="MQL6" s="241"/>
      <c r="MQM6" s="241"/>
      <c r="MQN6" s="241"/>
      <c r="MQO6" s="241"/>
      <c r="MQP6" s="241"/>
      <c r="MQQ6" s="561"/>
      <c r="MQR6" s="561"/>
      <c r="MQS6" s="561"/>
      <c r="MQT6" s="561"/>
      <c r="MQU6" s="561"/>
      <c r="MQV6" s="561"/>
      <c r="MQW6" s="561"/>
      <c r="MQX6" s="561"/>
      <c r="MQY6" s="561"/>
      <c r="MQZ6" s="561"/>
      <c r="MRA6" s="66"/>
      <c r="MRB6" s="449"/>
      <c r="MRC6" s="69"/>
      <c r="MRD6" s="69"/>
      <c r="MRE6" s="241"/>
      <c r="MRF6" s="241"/>
      <c r="MRG6" s="241"/>
      <c r="MRH6" s="241"/>
      <c r="MRI6" s="241"/>
      <c r="MRJ6" s="241"/>
      <c r="MRK6" s="241"/>
      <c r="MRL6" s="241"/>
      <c r="MRM6" s="241"/>
      <c r="MRN6" s="241"/>
      <c r="MRO6" s="241"/>
      <c r="MRP6" s="241"/>
      <c r="MRQ6" s="561"/>
      <c r="MRR6" s="561"/>
      <c r="MRS6" s="561"/>
      <c r="MRT6" s="561"/>
      <c r="MRU6" s="561"/>
      <c r="MRV6" s="561"/>
      <c r="MRW6" s="561"/>
      <c r="MRX6" s="561"/>
      <c r="MRY6" s="561"/>
      <c r="MRZ6" s="561"/>
      <c r="MSA6" s="66"/>
      <c r="MSB6" s="449"/>
      <c r="MSC6" s="69"/>
      <c r="MSD6" s="69"/>
      <c r="MSE6" s="241"/>
      <c r="MSF6" s="241"/>
      <c r="MSG6" s="241"/>
      <c r="MSH6" s="241"/>
      <c r="MSI6" s="241"/>
      <c r="MSJ6" s="241"/>
      <c r="MSK6" s="241"/>
      <c r="MSL6" s="241"/>
      <c r="MSM6" s="241"/>
      <c r="MSN6" s="241"/>
      <c r="MSO6" s="241"/>
      <c r="MSP6" s="241"/>
      <c r="MSQ6" s="561"/>
      <c r="MSR6" s="561"/>
      <c r="MSS6" s="561"/>
      <c r="MST6" s="561"/>
      <c r="MSU6" s="561"/>
      <c r="MSV6" s="561"/>
      <c r="MSW6" s="561"/>
      <c r="MSX6" s="561"/>
      <c r="MSY6" s="561"/>
      <c r="MSZ6" s="561"/>
      <c r="MTA6" s="66"/>
      <c r="MTB6" s="449"/>
      <c r="MTC6" s="69"/>
      <c r="MTD6" s="69"/>
      <c r="MTE6" s="241"/>
      <c r="MTF6" s="241"/>
      <c r="MTG6" s="241"/>
      <c r="MTH6" s="241"/>
      <c r="MTI6" s="241"/>
      <c r="MTJ6" s="241"/>
      <c r="MTK6" s="241"/>
      <c r="MTL6" s="241"/>
      <c r="MTM6" s="241"/>
      <c r="MTN6" s="241"/>
      <c r="MTO6" s="241"/>
      <c r="MTP6" s="241"/>
      <c r="MTQ6" s="561"/>
      <c r="MTR6" s="561"/>
      <c r="MTS6" s="561"/>
      <c r="MTT6" s="561"/>
      <c r="MTU6" s="561"/>
      <c r="MTV6" s="561"/>
      <c r="MTW6" s="561"/>
      <c r="MTX6" s="561"/>
      <c r="MTY6" s="561"/>
      <c r="MTZ6" s="561"/>
      <c r="MUA6" s="66"/>
      <c r="MUB6" s="449"/>
      <c r="MUC6" s="69"/>
      <c r="MUD6" s="69"/>
      <c r="MUE6" s="241"/>
      <c r="MUF6" s="241"/>
      <c r="MUG6" s="241"/>
      <c r="MUH6" s="241"/>
      <c r="MUI6" s="241"/>
      <c r="MUJ6" s="241"/>
      <c r="MUK6" s="241"/>
      <c r="MUL6" s="241"/>
      <c r="MUM6" s="241"/>
      <c r="MUN6" s="241"/>
      <c r="MUO6" s="241"/>
      <c r="MUP6" s="241"/>
      <c r="MUQ6" s="561"/>
      <c r="MUR6" s="561"/>
      <c r="MUS6" s="561"/>
      <c r="MUT6" s="561"/>
      <c r="MUU6" s="561"/>
      <c r="MUV6" s="561"/>
      <c r="MUW6" s="561"/>
      <c r="MUX6" s="561"/>
      <c r="MUY6" s="561"/>
      <c r="MUZ6" s="561"/>
      <c r="MVA6" s="66"/>
      <c r="MVB6" s="449"/>
      <c r="MVC6" s="69"/>
      <c r="MVD6" s="69"/>
      <c r="MVE6" s="241"/>
      <c r="MVF6" s="241"/>
      <c r="MVG6" s="241"/>
      <c r="MVH6" s="241"/>
      <c r="MVI6" s="241"/>
      <c r="MVJ6" s="241"/>
      <c r="MVK6" s="241"/>
      <c r="MVL6" s="241"/>
      <c r="MVM6" s="241"/>
      <c r="MVN6" s="241"/>
      <c r="MVO6" s="241"/>
      <c r="MVP6" s="241"/>
      <c r="MVQ6" s="561"/>
      <c r="MVR6" s="561"/>
      <c r="MVS6" s="561"/>
      <c r="MVT6" s="561"/>
      <c r="MVU6" s="561"/>
      <c r="MVV6" s="561"/>
      <c r="MVW6" s="561"/>
      <c r="MVX6" s="561"/>
      <c r="MVY6" s="561"/>
      <c r="MVZ6" s="561"/>
      <c r="MWA6" s="66"/>
      <c r="MWB6" s="449"/>
      <c r="MWC6" s="69"/>
      <c r="MWD6" s="69"/>
      <c r="MWE6" s="241"/>
      <c r="MWF6" s="241"/>
      <c r="MWG6" s="241"/>
      <c r="MWH6" s="241"/>
      <c r="MWI6" s="241"/>
      <c r="MWJ6" s="241"/>
      <c r="MWK6" s="241"/>
      <c r="MWL6" s="241"/>
      <c r="MWM6" s="241"/>
      <c r="MWN6" s="241"/>
      <c r="MWO6" s="241"/>
      <c r="MWP6" s="241"/>
      <c r="MWQ6" s="561"/>
      <c r="MWR6" s="561"/>
      <c r="MWS6" s="561"/>
      <c r="MWT6" s="561"/>
      <c r="MWU6" s="561"/>
      <c r="MWV6" s="561"/>
      <c r="MWW6" s="561"/>
      <c r="MWX6" s="561"/>
      <c r="MWY6" s="561"/>
      <c r="MWZ6" s="561"/>
      <c r="MXA6" s="66"/>
      <c r="MXB6" s="449"/>
      <c r="MXC6" s="69"/>
      <c r="MXD6" s="69"/>
      <c r="MXE6" s="241"/>
      <c r="MXF6" s="241"/>
      <c r="MXG6" s="241"/>
      <c r="MXH6" s="241"/>
      <c r="MXI6" s="241"/>
      <c r="MXJ6" s="241"/>
      <c r="MXK6" s="241"/>
      <c r="MXL6" s="241"/>
      <c r="MXM6" s="241"/>
      <c r="MXN6" s="241"/>
      <c r="MXO6" s="241"/>
      <c r="MXP6" s="241"/>
      <c r="MXQ6" s="561"/>
      <c r="MXR6" s="561"/>
      <c r="MXS6" s="561"/>
      <c r="MXT6" s="561"/>
      <c r="MXU6" s="561"/>
      <c r="MXV6" s="561"/>
      <c r="MXW6" s="561"/>
      <c r="MXX6" s="561"/>
      <c r="MXY6" s="561"/>
      <c r="MXZ6" s="561"/>
      <c r="MYA6" s="66"/>
      <c r="MYB6" s="449"/>
      <c r="MYC6" s="69"/>
      <c r="MYD6" s="69"/>
      <c r="MYE6" s="241"/>
      <c r="MYF6" s="241"/>
      <c r="MYG6" s="241"/>
      <c r="MYH6" s="241"/>
      <c r="MYI6" s="241"/>
      <c r="MYJ6" s="241"/>
      <c r="MYK6" s="241"/>
      <c r="MYL6" s="241"/>
      <c r="MYM6" s="241"/>
      <c r="MYN6" s="241"/>
      <c r="MYO6" s="241"/>
      <c r="MYP6" s="241"/>
      <c r="MYQ6" s="561"/>
      <c r="MYR6" s="561"/>
      <c r="MYS6" s="561"/>
      <c r="MYT6" s="561"/>
      <c r="MYU6" s="561"/>
      <c r="MYV6" s="561"/>
      <c r="MYW6" s="561"/>
      <c r="MYX6" s="561"/>
      <c r="MYY6" s="561"/>
      <c r="MYZ6" s="561"/>
      <c r="MZA6" s="66"/>
      <c r="MZB6" s="449"/>
      <c r="MZC6" s="69"/>
      <c r="MZD6" s="69"/>
      <c r="MZE6" s="241"/>
      <c r="MZF6" s="241"/>
      <c r="MZG6" s="241"/>
      <c r="MZH6" s="241"/>
      <c r="MZI6" s="241"/>
      <c r="MZJ6" s="241"/>
      <c r="MZK6" s="241"/>
      <c r="MZL6" s="241"/>
      <c r="MZM6" s="241"/>
      <c r="MZN6" s="241"/>
      <c r="MZO6" s="241"/>
      <c r="MZP6" s="241"/>
      <c r="MZQ6" s="561"/>
      <c r="MZR6" s="561"/>
      <c r="MZS6" s="561"/>
      <c r="MZT6" s="561"/>
      <c r="MZU6" s="561"/>
      <c r="MZV6" s="561"/>
      <c r="MZW6" s="561"/>
      <c r="MZX6" s="561"/>
      <c r="MZY6" s="561"/>
      <c r="MZZ6" s="561"/>
      <c r="NAA6" s="66"/>
      <c r="NAB6" s="449"/>
      <c r="NAC6" s="69"/>
      <c r="NAD6" s="69"/>
      <c r="NAE6" s="241"/>
      <c r="NAF6" s="241"/>
      <c r="NAG6" s="241"/>
      <c r="NAH6" s="241"/>
      <c r="NAI6" s="241"/>
      <c r="NAJ6" s="241"/>
      <c r="NAK6" s="241"/>
      <c r="NAL6" s="241"/>
      <c r="NAM6" s="241"/>
      <c r="NAN6" s="241"/>
      <c r="NAO6" s="241"/>
      <c r="NAP6" s="241"/>
      <c r="NAQ6" s="561"/>
      <c r="NAR6" s="561"/>
      <c r="NAS6" s="561"/>
      <c r="NAT6" s="561"/>
      <c r="NAU6" s="561"/>
      <c r="NAV6" s="561"/>
      <c r="NAW6" s="561"/>
      <c r="NAX6" s="561"/>
      <c r="NAY6" s="561"/>
      <c r="NAZ6" s="561"/>
      <c r="NBA6" s="66"/>
      <c r="NBB6" s="449"/>
      <c r="NBC6" s="69"/>
      <c r="NBD6" s="69"/>
      <c r="NBE6" s="241"/>
      <c r="NBF6" s="241"/>
      <c r="NBG6" s="241"/>
      <c r="NBH6" s="241"/>
      <c r="NBI6" s="241"/>
      <c r="NBJ6" s="241"/>
      <c r="NBK6" s="241"/>
      <c r="NBL6" s="241"/>
      <c r="NBM6" s="241"/>
      <c r="NBN6" s="241"/>
      <c r="NBO6" s="241"/>
      <c r="NBP6" s="241"/>
      <c r="NBQ6" s="561"/>
      <c r="NBR6" s="561"/>
      <c r="NBS6" s="561"/>
      <c r="NBT6" s="561"/>
      <c r="NBU6" s="561"/>
      <c r="NBV6" s="561"/>
      <c r="NBW6" s="561"/>
      <c r="NBX6" s="561"/>
      <c r="NBY6" s="561"/>
      <c r="NBZ6" s="561"/>
      <c r="NCA6" s="66"/>
      <c r="NCB6" s="449"/>
      <c r="NCC6" s="69"/>
      <c r="NCD6" s="69"/>
      <c r="NCE6" s="241"/>
      <c r="NCF6" s="241"/>
      <c r="NCG6" s="241"/>
      <c r="NCH6" s="241"/>
      <c r="NCI6" s="241"/>
      <c r="NCJ6" s="241"/>
      <c r="NCK6" s="241"/>
      <c r="NCL6" s="241"/>
      <c r="NCM6" s="241"/>
      <c r="NCN6" s="241"/>
      <c r="NCO6" s="241"/>
      <c r="NCP6" s="241"/>
      <c r="NCQ6" s="561"/>
      <c r="NCR6" s="561"/>
      <c r="NCS6" s="561"/>
      <c r="NCT6" s="561"/>
      <c r="NCU6" s="561"/>
      <c r="NCV6" s="561"/>
      <c r="NCW6" s="561"/>
      <c r="NCX6" s="561"/>
      <c r="NCY6" s="561"/>
      <c r="NCZ6" s="561"/>
      <c r="NDA6" s="66"/>
      <c r="NDB6" s="449"/>
      <c r="NDC6" s="69"/>
      <c r="NDD6" s="69"/>
      <c r="NDE6" s="241"/>
      <c r="NDF6" s="241"/>
      <c r="NDG6" s="241"/>
      <c r="NDH6" s="241"/>
      <c r="NDI6" s="241"/>
      <c r="NDJ6" s="241"/>
      <c r="NDK6" s="241"/>
      <c r="NDL6" s="241"/>
      <c r="NDM6" s="241"/>
      <c r="NDN6" s="241"/>
      <c r="NDO6" s="241"/>
      <c r="NDP6" s="241"/>
      <c r="NDQ6" s="561"/>
      <c r="NDR6" s="561"/>
      <c r="NDS6" s="561"/>
      <c r="NDT6" s="561"/>
      <c r="NDU6" s="561"/>
      <c r="NDV6" s="561"/>
      <c r="NDW6" s="561"/>
      <c r="NDX6" s="561"/>
      <c r="NDY6" s="561"/>
      <c r="NDZ6" s="561"/>
      <c r="NEA6" s="66"/>
      <c r="NEB6" s="449"/>
      <c r="NEC6" s="69"/>
      <c r="NED6" s="69"/>
      <c r="NEE6" s="241"/>
      <c r="NEF6" s="241"/>
      <c r="NEG6" s="241"/>
      <c r="NEH6" s="241"/>
      <c r="NEI6" s="241"/>
      <c r="NEJ6" s="241"/>
      <c r="NEK6" s="241"/>
      <c r="NEL6" s="241"/>
      <c r="NEM6" s="241"/>
      <c r="NEN6" s="241"/>
      <c r="NEO6" s="241"/>
      <c r="NEP6" s="241"/>
      <c r="NEQ6" s="561"/>
      <c r="NER6" s="561"/>
      <c r="NES6" s="561"/>
      <c r="NET6" s="561"/>
      <c r="NEU6" s="561"/>
      <c r="NEV6" s="561"/>
      <c r="NEW6" s="561"/>
      <c r="NEX6" s="561"/>
      <c r="NEY6" s="561"/>
      <c r="NEZ6" s="561"/>
      <c r="NFA6" s="66"/>
      <c r="NFB6" s="449"/>
      <c r="NFC6" s="69"/>
      <c r="NFD6" s="69"/>
      <c r="NFE6" s="241"/>
      <c r="NFF6" s="241"/>
      <c r="NFG6" s="241"/>
      <c r="NFH6" s="241"/>
      <c r="NFI6" s="241"/>
      <c r="NFJ6" s="241"/>
      <c r="NFK6" s="241"/>
      <c r="NFL6" s="241"/>
      <c r="NFM6" s="241"/>
      <c r="NFN6" s="241"/>
      <c r="NFO6" s="241"/>
      <c r="NFP6" s="241"/>
      <c r="NFQ6" s="561"/>
      <c r="NFR6" s="561"/>
      <c r="NFS6" s="561"/>
      <c r="NFT6" s="561"/>
      <c r="NFU6" s="561"/>
      <c r="NFV6" s="561"/>
      <c r="NFW6" s="561"/>
      <c r="NFX6" s="561"/>
      <c r="NFY6" s="561"/>
      <c r="NFZ6" s="561"/>
      <c r="NGA6" s="66"/>
      <c r="NGB6" s="449"/>
      <c r="NGC6" s="69"/>
      <c r="NGD6" s="69"/>
      <c r="NGE6" s="241"/>
      <c r="NGF6" s="241"/>
      <c r="NGG6" s="241"/>
      <c r="NGH6" s="241"/>
      <c r="NGI6" s="241"/>
      <c r="NGJ6" s="241"/>
      <c r="NGK6" s="241"/>
      <c r="NGL6" s="241"/>
      <c r="NGM6" s="241"/>
      <c r="NGN6" s="241"/>
      <c r="NGO6" s="241"/>
      <c r="NGP6" s="241"/>
      <c r="NGQ6" s="561"/>
      <c r="NGR6" s="561"/>
      <c r="NGS6" s="561"/>
      <c r="NGT6" s="561"/>
      <c r="NGU6" s="561"/>
      <c r="NGV6" s="561"/>
      <c r="NGW6" s="561"/>
      <c r="NGX6" s="561"/>
      <c r="NGY6" s="561"/>
      <c r="NGZ6" s="561"/>
      <c r="NHA6" s="66"/>
      <c r="NHB6" s="449"/>
      <c r="NHC6" s="69"/>
      <c r="NHD6" s="69"/>
      <c r="NHE6" s="241"/>
      <c r="NHF6" s="241"/>
      <c r="NHG6" s="241"/>
      <c r="NHH6" s="241"/>
      <c r="NHI6" s="241"/>
      <c r="NHJ6" s="241"/>
      <c r="NHK6" s="241"/>
      <c r="NHL6" s="241"/>
      <c r="NHM6" s="241"/>
      <c r="NHN6" s="241"/>
      <c r="NHO6" s="241"/>
      <c r="NHP6" s="241"/>
      <c r="NHQ6" s="561"/>
      <c r="NHR6" s="561"/>
      <c r="NHS6" s="561"/>
      <c r="NHT6" s="561"/>
      <c r="NHU6" s="561"/>
      <c r="NHV6" s="561"/>
      <c r="NHW6" s="561"/>
      <c r="NHX6" s="561"/>
      <c r="NHY6" s="561"/>
      <c r="NHZ6" s="561"/>
      <c r="NIA6" s="66"/>
      <c r="NIB6" s="449"/>
      <c r="NIC6" s="69"/>
      <c r="NID6" s="69"/>
      <c r="NIE6" s="241"/>
      <c r="NIF6" s="241"/>
      <c r="NIG6" s="241"/>
      <c r="NIH6" s="241"/>
      <c r="NII6" s="241"/>
      <c r="NIJ6" s="241"/>
      <c r="NIK6" s="241"/>
      <c r="NIL6" s="241"/>
      <c r="NIM6" s="241"/>
      <c r="NIN6" s="241"/>
      <c r="NIO6" s="241"/>
      <c r="NIP6" s="241"/>
      <c r="NIQ6" s="561"/>
      <c r="NIR6" s="561"/>
      <c r="NIS6" s="561"/>
      <c r="NIT6" s="561"/>
      <c r="NIU6" s="561"/>
      <c r="NIV6" s="561"/>
      <c r="NIW6" s="561"/>
      <c r="NIX6" s="561"/>
      <c r="NIY6" s="561"/>
      <c r="NIZ6" s="561"/>
      <c r="NJA6" s="66"/>
      <c r="NJB6" s="449"/>
      <c r="NJC6" s="69"/>
      <c r="NJD6" s="69"/>
      <c r="NJE6" s="241"/>
      <c r="NJF6" s="241"/>
      <c r="NJG6" s="241"/>
      <c r="NJH6" s="241"/>
      <c r="NJI6" s="241"/>
      <c r="NJJ6" s="241"/>
      <c r="NJK6" s="241"/>
      <c r="NJL6" s="241"/>
      <c r="NJM6" s="241"/>
      <c r="NJN6" s="241"/>
      <c r="NJO6" s="241"/>
      <c r="NJP6" s="241"/>
      <c r="NJQ6" s="561"/>
      <c r="NJR6" s="561"/>
      <c r="NJS6" s="561"/>
      <c r="NJT6" s="561"/>
      <c r="NJU6" s="561"/>
      <c r="NJV6" s="561"/>
      <c r="NJW6" s="561"/>
      <c r="NJX6" s="561"/>
      <c r="NJY6" s="561"/>
      <c r="NJZ6" s="561"/>
      <c r="NKA6" s="66"/>
      <c r="NKB6" s="449"/>
      <c r="NKC6" s="69"/>
      <c r="NKD6" s="69"/>
      <c r="NKE6" s="241"/>
      <c r="NKF6" s="241"/>
      <c r="NKG6" s="241"/>
      <c r="NKH6" s="241"/>
      <c r="NKI6" s="241"/>
      <c r="NKJ6" s="241"/>
      <c r="NKK6" s="241"/>
      <c r="NKL6" s="241"/>
      <c r="NKM6" s="241"/>
      <c r="NKN6" s="241"/>
      <c r="NKO6" s="241"/>
      <c r="NKP6" s="241"/>
      <c r="NKQ6" s="561"/>
      <c r="NKR6" s="561"/>
      <c r="NKS6" s="561"/>
      <c r="NKT6" s="561"/>
      <c r="NKU6" s="561"/>
      <c r="NKV6" s="561"/>
      <c r="NKW6" s="561"/>
      <c r="NKX6" s="561"/>
      <c r="NKY6" s="561"/>
      <c r="NKZ6" s="561"/>
      <c r="NLA6" s="66"/>
      <c r="NLB6" s="449"/>
      <c r="NLC6" s="69"/>
      <c r="NLD6" s="69"/>
      <c r="NLE6" s="241"/>
      <c r="NLF6" s="241"/>
      <c r="NLG6" s="241"/>
      <c r="NLH6" s="241"/>
      <c r="NLI6" s="241"/>
      <c r="NLJ6" s="241"/>
      <c r="NLK6" s="241"/>
      <c r="NLL6" s="241"/>
      <c r="NLM6" s="241"/>
      <c r="NLN6" s="241"/>
      <c r="NLO6" s="241"/>
      <c r="NLP6" s="241"/>
      <c r="NLQ6" s="561"/>
      <c r="NLR6" s="561"/>
      <c r="NLS6" s="561"/>
      <c r="NLT6" s="561"/>
      <c r="NLU6" s="561"/>
      <c r="NLV6" s="561"/>
      <c r="NLW6" s="561"/>
      <c r="NLX6" s="561"/>
      <c r="NLY6" s="561"/>
      <c r="NLZ6" s="561"/>
      <c r="NMA6" s="66"/>
      <c r="NMB6" s="449"/>
      <c r="NMC6" s="69"/>
      <c r="NMD6" s="69"/>
      <c r="NME6" s="241"/>
      <c r="NMF6" s="241"/>
      <c r="NMG6" s="241"/>
      <c r="NMH6" s="241"/>
      <c r="NMI6" s="241"/>
      <c r="NMJ6" s="241"/>
      <c r="NMK6" s="241"/>
      <c r="NML6" s="241"/>
      <c r="NMM6" s="241"/>
      <c r="NMN6" s="241"/>
      <c r="NMO6" s="241"/>
      <c r="NMP6" s="241"/>
      <c r="NMQ6" s="561"/>
      <c r="NMR6" s="561"/>
      <c r="NMS6" s="561"/>
      <c r="NMT6" s="561"/>
      <c r="NMU6" s="561"/>
      <c r="NMV6" s="561"/>
      <c r="NMW6" s="561"/>
      <c r="NMX6" s="561"/>
      <c r="NMY6" s="561"/>
      <c r="NMZ6" s="561"/>
      <c r="NNA6" s="66"/>
      <c r="NNB6" s="449"/>
      <c r="NNC6" s="69"/>
      <c r="NND6" s="69"/>
      <c r="NNE6" s="241"/>
      <c r="NNF6" s="241"/>
      <c r="NNG6" s="241"/>
      <c r="NNH6" s="241"/>
      <c r="NNI6" s="241"/>
      <c r="NNJ6" s="241"/>
      <c r="NNK6" s="241"/>
      <c r="NNL6" s="241"/>
      <c r="NNM6" s="241"/>
      <c r="NNN6" s="241"/>
      <c r="NNO6" s="241"/>
      <c r="NNP6" s="241"/>
      <c r="NNQ6" s="561"/>
      <c r="NNR6" s="561"/>
      <c r="NNS6" s="561"/>
      <c r="NNT6" s="561"/>
      <c r="NNU6" s="561"/>
      <c r="NNV6" s="561"/>
      <c r="NNW6" s="561"/>
      <c r="NNX6" s="561"/>
      <c r="NNY6" s="561"/>
      <c r="NNZ6" s="561"/>
      <c r="NOA6" s="66"/>
      <c r="NOB6" s="449"/>
      <c r="NOC6" s="69"/>
      <c r="NOD6" s="69"/>
      <c r="NOE6" s="241"/>
      <c r="NOF6" s="241"/>
      <c r="NOG6" s="241"/>
      <c r="NOH6" s="241"/>
      <c r="NOI6" s="241"/>
      <c r="NOJ6" s="241"/>
      <c r="NOK6" s="241"/>
      <c r="NOL6" s="241"/>
      <c r="NOM6" s="241"/>
      <c r="NON6" s="241"/>
      <c r="NOO6" s="241"/>
      <c r="NOP6" s="241"/>
      <c r="NOQ6" s="561"/>
      <c r="NOR6" s="561"/>
      <c r="NOS6" s="561"/>
      <c r="NOT6" s="561"/>
      <c r="NOU6" s="561"/>
      <c r="NOV6" s="561"/>
      <c r="NOW6" s="561"/>
      <c r="NOX6" s="561"/>
      <c r="NOY6" s="561"/>
      <c r="NOZ6" s="561"/>
      <c r="NPA6" s="66"/>
      <c r="NPB6" s="449"/>
      <c r="NPC6" s="69"/>
      <c r="NPD6" s="69"/>
      <c r="NPE6" s="241"/>
      <c r="NPF6" s="241"/>
      <c r="NPG6" s="241"/>
      <c r="NPH6" s="241"/>
      <c r="NPI6" s="241"/>
      <c r="NPJ6" s="241"/>
      <c r="NPK6" s="241"/>
      <c r="NPL6" s="241"/>
      <c r="NPM6" s="241"/>
      <c r="NPN6" s="241"/>
      <c r="NPO6" s="241"/>
      <c r="NPP6" s="241"/>
      <c r="NPQ6" s="561"/>
      <c r="NPR6" s="561"/>
      <c r="NPS6" s="561"/>
      <c r="NPT6" s="561"/>
      <c r="NPU6" s="561"/>
      <c r="NPV6" s="561"/>
      <c r="NPW6" s="561"/>
      <c r="NPX6" s="561"/>
      <c r="NPY6" s="561"/>
      <c r="NPZ6" s="561"/>
      <c r="NQA6" s="66"/>
      <c r="NQB6" s="449"/>
      <c r="NQC6" s="69"/>
      <c r="NQD6" s="69"/>
      <c r="NQE6" s="241"/>
      <c r="NQF6" s="241"/>
      <c r="NQG6" s="241"/>
      <c r="NQH6" s="241"/>
      <c r="NQI6" s="241"/>
      <c r="NQJ6" s="241"/>
      <c r="NQK6" s="241"/>
      <c r="NQL6" s="241"/>
      <c r="NQM6" s="241"/>
      <c r="NQN6" s="241"/>
      <c r="NQO6" s="241"/>
      <c r="NQP6" s="241"/>
      <c r="NQQ6" s="561"/>
      <c r="NQR6" s="561"/>
      <c r="NQS6" s="561"/>
      <c r="NQT6" s="561"/>
      <c r="NQU6" s="561"/>
      <c r="NQV6" s="561"/>
      <c r="NQW6" s="561"/>
      <c r="NQX6" s="561"/>
      <c r="NQY6" s="561"/>
      <c r="NQZ6" s="561"/>
      <c r="NRA6" s="66"/>
      <c r="NRB6" s="449"/>
      <c r="NRC6" s="69"/>
      <c r="NRD6" s="69"/>
      <c r="NRE6" s="241"/>
      <c r="NRF6" s="241"/>
      <c r="NRG6" s="241"/>
      <c r="NRH6" s="241"/>
      <c r="NRI6" s="241"/>
      <c r="NRJ6" s="241"/>
      <c r="NRK6" s="241"/>
      <c r="NRL6" s="241"/>
      <c r="NRM6" s="241"/>
      <c r="NRN6" s="241"/>
      <c r="NRO6" s="241"/>
      <c r="NRP6" s="241"/>
      <c r="NRQ6" s="561"/>
      <c r="NRR6" s="561"/>
      <c r="NRS6" s="561"/>
      <c r="NRT6" s="561"/>
      <c r="NRU6" s="561"/>
      <c r="NRV6" s="561"/>
      <c r="NRW6" s="561"/>
      <c r="NRX6" s="561"/>
      <c r="NRY6" s="561"/>
      <c r="NRZ6" s="561"/>
      <c r="NSA6" s="66"/>
      <c r="NSB6" s="449"/>
      <c r="NSC6" s="69"/>
      <c r="NSD6" s="69"/>
      <c r="NSE6" s="241"/>
      <c r="NSF6" s="241"/>
      <c r="NSG6" s="241"/>
      <c r="NSH6" s="241"/>
      <c r="NSI6" s="241"/>
      <c r="NSJ6" s="241"/>
      <c r="NSK6" s="241"/>
      <c r="NSL6" s="241"/>
      <c r="NSM6" s="241"/>
      <c r="NSN6" s="241"/>
      <c r="NSO6" s="241"/>
      <c r="NSP6" s="241"/>
      <c r="NSQ6" s="561"/>
      <c r="NSR6" s="561"/>
      <c r="NSS6" s="561"/>
      <c r="NST6" s="561"/>
      <c r="NSU6" s="561"/>
      <c r="NSV6" s="561"/>
      <c r="NSW6" s="561"/>
      <c r="NSX6" s="561"/>
      <c r="NSY6" s="561"/>
      <c r="NSZ6" s="561"/>
      <c r="NTA6" s="66"/>
      <c r="NTB6" s="449"/>
      <c r="NTC6" s="69"/>
      <c r="NTD6" s="69"/>
      <c r="NTE6" s="241"/>
      <c r="NTF6" s="241"/>
      <c r="NTG6" s="241"/>
      <c r="NTH6" s="241"/>
      <c r="NTI6" s="241"/>
      <c r="NTJ6" s="241"/>
      <c r="NTK6" s="241"/>
      <c r="NTL6" s="241"/>
      <c r="NTM6" s="241"/>
      <c r="NTN6" s="241"/>
      <c r="NTO6" s="241"/>
      <c r="NTP6" s="241"/>
      <c r="NTQ6" s="561"/>
      <c r="NTR6" s="561"/>
      <c r="NTS6" s="561"/>
      <c r="NTT6" s="561"/>
      <c r="NTU6" s="561"/>
      <c r="NTV6" s="561"/>
      <c r="NTW6" s="561"/>
      <c r="NTX6" s="561"/>
      <c r="NTY6" s="561"/>
      <c r="NTZ6" s="561"/>
      <c r="NUA6" s="66"/>
      <c r="NUB6" s="449"/>
      <c r="NUC6" s="69"/>
      <c r="NUD6" s="69"/>
      <c r="NUE6" s="241"/>
      <c r="NUF6" s="241"/>
      <c r="NUG6" s="241"/>
      <c r="NUH6" s="241"/>
      <c r="NUI6" s="241"/>
      <c r="NUJ6" s="241"/>
      <c r="NUK6" s="241"/>
      <c r="NUL6" s="241"/>
      <c r="NUM6" s="241"/>
      <c r="NUN6" s="241"/>
      <c r="NUO6" s="241"/>
      <c r="NUP6" s="241"/>
      <c r="NUQ6" s="561"/>
      <c r="NUR6" s="561"/>
      <c r="NUS6" s="561"/>
      <c r="NUT6" s="561"/>
      <c r="NUU6" s="561"/>
      <c r="NUV6" s="561"/>
      <c r="NUW6" s="561"/>
      <c r="NUX6" s="561"/>
      <c r="NUY6" s="561"/>
      <c r="NUZ6" s="561"/>
      <c r="NVA6" s="66"/>
      <c r="NVB6" s="449"/>
      <c r="NVC6" s="69"/>
      <c r="NVD6" s="69"/>
      <c r="NVE6" s="241"/>
      <c r="NVF6" s="241"/>
      <c r="NVG6" s="241"/>
      <c r="NVH6" s="241"/>
      <c r="NVI6" s="241"/>
      <c r="NVJ6" s="241"/>
      <c r="NVK6" s="241"/>
      <c r="NVL6" s="241"/>
      <c r="NVM6" s="241"/>
      <c r="NVN6" s="241"/>
      <c r="NVO6" s="241"/>
      <c r="NVP6" s="241"/>
      <c r="NVQ6" s="561"/>
      <c r="NVR6" s="561"/>
      <c r="NVS6" s="561"/>
      <c r="NVT6" s="561"/>
      <c r="NVU6" s="561"/>
      <c r="NVV6" s="561"/>
      <c r="NVW6" s="561"/>
      <c r="NVX6" s="561"/>
      <c r="NVY6" s="561"/>
      <c r="NVZ6" s="561"/>
      <c r="NWA6" s="66"/>
      <c r="NWB6" s="449"/>
      <c r="NWC6" s="69"/>
      <c r="NWD6" s="69"/>
      <c r="NWE6" s="241"/>
      <c r="NWF6" s="241"/>
      <c r="NWG6" s="241"/>
      <c r="NWH6" s="241"/>
      <c r="NWI6" s="241"/>
      <c r="NWJ6" s="241"/>
      <c r="NWK6" s="241"/>
      <c r="NWL6" s="241"/>
      <c r="NWM6" s="241"/>
      <c r="NWN6" s="241"/>
      <c r="NWO6" s="241"/>
      <c r="NWP6" s="241"/>
      <c r="NWQ6" s="561"/>
      <c r="NWR6" s="561"/>
      <c r="NWS6" s="561"/>
      <c r="NWT6" s="561"/>
      <c r="NWU6" s="561"/>
      <c r="NWV6" s="561"/>
      <c r="NWW6" s="561"/>
      <c r="NWX6" s="561"/>
      <c r="NWY6" s="561"/>
      <c r="NWZ6" s="561"/>
      <c r="NXA6" s="66"/>
      <c r="NXB6" s="449"/>
      <c r="NXC6" s="69"/>
      <c r="NXD6" s="69"/>
      <c r="NXE6" s="241"/>
      <c r="NXF6" s="241"/>
      <c r="NXG6" s="241"/>
      <c r="NXH6" s="241"/>
      <c r="NXI6" s="241"/>
      <c r="NXJ6" s="241"/>
      <c r="NXK6" s="241"/>
      <c r="NXL6" s="241"/>
      <c r="NXM6" s="241"/>
      <c r="NXN6" s="241"/>
      <c r="NXO6" s="241"/>
      <c r="NXP6" s="241"/>
      <c r="NXQ6" s="561"/>
      <c r="NXR6" s="561"/>
      <c r="NXS6" s="561"/>
      <c r="NXT6" s="561"/>
      <c r="NXU6" s="561"/>
      <c r="NXV6" s="561"/>
      <c r="NXW6" s="561"/>
      <c r="NXX6" s="561"/>
      <c r="NXY6" s="561"/>
      <c r="NXZ6" s="561"/>
      <c r="NYA6" s="66"/>
      <c r="NYB6" s="449"/>
      <c r="NYC6" s="69"/>
      <c r="NYD6" s="69"/>
      <c r="NYE6" s="241"/>
      <c r="NYF6" s="241"/>
      <c r="NYG6" s="241"/>
      <c r="NYH6" s="241"/>
      <c r="NYI6" s="241"/>
      <c r="NYJ6" s="241"/>
      <c r="NYK6" s="241"/>
      <c r="NYL6" s="241"/>
      <c r="NYM6" s="241"/>
      <c r="NYN6" s="241"/>
      <c r="NYO6" s="241"/>
      <c r="NYP6" s="241"/>
      <c r="NYQ6" s="561"/>
      <c r="NYR6" s="561"/>
      <c r="NYS6" s="561"/>
      <c r="NYT6" s="561"/>
      <c r="NYU6" s="561"/>
      <c r="NYV6" s="561"/>
      <c r="NYW6" s="561"/>
      <c r="NYX6" s="561"/>
      <c r="NYY6" s="561"/>
      <c r="NYZ6" s="561"/>
      <c r="NZA6" s="66"/>
      <c r="NZB6" s="449"/>
      <c r="NZC6" s="69"/>
      <c r="NZD6" s="69"/>
      <c r="NZE6" s="241"/>
      <c r="NZF6" s="241"/>
      <c r="NZG6" s="241"/>
      <c r="NZH6" s="241"/>
      <c r="NZI6" s="241"/>
      <c r="NZJ6" s="241"/>
      <c r="NZK6" s="241"/>
      <c r="NZL6" s="241"/>
      <c r="NZM6" s="241"/>
      <c r="NZN6" s="241"/>
      <c r="NZO6" s="241"/>
      <c r="NZP6" s="241"/>
      <c r="NZQ6" s="561"/>
      <c r="NZR6" s="561"/>
      <c r="NZS6" s="561"/>
      <c r="NZT6" s="561"/>
      <c r="NZU6" s="561"/>
      <c r="NZV6" s="561"/>
      <c r="NZW6" s="561"/>
      <c r="NZX6" s="561"/>
      <c r="NZY6" s="561"/>
      <c r="NZZ6" s="561"/>
      <c r="OAA6" s="66"/>
      <c r="OAB6" s="449"/>
      <c r="OAC6" s="69"/>
      <c r="OAD6" s="69"/>
      <c r="OAE6" s="241"/>
      <c r="OAF6" s="241"/>
      <c r="OAG6" s="241"/>
      <c r="OAH6" s="241"/>
      <c r="OAI6" s="241"/>
      <c r="OAJ6" s="241"/>
      <c r="OAK6" s="241"/>
      <c r="OAL6" s="241"/>
      <c r="OAM6" s="241"/>
      <c r="OAN6" s="241"/>
      <c r="OAO6" s="241"/>
      <c r="OAP6" s="241"/>
      <c r="OAQ6" s="561"/>
      <c r="OAR6" s="561"/>
      <c r="OAS6" s="561"/>
      <c r="OAT6" s="561"/>
      <c r="OAU6" s="561"/>
      <c r="OAV6" s="561"/>
      <c r="OAW6" s="561"/>
      <c r="OAX6" s="561"/>
      <c r="OAY6" s="561"/>
      <c r="OAZ6" s="561"/>
      <c r="OBA6" s="66"/>
      <c r="OBB6" s="449"/>
      <c r="OBC6" s="69"/>
      <c r="OBD6" s="69"/>
      <c r="OBE6" s="241"/>
      <c r="OBF6" s="241"/>
      <c r="OBG6" s="241"/>
      <c r="OBH6" s="241"/>
      <c r="OBI6" s="241"/>
      <c r="OBJ6" s="241"/>
      <c r="OBK6" s="241"/>
      <c r="OBL6" s="241"/>
      <c r="OBM6" s="241"/>
      <c r="OBN6" s="241"/>
      <c r="OBO6" s="241"/>
      <c r="OBP6" s="241"/>
      <c r="OBQ6" s="561"/>
      <c r="OBR6" s="561"/>
      <c r="OBS6" s="561"/>
      <c r="OBT6" s="561"/>
      <c r="OBU6" s="561"/>
      <c r="OBV6" s="561"/>
      <c r="OBW6" s="561"/>
      <c r="OBX6" s="561"/>
      <c r="OBY6" s="561"/>
      <c r="OBZ6" s="561"/>
      <c r="OCA6" s="66"/>
      <c r="OCB6" s="449"/>
      <c r="OCC6" s="69"/>
      <c r="OCD6" s="69"/>
      <c r="OCE6" s="241"/>
      <c r="OCF6" s="241"/>
      <c r="OCG6" s="241"/>
      <c r="OCH6" s="241"/>
      <c r="OCI6" s="241"/>
      <c r="OCJ6" s="241"/>
      <c r="OCK6" s="241"/>
      <c r="OCL6" s="241"/>
      <c r="OCM6" s="241"/>
      <c r="OCN6" s="241"/>
      <c r="OCO6" s="241"/>
      <c r="OCP6" s="241"/>
      <c r="OCQ6" s="561"/>
      <c r="OCR6" s="561"/>
      <c r="OCS6" s="561"/>
      <c r="OCT6" s="561"/>
      <c r="OCU6" s="561"/>
      <c r="OCV6" s="561"/>
      <c r="OCW6" s="561"/>
      <c r="OCX6" s="561"/>
      <c r="OCY6" s="561"/>
      <c r="OCZ6" s="561"/>
      <c r="ODA6" s="66"/>
      <c r="ODB6" s="449"/>
      <c r="ODC6" s="69"/>
      <c r="ODD6" s="69"/>
      <c r="ODE6" s="241"/>
      <c r="ODF6" s="241"/>
      <c r="ODG6" s="241"/>
      <c r="ODH6" s="241"/>
      <c r="ODI6" s="241"/>
      <c r="ODJ6" s="241"/>
      <c r="ODK6" s="241"/>
      <c r="ODL6" s="241"/>
      <c r="ODM6" s="241"/>
      <c r="ODN6" s="241"/>
      <c r="ODO6" s="241"/>
      <c r="ODP6" s="241"/>
      <c r="ODQ6" s="561"/>
      <c r="ODR6" s="561"/>
      <c r="ODS6" s="561"/>
      <c r="ODT6" s="561"/>
      <c r="ODU6" s="561"/>
      <c r="ODV6" s="561"/>
      <c r="ODW6" s="561"/>
      <c r="ODX6" s="561"/>
      <c r="ODY6" s="561"/>
      <c r="ODZ6" s="561"/>
      <c r="OEA6" s="66"/>
      <c r="OEB6" s="449"/>
      <c r="OEC6" s="69"/>
      <c r="OED6" s="69"/>
      <c r="OEE6" s="241"/>
      <c r="OEF6" s="241"/>
      <c r="OEG6" s="241"/>
      <c r="OEH6" s="241"/>
      <c r="OEI6" s="241"/>
      <c r="OEJ6" s="241"/>
      <c r="OEK6" s="241"/>
      <c r="OEL6" s="241"/>
      <c r="OEM6" s="241"/>
      <c r="OEN6" s="241"/>
      <c r="OEO6" s="241"/>
      <c r="OEP6" s="241"/>
      <c r="OEQ6" s="561"/>
      <c r="OER6" s="561"/>
      <c r="OES6" s="561"/>
      <c r="OET6" s="561"/>
      <c r="OEU6" s="561"/>
      <c r="OEV6" s="561"/>
      <c r="OEW6" s="561"/>
      <c r="OEX6" s="561"/>
      <c r="OEY6" s="561"/>
      <c r="OEZ6" s="561"/>
      <c r="OFA6" s="66"/>
      <c r="OFB6" s="449"/>
      <c r="OFC6" s="69"/>
      <c r="OFD6" s="69"/>
      <c r="OFE6" s="241"/>
      <c r="OFF6" s="241"/>
      <c r="OFG6" s="241"/>
      <c r="OFH6" s="241"/>
      <c r="OFI6" s="241"/>
      <c r="OFJ6" s="241"/>
      <c r="OFK6" s="241"/>
      <c r="OFL6" s="241"/>
      <c r="OFM6" s="241"/>
      <c r="OFN6" s="241"/>
      <c r="OFO6" s="241"/>
      <c r="OFP6" s="241"/>
      <c r="OFQ6" s="561"/>
      <c r="OFR6" s="561"/>
      <c r="OFS6" s="561"/>
      <c r="OFT6" s="561"/>
      <c r="OFU6" s="561"/>
      <c r="OFV6" s="561"/>
      <c r="OFW6" s="561"/>
      <c r="OFX6" s="561"/>
      <c r="OFY6" s="561"/>
      <c r="OFZ6" s="561"/>
      <c r="OGA6" s="66"/>
      <c r="OGB6" s="449"/>
      <c r="OGC6" s="69"/>
      <c r="OGD6" s="69"/>
      <c r="OGE6" s="241"/>
      <c r="OGF6" s="241"/>
      <c r="OGG6" s="241"/>
      <c r="OGH6" s="241"/>
      <c r="OGI6" s="241"/>
      <c r="OGJ6" s="241"/>
      <c r="OGK6" s="241"/>
      <c r="OGL6" s="241"/>
      <c r="OGM6" s="241"/>
      <c r="OGN6" s="241"/>
      <c r="OGO6" s="241"/>
      <c r="OGP6" s="241"/>
      <c r="OGQ6" s="561"/>
      <c r="OGR6" s="561"/>
      <c r="OGS6" s="561"/>
      <c r="OGT6" s="561"/>
      <c r="OGU6" s="561"/>
      <c r="OGV6" s="561"/>
      <c r="OGW6" s="561"/>
      <c r="OGX6" s="561"/>
      <c r="OGY6" s="561"/>
      <c r="OGZ6" s="561"/>
      <c r="OHA6" s="66"/>
      <c r="OHB6" s="449"/>
      <c r="OHC6" s="69"/>
      <c r="OHD6" s="69"/>
      <c r="OHE6" s="241"/>
      <c r="OHF6" s="241"/>
      <c r="OHG6" s="241"/>
      <c r="OHH6" s="241"/>
      <c r="OHI6" s="241"/>
      <c r="OHJ6" s="241"/>
      <c r="OHK6" s="241"/>
      <c r="OHL6" s="241"/>
      <c r="OHM6" s="241"/>
      <c r="OHN6" s="241"/>
      <c r="OHO6" s="241"/>
      <c r="OHP6" s="241"/>
      <c r="OHQ6" s="561"/>
      <c r="OHR6" s="561"/>
      <c r="OHS6" s="561"/>
      <c r="OHT6" s="561"/>
      <c r="OHU6" s="561"/>
      <c r="OHV6" s="561"/>
      <c r="OHW6" s="561"/>
      <c r="OHX6" s="561"/>
      <c r="OHY6" s="561"/>
      <c r="OHZ6" s="561"/>
      <c r="OIA6" s="66"/>
      <c r="OIB6" s="449"/>
      <c r="OIC6" s="69"/>
      <c r="OID6" s="69"/>
      <c r="OIE6" s="241"/>
      <c r="OIF6" s="241"/>
      <c r="OIG6" s="241"/>
      <c r="OIH6" s="241"/>
      <c r="OII6" s="241"/>
      <c r="OIJ6" s="241"/>
      <c r="OIK6" s="241"/>
      <c r="OIL6" s="241"/>
      <c r="OIM6" s="241"/>
      <c r="OIN6" s="241"/>
      <c r="OIO6" s="241"/>
      <c r="OIP6" s="241"/>
      <c r="OIQ6" s="561"/>
      <c r="OIR6" s="561"/>
      <c r="OIS6" s="561"/>
      <c r="OIT6" s="561"/>
      <c r="OIU6" s="561"/>
      <c r="OIV6" s="561"/>
      <c r="OIW6" s="561"/>
      <c r="OIX6" s="561"/>
      <c r="OIY6" s="561"/>
      <c r="OIZ6" s="561"/>
      <c r="OJA6" s="66"/>
      <c r="OJB6" s="449"/>
      <c r="OJC6" s="69"/>
      <c r="OJD6" s="69"/>
      <c r="OJE6" s="241"/>
      <c r="OJF6" s="241"/>
      <c r="OJG6" s="241"/>
      <c r="OJH6" s="241"/>
      <c r="OJI6" s="241"/>
      <c r="OJJ6" s="241"/>
      <c r="OJK6" s="241"/>
      <c r="OJL6" s="241"/>
      <c r="OJM6" s="241"/>
      <c r="OJN6" s="241"/>
      <c r="OJO6" s="241"/>
      <c r="OJP6" s="241"/>
      <c r="OJQ6" s="561"/>
      <c r="OJR6" s="561"/>
      <c r="OJS6" s="561"/>
      <c r="OJT6" s="561"/>
      <c r="OJU6" s="561"/>
      <c r="OJV6" s="561"/>
      <c r="OJW6" s="561"/>
      <c r="OJX6" s="561"/>
      <c r="OJY6" s="561"/>
      <c r="OJZ6" s="561"/>
      <c r="OKA6" s="66"/>
      <c r="OKB6" s="449"/>
      <c r="OKC6" s="69"/>
      <c r="OKD6" s="69"/>
      <c r="OKE6" s="241"/>
      <c r="OKF6" s="241"/>
      <c r="OKG6" s="241"/>
      <c r="OKH6" s="241"/>
      <c r="OKI6" s="241"/>
      <c r="OKJ6" s="241"/>
      <c r="OKK6" s="241"/>
      <c r="OKL6" s="241"/>
      <c r="OKM6" s="241"/>
      <c r="OKN6" s="241"/>
      <c r="OKO6" s="241"/>
      <c r="OKP6" s="241"/>
      <c r="OKQ6" s="561"/>
      <c r="OKR6" s="561"/>
      <c r="OKS6" s="561"/>
      <c r="OKT6" s="561"/>
      <c r="OKU6" s="561"/>
      <c r="OKV6" s="561"/>
      <c r="OKW6" s="561"/>
      <c r="OKX6" s="561"/>
      <c r="OKY6" s="561"/>
      <c r="OKZ6" s="561"/>
      <c r="OLA6" s="66"/>
      <c r="OLB6" s="449"/>
      <c r="OLC6" s="69"/>
      <c r="OLD6" s="69"/>
      <c r="OLE6" s="241"/>
      <c r="OLF6" s="241"/>
      <c r="OLG6" s="241"/>
      <c r="OLH6" s="241"/>
      <c r="OLI6" s="241"/>
      <c r="OLJ6" s="241"/>
      <c r="OLK6" s="241"/>
      <c r="OLL6" s="241"/>
      <c r="OLM6" s="241"/>
      <c r="OLN6" s="241"/>
      <c r="OLO6" s="241"/>
      <c r="OLP6" s="241"/>
      <c r="OLQ6" s="561"/>
      <c r="OLR6" s="561"/>
      <c r="OLS6" s="561"/>
      <c r="OLT6" s="561"/>
      <c r="OLU6" s="561"/>
      <c r="OLV6" s="561"/>
      <c r="OLW6" s="561"/>
      <c r="OLX6" s="561"/>
      <c r="OLY6" s="561"/>
      <c r="OLZ6" s="561"/>
      <c r="OMA6" s="66"/>
      <c r="OMB6" s="449"/>
      <c r="OMC6" s="69"/>
      <c r="OMD6" s="69"/>
      <c r="OME6" s="241"/>
      <c r="OMF6" s="241"/>
      <c r="OMG6" s="241"/>
      <c r="OMH6" s="241"/>
      <c r="OMI6" s="241"/>
      <c r="OMJ6" s="241"/>
      <c r="OMK6" s="241"/>
      <c r="OML6" s="241"/>
      <c r="OMM6" s="241"/>
      <c r="OMN6" s="241"/>
      <c r="OMO6" s="241"/>
      <c r="OMP6" s="241"/>
      <c r="OMQ6" s="561"/>
      <c r="OMR6" s="561"/>
      <c r="OMS6" s="561"/>
      <c r="OMT6" s="561"/>
      <c r="OMU6" s="561"/>
      <c r="OMV6" s="561"/>
      <c r="OMW6" s="561"/>
      <c r="OMX6" s="561"/>
      <c r="OMY6" s="561"/>
      <c r="OMZ6" s="561"/>
      <c r="ONA6" s="66"/>
      <c r="ONB6" s="449"/>
      <c r="ONC6" s="69"/>
      <c r="OND6" s="69"/>
      <c r="ONE6" s="241"/>
      <c r="ONF6" s="241"/>
      <c r="ONG6" s="241"/>
      <c r="ONH6" s="241"/>
      <c r="ONI6" s="241"/>
      <c r="ONJ6" s="241"/>
      <c r="ONK6" s="241"/>
      <c r="ONL6" s="241"/>
      <c r="ONM6" s="241"/>
      <c r="ONN6" s="241"/>
      <c r="ONO6" s="241"/>
      <c r="ONP6" s="241"/>
      <c r="ONQ6" s="561"/>
      <c r="ONR6" s="561"/>
      <c r="ONS6" s="561"/>
      <c r="ONT6" s="561"/>
      <c r="ONU6" s="561"/>
      <c r="ONV6" s="561"/>
      <c r="ONW6" s="561"/>
      <c r="ONX6" s="561"/>
      <c r="ONY6" s="561"/>
      <c r="ONZ6" s="561"/>
      <c r="OOA6" s="66"/>
      <c r="OOB6" s="449"/>
      <c r="OOC6" s="69"/>
      <c r="OOD6" s="69"/>
      <c r="OOE6" s="241"/>
      <c r="OOF6" s="241"/>
      <c r="OOG6" s="241"/>
      <c r="OOH6" s="241"/>
      <c r="OOI6" s="241"/>
      <c r="OOJ6" s="241"/>
      <c r="OOK6" s="241"/>
      <c r="OOL6" s="241"/>
      <c r="OOM6" s="241"/>
      <c r="OON6" s="241"/>
      <c r="OOO6" s="241"/>
      <c r="OOP6" s="241"/>
      <c r="OOQ6" s="561"/>
      <c r="OOR6" s="561"/>
      <c r="OOS6" s="561"/>
      <c r="OOT6" s="561"/>
      <c r="OOU6" s="561"/>
      <c r="OOV6" s="561"/>
      <c r="OOW6" s="561"/>
      <c r="OOX6" s="561"/>
      <c r="OOY6" s="561"/>
      <c r="OOZ6" s="561"/>
      <c r="OPA6" s="66"/>
      <c r="OPB6" s="449"/>
      <c r="OPC6" s="69"/>
      <c r="OPD6" s="69"/>
      <c r="OPE6" s="241"/>
      <c r="OPF6" s="241"/>
      <c r="OPG6" s="241"/>
      <c r="OPH6" s="241"/>
      <c r="OPI6" s="241"/>
      <c r="OPJ6" s="241"/>
      <c r="OPK6" s="241"/>
      <c r="OPL6" s="241"/>
      <c r="OPM6" s="241"/>
      <c r="OPN6" s="241"/>
      <c r="OPO6" s="241"/>
      <c r="OPP6" s="241"/>
      <c r="OPQ6" s="561"/>
      <c r="OPR6" s="561"/>
      <c r="OPS6" s="561"/>
      <c r="OPT6" s="561"/>
      <c r="OPU6" s="561"/>
      <c r="OPV6" s="561"/>
      <c r="OPW6" s="561"/>
      <c r="OPX6" s="561"/>
      <c r="OPY6" s="561"/>
      <c r="OPZ6" s="561"/>
      <c r="OQA6" s="66"/>
      <c r="OQB6" s="449"/>
      <c r="OQC6" s="69"/>
      <c r="OQD6" s="69"/>
      <c r="OQE6" s="241"/>
      <c r="OQF6" s="241"/>
      <c r="OQG6" s="241"/>
      <c r="OQH6" s="241"/>
      <c r="OQI6" s="241"/>
      <c r="OQJ6" s="241"/>
      <c r="OQK6" s="241"/>
      <c r="OQL6" s="241"/>
      <c r="OQM6" s="241"/>
      <c r="OQN6" s="241"/>
      <c r="OQO6" s="241"/>
      <c r="OQP6" s="241"/>
      <c r="OQQ6" s="561"/>
      <c r="OQR6" s="561"/>
      <c r="OQS6" s="561"/>
      <c r="OQT6" s="561"/>
      <c r="OQU6" s="561"/>
      <c r="OQV6" s="561"/>
      <c r="OQW6" s="561"/>
      <c r="OQX6" s="561"/>
      <c r="OQY6" s="561"/>
      <c r="OQZ6" s="561"/>
      <c r="ORA6" s="66"/>
      <c r="ORB6" s="449"/>
      <c r="ORC6" s="69"/>
      <c r="ORD6" s="69"/>
      <c r="ORE6" s="241"/>
      <c r="ORF6" s="241"/>
      <c r="ORG6" s="241"/>
      <c r="ORH6" s="241"/>
      <c r="ORI6" s="241"/>
      <c r="ORJ6" s="241"/>
      <c r="ORK6" s="241"/>
      <c r="ORL6" s="241"/>
      <c r="ORM6" s="241"/>
      <c r="ORN6" s="241"/>
      <c r="ORO6" s="241"/>
      <c r="ORP6" s="241"/>
      <c r="ORQ6" s="561"/>
      <c r="ORR6" s="561"/>
      <c r="ORS6" s="561"/>
      <c r="ORT6" s="561"/>
      <c r="ORU6" s="561"/>
      <c r="ORV6" s="561"/>
      <c r="ORW6" s="561"/>
      <c r="ORX6" s="561"/>
      <c r="ORY6" s="561"/>
      <c r="ORZ6" s="561"/>
      <c r="OSA6" s="66"/>
      <c r="OSB6" s="449"/>
      <c r="OSC6" s="69"/>
      <c r="OSD6" s="69"/>
      <c r="OSE6" s="241"/>
      <c r="OSF6" s="241"/>
      <c r="OSG6" s="241"/>
      <c r="OSH6" s="241"/>
      <c r="OSI6" s="241"/>
      <c r="OSJ6" s="241"/>
      <c r="OSK6" s="241"/>
      <c r="OSL6" s="241"/>
      <c r="OSM6" s="241"/>
      <c r="OSN6" s="241"/>
      <c r="OSO6" s="241"/>
      <c r="OSP6" s="241"/>
      <c r="OSQ6" s="561"/>
      <c r="OSR6" s="561"/>
      <c r="OSS6" s="561"/>
      <c r="OST6" s="561"/>
      <c r="OSU6" s="561"/>
      <c r="OSV6" s="561"/>
      <c r="OSW6" s="561"/>
      <c r="OSX6" s="561"/>
      <c r="OSY6" s="561"/>
      <c r="OSZ6" s="561"/>
      <c r="OTA6" s="66"/>
      <c r="OTB6" s="449"/>
      <c r="OTC6" s="69"/>
      <c r="OTD6" s="69"/>
      <c r="OTE6" s="241"/>
      <c r="OTF6" s="241"/>
      <c r="OTG6" s="241"/>
      <c r="OTH6" s="241"/>
      <c r="OTI6" s="241"/>
      <c r="OTJ6" s="241"/>
      <c r="OTK6" s="241"/>
      <c r="OTL6" s="241"/>
      <c r="OTM6" s="241"/>
      <c r="OTN6" s="241"/>
      <c r="OTO6" s="241"/>
      <c r="OTP6" s="241"/>
      <c r="OTQ6" s="561"/>
      <c r="OTR6" s="561"/>
      <c r="OTS6" s="561"/>
      <c r="OTT6" s="561"/>
      <c r="OTU6" s="561"/>
      <c r="OTV6" s="561"/>
      <c r="OTW6" s="561"/>
      <c r="OTX6" s="561"/>
      <c r="OTY6" s="561"/>
      <c r="OTZ6" s="561"/>
      <c r="OUA6" s="66"/>
      <c r="OUB6" s="449"/>
      <c r="OUC6" s="69"/>
      <c r="OUD6" s="69"/>
      <c r="OUE6" s="241"/>
      <c r="OUF6" s="241"/>
      <c r="OUG6" s="241"/>
      <c r="OUH6" s="241"/>
      <c r="OUI6" s="241"/>
      <c r="OUJ6" s="241"/>
      <c r="OUK6" s="241"/>
      <c r="OUL6" s="241"/>
      <c r="OUM6" s="241"/>
      <c r="OUN6" s="241"/>
      <c r="OUO6" s="241"/>
      <c r="OUP6" s="241"/>
      <c r="OUQ6" s="561"/>
      <c r="OUR6" s="561"/>
      <c r="OUS6" s="561"/>
      <c r="OUT6" s="561"/>
      <c r="OUU6" s="561"/>
      <c r="OUV6" s="561"/>
      <c r="OUW6" s="561"/>
      <c r="OUX6" s="561"/>
      <c r="OUY6" s="561"/>
      <c r="OUZ6" s="561"/>
      <c r="OVA6" s="66"/>
      <c r="OVB6" s="449"/>
      <c r="OVC6" s="69"/>
      <c r="OVD6" s="69"/>
      <c r="OVE6" s="241"/>
      <c r="OVF6" s="241"/>
      <c r="OVG6" s="241"/>
      <c r="OVH6" s="241"/>
      <c r="OVI6" s="241"/>
      <c r="OVJ6" s="241"/>
      <c r="OVK6" s="241"/>
      <c r="OVL6" s="241"/>
      <c r="OVM6" s="241"/>
      <c r="OVN6" s="241"/>
      <c r="OVO6" s="241"/>
      <c r="OVP6" s="241"/>
      <c r="OVQ6" s="561"/>
      <c r="OVR6" s="561"/>
      <c r="OVS6" s="561"/>
      <c r="OVT6" s="561"/>
      <c r="OVU6" s="561"/>
      <c r="OVV6" s="561"/>
      <c r="OVW6" s="561"/>
      <c r="OVX6" s="561"/>
      <c r="OVY6" s="561"/>
      <c r="OVZ6" s="561"/>
      <c r="OWA6" s="66"/>
      <c r="OWB6" s="449"/>
      <c r="OWC6" s="69"/>
      <c r="OWD6" s="69"/>
      <c r="OWE6" s="241"/>
      <c r="OWF6" s="241"/>
      <c r="OWG6" s="241"/>
      <c r="OWH6" s="241"/>
      <c r="OWI6" s="241"/>
      <c r="OWJ6" s="241"/>
      <c r="OWK6" s="241"/>
      <c r="OWL6" s="241"/>
      <c r="OWM6" s="241"/>
      <c r="OWN6" s="241"/>
      <c r="OWO6" s="241"/>
      <c r="OWP6" s="241"/>
      <c r="OWQ6" s="561"/>
      <c r="OWR6" s="561"/>
      <c r="OWS6" s="561"/>
      <c r="OWT6" s="561"/>
      <c r="OWU6" s="561"/>
      <c r="OWV6" s="561"/>
      <c r="OWW6" s="561"/>
      <c r="OWX6" s="561"/>
      <c r="OWY6" s="561"/>
      <c r="OWZ6" s="561"/>
      <c r="OXA6" s="66"/>
      <c r="OXB6" s="449"/>
      <c r="OXC6" s="69"/>
      <c r="OXD6" s="69"/>
      <c r="OXE6" s="241"/>
      <c r="OXF6" s="241"/>
      <c r="OXG6" s="241"/>
      <c r="OXH6" s="241"/>
      <c r="OXI6" s="241"/>
      <c r="OXJ6" s="241"/>
      <c r="OXK6" s="241"/>
      <c r="OXL6" s="241"/>
      <c r="OXM6" s="241"/>
      <c r="OXN6" s="241"/>
      <c r="OXO6" s="241"/>
      <c r="OXP6" s="241"/>
      <c r="OXQ6" s="561"/>
      <c r="OXR6" s="561"/>
      <c r="OXS6" s="561"/>
      <c r="OXT6" s="561"/>
      <c r="OXU6" s="561"/>
      <c r="OXV6" s="561"/>
      <c r="OXW6" s="561"/>
      <c r="OXX6" s="561"/>
      <c r="OXY6" s="561"/>
      <c r="OXZ6" s="561"/>
      <c r="OYA6" s="66"/>
      <c r="OYB6" s="449"/>
      <c r="OYC6" s="69"/>
      <c r="OYD6" s="69"/>
      <c r="OYE6" s="241"/>
      <c r="OYF6" s="241"/>
      <c r="OYG6" s="241"/>
      <c r="OYH6" s="241"/>
      <c r="OYI6" s="241"/>
      <c r="OYJ6" s="241"/>
      <c r="OYK6" s="241"/>
      <c r="OYL6" s="241"/>
      <c r="OYM6" s="241"/>
      <c r="OYN6" s="241"/>
      <c r="OYO6" s="241"/>
      <c r="OYP6" s="241"/>
      <c r="OYQ6" s="561"/>
      <c r="OYR6" s="561"/>
      <c r="OYS6" s="561"/>
      <c r="OYT6" s="561"/>
      <c r="OYU6" s="561"/>
      <c r="OYV6" s="561"/>
      <c r="OYW6" s="561"/>
      <c r="OYX6" s="561"/>
      <c r="OYY6" s="561"/>
      <c r="OYZ6" s="561"/>
      <c r="OZA6" s="66"/>
      <c r="OZB6" s="449"/>
      <c r="OZC6" s="69"/>
      <c r="OZD6" s="69"/>
      <c r="OZE6" s="241"/>
      <c r="OZF6" s="241"/>
      <c r="OZG6" s="241"/>
      <c r="OZH6" s="241"/>
      <c r="OZI6" s="241"/>
      <c r="OZJ6" s="241"/>
      <c r="OZK6" s="241"/>
      <c r="OZL6" s="241"/>
      <c r="OZM6" s="241"/>
      <c r="OZN6" s="241"/>
      <c r="OZO6" s="241"/>
      <c r="OZP6" s="241"/>
      <c r="OZQ6" s="561"/>
      <c r="OZR6" s="561"/>
      <c r="OZS6" s="561"/>
      <c r="OZT6" s="561"/>
      <c r="OZU6" s="561"/>
      <c r="OZV6" s="561"/>
      <c r="OZW6" s="561"/>
      <c r="OZX6" s="561"/>
      <c r="OZY6" s="561"/>
      <c r="OZZ6" s="561"/>
      <c r="PAA6" s="66"/>
      <c r="PAB6" s="449"/>
      <c r="PAC6" s="69"/>
      <c r="PAD6" s="69"/>
      <c r="PAE6" s="241"/>
      <c r="PAF6" s="241"/>
      <c r="PAG6" s="241"/>
      <c r="PAH6" s="241"/>
      <c r="PAI6" s="241"/>
      <c r="PAJ6" s="241"/>
      <c r="PAK6" s="241"/>
      <c r="PAL6" s="241"/>
      <c r="PAM6" s="241"/>
      <c r="PAN6" s="241"/>
      <c r="PAO6" s="241"/>
      <c r="PAP6" s="241"/>
      <c r="PAQ6" s="561"/>
      <c r="PAR6" s="561"/>
      <c r="PAS6" s="561"/>
      <c r="PAT6" s="561"/>
      <c r="PAU6" s="561"/>
      <c r="PAV6" s="561"/>
      <c r="PAW6" s="561"/>
      <c r="PAX6" s="561"/>
      <c r="PAY6" s="561"/>
      <c r="PAZ6" s="561"/>
      <c r="PBA6" s="66"/>
      <c r="PBB6" s="449"/>
      <c r="PBC6" s="69"/>
      <c r="PBD6" s="69"/>
      <c r="PBE6" s="241"/>
      <c r="PBF6" s="241"/>
      <c r="PBG6" s="241"/>
      <c r="PBH6" s="241"/>
      <c r="PBI6" s="241"/>
      <c r="PBJ6" s="241"/>
      <c r="PBK6" s="241"/>
      <c r="PBL6" s="241"/>
      <c r="PBM6" s="241"/>
      <c r="PBN6" s="241"/>
      <c r="PBO6" s="241"/>
      <c r="PBP6" s="241"/>
      <c r="PBQ6" s="561"/>
      <c r="PBR6" s="561"/>
      <c r="PBS6" s="561"/>
      <c r="PBT6" s="561"/>
      <c r="PBU6" s="561"/>
      <c r="PBV6" s="561"/>
      <c r="PBW6" s="561"/>
      <c r="PBX6" s="561"/>
      <c r="PBY6" s="561"/>
      <c r="PBZ6" s="561"/>
      <c r="PCA6" s="66"/>
      <c r="PCB6" s="449"/>
      <c r="PCC6" s="69"/>
      <c r="PCD6" s="69"/>
      <c r="PCE6" s="241"/>
      <c r="PCF6" s="241"/>
      <c r="PCG6" s="241"/>
      <c r="PCH6" s="241"/>
      <c r="PCI6" s="241"/>
      <c r="PCJ6" s="241"/>
      <c r="PCK6" s="241"/>
      <c r="PCL6" s="241"/>
      <c r="PCM6" s="241"/>
      <c r="PCN6" s="241"/>
      <c r="PCO6" s="241"/>
      <c r="PCP6" s="241"/>
      <c r="PCQ6" s="561"/>
      <c r="PCR6" s="561"/>
      <c r="PCS6" s="561"/>
      <c r="PCT6" s="561"/>
      <c r="PCU6" s="561"/>
      <c r="PCV6" s="561"/>
      <c r="PCW6" s="561"/>
      <c r="PCX6" s="561"/>
      <c r="PCY6" s="561"/>
      <c r="PCZ6" s="561"/>
      <c r="PDA6" s="66"/>
      <c r="PDB6" s="449"/>
      <c r="PDC6" s="69"/>
      <c r="PDD6" s="69"/>
      <c r="PDE6" s="241"/>
      <c r="PDF6" s="241"/>
      <c r="PDG6" s="241"/>
      <c r="PDH6" s="241"/>
      <c r="PDI6" s="241"/>
      <c r="PDJ6" s="241"/>
      <c r="PDK6" s="241"/>
      <c r="PDL6" s="241"/>
      <c r="PDM6" s="241"/>
      <c r="PDN6" s="241"/>
      <c r="PDO6" s="241"/>
      <c r="PDP6" s="241"/>
      <c r="PDQ6" s="561"/>
      <c r="PDR6" s="561"/>
      <c r="PDS6" s="561"/>
      <c r="PDT6" s="561"/>
      <c r="PDU6" s="561"/>
      <c r="PDV6" s="561"/>
      <c r="PDW6" s="561"/>
      <c r="PDX6" s="561"/>
      <c r="PDY6" s="561"/>
      <c r="PDZ6" s="561"/>
      <c r="PEA6" s="66"/>
      <c r="PEB6" s="449"/>
      <c r="PEC6" s="69"/>
      <c r="PED6" s="69"/>
      <c r="PEE6" s="241"/>
      <c r="PEF6" s="241"/>
      <c r="PEG6" s="241"/>
      <c r="PEH6" s="241"/>
      <c r="PEI6" s="241"/>
      <c r="PEJ6" s="241"/>
      <c r="PEK6" s="241"/>
      <c r="PEL6" s="241"/>
      <c r="PEM6" s="241"/>
      <c r="PEN6" s="241"/>
      <c r="PEO6" s="241"/>
      <c r="PEP6" s="241"/>
      <c r="PEQ6" s="561"/>
      <c r="PER6" s="561"/>
      <c r="PES6" s="561"/>
      <c r="PET6" s="561"/>
      <c r="PEU6" s="561"/>
      <c r="PEV6" s="561"/>
      <c r="PEW6" s="561"/>
      <c r="PEX6" s="561"/>
      <c r="PEY6" s="561"/>
      <c r="PEZ6" s="561"/>
      <c r="PFA6" s="66"/>
      <c r="PFB6" s="449"/>
      <c r="PFC6" s="69"/>
      <c r="PFD6" s="69"/>
      <c r="PFE6" s="241"/>
      <c r="PFF6" s="241"/>
      <c r="PFG6" s="241"/>
      <c r="PFH6" s="241"/>
      <c r="PFI6" s="241"/>
      <c r="PFJ6" s="241"/>
      <c r="PFK6" s="241"/>
      <c r="PFL6" s="241"/>
      <c r="PFM6" s="241"/>
      <c r="PFN6" s="241"/>
      <c r="PFO6" s="241"/>
      <c r="PFP6" s="241"/>
      <c r="PFQ6" s="561"/>
      <c r="PFR6" s="561"/>
      <c r="PFS6" s="561"/>
      <c r="PFT6" s="561"/>
      <c r="PFU6" s="561"/>
      <c r="PFV6" s="561"/>
      <c r="PFW6" s="561"/>
      <c r="PFX6" s="561"/>
      <c r="PFY6" s="561"/>
      <c r="PFZ6" s="561"/>
      <c r="PGA6" s="66"/>
      <c r="PGB6" s="449"/>
      <c r="PGC6" s="69"/>
      <c r="PGD6" s="69"/>
      <c r="PGE6" s="241"/>
      <c r="PGF6" s="241"/>
      <c r="PGG6" s="241"/>
      <c r="PGH6" s="241"/>
      <c r="PGI6" s="241"/>
      <c r="PGJ6" s="241"/>
      <c r="PGK6" s="241"/>
      <c r="PGL6" s="241"/>
      <c r="PGM6" s="241"/>
      <c r="PGN6" s="241"/>
      <c r="PGO6" s="241"/>
      <c r="PGP6" s="241"/>
      <c r="PGQ6" s="561"/>
      <c r="PGR6" s="561"/>
      <c r="PGS6" s="561"/>
      <c r="PGT6" s="561"/>
      <c r="PGU6" s="561"/>
      <c r="PGV6" s="561"/>
      <c r="PGW6" s="561"/>
      <c r="PGX6" s="561"/>
      <c r="PGY6" s="561"/>
      <c r="PGZ6" s="561"/>
      <c r="PHA6" s="66"/>
      <c r="PHB6" s="449"/>
      <c r="PHC6" s="69"/>
      <c r="PHD6" s="69"/>
      <c r="PHE6" s="241"/>
      <c r="PHF6" s="241"/>
      <c r="PHG6" s="241"/>
      <c r="PHH6" s="241"/>
      <c r="PHI6" s="241"/>
      <c r="PHJ6" s="241"/>
      <c r="PHK6" s="241"/>
      <c r="PHL6" s="241"/>
      <c r="PHM6" s="241"/>
      <c r="PHN6" s="241"/>
      <c r="PHO6" s="241"/>
      <c r="PHP6" s="241"/>
      <c r="PHQ6" s="561"/>
      <c r="PHR6" s="561"/>
      <c r="PHS6" s="561"/>
      <c r="PHT6" s="561"/>
      <c r="PHU6" s="561"/>
      <c r="PHV6" s="561"/>
      <c r="PHW6" s="561"/>
      <c r="PHX6" s="561"/>
      <c r="PHY6" s="561"/>
      <c r="PHZ6" s="561"/>
      <c r="PIA6" s="66"/>
      <c r="PIB6" s="449"/>
      <c r="PIC6" s="69"/>
      <c r="PID6" s="69"/>
      <c r="PIE6" s="241"/>
      <c r="PIF6" s="241"/>
      <c r="PIG6" s="241"/>
      <c r="PIH6" s="241"/>
      <c r="PII6" s="241"/>
      <c r="PIJ6" s="241"/>
      <c r="PIK6" s="241"/>
      <c r="PIL6" s="241"/>
      <c r="PIM6" s="241"/>
      <c r="PIN6" s="241"/>
      <c r="PIO6" s="241"/>
      <c r="PIP6" s="241"/>
      <c r="PIQ6" s="561"/>
      <c r="PIR6" s="561"/>
      <c r="PIS6" s="561"/>
      <c r="PIT6" s="561"/>
      <c r="PIU6" s="561"/>
      <c r="PIV6" s="561"/>
      <c r="PIW6" s="561"/>
      <c r="PIX6" s="561"/>
      <c r="PIY6" s="561"/>
      <c r="PIZ6" s="561"/>
      <c r="PJA6" s="66"/>
      <c r="PJB6" s="449"/>
      <c r="PJC6" s="69"/>
      <c r="PJD6" s="69"/>
      <c r="PJE6" s="241"/>
      <c r="PJF6" s="241"/>
      <c r="PJG6" s="241"/>
      <c r="PJH6" s="241"/>
      <c r="PJI6" s="241"/>
      <c r="PJJ6" s="241"/>
      <c r="PJK6" s="241"/>
      <c r="PJL6" s="241"/>
      <c r="PJM6" s="241"/>
      <c r="PJN6" s="241"/>
      <c r="PJO6" s="241"/>
      <c r="PJP6" s="241"/>
      <c r="PJQ6" s="561"/>
      <c r="PJR6" s="561"/>
      <c r="PJS6" s="561"/>
      <c r="PJT6" s="561"/>
      <c r="PJU6" s="561"/>
      <c r="PJV6" s="561"/>
      <c r="PJW6" s="561"/>
      <c r="PJX6" s="561"/>
      <c r="PJY6" s="561"/>
      <c r="PJZ6" s="561"/>
      <c r="PKA6" s="66"/>
      <c r="PKB6" s="449"/>
      <c r="PKC6" s="69"/>
      <c r="PKD6" s="69"/>
      <c r="PKE6" s="241"/>
      <c r="PKF6" s="241"/>
      <c r="PKG6" s="241"/>
      <c r="PKH6" s="241"/>
      <c r="PKI6" s="241"/>
      <c r="PKJ6" s="241"/>
      <c r="PKK6" s="241"/>
      <c r="PKL6" s="241"/>
      <c r="PKM6" s="241"/>
      <c r="PKN6" s="241"/>
      <c r="PKO6" s="241"/>
      <c r="PKP6" s="241"/>
      <c r="PKQ6" s="561"/>
      <c r="PKR6" s="561"/>
      <c r="PKS6" s="561"/>
      <c r="PKT6" s="561"/>
      <c r="PKU6" s="561"/>
      <c r="PKV6" s="561"/>
      <c r="PKW6" s="561"/>
      <c r="PKX6" s="561"/>
      <c r="PKY6" s="561"/>
      <c r="PKZ6" s="561"/>
      <c r="PLA6" s="66"/>
      <c r="PLB6" s="449"/>
      <c r="PLC6" s="69"/>
      <c r="PLD6" s="69"/>
      <c r="PLE6" s="241"/>
      <c r="PLF6" s="241"/>
      <c r="PLG6" s="241"/>
      <c r="PLH6" s="241"/>
      <c r="PLI6" s="241"/>
      <c r="PLJ6" s="241"/>
      <c r="PLK6" s="241"/>
      <c r="PLL6" s="241"/>
      <c r="PLM6" s="241"/>
      <c r="PLN6" s="241"/>
      <c r="PLO6" s="241"/>
      <c r="PLP6" s="241"/>
      <c r="PLQ6" s="561"/>
      <c r="PLR6" s="561"/>
      <c r="PLS6" s="561"/>
      <c r="PLT6" s="561"/>
      <c r="PLU6" s="561"/>
      <c r="PLV6" s="561"/>
      <c r="PLW6" s="561"/>
      <c r="PLX6" s="561"/>
      <c r="PLY6" s="561"/>
      <c r="PLZ6" s="561"/>
      <c r="PMA6" s="66"/>
      <c r="PMB6" s="449"/>
      <c r="PMC6" s="69"/>
      <c r="PMD6" s="69"/>
      <c r="PME6" s="241"/>
      <c r="PMF6" s="241"/>
      <c r="PMG6" s="241"/>
      <c r="PMH6" s="241"/>
      <c r="PMI6" s="241"/>
      <c r="PMJ6" s="241"/>
      <c r="PMK6" s="241"/>
      <c r="PML6" s="241"/>
      <c r="PMM6" s="241"/>
      <c r="PMN6" s="241"/>
      <c r="PMO6" s="241"/>
      <c r="PMP6" s="241"/>
      <c r="PMQ6" s="561"/>
      <c r="PMR6" s="561"/>
      <c r="PMS6" s="561"/>
      <c r="PMT6" s="561"/>
      <c r="PMU6" s="561"/>
      <c r="PMV6" s="561"/>
      <c r="PMW6" s="561"/>
      <c r="PMX6" s="561"/>
      <c r="PMY6" s="561"/>
      <c r="PMZ6" s="561"/>
      <c r="PNA6" s="66"/>
      <c r="PNB6" s="449"/>
      <c r="PNC6" s="69"/>
      <c r="PND6" s="69"/>
      <c r="PNE6" s="241"/>
      <c r="PNF6" s="241"/>
      <c r="PNG6" s="241"/>
      <c r="PNH6" s="241"/>
      <c r="PNI6" s="241"/>
      <c r="PNJ6" s="241"/>
      <c r="PNK6" s="241"/>
      <c r="PNL6" s="241"/>
      <c r="PNM6" s="241"/>
      <c r="PNN6" s="241"/>
      <c r="PNO6" s="241"/>
      <c r="PNP6" s="241"/>
      <c r="PNQ6" s="561"/>
      <c r="PNR6" s="561"/>
      <c r="PNS6" s="561"/>
      <c r="PNT6" s="561"/>
      <c r="PNU6" s="561"/>
      <c r="PNV6" s="561"/>
      <c r="PNW6" s="561"/>
      <c r="PNX6" s="561"/>
      <c r="PNY6" s="561"/>
      <c r="PNZ6" s="561"/>
      <c r="POA6" s="66"/>
      <c r="POB6" s="449"/>
      <c r="POC6" s="69"/>
      <c r="POD6" s="69"/>
      <c r="POE6" s="241"/>
      <c r="POF6" s="241"/>
      <c r="POG6" s="241"/>
      <c r="POH6" s="241"/>
      <c r="POI6" s="241"/>
      <c r="POJ6" s="241"/>
      <c r="POK6" s="241"/>
      <c r="POL6" s="241"/>
      <c r="POM6" s="241"/>
      <c r="PON6" s="241"/>
      <c r="POO6" s="241"/>
      <c r="POP6" s="241"/>
      <c r="POQ6" s="561"/>
      <c r="POR6" s="561"/>
      <c r="POS6" s="561"/>
      <c r="POT6" s="561"/>
      <c r="POU6" s="561"/>
      <c r="POV6" s="561"/>
      <c r="POW6" s="561"/>
      <c r="POX6" s="561"/>
      <c r="POY6" s="561"/>
      <c r="POZ6" s="561"/>
      <c r="PPA6" s="66"/>
      <c r="PPB6" s="449"/>
      <c r="PPC6" s="69"/>
      <c r="PPD6" s="69"/>
      <c r="PPE6" s="241"/>
      <c r="PPF6" s="241"/>
      <c r="PPG6" s="241"/>
      <c r="PPH6" s="241"/>
      <c r="PPI6" s="241"/>
      <c r="PPJ6" s="241"/>
      <c r="PPK6" s="241"/>
      <c r="PPL6" s="241"/>
      <c r="PPM6" s="241"/>
      <c r="PPN6" s="241"/>
      <c r="PPO6" s="241"/>
      <c r="PPP6" s="241"/>
      <c r="PPQ6" s="561"/>
      <c r="PPR6" s="561"/>
      <c r="PPS6" s="561"/>
      <c r="PPT6" s="561"/>
      <c r="PPU6" s="561"/>
      <c r="PPV6" s="561"/>
      <c r="PPW6" s="561"/>
      <c r="PPX6" s="561"/>
      <c r="PPY6" s="561"/>
      <c r="PPZ6" s="561"/>
      <c r="PQA6" s="66"/>
      <c r="PQB6" s="449"/>
      <c r="PQC6" s="69"/>
      <c r="PQD6" s="69"/>
      <c r="PQE6" s="241"/>
      <c r="PQF6" s="241"/>
      <c r="PQG6" s="241"/>
      <c r="PQH6" s="241"/>
      <c r="PQI6" s="241"/>
      <c r="PQJ6" s="241"/>
      <c r="PQK6" s="241"/>
      <c r="PQL6" s="241"/>
      <c r="PQM6" s="241"/>
      <c r="PQN6" s="241"/>
      <c r="PQO6" s="241"/>
      <c r="PQP6" s="241"/>
      <c r="PQQ6" s="561"/>
      <c r="PQR6" s="561"/>
      <c r="PQS6" s="561"/>
      <c r="PQT6" s="561"/>
      <c r="PQU6" s="561"/>
      <c r="PQV6" s="561"/>
      <c r="PQW6" s="561"/>
      <c r="PQX6" s="561"/>
      <c r="PQY6" s="561"/>
      <c r="PQZ6" s="561"/>
      <c r="PRA6" s="66"/>
      <c r="PRB6" s="449"/>
      <c r="PRC6" s="69"/>
      <c r="PRD6" s="69"/>
      <c r="PRE6" s="241"/>
      <c r="PRF6" s="241"/>
      <c r="PRG6" s="241"/>
      <c r="PRH6" s="241"/>
      <c r="PRI6" s="241"/>
      <c r="PRJ6" s="241"/>
      <c r="PRK6" s="241"/>
      <c r="PRL6" s="241"/>
      <c r="PRM6" s="241"/>
      <c r="PRN6" s="241"/>
      <c r="PRO6" s="241"/>
      <c r="PRP6" s="241"/>
      <c r="PRQ6" s="561"/>
      <c r="PRR6" s="561"/>
      <c r="PRS6" s="561"/>
      <c r="PRT6" s="561"/>
      <c r="PRU6" s="561"/>
      <c r="PRV6" s="561"/>
      <c r="PRW6" s="561"/>
      <c r="PRX6" s="561"/>
      <c r="PRY6" s="561"/>
      <c r="PRZ6" s="561"/>
      <c r="PSA6" s="66"/>
      <c r="PSB6" s="449"/>
      <c r="PSC6" s="69"/>
      <c r="PSD6" s="69"/>
      <c r="PSE6" s="241"/>
      <c r="PSF6" s="241"/>
      <c r="PSG6" s="241"/>
      <c r="PSH6" s="241"/>
      <c r="PSI6" s="241"/>
      <c r="PSJ6" s="241"/>
      <c r="PSK6" s="241"/>
      <c r="PSL6" s="241"/>
      <c r="PSM6" s="241"/>
      <c r="PSN6" s="241"/>
      <c r="PSO6" s="241"/>
      <c r="PSP6" s="241"/>
      <c r="PSQ6" s="561"/>
      <c r="PSR6" s="561"/>
      <c r="PSS6" s="561"/>
      <c r="PST6" s="561"/>
      <c r="PSU6" s="561"/>
      <c r="PSV6" s="561"/>
      <c r="PSW6" s="561"/>
      <c r="PSX6" s="561"/>
      <c r="PSY6" s="561"/>
      <c r="PSZ6" s="561"/>
      <c r="PTA6" s="66"/>
      <c r="PTB6" s="449"/>
      <c r="PTC6" s="69"/>
      <c r="PTD6" s="69"/>
      <c r="PTE6" s="241"/>
      <c r="PTF6" s="241"/>
      <c r="PTG6" s="241"/>
      <c r="PTH6" s="241"/>
      <c r="PTI6" s="241"/>
      <c r="PTJ6" s="241"/>
      <c r="PTK6" s="241"/>
      <c r="PTL6" s="241"/>
      <c r="PTM6" s="241"/>
      <c r="PTN6" s="241"/>
      <c r="PTO6" s="241"/>
      <c r="PTP6" s="241"/>
      <c r="PTQ6" s="561"/>
      <c r="PTR6" s="561"/>
      <c r="PTS6" s="561"/>
      <c r="PTT6" s="561"/>
      <c r="PTU6" s="561"/>
      <c r="PTV6" s="561"/>
      <c r="PTW6" s="561"/>
      <c r="PTX6" s="561"/>
      <c r="PTY6" s="561"/>
      <c r="PTZ6" s="561"/>
      <c r="PUA6" s="66"/>
      <c r="PUB6" s="449"/>
      <c r="PUC6" s="69"/>
      <c r="PUD6" s="69"/>
      <c r="PUE6" s="241"/>
      <c r="PUF6" s="241"/>
      <c r="PUG6" s="241"/>
      <c r="PUH6" s="241"/>
      <c r="PUI6" s="241"/>
      <c r="PUJ6" s="241"/>
      <c r="PUK6" s="241"/>
      <c r="PUL6" s="241"/>
      <c r="PUM6" s="241"/>
      <c r="PUN6" s="241"/>
      <c r="PUO6" s="241"/>
      <c r="PUP6" s="241"/>
      <c r="PUQ6" s="561"/>
      <c r="PUR6" s="561"/>
      <c r="PUS6" s="561"/>
      <c r="PUT6" s="561"/>
      <c r="PUU6" s="561"/>
      <c r="PUV6" s="561"/>
      <c r="PUW6" s="561"/>
      <c r="PUX6" s="561"/>
      <c r="PUY6" s="561"/>
      <c r="PUZ6" s="561"/>
      <c r="PVA6" s="66"/>
      <c r="PVB6" s="449"/>
      <c r="PVC6" s="69"/>
      <c r="PVD6" s="69"/>
      <c r="PVE6" s="241"/>
      <c r="PVF6" s="241"/>
      <c r="PVG6" s="241"/>
      <c r="PVH6" s="241"/>
      <c r="PVI6" s="241"/>
      <c r="PVJ6" s="241"/>
      <c r="PVK6" s="241"/>
      <c r="PVL6" s="241"/>
      <c r="PVM6" s="241"/>
      <c r="PVN6" s="241"/>
      <c r="PVO6" s="241"/>
      <c r="PVP6" s="241"/>
      <c r="PVQ6" s="561"/>
      <c r="PVR6" s="561"/>
      <c r="PVS6" s="561"/>
      <c r="PVT6" s="561"/>
      <c r="PVU6" s="561"/>
      <c r="PVV6" s="561"/>
      <c r="PVW6" s="561"/>
      <c r="PVX6" s="561"/>
      <c r="PVY6" s="561"/>
      <c r="PVZ6" s="561"/>
      <c r="PWA6" s="66"/>
      <c r="PWB6" s="449"/>
      <c r="PWC6" s="69"/>
      <c r="PWD6" s="69"/>
      <c r="PWE6" s="241"/>
      <c r="PWF6" s="241"/>
      <c r="PWG6" s="241"/>
      <c r="PWH6" s="241"/>
      <c r="PWI6" s="241"/>
      <c r="PWJ6" s="241"/>
      <c r="PWK6" s="241"/>
      <c r="PWL6" s="241"/>
      <c r="PWM6" s="241"/>
      <c r="PWN6" s="241"/>
      <c r="PWO6" s="241"/>
      <c r="PWP6" s="241"/>
      <c r="PWQ6" s="561"/>
      <c r="PWR6" s="561"/>
      <c r="PWS6" s="561"/>
      <c r="PWT6" s="561"/>
      <c r="PWU6" s="561"/>
      <c r="PWV6" s="561"/>
      <c r="PWW6" s="561"/>
      <c r="PWX6" s="561"/>
      <c r="PWY6" s="561"/>
      <c r="PWZ6" s="561"/>
      <c r="PXA6" s="66"/>
      <c r="PXB6" s="449"/>
      <c r="PXC6" s="69"/>
      <c r="PXD6" s="69"/>
      <c r="PXE6" s="241"/>
      <c r="PXF6" s="241"/>
      <c r="PXG6" s="241"/>
      <c r="PXH6" s="241"/>
      <c r="PXI6" s="241"/>
      <c r="PXJ6" s="241"/>
      <c r="PXK6" s="241"/>
      <c r="PXL6" s="241"/>
      <c r="PXM6" s="241"/>
      <c r="PXN6" s="241"/>
      <c r="PXO6" s="241"/>
      <c r="PXP6" s="241"/>
      <c r="PXQ6" s="561"/>
      <c r="PXR6" s="561"/>
      <c r="PXS6" s="561"/>
      <c r="PXT6" s="561"/>
      <c r="PXU6" s="561"/>
      <c r="PXV6" s="561"/>
      <c r="PXW6" s="561"/>
      <c r="PXX6" s="561"/>
      <c r="PXY6" s="561"/>
      <c r="PXZ6" s="561"/>
      <c r="PYA6" s="66"/>
      <c r="PYB6" s="449"/>
      <c r="PYC6" s="69"/>
      <c r="PYD6" s="69"/>
      <c r="PYE6" s="241"/>
      <c r="PYF6" s="241"/>
      <c r="PYG6" s="241"/>
      <c r="PYH6" s="241"/>
      <c r="PYI6" s="241"/>
      <c r="PYJ6" s="241"/>
      <c r="PYK6" s="241"/>
      <c r="PYL6" s="241"/>
      <c r="PYM6" s="241"/>
      <c r="PYN6" s="241"/>
      <c r="PYO6" s="241"/>
      <c r="PYP6" s="241"/>
      <c r="PYQ6" s="561"/>
      <c r="PYR6" s="561"/>
      <c r="PYS6" s="561"/>
      <c r="PYT6" s="561"/>
      <c r="PYU6" s="561"/>
      <c r="PYV6" s="561"/>
      <c r="PYW6" s="561"/>
      <c r="PYX6" s="561"/>
      <c r="PYY6" s="561"/>
      <c r="PYZ6" s="561"/>
      <c r="PZA6" s="66"/>
      <c r="PZB6" s="449"/>
      <c r="PZC6" s="69"/>
      <c r="PZD6" s="69"/>
      <c r="PZE6" s="241"/>
      <c r="PZF6" s="241"/>
      <c r="PZG6" s="241"/>
      <c r="PZH6" s="241"/>
      <c r="PZI6" s="241"/>
      <c r="PZJ6" s="241"/>
      <c r="PZK6" s="241"/>
      <c r="PZL6" s="241"/>
      <c r="PZM6" s="241"/>
      <c r="PZN6" s="241"/>
      <c r="PZO6" s="241"/>
      <c r="PZP6" s="241"/>
      <c r="PZQ6" s="561"/>
      <c r="PZR6" s="561"/>
      <c r="PZS6" s="561"/>
      <c r="PZT6" s="561"/>
      <c r="PZU6" s="561"/>
      <c r="PZV6" s="561"/>
      <c r="PZW6" s="561"/>
      <c r="PZX6" s="561"/>
      <c r="PZY6" s="561"/>
      <c r="PZZ6" s="561"/>
      <c r="QAA6" s="66"/>
      <c r="QAB6" s="449"/>
      <c r="QAC6" s="69"/>
      <c r="QAD6" s="69"/>
      <c r="QAE6" s="241"/>
      <c r="QAF6" s="241"/>
      <c r="QAG6" s="241"/>
      <c r="QAH6" s="241"/>
      <c r="QAI6" s="241"/>
      <c r="QAJ6" s="241"/>
      <c r="QAK6" s="241"/>
      <c r="QAL6" s="241"/>
      <c r="QAM6" s="241"/>
      <c r="QAN6" s="241"/>
      <c r="QAO6" s="241"/>
      <c r="QAP6" s="241"/>
      <c r="QAQ6" s="561"/>
      <c r="QAR6" s="561"/>
      <c r="QAS6" s="561"/>
      <c r="QAT6" s="561"/>
      <c r="QAU6" s="561"/>
      <c r="QAV6" s="561"/>
      <c r="QAW6" s="561"/>
      <c r="QAX6" s="561"/>
      <c r="QAY6" s="561"/>
      <c r="QAZ6" s="561"/>
      <c r="QBA6" s="66"/>
      <c r="QBB6" s="449"/>
      <c r="QBC6" s="69"/>
      <c r="QBD6" s="69"/>
      <c r="QBE6" s="241"/>
      <c r="QBF6" s="241"/>
      <c r="QBG6" s="241"/>
      <c r="QBH6" s="241"/>
      <c r="QBI6" s="241"/>
      <c r="QBJ6" s="241"/>
      <c r="QBK6" s="241"/>
      <c r="QBL6" s="241"/>
      <c r="QBM6" s="241"/>
      <c r="QBN6" s="241"/>
      <c r="QBO6" s="241"/>
      <c r="QBP6" s="241"/>
      <c r="QBQ6" s="561"/>
      <c r="QBR6" s="561"/>
      <c r="QBS6" s="561"/>
      <c r="QBT6" s="561"/>
      <c r="QBU6" s="561"/>
      <c r="QBV6" s="561"/>
      <c r="QBW6" s="561"/>
      <c r="QBX6" s="561"/>
      <c r="QBY6" s="561"/>
      <c r="QBZ6" s="561"/>
      <c r="QCA6" s="66"/>
      <c r="QCB6" s="449"/>
      <c r="QCC6" s="69"/>
      <c r="QCD6" s="69"/>
      <c r="QCE6" s="241"/>
      <c r="QCF6" s="241"/>
      <c r="QCG6" s="241"/>
      <c r="QCH6" s="241"/>
      <c r="QCI6" s="241"/>
      <c r="QCJ6" s="241"/>
      <c r="QCK6" s="241"/>
      <c r="QCL6" s="241"/>
      <c r="QCM6" s="241"/>
      <c r="QCN6" s="241"/>
      <c r="QCO6" s="241"/>
      <c r="QCP6" s="241"/>
      <c r="QCQ6" s="561"/>
      <c r="QCR6" s="561"/>
      <c r="QCS6" s="561"/>
      <c r="QCT6" s="561"/>
      <c r="QCU6" s="561"/>
      <c r="QCV6" s="561"/>
      <c r="QCW6" s="561"/>
      <c r="QCX6" s="561"/>
      <c r="QCY6" s="561"/>
      <c r="QCZ6" s="561"/>
      <c r="QDA6" s="66"/>
      <c r="QDB6" s="449"/>
      <c r="QDC6" s="69"/>
      <c r="QDD6" s="69"/>
      <c r="QDE6" s="241"/>
      <c r="QDF6" s="241"/>
      <c r="QDG6" s="241"/>
      <c r="QDH6" s="241"/>
      <c r="QDI6" s="241"/>
      <c r="QDJ6" s="241"/>
      <c r="QDK6" s="241"/>
      <c r="QDL6" s="241"/>
      <c r="QDM6" s="241"/>
      <c r="QDN6" s="241"/>
      <c r="QDO6" s="241"/>
      <c r="QDP6" s="241"/>
      <c r="QDQ6" s="561"/>
      <c r="QDR6" s="561"/>
      <c r="QDS6" s="561"/>
      <c r="QDT6" s="561"/>
      <c r="QDU6" s="561"/>
      <c r="QDV6" s="561"/>
      <c r="QDW6" s="561"/>
      <c r="QDX6" s="561"/>
      <c r="QDY6" s="561"/>
      <c r="QDZ6" s="561"/>
      <c r="QEA6" s="66"/>
      <c r="QEB6" s="449"/>
      <c r="QEC6" s="69"/>
      <c r="QED6" s="69"/>
      <c r="QEE6" s="241"/>
      <c r="QEF6" s="241"/>
      <c r="QEG6" s="241"/>
      <c r="QEH6" s="241"/>
      <c r="QEI6" s="241"/>
      <c r="QEJ6" s="241"/>
      <c r="QEK6" s="241"/>
      <c r="QEL6" s="241"/>
      <c r="QEM6" s="241"/>
      <c r="QEN6" s="241"/>
      <c r="QEO6" s="241"/>
      <c r="QEP6" s="241"/>
      <c r="QEQ6" s="561"/>
      <c r="QER6" s="561"/>
      <c r="QES6" s="561"/>
      <c r="QET6" s="561"/>
      <c r="QEU6" s="561"/>
      <c r="QEV6" s="561"/>
      <c r="QEW6" s="561"/>
      <c r="QEX6" s="561"/>
      <c r="QEY6" s="561"/>
      <c r="QEZ6" s="561"/>
      <c r="QFA6" s="66"/>
      <c r="QFB6" s="449"/>
      <c r="QFC6" s="69"/>
      <c r="QFD6" s="69"/>
      <c r="QFE6" s="241"/>
      <c r="QFF6" s="241"/>
      <c r="QFG6" s="241"/>
      <c r="QFH6" s="241"/>
      <c r="QFI6" s="241"/>
      <c r="QFJ6" s="241"/>
      <c r="QFK6" s="241"/>
      <c r="QFL6" s="241"/>
      <c r="QFM6" s="241"/>
      <c r="QFN6" s="241"/>
      <c r="QFO6" s="241"/>
      <c r="QFP6" s="241"/>
      <c r="QFQ6" s="561"/>
      <c r="QFR6" s="561"/>
      <c r="QFS6" s="561"/>
      <c r="QFT6" s="561"/>
      <c r="QFU6" s="561"/>
      <c r="QFV6" s="561"/>
      <c r="QFW6" s="561"/>
      <c r="QFX6" s="561"/>
      <c r="QFY6" s="561"/>
      <c r="QFZ6" s="561"/>
      <c r="QGA6" s="66"/>
      <c r="QGB6" s="449"/>
      <c r="QGC6" s="69"/>
      <c r="QGD6" s="69"/>
      <c r="QGE6" s="241"/>
      <c r="QGF6" s="241"/>
      <c r="QGG6" s="241"/>
      <c r="QGH6" s="241"/>
      <c r="QGI6" s="241"/>
      <c r="QGJ6" s="241"/>
      <c r="QGK6" s="241"/>
      <c r="QGL6" s="241"/>
      <c r="QGM6" s="241"/>
      <c r="QGN6" s="241"/>
      <c r="QGO6" s="241"/>
      <c r="QGP6" s="241"/>
      <c r="QGQ6" s="561"/>
      <c r="QGR6" s="561"/>
      <c r="QGS6" s="561"/>
      <c r="QGT6" s="561"/>
      <c r="QGU6" s="561"/>
      <c r="QGV6" s="561"/>
      <c r="QGW6" s="561"/>
      <c r="QGX6" s="561"/>
      <c r="QGY6" s="561"/>
      <c r="QGZ6" s="561"/>
      <c r="QHA6" s="66"/>
      <c r="QHB6" s="449"/>
      <c r="QHC6" s="69"/>
      <c r="QHD6" s="69"/>
      <c r="QHE6" s="241"/>
      <c r="QHF6" s="241"/>
      <c r="QHG6" s="241"/>
      <c r="QHH6" s="241"/>
      <c r="QHI6" s="241"/>
      <c r="QHJ6" s="241"/>
      <c r="QHK6" s="241"/>
      <c r="QHL6" s="241"/>
      <c r="QHM6" s="241"/>
      <c r="QHN6" s="241"/>
      <c r="QHO6" s="241"/>
      <c r="QHP6" s="241"/>
      <c r="QHQ6" s="561"/>
      <c r="QHR6" s="561"/>
      <c r="QHS6" s="561"/>
      <c r="QHT6" s="561"/>
      <c r="QHU6" s="561"/>
      <c r="QHV6" s="561"/>
      <c r="QHW6" s="561"/>
      <c r="QHX6" s="561"/>
      <c r="QHY6" s="561"/>
      <c r="QHZ6" s="561"/>
      <c r="QIA6" s="66"/>
      <c r="QIB6" s="449"/>
      <c r="QIC6" s="69"/>
      <c r="QID6" s="69"/>
      <c r="QIE6" s="241"/>
      <c r="QIF6" s="241"/>
      <c r="QIG6" s="241"/>
      <c r="QIH6" s="241"/>
      <c r="QII6" s="241"/>
      <c r="QIJ6" s="241"/>
      <c r="QIK6" s="241"/>
      <c r="QIL6" s="241"/>
      <c r="QIM6" s="241"/>
      <c r="QIN6" s="241"/>
      <c r="QIO6" s="241"/>
      <c r="QIP6" s="241"/>
      <c r="QIQ6" s="561"/>
      <c r="QIR6" s="561"/>
      <c r="QIS6" s="561"/>
      <c r="QIT6" s="561"/>
      <c r="QIU6" s="561"/>
      <c r="QIV6" s="561"/>
      <c r="QIW6" s="561"/>
      <c r="QIX6" s="561"/>
      <c r="QIY6" s="561"/>
      <c r="QIZ6" s="561"/>
      <c r="QJA6" s="66"/>
      <c r="QJB6" s="449"/>
      <c r="QJC6" s="69"/>
      <c r="QJD6" s="69"/>
      <c r="QJE6" s="241"/>
      <c r="QJF6" s="241"/>
      <c r="QJG6" s="241"/>
      <c r="QJH6" s="241"/>
      <c r="QJI6" s="241"/>
      <c r="QJJ6" s="241"/>
      <c r="QJK6" s="241"/>
      <c r="QJL6" s="241"/>
      <c r="QJM6" s="241"/>
      <c r="QJN6" s="241"/>
      <c r="QJO6" s="241"/>
      <c r="QJP6" s="241"/>
      <c r="QJQ6" s="561"/>
      <c r="QJR6" s="561"/>
      <c r="QJS6" s="561"/>
      <c r="QJT6" s="561"/>
      <c r="QJU6" s="561"/>
      <c r="QJV6" s="561"/>
      <c r="QJW6" s="561"/>
      <c r="QJX6" s="561"/>
      <c r="QJY6" s="561"/>
      <c r="QJZ6" s="561"/>
      <c r="QKA6" s="66"/>
      <c r="QKB6" s="449"/>
      <c r="QKC6" s="69"/>
      <c r="QKD6" s="69"/>
      <c r="QKE6" s="241"/>
      <c r="QKF6" s="241"/>
      <c r="QKG6" s="241"/>
      <c r="QKH6" s="241"/>
      <c r="QKI6" s="241"/>
      <c r="QKJ6" s="241"/>
      <c r="QKK6" s="241"/>
      <c r="QKL6" s="241"/>
      <c r="QKM6" s="241"/>
      <c r="QKN6" s="241"/>
      <c r="QKO6" s="241"/>
      <c r="QKP6" s="241"/>
      <c r="QKQ6" s="561"/>
      <c r="QKR6" s="561"/>
      <c r="QKS6" s="561"/>
      <c r="QKT6" s="561"/>
      <c r="QKU6" s="561"/>
      <c r="QKV6" s="561"/>
      <c r="QKW6" s="561"/>
      <c r="QKX6" s="561"/>
      <c r="QKY6" s="561"/>
      <c r="QKZ6" s="561"/>
      <c r="QLA6" s="66"/>
      <c r="QLB6" s="449"/>
      <c r="QLC6" s="69"/>
      <c r="QLD6" s="69"/>
      <c r="QLE6" s="241"/>
      <c r="QLF6" s="241"/>
      <c r="QLG6" s="241"/>
      <c r="QLH6" s="241"/>
      <c r="QLI6" s="241"/>
      <c r="QLJ6" s="241"/>
      <c r="QLK6" s="241"/>
      <c r="QLL6" s="241"/>
      <c r="QLM6" s="241"/>
      <c r="QLN6" s="241"/>
      <c r="QLO6" s="241"/>
      <c r="QLP6" s="241"/>
      <c r="QLQ6" s="561"/>
      <c r="QLR6" s="561"/>
      <c r="QLS6" s="561"/>
      <c r="QLT6" s="561"/>
      <c r="QLU6" s="561"/>
      <c r="QLV6" s="561"/>
      <c r="QLW6" s="561"/>
      <c r="QLX6" s="561"/>
      <c r="QLY6" s="561"/>
      <c r="QLZ6" s="561"/>
      <c r="QMA6" s="66"/>
      <c r="QMB6" s="449"/>
      <c r="QMC6" s="69"/>
      <c r="QMD6" s="69"/>
      <c r="QME6" s="241"/>
      <c r="QMF6" s="241"/>
      <c r="QMG6" s="241"/>
      <c r="QMH6" s="241"/>
      <c r="QMI6" s="241"/>
      <c r="QMJ6" s="241"/>
      <c r="QMK6" s="241"/>
      <c r="QML6" s="241"/>
      <c r="QMM6" s="241"/>
      <c r="QMN6" s="241"/>
      <c r="QMO6" s="241"/>
      <c r="QMP6" s="241"/>
      <c r="QMQ6" s="561"/>
      <c r="QMR6" s="561"/>
      <c r="QMS6" s="561"/>
      <c r="QMT6" s="561"/>
      <c r="QMU6" s="561"/>
      <c r="QMV6" s="561"/>
      <c r="QMW6" s="561"/>
      <c r="QMX6" s="561"/>
      <c r="QMY6" s="561"/>
      <c r="QMZ6" s="561"/>
      <c r="QNA6" s="66"/>
      <c r="QNB6" s="449"/>
      <c r="QNC6" s="69"/>
      <c r="QND6" s="69"/>
      <c r="QNE6" s="241"/>
      <c r="QNF6" s="241"/>
      <c r="QNG6" s="241"/>
      <c r="QNH6" s="241"/>
      <c r="QNI6" s="241"/>
      <c r="QNJ6" s="241"/>
      <c r="QNK6" s="241"/>
      <c r="QNL6" s="241"/>
      <c r="QNM6" s="241"/>
      <c r="QNN6" s="241"/>
      <c r="QNO6" s="241"/>
      <c r="QNP6" s="241"/>
      <c r="QNQ6" s="561"/>
      <c r="QNR6" s="561"/>
      <c r="QNS6" s="561"/>
      <c r="QNT6" s="561"/>
      <c r="QNU6" s="561"/>
      <c r="QNV6" s="561"/>
      <c r="QNW6" s="561"/>
      <c r="QNX6" s="561"/>
      <c r="QNY6" s="561"/>
      <c r="QNZ6" s="561"/>
      <c r="QOA6" s="66"/>
      <c r="QOB6" s="449"/>
      <c r="QOC6" s="69"/>
      <c r="QOD6" s="69"/>
      <c r="QOE6" s="241"/>
      <c r="QOF6" s="241"/>
      <c r="QOG6" s="241"/>
      <c r="QOH6" s="241"/>
      <c r="QOI6" s="241"/>
      <c r="QOJ6" s="241"/>
      <c r="QOK6" s="241"/>
      <c r="QOL6" s="241"/>
      <c r="QOM6" s="241"/>
      <c r="QON6" s="241"/>
      <c r="QOO6" s="241"/>
      <c r="QOP6" s="241"/>
      <c r="QOQ6" s="561"/>
      <c r="QOR6" s="561"/>
      <c r="QOS6" s="561"/>
      <c r="QOT6" s="561"/>
      <c r="QOU6" s="561"/>
      <c r="QOV6" s="561"/>
      <c r="QOW6" s="561"/>
      <c r="QOX6" s="561"/>
      <c r="QOY6" s="561"/>
      <c r="QOZ6" s="561"/>
      <c r="QPA6" s="66"/>
      <c r="QPB6" s="449"/>
      <c r="QPC6" s="69"/>
      <c r="QPD6" s="69"/>
      <c r="QPE6" s="241"/>
      <c r="QPF6" s="241"/>
      <c r="QPG6" s="241"/>
      <c r="QPH6" s="241"/>
      <c r="QPI6" s="241"/>
      <c r="QPJ6" s="241"/>
      <c r="QPK6" s="241"/>
      <c r="QPL6" s="241"/>
      <c r="QPM6" s="241"/>
      <c r="QPN6" s="241"/>
      <c r="QPO6" s="241"/>
      <c r="QPP6" s="241"/>
      <c r="QPQ6" s="561"/>
      <c r="QPR6" s="561"/>
      <c r="QPS6" s="561"/>
      <c r="QPT6" s="561"/>
      <c r="QPU6" s="561"/>
      <c r="QPV6" s="561"/>
      <c r="QPW6" s="561"/>
      <c r="QPX6" s="561"/>
      <c r="QPY6" s="561"/>
      <c r="QPZ6" s="561"/>
      <c r="QQA6" s="66"/>
      <c r="QQB6" s="449"/>
      <c r="QQC6" s="69"/>
      <c r="QQD6" s="69"/>
      <c r="QQE6" s="241"/>
      <c r="QQF6" s="241"/>
      <c r="QQG6" s="241"/>
      <c r="QQH6" s="241"/>
      <c r="QQI6" s="241"/>
      <c r="QQJ6" s="241"/>
      <c r="QQK6" s="241"/>
      <c r="QQL6" s="241"/>
      <c r="QQM6" s="241"/>
      <c r="QQN6" s="241"/>
      <c r="QQO6" s="241"/>
      <c r="QQP6" s="241"/>
      <c r="QQQ6" s="561"/>
      <c r="QQR6" s="561"/>
      <c r="QQS6" s="561"/>
      <c r="QQT6" s="561"/>
      <c r="QQU6" s="561"/>
      <c r="QQV6" s="561"/>
      <c r="QQW6" s="561"/>
      <c r="QQX6" s="561"/>
      <c r="QQY6" s="561"/>
      <c r="QQZ6" s="561"/>
      <c r="QRA6" s="66"/>
      <c r="QRB6" s="449"/>
      <c r="QRC6" s="69"/>
      <c r="QRD6" s="69"/>
      <c r="QRE6" s="241"/>
      <c r="QRF6" s="241"/>
      <c r="QRG6" s="241"/>
      <c r="QRH6" s="241"/>
      <c r="QRI6" s="241"/>
      <c r="QRJ6" s="241"/>
      <c r="QRK6" s="241"/>
      <c r="QRL6" s="241"/>
      <c r="QRM6" s="241"/>
      <c r="QRN6" s="241"/>
      <c r="QRO6" s="241"/>
      <c r="QRP6" s="241"/>
      <c r="QRQ6" s="561"/>
      <c r="QRR6" s="561"/>
      <c r="QRS6" s="561"/>
      <c r="QRT6" s="561"/>
      <c r="QRU6" s="561"/>
      <c r="QRV6" s="561"/>
      <c r="QRW6" s="561"/>
      <c r="QRX6" s="561"/>
      <c r="QRY6" s="561"/>
      <c r="QRZ6" s="561"/>
      <c r="QSA6" s="66"/>
      <c r="QSB6" s="449"/>
      <c r="QSC6" s="69"/>
      <c r="QSD6" s="69"/>
      <c r="QSE6" s="241"/>
      <c r="QSF6" s="241"/>
      <c r="QSG6" s="241"/>
      <c r="QSH6" s="241"/>
      <c r="QSI6" s="241"/>
      <c r="QSJ6" s="241"/>
      <c r="QSK6" s="241"/>
      <c r="QSL6" s="241"/>
      <c r="QSM6" s="241"/>
      <c r="QSN6" s="241"/>
      <c r="QSO6" s="241"/>
      <c r="QSP6" s="241"/>
      <c r="QSQ6" s="561"/>
      <c r="QSR6" s="561"/>
      <c r="QSS6" s="561"/>
      <c r="QST6" s="561"/>
      <c r="QSU6" s="561"/>
      <c r="QSV6" s="561"/>
      <c r="QSW6" s="561"/>
      <c r="QSX6" s="561"/>
      <c r="QSY6" s="561"/>
      <c r="QSZ6" s="561"/>
      <c r="QTA6" s="66"/>
      <c r="QTB6" s="449"/>
      <c r="QTC6" s="69"/>
      <c r="QTD6" s="69"/>
      <c r="QTE6" s="241"/>
      <c r="QTF6" s="241"/>
      <c r="QTG6" s="241"/>
      <c r="QTH6" s="241"/>
      <c r="QTI6" s="241"/>
      <c r="QTJ6" s="241"/>
      <c r="QTK6" s="241"/>
      <c r="QTL6" s="241"/>
      <c r="QTM6" s="241"/>
      <c r="QTN6" s="241"/>
      <c r="QTO6" s="241"/>
      <c r="QTP6" s="241"/>
      <c r="QTQ6" s="561"/>
      <c r="QTR6" s="561"/>
      <c r="QTS6" s="561"/>
      <c r="QTT6" s="561"/>
      <c r="QTU6" s="561"/>
      <c r="QTV6" s="561"/>
      <c r="QTW6" s="561"/>
      <c r="QTX6" s="561"/>
      <c r="QTY6" s="561"/>
      <c r="QTZ6" s="561"/>
      <c r="QUA6" s="66"/>
      <c r="QUB6" s="449"/>
      <c r="QUC6" s="69"/>
      <c r="QUD6" s="69"/>
      <c r="QUE6" s="241"/>
      <c r="QUF6" s="241"/>
      <c r="QUG6" s="241"/>
      <c r="QUH6" s="241"/>
      <c r="QUI6" s="241"/>
      <c r="QUJ6" s="241"/>
      <c r="QUK6" s="241"/>
      <c r="QUL6" s="241"/>
      <c r="QUM6" s="241"/>
      <c r="QUN6" s="241"/>
      <c r="QUO6" s="241"/>
      <c r="QUP6" s="241"/>
      <c r="QUQ6" s="561"/>
      <c r="QUR6" s="561"/>
      <c r="QUS6" s="561"/>
      <c r="QUT6" s="561"/>
      <c r="QUU6" s="561"/>
      <c r="QUV6" s="561"/>
      <c r="QUW6" s="561"/>
      <c r="QUX6" s="561"/>
      <c r="QUY6" s="561"/>
      <c r="QUZ6" s="561"/>
      <c r="QVA6" s="66"/>
      <c r="QVB6" s="449"/>
      <c r="QVC6" s="69"/>
      <c r="QVD6" s="69"/>
      <c r="QVE6" s="241"/>
      <c r="QVF6" s="241"/>
      <c r="QVG6" s="241"/>
      <c r="QVH6" s="241"/>
      <c r="QVI6" s="241"/>
      <c r="QVJ6" s="241"/>
      <c r="QVK6" s="241"/>
      <c r="QVL6" s="241"/>
      <c r="QVM6" s="241"/>
      <c r="QVN6" s="241"/>
      <c r="QVO6" s="241"/>
      <c r="QVP6" s="241"/>
      <c r="QVQ6" s="561"/>
      <c r="QVR6" s="561"/>
      <c r="QVS6" s="561"/>
      <c r="QVT6" s="561"/>
      <c r="QVU6" s="561"/>
      <c r="QVV6" s="561"/>
      <c r="QVW6" s="561"/>
      <c r="QVX6" s="561"/>
      <c r="QVY6" s="561"/>
      <c r="QVZ6" s="561"/>
      <c r="QWA6" s="66"/>
      <c r="QWB6" s="449"/>
      <c r="QWC6" s="69"/>
      <c r="QWD6" s="69"/>
      <c r="QWE6" s="241"/>
      <c r="QWF6" s="241"/>
      <c r="QWG6" s="241"/>
      <c r="QWH6" s="241"/>
      <c r="QWI6" s="241"/>
      <c r="QWJ6" s="241"/>
      <c r="QWK6" s="241"/>
      <c r="QWL6" s="241"/>
      <c r="QWM6" s="241"/>
      <c r="QWN6" s="241"/>
      <c r="QWO6" s="241"/>
      <c r="QWP6" s="241"/>
      <c r="QWQ6" s="561"/>
      <c r="QWR6" s="561"/>
      <c r="QWS6" s="561"/>
      <c r="QWT6" s="561"/>
      <c r="QWU6" s="561"/>
      <c r="QWV6" s="561"/>
      <c r="QWW6" s="561"/>
      <c r="QWX6" s="561"/>
      <c r="QWY6" s="561"/>
      <c r="QWZ6" s="561"/>
      <c r="QXA6" s="66"/>
      <c r="QXB6" s="449"/>
      <c r="QXC6" s="69"/>
      <c r="QXD6" s="69"/>
      <c r="QXE6" s="241"/>
      <c r="QXF6" s="241"/>
      <c r="QXG6" s="241"/>
      <c r="QXH6" s="241"/>
      <c r="QXI6" s="241"/>
      <c r="QXJ6" s="241"/>
      <c r="QXK6" s="241"/>
      <c r="QXL6" s="241"/>
      <c r="QXM6" s="241"/>
      <c r="QXN6" s="241"/>
      <c r="QXO6" s="241"/>
      <c r="QXP6" s="241"/>
      <c r="QXQ6" s="561"/>
      <c r="QXR6" s="561"/>
      <c r="QXS6" s="561"/>
      <c r="QXT6" s="561"/>
      <c r="QXU6" s="561"/>
      <c r="QXV6" s="561"/>
      <c r="QXW6" s="561"/>
      <c r="QXX6" s="561"/>
      <c r="QXY6" s="561"/>
      <c r="QXZ6" s="561"/>
      <c r="QYA6" s="66"/>
      <c r="QYB6" s="449"/>
      <c r="QYC6" s="69"/>
      <c r="QYD6" s="69"/>
      <c r="QYE6" s="241"/>
      <c r="QYF6" s="241"/>
      <c r="QYG6" s="241"/>
      <c r="QYH6" s="241"/>
      <c r="QYI6" s="241"/>
      <c r="QYJ6" s="241"/>
      <c r="QYK6" s="241"/>
      <c r="QYL6" s="241"/>
      <c r="QYM6" s="241"/>
      <c r="QYN6" s="241"/>
      <c r="QYO6" s="241"/>
      <c r="QYP6" s="241"/>
      <c r="QYQ6" s="561"/>
      <c r="QYR6" s="561"/>
      <c r="QYS6" s="561"/>
      <c r="QYT6" s="561"/>
      <c r="QYU6" s="561"/>
      <c r="QYV6" s="561"/>
      <c r="QYW6" s="561"/>
      <c r="QYX6" s="561"/>
      <c r="QYY6" s="561"/>
      <c r="QYZ6" s="561"/>
      <c r="QZA6" s="66"/>
      <c r="QZB6" s="449"/>
      <c r="QZC6" s="69"/>
      <c r="QZD6" s="69"/>
      <c r="QZE6" s="241"/>
      <c r="QZF6" s="241"/>
      <c r="QZG6" s="241"/>
      <c r="QZH6" s="241"/>
      <c r="QZI6" s="241"/>
      <c r="QZJ6" s="241"/>
      <c r="QZK6" s="241"/>
      <c r="QZL6" s="241"/>
      <c r="QZM6" s="241"/>
      <c r="QZN6" s="241"/>
      <c r="QZO6" s="241"/>
      <c r="QZP6" s="241"/>
      <c r="QZQ6" s="561"/>
      <c r="QZR6" s="561"/>
      <c r="QZS6" s="561"/>
      <c r="QZT6" s="561"/>
      <c r="QZU6" s="561"/>
      <c r="QZV6" s="561"/>
      <c r="QZW6" s="561"/>
      <c r="QZX6" s="561"/>
      <c r="QZY6" s="561"/>
      <c r="QZZ6" s="561"/>
      <c r="RAA6" s="66"/>
      <c r="RAB6" s="449"/>
      <c r="RAC6" s="69"/>
      <c r="RAD6" s="69"/>
      <c r="RAE6" s="241"/>
      <c r="RAF6" s="241"/>
      <c r="RAG6" s="241"/>
      <c r="RAH6" s="241"/>
      <c r="RAI6" s="241"/>
      <c r="RAJ6" s="241"/>
      <c r="RAK6" s="241"/>
      <c r="RAL6" s="241"/>
      <c r="RAM6" s="241"/>
      <c r="RAN6" s="241"/>
      <c r="RAO6" s="241"/>
      <c r="RAP6" s="241"/>
      <c r="RAQ6" s="561"/>
      <c r="RAR6" s="561"/>
      <c r="RAS6" s="561"/>
      <c r="RAT6" s="561"/>
      <c r="RAU6" s="561"/>
      <c r="RAV6" s="561"/>
      <c r="RAW6" s="561"/>
      <c r="RAX6" s="561"/>
      <c r="RAY6" s="561"/>
      <c r="RAZ6" s="561"/>
      <c r="RBA6" s="66"/>
      <c r="RBB6" s="449"/>
      <c r="RBC6" s="69"/>
      <c r="RBD6" s="69"/>
      <c r="RBE6" s="241"/>
      <c r="RBF6" s="241"/>
      <c r="RBG6" s="241"/>
      <c r="RBH6" s="241"/>
      <c r="RBI6" s="241"/>
      <c r="RBJ6" s="241"/>
      <c r="RBK6" s="241"/>
      <c r="RBL6" s="241"/>
      <c r="RBM6" s="241"/>
      <c r="RBN6" s="241"/>
      <c r="RBO6" s="241"/>
      <c r="RBP6" s="241"/>
      <c r="RBQ6" s="561"/>
      <c r="RBR6" s="561"/>
      <c r="RBS6" s="561"/>
      <c r="RBT6" s="561"/>
      <c r="RBU6" s="561"/>
      <c r="RBV6" s="561"/>
      <c r="RBW6" s="561"/>
      <c r="RBX6" s="561"/>
      <c r="RBY6" s="561"/>
      <c r="RBZ6" s="561"/>
      <c r="RCA6" s="66"/>
      <c r="RCB6" s="449"/>
      <c r="RCC6" s="69"/>
      <c r="RCD6" s="69"/>
      <c r="RCE6" s="241"/>
      <c r="RCF6" s="241"/>
      <c r="RCG6" s="241"/>
      <c r="RCH6" s="241"/>
      <c r="RCI6" s="241"/>
      <c r="RCJ6" s="241"/>
      <c r="RCK6" s="241"/>
      <c r="RCL6" s="241"/>
      <c r="RCM6" s="241"/>
      <c r="RCN6" s="241"/>
      <c r="RCO6" s="241"/>
      <c r="RCP6" s="241"/>
      <c r="RCQ6" s="561"/>
      <c r="RCR6" s="561"/>
      <c r="RCS6" s="561"/>
      <c r="RCT6" s="561"/>
      <c r="RCU6" s="561"/>
      <c r="RCV6" s="561"/>
      <c r="RCW6" s="561"/>
      <c r="RCX6" s="561"/>
      <c r="RCY6" s="561"/>
      <c r="RCZ6" s="561"/>
      <c r="RDA6" s="66"/>
      <c r="RDB6" s="449"/>
      <c r="RDC6" s="69"/>
      <c r="RDD6" s="69"/>
      <c r="RDE6" s="241"/>
      <c r="RDF6" s="241"/>
      <c r="RDG6" s="241"/>
      <c r="RDH6" s="241"/>
      <c r="RDI6" s="241"/>
      <c r="RDJ6" s="241"/>
      <c r="RDK6" s="241"/>
      <c r="RDL6" s="241"/>
      <c r="RDM6" s="241"/>
      <c r="RDN6" s="241"/>
      <c r="RDO6" s="241"/>
      <c r="RDP6" s="241"/>
      <c r="RDQ6" s="561"/>
      <c r="RDR6" s="561"/>
      <c r="RDS6" s="561"/>
      <c r="RDT6" s="561"/>
      <c r="RDU6" s="561"/>
      <c r="RDV6" s="561"/>
      <c r="RDW6" s="561"/>
      <c r="RDX6" s="561"/>
      <c r="RDY6" s="561"/>
      <c r="RDZ6" s="561"/>
      <c r="REA6" s="66"/>
      <c r="REB6" s="449"/>
      <c r="REC6" s="69"/>
      <c r="RED6" s="69"/>
      <c r="REE6" s="241"/>
      <c r="REF6" s="241"/>
      <c r="REG6" s="241"/>
      <c r="REH6" s="241"/>
      <c r="REI6" s="241"/>
      <c r="REJ6" s="241"/>
      <c r="REK6" s="241"/>
      <c r="REL6" s="241"/>
      <c r="REM6" s="241"/>
      <c r="REN6" s="241"/>
      <c r="REO6" s="241"/>
      <c r="REP6" s="241"/>
      <c r="REQ6" s="561"/>
      <c r="RER6" s="561"/>
      <c r="RES6" s="561"/>
      <c r="RET6" s="561"/>
      <c r="REU6" s="561"/>
      <c r="REV6" s="561"/>
      <c r="REW6" s="561"/>
      <c r="REX6" s="561"/>
      <c r="REY6" s="561"/>
      <c r="REZ6" s="561"/>
      <c r="RFA6" s="66"/>
      <c r="RFB6" s="449"/>
      <c r="RFC6" s="69"/>
      <c r="RFD6" s="69"/>
      <c r="RFE6" s="241"/>
      <c r="RFF6" s="241"/>
      <c r="RFG6" s="241"/>
      <c r="RFH6" s="241"/>
      <c r="RFI6" s="241"/>
      <c r="RFJ6" s="241"/>
      <c r="RFK6" s="241"/>
      <c r="RFL6" s="241"/>
      <c r="RFM6" s="241"/>
      <c r="RFN6" s="241"/>
      <c r="RFO6" s="241"/>
      <c r="RFP6" s="241"/>
      <c r="RFQ6" s="561"/>
      <c r="RFR6" s="561"/>
      <c r="RFS6" s="561"/>
      <c r="RFT6" s="561"/>
      <c r="RFU6" s="561"/>
      <c r="RFV6" s="561"/>
      <c r="RFW6" s="561"/>
      <c r="RFX6" s="561"/>
      <c r="RFY6" s="561"/>
      <c r="RFZ6" s="561"/>
      <c r="RGA6" s="66"/>
      <c r="RGB6" s="449"/>
      <c r="RGC6" s="69"/>
      <c r="RGD6" s="69"/>
      <c r="RGE6" s="241"/>
      <c r="RGF6" s="241"/>
      <c r="RGG6" s="241"/>
      <c r="RGH6" s="241"/>
      <c r="RGI6" s="241"/>
      <c r="RGJ6" s="241"/>
      <c r="RGK6" s="241"/>
      <c r="RGL6" s="241"/>
      <c r="RGM6" s="241"/>
      <c r="RGN6" s="241"/>
      <c r="RGO6" s="241"/>
      <c r="RGP6" s="241"/>
      <c r="RGQ6" s="561"/>
      <c r="RGR6" s="561"/>
      <c r="RGS6" s="561"/>
      <c r="RGT6" s="561"/>
      <c r="RGU6" s="561"/>
      <c r="RGV6" s="561"/>
      <c r="RGW6" s="561"/>
      <c r="RGX6" s="561"/>
      <c r="RGY6" s="561"/>
      <c r="RGZ6" s="561"/>
      <c r="RHA6" s="66"/>
      <c r="RHB6" s="449"/>
      <c r="RHC6" s="69"/>
      <c r="RHD6" s="69"/>
      <c r="RHE6" s="241"/>
      <c r="RHF6" s="241"/>
      <c r="RHG6" s="241"/>
      <c r="RHH6" s="241"/>
      <c r="RHI6" s="241"/>
      <c r="RHJ6" s="241"/>
      <c r="RHK6" s="241"/>
      <c r="RHL6" s="241"/>
      <c r="RHM6" s="241"/>
      <c r="RHN6" s="241"/>
      <c r="RHO6" s="241"/>
      <c r="RHP6" s="241"/>
      <c r="RHQ6" s="561"/>
      <c r="RHR6" s="561"/>
      <c r="RHS6" s="561"/>
      <c r="RHT6" s="561"/>
      <c r="RHU6" s="561"/>
      <c r="RHV6" s="561"/>
      <c r="RHW6" s="561"/>
      <c r="RHX6" s="561"/>
      <c r="RHY6" s="561"/>
      <c r="RHZ6" s="561"/>
      <c r="RIA6" s="66"/>
      <c r="RIB6" s="449"/>
      <c r="RIC6" s="69"/>
      <c r="RID6" s="69"/>
      <c r="RIE6" s="241"/>
      <c r="RIF6" s="241"/>
      <c r="RIG6" s="241"/>
      <c r="RIH6" s="241"/>
      <c r="RII6" s="241"/>
      <c r="RIJ6" s="241"/>
      <c r="RIK6" s="241"/>
      <c r="RIL6" s="241"/>
      <c r="RIM6" s="241"/>
      <c r="RIN6" s="241"/>
      <c r="RIO6" s="241"/>
      <c r="RIP6" s="241"/>
      <c r="RIQ6" s="561"/>
      <c r="RIR6" s="561"/>
      <c r="RIS6" s="561"/>
      <c r="RIT6" s="561"/>
      <c r="RIU6" s="561"/>
      <c r="RIV6" s="561"/>
      <c r="RIW6" s="561"/>
      <c r="RIX6" s="561"/>
      <c r="RIY6" s="561"/>
      <c r="RIZ6" s="561"/>
      <c r="RJA6" s="66"/>
      <c r="RJB6" s="449"/>
      <c r="RJC6" s="69"/>
      <c r="RJD6" s="69"/>
      <c r="RJE6" s="241"/>
      <c r="RJF6" s="241"/>
      <c r="RJG6" s="241"/>
      <c r="RJH6" s="241"/>
      <c r="RJI6" s="241"/>
      <c r="RJJ6" s="241"/>
      <c r="RJK6" s="241"/>
      <c r="RJL6" s="241"/>
      <c r="RJM6" s="241"/>
      <c r="RJN6" s="241"/>
      <c r="RJO6" s="241"/>
      <c r="RJP6" s="241"/>
      <c r="RJQ6" s="561"/>
      <c r="RJR6" s="561"/>
      <c r="RJS6" s="561"/>
      <c r="RJT6" s="561"/>
      <c r="RJU6" s="561"/>
      <c r="RJV6" s="561"/>
      <c r="RJW6" s="561"/>
      <c r="RJX6" s="561"/>
      <c r="RJY6" s="561"/>
      <c r="RJZ6" s="561"/>
      <c r="RKA6" s="66"/>
      <c r="RKB6" s="449"/>
      <c r="RKC6" s="69"/>
      <c r="RKD6" s="69"/>
      <c r="RKE6" s="241"/>
      <c r="RKF6" s="241"/>
      <c r="RKG6" s="241"/>
      <c r="RKH6" s="241"/>
      <c r="RKI6" s="241"/>
      <c r="RKJ6" s="241"/>
      <c r="RKK6" s="241"/>
      <c r="RKL6" s="241"/>
      <c r="RKM6" s="241"/>
      <c r="RKN6" s="241"/>
      <c r="RKO6" s="241"/>
      <c r="RKP6" s="241"/>
      <c r="RKQ6" s="561"/>
      <c r="RKR6" s="561"/>
      <c r="RKS6" s="561"/>
      <c r="RKT6" s="561"/>
      <c r="RKU6" s="561"/>
      <c r="RKV6" s="561"/>
      <c r="RKW6" s="561"/>
      <c r="RKX6" s="561"/>
      <c r="RKY6" s="561"/>
      <c r="RKZ6" s="561"/>
      <c r="RLA6" s="66"/>
      <c r="RLB6" s="449"/>
      <c r="RLC6" s="69"/>
      <c r="RLD6" s="69"/>
      <c r="RLE6" s="241"/>
      <c r="RLF6" s="241"/>
      <c r="RLG6" s="241"/>
      <c r="RLH6" s="241"/>
      <c r="RLI6" s="241"/>
      <c r="RLJ6" s="241"/>
      <c r="RLK6" s="241"/>
      <c r="RLL6" s="241"/>
      <c r="RLM6" s="241"/>
      <c r="RLN6" s="241"/>
      <c r="RLO6" s="241"/>
      <c r="RLP6" s="241"/>
      <c r="RLQ6" s="561"/>
      <c r="RLR6" s="561"/>
      <c r="RLS6" s="561"/>
      <c r="RLT6" s="561"/>
      <c r="RLU6" s="561"/>
      <c r="RLV6" s="561"/>
      <c r="RLW6" s="561"/>
      <c r="RLX6" s="561"/>
      <c r="RLY6" s="561"/>
      <c r="RLZ6" s="561"/>
      <c r="RMA6" s="66"/>
      <c r="RMB6" s="449"/>
      <c r="RMC6" s="69"/>
      <c r="RMD6" s="69"/>
      <c r="RME6" s="241"/>
      <c r="RMF6" s="241"/>
      <c r="RMG6" s="241"/>
      <c r="RMH6" s="241"/>
      <c r="RMI6" s="241"/>
      <c r="RMJ6" s="241"/>
      <c r="RMK6" s="241"/>
      <c r="RML6" s="241"/>
      <c r="RMM6" s="241"/>
      <c r="RMN6" s="241"/>
      <c r="RMO6" s="241"/>
      <c r="RMP6" s="241"/>
      <c r="RMQ6" s="561"/>
      <c r="RMR6" s="561"/>
      <c r="RMS6" s="561"/>
      <c r="RMT6" s="561"/>
      <c r="RMU6" s="561"/>
      <c r="RMV6" s="561"/>
      <c r="RMW6" s="561"/>
      <c r="RMX6" s="561"/>
      <c r="RMY6" s="561"/>
      <c r="RMZ6" s="561"/>
      <c r="RNA6" s="66"/>
      <c r="RNB6" s="449"/>
      <c r="RNC6" s="69"/>
      <c r="RND6" s="69"/>
      <c r="RNE6" s="241"/>
      <c r="RNF6" s="241"/>
      <c r="RNG6" s="241"/>
      <c r="RNH6" s="241"/>
      <c r="RNI6" s="241"/>
      <c r="RNJ6" s="241"/>
      <c r="RNK6" s="241"/>
      <c r="RNL6" s="241"/>
      <c r="RNM6" s="241"/>
      <c r="RNN6" s="241"/>
      <c r="RNO6" s="241"/>
      <c r="RNP6" s="241"/>
      <c r="RNQ6" s="561"/>
      <c r="RNR6" s="561"/>
      <c r="RNS6" s="561"/>
      <c r="RNT6" s="561"/>
      <c r="RNU6" s="561"/>
      <c r="RNV6" s="561"/>
      <c r="RNW6" s="561"/>
      <c r="RNX6" s="561"/>
      <c r="RNY6" s="561"/>
      <c r="RNZ6" s="561"/>
      <c r="ROA6" s="66"/>
      <c r="ROB6" s="449"/>
      <c r="ROC6" s="69"/>
      <c r="ROD6" s="69"/>
      <c r="ROE6" s="241"/>
      <c r="ROF6" s="241"/>
      <c r="ROG6" s="241"/>
      <c r="ROH6" s="241"/>
      <c r="ROI6" s="241"/>
      <c r="ROJ6" s="241"/>
      <c r="ROK6" s="241"/>
      <c r="ROL6" s="241"/>
      <c r="ROM6" s="241"/>
      <c r="RON6" s="241"/>
      <c r="ROO6" s="241"/>
      <c r="ROP6" s="241"/>
      <c r="ROQ6" s="561"/>
      <c r="ROR6" s="561"/>
      <c r="ROS6" s="561"/>
      <c r="ROT6" s="561"/>
      <c r="ROU6" s="561"/>
      <c r="ROV6" s="561"/>
      <c r="ROW6" s="561"/>
      <c r="ROX6" s="561"/>
      <c r="ROY6" s="561"/>
      <c r="ROZ6" s="561"/>
      <c r="RPA6" s="66"/>
      <c r="RPB6" s="449"/>
      <c r="RPC6" s="69"/>
      <c r="RPD6" s="69"/>
      <c r="RPE6" s="241"/>
      <c r="RPF6" s="241"/>
      <c r="RPG6" s="241"/>
      <c r="RPH6" s="241"/>
      <c r="RPI6" s="241"/>
      <c r="RPJ6" s="241"/>
      <c r="RPK6" s="241"/>
      <c r="RPL6" s="241"/>
      <c r="RPM6" s="241"/>
      <c r="RPN6" s="241"/>
      <c r="RPO6" s="241"/>
      <c r="RPP6" s="241"/>
      <c r="RPQ6" s="561"/>
      <c r="RPR6" s="561"/>
      <c r="RPS6" s="561"/>
      <c r="RPT6" s="561"/>
      <c r="RPU6" s="561"/>
      <c r="RPV6" s="561"/>
      <c r="RPW6" s="561"/>
      <c r="RPX6" s="561"/>
      <c r="RPY6" s="561"/>
      <c r="RPZ6" s="561"/>
      <c r="RQA6" s="66"/>
      <c r="RQB6" s="449"/>
      <c r="RQC6" s="69"/>
      <c r="RQD6" s="69"/>
      <c r="RQE6" s="241"/>
      <c r="RQF6" s="241"/>
      <c r="RQG6" s="241"/>
      <c r="RQH6" s="241"/>
      <c r="RQI6" s="241"/>
      <c r="RQJ6" s="241"/>
      <c r="RQK6" s="241"/>
      <c r="RQL6" s="241"/>
      <c r="RQM6" s="241"/>
      <c r="RQN6" s="241"/>
      <c r="RQO6" s="241"/>
      <c r="RQP6" s="241"/>
      <c r="RQQ6" s="561"/>
      <c r="RQR6" s="561"/>
      <c r="RQS6" s="561"/>
      <c r="RQT6" s="561"/>
      <c r="RQU6" s="561"/>
      <c r="RQV6" s="561"/>
      <c r="RQW6" s="561"/>
      <c r="RQX6" s="561"/>
      <c r="RQY6" s="561"/>
      <c r="RQZ6" s="561"/>
      <c r="RRA6" s="66"/>
      <c r="RRB6" s="449"/>
      <c r="RRC6" s="69"/>
      <c r="RRD6" s="69"/>
      <c r="RRE6" s="241"/>
      <c r="RRF6" s="241"/>
      <c r="RRG6" s="241"/>
      <c r="RRH6" s="241"/>
      <c r="RRI6" s="241"/>
      <c r="RRJ6" s="241"/>
      <c r="RRK6" s="241"/>
      <c r="RRL6" s="241"/>
      <c r="RRM6" s="241"/>
      <c r="RRN6" s="241"/>
      <c r="RRO6" s="241"/>
      <c r="RRP6" s="241"/>
      <c r="RRQ6" s="561"/>
      <c r="RRR6" s="561"/>
      <c r="RRS6" s="561"/>
      <c r="RRT6" s="561"/>
      <c r="RRU6" s="561"/>
      <c r="RRV6" s="561"/>
      <c r="RRW6" s="561"/>
      <c r="RRX6" s="561"/>
      <c r="RRY6" s="561"/>
      <c r="RRZ6" s="561"/>
      <c r="RSA6" s="66"/>
      <c r="RSB6" s="449"/>
      <c r="RSC6" s="69"/>
      <c r="RSD6" s="69"/>
      <c r="RSE6" s="241"/>
      <c r="RSF6" s="241"/>
      <c r="RSG6" s="241"/>
      <c r="RSH6" s="241"/>
      <c r="RSI6" s="241"/>
      <c r="RSJ6" s="241"/>
      <c r="RSK6" s="241"/>
      <c r="RSL6" s="241"/>
      <c r="RSM6" s="241"/>
      <c r="RSN6" s="241"/>
      <c r="RSO6" s="241"/>
      <c r="RSP6" s="241"/>
      <c r="RSQ6" s="561"/>
      <c r="RSR6" s="561"/>
      <c r="RSS6" s="561"/>
      <c r="RST6" s="561"/>
      <c r="RSU6" s="561"/>
      <c r="RSV6" s="561"/>
      <c r="RSW6" s="561"/>
      <c r="RSX6" s="561"/>
      <c r="RSY6" s="561"/>
      <c r="RSZ6" s="561"/>
      <c r="RTA6" s="66"/>
      <c r="RTB6" s="449"/>
      <c r="RTC6" s="69"/>
      <c r="RTD6" s="69"/>
      <c r="RTE6" s="241"/>
      <c r="RTF6" s="241"/>
      <c r="RTG6" s="241"/>
      <c r="RTH6" s="241"/>
      <c r="RTI6" s="241"/>
      <c r="RTJ6" s="241"/>
      <c r="RTK6" s="241"/>
      <c r="RTL6" s="241"/>
      <c r="RTM6" s="241"/>
      <c r="RTN6" s="241"/>
      <c r="RTO6" s="241"/>
      <c r="RTP6" s="241"/>
      <c r="RTQ6" s="561"/>
      <c r="RTR6" s="561"/>
      <c r="RTS6" s="561"/>
      <c r="RTT6" s="561"/>
      <c r="RTU6" s="561"/>
      <c r="RTV6" s="561"/>
      <c r="RTW6" s="561"/>
      <c r="RTX6" s="561"/>
      <c r="RTY6" s="561"/>
      <c r="RTZ6" s="561"/>
      <c r="RUA6" s="66"/>
      <c r="RUB6" s="449"/>
      <c r="RUC6" s="69"/>
      <c r="RUD6" s="69"/>
      <c r="RUE6" s="241"/>
      <c r="RUF6" s="241"/>
      <c r="RUG6" s="241"/>
      <c r="RUH6" s="241"/>
      <c r="RUI6" s="241"/>
      <c r="RUJ6" s="241"/>
      <c r="RUK6" s="241"/>
      <c r="RUL6" s="241"/>
      <c r="RUM6" s="241"/>
      <c r="RUN6" s="241"/>
      <c r="RUO6" s="241"/>
      <c r="RUP6" s="241"/>
      <c r="RUQ6" s="561"/>
      <c r="RUR6" s="561"/>
      <c r="RUS6" s="561"/>
      <c r="RUT6" s="561"/>
      <c r="RUU6" s="561"/>
      <c r="RUV6" s="561"/>
      <c r="RUW6" s="561"/>
      <c r="RUX6" s="561"/>
      <c r="RUY6" s="561"/>
      <c r="RUZ6" s="561"/>
      <c r="RVA6" s="66"/>
      <c r="RVB6" s="449"/>
      <c r="RVC6" s="69"/>
      <c r="RVD6" s="69"/>
      <c r="RVE6" s="241"/>
      <c r="RVF6" s="241"/>
      <c r="RVG6" s="241"/>
      <c r="RVH6" s="241"/>
      <c r="RVI6" s="241"/>
      <c r="RVJ6" s="241"/>
      <c r="RVK6" s="241"/>
      <c r="RVL6" s="241"/>
      <c r="RVM6" s="241"/>
      <c r="RVN6" s="241"/>
      <c r="RVO6" s="241"/>
      <c r="RVP6" s="241"/>
      <c r="RVQ6" s="561"/>
      <c r="RVR6" s="561"/>
      <c r="RVS6" s="561"/>
      <c r="RVT6" s="561"/>
      <c r="RVU6" s="561"/>
      <c r="RVV6" s="561"/>
      <c r="RVW6" s="561"/>
      <c r="RVX6" s="561"/>
      <c r="RVY6" s="561"/>
      <c r="RVZ6" s="561"/>
      <c r="RWA6" s="66"/>
      <c r="RWB6" s="449"/>
      <c r="RWC6" s="69"/>
      <c r="RWD6" s="69"/>
      <c r="RWE6" s="241"/>
      <c r="RWF6" s="241"/>
      <c r="RWG6" s="241"/>
      <c r="RWH6" s="241"/>
      <c r="RWI6" s="241"/>
      <c r="RWJ6" s="241"/>
      <c r="RWK6" s="241"/>
      <c r="RWL6" s="241"/>
      <c r="RWM6" s="241"/>
      <c r="RWN6" s="241"/>
      <c r="RWO6" s="241"/>
      <c r="RWP6" s="241"/>
      <c r="RWQ6" s="561"/>
      <c r="RWR6" s="561"/>
      <c r="RWS6" s="561"/>
      <c r="RWT6" s="561"/>
      <c r="RWU6" s="561"/>
      <c r="RWV6" s="561"/>
      <c r="RWW6" s="561"/>
      <c r="RWX6" s="561"/>
      <c r="RWY6" s="561"/>
      <c r="RWZ6" s="561"/>
      <c r="RXA6" s="66"/>
      <c r="RXB6" s="449"/>
      <c r="RXC6" s="69"/>
      <c r="RXD6" s="69"/>
      <c r="RXE6" s="241"/>
      <c r="RXF6" s="241"/>
      <c r="RXG6" s="241"/>
      <c r="RXH6" s="241"/>
      <c r="RXI6" s="241"/>
      <c r="RXJ6" s="241"/>
      <c r="RXK6" s="241"/>
      <c r="RXL6" s="241"/>
      <c r="RXM6" s="241"/>
      <c r="RXN6" s="241"/>
      <c r="RXO6" s="241"/>
      <c r="RXP6" s="241"/>
      <c r="RXQ6" s="561"/>
      <c r="RXR6" s="561"/>
      <c r="RXS6" s="561"/>
      <c r="RXT6" s="561"/>
      <c r="RXU6" s="561"/>
      <c r="RXV6" s="561"/>
      <c r="RXW6" s="561"/>
      <c r="RXX6" s="561"/>
      <c r="RXY6" s="561"/>
      <c r="RXZ6" s="561"/>
      <c r="RYA6" s="66"/>
      <c r="RYB6" s="449"/>
      <c r="RYC6" s="69"/>
      <c r="RYD6" s="69"/>
      <c r="RYE6" s="241"/>
      <c r="RYF6" s="241"/>
      <c r="RYG6" s="241"/>
      <c r="RYH6" s="241"/>
      <c r="RYI6" s="241"/>
      <c r="RYJ6" s="241"/>
      <c r="RYK6" s="241"/>
      <c r="RYL6" s="241"/>
      <c r="RYM6" s="241"/>
      <c r="RYN6" s="241"/>
      <c r="RYO6" s="241"/>
      <c r="RYP6" s="241"/>
      <c r="RYQ6" s="561"/>
      <c r="RYR6" s="561"/>
      <c r="RYS6" s="561"/>
      <c r="RYT6" s="561"/>
      <c r="RYU6" s="561"/>
      <c r="RYV6" s="561"/>
      <c r="RYW6" s="561"/>
      <c r="RYX6" s="561"/>
      <c r="RYY6" s="561"/>
      <c r="RYZ6" s="561"/>
      <c r="RZA6" s="66"/>
      <c r="RZB6" s="449"/>
      <c r="RZC6" s="69"/>
      <c r="RZD6" s="69"/>
      <c r="RZE6" s="241"/>
      <c r="RZF6" s="241"/>
      <c r="RZG6" s="241"/>
      <c r="RZH6" s="241"/>
      <c r="RZI6" s="241"/>
      <c r="RZJ6" s="241"/>
      <c r="RZK6" s="241"/>
      <c r="RZL6" s="241"/>
      <c r="RZM6" s="241"/>
      <c r="RZN6" s="241"/>
      <c r="RZO6" s="241"/>
      <c r="RZP6" s="241"/>
      <c r="RZQ6" s="561"/>
      <c r="RZR6" s="561"/>
      <c r="RZS6" s="561"/>
      <c r="RZT6" s="561"/>
      <c r="RZU6" s="561"/>
      <c r="RZV6" s="561"/>
      <c r="RZW6" s="561"/>
      <c r="RZX6" s="561"/>
      <c r="RZY6" s="561"/>
      <c r="RZZ6" s="561"/>
      <c r="SAA6" s="66"/>
      <c r="SAB6" s="449"/>
      <c r="SAC6" s="69"/>
      <c r="SAD6" s="69"/>
      <c r="SAE6" s="241"/>
      <c r="SAF6" s="241"/>
      <c r="SAG6" s="241"/>
      <c r="SAH6" s="241"/>
      <c r="SAI6" s="241"/>
      <c r="SAJ6" s="241"/>
      <c r="SAK6" s="241"/>
      <c r="SAL6" s="241"/>
      <c r="SAM6" s="241"/>
      <c r="SAN6" s="241"/>
      <c r="SAO6" s="241"/>
      <c r="SAP6" s="241"/>
      <c r="SAQ6" s="561"/>
      <c r="SAR6" s="561"/>
      <c r="SAS6" s="561"/>
      <c r="SAT6" s="561"/>
      <c r="SAU6" s="561"/>
      <c r="SAV6" s="561"/>
      <c r="SAW6" s="561"/>
      <c r="SAX6" s="561"/>
      <c r="SAY6" s="561"/>
      <c r="SAZ6" s="561"/>
      <c r="SBA6" s="66"/>
      <c r="SBB6" s="449"/>
      <c r="SBC6" s="69"/>
      <c r="SBD6" s="69"/>
      <c r="SBE6" s="241"/>
      <c r="SBF6" s="241"/>
      <c r="SBG6" s="241"/>
      <c r="SBH6" s="241"/>
      <c r="SBI6" s="241"/>
      <c r="SBJ6" s="241"/>
      <c r="SBK6" s="241"/>
      <c r="SBL6" s="241"/>
      <c r="SBM6" s="241"/>
      <c r="SBN6" s="241"/>
      <c r="SBO6" s="241"/>
      <c r="SBP6" s="241"/>
      <c r="SBQ6" s="561"/>
      <c r="SBR6" s="561"/>
      <c r="SBS6" s="561"/>
      <c r="SBT6" s="561"/>
      <c r="SBU6" s="561"/>
      <c r="SBV6" s="561"/>
      <c r="SBW6" s="561"/>
      <c r="SBX6" s="561"/>
      <c r="SBY6" s="561"/>
      <c r="SBZ6" s="561"/>
      <c r="SCA6" s="66"/>
      <c r="SCB6" s="449"/>
      <c r="SCC6" s="69"/>
      <c r="SCD6" s="69"/>
      <c r="SCE6" s="241"/>
      <c r="SCF6" s="241"/>
      <c r="SCG6" s="241"/>
      <c r="SCH6" s="241"/>
      <c r="SCI6" s="241"/>
      <c r="SCJ6" s="241"/>
      <c r="SCK6" s="241"/>
      <c r="SCL6" s="241"/>
      <c r="SCM6" s="241"/>
      <c r="SCN6" s="241"/>
      <c r="SCO6" s="241"/>
      <c r="SCP6" s="241"/>
      <c r="SCQ6" s="561"/>
      <c r="SCR6" s="561"/>
      <c r="SCS6" s="561"/>
      <c r="SCT6" s="561"/>
      <c r="SCU6" s="561"/>
      <c r="SCV6" s="561"/>
      <c r="SCW6" s="561"/>
      <c r="SCX6" s="561"/>
      <c r="SCY6" s="561"/>
      <c r="SCZ6" s="561"/>
      <c r="SDA6" s="66"/>
      <c r="SDB6" s="449"/>
      <c r="SDC6" s="69"/>
      <c r="SDD6" s="69"/>
      <c r="SDE6" s="241"/>
      <c r="SDF6" s="241"/>
      <c r="SDG6" s="241"/>
      <c r="SDH6" s="241"/>
      <c r="SDI6" s="241"/>
      <c r="SDJ6" s="241"/>
      <c r="SDK6" s="241"/>
      <c r="SDL6" s="241"/>
      <c r="SDM6" s="241"/>
      <c r="SDN6" s="241"/>
      <c r="SDO6" s="241"/>
      <c r="SDP6" s="241"/>
      <c r="SDQ6" s="561"/>
      <c r="SDR6" s="561"/>
      <c r="SDS6" s="561"/>
      <c r="SDT6" s="561"/>
      <c r="SDU6" s="561"/>
      <c r="SDV6" s="561"/>
      <c r="SDW6" s="561"/>
      <c r="SDX6" s="561"/>
      <c r="SDY6" s="561"/>
      <c r="SDZ6" s="561"/>
      <c r="SEA6" s="66"/>
      <c r="SEB6" s="449"/>
      <c r="SEC6" s="69"/>
      <c r="SED6" s="69"/>
      <c r="SEE6" s="241"/>
      <c r="SEF6" s="241"/>
      <c r="SEG6" s="241"/>
      <c r="SEH6" s="241"/>
      <c r="SEI6" s="241"/>
      <c r="SEJ6" s="241"/>
      <c r="SEK6" s="241"/>
      <c r="SEL6" s="241"/>
      <c r="SEM6" s="241"/>
      <c r="SEN6" s="241"/>
      <c r="SEO6" s="241"/>
      <c r="SEP6" s="241"/>
      <c r="SEQ6" s="561"/>
      <c r="SER6" s="561"/>
      <c r="SES6" s="561"/>
      <c r="SET6" s="561"/>
      <c r="SEU6" s="561"/>
      <c r="SEV6" s="561"/>
      <c r="SEW6" s="561"/>
      <c r="SEX6" s="561"/>
      <c r="SEY6" s="561"/>
      <c r="SEZ6" s="561"/>
      <c r="SFA6" s="66"/>
      <c r="SFB6" s="449"/>
      <c r="SFC6" s="69"/>
      <c r="SFD6" s="69"/>
      <c r="SFE6" s="241"/>
      <c r="SFF6" s="241"/>
      <c r="SFG6" s="241"/>
      <c r="SFH6" s="241"/>
      <c r="SFI6" s="241"/>
      <c r="SFJ6" s="241"/>
      <c r="SFK6" s="241"/>
      <c r="SFL6" s="241"/>
      <c r="SFM6" s="241"/>
      <c r="SFN6" s="241"/>
      <c r="SFO6" s="241"/>
      <c r="SFP6" s="241"/>
      <c r="SFQ6" s="561"/>
      <c r="SFR6" s="561"/>
      <c r="SFS6" s="561"/>
      <c r="SFT6" s="561"/>
      <c r="SFU6" s="561"/>
      <c r="SFV6" s="561"/>
      <c r="SFW6" s="561"/>
      <c r="SFX6" s="561"/>
      <c r="SFY6" s="561"/>
      <c r="SFZ6" s="561"/>
      <c r="SGA6" s="66"/>
      <c r="SGB6" s="449"/>
      <c r="SGC6" s="69"/>
      <c r="SGD6" s="69"/>
      <c r="SGE6" s="241"/>
      <c r="SGF6" s="241"/>
      <c r="SGG6" s="241"/>
      <c r="SGH6" s="241"/>
      <c r="SGI6" s="241"/>
      <c r="SGJ6" s="241"/>
      <c r="SGK6" s="241"/>
      <c r="SGL6" s="241"/>
      <c r="SGM6" s="241"/>
      <c r="SGN6" s="241"/>
      <c r="SGO6" s="241"/>
      <c r="SGP6" s="241"/>
      <c r="SGQ6" s="561"/>
      <c r="SGR6" s="561"/>
      <c r="SGS6" s="561"/>
      <c r="SGT6" s="561"/>
      <c r="SGU6" s="561"/>
      <c r="SGV6" s="561"/>
      <c r="SGW6" s="561"/>
      <c r="SGX6" s="561"/>
      <c r="SGY6" s="561"/>
      <c r="SGZ6" s="561"/>
      <c r="SHA6" s="66"/>
      <c r="SHB6" s="449"/>
      <c r="SHC6" s="69"/>
      <c r="SHD6" s="69"/>
      <c r="SHE6" s="241"/>
      <c r="SHF6" s="241"/>
      <c r="SHG6" s="241"/>
      <c r="SHH6" s="241"/>
      <c r="SHI6" s="241"/>
      <c r="SHJ6" s="241"/>
      <c r="SHK6" s="241"/>
      <c r="SHL6" s="241"/>
      <c r="SHM6" s="241"/>
      <c r="SHN6" s="241"/>
      <c r="SHO6" s="241"/>
      <c r="SHP6" s="241"/>
      <c r="SHQ6" s="561"/>
      <c r="SHR6" s="561"/>
      <c r="SHS6" s="561"/>
      <c r="SHT6" s="561"/>
      <c r="SHU6" s="561"/>
      <c r="SHV6" s="561"/>
      <c r="SHW6" s="561"/>
      <c r="SHX6" s="561"/>
      <c r="SHY6" s="561"/>
      <c r="SHZ6" s="561"/>
      <c r="SIA6" s="66"/>
      <c r="SIB6" s="449"/>
      <c r="SIC6" s="69"/>
      <c r="SID6" s="69"/>
      <c r="SIE6" s="241"/>
      <c r="SIF6" s="241"/>
      <c r="SIG6" s="241"/>
      <c r="SIH6" s="241"/>
      <c r="SII6" s="241"/>
      <c r="SIJ6" s="241"/>
      <c r="SIK6" s="241"/>
      <c r="SIL6" s="241"/>
      <c r="SIM6" s="241"/>
      <c r="SIN6" s="241"/>
      <c r="SIO6" s="241"/>
      <c r="SIP6" s="241"/>
      <c r="SIQ6" s="561"/>
      <c r="SIR6" s="561"/>
      <c r="SIS6" s="561"/>
      <c r="SIT6" s="561"/>
      <c r="SIU6" s="561"/>
      <c r="SIV6" s="561"/>
      <c r="SIW6" s="561"/>
      <c r="SIX6" s="561"/>
      <c r="SIY6" s="561"/>
      <c r="SIZ6" s="561"/>
      <c r="SJA6" s="66"/>
      <c r="SJB6" s="449"/>
      <c r="SJC6" s="69"/>
      <c r="SJD6" s="69"/>
      <c r="SJE6" s="241"/>
      <c r="SJF6" s="241"/>
      <c r="SJG6" s="241"/>
      <c r="SJH6" s="241"/>
      <c r="SJI6" s="241"/>
      <c r="SJJ6" s="241"/>
      <c r="SJK6" s="241"/>
      <c r="SJL6" s="241"/>
      <c r="SJM6" s="241"/>
      <c r="SJN6" s="241"/>
      <c r="SJO6" s="241"/>
      <c r="SJP6" s="241"/>
      <c r="SJQ6" s="561"/>
      <c r="SJR6" s="561"/>
      <c r="SJS6" s="561"/>
      <c r="SJT6" s="561"/>
      <c r="SJU6" s="561"/>
      <c r="SJV6" s="561"/>
      <c r="SJW6" s="561"/>
      <c r="SJX6" s="561"/>
      <c r="SJY6" s="561"/>
      <c r="SJZ6" s="561"/>
      <c r="SKA6" s="66"/>
      <c r="SKB6" s="449"/>
      <c r="SKC6" s="69"/>
      <c r="SKD6" s="69"/>
      <c r="SKE6" s="241"/>
      <c r="SKF6" s="241"/>
      <c r="SKG6" s="241"/>
      <c r="SKH6" s="241"/>
      <c r="SKI6" s="241"/>
      <c r="SKJ6" s="241"/>
      <c r="SKK6" s="241"/>
      <c r="SKL6" s="241"/>
      <c r="SKM6" s="241"/>
      <c r="SKN6" s="241"/>
      <c r="SKO6" s="241"/>
      <c r="SKP6" s="241"/>
      <c r="SKQ6" s="561"/>
      <c r="SKR6" s="561"/>
      <c r="SKS6" s="561"/>
      <c r="SKT6" s="561"/>
      <c r="SKU6" s="561"/>
      <c r="SKV6" s="561"/>
      <c r="SKW6" s="561"/>
      <c r="SKX6" s="561"/>
      <c r="SKY6" s="561"/>
      <c r="SKZ6" s="561"/>
      <c r="SLA6" s="66"/>
      <c r="SLB6" s="449"/>
      <c r="SLC6" s="69"/>
      <c r="SLD6" s="69"/>
      <c r="SLE6" s="241"/>
      <c r="SLF6" s="241"/>
      <c r="SLG6" s="241"/>
      <c r="SLH6" s="241"/>
      <c r="SLI6" s="241"/>
      <c r="SLJ6" s="241"/>
      <c r="SLK6" s="241"/>
      <c r="SLL6" s="241"/>
      <c r="SLM6" s="241"/>
      <c r="SLN6" s="241"/>
      <c r="SLO6" s="241"/>
      <c r="SLP6" s="241"/>
      <c r="SLQ6" s="561"/>
      <c r="SLR6" s="561"/>
      <c r="SLS6" s="561"/>
      <c r="SLT6" s="561"/>
      <c r="SLU6" s="561"/>
      <c r="SLV6" s="561"/>
      <c r="SLW6" s="561"/>
      <c r="SLX6" s="561"/>
      <c r="SLY6" s="561"/>
      <c r="SLZ6" s="561"/>
      <c r="SMA6" s="66"/>
      <c r="SMB6" s="449"/>
      <c r="SMC6" s="69"/>
      <c r="SMD6" s="69"/>
      <c r="SME6" s="241"/>
      <c r="SMF6" s="241"/>
      <c r="SMG6" s="241"/>
      <c r="SMH6" s="241"/>
      <c r="SMI6" s="241"/>
      <c r="SMJ6" s="241"/>
      <c r="SMK6" s="241"/>
      <c r="SML6" s="241"/>
      <c r="SMM6" s="241"/>
      <c r="SMN6" s="241"/>
      <c r="SMO6" s="241"/>
      <c r="SMP6" s="241"/>
      <c r="SMQ6" s="561"/>
      <c r="SMR6" s="561"/>
      <c r="SMS6" s="561"/>
      <c r="SMT6" s="561"/>
      <c r="SMU6" s="561"/>
      <c r="SMV6" s="561"/>
      <c r="SMW6" s="561"/>
      <c r="SMX6" s="561"/>
      <c r="SMY6" s="561"/>
      <c r="SMZ6" s="561"/>
      <c r="SNA6" s="66"/>
      <c r="SNB6" s="449"/>
      <c r="SNC6" s="69"/>
      <c r="SND6" s="69"/>
      <c r="SNE6" s="241"/>
      <c r="SNF6" s="241"/>
      <c r="SNG6" s="241"/>
      <c r="SNH6" s="241"/>
      <c r="SNI6" s="241"/>
      <c r="SNJ6" s="241"/>
      <c r="SNK6" s="241"/>
      <c r="SNL6" s="241"/>
      <c r="SNM6" s="241"/>
      <c r="SNN6" s="241"/>
      <c r="SNO6" s="241"/>
      <c r="SNP6" s="241"/>
      <c r="SNQ6" s="561"/>
      <c r="SNR6" s="561"/>
      <c r="SNS6" s="561"/>
      <c r="SNT6" s="561"/>
      <c r="SNU6" s="561"/>
      <c r="SNV6" s="561"/>
      <c r="SNW6" s="561"/>
      <c r="SNX6" s="561"/>
      <c r="SNY6" s="561"/>
      <c r="SNZ6" s="561"/>
      <c r="SOA6" s="66"/>
      <c r="SOB6" s="449"/>
      <c r="SOC6" s="69"/>
      <c r="SOD6" s="69"/>
      <c r="SOE6" s="241"/>
      <c r="SOF6" s="241"/>
      <c r="SOG6" s="241"/>
      <c r="SOH6" s="241"/>
      <c r="SOI6" s="241"/>
      <c r="SOJ6" s="241"/>
      <c r="SOK6" s="241"/>
      <c r="SOL6" s="241"/>
      <c r="SOM6" s="241"/>
      <c r="SON6" s="241"/>
      <c r="SOO6" s="241"/>
      <c r="SOP6" s="241"/>
      <c r="SOQ6" s="561"/>
      <c r="SOR6" s="561"/>
      <c r="SOS6" s="561"/>
      <c r="SOT6" s="561"/>
      <c r="SOU6" s="561"/>
      <c r="SOV6" s="561"/>
      <c r="SOW6" s="561"/>
      <c r="SOX6" s="561"/>
      <c r="SOY6" s="561"/>
      <c r="SOZ6" s="561"/>
      <c r="SPA6" s="66"/>
      <c r="SPB6" s="449"/>
      <c r="SPC6" s="69"/>
      <c r="SPD6" s="69"/>
      <c r="SPE6" s="241"/>
      <c r="SPF6" s="241"/>
      <c r="SPG6" s="241"/>
      <c r="SPH6" s="241"/>
      <c r="SPI6" s="241"/>
      <c r="SPJ6" s="241"/>
      <c r="SPK6" s="241"/>
      <c r="SPL6" s="241"/>
      <c r="SPM6" s="241"/>
      <c r="SPN6" s="241"/>
      <c r="SPO6" s="241"/>
      <c r="SPP6" s="241"/>
      <c r="SPQ6" s="561"/>
      <c r="SPR6" s="561"/>
      <c r="SPS6" s="561"/>
      <c r="SPT6" s="561"/>
      <c r="SPU6" s="561"/>
      <c r="SPV6" s="561"/>
      <c r="SPW6" s="561"/>
      <c r="SPX6" s="561"/>
      <c r="SPY6" s="561"/>
      <c r="SPZ6" s="561"/>
      <c r="SQA6" s="66"/>
      <c r="SQB6" s="449"/>
      <c r="SQC6" s="69"/>
      <c r="SQD6" s="69"/>
      <c r="SQE6" s="241"/>
      <c r="SQF6" s="241"/>
      <c r="SQG6" s="241"/>
      <c r="SQH6" s="241"/>
      <c r="SQI6" s="241"/>
      <c r="SQJ6" s="241"/>
      <c r="SQK6" s="241"/>
      <c r="SQL6" s="241"/>
      <c r="SQM6" s="241"/>
      <c r="SQN6" s="241"/>
      <c r="SQO6" s="241"/>
      <c r="SQP6" s="241"/>
      <c r="SQQ6" s="561"/>
      <c r="SQR6" s="561"/>
      <c r="SQS6" s="561"/>
      <c r="SQT6" s="561"/>
      <c r="SQU6" s="561"/>
      <c r="SQV6" s="561"/>
      <c r="SQW6" s="561"/>
      <c r="SQX6" s="561"/>
      <c r="SQY6" s="561"/>
      <c r="SQZ6" s="561"/>
      <c r="SRA6" s="66"/>
      <c r="SRB6" s="449"/>
      <c r="SRC6" s="69"/>
      <c r="SRD6" s="69"/>
      <c r="SRE6" s="241"/>
      <c r="SRF6" s="241"/>
      <c r="SRG6" s="241"/>
      <c r="SRH6" s="241"/>
      <c r="SRI6" s="241"/>
      <c r="SRJ6" s="241"/>
      <c r="SRK6" s="241"/>
      <c r="SRL6" s="241"/>
      <c r="SRM6" s="241"/>
      <c r="SRN6" s="241"/>
      <c r="SRO6" s="241"/>
      <c r="SRP6" s="241"/>
      <c r="SRQ6" s="561"/>
      <c r="SRR6" s="561"/>
      <c r="SRS6" s="561"/>
      <c r="SRT6" s="561"/>
      <c r="SRU6" s="561"/>
      <c r="SRV6" s="561"/>
      <c r="SRW6" s="561"/>
      <c r="SRX6" s="561"/>
      <c r="SRY6" s="561"/>
      <c r="SRZ6" s="561"/>
      <c r="SSA6" s="66"/>
      <c r="SSB6" s="449"/>
      <c r="SSC6" s="69"/>
      <c r="SSD6" s="69"/>
      <c r="SSE6" s="241"/>
      <c r="SSF6" s="241"/>
      <c r="SSG6" s="241"/>
      <c r="SSH6" s="241"/>
      <c r="SSI6" s="241"/>
      <c r="SSJ6" s="241"/>
      <c r="SSK6" s="241"/>
      <c r="SSL6" s="241"/>
      <c r="SSM6" s="241"/>
      <c r="SSN6" s="241"/>
      <c r="SSO6" s="241"/>
      <c r="SSP6" s="241"/>
      <c r="SSQ6" s="561"/>
      <c r="SSR6" s="561"/>
      <c r="SSS6" s="561"/>
      <c r="SST6" s="561"/>
      <c r="SSU6" s="561"/>
      <c r="SSV6" s="561"/>
      <c r="SSW6" s="561"/>
      <c r="SSX6" s="561"/>
      <c r="SSY6" s="561"/>
      <c r="SSZ6" s="561"/>
      <c r="STA6" s="66"/>
      <c r="STB6" s="449"/>
      <c r="STC6" s="69"/>
      <c r="STD6" s="69"/>
      <c r="STE6" s="241"/>
      <c r="STF6" s="241"/>
      <c r="STG6" s="241"/>
      <c r="STH6" s="241"/>
      <c r="STI6" s="241"/>
      <c r="STJ6" s="241"/>
      <c r="STK6" s="241"/>
      <c r="STL6" s="241"/>
      <c r="STM6" s="241"/>
      <c r="STN6" s="241"/>
      <c r="STO6" s="241"/>
      <c r="STP6" s="241"/>
      <c r="STQ6" s="561"/>
      <c r="STR6" s="561"/>
      <c r="STS6" s="561"/>
      <c r="STT6" s="561"/>
      <c r="STU6" s="561"/>
      <c r="STV6" s="561"/>
      <c r="STW6" s="561"/>
      <c r="STX6" s="561"/>
      <c r="STY6" s="561"/>
      <c r="STZ6" s="561"/>
      <c r="SUA6" s="66"/>
      <c r="SUB6" s="449"/>
      <c r="SUC6" s="69"/>
      <c r="SUD6" s="69"/>
      <c r="SUE6" s="241"/>
      <c r="SUF6" s="241"/>
      <c r="SUG6" s="241"/>
      <c r="SUH6" s="241"/>
      <c r="SUI6" s="241"/>
      <c r="SUJ6" s="241"/>
      <c r="SUK6" s="241"/>
      <c r="SUL6" s="241"/>
      <c r="SUM6" s="241"/>
      <c r="SUN6" s="241"/>
      <c r="SUO6" s="241"/>
      <c r="SUP6" s="241"/>
      <c r="SUQ6" s="561"/>
      <c r="SUR6" s="561"/>
      <c r="SUS6" s="561"/>
      <c r="SUT6" s="561"/>
      <c r="SUU6" s="561"/>
      <c r="SUV6" s="561"/>
      <c r="SUW6" s="561"/>
      <c r="SUX6" s="561"/>
      <c r="SUY6" s="561"/>
      <c r="SUZ6" s="561"/>
      <c r="SVA6" s="66"/>
      <c r="SVB6" s="449"/>
      <c r="SVC6" s="69"/>
      <c r="SVD6" s="69"/>
      <c r="SVE6" s="241"/>
      <c r="SVF6" s="241"/>
      <c r="SVG6" s="241"/>
      <c r="SVH6" s="241"/>
      <c r="SVI6" s="241"/>
      <c r="SVJ6" s="241"/>
      <c r="SVK6" s="241"/>
      <c r="SVL6" s="241"/>
      <c r="SVM6" s="241"/>
      <c r="SVN6" s="241"/>
      <c r="SVO6" s="241"/>
      <c r="SVP6" s="241"/>
      <c r="SVQ6" s="561"/>
      <c r="SVR6" s="561"/>
      <c r="SVS6" s="561"/>
      <c r="SVT6" s="561"/>
      <c r="SVU6" s="561"/>
      <c r="SVV6" s="561"/>
      <c r="SVW6" s="561"/>
      <c r="SVX6" s="561"/>
      <c r="SVY6" s="561"/>
      <c r="SVZ6" s="561"/>
      <c r="SWA6" s="66"/>
      <c r="SWB6" s="449"/>
      <c r="SWC6" s="69"/>
      <c r="SWD6" s="69"/>
      <c r="SWE6" s="241"/>
      <c r="SWF6" s="241"/>
      <c r="SWG6" s="241"/>
      <c r="SWH6" s="241"/>
      <c r="SWI6" s="241"/>
      <c r="SWJ6" s="241"/>
      <c r="SWK6" s="241"/>
      <c r="SWL6" s="241"/>
      <c r="SWM6" s="241"/>
      <c r="SWN6" s="241"/>
      <c r="SWO6" s="241"/>
      <c r="SWP6" s="241"/>
      <c r="SWQ6" s="561"/>
      <c r="SWR6" s="561"/>
      <c r="SWS6" s="561"/>
      <c r="SWT6" s="561"/>
      <c r="SWU6" s="561"/>
      <c r="SWV6" s="561"/>
      <c r="SWW6" s="561"/>
      <c r="SWX6" s="561"/>
      <c r="SWY6" s="561"/>
      <c r="SWZ6" s="561"/>
      <c r="SXA6" s="66"/>
      <c r="SXB6" s="449"/>
      <c r="SXC6" s="69"/>
      <c r="SXD6" s="69"/>
      <c r="SXE6" s="241"/>
      <c r="SXF6" s="241"/>
      <c r="SXG6" s="241"/>
      <c r="SXH6" s="241"/>
      <c r="SXI6" s="241"/>
      <c r="SXJ6" s="241"/>
      <c r="SXK6" s="241"/>
      <c r="SXL6" s="241"/>
      <c r="SXM6" s="241"/>
      <c r="SXN6" s="241"/>
      <c r="SXO6" s="241"/>
      <c r="SXP6" s="241"/>
      <c r="SXQ6" s="561"/>
      <c r="SXR6" s="561"/>
      <c r="SXS6" s="561"/>
      <c r="SXT6" s="561"/>
      <c r="SXU6" s="561"/>
      <c r="SXV6" s="561"/>
      <c r="SXW6" s="561"/>
      <c r="SXX6" s="561"/>
      <c r="SXY6" s="561"/>
      <c r="SXZ6" s="561"/>
      <c r="SYA6" s="66"/>
      <c r="SYB6" s="449"/>
      <c r="SYC6" s="69"/>
      <c r="SYD6" s="69"/>
      <c r="SYE6" s="241"/>
      <c r="SYF6" s="241"/>
      <c r="SYG6" s="241"/>
      <c r="SYH6" s="241"/>
      <c r="SYI6" s="241"/>
      <c r="SYJ6" s="241"/>
      <c r="SYK6" s="241"/>
      <c r="SYL6" s="241"/>
      <c r="SYM6" s="241"/>
      <c r="SYN6" s="241"/>
      <c r="SYO6" s="241"/>
      <c r="SYP6" s="241"/>
      <c r="SYQ6" s="561"/>
      <c r="SYR6" s="561"/>
      <c r="SYS6" s="561"/>
      <c r="SYT6" s="561"/>
      <c r="SYU6" s="561"/>
      <c r="SYV6" s="561"/>
      <c r="SYW6" s="561"/>
      <c r="SYX6" s="561"/>
      <c r="SYY6" s="561"/>
      <c r="SYZ6" s="561"/>
      <c r="SZA6" s="66"/>
      <c r="SZB6" s="449"/>
      <c r="SZC6" s="69"/>
      <c r="SZD6" s="69"/>
      <c r="SZE6" s="241"/>
      <c r="SZF6" s="241"/>
      <c r="SZG6" s="241"/>
      <c r="SZH6" s="241"/>
      <c r="SZI6" s="241"/>
      <c r="SZJ6" s="241"/>
      <c r="SZK6" s="241"/>
      <c r="SZL6" s="241"/>
      <c r="SZM6" s="241"/>
      <c r="SZN6" s="241"/>
      <c r="SZO6" s="241"/>
      <c r="SZP6" s="241"/>
      <c r="SZQ6" s="561"/>
      <c r="SZR6" s="561"/>
      <c r="SZS6" s="561"/>
      <c r="SZT6" s="561"/>
      <c r="SZU6" s="561"/>
      <c r="SZV6" s="561"/>
      <c r="SZW6" s="561"/>
      <c r="SZX6" s="561"/>
      <c r="SZY6" s="561"/>
      <c r="SZZ6" s="561"/>
      <c r="TAA6" s="66"/>
      <c r="TAB6" s="449"/>
      <c r="TAC6" s="69"/>
      <c r="TAD6" s="69"/>
      <c r="TAE6" s="241"/>
      <c r="TAF6" s="241"/>
      <c r="TAG6" s="241"/>
      <c r="TAH6" s="241"/>
      <c r="TAI6" s="241"/>
      <c r="TAJ6" s="241"/>
      <c r="TAK6" s="241"/>
      <c r="TAL6" s="241"/>
      <c r="TAM6" s="241"/>
      <c r="TAN6" s="241"/>
      <c r="TAO6" s="241"/>
      <c r="TAP6" s="241"/>
      <c r="TAQ6" s="561"/>
      <c r="TAR6" s="561"/>
      <c r="TAS6" s="561"/>
      <c r="TAT6" s="561"/>
      <c r="TAU6" s="561"/>
      <c r="TAV6" s="561"/>
      <c r="TAW6" s="561"/>
      <c r="TAX6" s="561"/>
      <c r="TAY6" s="561"/>
      <c r="TAZ6" s="561"/>
      <c r="TBA6" s="66"/>
      <c r="TBB6" s="449"/>
      <c r="TBC6" s="69"/>
      <c r="TBD6" s="69"/>
      <c r="TBE6" s="241"/>
      <c r="TBF6" s="241"/>
      <c r="TBG6" s="241"/>
      <c r="TBH6" s="241"/>
      <c r="TBI6" s="241"/>
      <c r="TBJ6" s="241"/>
      <c r="TBK6" s="241"/>
      <c r="TBL6" s="241"/>
      <c r="TBM6" s="241"/>
      <c r="TBN6" s="241"/>
      <c r="TBO6" s="241"/>
      <c r="TBP6" s="241"/>
      <c r="TBQ6" s="561"/>
      <c r="TBR6" s="561"/>
      <c r="TBS6" s="561"/>
      <c r="TBT6" s="561"/>
      <c r="TBU6" s="561"/>
      <c r="TBV6" s="561"/>
      <c r="TBW6" s="561"/>
      <c r="TBX6" s="561"/>
      <c r="TBY6" s="561"/>
      <c r="TBZ6" s="561"/>
      <c r="TCA6" s="66"/>
      <c r="TCB6" s="449"/>
      <c r="TCC6" s="69"/>
      <c r="TCD6" s="69"/>
      <c r="TCE6" s="241"/>
      <c r="TCF6" s="241"/>
      <c r="TCG6" s="241"/>
      <c r="TCH6" s="241"/>
      <c r="TCI6" s="241"/>
      <c r="TCJ6" s="241"/>
      <c r="TCK6" s="241"/>
      <c r="TCL6" s="241"/>
      <c r="TCM6" s="241"/>
      <c r="TCN6" s="241"/>
      <c r="TCO6" s="241"/>
      <c r="TCP6" s="241"/>
      <c r="TCQ6" s="561"/>
      <c r="TCR6" s="561"/>
      <c r="TCS6" s="561"/>
      <c r="TCT6" s="561"/>
      <c r="TCU6" s="561"/>
      <c r="TCV6" s="561"/>
      <c r="TCW6" s="561"/>
      <c r="TCX6" s="561"/>
      <c r="TCY6" s="561"/>
      <c r="TCZ6" s="561"/>
      <c r="TDA6" s="66"/>
      <c r="TDB6" s="449"/>
      <c r="TDC6" s="69"/>
      <c r="TDD6" s="69"/>
      <c r="TDE6" s="241"/>
      <c r="TDF6" s="241"/>
      <c r="TDG6" s="241"/>
      <c r="TDH6" s="241"/>
      <c r="TDI6" s="241"/>
      <c r="TDJ6" s="241"/>
      <c r="TDK6" s="241"/>
      <c r="TDL6" s="241"/>
      <c r="TDM6" s="241"/>
      <c r="TDN6" s="241"/>
      <c r="TDO6" s="241"/>
      <c r="TDP6" s="241"/>
      <c r="TDQ6" s="561"/>
      <c r="TDR6" s="561"/>
      <c r="TDS6" s="561"/>
      <c r="TDT6" s="561"/>
      <c r="TDU6" s="561"/>
      <c r="TDV6" s="561"/>
      <c r="TDW6" s="561"/>
      <c r="TDX6" s="561"/>
      <c r="TDY6" s="561"/>
      <c r="TDZ6" s="561"/>
      <c r="TEA6" s="66"/>
      <c r="TEB6" s="449"/>
      <c r="TEC6" s="69"/>
      <c r="TED6" s="69"/>
      <c r="TEE6" s="241"/>
      <c r="TEF6" s="241"/>
      <c r="TEG6" s="241"/>
      <c r="TEH6" s="241"/>
      <c r="TEI6" s="241"/>
      <c r="TEJ6" s="241"/>
      <c r="TEK6" s="241"/>
      <c r="TEL6" s="241"/>
      <c r="TEM6" s="241"/>
      <c r="TEN6" s="241"/>
      <c r="TEO6" s="241"/>
      <c r="TEP6" s="241"/>
      <c r="TEQ6" s="561"/>
      <c r="TER6" s="561"/>
      <c r="TES6" s="561"/>
      <c r="TET6" s="561"/>
      <c r="TEU6" s="561"/>
      <c r="TEV6" s="561"/>
      <c r="TEW6" s="561"/>
      <c r="TEX6" s="561"/>
      <c r="TEY6" s="561"/>
      <c r="TEZ6" s="561"/>
      <c r="TFA6" s="66"/>
      <c r="TFB6" s="449"/>
      <c r="TFC6" s="69"/>
      <c r="TFD6" s="69"/>
      <c r="TFE6" s="241"/>
      <c r="TFF6" s="241"/>
      <c r="TFG6" s="241"/>
      <c r="TFH6" s="241"/>
      <c r="TFI6" s="241"/>
      <c r="TFJ6" s="241"/>
      <c r="TFK6" s="241"/>
      <c r="TFL6" s="241"/>
      <c r="TFM6" s="241"/>
      <c r="TFN6" s="241"/>
      <c r="TFO6" s="241"/>
      <c r="TFP6" s="241"/>
      <c r="TFQ6" s="561"/>
      <c r="TFR6" s="561"/>
      <c r="TFS6" s="561"/>
      <c r="TFT6" s="561"/>
      <c r="TFU6" s="561"/>
      <c r="TFV6" s="561"/>
      <c r="TFW6" s="561"/>
      <c r="TFX6" s="561"/>
      <c r="TFY6" s="561"/>
      <c r="TFZ6" s="561"/>
      <c r="TGA6" s="66"/>
      <c r="TGB6" s="449"/>
      <c r="TGC6" s="69"/>
      <c r="TGD6" s="69"/>
      <c r="TGE6" s="241"/>
      <c r="TGF6" s="241"/>
      <c r="TGG6" s="241"/>
      <c r="TGH6" s="241"/>
      <c r="TGI6" s="241"/>
      <c r="TGJ6" s="241"/>
      <c r="TGK6" s="241"/>
      <c r="TGL6" s="241"/>
      <c r="TGM6" s="241"/>
      <c r="TGN6" s="241"/>
      <c r="TGO6" s="241"/>
      <c r="TGP6" s="241"/>
      <c r="TGQ6" s="561"/>
      <c r="TGR6" s="561"/>
      <c r="TGS6" s="561"/>
      <c r="TGT6" s="561"/>
      <c r="TGU6" s="561"/>
      <c r="TGV6" s="561"/>
      <c r="TGW6" s="561"/>
      <c r="TGX6" s="561"/>
      <c r="TGY6" s="561"/>
      <c r="TGZ6" s="561"/>
      <c r="THA6" s="66"/>
      <c r="THB6" s="449"/>
      <c r="THC6" s="69"/>
      <c r="THD6" s="69"/>
      <c r="THE6" s="241"/>
      <c r="THF6" s="241"/>
      <c r="THG6" s="241"/>
      <c r="THH6" s="241"/>
      <c r="THI6" s="241"/>
      <c r="THJ6" s="241"/>
      <c r="THK6" s="241"/>
      <c r="THL6" s="241"/>
      <c r="THM6" s="241"/>
      <c r="THN6" s="241"/>
      <c r="THO6" s="241"/>
      <c r="THP6" s="241"/>
      <c r="THQ6" s="561"/>
      <c r="THR6" s="561"/>
      <c r="THS6" s="561"/>
      <c r="THT6" s="561"/>
      <c r="THU6" s="561"/>
      <c r="THV6" s="561"/>
      <c r="THW6" s="561"/>
      <c r="THX6" s="561"/>
      <c r="THY6" s="561"/>
      <c r="THZ6" s="561"/>
      <c r="TIA6" s="66"/>
      <c r="TIB6" s="449"/>
      <c r="TIC6" s="69"/>
      <c r="TID6" s="69"/>
      <c r="TIE6" s="241"/>
      <c r="TIF6" s="241"/>
      <c r="TIG6" s="241"/>
      <c r="TIH6" s="241"/>
      <c r="TII6" s="241"/>
      <c r="TIJ6" s="241"/>
      <c r="TIK6" s="241"/>
      <c r="TIL6" s="241"/>
      <c r="TIM6" s="241"/>
      <c r="TIN6" s="241"/>
      <c r="TIO6" s="241"/>
      <c r="TIP6" s="241"/>
      <c r="TIQ6" s="561"/>
      <c r="TIR6" s="561"/>
      <c r="TIS6" s="561"/>
      <c r="TIT6" s="561"/>
      <c r="TIU6" s="561"/>
      <c r="TIV6" s="561"/>
      <c r="TIW6" s="561"/>
      <c r="TIX6" s="561"/>
      <c r="TIY6" s="561"/>
      <c r="TIZ6" s="561"/>
      <c r="TJA6" s="66"/>
      <c r="TJB6" s="449"/>
      <c r="TJC6" s="69"/>
      <c r="TJD6" s="69"/>
      <c r="TJE6" s="241"/>
      <c r="TJF6" s="241"/>
      <c r="TJG6" s="241"/>
      <c r="TJH6" s="241"/>
      <c r="TJI6" s="241"/>
      <c r="TJJ6" s="241"/>
      <c r="TJK6" s="241"/>
      <c r="TJL6" s="241"/>
      <c r="TJM6" s="241"/>
      <c r="TJN6" s="241"/>
      <c r="TJO6" s="241"/>
      <c r="TJP6" s="241"/>
      <c r="TJQ6" s="561"/>
      <c r="TJR6" s="561"/>
      <c r="TJS6" s="561"/>
      <c r="TJT6" s="561"/>
      <c r="TJU6" s="561"/>
      <c r="TJV6" s="561"/>
      <c r="TJW6" s="561"/>
      <c r="TJX6" s="561"/>
      <c r="TJY6" s="561"/>
      <c r="TJZ6" s="561"/>
      <c r="TKA6" s="66"/>
      <c r="TKB6" s="449"/>
      <c r="TKC6" s="69"/>
      <c r="TKD6" s="69"/>
      <c r="TKE6" s="241"/>
      <c r="TKF6" s="241"/>
      <c r="TKG6" s="241"/>
      <c r="TKH6" s="241"/>
      <c r="TKI6" s="241"/>
      <c r="TKJ6" s="241"/>
      <c r="TKK6" s="241"/>
      <c r="TKL6" s="241"/>
      <c r="TKM6" s="241"/>
      <c r="TKN6" s="241"/>
      <c r="TKO6" s="241"/>
      <c r="TKP6" s="241"/>
      <c r="TKQ6" s="561"/>
      <c r="TKR6" s="561"/>
      <c r="TKS6" s="561"/>
      <c r="TKT6" s="561"/>
      <c r="TKU6" s="561"/>
      <c r="TKV6" s="561"/>
      <c r="TKW6" s="561"/>
      <c r="TKX6" s="561"/>
      <c r="TKY6" s="561"/>
      <c r="TKZ6" s="561"/>
      <c r="TLA6" s="66"/>
      <c r="TLB6" s="449"/>
      <c r="TLC6" s="69"/>
      <c r="TLD6" s="69"/>
      <c r="TLE6" s="241"/>
      <c r="TLF6" s="241"/>
      <c r="TLG6" s="241"/>
      <c r="TLH6" s="241"/>
      <c r="TLI6" s="241"/>
      <c r="TLJ6" s="241"/>
      <c r="TLK6" s="241"/>
      <c r="TLL6" s="241"/>
      <c r="TLM6" s="241"/>
      <c r="TLN6" s="241"/>
      <c r="TLO6" s="241"/>
      <c r="TLP6" s="241"/>
      <c r="TLQ6" s="561"/>
      <c r="TLR6" s="561"/>
      <c r="TLS6" s="561"/>
      <c r="TLT6" s="561"/>
      <c r="TLU6" s="561"/>
      <c r="TLV6" s="561"/>
      <c r="TLW6" s="561"/>
      <c r="TLX6" s="561"/>
      <c r="TLY6" s="561"/>
      <c r="TLZ6" s="561"/>
      <c r="TMA6" s="66"/>
      <c r="TMB6" s="449"/>
      <c r="TMC6" s="69"/>
      <c r="TMD6" s="69"/>
      <c r="TME6" s="241"/>
      <c r="TMF6" s="241"/>
      <c r="TMG6" s="241"/>
      <c r="TMH6" s="241"/>
      <c r="TMI6" s="241"/>
      <c r="TMJ6" s="241"/>
      <c r="TMK6" s="241"/>
      <c r="TML6" s="241"/>
      <c r="TMM6" s="241"/>
      <c r="TMN6" s="241"/>
      <c r="TMO6" s="241"/>
      <c r="TMP6" s="241"/>
      <c r="TMQ6" s="561"/>
      <c r="TMR6" s="561"/>
      <c r="TMS6" s="561"/>
      <c r="TMT6" s="561"/>
      <c r="TMU6" s="561"/>
      <c r="TMV6" s="561"/>
      <c r="TMW6" s="561"/>
      <c r="TMX6" s="561"/>
      <c r="TMY6" s="561"/>
      <c r="TMZ6" s="561"/>
      <c r="TNA6" s="66"/>
      <c r="TNB6" s="449"/>
      <c r="TNC6" s="69"/>
      <c r="TND6" s="69"/>
      <c r="TNE6" s="241"/>
      <c r="TNF6" s="241"/>
      <c r="TNG6" s="241"/>
      <c r="TNH6" s="241"/>
      <c r="TNI6" s="241"/>
      <c r="TNJ6" s="241"/>
      <c r="TNK6" s="241"/>
      <c r="TNL6" s="241"/>
      <c r="TNM6" s="241"/>
      <c r="TNN6" s="241"/>
      <c r="TNO6" s="241"/>
      <c r="TNP6" s="241"/>
      <c r="TNQ6" s="561"/>
      <c r="TNR6" s="561"/>
      <c r="TNS6" s="561"/>
      <c r="TNT6" s="561"/>
      <c r="TNU6" s="561"/>
      <c r="TNV6" s="561"/>
      <c r="TNW6" s="561"/>
      <c r="TNX6" s="561"/>
      <c r="TNY6" s="561"/>
      <c r="TNZ6" s="561"/>
      <c r="TOA6" s="66"/>
      <c r="TOB6" s="449"/>
      <c r="TOC6" s="69"/>
      <c r="TOD6" s="69"/>
      <c r="TOE6" s="241"/>
      <c r="TOF6" s="241"/>
      <c r="TOG6" s="241"/>
      <c r="TOH6" s="241"/>
      <c r="TOI6" s="241"/>
      <c r="TOJ6" s="241"/>
      <c r="TOK6" s="241"/>
      <c r="TOL6" s="241"/>
      <c r="TOM6" s="241"/>
      <c r="TON6" s="241"/>
      <c r="TOO6" s="241"/>
      <c r="TOP6" s="241"/>
      <c r="TOQ6" s="561"/>
      <c r="TOR6" s="561"/>
      <c r="TOS6" s="561"/>
      <c r="TOT6" s="561"/>
      <c r="TOU6" s="561"/>
      <c r="TOV6" s="561"/>
      <c r="TOW6" s="561"/>
      <c r="TOX6" s="561"/>
      <c r="TOY6" s="561"/>
      <c r="TOZ6" s="561"/>
      <c r="TPA6" s="66"/>
      <c r="TPB6" s="449"/>
      <c r="TPC6" s="69"/>
      <c r="TPD6" s="69"/>
      <c r="TPE6" s="241"/>
      <c r="TPF6" s="241"/>
      <c r="TPG6" s="241"/>
      <c r="TPH6" s="241"/>
      <c r="TPI6" s="241"/>
      <c r="TPJ6" s="241"/>
      <c r="TPK6" s="241"/>
      <c r="TPL6" s="241"/>
      <c r="TPM6" s="241"/>
      <c r="TPN6" s="241"/>
      <c r="TPO6" s="241"/>
      <c r="TPP6" s="241"/>
      <c r="TPQ6" s="561"/>
      <c r="TPR6" s="561"/>
      <c r="TPS6" s="561"/>
      <c r="TPT6" s="561"/>
      <c r="TPU6" s="561"/>
      <c r="TPV6" s="561"/>
      <c r="TPW6" s="561"/>
      <c r="TPX6" s="561"/>
      <c r="TPY6" s="561"/>
      <c r="TPZ6" s="561"/>
      <c r="TQA6" s="66"/>
      <c r="TQB6" s="449"/>
      <c r="TQC6" s="69"/>
      <c r="TQD6" s="69"/>
      <c r="TQE6" s="241"/>
      <c r="TQF6" s="241"/>
      <c r="TQG6" s="241"/>
      <c r="TQH6" s="241"/>
      <c r="TQI6" s="241"/>
      <c r="TQJ6" s="241"/>
      <c r="TQK6" s="241"/>
      <c r="TQL6" s="241"/>
      <c r="TQM6" s="241"/>
      <c r="TQN6" s="241"/>
      <c r="TQO6" s="241"/>
      <c r="TQP6" s="241"/>
      <c r="TQQ6" s="561"/>
      <c r="TQR6" s="561"/>
      <c r="TQS6" s="561"/>
      <c r="TQT6" s="561"/>
      <c r="TQU6" s="561"/>
      <c r="TQV6" s="561"/>
      <c r="TQW6" s="561"/>
      <c r="TQX6" s="561"/>
      <c r="TQY6" s="561"/>
      <c r="TQZ6" s="561"/>
      <c r="TRA6" s="66"/>
      <c r="TRB6" s="449"/>
      <c r="TRC6" s="69"/>
      <c r="TRD6" s="69"/>
      <c r="TRE6" s="241"/>
      <c r="TRF6" s="241"/>
      <c r="TRG6" s="241"/>
      <c r="TRH6" s="241"/>
      <c r="TRI6" s="241"/>
      <c r="TRJ6" s="241"/>
      <c r="TRK6" s="241"/>
      <c r="TRL6" s="241"/>
      <c r="TRM6" s="241"/>
      <c r="TRN6" s="241"/>
      <c r="TRO6" s="241"/>
      <c r="TRP6" s="241"/>
      <c r="TRQ6" s="561"/>
      <c r="TRR6" s="561"/>
      <c r="TRS6" s="561"/>
      <c r="TRT6" s="561"/>
      <c r="TRU6" s="561"/>
      <c r="TRV6" s="561"/>
      <c r="TRW6" s="561"/>
      <c r="TRX6" s="561"/>
      <c r="TRY6" s="561"/>
      <c r="TRZ6" s="561"/>
      <c r="TSA6" s="66"/>
      <c r="TSB6" s="449"/>
      <c r="TSC6" s="69"/>
      <c r="TSD6" s="69"/>
      <c r="TSE6" s="241"/>
      <c r="TSF6" s="241"/>
      <c r="TSG6" s="241"/>
      <c r="TSH6" s="241"/>
      <c r="TSI6" s="241"/>
      <c r="TSJ6" s="241"/>
      <c r="TSK6" s="241"/>
      <c r="TSL6" s="241"/>
      <c r="TSM6" s="241"/>
      <c r="TSN6" s="241"/>
      <c r="TSO6" s="241"/>
      <c r="TSP6" s="241"/>
      <c r="TSQ6" s="561"/>
      <c r="TSR6" s="561"/>
      <c r="TSS6" s="561"/>
      <c r="TST6" s="561"/>
      <c r="TSU6" s="561"/>
      <c r="TSV6" s="561"/>
      <c r="TSW6" s="561"/>
      <c r="TSX6" s="561"/>
      <c r="TSY6" s="561"/>
      <c r="TSZ6" s="561"/>
      <c r="TTA6" s="66"/>
      <c r="TTB6" s="449"/>
      <c r="TTC6" s="69"/>
      <c r="TTD6" s="69"/>
      <c r="TTE6" s="241"/>
      <c r="TTF6" s="241"/>
      <c r="TTG6" s="241"/>
      <c r="TTH6" s="241"/>
      <c r="TTI6" s="241"/>
      <c r="TTJ6" s="241"/>
      <c r="TTK6" s="241"/>
      <c r="TTL6" s="241"/>
      <c r="TTM6" s="241"/>
      <c r="TTN6" s="241"/>
      <c r="TTO6" s="241"/>
      <c r="TTP6" s="241"/>
      <c r="TTQ6" s="561"/>
      <c r="TTR6" s="561"/>
      <c r="TTS6" s="561"/>
      <c r="TTT6" s="561"/>
      <c r="TTU6" s="561"/>
      <c r="TTV6" s="561"/>
      <c r="TTW6" s="561"/>
      <c r="TTX6" s="561"/>
      <c r="TTY6" s="561"/>
      <c r="TTZ6" s="561"/>
      <c r="TUA6" s="66"/>
      <c r="TUB6" s="449"/>
      <c r="TUC6" s="69"/>
      <c r="TUD6" s="69"/>
      <c r="TUE6" s="241"/>
      <c r="TUF6" s="241"/>
      <c r="TUG6" s="241"/>
      <c r="TUH6" s="241"/>
      <c r="TUI6" s="241"/>
      <c r="TUJ6" s="241"/>
      <c r="TUK6" s="241"/>
      <c r="TUL6" s="241"/>
      <c r="TUM6" s="241"/>
      <c r="TUN6" s="241"/>
      <c r="TUO6" s="241"/>
      <c r="TUP6" s="241"/>
      <c r="TUQ6" s="561"/>
      <c r="TUR6" s="561"/>
      <c r="TUS6" s="561"/>
      <c r="TUT6" s="561"/>
      <c r="TUU6" s="561"/>
      <c r="TUV6" s="561"/>
      <c r="TUW6" s="561"/>
      <c r="TUX6" s="561"/>
      <c r="TUY6" s="561"/>
      <c r="TUZ6" s="561"/>
      <c r="TVA6" s="66"/>
      <c r="TVB6" s="449"/>
      <c r="TVC6" s="69"/>
      <c r="TVD6" s="69"/>
      <c r="TVE6" s="241"/>
      <c r="TVF6" s="241"/>
      <c r="TVG6" s="241"/>
      <c r="TVH6" s="241"/>
      <c r="TVI6" s="241"/>
      <c r="TVJ6" s="241"/>
      <c r="TVK6" s="241"/>
      <c r="TVL6" s="241"/>
      <c r="TVM6" s="241"/>
      <c r="TVN6" s="241"/>
      <c r="TVO6" s="241"/>
      <c r="TVP6" s="241"/>
      <c r="TVQ6" s="561"/>
      <c r="TVR6" s="561"/>
      <c r="TVS6" s="561"/>
      <c r="TVT6" s="561"/>
      <c r="TVU6" s="561"/>
      <c r="TVV6" s="561"/>
      <c r="TVW6" s="561"/>
      <c r="TVX6" s="561"/>
      <c r="TVY6" s="561"/>
      <c r="TVZ6" s="561"/>
      <c r="TWA6" s="66"/>
      <c r="TWB6" s="449"/>
      <c r="TWC6" s="69"/>
      <c r="TWD6" s="69"/>
      <c r="TWE6" s="241"/>
      <c r="TWF6" s="241"/>
      <c r="TWG6" s="241"/>
      <c r="TWH6" s="241"/>
      <c r="TWI6" s="241"/>
      <c r="TWJ6" s="241"/>
      <c r="TWK6" s="241"/>
      <c r="TWL6" s="241"/>
      <c r="TWM6" s="241"/>
      <c r="TWN6" s="241"/>
      <c r="TWO6" s="241"/>
      <c r="TWP6" s="241"/>
      <c r="TWQ6" s="561"/>
      <c r="TWR6" s="561"/>
      <c r="TWS6" s="561"/>
      <c r="TWT6" s="561"/>
      <c r="TWU6" s="561"/>
      <c r="TWV6" s="561"/>
      <c r="TWW6" s="561"/>
      <c r="TWX6" s="561"/>
      <c r="TWY6" s="561"/>
      <c r="TWZ6" s="561"/>
      <c r="TXA6" s="66"/>
      <c r="TXB6" s="449"/>
      <c r="TXC6" s="69"/>
      <c r="TXD6" s="69"/>
      <c r="TXE6" s="241"/>
      <c r="TXF6" s="241"/>
      <c r="TXG6" s="241"/>
      <c r="TXH6" s="241"/>
      <c r="TXI6" s="241"/>
      <c r="TXJ6" s="241"/>
      <c r="TXK6" s="241"/>
      <c r="TXL6" s="241"/>
      <c r="TXM6" s="241"/>
      <c r="TXN6" s="241"/>
      <c r="TXO6" s="241"/>
      <c r="TXP6" s="241"/>
      <c r="TXQ6" s="561"/>
      <c r="TXR6" s="561"/>
      <c r="TXS6" s="561"/>
      <c r="TXT6" s="561"/>
      <c r="TXU6" s="561"/>
      <c r="TXV6" s="561"/>
      <c r="TXW6" s="561"/>
      <c r="TXX6" s="561"/>
      <c r="TXY6" s="561"/>
      <c r="TXZ6" s="561"/>
      <c r="TYA6" s="66"/>
      <c r="TYB6" s="449"/>
      <c r="TYC6" s="69"/>
      <c r="TYD6" s="69"/>
      <c r="TYE6" s="241"/>
      <c r="TYF6" s="241"/>
      <c r="TYG6" s="241"/>
      <c r="TYH6" s="241"/>
      <c r="TYI6" s="241"/>
      <c r="TYJ6" s="241"/>
      <c r="TYK6" s="241"/>
      <c r="TYL6" s="241"/>
      <c r="TYM6" s="241"/>
      <c r="TYN6" s="241"/>
      <c r="TYO6" s="241"/>
      <c r="TYP6" s="241"/>
      <c r="TYQ6" s="561"/>
      <c r="TYR6" s="561"/>
      <c r="TYS6" s="561"/>
      <c r="TYT6" s="561"/>
      <c r="TYU6" s="561"/>
      <c r="TYV6" s="561"/>
      <c r="TYW6" s="561"/>
      <c r="TYX6" s="561"/>
      <c r="TYY6" s="561"/>
      <c r="TYZ6" s="561"/>
      <c r="TZA6" s="66"/>
      <c r="TZB6" s="449"/>
      <c r="TZC6" s="69"/>
      <c r="TZD6" s="69"/>
      <c r="TZE6" s="241"/>
      <c r="TZF6" s="241"/>
      <c r="TZG6" s="241"/>
      <c r="TZH6" s="241"/>
      <c r="TZI6" s="241"/>
      <c r="TZJ6" s="241"/>
      <c r="TZK6" s="241"/>
      <c r="TZL6" s="241"/>
      <c r="TZM6" s="241"/>
      <c r="TZN6" s="241"/>
      <c r="TZO6" s="241"/>
      <c r="TZP6" s="241"/>
      <c r="TZQ6" s="561"/>
      <c r="TZR6" s="561"/>
      <c r="TZS6" s="561"/>
      <c r="TZT6" s="561"/>
      <c r="TZU6" s="561"/>
      <c r="TZV6" s="561"/>
      <c r="TZW6" s="561"/>
      <c r="TZX6" s="561"/>
      <c r="TZY6" s="561"/>
      <c r="TZZ6" s="561"/>
      <c r="UAA6" s="66"/>
      <c r="UAB6" s="449"/>
      <c r="UAC6" s="69"/>
      <c r="UAD6" s="69"/>
      <c r="UAE6" s="241"/>
      <c r="UAF6" s="241"/>
      <c r="UAG6" s="241"/>
      <c r="UAH6" s="241"/>
      <c r="UAI6" s="241"/>
      <c r="UAJ6" s="241"/>
      <c r="UAK6" s="241"/>
      <c r="UAL6" s="241"/>
      <c r="UAM6" s="241"/>
      <c r="UAN6" s="241"/>
      <c r="UAO6" s="241"/>
      <c r="UAP6" s="241"/>
      <c r="UAQ6" s="561"/>
      <c r="UAR6" s="561"/>
      <c r="UAS6" s="561"/>
      <c r="UAT6" s="561"/>
      <c r="UAU6" s="561"/>
      <c r="UAV6" s="561"/>
      <c r="UAW6" s="561"/>
      <c r="UAX6" s="561"/>
      <c r="UAY6" s="561"/>
      <c r="UAZ6" s="561"/>
      <c r="UBA6" s="66"/>
      <c r="UBB6" s="449"/>
      <c r="UBC6" s="69"/>
      <c r="UBD6" s="69"/>
      <c r="UBE6" s="241"/>
      <c r="UBF6" s="241"/>
      <c r="UBG6" s="241"/>
      <c r="UBH6" s="241"/>
      <c r="UBI6" s="241"/>
      <c r="UBJ6" s="241"/>
      <c r="UBK6" s="241"/>
      <c r="UBL6" s="241"/>
      <c r="UBM6" s="241"/>
      <c r="UBN6" s="241"/>
      <c r="UBO6" s="241"/>
      <c r="UBP6" s="241"/>
      <c r="UBQ6" s="561"/>
      <c r="UBR6" s="561"/>
      <c r="UBS6" s="561"/>
      <c r="UBT6" s="561"/>
      <c r="UBU6" s="561"/>
      <c r="UBV6" s="561"/>
      <c r="UBW6" s="561"/>
      <c r="UBX6" s="561"/>
      <c r="UBY6" s="561"/>
      <c r="UBZ6" s="561"/>
      <c r="UCA6" s="66"/>
      <c r="UCB6" s="449"/>
      <c r="UCC6" s="69"/>
      <c r="UCD6" s="69"/>
      <c r="UCE6" s="241"/>
      <c r="UCF6" s="241"/>
      <c r="UCG6" s="241"/>
      <c r="UCH6" s="241"/>
      <c r="UCI6" s="241"/>
      <c r="UCJ6" s="241"/>
      <c r="UCK6" s="241"/>
      <c r="UCL6" s="241"/>
      <c r="UCM6" s="241"/>
      <c r="UCN6" s="241"/>
      <c r="UCO6" s="241"/>
      <c r="UCP6" s="241"/>
      <c r="UCQ6" s="561"/>
      <c r="UCR6" s="561"/>
      <c r="UCS6" s="561"/>
      <c r="UCT6" s="561"/>
      <c r="UCU6" s="561"/>
      <c r="UCV6" s="561"/>
      <c r="UCW6" s="561"/>
      <c r="UCX6" s="561"/>
      <c r="UCY6" s="561"/>
      <c r="UCZ6" s="561"/>
      <c r="UDA6" s="66"/>
      <c r="UDB6" s="449"/>
      <c r="UDC6" s="69"/>
      <c r="UDD6" s="69"/>
      <c r="UDE6" s="241"/>
      <c r="UDF6" s="241"/>
      <c r="UDG6" s="241"/>
      <c r="UDH6" s="241"/>
      <c r="UDI6" s="241"/>
      <c r="UDJ6" s="241"/>
      <c r="UDK6" s="241"/>
      <c r="UDL6" s="241"/>
      <c r="UDM6" s="241"/>
      <c r="UDN6" s="241"/>
      <c r="UDO6" s="241"/>
      <c r="UDP6" s="241"/>
      <c r="UDQ6" s="561"/>
      <c r="UDR6" s="561"/>
      <c r="UDS6" s="561"/>
      <c r="UDT6" s="561"/>
      <c r="UDU6" s="561"/>
      <c r="UDV6" s="561"/>
      <c r="UDW6" s="561"/>
      <c r="UDX6" s="561"/>
      <c r="UDY6" s="561"/>
      <c r="UDZ6" s="561"/>
      <c r="UEA6" s="66"/>
      <c r="UEB6" s="449"/>
      <c r="UEC6" s="69"/>
      <c r="UED6" s="69"/>
      <c r="UEE6" s="241"/>
      <c r="UEF6" s="241"/>
      <c r="UEG6" s="241"/>
      <c r="UEH6" s="241"/>
      <c r="UEI6" s="241"/>
      <c r="UEJ6" s="241"/>
      <c r="UEK6" s="241"/>
      <c r="UEL6" s="241"/>
      <c r="UEM6" s="241"/>
      <c r="UEN6" s="241"/>
      <c r="UEO6" s="241"/>
      <c r="UEP6" s="241"/>
      <c r="UEQ6" s="561"/>
      <c r="UER6" s="561"/>
      <c r="UES6" s="561"/>
      <c r="UET6" s="561"/>
      <c r="UEU6" s="561"/>
      <c r="UEV6" s="561"/>
      <c r="UEW6" s="561"/>
      <c r="UEX6" s="561"/>
      <c r="UEY6" s="561"/>
      <c r="UEZ6" s="561"/>
      <c r="UFA6" s="66"/>
      <c r="UFB6" s="449"/>
      <c r="UFC6" s="69"/>
      <c r="UFD6" s="69"/>
      <c r="UFE6" s="241"/>
      <c r="UFF6" s="241"/>
      <c r="UFG6" s="241"/>
      <c r="UFH6" s="241"/>
      <c r="UFI6" s="241"/>
      <c r="UFJ6" s="241"/>
      <c r="UFK6" s="241"/>
      <c r="UFL6" s="241"/>
      <c r="UFM6" s="241"/>
      <c r="UFN6" s="241"/>
      <c r="UFO6" s="241"/>
      <c r="UFP6" s="241"/>
      <c r="UFQ6" s="561"/>
      <c r="UFR6" s="561"/>
      <c r="UFS6" s="561"/>
      <c r="UFT6" s="561"/>
      <c r="UFU6" s="561"/>
      <c r="UFV6" s="561"/>
      <c r="UFW6" s="561"/>
      <c r="UFX6" s="561"/>
      <c r="UFY6" s="561"/>
      <c r="UFZ6" s="561"/>
      <c r="UGA6" s="66"/>
      <c r="UGB6" s="449"/>
      <c r="UGC6" s="69"/>
      <c r="UGD6" s="69"/>
      <c r="UGE6" s="241"/>
      <c r="UGF6" s="241"/>
      <c r="UGG6" s="241"/>
      <c r="UGH6" s="241"/>
      <c r="UGI6" s="241"/>
      <c r="UGJ6" s="241"/>
      <c r="UGK6" s="241"/>
      <c r="UGL6" s="241"/>
      <c r="UGM6" s="241"/>
      <c r="UGN6" s="241"/>
      <c r="UGO6" s="241"/>
      <c r="UGP6" s="241"/>
      <c r="UGQ6" s="561"/>
      <c r="UGR6" s="561"/>
      <c r="UGS6" s="561"/>
      <c r="UGT6" s="561"/>
      <c r="UGU6" s="561"/>
      <c r="UGV6" s="561"/>
      <c r="UGW6" s="561"/>
      <c r="UGX6" s="561"/>
      <c r="UGY6" s="561"/>
      <c r="UGZ6" s="561"/>
      <c r="UHA6" s="66"/>
      <c r="UHB6" s="449"/>
      <c r="UHC6" s="69"/>
      <c r="UHD6" s="69"/>
      <c r="UHE6" s="241"/>
      <c r="UHF6" s="241"/>
      <c r="UHG6" s="241"/>
      <c r="UHH6" s="241"/>
      <c r="UHI6" s="241"/>
      <c r="UHJ6" s="241"/>
      <c r="UHK6" s="241"/>
      <c r="UHL6" s="241"/>
      <c r="UHM6" s="241"/>
      <c r="UHN6" s="241"/>
      <c r="UHO6" s="241"/>
      <c r="UHP6" s="241"/>
      <c r="UHQ6" s="561"/>
      <c r="UHR6" s="561"/>
      <c r="UHS6" s="561"/>
      <c r="UHT6" s="561"/>
      <c r="UHU6" s="561"/>
      <c r="UHV6" s="561"/>
      <c r="UHW6" s="561"/>
      <c r="UHX6" s="561"/>
      <c r="UHY6" s="561"/>
      <c r="UHZ6" s="561"/>
      <c r="UIA6" s="66"/>
      <c r="UIB6" s="449"/>
      <c r="UIC6" s="69"/>
      <c r="UID6" s="69"/>
      <c r="UIE6" s="241"/>
      <c r="UIF6" s="241"/>
      <c r="UIG6" s="241"/>
      <c r="UIH6" s="241"/>
      <c r="UII6" s="241"/>
      <c r="UIJ6" s="241"/>
      <c r="UIK6" s="241"/>
      <c r="UIL6" s="241"/>
      <c r="UIM6" s="241"/>
      <c r="UIN6" s="241"/>
      <c r="UIO6" s="241"/>
      <c r="UIP6" s="241"/>
      <c r="UIQ6" s="561"/>
      <c r="UIR6" s="561"/>
      <c r="UIS6" s="561"/>
      <c r="UIT6" s="561"/>
      <c r="UIU6" s="561"/>
      <c r="UIV6" s="561"/>
      <c r="UIW6" s="561"/>
      <c r="UIX6" s="561"/>
      <c r="UIY6" s="561"/>
      <c r="UIZ6" s="561"/>
      <c r="UJA6" s="66"/>
      <c r="UJB6" s="449"/>
      <c r="UJC6" s="69"/>
      <c r="UJD6" s="69"/>
      <c r="UJE6" s="241"/>
      <c r="UJF6" s="241"/>
      <c r="UJG6" s="241"/>
      <c r="UJH6" s="241"/>
      <c r="UJI6" s="241"/>
      <c r="UJJ6" s="241"/>
      <c r="UJK6" s="241"/>
      <c r="UJL6" s="241"/>
      <c r="UJM6" s="241"/>
      <c r="UJN6" s="241"/>
      <c r="UJO6" s="241"/>
      <c r="UJP6" s="241"/>
      <c r="UJQ6" s="561"/>
      <c r="UJR6" s="561"/>
      <c r="UJS6" s="561"/>
      <c r="UJT6" s="561"/>
      <c r="UJU6" s="561"/>
      <c r="UJV6" s="561"/>
      <c r="UJW6" s="561"/>
      <c r="UJX6" s="561"/>
      <c r="UJY6" s="561"/>
      <c r="UJZ6" s="561"/>
      <c r="UKA6" s="66"/>
      <c r="UKB6" s="449"/>
      <c r="UKC6" s="69"/>
      <c r="UKD6" s="69"/>
      <c r="UKE6" s="241"/>
      <c r="UKF6" s="241"/>
      <c r="UKG6" s="241"/>
      <c r="UKH6" s="241"/>
      <c r="UKI6" s="241"/>
      <c r="UKJ6" s="241"/>
      <c r="UKK6" s="241"/>
      <c r="UKL6" s="241"/>
      <c r="UKM6" s="241"/>
      <c r="UKN6" s="241"/>
      <c r="UKO6" s="241"/>
      <c r="UKP6" s="241"/>
      <c r="UKQ6" s="561"/>
      <c r="UKR6" s="561"/>
      <c r="UKS6" s="561"/>
      <c r="UKT6" s="561"/>
      <c r="UKU6" s="561"/>
      <c r="UKV6" s="561"/>
      <c r="UKW6" s="561"/>
      <c r="UKX6" s="561"/>
      <c r="UKY6" s="561"/>
      <c r="UKZ6" s="561"/>
      <c r="ULA6" s="66"/>
      <c r="ULB6" s="449"/>
      <c r="ULC6" s="69"/>
      <c r="ULD6" s="69"/>
      <c r="ULE6" s="241"/>
      <c r="ULF6" s="241"/>
      <c r="ULG6" s="241"/>
      <c r="ULH6" s="241"/>
      <c r="ULI6" s="241"/>
      <c r="ULJ6" s="241"/>
      <c r="ULK6" s="241"/>
      <c r="ULL6" s="241"/>
      <c r="ULM6" s="241"/>
      <c r="ULN6" s="241"/>
      <c r="ULO6" s="241"/>
      <c r="ULP6" s="241"/>
      <c r="ULQ6" s="561"/>
      <c r="ULR6" s="561"/>
      <c r="ULS6" s="561"/>
      <c r="ULT6" s="561"/>
      <c r="ULU6" s="561"/>
      <c r="ULV6" s="561"/>
      <c r="ULW6" s="561"/>
      <c r="ULX6" s="561"/>
      <c r="ULY6" s="561"/>
      <c r="ULZ6" s="561"/>
      <c r="UMA6" s="66"/>
      <c r="UMB6" s="449"/>
      <c r="UMC6" s="69"/>
      <c r="UMD6" s="69"/>
      <c r="UME6" s="241"/>
      <c r="UMF6" s="241"/>
      <c r="UMG6" s="241"/>
      <c r="UMH6" s="241"/>
      <c r="UMI6" s="241"/>
      <c r="UMJ6" s="241"/>
      <c r="UMK6" s="241"/>
      <c r="UML6" s="241"/>
      <c r="UMM6" s="241"/>
      <c r="UMN6" s="241"/>
      <c r="UMO6" s="241"/>
      <c r="UMP6" s="241"/>
      <c r="UMQ6" s="561"/>
      <c r="UMR6" s="561"/>
      <c r="UMS6" s="561"/>
      <c r="UMT6" s="561"/>
      <c r="UMU6" s="561"/>
      <c r="UMV6" s="561"/>
      <c r="UMW6" s="561"/>
      <c r="UMX6" s="561"/>
      <c r="UMY6" s="561"/>
      <c r="UMZ6" s="561"/>
      <c r="UNA6" s="66"/>
      <c r="UNB6" s="449"/>
      <c r="UNC6" s="69"/>
      <c r="UND6" s="69"/>
      <c r="UNE6" s="241"/>
      <c r="UNF6" s="241"/>
      <c r="UNG6" s="241"/>
      <c r="UNH6" s="241"/>
      <c r="UNI6" s="241"/>
      <c r="UNJ6" s="241"/>
      <c r="UNK6" s="241"/>
      <c r="UNL6" s="241"/>
      <c r="UNM6" s="241"/>
      <c r="UNN6" s="241"/>
      <c r="UNO6" s="241"/>
      <c r="UNP6" s="241"/>
      <c r="UNQ6" s="561"/>
      <c r="UNR6" s="561"/>
      <c r="UNS6" s="561"/>
      <c r="UNT6" s="561"/>
      <c r="UNU6" s="561"/>
      <c r="UNV6" s="561"/>
      <c r="UNW6" s="561"/>
      <c r="UNX6" s="561"/>
      <c r="UNY6" s="561"/>
      <c r="UNZ6" s="561"/>
      <c r="UOA6" s="66"/>
      <c r="UOB6" s="449"/>
      <c r="UOC6" s="69"/>
      <c r="UOD6" s="69"/>
      <c r="UOE6" s="241"/>
      <c r="UOF6" s="241"/>
      <c r="UOG6" s="241"/>
      <c r="UOH6" s="241"/>
      <c r="UOI6" s="241"/>
      <c r="UOJ6" s="241"/>
      <c r="UOK6" s="241"/>
      <c r="UOL6" s="241"/>
      <c r="UOM6" s="241"/>
      <c r="UON6" s="241"/>
      <c r="UOO6" s="241"/>
      <c r="UOP6" s="241"/>
      <c r="UOQ6" s="561"/>
      <c r="UOR6" s="561"/>
      <c r="UOS6" s="561"/>
      <c r="UOT6" s="561"/>
      <c r="UOU6" s="561"/>
      <c r="UOV6" s="561"/>
      <c r="UOW6" s="561"/>
      <c r="UOX6" s="561"/>
      <c r="UOY6" s="561"/>
      <c r="UOZ6" s="561"/>
      <c r="UPA6" s="66"/>
      <c r="UPB6" s="449"/>
      <c r="UPC6" s="69"/>
      <c r="UPD6" s="69"/>
      <c r="UPE6" s="241"/>
      <c r="UPF6" s="241"/>
      <c r="UPG6" s="241"/>
      <c r="UPH6" s="241"/>
      <c r="UPI6" s="241"/>
      <c r="UPJ6" s="241"/>
      <c r="UPK6" s="241"/>
      <c r="UPL6" s="241"/>
      <c r="UPM6" s="241"/>
      <c r="UPN6" s="241"/>
      <c r="UPO6" s="241"/>
      <c r="UPP6" s="241"/>
      <c r="UPQ6" s="561"/>
      <c r="UPR6" s="561"/>
      <c r="UPS6" s="561"/>
      <c r="UPT6" s="561"/>
      <c r="UPU6" s="561"/>
      <c r="UPV6" s="561"/>
      <c r="UPW6" s="561"/>
      <c r="UPX6" s="561"/>
      <c r="UPY6" s="561"/>
      <c r="UPZ6" s="561"/>
      <c r="UQA6" s="66"/>
      <c r="UQB6" s="449"/>
      <c r="UQC6" s="69"/>
      <c r="UQD6" s="69"/>
      <c r="UQE6" s="241"/>
      <c r="UQF6" s="241"/>
      <c r="UQG6" s="241"/>
      <c r="UQH6" s="241"/>
      <c r="UQI6" s="241"/>
      <c r="UQJ6" s="241"/>
      <c r="UQK6" s="241"/>
      <c r="UQL6" s="241"/>
      <c r="UQM6" s="241"/>
      <c r="UQN6" s="241"/>
      <c r="UQO6" s="241"/>
      <c r="UQP6" s="241"/>
      <c r="UQQ6" s="561"/>
      <c r="UQR6" s="561"/>
      <c r="UQS6" s="561"/>
      <c r="UQT6" s="561"/>
      <c r="UQU6" s="561"/>
      <c r="UQV6" s="561"/>
      <c r="UQW6" s="561"/>
      <c r="UQX6" s="561"/>
      <c r="UQY6" s="561"/>
      <c r="UQZ6" s="561"/>
      <c r="URA6" s="66"/>
      <c r="URB6" s="449"/>
      <c r="URC6" s="69"/>
      <c r="URD6" s="69"/>
      <c r="URE6" s="241"/>
      <c r="URF6" s="241"/>
      <c r="URG6" s="241"/>
      <c r="URH6" s="241"/>
      <c r="URI6" s="241"/>
      <c r="URJ6" s="241"/>
      <c r="URK6" s="241"/>
      <c r="URL6" s="241"/>
      <c r="URM6" s="241"/>
      <c r="URN6" s="241"/>
      <c r="URO6" s="241"/>
      <c r="URP6" s="241"/>
      <c r="URQ6" s="561"/>
      <c r="URR6" s="561"/>
      <c r="URS6" s="561"/>
      <c r="URT6" s="561"/>
      <c r="URU6" s="561"/>
      <c r="URV6" s="561"/>
      <c r="URW6" s="561"/>
      <c r="URX6" s="561"/>
      <c r="URY6" s="561"/>
      <c r="URZ6" s="561"/>
      <c r="USA6" s="66"/>
      <c r="USB6" s="449"/>
      <c r="USC6" s="69"/>
      <c r="USD6" s="69"/>
      <c r="USE6" s="241"/>
      <c r="USF6" s="241"/>
      <c r="USG6" s="241"/>
      <c r="USH6" s="241"/>
      <c r="USI6" s="241"/>
      <c r="USJ6" s="241"/>
      <c r="USK6" s="241"/>
      <c r="USL6" s="241"/>
      <c r="USM6" s="241"/>
      <c r="USN6" s="241"/>
      <c r="USO6" s="241"/>
      <c r="USP6" s="241"/>
      <c r="USQ6" s="561"/>
      <c r="USR6" s="561"/>
      <c r="USS6" s="561"/>
      <c r="UST6" s="561"/>
      <c r="USU6" s="561"/>
      <c r="USV6" s="561"/>
      <c r="USW6" s="561"/>
      <c r="USX6" s="561"/>
      <c r="USY6" s="561"/>
      <c r="USZ6" s="561"/>
      <c r="UTA6" s="66"/>
      <c r="UTB6" s="449"/>
      <c r="UTC6" s="69"/>
      <c r="UTD6" s="69"/>
      <c r="UTE6" s="241"/>
      <c r="UTF6" s="241"/>
      <c r="UTG6" s="241"/>
      <c r="UTH6" s="241"/>
      <c r="UTI6" s="241"/>
      <c r="UTJ6" s="241"/>
      <c r="UTK6" s="241"/>
      <c r="UTL6" s="241"/>
      <c r="UTM6" s="241"/>
      <c r="UTN6" s="241"/>
      <c r="UTO6" s="241"/>
      <c r="UTP6" s="241"/>
      <c r="UTQ6" s="561"/>
      <c r="UTR6" s="561"/>
      <c r="UTS6" s="561"/>
      <c r="UTT6" s="561"/>
      <c r="UTU6" s="561"/>
      <c r="UTV6" s="561"/>
      <c r="UTW6" s="561"/>
      <c r="UTX6" s="561"/>
      <c r="UTY6" s="561"/>
      <c r="UTZ6" s="561"/>
      <c r="UUA6" s="66"/>
      <c r="UUB6" s="449"/>
      <c r="UUC6" s="69"/>
      <c r="UUD6" s="69"/>
      <c r="UUE6" s="241"/>
      <c r="UUF6" s="241"/>
      <c r="UUG6" s="241"/>
      <c r="UUH6" s="241"/>
      <c r="UUI6" s="241"/>
      <c r="UUJ6" s="241"/>
      <c r="UUK6" s="241"/>
      <c r="UUL6" s="241"/>
      <c r="UUM6" s="241"/>
      <c r="UUN6" s="241"/>
      <c r="UUO6" s="241"/>
      <c r="UUP6" s="241"/>
      <c r="UUQ6" s="561"/>
      <c r="UUR6" s="561"/>
      <c r="UUS6" s="561"/>
      <c r="UUT6" s="561"/>
      <c r="UUU6" s="561"/>
      <c r="UUV6" s="561"/>
      <c r="UUW6" s="561"/>
      <c r="UUX6" s="561"/>
      <c r="UUY6" s="561"/>
      <c r="UUZ6" s="561"/>
      <c r="UVA6" s="66"/>
      <c r="UVB6" s="449"/>
      <c r="UVC6" s="69"/>
      <c r="UVD6" s="69"/>
      <c r="UVE6" s="241"/>
      <c r="UVF6" s="241"/>
      <c r="UVG6" s="241"/>
      <c r="UVH6" s="241"/>
      <c r="UVI6" s="241"/>
      <c r="UVJ6" s="241"/>
      <c r="UVK6" s="241"/>
      <c r="UVL6" s="241"/>
      <c r="UVM6" s="241"/>
      <c r="UVN6" s="241"/>
      <c r="UVO6" s="241"/>
      <c r="UVP6" s="241"/>
      <c r="UVQ6" s="561"/>
      <c r="UVR6" s="561"/>
      <c r="UVS6" s="561"/>
      <c r="UVT6" s="561"/>
      <c r="UVU6" s="561"/>
      <c r="UVV6" s="561"/>
      <c r="UVW6" s="561"/>
      <c r="UVX6" s="561"/>
      <c r="UVY6" s="561"/>
      <c r="UVZ6" s="561"/>
      <c r="UWA6" s="66"/>
      <c r="UWB6" s="449"/>
      <c r="UWC6" s="69"/>
      <c r="UWD6" s="69"/>
      <c r="UWE6" s="241"/>
      <c r="UWF6" s="241"/>
      <c r="UWG6" s="241"/>
      <c r="UWH6" s="241"/>
      <c r="UWI6" s="241"/>
      <c r="UWJ6" s="241"/>
      <c r="UWK6" s="241"/>
      <c r="UWL6" s="241"/>
      <c r="UWM6" s="241"/>
      <c r="UWN6" s="241"/>
      <c r="UWO6" s="241"/>
      <c r="UWP6" s="241"/>
      <c r="UWQ6" s="561"/>
      <c r="UWR6" s="561"/>
      <c r="UWS6" s="561"/>
      <c r="UWT6" s="561"/>
      <c r="UWU6" s="561"/>
      <c r="UWV6" s="561"/>
      <c r="UWW6" s="561"/>
      <c r="UWX6" s="561"/>
      <c r="UWY6" s="561"/>
      <c r="UWZ6" s="561"/>
      <c r="UXA6" s="66"/>
      <c r="UXB6" s="449"/>
      <c r="UXC6" s="69"/>
      <c r="UXD6" s="69"/>
      <c r="UXE6" s="241"/>
      <c r="UXF6" s="241"/>
      <c r="UXG6" s="241"/>
      <c r="UXH6" s="241"/>
      <c r="UXI6" s="241"/>
      <c r="UXJ6" s="241"/>
      <c r="UXK6" s="241"/>
      <c r="UXL6" s="241"/>
      <c r="UXM6" s="241"/>
      <c r="UXN6" s="241"/>
      <c r="UXO6" s="241"/>
      <c r="UXP6" s="241"/>
      <c r="UXQ6" s="561"/>
      <c r="UXR6" s="561"/>
      <c r="UXS6" s="561"/>
      <c r="UXT6" s="561"/>
      <c r="UXU6" s="561"/>
      <c r="UXV6" s="561"/>
      <c r="UXW6" s="561"/>
      <c r="UXX6" s="561"/>
      <c r="UXY6" s="561"/>
      <c r="UXZ6" s="561"/>
      <c r="UYA6" s="66"/>
      <c r="UYB6" s="449"/>
      <c r="UYC6" s="69"/>
      <c r="UYD6" s="69"/>
      <c r="UYE6" s="241"/>
      <c r="UYF6" s="241"/>
      <c r="UYG6" s="241"/>
      <c r="UYH6" s="241"/>
      <c r="UYI6" s="241"/>
      <c r="UYJ6" s="241"/>
      <c r="UYK6" s="241"/>
      <c r="UYL6" s="241"/>
      <c r="UYM6" s="241"/>
      <c r="UYN6" s="241"/>
      <c r="UYO6" s="241"/>
      <c r="UYP6" s="241"/>
      <c r="UYQ6" s="561"/>
      <c r="UYR6" s="561"/>
      <c r="UYS6" s="561"/>
      <c r="UYT6" s="561"/>
      <c r="UYU6" s="561"/>
      <c r="UYV6" s="561"/>
      <c r="UYW6" s="561"/>
      <c r="UYX6" s="561"/>
      <c r="UYY6" s="561"/>
      <c r="UYZ6" s="561"/>
      <c r="UZA6" s="66"/>
      <c r="UZB6" s="449"/>
      <c r="UZC6" s="69"/>
      <c r="UZD6" s="69"/>
      <c r="UZE6" s="241"/>
      <c r="UZF6" s="241"/>
      <c r="UZG6" s="241"/>
      <c r="UZH6" s="241"/>
      <c r="UZI6" s="241"/>
      <c r="UZJ6" s="241"/>
      <c r="UZK6" s="241"/>
      <c r="UZL6" s="241"/>
      <c r="UZM6" s="241"/>
      <c r="UZN6" s="241"/>
      <c r="UZO6" s="241"/>
      <c r="UZP6" s="241"/>
      <c r="UZQ6" s="561"/>
      <c r="UZR6" s="561"/>
      <c r="UZS6" s="561"/>
      <c r="UZT6" s="561"/>
      <c r="UZU6" s="561"/>
      <c r="UZV6" s="561"/>
      <c r="UZW6" s="561"/>
      <c r="UZX6" s="561"/>
      <c r="UZY6" s="561"/>
      <c r="UZZ6" s="561"/>
      <c r="VAA6" s="66"/>
      <c r="VAB6" s="449"/>
      <c r="VAC6" s="69"/>
      <c r="VAD6" s="69"/>
      <c r="VAE6" s="241"/>
      <c r="VAF6" s="241"/>
      <c r="VAG6" s="241"/>
      <c r="VAH6" s="241"/>
      <c r="VAI6" s="241"/>
      <c r="VAJ6" s="241"/>
      <c r="VAK6" s="241"/>
      <c r="VAL6" s="241"/>
      <c r="VAM6" s="241"/>
      <c r="VAN6" s="241"/>
      <c r="VAO6" s="241"/>
      <c r="VAP6" s="241"/>
      <c r="VAQ6" s="561"/>
      <c r="VAR6" s="561"/>
      <c r="VAS6" s="561"/>
      <c r="VAT6" s="561"/>
      <c r="VAU6" s="561"/>
      <c r="VAV6" s="561"/>
      <c r="VAW6" s="561"/>
      <c r="VAX6" s="561"/>
      <c r="VAY6" s="561"/>
      <c r="VAZ6" s="561"/>
      <c r="VBA6" s="66"/>
      <c r="VBB6" s="449"/>
      <c r="VBC6" s="69"/>
      <c r="VBD6" s="69"/>
      <c r="VBE6" s="241"/>
      <c r="VBF6" s="241"/>
      <c r="VBG6" s="241"/>
      <c r="VBH6" s="241"/>
      <c r="VBI6" s="241"/>
      <c r="VBJ6" s="241"/>
      <c r="VBK6" s="241"/>
      <c r="VBL6" s="241"/>
      <c r="VBM6" s="241"/>
      <c r="VBN6" s="241"/>
      <c r="VBO6" s="241"/>
      <c r="VBP6" s="241"/>
      <c r="VBQ6" s="561"/>
      <c r="VBR6" s="561"/>
      <c r="VBS6" s="561"/>
      <c r="VBT6" s="561"/>
      <c r="VBU6" s="561"/>
      <c r="VBV6" s="561"/>
      <c r="VBW6" s="561"/>
      <c r="VBX6" s="561"/>
      <c r="VBY6" s="561"/>
      <c r="VBZ6" s="561"/>
      <c r="VCA6" s="66"/>
      <c r="VCB6" s="449"/>
      <c r="VCC6" s="69"/>
      <c r="VCD6" s="69"/>
      <c r="VCE6" s="241"/>
      <c r="VCF6" s="241"/>
      <c r="VCG6" s="241"/>
      <c r="VCH6" s="241"/>
      <c r="VCI6" s="241"/>
      <c r="VCJ6" s="241"/>
      <c r="VCK6" s="241"/>
      <c r="VCL6" s="241"/>
      <c r="VCM6" s="241"/>
      <c r="VCN6" s="241"/>
      <c r="VCO6" s="241"/>
      <c r="VCP6" s="241"/>
      <c r="VCQ6" s="561"/>
      <c r="VCR6" s="561"/>
      <c r="VCS6" s="561"/>
      <c r="VCT6" s="561"/>
      <c r="VCU6" s="561"/>
      <c r="VCV6" s="561"/>
      <c r="VCW6" s="561"/>
      <c r="VCX6" s="561"/>
      <c r="VCY6" s="561"/>
      <c r="VCZ6" s="561"/>
      <c r="VDA6" s="66"/>
      <c r="VDB6" s="449"/>
      <c r="VDC6" s="69"/>
      <c r="VDD6" s="69"/>
      <c r="VDE6" s="241"/>
      <c r="VDF6" s="241"/>
      <c r="VDG6" s="241"/>
      <c r="VDH6" s="241"/>
      <c r="VDI6" s="241"/>
      <c r="VDJ6" s="241"/>
      <c r="VDK6" s="241"/>
      <c r="VDL6" s="241"/>
      <c r="VDM6" s="241"/>
      <c r="VDN6" s="241"/>
      <c r="VDO6" s="241"/>
      <c r="VDP6" s="241"/>
      <c r="VDQ6" s="561"/>
      <c r="VDR6" s="561"/>
      <c r="VDS6" s="561"/>
      <c r="VDT6" s="561"/>
      <c r="VDU6" s="561"/>
      <c r="VDV6" s="561"/>
      <c r="VDW6" s="561"/>
      <c r="VDX6" s="561"/>
      <c r="VDY6" s="561"/>
      <c r="VDZ6" s="561"/>
      <c r="VEA6" s="66"/>
      <c r="VEB6" s="449"/>
      <c r="VEC6" s="69"/>
      <c r="VED6" s="69"/>
      <c r="VEE6" s="241"/>
      <c r="VEF6" s="241"/>
      <c r="VEG6" s="241"/>
      <c r="VEH6" s="241"/>
      <c r="VEI6" s="241"/>
      <c r="VEJ6" s="241"/>
      <c r="VEK6" s="241"/>
      <c r="VEL6" s="241"/>
      <c r="VEM6" s="241"/>
      <c r="VEN6" s="241"/>
      <c r="VEO6" s="241"/>
      <c r="VEP6" s="241"/>
      <c r="VEQ6" s="561"/>
      <c r="VER6" s="561"/>
      <c r="VES6" s="561"/>
      <c r="VET6" s="561"/>
      <c r="VEU6" s="561"/>
      <c r="VEV6" s="561"/>
      <c r="VEW6" s="561"/>
      <c r="VEX6" s="561"/>
      <c r="VEY6" s="561"/>
      <c r="VEZ6" s="561"/>
      <c r="VFA6" s="66"/>
      <c r="VFB6" s="449"/>
      <c r="VFC6" s="69"/>
      <c r="VFD6" s="69"/>
      <c r="VFE6" s="241"/>
      <c r="VFF6" s="241"/>
      <c r="VFG6" s="241"/>
      <c r="VFH6" s="241"/>
      <c r="VFI6" s="241"/>
      <c r="VFJ6" s="241"/>
      <c r="VFK6" s="241"/>
      <c r="VFL6" s="241"/>
      <c r="VFM6" s="241"/>
      <c r="VFN6" s="241"/>
      <c r="VFO6" s="241"/>
      <c r="VFP6" s="241"/>
      <c r="VFQ6" s="561"/>
      <c r="VFR6" s="561"/>
      <c r="VFS6" s="561"/>
      <c r="VFT6" s="561"/>
      <c r="VFU6" s="561"/>
      <c r="VFV6" s="561"/>
      <c r="VFW6" s="561"/>
      <c r="VFX6" s="561"/>
      <c r="VFY6" s="561"/>
      <c r="VFZ6" s="561"/>
      <c r="VGA6" s="66"/>
      <c r="VGB6" s="449"/>
      <c r="VGC6" s="69"/>
      <c r="VGD6" s="69"/>
      <c r="VGE6" s="241"/>
      <c r="VGF6" s="241"/>
      <c r="VGG6" s="241"/>
      <c r="VGH6" s="241"/>
      <c r="VGI6" s="241"/>
      <c r="VGJ6" s="241"/>
      <c r="VGK6" s="241"/>
      <c r="VGL6" s="241"/>
      <c r="VGM6" s="241"/>
      <c r="VGN6" s="241"/>
      <c r="VGO6" s="241"/>
      <c r="VGP6" s="241"/>
      <c r="VGQ6" s="561"/>
      <c r="VGR6" s="561"/>
      <c r="VGS6" s="561"/>
      <c r="VGT6" s="561"/>
      <c r="VGU6" s="561"/>
      <c r="VGV6" s="561"/>
      <c r="VGW6" s="561"/>
      <c r="VGX6" s="561"/>
      <c r="VGY6" s="561"/>
      <c r="VGZ6" s="561"/>
      <c r="VHA6" s="66"/>
      <c r="VHB6" s="449"/>
      <c r="VHC6" s="69"/>
      <c r="VHD6" s="69"/>
      <c r="VHE6" s="241"/>
      <c r="VHF6" s="241"/>
      <c r="VHG6" s="241"/>
      <c r="VHH6" s="241"/>
      <c r="VHI6" s="241"/>
      <c r="VHJ6" s="241"/>
      <c r="VHK6" s="241"/>
      <c r="VHL6" s="241"/>
      <c r="VHM6" s="241"/>
      <c r="VHN6" s="241"/>
      <c r="VHO6" s="241"/>
      <c r="VHP6" s="241"/>
      <c r="VHQ6" s="561"/>
      <c r="VHR6" s="561"/>
      <c r="VHS6" s="561"/>
      <c r="VHT6" s="561"/>
      <c r="VHU6" s="561"/>
      <c r="VHV6" s="561"/>
      <c r="VHW6" s="561"/>
      <c r="VHX6" s="561"/>
      <c r="VHY6" s="561"/>
      <c r="VHZ6" s="561"/>
      <c r="VIA6" s="66"/>
      <c r="VIB6" s="449"/>
      <c r="VIC6" s="69"/>
      <c r="VID6" s="69"/>
      <c r="VIE6" s="241"/>
      <c r="VIF6" s="241"/>
      <c r="VIG6" s="241"/>
      <c r="VIH6" s="241"/>
      <c r="VII6" s="241"/>
      <c r="VIJ6" s="241"/>
      <c r="VIK6" s="241"/>
      <c r="VIL6" s="241"/>
      <c r="VIM6" s="241"/>
      <c r="VIN6" s="241"/>
      <c r="VIO6" s="241"/>
      <c r="VIP6" s="241"/>
      <c r="VIQ6" s="561"/>
      <c r="VIR6" s="561"/>
      <c r="VIS6" s="561"/>
      <c r="VIT6" s="561"/>
      <c r="VIU6" s="561"/>
      <c r="VIV6" s="561"/>
      <c r="VIW6" s="561"/>
      <c r="VIX6" s="561"/>
      <c r="VIY6" s="561"/>
      <c r="VIZ6" s="561"/>
      <c r="VJA6" s="66"/>
      <c r="VJB6" s="449"/>
      <c r="VJC6" s="69"/>
      <c r="VJD6" s="69"/>
      <c r="VJE6" s="241"/>
      <c r="VJF6" s="241"/>
      <c r="VJG6" s="241"/>
      <c r="VJH6" s="241"/>
      <c r="VJI6" s="241"/>
      <c r="VJJ6" s="241"/>
      <c r="VJK6" s="241"/>
      <c r="VJL6" s="241"/>
      <c r="VJM6" s="241"/>
      <c r="VJN6" s="241"/>
      <c r="VJO6" s="241"/>
      <c r="VJP6" s="241"/>
      <c r="VJQ6" s="561"/>
      <c r="VJR6" s="561"/>
      <c r="VJS6" s="561"/>
      <c r="VJT6" s="561"/>
      <c r="VJU6" s="561"/>
      <c r="VJV6" s="561"/>
      <c r="VJW6" s="561"/>
      <c r="VJX6" s="561"/>
      <c r="VJY6" s="561"/>
      <c r="VJZ6" s="561"/>
      <c r="VKA6" s="66"/>
      <c r="VKB6" s="449"/>
      <c r="VKC6" s="69"/>
      <c r="VKD6" s="69"/>
      <c r="VKE6" s="241"/>
      <c r="VKF6" s="241"/>
      <c r="VKG6" s="241"/>
      <c r="VKH6" s="241"/>
      <c r="VKI6" s="241"/>
      <c r="VKJ6" s="241"/>
      <c r="VKK6" s="241"/>
      <c r="VKL6" s="241"/>
      <c r="VKM6" s="241"/>
      <c r="VKN6" s="241"/>
      <c r="VKO6" s="241"/>
      <c r="VKP6" s="241"/>
      <c r="VKQ6" s="561"/>
      <c r="VKR6" s="561"/>
      <c r="VKS6" s="561"/>
      <c r="VKT6" s="561"/>
      <c r="VKU6" s="561"/>
      <c r="VKV6" s="561"/>
      <c r="VKW6" s="561"/>
      <c r="VKX6" s="561"/>
      <c r="VKY6" s="561"/>
      <c r="VKZ6" s="561"/>
      <c r="VLA6" s="66"/>
      <c r="VLB6" s="449"/>
      <c r="VLC6" s="69"/>
      <c r="VLD6" s="69"/>
      <c r="VLE6" s="241"/>
      <c r="VLF6" s="241"/>
      <c r="VLG6" s="241"/>
      <c r="VLH6" s="241"/>
      <c r="VLI6" s="241"/>
      <c r="VLJ6" s="241"/>
      <c r="VLK6" s="241"/>
      <c r="VLL6" s="241"/>
      <c r="VLM6" s="241"/>
      <c r="VLN6" s="241"/>
      <c r="VLO6" s="241"/>
      <c r="VLP6" s="241"/>
      <c r="VLQ6" s="561"/>
      <c r="VLR6" s="561"/>
      <c r="VLS6" s="561"/>
      <c r="VLT6" s="561"/>
      <c r="VLU6" s="561"/>
      <c r="VLV6" s="561"/>
      <c r="VLW6" s="561"/>
      <c r="VLX6" s="561"/>
      <c r="VLY6" s="561"/>
      <c r="VLZ6" s="561"/>
      <c r="VMA6" s="66"/>
      <c r="VMB6" s="449"/>
      <c r="VMC6" s="69"/>
      <c r="VMD6" s="69"/>
      <c r="VME6" s="241"/>
      <c r="VMF6" s="241"/>
      <c r="VMG6" s="241"/>
      <c r="VMH6" s="241"/>
      <c r="VMI6" s="241"/>
      <c r="VMJ6" s="241"/>
      <c r="VMK6" s="241"/>
      <c r="VML6" s="241"/>
      <c r="VMM6" s="241"/>
      <c r="VMN6" s="241"/>
      <c r="VMO6" s="241"/>
      <c r="VMP6" s="241"/>
      <c r="VMQ6" s="561"/>
      <c r="VMR6" s="561"/>
      <c r="VMS6" s="561"/>
      <c r="VMT6" s="561"/>
      <c r="VMU6" s="561"/>
      <c r="VMV6" s="561"/>
      <c r="VMW6" s="561"/>
      <c r="VMX6" s="561"/>
      <c r="VMY6" s="561"/>
      <c r="VMZ6" s="561"/>
      <c r="VNA6" s="66"/>
      <c r="VNB6" s="449"/>
      <c r="VNC6" s="69"/>
      <c r="VND6" s="69"/>
      <c r="VNE6" s="241"/>
      <c r="VNF6" s="241"/>
      <c r="VNG6" s="241"/>
      <c r="VNH6" s="241"/>
      <c r="VNI6" s="241"/>
      <c r="VNJ6" s="241"/>
      <c r="VNK6" s="241"/>
      <c r="VNL6" s="241"/>
      <c r="VNM6" s="241"/>
      <c r="VNN6" s="241"/>
      <c r="VNO6" s="241"/>
      <c r="VNP6" s="241"/>
      <c r="VNQ6" s="561"/>
      <c r="VNR6" s="561"/>
      <c r="VNS6" s="561"/>
      <c r="VNT6" s="561"/>
      <c r="VNU6" s="561"/>
      <c r="VNV6" s="561"/>
      <c r="VNW6" s="561"/>
      <c r="VNX6" s="561"/>
      <c r="VNY6" s="561"/>
      <c r="VNZ6" s="561"/>
      <c r="VOA6" s="66"/>
      <c r="VOB6" s="449"/>
      <c r="VOC6" s="69"/>
      <c r="VOD6" s="69"/>
      <c r="VOE6" s="241"/>
      <c r="VOF6" s="241"/>
      <c r="VOG6" s="241"/>
      <c r="VOH6" s="241"/>
      <c r="VOI6" s="241"/>
      <c r="VOJ6" s="241"/>
      <c r="VOK6" s="241"/>
      <c r="VOL6" s="241"/>
      <c r="VOM6" s="241"/>
      <c r="VON6" s="241"/>
      <c r="VOO6" s="241"/>
      <c r="VOP6" s="241"/>
      <c r="VOQ6" s="561"/>
      <c r="VOR6" s="561"/>
      <c r="VOS6" s="561"/>
      <c r="VOT6" s="561"/>
      <c r="VOU6" s="561"/>
      <c r="VOV6" s="561"/>
      <c r="VOW6" s="561"/>
      <c r="VOX6" s="561"/>
      <c r="VOY6" s="561"/>
      <c r="VOZ6" s="561"/>
      <c r="VPA6" s="66"/>
      <c r="VPB6" s="449"/>
      <c r="VPC6" s="69"/>
      <c r="VPD6" s="69"/>
      <c r="VPE6" s="241"/>
      <c r="VPF6" s="241"/>
      <c r="VPG6" s="241"/>
      <c r="VPH6" s="241"/>
      <c r="VPI6" s="241"/>
      <c r="VPJ6" s="241"/>
      <c r="VPK6" s="241"/>
      <c r="VPL6" s="241"/>
      <c r="VPM6" s="241"/>
      <c r="VPN6" s="241"/>
      <c r="VPO6" s="241"/>
      <c r="VPP6" s="241"/>
      <c r="VPQ6" s="561"/>
      <c r="VPR6" s="561"/>
      <c r="VPS6" s="561"/>
      <c r="VPT6" s="561"/>
      <c r="VPU6" s="561"/>
      <c r="VPV6" s="561"/>
      <c r="VPW6" s="561"/>
      <c r="VPX6" s="561"/>
      <c r="VPY6" s="561"/>
      <c r="VPZ6" s="561"/>
      <c r="VQA6" s="66"/>
      <c r="VQB6" s="449"/>
      <c r="VQC6" s="69"/>
      <c r="VQD6" s="69"/>
      <c r="VQE6" s="241"/>
      <c r="VQF6" s="241"/>
      <c r="VQG6" s="241"/>
      <c r="VQH6" s="241"/>
      <c r="VQI6" s="241"/>
      <c r="VQJ6" s="241"/>
      <c r="VQK6" s="241"/>
      <c r="VQL6" s="241"/>
      <c r="VQM6" s="241"/>
      <c r="VQN6" s="241"/>
      <c r="VQO6" s="241"/>
      <c r="VQP6" s="241"/>
      <c r="VQQ6" s="561"/>
      <c r="VQR6" s="561"/>
      <c r="VQS6" s="561"/>
      <c r="VQT6" s="561"/>
      <c r="VQU6" s="561"/>
      <c r="VQV6" s="561"/>
      <c r="VQW6" s="561"/>
      <c r="VQX6" s="561"/>
      <c r="VQY6" s="561"/>
      <c r="VQZ6" s="561"/>
      <c r="VRA6" s="66"/>
      <c r="VRB6" s="449"/>
      <c r="VRC6" s="69"/>
      <c r="VRD6" s="69"/>
      <c r="VRE6" s="241"/>
      <c r="VRF6" s="241"/>
      <c r="VRG6" s="241"/>
      <c r="VRH6" s="241"/>
      <c r="VRI6" s="241"/>
      <c r="VRJ6" s="241"/>
      <c r="VRK6" s="241"/>
      <c r="VRL6" s="241"/>
      <c r="VRM6" s="241"/>
      <c r="VRN6" s="241"/>
      <c r="VRO6" s="241"/>
      <c r="VRP6" s="241"/>
      <c r="VRQ6" s="561"/>
      <c r="VRR6" s="561"/>
      <c r="VRS6" s="561"/>
      <c r="VRT6" s="561"/>
      <c r="VRU6" s="561"/>
      <c r="VRV6" s="561"/>
      <c r="VRW6" s="561"/>
      <c r="VRX6" s="561"/>
      <c r="VRY6" s="561"/>
      <c r="VRZ6" s="561"/>
      <c r="VSA6" s="66"/>
      <c r="VSB6" s="449"/>
      <c r="VSC6" s="69"/>
      <c r="VSD6" s="69"/>
      <c r="VSE6" s="241"/>
      <c r="VSF6" s="241"/>
      <c r="VSG6" s="241"/>
      <c r="VSH6" s="241"/>
      <c r="VSI6" s="241"/>
      <c r="VSJ6" s="241"/>
      <c r="VSK6" s="241"/>
      <c r="VSL6" s="241"/>
      <c r="VSM6" s="241"/>
      <c r="VSN6" s="241"/>
      <c r="VSO6" s="241"/>
      <c r="VSP6" s="241"/>
      <c r="VSQ6" s="561"/>
      <c r="VSR6" s="561"/>
      <c r="VSS6" s="561"/>
      <c r="VST6" s="561"/>
      <c r="VSU6" s="561"/>
      <c r="VSV6" s="561"/>
      <c r="VSW6" s="561"/>
      <c r="VSX6" s="561"/>
      <c r="VSY6" s="561"/>
      <c r="VSZ6" s="561"/>
      <c r="VTA6" s="66"/>
      <c r="VTB6" s="449"/>
      <c r="VTC6" s="69"/>
      <c r="VTD6" s="69"/>
      <c r="VTE6" s="241"/>
      <c r="VTF6" s="241"/>
      <c r="VTG6" s="241"/>
      <c r="VTH6" s="241"/>
      <c r="VTI6" s="241"/>
      <c r="VTJ6" s="241"/>
      <c r="VTK6" s="241"/>
      <c r="VTL6" s="241"/>
      <c r="VTM6" s="241"/>
      <c r="VTN6" s="241"/>
      <c r="VTO6" s="241"/>
      <c r="VTP6" s="241"/>
      <c r="VTQ6" s="561"/>
      <c r="VTR6" s="561"/>
      <c r="VTS6" s="561"/>
      <c r="VTT6" s="561"/>
      <c r="VTU6" s="561"/>
      <c r="VTV6" s="561"/>
      <c r="VTW6" s="561"/>
      <c r="VTX6" s="561"/>
      <c r="VTY6" s="561"/>
      <c r="VTZ6" s="561"/>
      <c r="VUA6" s="66"/>
      <c r="VUB6" s="449"/>
      <c r="VUC6" s="69"/>
      <c r="VUD6" s="69"/>
      <c r="VUE6" s="241"/>
      <c r="VUF6" s="241"/>
      <c r="VUG6" s="241"/>
      <c r="VUH6" s="241"/>
      <c r="VUI6" s="241"/>
      <c r="VUJ6" s="241"/>
      <c r="VUK6" s="241"/>
      <c r="VUL6" s="241"/>
      <c r="VUM6" s="241"/>
      <c r="VUN6" s="241"/>
      <c r="VUO6" s="241"/>
      <c r="VUP6" s="241"/>
      <c r="VUQ6" s="561"/>
      <c r="VUR6" s="561"/>
      <c r="VUS6" s="561"/>
      <c r="VUT6" s="561"/>
      <c r="VUU6" s="561"/>
      <c r="VUV6" s="561"/>
      <c r="VUW6" s="561"/>
      <c r="VUX6" s="561"/>
      <c r="VUY6" s="561"/>
      <c r="VUZ6" s="561"/>
      <c r="VVA6" s="66"/>
      <c r="VVB6" s="449"/>
      <c r="VVC6" s="69"/>
      <c r="VVD6" s="69"/>
      <c r="VVE6" s="241"/>
      <c r="VVF6" s="241"/>
      <c r="VVG6" s="241"/>
      <c r="VVH6" s="241"/>
      <c r="VVI6" s="241"/>
      <c r="VVJ6" s="241"/>
      <c r="VVK6" s="241"/>
      <c r="VVL6" s="241"/>
      <c r="VVM6" s="241"/>
      <c r="VVN6" s="241"/>
      <c r="VVO6" s="241"/>
      <c r="VVP6" s="241"/>
      <c r="VVQ6" s="561"/>
      <c r="VVR6" s="561"/>
      <c r="VVS6" s="561"/>
      <c r="VVT6" s="561"/>
      <c r="VVU6" s="561"/>
      <c r="VVV6" s="561"/>
      <c r="VVW6" s="561"/>
      <c r="VVX6" s="561"/>
      <c r="VVY6" s="561"/>
      <c r="VVZ6" s="561"/>
      <c r="VWA6" s="66"/>
      <c r="VWB6" s="449"/>
      <c r="VWC6" s="69"/>
      <c r="VWD6" s="69"/>
      <c r="VWE6" s="241"/>
      <c r="VWF6" s="241"/>
      <c r="VWG6" s="241"/>
      <c r="VWH6" s="241"/>
      <c r="VWI6" s="241"/>
      <c r="VWJ6" s="241"/>
      <c r="VWK6" s="241"/>
      <c r="VWL6" s="241"/>
      <c r="VWM6" s="241"/>
      <c r="VWN6" s="241"/>
      <c r="VWO6" s="241"/>
      <c r="VWP6" s="241"/>
      <c r="VWQ6" s="561"/>
      <c r="VWR6" s="561"/>
      <c r="VWS6" s="561"/>
      <c r="VWT6" s="561"/>
      <c r="VWU6" s="561"/>
      <c r="VWV6" s="561"/>
      <c r="VWW6" s="561"/>
      <c r="VWX6" s="561"/>
      <c r="VWY6" s="561"/>
      <c r="VWZ6" s="561"/>
      <c r="VXA6" s="66"/>
      <c r="VXB6" s="449"/>
      <c r="VXC6" s="69"/>
      <c r="VXD6" s="69"/>
      <c r="VXE6" s="241"/>
      <c r="VXF6" s="241"/>
      <c r="VXG6" s="241"/>
      <c r="VXH6" s="241"/>
      <c r="VXI6" s="241"/>
      <c r="VXJ6" s="241"/>
      <c r="VXK6" s="241"/>
      <c r="VXL6" s="241"/>
      <c r="VXM6" s="241"/>
      <c r="VXN6" s="241"/>
      <c r="VXO6" s="241"/>
      <c r="VXP6" s="241"/>
      <c r="VXQ6" s="561"/>
      <c r="VXR6" s="561"/>
      <c r="VXS6" s="561"/>
      <c r="VXT6" s="561"/>
      <c r="VXU6" s="561"/>
      <c r="VXV6" s="561"/>
      <c r="VXW6" s="561"/>
      <c r="VXX6" s="561"/>
      <c r="VXY6" s="561"/>
      <c r="VXZ6" s="561"/>
      <c r="VYA6" s="66"/>
      <c r="VYB6" s="449"/>
      <c r="VYC6" s="69"/>
      <c r="VYD6" s="69"/>
      <c r="VYE6" s="241"/>
      <c r="VYF6" s="241"/>
      <c r="VYG6" s="241"/>
      <c r="VYH6" s="241"/>
      <c r="VYI6" s="241"/>
      <c r="VYJ6" s="241"/>
      <c r="VYK6" s="241"/>
      <c r="VYL6" s="241"/>
      <c r="VYM6" s="241"/>
      <c r="VYN6" s="241"/>
      <c r="VYO6" s="241"/>
      <c r="VYP6" s="241"/>
      <c r="VYQ6" s="561"/>
      <c r="VYR6" s="561"/>
      <c r="VYS6" s="561"/>
      <c r="VYT6" s="561"/>
      <c r="VYU6" s="561"/>
      <c r="VYV6" s="561"/>
      <c r="VYW6" s="561"/>
      <c r="VYX6" s="561"/>
      <c r="VYY6" s="561"/>
      <c r="VYZ6" s="561"/>
      <c r="VZA6" s="66"/>
      <c r="VZB6" s="449"/>
      <c r="VZC6" s="69"/>
      <c r="VZD6" s="69"/>
      <c r="VZE6" s="241"/>
      <c r="VZF6" s="241"/>
      <c r="VZG6" s="241"/>
      <c r="VZH6" s="241"/>
      <c r="VZI6" s="241"/>
      <c r="VZJ6" s="241"/>
      <c r="VZK6" s="241"/>
      <c r="VZL6" s="241"/>
      <c r="VZM6" s="241"/>
      <c r="VZN6" s="241"/>
      <c r="VZO6" s="241"/>
      <c r="VZP6" s="241"/>
      <c r="VZQ6" s="561"/>
      <c r="VZR6" s="561"/>
      <c r="VZS6" s="561"/>
      <c r="VZT6" s="561"/>
      <c r="VZU6" s="561"/>
      <c r="VZV6" s="561"/>
      <c r="VZW6" s="561"/>
      <c r="VZX6" s="561"/>
      <c r="VZY6" s="561"/>
      <c r="VZZ6" s="561"/>
      <c r="WAA6" s="66"/>
      <c r="WAB6" s="449"/>
      <c r="WAC6" s="69"/>
      <c r="WAD6" s="69"/>
      <c r="WAE6" s="241"/>
      <c r="WAF6" s="241"/>
      <c r="WAG6" s="241"/>
      <c r="WAH6" s="241"/>
      <c r="WAI6" s="241"/>
      <c r="WAJ6" s="241"/>
      <c r="WAK6" s="241"/>
      <c r="WAL6" s="241"/>
      <c r="WAM6" s="241"/>
      <c r="WAN6" s="241"/>
      <c r="WAO6" s="241"/>
      <c r="WAP6" s="241"/>
      <c r="WAQ6" s="561"/>
      <c r="WAR6" s="561"/>
      <c r="WAS6" s="561"/>
      <c r="WAT6" s="561"/>
      <c r="WAU6" s="561"/>
      <c r="WAV6" s="561"/>
      <c r="WAW6" s="561"/>
      <c r="WAX6" s="561"/>
      <c r="WAY6" s="561"/>
      <c r="WAZ6" s="561"/>
      <c r="WBA6" s="66"/>
      <c r="WBB6" s="449"/>
      <c r="WBC6" s="69"/>
      <c r="WBD6" s="69"/>
      <c r="WBE6" s="241"/>
      <c r="WBF6" s="241"/>
      <c r="WBG6" s="241"/>
      <c r="WBH6" s="241"/>
      <c r="WBI6" s="241"/>
      <c r="WBJ6" s="241"/>
      <c r="WBK6" s="241"/>
      <c r="WBL6" s="241"/>
      <c r="WBM6" s="241"/>
      <c r="WBN6" s="241"/>
      <c r="WBO6" s="241"/>
      <c r="WBP6" s="241"/>
      <c r="WBQ6" s="561"/>
      <c r="WBR6" s="561"/>
      <c r="WBS6" s="561"/>
      <c r="WBT6" s="561"/>
      <c r="WBU6" s="561"/>
      <c r="WBV6" s="561"/>
      <c r="WBW6" s="561"/>
      <c r="WBX6" s="561"/>
      <c r="WBY6" s="561"/>
      <c r="WBZ6" s="561"/>
      <c r="WCA6" s="66"/>
      <c r="WCB6" s="449"/>
      <c r="WCC6" s="69"/>
      <c r="WCD6" s="69"/>
      <c r="WCE6" s="241"/>
      <c r="WCF6" s="241"/>
      <c r="WCG6" s="241"/>
      <c r="WCH6" s="241"/>
      <c r="WCI6" s="241"/>
      <c r="WCJ6" s="241"/>
      <c r="WCK6" s="241"/>
      <c r="WCL6" s="241"/>
      <c r="WCM6" s="241"/>
      <c r="WCN6" s="241"/>
      <c r="WCO6" s="241"/>
      <c r="WCP6" s="241"/>
      <c r="WCQ6" s="561"/>
      <c r="WCR6" s="561"/>
      <c r="WCS6" s="561"/>
      <c r="WCT6" s="561"/>
      <c r="WCU6" s="561"/>
      <c r="WCV6" s="561"/>
      <c r="WCW6" s="561"/>
      <c r="WCX6" s="561"/>
      <c r="WCY6" s="561"/>
      <c r="WCZ6" s="561"/>
      <c r="WDA6" s="66"/>
      <c r="WDB6" s="449"/>
      <c r="WDC6" s="69"/>
      <c r="WDD6" s="69"/>
      <c r="WDE6" s="241"/>
      <c r="WDF6" s="241"/>
      <c r="WDG6" s="241"/>
      <c r="WDH6" s="241"/>
      <c r="WDI6" s="241"/>
      <c r="WDJ6" s="241"/>
      <c r="WDK6" s="241"/>
      <c r="WDL6" s="241"/>
      <c r="WDM6" s="241"/>
      <c r="WDN6" s="241"/>
      <c r="WDO6" s="241"/>
      <c r="WDP6" s="241"/>
      <c r="WDQ6" s="561"/>
      <c r="WDR6" s="561"/>
      <c r="WDS6" s="561"/>
      <c r="WDT6" s="561"/>
      <c r="WDU6" s="561"/>
      <c r="WDV6" s="561"/>
      <c r="WDW6" s="561"/>
      <c r="WDX6" s="561"/>
      <c r="WDY6" s="561"/>
      <c r="WDZ6" s="561"/>
      <c r="WEA6" s="66"/>
      <c r="WEB6" s="449"/>
      <c r="WEC6" s="69"/>
      <c r="WED6" s="69"/>
      <c r="WEE6" s="241"/>
      <c r="WEF6" s="241"/>
      <c r="WEG6" s="241"/>
      <c r="WEH6" s="241"/>
      <c r="WEI6" s="241"/>
      <c r="WEJ6" s="241"/>
      <c r="WEK6" s="241"/>
      <c r="WEL6" s="241"/>
      <c r="WEM6" s="241"/>
      <c r="WEN6" s="241"/>
      <c r="WEO6" s="241"/>
      <c r="WEP6" s="241"/>
      <c r="WEQ6" s="561"/>
      <c r="WER6" s="561"/>
      <c r="WES6" s="561"/>
      <c r="WET6" s="561"/>
      <c r="WEU6" s="561"/>
      <c r="WEV6" s="561"/>
      <c r="WEW6" s="561"/>
      <c r="WEX6" s="561"/>
      <c r="WEY6" s="561"/>
      <c r="WEZ6" s="561"/>
      <c r="WFA6" s="66"/>
      <c r="WFB6" s="449"/>
      <c r="WFC6" s="69"/>
      <c r="WFD6" s="69"/>
      <c r="WFE6" s="241"/>
      <c r="WFF6" s="241"/>
      <c r="WFG6" s="241"/>
      <c r="WFH6" s="241"/>
      <c r="WFI6" s="241"/>
      <c r="WFJ6" s="241"/>
      <c r="WFK6" s="241"/>
      <c r="WFL6" s="241"/>
      <c r="WFM6" s="241"/>
      <c r="WFN6" s="241"/>
      <c r="WFO6" s="241"/>
      <c r="WFP6" s="241"/>
      <c r="WFQ6" s="561"/>
      <c r="WFR6" s="561"/>
      <c r="WFS6" s="561"/>
      <c r="WFT6" s="561"/>
      <c r="WFU6" s="561"/>
      <c r="WFV6" s="561"/>
      <c r="WFW6" s="561"/>
      <c r="WFX6" s="561"/>
      <c r="WFY6" s="561"/>
      <c r="WFZ6" s="561"/>
      <c r="WGA6" s="66"/>
      <c r="WGB6" s="449"/>
      <c r="WGC6" s="69"/>
      <c r="WGD6" s="69"/>
      <c r="WGE6" s="241"/>
      <c r="WGF6" s="241"/>
      <c r="WGG6" s="241"/>
      <c r="WGH6" s="241"/>
      <c r="WGI6" s="241"/>
      <c r="WGJ6" s="241"/>
      <c r="WGK6" s="241"/>
      <c r="WGL6" s="241"/>
      <c r="WGM6" s="241"/>
      <c r="WGN6" s="241"/>
      <c r="WGO6" s="241"/>
      <c r="WGP6" s="241"/>
      <c r="WGQ6" s="561"/>
      <c r="WGR6" s="561"/>
      <c r="WGS6" s="561"/>
      <c r="WGT6" s="561"/>
      <c r="WGU6" s="561"/>
      <c r="WGV6" s="561"/>
      <c r="WGW6" s="561"/>
      <c r="WGX6" s="561"/>
      <c r="WGY6" s="561"/>
      <c r="WGZ6" s="561"/>
      <c r="WHA6" s="66"/>
      <c r="WHB6" s="449"/>
      <c r="WHC6" s="69"/>
      <c r="WHD6" s="69"/>
      <c r="WHE6" s="241"/>
      <c r="WHF6" s="241"/>
      <c r="WHG6" s="241"/>
      <c r="WHH6" s="241"/>
      <c r="WHI6" s="241"/>
      <c r="WHJ6" s="241"/>
      <c r="WHK6" s="241"/>
      <c r="WHL6" s="241"/>
      <c r="WHM6" s="241"/>
      <c r="WHN6" s="241"/>
      <c r="WHO6" s="241"/>
      <c r="WHP6" s="241"/>
      <c r="WHQ6" s="561"/>
      <c r="WHR6" s="561"/>
      <c r="WHS6" s="561"/>
      <c r="WHT6" s="561"/>
      <c r="WHU6" s="561"/>
      <c r="WHV6" s="561"/>
      <c r="WHW6" s="561"/>
      <c r="WHX6" s="561"/>
      <c r="WHY6" s="561"/>
      <c r="WHZ6" s="561"/>
      <c r="WIA6" s="66"/>
      <c r="WIB6" s="449"/>
      <c r="WIC6" s="69"/>
      <c r="WID6" s="69"/>
      <c r="WIE6" s="241"/>
      <c r="WIF6" s="241"/>
      <c r="WIG6" s="241"/>
      <c r="WIH6" s="241"/>
      <c r="WII6" s="241"/>
      <c r="WIJ6" s="241"/>
      <c r="WIK6" s="241"/>
      <c r="WIL6" s="241"/>
      <c r="WIM6" s="241"/>
      <c r="WIN6" s="241"/>
      <c r="WIO6" s="241"/>
      <c r="WIP6" s="241"/>
      <c r="WIQ6" s="561"/>
      <c r="WIR6" s="561"/>
      <c r="WIS6" s="561"/>
      <c r="WIT6" s="561"/>
      <c r="WIU6" s="561"/>
      <c r="WIV6" s="561"/>
      <c r="WIW6" s="561"/>
      <c r="WIX6" s="561"/>
      <c r="WIY6" s="561"/>
      <c r="WIZ6" s="561"/>
      <c r="WJA6" s="66"/>
      <c r="WJB6" s="449"/>
      <c r="WJC6" s="69"/>
      <c r="WJD6" s="69"/>
      <c r="WJE6" s="241"/>
      <c r="WJF6" s="241"/>
      <c r="WJG6" s="241"/>
      <c r="WJH6" s="241"/>
      <c r="WJI6" s="241"/>
      <c r="WJJ6" s="241"/>
      <c r="WJK6" s="241"/>
      <c r="WJL6" s="241"/>
      <c r="WJM6" s="241"/>
      <c r="WJN6" s="241"/>
      <c r="WJO6" s="241"/>
      <c r="WJP6" s="241"/>
      <c r="WJQ6" s="561"/>
      <c r="WJR6" s="561"/>
      <c r="WJS6" s="561"/>
      <c r="WJT6" s="561"/>
      <c r="WJU6" s="561"/>
      <c r="WJV6" s="561"/>
      <c r="WJW6" s="561"/>
      <c r="WJX6" s="561"/>
      <c r="WJY6" s="561"/>
      <c r="WJZ6" s="561"/>
      <c r="WKA6" s="66"/>
      <c r="WKB6" s="449"/>
      <c r="WKC6" s="69"/>
      <c r="WKD6" s="69"/>
      <c r="WKE6" s="241"/>
      <c r="WKF6" s="241"/>
      <c r="WKG6" s="241"/>
      <c r="WKH6" s="241"/>
      <c r="WKI6" s="241"/>
      <c r="WKJ6" s="241"/>
      <c r="WKK6" s="241"/>
      <c r="WKL6" s="241"/>
      <c r="WKM6" s="241"/>
      <c r="WKN6" s="241"/>
      <c r="WKO6" s="241"/>
      <c r="WKP6" s="241"/>
      <c r="WKQ6" s="561"/>
      <c r="WKR6" s="561"/>
      <c r="WKS6" s="561"/>
      <c r="WKT6" s="561"/>
      <c r="WKU6" s="561"/>
      <c r="WKV6" s="561"/>
      <c r="WKW6" s="561"/>
      <c r="WKX6" s="561"/>
      <c r="WKY6" s="561"/>
      <c r="WKZ6" s="561"/>
      <c r="WLA6" s="66"/>
      <c r="WLB6" s="449"/>
      <c r="WLC6" s="69"/>
      <c r="WLD6" s="69"/>
      <c r="WLE6" s="241"/>
      <c r="WLF6" s="241"/>
      <c r="WLG6" s="241"/>
      <c r="WLH6" s="241"/>
      <c r="WLI6" s="241"/>
      <c r="WLJ6" s="241"/>
      <c r="WLK6" s="241"/>
      <c r="WLL6" s="241"/>
      <c r="WLM6" s="241"/>
      <c r="WLN6" s="241"/>
      <c r="WLO6" s="241"/>
      <c r="WLP6" s="241"/>
      <c r="WLQ6" s="561"/>
      <c r="WLR6" s="561"/>
      <c r="WLS6" s="561"/>
      <c r="WLT6" s="561"/>
      <c r="WLU6" s="561"/>
      <c r="WLV6" s="561"/>
      <c r="WLW6" s="561"/>
      <c r="WLX6" s="561"/>
      <c r="WLY6" s="561"/>
      <c r="WLZ6" s="561"/>
      <c r="WMA6" s="66"/>
      <c r="WMB6" s="449"/>
      <c r="WMC6" s="69"/>
      <c r="WMD6" s="69"/>
      <c r="WME6" s="241"/>
      <c r="WMF6" s="241"/>
      <c r="WMG6" s="241"/>
      <c r="WMH6" s="241"/>
      <c r="WMI6" s="241"/>
      <c r="WMJ6" s="241"/>
      <c r="WMK6" s="241"/>
      <c r="WML6" s="241"/>
      <c r="WMM6" s="241"/>
      <c r="WMN6" s="241"/>
      <c r="WMO6" s="241"/>
      <c r="WMP6" s="241"/>
      <c r="WMQ6" s="561"/>
      <c r="WMR6" s="561"/>
      <c r="WMS6" s="561"/>
      <c r="WMT6" s="561"/>
      <c r="WMU6" s="561"/>
      <c r="WMV6" s="561"/>
      <c r="WMW6" s="561"/>
      <c r="WMX6" s="561"/>
      <c r="WMY6" s="561"/>
      <c r="WMZ6" s="561"/>
      <c r="WNA6" s="66"/>
      <c r="WNB6" s="449"/>
      <c r="WNC6" s="69"/>
      <c r="WND6" s="69"/>
      <c r="WNE6" s="241"/>
      <c r="WNF6" s="241"/>
      <c r="WNG6" s="241"/>
      <c r="WNH6" s="241"/>
      <c r="WNI6" s="241"/>
      <c r="WNJ6" s="241"/>
      <c r="WNK6" s="241"/>
      <c r="WNL6" s="241"/>
      <c r="WNM6" s="241"/>
      <c r="WNN6" s="241"/>
      <c r="WNO6" s="241"/>
      <c r="WNP6" s="241"/>
      <c r="WNQ6" s="561"/>
      <c r="WNR6" s="561"/>
      <c r="WNS6" s="561"/>
      <c r="WNT6" s="561"/>
      <c r="WNU6" s="561"/>
      <c r="WNV6" s="561"/>
      <c r="WNW6" s="561"/>
      <c r="WNX6" s="561"/>
      <c r="WNY6" s="561"/>
      <c r="WNZ6" s="561"/>
      <c r="WOA6" s="66"/>
      <c r="WOB6" s="449"/>
      <c r="WOC6" s="69"/>
      <c r="WOD6" s="69"/>
      <c r="WOE6" s="241"/>
      <c r="WOF6" s="241"/>
      <c r="WOG6" s="241"/>
      <c r="WOH6" s="241"/>
      <c r="WOI6" s="241"/>
      <c r="WOJ6" s="241"/>
      <c r="WOK6" s="241"/>
      <c r="WOL6" s="241"/>
      <c r="WOM6" s="241"/>
      <c r="WON6" s="241"/>
      <c r="WOO6" s="241"/>
      <c r="WOP6" s="241"/>
      <c r="WOQ6" s="561"/>
      <c r="WOR6" s="561"/>
      <c r="WOS6" s="561"/>
      <c r="WOT6" s="561"/>
      <c r="WOU6" s="561"/>
      <c r="WOV6" s="561"/>
      <c r="WOW6" s="561"/>
      <c r="WOX6" s="561"/>
      <c r="WOY6" s="561"/>
      <c r="WOZ6" s="561"/>
      <c r="WPA6" s="66"/>
      <c r="WPB6" s="449"/>
      <c r="WPC6" s="69"/>
      <c r="WPD6" s="69"/>
      <c r="WPE6" s="241"/>
      <c r="WPF6" s="241"/>
      <c r="WPG6" s="241"/>
      <c r="WPH6" s="241"/>
      <c r="WPI6" s="241"/>
      <c r="WPJ6" s="241"/>
      <c r="WPK6" s="241"/>
      <c r="WPL6" s="241"/>
      <c r="WPM6" s="241"/>
      <c r="WPN6" s="241"/>
      <c r="WPO6" s="241"/>
      <c r="WPP6" s="241"/>
      <c r="WPQ6" s="561"/>
      <c r="WPR6" s="561"/>
      <c r="WPS6" s="561"/>
      <c r="WPT6" s="561"/>
      <c r="WPU6" s="561"/>
      <c r="WPV6" s="561"/>
      <c r="WPW6" s="561"/>
      <c r="WPX6" s="561"/>
      <c r="WPY6" s="561"/>
      <c r="WPZ6" s="561"/>
      <c r="WQA6" s="66"/>
      <c r="WQB6" s="449"/>
      <c r="WQC6" s="69"/>
      <c r="WQD6" s="69"/>
      <c r="WQE6" s="241"/>
      <c r="WQF6" s="241"/>
      <c r="WQG6" s="241"/>
      <c r="WQH6" s="241"/>
      <c r="WQI6" s="241"/>
      <c r="WQJ6" s="241"/>
      <c r="WQK6" s="241"/>
      <c r="WQL6" s="241"/>
      <c r="WQM6" s="241"/>
      <c r="WQN6" s="241"/>
      <c r="WQO6" s="241"/>
      <c r="WQP6" s="241"/>
      <c r="WQQ6" s="561"/>
      <c r="WQR6" s="561"/>
      <c r="WQS6" s="561"/>
      <c r="WQT6" s="561"/>
      <c r="WQU6" s="561"/>
      <c r="WQV6" s="561"/>
      <c r="WQW6" s="561"/>
      <c r="WQX6" s="561"/>
      <c r="WQY6" s="561"/>
      <c r="WQZ6" s="561"/>
      <c r="WRA6" s="66"/>
      <c r="WRB6" s="449"/>
      <c r="WRC6" s="69"/>
      <c r="WRD6" s="69"/>
      <c r="WRE6" s="241"/>
      <c r="WRF6" s="241"/>
      <c r="WRG6" s="241"/>
      <c r="WRH6" s="241"/>
      <c r="WRI6" s="241"/>
      <c r="WRJ6" s="241"/>
      <c r="WRK6" s="241"/>
      <c r="WRL6" s="241"/>
      <c r="WRM6" s="241"/>
      <c r="WRN6" s="241"/>
      <c r="WRO6" s="241"/>
      <c r="WRP6" s="241"/>
      <c r="WRQ6" s="561"/>
      <c r="WRR6" s="561"/>
      <c r="WRS6" s="561"/>
      <c r="WRT6" s="561"/>
      <c r="WRU6" s="561"/>
      <c r="WRV6" s="561"/>
      <c r="WRW6" s="561"/>
      <c r="WRX6" s="561"/>
      <c r="WRY6" s="561"/>
      <c r="WRZ6" s="561"/>
      <c r="WSA6" s="66"/>
      <c r="WSB6" s="449"/>
      <c r="WSC6" s="69"/>
      <c r="WSD6" s="69"/>
      <c r="WSE6" s="241"/>
      <c r="WSF6" s="241"/>
      <c r="WSG6" s="241"/>
      <c r="WSH6" s="241"/>
      <c r="WSI6" s="241"/>
      <c r="WSJ6" s="241"/>
      <c r="WSK6" s="241"/>
      <c r="WSL6" s="241"/>
      <c r="WSM6" s="241"/>
      <c r="WSN6" s="241"/>
      <c r="WSO6" s="241"/>
      <c r="WSP6" s="241"/>
      <c r="WSQ6" s="561"/>
      <c r="WSR6" s="561"/>
      <c r="WSS6" s="561"/>
      <c r="WST6" s="561"/>
      <c r="WSU6" s="561"/>
      <c r="WSV6" s="561"/>
      <c r="WSW6" s="561"/>
      <c r="WSX6" s="561"/>
      <c r="WSY6" s="561"/>
      <c r="WSZ6" s="561"/>
      <c r="WTA6" s="66"/>
      <c r="WTB6" s="449"/>
      <c r="WTC6" s="69"/>
      <c r="WTD6" s="69"/>
      <c r="WTE6" s="241"/>
      <c r="WTF6" s="241"/>
      <c r="WTG6" s="241"/>
      <c r="WTH6" s="241"/>
      <c r="WTI6" s="241"/>
      <c r="WTJ6" s="241"/>
      <c r="WTK6" s="241"/>
      <c r="WTL6" s="241"/>
      <c r="WTM6" s="241"/>
      <c r="WTN6" s="241"/>
      <c r="WTO6" s="241"/>
      <c r="WTP6" s="241"/>
      <c r="WTQ6" s="561"/>
      <c r="WTR6" s="561"/>
      <c r="WTS6" s="561"/>
      <c r="WTT6" s="561"/>
      <c r="WTU6" s="561"/>
      <c r="WTV6" s="561"/>
      <c r="WTW6" s="561"/>
      <c r="WTX6" s="561"/>
      <c r="WTY6" s="561"/>
      <c r="WTZ6" s="561"/>
      <c r="WUA6" s="66"/>
      <c r="WUB6" s="449"/>
      <c r="WUC6" s="69"/>
      <c r="WUD6" s="69"/>
      <c r="WUE6" s="241"/>
      <c r="WUF6" s="241"/>
      <c r="WUG6" s="241"/>
      <c r="WUH6" s="241"/>
      <c r="WUI6" s="241"/>
      <c r="WUJ6" s="241"/>
      <c r="WUK6" s="241"/>
      <c r="WUL6" s="241"/>
      <c r="WUM6" s="241"/>
      <c r="WUN6" s="241"/>
      <c r="WUO6" s="241"/>
      <c r="WUP6" s="241"/>
      <c r="WUQ6" s="561"/>
      <c r="WUR6" s="561"/>
      <c r="WUS6" s="561"/>
      <c r="WUT6" s="561"/>
      <c r="WUU6" s="561"/>
      <c r="WUV6" s="561"/>
      <c r="WUW6" s="561"/>
      <c r="WUX6" s="561"/>
      <c r="WUY6" s="561"/>
      <c r="WUZ6" s="561"/>
      <c r="WVA6" s="66"/>
      <c r="WVB6" s="449"/>
      <c r="WVC6" s="69"/>
      <c r="WVD6" s="69"/>
      <c r="WVE6" s="241"/>
      <c r="WVF6" s="241"/>
      <c r="WVG6" s="241"/>
      <c r="WVH6" s="241"/>
      <c r="WVI6" s="241"/>
      <c r="WVJ6" s="241"/>
      <c r="WVK6" s="241"/>
      <c r="WVL6" s="241"/>
      <c r="WVM6" s="241"/>
      <c r="WVN6" s="241"/>
      <c r="WVO6" s="241"/>
      <c r="WVP6" s="241"/>
      <c r="WVQ6" s="561"/>
      <c r="WVR6" s="561"/>
      <c r="WVS6" s="561"/>
      <c r="WVT6" s="561"/>
      <c r="WVU6" s="561"/>
      <c r="WVV6" s="561"/>
      <c r="WVW6" s="561"/>
      <c r="WVX6" s="561"/>
      <c r="WVY6" s="561"/>
      <c r="WVZ6" s="561"/>
      <c r="WWA6" s="66"/>
      <c r="WWB6" s="449"/>
      <c r="WWC6" s="69"/>
      <c r="WWD6" s="69"/>
      <c r="WWE6" s="241"/>
      <c r="WWF6" s="241"/>
      <c r="WWG6" s="241"/>
      <c r="WWH6" s="241"/>
      <c r="WWI6" s="241"/>
      <c r="WWJ6" s="241"/>
      <c r="WWK6" s="241"/>
      <c r="WWL6" s="241"/>
      <c r="WWM6" s="241"/>
      <c r="WWN6" s="241"/>
      <c r="WWO6" s="241"/>
      <c r="WWP6" s="241"/>
      <c r="WWQ6" s="561"/>
      <c r="WWR6" s="561"/>
      <c r="WWS6" s="561"/>
      <c r="WWT6" s="561"/>
      <c r="WWU6" s="561"/>
      <c r="WWV6" s="561"/>
      <c r="WWW6" s="561"/>
      <c r="WWX6" s="561"/>
      <c r="WWY6" s="561"/>
      <c r="WWZ6" s="561"/>
      <c r="WXA6" s="66"/>
      <c r="WXB6" s="449"/>
      <c r="WXC6" s="69"/>
      <c r="WXD6" s="69"/>
      <c r="WXE6" s="241"/>
      <c r="WXF6" s="241"/>
      <c r="WXG6" s="241"/>
      <c r="WXH6" s="241"/>
      <c r="WXI6" s="241"/>
      <c r="WXJ6" s="241"/>
      <c r="WXK6" s="241"/>
      <c r="WXL6" s="241"/>
      <c r="WXM6" s="241"/>
      <c r="WXN6" s="241"/>
      <c r="WXO6" s="241"/>
      <c r="WXP6" s="241"/>
      <c r="WXQ6" s="561"/>
      <c r="WXR6" s="561"/>
      <c r="WXS6" s="561"/>
      <c r="WXT6" s="561"/>
      <c r="WXU6" s="561"/>
      <c r="WXV6" s="561"/>
      <c r="WXW6" s="561"/>
      <c r="WXX6" s="561"/>
      <c r="WXY6" s="561"/>
      <c r="WXZ6" s="561"/>
      <c r="WYA6" s="66"/>
      <c r="WYB6" s="449"/>
      <c r="WYC6" s="69"/>
      <c r="WYD6" s="69"/>
      <c r="WYE6" s="241"/>
      <c r="WYF6" s="241"/>
      <c r="WYG6" s="241"/>
      <c r="WYH6" s="241"/>
      <c r="WYI6" s="241"/>
      <c r="WYJ6" s="241"/>
      <c r="WYK6" s="241"/>
      <c r="WYL6" s="241"/>
      <c r="WYM6" s="241"/>
      <c r="WYN6" s="241"/>
      <c r="WYO6" s="241"/>
      <c r="WYP6" s="241"/>
      <c r="WYQ6" s="561"/>
      <c r="WYR6" s="561"/>
      <c r="WYS6" s="561"/>
      <c r="WYT6" s="561"/>
      <c r="WYU6" s="561"/>
      <c r="WYV6" s="561"/>
      <c r="WYW6" s="561"/>
      <c r="WYX6" s="561"/>
      <c r="WYY6" s="561"/>
      <c r="WYZ6" s="561"/>
      <c r="WZA6" s="66"/>
      <c r="WZB6" s="449"/>
      <c r="WZC6" s="69"/>
      <c r="WZD6" s="69"/>
      <c r="WZE6" s="241"/>
      <c r="WZF6" s="241"/>
      <c r="WZG6" s="241"/>
      <c r="WZH6" s="241"/>
      <c r="WZI6" s="241"/>
      <c r="WZJ6" s="241"/>
      <c r="WZK6" s="241"/>
      <c r="WZL6" s="241"/>
      <c r="WZM6" s="241"/>
      <c r="WZN6" s="241"/>
      <c r="WZO6" s="241"/>
      <c r="WZP6" s="241"/>
      <c r="WZQ6" s="561"/>
      <c r="WZR6" s="561"/>
      <c r="WZS6" s="561"/>
      <c r="WZT6" s="561"/>
      <c r="WZU6" s="561"/>
      <c r="WZV6" s="561"/>
      <c r="WZW6" s="561"/>
      <c r="WZX6" s="561"/>
      <c r="WZY6" s="561"/>
      <c r="WZZ6" s="561"/>
      <c r="XAA6" s="66"/>
      <c r="XAB6" s="449"/>
      <c r="XAC6" s="69"/>
      <c r="XAD6" s="69"/>
      <c r="XAE6" s="241"/>
      <c r="XAF6" s="241"/>
      <c r="XAG6" s="241"/>
      <c r="XAH6" s="241"/>
      <c r="XAI6" s="241"/>
      <c r="XAJ6" s="241"/>
      <c r="XAK6" s="241"/>
      <c r="XAL6" s="241"/>
      <c r="XAM6" s="241"/>
      <c r="XAN6" s="241"/>
      <c r="XAO6" s="241"/>
      <c r="XAP6" s="241"/>
      <c r="XAQ6" s="561"/>
      <c r="XAR6" s="561"/>
      <c r="XAS6" s="561"/>
      <c r="XAT6" s="561"/>
      <c r="XAU6" s="561"/>
      <c r="XAV6" s="561"/>
      <c r="XAW6" s="561"/>
      <c r="XAX6" s="561"/>
      <c r="XAY6" s="561"/>
      <c r="XAZ6" s="561"/>
      <c r="XBA6" s="66"/>
      <c r="XBB6" s="449"/>
      <c r="XBC6" s="69"/>
      <c r="XBD6" s="69"/>
      <c r="XBE6" s="241"/>
      <c r="XBF6" s="241"/>
      <c r="XBG6" s="241"/>
      <c r="XBH6" s="241"/>
      <c r="XBI6" s="241"/>
      <c r="XBJ6" s="241"/>
      <c r="XBK6" s="241"/>
      <c r="XBL6" s="241"/>
      <c r="XBM6" s="241"/>
      <c r="XBN6" s="241"/>
      <c r="XBO6" s="241"/>
      <c r="XBP6" s="241"/>
      <c r="XBQ6" s="561"/>
      <c r="XBR6" s="561"/>
      <c r="XBS6" s="561"/>
      <c r="XBT6" s="561"/>
      <c r="XBU6" s="561"/>
      <c r="XBV6" s="561"/>
      <c r="XBW6" s="561"/>
      <c r="XBX6" s="561"/>
      <c r="XBY6" s="561"/>
      <c r="XBZ6" s="561"/>
      <c r="XCA6" s="66"/>
      <c r="XCB6" s="449"/>
      <c r="XCC6" s="69"/>
      <c r="XCD6" s="69"/>
      <c r="XCE6" s="241"/>
      <c r="XCF6" s="241"/>
      <c r="XCG6" s="241"/>
      <c r="XCH6" s="241"/>
      <c r="XCI6" s="241"/>
      <c r="XCJ6" s="241"/>
      <c r="XCK6" s="241"/>
      <c r="XCL6" s="241"/>
      <c r="XCM6" s="241"/>
      <c r="XCN6" s="241"/>
      <c r="XCO6" s="241"/>
      <c r="XCP6" s="241"/>
      <c r="XCQ6" s="561"/>
      <c r="XCR6" s="561"/>
      <c r="XCS6" s="561"/>
      <c r="XCT6" s="561"/>
      <c r="XCU6" s="561"/>
      <c r="XCV6" s="561"/>
      <c r="XCW6" s="561"/>
      <c r="XCX6" s="561"/>
      <c r="XCY6" s="561"/>
      <c r="XCZ6" s="561"/>
      <c r="XDA6" s="66"/>
      <c r="XDB6" s="449"/>
      <c r="XDC6" s="69"/>
      <c r="XDD6" s="69"/>
      <c r="XDE6" s="241"/>
      <c r="XDF6" s="241"/>
      <c r="XDG6" s="241"/>
      <c r="XDH6" s="241"/>
      <c r="XDI6" s="241"/>
      <c r="XDJ6" s="241"/>
      <c r="XDK6" s="241"/>
      <c r="XDL6" s="241"/>
      <c r="XDM6" s="241"/>
      <c r="XDN6" s="241"/>
      <c r="XDO6" s="241"/>
      <c r="XDP6" s="241"/>
      <c r="XDQ6" s="561"/>
      <c r="XDR6" s="561"/>
      <c r="XDS6" s="561"/>
      <c r="XDT6" s="561"/>
      <c r="XDU6" s="561"/>
      <c r="XDV6" s="561"/>
      <c r="XDW6" s="561"/>
      <c r="XDX6" s="561"/>
      <c r="XDY6" s="561"/>
      <c r="XDZ6" s="561"/>
      <c r="XEA6" s="66"/>
      <c r="XEB6" s="449"/>
      <c r="XEC6" s="69"/>
      <c r="XED6" s="69"/>
      <c r="XEE6" s="241"/>
      <c r="XEF6" s="241"/>
      <c r="XEG6" s="241"/>
      <c r="XEH6" s="241"/>
      <c r="XEI6" s="241"/>
      <c r="XEJ6" s="241"/>
      <c r="XEK6" s="241"/>
      <c r="XEL6" s="241"/>
      <c r="XEM6" s="241"/>
      <c r="XEN6" s="241"/>
      <c r="XEO6" s="241"/>
      <c r="XEP6" s="241"/>
      <c r="XEQ6" s="561"/>
      <c r="XER6" s="561"/>
      <c r="XES6" s="561"/>
      <c r="XET6" s="561"/>
      <c r="XEU6" s="561"/>
      <c r="XEV6" s="561"/>
      <c r="XEW6" s="561"/>
      <c r="XEX6" s="561"/>
      <c r="XEY6" s="561"/>
      <c r="XEZ6" s="561"/>
      <c r="XFA6" s="66"/>
      <c r="XFB6" s="449"/>
      <c r="XFC6" s="69"/>
      <c r="XFD6" s="69"/>
    </row>
    <row r="7" spans="1:16384" ht="21" customHeight="1" x14ac:dyDescent="0.3">
      <c r="A7" s="257" t="s">
        <v>29</v>
      </c>
      <c r="B7" s="258"/>
      <c r="C7" s="70"/>
      <c r="D7" s="68"/>
      <c r="E7" s="68"/>
      <c r="F7" s="629" t="s">
        <v>2</v>
      </c>
      <c r="G7" s="630"/>
      <c r="H7" s="630"/>
      <c r="I7" s="630"/>
      <c r="J7" s="630"/>
      <c r="K7" s="630"/>
      <c r="L7" s="630"/>
      <c r="M7" s="630"/>
      <c r="N7" s="630"/>
      <c r="O7" s="630"/>
      <c r="P7" s="630"/>
      <c r="Q7" s="630"/>
      <c r="R7" s="630"/>
      <c r="S7" s="630"/>
      <c r="T7" s="630"/>
      <c r="U7" s="630"/>
      <c r="V7" s="630"/>
      <c r="W7" s="630"/>
      <c r="X7" s="630"/>
      <c r="Y7" s="630"/>
      <c r="Z7" s="631"/>
      <c r="AA7" s="236"/>
      <c r="AB7" s="236"/>
      <c r="AC7" s="236"/>
      <c r="AD7" s="236"/>
      <c r="AE7" s="236"/>
    </row>
    <row r="8" spans="1:16384" ht="21" customHeight="1" x14ac:dyDescent="0.3">
      <c r="A8" s="595" t="str">
        <f>IF(menú!$J$9="","",menú!$J$9)</f>
        <v>José Emanuel Rocha - 2011-2019 - 15jan</v>
      </c>
      <c r="B8" s="595"/>
      <c r="C8" s="145"/>
      <c r="D8" s="68"/>
      <c r="E8" s="68"/>
      <c r="F8" s="632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4"/>
      <c r="AA8" s="236"/>
      <c r="AB8" s="236"/>
      <c r="AC8" s="236"/>
      <c r="AD8" s="236"/>
      <c r="AE8" s="236"/>
    </row>
    <row r="9" spans="1:16384" s="249" customFormat="1" ht="3.75" customHeight="1" x14ac:dyDescent="0.3">
      <c r="A9" s="273"/>
      <c r="B9" s="259"/>
      <c r="C9" s="259"/>
      <c r="D9" s="273"/>
      <c r="E9" s="273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3"/>
      <c r="T9" s="263"/>
      <c r="U9" s="263"/>
      <c r="V9" s="263"/>
      <c r="W9" s="273"/>
      <c r="X9" s="273"/>
      <c r="Y9" s="273"/>
      <c r="Z9" s="273"/>
    </row>
    <row r="10" spans="1:16384" ht="15" customHeight="1" x14ac:dyDescent="0.3">
      <c r="A10" s="566" t="s">
        <v>7</v>
      </c>
      <c r="B10" s="566" t="s">
        <v>8</v>
      </c>
      <c r="C10" s="566" t="s">
        <v>9</v>
      </c>
      <c r="D10" s="509" t="s">
        <v>11</v>
      </c>
      <c r="E10" s="509" t="s">
        <v>13</v>
      </c>
      <c r="F10" s="534" t="str">
        <f>IF(F11="","","Juiz 1")</f>
        <v/>
      </c>
      <c r="G10" s="535"/>
      <c r="H10" s="583" t="str">
        <f>IF(H11="","","Juiz 2")</f>
        <v/>
      </c>
      <c r="I10" s="584"/>
      <c r="J10" s="534" t="str">
        <f>IF(J11="","","Juiz 3")</f>
        <v/>
      </c>
      <c r="K10" s="535"/>
      <c r="L10" s="583" t="str">
        <f>IF(L11="","","Juiz 4")</f>
        <v/>
      </c>
      <c r="M10" s="584"/>
      <c r="N10" s="534" t="str">
        <f>IF(N11="","","Juiz 5")</f>
        <v/>
      </c>
      <c r="O10" s="535"/>
      <c r="P10" s="619" t="s">
        <v>87</v>
      </c>
      <c r="Q10" s="619"/>
      <c r="R10" s="619"/>
      <c r="S10" s="619"/>
      <c r="T10" s="263"/>
      <c r="U10" s="263"/>
      <c r="V10" s="263">
        <f>COUNTIF(F10,"Juiz 1")+COUNTIF(H10,"Juiz 2")+COUNTIF(J10,"Juiz 3")+COUNTIF(L10,"Juiz 4")+COUNTIF(N10,"Juiz 5")</f>
        <v>0</v>
      </c>
      <c r="W10" s="254"/>
      <c r="X10" s="273"/>
      <c r="Y10" s="639" t="s">
        <v>88</v>
      </c>
      <c r="Z10" s="635" t="s">
        <v>75</v>
      </c>
    </row>
    <row r="11" spans="1:16384" ht="9.75" customHeight="1" x14ac:dyDescent="0.3">
      <c r="A11" s="566"/>
      <c r="B11" s="566"/>
      <c r="C11" s="566"/>
      <c r="D11" s="509"/>
      <c r="E11" s="509"/>
      <c r="F11" s="625"/>
      <c r="G11" s="625"/>
      <c r="H11" s="638"/>
      <c r="I11" s="638"/>
      <c r="J11" s="625"/>
      <c r="K11" s="625"/>
      <c r="L11" s="626"/>
      <c r="M11" s="626"/>
      <c r="N11" s="627"/>
      <c r="O11" s="627"/>
      <c r="P11" s="588"/>
      <c r="Q11" s="589"/>
      <c r="R11" s="589"/>
      <c r="S11" s="590"/>
      <c r="T11" s="263"/>
      <c r="U11" s="263"/>
      <c r="V11" s="263"/>
      <c r="W11" s="254"/>
      <c r="X11" s="273"/>
      <c r="Y11" s="639"/>
      <c r="Z11" s="636"/>
    </row>
    <row r="12" spans="1:16384" s="231" customFormat="1" ht="9.75" customHeight="1" x14ac:dyDescent="0.3">
      <c r="A12" s="566"/>
      <c r="B12" s="566"/>
      <c r="C12" s="566"/>
      <c r="D12" s="509"/>
      <c r="E12" s="509"/>
      <c r="F12" s="625"/>
      <c r="G12" s="625"/>
      <c r="H12" s="638"/>
      <c r="I12" s="638"/>
      <c r="J12" s="625"/>
      <c r="K12" s="625"/>
      <c r="L12" s="626"/>
      <c r="M12" s="626"/>
      <c r="N12" s="627"/>
      <c r="O12" s="627"/>
      <c r="P12" s="591"/>
      <c r="Q12" s="592"/>
      <c r="R12" s="592"/>
      <c r="S12" s="593"/>
      <c r="T12" s="264"/>
      <c r="U12" s="264"/>
      <c r="V12" s="264"/>
      <c r="W12" s="265"/>
      <c r="X12" s="311"/>
      <c r="Y12" s="639"/>
      <c r="Z12" s="637"/>
    </row>
    <row r="13" spans="1:16384" s="231" customFormat="1" ht="16.5" customHeight="1" x14ac:dyDescent="0.3">
      <c r="A13" s="566"/>
      <c r="B13" s="566"/>
      <c r="C13" s="566"/>
      <c r="D13" s="509"/>
      <c r="E13" s="509"/>
      <c r="F13" s="627"/>
      <c r="G13" s="627"/>
      <c r="H13" s="628"/>
      <c r="I13" s="628"/>
      <c r="J13" s="627"/>
      <c r="K13" s="627"/>
      <c r="L13" s="628"/>
      <c r="M13" s="628"/>
      <c r="N13" s="627"/>
      <c r="O13" s="627"/>
      <c r="P13" s="551" t="s">
        <v>89</v>
      </c>
      <c r="Q13" s="552"/>
      <c r="R13" s="358" t="s">
        <v>131</v>
      </c>
      <c r="S13" s="359" t="s">
        <v>91</v>
      </c>
      <c r="T13" s="264"/>
      <c r="U13" s="264"/>
      <c r="V13" s="264"/>
      <c r="W13" s="265"/>
      <c r="X13" s="253"/>
      <c r="Y13" s="639"/>
      <c r="Z13" s="322"/>
    </row>
    <row r="14" spans="1:16384" s="249" customFormat="1" ht="3.75" customHeight="1" x14ac:dyDescent="0.3">
      <c r="A14" s="273"/>
      <c r="B14" s="259"/>
      <c r="C14" s="259"/>
      <c r="D14" s="273"/>
      <c r="E14" s="273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53"/>
      <c r="T14" s="266"/>
      <c r="U14" s="266"/>
      <c r="V14" s="266"/>
      <c r="W14" s="235"/>
      <c r="X14" s="253"/>
      <c r="Y14" s="273"/>
      <c r="Z14" s="273"/>
    </row>
    <row r="15" spans="1:16384" s="249" customFormat="1" ht="18" customHeight="1" x14ac:dyDescent="0.25">
      <c r="A15" s="450" t="str">
        <f>IF('ordem de passagem'!B12="","",'ordem de passagem'!B12)</f>
        <v/>
      </c>
      <c r="B15" s="451" t="str">
        <f>IF('ordem de passagem'!C12="","",'ordem de passagem'!C12)</f>
        <v/>
      </c>
      <c r="C15" s="451" t="str">
        <f>IF('ordem de passagem'!D12="","",'ordem de passagem'!D12)</f>
        <v/>
      </c>
      <c r="D15" s="450" t="str">
        <f>IF('ordem de passagem'!F12="","",'ordem de passagem'!F12)</f>
        <v/>
      </c>
      <c r="E15" s="450" t="str">
        <f>IF('ordem de passagem'!G12="","",'ordem de passagem'!G12)</f>
        <v/>
      </c>
      <c r="F15" s="539"/>
      <c r="G15" s="540"/>
      <c r="H15" s="541"/>
      <c r="I15" s="542"/>
      <c r="J15" s="539"/>
      <c r="K15" s="540"/>
      <c r="L15" s="541"/>
      <c r="M15" s="542"/>
      <c r="N15" s="539"/>
      <c r="O15" s="540"/>
      <c r="P15" s="557"/>
      <c r="Q15" s="558"/>
      <c r="R15" s="260"/>
      <c r="S15" s="310"/>
      <c r="T15" s="266"/>
      <c r="U15" s="335" t="str">
        <f>IFERROR((IF($V$10=3,((F15+H15+J15)/3),IF($V$10=5,((F15+H15+J15+L15+N15)-MAX(F15,H15,J15,L15,N15,N15)-MIN(F15,H15,J15,L15,N15))/3,""))),0)</f>
        <v/>
      </c>
      <c r="V15" s="266"/>
      <c r="W15" s="284">
        <f t="shared" ref="W15:W46" si="0">IFERROR((IF($V$10=3,((F15+H15+J15)/3)+R15-S15,IF($V$10=5,((F15+H15+J15+L15+N15)-MAX(F15,H15,J15,L15,N15)-MIN(F15,H15,J15,L15,N15))/3)+R15-S15)),0)</f>
        <v>0</v>
      </c>
      <c r="X15" s="284">
        <f>IF($V$10=4,0,W15)</f>
        <v>0</v>
      </c>
      <c r="Y15" s="309">
        <f t="shared" ref="Y15:Y78" si="1">IF(A15="falta","",X15)</f>
        <v>0</v>
      </c>
      <c r="Z15" s="237">
        <f t="shared" ref="Z15:Z44" si="2">IFERROR(RANK(Y15,Y:Y,0),"")</f>
        <v>1</v>
      </c>
      <c r="AA15" s="275"/>
    </row>
    <row r="16" spans="1:16384" s="238" customFormat="1" ht="18" customHeight="1" x14ac:dyDescent="0.25">
      <c r="A16" s="450" t="str">
        <f>IF('ordem de passagem'!B13="","",'ordem de passagem'!B13)</f>
        <v/>
      </c>
      <c r="B16" s="451" t="str">
        <f>IF('ordem de passagem'!C13="","",'ordem de passagem'!C13)</f>
        <v/>
      </c>
      <c r="C16" s="451" t="str">
        <f>IF('ordem de passagem'!D13="","",'ordem de passagem'!D13)</f>
        <v/>
      </c>
      <c r="D16" s="450" t="str">
        <f>IF('ordem de passagem'!F13="","",'ordem de passagem'!F13)</f>
        <v/>
      </c>
      <c r="E16" s="450" t="str">
        <f>IF('ordem de passagem'!G13="","",'ordem de passagem'!G13)</f>
        <v/>
      </c>
      <c r="F16" s="539"/>
      <c r="G16" s="540"/>
      <c r="H16" s="541"/>
      <c r="I16" s="542"/>
      <c r="J16" s="539"/>
      <c r="K16" s="540"/>
      <c r="L16" s="541"/>
      <c r="M16" s="542"/>
      <c r="N16" s="539"/>
      <c r="O16" s="540"/>
      <c r="P16" s="557"/>
      <c r="Q16" s="558"/>
      <c r="R16" s="260"/>
      <c r="S16" s="310"/>
      <c r="T16" s="266"/>
      <c r="U16" s="335" t="str">
        <f t="shared" ref="U16:U79" si="3">IFERROR((IF($V$10=3,((F16+H16+J16)/3),IF($V$10=5,((F16+H16+J16+L16+N16)-MAX(F16,H16,J16,L16,N16,N16)-MIN(F16,H16,J16,L16,N16))/3,""))),0)</f>
        <v/>
      </c>
      <c r="V16" s="266"/>
      <c r="W16" s="284">
        <f t="shared" si="0"/>
        <v>0</v>
      </c>
      <c r="X16" s="284">
        <f>IF($V$10=4,0,W16)</f>
        <v>0</v>
      </c>
      <c r="Y16" s="309">
        <f t="shared" si="1"/>
        <v>0</v>
      </c>
      <c r="Z16" s="237">
        <f t="shared" si="2"/>
        <v>1</v>
      </c>
      <c r="AA16" s="276"/>
    </row>
    <row r="17" spans="1:27" s="238" customFormat="1" ht="18" customHeight="1" x14ac:dyDescent="0.25">
      <c r="A17" s="450" t="str">
        <f>IF('ordem de passagem'!B14="","",'ordem de passagem'!B14)</f>
        <v/>
      </c>
      <c r="B17" s="451" t="str">
        <f>IF('ordem de passagem'!C14="","",'ordem de passagem'!C14)</f>
        <v/>
      </c>
      <c r="C17" s="451" t="str">
        <f>IF('ordem de passagem'!D14="","",'ordem de passagem'!D14)</f>
        <v/>
      </c>
      <c r="D17" s="450" t="str">
        <f>IF('ordem de passagem'!F14="","",'ordem de passagem'!F14)</f>
        <v/>
      </c>
      <c r="E17" s="450" t="str">
        <f>IF('ordem de passagem'!G14="","",'ordem de passagem'!G14)</f>
        <v/>
      </c>
      <c r="F17" s="539"/>
      <c r="G17" s="540"/>
      <c r="H17" s="541"/>
      <c r="I17" s="542"/>
      <c r="J17" s="539"/>
      <c r="K17" s="540"/>
      <c r="L17" s="541"/>
      <c r="M17" s="542"/>
      <c r="N17" s="539"/>
      <c r="O17" s="540"/>
      <c r="P17" s="557"/>
      <c r="Q17" s="558"/>
      <c r="R17" s="260"/>
      <c r="S17" s="310"/>
      <c r="T17" s="266"/>
      <c r="U17" s="335" t="str">
        <f t="shared" si="3"/>
        <v/>
      </c>
      <c r="V17" s="266"/>
      <c r="W17" s="284">
        <f t="shared" si="0"/>
        <v>0</v>
      </c>
      <c r="X17" s="284">
        <f t="shared" ref="X17:X79" si="4">IF($V$10=4,0,W17)</f>
        <v>0</v>
      </c>
      <c r="Y17" s="309">
        <f t="shared" si="1"/>
        <v>0</v>
      </c>
      <c r="Z17" s="237">
        <f t="shared" si="2"/>
        <v>1</v>
      </c>
      <c r="AA17" s="276"/>
    </row>
    <row r="18" spans="1:27" s="238" customFormat="1" ht="18" customHeight="1" x14ac:dyDescent="0.25">
      <c r="A18" s="450" t="str">
        <f>IF('ordem de passagem'!B15="","",'ordem de passagem'!B15)</f>
        <v/>
      </c>
      <c r="B18" s="451" t="str">
        <f>IF('ordem de passagem'!C15="","",'ordem de passagem'!C15)</f>
        <v/>
      </c>
      <c r="C18" s="451" t="str">
        <f>IF('ordem de passagem'!D15="","",'ordem de passagem'!D15)</f>
        <v/>
      </c>
      <c r="D18" s="450" t="str">
        <f>IF('ordem de passagem'!F15="","",'ordem de passagem'!F15)</f>
        <v/>
      </c>
      <c r="E18" s="450" t="str">
        <f>IF('ordem de passagem'!G15="","",'ordem de passagem'!G15)</f>
        <v/>
      </c>
      <c r="F18" s="539"/>
      <c r="G18" s="540"/>
      <c r="H18" s="541"/>
      <c r="I18" s="542"/>
      <c r="J18" s="539"/>
      <c r="K18" s="540"/>
      <c r="L18" s="541"/>
      <c r="M18" s="542"/>
      <c r="N18" s="539"/>
      <c r="O18" s="540"/>
      <c r="P18" s="557"/>
      <c r="Q18" s="558"/>
      <c r="R18" s="260"/>
      <c r="S18" s="310"/>
      <c r="T18" s="266"/>
      <c r="U18" s="335" t="str">
        <f t="shared" si="3"/>
        <v/>
      </c>
      <c r="V18" s="266"/>
      <c r="W18" s="284">
        <f t="shared" si="0"/>
        <v>0</v>
      </c>
      <c r="X18" s="284">
        <f t="shared" si="4"/>
        <v>0</v>
      </c>
      <c r="Y18" s="309">
        <f t="shared" si="1"/>
        <v>0</v>
      </c>
      <c r="Z18" s="237">
        <f t="shared" si="2"/>
        <v>1</v>
      </c>
      <c r="AA18" s="276"/>
    </row>
    <row r="19" spans="1:27" s="238" customFormat="1" ht="18" customHeight="1" x14ac:dyDescent="0.25">
      <c r="A19" s="450" t="str">
        <f>IF('ordem de passagem'!B16="","",'ordem de passagem'!B16)</f>
        <v/>
      </c>
      <c r="B19" s="451" t="str">
        <f>IF('ordem de passagem'!C16="","",'ordem de passagem'!C16)</f>
        <v/>
      </c>
      <c r="C19" s="451" t="str">
        <f>IF('ordem de passagem'!D16="","",'ordem de passagem'!D16)</f>
        <v/>
      </c>
      <c r="D19" s="450" t="str">
        <f>IF('ordem de passagem'!F16="","",'ordem de passagem'!F16)</f>
        <v/>
      </c>
      <c r="E19" s="450" t="str">
        <f>IF('ordem de passagem'!G16="","",'ordem de passagem'!G16)</f>
        <v/>
      </c>
      <c r="F19" s="539"/>
      <c r="G19" s="540"/>
      <c r="H19" s="541"/>
      <c r="I19" s="542"/>
      <c r="J19" s="539"/>
      <c r="K19" s="540"/>
      <c r="L19" s="541"/>
      <c r="M19" s="542"/>
      <c r="N19" s="539"/>
      <c r="O19" s="540"/>
      <c r="P19" s="557"/>
      <c r="Q19" s="558"/>
      <c r="R19" s="260"/>
      <c r="S19" s="310"/>
      <c r="T19" s="266"/>
      <c r="U19" s="335" t="str">
        <f t="shared" si="3"/>
        <v/>
      </c>
      <c r="V19" s="266"/>
      <c r="W19" s="284">
        <f t="shared" si="0"/>
        <v>0</v>
      </c>
      <c r="X19" s="284">
        <f t="shared" si="4"/>
        <v>0</v>
      </c>
      <c r="Y19" s="309">
        <f t="shared" si="1"/>
        <v>0</v>
      </c>
      <c r="Z19" s="237">
        <f t="shared" si="2"/>
        <v>1</v>
      </c>
      <c r="AA19" s="276"/>
    </row>
    <row r="20" spans="1:27" s="238" customFormat="1" ht="18" customHeight="1" x14ac:dyDescent="0.25">
      <c r="A20" s="450" t="str">
        <f>IF('ordem de passagem'!B17="","",'ordem de passagem'!B17)</f>
        <v/>
      </c>
      <c r="B20" s="451" t="str">
        <f>IF('ordem de passagem'!C17="","",'ordem de passagem'!C17)</f>
        <v/>
      </c>
      <c r="C20" s="451" t="str">
        <f>IF('ordem de passagem'!D17="","",'ordem de passagem'!D17)</f>
        <v/>
      </c>
      <c r="D20" s="450" t="str">
        <f>IF('ordem de passagem'!F17="","",'ordem de passagem'!F17)</f>
        <v/>
      </c>
      <c r="E20" s="450" t="str">
        <f>IF('ordem de passagem'!G17="","",'ordem de passagem'!G17)</f>
        <v/>
      </c>
      <c r="F20" s="539"/>
      <c r="G20" s="540"/>
      <c r="H20" s="541"/>
      <c r="I20" s="542"/>
      <c r="J20" s="539"/>
      <c r="K20" s="540"/>
      <c r="L20" s="541"/>
      <c r="M20" s="542"/>
      <c r="N20" s="539"/>
      <c r="O20" s="540"/>
      <c r="P20" s="557"/>
      <c r="Q20" s="558"/>
      <c r="R20" s="260"/>
      <c r="S20" s="310"/>
      <c r="T20" s="266"/>
      <c r="U20" s="335" t="str">
        <f t="shared" si="3"/>
        <v/>
      </c>
      <c r="V20" s="266"/>
      <c r="W20" s="284">
        <f t="shared" si="0"/>
        <v>0</v>
      </c>
      <c r="X20" s="284">
        <f t="shared" si="4"/>
        <v>0</v>
      </c>
      <c r="Y20" s="309">
        <f t="shared" si="1"/>
        <v>0</v>
      </c>
      <c r="Z20" s="237">
        <f t="shared" si="2"/>
        <v>1</v>
      </c>
      <c r="AA20" s="276"/>
    </row>
    <row r="21" spans="1:27" s="238" customFormat="1" ht="18" customHeight="1" x14ac:dyDescent="0.25">
      <c r="A21" s="450" t="str">
        <f>IF('ordem de passagem'!B18="","",'ordem de passagem'!B18)</f>
        <v/>
      </c>
      <c r="B21" s="451" t="str">
        <f>IF('ordem de passagem'!C18="","",'ordem de passagem'!C18)</f>
        <v/>
      </c>
      <c r="C21" s="451" t="str">
        <f>IF('ordem de passagem'!D18="","",'ordem de passagem'!D18)</f>
        <v/>
      </c>
      <c r="D21" s="450" t="str">
        <f>IF('ordem de passagem'!F18="","",'ordem de passagem'!F18)</f>
        <v/>
      </c>
      <c r="E21" s="450" t="str">
        <f>IF('ordem de passagem'!G18="","",'ordem de passagem'!G18)</f>
        <v/>
      </c>
      <c r="F21" s="539"/>
      <c r="G21" s="540"/>
      <c r="H21" s="541"/>
      <c r="I21" s="542"/>
      <c r="J21" s="539"/>
      <c r="K21" s="540"/>
      <c r="L21" s="541"/>
      <c r="M21" s="542"/>
      <c r="N21" s="539"/>
      <c r="O21" s="540"/>
      <c r="P21" s="557"/>
      <c r="Q21" s="558"/>
      <c r="R21" s="260"/>
      <c r="S21" s="310"/>
      <c r="T21" s="266"/>
      <c r="U21" s="335" t="str">
        <f t="shared" si="3"/>
        <v/>
      </c>
      <c r="V21" s="266"/>
      <c r="W21" s="284">
        <f t="shared" si="0"/>
        <v>0</v>
      </c>
      <c r="X21" s="284">
        <f t="shared" si="4"/>
        <v>0</v>
      </c>
      <c r="Y21" s="309">
        <f t="shared" si="1"/>
        <v>0</v>
      </c>
      <c r="Z21" s="237">
        <f t="shared" si="2"/>
        <v>1</v>
      </c>
      <c r="AA21" s="276"/>
    </row>
    <row r="22" spans="1:27" s="238" customFormat="1" ht="18" customHeight="1" x14ac:dyDescent="0.25">
      <c r="A22" s="450" t="str">
        <f>IF('ordem de passagem'!B19="","",'ordem de passagem'!B19)</f>
        <v/>
      </c>
      <c r="B22" s="451" t="str">
        <f>IF('ordem de passagem'!C19="","",'ordem de passagem'!C19)</f>
        <v/>
      </c>
      <c r="C22" s="451" t="str">
        <f>IF('ordem de passagem'!D19="","",'ordem de passagem'!D19)</f>
        <v/>
      </c>
      <c r="D22" s="450" t="str">
        <f>IF('ordem de passagem'!F19="","",'ordem de passagem'!F19)</f>
        <v/>
      </c>
      <c r="E22" s="450" t="str">
        <f>IF('ordem de passagem'!G19="","",'ordem de passagem'!G19)</f>
        <v/>
      </c>
      <c r="F22" s="539"/>
      <c r="G22" s="540"/>
      <c r="H22" s="541"/>
      <c r="I22" s="542"/>
      <c r="J22" s="539"/>
      <c r="K22" s="540"/>
      <c r="L22" s="541"/>
      <c r="M22" s="542"/>
      <c r="N22" s="539"/>
      <c r="O22" s="540"/>
      <c r="P22" s="557"/>
      <c r="Q22" s="558"/>
      <c r="R22" s="260"/>
      <c r="S22" s="310"/>
      <c r="T22" s="266"/>
      <c r="U22" s="335" t="str">
        <f t="shared" si="3"/>
        <v/>
      </c>
      <c r="V22" s="266"/>
      <c r="W22" s="284">
        <f t="shared" si="0"/>
        <v>0</v>
      </c>
      <c r="X22" s="284">
        <f t="shared" si="4"/>
        <v>0</v>
      </c>
      <c r="Y22" s="309">
        <f t="shared" si="1"/>
        <v>0</v>
      </c>
      <c r="Z22" s="237">
        <f t="shared" si="2"/>
        <v>1</v>
      </c>
      <c r="AA22" s="276"/>
    </row>
    <row r="23" spans="1:27" s="238" customFormat="1" ht="18" customHeight="1" x14ac:dyDescent="0.25">
      <c r="A23" s="450" t="str">
        <f>IF('ordem de passagem'!B20="","",'ordem de passagem'!B20)</f>
        <v/>
      </c>
      <c r="B23" s="451" t="str">
        <f>IF('ordem de passagem'!C20="","",'ordem de passagem'!C20)</f>
        <v/>
      </c>
      <c r="C23" s="451" t="str">
        <f>IF('ordem de passagem'!D20="","",'ordem de passagem'!D20)</f>
        <v/>
      </c>
      <c r="D23" s="450" t="str">
        <f>IF('ordem de passagem'!F20="","",'ordem de passagem'!F20)</f>
        <v/>
      </c>
      <c r="E23" s="450" t="str">
        <f>IF('ordem de passagem'!G20="","",'ordem de passagem'!G20)</f>
        <v/>
      </c>
      <c r="F23" s="539"/>
      <c r="G23" s="540"/>
      <c r="H23" s="541"/>
      <c r="I23" s="542"/>
      <c r="J23" s="539"/>
      <c r="K23" s="540"/>
      <c r="L23" s="541"/>
      <c r="M23" s="542"/>
      <c r="N23" s="539"/>
      <c r="O23" s="540"/>
      <c r="P23" s="557"/>
      <c r="Q23" s="558"/>
      <c r="R23" s="260"/>
      <c r="S23" s="310"/>
      <c r="T23" s="266"/>
      <c r="U23" s="335" t="str">
        <f t="shared" si="3"/>
        <v/>
      </c>
      <c r="V23" s="266"/>
      <c r="W23" s="284">
        <f t="shared" si="0"/>
        <v>0</v>
      </c>
      <c r="X23" s="284">
        <f t="shared" si="4"/>
        <v>0</v>
      </c>
      <c r="Y23" s="309">
        <f t="shared" si="1"/>
        <v>0</v>
      </c>
      <c r="Z23" s="237">
        <f t="shared" si="2"/>
        <v>1</v>
      </c>
      <c r="AA23" s="276"/>
    </row>
    <row r="24" spans="1:27" s="238" customFormat="1" ht="18" customHeight="1" x14ac:dyDescent="0.25">
      <c r="A24" s="450" t="str">
        <f>IF('ordem de passagem'!B21="","",'ordem de passagem'!B21)</f>
        <v/>
      </c>
      <c r="B24" s="451" t="str">
        <f>IF('ordem de passagem'!C21="","",'ordem de passagem'!C21)</f>
        <v/>
      </c>
      <c r="C24" s="451" t="str">
        <f>IF('ordem de passagem'!D21="","",'ordem de passagem'!D21)</f>
        <v/>
      </c>
      <c r="D24" s="450" t="str">
        <f>IF('ordem de passagem'!F21="","",'ordem de passagem'!F21)</f>
        <v/>
      </c>
      <c r="E24" s="450" t="str">
        <f>IF('ordem de passagem'!G21="","",'ordem de passagem'!G21)</f>
        <v/>
      </c>
      <c r="F24" s="539"/>
      <c r="G24" s="540"/>
      <c r="H24" s="541"/>
      <c r="I24" s="542"/>
      <c r="J24" s="539"/>
      <c r="K24" s="540"/>
      <c r="L24" s="541"/>
      <c r="M24" s="542"/>
      <c r="N24" s="539"/>
      <c r="O24" s="540"/>
      <c r="P24" s="557"/>
      <c r="Q24" s="558"/>
      <c r="R24" s="260"/>
      <c r="S24" s="310"/>
      <c r="T24" s="266"/>
      <c r="U24" s="335" t="str">
        <f t="shared" si="3"/>
        <v/>
      </c>
      <c r="V24" s="266"/>
      <c r="W24" s="284">
        <f t="shared" si="0"/>
        <v>0</v>
      </c>
      <c r="X24" s="284">
        <f t="shared" si="4"/>
        <v>0</v>
      </c>
      <c r="Y24" s="309">
        <f t="shared" si="1"/>
        <v>0</v>
      </c>
      <c r="Z24" s="237">
        <f t="shared" si="2"/>
        <v>1</v>
      </c>
      <c r="AA24" s="276"/>
    </row>
    <row r="25" spans="1:27" s="238" customFormat="1" ht="18" customHeight="1" x14ac:dyDescent="0.25">
      <c r="A25" s="450" t="str">
        <f>IF('ordem de passagem'!B22="","",'ordem de passagem'!B22)</f>
        <v/>
      </c>
      <c r="B25" s="451" t="str">
        <f>IF('ordem de passagem'!C22="","",'ordem de passagem'!C22)</f>
        <v/>
      </c>
      <c r="C25" s="451" t="str">
        <f>IF('ordem de passagem'!D22="","",'ordem de passagem'!D22)</f>
        <v/>
      </c>
      <c r="D25" s="450" t="str">
        <f>IF('ordem de passagem'!F22="","",'ordem de passagem'!F22)</f>
        <v/>
      </c>
      <c r="E25" s="450" t="str">
        <f>IF('ordem de passagem'!G22="","",'ordem de passagem'!G22)</f>
        <v/>
      </c>
      <c r="F25" s="539"/>
      <c r="G25" s="540"/>
      <c r="H25" s="541"/>
      <c r="I25" s="542"/>
      <c r="J25" s="539"/>
      <c r="K25" s="540"/>
      <c r="L25" s="541"/>
      <c r="M25" s="542"/>
      <c r="N25" s="539"/>
      <c r="O25" s="540"/>
      <c r="P25" s="557"/>
      <c r="Q25" s="558"/>
      <c r="R25" s="260"/>
      <c r="S25" s="310"/>
      <c r="T25" s="266"/>
      <c r="U25" s="335" t="str">
        <f t="shared" si="3"/>
        <v/>
      </c>
      <c r="V25" s="266"/>
      <c r="W25" s="284">
        <f t="shared" si="0"/>
        <v>0</v>
      </c>
      <c r="X25" s="284">
        <f t="shared" si="4"/>
        <v>0</v>
      </c>
      <c r="Y25" s="309">
        <f t="shared" si="1"/>
        <v>0</v>
      </c>
      <c r="Z25" s="237">
        <f t="shared" si="2"/>
        <v>1</v>
      </c>
      <c r="AA25" s="276"/>
    </row>
    <row r="26" spans="1:27" s="238" customFormat="1" ht="18" customHeight="1" x14ac:dyDescent="0.25">
      <c r="A26" s="450" t="str">
        <f>IF('ordem de passagem'!B23="","",'ordem de passagem'!B23)</f>
        <v/>
      </c>
      <c r="B26" s="451" t="str">
        <f>IF('ordem de passagem'!C23="","",'ordem de passagem'!C23)</f>
        <v/>
      </c>
      <c r="C26" s="451" t="str">
        <f>IF('ordem de passagem'!D23="","",'ordem de passagem'!D23)</f>
        <v/>
      </c>
      <c r="D26" s="450" t="str">
        <f>IF('ordem de passagem'!F23="","",'ordem de passagem'!F23)</f>
        <v/>
      </c>
      <c r="E26" s="450" t="str">
        <f>IF('ordem de passagem'!G23="","",'ordem de passagem'!G23)</f>
        <v/>
      </c>
      <c r="F26" s="539"/>
      <c r="G26" s="540"/>
      <c r="H26" s="541"/>
      <c r="I26" s="542"/>
      <c r="J26" s="539"/>
      <c r="K26" s="540"/>
      <c r="L26" s="541"/>
      <c r="M26" s="542"/>
      <c r="N26" s="539"/>
      <c r="O26" s="540"/>
      <c r="P26" s="557"/>
      <c r="Q26" s="558"/>
      <c r="R26" s="260"/>
      <c r="S26" s="310"/>
      <c r="T26" s="266"/>
      <c r="U26" s="335" t="str">
        <f t="shared" si="3"/>
        <v/>
      </c>
      <c r="V26" s="266"/>
      <c r="W26" s="284">
        <f t="shared" si="0"/>
        <v>0</v>
      </c>
      <c r="X26" s="284">
        <f t="shared" si="4"/>
        <v>0</v>
      </c>
      <c r="Y26" s="309">
        <f t="shared" si="1"/>
        <v>0</v>
      </c>
      <c r="Z26" s="237">
        <f t="shared" si="2"/>
        <v>1</v>
      </c>
      <c r="AA26" s="276"/>
    </row>
    <row r="27" spans="1:27" s="238" customFormat="1" ht="18" customHeight="1" x14ac:dyDescent="0.25">
      <c r="A27" s="450" t="str">
        <f>IF('ordem de passagem'!B24="","",'ordem de passagem'!B24)</f>
        <v/>
      </c>
      <c r="B27" s="451" t="str">
        <f>IF('ordem de passagem'!C24="","",'ordem de passagem'!C24)</f>
        <v/>
      </c>
      <c r="C27" s="451" t="str">
        <f>IF('ordem de passagem'!D24="","",'ordem de passagem'!D24)</f>
        <v/>
      </c>
      <c r="D27" s="450" t="str">
        <f>IF('ordem de passagem'!F24="","",'ordem de passagem'!F24)</f>
        <v/>
      </c>
      <c r="E27" s="450" t="str">
        <f>IF('ordem de passagem'!G24="","",'ordem de passagem'!G24)</f>
        <v/>
      </c>
      <c r="F27" s="539"/>
      <c r="G27" s="540"/>
      <c r="H27" s="541"/>
      <c r="I27" s="542"/>
      <c r="J27" s="539"/>
      <c r="K27" s="540"/>
      <c r="L27" s="541"/>
      <c r="M27" s="542"/>
      <c r="N27" s="539"/>
      <c r="O27" s="540"/>
      <c r="P27" s="557"/>
      <c r="Q27" s="558"/>
      <c r="R27" s="260"/>
      <c r="S27" s="310"/>
      <c r="T27" s="266"/>
      <c r="U27" s="335" t="str">
        <f t="shared" si="3"/>
        <v/>
      </c>
      <c r="V27" s="266"/>
      <c r="W27" s="284">
        <f t="shared" si="0"/>
        <v>0</v>
      </c>
      <c r="X27" s="284">
        <f t="shared" si="4"/>
        <v>0</v>
      </c>
      <c r="Y27" s="309">
        <f t="shared" si="1"/>
        <v>0</v>
      </c>
      <c r="Z27" s="237">
        <f t="shared" si="2"/>
        <v>1</v>
      </c>
      <c r="AA27" s="276"/>
    </row>
    <row r="28" spans="1:27" s="238" customFormat="1" ht="18" customHeight="1" x14ac:dyDescent="0.25">
      <c r="A28" s="450" t="str">
        <f>IF('ordem de passagem'!B25="","",'ordem de passagem'!B25)</f>
        <v/>
      </c>
      <c r="B28" s="451" t="str">
        <f>IF('ordem de passagem'!C25="","",'ordem de passagem'!C25)</f>
        <v/>
      </c>
      <c r="C28" s="451" t="str">
        <f>IF('ordem de passagem'!D25="","",'ordem de passagem'!D25)</f>
        <v/>
      </c>
      <c r="D28" s="450" t="str">
        <f>IF('ordem de passagem'!F25="","",'ordem de passagem'!F25)</f>
        <v/>
      </c>
      <c r="E28" s="450" t="str">
        <f>IF('ordem de passagem'!G25="","",'ordem de passagem'!G25)</f>
        <v/>
      </c>
      <c r="F28" s="539"/>
      <c r="G28" s="540"/>
      <c r="H28" s="541"/>
      <c r="I28" s="542"/>
      <c r="J28" s="539"/>
      <c r="K28" s="540"/>
      <c r="L28" s="541"/>
      <c r="M28" s="542"/>
      <c r="N28" s="539"/>
      <c r="O28" s="540"/>
      <c r="P28" s="557"/>
      <c r="Q28" s="558"/>
      <c r="R28" s="260"/>
      <c r="S28" s="310"/>
      <c r="T28" s="266"/>
      <c r="U28" s="335" t="str">
        <f t="shared" si="3"/>
        <v/>
      </c>
      <c r="V28" s="266"/>
      <c r="W28" s="284">
        <f t="shared" si="0"/>
        <v>0</v>
      </c>
      <c r="X28" s="284">
        <f t="shared" si="4"/>
        <v>0</v>
      </c>
      <c r="Y28" s="309">
        <f t="shared" si="1"/>
        <v>0</v>
      </c>
      <c r="Z28" s="237">
        <f t="shared" si="2"/>
        <v>1</v>
      </c>
      <c r="AA28" s="276"/>
    </row>
    <row r="29" spans="1:27" s="238" customFormat="1" ht="18" customHeight="1" x14ac:dyDescent="0.25">
      <c r="A29" s="450" t="str">
        <f>IF('ordem de passagem'!B26="","",'ordem de passagem'!B26)</f>
        <v/>
      </c>
      <c r="B29" s="451" t="str">
        <f>IF('ordem de passagem'!C26="","",'ordem de passagem'!C26)</f>
        <v/>
      </c>
      <c r="C29" s="451" t="str">
        <f>IF('ordem de passagem'!D26="","",'ordem de passagem'!D26)</f>
        <v/>
      </c>
      <c r="D29" s="450" t="str">
        <f>IF('ordem de passagem'!F26="","",'ordem de passagem'!F26)</f>
        <v/>
      </c>
      <c r="E29" s="450" t="str">
        <f>IF('ordem de passagem'!G26="","",'ordem de passagem'!G26)</f>
        <v/>
      </c>
      <c r="F29" s="539"/>
      <c r="G29" s="540"/>
      <c r="H29" s="541"/>
      <c r="I29" s="542"/>
      <c r="J29" s="539"/>
      <c r="K29" s="540"/>
      <c r="L29" s="541"/>
      <c r="M29" s="542"/>
      <c r="N29" s="539"/>
      <c r="O29" s="540"/>
      <c r="P29" s="557"/>
      <c r="Q29" s="558"/>
      <c r="R29" s="260"/>
      <c r="S29" s="310"/>
      <c r="T29" s="266"/>
      <c r="U29" s="335" t="str">
        <f t="shared" si="3"/>
        <v/>
      </c>
      <c r="V29" s="266"/>
      <c r="W29" s="284">
        <f t="shared" si="0"/>
        <v>0</v>
      </c>
      <c r="X29" s="284">
        <f t="shared" si="4"/>
        <v>0</v>
      </c>
      <c r="Y29" s="309">
        <f t="shared" si="1"/>
        <v>0</v>
      </c>
      <c r="Z29" s="237">
        <f t="shared" si="2"/>
        <v>1</v>
      </c>
      <c r="AA29" s="276"/>
    </row>
    <row r="30" spans="1:27" s="238" customFormat="1" ht="18" customHeight="1" x14ac:dyDescent="0.25">
      <c r="A30" s="450" t="str">
        <f>IF('ordem de passagem'!B27="","",'ordem de passagem'!B27)</f>
        <v/>
      </c>
      <c r="B30" s="451" t="str">
        <f>IF('ordem de passagem'!C27="","",'ordem de passagem'!C27)</f>
        <v/>
      </c>
      <c r="C30" s="451" t="str">
        <f>IF('ordem de passagem'!D27="","",'ordem de passagem'!D27)</f>
        <v/>
      </c>
      <c r="D30" s="450" t="str">
        <f>IF('ordem de passagem'!F27="","",'ordem de passagem'!F27)</f>
        <v/>
      </c>
      <c r="E30" s="450" t="str">
        <f>IF('ordem de passagem'!G27="","",'ordem de passagem'!G27)</f>
        <v/>
      </c>
      <c r="F30" s="539"/>
      <c r="G30" s="540"/>
      <c r="H30" s="541"/>
      <c r="I30" s="542"/>
      <c r="J30" s="539"/>
      <c r="K30" s="540"/>
      <c r="L30" s="541"/>
      <c r="M30" s="542"/>
      <c r="N30" s="539"/>
      <c r="O30" s="540"/>
      <c r="P30" s="557"/>
      <c r="Q30" s="558"/>
      <c r="R30" s="260"/>
      <c r="S30" s="310"/>
      <c r="T30" s="266"/>
      <c r="U30" s="335" t="str">
        <f t="shared" si="3"/>
        <v/>
      </c>
      <c r="V30" s="266"/>
      <c r="W30" s="284">
        <f t="shared" si="0"/>
        <v>0</v>
      </c>
      <c r="X30" s="284">
        <f t="shared" si="4"/>
        <v>0</v>
      </c>
      <c r="Y30" s="309">
        <f t="shared" si="1"/>
        <v>0</v>
      </c>
      <c r="Z30" s="237">
        <f t="shared" si="2"/>
        <v>1</v>
      </c>
      <c r="AA30" s="276"/>
    </row>
    <row r="31" spans="1:27" s="238" customFormat="1" ht="18" customHeight="1" x14ac:dyDescent="0.25">
      <c r="A31" s="450" t="str">
        <f>IF('ordem de passagem'!B28="","",'ordem de passagem'!B28)</f>
        <v/>
      </c>
      <c r="B31" s="451" t="str">
        <f>IF('ordem de passagem'!C28="","",'ordem de passagem'!C28)</f>
        <v/>
      </c>
      <c r="C31" s="451" t="str">
        <f>IF('ordem de passagem'!D28="","",'ordem de passagem'!D28)</f>
        <v/>
      </c>
      <c r="D31" s="450" t="str">
        <f>IF('ordem de passagem'!F28="","",'ordem de passagem'!F28)</f>
        <v/>
      </c>
      <c r="E31" s="450" t="str">
        <f>IF('ordem de passagem'!G28="","",'ordem de passagem'!G28)</f>
        <v/>
      </c>
      <c r="F31" s="539"/>
      <c r="G31" s="540"/>
      <c r="H31" s="541"/>
      <c r="I31" s="542"/>
      <c r="J31" s="539"/>
      <c r="K31" s="540"/>
      <c r="L31" s="541"/>
      <c r="M31" s="542"/>
      <c r="N31" s="539"/>
      <c r="O31" s="540"/>
      <c r="P31" s="557"/>
      <c r="Q31" s="558"/>
      <c r="R31" s="260"/>
      <c r="S31" s="310"/>
      <c r="T31" s="266"/>
      <c r="U31" s="335" t="str">
        <f t="shared" si="3"/>
        <v/>
      </c>
      <c r="V31" s="266"/>
      <c r="W31" s="284">
        <f t="shared" si="0"/>
        <v>0</v>
      </c>
      <c r="X31" s="284">
        <f t="shared" si="4"/>
        <v>0</v>
      </c>
      <c r="Y31" s="309">
        <f t="shared" si="1"/>
        <v>0</v>
      </c>
      <c r="Z31" s="237">
        <f t="shared" si="2"/>
        <v>1</v>
      </c>
      <c r="AA31" s="276"/>
    </row>
    <row r="32" spans="1:27" s="238" customFormat="1" ht="18" customHeight="1" x14ac:dyDescent="0.25">
      <c r="A32" s="450" t="str">
        <f>IF('ordem de passagem'!B29="","",'ordem de passagem'!B29)</f>
        <v/>
      </c>
      <c r="B32" s="451" t="str">
        <f>IF('ordem de passagem'!C29="","",'ordem de passagem'!C29)</f>
        <v/>
      </c>
      <c r="C32" s="451" t="str">
        <f>IF('ordem de passagem'!D29="","",'ordem de passagem'!D29)</f>
        <v/>
      </c>
      <c r="D32" s="450" t="str">
        <f>IF('ordem de passagem'!F29="","",'ordem de passagem'!F29)</f>
        <v/>
      </c>
      <c r="E32" s="450" t="str">
        <f>IF('ordem de passagem'!G29="","",'ordem de passagem'!G29)</f>
        <v/>
      </c>
      <c r="F32" s="539"/>
      <c r="G32" s="540"/>
      <c r="H32" s="541"/>
      <c r="I32" s="542"/>
      <c r="J32" s="539"/>
      <c r="K32" s="540"/>
      <c r="L32" s="541"/>
      <c r="M32" s="542"/>
      <c r="N32" s="539"/>
      <c r="O32" s="540"/>
      <c r="P32" s="557"/>
      <c r="Q32" s="558"/>
      <c r="R32" s="260"/>
      <c r="S32" s="310"/>
      <c r="T32" s="266"/>
      <c r="U32" s="335" t="str">
        <f t="shared" si="3"/>
        <v/>
      </c>
      <c r="V32" s="266"/>
      <c r="W32" s="284">
        <f t="shared" si="0"/>
        <v>0</v>
      </c>
      <c r="X32" s="284">
        <f t="shared" si="4"/>
        <v>0</v>
      </c>
      <c r="Y32" s="309">
        <f t="shared" si="1"/>
        <v>0</v>
      </c>
      <c r="Z32" s="237">
        <f t="shared" si="2"/>
        <v>1</v>
      </c>
      <c r="AA32" s="276"/>
    </row>
    <row r="33" spans="1:31" s="238" customFormat="1" ht="18" customHeight="1" x14ac:dyDescent="0.25">
      <c r="A33" s="450" t="str">
        <f>IF('ordem de passagem'!B30="","",'ordem de passagem'!B30)</f>
        <v/>
      </c>
      <c r="B33" s="451" t="str">
        <f>IF('ordem de passagem'!C30="","",'ordem de passagem'!C30)</f>
        <v/>
      </c>
      <c r="C33" s="451" t="str">
        <f>IF('ordem de passagem'!D30="","",'ordem de passagem'!D30)</f>
        <v/>
      </c>
      <c r="D33" s="450" t="str">
        <f>IF('ordem de passagem'!F30="","",'ordem de passagem'!F30)</f>
        <v/>
      </c>
      <c r="E33" s="450" t="str">
        <f>IF('ordem de passagem'!G30="","",'ordem de passagem'!G30)</f>
        <v/>
      </c>
      <c r="F33" s="539"/>
      <c r="G33" s="540"/>
      <c r="H33" s="541"/>
      <c r="I33" s="542"/>
      <c r="J33" s="539"/>
      <c r="K33" s="540"/>
      <c r="L33" s="541"/>
      <c r="M33" s="542"/>
      <c r="N33" s="539"/>
      <c r="O33" s="540"/>
      <c r="P33" s="557"/>
      <c r="Q33" s="558"/>
      <c r="R33" s="260"/>
      <c r="S33" s="310"/>
      <c r="T33" s="266"/>
      <c r="U33" s="335" t="str">
        <f t="shared" si="3"/>
        <v/>
      </c>
      <c r="V33" s="266"/>
      <c r="W33" s="284">
        <f t="shared" si="0"/>
        <v>0</v>
      </c>
      <c r="X33" s="284">
        <f t="shared" si="4"/>
        <v>0</v>
      </c>
      <c r="Y33" s="309">
        <f t="shared" si="1"/>
        <v>0</v>
      </c>
      <c r="Z33" s="237">
        <f t="shared" si="2"/>
        <v>1</v>
      </c>
      <c r="AA33" s="276"/>
    </row>
    <row r="34" spans="1:31" s="238" customFormat="1" ht="18" customHeight="1" x14ac:dyDescent="0.25">
      <c r="A34" s="450" t="str">
        <f>IF('ordem de passagem'!B31="","",'ordem de passagem'!B31)</f>
        <v/>
      </c>
      <c r="B34" s="451" t="str">
        <f>IF('ordem de passagem'!C31="","",'ordem de passagem'!C31)</f>
        <v/>
      </c>
      <c r="C34" s="451" t="str">
        <f>IF('ordem de passagem'!D31="","",'ordem de passagem'!D31)</f>
        <v/>
      </c>
      <c r="D34" s="450" t="str">
        <f>IF('ordem de passagem'!F31="","",'ordem de passagem'!F31)</f>
        <v/>
      </c>
      <c r="E34" s="450" t="str">
        <f>IF('ordem de passagem'!G31="","",'ordem de passagem'!G31)</f>
        <v/>
      </c>
      <c r="F34" s="539"/>
      <c r="G34" s="540"/>
      <c r="H34" s="541"/>
      <c r="I34" s="542"/>
      <c r="J34" s="539"/>
      <c r="K34" s="540"/>
      <c r="L34" s="541"/>
      <c r="M34" s="542"/>
      <c r="N34" s="539"/>
      <c r="O34" s="540"/>
      <c r="P34" s="557"/>
      <c r="Q34" s="558"/>
      <c r="R34" s="260"/>
      <c r="S34" s="310"/>
      <c r="T34" s="266"/>
      <c r="U34" s="335" t="str">
        <f t="shared" si="3"/>
        <v/>
      </c>
      <c r="V34" s="266"/>
      <c r="W34" s="284">
        <f t="shared" si="0"/>
        <v>0</v>
      </c>
      <c r="X34" s="284">
        <f t="shared" si="4"/>
        <v>0</v>
      </c>
      <c r="Y34" s="309">
        <f t="shared" si="1"/>
        <v>0</v>
      </c>
      <c r="Z34" s="237">
        <f t="shared" si="2"/>
        <v>1</v>
      </c>
      <c r="AA34" s="276"/>
    </row>
    <row r="35" spans="1:31" s="238" customFormat="1" ht="18" customHeight="1" x14ac:dyDescent="0.25">
      <c r="A35" s="450" t="str">
        <f>IF('ordem de passagem'!B32="","",'ordem de passagem'!B32)</f>
        <v/>
      </c>
      <c r="B35" s="451" t="str">
        <f>IF('ordem de passagem'!C32="","",'ordem de passagem'!C32)</f>
        <v/>
      </c>
      <c r="C35" s="451" t="str">
        <f>IF('ordem de passagem'!D32="","",'ordem de passagem'!D32)</f>
        <v/>
      </c>
      <c r="D35" s="450" t="str">
        <f>IF('ordem de passagem'!F32="","",'ordem de passagem'!F32)</f>
        <v/>
      </c>
      <c r="E35" s="450" t="str">
        <f>IF('ordem de passagem'!G32="","",'ordem de passagem'!G32)</f>
        <v/>
      </c>
      <c r="F35" s="539"/>
      <c r="G35" s="540"/>
      <c r="H35" s="541"/>
      <c r="I35" s="542"/>
      <c r="J35" s="539"/>
      <c r="K35" s="540"/>
      <c r="L35" s="541"/>
      <c r="M35" s="542"/>
      <c r="N35" s="539"/>
      <c r="O35" s="540"/>
      <c r="P35" s="557"/>
      <c r="Q35" s="558"/>
      <c r="R35" s="260"/>
      <c r="S35" s="310"/>
      <c r="T35" s="266"/>
      <c r="U35" s="335" t="str">
        <f t="shared" si="3"/>
        <v/>
      </c>
      <c r="V35" s="266"/>
      <c r="W35" s="284">
        <f t="shared" si="0"/>
        <v>0</v>
      </c>
      <c r="X35" s="284">
        <f t="shared" si="4"/>
        <v>0</v>
      </c>
      <c r="Y35" s="309">
        <f t="shared" si="1"/>
        <v>0</v>
      </c>
      <c r="Z35" s="237">
        <f t="shared" si="2"/>
        <v>1</v>
      </c>
      <c r="AA35" s="276"/>
    </row>
    <row r="36" spans="1:31" s="238" customFormat="1" ht="18" customHeight="1" x14ac:dyDescent="0.25">
      <c r="A36" s="450" t="str">
        <f>IF('ordem de passagem'!B33="","",'ordem de passagem'!B33)</f>
        <v/>
      </c>
      <c r="B36" s="451" t="str">
        <f>IF('ordem de passagem'!C33="","",'ordem de passagem'!C33)</f>
        <v/>
      </c>
      <c r="C36" s="451" t="str">
        <f>IF('ordem de passagem'!D33="","",'ordem de passagem'!D33)</f>
        <v/>
      </c>
      <c r="D36" s="450" t="str">
        <f>IF('ordem de passagem'!F33="","",'ordem de passagem'!F33)</f>
        <v/>
      </c>
      <c r="E36" s="450" t="str">
        <f>IF('ordem de passagem'!G33="","",'ordem de passagem'!G33)</f>
        <v/>
      </c>
      <c r="F36" s="539"/>
      <c r="G36" s="540"/>
      <c r="H36" s="541"/>
      <c r="I36" s="542"/>
      <c r="J36" s="539"/>
      <c r="K36" s="540"/>
      <c r="L36" s="541"/>
      <c r="M36" s="542"/>
      <c r="N36" s="539"/>
      <c r="O36" s="540"/>
      <c r="P36" s="557"/>
      <c r="Q36" s="558"/>
      <c r="R36" s="260"/>
      <c r="S36" s="310"/>
      <c r="T36" s="266"/>
      <c r="U36" s="335" t="str">
        <f t="shared" si="3"/>
        <v/>
      </c>
      <c r="V36" s="266"/>
      <c r="W36" s="284">
        <f t="shared" si="0"/>
        <v>0</v>
      </c>
      <c r="X36" s="284">
        <f t="shared" si="4"/>
        <v>0</v>
      </c>
      <c r="Y36" s="309">
        <f t="shared" si="1"/>
        <v>0</v>
      </c>
      <c r="Z36" s="237">
        <f t="shared" si="2"/>
        <v>1</v>
      </c>
      <c r="AA36" s="276"/>
    </row>
    <row r="37" spans="1:31" s="238" customFormat="1" ht="18" customHeight="1" x14ac:dyDescent="0.25">
      <c r="A37" s="450" t="str">
        <f>IF('ordem de passagem'!B34="","",'ordem de passagem'!B34)</f>
        <v/>
      </c>
      <c r="B37" s="451" t="str">
        <f>IF('ordem de passagem'!C34="","",'ordem de passagem'!C34)</f>
        <v/>
      </c>
      <c r="C37" s="451" t="str">
        <f>IF('ordem de passagem'!D34="","",'ordem de passagem'!D34)</f>
        <v/>
      </c>
      <c r="D37" s="450" t="str">
        <f>IF('ordem de passagem'!F34="","",'ordem de passagem'!F34)</f>
        <v/>
      </c>
      <c r="E37" s="450" t="str">
        <f>IF('ordem de passagem'!G34="","",'ordem de passagem'!G34)</f>
        <v/>
      </c>
      <c r="F37" s="539"/>
      <c r="G37" s="540"/>
      <c r="H37" s="541"/>
      <c r="I37" s="542"/>
      <c r="J37" s="539"/>
      <c r="K37" s="540"/>
      <c r="L37" s="541"/>
      <c r="M37" s="542"/>
      <c r="N37" s="539"/>
      <c r="O37" s="540"/>
      <c r="P37" s="557"/>
      <c r="Q37" s="558"/>
      <c r="R37" s="260"/>
      <c r="S37" s="310"/>
      <c r="T37" s="266"/>
      <c r="U37" s="335" t="str">
        <f t="shared" si="3"/>
        <v/>
      </c>
      <c r="V37" s="266"/>
      <c r="W37" s="284">
        <f t="shared" si="0"/>
        <v>0</v>
      </c>
      <c r="X37" s="284">
        <f t="shared" si="4"/>
        <v>0</v>
      </c>
      <c r="Y37" s="309">
        <f t="shared" si="1"/>
        <v>0</v>
      </c>
      <c r="Z37" s="237">
        <f t="shared" si="2"/>
        <v>1</v>
      </c>
      <c r="AA37" s="276"/>
    </row>
    <row r="38" spans="1:31" s="238" customFormat="1" ht="18" customHeight="1" x14ac:dyDescent="0.25">
      <c r="A38" s="450" t="str">
        <f>IF('ordem de passagem'!B35="","",'ordem de passagem'!B35)</f>
        <v/>
      </c>
      <c r="B38" s="451" t="str">
        <f>IF('ordem de passagem'!C35="","",'ordem de passagem'!C35)</f>
        <v/>
      </c>
      <c r="C38" s="451" t="str">
        <f>IF('ordem de passagem'!D35="","",'ordem de passagem'!D35)</f>
        <v/>
      </c>
      <c r="D38" s="450" t="str">
        <f>IF('ordem de passagem'!F35="","",'ordem de passagem'!F35)</f>
        <v/>
      </c>
      <c r="E38" s="450" t="str">
        <f>IF('ordem de passagem'!G35="","",'ordem de passagem'!G35)</f>
        <v/>
      </c>
      <c r="F38" s="539"/>
      <c r="G38" s="540"/>
      <c r="H38" s="541"/>
      <c r="I38" s="542"/>
      <c r="J38" s="539"/>
      <c r="K38" s="540"/>
      <c r="L38" s="541"/>
      <c r="M38" s="542"/>
      <c r="N38" s="539"/>
      <c r="O38" s="540"/>
      <c r="P38" s="557"/>
      <c r="Q38" s="558"/>
      <c r="R38" s="260"/>
      <c r="S38" s="310"/>
      <c r="T38" s="266"/>
      <c r="U38" s="335" t="str">
        <f t="shared" si="3"/>
        <v/>
      </c>
      <c r="V38" s="266"/>
      <c r="W38" s="284">
        <f t="shared" si="0"/>
        <v>0</v>
      </c>
      <c r="X38" s="284">
        <f t="shared" si="4"/>
        <v>0</v>
      </c>
      <c r="Y38" s="309">
        <f t="shared" si="1"/>
        <v>0</v>
      </c>
      <c r="Z38" s="237">
        <f t="shared" si="2"/>
        <v>1</v>
      </c>
      <c r="AA38" s="276"/>
    </row>
    <row r="39" spans="1:31" s="238" customFormat="1" ht="18" customHeight="1" x14ac:dyDescent="0.25">
      <c r="A39" s="450" t="str">
        <f>IF('ordem de passagem'!B36="","",'ordem de passagem'!B36)</f>
        <v/>
      </c>
      <c r="B39" s="451" t="str">
        <f>IF('ordem de passagem'!C36="","",'ordem de passagem'!C36)</f>
        <v/>
      </c>
      <c r="C39" s="451" t="str">
        <f>IF('ordem de passagem'!D36="","",'ordem de passagem'!D36)</f>
        <v/>
      </c>
      <c r="D39" s="450" t="str">
        <f>IF('ordem de passagem'!F36="","",'ordem de passagem'!F36)</f>
        <v/>
      </c>
      <c r="E39" s="450" t="str">
        <f>IF('ordem de passagem'!G36="","",'ordem de passagem'!G36)</f>
        <v/>
      </c>
      <c r="F39" s="539"/>
      <c r="G39" s="540"/>
      <c r="H39" s="541"/>
      <c r="I39" s="542"/>
      <c r="J39" s="539"/>
      <c r="K39" s="540"/>
      <c r="L39" s="541"/>
      <c r="M39" s="542"/>
      <c r="N39" s="539"/>
      <c r="O39" s="540"/>
      <c r="P39" s="557"/>
      <c r="Q39" s="558"/>
      <c r="R39" s="260"/>
      <c r="S39" s="310"/>
      <c r="T39" s="266"/>
      <c r="U39" s="335" t="str">
        <f t="shared" si="3"/>
        <v/>
      </c>
      <c r="V39" s="266"/>
      <c r="W39" s="284">
        <f t="shared" si="0"/>
        <v>0</v>
      </c>
      <c r="X39" s="284">
        <f t="shared" si="4"/>
        <v>0</v>
      </c>
      <c r="Y39" s="309">
        <f t="shared" si="1"/>
        <v>0</v>
      </c>
      <c r="Z39" s="237">
        <f t="shared" si="2"/>
        <v>1</v>
      </c>
      <c r="AA39" s="276"/>
    </row>
    <row r="40" spans="1:31" s="238" customFormat="1" ht="18" customHeight="1" x14ac:dyDescent="0.25">
      <c r="A40" s="450" t="str">
        <f>IF('ordem de passagem'!B37="","",'ordem de passagem'!B37)</f>
        <v/>
      </c>
      <c r="B40" s="451" t="str">
        <f>IF('ordem de passagem'!C37="","",'ordem de passagem'!C37)</f>
        <v/>
      </c>
      <c r="C40" s="451" t="str">
        <f>IF('ordem de passagem'!D37="","",'ordem de passagem'!D37)</f>
        <v/>
      </c>
      <c r="D40" s="450" t="str">
        <f>IF('ordem de passagem'!F37="","",'ordem de passagem'!F37)</f>
        <v/>
      </c>
      <c r="E40" s="450" t="str">
        <f>IF('ordem de passagem'!G37="","",'ordem de passagem'!G37)</f>
        <v/>
      </c>
      <c r="F40" s="539"/>
      <c r="G40" s="540"/>
      <c r="H40" s="541"/>
      <c r="I40" s="542"/>
      <c r="J40" s="539"/>
      <c r="K40" s="540"/>
      <c r="L40" s="541"/>
      <c r="M40" s="542"/>
      <c r="N40" s="539"/>
      <c r="O40" s="540"/>
      <c r="P40" s="557"/>
      <c r="Q40" s="558"/>
      <c r="R40" s="260"/>
      <c r="S40" s="310"/>
      <c r="T40" s="266"/>
      <c r="U40" s="335" t="str">
        <f t="shared" si="3"/>
        <v/>
      </c>
      <c r="V40" s="266"/>
      <c r="W40" s="284">
        <f t="shared" si="0"/>
        <v>0</v>
      </c>
      <c r="X40" s="284">
        <f t="shared" si="4"/>
        <v>0</v>
      </c>
      <c r="Y40" s="309">
        <f t="shared" si="1"/>
        <v>0</v>
      </c>
      <c r="Z40" s="237">
        <f t="shared" si="2"/>
        <v>1</v>
      </c>
      <c r="AA40" s="276"/>
    </row>
    <row r="41" spans="1:31" s="238" customFormat="1" ht="18" customHeight="1" x14ac:dyDescent="0.25">
      <c r="A41" s="450" t="str">
        <f>IF('ordem de passagem'!B38="","",'ordem de passagem'!B38)</f>
        <v/>
      </c>
      <c r="B41" s="451" t="str">
        <f>IF('ordem de passagem'!C38="","",'ordem de passagem'!C38)</f>
        <v/>
      </c>
      <c r="C41" s="451" t="str">
        <f>IF('ordem de passagem'!D38="","",'ordem de passagem'!D38)</f>
        <v/>
      </c>
      <c r="D41" s="450" t="str">
        <f>IF('ordem de passagem'!F38="","",'ordem de passagem'!F38)</f>
        <v/>
      </c>
      <c r="E41" s="450" t="str">
        <f>IF('ordem de passagem'!G38="","",'ordem de passagem'!G38)</f>
        <v/>
      </c>
      <c r="F41" s="539"/>
      <c r="G41" s="540"/>
      <c r="H41" s="541"/>
      <c r="I41" s="542"/>
      <c r="J41" s="539"/>
      <c r="K41" s="540"/>
      <c r="L41" s="541"/>
      <c r="M41" s="542"/>
      <c r="N41" s="539"/>
      <c r="O41" s="540"/>
      <c r="P41" s="557"/>
      <c r="Q41" s="558"/>
      <c r="R41" s="260"/>
      <c r="S41" s="310"/>
      <c r="T41" s="266"/>
      <c r="U41" s="335" t="str">
        <f t="shared" si="3"/>
        <v/>
      </c>
      <c r="V41" s="266"/>
      <c r="W41" s="284">
        <f t="shared" si="0"/>
        <v>0</v>
      </c>
      <c r="X41" s="284">
        <f t="shared" si="4"/>
        <v>0</v>
      </c>
      <c r="Y41" s="309">
        <f t="shared" si="1"/>
        <v>0</v>
      </c>
      <c r="Z41" s="237">
        <f t="shared" si="2"/>
        <v>1</v>
      </c>
      <c r="AA41" s="276"/>
    </row>
    <row r="42" spans="1:31" s="238" customFormat="1" ht="18" customHeight="1" x14ac:dyDescent="0.25">
      <c r="A42" s="450" t="str">
        <f>IF('ordem de passagem'!B39="","",'ordem de passagem'!B39)</f>
        <v/>
      </c>
      <c r="B42" s="451" t="str">
        <f>IF('ordem de passagem'!C39="","",'ordem de passagem'!C39)</f>
        <v/>
      </c>
      <c r="C42" s="451" t="str">
        <f>IF('ordem de passagem'!D39="","",'ordem de passagem'!D39)</f>
        <v/>
      </c>
      <c r="D42" s="450" t="str">
        <f>IF('ordem de passagem'!F39="","",'ordem de passagem'!F39)</f>
        <v/>
      </c>
      <c r="E42" s="450" t="str">
        <f>IF('ordem de passagem'!G39="","",'ordem de passagem'!G39)</f>
        <v/>
      </c>
      <c r="F42" s="539"/>
      <c r="G42" s="540"/>
      <c r="H42" s="541"/>
      <c r="I42" s="542"/>
      <c r="J42" s="539"/>
      <c r="K42" s="540"/>
      <c r="L42" s="541"/>
      <c r="M42" s="542"/>
      <c r="N42" s="539"/>
      <c r="O42" s="540"/>
      <c r="P42" s="557"/>
      <c r="Q42" s="558"/>
      <c r="R42" s="260"/>
      <c r="S42" s="310"/>
      <c r="T42" s="266"/>
      <c r="U42" s="335" t="str">
        <f t="shared" si="3"/>
        <v/>
      </c>
      <c r="V42" s="266"/>
      <c r="W42" s="284">
        <f t="shared" si="0"/>
        <v>0</v>
      </c>
      <c r="X42" s="284">
        <f t="shared" si="4"/>
        <v>0</v>
      </c>
      <c r="Y42" s="309">
        <f t="shared" si="1"/>
        <v>0</v>
      </c>
      <c r="Z42" s="237">
        <f t="shared" si="2"/>
        <v>1</v>
      </c>
      <c r="AA42" s="276"/>
    </row>
    <row r="43" spans="1:31" s="238" customFormat="1" ht="18" customHeight="1" x14ac:dyDescent="0.25">
      <c r="A43" s="450" t="str">
        <f>IF('ordem de passagem'!B40="","",'ordem de passagem'!B40)</f>
        <v/>
      </c>
      <c r="B43" s="451" t="str">
        <f>IF('ordem de passagem'!C40="","",'ordem de passagem'!C40)</f>
        <v/>
      </c>
      <c r="C43" s="451" t="str">
        <f>IF('ordem de passagem'!D40="","",'ordem de passagem'!D40)</f>
        <v/>
      </c>
      <c r="D43" s="450" t="str">
        <f>IF('ordem de passagem'!F40="","",'ordem de passagem'!F40)</f>
        <v/>
      </c>
      <c r="E43" s="450" t="str">
        <f>IF('ordem de passagem'!G40="","",'ordem de passagem'!G40)</f>
        <v/>
      </c>
      <c r="F43" s="539"/>
      <c r="G43" s="540"/>
      <c r="H43" s="541"/>
      <c r="I43" s="542"/>
      <c r="J43" s="539"/>
      <c r="K43" s="540"/>
      <c r="L43" s="541"/>
      <c r="M43" s="542"/>
      <c r="N43" s="539"/>
      <c r="O43" s="540"/>
      <c r="P43" s="557"/>
      <c r="Q43" s="558"/>
      <c r="R43" s="260"/>
      <c r="S43" s="310"/>
      <c r="T43" s="266"/>
      <c r="U43" s="335" t="str">
        <f t="shared" si="3"/>
        <v/>
      </c>
      <c r="V43" s="266"/>
      <c r="W43" s="284">
        <f t="shared" si="0"/>
        <v>0</v>
      </c>
      <c r="X43" s="284">
        <f t="shared" si="4"/>
        <v>0</v>
      </c>
      <c r="Y43" s="309">
        <f t="shared" si="1"/>
        <v>0</v>
      </c>
      <c r="Z43" s="237">
        <f t="shared" si="2"/>
        <v>1</v>
      </c>
      <c r="AA43" s="276"/>
    </row>
    <row r="44" spans="1:31" s="238" customFormat="1" ht="18" customHeight="1" x14ac:dyDescent="0.25">
      <c r="A44" s="450" t="str">
        <f>IF('ordem de passagem'!B41="","",'ordem de passagem'!B41)</f>
        <v/>
      </c>
      <c r="B44" s="451" t="str">
        <f>IF('ordem de passagem'!C41="","",'ordem de passagem'!C41)</f>
        <v/>
      </c>
      <c r="C44" s="451" t="str">
        <f>IF('ordem de passagem'!D41="","",'ordem de passagem'!D41)</f>
        <v/>
      </c>
      <c r="D44" s="450" t="str">
        <f>IF('ordem de passagem'!F41="","",'ordem de passagem'!F41)</f>
        <v/>
      </c>
      <c r="E44" s="450" t="str">
        <f>IF('ordem de passagem'!G41="","",'ordem de passagem'!G41)</f>
        <v/>
      </c>
      <c r="F44" s="539"/>
      <c r="G44" s="540"/>
      <c r="H44" s="541"/>
      <c r="I44" s="542"/>
      <c r="J44" s="539"/>
      <c r="K44" s="540"/>
      <c r="L44" s="541"/>
      <c r="M44" s="542"/>
      <c r="N44" s="539"/>
      <c r="O44" s="540"/>
      <c r="P44" s="557"/>
      <c r="Q44" s="558"/>
      <c r="R44" s="260"/>
      <c r="S44" s="310"/>
      <c r="T44" s="266"/>
      <c r="U44" s="335" t="str">
        <f t="shared" si="3"/>
        <v/>
      </c>
      <c r="V44" s="266"/>
      <c r="W44" s="284">
        <f t="shared" si="0"/>
        <v>0</v>
      </c>
      <c r="X44" s="284">
        <f t="shared" si="4"/>
        <v>0</v>
      </c>
      <c r="Y44" s="309">
        <f t="shared" si="1"/>
        <v>0</v>
      </c>
      <c r="Z44" s="237">
        <f t="shared" si="2"/>
        <v>1</v>
      </c>
      <c r="AA44" s="276"/>
    </row>
    <row r="45" spans="1:31" ht="18" customHeight="1" x14ac:dyDescent="0.3">
      <c r="A45" s="450" t="str">
        <f>IF('ordem de passagem'!B42="","",'ordem de passagem'!B42)</f>
        <v/>
      </c>
      <c r="B45" s="451" t="str">
        <f>IF('ordem de passagem'!C42="","",'ordem de passagem'!C42)</f>
        <v/>
      </c>
      <c r="C45" s="451" t="str">
        <f>IF('ordem de passagem'!D42="","",'ordem de passagem'!D42)</f>
        <v/>
      </c>
      <c r="D45" s="450" t="str">
        <f>IF('ordem de passagem'!F42="","",'ordem de passagem'!F42)</f>
        <v/>
      </c>
      <c r="E45" s="450" t="str">
        <f>IF('ordem de passagem'!G42="","",'ordem de passagem'!G42)</f>
        <v/>
      </c>
      <c r="F45" s="539"/>
      <c r="G45" s="540"/>
      <c r="H45" s="541"/>
      <c r="I45" s="542"/>
      <c r="J45" s="539"/>
      <c r="K45" s="540"/>
      <c r="L45" s="541"/>
      <c r="M45" s="542"/>
      <c r="N45" s="539"/>
      <c r="O45" s="540"/>
      <c r="P45" s="557"/>
      <c r="Q45" s="558"/>
      <c r="R45" s="260"/>
      <c r="S45" s="310"/>
      <c r="T45" s="266"/>
      <c r="U45" s="335" t="str">
        <f t="shared" si="3"/>
        <v/>
      </c>
      <c r="V45" s="266"/>
      <c r="W45" s="284">
        <f t="shared" si="0"/>
        <v>0</v>
      </c>
      <c r="X45" s="284">
        <f t="shared" si="4"/>
        <v>0</v>
      </c>
      <c r="Y45" s="309">
        <f t="shared" si="1"/>
        <v>0</v>
      </c>
      <c r="Z45" s="232"/>
      <c r="AA45" s="232"/>
      <c r="AB45" s="232"/>
      <c r="AC45" s="232"/>
      <c r="AD45" s="232"/>
      <c r="AE45" s="232"/>
    </row>
    <row r="46" spans="1:31" ht="18" customHeight="1" x14ac:dyDescent="0.3">
      <c r="A46" s="450" t="str">
        <f>IF('ordem de passagem'!B43="","",'ordem de passagem'!B43)</f>
        <v/>
      </c>
      <c r="B46" s="451" t="str">
        <f>IF('ordem de passagem'!C43="","",'ordem de passagem'!C43)</f>
        <v/>
      </c>
      <c r="C46" s="451" t="str">
        <f>IF('ordem de passagem'!D43="","",'ordem de passagem'!D43)</f>
        <v/>
      </c>
      <c r="D46" s="450" t="str">
        <f>IF('ordem de passagem'!F43="","",'ordem de passagem'!F43)</f>
        <v/>
      </c>
      <c r="E46" s="450" t="str">
        <f>IF('ordem de passagem'!G43="","",'ordem de passagem'!G43)</f>
        <v/>
      </c>
      <c r="F46" s="539"/>
      <c r="G46" s="540"/>
      <c r="H46" s="541"/>
      <c r="I46" s="542"/>
      <c r="J46" s="539"/>
      <c r="K46" s="540"/>
      <c r="L46" s="541"/>
      <c r="M46" s="542"/>
      <c r="N46" s="539"/>
      <c r="O46" s="540"/>
      <c r="P46" s="557"/>
      <c r="Q46" s="558"/>
      <c r="R46" s="260"/>
      <c r="S46" s="310"/>
      <c r="T46" s="266"/>
      <c r="U46" s="335" t="str">
        <f t="shared" si="3"/>
        <v/>
      </c>
      <c r="V46" s="266"/>
      <c r="W46" s="284">
        <f t="shared" si="0"/>
        <v>0</v>
      </c>
      <c r="X46" s="284">
        <f t="shared" si="4"/>
        <v>0</v>
      </c>
      <c r="Y46" s="309">
        <f t="shared" si="1"/>
        <v>0</v>
      </c>
      <c r="Z46" s="232"/>
      <c r="AA46" s="232"/>
      <c r="AB46" s="232"/>
      <c r="AC46" s="232"/>
      <c r="AD46" s="232"/>
      <c r="AE46" s="232"/>
    </row>
    <row r="47" spans="1:31" ht="18" customHeight="1" x14ac:dyDescent="0.3">
      <c r="A47" s="450" t="str">
        <f>IF('ordem de passagem'!B44="","",'ordem de passagem'!B44)</f>
        <v/>
      </c>
      <c r="B47" s="451" t="str">
        <f>IF('ordem de passagem'!C44="","",'ordem de passagem'!C44)</f>
        <v/>
      </c>
      <c r="C47" s="451" t="str">
        <f>IF('ordem de passagem'!D44="","",'ordem de passagem'!D44)</f>
        <v/>
      </c>
      <c r="D47" s="450" t="str">
        <f>IF('ordem de passagem'!F44="","",'ordem de passagem'!F44)</f>
        <v/>
      </c>
      <c r="E47" s="450" t="str">
        <f>IF('ordem de passagem'!G44="","",'ordem de passagem'!G44)</f>
        <v/>
      </c>
      <c r="F47" s="539"/>
      <c r="G47" s="540"/>
      <c r="H47" s="541"/>
      <c r="I47" s="542"/>
      <c r="J47" s="539"/>
      <c r="K47" s="540"/>
      <c r="L47" s="541"/>
      <c r="M47" s="542"/>
      <c r="N47" s="539"/>
      <c r="O47" s="540"/>
      <c r="P47" s="557"/>
      <c r="Q47" s="558"/>
      <c r="R47" s="260"/>
      <c r="S47" s="310"/>
      <c r="T47" s="266"/>
      <c r="U47" s="335" t="str">
        <f t="shared" si="3"/>
        <v/>
      </c>
      <c r="V47" s="266"/>
      <c r="W47" s="284">
        <f t="shared" ref="W47:W78" si="5">IFERROR((IF($V$10=3,((F47+H47+J47)/3)+R47-S47,IF($V$10=5,((F47+H47+J47+L47+N47)-MAX(F47,H47,J47,L47,N47)-MIN(F47,H47,J47,L47,N47))/3)+R47-S47)),0)</f>
        <v>0</v>
      </c>
      <c r="X47" s="284">
        <f t="shared" si="4"/>
        <v>0</v>
      </c>
      <c r="Y47" s="309">
        <f t="shared" si="1"/>
        <v>0</v>
      </c>
      <c r="Z47" s="232"/>
      <c r="AA47" s="232"/>
      <c r="AB47" s="232"/>
      <c r="AC47" s="232"/>
      <c r="AD47" s="232"/>
      <c r="AE47" s="232"/>
    </row>
    <row r="48" spans="1:31" ht="18" customHeight="1" x14ac:dyDescent="0.3">
      <c r="A48" s="450" t="str">
        <f>IF('ordem de passagem'!B45="","",'ordem de passagem'!B45)</f>
        <v/>
      </c>
      <c r="B48" s="451" t="str">
        <f>IF('ordem de passagem'!C45="","",'ordem de passagem'!C45)</f>
        <v/>
      </c>
      <c r="C48" s="451" t="str">
        <f>IF('ordem de passagem'!D45="","",'ordem de passagem'!D45)</f>
        <v/>
      </c>
      <c r="D48" s="450" t="str">
        <f>IF('ordem de passagem'!F45="","",'ordem de passagem'!F45)</f>
        <v/>
      </c>
      <c r="E48" s="450" t="str">
        <f>IF('ordem de passagem'!G45="","",'ordem de passagem'!G45)</f>
        <v/>
      </c>
      <c r="F48" s="539"/>
      <c r="G48" s="540"/>
      <c r="H48" s="541"/>
      <c r="I48" s="542"/>
      <c r="J48" s="539"/>
      <c r="K48" s="540"/>
      <c r="L48" s="541"/>
      <c r="M48" s="542"/>
      <c r="N48" s="539"/>
      <c r="O48" s="540"/>
      <c r="P48" s="557"/>
      <c r="Q48" s="558"/>
      <c r="R48" s="260"/>
      <c r="S48" s="310"/>
      <c r="T48" s="266"/>
      <c r="U48" s="335" t="str">
        <f t="shared" si="3"/>
        <v/>
      </c>
      <c r="V48" s="266"/>
      <c r="W48" s="284">
        <f t="shared" si="5"/>
        <v>0</v>
      </c>
      <c r="X48" s="284">
        <f t="shared" si="4"/>
        <v>0</v>
      </c>
      <c r="Y48" s="309">
        <f t="shared" si="1"/>
        <v>0</v>
      </c>
      <c r="Z48" s="232"/>
      <c r="AA48" s="232"/>
      <c r="AB48" s="232"/>
      <c r="AC48" s="232"/>
      <c r="AD48" s="232"/>
      <c r="AE48" s="232"/>
    </row>
    <row r="49" spans="1:31" ht="18" customHeight="1" x14ac:dyDescent="0.3">
      <c r="A49" s="450" t="str">
        <f>IF('ordem de passagem'!B46="","",'ordem de passagem'!B46)</f>
        <v/>
      </c>
      <c r="B49" s="451" t="str">
        <f>IF('ordem de passagem'!C46="","",'ordem de passagem'!C46)</f>
        <v/>
      </c>
      <c r="C49" s="451" t="str">
        <f>IF('ordem de passagem'!D46="","",'ordem de passagem'!D46)</f>
        <v/>
      </c>
      <c r="D49" s="450" t="str">
        <f>IF('ordem de passagem'!F46="","",'ordem de passagem'!F46)</f>
        <v/>
      </c>
      <c r="E49" s="450" t="str">
        <f>IF('ordem de passagem'!G46="","",'ordem de passagem'!G46)</f>
        <v/>
      </c>
      <c r="F49" s="539"/>
      <c r="G49" s="540"/>
      <c r="H49" s="541"/>
      <c r="I49" s="542"/>
      <c r="J49" s="539"/>
      <c r="K49" s="540"/>
      <c r="L49" s="541"/>
      <c r="M49" s="542"/>
      <c r="N49" s="539"/>
      <c r="O49" s="540"/>
      <c r="P49" s="557"/>
      <c r="Q49" s="558"/>
      <c r="R49" s="260"/>
      <c r="S49" s="310"/>
      <c r="T49" s="266"/>
      <c r="U49" s="335" t="str">
        <f t="shared" si="3"/>
        <v/>
      </c>
      <c r="V49" s="266"/>
      <c r="W49" s="284">
        <f t="shared" si="5"/>
        <v>0</v>
      </c>
      <c r="X49" s="284">
        <f t="shared" si="4"/>
        <v>0</v>
      </c>
      <c r="Y49" s="309">
        <f t="shared" si="1"/>
        <v>0</v>
      </c>
      <c r="Z49" s="232"/>
      <c r="AA49" s="232"/>
      <c r="AB49" s="232"/>
      <c r="AC49" s="232"/>
      <c r="AD49" s="232"/>
      <c r="AE49" s="232"/>
    </row>
    <row r="50" spans="1:31" ht="18" customHeight="1" x14ac:dyDescent="0.3">
      <c r="A50" s="450" t="str">
        <f>IF('ordem de passagem'!B47="","",'ordem de passagem'!B47)</f>
        <v/>
      </c>
      <c r="B50" s="451" t="str">
        <f>IF('ordem de passagem'!C47="","",'ordem de passagem'!C47)</f>
        <v/>
      </c>
      <c r="C50" s="451" t="str">
        <f>IF('ordem de passagem'!D47="","",'ordem de passagem'!D47)</f>
        <v/>
      </c>
      <c r="D50" s="450" t="str">
        <f>IF('ordem de passagem'!F47="","",'ordem de passagem'!F47)</f>
        <v/>
      </c>
      <c r="E50" s="450" t="str">
        <f>IF('ordem de passagem'!G47="","",'ordem de passagem'!G47)</f>
        <v/>
      </c>
      <c r="F50" s="539"/>
      <c r="G50" s="540"/>
      <c r="H50" s="541"/>
      <c r="I50" s="542"/>
      <c r="J50" s="539"/>
      <c r="K50" s="540"/>
      <c r="L50" s="541"/>
      <c r="M50" s="542"/>
      <c r="N50" s="539"/>
      <c r="O50" s="540"/>
      <c r="P50" s="557"/>
      <c r="Q50" s="558"/>
      <c r="R50" s="260"/>
      <c r="S50" s="310"/>
      <c r="T50" s="266"/>
      <c r="U50" s="335" t="str">
        <f t="shared" si="3"/>
        <v/>
      </c>
      <c r="V50" s="266"/>
      <c r="W50" s="284">
        <f t="shared" si="5"/>
        <v>0</v>
      </c>
      <c r="X50" s="284">
        <f t="shared" si="4"/>
        <v>0</v>
      </c>
      <c r="Y50" s="309">
        <f t="shared" si="1"/>
        <v>0</v>
      </c>
      <c r="Z50" s="232"/>
      <c r="AA50" s="232"/>
      <c r="AB50" s="232"/>
      <c r="AC50" s="232"/>
      <c r="AD50" s="232"/>
      <c r="AE50" s="232"/>
    </row>
    <row r="51" spans="1:31" ht="18" customHeight="1" x14ac:dyDescent="0.3">
      <c r="A51" s="450" t="str">
        <f>IF('ordem de passagem'!B48="","",'ordem de passagem'!B48)</f>
        <v/>
      </c>
      <c r="B51" s="451" t="str">
        <f>IF('ordem de passagem'!C48="","",'ordem de passagem'!C48)</f>
        <v/>
      </c>
      <c r="C51" s="451" t="str">
        <f>IF('ordem de passagem'!D48="","",'ordem de passagem'!D48)</f>
        <v/>
      </c>
      <c r="D51" s="450" t="str">
        <f>IF('ordem de passagem'!F48="","",'ordem de passagem'!F48)</f>
        <v/>
      </c>
      <c r="E51" s="450" t="str">
        <f>IF('ordem de passagem'!G48="","",'ordem de passagem'!G48)</f>
        <v/>
      </c>
      <c r="F51" s="539"/>
      <c r="G51" s="540"/>
      <c r="H51" s="541"/>
      <c r="I51" s="542"/>
      <c r="J51" s="539"/>
      <c r="K51" s="540"/>
      <c r="L51" s="541"/>
      <c r="M51" s="542"/>
      <c r="N51" s="539"/>
      <c r="O51" s="540"/>
      <c r="P51" s="557"/>
      <c r="Q51" s="558"/>
      <c r="R51" s="260"/>
      <c r="S51" s="310"/>
      <c r="T51" s="266"/>
      <c r="U51" s="335" t="str">
        <f t="shared" si="3"/>
        <v/>
      </c>
      <c r="V51" s="266"/>
      <c r="W51" s="284">
        <f t="shared" si="5"/>
        <v>0</v>
      </c>
      <c r="X51" s="284">
        <f t="shared" si="4"/>
        <v>0</v>
      </c>
      <c r="Y51" s="309">
        <f t="shared" si="1"/>
        <v>0</v>
      </c>
      <c r="Z51" s="232"/>
      <c r="AA51" s="232"/>
      <c r="AB51" s="232"/>
      <c r="AC51" s="232"/>
      <c r="AD51" s="232"/>
      <c r="AE51" s="232"/>
    </row>
    <row r="52" spans="1:31" ht="18" customHeight="1" x14ac:dyDescent="0.3">
      <c r="A52" s="450" t="str">
        <f>IF('ordem de passagem'!B49="","",'ordem de passagem'!B49)</f>
        <v/>
      </c>
      <c r="B52" s="451" t="str">
        <f>IF('ordem de passagem'!C49="","",'ordem de passagem'!C49)</f>
        <v/>
      </c>
      <c r="C52" s="451" t="str">
        <f>IF('ordem de passagem'!D49="","",'ordem de passagem'!D49)</f>
        <v/>
      </c>
      <c r="D52" s="450" t="str">
        <f>IF('ordem de passagem'!F49="","",'ordem de passagem'!F49)</f>
        <v/>
      </c>
      <c r="E52" s="450" t="str">
        <f>IF('ordem de passagem'!G49="","",'ordem de passagem'!G49)</f>
        <v/>
      </c>
      <c r="F52" s="539"/>
      <c r="G52" s="540"/>
      <c r="H52" s="541"/>
      <c r="I52" s="542"/>
      <c r="J52" s="539"/>
      <c r="K52" s="540"/>
      <c r="L52" s="541"/>
      <c r="M52" s="542"/>
      <c r="N52" s="539"/>
      <c r="O52" s="540"/>
      <c r="P52" s="557"/>
      <c r="Q52" s="558"/>
      <c r="R52" s="260"/>
      <c r="S52" s="310"/>
      <c r="T52" s="266"/>
      <c r="U52" s="335" t="str">
        <f t="shared" si="3"/>
        <v/>
      </c>
      <c r="V52" s="266"/>
      <c r="W52" s="284">
        <f t="shared" si="5"/>
        <v>0</v>
      </c>
      <c r="X52" s="284">
        <f t="shared" si="4"/>
        <v>0</v>
      </c>
      <c r="Y52" s="309">
        <f t="shared" si="1"/>
        <v>0</v>
      </c>
      <c r="Z52" s="232"/>
      <c r="AA52" s="232"/>
      <c r="AB52" s="232"/>
      <c r="AC52" s="232"/>
      <c r="AD52" s="232"/>
      <c r="AE52" s="232"/>
    </row>
    <row r="53" spans="1:31" ht="18" customHeight="1" x14ac:dyDescent="0.3">
      <c r="A53" s="450" t="str">
        <f>IF('ordem de passagem'!B50="","",'ordem de passagem'!B50)</f>
        <v/>
      </c>
      <c r="B53" s="451" t="str">
        <f>IF('ordem de passagem'!C50="","",'ordem de passagem'!C50)</f>
        <v/>
      </c>
      <c r="C53" s="451" t="str">
        <f>IF('ordem de passagem'!D50="","",'ordem de passagem'!D50)</f>
        <v/>
      </c>
      <c r="D53" s="450" t="str">
        <f>IF('ordem de passagem'!F50="","",'ordem de passagem'!F50)</f>
        <v/>
      </c>
      <c r="E53" s="450" t="str">
        <f>IF('ordem de passagem'!G50="","",'ordem de passagem'!G50)</f>
        <v/>
      </c>
      <c r="F53" s="539"/>
      <c r="G53" s="540"/>
      <c r="H53" s="541"/>
      <c r="I53" s="542"/>
      <c r="J53" s="539"/>
      <c r="K53" s="540"/>
      <c r="L53" s="541"/>
      <c r="M53" s="542"/>
      <c r="N53" s="539"/>
      <c r="O53" s="540"/>
      <c r="P53" s="557"/>
      <c r="Q53" s="558"/>
      <c r="R53" s="260"/>
      <c r="S53" s="310"/>
      <c r="T53" s="266"/>
      <c r="U53" s="335" t="str">
        <f t="shared" si="3"/>
        <v/>
      </c>
      <c r="V53" s="266"/>
      <c r="W53" s="284">
        <f t="shared" si="5"/>
        <v>0</v>
      </c>
      <c r="X53" s="284">
        <f t="shared" si="4"/>
        <v>0</v>
      </c>
      <c r="Y53" s="309">
        <f t="shared" si="1"/>
        <v>0</v>
      </c>
      <c r="Z53" s="232"/>
      <c r="AA53" s="232"/>
      <c r="AB53" s="232"/>
      <c r="AC53" s="232"/>
      <c r="AD53" s="232"/>
      <c r="AE53" s="232"/>
    </row>
    <row r="54" spans="1:31" ht="18" customHeight="1" x14ac:dyDescent="0.3">
      <c r="A54" s="450" t="str">
        <f>IF('ordem de passagem'!B51="","",'ordem de passagem'!B51)</f>
        <v/>
      </c>
      <c r="B54" s="451" t="str">
        <f>IF('ordem de passagem'!C51="","",'ordem de passagem'!C51)</f>
        <v/>
      </c>
      <c r="C54" s="451" t="str">
        <f>IF('ordem de passagem'!D51="","",'ordem de passagem'!D51)</f>
        <v/>
      </c>
      <c r="D54" s="450" t="str">
        <f>IF('ordem de passagem'!F51="","",'ordem de passagem'!F51)</f>
        <v/>
      </c>
      <c r="E54" s="450" t="str">
        <f>IF('ordem de passagem'!G51="","",'ordem de passagem'!G51)</f>
        <v/>
      </c>
      <c r="F54" s="539"/>
      <c r="G54" s="540"/>
      <c r="H54" s="541"/>
      <c r="I54" s="542"/>
      <c r="J54" s="539"/>
      <c r="K54" s="540"/>
      <c r="L54" s="541"/>
      <c r="M54" s="542"/>
      <c r="N54" s="539"/>
      <c r="O54" s="540"/>
      <c r="P54" s="557"/>
      <c r="Q54" s="558"/>
      <c r="R54" s="260"/>
      <c r="S54" s="310"/>
      <c r="T54" s="266"/>
      <c r="U54" s="335" t="str">
        <f t="shared" si="3"/>
        <v/>
      </c>
      <c r="V54" s="266"/>
      <c r="W54" s="284">
        <f t="shared" si="5"/>
        <v>0</v>
      </c>
      <c r="X54" s="284">
        <f t="shared" si="4"/>
        <v>0</v>
      </c>
      <c r="Y54" s="309">
        <f t="shared" si="1"/>
        <v>0</v>
      </c>
      <c r="Z54" s="232"/>
      <c r="AA54" s="232"/>
      <c r="AB54" s="232"/>
      <c r="AC54" s="232"/>
      <c r="AD54" s="232"/>
      <c r="AE54" s="232"/>
    </row>
    <row r="55" spans="1:31" ht="18" customHeight="1" x14ac:dyDescent="0.3">
      <c r="A55" s="450" t="str">
        <f>IF('ordem de passagem'!B52="","",'ordem de passagem'!B52)</f>
        <v/>
      </c>
      <c r="B55" s="451" t="str">
        <f>IF('ordem de passagem'!C52="","",'ordem de passagem'!C52)</f>
        <v/>
      </c>
      <c r="C55" s="451" t="str">
        <f>IF('ordem de passagem'!D52="","",'ordem de passagem'!D52)</f>
        <v/>
      </c>
      <c r="D55" s="450" t="str">
        <f>IF('ordem de passagem'!F52="","",'ordem de passagem'!F52)</f>
        <v/>
      </c>
      <c r="E55" s="450" t="str">
        <f>IF('ordem de passagem'!G52="","",'ordem de passagem'!G52)</f>
        <v/>
      </c>
      <c r="F55" s="539"/>
      <c r="G55" s="540"/>
      <c r="H55" s="541"/>
      <c r="I55" s="542"/>
      <c r="J55" s="539"/>
      <c r="K55" s="540"/>
      <c r="L55" s="541"/>
      <c r="M55" s="542"/>
      <c r="N55" s="539"/>
      <c r="O55" s="540"/>
      <c r="P55" s="557"/>
      <c r="Q55" s="558"/>
      <c r="R55" s="260"/>
      <c r="S55" s="310"/>
      <c r="T55" s="266"/>
      <c r="U55" s="335" t="str">
        <f t="shared" si="3"/>
        <v/>
      </c>
      <c r="V55" s="266"/>
      <c r="W55" s="284">
        <f t="shared" si="5"/>
        <v>0</v>
      </c>
      <c r="X55" s="284">
        <f t="shared" si="4"/>
        <v>0</v>
      </c>
      <c r="Y55" s="309">
        <f t="shared" si="1"/>
        <v>0</v>
      </c>
      <c r="Z55" s="232"/>
      <c r="AA55" s="232"/>
      <c r="AB55" s="232"/>
      <c r="AC55" s="232"/>
      <c r="AD55" s="232"/>
      <c r="AE55" s="232"/>
    </row>
    <row r="56" spans="1:31" ht="18" customHeight="1" x14ac:dyDescent="0.3">
      <c r="A56" s="450" t="str">
        <f>IF('ordem de passagem'!B53="","",'ordem de passagem'!B53)</f>
        <v/>
      </c>
      <c r="B56" s="451" t="str">
        <f>IF('ordem de passagem'!C53="","",'ordem de passagem'!C53)</f>
        <v/>
      </c>
      <c r="C56" s="451" t="str">
        <f>IF('ordem de passagem'!D53="","",'ordem de passagem'!D53)</f>
        <v/>
      </c>
      <c r="D56" s="450" t="str">
        <f>IF('ordem de passagem'!F53="","",'ordem de passagem'!F53)</f>
        <v/>
      </c>
      <c r="E56" s="450" t="str">
        <f>IF('ordem de passagem'!G53="","",'ordem de passagem'!G53)</f>
        <v/>
      </c>
      <c r="F56" s="539"/>
      <c r="G56" s="540"/>
      <c r="H56" s="541"/>
      <c r="I56" s="542"/>
      <c r="J56" s="539"/>
      <c r="K56" s="540"/>
      <c r="L56" s="541"/>
      <c r="M56" s="542"/>
      <c r="N56" s="539"/>
      <c r="O56" s="540"/>
      <c r="P56" s="557"/>
      <c r="Q56" s="558"/>
      <c r="R56" s="260"/>
      <c r="S56" s="310"/>
      <c r="T56" s="266"/>
      <c r="U56" s="335" t="str">
        <f t="shared" si="3"/>
        <v/>
      </c>
      <c r="V56" s="266"/>
      <c r="W56" s="284">
        <f t="shared" si="5"/>
        <v>0</v>
      </c>
      <c r="X56" s="284">
        <f t="shared" si="4"/>
        <v>0</v>
      </c>
      <c r="Y56" s="309">
        <f t="shared" si="1"/>
        <v>0</v>
      </c>
      <c r="Z56" s="232"/>
      <c r="AA56" s="232"/>
      <c r="AB56" s="232"/>
      <c r="AC56" s="232"/>
      <c r="AD56" s="232"/>
      <c r="AE56" s="232"/>
    </row>
    <row r="57" spans="1:31" ht="18" customHeight="1" x14ac:dyDescent="0.3">
      <c r="A57" s="450" t="str">
        <f>IF('ordem de passagem'!B54="","",'ordem de passagem'!B54)</f>
        <v/>
      </c>
      <c r="B57" s="451" t="str">
        <f>IF('ordem de passagem'!C54="","",'ordem de passagem'!C54)</f>
        <v/>
      </c>
      <c r="C57" s="451" t="str">
        <f>IF('ordem de passagem'!D54="","",'ordem de passagem'!D54)</f>
        <v/>
      </c>
      <c r="D57" s="450" t="str">
        <f>IF('ordem de passagem'!F54="","",'ordem de passagem'!F54)</f>
        <v/>
      </c>
      <c r="E57" s="450" t="str">
        <f>IF('ordem de passagem'!G54="","",'ordem de passagem'!G54)</f>
        <v/>
      </c>
      <c r="F57" s="539"/>
      <c r="G57" s="540"/>
      <c r="H57" s="541"/>
      <c r="I57" s="542"/>
      <c r="J57" s="539"/>
      <c r="K57" s="540"/>
      <c r="L57" s="541"/>
      <c r="M57" s="542"/>
      <c r="N57" s="539"/>
      <c r="O57" s="540"/>
      <c r="P57" s="557"/>
      <c r="Q57" s="558"/>
      <c r="R57" s="260"/>
      <c r="S57" s="310"/>
      <c r="T57" s="266"/>
      <c r="U57" s="335" t="str">
        <f t="shared" si="3"/>
        <v/>
      </c>
      <c r="V57" s="266"/>
      <c r="W57" s="284">
        <f t="shared" si="5"/>
        <v>0</v>
      </c>
      <c r="X57" s="284">
        <f t="shared" si="4"/>
        <v>0</v>
      </c>
      <c r="Y57" s="309">
        <f t="shared" si="1"/>
        <v>0</v>
      </c>
      <c r="Z57" s="232"/>
      <c r="AA57" s="232"/>
      <c r="AB57" s="232"/>
      <c r="AC57" s="232"/>
      <c r="AD57" s="232"/>
      <c r="AE57" s="232"/>
    </row>
    <row r="58" spans="1:31" ht="18" customHeight="1" x14ac:dyDescent="0.3">
      <c r="A58" s="450" t="str">
        <f>IF('ordem de passagem'!B55="","",'ordem de passagem'!B55)</f>
        <v/>
      </c>
      <c r="B58" s="451" t="str">
        <f>IF('ordem de passagem'!C55="","",'ordem de passagem'!C55)</f>
        <v/>
      </c>
      <c r="C58" s="451" t="str">
        <f>IF('ordem de passagem'!D55="","",'ordem de passagem'!D55)</f>
        <v/>
      </c>
      <c r="D58" s="450" t="str">
        <f>IF('ordem de passagem'!F55="","",'ordem de passagem'!F55)</f>
        <v/>
      </c>
      <c r="E58" s="450" t="str">
        <f>IF('ordem de passagem'!G55="","",'ordem de passagem'!G55)</f>
        <v/>
      </c>
      <c r="F58" s="539"/>
      <c r="G58" s="540"/>
      <c r="H58" s="541"/>
      <c r="I58" s="542"/>
      <c r="J58" s="539"/>
      <c r="K58" s="540"/>
      <c r="L58" s="541"/>
      <c r="M58" s="542"/>
      <c r="N58" s="539"/>
      <c r="O58" s="540"/>
      <c r="P58" s="557"/>
      <c r="Q58" s="558"/>
      <c r="R58" s="260"/>
      <c r="S58" s="310"/>
      <c r="T58" s="266"/>
      <c r="U58" s="335" t="str">
        <f t="shared" si="3"/>
        <v/>
      </c>
      <c r="V58" s="266"/>
      <c r="W58" s="284">
        <f t="shared" si="5"/>
        <v>0</v>
      </c>
      <c r="X58" s="284">
        <f t="shared" si="4"/>
        <v>0</v>
      </c>
      <c r="Y58" s="309">
        <f t="shared" si="1"/>
        <v>0</v>
      </c>
      <c r="Z58" s="232"/>
      <c r="AA58" s="232"/>
      <c r="AB58" s="232"/>
      <c r="AC58" s="232"/>
      <c r="AD58" s="232"/>
      <c r="AE58" s="232"/>
    </row>
    <row r="59" spans="1:31" ht="18" customHeight="1" x14ac:dyDescent="0.3">
      <c r="A59" s="450" t="str">
        <f>IF('ordem de passagem'!B56="","",'ordem de passagem'!B56)</f>
        <v/>
      </c>
      <c r="B59" s="451" t="str">
        <f>IF('ordem de passagem'!C56="","",'ordem de passagem'!C56)</f>
        <v/>
      </c>
      <c r="C59" s="451" t="str">
        <f>IF('ordem de passagem'!D56="","",'ordem de passagem'!D56)</f>
        <v/>
      </c>
      <c r="D59" s="450" t="str">
        <f>IF('ordem de passagem'!F56="","",'ordem de passagem'!F56)</f>
        <v/>
      </c>
      <c r="E59" s="450" t="str">
        <f>IF('ordem de passagem'!G56="","",'ordem de passagem'!G56)</f>
        <v/>
      </c>
      <c r="F59" s="539"/>
      <c r="G59" s="540"/>
      <c r="H59" s="541"/>
      <c r="I59" s="542"/>
      <c r="J59" s="539"/>
      <c r="K59" s="540"/>
      <c r="L59" s="541"/>
      <c r="M59" s="542"/>
      <c r="N59" s="539"/>
      <c r="O59" s="540"/>
      <c r="P59" s="557"/>
      <c r="Q59" s="558"/>
      <c r="R59" s="260"/>
      <c r="S59" s="310"/>
      <c r="T59" s="266"/>
      <c r="U59" s="335" t="str">
        <f t="shared" si="3"/>
        <v/>
      </c>
      <c r="V59" s="266"/>
      <c r="W59" s="284">
        <f t="shared" si="5"/>
        <v>0</v>
      </c>
      <c r="X59" s="284">
        <f t="shared" si="4"/>
        <v>0</v>
      </c>
      <c r="Y59" s="309">
        <f t="shared" si="1"/>
        <v>0</v>
      </c>
      <c r="Z59" s="232"/>
      <c r="AA59" s="232"/>
      <c r="AB59" s="232"/>
      <c r="AC59" s="232"/>
      <c r="AD59" s="232"/>
      <c r="AE59" s="232"/>
    </row>
    <row r="60" spans="1:31" ht="18" customHeight="1" x14ac:dyDescent="0.3">
      <c r="A60" s="450" t="str">
        <f>IF('ordem de passagem'!B57="","",'ordem de passagem'!B57)</f>
        <v/>
      </c>
      <c r="B60" s="451" t="str">
        <f>IF('ordem de passagem'!C57="","",'ordem de passagem'!C57)</f>
        <v/>
      </c>
      <c r="C60" s="451" t="str">
        <f>IF('ordem de passagem'!D57="","",'ordem de passagem'!D57)</f>
        <v/>
      </c>
      <c r="D60" s="450" t="str">
        <f>IF('ordem de passagem'!F57="","",'ordem de passagem'!F57)</f>
        <v/>
      </c>
      <c r="E60" s="450" t="str">
        <f>IF('ordem de passagem'!G57="","",'ordem de passagem'!G57)</f>
        <v/>
      </c>
      <c r="F60" s="539"/>
      <c r="G60" s="540"/>
      <c r="H60" s="541"/>
      <c r="I60" s="542"/>
      <c r="J60" s="539"/>
      <c r="K60" s="540"/>
      <c r="L60" s="541"/>
      <c r="M60" s="542"/>
      <c r="N60" s="539"/>
      <c r="O60" s="540"/>
      <c r="P60" s="557"/>
      <c r="Q60" s="558"/>
      <c r="R60" s="260"/>
      <c r="S60" s="310"/>
      <c r="T60" s="266"/>
      <c r="U60" s="335" t="str">
        <f t="shared" si="3"/>
        <v/>
      </c>
      <c r="V60" s="266"/>
      <c r="W60" s="284">
        <f t="shared" si="5"/>
        <v>0</v>
      </c>
      <c r="X60" s="284">
        <f t="shared" si="4"/>
        <v>0</v>
      </c>
      <c r="Y60" s="309">
        <f t="shared" si="1"/>
        <v>0</v>
      </c>
      <c r="Z60" s="232"/>
      <c r="AA60" s="232"/>
      <c r="AB60" s="232"/>
      <c r="AC60" s="232"/>
      <c r="AD60" s="232"/>
      <c r="AE60" s="232"/>
    </row>
    <row r="61" spans="1:31" ht="18" customHeight="1" x14ac:dyDescent="0.3">
      <c r="A61" s="450" t="str">
        <f>IF('ordem de passagem'!B58="","",'ordem de passagem'!B58)</f>
        <v/>
      </c>
      <c r="B61" s="451" t="str">
        <f>IF('ordem de passagem'!C58="","",'ordem de passagem'!C58)</f>
        <v/>
      </c>
      <c r="C61" s="451" t="str">
        <f>IF('ordem de passagem'!D58="","",'ordem de passagem'!D58)</f>
        <v/>
      </c>
      <c r="D61" s="450" t="str">
        <f>IF('ordem de passagem'!F58="","",'ordem de passagem'!F58)</f>
        <v/>
      </c>
      <c r="E61" s="450" t="str">
        <f>IF('ordem de passagem'!G58="","",'ordem de passagem'!G58)</f>
        <v/>
      </c>
      <c r="F61" s="539"/>
      <c r="G61" s="540"/>
      <c r="H61" s="541"/>
      <c r="I61" s="542"/>
      <c r="J61" s="539"/>
      <c r="K61" s="540"/>
      <c r="L61" s="541"/>
      <c r="M61" s="542"/>
      <c r="N61" s="539"/>
      <c r="O61" s="540"/>
      <c r="P61" s="557"/>
      <c r="Q61" s="558"/>
      <c r="R61" s="260"/>
      <c r="S61" s="310"/>
      <c r="T61" s="266"/>
      <c r="U61" s="335" t="str">
        <f t="shared" si="3"/>
        <v/>
      </c>
      <c r="V61" s="266"/>
      <c r="W61" s="284">
        <f t="shared" si="5"/>
        <v>0</v>
      </c>
      <c r="X61" s="284">
        <f t="shared" si="4"/>
        <v>0</v>
      </c>
      <c r="Y61" s="309">
        <f t="shared" si="1"/>
        <v>0</v>
      </c>
      <c r="Z61" s="232"/>
      <c r="AA61" s="232"/>
      <c r="AB61" s="232"/>
      <c r="AC61" s="232"/>
      <c r="AD61" s="232"/>
      <c r="AE61" s="232"/>
    </row>
    <row r="62" spans="1:31" ht="18" customHeight="1" x14ac:dyDescent="0.3">
      <c r="A62" s="450" t="str">
        <f>IF('ordem de passagem'!B59="","",'ordem de passagem'!B59)</f>
        <v/>
      </c>
      <c r="B62" s="451" t="str">
        <f>IF('ordem de passagem'!C59="","",'ordem de passagem'!C59)</f>
        <v/>
      </c>
      <c r="C62" s="451" t="str">
        <f>IF('ordem de passagem'!D59="","",'ordem de passagem'!D59)</f>
        <v/>
      </c>
      <c r="D62" s="450" t="str">
        <f>IF('ordem de passagem'!F59="","",'ordem de passagem'!F59)</f>
        <v/>
      </c>
      <c r="E62" s="450" t="str">
        <f>IF('ordem de passagem'!G59="","",'ordem de passagem'!G59)</f>
        <v/>
      </c>
      <c r="F62" s="539"/>
      <c r="G62" s="540"/>
      <c r="H62" s="541"/>
      <c r="I62" s="542"/>
      <c r="J62" s="539"/>
      <c r="K62" s="540"/>
      <c r="L62" s="541"/>
      <c r="M62" s="542"/>
      <c r="N62" s="539"/>
      <c r="O62" s="540"/>
      <c r="P62" s="557"/>
      <c r="Q62" s="558"/>
      <c r="R62" s="260"/>
      <c r="S62" s="310"/>
      <c r="T62" s="266"/>
      <c r="U62" s="335" t="str">
        <f t="shared" si="3"/>
        <v/>
      </c>
      <c r="V62" s="266"/>
      <c r="W62" s="284">
        <f t="shared" si="5"/>
        <v>0</v>
      </c>
      <c r="X62" s="284">
        <f t="shared" si="4"/>
        <v>0</v>
      </c>
      <c r="Y62" s="309">
        <f t="shared" si="1"/>
        <v>0</v>
      </c>
      <c r="Z62" s="232"/>
      <c r="AA62" s="232"/>
      <c r="AB62" s="232"/>
      <c r="AC62" s="232"/>
      <c r="AD62" s="232"/>
      <c r="AE62" s="232"/>
    </row>
    <row r="63" spans="1:31" ht="18" customHeight="1" x14ac:dyDescent="0.3">
      <c r="A63" s="450" t="str">
        <f>IF('ordem de passagem'!B60="","",'ordem de passagem'!B60)</f>
        <v/>
      </c>
      <c r="B63" s="451" t="str">
        <f>IF('ordem de passagem'!C60="","",'ordem de passagem'!C60)</f>
        <v/>
      </c>
      <c r="C63" s="451" t="str">
        <f>IF('ordem de passagem'!D60="","",'ordem de passagem'!D60)</f>
        <v/>
      </c>
      <c r="D63" s="450" t="str">
        <f>IF('ordem de passagem'!F60="","",'ordem de passagem'!F60)</f>
        <v/>
      </c>
      <c r="E63" s="450" t="str">
        <f>IF('ordem de passagem'!G60="","",'ordem de passagem'!G60)</f>
        <v/>
      </c>
      <c r="F63" s="539"/>
      <c r="G63" s="540"/>
      <c r="H63" s="541"/>
      <c r="I63" s="542"/>
      <c r="J63" s="539"/>
      <c r="K63" s="540"/>
      <c r="L63" s="541"/>
      <c r="M63" s="542"/>
      <c r="N63" s="539"/>
      <c r="O63" s="540"/>
      <c r="P63" s="557"/>
      <c r="Q63" s="558"/>
      <c r="R63" s="260"/>
      <c r="S63" s="310"/>
      <c r="T63" s="266"/>
      <c r="U63" s="335" t="str">
        <f t="shared" si="3"/>
        <v/>
      </c>
      <c r="V63" s="266"/>
      <c r="W63" s="284">
        <f t="shared" si="5"/>
        <v>0</v>
      </c>
      <c r="X63" s="284">
        <f t="shared" si="4"/>
        <v>0</v>
      </c>
      <c r="Y63" s="309">
        <f t="shared" si="1"/>
        <v>0</v>
      </c>
      <c r="Z63" s="232"/>
      <c r="AA63" s="232"/>
      <c r="AB63" s="232"/>
      <c r="AC63" s="232"/>
      <c r="AD63" s="232"/>
      <c r="AE63" s="232"/>
    </row>
    <row r="64" spans="1:31" ht="18" customHeight="1" x14ac:dyDescent="0.3">
      <c r="A64" s="450" t="str">
        <f>IF('ordem de passagem'!B61="","",'ordem de passagem'!B61)</f>
        <v/>
      </c>
      <c r="B64" s="451" t="str">
        <f>IF('ordem de passagem'!C61="","",'ordem de passagem'!C61)</f>
        <v/>
      </c>
      <c r="C64" s="451" t="str">
        <f>IF('ordem de passagem'!D61="","",'ordem de passagem'!D61)</f>
        <v/>
      </c>
      <c r="D64" s="450" t="str">
        <f>IF('ordem de passagem'!F61="","",'ordem de passagem'!F61)</f>
        <v/>
      </c>
      <c r="E64" s="450" t="str">
        <f>IF('ordem de passagem'!G61="","",'ordem de passagem'!G61)</f>
        <v/>
      </c>
      <c r="F64" s="539"/>
      <c r="G64" s="540"/>
      <c r="H64" s="541"/>
      <c r="I64" s="542"/>
      <c r="J64" s="539"/>
      <c r="K64" s="540"/>
      <c r="L64" s="541"/>
      <c r="M64" s="542"/>
      <c r="N64" s="539"/>
      <c r="O64" s="540"/>
      <c r="P64" s="557"/>
      <c r="Q64" s="558"/>
      <c r="R64" s="260"/>
      <c r="S64" s="310"/>
      <c r="T64" s="266"/>
      <c r="U64" s="335" t="str">
        <f t="shared" si="3"/>
        <v/>
      </c>
      <c r="V64" s="266"/>
      <c r="W64" s="284">
        <f t="shared" si="5"/>
        <v>0</v>
      </c>
      <c r="X64" s="284">
        <f t="shared" si="4"/>
        <v>0</v>
      </c>
      <c r="Y64" s="309">
        <f t="shared" si="1"/>
        <v>0</v>
      </c>
      <c r="Z64" s="232"/>
      <c r="AA64" s="232"/>
      <c r="AB64" s="232"/>
      <c r="AC64" s="232"/>
      <c r="AD64" s="232"/>
      <c r="AE64" s="232"/>
    </row>
    <row r="65" spans="1:31" ht="18" customHeight="1" x14ac:dyDescent="0.3">
      <c r="A65" s="450" t="str">
        <f>IF('ordem de passagem'!B62="","",'ordem de passagem'!B62)</f>
        <v/>
      </c>
      <c r="B65" s="451" t="str">
        <f>IF('ordem de passagem'!C62="","",'ordem de passagem'!C62)</f>
        <v/>
      </c>
      <c r="C65" s="451" t="str">
        <f>IF('ordem de passagem'!D62="","",'ordem de passagem'!D62)</f>
        <v/>
      </c>
      <c r="D65" s="450" t="str">
        <f>IF('ordem de passagem'!F62="","",'ordem de passagem'!F62)</f>
        <v/>
      </c>
      <c r="E65" s="450" t="str">
        <f>IF('ordem de passagem'!G62="","",'ordem de passagem'!G62)</f>
        <v/>
      </c>
      <c r="F65" s="539"/>
      <c r="G65" s="540"/>
      <c r="H65" s="541"/>
      <c r="I65" s="542"/>
      <c r="J65" s="539"/>
      <c r="K65" s="540"/>
      <c r="L65" s="541"/>
      <c r="M65" s="542"/>
      <c r="N65" s="539"/>
      <c r="O65" s="540"/>
      <c r="P65" s="557"/>
      <c r="Q65" s="558"/>
      <c r="R65" s="260"/>
      <c r="S65" s="310"/>
      <c r="T65" s="266"/>
      <c r="U65" s="335" t="str">
        <f t="shared" si="3"/>
        <v/>
      </c>
      <c r="V65" s="266"/>
      <c r="W65" s="284">
        <f t="shared" si="5"/>
        <v>0</v>
      </c>
      <c r="X65" s="284">
        <f t="shared" si="4"/>
        <v>0</v>
      </c>
      <c r="Y65" s="309">
        <f t="shared" si="1"/>
        <v>0</v>
      </c>
      <c r="Z65" s="232"/>
      <c r="AA65" s="232"/>
      <c r="AB65" s="232"/>
      <c r="AC65" s="232"/>
      <c r="AD65" s="232"/>
      <c r="AE65" s="232"/>
    </row>
    <row r="66" spans="1:31" ht="18" customHeight="1" x14ac:dyDescent="0.3">
      <c r="A66" s="450" t="str">
        <f>IF('ordem de passagem'!B63="","",'ordem de passagem'!B63)</f>
        <v/>
      </c>
      <c r="B66" s="451" t="str">
        <f>IF('ordem de passagem'!C63="","",'ordem de passagem'!C63)</f>
        <v/>
      </c>
      <c r="C66" s="451" t="str">
        <f>IF('ordem de passagem'!D63="","",'ordem de passagem'!D63)</f>
        <v/>
      </c>
      <c r="D66" s="450" t="str">
        <f>IF('ordem de passagem'!F63="","",'ordem de passagem'!F63)</f>
        <v/>
      </c>
      <c r="E66" s="450" t="str">
        <f>IF('ordem de passagem'!G63="","",'ordem de passagem'!G63)</f>
        <v/>
      </c>
      <c r="F66" s="539"/>
      <c r="G66" s="540"/>
      <c r="H66" s="541"/>
      <c r="I66" s="542"/>
      <c r="J66" s="539"/>
      <c r="K66" s="540"/>
      <c r="L66" s="541"/>
      <c r="M66" s="542"/>
      <c r="N66" s="539"/>
      <c r="O66" s="540"/>
      <c r="P66" s="557"/>
      <c r="Q66" s="558"/>
      <c r="R66" s="260"/>
      <c r="S66" s="310"/>
      <c r="T66" s="266"/>
      <c r="U66" s="335" t="str">
        <f t="shared" si="3"/>
        <v/>
      </c>
      <c r="V66" s="266"/>
      <c r="W66" s="284">
        <f t="shared" si="5"/>
        <v>0</v>
      </c>
      <c r="X66" s="284">
        <f t="shared" si="4"/>
        <v>0</v>
      </c>
      <c r="Y66" s="309">
        <f t="shared" si="1"/>
        <v>0</v>
      </c>
      <c r="Z66" s="232"/>
      <c r="AA66" s="232"/>
      <c r="AB66" s="232"/>
      <c r="AC66" s="232"/>
      <c r="AD66" s="232"/>
      <c r="AE66" s="232"/>
    </row>
    <row r="67" spans="1:31" ht="18" customHeight="1" x14ac:dyDescent="0.3">
      <c r="A67" s="450" t="str">
        <f>IF('ordem de passagem'!B64="","",'ordem de passagem'!B64)</f>
        <v/>
      </c>
      <c r="B67" s="451" t="str">
        <f>IF('ordem de passagem'!C64="","",'ordem de passagem'!C64)</f>
        <v/>
      </c>
      <c r="C67" s="451" t="str">
        <f>IF('ordem de passagem'!D64="","",'ordem de passagem'!D64)</f>
        <v/>
      </c>
      <c r="D67" s="450" t="str">
        <f>IF('ordem de passagem'!F64="","",'ordem de passagem'!F64)</f>
        <v/>
      </c>
      <c r="E67" s="450" t="str">
        <f>IF('ordem de passagem'!G64="","",'ordem de passagem'!G64)</f>
        <v/>
      </c>
      <c r="F67" s="539"/>
      <c r="G67" s="540"/>
      <c r="H67" s="541"/>
      <c r="I67" s="542"/>
      <c r="J67" s="539"/>
      <c r="K67" s="540"/>
      <c r="L67" s="541"/>
      <c r="M67" s="542"/>
      <c r="N67" s="539"/>
      <c r="O67" s="540"/>
      <c r="P67" s="557"/>
      <c r="Q67" s="558"/>
      <c r="R67" s="260"/>
      <c r="S67" s="310"/>
      <c r="T67" s="266"/>
      <c r="U67" s="335" t="str">
        <f t="shared" si="3"/>
        <v/>
      </c>
      <c r="V67" s="266"/>
      <c r="W67" s="284">
        <f t="shared" si="5"/>
        <v>0</v>
      </c>
      <c r="X67" s="284">
        <f t="shared" si="4"/>
        <v>0</v>
      </c>
      <c r="Y67" s="309">
        <f t="shared" si="1"/>
        <v>0</v>
      </c>
      <c r="Z67" s="232"/>
      <c r="AA67" s="232"/>
      <c r="AB67" s="232"/>
      <c r="AC67" s="232"/>
      <c r="AD67" s="232"/>
      <c r="AE67" s="232"/>
    </row>
    <row r="68" spans="1:31" ht="18" customHeight="1" x14ac:dyDescent="0.3">
      <c r="A68" s="450" t="str">
        <f>IF('ordem de passagem'!B65="","",'ordem de passagem'!B65)</f>
        <v/>
      </c>
      <c r="B68" s="451" t="str">
        <f>IF('ordem de passagem'!C65="","",'ordem de passagem'!C65)</f>
        <v/>
      </c>
      <c r="C68" s="451" t="str">
        <f>IF('ordem de passagem'!D65="","",'ordem de passagem'!D65)</f>
        <v/>
      </c>
      <c r="D68" s="450" t="str">
        <f>IF('ordem de passagem'!F65="","",'ordem de passagem'!F65)</f>
        <v/>
      </c>
      <c r="E68" s="450" t="str">
        <f>IF('ordem de passagem'!G65="","",'ordem de passagem'!G65)</f>
        <v/>
      </c>
      <c r="F68" s="539"/>
      <c r="G68" s="540"/>
      <c r="H68" s="541"/>
      <c r="I68" s="542"/>
      <c r="J68" s="539"/>
      <c r="K68" s="540"/>
      <c r="L68" s="541"/>
      <c r="M68" s="542"/>
      <c r="N68" s="539"/>
      <c r="O68" s="540"/>
      <c r="P68" s="557"/>
      <c r="Q68" s="558"/>
      <c r="R68" s="260"/>
      <c r="S68" s="310"/>
      <c r="T68" s="266"/>
      <c r="U68" s="335" t="str">
        <f t="shared" si="3"/>
        <v/>
      </c>
      <c r="V68" s="266"/>
      <c r="W68" s="284">
        <f t="shared" si="5"/>
        <v>0</v>
      </c>
      <c r="X68" s="284">
        <f t="shared" si="4"/>
        <v>0</v>
      </c>
      <c r="Y68" s="309">
        <f t="shared" si="1"/>
        <v>0</v>
      </c>
      <c r="Z68" s="232"/>
      <c r="AA68" s="232"/>
      <c r="AB68" s="232"/>
      <c r="AC68" s="232"/>
      <c r="AD68" s="232"/>
      <c r="AE68" s="232"/>
    </row>
    <row r="69" spans="1:31" ht="18" customHeight="1" x14ac:dyDescent="0.3">
      <c r="A69" s="450" t="str">
        <f>IF('ordem de passagem'!B66="","",'ordem de passagem'!B66)</f>
        <v/>
      </c>
      <c r="B69" s="451" t="str">
        <f>IF('ordem de passagem'!C66="","",'ordem de passagem'!C66)</f>
        <v/>
      </c>
      <c r="C69" s="451" t="str">
        <f>IF('ordem de passagem'!D66="","",'ordem de passagem'!D66)</f>
        <v/>
      </c>
      <c r="D69" s="450" t="str">
        <f>IF('ordem de passagem'!F66="","",'ordem de passagem'!F66)</f>
        <v/>
      </c>
      <c r="E69" s="450" t="str">
        <f>IF('ordem de passagem'!G66="","",'ordem de passagem'!G66)</f>
        <v/>
      </c>
      <c r="F69" s="539"/>
      <c r="G69" s="540"/>
      <c r="H69" s="541"/>
      <c r="I69" s="542"/>
      <c r="J69" s="539"/>
      <c r="K69" s="540"/>
      <c r="L69" s="541"/>
      <c r="M69" s="542"/>
      <c r="N69" s="539"/>
      <c r="O69" s="540"/>
      <c r="P69" s="557"/>
      <c r="Q69" s="558"/>
      <c r="R69" s="260"/>
      <c r="S69" s="310"/>
      <c r="T69" s="266"/>
      <c r="U69" s="335" t="str">
        <f t="shared" si="3"/>
        <v/>
      </c>
      <c r="V69" s="266"/>
      <c r="W69" s="284">
        <f t="shared" si="5"/>
        <v>0</v>
      </c>
      <c r="X69" s="284">
        <f t="shared" si="4"/>
        <v>0</v>
      </c>
      <c r="Y69" s="309">
        <f t="shared" si="1"/>
        <v>0</v>
      </c>
      <c r="Z69" s="232"/>
      <c r="AA69" s="232"/>
      <c r="AB69" s="232"/>
      <c r="AC69" s="232"/>
      <c r="AD69" s="232"/>
      <c r="AE69" s="232"/>
    </row>
    <row r="70" spans="1:31" ht="18" customHeight="1" x14ac:dyDescent="0.3">
      <c r="A70" s="450" t="str">
        <f>IF('ordem de passagem'!B67="","",'ordem de passagem'!B67)</f>
        <v/>
      </c>
      <c r="B70" s="451" t="str">
        <f>IF('ordem de passagem'!C67="","",'ordem de passagem'!C67)</f>
        <v/>
      </c>
      <c r="C70" s="451" t="str">
        <f>IF('ordem de passagem'!D67="","",'ordem de passagem'!D67)</f>
        <v/>
      </c>
      <c r="D70" s="450" t="str">
        <f>IF('ordem de passagem'!F67="","",'ordem de passagem'!F67)</f>
        <v/>
      </c>
      <c r="E70" s="450" t="str">
        <f>IF('ordem de passagem'!G67="","",'ordem de passagem'!G67)</f>
        <v/>
      </c>
      <c r="F70" s="539"/>
      <c r="G70" s="540"/>
      <c r="H70" s="541"/>
      <c r="I70" s="542"/>
      <c r="J70" s="539"/>
      <c r="K70" s="540"/>
      <c r="L70" s="541"/>
      <c r="M70" s="542"/>
      <c r="N70" s="539"/>
      <c r="O70" s="540"/>
      <c r="P70" s="557"/>
      <c r="Q70" s="558"/>
      <c r="R70" s="260"/>
      <c r="S70" s="310"/>
      <c r="T70" s="266"/>
      <c r="U70" s="335" t="str">
        <f t="shared" si="3"/>
        <v/>
      </c>
      <c r="V70" s="266"/>
      <c r="W70" s="284">
        <f t="shared" si="5"/>
        <v>0</v>
      </c>
      <c r="X70" s="284">
        <f t="shared" si="4"/>
        <v>0</v>
      </c>
      <c r="Y70" s="309">
        <f t="shared" si="1"/>
        <v>0</v>
      </c>
      <c r="Z70" s="232"/>
      <c r="AA70" s="232"/>
      <c r="AB70" s="232"/>
      <c r="AC70" s="232"/>
      <c r="AD70" s="232"/>
      <c r="AE70" s="232"/>
    </row>
    <row r="71" spans="1:31" ht="18" customHeight="1" x14ac:dyDescent="0.3">
      <c r="A71" s="450" t="str">
        <f>IF('ordem de passagem'!B68="","",'ordem de passagem'!B68)</f>
        <v/>
      </c>
      <c r="B71" s="451" t="str">
        <f>IF('ordem de passagem'!C68="","",'ordem de passagem'!C68)</f>
        <v/>
      </c>
      <c r="C71" s="451" t="str">
        <f>IF('ordem de passagem'!D68="","",'ordem de passagem'!D68)</f>
        <v/>
      </c>
      <c r="D71" s="450" t="str">
        <f>IF('ordem de passagem'!F68="","",'ordem de passagem'!F68)</f>
        <v/>
      </c>
      <c r="E71" s="450" t="str">
        <f>IF('ordem de passagem'!G68="","",'ordem de passagem'!G68)</f>
        <v/>
      </c>
      <c r="F71" s="539"/>
      <c r="G71" s="540"/>
      <c r="H71" s="541"/>
      <c r="I71" s="542"/>
      <c r="J71" s="539"/>
      <c r="K71" s="540"/>
      <c r="L71" s="541"/>
      <c r="M71" s="542"/>
      <c r="N71" s="539"/>
      <c r="O71" s="540"/>
      <c r="P71" s="557"/>
      <c r="Q71" s="558"/>
      <c r="R71" s="260"/>
      <c r="S71" s="310"/>
      <c r="T71" s="266"/>
      <c r="U71" s="335" t="str">
        <f t="shared" si="3"/>
        <v/>
      </c>
      <c r="V71" s="266"/>
      <c r="W71" s="284">
        <f t="shared" si="5"/>
        <v>0</v>
      </c>
      <c r="X71" s="284">
        <f t="shared" si="4"/>
        <v>0</v>
      </c>
      <c r="Y71" s="309">
        <f t="shared" si="1"/>
        <v>0</v>
      </c>
      <c r="Z71" s="232"/>
      <c r="AA71" s="232"/>
      <c r="AB71" s="232"/>
      <c r="AC71" s="232"/>
      <c r="AD71" s="232"/>
      <c r="AE71" s="232"/>
    </row>
    <row r="72" spans="1:31" ht="18" customHeight="1" x14ac:dyDescent="0.3">
      <c r="A72" s="450" t="str">
        <f>IF('ordem de passagem'!B69="","",'ordem de passagem'!B69)</f>
        <v/>
      </c>
      <c r="B72" s="451" t="str">
        <f>IF('ordem de passagem'!C69="","",'ordem de passagem'!C69)</f>
        <v/>
      </c>
      <c r="C72" s="451" t="str">
        <f>IF('ordem de passagem'!D69="","",'ordem de passagem'!D69)</f>
        <v/>
      </c>
      <c r="D72" s="450" t="str">
        <f>IF('ordem de passagem'!F69="","",'ordem de passagem'!F69)</f>
        <v/>
      </c>
      <c r="E72" s="450" t="str">
        <f>IF('ordem de passagem'!G69="","",'ordem de passagem'!G69)</f>
        <v/>
      </c>
      <c r="F72" s="539"/>
      <c r="G72" s="540"/>
      <c r="H72" s="541"/>
      <c r="I72" s="542"/>
      <c r="J72" s="539"/>
      <c r="K72" s="540"/>
      <c r="L72" s="541"/>
      <c r="M72" s="542"/>
      <c r="N72" s="539"/>
      <c r="O72" s="540"/>
      <c r="P72" s="557"/>
      <c r="Q72" s="558"/>
      <c r="R72" s="260"/>
      <c r="S72" s="310"/>
      <c r="T72" s="266"/>
      <c r="U72" s="335" t="str">
        <f t="shared" si="3"/>
        <v/>
      </c>
      <c r="V72" s="266"/>
      <c r="W72" s="284">
        <f t="shared" si="5"/>
        <v>0</v>
      </c>
      <c r="X72" s="284">
        <f t="shared" si="4"/>
        <v>0</v>
      </c>
      <c r="Y72" s="309">
        <f t="shared" si="1"/>
        <v>0</v>
      </c>
      <c r="Z72" s="232"/>
      <c r="AA72" s="232"/>
      <c r="AB72" s="232"/>
      <c r="AC72" s="232"/>
      <c r="AD72" s="232"/>
      <c r="AE72" s="232"/>
    </row>
    <row r="73" spans="1:31" ht="18" customHeight="1" x14ac:dyDescent="0.3">
      <c r="A73" s="450" t="str">
        <f>IF('ordem de passagem'!B70="","",'ordem de passagem'!B70)</f>
        <v/>
      </c>
      <c r="B73" s="451" t="str">
        <f>IF('ordem de passagem'!C70="","",'ordem de passagem'!C70)</f>
        <v/>
      </c>
      <c r="C73" s="451" t="str">
        <f>IF('ordem de passagem'!D70="","",'ordem de passagem'!D70)</f>
        <v/>
      </c>
      <c r="D73" s="450" t="str">
        <f>IF('ordem de passagem'!F70="","",'ordem de passagem'!F70)</f>
        <v/>
      </c>
      <c r="E73" s="450" t="str">
        <f>IF('ordem de passagem'!G70="","",'ordem de passagem'!G70)</f>
        <v/>
      </c>
      <c r="F73" s="539"/>
      <c r="G73" s="540"/>
      <c r="H73" s="541"/>
      <c r="I73" s="542"/>
      <c r="J73" s="539"/>
      <c r="K73" s="540"/>
      <c r="L73" s="541"/>
      <c r="M73" s="542"/>
      <c r="N73" s="539"/>
      <c r="O73" s="540"/>
      <c r="P73" s="557"/>
      <c r="Q73" s="558"/>
      <c r="R73" s="260"/>
      <c r="S73" s="310"/>
      <c r="T73" s="266"/>
      <c r="U73" s="335" t="str">
        <f t="shared" si="3"/>
        <v/>
      </c>
      <c r="V73" s="266"/>
      <c r="W73" s="284">
        <f t="shared" si="5"/>
        <v>0</v>
      </c>
      <c r="X73" s="284">
        <f t="shared" si="4"/>
        <v>0</v>
      </c>
      <c r="Y73" s="309">
        <f t="shared" si="1"/>
        <v>0</v>
      </c>
      <c r="Z73" s="232"/>
      <c r="AA73" s="232"/>
      <c r="AB73" s="232"/>
      <c r="AC73" s="232"/>
      <c r="AD73" s="232"/>
      <c r="AE73" s="232"/>
    </row>
    <row r="74" spans="1:31" ht="18" customHeight="1" x14ac:dyDescent="0.3">
      <c r="A74" s="450" t="str">
        <f>IF('ordem de passagem'!B71="","",'ordem de passagem'!B71)</f>
        <v/>
      </c>
      <c r="B74" s="451" t="str">
        <f>IF('ordem de passagem'!C71="","",'ordem de passagem'!C71)</f>
        <v/>
      </c>
      <c r="C74" s="451" t="str">
        <f>IF('ordem de passagem'!D71="","",'ordem de passagem'!D71)</f>
        <v/>
      </c>
      <c r="D74" s="450" t="str">
        <f>IF('ordem de passagem'!F71="","",'ordem de passagem'!F71)</f>
        <v/>
      </c>
      <c r="E74" s="450" t="str">
        <f>IF('ordem de passagem'!G71="","",'ordem de passagem'!G71)</f>
        <v/>
      </c>
      <c r="F74" s="539"/>
      <c r="G74" s="540"/>
      <c r="H74" s="541"/>
      <c r="I74" s="542"/>
      <c r="J74" s="539"/>
      <c r="K74" s="540"/>
      <c r="L74" s="541"/>
      <c r="M74" s="542"/>
      <c r="N74" s="539"/>
      <c r="O74" s="540"/>
      <c r="P74" s="557"/>
      <c r="Q74" s="558"/>
      <c r="R74" s="260"/>
      <c r="S74" s="310"/>
      <c r="T74" s="266"/>
      <c r="U74" s="335" t="str">
        <f t="shared" si="3"/>
        <v/>
      </c>
      <c r="V74" s="266"/>
      <c r="W74" s="284">
        <f t="shared" si="5"/>
        <v>0</v>
      </c>
      <c r="X74" s="284">
        <f t="shared" si="4"/>
        <v>0</v>
      </c>
      <c r="Y74" s="309">
        <f t="shared" si="1"/>
        <v>0</v>
      </c>
      <c r="Z74" s="232"/>
      <c r="AA74" s="232"/>
      <c r="AB74" s="232"/>
      <c r="AC74" s="232"/>
      <c r="AD74" s="232"/>
      <c r="AE74" s="232"/>
    </row>
    <row r="75" spans="1:31" ht="18" customHeight="1" x14ac:dyDescent="0.3">
      <c r="A75" s="450" t="str">
        <f>IF('ordem de passagem'!B72="","",'ordem de passagem'!B72)</f>
        <v/>
      </c>
      <c r="B75" s="451" t="str">
        <f>IF('ordem de passagem'!C72="","",'ordem de passagem'!C72)</f>
        <v/>
      </c>
      <c r="C75" s="451" t="str">
        <f>IF('ordem de passagem'!D72="","",'ordem de passagem'!D72)</f>
        <v/>
      </c>
      <c r="D75" s="450" t="str">
        <f>IF('ordem de passagem'!F72="","",'ordem de passagem'!F72)</f>
        <v/>
      </c>
      <c r="E75" s="450" t="str">
        <f>IF('ordem de passagem'!G72="","",'ordem de passagem'!G72)</f>
        <v/>
      </c>
      <c r="F75" s="539"/>
      <c r="G75" s="540"/>
      <c r="H75" s="541"/>
      <c r="I75" s="542"/>
      <c r="J75" s="539"/>
      <c r="K75" s="540"/>
      <c r="L75" s="541"/>
      <c r="M75" s="542"/>
      <c r="N75" s="539"/>
      <c r="O75" s="540"/>
      <c r="P75" s="557"/>
      <c r="Q75" s="558"/>
      <c r="R75" s="260"/>
      <c r="S75" s="310"/>
      <c r="T75" s="266"/>
      <c r="U75" s="335" t="str">
        <f t="shared" si="3"/>
        <v/>
      </c>
      <c r="V75" s="266"/>
      <c r="W75" s="284">
        <f t="shared" si="5"/>
        <v>0</v>
      </c>
      <c r="X75" s="284">
        <f t="shared" si="4"/>
        <v>0</v>
      </c>
      <c r="Y75" s="309">
        <f t="shared" si="1"/>
        <v>0</v>
      </c>
      <c r="Z75" s="232"/>
      <c r="AA75" s="232"/>
      <c r="AB75" s="232"/>
      <c r="AC75" s="232"/>
      <c r="AD75" s="232"/>
      <c r="AE75" s="232"/>
    </row>
    <row r="76" spans="1:31" ht="18" customHeight="1" x14ac:dyDescent="0.3">
      <c r="A76" s="450" t="str">
        <f>IF('ordem de passagem'!B73="","",'ordem de passagem'!B73)</f>
        <v/>
      </c>
      <c r="B76" s="451" t="str">
        <f>IF('ordem de passagem'!C73="","",'ordem de passagem'!C73)</f>
        <v/>
      </c>
      <c r="C76" s="451" t="str">
        <f>IF('ordem de passagem'!D73="","",'ordem de passagem'!D73)</f>
        <v/>
      </c>
      <c r="D76" s="450" t="str">
        <f>IF('ordem de passagem'!F73="","",'ordem de passagem'!F73)</f>
        <v/>
      </c>
      <c r="E76" s="450" t="str">
        <f>IF('ordem de passagem'!G73="","",'ordem de passagem'!G73)</f>
        <v/>
      </c>
      <c r="F76" s="539"/>
      <c r="G76" s="540"/>
      <c r="H76" s="541"/>
      <c r="I76" s="542"/>
      <c r="J76" s="539"/>
      <c r="K76" s="540"/>
      <c r="L76" s="541"/>
      <c r="M76" s="542"/>
      <c r="N76" s="539"/>
      <c r="O76" s="540"/>
      <c r="P76" s="557"/>
      <c r="Q76" s="558"/>
      <c r="R76" s="260"/>
      <c r="S76" s="310"/>
      <c r="T76" s="266"/>
      <c r="U76" s="335" t="str">
        <f t="shared" si="3"/>
        <v/>
      </c>
      <c r="V76" s="266"/>
      <c r="W76" s="284">
        <f t="shared" si="5"/>
        <v>0</v>
      </c>
      <c r="X76" s="284">
        <f t="shared" si="4"/>
        <v>0</v>
      </c>
      <c r="Y76" s="309">
        <f t="shared" si="1"/>
        <v>0</v>
      </c>
      <c r="Z76" s="232"/>
      <c r="AA76" s="232"/>
      <c r="AB76" s="232"/>
      <c r="AC76" s="232"/>
      <c r="AD76" s="232"/>
      <c r="AE76" s="232"/>
    </row>
    <row r="77" spans="1:31" ht="18" customHeight="1" x14ac:dyDescent="0.3">
      <c r="A77" s="450" t="str">
        <f>IF('ordem de passagem'!B74="","",'ordem de passagem'!B74)</f>
        <v/>
      </c>
      <c r="B77" s="451" t="str">
        <f>IF('ordem de passagem'!C74="","",'ordem de passagem'!C74)</f>
        <v/>
      </c>
      <c r="C77" s="451" t="str">
        <f>IF('ordem de passagem'!D74="","",'ordem de passagem'!D74)</f>
        <v/>
      </c>
      <c r="D77" s="450" t="str">
        <f>IF('ordem de passagem'!F74="","",'ordem de passagem'!F74)</f>
        <v/>
      </c>
      <c r="E77" s="450" t="str">
        <f>IF('ordem de passagem'!G74="","",'ordem de passagem'!G74)</f>
        <v/>
      </c>
      <c r="F77" s="539"/>
      <c r="G77" s="540"/>
      <c r="H77" s="541"/>
      <c r="I77" s="542"/>
      <c r="J77" s="539"/>
      <c r="K77" s="540"/>
      <c r="L77" s="541"/>
      <c r="M77" s="542"/>
      <c r="N77" s="539"/>
      <c r="O77" s="540"/>
      <c r="P77" s="557"/>
      <c r="Q77" s="558"/>
      <c r="R77" s="260"/>
      <c r="S77" s="310"/>
      <c r="T77" s="266"/>
      <c r="U77" s="335" t="str">
        <f t="shared" si="3"/>
        <v/>
      </c>
      <c r="V77" s="266"/>
      <c r="W77" s="284">
        <f t="shared" si="5"/>
        <v>0</v>
      </c>
      <c r="X77" s="284">
        <f t="shared" si="4"/>
        <v>0</v>
      </c>
      <c r="Y77" s="309">
        <f t="shared" si="1"/>
        <v>0</v>
      </c>
      <c r="Z77" s="232"/>
      <c r="AA77" s="232"/>
      <c r="AB77" s="232"/>
      <c r="AC77" s="232"/>
      <c r="AD77" s="232"/>
      <c r="AE77" s="232"/>
    </row>
    <row r="78" spans="1:31" ht="18" customHeight="1" x14ac:dyDescent="0.3">
      <c r="A78" s="450" t="str">
        <f>IF('ordem de passagem'!B75="","",'ordem de passagem'!B75)</f>
        <v/>
      </c>
      <c r="B78" s="451" t="str">
        <f>IF('ordem de passagem'!C75="","",'ordem de passagem'!C75)</f>
        <v/>
      </c>
      <c r="C78" s="451" t="str">
        <f>IF('ordem de passagem'!D75="","",'ordem de passagem'!D75)</f>
        <v/>
      </c>
      <c r="D78" s="450" t="str">
        <f>IF('ordem de passagem'!F75="","",'ordem de passagem'!F75)</f>
        <v/>
      </c>
      <c r="E78" s="450" t="str">
        <f>IF('ordem de passagem'!G75="","",'ordem de passagem'!G75)</f>
        <v/>
      </c>
      <c r="F78" s="539"/>
      <c r="G78" s="540"/>
      <c r="H78" s="541"/>
      <c r="I78" s="542"/>
      <c r="J78" s="539"/>
      <c r="K78" s="540"/>
      <c r="L78" s="541"/>
      <c r="M78" s="542"/>
      <c r="N78" s="539"/>
      <c r="O78" s="540"/>
      <c r="P78" s="557"/>
      <c r="Q78" s="558"/>
      <c r="R78" s="260"/>
      <c r="S78" s="310"/>
      <c r="T78" s="266"/>
      <c r="U78" s="335" t="str">
        <f t="shared" si="3"/>
        <v/>
      </c>
      <c r="V78" s="266"/>
      <c r="W78" s="284">
        <f t="shared" si="5"/>
        <v>0</v>
      </c>
      <c r="X78" s="284">
        <f t="shared" si="4"/>
        <v>0</v>
      </c>
      <c r="Y78" s="309">
        <f t="shared" si="1"/>
        <v>0</v>
      </c>
      <c r="Z78" s="232"/>
      <c r="AA78" s="232"/>
      <c r="AB78" s="232"/>
      <c r="AC78" s="232"/>
      <c r="AD78" s="232"/>
      <c r="AE78" s="232"/>
    </row>
    <row r="79" spans="1:31" ht="18" customHeight="1" x14ac:dyDescent="0.3">
      <c r="A79" s="450" t="str">
        <f>IF('ordem de passagem'!B76="","",'ordem de passagem'!B76)</f>
        <v/>
      </c>
      <c r="B79" s="451" t="str">
        <f>IF('ordem de passagem'!C76="","",'ordem de passagem'!C76)</f>
        <v/>
      </c>
      <c r="C79" s="451" t="str">
        <f>IF('ordem de passagem'!D76="","",'ordem de passagem'!D76)</f>
        <v/>
      </c>
      <c r="D79" s="450" t="str">
        <f>IF('ordem de passagem'!F76="","",'ordem de passagem'!F76)</f>
        <v/>
      </c>
      <c r="E79" s="450" t="str">
        <f>IF('ordem de passagem'!G76="","",'ordem de passagem'!G76)</f>
        <v/>
      </c>
      <c r="F79" s="539"/>
      <c r="G79" s="540"/>
      <c r="H79" s="541"/>
      <c r="I79" s="542"/>
      <c r="J79" s="539"/>
      <c r="K79" s="540"/>
      <c r="L79" s="541"/>
      <c r="M79" s="542"/>
      <c r="N79" s="539"/>
      <c r="O79" s="540"/>
      <c r="P79" s="557"/>
      <c r="Q79" s="558"/>
      <c r="R79" s="260"/>
      <c r="S79" s="310"/>
      <c r="T79" s="266"/>
      <c r="U79" s="335" t="str">
        <f t="shared" si="3"/>
        <v/>
      </c>
      <c r="V79" s="266"/>
      <c r="W79" s="284">
        <f t="shared" ref="W79:W102" si="6">IFERROR((IF($V$10=3,((F79+H79+J79)/3)+R79-S79,IF($V$10=5,((F79+H79+J79+L79+N79)-MAX(F79,H79,J79,L79,N79)-MIN(F79,H79,J79,L79,N79))/3)+R79-S79)),0)</f>
        <v>0</v>
      </c>
      <c r="X79" s="284">
        <f t="shared" si="4"/>
        <v>0</v>
      </c>
      <c r="Y79" s="309">
        <f t="shared" ref="Y79:Y102" si="7">IF(A79="falta","",X79)</f>
        <v>0</v>
      </c>
      <c r="Z79" s="232"/>
      <c r="AA79" s="232"/>
      <c r="AB79" s="232"/>
      <c r="AC79" s="232"/>
      <c r="AD79" s="232"/>
      <c r="AE79" s="232"/>
    </row>
    <row r="80" spans="1:31" ht="18" customHeight="1" x14ac:dyDescent="0.3">
      <c r="A80" s="450" t="str">
        <f>IF('ordem de passagem'!B77="","",'ordem de passagem'!B77)</f>
        <v/>
      </c>
      <c r="B80" s="451" t="str">
        <f>IF('ordem de passagem'!C77="","",'ordem de passagem'!C77)</f>
        <v/>
      </c>
      <c r="C80" s="451" t="str">
        <f>IF('ordem de passagem'!D77="","",'ordem de passagem'!D77)</f>
        <v/>
      </c>
      <c r="D80" s="450" t="str">
        <f>IF('ordem de passagem'!F77="","",'ordem de passagem'!F77)</f>
        <v/>
      </c>
      <c r="E80" s="450" t="str">
        <f>IF('ordem de passagem'!G77="","",'ordem de passagem'!G77)</f>
        <v/>
      </c>
      <c r="F80" s="539"/>
      <c r="G80" s="540"/>
      <c r="H80" s="541"/>
      <c r="I80" s="542"/>
      <c r="J80" s="539"/>
      <c r="K80" s="540"/>
      <c r="L80" s="541"/>
      <c r="M80" s="542"/>
      <c r="N80" s="539"/>
      <c r="O80" s="540"/>
      <c r="P80" s="557"/>
      <c r="Q80" s="558"/>
      <c r="R80" s="260"/>
      <c r="S80" s="310"/>
      <c r="T80" s="266"/>
      <c r="U80" s="335" t="str">
        <f t="shared" ref="U80:U102" si="8">IFERROR((IF($V$10=3,((F80+H80+J80)/3),IF($V$10=5,((F80+H80+J80+L80+N80)-MAX(F80,H80,J80,L80,N80,N80)-MIN(F80,H80,J80,L80,N80))/3,""))),0)</f>
        <v/>
      </c>
      <c r="V80" s="266"/>
      <c r="W80" s="284">
        <f t="shared" si="6"/>
        <v>0</v>
      </c>
      <c r="X80" s="284">
        <f t="shared" ref="X80:X102" si="9">IF($V$10=4,0,W80)</f>
        <v>0</v>
      </c>
      <c r="Y80" s="309">
        <f t="shared" si="7"/>
        <v>0</v>
      </c>
      <c r="Z80" s="232"/>
      <c r="AA80" s="232"/>
      <c r="AB80" s="232"/>
      <c r="AC80" s="232"/>
      <c r="AD80" s="232"/>
      <c r="AE80" s="232"/>
    </row>
    <row r="81" spans="1:31" ht="18" customHeight="1" x14ac:dyDescent="0.3">
      <c r="A81" s="450" t="str">
        <f>IF('ordem de passagem'!B78="","",'ordem de passagem'!B78)</f>
        <v/>
      </c>
      <c r="B81" s="451" t="str">
        <f>IF('ordem de passagem'!C78="","",'ordem de passagem'!C78)</f>
        <v/>
      </c>
      <c r="C81" s="451" t="str">
        <f>IF('ordem de passagem'!D78="","",'ordem de passagem'!D78)</f>
        <v/>
      </c>
      <c r="D81" s="450" t="str">
        <f>IF('ordem de passagem'!F78="","",'ordem de passagem'!F78)</f>
        <v/>
      </c>
      <c r="E81" s="450" t="str">
        <f>IF('ordem de passagem'!G78="","",'ordem de passagem'!G78)</f>
        <v/>
      </c>
      <c r="F81" s="539"/>
      <c r="G81" s="540"/>
      <c r="H81" s="541"/>
      <c r="I81" s="542"/>
      <c r="J81" s="539"/>
      <c r="K81" s="540"/>
      <c r="L81" s="541"/>
      <c r="M81" s="542"/>
      <c r="N81" s="539"/>
      <c r="O81" s="540"/>
      <c r="P81" s="557"/>
      <c r="Q81" s="558"/>
      <c r="R81" s="260"/>
      <c r="S81" s="310"/>
      <c r="T81" s="266"/>
      <c r="U81" s="335" t="str">
        <f t="shared" si="8"/>
        <v/>
      </c>
      <c r="V81" s="266"/>
      <c r="W81" s="284">
        <f t="shared" si="6"/>
        <v>0</v>
      </c>
      <c r="X81" s="284">
        <f t="shared" si="9"/>
        <v>0</v>
      </c>
      <c r="Y81" s="309">
        <f t="shared" si="7"/>
        <v>0</v>
      </c>
      <c r="Z81" s="232"/>
      <c r="AA81" s="232"/>
      <c r="AB81" s="232"/>
      <c r="AC81" s="232"/>
      <c r="AD81" s="232"/>
      <c r="AE81" s="232"/>
    </row>
    <row r="82" spans="1:31" ht="18" customHeight="1" x14ac:dyDescent="0.3">
      <c r="A82" s="450" t="str">
        <f>IF('ordem de passagem'!B79="","",'ordem de passagem'!B79)</f>
        <v/>
      </c>
      <c r="B82" s="451" t="str">
        <f>IF('ordem de passagem'!C79="","",'ordem de passagem'!C79)</f>
        <v/>
      </c>
      <c r="C82" s="451" t="str">
        <f>IF('ordem de passagem'!D79="","",'ordem de passagem'!D79)</f>
        <v/>
      </c>
      <c r="D82" s="450" t="str">
        <f>IF('ordem de passagem'!F79="","",'ordem de passagem'!F79)</f>
        <v/>
      </c>
      <c r="E82" s="450" t="str">
        <f>IF('ordem de passagem'!G79="","",'ordem de passagem'!G79)</f>
        <v/>
      </c>
      <c r="F82" s="539"/>
      <c r="G82" s="540"/>
      <c r="H82" s="541"/>
      <c r="I82" s="542"/>
      <c r="J82" s="539"/>
      <c r="K82" s="540"/>
      <c r="L82" s="541"/>
      <c r="M82" s="542"/>
      <c r="N82" s="539"/>
      <c r="O82" s="540"/>
      <c r="P82" s="557"/>
      <c r="Q82" s="558"/>
      <c r="R82" s="260"/>
      <c r="S82" s="310"/>
      <c r="T82" s="266"/>
      <c r="U82" s="335" t="str">
        <f t="shared" si="8"/>
        <v/>
      </c>
      <c r="V82" s="266"/>
      <c r="W82" s="284">
        <f t="shared" si="6"/>
        <v>0</v>
      </c>
      <c r="X82" s="284">
        <f t="shared" si="9"/>
        <v>0</v>
      </c>
      <c r="Y82" s="309">
        <f t="shared" si="7"/>
        <v>0</v>
      </c>
      <c r="Z82" s="232"/>
      <c r="AA82" s="232"/>
      <c r="AB82" s="232"/>
      <c r="AC82" s="232"/>
      <c r="AD82" s="232"/>
      <c r="AE82" s="232"/>
    </row>
    <row r="83" spans="1:31" ht="18" customHeight="1" x14ac:dyDescent="0.3">
      <c r="A83" s="450" t="str">
        <f>IF('ordem de passagem'!B80="","",'ordem de passagem'!B80)</f>
        <v/>
      </c>
      <c r="B83" s="451" t="str">
        <f>IF('ordem de passagem'!C80="","",'ordem de passagem'!C80)</f>
        <v/>
      </c>
      <c r="C83" s="451" t="str">
        <f>IF('ordem de passagem'!D80="","",'ordem de passagem'!D80)</f>
        <v/>
      </c>
      <c r="D83" s="450" t="str">
        <f>IF('ordem de passagem'!F80="","",'ordem de passagem'!F80)</f>
        <v/>
      </c>
      <c r="E83" s="450" t="str">
        <f>IF('ordem de passagem'!G80="","",'ordem de passagem'!G80)</f>
        <v/>
      </c>
      <c r="F83" s="539"/>
      <c r="G83" s="540"/>
      <c r="H83" s="541"/>
      <c r="I83" s="542"/>
      <c r="J83" s="539"/>
      <c r="K83" s="540"/>
      <c r="L83" s="541"/>
      <c r="M83" s="542"/>
      <c r="N83" s="539"/>
      <c r="O83" s="540"/>
      <c r="P83" s="557"/>
      <c r="Q83" s="558"/>
      <c r="R83" s="260"/>
      <c r="S83" s="310"/>
      <c r="T83" s="266"/>
      <c r="U83" s="335" t="str">
        <f t="shared" si="8"/>
        <v/>
      </c>
      <c r="V83" s="266"/>
      <c r="W83" s="284">
        <f t="shared" si="6"/>
        <v>0</v>
      </c>
      <c r="X83" s="284">
        <f t="shared" si="9"/>
        <v>0</v>
      </c>
      <c r="Y83" s="309">
        <f t="shared" si="7"/>
        <v>0</v>
      </c>
      <c r="Z83" s="232"/>
      <c r="AA83" s="232"/>
      <c r="AB83" s="232"/>
      <c r="AC83" s="232"/>
      <c r="AD83" s="232"/>
      <c r="AE83" s="232"/>
    </row>
    <row r="84" spans="1:31" ht="18" customHeight="1" x14ac:dyDescent="0.3">
      <c r="A84" s="450" t="str">
        <f>IF('ordem de passagem'!B81="","",'ordem de passagem'!B81)</f>
        <v/>
      </c>
      <c r="B84" s="451" t="str">
        <f>IF('ordem de passagem'!C81="","",'ordem de passagem'!C81)</f>
        <v/>
      </c>
      <c r="C84" s="451" t="str">
        <f>IF('ordem de passagem'!D81="","",'ordem de passagem'!D81)</f>
        <v/>
      </c>
      <c r="D84" s="450" t="str">
        <f>IF('ordem de passagem'!F81="","",'ordem de passagem'!F81)</f>
        <v/>
      </c>
      <c r="E84" s="450" t="str">
        <f>IF('ordem de passagem'!G81="","",'ordem de passagem'!G81)</f>
        <v/>
      </c>
      <c r="F84" s="539"/>
      <c r="G84" s="540"/>
      <c r="H84" s="541"/>
      <c r="I84" s="542"/>
      <c r="J84" s="539"/>
      <c r="K84" s="540"/>
      <c r="L84" s="541"/>
      <c r="M84" s="542"/>
      <c r="N84" s="539"/>
      <c r="O84" s="540"/>
      <c r="P84" s="557"/>
      <c r="Q84" s="558"/>
      <c r="R84" s="260"/>
      <c r="S84" s="310"/>
      <c r="T84" s="266"/>
      <c r="U84" s="335" t="str">
        <f t="shared" si="8"/>
        <v/>
      </c>
      <c r="V84" s="266"/>
      <c r="W84" s="284">
        <f t="shared" si="6"/>
        <v>0</v>
      </c>
      <c r="X84" s="284">
        <f t="shared" si="9"/>
        <v>0</v>
      </c>
      <c r="Y84" s="309">
        <f t="shared" si="7"/>
        <v>0</v>
      </c>
      <c r="Z84" s="232"/>
      <c r="AA84" s="232"/>
      <c r="AB84" s="232"/>
      <c r="AC84" s="232"/>
      <c r="AD84" s="232"/>
      <c r="AE84" s="232"/>
    </row>
    <row r="85" spans="1:31" ht="18" customHeight="1" x14ac:dyDescent="0.3">
      <c r="A85" s="450" t="str">
        <f>IF('ordem de passagem'!B82="","",'ordem de passagem'!B82)</f>
        <v/>
      </c>
      <c r="B85" s="451" t="str">
        <f>IF('ordem de passagem'!C82="","",'ordem de passagem'!C82)</f>
        <v/>
      </c>
      <c r="C85" s="451" t="str">
        <f>IF('ordem de passagem'!D82="","",'ordem de passagem'!D82)</f>
        <v/>
      </c>
      <c r="D85" s="450" t="str">
        <f>IF('ordem de passagem'!F82="","",'ordem de passagem'!F82)</f>
        <v/>
      </c>
      <c r="E85" s="450" t="str">
        <f>IF('ordem de passagem'!G82="","",'ordem de passagem'!G82)</f>
        <v/>
      </c>
      <c r="F85" s="539"/>
      <c r="G85" s="540"/>
      <c r="H85" s="541"/>
      <c r="I85" s="542"/>
      <c r="J85" s="539"/>
      <c r="K85" s="540"/>
      <c r="L85" s="541"/>
      <c r="M85" s="542"/>
      <c r="N85" s="539"/>
      <c r="O85" s="540"/>
      <c r="P85" s="557"/>
      <c r="Q85" s="558"/>
      <c r="R85" s="260"/>
      <c r="S85" s="310"/>
      <c r="T85" s="266"/>
      <c r="U85" s="335" t="str">
        <f t="shared" si="8"/>
        <v/>
      </c>
      <c r="V85" s="266"/>
      <c r="W85" s="284">
        <f t="shared" si="6"/>
        <v>0</v>
      </c>
      <c r="X85" s="284">
        <f t="shared" si="9"/>
        <v>0</v>
      </c>
      <c r="Y85" s="309">
        <f t="shared" si="7"/>
        <v>0</v>
      </c>
      <c r="Z85" s="232"/>
      <c r="AA85" s="232"/>
      <c r="AB85" s="232"/>
      <c r="AC85" s="232"/>
      <c r="AD85" s="232"/>
      <c r="AE85" s="232"/>
    </row>
    <row r="86" spans="1:31" ht="18" customHeight="1" x14ac:dyDescent="0.3">
      <c r="A86" s="450" t="str">
        <f>IF('ordem de passagem'!B83="","",'ordem de passagem'!B83)</f>
        <v/>
      </c>
      <c r="B86" s="451" t="str">
        <f>IF('ordem de passagem'!C83="","",'ordem de passagem'!C83)</f>
        <v/>
      </c>
      <c r="C86" s="451" t="str">
        <f>IF('ordem de passagem'!D83="","",'ordem de passagem'!D83)</f>
        <v/>
      </c>
      <c r="D86" s="450" t="str">
        <f>IF('ordem de passagem'!F83="","",'ordem de passagem'!F83)</f>
        <v/>
      </c>
      <c r="E86" s="450" t="str">
        <f>IF('ordem de passagem'!G83="","",'ordem de passagem'!G83)</f>
        <v/>
      </c>
      <c r="F86" s="539"/>
      <c r="G86" s="540"/>
      <c r="H86" s="541"/>
      <c r="I86" s="542"/>
      <c r="J86" s="539"/>
      <c r="K86" s="540"/>
      <c r="L86" s="541"/>
      <c r="M86" s="542"/>
      <c r="N86" s="539"/>
      <c r="O86" s="540"/>
      <c r="P86" s="557"/>
      <c r="Q86" s="558"/>
      <c r="R86" s="260"/>
      <c r="S86" s="310"/>
      <c r="T86" s="266"/>
      <c r="U86" s="335" t="str">
        <f t="shared" si="8"/>
        <v/>
      </c>
      <c r="V86" s="266"/>
      <c r="W86" s="284">
        <f t="shared" si="6"/>
        <v>0</v>
      </c>
      <c r="X86" s="284">
        <f t="shared" si="9"/>
        <v>0</v>
      </c>
      <c r="Y86" s="309">
        <f t="shared" si="7"/>
        <v>0</v>
      </c>
      <c r="Z86" s="232"/>
      <c r="AA86" s="232"/>
      <c r="AB86" s="232"/>
      <c r="AC86" s="232"/>
      <c r="AD86" s="232"/>
      <c r="AE86" s="232"/>
    </row>
    <row r="87" spans="1:31" ht="18" customHeight="1" x14ac:dyDescent="0.3">
      <c r="A87" s="450" t="str">
        <f>IF('ordem de passagem'!B84="","",'ordem de passagem'!B84)</f>
        <v/>
      </c>
      <c r="B87" s="451" t="str">
        <f>IF('ordem de passagem'!C84="","",'ordem de passagem'!C84)</f>
        <v/>
      </c>
      <c r="C87" s="451" t="str">
        <f>IF('ordem de passagem'!D84="","",'ordem de passagem'!D84)</f>
        <v/>
      </c>
      <c r="D87" s="450" t="str">
        <f>IF('ordem de passagem'!F84="","",'ordem de passagem'!F84)</f>
        <v/>
      </c>
      <c r="E87" s="450" t="str">
        <f>IF('ordem de passagem'!G84="","",'ordem de passagem'!G84)</f>
        <v/>
      </c>
      <c r="F87" s="539"/>
      <c r="G87" s="540"/>
      <c r="H87" s="541"/>
      <c r="I87" s="542"/>
      <c r="J87" s="539"/>
      <c r="K87" s="540"/>
      <c r="L87" s="541"/>
      <c r="M87" s="542"/>
      <c r="N87" s="539"/>
      <c r="O87" s="540"/>
      <c r="P87" s="557"/>
      <c r="Q87" s="558"/>
      <c r="R87" s="260"/>
      <c r="S87" s="310"/>
      <c r="T87" s="266"/>
      <c r="U87" s="335" t="str">
        <f t="shared" si="8"/>
        <v/>
      </c>
      <c r="V87" s="266"/>
      <c r="W87" s="284">
        <f t="shared" si="6"/>
        <v>0</v>
      </c>
      <c r="X87" s="284">
        <f t="shared" si="9"/>
        <v>0</v>
      </c>
      <c r="Y87" s="309">
        <f t="shared" si="7"/>
        <v>0</v>
      </c>
      <c r="Z87" s="232"/>
      <c r="AA87" s="232"/>
      <c r="AB87" s="232"/>
      <c r="AC87" s="232"/>
      <c r="AD87" s="232"/>
      <c r="AE87" s="232"/>
    </row>
    <row r="88" spans="1:31" ht="18" customHeight="1" x14ac:dyDescent="0.3">
      <c r="A88" s="450" t="str">
        <f>IF('ordem de passagem'!B85="","",'ordem de passagem'!B85)</f>
        <v/>
      </c>
      <c r="B88" s="451" t="str">
        <f>IF('ordem de passagem'!C85="","",'ordem de passagem'!C85)</f>
        <v/>
      </c>
      <c r="C88" s="451" t="str">
        <f>IF('ordem de passagem'!D85="","",'ordem de passagem'!D85)</f>
        <v/>
      </c>
      <c r="D88" s="450" t="str">
        <f>IF('ordem de passagem'!F85="","",'ordem de passagem'!F85)</f>
        <v/>
      </c>
      <c r="E88" s="450" t="str">
        <f>IF('ordem de passagem'!G85="","",'ordem de passagem'!G85)</f>
        <v/>
      </c>
      <c r="F88" s="539"/>
      <c r="G88" s="540"/>
      <c r="H88" s="541"/>
      <c r="I88" s="542"/>
      <c r="J88" s="539"/>
      <c r="K88" s="540"/>
      <c r="L88" s="541"/>
      <c r="M88" s="542"/>
      <c r="N88" s="539"/>
      <c r="O88" s="540"/>
      <c r="P88" s="557"/>
      <c r="Q88" s="558"/>
      <c r="R88" s="260"/>
      <c r="S88" s="310"/>
      <c r="T88" s="266"/>
      <c r="U88" s="335" t="str">
        <f t="shared" si="8"/>
        <v/>
      </c>
      <c r="V88" s="266"/>
      <c r="W88" s="284">
        <f t="shared" si="6"/>
        <v>0</v>
      </c>
      <c r="X88" s="284">
        <f t="shared" si="9"/>
        <v>0</v>
      </c>
      <c r="Y88" s="309">
        <f t="shared" si="7"/>
        <v>0</v>
      </c>
      <c r="Z88" s="232"/>
      <c r="AA88" s="232"/>
      <c r="AB88" s="232"/>
      <c r="AC88" s="232"/>
      <c r="AD88" s="232"/>
      <c r="AE88" s="232"/>
    </row>
    <row r="89" spans="1:31" ht="18" customHeight="1" x14ac:dyDescent="0.3">
      <c r="A89" s="450" t="str">
        <f>IF('ordem de passagem'!B86="","",'ordem de passagem'!B86)</f>
        <v/>
      </c>
      <c r="B89" s="451" t="str">
        <f>IF('ordem de passagem'!C86="","",'ordem de passagem'!C86)</f>
        <v/>
      </c>
      <c r="C89" s="451" t="str">
        <f>IF('ordem de passagem'!D86="","",'ordem de passagem'!D86)</f>
        <v/>
      </c>
      <c r="D89" s="450" t="str">
        <f>IF('ordem de passagem'!F86="","",'ordem de passagem'!F86)</f>
        <v/>
      </c>
      <c r="E89" s="450" t="str">
        <f>IF('ordem de passagem'!G86="","",'ordem de passagem'!G86)</f>
        <v/>
      </c>
      <c r="F89" s="539"/>
      <c r="G89" s="540"/>
      <c r="H89" s="541"/>
      <c r="I89" s="542"/>
      <c r="J89" s="539"/>
      <c r="K89" s="540"/>
      <c r="L89" s="541"/>
      <c r="M89" s="542"/>
      <c r="N89" s="539"/>
      <c r="O89" s="540"/>
      <c r="P89" s="557"/>
      <c r="Q89" s="558"/>
      <c r="R89" s="260"/>
      <c r="S89" s="310"/>
      <c r="T89" s="266"/>
      <c r="U89" s="335" t="str">
        <f t="shared" si="8"/>
        <v/>
      </c>
      <c r="V89" s="266"/>
      <c r="W89" s="284">
        <f t="shared" si="6"/>
        <v>0</v>
      </c>
      <c r="X89" s="284">
        <f t="shared" si="9"/>
        <v>0</v>
      </c>
      <c r="Y89" s="309">
        <f t="shared" si="7"/>
        <v>0</v>
      </c>
      <c r="Z89" s="232"/>
      <c r="AA89" s="232"/>
      <c r="AB89" s="232"/>
      <c r="AC89" s="232"/>
      <c r="AD89" s="232"/>
      <c r="AE89" s="232"/>
    </row>
    <row r="90" spans="1:31" ht="18" customHeight="1" x14ac:dyDescent="0.3">
      <c r="A90" s="450" t="str">
        <f>IF('ordem de passagem'!B87="","",'ordem de passagem'!B87)</f>
        <v/>
      </c>
      <c r="B90" s="451" t="str">
        <f>IF('ordem de passagem'!C87="","",'ordem de passagem'!C87)</f>
        <v/>
      </c>
      <c r="C90" s="451" t="str">
        <f>IF('ordem de passagem'!D87="","",'ordem de passagem'!D87)</f>
        <v/>
      </c>
      <c r="D90" s="450" t="str">
        <f>IF('ordem de passagem'!F87="","",'ordem de passagem'!F87)</f>
        <v/>
      </c>
      <c r="E90" s="450" t="str">
        <f>IF('ordem de passagem'!G87="","",'ordem de passagem'!G87)</f>
        <v/>
      </c>
      <c r="F90" s="539"/>
      <c r="G90" s="540"/>
      <c r="H90" s="541"/>
      <c r="I90" s="542"/>
      <c r="J90" s="539"/>
      <c r="K90" s="540"/>
      <c r="L90" s="541"/>
      <c r="M90" s="542"/>
      <c r="N90" s="539"/>
      <c r="O90" s="540"/>
      <c r="P90" s="557"/>
      <c r="Q90" s="558"/>
      <c r="R90" s="260"/>
      <c r="S90" s="310"/>
      <c r="T90" s="266"/>
      <c r="U90" s="335" t="str">
        <f t="shared" si="8"/>
        <v/>
      </c>
      <c r="V90" s="266"/>
      <c r="W90" s="284">
        <f t="shared" si="6"/>
        <v>0</v>
      </c>
      <c r="X90" s="284">
        <f t="shared" si="9"/>
        <v>0</v>
      </c>
      <c r="Y90" s="309">
        <f t="shared" si="7"/>
        <v>0</v>
      </c>
      <c r="Z90" s="232"/>
      <c r="AA90" s="232"/>
      <c r="AB90" s="232"/>
      <c r="AC90" s="232"/>
      <c r="AD90" s="232"/>
      <c r="AE90" s="232"/>
    </row>
    <row r="91" spans="1:31" ht="18" customHeight="1" x14ac:dyDescent="0.3">
      <c r="A91" s="450" t="str">
        <f>IF('ordem de passagem'!B88="","",'ordem de passagem'!B88)</f>
        <v/>
      </c>
      <c r="B91" s="451" t="str">
        <f>IF('ordem de passagem'!C88="","",'ordem de passagem'!C88)</f>
        <v/>
      </c>
      <c r="C91" s="451" t="str">
        <f>IF('ordem de passagem'!D88="","",'ordem de passagem'!D88)</f>
        <v/>
      </c>
      <c r="D91" s="450" t="str">
        <f>IF('ordem de passagem'!F88="","",'ordem de passagem'!F88)</f>
        <v/>
      </c>
      <c r="E91" s="450" t="str">
        <f>IF('ordem de passagem'!G88="","",'ordem de passagem'!G88)</f>
        <v/>
      </c>
      <c r="F91" s="539"/>
      <c r="G91" s="540"/>
      <c r="H91" s="541"/>
      <c r="I91" s="542"/>
      <c r="J91" s="539"/>
      <c r="K91" s="540"/>
      <c r="L91" s="541"/>
      <c r="M91" s="542"/>
      <c r="N91" s="539"/>
      <c r="O91" s="540"/>
      <c r="P91" s="557"/>
      <c r="Q91" s="558"/>
      <c r="R91" s="260"/>
      <c r="S91" s="310"/>
      <c r="T91" s="266"/>
      <c r="U91" s="335" t="str">
        <f t="shared" si="8"/>
        <v/>
      </c>
      <c r="V91" s="266"/>
      <c r="W91" s="284">
        <f t="shared" si="6"/>
        <v>0</v>
      </c>
      <c r="X91" s="284">
        <f t="shared" si="9"/>
        <v>0</v>
      </c>
      <c r="Y91" s="309">
        <f t="shared" si="7"/>
        <v>0</v>
      </c>
      <c r="Z91" s="232"/>
      <c r="AA91" s="232"/>
      <c r="AB91" s="232"/>
      <c r="AC91" s="232"/>
      <c r="AD91" s="232"/>
      <c r="AE91" s="232"/>
    </row>
    <row r="92" spans="1:31" ht="18" customHeight="1" x14ac:dyDescent="0.3">
      <c r="A92" s="450" t="str">
        <f>IF('ordem de passagem'!B89="","",'ordem de passagem'!B89)</f>
        <v/>
      </c>
      <c r="B92" s="451" t="str">
        <f>IF('ordem de passagem'!C89="","",'ordem de passagem'!C89)</f>
        <v/>
      </c>
      <c r="C92" s="451" t="str">
        <f>IF('ordem de passagem'!D89="","",'ordem de passagem'!D89)</f>
        <v/>
      </c>
      <c r="D92" s="450" t="str">
        <f>IF('ordem de passagem'!F89="","",'ordem de passagem'!F89)</f>
        <v/>
      </c>
      <c r="E92" s="450" t="str">
        <f>IF('ordem de passagem'!G89="","",'ordem de passagem'!G89)</f>
        <v/>
      </c>
      <c r="F92" s="539"/>
      <c r="G92" s="540"/>
      <c r="H92" s="541"/>
      <c r="I92" s="542"/>
      <c r="J92" s="539"/>
      <c r="K92" s="540"/>
      <c r="L92" s="541"/>
      <c r="M92" s="542"/>
      <c r="N92" s="539"/>
      <c r="O92" s="540"/>
      <c r="P92" s="557"/>
      <c r="Q92" s="558"/>
      <c r="R92" s="260"/>
      <c r="S92" s="310"/>
      <c r="T92" s="266"/>
      <c r="U92" s="335" t="str">
        <f t="shared" si="8"/>
        <v/>
      </c>
      <c r="V92" s="266"/>
      <c r="W92" s="284">
        <f t="shared" si="6"/>
        <v>0</v>
      </c>
      <c r="X92" s="284">
        <f t="shared" si="9"/>
        <v>0</v>
      </c>
      <c r="Y92" s="309">
        <f t="shared" si="7"/>
        <v>0</v>
      </c>
      <c r="Z92" s="232"/>
      <c r="AA92" s="232"/>
      <c r="AB92" s="232"/>
      <c r="AC92" s="232"/>
      <c r="AD92" s="232"/>
      <c r="AE92" s="232"/>
    </row>
    <row r="93" spans="1:31" ht="18" customHeight="1" x14ac:dyDescent="0.3">
      <c r="A93" s="450" t="str">
        <f>IF('ordem de passagem'!B90="","",'ordem de passagem'!B90)</f>
        <v/>
      </c>
      <c r="B93" s="451" t="str">
        <f>IF('ordem de passagem'!C90="","",'ordem de passagem'!C90)</f>
        <v/>
      </c>
      <c r="C93" s="451" t="str">
        <f>IF('ordem de passagem'!D90="","",'ordem de passagem'!D90)</f>
        <v/>
      </c>
      <c r="D93" s="450" t="str">
        <f>IF('ordem de passagem'!F90="","",'ordem de passagem'!F90)</f>
        <v/>
      </c>
      <c r="E93" s="450" t="str">
        <f>IF('ordem de passagem'!G90="","",'ordem de passagem'!G90)</f>
        <v/>
      </c>
      <c r="F93" s="539"/>
      <c r="G93" s="540"/>
      <c r="H93" s="541"/>
      <c r="I93" s="542"/>
      <c r="J93" s="539"/>
      <c r="K93" s="540"/>
      <c r="L93" s="541"/>
      <c r="M93" s="542"/>
      <c r="N93" s="539"/>
      <c r="O93" s="540"/>
      <c r="P93" s="557"/>
      <c r="Q93" s="558"/>
      <c r="R93" s="260"/>
      <c r="S93" s="310"/>
      <c r="T93" s="266"/>
      <c r="U93" s="335" t="str">
        <f t="shared" si="8"/>
        <v/>
      </c>
      <c r="V93" s="266"/>
      <c r="W93" s="284">
        <f t="shared" si="6"/>
        <v>0</v>
      </c>
      <c r="X93" s="284">
        <f t="shared" si="9"/>
        <v>0</v>
      </c>
      <c r="Y93" s="309">
        <f t="shared" si="7"/>
        <v>0</v>
      </c>
      <c r="Z93" s="232"/>
      <c r="AA93" s="232"/>
      <c r="AB93" s="232"/>
      <c r="AC93" s="232"/>
      <c r="AD93" s="232"/>
      <c r="AE93" s="232"/>
    </row>
    <row r="94" spans="1:31" ht="18" customHeight="1" x14ac:dyDescent="0.3">
      <c r="A94" s="450" t="str">
        <f>IF('ordem de passagem'!B91="","",'ordem de passagem'!B91)</f>
        <v/>
      </c>
      <c r="B94" s="451" t="str">
        <f>IF('ordem de passagem'!C91="","",'ordem de passagem'!C91)</f>
        <v/>
      </c>
      <c r="C94" s="451" t="str">
        <f>IF('ordem de passagem'!D91="","",'ordem de passagem'!D91)</f>
        <v/>
      </c>
      <c r="D94" s="450" t="str">
        <f>IF('ordem de passagem'!F91="","",'ordem de passagem'!F91)</f>
        <v/>
      </c>
      <c r="E94" s="450" t="str">
        <f>IF('ordem de passagem'!G91="","",'ordem de passagem'!G91)</f>
        <v/>
      </c>
      <c r="F94" s="539"/>
      <c r="G94" s="540"/>
      <c r="H94" s="541"/>
      <c r="I94" s="542"/>
      <c r="J94" s="539"/>
      <c r="K94" s="540"/>
      <c r="L94" s="541"/>
      <c r="M94" s="542"/>
      <c r="N94" s="539"/>
      <c r="O94" s="540"/>
      <c r="P94" s="557"/>
      <c r="Q94" s="558"/>
      <c r="R94" s="260"/>
      <c r="S94" s="310"/>
      <c r="T94" s="266"/>
      <c r="U94" s="335" t="str">
        <f t="shared" si="8"/>
        <v/>
      </c>
      <c r="V94" s="266"/>
      <c r="W94" s="284">
        <f t="shared" si="6"/>
        <v>0</v>
      </c>
      <c r="X94" s="284">
        <f t="shared" si="9"/>
        <v>0</v>
      </c>
      <c r="Y94" s="309">
        <f t="shared" si="7"/>
        <v>0</v>
      </c>
      <c r="Z94" s="232"/>
      <c r="AA94" s="232"/>
      <c r="AB94" s="232"/>
      <c r="AC94" s="232"/>
      <c r="AD94" s="232"/>
      <c r="AE94" s="232"/>
    </row>
    <row r="95" spans="1:31" ht="18" customHeight="1" x14ac:dyDescent="0.3">
      <c r="A95" s="450" t="str">
        <f>IF('ordem de passagem'!B92="","",'ordem de passagem'!B92)</f>
        <v/>
      </c>
      <c r="B95" s="451" t="str">
        <f>IF('ordem de passagem'!C92="","",'ordem de passagem'!C92)</f>
        <v/>
      </c>
      <c r="C95" s="451" t="str">
        <f>IF('ordem de passagem'!D92="","",'ordem de passagem'!D92)</f>
        <v/>
      </c>
      <c r="D95" s="450" t="str">
        <f>IF('ordem de passagem'!F92="","",'ordem de passagem'!F92)</f>
        <v/>
      </c>
      <c r="E95" s="450" t="str">
        <f>IF('ordem de passagem'!G92="","",'ordem de passagem'!G92)</f>
        <v/>
      </c>
      <c r="F95" s="539"/>
      <c r="G95" s="540"/>
      <c r="H95" s="541"/>
      <c r="I95" s="542"/>
      <c r="J95" s="539"/>
      <c r="K95" s="540"/>
      <c r="L95" s="541"/>
      <c r="M95" s="542"/>
      <c r="N95" s="539"/>
      <c r="O95" s="540"/>
      <c r="P95" s="557"/>
      <c r="Q95" s="558"/>
      <c r="R95" s="260"/>
      <c r="S95" s="310"/>
      <c r="T95" s="266"/>
      <c r="U95" s="335" t="str">
        <f t="shared" si="8"/>
        <v/>
      </c>
      <c r="V95" s="266"/>
      <c r="W95" s="284">
        <f t="shared" si="6"/>
        <v>0</v>
      </c>
      <c r="X95" s="284">
        <f t="shared" si="9"/>
        <v>0</v>
      </c>
      <c r="Y95" s="309">
        <f t="shared" si="7"/>
        <v>0</v>
      </c>
      <c r="Z95" s="232"/>
      <c r="AA95" s="232"/>
      <c r="AB95" s="232"/>
      <c r="AC95" s="232"/>
      <c r="AD95" s="232"/>
      <c r="AE95" s="232"/>
    </row>
    <row r="96" spans="1:31" ht="18" customHeight="1" x14ac:dyDescent="0.3">
      <c r="A96" s="450" t="str">
        <f>IF('ordem de passagem'!B93="","",'ordem de passagem'!B93)</f>
        <v/>
      </c>
      <c r="B96" s="451" t="str">
        <f>IF('ordem de passagem'!C93="","",'ordem de passagem'!C93)</f>
        <v/>
      </c>
      <c r="C96" s="451" t="str">
        <f>IF('ordem de passagem'!D93="","",'ordem de passagem'!D93)</f>
        <v/>
      </c>
      <c r="D96" s="450" t="str">
        <f>IF('ordem de passagem'!F93="","",'ordem de passagem'!F93)</f>
        <v/>
      </c>
      <c r="E96" s="450" t="str">
        <f>IF('ordem de passagem'!G93="","",'ordem de passagem'!G93)</f>
        <v/>
      </c>
      <c r="F96" s="539"/>
      <c r="G96" s="540"/>
      <c r="H96" s="541"/>
      <c r="I96" s="542"/>
      <c r="J96" s="539"/>
      <c r="K96" s="540"/>
      <c r="L96" s="541"/>
      <c r="M96" s="542"/>
      <c r="N96" s="539"/>
      <c r="O96" s="540"/>
      <c r="P96" s="557"/>
      <c r="Q96" s="558"/>
      <c r="R96" s="260"/>
      <c r="S96" s="310"/>
      <c r="T96" s="266"/>
      <c r="U96" s="335" t="str">
        <f t="shared" si="8"/>
        <v/>
      </c>
      <c r="V96" s="266"/>
      <c r="W96" s="284">
        <f t="shared" si="6"/>
        <v>0</v>
      </c>
      <c r="X96" s="284">
        <f t="shared" si="9"/>
        <v>0</v>
      </c>
      <c r="Y96" s="309">
        <f t="shared" si="7"/>
        <v>0</v>
      </c>
      <c r="Z96" s="232"/>
      <c r="AA96" s="232"/>
      <c r="AB96" s="232"/>
      <c r="AC96" s="232"/>
      <c r="AD96" s="232"/>
      <c r="AE96" s="232"/>
    </row>
    <row r="97" spans="1:31" ht="18" customHeight="1" x14ac:dyDescent="0.3">
      <c r="A97" s="450" t="str">
        <f>IF('ordem de passagem'!B94="","",'ordem de passagem'!B94)</f>
        <v/>
      </c>
      <c r="B97" s="451" t="str">
        <f>IF('ordem de passagem'!C94="","",'ordem de passagem'!C94)</f>
        <v/>
      </c>
      <c r="C97" s="451" t="str">
        <f>IF('ordem de passagem'!D94="","",'ordem de passagem'!D94)</f>
        <v/>
      </c>
      <c r="D97" s="450" t="str">
        <f>IF('ordem de passagem'!F94="","",'ordem de passagem'!F94)</f>
        <v/>
      </c>
      <c r="E97" s="450" t="str">
        <f>IF('ordem de passagem'!G94="","",'ordem de passagem'!G94)</f>
        <v/>
      </c>
      <c r="F97" s="539"/>
      <c r="G97" s="540"/>
      <c r="H97" s="541"/>
      <c r="I97" s="542"/>
      <c r="J97" s="539"/>
      <c r="K97" s="540"/>
      <c r="L97" s="541"/>
      <c r="M97" s="542"/>
      <c r="N97" s="539"/>
      <c r="O97" s="540"/>
      <c r="P97" s="557"/>
      <c r="Q97" s="558"/>
      <c r="R97" s="260"/>
      <c r="S97" s="310"/>
      <c r="T97" s="266"/>
      <c r="U97" s="335" t="str">
        <f t="shared" si="8"/>
        <v/>
      </c>
      <c r="V97" s="266"/>
      <c r="W97" s="284">
        <f t="shared" si="6"/>
        <v>0</v>
      </c>
      <c r="X97" s="284">
        <f t="shared" si="9"/>
        <v>0</v>
      </c>
      <c r="Y97" s="309">
        <f t="shared" si="7"/>
        <v>0</v>
      </c>
      <c r="Z97" s="232"/>
      <c r="AA97" s="232"/>
      <c r="AB97" s="232"/>
      <c r="AC97" s="232"/>
      <c r="AD97" s="232"/>
      <c r="AE97" s="232"/>
    </row>
    <row r="98" spans="1:31" ht="18" customHeight="1" x14ac:dyDescent="0.3">
      <c r="A98" s="450" t="str">
        <f>IF('ordem de passagem'!B95="","",'ordem de passagem'!B95)</f>
        <v/>
      </c>
      <c r="B98" s="451" t="str">
        <f>IF('ordem de passagem'!C95="","",'ordem de passagem'!C95)</f>
        <v/>
      </c>
      <c r="C98" s="451" t="str">
        <f>IF('ordem de passagem'!D95="","",'ordem de passagem'!D95)</f>
        <v/>
      </c>
      <c r="D98" s="450" t="str">
        <f>IF('ordem de passagem'!F95="","",'ordem de passagem'!F95)</f>
        <v/>
      </c>
      <c r="E98" s="450" t="str">
        <f>IF('ordem de passagem'!G95="","",'ordem de passagem'!G95)</f>
        <v/>
      </c>
      <c r="F98" s="539"/>
      <c r="G98" s="540"/>
      <c r="H98" s="541"/>
      <c r="I98" s="542"/>
      <c r="J98" s="539"/>
      <c r="K98" s="540"/>
      <c r="L98" s="541"/>
      <c r="M98" s="542"/>
      <c r="N98" s="539"/>
      <c r="O98" s="540"/>
      <c r="P98" s="557"/>
      <c r="Q98" s="558"/>
      <c r="R98" s="260"/>
      <c r="S98" s="310"/>
      <c r="T98" s="266"/>
      <c r="U98" s="335" t="str">
        <f t="shared" si="8"/>
        <v/>
      </c>
      <c r="V98" s="266"/>
      <c r="W98" s="284">
        <f t="shared" si="6"/>
        <v>0</v>
      </c>
      <c r="X98" s="284">
        <f t="shared" si="9"/>
        <v>0</v>
      </c>
      <c r="Y98" s="309">
        <f t="shared" si="7"/>
        <v>0</v>
      </c>
      <c r="Z98" s="232"/>
      <c r="AA98" s="232"/>
      <c r="AB98" s="232"/>
      <c r="AC98" s="232"/>
      <c r="AD98" s="232"/>
      <c r="AE98" s="232"/>
    </row>
    <row r="99" spans="1:31" ht="18" customHeight="1" x14ac:dyDescent="0.3">
      <c r="A99" s="450" t="str">
        <f>IF('ordem de passagem'!B96="","",'ordem de passagem'!B96)</f>
        <v/>
      </c>
      <c r="B99" s="451" t="str">
        <f>IF('ordem de passagem'!C96="","",'ordem de passagem'!C96)</f>
        <v/>
      </c>
      <c r="C99" s="451" t="str">
        <f>IF('ordem de passagem'!D96="","",'ordem de passagem'!D96)</f>
        <v/>
      </c>
      <c r="D99" s="450" t="str">
        <f>IF('ordem de passagem'!F96="","",'ordem de passagem'!F96)</f>
        <v/>
      </c>
      <c r="E99" s="450" t="str">
        <f>IF('ordem de passagem'!G96="","",'ordem de passagem'!G96)</f>
        <v/>
      </c>
      <c r="F99" s="539"/>
      <c r="G99" s="540"/>
      <c r="H99" s="541"/>
      <c r="I99" s="542"/>
      <c r="J99" s="539"/>
      <c r="K99" s="540"/>
      <c r="L99" s="541"/>
      <c r="M99" s="542"/>
      <c r="N99" s="539"/>
      <c r="O99" s="540"/>
      <c r="P99" s="557"/>
      <c r="Q99" s="558"/>
      <c r="R99" s="260"/>
      <c r="S99" s="310"/>
      <c r="T99" s="266"/>
      <c r="U99" s="335" t="str">
        <f t="shared" si="8"/>
        <v/>
      </c>
      <c r="V99" s="266"/>
      <c r="W99" s="284">
        <f t="shared" si="6"/>
        <v>0</v>
      </c>
      <c r="X99" s="284">
        <f t="shared" si="9"/>
        <v>0</v>
      </c>
      <c r="Y99" s="309">
        <f t="shared" si="7"/>
        <v>0</v>
      </c>
      <c r="Z99" s="232"/>
      <c r="AA99" s="232"/>
      <c r="AB99" s="232"/>
      <c r="AC99" s="232"/>
      <c r="AD99" s="232"/>
      <c r="AE99" s="232"/>
    </row>
    <row r="100" spans="1:31" ht="18" customHeight="1" x14ac:dyDescent="0.3">
      <c r="A100" s="450" t="str">
        <f>IF('ordem de passagem'!B97="","",'ordem de passagem'!B97)</f>
        <v/>
      </c>
      <c r="B100" s="451" t="str">
        <f>IF('ordem de passagem'!C97="","",'ordem de passagem'!C97)</f>
        <v/>
      </c>
      <c r="C100" s="451" t="str">
        <f>IF('ordem de passagem'!D97="","",'ordem de passagem'!D97)</f>
        <v/>
      </c>
      <c r="D100" s="450" t="str">
        <f>IF('ordem de passagem'!F97="","",'ordem de passagem'!F97)</f>
        <v/>
      </c>
      <c r="E100" s="450" t="str">
        <f>IF('ordem de passagem'!G97="","",'ordem de passagem'!G97)</f>
        <v/>
      </c>
      <c r="F100" s="539"/>
      <c r="G100" s="540"/>
      <c r="H100" s="541"/>
      <c r="I100" s="542"/>
      <c r="J100" s="539"/>
      <c r="K100" s="540"/>
      <c r="L100" s="541"/>
      <c r="M100" s="542"/>
      <c r="N100" s="539"/>
      <c r="O100" s="540"/>
      <c r="P100" s="557"/>
      <c r="Q100" s="558"/>
      <c r="R100" s="260"/>
      <c r="S100" s="310"/>
      <c r="T100" s="266"/>
      <c r="U100" s="335" t="str">
        <f t="shared" si="8"/>
        <v/>
      </c>
      <c r="V100" s="266"/>
      <c r="W100" s="284">
        <f t="shared" si="6"/>
        <v>0</v>
      </c>
      <c r="X100" s="284">
        <f t="shared" si="9"/>
        <v>0</v>
      </c>
      <c r="Y100" s="309">
        <f t="shared" si="7"/>
        <v>0</v>
      </c>
      <c r="Z100" s="232"/>
      <c r="AA100" s="232"/>
      <c r="AB100" s="232"/>
      <c r="AC100" s="232"/>
      <c r="AD100" s="232"/>
      <c r="AE100" s="232"/>
    </row>
    <row r="101" spans="1:31" ht="27" x14ac:dyDescent="0.3">
      <c r="A101" s="450" t="str">
        <f>IF('ordem de passagem'!B98="","",'ordem de passagem'!B98)</f>
        <v/>
      </c>
      <c r="B101" s="451" t="str">
        <f>IF('ordem de passagem'!C98="","",'ordem de passagem'!C98)</f>
        <v/>
      </c>
      <c r="C101" s="451" t="str">
        <f>IF('ordem de passagem'!D98="","",'ordem de passagem'!D98)</f>
        <v/>
      </c>
      <c r="D101" s="450" t="str">
        <f>IF('ordem de passagem'!F98="","",'ordem de passagem'!F98)</f>
        <v/>
      </c>
      <c r="E101" s="450" t="str">
        <f>IF('ordem de passagem'!G98="","",'ordem de passagem'!G98)</f>
        <v/>
      </c>
      <c r="F101" s="539"/>
      <c r="G101" s="540"/>
      <c r="H101" s="541"/>
      <c r="I101" s="542"/>
      <c r="J101" s="539"/>
      <c r="K101" s="540"/>
      <c r="L101" s="541"/>
      <c r="M101" s="542"/>
      <c r="N101" s="539"/>
      <c r="O101" s="540"/>
      <c r="P101" s="557"/>
      <c r="Q101" s="558"/>
      <c r="R101" s="260"/>
      <c r="S101" s="310"/>
      <c r="T101" s="266"/>
      <c r="U101" s="335" t="str">
        <f t="shared" si="8"/>
        <v/>
      </c>
      <c r="V101" s="266"/>
      <c r="W101" s="284">
        <f t="shared" si="6"/>
        <v>0</v>
      </c>
      <c r="X101" s="284">
        <f t="shared" si="9"/>
        <v>0</v>
      </c>
      <c r="Y101" s="309">
        <f t="shared" si="7"/>
        <v>0</v>
      </c>
      <c r="Z101" s="232"/>
      <c r="AA101" s="232"/>
      <c r="AB101" s="232"/>
      <c r="AC101" s="232"/>
      <c r="AD101" s="232"/>
      <c r="AE101" s="232"/>
    </row>
    <row r="102" spans="1:31" ht="27" x14ac:dyDescent="0.3">
      <c r="A102" s="450" t="str">
        <f>IF('ordem de passagem'!B99="","",'ordem de passagem'!B99)</f>
        <v/>
      </c>
      <c r="B102" s="451" t="str">
        <f>IF('ordem de passagem'!C99="","",'ordem de passagem'!C99)</f>
        <v/>
      </c>
      <c r="C102" s="451" t="str">
        <f>IF('ordem de passagem'!D99="","",'ordem de passagem'!D99)</f>
        <v/>
      </c>
      <c r="D102" s="450" t="str">
        <f>IF('ordem de passagem'!F99="","",'ordem de passagem'!F99)</f>
        <v/>
      </c>
      <c r="E102" s="450" t="str">
        <f>IF('ordem de passagem'!G99="","",'ordem de passagem'!G99)</f>
        <v/>
      </c>
      <c r="F102" s="539"/>
      <c r="G102" s="540"/>
      <c r="H102" s="541"/>
      <c r="I102" s="542"/>
      <c r="J102" s="539"/>
      <c r="K102" s="540"/>
      <c r="L102" s="541"/>
      <c r="M102" s="542"/>
      <c r="N102" s="539"/>
      <c r="O102" s="540"/>
      <c r="P102" s="557"/>
      <c r="Q102" s="558"/>
      <c r="R102" s="260"/>
      <c r="S102" s="310"/>
      <c r="T102" s="266"/>
      <c r="U102" s="335" t="str">
        <f t="shared" si="8"/>
        <v/>
      </c>
      <c r="V102" s="266"/>
      <c r="W102" s="284">
        <f t="shared" si="6"/>
        <v>0</v>
      </c>
      <c r="X102" s="284">
        <f t="shared" si="9"/>
        <v>0</v>
      </c>
      <c r="Y102" s="309">
        <f t="shared" si="7"/>
        <v>0</v>
      </c>
      <c r="Z102" s="232"/>
      <c r="AA102" s="232"/>
      <c r="AB102" s="232"/>
      <c r="AC102" s="232"/>
      <c r="AD102" s="232"/>
      <c r="AE102" s="232"/>
    </row>
    <row r="103" spans="1:31" x14ac:dyDescent="0.3">
      <c r="D103" s="232"/>
      <c r="E103" s="232"/>
      <c r="F103" s="232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67"/>
      <c r="U103" s="267"/>
      <c r="V103" s="267"/>
      <c r="W103" s="232"/>
      <c r="X103" s="261"/>
      <c r="Y103" s="232"/>
      <c r="Z103" s="232"/>
      <c r="AA103" s="232"/>
      <c r="AB103" s="232"/>
      <c r="AC103" s="232"/>
      <c r="AD103" s="232"/>
      <c r="AE103" s="232"/>
    </row>
    <row r="104" spans="1:31" ht="22.8" x14ac:dyDescent="0.4">
      <c r="D104" s="385"/>
      <c r="E104" s="323"/>
      <c r="F104" s="559"/>
      <c r="G104" s="559"/>
      <c r="H104" s="559"/>
      <c r="I104" s="559"/>
      <c r="J104" s="559"/>
      <c r="K104" s="559"/>
      <c r="L104" s="559"/>
      <c r="M104" s="559"/>
      <c r="N104" s="559"/>
      <c r="O104" s="559"/>
      <c r="P104" s="559"/>
      <c r="Q104" s="559"/>
      <c r="R104" s="232"/>
      <c r="S104" s="232"/>
      <c r="X104" s="261"/>
      <c r="Y104" s="232"/>
      <c r="Z104" s="232"/>
      <c r="AA104" s="232"/>
      <c r="AB104" s="232"/>
      <c r="AC104" s="232"/>
      <c r="AD104" s="232"/>
      <c r="AE104" s="232"/>
    </row>
    <row r="105" spans="1:31" ht="22.8" x14ac:dyDescent="0.4">
      <c r="D105" s="324" t="s">
        <v>94</v>
      </c>
      <c r="E105" s="325"/>
      <c r="F105" s="560"/>
      <c r="G105" s="559"/>
      <c r="H105" s="560"/>
      <c r="I105" s="559"/>
      <c r="J105" s="560"/>
      <c r="K105" s="559"/>
      <c r="L105" s="560"/>
      <c r="M105" s="559"/>
      <c r="N105" s="560"/>
      <c r="O105" s="559"/>
      <c r="P105" s="560"/>
      <c r="Q105" s="559"/>
      <c r="Z105" s="232"/>
      <c r="AA105" s="232"/>
      <c r="AB105" s="232"/>
      <c r="AC105" s="232"/>
      <c r="AD105" s="232"/>
      <c r="AE105" s="232"/>
    </row>
    <row r="106" spans="1:31" ht="22.8" x14ac:dyDescent="0.4">
      <c r="D106" s="324" t="s">
        <v>95</v>
      </c>
      <c r="E106" s="325"/>
      <c r="F106" s="532"/>
      <c r="G106" s="532"/>
      <c r="H106" s="532"/>
      <c r="I106" s="532"/>
      <c r="J106" s="532"/>
      <c r="K106" s="532"/>
      <c r="L106" s="532"/>
      <c r="M106" s="532"/>
      <c r="N106" s="532"/>
      <c r="O106" s="532"/>
      <c r="P106" s="532"/>
      <c r="Q106" s="532"/>
      <c r="Z106" s="232"/>
      <c r="AA106" s="232"/>
      <c r="AB106" s="232"/>
      <c r="AC106" s="232"/>
      <c r="AD106" s="232"/>
      <c r="AE106" s="232"/>
    </row>
    <row r="107" spans="1:31" ht="22.8" x14ac:dyDescent="0.4">
      <c r="D107" s="385"/>
      <c r="E107" s="323"/>
      <c r="F107" s="533"/>
      <c r="G107" s="533"/>
    </row>
    <row r="108" spans="1:31" x14ac:dyDescent="0.3">
      <c r="F108" s="326" t="e">
        <f>AVERAGE(F15:G102)</f>
        <v>#DIV/0!</v>
      </c>
    </row>
    <row r="109" spans="1:31" ht="22.8" x14ac:dyDescent="0.4">
      <c r="D109" s="405"/>
      <c r="E109" s="323"/>
      <c r="F109" s="624" t="str">
        <f>IF($F$106="","",$F$106)</f>
        <v/>
      </c>
      <c r="G109" s="624"/>
    </row>
    <row r="110" spans="1:31" ht="22.8" x14ac:dyDescent="0.4">
      <c r="D110" s="405"/>
      <c r="E110" s="323"/>
      <c r="F110" s="624" t="str">
        <f>IF($H$106="","",$H$106)</f>
        <v/>
      </c>
      <c r="G110" s="624"/>
    </row>
    <row r="111" spans="1:31" ht="22.8" x14ac:dyDescent="0.4">
      <c r="D111" s="405"/>
      <c r="E111" s="323"/>
      <c r="F111" s="624" t="str">
        <f>IF($J$106="","",$J$106)</f>
        <v/>
      </c>
      <c r="G111" s="624"/>
    </row>
    <row r="112" spans="1:31" ht="22.8" x14ac:dyDescent="0.4">
      <c r="D112" s="405"/>
      <c r="E112" s="323"/>
      <c r="F112" s="624" t="str">
        <f>IF($L$106="","",$L$106)</f>
        <v/>
      </c>
      <c r="G112" s="624"/>
    </row>
    <row r="113" spans="4:7" ht="22.8" x14ac:dyDescent="0.4">
      <c r="D113" s="405"/>
      <c r="E113" s="323"/>
      <c r="F113" s="624" t="str">
        <f>IF($N$106="","",$N$106)</f>
        <v/>
      </c>
      <c r="G113" s="624"/>
    </row>
  </sheetData>
  <sheetProtection algorithmName="SHA-512" hashValue="Gp0hoxT69PdSU/ih/ziFgHK62xzCV8qJ6Zvsb7RL8d+8fYTisZryfY6C3lm6fWJcKhydjpprniDT8KOLHOugJg==" saltValue="d1cwVlw5HIVXKETEpPoCCw==" spinCount="100000" sheet="1" selectLockedCells="1"/>
  <mergeCells count="2471">
    <mergeCell ref="WXQ6:WXZ6"/>
    <mergeCell ref="WYQ6:WYZ6"/>
    <mergeCell ref="WZQ6:WZZ6"/>
    <mergeCell ref="XAQ6:XAZ6"/>
    <mergeCell ref="XBQ6:XBZ6"/>
    <mergeCell ref="XCQ6:XCZ6"/>
    <mergeCell ref="XDQ6:XDZ6"/>
    <mergeCell ref="XEQ6:XEZ6"/>
    <mergeCell ref="A8:B8"/>
    <mergeCell ref="WOQ6:WOZ6"/>
    <mergeCell ref="WPQ6:WPZ6"/>
    <mergeCell ref="WQQ6:WQZ6"/>
    <mergeCell ref="WRQ6:WRZ6"/>
    <mergeCell ref="WSQ6:WSZ6"/>
    <mergeCell ref="WTQ6:WTZ6"/>
    <mergeCell ref="WUQ6:WUZ6"/>
    <mergeCell ref="WVQ6:WVZ6"/>
    <mergeCell ref="WWQ6:WWZ6"/>
    <mergeCell ref="WFQ6:WFZ6"/>
    <mergeCell ref="WGQ6:WGZ6"/>
    <mergeCell ref="WHQ6:WHZ6"/>
    <mergeCell ref="WIQ6:WIZ6"/>
    <mergeCell ref="WJQ6:WJZ6"/>
    <mergeCell ref="WKQ6:WKZ6"/>
    <mergeCell ref="WLQ6:WLZ6"/>
    <mergeCell ref="WMQ6:WMZ6"/>
    <mergeCell ref="WNQ6:WNZ6"/>
    <mergeCell ref="VWQ6:VWZ6"/>
    <mergeCell ref="VXQ6:VXZ6"/>
    <mergeCell ref="VYQ6:VYZ6"/>
    <mergeCell ref="VZQ6:VZZ6"/>
    <mergeCell ref="WAQ6:WAZ6"/>
    <mergeCell ref="WBQ6:WBZ6"/>
    <mergeCell ref="WCQ6:WCZ6"/>
    <mergeCell ref="WDQ6:WDZ6"/>
    <mergeCell ref="WEQ6:WEZ6"/>
    <mergeCell ref="VNQ6:VNZ6"/>
    <mergeCell ref="VOQ6:VOZ6"/>
    <mergeCell ref="VPQ6:VPZ6"/>
    <mergeCell ref="VQQ6:VQZ6"/>
    <mergeCell ref="VRQ6:VRZ6"/>
    <mergeCell ref="VSQ6:VSZ6"/>
    <mergeCell ref="VTQ6:VTZ6"/>
    <mergeCell ref="VUQ6:VUZ6"/>
    <mergeCell ref="VVQ6:VVZ6"/>
    <mergeCell ref="VEQ6:VEZ6"/>
    <mergeCell ref="VFQ6:VFZ6"/>
    <mergeCell ref="VGQ6:VGZ6"/>
    <mergeCell ref="VHQ6:VHZ6"/>
    <mergeCell ref="VIQ6:VIZ6"/>
    <mergeCell ref="VJQ6:VJZ6"/>
    <mergeCell ref="VKQ6:VKZ6"/>
    <mergeCell ref="VLQ6:VLZ6"/>
    <mergeCell ref="VMQ6:VMZ6"/>
    <mergeCell ref="UVQ6:UVZ6"/>
    <mergeCell ref="UWQ6:UWZ6"/>
    <mergeCell ref="UXQ6:UXZ6"/>
    <mergeCell ref="UYQ6:UYZ6"/>
    <mergeCell ref="UZQ6:UZZ6"/>
    <mergeCell ref="VAQ6:VAZ6"/>
    <mergeCell ref="VBQ6:VBZ6"/>
    <mergeCell ref="VCQ6:VCZ6"/>
    <mergeCell ref="VDQ6:VDZ6"/>
    <mergeCell ref="UMQ6:UMZ6"/>
    <mergeCell ref="UNQ6:UNZ6"/>
    <mergeCell ref="UOQ6:UOZ6"/>
    <mergeCell ref="UPQ6:UPZ6"/>
    <mergeCell ref="UQQ6:UQZ6"/>
    <mergeCell ref="URQ6:URZ6"/>
    <mergeCell ref="USQ6:USZ6"/>
    <mergeCell ref="UTQ6:UTZ6"/>
    <mergeCell ref="UUQ6:UUZ6"/>
    <mergeCell ref="UDQ6:UDZ6"/>
    <mergeCell ref="UEQ6:UEZ6"/>
    <mergeCell ref="UFQ6:UFZ6"/>
    <mergeCell ref="UGQ6:UGZ6"/>
    <mergeCell ref="UHQ6:UHZ6"/>
    <mergeCell ref="UIQ6:UIZ6"/>
    <mergeCell ref="UJQ6:UJZ6"/>
    <mergeCell ref="UKQ6:UKZ6"/>
    <mergeCell ref="ULQ6:ULZ6"/>
    <mergeCell ref="TUQ6:TUZ6"/>
    <mergeCell ref="TVQ6:TVZ6"/>
    <mergeCell ref="TWQ6:TWZ6"/>
    <mergeCell ref="TXQ6:TXZ6"/>
    <mergeCell ref="TYQ6:TYZ6"/>
    <mergeCell ref="TZQ6:TZZ6"/>
    <mergeCell ref="UAQ6:UAZ6"/>
    <mergeCell ref="UBQ6:UBZ6"/>
    <mergeCell ref="UCQ6:UCZ6"/>
    <mergeCell ref="TLQ6:TLZ6"/>
    <mergeCell ref="TMQ6:TMZ6"/>
    <mergeCell ref="TNQ6:TNZ6"/>
    <mergeCell ref="TOQ6:TOZ6"/>
    <mergeCell ref="TPQ6:TPZ6"/>
    <mergeCell ref="TQQ6:TQZ6"/>
    <mergeCell ref="TRQ6:TRZ6"/>
    <mergeCell ref="TSQ6:TSZ6"/>
    <mergeCell ref="TTQ6:TTZ6"/>
    <mergeCell ref="TCQ6:TCZ6"/>
    <mergeCell ref="TDQ6:TDZ6"/>
    <mergeCell ref="TEQ6:TEZ6"/>
    <mergeCell ref="TFQ6:TFZ6"/>
    <mergeCell ref="TGQ6:TGZ6"/>
    <mergeCell ref="THQ6:THZ6"/>
    <mergeCell ref="TIQ6:TIZ6"/>
    <mergeCell ref="TJQ6:TJZ6"/>
    <mergeCell ref="TKQ6:TKZ6"/>
    <mergeCell ref="STQ6:STZ6"/>
    <mergeCell ref="SUQ6:SUZ6"/>
    <mergeCell ref="SVQ6:SVZ6"/>
    <mergeCell ref="SWQ6:SWZ6"/>
    <mergeCell ref="SXQ6:SXZ6"/>
    <mergeCell ref="SYQ6:SYZ6"/>
    <mergeCell ref="SZQ6:SZZ6"/>
    <mergeCell ref="TAQ6:TAZ6"/>
    <mergeCell ref="TBQ6:TBZ6"/>
    <mergeCell ref="SKQ6:SKZ6"/>
    <mergeCell ref="SLQ6:SLZ6"/>
    <mergeCell ref="SMQ6:SMZ6"/>
    <mergeCell ref="SNQ6:SNZ6"/>
    <mergeCell ref="SOQ6:SOZ6"/>
    <mergeCell ref="SPQ6:SPZ6"/>
    <mergeCell ref="SQQ6:SQZ6"/>
    <mergeCell ref="SRQ6:SRZ6"/>
    <mergeCell ref="SSQ6:SSZ6"/>
    <mergeCell ref="SBQ6:SBZ6"/>
    <mergeCell ref="SCQ6:SCZ6"/>
    <mergeCell ref="SDQ6:SDZ6"/>
    <mergeCell ref="SEQ6:SEZ6"/>
    <mergeCell ref="SFQ6:SFZ6"/>
    <mergeCell ref="SGQ6:SGZ6"/>
    <mergeCell ref="SHQ6:SHZ6"/>
    <mergeCell ref="SIQ6:SIZ6"/>
    <mergeCell ref="SJQ6:SJZ6"/>
    <mergeCell ref="RSQ6:RSZ6"/>
    <mergeCell ref="RTQ6:RTZ6"/>
    <mergeCell ref="RUQ6:RUZ6"/>
    <mergeCell ref="RVQ6:RVZ6"/>
    <mergeCell ref="RWQ6:RWZ6"/>
    <mergeCell ref="RXQ6:RXZ6"/>
    <mergeCell ref="RYQ6:RYZ6"/>
    <mergeCell ref="RZQ6:RZZ6"/>
    <mergeCell ref="SAQ6:SAZ6"/>
    <mergeCell ref="RJQ6:RJZ6"/>
    <mergeCell ref="RKQ6:RKZ6"/>
    <mergeCell ref="RLQ6:RLZ6"/>
    <mergeCell ref="RMQ6:RMZ6"/>
    <mergeCell ref="RNQ6:RNZ6"/>
    <mergeCell ref="ROQ6:ROZ6"/>
    <mergeCell ref="RPQ6:RPZ6"/>
    <mergeCell ref="RQQ6:RQZ6"/>
    <mergeCell ref="RRQ6:RRZ6"/>
    <mergeCell ref="RAQ6:RAZ6"/>
    <mergeCell ref="RBQ6:RBZ6"/>
    <mergeCell ref="RCQ6:RCZ6"/>
    <mergeCell ref="RDQ6:RDZ6"/>
    <mergeCell ref="REQ6:REZ6"/>
    <mergeCell ref="RFQ6:RFZ6"/>
    <mergeCell ref="RGQ6:RGZ6"/>
    <mergeCell ref="RHQ6:RHZ6"/>
    <mergeCell ref="RIQ6:RIZ6"/>
    <mergeCell ref="QRQ6:QRZ6"/>
    <mergeCell ref="QSQ6:QSZ6"/>
    <mergeCell ref="QTQ6:QTZ6"/>
    <mergeCell ref="QUQ6:QUZ6"/>
    <mergeCell ref="QVQ6:QVZ6"/>
    <mergeCell ref="QWQ6:QWZ6"/>
    <mergeCell ref="QXQ6:QXZ6"/>
    <mergeCell ref="QYQ6:QYZ6"/>
    <mergeCell ref="QZQ6:QZZ6"/>
    <mergeCell ref="QIQ6:QIZ6"/>
    <mergeCell ref="QJQ6:QJZ6"/>
    <mergeCell ref="QKQ6:QKZ6"/>
    <mergeCell ref="QLQ6:QLZ6"/>
    <mergeCell ref="QMQ6:QMZ6"/>
    <mergeCell ref="QNQ6:QNZ6"/>
    <mergeCell ref="QOQ6:QOZ6"/>
    <mergeCell ref="QPQ6:QPZ6"/>
    <mergeCell ref="QQQ6:QQZ6"/>
    <mergeCell ref="PZQ6:PZZ6"/>
    <mergeCell ref="QAQ6:QAZ6"/>
    <mergeCell ref="QBQ6:QBZ6"/>
    <mergeCell ref="QCQ6:QCZ6"/>
    <mergeCell ref="QDQ6:QDZ6"/>
    <mergeCell ref="QEQ6:QEZ6"/>
    <mergeCell ref="QFQ6:QFZ6"/>
    <mergeCell ref="QGQ6:QGZ6"/>
    <mergeCell ref="QHQ6:QHZ6"/>
    <mergeCell ref="PQQ6:PQZ6"/>
    <mergeCell ref="PRQ6:PRZ6"/>
    <mergeCell ref="PSQ6:PSZ6"/>
    <mergeCell ref="PTQ6:PTZ6"/>
    <mergeCell ref="PUQ6:PUZ6"/>
    <mergeCell ref="PVQ6:PVZ6"/>
    <mergeCell ref="PWQ6:PWZ6"/>
    <mergeCell ref="PXQ6:PXZ6"/>
    <mergeCell ref="PYQ6:PYZ6"/>
    <mergeCell ref="PHQ6:PHZ6"/>
    <mergeCell ref="PIQ6:PIZ6"/>
    <mergeCell ref="PJQ6:PJZ6"/>
    <mergeCell ref="PKQ6:PKZ6"/>
    <mergeCell ref="PLQ6:PLZ6"/>
    <mergeCell ref="PMQ6:PMZ6"/>
    <mergeCell ref="PNQ6:PNZ6"/>
    <mergeCell ref="POQ6:POZ6"/>
    <mergeCell ref="PPQ6:PPZ6"/>
    <mergeCell ref="OYQ6:OYZ6"/>
    <mergeCell ref="OZQ6:OZZ6"/>
    <mergeCell ref="PAQ6:PAZ6"/>
    <mergeCell ref="PBQ6:PBZ6"/>
    <mergeCell ref="PCQ6:PCZ6"/>
    <mergeCell ref="PDQ6:PDZ6"/>
    <mergeCell ref="PEQ6:PEZ6"/>
    <mergeCell ref="PFQ6:PFZ6"/>
    <mergeCell ref="PGQ6:PGZ6"/>
    <mergeCell ref="OPQ6:OPZ6"/>
    <mergeCell ref="OQQ6:OQZ6"/>
    <mergeCell ref="ORQ6:ORZ6"/>
    <mergeCell ref="OSQ6:OSZ6"/>
    <mergeCell ref="OTQ6:OTZ6"/>
    <mergeCell ref="OUQ6:OUZ6"/>
    <mergeCell ref="OVQ6:OVZ6"/>
    <mergeCell ref="OWQ6:OWZ6"/>
    <mergeCell ref="OXQ6:OXZ6"/>
    <mergeCell ref="OGQ6:OGZ6"/>
    <mergeCell ref="OHQ6:OHZ6"/>
    <mergeCell ref="OIQ6:OIZ6"/>
    <mergeCell ref="OJQ6:OJZ6"/>
    <mergeCell ref="OKQ6:OKZ6"/>
    <mergeCell ref="OLQ6:OLZ6"/>
    <mergeCell ref="OMQ6:OMZ6"/>
    <mergeCell ref="ONQ6:ONZ6"/>
    <mergeCell ref="OOQ6:OOZ6"/>
    <mergeCell ref="NXQ6:NXZ6"/>
    <mergeCell ref="NYQ6:NYZ6"/>
    <mergeCell ref="NZQ6:NZZ6"/>
    <mergeCell ref="OAQ6:OAZ6"/>
    <mergeCell ref="OBQ6:OBZ6"/>
    <mergeCell ref="OCQ6:OCZ6"/>
    <mergeCell ref="ODQ6:ODZ6"/>
    <mergeCell ref="OEQ6:OEZ6"/>
    <mergeCell ref="OFQ6:OFZ6"/>
    <mergeCell ref="NOQ6:NOZ6"/>
    <mergeCell ref="NPQ6:NPZ6"/>
    <mergeCell ref="NQQ6:NQZ6"/>
    <mergeCell ref="NRQ6:NRZ6"/>
    <mergeCell ref="NSQ6:NSZ6"/>
    <mergeCell ref="NTQ6:NTZ6"/>
    <mergeCell ref="NUQ6:NUZ6"/>
    <mergeCell ref="NVQ6:NVZ6"/>
    <mergeCell ref="NWQ6:NWZ6"/>
    <mergeCell ref="NFQ6:NFZ6"/>
    <mergeCell ref="NGQ6:NGZ6"/>
    <mergeCell ref="NHQ6:NHZ6"/>
    <mergeCell ref="NIQ6:NIZ6"/>
    <mergeCell ref="NJQ6:NJZ6"/>
    <mergeCell ref="NKQ6:NKZ6"/>
    <mergeCell ref="NLQ6:NLZ6"/>
    <mergeCell ref="NMQ6:NMZ6"/>
    <mergeCell ref="NNQ6:NNZ6"/>
    <mergeCell ref="MWQ6:MWZ6"/>
    <mergeCell ref="MXQ6:MXZ6"/>
    <mergeCell ref="MYQ6:MYZ6"/>
    <mergeCell ref="MZQ6:MZZ6"/>
    <mergeCell ref="NAQ6:NAZ6"/>
    <mergeCell ref="NBQ6:NBZ6"/>
    <mergeCell ref="NCQ6:NCZ6"/>
    <mergeCell ref="NDQ6:NDZ6"/>
    <mergeCell ref="NEQ6:NEZ6"/>
    <mergeCell ref="MNQ6:MNZ6"/>
    <mergeCell ref="MOQ6:MOZ6"/>
    <mergeCell ref="MPQ6:MPZ6"/>
    <mergeCell ref="MQQ6:MQZ6"/>
    <mergeCell ref="MRQ6:MRZ6"/>
    <mergeCell ref="MSQ6:MSZ6"/>
    <mergeCell ref="MTQ6:MTZ6"/>
    <mergeCell ref="MUQ6:MUZ6"/>
    <mergeCell ref="MVQ6:MVZ6"/>
    <mergeCell ref="MEQ6:MEZ6"/>
    <mergeCell ref="MFQ6:MFZ6"/>
    <mergeCell ref="MGQ6:MGZ6"/>
    <mergeCell ref="MHQ6:MHZ6"/>
    <mergeCell ref="MIQ6:MIZ6"/>
    <mergeCell ref="MJQ6:MJZ6"/>
    <mergeCell ref="MKQ6:MKZ6"/>
    <mergeCell ref="MLQ6:MLZ6"/>
    <mergeCell ref="MMQ6:MMZ6"/>
    <mergeCell ref="LVQ6:LVZ6"/>
    <mergeCell ref="LWQ6:LWZ6"/>
    <mergeCell ref="LXQ6:LXZ6"/>
    <mergeCell ref="LYQ6:LYZ6"/>
    <mergeCell ref="LZQ6:LZZ6"/>
    <mergeCell ref="MAQ6:MAZ6"/>
    <mergeCell ref="MBQ6:MBZ6"/>
    <mergeCell ref="MCQ6:MCZ6"/>
    <mergeCell ref="MDQ6:MDZ6"/>
    <mergeCell ref="LMQ6:LMZ6"/>
    <mergeCell ref="LNQ6:LNZ6"/>
    <mergeCell ref="LOQ6:LOZ6"/>
    <mergeCell ref="LPQ6:LPZ6"/>
    <mergeCell ref="LQQ6:LQZ6"/>
    <mergeCell ref="LRQ6:LRZ6"/>
    <mergeCell ref="LSQ6:LSZ6"/>
    <mergeCell ref="LTQ6:LTZ6"/>
    <mergeCell ref="LUQ6:LUZ6"/>
    <mergeCell ref="LDQ6:LDZ6"/>
    <mergeCell ref="LEQ6:LEZ6"/>
    <mergeCell ref="LFQ6:LFZ6"/>
    <mergeCell ref="LGQ6:LGZ6"/>
    <mergeCell ref="LHQ6:LHZ6"/>
    <mergeCell ref="LIQ6:LIZ6"/>
    <mergeCell ref="LJQ6:LJZ6"/>
    <mergeCell ref="LKQ6:LKZ6"/>
    <mergeCell ref="LLQ6:LLZ6"/>
    <mergeCell ref="KUQ6:KUZ6"/>
    <mergeCell ref="KVQ6:KVZ6"/>
    <mergeCell ref="KWQ6:KWZ6"/>
    <mergeCell ref="KXQ6:KXZ6"/>
    <mergeCell ref="KYQ6:KYZ6"/>
    <mergeCell ref="KZQ6:KZZ6"/>
    <mergeCell ref="LAQ6:LAZ6"/>
    <mergeCell ref="LBQ6:LBZ6"/>
    <mergeCell ref="LCQ6:LCZ6"/>
    <mergeCell ref="KLQ6:KLZ6"/>
    <mergeCell ref="KMQ6:KMZ6"/>
    <mergeCell ref="KNQ6:KNZ6"/>
    <mergeCell ref="KOQ6:KOZ6"/>
    <mergeCell ref="KPQ6:KPZ6"/>
    <mergeCell ref="KQQ6:KQZ6"/>
    <mergeCell ref="KRQ6:KRZ6"/>
    <mergeCell ref="KSQ6:KSZ6"/>
    <mergeCell ref="KTQ6:KTZ6"/>
    <mergeCell ref="KCQ6:KCZ6"/>
    <mergeCell ref="KDQ6:KDZ6"/>
    <mergeCell ref="KEQ6:KEZ6"/>
    <mergeCell ref="KFQ6:KFZ6"/>
    <mergeCell ref="KGQ6:KGZ6"/>
    <mergeCell ref="KHQ6:KHZ6"/>
    <mergeCell ref="KIQ6:KIZ6"/>
    <mergeCell ref="KJQ6:KJZ6"/>
    <mergeCell ref="KKQ6:KKZ6"/>
    <mergeCell ref="JTQ6:JTZ6"/>
    <mergeCell ref="JUQ6:JUZ6"/>
    <mergeCell ref="JVQ6:JVZ6"/>
    <mergeCell ref="JWQ6:JWZ6"/>
    <mergeCell ref="JXQ6:JXZ6"/>
    <mergeCell ref="JYQ6:JYZ6"/>
    <mergeCell ref="JZQ6:JZZ6"/>
    <mergeCell ref="KAQ6:KAZ6"/>
    <mergeCell ref="KBQ6:KBZ6"/>
    <mergeCell ref="JKQ6:JKZ6"/>
    <mergeCell ref="JLQ6:JLZ6"/>
    <mergeCell ref="JMQ6:JMZ6"/>
    <mergeCell ref="JNQ6:JNZ6"/>
    <mergeCell ref="JOQ6:JOZ6"/>
    <mergeCell ref="JPQ6:JPZ6"/>
    <mergeCell ref="JQQ6:JQZ6"/>
    <mergeCell ref="JRQ6:JRZ6"/>
    <mergeCell ref="JSQ6:JSZ6"/>
    <mergeCell ref="JBQ6:JBZ6"/>
    <mergeCell ref="JCQ6:JCZ6"/>
    <mergeCell ref="JDQ6:JDZ6"/>
    <mergeCell ref="JEQ6:JEZ6"/>
    <mergeCell ref="JFQ6:JFZ6"/>
    <mergeCell ref="JGQ6:JGZ6"/>
    <mergeCell ref="JHQ6:JHZ6"/>
    <mergeCell ref="JIQ6:JIZ6"/>
    <mergeCell ref="JJQ6:JJZ6"/>
    <mergeCell ref="ISQ6:ISZ6"/>
    <mergeCell ref="ITQ6:ITZ6"/>
    <mergeCell ref="IUQ6:IUZ6"/>
    <mergeCell ref="IVQ6:IVZ6"/>
    <mergeCell ref="IWQ6:IWZ6"/>
    <mergeCell ref="IXQ6:IXZ6"/>
    <mergeCell ref="IYQ6:IYZ6"/>
    <mergeCell ref="IZQ6:IZZ6"/>
    <mergeCell ref="JAQ6:JAZ6"/>
    <mergeCell ref="IJQ6:IJZ6"/>
    <mergeCell ref="IKQ6:IKZ6"/>
    <mergeCell ref="ILQ6:ILZ6"/>
    <mergeCell ref="IMQ6:IMZ6"/>
    <mergeCell ref="INQ6:INZ6"/>
    <mergeCell ref="IOQ6:IOZ6"/>
    <mergeCell ref="IPQ6:IPZ6"/>
    <mergeCell ref="IQQ6:IQZ6"/>
    <mergeCell ref="IRQ6:IRZ6"/>
    <mergeCell ref="IAQ6:IAZ6"/>
    <mergeCell ref="IBQ6:IBZ6"/>
    <mergeCell ref="ICQ6:ICZ6"/>
    <mergeCell ref="IDQ6:IDZ6"/>
    <mergeCell ref="IEQ6:IEZ6"/>
    <mergeCell ref="IFQ6:IFZ6"/>
    <mergeCell ref="IGQ6:IGZ6"/>
    <mergeCell ref="IHQ6:IHZ6"/>
    <mergeCell ref="IIQ6:IIZ6"/>
    <mergeCell ref="HRQ6:HRZ6"/>
    <mergeCell ref="HSQ6:HSZ6"/>
    <mergeCell ref="HTQ6:HTZ6"/>
    <mergeCell ref="HUQ6:HUZ6"/>
    <mergeCell ref="HVQ6:HVZ6"/>
    <mergeCell ref="HWQ6:HWZ6"/>
    <mergeCell ref="HXQ6:HXZ6"/>
    <mergeCell ref="HYQ6:HYZ6"/>
    <mergeCell ref="HZQ6:HZZ6"/>
    <mergeCell ref="HIQ6:HIZ6"/>
    <mergeCell ref="HJQ6:HJZ6"/>
    <mergeCell ref="HKQ6:HKZ6"/>
    <mergeCell ref="HLQ6:HLZ6"/>
    <mergeCell ref="HMQ6:HMZ6"/>
    <mergeCell ref="HNQ6:HNZ6"/>
    <mergeCell ref="HOQ6:HOZ6"/>
    <mergeCell ref="HPQ6:HPZ6"/>
    <mergeCell ref="HQQ6:HQZ6"/>
    <mergeCell ref="GZQ6:GZZ6"/>
    <mergeCell ref="HAQ6:HAZ6"/>
    <mergeCell ref="HBQ6:HBZ6"/>
    <mergeCell ref="HCQ6:HCZ6"/>
    <mergeCell ref="HDQ6:HDZ6"/>
    <mergeCell ref="HEQ6:HEZ6"/>
    <mergeCell ref="HFQ6:HFZ6"/>
    <mergeCell ref="HGQ6:HGZ6"/>
    <mergeCell ref="HHQ6:HHZ6"/>
    <mergeCell ref="GQQ6:GQZ6"/>
    <mergeCell ref="GRQ6:GRZ6"/>
    <mergeCell ref="GSQ6:GSZ6"/>
    <mergeCell ref="GTQ6:GTZ6"/>
    <mergeCell ref="GUQ6:GUZ6"/>
    <mergeCell ref="GVQ6:GVZ6"/>
    <mergeCell ref="GWQ6:GWZ6"/>
    <mergeCell ref="GXQ6:GXZ6"/>
    <mergeCell ref="GYQ6:GYZ6"/>
    <mergeCell ref="GHQ6:GHZ6"/>
    <mergeCell ref="GIQ6:GIZ6"/>
    <mergeCell ref="GJQ6:GJZ6"/>
    <mergeCell ref="GKQ6:GKZ6"/>
    <mergeCell ref="GLQ6:GLZ6"/>
    <mergeCell ref="GMQ6:GMZ6"/>
    <mergeCell ref="GNQ6:GNZ6"/>
    <mergeCell ref="GOQ6:GOZ6"/>
    <mergeCell ref="GPQ6:GPZ6"/>
    <mergeCell ref="FYQ6:FYZ6"/>
    <mergeCell ref="FZQ6:FZZ6"/>
    <mergeCell ref="GAQ6:GAZ6"/>
    <mergeCell ref="GBQ6:GBZ6"/>
    <mergeCell ref="GCQ6:GCZ6"/>
    <mergeCell ref="GDQ6:GDZ6"/>
    <mergeCell ref="GEQ6:GEZ6"/>
    <mergeCell ref="GFQ6:GFZ6"/>
    <mergeCell ref="GGQ6:GGZ6"/>
    <mergeCell ref="FPQ6:FPZ6"/>
    <mergeCell ref="FQQ6:FQZ6"/>
    <mergeCell ref="FRQ6:FRZ6"/>
    <mergeCell ref="FSQ6:FSZ6"/>
    <mergeCell ref="FTQ6:FTZ6"/>
    <mergeCell ref="FUQ6:FUZ6"/>
    <mergeCell ref="FVQ6:FVZ6"/>
    <mergeCell ref="FWQ6:FWZ6"/>
    <mergeCell ref="FXQ6:FXZ6"/>
    <mergeCell ref="FGQ6:FGZ6"/>
    <mergeCell ref="FHQ6:FHZ6"/>
    <mergeCell ref="FIQ6:FIZ6"/>
    <mergeCell ref="FJQ6:FJZ6"/>
    <mergeCell ref="FKQ6:FKZ6"/>
    <mergeCell ref="FLQ6:FLZ6"/>
    <mergeCell ref="FMQ6:FMZ6"/>
    <mergeCell ref="FNQ6:FNZ6"/>
    <mergeCell ref="FOQ6:FOZ6"/>
    <mergeCell ref="EXQ6:EXZ6"/>
    <mergeCell ref="EYQ6:EYZ6"/>
    <mergeCell ref="EZQ6:EZZ6"/>
    <mergeCell ref="FAQ6:FAZ6"/>
    <mergeCell ref="FBQ6:FBZ6"/>
    <mergeCell ref="FCQ6:FCZ6"/>
    <mergeCell ref="FDQ6:FDZ6"/>
    <mergeCell ref="FEQ6:FEZ6"/>
    <mergeCell ref="FFQ6:FFZ6"/>
    <mergeCell ref="EOQ6:EOZ6"/>
    <mergeCell ref="EPQ6:EPZ6"/>
    <mergeCell ref="EQQ6:EQZ6"/>
    <mergeCell ref="ERQ6:ERZ6"/>
    <mergeCell ref="ESQ6:ESZ6"/>
    <mergeCell ref="ETQ6:ETZ6"/>
    <mergeCell ref="EUQ6:EUZ6"/>
    <mergeCell ref="EVQ6:EVZ6"/>
    <mergeCell ref="EWQ6:EWZ6"/>
    <mergeCell ref="EFQ6:EFZ6"/>
    <mergeCell ref="EGQ6:EGZ6"/>
    <mergeCell ref="EHQ6:EHZ6"/>
    <mergeCell ref="EIQ6:EIZ6"/>
    <mergeCell ref="EJQ6:EJZ6"/>
    <mergeCell ref="EKQ6:EKZ6"/>
    <mergeCell ref="ELQ6:ELZ6"/>
    <mergeCell ref="EMQ6:EMZ6"/>
    <mergeCell ref="ENQ6:ENZ6"/>
    <mergeCell ref="DWQ6:DWZ6"/>
    <mergeCell ref="DXQ6:DXZ6"/>
    <mergeCell ref="DYQ6:DYZ6"/>
    <mergeCell ref="DZQ6:DZZ6"/>
    <mergeCell ref="EAQ6:EAZ6"/>
    <mergeCell ref="EBQ6:EBZ6"/>
    <mergeCell ref="ECQ6:ECZ6"/>
    <mergeCell ref="EDQ6:EDZ6"/>
    <mergeCell ref="EEQ6:EEZ6"/>
    <mergeCell ref="DNQ6:DNZ6"/>
    <mergeCell ref="DOQ6:DOZ6"/>
    <mergeCell ref="DPQ6:DPZ6"/>
    <mergeCell ref="DQQ6:DQZ6"/>
    <mergeCell ref="DRQ6:DRZ6"/>
    <mergeCell ref="DSQ6:DSZ6"/>
    <mergeCell ref="DTQ6:DTZ6"/>
    <mergeCell ref="DUQ6:DUZ6"/>
    <mergeCell ref="DVQ6:DVZ6"/>
    <mergeCell ref="DEQ6:DEZ6"/>
    <mergeCell ref="DFQ6:DFZ6"/>
    <mergeCell ref="DGQ6:DGZ6"/>
    <mergeCell ref="DHQ6:DHZ6"/>
    <mergeCell ref="DIQ6:DIZ6"/>
    <mergeCell ref="DJQ6:DJZ6"/>
    <mergeCell ref="DKQ6:DKZ6"/>
    <mergeCell ref="DLQ6:DLZ6"/>
    <mergeCell ref="DMQ6:DMZ6"/>
    <mergeCell ref="CVQ6:CVZ6"/>
    <mergeCell ref="CWQ6:CWZ6"/>
    <mergeCell ref="CXQ6:CXZ6"/>
    <mergeCell ref="CYQ6:CYZ6"/>
    <mergeCell ref="CZQ6:CZZ6"/>
    <mergeCell ref="DAQ6:DAZ6"/>
    <mergeCell ref="DBQ6:DBZ6"/>
    <mergeCell ref="DCQ6:DCZ6"/>
    <mergeCell ref="DDQ6:DDZ6"/>
    <mergeCell ref="CMQ6:CMZ6"/>
    <mergeCell ref="CNQ6:CNZ6"/>
    <mergeCell ref="COQ6:COZ6"/>
    <mergeCell ref="CPQ6:CPZ6"/>
    <mergeCell ref="CQQ6:CQZ6"/>
    <mergeCell ref="CRQ6:CRZ6"/>
    <mergeCell ref="CSQ6:CSZ6"/>
    <mergeCell ref="CTQ6:CTZ6"/>
    <mergeCell ref="CUQ6:CUZ6"/>
    <mergeCell ref="CDQ6:CDZ6"/>
    <mergeCell ref="CEQ6:CEZ6"/>
    <mergeCell ref="CFQ6:CFZ6"/>
    <mergeCell ref="CGQ6:CGZ6"/>
    <mergeCell ref="CHQ6:CHZ6"/>
    <mergeCell ref="CIQ6:CIZ6"/>
    <mergeCell ref="CJQ6:CJZ6"/>
    <mergeCell ref="CKQ6:CKZ6"/>
    <mergeCell ref="CLQ6:CLZ6"/>
    <mergeCell ref="BUQ6:BUZ6"/>
    <mergeCell ref="BVQ6:BVZ6"/>
    <mergeCell ref="BWQ6:BWZ6"/>
    <mergeCell ref="BXQ6:BXZ6"/>
    <mergeCell ref="BYQ6:BYZ6"/>
    <mergeCell ref="BZQ6:BZZ6"/>
    <mergeCell ref="CAQ6:CAZ6"/>
    <mergeCell ref="CBQ6:CBZ6"/>
    <mergeCell ref="CCQ6:CCZ6"/>
    <mergeCell ref="BLQ6:BLZ6"/>
    <mergeCell ref="BMQ6:BMZ6"/>
    <mergeCell ref="BNQ6:BNZ6"/>
    <mergeCell ref="BOQ6:BOZ6"/>
    <mergeCell ref="BPQ6:BPZ6"/>
    <mergeCell ref="BQQ6:BQZ6"/>
    <mergeCell ref="BRQ6:BRZ6"/>
    <mergeCell ref="BSQ6:BSZ6"/>
    <mergeCell ref="BTQ6:BTZ6"/>
    <mergeCell ref="BCQ6:BCZ6"/>
    <mergeCell ref="BDQ6:BDZ6"/>
    <mergeCell ref="BEQ6:BEZ6"/>
    <mergeCell ref="BFQ6:BFZ6"/>
    <mergeCell ref="BGQ6:BGZ6"/>
    <mergeCell ref="BHQ6:BHZ6"/>
    <mergeCell ref="BIQ6:BIZ6"/>
    <mergeCell ref="BJQ6:BJZ6"/>
    <mergeCell ref="BKQ6:BKZ6"/>
    <mergeCell ref="ATQ6:ATZ6"/>
    <mergeCell ref="AUQ6:AUZ6"/>
    <mergeCell ref="AVQ6:AVZ6"/>
    <mergeCell ref="AWQ6:AWZ6"/>
    <mergeCell ref="AXQ6:AXZ6"/>
    <mergeCell ref="AYQ6:AYZ6"/>
    <mergeCell ref="AZQ6:AZZ6"/>
    <mergeCell ref="BAQ6:BAZ6"/>
    <mergeCell ref="BBQ6:BBZ6"/>
    <mergeCell ref="AKQ6:AKZ6"/>
    <mergeCell ref="ALQ6:ALZ6"/>
    <mergeCell ref="AMQ6:AMZ6"/>
    <mergeCell ref="ANQ6:ANZ6"/>
    <mergeCell ref="AOQ6:AOZ6"/>
    <mergeCell ref="APQ6:APZ6"/>
    <mergeCell ref="AQQ6:AQZ6"/>
    <mergeCell ref="ARQ6:ARZ6"/>
    <mergeCell ref="ASQ6:ASZ6"/>
    <mergeCell ref="ABQ6:ABZ6"/>
    <mergeCell ref="ACQ6:ACZ6"/>
    <mergeCell ref="ADQ6:ADZ6"/>
    <mergeCell ref="AEQ6:AEZ6"/>
    <mergeCell ref="AFQ6:AFZ6"/>
    <mergeCell ref="AGQ6:AGZ6"/>
    <mergeCell ref="AHQ6:AHZ6"/>
    <mergeCell ref="AIQ6:AIZ6"/>
    <mergeCell ref="AJQ6:AJZ6"/>
    <mergeCell ref="SQ6:SZ6"/>
    <mergeCell ref="TQ6:TZ6"/>
    <mergeCell ref="UQ6:UZ6"/>
    <mergeCell ref="VQ6:VZ6"/>
    <mergeCell ref="WQ6:WZ6"/>
    <mergeCell ref="XQ6:XZ6"/>
    <mergeCell ref="YQ6:YZ6"/>
    <mergeCell ref="ZQ6:ZZ6"/>
    <mergeCell ref="AAQ6:AAZ6"/>
    <mergeCell ref="JQ6:JZ6"/>
    <mergeCell ref="KQ6:KZ6"/>
    <mergeCell ref="LQ6:LZ6"/>
    <mergeCell ref="MQ6:MZ6"/>
    <mergeCell ref="NQ6:NZ6"/>
    <mergeCell ref="OQ6:OZ6"/>
    <mergeCell ref="PQ6:PZ6"/>
    <mergeCell ref="QQ6:QZ6"/>
    <mergeCell ref="RQ6:RZ6"/>
    <mergeCell ref="AQ6:AZ6"/>
    <mergeCell ref="BQ6:BZ6"/>
    <mergeCell ref="CQ6:CZ6"/>
    <mergeCell ref="DQ6:DZ6"/>
    <mergeCell ref="EQ6:EZ6"/>
    <mergeCell ref="FQ6:FZ6"/>
    <mergeCell ref="GQ6:GZ6"/>
    <mergeCell ref="HQ6:HZ6"/>
    <mergeCell ref="IQ6:IZ6"/>
    <mergeCell ref="WXA5:WXZ5"/>
    <mergeCell ref="WYA5:WYZ5"/>
    <mergeCell ref="WZA5:WZZ5"/>
    <mergeCell ref="XAA5:XAZ5"/>
    <mergeCell ref="XBA5:XBZ5"/>
    <mergeCell ref="XCA5:XCZ5"/>
    <mergeCell ref="XDA5:XDZ5"/>
    <mergeCell ref="XEA5:XEZ5"/>
    <mergeCell ref="XFA5:XFD5"/>
    <mergeCell ref="WOA5:WOZ5"/>
    <mergeCell ref="WPA5:WPZ5"/>
    <mergeCell ref="WQA5:WQZ5"/>
    <mergeCell ref="WRA5:WRZ5"/>
    <mergeCell ref="WSA5:WSZ5"/>
    <mergeCell ref="WTA5:WTZ5"/>
    <mergeCell ref="WUA5:WUZ5"/>
    <mergeCell ref="WVA5:WVZ5"/>
    <mergeCell ref="WWA5:WWZ5"/>
    <mergeCell ref="WFA5:WFZ5"/>
    <mergeCell ref="WGA5:WGZ5"/>
    <mergeCell ref="WHA5:WHZ5"/>
    <mergeCell ref="WIA5:WIZ5"/>
    <mergeCell ref="WJA5:WJZ5"/>
    <mergeCell ref="WKA5:WKZ5"/>
    <mergeCell ref="WLA5:WLZ5"/>
    <mergeCell ref="WMA5:WMZ5"/>
    <mergeCell ref="WNA5:WNZ5"/>
    <mergeCell ref="VWA5:VWZ5"/>
    <mergeCell ref="VXA5:VXZ5"/>
    <mergeCell ref="VYA5:VYZ5"/>
    <mergeCell ref="VZA5:VZZ5"/>
    <mergeCell ref="WAA5:WAZ5"/>
    <mergeCell ref="WBA5:WBZ5"/>
    <mergeCell ref="WCA5:WCZ5"/>
    <mergeCell ref="WDA5:WDZ5"/>
    <mergeCell ref="WEA5:WEZ5"/>
    <mergeCell ref="VNA5:VNZ5"/>
    <mergeCell ref="VOA5:VOZ5"/>
    <mergeCell ref="VPA5:VPZ5"/>
    <mergeCell ref="VQA5:VQZ5"/>
    <mergeCell ref="VRA5:VRZ5"/>
    <mergeCell ref="VSA5:VSZ5"/>
    <mergeCell ref="VTA5:VTZ5"/>
    <mergeCell ref="VUA5:VUZ5"/>
    <mergeCell ref="VVA5:VVZ5"/>
    <mergeCell ref="VEA5:VEZ5"/>
    <mergeCell ref="VFA5:VFZ5"/>
    <mergeCell ref="VGA5:VGZ5"/>
    <mergeCell ref="VHA5:VHZ5"/>
    <mergeCell ref="VIA5:VIZ5"/>
    <mergeCell ref="VJA5:VJZ5"/>
    <mergeCell ref="VKA5:VKZ5"/>
    <mergeCell ref="VLA5:VLZ5"/>
    <mergeCell ref="VMA5:VMZ5"/>
    <mergeCell ref="UVA5:UVZ5"/>
    <mergeCell ref="UWA5:UWZ5"/>
    <mergeCell ref="UXA5:UXZ5"/>
    <mergeCell ref="UYA5:UYZ5"/>
    <mergeCell ref="UZA5:UZZ5"/>
    <mergeCell ref="VAA5:VAZ5"/>
    <mergeCell ref="VBA5:VBZ5"/>
    <mergeCell ref="VCA5:VCZ5"/>
    <mergeCell ref="VDA5:VDZ5"/>
    <mergeCell ref="UMA5:UMZ5"/>
    <mergeCell ref="UNA5:UNZ5"/>
    <mergeCell ref="UOA5:UOZ5"/>
    <mergeCell ref="UPA5:UPZ5"/>
    <mergeCell ref="UQA5:UQZ5"/>
    <mergeCell ref="URA5:URZ5"/>
    <mergeCell ref="USA5:USZ5"/>
    <mergeCell ref="UTA5:UTZ5"/>
    <mergeCell ref="UUA5:UUZ5"/>
    <mergeCell ref="UDA5:UDZ5"/>
    <mergeCell ref="UEA5:UEZ5"/>
    <mergeCell ref="UFA5:UFZ5"/>
    <mergeCell ref="UGA5:UGZ5"/>
    <mergeCell ref="UHA5:UHZ5"/>
    <mergeCell ref="UIA5:UIZ5"/>
    <mergeCell ref="UJA5:UJZ5"/>
    <mergeCell ref="UKA5:UKZ5"/>
    <mergeCell ref="ULA5:ULZ5"/>
    <mergeCell ref="TUA5:TUZ5"/>
    <mergeCell ref="TVA5:TVZ5"/>
    <mergeCell ref="TWA5:TWZ5"/>
    <mergeCell ref="TXA5:TXZ5"/>
    <mergeCell ref="TYA5:TYZ5"/>
    <mergeCell ref="TZA5:TZZ5"/>
    <mergeCell ref="UAA5:UAZ5"/>
    <mergeCell ref="UBA5:UBZ5"/>
    <mergeCell ref="UCA5:UCZ5"/>
    <mergeCell ref="TLA5:TLZ5"/>
    <mergeCell ref="TMA5:TMZ5"/>
    <mergeCell ref="TNA5:TNZ5"/>
    <mergeCell ref="TOA5:TOZ5"/>
    <mergeCell ref="TPA5:TPZ5"/>
    <mergeCell ref="TQA5:TQZ5"/>
    <mergeCell ref="TRA5:TRZ5"/>
    <mergeCell ref="TSA5:TSZ5"/>
    <mergeCell ref="TTA5:TTZ5"/>
    <mergeCell ref="TCA5:TCZ5"/>
    <mergeCell ref="TDA5:TDZ5"/>
    <mergeCell ref="TEA5:TEZ5"/>
    <mergeCell ref="TFA5:TFZ5"/>
    <mergeCell ref="TGA5:TGZ5"/>
    <mergeCell ref="THA5:THZ5"/>
    <mergeCell ref="TIA5:TIZ5"/>
    <mergeCell ref="TJA5:TJZ5"/>
    <mergeCell ref="TKA5:TKZ5"/>
    <mergeCell ref="STA5:STZ5"/>
    <mergeCell ref="SUA5:SUZ5"/>
    <mergeCell ref="SVA5:SVZ5"/>
    <mergeCell ref="SWA5:SWZ5"/>
    <mergeCell ref="SXA5:SXZ5"/>
    <mergeCell ref="SYA5:SYZ5"/>
    <mergeCell ref="SZA5:SZZ5"/>
    <mergeCell ref="TAA5:TAZ5"/>
    <mergeCell ref="TBA5:TBZ5"/>
    <mergeCell ref="SKA5:SKZ5"/>
    <mergeCell ref="SLA5:SLZ5"/>
    <mergeCell ref="SMA5:SMZ5"/>
    <mergeCell ref="SNA5:SNZ5"/>
    <mergeCell ref="SOA5:SOZ5"/>
    <mergeCell ref="SPA5:SPZ5"/>
    <mergeCell ref="SQA5:SQZ5"/>
    <mergeCell ref="SRA5:SRZ5"/>
    <mergeCell ref="SSA5:SSZ5"/>
    <mergeCell ref="SBA5:SBZ5"/>
    <mergeCell ref="SCA5:SCZ5"/>
    <mergeCell ref="SDA5:SDZ5"/>
    <mergeCell ref="SEA5:SEZ5"/>
    <mergeCell ref="SFA5:SFZ5"/>
    <mergeCell ref="SGA5:SGZ5"/>
    <mergeCell ref="SHA5:SHZ5"/>
    <mergeCell ref="SIA5:SIZ5"/>
    <mergeCell ref="SJA5:SJZ5"/>
    <mergeCell ref="RSA5:RSZ5"/>
    <mergeCell ref="RTA5:RTZ5"/>
    <mergeCell ref="RUA5:RUZ5"/>
    <mergeCell ref="RVA5:RVZ5"/>
    <mergeCell ref="RWA5:RWZ5"/>
    <mergeCell ref="RXA5:RXZ5"/>
    <mergeCell ref="RYA5:RYZ5"/>
    <mergeCell ref="RZA5:RZZ5"/>
    <mergeCell ref="SAA5:SAZ5"/>
    <mergeCell ref="RJA5:RJZ5"/>
    <mergeCell ref="RKA5:RKZ5"/>
    <mergeCell ref="RLA5:RLZ5"/>
    <mergeCell ref="RMA5:RMZ5"/>
    <mergeCell ref="RNA5:RNZ5"/>
    <mergeCell ref="ROA5:ROZ5"/>
    <mergeCell ref="RPA5:RPZ5"/>
    <mergeCell ref="RQA5:RQZ5"/>
    <mergeCell ref="RRA5:RRZ5"/>
    <mergeCell ref="RAA5:RAZ5"/>
    <mergeCell ref="RBA5:RBZ5"/>
    <mergeCell ref="RCA5:RCZ5"/>
    <mergeCell ref="RDA5:RDZ5"/>
    <mergeCell ref="REA5:REZ5"/>
    <mergeCell ref="RFA5:RFZ5"/>
    <mergeCell ref="RGA5:RGZ5"/>
    <mergeCell ref="RHA5:RHZ5"/>
    <mergeCell ref="RIA5:RIZ5"/>
    <mergeCell ref="QRA5:QRZ5"/>
    <mergeCell ref="QSA5:QSZ5"/>
    <mergeCell ref="QTA5:QTZ5"/>
    <mergeCell ref="QUA5:QUZ5"/>
    <mergeCell ref="QVA5:QVZ5"/>
    <mergeCell ref="QWA5:QWZ5"/>
    <mergeCell ref="QXA5:QXZ5"/>
    <mergeCell ref="QYA5:QYZ5"/>
    <mergeCell ref="QZA5:QZZ5"/>
    <mergeCell ref="QIA5:QIZ5"/>
    <mergeCell ref="QJA5:QJZ5"/>
    <mergeCell ref="QKA5:QKZ5"/>
    <mergeCell ref="QLA5:QLZ5"/>
    <mergeCell ref="QMA5:QMZ5"/>
    <mergeCell ref="QNA5:QNZ5"/>
    <mergeCell ref="QOA5:QOZ5"/>
    <mergeCell ref="QPA5:QPZ5"/>
    <mergeCell ref="QQA5:QQZ5"/>
    <mergeCell ref="PZA5:PZZ5"/>
    <mergeCell ref="QAA5:QAZ5"/>
    <mergeCell ref="QBA5:QBZ5"/>
    <mergeCell ref="QCA5:QCZ5"/>
    <mergeCell ref="QDA5:QDZ5"/>
    <mergeCell ref="QEA5:QEZ5"/>
    <mergeCell ref="QFA5:QFZ5"/>
    <mergeCell ref="QGA5:QGZ5"/>
    <mergeCell ref="QHA5:QHZ5"/>
    <mergeCell ref="PQA5:PQZ5"/>
    <mergeCell ref="PRA5:PRZ5"/>
    <mergeCell ref="PSA5:PSZ5"/>
    <mergeCell ref="PTA5:PTZ5"/>
    <mergeCell ref="PUA5:PUZ5"/>
    <mergeCell ref="PVA5:PVZ5"/>
    <mergeCell ref="PWA5:PWZ5"/>
    <mergeCell ref="PXA5:PXZ5"/>
    <mergeCell ref="PYA5:PYZ5"/>
    <mergeCell ref="PHA5:PHZ5"/>
    <mergeCell ref="PIA5:PIZ5"/>
    <mergeCell ref="PJA5:PJZ5"/>
    <mergeCell ref="PKA5:PKZ5"/>
    <mergeCell ref="PLA5:PLZ5"/>
    <mergeCell ref="PMA5:PMZ5"/>
    <mergeCell ref="PNA5:PNZ5"/>
    <mergeCell ref="POA5:POZ5"/>
    <mergeCell ref="PPA5:PPZ5"/>
    <mergeCell ref="OYA5:OYZ5"/>
    <mergeCell ref="OZA5:OZZ5"/>
    <mergeCell ref="PAA5:PAZ5"/>
    <mergeCell ref="PBA5:PBZ5"/>
    <mergeCell ref="PCA5:PCZ5"/>
    <mergeCell ref="PDA5:PDZ5"/>
    <mergeCell ref="PEA5:PEZ5"/>
    <mergeCell ref="PFA5:PFZ5"/>
    <mergeCell ref="PGA5:PGZ5"/>
    <mergeCell ref="OPA5:OPZ5"/>
    <mergeCell ref="OQA5:OQZ5"/>
    <mergeCell ref="ORA5:ORZ5"/>
    <mergeCell ref="OSA5:OSZ5"/>
    <mergeCell ref="OTA5:OTZ5"/>
    <mergeCell ref="OUA5:OUZ5"/>
    <mergeCell ref="OVA5:OVZ5"/>
    <mergeCell ref="OWA5:OWZ5"/>
    <mergeCell ref="OXA5:OXZ5"/>
    <mergeCell ref="OGA5:OGZ5"/>
    <mergeCell ref="OHA5:OHZ5"/>
    <mergeCell ref="OIA5:OIZ5"/>
    <mergeCell ref="OJA5:OJZ5"/>
    <mergeCell ref="OKA5:OKZ5"/>
    <mergeCell ref="OLA5:OLZ5"/>
    <mergeCell ref="OMA5:OMZ5"/>
    <mergeCell ref="ONA5:ONZ5"/>
    <mergeCell ref="OOA5:OOZ5"/>
    <mergeCell ref="NXA5:NXZ5"/>
    <mergeCell ref="NYA5:NYZ5"/>
    <mergeCell ref="NZA5:NZZ5"/>
    <mergeCell ref="OAA5:OAZ5"/>
    <mergeCell ref="OBA5:OBZ5"/>
    <mergeCell ref="OCA5:OCZ5"/>
    <mergeCell ref="ODA5:ODZ5"/>
    <mergeCell ref="OEA5:OEZ5"/>
    <mergeCell ref="OFA5:OFZ5"/>
    <mergeCell ref="NOA5:NOZ5"/>
    <mergeCell ref="NPA5:NPZ5"/>
    <mergeCell ref="NQA5:NQZ5"/>
    <mergeCell ref="NRA5:NRZ5"/>
    <mergeCell ref="NSA5:NSZ5"/>
    <mergeCell ref="NTA5:NTZ5"/>
    <mergeCell ref="NUA5:NUZ5"/>
    <mergeCell ref="NVA5:NVZ5"/>
    <mergeCell ref="NWA5:NWZ5"/>
    <mergeCell ref="NFA5:NFZ5"/>
    <mergeCell ref="NGA5:NGZ5"/>
    <mergeCell ref="NHA5:NHZ5"/>
    <mergeCell ref="NIA5:NIZ5"/>
    <mergeCell ref="NJA5:NJZ5"/>
    <mergeCell ref="NKA5:NKZ5"/>
    <mergeCell ref="NLA5:NLZ5"/>
    <mergeCell ref="NMA5:NMZ5"/>
    <mergeCell ref="NNA5:NNZ5"/>
    <mergeCell ref="MWA5:MWZ5"/>
    <mergeCell ref="MXA5:MXZ5"/>
    <mergeCell ref="MYA5:MYZ5"/>
    <mergeCell ref="MZA5:MZZ5"/>
    <mergeCell ref="NAA5:NAZ5"/>
    <mergeCell ref="NBA5:NBZ5"/>
    <mergeCell ref="NCA5:NCZ5"/>
    <mergeCell ref="NDA5:NDZ5"/>
    <mergeCell ref="NEA5:NEZ5"/>
    <mergeCell ref="MNA5:MNZ5"/>
    <mergeCell ref="MOA5:MOZ5"/>
    <mergeCell ref="MPA5:MPZ5"/>
    <mergeCell ref="MQA5:MQZ5"/>
    <mergeCell ref="MRA5:MRZ5"/>
    <mergeCell ref="MSA5:MSZ5"/>
    <mergeCell ref="MTA5:MTZ5"/>
    <mergeCell ref="MUA5:MUZ5"/>
    <mergeCell ref="MVA5:MVZ5"/>
    <mergeCell ref="MEA5:MEZ5"/>
    <mergeCell ref="MFA5:MFZ5"/>
    <mergeCell ref="MGA5:MGZ5"/>
    <mergeCell ref="MHA5:MHZ5"/>
    <mergeCell ref="MIA5:MIZ5"/>
    <mergeCell ref="MJA5:MJZ5"/>
    <mergeCell ref="MKA5:MKZ5"/>
    <mergeCell ref="MLA5:MLZ5"/>
    <mergeCell ref="MMA5:MMZ5"/>
    <mergeCell ref="LVA5:LVZ5"/>
    <mergeCell ref="LWA5:LWZ5"/>
    <mergeCell ref="LXA5:LXZ5"/>
    <mergeCell ref="LYA5:LYZ5"/>
    <mergeCell ref="LZA5:LZZ5"/>
    <mergeCell ref="MAA5:MAZ5"/>
    <mergeCell ref="MBA5:MBZ5"/>
    <mergeCell ref="MCA5:MCZ5"/>
    <mergeCell ref="MDA5:MDZ5"/>
    <mergeCell ref="LMA5:LMZ5"/>
    <mergeCell ref="LNA5:LNZ5"/>
    <mergeCell ref="LOA5:LOZ5"/>
    <mergeCell ref="LPA5:LPZ5"/>
    <mergeCell ref="LQA5:LQZ5"/>
    <mergeCell ref="LRA5:LRZ5"/>
    <mergeCell ref="LSA5:LSZ5"/>
    <mergeCell ref="LTA5:LTZ5"/>
    <mergeCell ref="LUA5:LUZ5"/>
    <mergeCell ref="LDA5:LDZ5"/>
    <mergeCell ref="LEA5:LEZ5"/>
    <mergeCell ref="LFA5:LFZ5"/>
    <mergeCell ref="LGA5:LGZ5"/>
    <mergeCell ref="LHA5:LHZ5"/>
    <mergeCell ref="LIA5:LIZ5"/>
    <mergeCell ref="LJA5:LJZ5"/>
    <mergeCell ref="LKA5:LKZ5"/>
    <mergeCell ref="LLA5:LLZ5"/>
    <mergeCell ref="KUA5:KUZ5"/>
    <mergeCell ref="KVA5:KVZ5"/>
    <mergeCell ref="KWA5:KWZ5"/>
    <mergeCell ref="KXA5:KXZ5"/>
    <mergeCell ref="KYA5:KYZ5"/>
    <mergeCell ref="KZA5:KZZ5"/>
    <mergeCell ref="LAA5:LAZ5"/>
    <mergeCell ref="LBA5:LBZ5"/>
    <mergeCell ref="LCA5:LCZ5"/>
    <mergeCell ref="KLA5:KLZ5"/>
    <mergeCell ref="KMA5:KMZ5"/>
    <mergeCell ref="KNA5:KNZ5"/>
    <mergeCell ref="KOA5:KOZ5"/>
    <mergeCell ref="KPA5:KPZ5"/>
    <mergeCell ref="KQA5:KQZ5"/>
    <mergeCell ref="KRA5:KRZ5"/>
    <mergeCell ref="KSA5:KSZ5"/>
    <mergeCell ref="KTA5:KTZ5"/>
    <mergeCell ref="KCA5:KCZ5"/>
    <mergeCell ref="KDA5:KDZ5"/>
    <mergeCell ref="KEA5:KEZ5"/>
    <mergeCell ref="KFA5:KFZ5"/>
    <mergeCell ref="KGA5:KGZ5"/>
    <mergeCell ref="KHA5:KHZ5"/>
    <mergeCell ref="KIA5:KIZ5"/>
    <mergeCell ref="KJA5:KJZ5"/>
    <mergeCell ref="KKA5:KKZ5"/>
    <mergeCell ref="JTA5:JTZ5"/>
    <mergeCell ref="JUA5:JUZ5"/>
    <mergeCell ref="JVA5:JVZ5"/>
    <mergeCell ref="JWA5:JWZ5"/>
    <mergeCell ref="JXA5:JXZ5"/>
    <mergeCell ref="JYA5:JYZ5"/>
    <mergeCell ref="JZA5:JZZ5"/>
    <mergeCell ref="KAA5:KAZ5"/>
    <mergeCell ref="KBA5:KBZ5"/>
    <mergeCell ref="JKA5:JKZ5"/>
    <mergeCell ref="JLA5:JLZ5"/>
    <mergeCell ref="JMA5:JMZ5"/>
    <mergeCell ref="JNA5:JNZ5"/>
    <mergeCell ref="JOA5:JOZ5"/>
    <mergeCell ref="JPA5:JPZ5"/>
    <mergeCell ref="JQA5:JQZ5"/>
    <mergeCell ref="JRA5:JRZ5"/>
    <mergeCell ref="JSA5:JSZ5"/>
    <mergeCell ref="JBA5:JBZ5"/>
    <mergeCell ref="JCA5:JCZ5"/>
    <mergeCell ref="JDA5:JDZ5"/>
    <mergeCell ref="JEA5:JEZ5"/>
    <mergeCell ref="JFA5:JFZ5"/>
    <mergeCell ref="JGA5:JGZ5"/>
    <mergeCell ref="JHA5:JHZ5"/>
    <mergeCell ref="JIA5:JIZ5"/>
    <mergeCell ref="JJA5:JJZ5"/>
    <mergeCell ref="ISA5:ISZ5"/>
    <mergeCell ref="ITA5:ITZ5"/>
    <mergeCell ref="IUA5:IUZ5"/>
    <mergeCell ref="IVA5:IVZ5"/>
    <mergeCell ref="IWA5:IWZ5"/>
    <mergeCell ref="IXA5:IXZ5"/>
    <mergeCell ref="IYA5:IYZ5"/>
    <mergeCell ref="IZA5:IZZ5"/>
    <mergeCell ref="JAA5:JAZ5"/>
    <mergeCell ref="IJA5:IJZ5"/>
    <mergeCell ref="IKA5:IKZ5"/>
    <mergeCell ref="ILA5:ILZ5"/>
    <mergeCell ref="IMA5:IMZ5"/>
    <mergeCell ref="INA5:INZ5"/>
    <mergeCell ref="IOA5:IOZ5"/>
    <mergeCell ref="IPA5:IPZ5"/>
    <mergeCell ref="IQA5:IQZ5"/>
    <mergeCell ref="IRA5:IRZ5"/>
    <mergeCell ref="IAA5:IAZ5"/>
    <mergeCell ref="IBA5:IBZ5"/>
    <mergeCell ref="ICA5:ICZ5"/>
    <mergeCell ref="IDA5:IDZ5"/>
    <mergeCell ref="IEA5:IEZ5"/>
    <mergeCell ref="IFA5:IFZ5"/>
    <mergeCell ref="IGA5:IGZ5"/>
    <mergeCell ref="IHA5:IHZ5"/>
    <mergeCell ref="IIA5:IIZ5"/>
    <mergeCell ref="HRA5:HRZ5"/>
    <mergeCell ref="HSA5:HSZ5"/>
    <mergeCell ref="HTA5:HTZ5"/>
    <mergeCell ref="HUA5:HUZ5"/>
    <mergeCell ref="HVA5:HVZ5"/>
    <mergeCell ref="HWA5:HWZ5"/>
    <mergeCell ref="HXA5:HXZ5"/>
    <mergeCell ref="HYA5:HYZ5"/>
    <mergeCell ref="HZA5:HZZ5"/>
    <mergeCell ref="HIA5:HIZ5"/>
    <mergeCell ref="HJA5:HJZ5"/>
    <mergeCell ref="HKA5:HKZ5"/>
    <mergeCell ref="HLA5:HLZ5"/>
    <mergeCell ref="HMA5:HMZ5"/>
    <mergeCell ref="HNA5:HNZ5"/>
    <mergeCell ref="HOA5:HOZ5"/>
    <mergeCell ref="HPA5:HPZ5"/>
    <mergeCell ref="HQA5:HQZ5"/>
    <mergeCell ref="GZA5:GZZ5"/>
    <mergeCell ref="HAA5:HAZ5"/>
    <mergeCell ref="HBA5:HBZ5"/>
    <mergeCell ref="HCA5:HCZ5"/>
    <mergeCell ref="HDA5:HDZ5"/>
    <mergeCell ref="HEA5:HEZ5"/>
    <mergeCell ref="HFA5:HFZ5"/>
    <mergeCell ref="HGA5:HGZ5"/>
    <mergeCell ref="HHA5:HHZ5"/>
    <mergeCell ref="GQA5:GQZ5"/>
    <mergeCell ref="GRA5:GRZ5"/>
    <mergeCell ref="GSA5:GSZ5"/>
    <mergeCell ref="GTA5:GTZ5"/>
    <mergeCell ref="GUA5:GUZ5"/>
    <mergeCell ref="GVA5:GVZ5"/>
    <mergeCell ref="GWA5:GWZ5"/>
    <mergeCell ref="GXA5:GXZ5"/>
    <mergeCell ref="GYA5:GYZ5"/>
    <mergeCell ref="GHA5:GHZ5"/>
    <mergeCell ref="GIA5:GIZ5"/>
    <mergeCell ref="GJA5:GJZ5"/>
    <mergeCell ref="GKA5:GKZ5"/>
    <mergeCell ref="GLA5:GLZ5"/>
    <mergeCell ref="GMA5:GMZ5"/>
    <mergeCell ref="GNA5:GNZ5"/>
    <mergeCell ref="GOA5:GOZ5"/>
    <mergeCell ref="GPA5:GPZ5"/>
    <mergeCell ref="FYA5:FYZ5"/>
    <mergeCell ref="FZA5:FZZ5"/>
    <mergeCell ref="GAA5:GAZ5"/>
    <mergeCell ref="GBA5:GBZ5"/>
    <mergeCell ref="GCA5:GCZ5"/>
    <mergeCell ref="GDA5:GDZ5"/>
    <mergeCell ref="GEA5:GEZ5"/>
    <mergeCell ref="GFA5:GFZ5"/>
    <mergeCell ref="GGA5:GGZ5"/>
    <mergeCell ref="FPA5:FPZ5"/>
    <mergeCell ref="FQA5:FQZ5"/>
    <mergeCell ref="FRA5:FRZ5"/>
    <mergeCell ref="FSA5:FSZ5"/>
    <mergeCell ref="FTA5:FTZ5"/>
    <mergeCell ref="FUA5:FUZ5"/>
    <mergeCell ref="FVA5:FVZ5"/>
    <mergeCell ref="FWA5:FWZ5"/>
    <mergeCell ref="FXA5:FXZ5"/>
    <mergeCell ref="FGA5:FGZ5"/>
    <mergeCell ref="FHA5:FHZ5"/>
    <mergeCell ref="FIA5:FIZ5"/>
    <mergeCell ref="FJA5:FJZ5"/>
    <mergeCell ref="FKA5:FKZ5"/>
    <mergeCell ref="FLA5:FLZ5"/>
    <mergeCell ref="FMA5:FMZ5"/>
    <mergeCell ref="FNA5:FNZ5"/>
    <mergeCell ref="FOA5:FOZ5"/>
    <mergeCell ref="EXA5:EXZ5"/>
    <mergeCell ref="EYA5:EYZ5"/>
    <mergeCell ref="EZA5:EZZ5"/>
    <mergeCell ref="FAA5:FAZ5"/>
    <mergeCell ref="FBA5:FBZ5"/>
    <mergeCell ref="FCA5:FCZ5"/>
    <mergeCell ref="FDA5:FDZ5"/>
    <mergeCell ref="FEA5:FEZ5"/>
    <mergeCell ref="FFA5:FFZ5"/>
    <mergeCell ref="EOA5:EOZ5"/>
    <mergeCell ref="EPA5:EPZ5"/>
    <mergeCell ref="EQA5:EQZ5"/>
    <mergeCell ref="ERA5:ERZ5"/>
    <mergeCell ref="ESA5:ESZ5"/>
    <mergeCell ref="ETA5:ETZ5"/>
    <mergeCell ref="EUA5:EUZ5"/>
    <mergeCell ref="EVA5:EVZ5"/>
    <mergeCell ref="EWA5:EWZ5"/>
    <mergeCell ref="EFA5:EFZ5"/>
    <mergeCell ref="EGA5:EGZ5"/>
    <mergeCell ref="EHA5:EHZ5"/>
    <mergeCell ref="EIA5:EIZ5"/>
    <mergeCell ref="EJA5:EJZ5"/>
    <mergeCell ref="EKA5:EKZ5"/>
    <mergeCell ref="ELA5:ELZ5"/>
    <mergeCell ref="EMA5:EMZ5"/>
    <mergeCell ref="ENA5:ENZ5"/>
    <mergeCell ref="DWA5:DWZ5"/>
    <mergeCell ref="DXA5:DXZ5"/>
    <mergeCell ref="DYA5:DYZ5"/>
    <mergeCell ref="DZA5:DZZ5"/>
    <mergeCell ref="EAA5:EAZ5"/>
    <mergeCell ref="EBA5:EBZ5"/>
    <mergeCell ref="ECA5:ECZ5"/>
    <mergeCell ref="EDA5:EDZ5"/>
    <mergeCell ref="EEA5:EEZ5"/>
    <mergeCell ref="DNA5:DNZ5"/>
    <mergeCell ref="DOA5:DOZ5"/>
    <mergeCell ref="DPA5:DPZ5"/>
    <mergeCell ref="DQA5:DQZ5"/>
    <mergeCell ref="DRA5:DRZ5"/>
    <mergeCell ref="DSA5:DSZ5"/>
    <mergeCell ref="DTA5:DTZ5"/>
    <mergeCell ref="DUA5:DUZ5"/>
    <mergeCell ref="DVA5:DVZ5"/>
    <mergeCell ref="DEA5:DEZ5"/>
    <mergeCell ref="DFA5:DFZ5"/>
    <mergeCell ref="DGA5:DGZ5"/>
    <mergeCell ref="DHA5:DHZ5"/>
    <mergeCell ref="DIA5:DIZ5"/>
    <mergeCell ref="DJA5:DJZ5"/>
    <mergeCell ref="DKA5:DKZ5"/>
    <mergeCell ref="DLA5:DLZ5"/>
    <mergeCell ref="DMA5:DMZ5"/>
    <mergeCell ref="CVA5:CVZ5"/>
    <mergeCell ref="CWA5:CWZ5"/>
    <mergeCell ref="CXA5:CXZ5"/>
    <mergeCell ref="CYA5:CYZ5"/>
    <mergeCell ref="CZA5:CZZ5"/>
    <mergeCell ref="DAA5:DAZ5"/>
    <mergeCell ref="DBA5:DBZ5"/>
    <mergeCell ref="DCA5:DCZ5"/>
    <mergeCell ref="DDA5:DDZ5"/>
    <mergeCell ref="CMA5:CMZ5"/>
    <mergeCell ref="CNA5:CNZ5"/>
    <mergeCell ref="COA5:COZ5"/>
    <mergeCell ref="CPA5:CPZ5"/>
    <mergeCell ref="CQA5:CQZ5"/>
    <mergeCell ref="CRA5:CRZ5"/>
    <mergeCell ref="CSA5:CSZ5"/>
    <mergeCell ref="CTA5:CTZ5"/>
    <mergeCell ref="CUA5:CUZ5"/>
    <mergeCell ref="CDA5:CDZ5"/>
    <mergeCell ref="CEA5:CEZ5"/>
    <mergeCell ref="CFA5:CFZ5"/>
    <mergeCell ref="CGA5:CGZ5"/>
    <mergeCell ref="CHA5:CHZ5"/>
    <mergeCell ref="CIA5:CIZ5"/>
    <mergeCell ref="CJA5:CJZ5"/>
    <mergeCell ref="CKA5:CKZ5"/>
    <mergeCell ref="CLA5:CLZ5"/>
    <mergeCell ref="BUA5:BUZ5"/>
    <mergeCell ref="BVA5:BVZ5"/>
    <mergeCell ref="BWA5:BWZ5"/>
    <mergeCell ref="BXA5:BXZ5"/>
    <mergeCell ref="BYA5:BYZ5"/>
    <mergeCell ref="BZA5:BZZ5"/>
    <mergeCell ref="CAA5:CAZ5"/>
    <mergeCell ref="CBA5:CBZ5"/>
    <mergeCell ref="CCA5:CCZ5"/>
    <mergeCell ref="BLA5:BLZ5"/>
    <mergeCell ref="BMA5:BMZ5"/>
    <mergeCell ref="BNA5:BNZ5"/>
    <mergeCell ref="BOA5:BOZ5"/>
    <mergeCell ref="BPA5:BPZ5"/>
    <mergeCell ref="BQA5:BQZ5"/>
    <mergeCell ref="BRA5:BRZ5"/>
    <mergeCell ref="BSA5:BSZ5"/>
    <mergeCell ref="BTA5:BTZ5"/>
    <mergeCell ref="BCA5:BCZ5"/>
    <mergeCell ref="BDA5:BDZ5"/>
    <mergeCell ref="BEA5:BEZ5"/>
    <mergeCell ref="BFA5:BFZ5"/>
    <mergeCell ref="BGA5:BGZ5"/>
    <mergeCell ref="BHA5:BHZ5"/>
    <mergeCell ref="BIA5:BIZ5"/>
    <mergeCell ref="BJA5:BJZ5"/>
    <mergeCell ref="BKA5:BKZ5"/>
    <mergeCell ref="ATA5:ATZ5"/>
    <mergeCell ref="AUA5:AUZ5"/>
    <mergeCell ref="AVA5:AVZ5"/>
    <mergeCell ref="AWA5:AWZ5"/>
    <mergeCell ref="AXA5:AXZ5"/>
    <mergeCell ref="AYA5:AYZ5"/>
    <mergeCell ref="AZA5:AZZ5"/>
    <mergeCell ref="BAA5:BAZ5"/>
    <mergeCell ref="BBA5:BBZ5"/>
    <mergeCell ref="AKA5:AKZ5"/>
    <mergeCell ref="ALA5:ALZ5"/>
    <mergeCell ref="AMA5:AMZ5"/>
    <mergeCell ref="ANA5:ANZ5"/>
    <mergeCell ref="AOA5:AOZ5"/>
    <mergeCell ref="APA5:APZ5"/>
    <mergeCell ref="AQA5:AQZ5"/>
    <mergeCell ref="ARA5:ARZ5"/>
    <mergeCell ref="ASA5:ASZ5"/>
    <mergeCell ref="ABA5:ABZ5"/>
    <mergeCell ref="ACA5:ACZ5"/>
    <mergeCell ref="ADA5:ADZ5"/>
    <mergeCell ref="AEA5:AEZ5"/>
    <mergeCell ref="AFA5:AFZ5"/>
    <mergeCell ref="AGA5:AGZ5"/>
    <mergeCell ref="AHA5:AHZ5"/>
    <mergeCell ref="AIA5:AIZ5"/>
    <mergeCell ref="AJA5:AJZ5"/>
    <mergeCell ref="SA5:SZ5"/>
    <mergeCell ref="TA5:TZ5"/>
    <mergeCell ref="UA5:UZ5"/>
    <mergeCell ref="VA5:VZ5"/>
    <mergeCell ref="WA5:WZ5"/>
    <mergeCell ref="XA5:XZ5"/>
    <mergeCell ref="YA5:YZ5"/>
    <mergeCell ref="ZA5:ZZ5"/>
    <mergeCell ref="AAA5:AAZ5"/>
    <mergeCell ref="JA5:JZ5"/>
    <mergeCell ref="KA5:KZ5"/>
    <mergeCell ref="LA5:LZ5"/>
    <mergeCell ref="MA5:MZ5"/>
    <mergeCell ref="NA5:NZ5"/>
    <mergeCell ref="OA5:OZ5"/>
    <mergeCell ref="PA5:PZ5"/>
    <mergeCell ref="QA5:QZ5"/>
    <mergeCell ref="RA5:RZ5"/>
    <mergeCell ref="AA5:AZ5"/>
    <mergeCell ref="BA5:BZ5"/>
    <mergeCell ref="CA5:CZ5"/>
    <mergeCell ref="DA5:DZ5"/>
    <mergeCell ref="EA5:EZ5"/>
    <mergeCell ref="FA5:FZ5"/>
    <mergeCell ref="GA5:GZ5"/>
    <mergeCell ref="HA5:HZ5"/>
    <mergeCell ref="IA5:IZ5"/>
    <mergeCell ref="WXA2:WXZ4"/>
    <mergeCell ref="WYA2:WYZ4"/>
    <mergeCell ref="WZA2:WZZ4"/>
    <mergeCell ref="XAA2:XAZ4"/>
    <mergeCell ref="XBA2:XBZ4"/>
    <mergeCell ref="XCA2:XCZ4"/>
    <mergeCell ref="XDA2:XDZ4"/>
    <mergeCell ref="XEA2:XEZ4"/>
    <mergeCell ref="XFA2:XFD4"/>
    <mergeCell ref="WOA2:WOZ4"/>
    <mergeCell ref="WPA2:WPZ4"/>
    <mergeCell ref="WQA2:WQZ4"/>
    <mergeCell ref="WRA2:WRZ4"/>
    <mergeCell ref="WSA2:WSZ4"/>
    <mergeCell ref="WTA2:WTZ4"/>
    <mergeCell ref="WUA2:WUZ4"/>
    <mergeCell ref="WVA2:WVZ4"/>
    <mergeCell ref="WWA2:WWZ4"/>
    <mergeCell ref="WFA2:WFZ4"/>
    <mergeCell ref="WGA2:WGZ4"/>
    <mergeCell ref="WHA2:WHZ4"/>
    <mergeCell ref="WIA2:WIZ4"/>
    <mergeCell ref="WJA2:WJZ4"/>
    <mergeCell ref="WKA2:WKZ4"/>
    <mergeCell ref="WLA2:WLZ4"/>
    <mergeCell ref="WMA2:WMZ4"/>
    <mergeCell ref="WNA2:WNZ4"/>
    <mergeCell ref="VWA2:VWZ4"/>
    <mergeCell ref="VXA2:VXZ4"/>
    <mergeCell ref="VYA2:VYZ4"/>
    <mergeCell ref="VZA2:VZZ4"/>
    <mergeCell ref="WAA2:WAZ4"/>
    <mergeCell ref="WBA2:WBZ4"/>
    <mergeCell ref="WCA2:WCZ4"/>
    <mergeCell ref="WDA2:WDZ4"/>
    <mergeCell ref="WEA2:WEZ4"/>
    <mergeCell ref="VNA2:VNZ4"/>
    <mergeCell ref="VOA2:VOZ4"/>
    <mergeCell ref="VPA2:VPZ4"/>
    <mergeCell ref="VQA2:VQZ4"/>
    <mergeCell ref="VRA2:VRZ4"/>
    <mergeCell ref="VSA2:VSZ4"/>
    <mergeCell ref="VTA2:VTZ4"/>
    <mergeCell ref="VUA2:VUZ4"/>
    <mergeCell ref="VVA2:VVZ4"/>
    <mergeCell ref="VEA2:VEZ4"/>
    <mergeCell ref="VFA2:VFZ4"/>
    <mergeCell ref="VGA2:VGZ4"/>
    <mergeCell ref="VHA2:VHZ4"/>
    <mergeCell ref="VIA2:VIZ4"/>
    <mergeCell ref="VJA2:VJZ4"/>
    <mergeCell ref="VKA2:VKZ4"/>
    <mergeCell ref="VLA2:VLZ4"/>
    <mergeCell ref="VMA2:VMZ4"/>
    <mergeCell ref="UVA2:UVZ4"/>
    <mergeCell ref="UWA2:UWZ4"/>
    <mergeCell ref="UXA2:UXZ4"/>
    <mergeCell ref="UYA2:UYZ4"/>
    <mergeCell ref="UZA2:UZZ4"/>
    <mergeCell ref="VAA2:VAZ4"/>
    <mergeCell ref="VBA2:VBZ4"/>
    <mergeCell ref="VCA2:VCZ4"/>
    <mergeCell ref="VDA2:VDZ4"/>
    <mergeCell ref="UMA2:UMZ4"/>
    <mergeCell ref="UNA2:UNZ4"/>
    <mergeCell ref="UOA2:UOZ4"/>
    <mergeCell ref="UPA2:UPZ4"/>
    <mergeCell ref="UQA2:UQZ4"/>
    <mergeCell ref="URA2:URZ4"/>
    <mergeCell ref="USA2:USZ4"/>
    <mergeCell ref="UTA2:UTZ4"/>
    <mergeCell ref="UUA2:UUZ4"/>
    <mergeCell ref="UDA2:UDZ4"/>
    <mergeCell ref="UEA2:UEZ4"/>
    <mergeCell ref="UFA2:UFZ4"/>
    <mergeCell ref="UGA2:UGZ4"/>
    <mergeCell ref="UHA2:UHZ4"/>
    <mergeCell ref="UIA2:UIZ4"/>
    <mergeCell ref="UJA2:UJZ4"/>
    <mergeCell ref="UKA2:UKZ4"/>
    <mergeCell ref="ULA2:ULZ4"/>
    <mergeCell ref="TUA2:TUZ4"/>
    <mergeCell ref="TVA2:TVZ4"/>
    <mergeCell ref="TWA2:TWZ4"/>
    <mergeCell ref="TXA2:TXZ4"/>
    <mergeCell ref="TYA2:TYZ4"/>
    <mergeCell ref="TZA2:TZZ4"/>
    <mergeCell ref="UAA2:UAZ4"/>
    <mergeCell ref="UBA2:UBZ4"/>
    <mergeCell ref="UCA2:UCZ4"/>
    <mergeCell ref="TLA2:TLZ4"/>
    <mergeCell ref="TMA2:TMZ4"/>
    <mergeCell ref="TNA2:TNZ4"/>
    <mergeCell ref="TOA2:TOZ4"/>
    <mergeCell ref="TPA2:TPZ4"/>
    <mergeCell ref="TQA2:TQZ4"/>
    <mergeCell ref="TRA2:TRZ4"/>
    <mergeCell ref="TSA2:TSZ4"/>
    <mergeCell ref="TTA2:TTZ4"/>
    <mergeCell ref="TCA2:TCZ4"/>
    <mergeCell ref="TDA2:TDZ4"/>
    <mergeCell ref="TEA2:TEZ4"/>
    <mergeCell ref="TFA2:TFZ4"/>
    <mergeCell ref="TGA2:TGZ4"/>
    <mergeCell ref="THA2:THZ4"/>
    <mergeCell ref="TIA2:TIZ4"/>
    <mergeCell ref="TJA2:TJZ4"/>
    <mergeCell ref="TKA2:TKZ4"/>
    <mergeCell ref="STA2:STZ4"/>
    <mergeCell ref="SUA2:SUZ4"/>
    <mergeCell ref="SVA2:SVZ4"/>
    <mergeCell ref="SWA2:SWZ4"/>
    <mergeCell ref="SXA2:SXZ4"/>
    <mergeCell ref="SYA2:SYZ4"/>
    <mergeCell ref="SZA2:SZZ4"/>
    <mergeCell ref="TAA2:TAZ4"/>
    <mergeCell ref="TBA2:TBZ4"/>
    <mergeCell ref="SKA2:SKZ4"/>
    <mergeCell ref="SLA2:SLZ4"/>
    <mergeCell ref="SMA2:SMZ4"/>
    <mergeCell ref="SNA2:SNZ4"/>
    <mergeCell ref="SOA2:SOZ4"/>
    <mergeCell ref="SPA2:SPZ4"/>
    <mergeCell ref="SQA2:SQZ4"/>
    <mergeCell ref="SRA2:SRZ4"/>
    <mergeCell ref="SSA2:SSZ4"/>
    <mergeCell ref="SBA2:SBZ4"/>
    <mergeCell ref="SCA2:SCZ4"/>
    <mergeCell ref="SDA2:SDZ4"/>
    <mergeCell ref="SEA2:SEZ4"/>
    <mergeCell ref="SFA2:SFZ4"/>
    <mergeCell ref="SGA2:SGZ4"/>
    <mergeCell ref="SHA2:SHZ4"/>
    <mergeCell ref="SIA2:SIZ4"/>
    <mergeCell ref="SJA2:SJZ4"/>
    <mergeCell ref="RSA2:RSZ4"/>
    <mergeCell ref="RTA2:RTZ4"/>
    <mergeCell ref="RUA2:RUZ4"/>
    <mergeCell ref="RVA2:RVZ4"/>
    <mergeCell ref="RWA2:RWZ4"/>
    <mergeCell ref="RXA2:RXZ4"/>
    <mergeCell ref="RYA2:RYZ4"/>
    <mergeCell ref="RZA2:RZZ4"/>
    <mergeCell ref="SAA2:SAZ4"/>
    <mergeCell ref="RJA2:RJZ4"/>
    <mergeCell ref="RKA2:RKZ4"/>
    <mergeCell ref="RLA2:RLZ4"/>
    <mergeCell ref="RMA2:RMZ4"/>
    <mergeCell ref="RNA2:RNZ4"/>
    <mergeCell ref="ROA2:ROZ4"/>
    <mergeCell ref="RPA2:RPZ4"/>
    <mergeCell ref="RQA2:RQZ4"/>
    <mergeCell ref="RRA2:RRZ4"/>
    <mergeCell ref="RAA2:RAZ4"/>
    <mergeCell ref="RBA2:RBZ4"/>
    <mergeCell ref="RCA2:RCZ4"/>
    <mergeCell ref="RDA2:RDZ4"/>
    <mergeCell ref="REA2:REZ4"/>
    <mergeCell ref="RFA2:RFZ4"/>
    <mergeCell ref="RGA2:RGZ4"/>
    <mergeCell ref="RHA2:RHZ4"/>
    <mergeCell ref="RIA2:RIZ4"/>
    <mergeCell ref="QRA2:QRZ4"/>
    <mergeCell ref="QSA2:QSZ4"/>
    <mergeCell ref="QTA2:QTZ4"/>
    <mergeCell ref="QUA2:QUZ4"/>
    <mergeCell ref="QVA2:QVZ4"/>
    <mergeCell ref="QWA2:QWZ4"/>
    <mergeCell ref="QXA2:QXZ4"/>
    <mergeCell ref="QYA2:QYZ4"/>
    <mergeCell ref="QZA2:QZZ4"/>
    <mergeCell ref="QIA2:QIZ4"/>
    <mergeCell ref="QJA2:QJZ4"/>
    <mergeCell ref="QKA2:QKZ4"/>
    <mergeCell ref="QLA2:QLZ4"/>
    <mergeCell ref="QMA2:QMZ4"/>
    <mergeCell ref="QNA2:QNZ4"/>
    <mergeCell ref="QOA2:QOZ4"/>
    <mergeCell ref="QPA2:QPZ4"/>
    <mergeCell ref="QQA2:QQZ4"/>
    <mergeCell ref="PZA2:PZZ4"/>
    <mergeCell ref="QAA2:QAZ4"/>
    <mergeCell ref="QBA2:QBZ4"/>
    <mergeCell ref="QCA2:QCZ4"/>
    <mergeCell ref="QDA2:QDZ4"/>
    <mergeCell ref="QEA2:QEZ4"/>
    <mergeCell ref="QFA2:QFZ4"/>
    <mergeCell ref="QGA2:QGZ4"/>
    <mergeCell ref="QHA2:QHZ4"/>
    <mergeCell ref="PQA2:PQZ4"/>
    <mergeCell ref="PRA2:PRZ4"/>
    <mergeCell ref="PSA2:PSZ4"/>
    <mergeCell ref="PTA2:PTZ4"/>
    <mergeCell ref="PUA2:PUZ4"/>
    <mergeCell ref="PVA2:PVZ4"/>
    <mergeCell ref="PWA2:PWZ4"/>
    <mergeCell ref="PXA2:PXZ4"/>
    <mergeCell ref="PYA2:PYZ4"/>
    <mergeCell ref="PHA2:PHZ4"/>
    <mergeCell ref="PIA2:PIZ4"/>
    <mergeCell ref="PJA2:PJZ4"/>
    <mergeCell ref="PKA2:PKZ4"/>
    <mergeCell ref="PLA2:PLZ4"/>
    <mergeCell ref="PMA2:PMZ4"/>
    <mergeCell ref="PNA2:PNZ4"/>
    <mergeCell ref="POA2:POZ4"/>
    <mergeCell ref="PPA2:PPZ4"/>
    <mergeCell ref="OYA2:OYZ4"/>
    <mergeCell ref="OZA2:OZZ4"/>
    <mergeCell ref="PAA2:PAZ4"/>
    <mergeCell ref="PBA2:PBZ4"/>
    <mergeCell ref="PCA2:PCZ4"/>
    <mergeCell ref="PDA2:PDZ4"/>
    <mergeCell ref="PEA2:PEZ4"/>
    <mergeCell ref="PFA2:PFZ4"/>
    <mergeCell ref="PGA2:PGZ4"/>
    <mergeCell ref="OPA2:OPZ4"/>
    <mergeCell ref="OQA2:OQZ4"/>
    <mergeCell ref="ORA2:ORZ4"/>
    <mergeCell ref="OSA2:OSZ4"/>
    <mergeCell ref="OTA2:OTZ4"/>
    <mergeCell ref="OUA2:OUZ4"/>
    <mergeCell ref="OVA2:OVZ4"/>
    <mergeCell ref="OWA2:OWZ4"/>
    <mergeCell ref="OXA2:OXZ4"/>
    <mergeCell ref="OGA2:OGZ4"/>
    <mergeCell ref="OHA2:OHZ4"/>
    <mergeCell ref="OIA2:OIZ4"/>
    <mergeCell ref="OJA2:OJZ4"/>
    <mergeCell ref="OKA2:OKZ4"/>
    <mergeCell ref="OLA2:OLZ4"/>
    <mergeCell ref="OMA2:OMZ4"/>
    <mergeCell ref="ONA2:ONZ4"/>
    <mergeCell ref="OOA2:OOZ4"/>
    <mergeCell ref="NXA2:NXZ4"/>
    <mergeCell ref="NYA2:NYZ4"/>
    <mergeCell ref="NZA2:NZZ4"/>
    <mergeCell ref="OAA2:OAZ4"/>
    <mergeCell ref="OBA2:OBZ4"/>
    <mergeCell ref="OCA2:OCZ4"/>
    <mergeCell ref="ODA2:ODZ4"/>
    <mergeCell ref="OEA2:OEZ4"/>
    <mergeCell ref="OFA2:OFZ4"/>
    <mergeCell ref="NOA2:NOZ4"/>
    <mergeCell ref="NPA2:NPZ4"/>
    <mergeCell ref="NQA2:NQZ4"/>
    <mergeCell ref="NRA2:NRZ4"/>
    <mergeCell ref="NSA2:NSZ4"/>
    <mergeCell ref="NTA2:NTZ4"/>
    <mergeCell ref="NUA2:NUZ4"/>
    <mergeCell ref="NVA2:NVZ4"/>
    <mergeCell ref="NWA2:NWZ4"/>
    <mergeCell ref="NFA2:NFZ4"/>
    <mergeCell ref="NGA2:NGZ4"/>
    <mergeCell ref="NHA2:NHZ4"/>
    <mergeCell ref="NIA2:NIZ4"/>
    <mergeCell ref="NJA2:NJZ4"/>
    <mergeCell ref="NKA2:NKZ4"/>
    <mergeCell ref="NLA2:NLZ4"/>
    <mergeCell ref="NMA2:NMZ4"/>
    <mergeCell ref="NNA2:NNZ4"/>
    <mergeCell ref="MWA2:MWZ4"/>
    <mergeCell ref="MXA2:MXZ4"/>
    <mergeCell ref="MYA2:MYZ4"/>
    <mergeCell ref="MZA2:MZZ4"/>
    <mergeCell ref="NAA2:NAZ4"/>
    <mergeCell ref="NBA2:NBZ4"/>
    <mergeCell ref="NCA2:NCZ4"/>
    <mergeCell ref="NDA2:NDZ4"/>
    <mergeCell ref="NEA2:NEZ4"/>
    <mergeCell ref="MNA2:MNZ4"/>
    <mergeCell ref="MOA2:MOZ4"/>
    <mergeCell ref="MPA2:MPZ4"/>
    <mergeCell ref="MQA2:MQZ4"/>
    <mergeCell ref="MRA2:MRZ4"/>
    <mergeCell ref="MSA2:MSZ4"/>
    <mergeCell ref="MTA2:MTZ4"/>
    <mergeCell ref="MUA2:MUZ4"/>
    <mergeCell ref="MVA2:MVZ4"/>
    <mergeCell ref="MEA2:MEZ4"/>
    <mergeCell ref="MFA2:MFZ4"/>
    <mergeCell ref="MGA2:MGZ4"/>
    <mergeCell ref="MHA2:MHZ4"/>
    <mergeCell ref="MIA2:MIZ4"/>
    <mergeCell ref="MJA2:MJZ4"/>
    <mergeCell ref="MKA2:MKZ4"/>
    <mergeCell ref="MLA2:MLZ4"/>
    <mergeCell ref="MMA2:MMZ4"/>
    <mergeCell ref="LVA2:LVZ4"/>
    <mergeCell ref="LWA2:LWZ4"/>
    <mergeCell ref="LXA2:LXZ4"/>
    <mergeCell ref="LYA2:LYZ4"/>
    <mergeCell ref="LZA2:LZZ4"/>
    <mergeCell ref="MAA2:MAZ4"/>
    <mergeCell ref="MBA2:MBZ4"/>
    <mergeCell ref="MCA2:MCZ4"/>
    <mergeCell ref="MDA2:MDZ4"/>
    <mergeCell ref="LMA2:LMZ4"/>
    <mergeCell ref="LNA2:LNZ4"/>
    <mergeCell ref="LOA2:LOZ4"/>
    <mergeCell ref="LPA2:LPZ4"/>
    <mergeCell ref="LQA2:LQZ4"/>
    <mergeCell ref="LRA2:LRZ4"/>
    <mergeCell ref="LSA2:LSZ4"/>
    <mergeCell ref="LTA2:LTZ4"/>
    <mergeCell ref="LUA2:LUZ4"/>
    <mergeCell ref="LDA2:LDZ4"/>
    <mergeCell ref="LEA2:LEZ4"/>
    <mergeCell ref="LFA2:LFZ4"/>
    <mergeCell ref="LGA2:LGZ4"/>
    <mergeCell ref="LHA2:LHZ4"/>
    <mergeCell ref="LIA2:LIZ4"/>
    <mergeCell ref="LJA2:LJZ4"/>
    <mergeCell ref="LKA2:LKZ4"/>
    <mergeCell ref="LLA2:LLZ4"/>
    <mergeCell ref="KUA2:KUZ4"/>
    <mergeCell ref="KVA2:KVZ4"/>
    <mergeCell ref="KWA2:KWZ4"/>
    <mergeCell ref="KXA2:KXZ4"/>
    <mergeCell ref="KYA2:KYZ4"/>
    <mergeCell ref="KZA2:KZZ4"/>
    <mergeCell ref="LAA2:LAZ4"/>
    <mergeCell ref="LBA2:LBZ4"/>
    <mergeCell ref="LCA2:LCZ4"/>
    <mergeCell ref="KLA2:KLZ4"/>
    <mergeCell ref="KMA2:KMZ4"/>
    <mergeCell ref="KNA2:KNZ4"/>
    <mergeCell ref="KOA2:KOZ4"/>
    <mergeCell ref="KPA2:KPZ4"/>
    <mergeCell ref="KQA2:KQZ4"/>
    <mergeCell ref="KRA2:KRZ4"/>
    <mergeCell ref="KSA2:KSZ4"/>
    <mergeCell ref="KTA2:KTZ4"/>
    <mergeCell ref="KCA2:KCZ4"/>
    <mergeCell ref="KDA2:KDZ4"/>
    <mergeCell ref="KEA2:KEZ4"/>
    <mergeCell ref="KFA2:KFZ4"/>
    <mergeCell ref="KGA2:KGZ4"/>
    <mergeCell ref="KHA2:KHZ4"/>
    <mergeCell ref="KIA2:KIZ4"/>
    <mergeCell ref="KJA2:KJZ4"/>
    <mergeCell ref="KKA2:KKZ4"/>
    <mergeCell ref="JTA2:JTZ4"/>
    <mergeCell ref="JUA2:JUZ4"/>
    <mergeCell ref="JVA2:JVZ4"/>
    <mergeCell ref="JWA2:JWZ4"/>
    <mergeCell ref="JXA2:JXZ4"/>
    <mergeCell ref="JYA2:JYZ4"/>
    <mergeCell ref="JZA2:JZZ4"/>
    <mergeCell ref="KAA2:KAZ4"/>
    <mergeCell ref="KBA2:KBZ4"/>
    <mergeCell ref="JKA2:JKZ4"/>
    <mergeCell ref="JLA2:JLZ4"/>
    <mergeCell ref="JMA2:JMZ4"/>
    <mergeCell ref="JNA2:JNZ4"/>
    <mergeCell ref="JOA2:JOZ4"/>
    <mergeCell ref="JPA2:JPZ4"/>
    <mergeCell ref="JQA2:JQZ4"/>
    <mergeCell ref="JRA2:JRZ4"/>
    <mergeCell ref="JSA2:JSZ4"/>
    <mergeCell ref="JBA2:JBZ4"/>
    <mergeCell ref="JCA2:JCZ4"/>
    <mergeCell ref="JDA2:JDZ4"/>
    <mergeCell ref="JEA2:JEZ4"/>
    <mergeCell ref="JFA2:JFZ4"/>
    <mergeCell ref="JGA2:JGZ4"/>
    <mergeCell ref="JHA2:JHZ4"/>
    <mergeCell ref="JIA2:JIZ4"/>
    <mergeCell ref="JJA2:JJZ4"/>
    <mergeCell ref="ISA2:ISZ4"/>
    <mergeCell ref="ITA2:ITZ4"/>
    <mergeCell ref="IUA2:IUZ4"/>
    <mergeCell ref="IVA2:IVZ4"/>
    <mergeCell ref="IWA2:IWZ4"/>
    <mergeCell ref="IXA2:IXZ4"/>
    <mergeCell ref="IYA2:IYZ4"/>
    <mergeCell ref="IZA2:IZZ4"/>
    <mergeCell ref="JAA2:JAZ4"/>
    <mergeCell ref="IJA2:IJZ4"/>
    <mergeCell ref="IKA2:IKZ4"/>
    <mergeCell ref="ILA2:ILZ4"/>
    <mergeCell ref="IMA2:IMZ4"/>
    <mergeCell ref="INA2:INZ4"/>
    <mergeCell ref="IOA2:IOZ4"/>
    <mergeCell ref="IPA2:IPZ4"/>
    <mergeCell ref="IQA2:IQZ4"/>
    <mergeCell ref="IRA2:IRZ4"/>
    <mergeCell ref="IAA2:IAZ4"/>
    <mergeCell ref="IBA2:IBZ4"/>
    <mergeCell ref="ICA2:ICZ4"/>
    <mergeCell ref="IDA2:IDZ4"/>
    <mergeCell ref="IEA2:IEZ4"/>
    <mergeCell ref="IFA2:IFZ4"/>
    <mergeCell ref="IGA2:IGZ4"/>
    <mergeCell ref="IHA2:IHZ4"/>
    <mergeCell ref="IIA2:IIZ4"/>
    <mergeCell ref="HRA2:HRZ4"/>
    <mergeCell ref="HSA2:HSZ4"/>
    <mergeCell ref="HTA2:HTZ4"/>
    <mergeCell ref="HUA2:HUZ4"/>
    <mergeCell ref="HVA2:HVZ4"/>
    <mergeCell ref="HWA2:HWZ4"/>
    <mergeCell ref="HXA2:HXZ4"/>
    <mergeCell ref="HYA2:HYZ4"/>
    <mergeCell ref="HZA2:HZZ4"/>
    <mergeCell ref="HIA2:HIZ4"/>
    <mergeCell ref="HJA2:HJZ4"/>
    <mergeCell ref="HKA2:HKZ4"/>
    <mergeCell ref="HLA2:HLZ4"/>
    <mergeCell ref="HMA2:HMZ4"/>
    <mergeCell ref="HNA2:HNZ4"/>
    <mergeCell ref="HOA2:HOZ4"/>
    <mergeCell ref="HPA2:HPZ4"/>
    <mergeCell ref="HQA2:HQZ4"/>
    <mergeCell ref="GZA2:GZZ4"/>
    <mergeCell ref="HAA2:HAZ4"/>
    <mergeCell ref="HBA2:HBZ4"/>
    <mergeCell ref="HCA2:HCZ4"/>
    <mergeCell ref="HDA2:HDZ4"/>
    <mergeCell ref="HEA2:HEZ4"/>
    <mergeCell ref="HFA2:HFZ4"/>
    <mergeCell ref="HGA2:HGZ4"/>
    <mergeCell ref="HHA2:HHZ4"/>
    <mergeCell ref="GQA2:GQZ4"/>
    <mergeCell ref="GRA2:GRZ4"/>
    <mergeCell ref="GSA2:GSZ4"/>
    <mergeCell ref="GTA2:GTZ4"/>
    <mergeCell ref="GUA2:GUZ4"/>
    <mergeCell ref="GVA2:GVZ4"/>
    <mergeCell ref="GWA2:GWZ4"/>
    <mergeCell ref="GXA2:GXZ4"/>
    <mergeCell ref="GYA2:GYZ4"/>
    <mergeCell ref="GHA2:GHZ4"/>
    <mergeCell ref="GIA2:GIZ4"/>
    <mergeCell ref="GJA2:GJZ4"/>
    <mergeCell ref="GKA2:GKZ4"/>
    <mergeCell ref="GLA2:GLZ4"/>
    <mergeCell ref="GMA2:GMZ4"/>
    <mergeCell ref="GNA2:GNZ4"/>
    <mergeCell ref="GOA2:GOZ4"/>
    <mergeCell ref="GPA2:GPZ4"/>
    <mergeCell ref="FYA2:FYZ4"/>
    <mergeCell ref="FZA2:FZZ4"/>
    <mergeCell ref="GAA2:GAZ4"/>
    <mergeCell ref="GBA2:GBZ4"/>
    <mergeCell ref="GCA2:GCZ4"/>
    <mergeCell ref="GDA2:GDZ4"/>
    <mergeCell ref="GEA2:GEZ4"/>
    <mergeCell ref="GFA2:GFZ4"/>
    <mergeCell ref="GGA2:GGZ4"/>
    <mergeCell ref="FPA2:FPZ4"/>
    <mergeCell ref="FQA2:FQZ4"/>
    <mergeCell ref="FRA2:FRZ4"/>
    <mergeCell ref="FSA2:FSZ4"/>
    <mergeCell ref="FTA2:FTZ4"/>
    <mergeCell ref="FUA2:FUZ4"/>
    <mergeCell ref="FVA2:FVZ4"/>
    <mergeCell ref="FWA2:FWZ4"/>
    <mergeCell ref="FXA2:FXZ4"/>
    <mergeCell ref="FGA2:FGZ4"/>
    <mergeCell ref="FHA2:FHZ4"/>
    <mergeCell ref="FIA2:FIZ4"/>
    <mergeCell ref="FJA2:FJZ4"/>
    <mergeCell ref="FKA2:FKZ4"/>
    <mergeCell ref="FLA2:FLZ4"/>
    <mergeCell ref="FMA2:FMZ4"/>
    <mergeCell ref="FNA2:FNZ4"/>
    <mergeCell ref="FOA2:FOZ4"/>
    <mergeCell ref="EXA2:EXZ4"/>
    <mergeCell ref="EYA2:EYZ4"/>
    <mergeCell ref="EZA2:EZZ4"/>
    <mergeCell ref="FAA2:FAZ4"/>
    <mergeCell ref="FBA2:FBZ4"/>
    <mergeCell ref="FCA2:FCZ4"/>
    <mergeCell ref="FDA2:FDZ4"/>
    <mergeCell ref="FEA2:FEZ4"/>
    <mergeCell ref="FFA2:FFZ4"/>
    <mergeCell ref="EOA2:EOZ4"/>
    <mergeCell ref="EPA2:EPZ4"/>
    <mergeCell ref="EQA2:EQZ4"/>
    <mergeCell ref="ERA2:ERZ4"/>
    <mergeCell ref="ESA2:ESZ4"/>
    <mergeCell ref="ETA2:ETZ4"/>
    <mergeCell ref="EUA2:EUZ4"/>
    <mergeCell ref="EVA2:EVZ4"/>
    <mergeCell ref="EWA2:EWZ4"/>
    <mergeCell ref="EFA2:EFZ4"/>
    <mergeCell ref="EGA2:EGZ4"/>
    <mergeCell ref="EHA2:EHZ4"/>
    <mergeCell ref="EIA2:EIZ4"/>
    <mergeCell ref="EJA2:EJZ4"/>
    <mergeCell ref="EKA2:EKZ4"/>
    <mergeCell ref="ELA2:ELZ4"/>
    <mergeCell ref="EMA2:EMZ4"/>
    <mergeCell ref="ENA2:ENZ4"/>
    <mergeCell ref="DWA2:DWZ4"/>
    <mergeCell ref="DXA2:DXZ4"/>
    <mergeCell ref="DYA2:DYZ4"/>
    <mergeCell ref="DZA2:DZZ4"/>
    <mergeCell ref="EAA2:EAZ4"/>
    <mergeCell ref="EBA2:EBZ4"/>
    <mergeCell ref="ECA2:ECZ4"/>
    <mergeCell ref="EDA2:EDZ4"/>
    <mergeCell ref="EEA2:EEZ4"/>
    <mergeCell ref="DNA2:DNZ4"/>
    <mergeCell ref="DOA2:DOZ4"/>
    <mergeCell ref="DPA2:DPZ4"/>
    <mergeCell ref="DQA2:DQZ4"/>
    <mergeCell ref="DRA2:DRZ4"/>
    <mergeCell ref="DSA2:DSZ4"/>
    <mergeCell ref="DTA2:DTZ4"/>
    <mergeCell ref="DUA2:DUZ4"/>
    <mergeCell ref="DVA2:DVZ4"/>
    <mergeCell ref="DEA2:DEZ4"/>
    <mergeCell ref="DFA2:DFZ4"/>
    <mergeCell ref="DGA2:DGZ4"/>
    <mergeCell ref="DHA2:DHZ4"/>
    <mergeCell ref="DIA2:DIZ4"/>
    <mergeCell ref="DJA2:DJZ4"/>
    <mergeCell ref="DKA2:DKZ4"/>
    <mergeCell ref="DLA2:DLZ4"/>
    <mergeCell ref="DMA2:DMZ4"/>
    <mergeCell ref="CVA2:CVZ4"/>
    <mergeCell ref="CWA2:CWZ4"/>
    <mergeCell ref="CXA2:CXZ4"/>
    <mergeCell ref="CYA2:CYZ4"/>
    <mergeCell ref="CZA2:CZZ4"/>
    <mergeCell ref="DAA2:DAZ4"/>
    <mergeCell ref="DBA2:DBZ4"/>
    <mergeCell ref="DCA2:DCZ4"/>
    <mergeCell ref="DDA2:DDZ4"/>
    <mergeCell ref="CMA2:CMZ4"/>
    <mergeCell ref="CNA2:CNZ4"/>
    <mergeCell ref="COA2:COZ4"/>
    <mergeCell ref="CPA2:CPZ4"/>
    <mergeCell ref="CQA2:CQZ4"/>
    <mergeCell ref="CRA2:CRZ4"/>
    <mergeCell ref="CSA2:CSZ4"/>
    <mergeCell ref="CTA2:CTZ4"/>
    <mergeCell ref="CUA2:CUZ4"/>
    <mergeCell ref="CDA2:CDZ4"/>
    <mergeCell ref="CEA2:CEZ4"/>
    <mergeCell ref="CFA2:CFZ4"/>
    <mergeCell ref="CGA2:CGZ4"/>
    <mergeCell ref="CHA2:CHZ4"/>
    <mergeCell ref="CIA2:CIZ4"/>
    <mergeCell ref="CJA2:CJZ4"/>
    <mergeCell ref="CKA2:CKZ4"/>
    <mergeCell ref="CLA2:CLZ4"/>
    <mergeCell ref="BUA2:BUZ4"/>
    <mergeCell ref="BVA2:BVZ4"/>
    <mergeCell ref="BWA2:BWZ4"/>
    <mergeCell ref="BXA2:BXZ4"/>
    <mergeCell ref="BYA2:BYZ4"/>
    <mergeCell ref="BZA2:BZZ4"/>
    <mergeCell ref="CAA2:CAZ4"/>
    <mergeCell ref="CBA2:CBZ4"/>
    <mergeCell ref="CCA2:CCZ4"/>
    <mergeCell ref="BLA2:BLZ4"/>
    <mergeCell ref="BMA2:BMZ4"/>
    <mergeCell ref="BNA2:BNZ4"/>
    <mergeCell ref="BOA2:BOZ4"/>
    <mergeCell ref="BPA2:BPZ4"/>
    <mergeCell ref="BQA2:BQZ4"/>
    <mergeCell ref="BRA2:BRZ4"/>
    <mergeCell ref="BSA2:BSZ4"/>
    <mergeCell ref="BTA2:BTZ4"/>
    <mergeCell ref="BCA2:BCZ4"/>
    <mergeCell ref="BDA2:BDZ4"/>
    <mergeCell ref="BEA2:BEZ4"/>
    <mergeCell ref="BFA2:BFZ4"/>
    <mergeCell ref="BGA2:BGZ4"/>
    <mergeCell ref="BHA2:BHZ4"/>
    <mergeCell ref="BIA2:BIZ4"/>
    <mergeCell ref="BJA2:BJZ4"/>
    <mergeCell ref="BKA2:BKZ4"/>
    <mergeCell ref="ATA2:ATZ4"/>
    <mergeCell ref="AUA2:AUZ4"/>
    <mergeCell ref="AVA2:AVZ4"/>
    <mergeCell ref="AWA2:AWZ4"/>
    <mergeCell ref="AXA2:AXZ4"/>
    <mergeCell ref="AYA2:AYZ4"/>
    <mergeCell ref="AZA2:AZZ4"/>
    <mergeCell ref="BAA2:BAZ4"/>
    <mergeCell ref="BBA2:BBZ4"/>
    <mergeCell ref="AKA2:AKZ4"/>
    <mergeCell ref="ALA2:ALZ4"/>
    <mergeCell ref="AMA2:AMZ4"/>
    <mergeCell ref="ANA2:ANZ4"/>
    <mergeCell ref="AOA2:AOZ4"/>
    <mergeCell ref="APA2:APZ4"/>
    <mergeCell ref="AQA2:AQZ4"/>
    <mergeCell ref="ARA2:ARZ4"/>
    <mergeCell ref="ASA2:ASZ4"/>
    <mergeCell ref="ABA2:ABZ4"/>
    <mergeCell ref="ACA2:ACZ4"/>
    <mergeCell ref="ADA2:ADZ4"/>
    <mergeCell ref="AEA2:AEZ4"/>
    <mergeCell ref="AFA2:AFZ4"/>
    <mergeCell ref="AGA2:AGZ4"/>
    <mergeCell ref="AHA2:AHZ4"/>
    <mergeCell ref="AIA2:AIZ4"/>
    <mergeCell ref="AJA2:AJZ4"/>
    <mergeCell ref="SA2:SZ4"/>
    <mergeCell ref="TA2:TZ4"/>
    <mergeCell ref="UA2:UZ4"/>
    <mergeCell ref="VA2:VZ4"/>
    <mergeCell ref="WA2:WZ4"/>
    <mergeCell ref="XA2:XZ4"/>
    <mergeCell ref="YA2:YZ4"/>
    <mergeCell ref="ZA2:ZZ4"/>
    <mergeCell ref="AAA2:AAZ4"/>
    <mergeCell ref="JA2:JZ4"/>
    <mergeCell ref="KA2:KZ4"/>
    <mergeCell ref="LA2:LZ4"/>
    <mergeCell ref="MA2:MZ4"/>
    <mergeCell ref="NA2:NZ4"/>
    <mergeCell ref="OA2:OZ4"/>
    <mergeCell ref="PA2:PZ4"/>
    <mergeCell ref="QA2:QZ4"/>
    <mergeCell ref="RA2:RZ4"/>
    <mergeCell ref="AA2:AZ4"/>
    <mergeCell ref="BA2:BZ4"/>
    <mergeCell ref="CA2:CZ4"/>
    <mergeCell ref="DA2:DZ4"/>
    <mergeCell ref="EA2:EZ4"/>
    <mergeCell ref="FA2:FZ4"/>
    <mergeCell ref="GA2:GZ4"/>
    <mergeCell ref="HA2:HZ4"/>
    <mergeCell ref="IA2:IZ4"/>
    <mergeCell ref="Z10:Z12"/>
    <mergeCell ref="F11:G12"/>
    <mergeCell ref="H11:I12"/>
    <mergeCell ref="Y10:Y13"/>
    <mergeCell ref="F62:G62"/>
    <mergeCell ref="H62:I62"/>
    <mergeCell ref="F61:G61"/>
    <mergeCell ref="H61:I61"/>
    <mergeCell ref="F60:G60"/>
    <mergeCell ref="H60:I60"/>
    <mergeCell ref="F59:G59"/>
    <mergeCell ref="H59:I59"/>
    <mergeCell ref="F55:G55"/>
    <mergeCell ref="H55:I55"/>
    <mergeCell ref="F53:G53"/>
    <mergeCell ref="H53:I53"/>
    <mergeCell ref="F51:G51"/>
    <mergeCell ref="H51:I51"/>
    <mergeCell ref="F49:G49"/>
    <mergeCell ref="H49:I49"/>
    <mergeCell ref="F57:G57"/>
    <mergeCell ref="H57:I57"/>
    <mergeCell ref="F58:G58"/>
    <mergeCell ref="P54:Q54"/>
    <mergeCell ref="F52:G52"/>
    <mergeCell ref="H52:I52"/>
    <mergeCell ref="J51:K51"/>
    <mergeCell ref="L51:M51"/>
    <mergeCell ref="N51:O51"/>
    <mergeCell ref="P51:Q51"/>
    <mergeCell ref="J52:K52"/>
    <mergeCell ref="L52:M52"/>
    <mergeCell ref="F7:Z8"/>
    <mergeCell ref="A2:Z4"/>
    <mergeCell ref="A5:Z5"/>
    <mergeCell ref="Q6:Z6"/>
    <mergeCell ref="H58:I58"/>
    <mergeCell ref="J57:K57"/>
    <mergeCell ref="L57:M57"/>
    <mergeCell ref="N57:O57"/>
    <mergeCell ref="P57:Q57"/>
    <mergeCell ref="J58:K58"/>
    <mergeCell ref="L58:M58"/>
    <mergeCell ref="N58:O58"/>
    <mergeCell ref="P58:Q58"/>
    <mergeCell ref="F56:G56"/>
    <mergeCell ref="H56:I56"/>
    <mergeCell ref="J55:K55"/>
    <mergeCell ref="L55:M55"/>
    <mergeCell ref="N55:O55"/>
    <mergeCell ref="P55:Q55"/>
    <mergeCell ref="J56:K56"/>
    <mergeCell ref="L56:M56"/>
    <mergeCell ref="N56:O56"/>
    <mergeCell ref="P56:Q56"/>
    <mergeCell ref="F54:G54"/>
    <mergeCell ref="H54:I54"/>
    <mergeCell ref="J53:K53"/>
    <mergeCell ref="L53:M53"/>
    <mergeCell ref="N53:O53"/>
    <mergeCell ref="P53:Q53"/>
    <mergeCell ref="J54:K54"/>
    <mergeCell ref="L54:M54"/>
    <mergeCell ref="N54:O54"/>
    <mergeCell ref="N52:O52"/>
    <mergeCell ref="P52:Q52"/>
    <mergeCell ref="F50:G50"/>
    <mergeCell ref="H50:I50"/>
    <mergeCell ref="J49:K49"/>
    <mergeCell ref="L49:M49"/>
    <mergeCell ref="N49:O49"/>
    <mergeCell ref="P49:Q49"/>
    <mergeCell ref="J50:K50"/>
    <mergeCell ref="L50:M50"/>
    <mergeCell ref="N50:O50"/>
    <mergeCell ref="P50:Q50"/>
    <mergeCell ref="F48:G48"/>
    <mergeCell ref="H48:I48"/>
    <mergeCell ref="J47:K47"/>
    <mergeCell ref="L47:M47"/>
    <mergeCell ref="N47:O47"/>
    <mergeCell ref="P47:Q47"/>
    <mergeCell ref="J48:K48"/>
    <mergeCell ref="L48:M48"/>
    <mergeCell ref="N48:O48"/>
    <mergeCell ref="P48:Q48"/>
    <mergeCell ref="F47:G47"/>
    <mergeCell ref="H47:I47"/>
    <mergeCell ref="F46:G46"/>
    <mergeCell ref="H46:I46"/>
    <mergeCell ref="J45:K45"/>
    <mergeCell ref="L45:M45"/>
    <mergeCell ref="N45:O45"/>
    <mergeCell ref="P45:Q45"/>
    <mergeCell ref="J46:K46"/>
    <mergeCell ref="L46:M46"/>
    <mergeCell ref="N46:O46"/>
    <mergeCell ref="P46:Q46"/>
    <mergeCell ref="F45:G45"/>
    <mergeCell ref="H45:I45"/>
    <mergeCell ref="F44:G44"/>
    <mergeCell ref="H44:I44"/>
    <mergeCell ref="J43:K43"/>
    <mergeCell ref="L43:M43"/>
    <mergeCell ref="N43:O43"/>
    <mergeCell ref="P43:Q43"/>
    <mergeCell ref="J44:K44"/>
    <mergeCell ref="L44:M44"/>
    <mergeCell ref="N44:O44"/>
    <mergeCell ref="P44:Q44"/>
    <mergeCell ref="F43:G43"/>
    <mergeCell ref="H43:I43"/>
    <mergeCell ref="F42:G42"/>
    <mergeCell ref="H42:I42"/>
    <mergeCell ref="F41:G41"/>
    <mergeCell ref="H41:I41"/>
    <mergeCell ref="J41:K41"/>
    <mergeCell ref="L41:M41"/>
    <mergeCell ref="N41:O41"/>
    <mergeCell ref="P41:Q41"/>
    <mergeCell ref="J42:K42"/>
    <mergeCell ref="L42:M42"/>
    <mergeCell ref="N42:O42"/>
    <mergeCell ref="P42:Q42"/>
    <mergeCell ref="F40:G40"/>
    <mergeCell ref="H40:I40"/>
    <mergeCell ref="F39:G39"/>
    <mergeCell ref="H39:I39"/>
    <mergeCell ref="J39:K39"/>
    <mergeCell ref="L39:M39"/>
    <mergeCell ref="N39:O39"/>
    <mergeCell ref="P39:Q39"/>
    <mergeCell ref="J40:K40"/>
    <mergeCell ref="L40:M40"/>
    <mergeCell ref="N40:O40"/>
    <mergeCell ref="P40:Q40"/>
    <mergeCell ref="F38:G38"/>
    <mergeCell ref="H38:I38"/>
    <mergeCell ref="F37:G37"/>
    <mergeCell ref="H37:I37"/>
    <mergeCell ref="J37:K37"/>
    <mergeCell ref="L37:M37"/>
    <mergeCell ref="N37:O37"/>
    <mergeCell ref="P37:Q37"/>
    <mergeCell ref="J38:K38"/>
    <mergeCell ref="L38:M38"/>
    <mergeCell ref="N38:O38"/>
    <mergeCell ref="P38:Q38"/>
    <mergeCell ref="F36:G36"/>
    <mergeCell ref="H36:I36"/>
    <mergeCell ref="F35:G35"/>
    <mergeCell ref="H35:I35"/>
    <mergeCell ref="J35:K35"/>
    <mergeCell ref="L35:M35"/>
    <mergeCell ref="N35:O35"/>
    <mergeCell ref="P35:Q35"/>
    <mergeCell ref="J36:K36"/>
    <mergeCell ref="L36:M36"/>
    <mergeCell ref="N36:O36"/>
    <mergeCell ref="P36:Q36"/>
    <mergeCell ref="F34:G34"/>
    <mergeCell ref="H34:I34"/>
    <mergeCell ref="F33:G33"/>
    <mergeCell ref="H33:I33"/>
    <mergeCell ref="J33:K33"/>
    <mergeCell ref="L33:M33"/>
    <mergeCell ref="N33:O33"/>
    <mergeCell ref="P33:Q33"/>
    <mergeCell ref="J34:K34"/>
    <mergeCell ref="L34:M34"/>
    <mergeCell ref="N34:O34"/>
    <mergeCell ref="P34:Q34"/>
    <mergeCell ref="F32:G32"/>
    <mergeCell ref="H32:I32"/>
    <mergeCell ref="F31:G31"/>
    <mergeCell ref="H31:I31"/>
    <mergeCell ref="J31:K31"/>
    <mergeCell ref="L31:M31"/>
    <mergeCell ref="N31:O31"/>
    <mergeCell ref="P31:Q31"/>
    <mergeCell ref="J32:K32"/>
    <mergeCell ref="L32:M32"/>
    <mergeCell ref="N32:O32"/>
    <mergeCell ref="P32:Q32"/>
    <mergeCell ref="P24:Q24"/>
    <mergeCell ref="F30:G30"/>
    <mergeCell ref="H30:I30"/>
    <mergeCell ref="F29:G29"/>
    <mergeCell ref="H29:I29"/>
    <mergeCell ref="J29:K29"/>
    <mergeCell ref="L29:M29"/>
    <mergeCell ref="N29:O29"/>
    <mergeCell ref="P29:Q29"/>
    <mergeCell ref="J30:K30"/>
    <mergeCell ref="L30:M30"/>
    <mergeCell ref="N30:O30"/>
    <mergeCell ref="P30:Q30"/>
    <mergeCell ref="F28:G28"/>
    <mergeCell ref="H28:I28"/>
    <mergeCell ref="F27:G27"/>
    <mergeCell ref="H27:I27"/>
    <mergeCell ref="J27:K27"/>
    <mergeCell ref="L27:M27"/>
    <mergeCell ref="N27:O27"/>
    <mergeCell ref="P27:Q27"/>
    <mergeCell ref="J28:K28"/>
    <mergeCell ref="L28:M28"/>
    <mergeCell ref="N28:O28"/>
    <mergeCell ref="P28:Q28"/>
    <mergeCell ref="J18:K18"/>
    <mergeCell ref="L18:M18"/>
    <mergeCell ref="N18:O18"/>
    <mergeCell ref="P18:Q18"/>
    <mergeCell ref="N20:O20"/>
    <mergeCell ref="P20:Q20"/>
    <mergeCell ref="F22:G22"/>
    <mergeCell ref="H22:I22"/>
    <mergeCell ref="F21:G21"/>
    <mergeCell ref="F26:G26"/>
    <mergeCell ref="H26:I26"/>
    <mergeCell ref="F25:G25"/>
    <mergeCell ref="H25:I25"/>
    <mergeCell ref="J25:K25"/>
    <mergeCell ref="L25:M25"/>
    <mergeCell ref="N25:O25"/>
    <mergeCell ref="P25:Q25"/>
    <mergeCell ref="J26:K26"/>
    <mergeCell ref="L26:M26"/>
    <mergeCell ref="N26:O26"/>
    <mergeCell ref="P26:Q26"/>
    <mergeCell ref="F24:G24"/>
    <mergeCell ref="H24:I24"/>
    <mergeCell ref="F23:G23"/>
    <mergeCell ref="H23:I23"/>
    <mergeCell ref="J23:K23"/>
    <mergeCell ref="L23:M23"/>
    <mergeCell ref="N23:O23"/>
    <mergeCell ref="P23:Q23"/>
    <mergeCell ref="J24:K24"/>
    <mergeCell ref="L24:M24"/>
    <mergeCell ref="N24:O24"/>
    <mergeCell ref="F63:G63"/>
    <mergeCell ref="H63:I63"/>
    <mergeCell ref="F64:G64"/>
    <mergeCell ref="H64:I64"/>
    <mergeCell ref="F16:G16"/>
    <mergeCell ref="H16:I16"/>
    <mergeCell ref="F15:G15"/>
    <mergeCell ref="H15:I15"/>
    <mergeCell ref="P10:S10"/>
    <mergeCell ref="F20:G20"/>
    <mergeCell ref="H20:I20"/>
    <mergeCell ref="F19:G19"/>
    <mergeCell ref="H19:I19"/>
    <mergeCell ref="J19:K19"/>
    <mergeCell ref="L19:M19"/>
    <mergeCell ref="N19:O19"/>
    <mergeCell ref="P19:Q19"/>
    <mergeCell ref="J20:K20"/>
    <mergeCell ref="L20:M20"/>
    <mergeCell ref="H21:I21"/>
    <mergeCell ref="J21:K21"/>
    <mergeCell ref="L21:M21"/>
    <mergeCell ref="N21:O21"/>
    <mergeCell ref="P21:Q21"/>
    <mergeCell ref="J22:K22"/>
    <mergeCell ref="L22:M22"/>
    <mergeCell ref="N22:O22"/>
    <mergeCell ref="P22:Q22"/>
    <mergeCell ref="P11:S12"/>
    <mergeCell ref="P13:Q13"/>
    <mergeCell ref="F18:G18"/>
    <mergeCell ref="H18:I18"/>
    <mergeCell ref="F65:G65"/>
    <mergeCell ref="H65:I65"/>
    <mergeCell ref="F66:G66"/>
    <mergeCell ref="H66:I66"/>
    <mergeCell ref="J65:K65"/>
    <mergeCell ref="L65:M65"/>
    <mergeCell ref="N65:O65"/>
    <mergeCell ref="P65:Q65"/>
    <mergeCell ref="J66:K66"/>
    <mergeCell ref="L66:M66"/>
    <mergeCell ref="N66:O66"/>
    <mergeCell ref="P66:Q66"/>
    <mergeCell ref="F67:G67"/>
    <mergeCell ref="H67:I67"/>
    <mergeCell ref="F68:G68"/>
    <mergeCell ref="H68:I68"/>
    <mergeCell ref="J67:K67"/>
    <mergeCell ref="L67:M67"/>
    <mergeCell ref="N67:O67"/>
    <mergeCell ref="P67:Q67"/>
    <mergeCell ref="J68:K68"/>
    <mergeCell ref="L68:M68"/>
    <mergeCell ref="N68:O68"/>
    <mergeCell ref="P68:Q68"/>
    <mergeCell ref="F69:G69"/>
    <mergeCell ref="H69:I69"/>
    <mergeCell ref="F70:G70"/>
    <mergeCell ref="H70:I70"/>
    <mergeCell ref="J69:K69"/>
    <mergeCell ref="L69:M69"/>
    <mergeCell ref="N69:O69"/>
    <mergeCell ref="P69:Q69"/>
    <mergeCell ref="J70:K70"/>
    <mergeCell ref="L70:M70"/>
    <mergeCell ref="N70:O70"/>
    <mergeCell ref="P70:Q70"/>
    <mergeCell ref="F71:G71"/>
    <mergeCell ref="H71:I71"/>
    <mergeCell ref="F72:G72"/>
    <mergeCell ref="H72:I72"/>
    <mergeCell ref="J71:K71"/>
    <mergeCell ref="L71:M71"/>
    <mergeCell ref="N71:O71"/>
    <mergeCell ref="P71:Q71"/>
    <mergeCell ref="J72:K72"/>
    <mergeCell ref="L72:M72"/>
    <mergeCell ref="N72:O72"/>
    <mergeCell ref="P72:Q72"/>
    <mergeCell ref="F73:G73"/>
    <mergeCell ref="H73:I73"/>
    <mergeCell ref="F74:G74"/>
    <mergeCell ref="H74:I74"/>
    <mergeCell ref="J73:K73"/>
    <mergeCell ref="L73:M73"/>
    <mergeCell ref="N73:O73"/>
    <mergeCell ref="P73:Q73"/>
    <mergeCell ref="J74:K74"/>
    <mergeCell ref="L74:M74"/>
    <mergeCell ref="N74:O74"/>
    <mergeCell ref="P74:Q74"/>
    <mergeCell ref="F75:G75"/>
    <mergeCell ref="H75:I75"/>
    <mergeCell ref="F76:G76"/>
    <mergeCell ref="H76:I76"/>
    <mergeCell ref="J75:K75"/>
    <mergeCell ref="L75:M75"/>
    <mergeCell ref="N75:O75"/>
    <mergeCell ref="P75:Q75"/>
    <mergeCell ref="J76:K76"/>
    <mergeCell ref="L76:M76"/>
    <mergeCell ref="N76:O76"/>
    <mergeCell ref="P76:Q76"/>
    <mergeCell ref="F77:G77"/>
    <mergeCell ref="H77:I77"/>
    <mergeCell ref="F78:G78"/>
    <mergeCell ref="H78:I78"/>
    <mergeCell ref="J77:K77"/>
    <mergeCell ref="L77:M77"/>
    <mergeCell ref="N77:O77"/>
    <mergeCell ref="P77:Q77"/>
    <mergeCell ref="J78:K78"/>
    <mergeCell ref="L78:M78"/>
    <mergeCell ref="N78:O78"/>
    <mergeCell ref="P78:Q78"/>
    <mergeCell ref="F79:G79"/>
    <mergeCell ref="H79:I79"/>
    <mergeCell ref="F80:G80"/>
    <mergeCell ref="H80:I80"/>
    <mergeCell ref="J79:K79"/>
    <mergeCell ref="L79:M79"/>
    <mergeCell ref="N79:O79"/>
    <mergeCell ref="P79:Q79"/>
    <mergeCell ref="J80:K80"/>
    <mergeCell ref="L80:M80"/>
    <mergeCell ref="N80:O80"/>
    <mergeCell ref="P80:Q80"/>
    <mergeCell ref="F81:G81"/>
    <mergeCell ref="H81:I81"/>
    <mergeCell ref="F82:G82"/>
    <mergeCell ref="H82:I82"/>
    <mergeCell ref="J81:K81"/>
    <mergeCell ref="L81:M81"/>
    <mergeCell ref="N81:O81"/>
    <mergeCell ref="P81:Q81"/>
    <mergeCell ref="J82:K82"/>
    <mergeCell ref="L82:M82"/>
    <mergeCell ref="N82:O82"/>
    <mergeCell ref="P82:Q82"/>
    <mergeCell ref="F83:G83"/>
    <mergeCell ref="H83:I83"/>
    <mergeCell ref="F84:G84"/>
    <mergeCell ref="H84:I84"/>
    <mergeCell ref="J83:K83"/>
    <mergeCell ref="L83:M83"/>
    <mergeCell ref="N83:O83"/>
    <mergeCell ref="P83:Q83"/>
    <mergeCell ref="J84:K84"/>
    <mergeCell ref="L84:M84"/>
    <mergeCell ref="N84:O84"/>
    <mergeCell ref="P84:Q84"/>
    <mergeCell ref="F85:G85"/>
    <mergeCell ref="H85:I85"/>
    <mergeCell ref="F86:G86"/>
    <mergeCell ref="H86:I86"/>
    <mergeCell ref="J85:K85"/>
    <mergeCell ref="L85:M85"/>
    <mergeCell ref="N85:O85"/>
    <mergeCell ref="P85:Q85"/>
    <mergeCell ref="J86:K86"/>
    <mergeCell ref="L86:M86"/>
    <mergeCell ref="N86:O86"/>
    <mergeCell ref="P86:Q86"/>
    <mergeCell ref="F87:G87"/>
    <mergeCell ref="H87:I87"/>
    <mergeCell ref="F88:G88"/>
    <mergeCell ref="H88:I88"/>
    <mergeCell ref="J87:K87"/>
    <mergeCell ref="L87:M87"/>
    <mergeCell ref="N87:O87"/>
    <mergeCell ref="P87:Q87"/>
    <mergeCell ref="J88:K88"/>
    <mergeCell ref="L88:M88"/>
    <mergeCell ref="N88:O88"/>
    <mergeCell ref="P88:Q88"/>
    <mergeCell ref="P95:Q95"/>
    <mergeCell ref="J96:K96"/>
    <mergeCell ref="L96:M96"/>
    <mergeCell ref="N96:O96"/>
    <mergeCell ref="P96:Q96"/>
    <mergeCell ref="F89:G89"/>
    <mergeCell ref="H89:I89"/>
    <mergeCell ref="F90:G90"/>
    <mergeCell ref="H90:I90"/>
    <mergeCell ref="J89:K89"/>
    <mergeCell ref="L89:M89"/>
    <mergeCell ref="N89:O89"/>
    <mergeCell ref="P89:Q89"/>
    <mergeCell ref="J90:K90"/>
    <mergeCell ref="L90:M90"/>
    <mergeCell ref="N90:O90"/>
    <mergeCell ref="P90:Q90"/>
    <mergeCell ref="F91:G91"/>
    <mergeCell ref="H91:I91"/>
    <mergeCell ref="F92:G92"/>
    <mergeCell ref="H92:I92"/>
    <mergeCell ref="J91:K91"/>
    <mergeCell ref="L91:M91"/>
    <mergeCell ref="N91:O91"/>
    <mergeCell ref="P91:Q91"/>
    <mergeCell ref="J92:K92"/>
    <mergeCell ref="L92:M92"/>
    <mergeCell ref="N92:O92"/>
    <mergeCell ref="P92:Q92"/>
    <mergeCell ref="P98:Q98"/>
    <mergeCell ref="F99:G99"/>
    <mergeCell ref="H99:I99"/>
    <mergeCell ref="F100:G100"/>
    <mergeCell ref="H100:I100"/>
    <mergeCell ref="J99:K99"/>
    <mergeCell ref="L99:M99"/>
    <mergeCell ref="N99:O99"/>
    <mergeCell ref="P99:Q99"/>
    <mergeCell ref="J100:K100"/>
    <mergeCell ref="L100:M100"/>
    <mergeCell ref="N100:O100"/>
    <mergeCell ref="P100:Q100"/>
    <mergeCell ref="F93:G93"/>
    <mergeCell ref="H93:I93"/>
    <mergeCell ref="F94:G94"/>
    <mergeCell ref="H94:I94"/>
    <mergeCell ref="J93:K93"/>
    <mergeCell ref="L93:M93"/>
    <mergeCell ref="N93:O93"/>
    <mergeCell ref="P93:Q93"/>
    <mergeCell ref="J94:K94"/>
    <mergeCell ref="L94:M94"/>
    <mergeCell ref="N94:O94"/>
    <mergeCell ref="P94:Q94"/>
    <mergeCell ref="F95:G95"/>
    <mergeCell ref="H95:I95"/>
    <mergeCell ref="F96:G96"/>
    <mergeCell ref="H96:I96"/>
    <mergeCell ref="J95:K95"/>
    <mergeCell ref="L95:M95"/>
    <mergeCell ref="N95:O95"/>
    <mergeCell ref="A10:A13"/>
    <mergeCell ref="B10:B13"/>
    <mergeCell ref="C10:C13"/>
    <mergeCell ref="D10:D13"/>
    <mergeCell ref="E10:E13"/>
    <mergeCell ref="J10:K10"/>
    <mergeCell ref="L10:M10"/>
    <mergeCell ref="N10:O10"/>
    <mergeCell ref="J11:K12"/>
    <mergeCell ref="L11:M12"/>
    <mergeCell ref="N11:O12"/>
    <mergeCell ref="F13:G13"/>
    <mergeCell ref="H13:I13"/>
    <mergeCell ref="J13:K13"/>
    <mergeCell ref="L13:M13"/>
    <mergeCell ref="N13:O13"/>
    <mergeCell ref="P17:Q17"/>
    <mergeCell ref="F10:G10"/>
    <mergeCell ref="H10:I10"/>
    <mergeCell ref="J15:K15"/>
    <mergeCell ref="L15:M15"/>
    <mergeCell ref="N15:O15"/>
    <mergeCell ref="P15:Q15"/>
    <mergeCell ref="J16:K16"/>
    <mergeCell ref="L16:M16"/>
    <mergeCell ref="N16:O16"/>
    <mergeCell ref="P16:Q16"/>
    <mergeCell ref="J17:K17"/>
    <mergeCell ref="L17:M17"/>
    <mergeCell ref="N17:O17"/>
    <mergeCell ref="F17:G17"/>
    <mergeCell ref="H17:I17"/>
    <mergeCell ref="P59:Q59"/>
    <mergeCell ref="J60:K60"/>
    <mergeCell ref="L60:M60"/>
    <mergeCell ref="N60:O60"/>
    <mergeCell ref="P60:Q60"/>
    <mergeCell ref="J61:K61"/>
    <mergeCell ref="L61:M61"/>
    <mergeCell ref="N61:O61"/>
    <mergeCell ref="P61:Q61"/>
    <mergeCell ref="J59:K59"/>
    <mergeCell ref="L59:M59"/>
    <mergeCell ref="N59:O59"/>
    <mergeCell ref="J62:K62"/>
    <mergeCell ref="L62:M62"/>
    <mergeCell ref="N62:O62"/>
    <mergeCell ref="P62:Q62"/>
    <mergeCell ref="J63:K63"/>
    <mergeCell ref="L63:M63"/>
    <mergeCell ref="N63:O63"/>
    <mergeCell ref="P63:Q63"/>
    <mergeCell ref="J64:K64"/>
    <mergeCell ref="L64:M64"/>
    <mergeCell ref="N64:O64"/>
    <mergeCell ref="P64:Q64"/>
    <mergeCell ref="J101:K101"/>
    <mergeCell ref="L101:M101"/>
    <mergeCell ref="N101:O101"/>
    <mergeCell ref="P101:Q101"/>
    <mergeCell ref="F102:G102"/>
    <mergeCell ref="H102:I102"/>
    <mergeCell ref="J102:K102"/>
    <mergeCell ref="L102:M102"/>
    <mergeCell ref="N102:O102"/>
    <mergeCell ref="P102:Q102"/>
    <mergeCell ref="F101:G101"/>
    <mergeCell ref="H101:I101"/>
    <mergeCell ref="H106:I106"/>
    <mergeCell ref="J106:K106"/>
    <mergeCell ref="L106:M106"/>
    <mergeCell ref="N106:O106"/>
    <mergeCell ref="P106:Q106"/>
    <mergeCell ref="F97:G97"/>
    <mergeCell ref="H97:I97"/>
    <mergeCell ref="F98:G98"/>
    <mergeCell ref="H98:I98"/>
    <mergeCell ref="J97:K97"/>
    <mergeCell ref="L97:M97"/>
    <mergeCell ref="N97:O97"/>
    <mergeCell ref="P97:Q97"/>
    <mergeCell ref="J98:K98"/>
    <mergeCell ref="L98:M98"/>
    <mergeCell ref="N98:O98"/>
    <mergeCell ref="F113:G113"/>
    <mergeCell ref="F106:G106"/>
    <mergeCell ref="F107:G107"/>
    <mergeCell ref="F109:G109"/>
    <mergeCell ref="F104:G104"/>
    <mergeCell ref="H104:I104"/>
    <mergeCell ref="J104:K104"/>
    <mergeCell ref="L104:M104"/>
    <mergeCell ref="N104:O104"/>
    <mergeCell ref="P104:Q104"/>
    <mergeCell ref="F105:G105"/>
    <mergeCell ref="H105:I105"/>
    <mergeCell ref="J105:K105"/>
    <mergeCell ref="L105:M105"/>
    <mergeCell ref="N105:O105"/>
    <mergeCell ref="P105:Q105"/>
    <mergeCell ref="F110:G110"/>
    <mergeCell ref="F111:G111"/>
    <mergeCell ref="F112:G112"/>
  </mergeCells>
  <conditionalFormatting sqref="S16:S102">
    <cfRule type="cellIs" dxfId="35" priority="15" operator="equal">
      <formula>0</formula>
    </cfRule>
  </conditionalFormatting>
  <conditionalFormatting sqref="V16:V102 X16:X102 S16:T102">
    <cfRule type="cellIs" dxfId="34" priority="14" operator="equal">
      <formula>0</formula>
    </cfRule>
  </conditionalFormatting>
  <conditionalFormatting sqref="Y15:Y102">
    <cfRule type="cellIs" dxfId="33" priority="12" operator="equal">
      <formula>0</formula>
    </cfRule>
    <cfRule type="cellIs" dxfId="32" priority="13" operator="equal">
      <formula>0</formula>
    </cfRule>
  </conditionalFormatting>
  <conditionalFormatting sqref="Y15:Y102">
    <cfRule type="cellIs" dxfId="31" priority="11" operator="equal">
      <formula>0</formula>
    </cfRule>
  </conditionalFormatting>
  <conditionalFormatting sqref="X16:X102">
    <cfRule type="cellIs" dxfId="30" priority="10" operator="equal">
      <formula>0</formula>
    </cfRule>
  </conditionalFormatting>
  <conditionalFormatting sqref="A15:Y102">
    <cfRule type="expression" dxfId="29" priority="2">
      <formula>$A15="falta"</formula>
    </cfRule>
  </conditionalFormatting>
  <conditionalFormatting sqref="F15:O102">
    <cfRule type="cellIs" dxfId="28" priority="1" operator="notBetween">
      <formula>$P15+1.5</formula>
      <formula>$P15-1.5</formula>
    </cfRule>
  </conditionalFormatting>
  <dataValidations count="1">
    <dataValidation type="decimal" allowBlank="1" showInputMessage="1" showErrorMessage="1" error="só é permitido colocar vírgula e valores de 0 a 10 pts" sqref="F15:S102" xr:uid="{00000000-0002-0000-1000-000001000000}">
      <formula1>0</formula1>
      <formula2>10</formula2>
    </dataValidation>
  </dataValidations>
  <hyperlinks>
    <hyperlink ref="A1" location="Classificações!A1" display="Classificações!A1" xr:uid="{AA0C01C0-A00F-4DD8-BD66-43FEE6796674}"/>
  </hyperlinks>
  <printOptions horizontalCentered="1" verticalCentered="1"/>
  <pageMargins left="0" right="0" top="0" bottom="0" header="0.31496062992125984" footer="0.31496062992125984"/>
  <pageSetup paperSize="9" scale="37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14"/>
  <dimension ref="A1:AT314"/>
  <sheetViews>
    <sheetView topLeftCell="A5" workbookViewId="0">
      <pane ySplit="4" topLeftCell="A9" activePane="bottomLeft" state="frozen"/>
      <selection activeCell="A5" sqref="A5"/>
      <selection pane="bottomLeft" activeCell="H9" sqref="H9"/>
    </sheetView>
  </sheetViews>
  <sheetFormatPr defaultColWidth="9.109375" defaultRowHeight="13.8" x14ac:dyDescent="0.25"/>
  <cols>
    <col min="1" max="1" width="9.109375" style="1"/>
    <col min="2" max="2" width="26.33203125" style="1" customWidth="1"/>
    <col min="3" max="3" width="33.44140625" style="2" bestFit="1" customWidth="1"/>
    <col min="4" max="4" width="11" style="5" customWidth="1"/>
    <col min="5" max="5" width="5.109375" style="1" customWidth="1"/>
    <col min="6" max="6" width="6" style="1" bestFit="1" customWidth="1"/>
    <col min="7" max="10" width="7.6640625" style="1" customWidth="1"/>
    <col min="11" max="11" width="15" style="1" customWidth="1"/>
    <col min="12" max="12" width="7.6640625" style="1" customWidth="1"/>
    <col min="13" max="13" width="9.44140625" style="1" bestFit="1" customWidth="1"/>
    <col min="14" max="20" width="7.6640625" style="1" customWidth="1"/>
    <col min="21" max="21" width="11.109375" style="1" customWidth="1"/>
    <col min="22" max="22" width="10.33203125" style="1" bestFit="1" customWidth="1"/>
    <col min="23" max="23" width="9.109375" style="113"/>
    <col min="24" max="24" width="9.109375" style="113" customWidth="1"/>
    <col min="25" max="27" width="9.109375" style="1" customWidth="1"/>
    <col min="28" max="28" width="9.109375" style="1"/>
    <col min="29" max="29" width="9.109375" style="1" customWidth="1"/>
    <col min="30" max="31" width="9.109375" style="1"/>
    <col min="32" max="33" width="9.109375" style="1" customWidth="1"/>
    <col min="34" max="34" width="9.109375" style="1"/>
    <col min="35" max="35" width="9.109375" style="1" hidden="1" customWidth="1"/>
    <col min="36" max="36" width="9.109375" style="1"/>
    <col min="37" max="37" width="9.109375" style="1" hidden="1" customWidth="1"/>
    <col min="38" max="38" width="9.109375" style="1"/>
    <col min="39" max="39" width="9.109375" style="1" hidden="1" customWidth="1"/>
    <col min="40" max="40" width="9.109375" style="1"/>
    <col min="41" max="41" width="9.109375" style="1" hidden="1" customWidth="1"/>
    <col min="42" max="42" width="9.109375" style="1"/>
    <col min="43" max="43" width="9.109375" style="1" hidden="1" customWidth="1"/>
    <col min="44" max="44" width="9.109375" style="1"/>
    <col min="45" max="45" width="0" style="1" hidden="1" customWidth="1"/>
    <col min="46" max="16384" width="9.109375" style="1"/>
  </cols>
  <sheetData>
    <row r="1" spans="1:46" ht="15" customHeight="1" x14ac:dyDescent="0.25">
      <c r="C1" s="640" t="s">
        <v>0</v>
      </c>
      <c r="D1" s="640"/>
      <c r="E1" s="640"/>
      <c r="F1" s="640"/>
      <c r="G1" s="640"/>
      <c r="H1" s="640"/>
      <c r="I1" s="640"/>
      <c r="J1" s="640"/>
      <c r="K1" s="640"/>
      <c r="L1" s="640"/>
      <c r="M1" s="640"/>
      <c r="N1" s="640"/>
      <c r="O1" s="640"/>
      <c r="P1" s="640"/>
      <c r="Q1" s="640"/>
      <c r="R1" s="640"/>
      <c r="S1" s="640"/>
      <c r="T1" s="640"/>
      <c r="U1" s="640"/>
      <c r="V1" s="640"/>
    </row>
    <row r="2" spans="1:46" ht="15" customHeight="1" x14ac:dyDescent="0.25">
      <c r="C2" s="640"/>
      <c r="D2" s="640"/>
      <c r="E2" s="640"/>
      <c r="F2" s="640"/>
      <c r="G2" s="640"/>
      <c r="H2" s="640"/>
      <c r="I2" s="640"/>
      <c r="J2" s="640"/>
      <c r="K2" s="640"/>
      <c r="L2" s="640"/>
      <c r="M2" s="640"/>
      <c r="N2" s="640"/>
      <c r="O2" s="640"/>
      <c r="P2" s="640"/>
      <c r="Q2" s="640"/>
      <c r="R2" s="640"/>
      <c r="S2" s="640"/>
      <c r="T2" s="640"/>
      <c r="U2" s="640"/>
      <c r="V2" s="640"/>
    </row>
    <row r="3" spans="1:46" ht="15" customHeight="1" x14ac:dyDescent="0.25">
      <c r="C3" s="640"/>
      <c r="D3" s="640"/>
      <c r="E3" s="640"/>
      <c r="F3" s="640"/>
      <c r="G3" s="640"/>
      <c r="H3" s="640"/>
      <c r="I3" s="640"/>
      <c r="J3" s="640"/>
      <c r="K3" s="640"/>
      <c r="L3" s="640"/>
      <c r="M3" s="640"/>
      <c r="N3" s="640"/>
      <c r="O3" s="640"/>
      <c r="P3" s="640"/>
      <c r="Q3" s="640"/>
      <c r="R3" s="640"/>
      <c r="S3" s="640"/>
      <c r="T3" s="640"/>
      <c r="U3" s="640"/>
      <c r="V3" s="640"/>
    </row>
    <row r="4" spans="1:46" ht="15" customHeight="1" x14ac:dyDescent="0.25">
      <c r="B4" s="641" t="e">
        <f>'ordem de passagem'!#REF!</f>
        <v>#REF!</v>
      </c>
      <c r="C4" s="641"/>
      <c r="D4" s="641"/>
      <c r="E4" s="641"/>
      <c r="F4" s="641"/>
      <c r="G4" s="641"/>
      <c r="H4" s="641"/>
      <c r="I4" s="641"/>
      <c r="J4" s="641"/>
      <c r="K4" s="641"/>
      <c r="L4" s="641"/>
      <c r="M4" s="641"/>
      <c r="N4" s="641"/>
      <c r="O4" s="641"/>
      <c r="P4" s="641"/>
      <c r="Q4" s="641"/>
      <c r="R4" s="641"/>
      <c r="S4" s="641"/>
      <c r="T4" s="641"/>
      <c r="U4" s="641"/>
      <c r="V4" s="641"/>
    </row>
    <row r="5" spans="1:46" ht="15" customHeight="1" x14ac:dyDescent="0.25">
      <c r="B5" s="641"/>
      <c r="C5" s="641"/>
      <c r="D5" s="641"/>
      <c r="E5" s="641"/>
      <c r="F5" s="641"/>
      <c r="G5" s="641"/>
      <c r="H5" s="641"/>
      <c r="I5" s="641"/>
      <c r="J5" s="641"/>
      <c r="K5" s="641"/>
      <c r="L5" s="641"/>
      <c r="M5" s="641"/>
      <c r="N5" s="641"/>
      <c r="O5" s="641"/>
      <c r="P5" s="641"/>
      <c r="Q5" s="641"/>
      <c r="R5" s="641"/>
      <c r="S5" s="641"/>
      <c r="T5" s="641"/>
      <c r="U5" s="641"/>
      <c r="V5" s="641"/>
    </row>
    <row r="6" spans="1:46" x14ac:dyDescent="0.25">
      <c r="K6" s="642" t="e">
        <f>'ordem de passagem'!#REF!</f>
        <v>#REF!</v>
      </c>
      <c r="L6" s="642"/>
      <c r="M6" s="642"/>
      <c r="N6" s="642"/>
      <c r="O6" s="642"/>
      <c r="P6" s="642"/>
      <c r="Q6" s="642"/>
      <c r="R6" s="642"/>
      <c r="S6" s="642"/>
      <c r="T6" s="642"/>
      <c r="U6" s="642"/>
      <c r="V6" s="642"/>
    </row>
    <row r="7" spans="1:46" s="231" customFormat="1" ht="34.5" customHeight="1" x14ac:dyDescent="0.3">
      <c r="B7" s="9" t="s">
        <v>8</v>
      </c>
      <c r="C7" s="6" t="s">
        <v>9</v>
      </c>
      <c r="D7" s="6" t="s">
        <v>72</v>
      </c>
      <c r="E7" s="6" t="s">
        <v>11</v>
      </c>
      <c r="F7" s="6" t="s">
        <v>13</v>
      </c>
      <c r="G7" s="643" t="s">
        <v>67</v>
      </c>
      <c r="H7" s="644"/>
      <c r="I7" s="644"/>
      <c r="J7" s="645"/>
      <c r="K7" s="643" t="s">
        <v>60</v>
      </c>
      <c r="L7" s="644"/>
      <c r="M7" s="644"/>
      <c r="N7" s="645"/>
      <c r="O7" s="643" t="s">
        <v>73</v>
      </c>
      <c r="P7" s="644"/>
      <c r="Q7" s="644"/>
      <c r="R7" s="644"/>
      <c r="S7" s="645"/>
      <c r="T7" s="6"/>
      <c r="U7" s="12" t="s">
        <v>74</v>
      </c>
      <c r="V7" s="10" t="s">
        <v>75</v>
      </c>
      <c r="W7" s="253"/>
      <c r="X7" s="253"/>
    </row>
    <row r="8" spans="1:46" s="102" customFormat="1" ht="34.5" customHeight="1" x14ac:dyDescent="0.3">
      <c r="B8" s="106"/>
      <c r="C8" s="107"/>
      <c r="D8" s="107"/>
      <c r="E8" s="107"/>
      <c r="F8" s="107"/>
      <c r="G8" s="108" t="s">
        <v>167</v>
      </c>
      <c r="H8" s="108" t="s">
        <v>168</v>
      </c>
      <c r="I8" s="108" t="s">
        <v>137</v>
      </c>
      <c r="J8" s="108" t="s">
        <v>140</v>
      </c>
      <c r="K8" s="108" t="s">
        <v>167</v>
      </c>
      <c r="L8" s="108" t="s">
        <v>168</v>
      </c>
      <c r="M8" s="108" t="s">
        <v>137</v>
      </c>
      <c r="N8" s="108" t="s">
        <v>140</v>
      </c>
      <c r="O8" s="108" t="s">
        <v>167</v>
      </c>
      <c r="P8" s="108" t="s">
        <v>168</v>
      </c>
      <c r="Q8" s="108" t="s">
        <v>137</v>
      </c>
      <c r="R8" s="108" t="s">
        <v>140</v>
      </c>
      <c r="S8" s="108"/>
      <c r="T8" s="108"/>
      <c r="U8" s="109"/>
      <c r="V8" s="108"/>
      <c r="W8" s="110"/>
      <c r="X8" s="110"/>
      <c r="AB8" s="103" t="s">
        <v>76</v>
      </c>
      <c r="AC8" s="101" t="s">
        <v>77</v>
      </c>
      <c r="AD8" s="101" t="s">
        <v>77</v>
      </c>
      <c r="AE8" s="101" t="s">
        <v>78</v>
      </c>
      <c r="AF8" s="101" t="s">
        <v>78</v>
      </c>
      <c r="AG8" s="101"/>
      <c r="AH8" s="101" t="s">
        <v>79</v>
      </c>
      <c r="AI8" s="101"/>
      <c r="AJ8" s="101" t="s">
        <v>80</v>
      </c>
      <c r="AK8" s="101"/>
      <c r="AL8" s="101" t="s">
        <v>81</v>
      </c>
      <c r="AM8" s="101"/>
      <c r="AN8" s="101" t="s">
        <v>82</v>
      </c>
      <c r="AO8" s="101"/>
      <c r="AP8" s="101" t="s">
        <v>83</v>
      </c>
      <c r="AQ8" s="101"/>
      <c r="AR8" s="101" t="s">
        <v>84</v>
      </c>
      <c r="AS8" s="101"/>
      <c r="AT8" s="101" t="s">
        <v>85</v>
      </c>
    </row>
    <row r="9" spans="1:46" s="4" customFormat="1" ht="15.75" customHeight="1" x14ac:dyDescent="0.3">
      <c r="A9" s="8" t="str">
        <f>solo!A15</f>
        <v/>
      </c>
      <c r="B9" s="8" t="str">
        <f>solo!B15</f>
        <v/>
      </c>
      <c r="C9" s="8" t="str">
        <f>solo!C15</f>
        <v/>
      </c>
      <c r="D9" s="14">
        <f>'ordem de passagem'!H12</f>
        <v>0</v>
      </c>
      <c r="E9" s="8" t="str">
        <f>solo!D15</f>
        <v/>
      </c>
      <c r="F9" s="14" t="str">
        <f>solo!E15</f>
        <v/>
      </c>
      <c r="G9" s="7">
        <f>IF(solo!Y15&gt;0,solo!Y15,0)</f>
        <v>0</v>
      </c>
      <c r="H9" s="7" t="str">
        <f>solo!U15</f>
        <v/>
      </c>
      <c r="I9" s="7">
        <f>solo!R15</f>
        <v>0</v>
      </c>
      <c r="J9" s="7">
        <f>solo!S15</f>
        <v>0</v>
      </c>
      <c r="K9" s="7">
        <f>saltos!AH15</f>
        <v>0</v>
      </c>
      <c r="L9" s="7">
        <f>IF('Classificação geral'!F9=3,saltos!X15,MAX(saltos!Z15:AA15))</f>
        <v>0</v>
      </c>
      <c r="M9" s="7">
        <f>IFERROR(IF(F9=3,(saltos!Y15)/2,0),0)</f>
        <v>0</v>
      </c>
      <c r="N9" s="7">
        <f>IFERROR(IF(F9=3,(saltos!U15+saltos!V15)/2,saltos!AB15),0)</f>
        <v>0</v>
      </c>
      <c r="O9" s="7">
        <f>IF(facultativo!Z15="",0,facultativo!Z15)</f>
        <v>0</v>
      </c>
      <c r="P9" s="7" t="b">
        <f>IF(facultativo!V15="",0,facultativo!V15)</f>
        <v>0</v>
      </c>
      <c r="Q9" s="7">
        <f>IF(facultativo!S15="",0,facultativo!S15)</f>
        <v>0</v>
      </c>
      <c r="R9" s="7">
        <f>IF(facultativo!T15="",0,facultativo!T15)</f>
        <v>0</v>
      </c>
      <c r="S9" s="7">
        <f>IFERROR(R9+N9+J9,0)</f>
        <v>0</v>
      </c>
      <c r="T9" s="13">
        <f t="shared" ref="T9:T40" si="0">IFERROR((IF(G9+K9+O9=0,0)+(G9+K9+O9))+G9*0.000001+K9*0.0000001+K9*0.000000001+0.0000000000001*A9,0)</f>
        <v>0</v>
      </c>
      <c r="U9" s="13" t="str">
        <f t="shared" ref="U9:U40" si="1">IF(A9="","",T9)</f>
        <v/>
      </c>
      <c r="V9" s="11" t="str">
        <f t="shared" ref="V9:V72" si="2">IFERROR(RANK(U9,U:U,0),"")</f>
        <v/>
      </c>
      <c r="W9" s="111"/>
      <c r="X9" s="111"/>
      <c r="Y9" s="4">
        <f>1</f>
        <v>1</v>
      </c>
      <c r="Z9" s="4">
        <f>COUNTIF(Y9,0)</f>
        <v>0</v>
      </c>
      <c r="AB9" s="104">
        <f>SUM(Z9:Z104)</f>
        <v>1</v>
      </c>
      <c r="AC9" s="105">
        <f>IF(AND(Z9=1,E9="MAS"),1,0)</f>
        <v>0</v>
      </c>
      <c r="AD9" s="104">
        <f>SUM(AC9:AC104)</f>
        <v>0</v>
      </c>
      <c r="AE9" s="104">
        <f>SUM(AF9:AF104)</f>
        <v>0</v>
      </c>
      <c r="AF9" s="105">
        <f>IF(AND(Z9=1,E9="FEM"),1,0)</f>
        <v>0</v>
      </c>
      <c r="AG9" s="105">
        <f>IF(AND($Z9=1,$D9="TRAVE"),1,0)</f>
        <v>0</v>
      </c>
      <c r="AH9" s="105">
        <f>SUM(AG9:AG104)</f>
        <v>0</v>
      </c>
      <c r="AI9" s="105">
        <f>IF(AND($Z9=1,$D9="BARRA FIXA"),1,0)</f>
        <v>0</v>
      </c>
      <c r="AJ9" s="105">
        <f>SUM(AI9:AI104)</f>
        <v>0</v>
      </c>
      <c r="AK9" s="105">
        <f>IF(AND($Z9=1,$D9="PARALELAS"),1,0)</f>
        <v>0</v>
      </c>
      <c r="AL9" s="105">
        <f>SUM(AK9:AK104)</f>
        <v>0</v>
      </c>
      <c r="AM9" s="105" t="e">
        <f>IF(AND($Z9=1,#REF!="INFANTIS"),1,0)</f>
        <v>#REF!</v>
      </c>
      <c r="AN9" s="105" t="e">
        <f>SUM(AM9:AM104)</f>
        <v>#REF!</v>
      </c>
      <c r="AO9" s="105" t="e">
        <f>IF(AND($Z9=1,#REF!="INICIADOS"),1,0)</f>
        <v>#REF!</v>
      </c>
      <c r="AP9" s="105" t="e">
        <f>SUM(AO9:AO104)</f>
        <v>#REF!</v>
      </c>
      <c r="AQ9" s="105" t="e">
        <f>IF(AND($Z9=1,#REF!="JUVENIS"),1,0)</f>
        <v>#REF!</v>
      </c>
      <c r="AR9" s="105" t="e">
        <f>SUM(AQ9:AQ104)</f>
        <v>#REF!</v>
      </c>
      <c r="AS9" s="105" t="e">
        <f>IF(AND($Z9=1,#REF!="JUNIORES"),1,0)</f>
        <v>#REF!</v>
      </c>
      <c r="AT9" s="105" t="e">
        <f>SUM(AS9:AS104)</f>
        <v>#REF!</v>
      </c>
    </row>
    <row r="10" spans="1:46" ht="15" customHeight="1" x14ac:dyDescent="0.3">
      <c r="A10" s="8" t="str">
        <f>solo!A16</f>
        <v/>
      </c>
      <c r="B10" s="8" t="str">
        <f>solo!B16</f>
        <v/>
      </c>
      <c r="C10" s="8" t="str">
        <f>solo!C16</f>
        <v/>
      </c>
      <c r="D10" s="14">
        <f>'ordem de passagem'!H13</f>
        <v>0</v>
      </c>
      <c r="E10" s="8" t="str">
        <f>solo!D16</f>
        <v/>
      </c>
      <c r="F10" s="14" t="str">
        <f>solo!E16</f>
        <v/>
      </c>
      <c r="G10" s="7">
        <f>IF(solo!Y16&gt;0,solo!Y16,0)</f>
        <v>0</v>
      </c>
      <c r="H10" s="7" t="str">
        <f>solo!U16</f>
        <v/>
      </c>
      <c r="I10" s="7">
        <f>solo!R16</f>
        <v>0</v>
      </c>
      <c r="J10" s="7">
        <f>solo!S16</f>
        <v>0</v>
      </c>
      <c r="K10" s="7">
        <f>saltos!AH16</f>
        <v>0</v>
      </c>
      <c r="L10" s="7">
        <f>IF('Classificação geral'!F10=3,saltos!X16,MAX(saltos!Z16:AA16))</f>
        <v>0</v>
      </c>
      <c r="M10" s="7">
        <f>IFERROR(IF(F10=3,(saltos!Y16)/2,0),0)</f>
        <v>0</v>
      </c>
      <c r="N10" s="7">
        <f>IFERROR(IF(F10=3,(saltos!U16+saltos!V16)/2,saltos!AB16),0)</f>
        <v>0</v>
      </c>
      <c r="O10" s="7">
        <f>IF(facultativo!Z16="",0,facultativo!Z16)</f>
        <v>0</v>
      </c>
      <c r="P10" s="7" t="b">
        <f>IF(facultativo!V16="",0,facultativo!V16)</f>
        <v>0</v>
      </c>
      <c r="Q10" s="7">
        <f>IF(facultativo!S16="",0,facultativo!S16)</f>
        <v>0</v>
      </c>
      <c r="R10" s="7">
        <f>IF(facultativo!T16="",0,facultativo!T16)</f>
        <v>0</v>
      </c>
      <c r="S10" s="7">
        <f t="shared" ref="S10:S73" si="3">IFERROR(R10+N10+J10,"")</f>
        <v>0</v>
      </c>
      <c r="T10" s="13">
        <f t="shared" si="0"/>
        <v>0</v>
      </c>
      <c r="U10" s="13" t="str">
        <f t="shared" si="1"/>
        <v/>
      </c>
      <c r="V10" s="11" t="str">
        <f t="shared" si="2"/>
        <v/>
      </c>
      <c r="W10" s="111"/>
      <c r="X10" s="111"/>
      <c r="Y10" s="4">
        <f t="shared" ref="Y10:Y73" si="4">COUNTBLANK(V10)</f>
        <v>1</v>
      </c>
      <c r="Z10" s="4">
        <f t="shared" ref="Z10:Z73" si="5">COUNTIF(Y10,0)</f>
        <v>0</v>
      </c>
      <c r="AA10" s="4"/>
      <c r="AC10" s="4">
        <f t="shared" ref="AC10:AC73" si="6">IF(AND(Z10=1,E10="MAS"),1,0)</f>
        <v>0</v>
      </c>
      <c r="AD10" s="4"/>
      <c r="AE10" s="4"/>
      <c r="AF10" s="4">
        <f t="shared" ref="AF10:AF73" si="7">IF(AND(Z10=1,E10="FEM"),1,0)</f>
        <v>0</v>
      </c>
      <c r="AG10" s="4">
        <f t="shared" ref="AG10:AG73" si="8">IF(AND($Z10=1,$D10="TRAVE"),1,0)</f>
        <v>0</v>
      </c>
      <c r="AH10" s="4"/>
      <c r="AI10" s="4">
        <f t="shared" ref="AI10:AI73" si="9">IF(AND($Z10=1,$D10="BARRA FIXA"),1,0)</f>
        <v>0</v>
      </c>
      <c r="AJ10" s="4"/>
      <c r="AK10" s="4">
        <f t="shared" ref="AK10:AK73" si="10">IF(AND($Z10=1,$D10="PARALELAS"),1,0)</f>
        <v>0</v>
      </c>
      <c r="AM10" s="105" t="e">
        <f>IF(AND($Z10=1,#REF!="INFANTIS"),1,0)</f>
        <v>#REF!</v>
      </c>
      <c r="AN10" s="4"/>
      <c r="AO10" s="105" t="e">
        <f>IF(AND($Z10=1,#REF!="INICIADOS"),1,0)</f>
        <v>#REF!</v>
      </c>
      <c r="AP10" s="4"/>
      <c r="AQ10" s="105" t="e">
        <f>IF(AND($Z10=1,#REF!="JUVENIS"),1,0)</f>
        <v>#REF!</v>
      </c>
      <c r="AS10" s="105" t="e">
        <f>IF(AND($Z10=1,#REF!="JUNIORES"),1,0)</f>
        <v>#REF!</v>
      </c>
    </row>
    <row r="11" spans="1:46" ht="15" customHeight="1" x14ac:dyDescent="0.3">
      <c r="A11" s="8" t="str">
        <f>solo!A17</f>
        <v/>
      </c>
      <c r="B11" s="8" t="str">
        <f>solo!B17</f>
        <v/>
      </c>
      <c r="C11" s="8" t="str">
        <f>solo!C17</f>
        <v/>
      </c>
      <c r="D11" s="14">
        <f>'ordem de passagem'!H14</f>
        <v>0</v>
      </c>
      <c r="E11" s="8" t="str">
        <f>solo!D17</f>
        <v/>
      </c>
      <c r="F11" s="14" t="str">
        <f>solo!E17</f>
        <v/>
      </c>
      <c r="G11" s="7">
        <f>IF(solo!Y17&gt;0,solo!Y17,0)</f>
        <v>0</v>
      </c>
      <c r="H11" s="7" t="str">
        <f>solo!U17</f>
        <v/>
      </c>
      <c r="I11" s="7">
        <f>solo!R17</f>
        <v>0</v>
      </c>
      <c r="J11" s="7">
        <f>solo!S17</f>
        <v>0</v>
      </c>
      <c r="K11" s="7">
        <f>saltos!AH17</f>
        <v>0</v>
      </c>
      <c r="L11" s="7">
        <f>IF('Classificação geral'!F11=3,saltos!X17,MAX(saltos!Z17:AA17))</f>
        <v>0</v>
      </c>
      <c r="M11" s="7">
        <f>IFERROR(IF(F11=3,(saltos!Y17)/2,0),0)</f>
        <v>0</v>
      </c>
      <c r="N11" s="7">
        <f>IFERROR(IF(F11=3,(saltos!U17+saltos!V17)/2,saltos!AB17),0)</f>
        <v>0</v>
      </c>
      <c r="O11" s="7">
        <f>IF(facultativo!Z17="",0,facultativo!Z17)</f>
        <v>0</v>
      </c>
      <c r="P11" s="7" t="b">
        <f>IF(facultativo!V17="",0,facultativo!V17)</f>
        <v>0</v>
      </c>
      <c r="Q11" s="7">
        <f>IF(facultativo!S17="",0,facultativo!S17)</f>
        <v>0</v>
      </c>
      <c r="R11" s="7">
        <f>IF(facultativo!T17="",0,facultativo!T17)</f>
        <v>0</v>
      </c>
      <c r="S11" s="7">
        <f t="shared" si="3"/>
        <v>0</v>
      </c>
      <c r="T11" s="13">
        <f t="shared" si="0"/>
        <v>0</v>
      </c>
      <c r="U11" s="13" t="str">
        <f t="shared" si="1"/>
        <v/>
      </c>
      <c r="V11" s="11" t="str">
        <f t="shared" si="2"/>
        <v/>
      </c>
      <c r="W11" s="111"/>
      <c r="X11" s="111"/>
      <c r="Y11" s="4">
        <f t="shared" si="4"/>
        <v>1</v>
      </c>
      <c r="Z11" s="4">
        <f t="shared" si="5"/>
        <v>0</v>
      </c>
      <c r="AA11" s="4"/>
      <c r="AC11" s="4">
        <f t="shared" si="6"/>
        <v>0</v>
      </c>
      <c r="AD11" s="4"/>
      <c r="AE11" s="4"/>
      <c r="AF11" s="4">
        <f t="shared" si="7"/>
        <v>0</v>
      </c>
      <c r="AG11" s="4">
        <f t="shared" si="8"/>
        <v>0</v>
      </c>
      <c r="AH11" s="4"/>
      <c r="AI11" s="4">
        <f t="shared" si="9"/>
        <v>0</v>
      </c>
      <c r="AJ11" s="4"/>
      <c r="AK11" s="4">
        <f t="shared" si="10"/>
        <v>0</v>
      </c>
      <c r="AM11" s="105" t="e">
        <f>IF(AND($Z11=1,#REF!="INFANTIS"),1,0)</f>
        <v>#REF!</v>
      </c>
      <c r="AN11" s="4"/>
      <c r="AO11" s="105" t="e">
        <f>IF(AND($Z11=1,#REF!="INICIADOS"),1,0)</f>
        <v>#REF!</v>
      </c>
      <c r="AP11" s="4"/>
      <c r="AQ11" s="105" t="e">
        <f>IF(AND($Z11=1,#REF!="JUVENIS"),1,0)</f>
        <v>#REF!</v>
      </c>
      <c r="AS11" s="105" t="e">
        <f>IF(AND($Z11=1,#REF!="JUNIORES"),1,0)</f>
        <v>#REF!</v>
      </c>
    </row>
    <row r="12" spans="1:46" ht="15.6" x14ac:dyDescent="0.3">
      <c r="A12" s="8" t="str">
        <f>solo!A18</f>
        <v/>
      </c>
      <c r="B12" s="8" t="str">
        <f>solo!B18</f>
        <v/>
      </c>
      <c r="C12" s="8" t="str">
        <f>solo!C18</f>
        <v/>
      </c>
      <c r="D12" s="14">
        <f>'ordem de passagem'!H15</f>
        <v>0</v>
      </c>
      <c r="E12" s="8" t="str">
        <f>solo!D18</f>
        <v/>
      </c>
      <c r="F12" s="14" t="str">
        <f>solo!E18</f>
        <v/>
      </c>
      <c r="G12" s="7">
        <f>IF(solo!Y18&gt;0,solo!Y18,0)</f>
        <v>0</v>
      </c>
      <c r="H12" s="7" t="str">
        <f>solo!U18</f>
        <v/>
      </c>
      <c r="I12" s="7">
        <f>solo!R18</f>
        <v>0</v>
      </c>
      <c r="J12" s="7">
        <f>solo!S18</f>
        <v>0</v>
      </c>
      <c r="K12" s="7">
        <f>saltos!AH18</f>
        <v>0</v>
      </c>
      <c r="L12" s="7">
        <f>IF('Classificação geral'!F12=3,saltos!X18,MAX(saltos!Z18:AA18))</f>
        <v>0</v>
      </c>
      <c r="M12" s="7">
        <f>IFERROR(IF(F12=3,(saltos!Y18)/2,0),0)</f>
        <v>0</v>
      </c>
      <c r="N12" s="7">
        <f>IFERROR(IF(F12=3,(saltos!U18+saltos!V18)/2,saltos!AB18),0)</f>
        <v>0</v>
      </c>
      <c r="O12" s="7">
        <f>IF(facultativo!Z18="",0,facultativo!Z18)</f>
        <v>0</v>
      </c>
      <c r="P12" s="7" t="b">
        <f>IF(facultativo!V18="",0,facultativo!V18)</f>
        <v>0</v>
      </c>
      <c r="Q12" s="7">
        <f>IF(facultativo!S18="",0,facultativo!S18)</f>
        <v>0</v>
      </c>
      <c r="R12" s="7">
        <f>IF(facultativo!T18="",0,facultativo!T18)</f>
        <v>0</v>
      </c>
      <c r="S12" s="7">
        <f t="shared" si="3"/>
        <v>0</v>
      </c>
      <c r="T12" s="13">
        <f t="shared" si="0"/>
        <v>0</v>
      </c>
      <c r="U12" s="13" t="str">
        <f t="shared" si="1"/>
        <v/>
      </c>
      <c r="V12" s="11" t="str">
        <f t="shared" si="2"/>
        <v/>
      </c>
      <c r="W12" s="111"/>
      <c r="X12" s="111"/>
      <c r="Y12" s="4">
        <f t="shared" si="4"/>
        <v>1</v>
      </c>
      <c r="Z12" s="4">
        <f t="shared" si="5"/>
        <v>0</v>
      </c>
      <c r="AA12" s="4"/>
      <c r="AC12" s="4">
        <f t="shared" si="6"/>
        <v>0</v>
      </c>
      <c r="AD12" s="4"/>
      <c r="AE12" s="4"/>
      <c r="AF12" s="4">
        <f t="shared" si="7"/>
        <v>0</v>
      </c>
      <c r="AG12" s="4">
        <f t="shared" si="8"/>
        <v>0</v>
      </c>
      <c r="AH12" s="4"/>
      <c r="AI12" s="4">
        <f t="shared" si="9"/>
        <v>0</v>
      </c>
      <c r="AJ12" s="4"/>
      <c r="AK12" s="4">
        <f t="shared" si="10"/>
        <v>0</v>
      </c>
      <c r="AM12" s="105" t="e">
        <f>IF(AND($Z12=1,#REF!="INFANTIS"),1,0)</f>
        <v>#REF!</v>
      </c>
      <c r="AN12" s="4"/>
      <c r="AO12" s="105" t="e">
        <f>IF(AND($Z12=1,#REF!="INICIADOS"),1,0)</f>
        <v>#REF!</v>
      </c>
      <c r="AP12" s="4"/>
      <c r="AQ12" s="105" t="e">
        <f>IF(AND($Z12=1,#REF!="JUVENIS"),1,0)</f>
        <v>#REF!</v>
      </c>
      <c r="AS12" s="105" t="e">
        <f>IF(AND($Z12=1,#REF!="JUNIORES"),1,0)</f>
        <v>#REF!</v>
      </c>
    </row>
    <row r="13" spans="1:46" ht="15.6" x14ac:dyDescent="0.3">
      <c r="A13" s="8" t="str">
        <f>solo!A19</f>
        <v/>
      </c>
      <c r="B13" s="8" t="str">
        <f>solo!B19</f>
        <v/>
      </c>
      <c r="C13" s="8" t="str">
        <f>solo!C19</f>
        <v/>
      </c>
      <c r="D13" s="14">
        <f>'ordem de passagem'!H16</f>
        <v>0</v>
      </c>
      <c r="E13" s="8" t="str">
        <f>solo!D19</f>
        <v/>
      </c>
      <c r="F13" s="14" t="str">
        <f>solo!E19</f>
        <v/>
      </c>
      <c r="G13" s="7">
        <f>IF(solo!Y19&gt;0,solo!Y19,0)</f>
        <v>0</v>
      </c>
      <c r="H13" s="7" t="str">
        <f>solo!U19</f>
        <v/>
      </c>
      <c r="I13" s="7">
        <f>solo!R19</f>
        <v>0</v>
      </c>
      <c r="J13" s="7">
        <f>solo!S19</f>
        <v>0</v>
      </c>
      <c r="K13" s="7">
        <f>saltos!AH19</f>
        <v>0</v>
      </c>
      <c r="L13" s="7">
        <f>IF('Classificação geral'!F13=3,saltos!X19,MAX(saltos!Z19:AA19))</f>
        <v>0</v>
      </c>
      <c r="M13" s="7">
        <f>IFERROR(IF(F13=3,(saltos!Y19)/2,0),0)</f>
        <v>0</v>
      </c>
      <c r="N13" s="7">
        <f>IFERROR(IF(F13=3,(saltos!U19+saltos!V19)/2,saltos!AB19),0)</f>
        <v>0</v>
      </c>
      <c r="O13" s="7">
        <f>IF(facultativo!Z19="",0,facultativo!Z19)</f>
        <v>0</v>
      </c>
      <c r="P13" s="7" t="b">
        <f>IF(facultativo!V19="",0,facultativo!V19)</f>
        <v>0</v>
      </c>
      <c r="Q13" s="7">
        <f>IF(facultativo!S19="",0,facultativo!S19)</f>
        <v>0</v>
      </c>
      <c r="R13" s="7">
        <f>IF(facultativo!T19="",0,facultativo!T19)</f>
        <v>0</v>
      </c>
      <c r="S13" s="7">
        <f t="shared" si="3"/>
        <v>0</v>
      </c>
      <c r="T13" s="13">
        <f t="shared" si="0"/>
        <v>0</v>
      </c>
      <c r="U13" s="13" t="str">
        <f t="shared" si="1"/>
        <v/>
      </c>
      <c r="V13" s="11" t="str">
        <f t="shared" si="2"/>
        <v/>
      </c>
      <c r="W13" s="111"/>
      <c r="X13" s="111"/>
      <c r="Y13" s="4">
        <f t="shared" si="4"/>
        <v>1</v>
      </c>
      <c r="Z13" s="4">
        <f t="shared" si="5"/>
        <v>0</v>
      </c>
      <c r="AA13" s="4"/>
      <c r="AC13" s="4">
        <f t="shared" si="6"/>
        <v>0</v>
      </c>
      <c r="AD13" s="4"/>
      <c r="AE13" s="4"/>
      <c r="AF13" s="4">
        <f t="shared" si="7"/>
        <v>0</v>
      </c>
      <c r="AG13" s="4">
        <f t="shared" si="8"/>
        <v>0</v>
      </c>
      <c r="AH13" s="4"/>
      <c r="AI13" s="4">
        <f t="shared" si="9"/>
        <v>0</v>
      </c>
      <c r="AJ13" s="4"/>
      <c r="AK13" s="4">
        <f t="shared" si="10"/>
        <v>0</v>
      </c>
      <c r="AM13" s="105" t="e">
        <f>IF(AND($Z13=1,#REF!="INFANTIS"),1,0)</f>
        <v>#REF!</v>
      </c>
      <c r="AN13" s="4"/>
      <c r="AO13" s="105" t="e">
        <f>IF(AND($Z13=1,#REF!="INICIADOS"),1,0)</f>
        <v>#REF!</v>
      </c>
      <c r="AP13" s="4"/>
      <c r="AQ13" s="105" t="e">
        <f>IF(AND($Z13=1,#REF!="JUVENIS"),1,0)</f>
        <v>#REF!</v>
      </c>
      <c r="AS13" s="105" t="e">
        <f>IF(AND($Z13=1,#REF!="JUNIORES"),1,0)</f>
        <v>#REF!</v>
      </c>
    </row>
    <row r="14" spans="1:46" ht="15.6" x14ac:dyDescent="0.3">
      <c r="A14" s="8" t="str">
        <f>solo!A20</f>
        <v/>
      </c>
      <c r="B14" s="8" t="str">
        <f>solo!B20</f>
        <v/>
      </c>
      <c r="C14" s="8" t="str">
        <f>solo!C20</f>
        <v/>
      </c>
      <c r="D14" s="14">
        <f>'ordem de passagem'!H17</f>
        <v>0</v>
      </c>
      <c r="E14" s="8" t="str">
        <f>solo!D20</f>
        <v/>
      </c>
      <c r="F14" s="14" t="str">
        <f>solo!E20</f>
        <v/>
      </c>
      <c r="G14" s="7">
        <f>IF(solo!Y20&gt;0,solo!Y20,0)</f>
        <v>0</v>
      </c>
      <c r="H14" s="7" t="str">
        <f>solo!U20</f>
        <v/>
      </c>
      <c r="I14" s="7">
        <f>solo!R20</f>
        <v>0</v>
      </c>
      <c r="J14" s="7">
        <f>solo!S20</f>
        <v>0</v>
      </c>
      <c r="K14" s="7">
        <f>saltos!AH20</f>
        <v>0</v>
      </c>
      <c r="L14" s="7">
        <f>IF('Classificação geral'!F14=3,saltos!X20,MAX(saltos!Z20:AA20))</f>
        <v>0</v>
      </c>
      <c r="M14" s="7">
        <f>IFERROR(IF(F14=3,(saltos!Y20)/2,0),0)</f>
        <v>0</v>
      </c>
      <c r="N14" s="7">
        <f>IFERROR(IF(F14=3,(saltos!U20+saltos!V20)/2,saltos!AB20),0)</f>
        <v>0</v>
      </c>
      <c r="O14" s="7">
        <f>IF(facultativo!Z20="",0,facultativo!Z20)</f>
        <v>0</v>
      </c>
      <c r="P14" s="7" t="b">
        <f>IF(facultativo!V20="",0,facultativo!V20)</f>
        <v>0</v>
      </c>
      <c r="Q14" s="7">
        <f>IF(facultativo!S20="",0,facultativo!S20)</f>
        <v>0</v>
      </c>
      <c r="R14" s="7">
        <f>IF(facultativo!T20="",0,facultativo!T20)</f>
        <v>0</v>
      </c>
      <c r="S14" s="7">
        <f t="shared" si="3"/>
        <v>0</v>
      </c>
      <c r="T14" s="13">
        <f t="shared" si="0"/>
        <v>0</v>
      </c>
      <c r="U14" s="13" t="str">
        <f t="shared" si="1"/>
        <v/>
      </c>
      <c r="V14" s="11" t="str">
        <f t="shared" si="2"/>
        <v/>
      </c>
      <c r="W14" s="111"/>
      <c r="X14" s="111"/>
      <c r="Y14" s="4">
        <f t="shared" si="4"/>
        <v>1</v>
      </c>
      <c r="Z14" s="4">
        <f t="shared" si="5"/>
        <v>0</v>
      </c>
      <c r="AA14" s="4"/>
      <c r="AC14" s="4">
        <f t="shared" si="6"/>
        <v>0</v>
      </c>
      <c r="AD14" s="4"/>
      <c r="AE14" s="4"/>
      <c r="AF14" s="4">
        <f t="shared" si="7"/>
        <v>0</v>
      </c>
      <c r="AG14" s="4">
        <f t="shared" si="8"/>
        <v>0</v>
      </c>
      <c r="AH14" s="4"/>
      <c r="AI14" s="4">
        <f t="shared" si="9"/>
        <v>0</v>
      </c>
      <c r="AJ14" s="4"/>
      <c r="AK14" s="4">
        <f t="shared" si="10"/>
        <v>0</v>
      </c>
      <c r="AM14" s="105" t="e">
        <f>IF(AND($Z14=1,#REF!="INFANTIS"),1,0)</f>
        <v>#REF!</v>
      </c>
      <c r="AN14" s="4"/>
      <c r="AO14" s="105" t="e">
        <f>IF(AND($Z14=1,#REF!="INICIADOS"),1,0)</f>
        <v>#REF!</v>
      </c>
      <c r="AP14" s="4"/>
      <c r="AQ14" s="105" t="e">
        <f>IF(AND($Z14=1,#REF!="JUVENIS"),1,0)</f>
        <v>#REF!</v>
      </c>
      <c r="AS14" s="105" t="e">
        <f>IF(AND($Z14=1,#REF!="JUNIORES"),1,0)</f>
        <v>#REF!</v>
      </c>
    </row>
    <row r="15" spans="1:46" ht="15.6" x14ac:dyDescent="0.3">
      <c r="A15" s="8" t="str">
        <f>solo!A21</f>
        <v/>
      </c>
      <c r="B15" s="8" t="str">
        <f>solo!B21</f>
        <v/>
      </c>
      <c r="C15" s="8" t="str">
        <f>solo!C21</f>
        <v/>
      </c>
      <c r="D15" s="14">
        <f>'ordem de passagem'!H18</f>
        <v>0</v>
      </c>
      <c r="E15" s="8" t="str">
        <f>solo!D21</f>
        <v/>
      </c>
      <c r="F15" s="14" t="str">
        <f>solo!E21</f>
        <v/>
      </c>
      <c r="G15" s="7">
        <f>IF(solo!Y21&gt;0,solo!Y21,0)</f>
        <v>0</v>
      </c>
      <c r="H15" s="7" t="str">
        <f>solo!U21</f>
        <v/>
      </c>
      <c r="I15" s="7">
        <f>solo!R21</f>
        <v>0</v>
      </c>
      <c r="J15" s="7">
        <f>solo!S21</f>
        <v>0</v>
      </c>
      <c r="K15" s="7">
        <f>saltos!AH21</f>
        <v>0</v>
      </c>
      <c r="L15" s="7">
        <f>IF('Classificação geral'!F15=3,saltos!X21,MAX(saltos!Z21:AA21))</f>
        <v>0</v>
      </c>
      <c r="M15" s="7">
        <f>IFERROR(IF(F15=3,(saltos!Y21)/2,0),0)</f>
        <v>0</v>
      </c>
      <c r="N15" s="7">
        <f>IFERROR(IF(F15=3,(saltos!U21+saltos!V21)/2,saltos!AB21),0)</f>
        <v>0</v>
      </c>
      <c r="O15" s="7">
        <f>IF(facultativo!Z21="",0,facultativo!Z21)</f>
        <v>0</v>
      </c>
      <c r="P15" s="7" t="b">
        <f>IF(facultativo!V21="",0,facultativo!V21)</f>
        <v>0</v>
      </c>
      <c r="Q15" s="7">
        <f>IF(facultativo!S21="",0,facultativo!S21)</f>
        <v>0</v>
      </c>
      <c r="R15" s="7">
        <f>IF(facultativo!T21="",0,facultativo!T21)</f>
        <v>0</v>
      </c>
      <c r="S15" s="7">
        <f t="shared" si="3"/>
        <v>0</v>
      </c>
      <c r="T15" s="13">
        <f t="shared" si="0"/>
        <v>0</v>
      </c>
      <c r="U15" s="13" t="str">
        <f t="shared" si="1"/>
        <v/>
      </c>
      <c r="V15" s="11" t="str">
        <f t="shared" si="2"/>
        <v/>
      </c>
      <c r="W15" s="111"/>
      <c r="X15" s="111"/>
      <c r="Y15" s="4">
        <f t="shared" si="4"/>
        <v>1</v>
      </c>
      <c r="Z15" s="4">
        <f t="shared" si="5"/>
        <v>0</v>
      </c>
      <c r="AA15" s="4"/>
      <c r="AC15" s="4">
        <f t="shared" si="6"/>
        <v>0</v>
      </c>
      <c r="AD15" s="4"/>
      <c r="AE15" s="4"/>
      <c r="AF15" s="4">
        <f t="shared" si="7"/>
        <v>0</v>
      </c>
      <c r="AG15" s="4">
        <f t="shared" si="8"/>
        <v>0</v>
      </c>
      <c r="AH15" s="4"/>
      <c r="AI15" s="4">
        <f t="shared" si="9"/>
        <v>0</v>
      </c>
      <c r="AJ15" s="4"/>
      <c r="AK15" s="4">
        <f t="shared" si="10"/>
        <v>0</v>
      </c>
      <c r="AM15" s="105" t="e">
        <f>IF(AND($Z15=1,#REF!="INFANTIS"),1,0)</f>
        <v>#REF!</v>
      </c>
      <c r="AN15" s="4"/>
      <c r="AO15" s="105" t="e">
        <f>IF(AND($Z15=1,#REF!="INICIADOS"),1,0)</f>
        <v>#REF!</v>
      </c>
      <c r="AP15" s="4"/>
      <c r="AQ15" s="105" t="e">
        <f>IF(AND($Z15=1,#REF!="JUVENIS"),1,0)</f>
        <v>#REF!</v>
      </c>
      <c r="AS15" s="105" t="e">
        <f>IF(AND($Z15=1,#REF!="JUNIORES"),1,0)</f>
        <v>#REF!</v>
      </c>
    </row>
    <row r="16" spans="1:46" ht="15.6" x14ac:dyDescent="0.3">
      <c r="A16" s="8" t="str">
        <f>solo!A22</f>
        <v/>
      </c>
      <c r="B16" s="8" t="str">
        <f>solo!B22</f>
        <v/>
      </c>
      <c r="C16" s="8" t="str">
        <f>solo!C22</f>
        <v/>
      </c>
      <c r="D16" s="14">
        <f>'ordem de passagem'!H19</f>
        <v>0</v>
      </c>
      <c r="E16" s="8" t="str">
        <f>solo!D22</f>
        <v/>
      </c>
      <c r="F16" s="14" t="str">
        <f>solo!E22</f>
        <v/>
      </c>
      <c r="G16" s="7">
        <f>IF(solo!Y22&gt;0,solo!Y22,0)</f>
        <v>0</v>
      </c>
      <c r="H16" s="7" t="str">
        <f>solo!U22</f>
        <v/>
      </c>
      <c r="I16" s="7">
        <f>solo!R22</f>
        <v>0</v>
      </c>
      <c r="J16" s="7">
        <f>solo!S22</f>
        <v>0</v>
      </c>
      <c r="K16" s="7">
        <f>saltos!AH22</f>
        <v>0</v>
      </c>
      <c r="L16" s="7">
        <f>IF('Classificação geral'!F16=3,saltos!X22,MAX(saltos!Z22:AA22))</f>
        <v>0</v>
      </c>
      <c r="M16" s="7">
        <f>IFERROR(IF(F16=3,(saltos!Y22)/2,0),0)</f>
        <v>0</v>
      </c>
      <c r="N16" s="7">
        <f>IFERROR(IF(F16=3,(saltos!U22+saltos!V22)/2,saltos!AB22),0)</f>
        <v>0</v>
      </c>
      <c r="O16" s="7">
        <f>IF(facultativo!Z22="",0,facultativo!Z22)</f>
        <v>0</v>
      </c>
      <c r="P16" s="7" t="b">
        <f>IF(facultativo!V22="",0,facultativo!V22)</f>
        <v>0</v>
      </c>
      <c r="Q16" s="7">
        <f>IF(facultativo!S22="",0,facultativo!S22)</f>
        <v>0</v>
      </c>
      <c r="R16" s="7">
        <f>IF(facultativo!T22="",0,facultativo!T22)</f>
        <v>0</v>
      </c>
      <c r="S16" s="7">
        <f t="shared" si="3"/>
        <v>0</v>
      </c>
      <c r="T16" s="13">
        <f t="shared" si="0"/>
        <v>0</v>
      </c>
      <c r="U16" s="13" t="str">
        <f t="shared" si="1"/>
        <v/>
      </c>
      <c r="V16" s="11" t="str">
        <f t="shared" si="2"/>
        <v/>
      </c>
      <c r="W16" s="111"/>
      <c r="X16" s="111"/>
      <c r="Y16" s="4">
        <f t="shared" si="4"/>
        <v>1</v>
      </c>
      <c r="Z16" s="4">
        <f t="shared" si="5"/>
        <v>0</v>
      </c>
      <c r="AA16" s="4"/>
      <c r="AC16" s="4">
        <f t="shared" si="6"/>
        <v>0</v>
      </c>
      <c r="AD16" s="4"/>
      <c r="AE16" s="4"/>
      <c r="AF16" s="4">
        <f t="shared" si="7"/>
        <v>0</v>
      </c>
      <c r="AG16" s="4">
        <f t="shared" si="8"/>
        <v>0</v>
      </c>
      <c r="AH16" s="4"/>
      <c r="AI16" s="4">
        <f t="shared" si="9"/>
        <v>0</v>
      </c>
      <c r="AJ16" s="4"/>
      <c r="AK16" s="4">
        <f t="shared" si="10"/>
        <v>0</v>
      </c>
      <c r="AM16" s="105" t="e">
        <f>IF(AND($Z16=1,#REF!="INFANTIS"),1,0)</f>
        <v>#REF!</v>
      </c>
      <c r="AN16" s="4"/>
      <c r="AO16" s="105" t="e">
        <f>IF(AND($Z16=1,#REF!="INICIADOS"),1,0)</f>
        <v>#REF!</v>
      </c>
      <c r="AP16" s="4"/>
      <c r="AQ16" s="105" t="e">
        <f>IF(AND($Z16=1,#REF!="JUVENIS"),1,0)</f>
        <v>#REF!</v>
      </c>
      <c r="AS16" s="105" t="e">
        <f>IF(AND($Z16=1,#REF!="JUNIORES"),1,0)</f>
        <v>#REF!</v>
      </c>
    </row>
    <row r="17" spans="1:45" ht="15.6" x14ac:dyDescent="0.3">
      <c r="A17" s="8" t="str">
        <f>solo!A23</f>
        <v/>
      </c>
      <c r="B17" s="8" t="str">
        <f>solo!B23</f>
        <v/>
      </c>
      <c r="C17" s="8" t="str">
        <f>solo!C23</f>
        <v/>
      </c>
      <c r="D17" s="14">
        <f>'ordem de passagem'!H20</f>
        <v>0</v>
      </c>
      <c r="E17" s="8" t="str">
        <f>solo!D23</f>
        <v/>
      </c>
      <c r="F17" s="14" t="str">
        <f>solo!E23</f>
        <v/>
      </c>
      <c r="G17" s="7">
        <f>IF(solo!Y23&gt;0,solo!Y23,0)</f>
        <v>0</v>
      </c>
      <c r="H17" s="7" t="str">
        <f>solo!U23</f>
        <v/>
      </c>
      <c r="I17" s="7">
        <f>solo!R23</f>
        <v>0</v>
      </c>
      <c r="J17" s="7">
        <f>solo!S23</f>
        <v>0</v>
      </c>
      <c r="K17" s="7">
        <f>saltos!AH23</f>
        <v>0</v>
      </c>
      <c r="L17" s="7">
        <f>IF('Classificação geral'!F17=3,saltos!X23,MAX(saltos!Z23:AA23))</f>
        <v>0</v>
      </c>
      <c r="M17" s="7">
        <f>IFERROR(IF(F17=3,(saltos!Y23)/2,0),0)</f>
        <v>0</v>
      </c>
      <c r="N17" s="7">
        <f>IFERROR(IF(F17=3,(saltos!U23+saltos!V23)/2,saltos!AB23),0)</f>
        <v>0</v>
      </c>
      <c r="O17" s="7">
        <f>IF(facultativo!Z23="",0,facultativo!Z23)</f>
        <v>0</v>
      </c>
      <c r="P17" s="7" t="b">
        <f>IF(facultativo!V23="",0,facultativo!V23)</f>
        <v>0</v>
      </c>
      <c r="Q17" s="7">
        <f>IF(facultativo!S23="",0,facultativo!S23)</f>
        <v>0</v>
      </c>
      <c r="R17" s="7">
        <f>IF(facultativo!T23="",0,facultativo!T23)</f>
        <v>0</v>
      </c>
      <c r="S17" s="7">
        <f t="shared" si="3"/>
        <v>0</v>
      </c>
      <c r="T17" s="13">
        <f t="shared" si="0"/>
        <v>0</v>
      </c>
      <c r="U17" s="13" t="str">
        <f t="shared" si="1"/>
        <v/>
      </c>
      <c r="V17" s="11" t="str">
        <f t="shared" si="2"/>
        <v/>
      </c>
      <c r="W17" s="111"/>
      <c r="X17" s="111"/>
      <c r="Y17" s="4">
        <f t="shared" si="4"/>
        <v>1</v>
      </c>
      <c r="Z17" s="4">
        <f t="shared" si="5"/>
        <v>0</v>
      </c>
      <c r="AA17" s="4"/>
      <c r="AC17" s="4">
        <f t="shared" si="6"/>
        <v>0</v>
      </c>
      <c r="AD17" s="4"/>
      <c r="AE17" s="4"/>
      <c r="AF17" s="4">
        <f t="shared" si="7"/>
        <v>0</v>
      </c>
      <c r="AG17" s="4">
        <f t="shared" si="8"/>
        <v>0</v>
      </c>
      <c r="AH17" s="4"/>
      <c r="AI17" s="4">
        <f t="shared" si="9"/>
        <v>0</v>
      </c>
      <c r="AJ17" s="4"/>
      <c r="AK17" s="4">
        <f t="shared" si="10"/>
        <v>0</v>
      </c>
      <c r="AM17" s="105" t="e">
        <f>IF(AND($Z17=1,#REF!="INFANTIS"),1,0)</f>
        <v>#REF!</v>
      </c>
      <c r="AN17" s="4"/>
      <c r="AO17" s="105" t="e">
        <f>IF(AND($Z17=1,#REF!="INICIADOS"),1,0)</f>
        <v>#REF!</v>
      </c>
      <c r="AP17" s="4"/>
      <c r="AQ17" s="105" t="e">
        <f>IF(AND($Z17=1,#REF!="JUVENIS"),1,0)</f>
        <v>#REF!</v>
      </c>
      <c r="AS17" s="105" t="e">
        <f>IF(AND($Z17=1,#REF!="JUNIORES"),1,0)</f>
        <v>#REF!</v>
      </c>
    </row>
    <row r="18" spans="1:45" ht="15.6" x14ac:dyDescent="0.3">
      <c r="A18" s="8" t="str">
        <f>solo!A24</f>
        <v/>
      </c>
      <c r="B18" s="8" t="str">
        <f>solo!B24</f>
        <v/>
      </c>
      <c r="C18" s="8" t="str">
        <f>solo!C24</f>
        <v/>
      </c>
      <c r="D18" s="14">
        <f>'ordem de passagem'!H21</f>
        <v>0</v>
      </c>
      <c r="E18" s="8" t="str">
        <f>solo!D24</f>
        <v/>
      </c>
      <c r="F18" s="14" t="str">
        <f>solo!E24</f>
        <v/>
      </c>
      <c r="G18" s="7">
        <f>IF(solo!Y24&gt;0,solo!Y24,0)</f>
        <v>0</v>
      </c>
      <c r="H18" s="7" t="str">
        <f>solo!U24</f>
        <v/>
      </c>
      <c r="I18" s="7">
        <f>solo!R24</f>
        <v>0</v>
      </c>
      <c r="J18" s="7">
        <f>solo!S24</f>
        <v>0</v>
      </c>
      <c r="K18" s="7">
        <f>saltos!AH24</f>
        <v>0</v>
      </c>
      <c r="L18" s="7">
        <f>IF('Classificação geral'!F18=3,saltos!X24,MAX(saltos!Z24:AA24))</f>
        <v>0</v>
      </c>
      <c r="M18" s="7">
        <f>IFERROR(IF(F18=3,(saltos!Y24)/2,0),0)</f>
        <v>0</v>
      </c>
      <c r="N18" s="7">
        <f>IFERROR(IF(F18=3,(saltos!U24+saltos!V24)/2,saltos!AB24),0)</f>
        <v>0</v>
      </c>
      <c r="O18" s="7">
        <f>IF(facultativo!Z24="",0,facultativo!Z24)</f>
        <v>0</v>
      </c>
      <c r="P18" s="7" t="b">
        <f>IF(facultativo!V24="",0,facultativo!V24)</f>
        <v>0</v>
      </c>
      <c r="Q18" s="7">
        <f>IF(facultativo!S24="",0,facultativo!S24)</f>
        <v>0</v>
      </c>
      <c r="R18" s="7">
        <f>IF(facultativo!T24="",0,facultativo!T24)</f>
        <v>0</v>
      </c>
      <c r="S18" s="7">
        <f t="shared" si="3"/>
        <v>0</v>
      </c>
      <c r="T18" s="13">
        <f t="shared" si="0"/>
        <v>0</v>
      </c>
      <c r="U18" s="13" t="str">
        <f t="shared" si="1"/>
        <v/>
      </c>
      <c r="V18" s="11" t="str">
        <f t="shared" si="2"/>
        <v/>
      </c>
      <c r="W18" s="111"/>
      <c r="X18" s="111"/>
      <c r="Y18" s="4">
        <f t="shared" si="4"/>
        <v>1</v>
      </c>
      <c r="Z18" s="4">
        <f t="shared" si="5"/>
        <v>0</v>
      </c>
      <c r="AA18" s="4"/>
      <c r="AC18" s="4">
        <f t="shared" si="6"/>
        <v>0</v>
      </c>
      <c r="AD18" s="4"/>
      <c r="AE18" s="4"/>
      <c r="AF18" s="4">
        <f t="shared" si="7"/>
        <v>0</v>
      </c>
      <c r="AG18" s="4">
        <f t="shared" si="8"/>
        <v>0</v>
      </c>
      <c r="AH18" s="4"/>
      <c r="AI18" s="4">
        <f t="shared" si="9"/>
        <v>0</v>
      </c>
      <c r="AJ18" s="4"/>
      <c r="AK18" s="4">
        <f t="shared" si="10"/>
        <v>0</v>
      </c>
      <c r="AM18" s="105" t="e">
        <f>IF(AND($Z18=1,#REF!="INFANTIS"),1,0)</f>
        <v>#REF!</v>
      </c>
      <c r="AN18" s="4"/>
      <c r="AO18" s="105" t="e">
        <f>IF(AND($Z18=1,#REF!="INICIADOS"),1,0)</f>
        <v>#REF!</v>
      </c>
      <c r="AP18" s="4"/>
      <c r="AQ18" s="105" t="e">
        <f>IF(AND($Z18=1,#REF!="JUVENIS"),1,0)</f>
        <v>#REF!</v>
      </c>
      <c r="AS18" s="105" t="e">
        <f>IF(AND($Z18=1,#REF!="JUNIORES"),1,0)</f>
        <v>#REF!</v>
      </c>
    </row>
    <row r="19" spans="1:45" ht="15.6" x14ac:dyDescent="0.3">
      <c r="A19" s="8" t="str">
        <f>solo!A25</f>
        <v/>
      </c>
      <c r="B19" s="8" t="str">
        <f>solo!B25</f>
        <v/>
      </c>
      <c r="C19" s="8" t="str">
        <f>solo!C25</f>
        <v/>
      </c>
      <c r="D19" s="14">
        <f>'ordem de passagem'!H22</f>
        <v>0</v>
      </c>
      <c r="E19" s="8" t="str">
        <f>solo!D25</f>
        <v/>
      </c>
      <c r="F19" s="14" t="str">
        <f>solo!E25</f>
        <v/>
      </c>
      <c r="G19" s="7">
        <f>IF(solo!Y25&gt;0,solo!Y25,0)</f>
        <v>0</v>
      </c>
      <c r="H19" s="7" t="str">
        <f>solo!U25</f>
        <v/>
      </c>
      <c r="I19" s="7">
        <f>solo!R25</f>
        <v>0</v>
      </c>
      <c r="J19" s="7">
        <f>solo!S25</f>
        <v>0</v>
      </c>
      <c r="K19" s="7">
        <f>saltos!AH25</f>
        <v>0</v>
      </c>
      <c r="L19" s="7">
        <f>IF('Classificação geral'!F19=3,saltos!X25,MAX(saltos!Z25:AA25))</f>
        <v>0</v>
      </c>
      <c r="M19" s="7">
        <f>IFERROR(IF(F19=3,(saltos!Y25)/2,0),0)</f>
        <v>0</v>
      </c>
      <c r="N19" s="7">
        <f>IFERROR(IF(F19=3,(saltos!U25+saltos!V25)/2,saltos!AB25),0)</f>
        <v>0</v>
      </c>
      <c r="O19" s="7">
        <f>IF(facultativo!Z25="",0,facultativo!Z25)</f>
        <v>0</v>
      </c>
      <c r="P19" s="7" t="b">
        <f>IF(facultativo!V25="",0,facultativo!V25)</f>
        <v>0</v>
      </c>
      <c r="Q19" s="7">
        <f>IF(facultativo!S25="",0,facultativo!S25)</f>
        <v>0</v>
      </c>
      <c r="R19" s="7">
        <f>IF(facultativo!T25="",0,facultativo!T25)</f>
        <v>0</v>
      </c>
      <c r="S19" s="7">
        <f t="shared" si="3"/>
        <v>0</v>
      </c>
      <c r="T19" s="13">
        <f t="shared" si="0"/>
        <v>0</v>
      </c>
      <c r="U19" s="13" t="str">
        <f t="shared" si="1"/>
        <v/>
      </c>
      <c r="V19" s="11" t="str">
        <f t="shared" si="2"/>
        <v/>
      </c>
      <c r="W19" s="111"/>
      <c r="X19" s="111"/>
      <c r="Y19" s="4">
        <f t="shared" si="4"/>
        <v>1</v>
      </c>
      <c r="Z19" s="4">
        <f t="shared" si="5"/>
        <v>0</v>
      </c>
      <c r="AA19" s="4"/>
      <c r="AC19" s="4">
        <f t="shared" si="6"/>
        <v>0</v>
      </c>
      <c r="AD19" s="4"/>
      <c r="AE19" s="4"/>
      <c r="AF19" s="4">
        <f t="shared" si="7"/>
        <v>0</v>
      </c>
      <c r="AG19" s="4">
        <f t="shared" si="8"/>
        <v>0</v>
      </c>
      <c r="AH19" s="4"/>
      <c r="AI19" s="4">
        <f t="shared" si="9"/>
        <v>0</v>
      </c>
      <c r="AJ19" s="4"/>
      <c r="AK19" s="4">
        <f t="shared" si="10"/>
        <v>0</v>
      </c>
      <c r="AM19" s="105" t="e">
        <f>IF(AND($Z19=1,#REF!="INFANTIS"),1,0)</f>
        <v>#REF!</v>
      </c>
      <c r="AN19" s="4"/>
      <c r="AO19" s="105" t="e">
        <f>IF(AND($Z19=1,#REF!="INICIADOS"),1,0)</f>
        <v>#REF!</v>
      </c>
      <c r="AP19" s="4"/>
      <c r="AQ19" s="105" t="e">
        <f>IF(AND($Z19=1,#REF!="JUVENIS"),1,0)</f>
        <v>#REF!</v>
      </c>
      <c r="AS19" s="105" t="e">
        <f>IF(AND($Z19=1,#REF!="JUNIORES"),1,0)</f>
        <v>#REF!</v>
      </c>
    </row>
    <row r="20" spans="1:45" ht="15.6" x14ac:dyDescent="0.3">
      <c r="A20" s="8" t="str">
        <f>solo!A26</f>
        <v/>
      </c>
      <c r="B20" s="8" t="str">
        <f>solo!B26</f>
        <v/>
      </c>
      <c r="C20" s="8" t="str">
        <f>solo!C26</f>
        <v/>
      </c>
      <c r="D20" s="14">
        <f>'ordem de passagem'!H23</f>
        <v>0</v>
      </c>
      <c r="E20" s="8" t="str">
        <f>solo!D26</f>
        <v/>
      </c>
      <c r="F20" s="14" t="str">
        <f>solo!E26</f>
        <v/>
      </c>
      <c r="G20" s="7">
        <f>IF(solo!Y26&gt;0,solo!Y26,0)</f>
        <v>0</v>
      </c>
      <c r="H20" s="7" t="str">
        <f>solo!U26</f>
        <v/>
      </c>
      <c r="I20" s="7">
        <f>solo!R26</f>
        <v>0</v>
      </c>
      <c r="J20" s="7">
        <f>solo!S26</f>
        <v>0</v>
      </c>
      <c r="K20" s="7">
        <f>saltos!AH26</f>
        <v>0</v>
      </c>
      <c r="L20" s="7">
        <f>IF('Classificação geral'!F20=3,saltos!X26,MAX(saltos!Z26:AA26))</f>
        <v>0</v>
      </c>
      <c r="M20" s="7">
        <f>IFERROR(IF(F20=3,(saltos!Y26)/2,0),0)</f>
        <v>0</v>
      </c>
      <c r="N20" s="7">
        <f>IFERROR(IF(F20=3,(saltos!U26+saltos!V26)/2,saltos!AB26),0)</f>
        <v>0</v>
      </c>
      <c r="O20" s="7">
        <f>IF(facultativo!Z26="",0,facultativo!Z26)</f>
        <v>0</v>
      </c>
      <c r="P20" s="7" t="b">
        <f>IF(facultativo!V26="",0,facultativo!V26)</f>
        <v>0</v>
      </c>
      <c r="Q20" s="7">
        <f>IF(facultativo!S26="",0,facultativo!S26)</f>
        <v>0</v>
      </c>
      <c r="R20" s="7">
        <f>IF(facultativo!T26="",0,facultativo!T26)</f>
        <v>0</v>
      </c>
      <c r="S20" s="7">
        <f t="shared" si="3"/>
        <v>0</v>
      </c>
      <c r="T20" s="13">
        <f t="shared" si="0"/>
        <v>0</v>
      </c>
      <c r="U20" s="13" t="str">
        <f t="shared" si="1"/>
        <v/>
      </c>
      <c r="V20" s="11" t="str">
        <f t="shared" si="2"/>
        <v/>
      </c>
      <c r="W20" s="111"/>
      <c r="X20" s="111"/>
      <c r="Y20" s="4">
        <f t="shared" si="4"/>
        <v>1</v>
      </c>
      <c r="Z20" s="4">
        <f t="shared" si="5"/>
        <v>0</v>
      </c>
      <c r="AA20" s="4"/>
      <c r="AC20" s="4">
        <f t="shared" si="6"/>
        <v>0</v>
      </c>
      <c r="AD20" s="4"/>
      <c r="AE20" s="4"/>
      <c r="AF20" s="4">
        <f t="shared" si="7"/>
        <v>0</v>
      </c>
      <c r="AG20" s="4">
        <f t="shared" si="8"/>
        <v>0</v>
      </c>
      <c r="AH20" s="4"/>
      <c r="AI20" s="4">
        <f t="shared" si="9"/>
        <v>0</v>
      </c>
      <c r="AJ20" s="4"/>
      <c r="AK20" s="4">
        <f t="shared" si="10"/>
        <v>0</v>
      </c>
      <c r="AM20" s="105" t="e">
        <f>IF(AND($Z20=1,#REF!="INFANTIS"),1,0)</f>
        <v>#REF!</v>
      </c>
      <c r="AN20" s="4"/>
      <c r="AO20" s="105" t="e">
        <f>IF(AND($Z20=1,#REF!="INICIADOS"),1,0)</f>
        <v>#REF!</v>
      </c>
      <c r="AP20" s="4"/>
      <c r="AQ20" s="105" t="e">
        <f>IF(AND($Z20=1,#REF!="JUVENIS"),1,0)</f>
        <v>#REF!</v>
      </c>
      <c r="AS20" s="105" t="e">
        <f>IF(AND($Z20=1,#REF!="JUNIORES"),1,0)</f>
        <v>#REF!</v>
      </c>
    </row>
    <row r="21" spans="1:45" ht="15.6" x14ac:dyDescent="0.3">
      <c r="A21" s="8" t="str">
        <f>solo!A27</f>
        <v/>
      </c>
      <c r="B21" s="8" t="str">
        <f>solo!B27</f>
        <v/>
      </c>
      <c r="C21" s="8" t="str">
        <f>solo!C27</f>
        <v/>
      </c>
      <c r="D21" s="14">
        <f>'ordem de passagem'!H24</f>
        <v>0</v>
      </c>
      <c r="E21" s="8" t="str">
        <f>solo!D27</f>
        <v/>
      </c>
      <c r="F21" s="14" t="str">
        <f>solo!E27</f>
        <v/>
      </c>
      <c r="G21" s="7">
        <f>IF(solo!Y27&gt;0,solo!Y27,0)</f>
        <v>0</v>
      </c>
      <c r="H21" s="7" t="str">
        <f>solo!U27</f>
        <v/>
      </c>
      <c r="I21" s="7">
        <f>solo!R27</f>
        <v>0</v>
      </c>
      <c r="J21" s="7">
        <f>solo!S27</f>
        <v>0</v>
      </c>
      <c r="K21" s="7">
        <f>saltos!AH27</f>
        <v>0</v>
      </c>
      <c r="L21" s="7">
        <f>IF('Classificação geral'!F21=3,saltos!X27,MAX(saltos!Z27:AA27))</f>
        <v>0</v>
      </c>
      <c r="M21" s="7">
        <f>IFERROR(IF(F21=3,(saltos!Y27)/2,0),0)</f>
        <v>0</v>
      </c>
      <c r="N21" s="7">
        <f>IFERROR(IF(F21=3,(saltos!U27+saltos!V27)/2,saltos!AB27),0)</f>
        <v>0</v>
      </c>
      <c r="O21" s="7">
        <f>IF(facultativo!Z27="",0,facultativo!Z27)</f>
        <v>0</v>
      </c>
      <c r="P21" s="7" t="b">
        <f>IF(facultativo!V27="",0,facultativo!V27)</f>
        <v>0</v>
      </c>
      <c r="Q21" s="7">
        <f>IF(facultativo!S27="",0,facultativo!S27)</f>
        <v>0</v>
      </c>
      <c r="R21" s="7">
        <f>IF(facultativo!T27="",0,facultativo!T27)</f>
        <v>0</v>
      </c>
      <c r="S21" s="7">
        <f t="shared" si="3"/>
        <v>0</v>
      </c>
      <c r="T21" s="13">
        <f t="shared" si="0"/>
        <v>0</v>
      </c>
      <c r="U21" s="13" t="str">
        <f t="shared" si="1"/>
        <v/>
      </c>
      <c r="V21" s="11" t="str">
        <f t="shared" si="2"/>
        <v/>
      </c>
      <c r="W21" s="111"/>
      <c r="X21" s="111"/>
      <c r="Y21" s="4">
        <f t="shared" si="4"/>
        <v>1</v>
      </c>
      <c r="Z21" s="4">
        <f t="shared" si="5"/>
        <v>0</v>
      </c>
      <c r="AA21" s="4"/>
      <c r="AC21" s="4">
        <f t="shared" si="6"/>
        <v>0</v>
      </c>
      <c r="AD21" s="4"/>
      <c r="AE21" s="4"/>
      <c r="AF21" s="4">
        <f t="shared" si="7"/>
        <v>0</v>
      </c>
      <c r="AG21" s="4">
        <f t="shared" si="8"/>
        <v>0</v>
      </c>
      <c r="AH21" s="4"/>
      <c r="AI21" s="4">
        <f t="shared" si="9"/>
        <v>0</v>
      </c>
      <c r="AJ21" s="4"/>
      <c r="AK21" s="4">
        <f t="shared" si="10"/>
        <v>0</v>
      </c>
      <c r="AM21" s="105" t="e">
        <f>IF(AND($Z21=1,#REF!="INFANTIS"),1,0)</f>
        <v>#REF!</v>
      </c>
      <c r="AN21" s="4"/>
      <c r="AO21" s="105" t="e">
        <f>IF(AND($Z21=1,#REF!="INICIADOS"),1,0)</f>
        <v>#REF!</v>
      </c>
      <c r="AP21" s="4"/>
      <c r="AQ21" s="105" t="e">
        <f>IF(AND($Z21=1,#REF!="JUVENIS"),1,0)</f>
        <v>#REF!</v>
      </c>
      <c r="AS21" s="105" t="e">
        <f>IF(AND($Z21=1,#REF!="JUNIORES"),1,0)</f>
        <v>#REF!</v>
      </c>
    </row>
    <row r="22" spans="1:45" ht="15.6" x14ac:dyDescent="0.3">
      <c r="A22" s="8" t="str">
        <f>solo!A28</f>
        <v/>
      </c>
      <c r="B22" s="8" t="str">
        <f>solo!B28</f>
        <v/>
      </c>
      <c r="C22" s="8" t="str">
        <f>solo!C28</f>
        <v/>
      </c>
      <c r="D22" s="14">
        <f>'ordem de passagem'!H25</f>
        <v>0</v>
      </c>
      <c r="E22" s="8" t="str">
        <f>solo!D28</f>
        <v/>
      </c>
      <c r="F22" s="14" t="str">
        <f>solo!E28</f>
        <v/>
      </c>
      <c r="G22" s="7">
        <f>IF(solo!Y28&gt;0,solo!Y28,0)</f>
        <v>0</v>
      </c>
      <c r="H22" s="7" t="str">
        <f>solo!U28</f>
        <v/>
      </c>
      <c r="I22" s="7">
        <f>solo!R28</f>
        <v>0</v>
      </c>
      <c r="J22" s="7">
        <f>solo!S28</f>
        <v>0</v>
      </c>
      <c r="K22" s="7">
        <f>saltos!AH28</f>
        <v>0</v>
      </c>
      <c r="L22" s="7">
        <f>IF('Classificação geral'!F22=3,saltos!X28,MAX(saltos!Z28:AA28))</f>
        <v>0</v>
      </c>
      <c r="M22" s="7">
        <f>IFERROR(IF(F22=3,(saltos!Y28)/2,0),0)</f>
        <v>0</v>
      </c>
      <c r="N22" s="7">
        <f>IFERROR(IF(F22=3,(saltos!U28+saltos!V28)/2,saltos!AB28),0)</f>
        <v>0</v>
      </c>
      <c r="O22" s="7">
        <f>IF(facultativo!Z28="",0,facultativo!Z28)</f>
        <v>0</v>
      </c>
      <c r="P22" s="7" t="b">
        <f>IF(facultativo!V28="",0,facultativo!V28)</f>
        <v>0</v>
      </c>
      <c r="Q22" s="7">
        <f>IF(facultativo!S28="",0,facultativo!S28)</f>
        <v>0</v>
      </c>
      <c r="R22" s="7">
        <f>IF(facultativo!T28="",0,facultativo!T28)</f>
        <v>0</v>
      </c>
      <c r="S22" s="7">
        <f t="shared" si="3"/>
        <v>0</v>
      </c>
      <c r="T22" s="13">
        <f t="shared" si="0"/>
        <v>0</v>
      </c>
      <c r="U22" s="13" t="str">
        <f t="shared" si="1"/>
        <v/>
      </c>
      <c r="V22" s="11" t="str">
        <f t="shared" si="2"/>
        <v/>
      </c>
      <c r="W22" s="111"/>
      <c r="X22" s="111"/>
      <c r="Y22" s="4">
        <f t="shared" si="4"/>
        <v>1</v>
      </c>
      <c r="Z22" s="4">
        <f t="shared" si="5"/>
        <v>0</v>
      </c>
      <c r="AA22" s="4"/>
      <c r="AC22" s="4">
        <f t="shared" si="6"/>
        <v>0</v>
      </c>
      <c r="AD22" s="4"/>
      <c r="AE22" s="4"/>
      <c r="AF22" s="4">
        <f t="shared" si="7"/>
        <v>0</v>
      </c>
      <c r="AG22" s="4">
        <f t="shared" si="8"/>
        <v>0</v>
      </c>
      <c r="AH22" s="4"/>
      <c r="AI22" s="4">
        <f t="shared" si="9"/>
        <v>0</v>
      </c>
      <c r="AJ22" s="4"/>
      <c r="AK22" s="4">
        <f t="shared" si="10"/>
        <v>0</v>
      </c>
      <c r="AM22" s="105" t="e">
        <f>IF(AND($Z22=1,#REF!="INFANTIS"),1,0)</f>
        <v>#REF!</v>
      </c>
      <c r="AN22" s="4"/>
      <c r="AO22" s="105" t="e">
        <f>IF(AND($Z22=1,#REF!="INICIADOS"),1,0)</f>
        <v>#REF!</v>
      </c>
      <c r="AP22" s="4"/>
      <c r="AQ22" s="105" t="e">
        <f>IF(AND($Z22=1,#REF!="JUVENIS"),1,0)</f>
        <v>#REF!</v>
      </c>
      <c r="AS22" s="105" t="e">
        <f>IF(AND($Z22=1,#REF!="JUNIORES"),1,0)</f>
        <v>#REF!</v>
      </c>
    </row>
    <row r="23" spans="1:45" ht="15.6" x14ac:dyDescent="0.3">
      <c r="A23" s="8" t="str">
        <f>solo!A29</f>
        <v/>
      </c>
      <c r="B23" s="471" t="str">
        <f>solo!B29</f>
        <v/>
      </c>
      <c r="C23" s="471" t="str">
        <f>solo!C29</f>
        <v/>
      </c>
      <c r="D23" s="472">
        <f>'ordem de passagem'!H26</f>
        <v>0</v>
      </c>
      <c r="E23" s="471" t="str">
        <f>solo!D29</f>
        <v/>
      </c>
      <c r="F23" s="472" t="str">
        <f>solo!E29</f>
        <v/>
      </c>
      <c r="G23" s="473">
        <f>IF(solo!Y29&gt;0,solo!Y29,0)</f>
        <v>0</v>
      </c>
      <c r="H23" s="473" t="str">
        <f>solo!U29</f>
        <v/>
      </c>
      <c r="I23" s="473">
        <f>solo!R29</f>
        <v>0</v>
      </c>
      <c r="J23" s="473">
        <f>solo!S29</f>
        <v>0</v>
      </c>
      <c r="K23" s="7">
        <f>saltos!AH29</f>
        <v>0</v>
      </c>
      <c r="L23" s="7">
        <f>IF('Classificação geral'!F23=3,saltos!X29,MAX(saltos!Z29:AA29))</f>
        <v>0</v>
      </c>
      <c r="M23" s="7">
        <f>IFERROR(IF(F23=3,(saltos!Y29)/2,0),0)</f>
        <v>0</v>
      </c>
      <c r="N23" s="7">
        <f>IFERROR(IF(F23=3,(saltos!U29+saltos!V29)/2,saltos!AB29),0)</f>
        <v>0</v>
      </c>
      <c r="O23" s="7">
        <f>IF(facultativo!Z29="",0,facultativo!Z29)</f>
        <v>0</v>
      </c>
      <c r="P23" s="7" t="b">
        <f>IF(facultativo!V29="",0,facultativo!V29)</f>
        <v>0</v>
      </c>
      <c r="Q23" s="7">
        <f>IF(facultativo!S29="",0,facultativo!S29)</f>
        <v>0</v>
      </c>
      <c r="R23" s="7">
        <f>IF(facultativo!T29="",0,facultativo!T29)</f>
        <v>0</v>
      </c>
      <c r="S23" s="7">
        <f t="shared" si="3"/>
        <v>0</v>
      </c>
      <c r="T23" s="13">
        <f t="shared" si="0"/>
        <v>0</v>
      </c>
      <c r="U23" s="13" t="str">
        <f t="shared" si="1"/>
        <v/>
      </c>
      <c r="V23" s="11" t="str">
        <f t="shared" si="2"/>
        <v/>
      </c>
      <c r="W23" s="111"/>
      <c r="X23" s="111"/>
      <c r="Y23" s="4">
        <f t="shared" si="4"/>
        <v>1</v>
      </c>
      <c r="Z23" s="4">
        <f t="shared" si="5"/>
        <v>0</v>
      </c>
      <c r="AA23" s="4"/>
      <c r="AC23" s="4">
        <f t="shared" si="6"/>
        <v>0</v>
      </c>
      <c r="AD23" s="4"/>
      <c r="AE23" s="4"/>
      <c r="AF23" s="4">
        <f t="shared" si="7"/>
        <v>0</v>
      </c>
      <c r="AG23" s="4">
        <f t="shared" si="8"/>
        <v>0</v>
      </c>
      <c r="AH23" s="4"/>
      <c r="AI23" s="4">
        <f t="shared" si="9"/>
        <v>0</v>
      </c>
      <c r="AJ23" s="4"/>
      <c r="AK23" s="4">
        <f t="shared" si="10"/>
        <v>0</v>
      </c>
      <c r="AM23" s="105" t="e">
        <f>IF(AND($Z23=1,#REF!="INFANTIS"),1,0)</f>
        <v>#REF!</v>
      </c>
      <c r="AN23" s="4"/>
      <c r="AO23" s="105" t="e">
        <f>IF(AND($Z23=1,#REF!="INICIADOS"),1,0)</f>
        <v>#REF!</v>
      </c>
      <c r="AP23" s="4"/>
      <c r="AQ23" s="105" t="e">
        <f>IF(AND($Z23=1,#REF!="JUVENIS"),1,0)</f>
        <v>#REF!</v>
      </c>
      <c r="AS23" s="105" t="e">
        <f>IF(AND($Z23=1,#REF!="JUNIORES"),1,0)</f>
        <v>#REF!</v>
      </c>
    </row>
    <row r="24" spans="1:45" ht="15.6" x14ac:dyDescent="0.3">
      <c r="A24" s="8" t="str">
        <f>solo!A30</f>
        <v/>
      </c>
      <c r="B24" s="8" t="str">
        <f>solo!B30</f>
        <v/>
      </c>
      <c r="C24" s="8" t="str">
        <f>solo!C30</f>
        <v/>
      </c>
      <c r="D24" s="14">
        <f>'ordem de passagem'!H27</f>
        <v>0</v>
      </c>
      <c r="E24" s="8" t="str">
        <f>solo!D30</f>
        <v/>
      </c>
      <c r="F24" s="14" t="str">
        <f>solo!E30</f>
        <v/>
      </c>
      <c r="G24" s="7">
        <f>IF(solo!Y30&gt;0,solo!Y30,0)</f>
        <v>0</v>
      </c>
      <c r="H24" s="7" t="str">
        <f>solo!U30</f>
        <v/>
      </c>
      <c r="I24" s="7">
        <f>solo!R30</f>
        <v>0</v>
      </c>
      <c r="J24" s="7">
        <f>solo!S30</f>
        <v>0</v>
      </c>
      <c r="K24" s="7">
        <f>saltos!AH30</f>
        <v>0</v>
      </c>
      <c r="L24" s="7">
        <f>IF('Classificação geral'!F24=3,saltos!X30,MAX(saltos!Z30:AA30))</f>
        <v>0</v>
      </c>
      <c r="M24" s="7">
        <f>IFERROR(IF(F24=3,(saltos!Y30)/2,0),0)</f>
        <v>0</v>
      </c>
      <c r="N24" s="7">
        <f>IFERROR(IF(F24=3,(saltos!U30+saltos!V30)/2,saltos!AB30),0)</f>
        <v>0</v>
      </c>
      <c r="O24" s="7">
        <f>IF(facultativo!Z30="",0,facultativo!Z30)</f>
        <v>0</v>
      </c>
      <c r="P24" s="7" t="b">
        <f>IF(facultativo!V30="",0,facultativo!V30)</f>
        <v>0</v>
      </c>
      <c r="Q24" s="7">
        <f>IF(facultativo!S30="",0,facultativo!S30)</f>
        <v>0</v>
      </c>
      <c r="R24" s="7">
        <f>IF(facultativo!T30="",0,facultativo!T30)</f>
        <v>0</v>
      </c>
      <c r="S24" s="7">
        <f t="shared" si="3"/>
        <v>0</v>
      </c>
      <c r="T24" s="13">
        <f t="shared" si="0"/>
        <v>0</v>
      </c>
      <c r="U24" s="13" t="str">
        <f t="shared" si="1"/>
        <v/>
      </c>
      <c r="V24" s="11" t="str">
        <f t="shared" si="2"/>
        <v/>
      </c>
      <c r="W24" s="111"/>
      <c r="X24" s="111"/>
      <c r="Y24" s="4">
        <f t="shared" si="4"/>
        <v>1</v>
      </c>
      <c r="Z24" s="4">
        <f t="shared" si="5"/>
        <v>0</v>
      </c>
      <c r="AA24" s="4"/>
      <c r="AC24" s="4">
        <f t="shared" si="6"/>
        <v>0</v>
      </c>
      <c r="AD24" s="4"/>
      <c r="AE24" s="4"/>
      <c r="AF24" s="4">
        <f t="shared" si="7"/>
        <v>0</v>
      </c>
      <c r="AG24" s="4">
        <f t="shared" si="8"/>
        <v>0</v>
      </c>
      <c r="AH24" s="4"/>
      <c r="AI24" s="4">
        <f t="shared" si="9"/>
        <v>0</v>
      </c>
      <c r="AJ24" s="4"/>
      <c r="AK24" s="4">
        <f t="shared" si="10"/>
        <v>0</v>
      </c>
      <c r="AM24" s="105" t="e">
        <f>IF(AND($Z24=1,#REF!="INFANTIS"),1,0)</f>
        <v>#REF!</v>
      </c>
      <c r="AN24" s="4"/>
      <c r="AO24" s="105" t="e">
        <f>IF(AND($Z24=1,#REF!="INICIADOS"),1,0)</f>
        <v>#REF!</v>
      </c>
      <c r="AP24" s="4"/>
      <c r="AQ24" s="105" t="e">
        <f>IF(AND($Z24=1,#REF!="JUVENIS"),1,0)</f>
        <v>#REF!</v>
      </c>
      <c r="AS24" s="105" t="e">
        <f>IF(AND($Z24=1,#REF!="JUNIORES"),1,0)</f>
        <v>#REF!</v>
      </c>
    </row>
    <row r="25" spans="1:45" ht="15.6" x14ac:dyDescent="0.3">
      <c r="A25" s="8" t="str">
        <f>solo!A31</f>
        <v/>
      </c>
      <c r="B25" s="8" t="str">
        <f>solo!B31</f>
        <v/>
      </c>
      <c r="C25" s="8" t="str">
        <f>solo!C31</f>
        <v/>
      </c>
      <c r="D25" s="14">
        <f>'ordem de passagem'!H28</f>
        <v>0</v>
      </c>
      <c r="E25" s="8" t="str">
        <f>solo!D31</f>
        <v/>
      </c>
      <c r="F25" s="14" t="str">
        <f>solo!E31</f>
        <v/>
      </c>
      <c r="G25" s="7">
        <f>IF(solo!Y31&gt;0,solo!Y31,0)</f>
        <v>0</v>
      </c>
      <c r="H25" s="7" t="str">
        <f>solo!U31</f>
        <v/>
      </c>
      <c r="I25" s="7">
        <f>solo!R31</f>
        <v>0</v>
      </c>
      <c r="J25" s="7">
        <f>solo!S31</f>
        <v>0</v>
      </c>
      <c r="K25" s="7">
        <f>saltos!AH31</f>
        <v>0</v>
      </c>
      <c r="L25" s="7">
        <f>IF('Classificação geral'!F25=3,saltos!X31,MAX(saltos!Z31:AA31))</f>
        <v>0</v>
      </c>
      <c r="M25" s="7">
        <f>IFERROR(IF(F25=3,(saltos!Y31)/2,0),0)</f>
        <v>0</v>
      </c>
      <c r="N25" s="7">
        <f>IFERROR(IF(F25=3,(saltos!U31+saltos!V31)/2,saltos!AB31),0)</f>
        <v>0</v>
      </c>
      <c r="O25" s="7">
        <f>IF(facultativo!Z31="",0,facultativo!Z31)</f>
        <v>0</v>
      </c>
      <c r="P25" s="7" t="b">
        <f>IF(facultativo!V31="",0,facultativo!V31)</f>
        <v>0</v>
      </c>
      <c r="Q25" s="7">
        <f>IF(facultativo!S31="",0,facultativo!S31)</f>
        <v>0</v>
      </c>
      <c r="R25" s="7">
        <f>IF(facultativo!T31="",0,facultativo!T31)</f>
        <v>0</v>
      </c>
      <c r="S25" s="7">
        <f t="shared" si="3"/>
        <v>0</v>
      </c>
      <c r="T25" s="13">
        <f t="shared" si="0"/>
        <v>0</v>
      </c>
      <c r="U25" s="13" t="str">
        <f t="shared" si="1"/>
        <v/>
      </c>
      <c r="V25" s="11" t="str">
        <f t="shared" si="2"/>
        <v/>
      </c>
      <c r="W25" s="111"/>
      <c r="X25" s="111"/>
      <c r="Y25" s="4">
        <f t="shared" si="4"/>
        <v>1</v>
      </c>
      <c r="Z25" s="4">
        <f t="shared" si="5"/>
        <v>0</v>
      </c>
      <c r="AA25" s="4"/>
      <c r="AC25" s="4">
        <f t="shared" si="6"/>
        <v>0</v>
      </c>
      <c r="AD25" s="4"/>
      <c r="AE25" s="4"/>
      <c r="AF25" s="4">
        <f t="shared" si="7"/>
        <v>0</v>
      </c>
      <c r="AG25" s="4">
        <f t="shared" si="8"/>
        <v>0</v>
      </c>
      <c r="AH25" s="4"/>
      <c r="AI25" s="4">
        <f t="shared" si="9"/>
        <v>0</v>
      </c>
      <c r="AJ25" s="4"/>
      <c r="AK25" s="4">
        <f t="shared" si="10"/>
        <v>0</v>
      </c>
      <c r="AM25" s="105" t="e">
        <f>IF(AND($Z25=1,#REF!="INFANTIS"),1,0)</f>
        <v>#REF!</v>
      </c>
      <c r="AN25" s="4"/>
      <c r="AO25" s="105" t="e">
        <f>IF(AND($Z25=1,#REF!="INICIADOS"),1,0)</f>
        <v>#REF!</v>
      </c>
      <c r="AP25" s="4"/>
      <c r="AQ25" s="105" t="e">
        <f>IF(AND($Z25=1,#REF!="JUVENIS"),1,0)</f>
        <v>#REF!</v>
      </c>
      <c r="AS25" s="105" t="e">
        <f>IF(AND($Z25=1,#REF!="JUNIORES"),1,0)</f>
        <v>#REF!</v>
      </c>
    </row>
    <row r="26" spans="1:45" ht="15.6" x14ac:dyDescent="0.3">
      <c r="A26" s="471" t="str">
        <f>solo!A32</f>
        <v/>
      </c>
      <c r="B26" s="471" t="str">
        <f>solo!B32</f>
        <v/>
      </c>
      <c r="C26" s="471" t="str">
        <f>solo!C32</f>
        <v/>
      </c>
      <c r="D26" s="472">
        <f>'ordem de passagem'!H29</f>
        <v>0</v>
      </c>
      <c r="E26" s="471" t="str">
        <f>solo!D32</f>
        <v/>
      </c>
      <c r="F26" s="472" t="str">
        <f>solo!E32</f>
        <v/>
      </c>
      <c r="G26" s="473">
        <f>IF(solo!Y32&gt;0,solo!Y32,0)</f>
        <v>0</v>
      </c>
      <c r="H26" s="473" t="str">
        <f>solo!U32</f>
        <v/>
      </c>
      <c r="I26" s="473">
        <f>solo!R32</f>
        <v>0</v>
      </c>
      <c r="J26" s="473">
        <f>solo!S32</f>
        <v>0</v>
      </c>
      <c r="K26" s="473">
        <f>saltos!AH32</f>
        <v>0</v>
      </c>
      <c r="L26" s="473">
        <f>IF('Classificação geral'!F26=3,saltos!X32,MAX(saltos!Z32:AA32))</f>
        <v>0</v>
      </c>
      <c r="M26" s="473">
        <f>IFERROR(IF(F26=3,(saltos!Y32)/2,0),0)</f>
        <v>0</v>
      </c>
      <c r="N26" s="473">
        <f>IFERROR(IF(F26=3,(saltos!U32+saltos!V32)/2,saltos!AB32),0)</f>
        <v>0</v>
      </c>
      <c r="O26" s="473">
        <f>IF(facultativo!Z32="",0,facultativo!Z32)</f>
        <v>0</v>
      </c>
      <c r="P26" s="473" t="b">
        <f>IF(facultativo!V32="",0,facultativo!V32)</f>
        <v>0</v>
      </c>
      <c r="Q26" s="473">
        <f>IF(facultativo!S32="",0,facultativo!S32)</f>
        <v>0</v>
      </c>
      <c r="R26" s="473">
        <f>IF(facultativo!T32="",0,facultativo!T32)</f>
        <v>0</v>
      </c>
      <c r="S26" s="473">
        <f t="shared" si="3"/>
        <v>0</v>
      </c>
      <c r="T26" s="474">
        <f t="shared" si="0"/>
        <v>0</v>
      </c>
      <c r="U26" s="474" t="str">
        <f t="shared" si="1"/>
        <v/>
      </c>
      <c r="V26" s="475" t="str">
        <f t="shared" si="2"/>
        <v/>
      </c>
      <c r="W26" s="111"/>
      <c r="X26" s="111"/>
      <c r="Y26" s="4">
        <f t="shared" si="4"/>
        <v>1</v>
      </c>
      <c r="Z26" s="4">
        <f t="shared" si="5"/>
        <v>0</v>
      </c>
      <c r="AA26" s="4"/>
      <c r="AC26" s="4">
        <f t="shared" si="6"/>
        <v>0</v>
      </c>
      <c r="AD26" s="4"/>
      <c r="AE26" s="4"/>
      <c r="AF26" s="4">
        <f t="shared" si="7"/>
        <v>0</v>
      </c>
      <c r="AG26" s="4">
        <f t="shared" si="8"/>
        <v>0</v>
      </c>
      <c r="AH26" s="4"/>
      <c r="AI26" s="4">
        <f t="shared" si="9"/>
        <v>0</v>
      </c>
      <c r="AJ26" s="4"/>
      <c r="AK26" s="4">
        <f t="shared" si="10"/>
        <v>0</v>
      </c>
      <c r="AM26" s="105" t="e">
        <f>IF(AND($Z26=1,#REF!="INFANTIS"),1,0)</f>
        <v>#REF!</v>
      </c>
      <c r="AN26" s="4"/>
      <c r="AO26" s="105" t="e">
        <f>IF(AND($Z26=1,#REF!="INICIADOS"),1,0)</f>
        <v>#REF!</v>
      </c>
      <c r="AP26" s="4"/>
      <c r="AQ26" s="105" t="e">
        <f>IF(AND($Z26=1,#REF!="JUVENIS"),1,0)</f>
        <v>#REF!</v>
      </c>
      <c r="AS26" s="105" t="e">
        <f>IF(AND($Z26=1,#REF!="JUNIORES"),1,0)</f>
        <v>#REF!</v>
      </c>
    </row>
    <row r="27" spans="1:45" ht="15.6" x14ac:dyDescent="0.3">
      <c r="A27" s="8" t="str">
        <f>solo!A33</f>
        <v/>
      </c>
      <c r="B27" s="8" t="str">
        <f>solo!B33</f>
        <v/>
      </c>
      <c r="C27" s="8" t="str">
        <f>solo!C33</f>
        <v/>
      </c>
      <c r="D27" s="14">
        <f>'ordem de passagem'!H30</f>
        <v>0</v>
      </c>
      <c r="E27" s="8" t="str">
        <f>solo!D33</f>
        <v/>
      </c>
      <c r="F27" s="14" t="str">
        <f>solo!E33</f>
        <v/>
      </c>
      <c r="G27" s="7">
        <f>IF(solo!Y33&gt;0,solo!Y33,0)</f>
        <v>0</v>
      </c>
      <c r="H27" s="7" t="str">
        <f>solo!U33</f>
        <v/>
      </c>
      <c r="I27" s="7">
        <f>solo!R33</f>
        <v>0</v>
      </c>
      <c r="J27" s="7">
        <f>solo!S33</f>
        <v>0</v>
      </c>
      <c r="K27" s="7">
        <f>saltos!AH33</f>
        <v>0</v>
      </c>
      <c r="L27" s="7">
        <f>IF('Classificação geral'!F27=3,saltos!X33,MAX(saltos!Z33:AA33))</f>
        <v>0</v>
      </c>
      <c r="M27" s="7">
        <f>IFERROR(IF(F27=3,(saltos!Y33)/2,0),0)</f>
        <v>0</v>
      </c>
      <c r="N27" s="7">
        <f>IFERROR(IF(F27=3,(saltos!U33+saltos!V33)/2,saltos!AB33),0)</f>
        <v>0</v>
      </c>
      <c r="O27" s="7">
        <f>IF(facultativo!Z33="",0,facultativo!Z33)</f>
        <v>0</v>
      </c>
      <c r="P27" s="7" t="b">
        <f>IF(facultativo!V33="",0,facultativo!V33)</f>
        <v>0</v>
      </c>
      <c r="Q27" s="7">
        <f>IF(facultativo!S33="",0,facultativo!S33)</f>
        <v>0</v>
      </c>
      <c r="R27" s="7">
        <f>IF(facultativo!T33="",0,facultativo!T33)</f>
        <v>0</v>
      </c>
      <c r="S27" s="7">
        <f t="shared" si="3"/>
        <v>0</v>
      </c>
      <c r="T27" s="13">
        <f t="shared" si="0"/>
        <v>0</v>
      </c>
      <c r="U27" s="13" t="str">
        <f t="shared" si="1"/>
        <v/>
      </c>
      <c r="V27" s="11" t="str">
        <f t="shared" si="2"/>
        <v/>
      </c>
      <c r="W27" s="111"/>
      <c r="X27" s="111"/>
      <c r="Y27" s="4">
        <f t="shared" si="4"/>
        <v>1</v>
      </c>
      <c r="Z27" s="4">
        <f t="shared" si="5"/>
        <v>0</v>
      </c>
      <c r="AA27" s="4"/>
      <c r="AC27" s="4">
        <f t="shared" si="6"/>
        <v>0</v>
      </c>
      <c r="AD27" s="4"/>
      <c r="AE27" s="4"/>
      <c r="AF27" s="4">
        <f t="shared" si="7"/>
        <v>0</v>
      </c>
      <c r="AG27" s="4">
        <f t="shared" si="8"/>
        <v>0</v>
      </c>
      <c r="AH27" s="4"/>
      <c r="AI27" s="4">
        <f t="shared" si="9"/>
        <v>0</v>
      </c>
      <c r="AJ27" s="4"/>
      <c r="AK27" s="4">
        <f t="shared" si="10"/>
        <v>0</v>
      </c>
      <c r="AM27" s="105" t="e">
        <f>IF(AND($Z27=1,#REF!="INFANTIS"),1,0)</f>
        <v>#REF!</v>
      </c>
      <c r="AN27" s="4"/>
      <c r="AO27" s="105" t="e">
        <f>IF(AND($Z27=1,#REF!="INICIADOS"),1,0)</f>
        <v>#REF!</v>
      </c>
      <c r="AP27" s="4"/>
      <c r="AQ27" s="105" t="e">
        <f>IF(AND($Z27=1,#REF!="JUVENIS"),1,0)</f>
        <v>#REF!</v>
      </c>
      <c r="AS27" s="105" t="e">
        <f>IF(AND($Z27=1,#REF!="JUNIORES"),1,0)</f>
        <v>#REF!</v>
      </c>
    </row>
    <row r="28" spans="1:45" ht="15.6" x14ac:dyDescent="0.3">
      <c r="A28" s="8" t="str">
        <f>solo!A34</f>
        <v/>
      </c>
      <c r="B28" s="8" t="str">
        <f>solo!B34</f>
        <v/>
      </c>
      <c r="C28" s="8" t="str">
        <f>solo!C34</f>
        <v/>
      </c>
      <c r="D28" s="14">
        <f>'ordem de passagem'!H31</f>
        <v>0</v>
      </c>
      <c r="E28" s="8" t="str">
        <f>solo!D34</f>
        <v/>
      </c>
      <c r="F28" s="14" t="str">
        <f>solo!E34</f>
        <v/>
      </c>
      <c r="G28" s="7">
        <f>IF(solo!Y34&gt;0,solo!Y34,0)</f>
        <v>0</v>
      </c>
      <c r="H28" s="7" t="str">
        <f>solo!U34</f>
        <v/>
      </c>
      <c r="I28" s="7">
        <f>solo!R34</f>
        <v>0</v>
      </c>
      <c r="J28" s="7">
        <f>solo!S34</f>
        <v>0</v>
      </c>
      <c r="K28" s="7">
        <f>saltos!AH34</f>
        <v>0</v>
      </c>
      <c r="L28" s="7">
        <f>IF('Classificação geral'!F28=3,saltos!X34,MAX(saltos!Z34:AA34))</f>
        <v>0</v>
      </c>
      <c r="M28" s="7">
        <f>IFERROR(IF(F28=3,(saltos!Y34)/2,0),0)</f>
        <v>0</v>
      </c>
      <c r="N28" s="7">
        <f>IFERROR(IF(F28=3,(saltos!U34+saltos!V34)/2,saltos!AB34),0)</f>
        <v>0</v>
      </c>
      <c r="O28" s="7">
        <f>IF(facultativo!Z34="",0,facultativo!Z34)</f>
        <v>0</v>
      </c>
      <c r="P28" s="7" t="b">
        <f>IF(facultativo!V34="",0,facultativo!V34)</f>
        <v>0</v>
      </c>
      <c r="Q28" s="7">
        <f>IF(facultativo!S34="",0,facultativo!S34)</f>
        <v>0</v>
      </c>
      <c r="R28" s="7">
        <f>IF(facultativo!T34="",0,facultativo!T34)</f>
        <v>0</v>
      </c>
      <c r="S28" s="7">
        <f t="shared" si="3"/>
        <v>0</v>
      </c>
      <c r="T28" s="13">
        <f t="shared" si="0"/>
        <v>0</v>
      </c>
      <c r="U28" s="13" t="str">
        <f t="shared" si="1"/>
        <v/>
      </c>
      <c r="V28" s="11" t="str">
        <f t="shared" si="2"/>
        <v/>
      </c>
      <c r="W28" s="111"/>
      <c r="X28" s="111"/>
      <c r="Y28" s="4">
        <f t="shared" si="4"/>
        <v>1</v>
      </c>
      <c r="Z28" s="4">
        <f t="shared" si="5"/>
        <v>0</v>
      </c>
      <c r="AA28" s="4"/>
      <c r="AC28" s="4">
        <f t="shared" si="6"/>
        <v>0</v>
      </c>
      <c r="AD28" s="4"/>
      <c r="AE28" s="4"/>
      <c r="AF28" s="4">
        <f t="shared" si="7"/>
        <v>0</v>
      </c>
      <c r="AG28" s="4">
        <f t="shared" si="8"/>
        <v>0</v>
      </c>
      <c r="AH28" s="4"/>
      <c r="AI28" s="4">
        <f t="shared" si="9"/>
        <v>0</v>
      </c>
      <c r="AJ28" s="4"/>
      <c r="AK28" s="4">
        <f t="shared" si="10"/>
        <v>0</v>
      </c>
      <c r="AM28" s="105" t="e">
        <f>IF(AND($Z28=1,#REF!="INFANTIS"),1,0)</f>
        <v>#REF!</v>
      </c>
      <c r="AN28" s="4"/>
      <c r="AO28" s="105" t="e">
        <f>IF(AND($Z28=1,#REF!="INICIADOS"),1,0)</f>
        <v>#REF!</v>
      </c>
      <c r="AP28" s="4"/>
      <c r="AQ28" s="105" t="e">
        <f>IF(AND($Z28=1,#REF!="JUVENIS"),1,0)</f>
        <v>#REF!</v>
      </c>
      <c r="AS28" s="105" t="e">
        <f>IF(AND($Z28=1,#REF!="JUNIORES"),1,0)</f>
        <v>#REF!</v>
      </c>
    </row>
    <row r="29" spans="1:45" ht="15.6" x14ac:dyDescent="0.3">
      <c r="A29" s="8" t="str">
        <f>solo!A35</f>
        <v/>
      </c>
      <c r="B29" s="8" t="str">
        <f>solo!B35</f>
        <v/>
      </c>
      <c r="C29" s="8" t="str">
        <f>solo!C35</f>
        <v/>
      </c>
      <c r="D29" s="14">
        <f>'ordem de passagem'!H32</f>
        <v>0</v>
      </c>
      <c r="E29" s="8" t="str">
        <f>solo!D35</f>
        <v/>
      </c>
      <c r="F29" s="14" t="str">
        <f>solo!E35</f>
        <v/>
      </c>
      <c r="G29" s="7">
        <f>IF(solo!Y35&gt;0,solo!Y35,0)</f>
        <v>0</v>
      </c>
      <c r="H29" s="7" t="str">
        <f>solo!U35</f>
        <v/>
      </c>
      <c r="I29" s="7">
        <f>solo!R35</f>
        <v>0</v>
      </c>
      <c r="J29" s="7">
        <f>solo!S35</f>
        <v>0</v>
      </c>
      <c r="K29" s="7">
        <f>saltos!AH35</f>
        <v>0</v>
      </c>
      <c r="L29" s="7">
        <f>IF('Classificação geral'!F29=3,saltos!X35,MAX(saltos!Z35:AA35))</f>
        <v>0</v>
      </c>
      <c r="M29" s="7">
        <f>IFERROR(IF(F29=3,(saltos!Y35)/2,0),0)</f>
        <v>0</v>
      </c>
      <c r="N29" s="7">
        <f>IFERROR(IF(F29=3,(saltos!U35+saltos!V35)/2,saltos!AB35),0)</f>
        <v>0</v>
      </c>
      <c r="O29" s="7">
        <f>IF(facultativo!Z35="",0,facultativo!Z35)</f>
        <v>0</v>
      </c>
      <c r="P29" s="7" t="b">
        <f>IF(facultativo!V35="",0,facultativo!V35)</f>
        <v>0</v>
      </c>
      <c r="Q29" s="7">
        <f>IF(facultativo!S35="",0,facultativo!S35)</f>
        <v>0</v>
      </c>
      <c r="R29" s="7">
        <f>IF(facultativo!T35="",0,facultativo!T35)</f>
        <v>0</v>
      </c>
      <c r="S29" s="7">
        <f t="shared" si="3"/>
        <v>0</v>
      </c>
      <c r="T29" s="13">
        <f t="shared" si="0"/>
        <v>0</v>
      </c>
      <c r="U29" s="13" t="str">
        <f t="shared" si="1"/>
        <v/>
      </c>
      <c r="V29" s="11" t="str">
        <f t="shared" si="2"/>
        <v/>
      </c>
      <c r="W29" s="111"/>
      <c r="X29" s="111"/>
      <c r="Y29" s="4">
        <f t="shared" si="4"/>
        <v>1</v>
      </c>
      <c r="Z29" s="4">
        <f t="shared" si="5"/>
        <v>0</v>
      </c>
      <c r="AA29" s="4"/>
      <c r="AC29" s="4">
        <f t="shared" si="6"/>
        <v>0</v>
      </c>
      <c r="AD29" s="4"/>
      <c r="AE29" s="4"/>
      <c r="AF29" s="4">
        <f t="shared" si="7"/>
        <v>0</v>
      </c>
      <c r="AG29" s="4">
        <f t="shared" si="8"/>
        <v>0</v>
      </c>
      <c r="AH29" s="4"/>
      <c r="AI29" s="4">
        <f t="shared" si="9"/>
        <v>0</v>
      </c>
      <c r="AJ29" s="4"/>
      <c r="AK29" s="4">
        <f t="shared" si="10"/>
        <v>0</v>
      </c>
      <c r="AM29" s="105" t="e">
        <f>IF(AND($Z29=1,#REF!="INFANTIS"),1,0)</f>
        <v>#REF!</v>
      </c>
      <c r="AN29" s="4"/>
      <c r="AO29" s="105" t="e">
        <f>IF(AND($Z29=1,#REF!="INICIADOS"),1,0)</f>
        <v>#REF!</v>
      </c>
      <c r="AP29" s="4"/>
      <c r="AQ29" s="105" t="e">
        <f>IF(AND($Z29=1,#REF!="JUVENIS"),1,0)</f>
        <v>#REF!</v>
      </c>
      <c r="AS29" s="105" t="e">
        <f>IF(AND($Z29=1,#REF!="JUNIORES"),1,0)</f>
        <v>#REF!</v>
      </c>
    </row>
    <row r="30" spans="1:45" ht="15.6" x14ac:dyDescent="0.3">
      <c r="A30" s="8" t="str">
        <f>solo!A36</f>
        <v/>
      </c>
      <c r="B30" s="8" t="str">
        <f>solo!B36</f>
        <v/>
      </c>
      <c r="C30" s="8" t="str">
        <f>solo!C36</f>
        <v/>
      </c>
      <c r="D30" s="14">
        <f>'ordem de passagem'!H33</f>
        <v>0</v>
      </c>
      <c r="E30" s="8" t="str">
        <f>solo!D36</f>
        <v/>
      </c>
      <c r="F30" s="14" t="str">
        <f>solo!E36</f>
        <v/>
      </c>
      <c r="G30" s="7">
        <f>IF(solo!Y36&gt;0,solo!Y36,0)</f>
        <v>0</v>
      </c>
      <c r="H30" s="7" t="str">
        <f>solo!U36</f>
        <v/>
      </c>
      <c r="I30" s="7">
        <f>solo!R36</f>
        <v>0</v>
      </c>
      <c r="J30" s="7">
        <f>solo!S36</f>
        <v>0</v>
      </c>
      <c r="K30" s="7">
        <f>saltos!AH36</f>
        <v>0</v>
      </c>
      <c r="L30" s="7">
        <f>IF('Classificação geral'!F30=3,saltos!X36,MAX(saltos!Z36:AA36))</f>
        <v>0</v>
      </c>
      <c r="M30" s="7">
        <f>IFERROR(IF(F30=3,(saltos!Y36)/2,0),0)</f>
        <v>0</v>
      </c>
      <c r="N30" s="7">
        <f>IFERROR(IF(F30=3,(saltos!U36+saltos!V36)/2,saltos!AB36),0)</f>
        <v>0</v>
      </c>
      <c r="O30" s="7">
        <f>IF(facultativo!Z36="",0,facultativo!Z36)</f>
        <v>0</v>
      </c>
      <c r="P30" s="7" t="b">
        <f>IF(facultativo!V36="",0,facultativo!V36)</f>
        <v>0</v>
      </c>
      <c r="Q30" s="7">
        <f>IF(facultativo!S36="",0,facultativo!S36)</f>
        <v>0</v>
      </c>
      <c r="R30" s="7">
        <f>IF(facultativo!T36="",0,facultativo!T36)</f>
        <v>0</v>
      </c>
      <c r="S30" s="7">
        <f t="shared" si="3"/>
        <v>0</v>
      </c>
      <c r="T30" s="13">
        <f t="shared" si="0"/>
        <v>0</v>
      </c>
      <c r="U30" s="13" t="str">
        <f t="shared" si="1"/>
        <v/>
      </c>
      <c r="V30" s="11" t="str">
        <f t="shared" si="2"/>
        <v/>
      </c>
      <c r="W30" s="111"/>
      <c r="X30" s="111"/>
      <c r="Y30" s="4">
        <f t="shared" si="4"/>
        <v>1</v>
      </c>
      <c r="Z30" s="4">
        <f t="shared" si="5"/>
        <v>0</v>
      </c>
      <c r="AA30" s="4"/>
      <c r="AC30" s="4">
        <f t="shared" si="6"/>
        <v>0</v>
      </c>
      <c r="AD30" s="4"/>
      <c r="AE30" s="4"/>
      <c r="AF30" s="4">
        <f t="shared" si="7"/>
        <v>0</v>
      </c>
      <c r="AG30" s="4">
        <f t="shared" si="8"/>
        <v>0</v>
      </c>
      <c r="AH30" s="4"/>
      <c r="AI30" s="4">
        <f t="shared" si="9"/>
        <v>0</v>
      </c>
      <c r="AJ30" s="4"/>
      <c r="AK30" s="4">
        <f t="shared" si="10"/>
        <v>0</v>
      </c>
      <c r="AM30" s="105" t="e">
        <f>IF(AND($Z30=1,#REF!="INFANTIS"),1,0)</f>
        <v>#REF!</v>
      </c>
      <c r="AN30" s="4"/>
      <c r="AO30" s="105" t="e">
        <f>IF(AND($Z30=1,#REF!="INICIADOS"),1,0)</f>
        <v>#REF!</v>
      </c>
      <c r="AP30" s="4"/>
      <c r="AQ30" s="105" t="e">
        <f>IF(AND($Z30=1,#REF!="JUVENIS"),1,0)</f>
        <v>#REF!</v>
      </c>
      <c r="AS30" s="105" t="e">
        <f>IF(AND($Z30=1,#REF!="JUNIORES"),1,0)</f>
        <v>#REF!</v>
      </c>
    </row>
    <row r="31" spans="1:45" ht="15.6" x14ac:dyDescent="0.3">
      <c r="A31" s="8" t="str">
        <f>solo!A37</f>
        <v/>
      </c>
      <c r="B31" s="8" t="str">
        <f>solo!B37</f>
        <v/>
      </c>
      <c r="C31" s="8" t="str">
        <f>solo!C37</f>
        <v/>
      </c>
      <c r="D31" s="14">
        <f>'ordem de passagem'!H34</f>
        <v>0</v>
      </c>
      <c r="E31" s="8" t="str">
        <f>solo!D37</f>
        <v/>
      </c>
      <c r="F31" s="14" t="str">
        <f>solo!E37</f>
        <v/>
      </c>
      <c r="G31" s="7">
        <f>IF(solo!Y37&gt;0,solo!Y37,0)</f>
        <v>0</v>
      </c>
      <c r="H31" s="7" t="str">
        <f>solo!U37</f>
        <v/>
      </c>
      <c r="I31" s="7">
        <f>solo!R37</f>
        <v>0</v>
      </c>
      <c r="J31" s="7">
        <f>solo!S37</f>
        <v>0</v>
      </c>
      <c r="K31" s="7">
        <f>saltos!AH37</f>
        <v>0</v>
      </c>
      <c r="L31" s="7">
        <f>IF('Classificação geral'!F31=3,saltos!X37,MAX(saltos!Z37:AA37))</f>
        <v>0</v>
      </c>
      <c r="M31" s="7">
        <f>IFERROR(IF(F31=3,(saltos!Y37)/2,0),0)</f>
        <v>0</v>
      </c>
      <c r="N31" s="7">
        <f>IFERROR(IF(F31=3,(saltos!U37+saltos!V37)/2,saltos!AB37),0)</f>
        <v>0</v>
      </c>
      <c r="O31" s="7">
        <f>IF(facultativo!Z37="",0,facultativo!Z37)</f>
        <v>0</v>
      </c>
      <c r="P31" s="7" t="b">
        <f>IF(facultativo!V37="",0,facultativo!V37)</f>
        <v>0</v>
      </c>
      <c r="Q31" s="7">
        <f>IF(facultativo!S37="",0,facultativo!S37)</f>
        <v>0</v>
      </c>
      <c r="R31" s="7">
        <f>IF(facultativo!T37="",0,facultativo!T37)</f>
        <v>0</v>
      </c>
      <c r="S31" s="7">
        <f t="shared" si="3"/>
        <v>0</v>
      </c>
      <c r="T31" s="13">
        <f t="shared" si="0"/>
        <v>0</v>
      </c>
      <c r="U31" s="13" t="str">
        <f t="shared" si="1"/>
        <v/>
      </c>
      <c r="V31" s="11" t="str">
        <f t="shared" si="2"/>
        <v/>
      </c>
      <c r="W31" s="111"/>
      <c r="X31" s="111"/>
      <c r="Y31" s="4">
        <f t="shared" si="4"/>
        <v>1</v>
      </c>
      <c r="Z31" s="4">
        <f t="shared" si="5"/>
        <v>0</v>
      </c>
      <c r="AA31" s="4"/>
      <c r="AC31" s="4">
        <f t="shared" si="6"/>
        <v>0</v>
      </c>
      <c r="AD31" s="4"/>
      <c r="AE31" s="4"/>
      <c r="AF31" s="4">
        <f t="shared" si="7"/>
        <v>0</v>
      </c>
      <c r="AG31" s="4">
        <f t="shared" si="8"/>
        <v>0</v>
      </c>
      <c r="AH31" s="4"/>
      <c r="AI31" s="4">
        <f t="shared" si="9"/>
        <v>0</v>
      </c>
      <c r="AJ31" s="4"/>
      <c r="AK31" s="4">
        <f t="shared" si="10"/>
        <v>0</v>
      </c>
      <c r="AM31" s="105" t="e">
        <f>IF(AND($Z31=1,#REF!="INFANTIS"),1,0)</f>
        <v>#REF!</v>
      </c>
      <c r="AN31" s="4"/>
      <c r="AO31" s="105" t="e">
        <f>IF(AND($Z31=1,#REF!="INICIADOS"),1,0)</f>
        <v>#REF!</v>
      </c>
      <c r="AP31" s="4"/>
      <c r="AQ31" s="105" t="e">
        <f>IF(AND($Z31=1,#REF!="JUVENIS"),1,0)</f>
        <v>#REF!</v>
      </c>
      <c r="AS31" s="105" t="e">
        <f>IF(AND($Z31=1,#REF!="JUNIORES"),1,0)</f>
        <v>#REF!</v>
      </c>
    </row>
    <row r="32" spans="1:45" ht="15.6" x14ac:dyDescent="0.3">
      <c r="A32" s="8" t="str">
        <f>solo!A38</f>
        <v/>
      </c>
      <c r="B32" s="8" t="str">
        <f>solo!B38</f>
        <v/>
      </c>
      <c r="C32" s="8" t="str">
        <f>solo!C38</f>
        <v/>
      </c>
      <c r="D32" s="14">
        <f>'ordem de passagem'!H35</f>
        <v>0</v>
      </c>
      <c r="E32" s="8" t="str">
        <f>solo!D38</f>
        <v/>
      </c>
      <c r="F32" s="14" t="str">
        <f>solo!E38</f>
        <v/>
      </c>
      <c r="G32" s="7">
        <f>IF(solo!Y38&gt;0,solo!Y38,0)</f>
        <v>0</v>
      </c>
      <c r="H32" s="7" t="str">
        <f>solo!U38</f>
        <v/>
      </c>
      <c r="I32" s="7">
        <f>solo!R38</f>
        <v>0</v>
      </c>
      <c r="J32" s="7">
        <f>solo!S38</f>
        <v>0</v>
      </c>
      <c r="K32" s="7">
        <f>saltos!AH38</f>
        <v>0</v>
      </c>
      <c r="L32" s="7">
        <f>IF('Classificação geral'!F32=3,saltos!X38,MAX(saltos!Z38:AA38))</f>
        <v>0</v>
      </c>
      <c r="M32" s="7">
        <f>IFERROR(IF(F32=3,(saltos!Y38)/2,0),0)</f>
        <v>0</v>
      </c>
      <c r="N32" s="7">
        <f>IFERROR(IF(F32=3,(saltos!U38+saltos!V38)/2,saltos!AB38),0)</f>
        <v>0</v>
      </c>
      <c r="O32" s="7">
        <f>IF(facultativo!Z38="",0,facultativo!Z38)</f>
        <v>0</v>
      </c>
      <c r="P32" s="7" t="b">
        <f>IF(facultativo!V38="",0,facultativo!V38)</f>
        <v>0</v>
      </c>
      <c r="Q32" s="7">
        <f>IF(facultativo!S38="",0,facultativo!S38)</f>
        <v>0</v>
      </c>
      <c r="R32" s="7">
        <f>IF(facultativo!T38="",0,facultativo!T38)</f>
        <v>0</v>
      </c>
      <c r="S32" s="7">
        <f t="shared" si="3"/>
        <v>0</v>
      </c>
      <c r="T32" s="13">
        <f t="shared" si="0"/>
        <v>0</v>
      </c>
      <c r="U32" s="13" t="str">
        <f t="shared" si="1"/>
        <v/>
      </c>
      <c r="V32" s="11" t="str">
        <f t="shared" si="2"/>
        <v/>
      </c>
      <c r="W32" s="111"/>
      <c r="X32" s="111"/>
      <c r="Y32" s="4">
        <f t="shared" si="4"/>
        <v>1</v>
      </c>
      <c r="Z32" s="4">
        <f t="shared" si="5"/>
        <v>0</v>
      </c>
      <c r="AA32" s="4"/>
      <c r="AC32" s="4">
        <f t="shared" si="6"/>
        <v>0</v>
      </c>
      <c r="AD32" s="4"/>
      <c r="AE32" s="4"/>
      <c r="AF32" s="4">
        <f t="shared" si="7"/>
        <v>0</v>
      </c>
      <c r="AG32" s="4">
        <f t="shared" si="8"/>
        <v>0</v>
      </c>
      <c r="AH32" s="4"/>
      <c r="AI32" s="4">
        <f t="shared" si="9"/>
        <v>0</v>
      </c>
      <c r="AJ32" s="4"/>
      <c r="AK32" s="4">
        <f t="shared" si="10"/>
        <v>0</v>
      </c>
      <c r="AM32" s="105" t="e">
        <f>IF(AND($Z32=1,#REF!="INFANTIS"),1,0)</f>
        <v>#REF!</v>
      </c>
      <c r="AN32" s="4"/>
      <c r="AO32" s="105" t="e">
        <f>IF(AND($Z32=1,#REF!="INICIADOS"),1,0)</f>
        <v>#REF!</v>
      </c>
      <c r="AP32" s="4"/>
      <c r="AQ32" s="105" t="e">
        <f>IF(AND($Z32=1,#REF!="JUVENIS"),1,0)</f>
        <v>#REF!</v>
      </c>
      <c r="AS32" s="105" t="e">
        <f>IF(AND($Z32=1,#REF!="JUNIORES"),1,0)</f>
        <v>#REF!</v>
      </c>
    </row>
    <row r="33" spans="1:45" ht="15.6" x14ac:dyDescent="0.3">
      <c r="A33" s="8" t="str">
        <f>solo!A39</f>
        <v/>
      </c>
      <c r="B33" s="8" t="str">
        <f>solo!B39</f>
        <v/>
      </c>
      <c r="C33" s="8" t="str">
        <f>solo!C39</f>
        <v/>
      </c>
      <c r="D33" s="14">
        <f>'ordem de passagem'!H36</f>
        <v>0</v>
      </c>
      <c r="E33" s="8" t="str">
        <f>solo!D39</f>
        <v/>
      </c>
      <c r="F33" s="14" t="str">
        <f>solo!E39</f>
        <v/>
      </c>
      <c r="G33" s="7">
        <f>IF(solo!Y39&gt;0,solo!Y39,0)</f>
        <v>0</v>
      </c>
      <c r="H33" s="7" t="str">
        <f>solo!U39</f>
        <v/>
      </c>
      <c r="I33" s="7">
        <f>solo!R39</f>
        <v>0</v>
      </c>
      <c r="J33" s="7">
        <f>solo!S39</f>
        <v>0</v>
      </c>
      <c r="K33" s="7">
        <f>saltos!AH39</f>
        <v>0</v>
      </c>
      <c r="L33" s="7">
        <f>IF('Classificação geral'!F33=3,saltos!X39,MAX(saltos!Z39:AA39))</f>
        <v>0</v>
      </c>
      <c r="M33" s="7">
        <f>IFERROR(IF(F33=3,(saltos!Y39)/2,0),0)</f>
        <v>0</v>
      </c>
      <c r="N33" s="7">
        <f>IFERROR(IF(F33=3,(saltos!U39+saltos!V39)/2,saltos!AB39),0)</f>
        <v>0</v>
      </c>
      <c r="O33" s="7">
        <f>IF(facultativo!Z39="",0,facultativo!Z39)</f>
        <v>0</v>
      </c>
      <c r="P33" s="7" t="b">
        <f>IF(facultativo!V39="",0,facultativo!V39)</f>
        <v>0</v>
      </c>
      <c r="Q33" s="7">
        <f>IF(facultativo!S39="",0,facultativo!S39)</f>
        <v>0</v>
      </c>
      <c r="R33" s="7">
        <f>IF(facultativo!T39="",0,facultativo!T39)</f>
        <v>0</v>
      </c>
      <c r="S33" s="7">
        <f t="shared" si="3"/>
        <v>0</v>
      </c>
      <c r="T33" s="13">
        <f t="shared" si="0"/>
        <v>0</v>
      </c>
      <c r="U33" s="13" t="str">
        <f t="shared" si="1"/>
        <v/>
      </c>
      <c r="V33" s="11" t="str">
        <f t="shared" si="2"/>
        <v/>
      </c>
      <c r="W33" s="111"/>
      <c r="X33" s="111"/>
      <c r="Y33" s="4">
        <f t="shared" si="4"/>
        <v>1</v>
      </c>
      <c r="Z33" s="4">
        <f t="shared" si="5"/>
        <v>0</v>
      </c>
      <c r="AA33" s="4"/>
      <c r="AC33" s="4">
        <f t="shared" si="6"/>
        <v>0</v>
      </c>
      <c r="AD33" s="4"/>
      <c r="AE33" s="4"/>
      <c r="AF33" s="4">
        <f t="shared" si="7"/>
        <v>0</v>
      </c>
      <c r="AG33" s="4">
        <f t="shared" si="8"/>
        <v>0</v>
      </c>
      <c r="AH33" s="4"/>
      <c r="AI33" s="4">
        <f t="shared" si="9"/>
        <v>0</v>
      </c>
      <c r="AJ33" s="4"/>
      <c r="AK33" s="4">
        <f t="shared" si="10"/>
        <v>0</v>
      </c>
      <c r="AM33" s="105" t="e">
        <f>IF(AND($Z33=1,#REF!="INFANTIS"),1,0)</f>
        <v>#REF!</v>
      </c>
      <c r="AN33" s="4"/>
      <c r="AO33" s="105" t="e">
        <f>IF(AND($Z33=1,#REF!="INICIADOS"),1,0)</f>
        <v>#REF!</v>
      </c>
      <c r="AP33" s="4"/>
      <c r="AQ33" s="105" t="e">
        <f>IF(AND($Z33=1,#REF!="JUVENIS"),1,0)</f>
        <v>#REF!</v>
      </c>
      <c r="AS33" s="105" t="e">
        <f>IF(AND($Z33=1,#REF!="JUNIORES"),1,0)</f>
        <v>#REF!</v>
      </c>
    </row>
    <row r="34" spans="1:45" ht="15.75" customHeight="1" x14ac:dyDescent="0.3">
      <c r="A34" s="8" t="str">
        <f>solo!A40</f>
        <v/>
      </c>
      <c r="B34" s="8" t="str">
        <f>solo!B40</f>
        <v/>
      </c>
      <c r="C34" s="8" t="str">
        <f>solo!C40</f>
        <v/>
      </c>
      <c r="D34" s="14">
        <f>'ordem de passagem'!H37</f>
        <v>0</v>
      </c>
      <c r="E34" s="8" t="str">
        <f>solo!D40</f>
        <v/>
      </c>
      <c r="F34" s="14" t="str">
        <f>solo!E40</f>
        <v/>
      </c>
      <c r="G34" s="7">
        <f>IF(solo!Y40&gt;0,solo!Y40,0)</f>
        <v>0</v>
      </c>
      <c r="H34" s="7" t="str">
        <f>solo!U40</f>
        <v/>
      </c>
      <c r="I34" s="7">
        <f>solo!R40</f>
        <v>0</v>
      </c>
      <c r="J34" s="7">
        <f>solo!S40</f>
        <v>0</v>
      </c>
      <c r="K34" s="7">
        <f>saltos!AH40</f>
        <v>0</v>
      </c>
      <c r="L34" s="7">
        <f>IF('Classificação geral'!F34=3,saltos!X40,MAX(saltos!Z40:AA40))</f>
        <v>0</v>
      </c>
      <c r="M34" s="7">
        <f>IFERROR(IF(F34=3,(saltos!Y40)/2,0),0)</f>
        <v>0</v>
      </c>
      <c r="N34" s="7">
        <f>IFERROR(IF(F34=3,(saltos!U40+saltos!V40)/2,saltos!AB40),0)</f>
        <v>0</v>
      </c>
      <c r="O34" s="7">
        <f>IF(facultativo!Z40="",0,facultativo!Z40)</f>
        <v>0</v>
      </c>
      <c r="P34" s="7" t="b">
        <f>IF(facultativo!V40="",0,facultativo!V40)</f>
        <v>0</v>
      </c>
      <c r="Q34" s="7">
        <f>IF(facultativo!S40="",0,facultativo!S40)</f>
        <v>0</v>
      </c>
      <c r="R34" s="7">
        <f>IF(facultativo!T40="",0,facultativo!T40)</f>
        <v>0</v>
      </c>
      <c r="S34" s="7">
        <f t="shared" si="3"/>
        <v>0</v>
      </c>
      <c r="T34" s="13">
        <f t="shared" si="0"/>
        <v>0</v>
      </c>
      <c r="U34" s="13" t="str">
        <f t="shared" si="1"/>
        <v/>
      </c>
      <c r="V34" s="11" t="str">
        <f t="shared" si="2"/>
        <v/>
      </c>
      <c r="W34" s="111"/>
      <c r="X34" s="111"/>
      <c r="Y34" s="4">
        <f t="shared" si="4"/>
        <v>1</v>
      </c>
      <c r="Z34" s="4">
        <f t="shared" si="5"/>
        <v>0</v>
      </c>
      <c r="AA34" s="4"/>
      <c r="AC34" s="4">
        <f t="shared" si="6"/>
        <v>0</v>
      </c>
      <c r="AD34" s="4"/>
      <c r="AE34" s="4"/>
      <c r="AF34" s="4">
        <f t="shared" si="7"/>
        <v>0</v>
      </c>
      <c r="AG34" s="4">
        <f t="shared" si="8"/>
        <v>0</v>
      </c>
      <c r="AH34" s="4"/>
      <c r="AI34" s="4">
        <f t="shared" si="9"/>
        <v>0</v>
      </c>
      <c r="AJ34" s="4"/>
      <c r="AK34" s="4">
        <f t="shared" si="10"/>
        <v>0</v>
      </c>
      <c r="AM34" s="105" t="e">
        <f>IF(AND($Z34=1,#REF!="INFANTIS"),1,0)</f>
        <v>#REF!</v>
      </c>
      <c r="AN34" s="4"/>
      <c r="AO34" s="105" t="e">
        <f>IF(AND($Z34=1,#REF!="INICIADOS"),1,0)</f>
        <v>#REF!</v>
      </c>
      <c r="AP34" s="4"/>
      <c r="AQ34" s="105" t="e">
        <f>IF(AND($Z34=1,#REF!="JUVENIS"),1,0)</f>
        <v>#REF!</v>
      </c>
      <c r="AS34" s="105" t="e">
        <f>IF(AND($Z34=1,#REF!="JUNIORES"),1,0)</f>
        <v>#REF!</v>
      </c>
    </row>
    <row r="35" spans="1:45" ht="15.6" x14ac:dyDescent="0.3">
      <c r="A35" s="8" t="str">
        <f>solo!A41</f>
        <v/>
      </c>
      <c r="B35" s="8" t="str">
        <f>solo!B41</f>
        <v/>
      </c>
      <c r="C35" s="8" t="str">
        <f>solo!C41</f>
        <v/>
      </c>
      <c r="D35" s="14">
        <f>'ordem de passagem'!H38</f>
        <v>0</v>
      </c>
      <c r="E35" s="8" t="str">
        <f>solo!D41</f>
        <v/>
      </c>
      <c r="F35" s="14" t="str">
        <f>solo!E41</f>
        <v/>
      </c>
      <c r="G35" s="7">
        <f>IF(solo!Y41&gt;0,solo!Y41,0)</f>
        <v>0</v>
      </c>
      <c r="H35" s="7" t="str">
        <f>solo!U41</f>
        <v/>
      </c>
      <c r="I35" s="7">
        <f>solo!R41</f>
        <v>0</v>
      </c>
      <c r="J35" s="7">
        <f>solo!S41</f>
        <v>0</v>
      </c>
      <c r="K35" s="7">
        <f>saltos!AH41</f>
        <v>0</v>
      </c>
      <c r="L35" s="7">
        <f>IF('Classificação geral'!F35=3,saltos!X41,MAX(saltos!Z41:AA41))</f>
        <v>0</v>
      </c>
      <c r="M35" s="7">
        <f>IFERROR(IF(F35=3,(saltos!Y41)/2,0),0)</f>
        <v>0</v>
      </c>
      <c r="N35" s="7">
        <f>IFERROR(IF(F35=3,(saltos!U41+saltos!V41)/2,saltos!AB41),0)</f>
        <v>0</v>
      </c>
      <c r="O35" s="7">
        <f>IF(facultativo!Z41="",0,facultativo!Z41)</f>
        <v>0</v>
      </c>
      <c r="P35" s="7" t="b">
        <f>IF(facultativo!V41="",0,facultativo!V41)</f>
        <v>0</v>
      </c>
      <c r="Q35" s="7">
        <f>IF(facultativo!S41="",0,facultativo!S41)</f>
        <v>0</v>
      </c>
      <c r="R35" s="7">
        <f>IF(facultativo!T41="",0,facultativo!T41)</f>
        <v>0</v>
      </c>
      <c r="S35" s="7">
        <f t="shared" si="3"/>
        <v>0</v>
      </c>
      <c r="T35" s="13">
        <f t="shared" si="0"/>
        <v>0</v>
      </c>
      <c r="U35" s="13" t="str">
        <f t="shared" si="1"/>
        <v/>
      </c>
      <c r="V35" s="11" t="str">
        <f t="shared" si="2"/>
        <v/>
      </c>
      <c r="W35" s="111"/>
      <c r="X35" s="111"/>
      <c r="Y35" s="4">
        <f t="shared" si="4"/>
        <v>1</v>
      </c>
      <c r="Z35" s="4">
        <f t="shared" si="5"/>
        <v>0</v>
      </c>
      <c r="AA35" s="4"/>
      <c r="AC35" s="4">
        <f t="shared" si="6"/>
        <v>0</v>
      </c>
      <c r="AD35" s="4"/>
      <c r="AE35" s="4"/>
      <c r="AF35" s="4">
        <f t="shared" si="7"/>
        <v>0</v>
      </c>
      <c r="AG35" s="4">
        <f t="shared" si="8"/>
        <v>0</v>
      </c>
      <c r="AH35" s="4"/>
      <c r="AI35" s="4">
        <f t="shared" si="9"/>
        <v>0</v>
      </c>
      <c r="AJ35" s="4"/>
      <c r="AK35" s="4">
        <f t="shared" si="10"/>
        <v>0</v>
      </c>
      <c r="AM35" s="105" t="e">
        <f>IF(AND($Z35=1,#REF!="INFANTIS"),1,0)</f>
        <v>#REF!</v>
      </c>
      <c r="AN35" s="4"/>
      <c r="AO35" s="105" t="e">
        <f>IF(AND($Z35=1,#REF!="INICIADOS"),1,0)</f>
        <v>#REF!</v>
      </c>
      <c r="AP35" s="4"/>
      <c r="AQ35" s="105" t="e">
        <f>IF(AND($Z35=1,#REF!="JUVENIS"),1,0)</f>
        <v>#REF!</v>
      </c>
      <c r="AS35" s="105" t="e">
        <f>IF(AND($Z35=1,#REF!="JUNIORES"),1,0)</f>
        <v>#REF!</v>
      </c>
    </row>
    <row r="36" spans="1:45" ht="15.6" x14ac:dyDescent="0.3">
      <c r="A36" s="8" t="str">
        <f>solo!A42</f>
        <v/>
      </c>
      <c r="B36" s="8" t="str">
        <f>solo!B42</f>
        <v/>
      </c>
      <c r="C36" s="8" t="str">
        <f>solo!C42</f>
        <v/>
      </c>
      <c r="D36" s="14">
        <f>'ordem de passagem'!H39</f>
        <v>0</v>
      </c>
      <c r="E36" s="8" t="str">
        <f>solo!D42</f>
        <v/>
      </c>
      <c r="F36" s="14" t="str">
        <f>solo!E42</f>
        <v/>
      </c>
      <c r="G36" s="7">
        <f>IF(solo!Y42&gt;0,solo!Y42,0)</f>
        <v>0</v>
      </c>
      <c r="H36" s="7" t="str">
        <f>solo!U42</f>
        <v/>
      </c>
      <c r="I36" s="7">
        <f>solo!R42</f>
        <v>0</v>
      </c>
      <c r="J36" s="7">
        <f>solo!S42</f>
        <v>0</v>
      </c>
      <c r="K36" s="7">
        <f>saltos!AH42</f>
        <v>0</v>
      </c>
      <c r="L36" s="7">
        <f>IF('Classificação geral'!F36=3,saltos!X42,MAX(saltos!Z42:AA42))</f>
        <v>0</v>
      </c>
      <c r="M36" s="7">
        <f>IFERROR(IF(F36=3,(saltos!Y42)/2,0),0)</f>
        <v>0</v>
      </c>
      <c r="N36" s="7">
        <f>IFERROR(IF(F36=3,(saltos!U42+saltos!V42)/2,saltos!AB42),0)</f>
        <v>0</v>
      </c>
      <c r="O36" s="7">
        <f>IF(facultativo!Z42="",0,facultativo!Z42)</f>
        <v>0</v>
      </c>
      <c r="P36" s="7" t="b">
        <f>IF(facultativo!V42="",0,facultativo!V42)</f>
        <v>0</v>
      </c>
      <c r="Q36" s="7">
        <f>IF(facultativo!S42="",0,facultativo!S42)</f>
        <v>0</v>
      </c>
      <c r="R36" s="7">
        <f>IF(facultativo!T42="",0,facultativo!T42)</f>
        <v>0</v>
      </c>
      <c r="S36" s="7">
        <f t="shared" si="3"/>
        <v>0</v>
      </c>
      <c r="T36" s="13">
        <f t="shared" si="0"/>
        <v>0</v>
      </c>
      <c r="U36" s="13" t="str">
        <f t="shared" si="1"/>
        <v/>
      </c>
      <c r="V36" s="11" t="str">
        <f t="shared" si="2"/>
        <v/>
      </c>
      <c r="W36" s="111"/>
      <c r="X36" s="111"/>
      <c r="Y36" s="4">
        <f t="shared" si="4"/>
        <v>1</v>
      </c>
      <c r="Z36" s="4">
        <f t="shared" si="5"/>
        <v>0</v>
      </c>
      <c r="AA36" s="4"/>
      <c r="AC36" s="4">
        <f t="shared" si="6"/>
        <v>0</v>
      </c>
      <c r="AD36" s="4"/>
      <c r="AE36" s="4"/>
      <c r="AF36" s="4">
        <f t="shared" si="7"/>
        <v>0</v>
      </c>
      <c r="AG36" s="4">
        <f t="shared" si="8"/>
        <v>0</v>
      </c>
      <c r="AH36" s="4"/>
      <c r="AI36" s="4">
        <f t="shared" si="9"/>
        <v>0</v>
      </c>
      <c r="AJ36" s="4"/>
      <c r="AK36" s="4">
        <f t="shared" si="10"/>
        <v>0</v>
      </c>
      <c r="AM36" s="105" t="e">
        <f>IF(AND($Z36=1,#REF!="INFANTIS"),1,0)</f>
        <v>#REF!</v>
      </c>
      <c r="AN36" s="4"/>
      <c r="AO36" s="105" t="e">
        <f>IF(AND($Z36=1,#REF!="INICIADOS"),1,0)</f>
        <v>#REF!</v>
      </c>
      <c r="AP36" s="4"/>
      <c r="AQ36" s="105" t="e">
        <f>IF(AND($Z36=1,#REF!="JUVENIS"),1,0)</f>
        <v>#REF!</v>
      </c>
      <c r="AS36" s="105" t="e">
        <f>IF(AND($Z36=1,#REF!="JUNIORES"),1,0)</f>
        <v>#REF!</v>
      </c>
    </row>
    <row r="37" spans="1:45" ht="15.6" x14ac:dyDescent="0.3">
      <c r="A37" s="8" t="str">
        <f>solo!A43</f>
        <v/>
      </c>
      <c r="B37" s="8" t="str">
        <f>solo!B43</f>
        <v/>
      </c>
      <c r="C37" s="8" t="str">
        <f>solo!C43</f>
        <v/>
      </c>
      <c r="D37" s="14">
        <f>'ordem de passagem'!H40</f>
        <v>0</v>
      </c>
      <c r="E37" s="8" t="str">
        <f>solo!D43</f>
        <v/>
      </c>
      <c r="F37" s="14" t="str">
        <f>solo!E43</f>
        <v/>
      </c>
      <c r="G37" s="7">
        <f>IF(solo!Y43&gt;0,solo!Y43,0)</f>
        <v>0</v>
      </c>
      <c r="H37" s="7" t="str">
        <f>solo!U43</f>
        <v/>
      </c>
      <c r="I37" s="7">
        <f>solo!R43</f>
        <v>0</v>
      </c>
      <c r="J37" s="7">
        <f>solo!S43</f>
        <v>0</v>
      </c>
      <c r="K37" s="7">
        <f>saltos!AH43</f>
        <v>0</v>
      </c>
      <c r="L37" s="7">
        <f>IF('Classificação geral'!F37=3,saltos!X43,MAX(saltos!Z43:AA43))</f>
        <v>0</v>
      </c>
      <c r="M37" s="7">
        <f>IFERROR(IF(F37=3,(saltos!Y43)/2,0),0)</f>
        <v>0</v>
      </c>
      <c r="N37" s="7">
        <f>IFERROR(IF(F37=3,(saltos!U43+saltos!V43)/2,saltos!AB43),0)</f>
        <v>0</v>
      </c>
      <c r="O37" s="7">
        <f>IF(facultativo!Z43="",0,facultativo!Z43)</f>
        <v>0</v>
      </c>
      <c r="P37" s="7" t="b">
        <f>IF(facultativo!V43="",0,facultativo!V43)</f>
        <v>0</v>
      </c>
      <c r="Q37" s="7">
        <f>IF(facultativo!S43="",0,facultativo!S43)</f>
        <v>0</v>
      </c>
      <c r="R37" s="7">
        <f>IF(facultativo!T43="",0,facultativo!T43)</f>
        <v>0</v>
      </c>
      <c r="S37" s="7">
        <f t="shared" si="3"/>
        <v>0</v>
      </c>
      <c r="T37" s="13">
        <f t="shared" si="0"/>
        <v>0</v>
      </c>
      <c r="U37" s="13" t="str">
        <f t="shared" si="1"/>
        <v/>
      </c>
      <c r="V37" s="11" t="str">
        <f t="shared" si="2"/>
        <v/>
      </c>
      <c r="W37" s="111"/>
      <c r="X37" s="111"/>
      <c r="Y37" s="4">
        <f t="shared" si="4"/>
        <v>1</v>
      </c>
      <c r="Z37" s="4">
        <f t="shared" si="5"/>
        <v>0</v>
      </c>
      <c r="AA37" s="4"/>
      <c r="AC37" s="4">
        <f t="shared" si="6"/>
        <v>0</v>
      </c>
      <c r="AD37" s="4"/>
      <c r="AE37" s="4"/>
      <c r="AF37" s="4">
        <f t="shared" si="7"/>
        <v>0</v>
      </c>
      <c r="AG37" s="4">
        <f t="shared" si="8"/>
        <v>0</v>
      </c>
      <c r="AH37" s="4"/>
      <c r="AI37" s="4">
        <f t="shared" si="9"/>
        <v>0</v>
      </c>
      <c r="AJ37" s="4"/>
      <c r="AK37" s="4">
        <f t="shared" si="10"/>
        <v>0</v>
      </c>
      <c r="AM37" s="105" t="e">
        <f>IF(AND($Z37=1,#REF!="INFANTIS"),1,0)</f>
        <v>#REF!</v>
      </c>
      <c r="AN37" s="4"/>
      <c r="AO37" s="105" t="e">
        <f>IF(AND($Z37=1,#REF!="INICIADOS"),1,0)</f>
        <v>#REF!</v>
      </c>
      <c r="AP37" s="4"/>
      <c r="AQ37" s="105" t="e">
        <f>IF(AND($Z37=1,#REF!="JUVENIS"),1,0)</f>
        <v>#REF!</v>
      </c>
      <c r="AS37" s="105" t="e">
        <f>IF(AND($Z37=1,#REF!="JUNIORES"),1,0)</f>
        <v>#REF!</v>
      </c>
    </row>
    <row r="38" spans="1:45" ht="15.6" x14ac:dyDescent="0.3">
      <c r="A38" s="8" t="str">
        <f>solo!A44</f>
        <v/>
      </c>
      <c r="B38" s="8" t="str">
        <f>solo!B44</f>
        <v/>
      </c>
      <c r="C38" s="8" t="str">
        <f>solo!C44</f>
        <v/>
      </c>
      <c r="D38" s="14">
        <f>'ordem de passagem'!H41</f>
        <v>0</v>
      </c>
      <c r="E38" s="8" t="str">
        <f>solo!D44</f>
        <v/>
      </c>
      <c r="F38" s="14" t="str">
        <f>solo!E44</f>
        <v/>
      </c>
      <c r="G38" s="7">
        <f>IF(solo!Y44&gt;0,solo!Y44,0)</f>
        <v>0</v>
      </c>
      <c r="H38" s="7" t="str">
        <f>solo!U44</f>
        <v/>
      </c>
      <c r="I38" s="7">
        <f>solo!R44</f>
        <v>0</v>
      </c>
      <c r="J38" s="7">
        <f>solo!S44</f>
        <v>0</v>
      </c>
      <c r="K38" s="7">
        <f>saltos!AH44</f>
        <v>0</v>
      </c>
      <c r="L38" s="7">
        <f>IF('Classificação geral'!F38=3,saltos!X44,MAX(saltos!Z44:AA44))</f>
        <v>0</v>
      </c>
      <c r="M38" s="7">
        <f>IFERROR(IF(F38=3,(saltos!Y44)/2,0),0)</f>
        <v>0</v>
      </c>
      <c r="N38" s="7">
        <f>IFERROR(IF(F38=3,(saltos!U44+saltos!V44)/2,saltos!AB44),0)</f>
        <v>0</v>
      </c>
      <c r="O38" s="7">
        <f>IF(facultativo!Z44="",0,facultativo!Z44)</f>
        <v>0</v>
      </c>
      <c r="P38" s="7" t="b">
        <f>IF(facultativo!V44="",0,facultativo!V44)</f>
        <v>0</v>
      </c>
      <c r="Q38" s="7">
        <f>IF(facultativo!S44="",0,facultativo!S44)</f>
        <v>0</v>
      </c>
      <c r="R38" s="7">
        <f>IF(facultativo!T44="",0,facultativo!T44)</f>
        <v>0</v>
      </c>
      <c r="S38" s="7">
        <f t="shared" si="3"/>
        <v>0</v>
      </c>
      <c r="T38" s="13">
        <f t="shared" si="0"/>
        <v>0</v>
      </c>
      <c r="U38" s="13" t="str">
        <f t="shared" si="1"/>
        <v/>
      </c>
      <c r="V38" s="11" t="str">
        <f t="shared" si="2"/>
        <v/>
      </c>
      <c r="W38" s="111"/>
      <c r="X38" s="111"/>
      <c r="Y38" s="4">
        <f t="shared" si="4"/>
        <v>1</v>
      </c>
      <c r="Z38" s="4">
        <f t="shared" si="5"/>
        <v>0</v>
      </c>
      <c r="AA38" s="4"/>
      <c r="AC38" s="4">
        <f t="shared" si="6"/>
        <v>0</v>
      </c>
      <c r="AD38" s="4"/>
      <c r="AE38" s="4"/>
      <c r="AF38" s="4">
        <f t="shared" si="7"/>
        <v>0</v>
      </c>
      <c r="AG38" s="4">
        <f t="shared" si="8"/>
        <v>0</v>
      </c>
      <c r="AH38" s="4"/>
      <c r="AI38" s="4">
        <f t="shared" si="9"/>
        <v>0</v>
      </c>
      <c r="AJ38" s="4"/>
      <c r="AK38" s="4">
        <f t="shared" si="10"/>
        <v>0</v>
      </c>
      <c r="AM38" s="105" t="e">
        <f>IF(AND($Z38=1,#REF!="INFANTIS"),1,0)</f>
        <v>#REF!</v>
      </c>
      <c r="AN38" s="4"/>
      <c r="AO38" s="105" t="e">
        <f>IF(AND($Z38=1,#REF!="INICIADOS"),1,0)</f>
        <v>#REF!</v>
      </c>
      <c r="AP38" s="4"/>
      <c r="AQ38" s="105" t="e">
        <f>IF(AND($Z38=1,#REF!="JUVENIS"),1,0)</f>
        <v>#REF!</v>
      </c>
      <c r="AS38" s="105" t="e">
        <f>IF(AND($Z38=1,#REF!="JUNIORES"),1,0)</f>
        <v>#REF!</v>
      </c>
    </row>
    <row r="39" spans="1:45" ht="15.6" x14ac:dyDescent="0.3">
      <c r="A39" s="8" t="str">
        <f>solo!A45</f>
        <v/>
      </c>
      <c r="B39" s="8" t="str">
        <f>solo!B45</f>
        <v/>
      </c>
      <c r="C39" s="8" t="str">
        <f>solo!C45</f>
        <v/>
      </c>
      <c r="D39" s="14">
        <f>'ordem de passagem'!H42</f>
        <v>0</v>
      </c>
      <c r="E39" s="8" t="str">
        <f>solo!D45</f>
        <v/>
      </c>
      <c r="F39" s="14" t="str">
        <f>solo!E45</f>
        <v/>
      </c>
      <c r="G39" s="7">
        <f>IF(solo!Y45&gt;0,solo!Y45,0)</f>
        <v>0</v>
      </c>
      <c r="H39" s="7" t="str">
        <f>solo!U45</f>
        <v/>
      </c>
      <c r="I39" s="7">
        <f>solo!R45</f>
        <v>0</v>
      </c>
      <c r="J39" s="7">
        <f>solo!S45</f>
        <v>0</v>
      </c>
      <c r="K39" s="7">
        <f>saltos!AH45</f>
        <v>0</v>
      </c>
      <c r="L39" s="7">
        <f>IF('Classificação geral'!F39=3,saltos!X45,MAX(saltos!Z45:AA45))</f>
        <v>0</v>
      </c>
      <c r="M39" s="7">
        <f>IFERROR(IF(F39=3,(saltos!Y45)/2,0),0)</f>
        <v>0</v>
      </c>
      <c r="N39" s="7">
        <f>IFERROR(IF(F39=3,(saltos!U45+saltos!V45)/2,saltos!AB45),0)</f>
        <v>0</v>
      </c>
      <c r="O39" s="7">
        <f>IF(facultativo!Z45="",0,facultativo!Z45)</f>
        <v>0</v>
      </c>
      <c r="P39" s="7" t="b">
        <f>IF(facultativo!V45="",0,facultativo!V45)</f>
        <v>0</v>
      </c>
      <c r="Q39" s="7">
        <f>IF(facultativo!S45="",0,facultativo!S45)</f>
        <v>0</v>
      </c>
      <c r="R39" s="7">
        <f>IF(facultativo!T45="",0,facultativo!T45)</f>
        <v>0</v>
      </c>
      <c r="S39" s="7">
        <f t="shared" si="3"/>
        <v>0</v>
      </c>
      <c r="T39" s="13">
        <f t="shared" si="0"/>
        <v>0</v>
      </c>
      <c r="U39" s="13" t="str">
        <f t="shared" si="1"/>
        <v/>
      </c>
      <c r="V39" s="11" t="str">
        <f t="shared" si="2"/>
        <v/>
      </c>
      <c r="W39" s="111"/>
      <c r="X39" s="111"/>
      <c r="Y39" s="4">
        <f t="shared" si="4"/>
        <v>1</v>
      </c>
      <c r="Z39" s="4">
        <f t="shared" si="5"/>
        <v>0</v>
      </c>
      <c r="AA39" s="4"/>
      <c r="AC39" s="4">
        <f t="shared" si="6"/>
        <v>0</v>
      </c>
      <c r="AD39" s="4"/>
      <c r="AE39" s="4"/>
      <c r="AF39" s="4">
        <f t="shared" si="7"/>
        <v>0</v>
      </c>
      <c r="AG39" s="4">
        <f t="shared" si="8"/>
        <v>0</v>
      </c>
      <c r="AH39" s="4"/>
      <c r="AI39" s="4">
        <f t="shared" si="9"/>
        <v>0</v>
      </c>
      <c r="AJ39" s="4"/>
      <c r="AK39" s="4">
        <f t="shared" si="10"/>
        <v>0</v>
      </c>
      <c r="AM39" s="105" t="e">
        <f>IF(AND($Z39=1,#REF!="INFANTIS"),1,0)</f>
        <v>#REF!</v>
      </c>
      <c r="AN39" s="4"/>
      <c r="AO39" s="105" t="e">
        <f>IF(AND($Z39=1,#REF!="INICIADOS"),1,0)</f>
        <v>#REF!</v>
      </c>
      <c r="AP39" s="4"/>
      <c r="AQ39" s="105" t="e">
        <f>IF(AND($Z39=1,#REF!="JUVENIS"),1,0)</f>
        <v>#REF!</v>
      </c>
      <c r="AS39" s="105" t="e">
        <f>IF(AND($Z39=1,#REF!="JUNIORES"),1,0)</f>
        <v>#REF!</v>
      </c>
    </row>
    <row r="40" spans="1:45" ht="15.75" customHeight="1" x14ac:dyDescent="0.3">
      <c r="A40" s="8" t="str">
        <f>solo!A46</f>
        <v/>
      </c>
      <c r="B40" s="8" t="str">
        <f>solo!B46</f>
        <v/>
      </c>
      <c r="C40" s="8" t="str">
        <f>solo!C46</f>
        <v/>
      </c>
      <c r="D40" s="14">
        <f>'ordem de passagem'!H43</f>
        <v>0</v>
      </c>
      <c r="E40" s="8" t="str">
        <f>solo!D46</f>
        <v/>
      </c>
      <c r="F40" s="14" t="str">
        <f>solo!E46</f>
        <v/>
      </c>
      <c r="G40" s="7">
        <f>IF(solo!Y46&gt;0,solo!Y46,0)</f>
        <v>0</v>
      </c>
      <c r="H40" s="7" t="str">
        <f>solo!U46</f>
        <v/>
      </c>
      <c r="I40" s="7">
        <f>solo!R46</f>
        <v>0</v>
      </c>
      <c r="J40" s="7">
        <f>solo!S46</f>
        <v>0</v>
      </c>
      <c r="K40" s="7">
        <f>saltos!AH46</f>
        <v>0</v>
      </c>
      <c r="L40" s="7">
        <f>IF('Classificação geral'!F40=3,saltos!X46,MAX(saltos!Z46:AA46))</f>
        <v>0</v>
      </c>
      <c r="M40" s="7">
        <f>IFERROR(IF(F40=3,(saltos!Y46)/2,0),0)</f>
        <v>0</v>
      </c>
      <c r="N40" s="7">
        <f>IFERROR(IF(F40=3,(saltos!U46+saltos!V46)/2,saltos!AB46),0)</f>
        <v>0</v>
      </c>
      <c r="O40" s="7">
        <f>IF(facultativo!Z46="",0,facultativo!Z46)</f>
        <v>0</v>
      </c>
      <c r="P40" s="7" t="b">
        <f>IF(facultativo!V46="",0,facultativo!V46)</f>
        <v>0</v>
      </c>
      <c r="Q40" s="7">
        <f>IF(facultativo!S46="",0,facultativo!S46)</f>
        <v>0</v>
      </c>
      <c r="R40" s="7">
        <f>IF(facultativo!T46="",0,facultativo!T46)</f>
        <v>0</v>
      </c>
      <c r="S40" s="7">
        <f t="shared" si="3"/>
        <v>0</v>
      </c>
      <c r="T40" s="13">
        <f t="shared" si="0"/>
        <v>0</v>
      </c>
      <c r="U40" s="13" t="str">
        <f t="shared" si="1"/>
        <v/>
      </c>
      <c r="V40" s="11" t="str">
        <f t="shared" si="2"/>
        <v/>
      </c>
      <c r="W40" s="111"/>
      <c r="X40" s="111"/>
      <c r="Y40" s="4">
        <f t="shared" si="4"/>
        <v>1</v>
      </c>
      <c r="Z40" s="4">
        <f t="shared" si="5"/>
        <v>0</v>
      </c>
      <c r="AA40" s="4"/>
      <c r="AC40" s="4">
        <f t="shared" si="6"/>
        <v>0</v>
      </c>
      <c r="AD40" s="4"/>
      <c r="AE40" s="4"/>
      <c r="AF40" s="4">
        <f t="shared" si="7"/>
        <v>0</v>
      </c>
      <c r="AG40" s="4">
        <f t="shared" si="8"/>
        <v>0</v>
      </c>
      <c r="AH40" s="4"/>
      <c r="AI40" s="4">
        <f t="shared" si="9"/>
        <v>0</v>
      </c>
      <c r="AJ40" s="4"/>
      <c r="AK40" s="4">
        <f t="shared" si="10"/>
        <v>0</v>
      </c>
      <c r="AM40" s="105" t="e">
        <f>IF(AND($Z40=1,#REF!="INFANTIS"),1,0)</f>
        <v>#REF!</v>
      </c>
      <c r="AN40" s="4"/>
      <c r="AO40" s="105" t="e">
        <f>IF(AND($Z40=1,#REF!="INICIADOS"),1,0)</f>
        <v>#REF!</v>
      </c>
      <c r="AP40" s="4"/>
      <c r="AQ40" s="105" t="e">
        <f>IF(AND($Z40=1,#REF!="JUVENIS"),1,0)</f>
        <v>#REF!</v>
      </c>
      <c r="AS40" s="105" t="e">
        <f>IF(AND($Z40=1,#REF!="JUNIORES"),1,0)</f>
        <v>#REF!</v>
      </c>
    </row>
    <row r="41" spans="1:45" ht="15.6" x14ac:dyDescent="0.3">
      <c r="A41" s="8" t="str">
        <f>solo!A47</f>
        <v/>
      </c>
      <c r="B41" s="8" t="str">
        <f>solo!B47</f>
        <v/>
      </c>
      <c r="C41" s="8" t="str">
        <f>solo!C47</f>
        <v/>
      </c>
      <c r="D41" s="14">
        <f>'ordem de passagem'!H44</f>
        <v>0</v>
      </c>
      <c r="E41" s="8" t="str">
        <f>solo!D47</f>
        <v/>
      </c>
      <c r="F41" s="14" t="str">
        <f>solo!E47</f>
        <v/>
      </c>
      <c r="G41" s="7">
        <f>IF(solo!Y47&gt;0,solo!Y47,0)</f>
        <v>0</v>
      </c>
      <c r="H41" s="7" t="str">
        <f>solo!U47</f>
        <v/>
      </c>
      <c r="I41" s="7">
        <f>solo!R47</f>
        <v>0</v>
      </c>
      <c r="J41" s="7">
        <f>solo!S47</f>
        <v>0</v>
      </c>
      <c r="K41" s="7">
        <f>saltos!AH47</f>
        <v>0</v>
      </c>
      <c r="L41" s="7">
        <f>IF('Classificação geral'!F41=3,saltos!X47,MAX(saltos!Z47:AA47))</f>
        <v>0</v>
      </c>
      <c r="M41" s="7">
        <f>IFERROR(IF(F41=3,(saltos!Y47)/2,0),0)</f>
        <v>0</v>
      </c>
      <c r="N41" s="7">
        <f>IFERROR(IF(F41=3,(saltos!U47+saltos!V47)/2,saltos!AB47),0)</f>
        <v>0</v>
      </c>
      <c r="O41" s="7">
        <f>IF(facultativo!Z47="",0,facultativo!Z47)</f>
        <v>0</v>
      </c>
      <c r="P41" s="7" t="b">
        <f>IF(facultativo!V47="",0,facultativo!V47)</f>
        <v>0</v>
      </c>
      <c r="Q41" s="7">
        <f>IF(facultativo!S47="",0,facultativo!S47)</f>
        <v>0</v>
      </c>
      <c r="R41" s="7">
        <f>IF(facultativo!T47="",0,facultativo!T47)</f>
        <v>0</v>
      </c>
      <c r="S41" s="7">
        <f t="shared" si="3"/>
        <v>0</v>
      </c>
      <c r="T41" s="13">
        <f t="shared" ref="T41:T72" si="11">IFERROR((IF(G41+K41+O41=0,0)+(G41+K41+O41))+G41*0.000001+K41*0.0000001+K41*0.000000001+0.0000000000001*A41,0)</f>
        <v>0</v>
      </c>
      <c r="U41" s="13" t="str">
        <f t="shared" ref="U41:U72" si="12">IF(A41="","",T41)</f>
        <v/>
      </c>
      <c r="V41" s="11" t="str">
        <f t="shared" si="2"/>
        <v/>
      </c>
      <c r="W41" s="111"/>
      <c r="X41" s="111"/>
      <c r="Y41" s="4">
        <f t="shared" si="4"/>
        <v>1</v>
      </c>
      <c r="Z41" s="4">
        <f t="shared" si="5"/>
        <v>0</v>
      </c>
      <c r="AA41" s="4"/>
      <c r="AC41" s="4">
        <f t="shared" si="6"/>
        <v>0</v>
      </c>
      <c r="AD41" s="4"/>
      <c r="AE41" s="4"/>
      <c r="AF41" s="4">
        <f t="shared" si="7"/>
        <v>0</v>
      </c>
      <c r="AG41" s="4">
        <f t="shared" si="8"/>
        <v>0</v>
      </c>
      <c r="AH41" s="4"/>
      <c r="AI41" s="4">
        <f t="shared" si="9"/>
        <v>0</v>
      </c>
      <c r="AJ41" s="4"/>
      <c r="AK41" s="4">
        <f t="shared" si="10"/>
        <v>0</v>
      </c>
      <c r="AM41" s="105" t="e">
        <f>IF(AND($Z41=1,#REF!="INFANTIS"),1,0)</f>
        <v>#REF!</v>
      </c>
      <c r="AN41" s="4"/>
      <c r="AO41" s="105" t="e">
        <f>IF(AND($Z41=1,#REF!="INICIADOS"),1,0)</f>
        <v>#REF!</v>
      </c>
      <c r="AP41" s="4"/>
      <c r="AQ41" s="105" t="e">
        <f>IF(AND($Z41=1,#REF!="JUVENIS"),1,0)</f>
        <v>#REF!</v>
      </c>
      <c r="AS41" s="105" t="e">
        <f>IF(AND($Z41=1,#REF!="JUNIORES"),1,0)</f>
        <v>#REF!</v>
      </c>
    </row>
    <row r="42" spans="1:45" ht="15.75" customHeight="1" x14ac:dyDescent="0.3">
      <c r="A42" s="8" t="str">
        <f>solo!A48</f>
        <v/>
      </c>
      <c r="B42" s="8" t="str">
        <f>solo!B48</f>
        <v/>
      </c>
      <c r="C42" s="8" t="str">
        <f>solo!C48</f>
        <v/>
      </c>
      <c r="D42" s="14">
        <f>'ordem de passagem'!H45</f>
        <v>0</v>
      </c>
      <c r="E42" s="8" t="str">
        <f>solo!D48</f>
        <v/>
      </c>
      <c r="F42" s="14" t="str">
        <f>solo!E48</f>
        <v/>
      </c>
      <c r="G42" s="7">
        <f>IF(solo!Y48&gt;0,solo!Y48,0)</f>
        <v>0</v>
      </c>
      <c r="H42" s="7" t="str">
        <f>solo!U48</f>
        <v/>
      </c>
      <c r="I42" s="7">
        <f>solo!R48</f>
        <v>0</v>
      </c>
      <c r="J42" s="7">
        <f>solo!S48</f>
        <v>0</v>
      </c>
      <c r="K42" s="7">
        <f>saltos!AH48</f>
        <v>0</v>
      </c>
      <c r="L42" s="7">
        <f>IF('Classificação geral'!F42=3,saltos!X48,MAX(saltos!Z48:AA48))</f>
        <v>0</v>
      </c>
      <c r="M42" s="7">
        <f>IFERROR(IF(F42=3,(saltos!Y48)/2,0),0)</f>
        <v>0</v>
      </c>
      <c r="N42" s="7">
        <f>IFERROR(IF(F42=3,(saltos!U48+saltos!V48)/2,saltos!AB48),0)</f>
        <v>0</v>
      </c>
      <c r="O42" s="7">
        <f>IF(facultativo!Z48="",0,facultativo!Z48)</f>
        <v>0</v>
      </c>
      <c r="P42" s="7" t="b">
        <f>IF(facultativo!V48="",0,facultativo!V48)</f>
        <v>0</v>
      </c>
      <c r="Q42" s="7">
        <f>IF(facultativo!S48="",0,facultativo!S48)</f>
        <v>0</v>
      </c>
      <c r="R42" s="7">
        <f>IF(facultativo!T48="",0,facultativo!T48)</f>
        <v>0</v>
      </c>
      <c r="S42" s="7">
        <f t="shared" si="3"/>
        <v>0</v>
      </c>
      <c r="T42" s="13">
        <f t="shared" si="11"/>
        <v>0</v>
      </c>
      <c r="U42" s="13" t="str">
        <f t="shared" si="12"/>
        <v/>
      </c>
      <c r="V42" s="11" t="str">
        <f t="shared" si="2"/>
        <v/>
      </c>
      <c r="W42" s="111"/>
      <c r="X42" s="111"/>
      <c r="Y42" s="4">
        <f t="shared" si="4"/>
        <v>1</v>
      </c>
      <c r="Z42" s="4">
        <f t="shared" si="5"/>
        <v>0</v>
      </c>
      <c r="AA42" s="4"/>
      <c r="AC42" s="4">
        <f t="shared" si="6"/>
        <v>0</v>
      </c>
      <c r="AD42" s="4"/>
      <c r="AE42" s="4"/>
      <c r="AF42" s="4">
        <f t="shared" si="7"/>
        <v>0</v>
      </c>
      <c r="AG42" s="4">
        <f t="shared" si="8"/>
        <v>0</v>
      </c>
      <c r="AH42" s="4"/>
      <c r="AI42" s="4">
        <f t="shared" si="9"/>
        <v>0</v>
      </c>
      <c r="AJ42" s="4"/>
      <c r="AK42" s="4">
        <f t="shared" si="10"/>
        <v>0</v>
      </c>
      <c r="AM42" s="105" t="e">
        <f>IF(AND($Z42=1,#REF!="INFANTIS"),1,0)</f>
        <v>#REF!</v>
      </c>
      <c r="AN42" s="4"/>
      <c r="AO42" s="105" t="e">
        <f>IF(AND($Z42=1,#REF!="INICIADOS"),1,0)</f>
        <v>#REF!</v>
      </c>
      <c r="AP42" s="4"/>
      <c r="AQ42" s="105" t="e">
        <f>IF(AND($Z42=1,#REF!="JUVENIS"),1,0)</f>
        <v>#REF!</v>
      </c>
      <c r="AS42" s="105" t="e">
        <f>IF(AND($Z42=1,#REF!="JUNIORES"),1,0)</f>
        <v>#REF!</v>
      </c>
    </row>
    <row r="43" spans="1:45" ht="15.75" customHeight="1" x14ac:dyDescent="0.3">
      <c r="A43" s="8" t="str">
        <f>solo!A49</f>
        <v/>
      </c>
      <c r="B43" s="8" t="str">
        <f>solo!B49</f>
        <v/>
      </c>
      <c r="C43" s="8" t="str">
        <f>solo!C49</f>
        <v/>
      </c>
      <c r="D43" s="14">
        <f>'ordem de passagem'!H46</f>
        <v>0</v>
      </c>
      <c r="E43" s="8" t="str">
        <f>solo!D49</f>
        <v/>
      </c>
      <c r="F43" s="14" t="str">
        <f>solo!E49</f>
        <v/>
      </c>
      <c r="G43" s="7">
        <f>IF(solo!Y49&gt;0,solo!Y49,0)</f>
        <v>0</v>
      </c>
      <c r="H43" s="7" t="str">
        <f>solo!U49</f>
        <v/>
      </c>
      <c r="I43" s="7">
        <f>solo!R49</f>
        <v>0</v>
      </c>
      <c r="J43" s="7">
        <f>solo!S49</f>
        <v>0</v>
      </c>
      <c r="K43" s="7">
        <f>saltos!AH49</f>
        <v>0</v>
      </c>
      <c r="L43" s="7">
        <f>IF('Classificação geral'!F43=3,saltos!X49,MAX(saltos!Z49:AA49))</f>
        <v>0</v>
      </c>
      <c r="M43" s="7">
        <f>IFERROR(IF(F43=3,(saltos!Y49)/2,0),0)</f>
        <v>0</v>
      </c>
      <c r="N43" s="7">
        <f>IFERROR(IF(F43=3,(saltos!U49+saltos!V49)/2,saltos!AB49),0)</f>
        <v>0</v>
      </c>
      <c r="O43" s="7">
        <f>IF(facultativo!Z49="",0,facultativo!Z49)</f>
        <v>0</v>
      </c>
      <c r="P43" s="7" t="b">
        <f>IF(facultativo!V49="",0,facultativo!V49)</f>
        <v>0</v>
      </c>
      <c r="Q43" s="7">
        <f>IF(facultativo!S49="",0,facultativo!S49)</f>
        <v>0</v>
      </c>
      <c r="R43" s="7">
        <f>IF(facultativo!T49="",0,facultativo!T49)</f>
        <v>0</v>
      </c>
      <c r="S43" s="7">
        <f t="shared" si="3"/>
        <v>0</v>
      </c>
      <c r="T43" s="13">
        <f t="shared" si="11"/>
        <v>0</v>
      </c>
      <c r="U43" s="13" t="str">
        <f t="shared" si="12"/>
        <v/>
      </c>
      <c r="V43" s="11" t="str">
        <f t="shared" si="2"/>
        <v/>
      </c>
      <c r="W43" s="111"/>
      <c r="X43" s="111"/>
      <c r="Y43" s="4">
        <f t="shared" si="4"/>
        <v>1</v>
      </c>
      <c r="Z43" s="4">
        <f t="shared" si="5"/>
        <v>0</v>
      </c>
      <c r="AA43" s="4"/>
      <c r="AC43" s="4">
        <f t="shared" si="6"/>
        <v>0</v>
      </c>
      <c r="AD43" s="4"/>
      <c r="AE43" s="4"/>
      <c r="AF43" s="4">
        <f t="shared" si="7"/>
        <v>0</v>
      </c>
      <c r="AG43" s="4">
        <f t="shared" si="8"/>
        <v>0</v>
      </c>
      <c r="AH43" s="4"/>
      <c r="AI43" s="4">
        <f t="shared" si="9"/>
        <v>0</v>
      </c>
      <c r="AJ43" s="4"/>
      <c r="AK43" s="4">
        <f t="shared" si="10"/>
        <v>0</v>
      </c>
      <c r="AM43" s="105" t="e">
        <f>IF(AND($Z43=1,#REF!="INFANTIS"),1,0)</f>
        <v>#REF!</v>
      </c>
      <c r="AN43" s="4"/>
      <c r="AO43" s="105" t="e">
        <f>IF(AND($Z43=1,#REF!="INICIADOS"),1,0)</f>
        <v>#REF!</v>
      </c>
      <c r="AP43" s="4"/>
      <c r="AQ43" s="105" t="e">
        <f>IF(AND($Z43=1,#REF!="JUVENIS"),1,0)</f>
        <v>#REF!</v>
      </c>
      <c r="AS43" s="105" t="e">
        <f>IF(AND($Z43=1,#REF!="JUNIORES"),1,0)</f>
        <v>#REF!</v>
      </c>
    </row>
    <row r="44" spans="1:45" ht="15.75" customHeight="1" x14ac:dyDescent="0.3">
      <c r="A44" s="8" t="str">
        <f>solo!A50</f>
        <v/>
      </c>
      <c r="B44" s="8" t="str">
        <f>solo!B50</f>
        <v/>
      </c>
      <c r="C44" s="8" t="str">
        <f>solo!C50</f>
        <v/>
      </c>
      <c r="D44" s="14">
        <f>'ordem de passagem'!H47</f>
        <v>0</v>
      </c>
      <c r="E44" s="8" t="str">
        <f>solo!D50</f>
        <v/>
      </c>
      <c r="F44" s="14" t="str">
        <f>solo!E50</f>
        <v/>
      </c>
      <c r="G44" s="7">
        <f>IF(solo!Y50&gt;0,solo!Y50,0)</f>
        <v>0</v>
      </c>
      <c r="H44" s="7" t="str">
        <f>solo!U50</f>
        <v/>
      </c>
      <c r="I44" s="7">
        <f>solo!R50</f>
        <v>0</v>
      </c>
      <c r="J44" s="7">
        <f>solo!S50</f>
        <v>0</v>
      </c>
      <c r="K44" s="7">
        <f>saltos!AH50</f>
        <v>0</v>
      </c>
      <c r="L44" s="7">
        <f>IF('Classificação geral'!F44=3,saltos!X50,MAX(saltos!Z50:AA50))</f>
        <v>0</v>
      </c>
      <c r="M44" s="7">
        <f>IFERROR(IF(F44=3,(saltos!Y50)/2,0),0)</f>
        <v>0</v>
      </c>
      <c r="N44" s="7">
        <f>IFERROR(IF(F44=3,(saltos!U50+saltos!V50)/2,saltos!AB50),0)</f>
        <v>0</v>
      </c>
      <c r="O44" s="7">
        <f>IF(facultativo!Z50="",0,facultativo!Z50)</f>
        <v>0</v>
      </c>
      <c r="P44" s="7" t="b">
        <f>IF(facultativo!V50="",0,facultativo!V50)</f>
        <v>0</v>
      </c>
      <c r="Q44" s="7">
        <f>IF(facultativo!S50="",0,facultativo!S50)</f>
        <v>0</v>
      </c>
      <c r="R44" s="7">
        <f>IF(facultativo!T50="",0,facultativo!T50)</f>
        <v>0</v>
      </c>
      <c r="S44" s="7">
        <f t="shared" si="3"/>
        <v>0</v>
      </c>
      <c r="T44" s="13">
        <f t="shared" si="11"/>
        <v>0</v>
      </c>
      <c r="U44" s="13" t="str">
        <f t="shared" si="12"/>
        <v/>
      </c>
      <c r="V44" s="11" t="str">
        <f t="shared" si="2"/>
        <v/>
      </c>
      <c r="W44" s="111"/>
      <c r="X44" s="111"/>
      <c r="Y44" s="4">
        <f t="shared" si="4"/>
        <v>1</v>
      </c>
      <c r="Z44" s="4">
        <f t="shared" si="5"/>
        <v>0</v>
      </c>
      <c r="AA44" s="4"/>
      <c r="AC44" s="4">
        <f t="shared" si="6"/>
        <v>0</v>
      </c>
      <c r="AD44" s="4"/>
      <c r="AE44" s="4"/>
      <c r="AF44" s="4">
        <f t="shared" si="7"/>
        <v>0</v>
      </c>
      <c r="AG44" s="4">
        <f t="shared" si="8"/>
        <v>0</v>
      </c>
      <c r="AH44" s="4"/>
      <c r="AI44" s="4">
        <f t="shared" si="9"/>
        <v>0</v>
      </c>
      <c r="AJ44" s="4"/>
      <c r="AK44" s="4">
        <f t="shared" si="10"/>
        <v>0</v>
      </c>
      <c r="AM44" s="105" t="e">
        <f>IF(AND($Z44=1,#REF!="INFANTIS"),1,0)</f>
        <v>#REF!</v>
      </c>
      <c r="AN44" s="4"/>
      <c r="AO44" s="105" t="e">
        <f>IF(AND($Z44=1,#REF!="INICIADOS"),1,0)</f>
        <v>#REF!</v>
      </c>
      <c r="AP44" s="4"/>
      <c r="AQ44" s="105" t="e">
        <f>IF(AND($Z44=1,#REF!="JUVENIS"),1,0)</f>
        <v>#REF!</v>
      </c>
      <c r="AS44" s="105" t="e">
        <f>IF(AND($Z44=1,#REF!="JUNIORES"),1,0)</f>
        <v>#REF!</v>
      </c>
    </row>
    <row r="45" spans="1:45" ht="15.75" customHeight="1" x14ac:dyDescent="0.3">
      <c r="A45" s="8" t="str">
        <f>solo!A51</f>
        <v/>
      </c>
      <c r="B45" s="8" t="str">
        <f>solo!B51</f>
        <v/>
      </c>
      <c r="C45" s="8" t="str">
        <f>solo!C51</f>
        <v/>
      </c>
      <c r="D45" s="14">
        <f>'ordem de passagem'!H48</f>
        <v>0</v>
      </c>
      <c r="E45" s="8" t="str">
        <f>solo!D51</f>
        <v/>
      </c>
      <c r="F45" s="14" t="str">
        <f>solo!E51</f>
        <v/>
      </c>
      <c r="G45" s="7">
        <f>IF(solo!Y51&gt;0,solo!Y51,0)</f>
        <v>0</v>
      </c>
      <c r="H45" s="7" t="str">
        <f>solo!U51</f>
        <v/>
      </c>
      <c r="I45" s="7">
        <f>solo!R51</f>
        <v>0</v>
      </c>
      <c r="J45" s="7">
        <f>solo!S51</f>
        <v>0</v>
      </c>
      <c r="K45" s="7">
        <f>saltos!AH51</f>
        <v>0</v>
      </c>
      <c r="L45" s="7">
        <f>IF('Classificação geral'!F45=3,saltos!X51,MAX(saltos!Z51:AA51))</f>
        <v>0</v>
      </c>
      <c r="M45" s="7">
        <f>IFERROR(IF(F45=3,(saltos!Y51)/2,0),0)</f>
        <v>0</v>
      </c>
      <c r="N45" s="7">
        <f>IFERROR(IF(F45=3,(saltos!U51+saltos!V51)/2,saltos!AB51),0)</f>
        <v>0</v>
      </c>
      <c r="O45" s="7">
        <f>IF(facultativo!Z51="",0,facultativo!Z51)</f>
        <v>0</v>
      </c>
      <c r="P45" s="7" t="b">
        <f>IF(facultativo!V51="",0,facultativo!V51)</f>
        <v>0</v>
      </c>
      <c r="Q45" s="7">
        <f>IF(facultativo!S51="",0,facultativo!S51)</f>
        <v>0</v>
      </c>
      <c r="R45" s="7">
        <f>IF(facultativo!T51="",0,facultativo!T51)</f>
        <v>0</v>
      </c>
      <c r="S45" s="7">
        <f t="shared" si="3"/>
        <v>0</v>
      </c>
      <c r="T45" s="13">
        <f t="shared" si="11"/>
        <v>0</v>
      </c>
      <c r="U45" s="13" t="str">
        <f t="shared" si="12"/>
        <v/>
      </c>
      <c r="V45" s="11" t="str">
        <f t="shared" si="2"/>
        <v/>
      </c>
      <c r="W45" s="111"/>
      <c r="X45" s="111"/>
      <c r="Y45" s="4">
        <f t="shared" si="4"/>
        <v>1</v>
      </c>
      <c r="Z45" s="4">
        <f t="shared" si="5"/>
        <v>0</v>
      </c>
      <c r="AA45" s="4"/>
      <c r="AC45" s="4">
        <f t="shared" si="6"/>
        <v>0</v>
      </c>
      <c r="AD45" s="4"/>
      <c r="AE45" s="4"/>
      <c r="AF45" s="4">
        <f t="shared" si="7"/>
        <v>0</v>
      </c>
      <c r="AG45" s="4">
        <f t="shared" si="8"/>
        <v>0</v>
      </c>
      <c r="AH45" s="4"/>
      <c r="AI45" s="4">
        <f t="shared" si="9"/>
        <v>0</v>
      </c>
      <c r="AJ45" s="4"/>
      <c r="AK45" s="4">
        <f t="shared" si="10"/>
        <v>0</v>
      </c>
      <c r="AM45" s="105" t="e">
        <f>IF(AND($Z45=1,#REF!="INFANTIS"),1,0)</f>
        <v>#REF!</v>
      </c>
      <c r="AN45" s="4"/>
      <c r="AO45" s="105" t="e">
        <f>IF(AND($Z45=1,#REF!="INICIADOS"),1,0)</f>
        <v>#REF!</v>
      </c>
      <c r="AP45" s="4"/>
      <c r="AQ45" s="105" t="e">
        <f>IF(AND($Z45=1,#REF!="JUVENIS"),1,0)</f>
        <v>#REF!</v>
      </c>
      <c r="AS45" s="105" t="e">
        <f>IF(AND($Z45=1,#REF!="JUNIORES"),1,0)</f>
        <v>#REF!</v>
      </c>
    </row>
    <row r="46" spans="1:45" ht="15.75" customHeight="1" x14ac:dyDescent="0.3">
      <c r="A46" s="8" t="str">
        <f>solo!A52</f>
        <v/>
      </c>
      <c r="B46" s="8" t="str">
        <f>solo!B52</f>
        <v/>
      </c>
      <c r="C46" s="8" t="str">
        <f>solo!C52</f>
        <v/>
      </c>
      <c r="D46" s="14">
        <f>'ordem de passagem'!H49</f>
        <v>0</v>
      </c>
      <c r="E46" s="8" t="str">
        <f>solo!D52</f>
        <v/>
      </c>
      <c r="F46" s="14" t="str">
        <f>solo!E52</f>
        <v/>
      </c>
      <c r="G46" s="7">
        <f>IF(solo!Y52&gt;0,solo!Y52,0)</f>
        <v>0</v>
      </c>
      <c r="H46" s="7" t="str">
        <f>solo!U52</f>
        <v/>
      </c>
      <c r="I46" s="7">
        <f>solo!R52</f>
        <v>0</v>
      </c>
      <c r="J46" s="7">
        <f>solo!S52</f>
        <v>0</v>
      </c>
      <c r="K46" s="7">
        <f>saltos!AH52</f>
        <v>0</v>
      </c>
      <c r="L46" s="7">
        <f>IF('Classificação geral'!F46=3,saltos!X52,MAX(saltos!Z52:AA52))</f>
        <v>0</v>
      </c>
      <c r="M46" s="7">
        <f>IFERROR(IF(F46=3,(saltos!Y52)/2,0),0)</f>
        <v>0</v>
      </c>
      <c r="N46" s="7">
        <f>IFERROR(IF(F46=3,(saltos!U52+saltos!V52)/2,saltos!AB52),0)</f>
        <v>0</v>
      </c>
      <c r="O46" s="7">
        <f>IF(facultativo!Z52="",0,facultativo!Z52)</f>
        <v>0</v>
      </c>
      <c r="P46" s="7" t="b">
        <f>IF(facultativo!V52="",0,facultativo!V52)</f>
        <v>0</v>
      </c>
      <c r="Q46" s="7">
        <f>IF(facultativo!S52="",0,facultativo!S52)</f>
        <v>0</v>
      </c>
      <c r="R46" s="7">
        <f>IF(facultativo!T52="",0,facultativo!T52)</f>
        <v>0</v>
      </c>
      <c r="S46" s="7">
        <f t="shared" si="3"/>
        <v>0</v>
      </c>
      <c r="T46" s="13">
        <f t="shared" si="11"/>
        <v>0</v>
      </c>
      <c r="U46" s="13" t="str">
        <f t="shared" si="12"/>
        <v/>
      </c>
      <c r="V46" s="11" t="str">
        <f t="shared" si="2"/>
        <v/>
      </c>
      <c r="W46" s="111"/>
      <c r="X46" s="111"/>
      <c r="Y46" s="4">
        <f t="shared" si="4"/>
        <v>1</v>
      </c>
      <c r="Z46" s="4">
        <f t="shared" si="5"/>
        <v>0</v>
      </c>
      <c r="AA46" s="4"/>
      <c r="AC46" s="4">
        <f t="shared" si="6"/>
        <v>0</v>
      </c>
      <c r="AD46" s="4"/>
      <c r="AE46" s="4"/>
      <c r="AF46" s="4">
        <f t="shared" si="7"/>
        <v>0</v>
      </c>
      <c r="AG46" s="4">
        <f t="shared" si="8"/>
        <v>0</v>
      </c>
      <c r="AH46" s="4"/>
      <c r="AI46" s="4">
        <f t="shared" si="9"/>
        <v>0</v>
      </c>
      <c r="AJ46" s="4"/>
      <c r="AK46" s="4">
        <f t="shared" si="10"/>
        <v>0</v>
      </c>
      <c r="AM46" s="105" t="e">
        <f>IF(AND($Z46=1,#REF!="INFANTIS"),1,0)</f>
        <v>#REF!</v>
      </c>
      <c r="AN46" s="4"/>
      <c r="AO46" s="105" t="e">
        <f>IF(AND($Z46=1,#REF!="INICIADOS"),1,0)</f>
        <v>#REF!</v>
      </c>
      <c r="AP46" s="4"/>
      <c r="AQ46" s="105" t="e">
        <f>IF(AND($Z46=1,#REF!="JUVENIS"),1,0)</f>
        <v>#REF!</v>
      </c>
      <c r="AS46" s="105" t="e">
        <f>IF(AND($Z46=1,#REF!="JUNIORES"),1,0)</f>
        <v>#REF!</v>
      </c>
    </row>
    <row r="47" spans="1:45" ht="15.75" customHeight="1" x14ac:dyDescent="0.3">
      <c r="A47" s="8" t="str">
        <f>solo!A53</f>
        <v/>
      </c>
      <c r="B47" s="8" t="str">
        <f>solo!B53</f>
        <v/>
      </c>
      <c r="C47" s="8" t="str">
        <f>solo!C53</f>
        <v/>
      </c>
      <c r="D47" s="14">
        <f>'ordem de passagem'!H50</f>
        <v>0</v>
      </c>
      <c r="E47" s="8" t="str">
        <f>solo!D53</f>
        <v/>
      </c>
      <c r="F47" s="14" t="str">
        <f>solo!E53</f>
        <v/>
      </c>
      <c r="G47" s="7">
        <f>IF(solo!Y53&gt;0,solo!Y53,0)</f>
        <v>0</v>
      </c>
      <c r="H47" s="7" t="str">
        <f>solo!U53</f>
        <v/>
      </c>
      <c r="I47" s="7">
        <f>solo!R53</f>
        <v>0</v>
      </c>
      <c r="J47" s="7">
        <f>solo!S53</f>
        <v>0</v>
      </c>
      <c r="K47" s="7">
        <f>saltos!AH53</f>
        <v>0</v>
      </c>
      <c r="L47" s="7">
        <f>IF('Classificação geral'!F47=3,saltos!X53,MAX(saltos!Z53:AA53))</f>
        <v>0</v>
      </c>
      <c r="M47" s="7">
        <f>IFERROR(IF(F47=3,(saltos!Y53)/2,0),0)</f>
        <v>0</v>
      </c>
      <c r="N47" s="7">
        <f>IFERROR(IF(F47=3,(saltos!U53+saltos!V53)/2,saltos!AB53),0)</f>
        <v>0</v>
      </c>
      <c r="O47" s="7">
        <f>IF(facultativo!Z53="",0,facultativo!Z53)</f>
        <v>0</v>
      </c>
      <c r="P47" s="7" t="b">
        <f>IF(facultativo!V53="",0,facultativo!V53)</f>
        <v>0</v>
      </c>
      <c r="Q47" s="7">
        <f>IF(facultativo!S53="",0,facultativo!S53)</f>
        <v>0</v>
      </c>
      <c r="R47" s="7">
        <f>IF(facultativo!T53="",0,facultativo!T53)</f>
        <v>0</v>
      </c>
      <c r="S47" s="7">
        <f t="shared" si="3"/>
        <v>0</v>
      </c>
      <c r="T47" s="13">
        <f t="shared" si="11"/>
        <v>0</v>
      </c>
      <c r="U47" s="13" t="str">
        <f t="shared" si="12"/>
        <v/>
      </c>
      <c r="V47" s="11" t="str">
        <f t="shared" si="2"/>
        <v/>
      </c>
      <c r="W47" s="111"/>
      <c r="X47" s="111"/>
      <c r="Y47" s="4">
        <f t="shared" si="4"/>
        <v>1</v>
      </c>
      <c r="Z47" s="4">
        <f t="shared" si="5"/>
        <v>0</v>
      </c>
      <c r="AA47" s="4"/>
      <c r="AC47" s="4">
        <f t="shared" si="6"/>
        <v>0</v>
      </c>
      <c r="AD47" s="4"/>
      <c r="AE47" s="4"/>
      <c r="AF47" s="4">
        <f t="shared" si="7"/>
        <v>0</v>
      </c>
      <c r="AG47" s="4">
        <f t="shared" si="8"/>
        <v>0</v>
      </c>
      <c r="AH47" s="4"/>
      <c r="AI47" s="4">
        <f t="shared" si="9"/>
        <v>0</v>
      </c>
      <c r="AJ47" s="4"/>
      <c r="AK47" s="4">
        <f t="shared" si="10"/>
        <v>0</v>
      </c>
      <c r="AM47" s="105" t="e">
        <f>IF(AND($Z47=1,#REF!="INFANTIS"),1,0)</f>
        <v>#REF!</v>
      </c>
      <c r="AN47" s="4"/>
      <c r="AO47" s="105" t="e">
        <f>IF(AND($Z47=1,#REF!="INICIADOS"),1,0)</f>
        <v>#REF!</v>
      </c>
      <c r="AP47" s="4"/>
      <c r="AQ47" s="105" t="e">
        <f>IF(AND($Z47=1,#REF!="JUVENIS"),1,0)</f>
        <v>#REF!</v>
      </c>
      <c r="AS47" s="105" t="e">
        <f>IF(AND($Z47=1,#REF!="JUNIORES"),1,0)</f>
        <v>#REF!</v>
      </c>
    </row>
    <row r="48" spans="1:45" ht="15.75" customHeight="1" x14ac:dyDescent="0.3">
      <c r="A48" s="8" t="str">
        <f>solo!A54</f>
        <v/>
      </c>
      <c r="B48" s="8" t="str">
        <f>solo!B54</f>
        <v/>
      </c>
      <c r="C48" s="8" t="str">
        <f>solo!C54</f>
        <v/>
      </c>
      <c r="D48" s="14">
        <f>'ordem de passagem'!H51</f>
        <v>0</v>
      </c>
      <c r="E48" s="8" t="str">
        <f>solo!D54</f>
        <v/>
      </c>
      <c r="F48" s="14" t="str">
        <f>solo!E54</f>
        <v/>
      </c>
      <c r="G48" s="7">
        <f>IF(solo!Y54&gt;0,solo!Y54,0)</f>
        <v>0</v>
      </c>
      <c r="H48" s="7" t="str">
        <f>solo!U54</f>
        <v/>
      </c>
      <c r="I48" s="7">
        <f>solo!R54</f>
        <v>0</v>
      </c>
      <c r="J48" s="7">
        <f>solo!S54</f>
        <v>0</v>
      </c>
      <c r="K48" s="7">
        <f>saltos!AH54</f>
        <v>0</v>
      </c>
      <c r="L48" s="7">
        <f>IF('Classificação geral'!F48=3,saltos!X54,MAX(saltos!Z54:AA54))</f>
        <v>0</v>
      </c>
      <c r="M48" s="7">
        <f>IFERROR(IF(F48=3,(saltos!Y54)/2,0),0)</f>
        <v>0</v>
      </c>
      <c r="N48" s="7">
        <f>IFERROR(IF(F48=3,(saltos!U54+saltos!V54)/2,saltos!AB54),0)</f>
        <v>0</v>
      </c>
      <c r="O48" s="7">
        <f>IF(facultativo!Z54="",0,facultativo!Z54)</f>
        <v>0</v>
      </c>
      <c r="P48" s="7" t="b">
        <f>IF(facultativo!V54="",0,facultativo!V54)</f>
        <v>0</v>
      </c>
      <c r="Q48" s="7">
        <f>IF(facultativo!S54="",0,facultativo!S54)</f>
        <v>0</v>
      </c>
      <c r="R48" s="7">
        <f>IF(facultativo!T54="",0,facultativo!T54)</f>
        <v>0</v>
      </c>
      <c r="S48" s="7">
        <f t="shared" si="3"/>
        <v>0</v>
      </c>
      <c r="T48" s="13">
        <f t="shared" si="11"/>
        <v>0</v>
      </c>
      <c r="U48" s="13" t="str">
        <f t="shared" si="12"/>
        <v/>
      </c>
      <c r="V48" s="11" t="str">
        <f t="shared" si="2"/>
        <v/>
      </c>
      <c r="W48" s="111"/>
      <c r="X48" s="111"/>
      <c r="Y48" s="4">
        <f t="shared" si="4"/>
        <v>1</v>
      </c>
      <c r="Z48" s="4">
        <f t="shared" si="5"/>
        <v>0</v>
      </c>
      <c r="AA48" s="4"/>
      <c r="AC48" s="4">
        <f t="shared" si="6"/>
        <v>0</v>
      </c>
      <c r="AD48" s="4"/>
      <c r="AE48" s="4"/>
      <c r="AF48" s="4">
        <f t="shared" si="7"/>
        <v>0</v>
      </c>
      <c r="AG48" s="4">
        <f t="shared" si="8"/>
        <v>0</v>
      </c>
      <c r="AH48" s="4"/>
      <c r="AI48" s="4">
        <f t="shared" si="9"/>
        <v>0</v>
      </c>
      <c r="AJ48" s="4"/>
      <c r="AK48" s="4">
        <f t="shared" si="10"/>
        <v>0</v>
      </c>
      <c r="AM48" s="105" t="e">
        <f>IF(AND($Z48=1,#REF!="INFANTIS"),1,0)</f>
        <v>#REF!</v>
      </c>
      <c r="AN48" s="4"/>
      <c r="AO48" s="105" t="e">
        <f>IF(AND($Z48=1,#REF!="INICIADOS"),1,0)</f>
        <v>#REF!</v>
      </c>
      <c r="AP48" s="4"/>
      <c r="AQ48" s="105" t="e">
        <f>IF(AND($Z48=1,#REF!="JUVENIS"),1,0)</f>
        <v>#REF!</v>
      </c>
      <c r="AS48" s="105" t="e">
        <f>IF(AND($Z48=1,#REF!="JUNIORES"),1,0)</f>
        <v>#REF!</v>
      </c>
    </row>
    <row r="49" spans="1:45" ht="15.75" customHeight="1" x14ac:dyDescent="0.3">
      <c r="A49" s="8" t="str">
        <f>solo!A55</f>
        <v/>
      </c>
      <c r="B49" s="8" t="str">
        <f>solo!B55</f>
        <v/>
      </c>
      <c r="C49" s="8" t="str">
        <f>solo!C55</f>
        <v/>
      </c>
      <c r="D49" s="14">
        <f>'ordem de passagem'!H52</f>
        <v>0</v>
      </c>
      <c r="E49" s="8" t="str">
        <f>solo!D55</f>
        <v/>
      </c>
      <c r="F49" s="14" t="str">
        <f>solo!E55</f>
        <v/>
      </c>
      <c r="G49" s="7">
        <f>IF(solo!Y55&gt;0,solo!Y55,0)</f>
        <v>0</v>
      </c>
      <c r="H49" s="7" t="str">
        <f>solo!U55</f>
        <v/>
      </c>
      <c r="I49" s="7">
        <f>solo!R55</f>
        <v>0</v>
      </c>
      <c r="J49" s="7">
        <f>solo!S55</f>
        <v>0</v>
      </c>
      <c r="K49" s="7">
        <f>saltos!AH55</f>
        <v>0</v>
      </c>
      <c r="L49" s="7">
        <f>IF('Classificação geral'!F49=3,saltos!X55,MAX(saltos!Z55:AA55))</f>
        <v>0</v>
      </c>
      <c r="M49" s="7">
        <f>IFERROR(IF(F49=3,(saltos!Y55)/2,0),0)</f>
        <v>0</v>
      </c>
      <c r="N49" s="7">
        <f>IFERROR(IF(F49=3,(saltos!U55+saltos!V55)/2,saltos!AB55),0)</f>
        <v>0</v>
      </c>
      <c r="O49" s="7">
        <f>IF(facultativo!Z55="",0,facultativo!Z55)</f>
        <v>0</v>
      </c>
      <c r="P49" s="7" t="b">
        <f>IF(facultativo!V55="",0,facultativo!V55)</f>
        <v>0</v>
      </c>
      <c r="Q49" s="7">
        <f>IF(facultativo!S55="",0,facultativo!S55)</f>
        <v>0</v>
      </c>
      <c r="R49" s="7">
        <f>IF(facultativo!T55="",0,facultativo!T55)</f>
        <v>0</v>
      </c>
      <c r="S49" s="7">
        <f t="shared" si="3"/>
        <v>0</v>
      </c>
      <c r="T49" s="13">
        <f t="shared" si="11"/>
        <v>0</v>
      </c>
      <c r="U49" s="13" t="str">
        <f t="shared" si="12"/>
        <v/>
      </c>
      <c r="V49" s="11" t="str">
        <f t="shared" si="2"/>
        <v/>
      </c>
      <c r="W49" s="111"/>
      <c r="X49" s="111"/>
      <c r="Y49" s="4">
        <f t="shared" si="4"/>
        <v>1</v>
      </c>
      <c r="Z49" s="4">
        <f t="shared" si="5"/>
        <v>0</v>
      </c>
      <c r="AA49" s="4"/>
      <c r="AC49" s="4">
        <f t="shared" si="6"/>
        <v>0</v>
      </c>
      <c r="AD49" s="4"/>
      <c r="AE49" s="4"/>
      <c r="AF49" s="4">
        <f t="shared" si="7"/>
        <v>0</v>
      </c>
      <c r="AG49" s="4">
        <f t="shared" si="8"/>
        <v>0</v>
      </c>
      <c r="AH49" s="4"/>
      <c r="AI49" s="4">
        <f t="shared" si="9"/>
        <v>0</v>
      </c>
      <c r="AJ49" s="4"/>
      <c r="AK49" s="4">
        <f t="shared" si="10"/>
        <v>0</v>
      </c>
      <c r="AM49" s="105" t="e">
        <f>IF(AND($Z49=1,#REF!="INFANTIS"),1,0)</f>
        <v>#REF!</v>
      </c>
      <c r="AN49" s="4"/>
      <c r="AO49" s="105" t="e">
        <f>IF(AND($Z49=1,#REF!="INICIADOS"),1,0)</f>
        <v>#REF!</v>
      </c>
      <c r="AP49" s="4"/>
      <c r="AQ49" s="105" t="e">
        <f>IF(AND($Z49=1,#REF!="JUVENIS"),1,0)</f>
        <v>#REF!</v>
      </c>
      <c r="AS49" s="105" t="e">
        <f>IF(AND($Z49=1,#REF!="JUNIORES"),1,0)</f>
        <v>#REF!</v>
      </c>
    </row>
    <row r="50" spans="1:45" ht="15.75" customHeight="1" x14ac:dyDescent="0.3">
      <c r="A50" s="8" t="str">
        <f>solo!A56</f>
        <v/>
      </c>
      <c r="B50" s="8" t="str">
        <f>solo!B56</f>
        <v/>
      </c>
      <c r="C50" s="8" t="str">
        <f>solo!C56</f>
        <v/>
      </c>
      <c r="D50" s="14">
        <f>'ordem de passagem'!H53</f>
        <v>0</v>
      </c>
      <c r="E50" s="8" t="str">
        <f>solo!D56</f>
        <v/>
      </c>
      <c r="F50" s="14" t="str">
        <f>solo!E56</f>
        <v/>
      </c>
      <c r="G50" s="7">
        <f>IF(solo!Y56&gt;0,solo!Y56,0)</f>
        <v>0</v>
      </c>
      <c r="H50" s="7" t="str">
        <f>solo!U56</f>
        <v/>
      </c>
      <c r="I50" s="7">
        <f>solo!R56</f>
        <v>0</v>
      </c>
      <c r="J50" s="7">
        <f>solo!S56</f>
        <v>0</v>
      </c>
      <c r="K50" s="7">
        <f>saltos!AH56</f>
        <v>0</v>
      </c>
      <c r="L50" s="7">
        <f>IF('Classificação geral'!F50=3,saltos!X56,MAX(saltos!Z56:AA56))</f>
        <v>0</v>
      </c>
      <c r="M50" s="7">
        <f>IFERROR(IF(F50=3,(saltos!Y56)/2,0),0)</f>
        <v>0</v>
      </c>
      <c r="N50" s="7">
        <f>IFERROR(IF(F50=3,(saltos!U56+saltos!V56)/2,saltos!AB56),0)</f>
        <v>0</v>
      </c>
      <c r="O50" s="7">
        <f>IF(facultativo!Z56="",0,facultativo!Z56)</f>
        <v>0</v>
      </c>
      <c r="P50" s="7" t="b">
        <f>IF(facultativo!V56="",0,facultativo!V56)</f>
        <v>0</v>
      </c>
      <c r="Q50" s="7">
        <f>IF(facultativo!S56="",0,facultativo!S56)</f>
        <v>0</v>
      </c>
      <c r="R50" s="7">
        <f>IF(facultativo!T56="",0,facultativo!T56)</f>
        <v>0</v>
      </c>
      <c r="S50" s="7">
        <f t="shared" si="3"/>
        <v>0</v>
      </c>
      <c r="T50" s="13">
        <f t="shared" si="11"/>
        <v>0</v>
      </c>
      <c r="U50" s="13" t="str">
        <f t="shared" si="12"/>
        <v/>
      </c>
      <c r="V50" s="11" t="str">
        <f t="shared" si="2"/>
        <v/>
      </c>
      <c r="W50" s="111"/>
      <c r="X50" s="111"/>
      <c r="Y50" s="4">
        <f t="shared" si="4"/>
        <v>1</v>
      </c>
      <c r="Z50" s="4">
        <f t="shared" si="5"/>
        <v>0</v>
      </c>
      <c r="AA50" s="4"/>
      <c r="AC50" s="4">
        <f t="shared" si="6"/>
        <v>0</v>
      </c>
      <c r="AD50" s="4"/>
      <c r="AE50" s="4"/>
      <c r="AF50" s="4">
        <f t="shared" si="7"/>
        <v>0</v>
      </c>
      <c r="AG50" s="4">
        <f t="shared" si="8"/>
        <v>0</v>
      </c>
      <c r="AH50" s="4"/>
      <c r="AI50" s="4">
        <f t="shared" si="9"/>
        <v>0</v>
      </c>
      <c r="AJ50" s="4"/>
      <c r="AK50" s="4">
        <f t="shared" si="10"/>
        <v>0</v>
      </c>
      <c r="AM50" s="105" t="e">
        <f>IF(AND($Z50=1,#REF!="INFANTIS"),1,0)</f>
        <v>#REF!</v>
      </c>
      <c r="AN50" s="4"/>
      <c r="AO50" s="105" t="e">
        <f>IF(AND($Z50=1,#REF!="INICIADOS"),1,0)</f>
        <v>#REF!</v>
      </c>
      <c r="AP50" s="4"/>
      <c r="AQ50" s="105" t="e">
        <f>IF(AND($Z50=1,#REF!="JUVENIS"),1,0)</f>
        <v>#REF!</v>
      </c>
      <c r="AS50" s="105" t="e">
        <f>IF(AND($Z50=1,#REF!="JUNIORES"),1,0)</f>
        <v>#REF!</v>
      </c>
    </row>
    <row r="51" spans="1:45" ht="15.75" customHeight="1" x14ac:dyDescent="0.3">
      <c r="A51" s="8" t="str">
        <f>solo!A57</f>
        <v/>
      </c>
      <c r="B51" s="8" t="str">
        <f>solo!B57</f>
        <v/>
      </c>
      <c r="C51" s="8" t="str">
        <f>solo!C57</f>
        <v/>
      </c>
      <c r="D51" s="14">
        <f>'ordem de passagem'!H54</f>
        <v>0</v>
      </c>
      <c r="E51" s="8" t="str">
        <f>solo!D57</f>
        <v/>
      </c>
      <c r="F51" s="14" t="str">
        <f>solo!E57</f>
        <v/>
      </c>
      <c r="G51" s="7">
        <f>IF(solo!Y57&gt;0,solo!Y57,0)</f>
        <v>0</v>
      </c>
      <c r="H51" s="7" t="str">
        <f>solo!U57</f>
        <v/>
      </c>
      <c r="I51" s="7">
        <f>solo!R57</f>
        <v>0</v>
      </c>
      <c r="J51" s="7">
        <f>solo!S57</f>
        <v>0</v>
      </c>
      <c r="K51" s="7">
        <f>saltos!AH57</f>
        <v>0</v>
      </c>
      <c r="L51" s="7">
        <f>IF('Classificação geral'!F51=3,saltos!X57,MAX(saltos!Z57:AA57))</f>
        <v>0</v>
      </c>
      <c r="M51" s="7">
        <f>IFERROR(IF(F51=3,(saltos!Y57)/2,0),0)</f>
        <v>0</v>
      </c>
      <c r="N51" s="7">
        <f>IFERROR(IF(F51=3,(saltos!U57+saltos!V57)/2,saltos!AB57),0)</f>
        <v>0</v>
      </c>
      <c r="O51" s="7">
        <f>IF(facultativo!Z57="",0,facultativo!Z57)</f>
        <v>0</v>
      </c>
      <c r="P51" s="7" t="b">
        <f>IF(facultativo!V57="",0,facultativo!V57)</f>
        <v>0</v>
      </c>
      <c r="Q51" s="7">
        <f>IF(facultativo!S57="",0,facultativo!S57)</f>
        <v>0</v>
      </c>
      <c r="R51" s="7">
        <f>IF(facultativo!T57="",0,facultativo!T57)</f>
        <v>0</v>
      </c>
      <c r="S51" s="7">
        <f t="shared" si="3"/>
        <v>0</v>
      </c>
      <c r="T51" s="13">
        <f t="shared" si="11"/>
        <v>0</v>
      </c>
      <c r="U51" s="13" t="str">
        <f t="shared" si="12"/>
        <v/>
      </c>
      <c r="V51" s="11" t="str">
        <f t="shared" si="2"/>
        <v/>
      </c>
      <c r="W51" s="111"/>
      <c r="X51" s="111"/>
      <c r="Y51" s="4">
        <f t="shared" si="4"/>
        <v>1</v>
      </c>
      <c r="Z51" s="4">
        <f t="shared" si="5"/>
        <v>0</v>
      </c>
      <c r="AA51" s="4"/>
      <c r="AC51" s="4">
        <f t="shared" si="6"/>
        <v>0</v>
      </c>
      <c r="AD51" s="4"/>
      <c r="AE51" s="4"/>
      <c r="AF51" s="4">
        <f t="shared" si="7"/>
        <v>0</v>
      </c>
      <c r="AG51" s="4">
        <f t="shared" si="8"/>
        <v>0</v>
      </c>
      <c r="AH51" s="4"/>
      <c r="AI51" s="4">
        <f t="shared" si="9"/>
        <v>0</v>
      </c>
      <c r="AJ51" s="4"/>
      <c r="AK51" s="4">
        <f t="shared" si="10"/>
        <v>0</v>
      </c>
      <c r="AM51" s="105" t="e">
        <f>IF(AND($Z51=1,#REF!="INFANTIS"),1,0)</f>
        <v>#REF!</v>
      </c>
      <c r="AN51" s="4"/>
      <c r="AO51" s="105" t="e">
        <f>IF(AND($Z51=1,#REF!="INICIADOS"),1,0)</f>
        <v>#REF!</v>
      </c>
      <c r="AP51" s="4"/>
      <c r="AQ51" s="105" t="e">
        <f>IF(AND($Z51=1,#REF!="JUVENIS"),1,0)</f>
        <v>#REF!</v>
      </c>
      <c r="AS51" s="105" t="e">
        <f>IF(AND($Z51=1,#REF!="JUNIORES"),1,0)</f>
        <v>#REF!</v>
      </c>
    </row>
    <row r="52" spans="1:45" ht="15.75" customHeight="1" x14ac:dyDescent="0.3">
      <c r="A52" s="8" t="str">
        <f>solo!A58</f>
        <v/>
      </c>
      <c r="B52" s="8" t="str">
        <f>solo!B58</f>
        <v/>
      </c>
      <c r="C52" s="8" t="str">
        <f>solo!C58</f>
        <v/>
      </c>
      <c r="D52" s="14">
        <f>'ordem de passagem'!H55</f>
        <v>0</v>
      </c>
      <c r="E52" s="8" t="str">
        <f>solo!D58</f>
        <v/>
      </c>
      <c r="F52" s="14" t="str">
        <f>solo!E58</f>
        <v/>
      </c>
      <c r="G52" s="7">
        <f>IF(solo!Y58&gt;0,solo!Y58,0)</f>
        <v>0</v>
      </c>
      <c r="H52" s="7" t="str">
        <f>solo!U58</f>
        <v/>
      </c>
      <c r="I52" s="7">
        <f>solo!R58</f>
        <v>0</v>
      </c>
      <c r="J52" s="7">
        <f>solo!S58</f>
        <v>0</v>
      </c>
      <c r="K52" s="7">
        <f>saltos!AH58</f>
        <v>0</v>
      </c>
      <c r="L52" s="7">
        <f>IF('Classificação geral'!F52=3,saltos!X58,MAX(saltos!Z58:AA58))</f>
        <v>0</v>
      </c>
      <c r="M52" s="7">
        <f>IFERROR(IF(F52=3,(saltos!Y58)/2,0),0)</f>
        <v>0</v>
      </c>
      <c r="N52" s="7">
        <f>IFERROR(IF(F52=3,(saltos!U58+saltos!V58)/2,saltos!AB58),0)</f>
        <v>0</v>
      </c>
      <c r="O52" s="7">
        <f>IF(facultativo!Z58="",0,facultativo!Z58)</f>
        <v>0</v>
      </c>
      <c r="P52" s="7" t="b">
        <f>IF(facultativo!V58="",0,facultativo!V58)</f>
        <v>0</v>
      </c>
      <c r="Q52" s="7">
        <f>IF(facultativo!S58="",0,facultativo!S58)</f>
        <v>0</v>
      </c>
      <c r="R52" s="7">
        <f>IF(facultativo!T58="",0,facultativo!T58)</f>
        <v>0</v>
      </c>
      <c r="S52" s="7">
        <f t="shared" si="3"/>
        <v>0</v>
      </c>
      <c r="T52" s="13">
        <f t="shared" si="11"/>
        <v>0</v>
      </c>
      <c r="U52" s="13" t="str">
        <f t="shared" si="12"/>
        <v/>
      </c>
      <c r="V52" s="11" t="str">
        <f t="shared" si="2"/>
        <v/>
      </c>
      <c r="W52" s="111"/>
      <c r="X52" s="111"/>
      <c r="Y52" s="4">
        <f t="shared" si="4"/>
        <v>1</v>
      </c>
      <c r="Z52" s="4">
        <f t="shared" si="5"/>
        <v>0</v>
      </c>
      <c r="AA52" s="4"/>
      <c r="AC52" s="4">
        <f t="shared" si="6"/>
        <v>0</v>
      </c>
      <c r="AD52" s="4"/>
      <c r="AE52" s="4"/>
      <c r="AF52" s="4">
        <f t="shared" si="7"/>
        <v>0</v>
      </c>
      <c r="AG52" s="4">
        <f t="shared" si="8"/>
        <v>0</v>
      </c>
      <c r="AH52" s="4"/>
      <c r="AI52" s="4">
        <f t="shared" si="9"/>
        <v>0</v>
      </c>
      <c r="AJ52" s="4"/>
      <c r="AK52" s="4">
        <f t="shared" si="10"/>
        <v>0</v>
      </c>
      <c r="AM52" s="105" t="e">
        <f>IF(AND($Z52=1,#REF!="INFANTIS"),1,0)</f>
        <v>#REF!</v>
      </c>
      <c r="AN52" s="4"/>
      <c r="AO52" s="105" t="e">
        <f>IF(AND($Z52=1,#REF!="INICIADOS"),1,0)</f>
        <v>#REF!</v>
      </c>
      <c r="AP52" s="4"/>
      <c r="AQ52" s="105" t="e">
        <f>IF(AND($Z52=1,#REF!="JUVENIS"),1,0)</f>
        <v>#REF!</v>
      </c>
      <c r="AS52" s="105" t="e">
        <f>IF(AND($Z52=1,#REF!="JUNIORES"),1,0)</f>
        <v>#REF!</v>
      </c>
    </row>
    <row r="53" spans="1:45" ht="15.75" customHeight="1" x14ac:dyDescent="0.3">
      <c r="A53" s="8" t="str">
        <f>solo!A59</f>
        <v/>
      </c>
      <c r="B53" s="8" t="str">
        <f>solo!B59</f>
        <v/>
      </c>
      <c r="C53" s="8" t="str">
        <f>solo!C59</f>
        <v/>
      </c>
      <c r="D53" s="14">
        <f>'ordem de passagem'!H56</f>
        <v>0</v>
      </c>
      <c r="E53" s="8" t="str">
        <f>solo!D59</f>
        <v/>
      </c>
      <c r="F53" s="14" t="str">
        <f>solo!E59</f>
        <v/>
      </c>
      <c r="G53" s="7">
        <f>IF(solo!Y59&gt;0,solo!Y59,0)</f>
        <v>0</v>
      </c>
      <c r="H53" s="7" t="str">
        <f>solo!U59</f>
        <v/>
      </c>
      <c r="I53" s="7">
        <f>solo!R59</f>
        <v>0</v>
      </c>
      <c r="J53" s="7">
        <f>solo!S59</f>
        <v>0</v>
      </c>
      <c r="K53" s="7">
        <f>saltos!AH59</f>
        <v>0</v>
      </c>
      <c r="L53" s="7">
        <f>IF('Classificação geral'!F53=3,saltos!X59,MAX(saltos!Z59:AA59))</f>
        <v>0</v>
      </c>
      <c r="M53" s="7">
        <f>IFERROR(IF(F53=3,(saltos!Y59)/2,0),0)</f>
        <v>0</v>
      </c>
      <c r="N53" s="7">
        <f>IFERROR(IF(F53=3,(saltos!U59+saltos!V59)/2,saltos!AB59),0)</f>
        <v>0</v>
      </c>
      <c r="O53" s="7">
        <f>IF(facultativo!Z59="",0,facultativo!Z59)</f>
        <v>0</v>
      </c>
      <c r="P53" s="7" t="b">
        <f>IF(facultativo!V59="",0,facultativo!V59)</f>
        <v>0</v>
      </c>
      <c r="Q53" s="7">
        <f>IF(facultativo!S59="",0,facultativo!S59)</f>
        <v>0</v>
      </c>
      <c r="R53" s="7">
        <f>IF(facultativo!T59="",0,facultativo!T59)</f>
        <v>0</v>
      </c>
      <c r="S53" s="7">
        <f t="shared" si="3"/>
        <v>0</v>
      </c>
      <c r="T53" s="13">
        <f t="shared" si="11"/>
        <v>0</v>
      </c>
      <c r="U53" s="13" t="str">
        <f t="shared" si="12"/>
        <v/>
      </c>
      <c r="V53" s="11" t="str">
        <f t="shared" si="2"/>
        <v/>
      </c>
      <c r="W53" s="111"/>
      <c r="X53" s="111"/>
      <c r="Y53" s="4">
        <f t="shared" si="4"/>
        <v>1</v>
      </c>
      <c r="Z53" s="4">
        <f t="shared" si="5"/>
        <v>0</v>
      </c>
      <c r="AA53" s="4"/>
      <c r="AC53" s="4">
        <f t="shared" si="6"/>
        <v>0</v>
      </c>
      <c r="AD53" s="4"/>
      <c r="AE53" s="4"/>
      <c r="AF53" s="4">
        <f t="shared" si="7"/>
        <v>0</v>
      </c>
      <c r="AG53" s="4">
        <f t="shared" si="8"/>
        <v>0</v>
      </c>
      <c r="AH53" s="4"/>
      <c r="AI53" s="4">
        <f t="shared" si="9"/>
        <v>0</v>
      </c>
      <c r="AJ53" s="4"/>
      <c r="AK53" s="4">
        <f t="shared" si="10"/>
        <v>0</v>
      </c>
      <c r="AM53" s="105" t="e">
        <f>IF(AND($Z53=1,#REF!="INFANTIS"),1,0)</f>
        <v>#REF!</v>
      </c>
      <c r="AN53" s="4"/>
      <c r="AO53" s="105" t="e">
        <f>IF(AND($Z53=1,#REF!="INICIADOS"),1,0)</f>
        <v>#REF!</v>
      </c>
      <c r="AP53" s="4"/>
      <c r="AQ53" s="105" t="e">
        <f>IF(AND($Z53=1,#REF!="JUVENIS"),1,0)</f>
        <v>#REF!</v>
      </c>
      <c r="AS53" s="105" t="e">
        <f>IF(AND($Z53=1,#REF!="JUNIORES"),1,0)</f>
        <v>#REF!</v>
      </c>
    </row>
    <row r="54" spans="1:45" ht="15.75" customHeight="1" x14ac:dyDescent="0.3">
      <c r="A54" s="8" t="str">
        <f>solo!A60</f>
        <v/>
      </c>
      <c r="B54" s="8" t="str">
        <f>solo!B60</f>
        <v/>
      </c>
      <c r="C54" s="8" t="str">
        <f>solo!C60</f>
        <v/>
      </c>
      <c r="D54" s="14">
        <f>'ordem de passagem'!H57</f>
        <v>0</v>
      </c>
      <c r="E54" s="8" t="str">
        <f>solo!D60</f>
        <v/>
      </c>
      <c r="F54" s="14" t="str">
        <f>solo!E60</f>
        <v/>
      </c>
      <c r="G54" s="7">
        <f>IF(solo!Y60&gt;0,solo!Y60,0)</f>
        <v>0</v>
      </c>
      <c r="H54" s="7" t="str">
        <f>solo!U60</f>
        <v/>
      </c>
      <c r="I54" s="7">
        <f>solo!R60</f>
        <v>0</v>
      </c>
      <c r="J54" s="7">
        <f>solo!S60</f>
        <v>0</v>
      </c>
      <c r="K54" s="7">
        <f>saltos!AH60</f>
        <v>0</v>
      </c>
      <c r="L54" s="7">
        <f>IF('Classificação geral'!F54=3,saltos!X60,MAX(saltos!Z60:AA60))</f>
        <v>0</v>
      </c>
      <c r="M54" s="7">
        <f>IFERROR(IF(F54=3,(saltos!Y60)/2,0),0)</f>
        <v>0</v>
      </c>
      <c r="N54" s="7">
        <f>IFERROR(IF(F54=3,(saltos!U60+saltos!V60)/2,saltos!AB60),0)</f>
        <v>0</v>
      </c>
      <c r="O54" s="7">
        <f>IF(facultativo!Z60="",0,facultativo!Z60)</f>
        <v>0</v>
      </c>
      <c r="P54" s="7" t="b">
        <f>IF(facultativo!V60="",0,facultativo!V60)</f>
        <v>0</v>
      </c>
      <c r="Q54" s="7">
        <f>IF(facultativo!S60="",0,facultativo!S60)</f>
        <v>0</v>
      </c>
      <c r="R54" s="7">
        <f>IF(facultativo!T60="",0,facultativo!T60)</f>
        <v>0</v>
      </c>
      <c r="S54" s="7">
        <f t="shared" si="3"/>
        <v>0</v>
      </c>
      <c r="T54" s="13">
        <f t="shared" si="11"/>
        <v>0</v>
      </c>
      <c r="U54" s="13" t="str">
        <f t="shared" si="12"/>
        <v/>
      </c>
      <c r="V54" s="11" t="str">
        <f t="shared" si="2"/>
        <v/>
      </c>
      <c r="W54" s="111"/>
      <c r="X54" s="111"/>
      <c r="Y54" s="4">
        <f t="shared" si="4"/>
        <v>1</v>
      </c>
      <c r="Z54" s="4">
        <f t="shared" si="5"/>
        <v>0</v>
      </c>
      <c r="AA54" s="4"/>
      <c r="AC54" s="4">
        <f t="shared" si="6"/>
        <v>0</v>
      </c>
      <c r="AD54" s="4"/>
      <c r="AE54" s="4"/>
      <c r="AF54" s="4">
        <f t="shared" si="7"/>
        <v>0</v>
      </c>
      <c r="AG54" s="4">
        <f t="shared" si="8"/>
        <v>0</v>
      </c>
      <c r="AH54" s="4"/>
      <c r="AI54" s="4">
        <f t="shared" si="9"/>
        <v>0</v>
      </c>
      <c r="AJ54" s="4"/>
      <c r="AK54" s="4">
        <f t="shared" si="10"/>
        <v>0</v>
      </c>
      <c r="AM54" s="105" t="e">
        <f>IF(AND($Z54=1,#REF!="INFANTIS"),1,0)</f>
        <v>#REF!</v>
      </c>
      <c r="AN54" s="4"/>
      <c r="AO54" s="105" t="e">
        <f>IF(AND($Z54=1,#REF!="INICIADOS"),1,0)</f>
        <v>#REF!</v>
      </c>
      <c r="AP54" s="4"/>
      <c r="AQ54" s="105" t="e">
        <f>IF(AND($Z54=1,#REF!="JUVENIS"),1,0)</f>
        <v>#REF!</v>
      </c>
      <c r="AS54" s="105" t="e">
        <f>IF(AND($Z54=1,#REF!="JUNIORES"),1,0)</f>
        <v>#REF!</v>
      </c>
    </row>
    <row r="55" spans="1:45" ht="15.75" customHeight="1" x14ac:dyDescent="0.3">
      <c r="A55" s="8" t="str">
        <f>solo!A61</f>
        <v/>
      </c>
      <c r="B55" s="8" t="str">
        <f>solo!B61</f>
        <v/>
      </c>
      <c r="C55" s="8" t="str">
        <f>solo!C61</f>
        <v/>
      </c>
      <c r="D55" s="14">
        <f>'ordem de passagem'!H58</f>
        <v>0</v>
      </c>
      <c r="E55" s="8" t="str">
        <f>solo!D61</f>
        <v/>
      </c>
      <c r="F55" s="14" t="str">
        <f>solo!E61</f>
        <v/>
      </c>
      <c r="G55" s="7">
        <f>IF(solo!Y61&gt;0,solo!Y61,0)</f>
        <v>0</v>
      </c>
      <c r="H55" s="7" t="str">
        <f>solo!U61</f>
        <v/>
      </c>
      <c r="I55" s="7">
        <f>solo!R61</f>
        <v>0</v>
      </c>
      <c r="J55" s="7">
        <f>solo!S61</f>
        <v>0</v>
      </c>
      <c r="K55" s="7">
        <f>saltos!AH61</f>
        <v>0</v>
      </c>
      <c r="L55" s="7">
        <f>IF('Classificação geral'!F55=3,saltos!X61,MAX(saltos!Z61:AA61))</f>
        <v>0</v>
      </c>
      <c r="M55" s="7">
        <f>IFERROR(IF(F55=3,(saltos!Y61)/2,0),0)</f>
        <v>0</v>
      </c>
      <c r="N55" s="7">
        <f>IFERROR(IF(F55=3,(saltos!U61+saltos!V61)/2,saltos!AB61),0)</f>
        <v>0</v>
      </c>
      <c r="O55" s="7">
        <f>IF(facultativo!Z61="",0,facultativo!Z61)</f>
        <v>0</v>
      </c>
      <c r="P55" s="7" t="b">
        <f>IF(facultativo!V61="",0,facultativo!V61)</f>
        <v>0</v>
      </c>
      <c r="Q55" s="7">
        <f>IF(facultativo!S61="",0,facultativo!S61)</f>
        <v>0</v>
      </c>
      <c r="R55" s="7">
        <f>IF(facultativo!T61="",0,facultativo!T61)</f>
        <v>0</v>
      </c>
      <c r="S55" s="7">
        <f t="shared" si="3"/>
        <v>0</v>
      </c>
      <c r="T55" s="13">
        <f t="shared" si="11"/>
        <v>0</v>
      </c>
      <c r="U55" s="13" t="str">
        <f t="shared" si="12"/>
        <v/>
      </c>
      <c r="V55" s="11" t="str">
        <f t="shared" si="2"/>
        <v/>
      </c>
      <c r="W55" s="111"/>
      <c r="X55" s="111"/>
      <c r="Y55" s="4">
        <f t="shared" si="4"/>
        <v>1</v>
      </c>
      <c r="Z55" s="4">
        <f t="shared" si="5"/>
        <v>0</v>
      </c>
      <c r="AA55" s="4"/>
      <c r="AC55" s="4">
        <f t="shared" si="6"/>
        <v>0</v>
      </c>
      <c r="AD55" s="4"/>
      <c r="AE55" s="4"/>
      <c r="AF55" s="4">
        <f t="shared" si="7"/>
        <v>0</v>
      </c>
      <c r="AG55" s="4">
        <f t="shared" si="8"/>
        <v>0</v>
      </c>
      <c r="AH55" s="4"/>
      <c r="AI55" s="4">
        <f t="shared" si="9"/>
        <v>0</v>
      </c>
      <c r="AJ55" s="4"/>
      <c r="AK55" s="4">
        <f t="shared" si="10"/>
        <v>0</v>
      </c>
      <c r="AM55" s="105" t="e">
        <f>IF(AND($Z55=1,#REF!="INFANTIS"),1,0)</f>
        <v>#REF!</v>
      </c>
      <c r="AN55" s="4"/>
      <c r="AO55" s="105" t="e">
        <f>IF(AND($Z55=1,#REF!="INICIADOS"),1,0)</f>
        <v>#REF!</v>
      </c>
      <c r="AP55" s="4"/>
      <c r="AQ55" s="105" t="e">
        <f>IF(AND($Z55=1,#REF!="JUVENIS"),1,0)</f>
        <v>#REF!</v>
      </c>
      <c r="AS55" s="105" t="e">
        <f>IF(AND($Z55=1,#REF!="JUNIORES"),1,0)</f>
        <v>#REF!</v>
      </c>
    </row>
    <row r="56" spans="1:45" ht="15.75" customHeight="1" x14ac:dyDescent="0.3">
      <c r="A56" s="8" t="str">
        <f>solo!A62</f>
        <v/>
      </c>
      <c r="B56" s="8" t="str">
        <f>solo!B62</f>
        <v/>
      </c>
      <c r="C56" s="8" t="str">
        <f>solo!C62</f>
        <v/>
      </c>
      <c r="D56" s="14">
        <f>'ordem de passagem'!H59</f>
        <v>0</v>
      </c>
      <c r="E56" s="8" t="str">
        <f>solo!D62</f>
        <v/>
      </c>
      <c r="F56" s="14" t="str">
        <f>solo!E62</f>
        <v/>
      </c>
      <c r="G56" s="7">
        <f>IF(solo!Y62&gt;0,solo!Y62,0)</f>
        <v>0</v>
      </c>
      <c r="H56" s="7" t="str">
        <f>solo!U62</f>
        <v/>
      </c>
      <c r="I56" s="7">
        <f>solo!R62</f>
        <v>0</v>
      </c>
      <c r="J56" s="7">
        <f>solo!S62</f>
        <v>0</v>
      </c>
      <c r="K56" s="7">
        <f>saltos!AH62</f>
        <v>0</v>
      </c>
      <c r="L56" s="7">
        <f>IF('Classificação geral'!F56=3,saltos!X62,MAX(saltos!Z62:AA62))</f>
        <v>0</v>
      </c>
      <c r="M56" s="7">
        <f>IFERROR(IF(F56=3,(saltos!Y62)/2,0),0)</f>
        <v>0</v>
      </c>
      <c r="N56" s="7">
        <f>IFERROR(IF(F56=3,(saltos!U62+saltos!V62)/2,saltos!AB62),0)</f>
        <v>0</v>
      </c>
      <c r="O56" s="7">
        <f>IF(facultativo!Z62="",0,facultativo!Z62)</f>
        <v>0</v>
      </c>
      <c r="P56" s="7" t="b">
        <f>IF(facultativo!V62="",0,facultativo!V62)</f>
        <v>0</v>
      </c>
      <c r="Q56" s="7">
        <f>IF(facultativo!S62="",0,facultativo!S62)</f>
        <v>0</v>
      </c>
      <c r="R56" s="7">
        <f>IF(facultativo!T62="",0,facultativo!T62)</f>
        <v>0</v>
      </c>
      <c r="S56" s="7">
        <f t="shared" si="3"/>
        <v>0</v>
      </c>
      <c r="T56" s="13">
        <f t="shared" si="11"/>
        <v>0</v>
      </c>
      <c r="U56" s="13" t="str">
        <f t="shared" si="12"/>
        <v/>
      </c>
      <c r="V56" s="11" t="str">
        <f t="shared" si="2"/>
        <v/>
      </c>
      <c r="W56" s="111"/>
      <c r="X56" s="111"/>
      <c r="Y56" s="4">
        <f t="shared" si="4"/>
        <v>1</v>
      </c>
      <c r="Z56" s="4">
        <f t="shared" si="5"/>
        <v>0</v>
      </c>
      <c r="AA56" s="4"/>
      <c r="AC56" s="4">
        <f t="shared" si="6"/>
        <v>0</v>
      </c>
      <c r="AD56" s="4"/>
      <c r="AE56" s="4"/>
      <c r="AF56" s="4">
        <f t="shared" si="7"/>
        <v>0</v>
      </c>
      <c r="AG56" s="4">
        <f t="shared" si="8"/>
        <v>0</v>
      </c>
      <c r="AH56" s="4"/>
      <c r="AI56" s="4">
        <f t="shared" si="9"/>
        <v>0</v>
      </c>
      <c r="AJ56" s="4"/>
      <c r="AK56" s="4">
        <f t="shared" si="10"/>
        <v>0</v>
      </c>
      <c r="AM56" s="105" t="e">
        <f>IF(AND($Z56=1,#REF!="INFANTIS"),1,0)</f>
        <v>#REF!</v>
      </c>
      <c r="AN56" s="4"/>
      <c r="AO56" s="105" t="e">
        <f>IF(AND($Z56=1,#REF!="INICIADOS"),1,0)</f>
        <v>#REF!</v>
      </c>
      <c r="AP56" s="4"/>
      <c r="AQ56" s="105" t="e">
        <f>IF(AND($Z56=1,#REF!="JUVENIS"),1,0)</f>
        <v>#REF!</v>
      </c>
      <c r="AS56" s="105" t="e">
        <f>IF(AND($Z56=1,#REF!="JUNIORES"),1,0)</f>
        <v>#REF!</v>
      </c>
    </row>
    <row r="57" spans="1:45" ht="15.75" customHeight="1" x14ac:dyDescent="0.3">
      <c r="A57" s="8" t="str">
        <f>solo!A63</f>
        <v/>
      </c>
      <c r="B57" s="8" t="str">
        <f>solo!B63</f>
        <v/>
      </c>
      <c r="C57" s="8" t="str">
        <f>solo!C63</f>
        <v/>
      </c>
      <c r="D57" s="14">
        <f>'ordem de passagem'!H60</f>
        <v>0</v>
      </c>
      <c r="E57" s="8" t="str">
        <f>solo!D63</f>
        <v/>
      </c>
      <c r="F57" s="14" t="str">
        <f>solo!E63</f>
        <v/>
      </c>
      <c r="G57" s="7">
        <f>IF(solo!Y63&gt;0,solo!Y63,0)</f>
        <v>0</v>
      </c>
      <c r="H57" s="7" t="str">
        <f>solo!U63</f>
        <v/>
      </c>
      <c r="I57" s="7">
        <f>solo!R63</f>
        <v>0</v>
      </c>
      <c r="J57" s="7">
        <f>solo!S63</f>
        <v>0</v>
      </c>
      <c r="K57" s="7">
        <f>saltos!AH63</f>
        <v>0</v>
      </c>
      <c r="L57" s="7">
        <f>IF('Classificação geral'!F57=3,saltos!X63,MAX(saltos!Z63:AA63))</f>
        <v>0</v>
      </c>
      <c r="M57" s="7">
        <f>IFERROR(IF(F57=3,(saltos!Y63)/2,0),0)</f>
        <v>0</v>
      </c>
      <c r="N57" s="7">
        <f>IFERROR(IF(F57=3,(saltos!U63+saltos!V63)/2,saltos!AB63),0)</f>
        <v>0</v>
      </c>
      <c r="O57" s="7">
        <f>IF(facultativo!Z63="",0,facultativo!Z63)</f>
        <v>0</v>
      </c>
      <c r="P57" s="7" t="b">
        <f>IF(facultativo!V63="",0,facultativo!V63)</f>
        <v>0</v>
      </c>
      <c r="Q57" s="7">
        <f>IF(facultativo!S63="",0,facultativo!S63)</f>
        <v>0</v>
      </c>
      <c r="R57" s="7">
        <f>IF(facultativo!T63="",0,facultativo!T63)</f>
        <v>0</v>
      </c>
      <c r="S57" s="7">
        <f t="shared" si="3"/>
        <v>0</v>
      </c>
      <c r="T57" s="13">
        <f t="shared" si="11"/>
        <v>0</v>
      </c>
      <c r="U57" s="13" t="str">
        <f t="shared" si="12"/>
        <v/>
      </c>
      <c r="V57" s="11" t="str">
        <f t="shared" si="2"/>
        <v/>
      </c>
      <c r="W57" s="111"/>
      <c r="X57" s="111"/>
      <c r="Y57" s="4">
        <f t="shared" si="4"/>
        <v>1</v>
      </c>
      <c r="Z57" s="4">
        <f t="shared" si="5"/>
        <v>0</v>
      </c>
      <c r="AA57" s="4"/>
      <c r="AC57" s="4">
        <f t="shared" si="6"/>
        <v>0</v>
      </c>
      <c r="AD57" s="4"/>
      <c r="AE57" s="4"/>
      <c r="AF57" s="4">
        <f t="shared" si="7"/>
        <v>0</v>
      </c>
      <c r="AG57" s="4">
        <f t="shared" si="8"/>
        <v>0</v>
      </c>
      <c r="AH57" s="4"/>
      <c r="AI57" s="4">
        <f t="shared" si="9"/>
        <v>0</v>
      </c>
      <c r="AJ57" s="4"/>
      <c r="AK57" s="4">
        <f t="shared" si="10"/>
        <v>0</v>
      </c>
      <c r="AM57" s="105" t="e">
        <f>IF(AND($Z57=1,#REF!="INFANTIS"),1,0)</f>
        <v>#REF!</v>
      </c>
      <c r="AN57" s="4"/>
      <c r="AO57" s="105" t="e">
        <f>IF(AND($Z57=1,#REF!="INICIADOS"),1,0)</f>
        <v>#REF!</v>
      </c>
      <c r="AP57" s="4"/>
      <c r="AQ57" s="105" t="e">
        <f>IF(AND($Z57=1,#REF!="JUVENIS"),1,0)</f>
        <v>#REF!</v>
      </c>
      <c r="AS57" s="105" t="e">
        <f>IF(AND($Z57=1,#REF!="JUNIORES"),1,0)</f>
        <v>#REF!</v>
      </c>
    </row>
    <row r="58" spans="1:45" ht="15.75" customHeight="1" x14ac:dyDescent="0.3">
      <c r="A58" s="8" t="str">
        <f>solo!A64</f>
        <v/>
      </c>
      <c r="B58" s="8" t="str">
        <f>solo!B64</f>
        <v/>
      </c>
      <c r="C58" s="8" t="str">
        <f>solo!C64</f>
        <v/>
      </c>
      <c r="D58" s="14">
        <f>'ordem de passagem'!H61</f>
        <v>0</v>
      </c>
      <c r="E58" s="8" t="str">
        <f>solo!D64</f>
        <v/>
      </c>
      <c r="F58" s="14" t="str">
        <f>solo!E64</f>
        <v/>
      </c>
      <c r="G58" s="7">
        <f>IF(solo!Y64&gt;0,solo!Y64,0)</f>
        <v>0</v>
      </c>
      <c r="H58" s="7" t="str">
        <f>solo!U64</f>
        <v/>
      </c>
      <c r="I58" s="7">
        <f>solo!R64</f>
        <v>0</v>
      </c>
      <c r="J58" s="7">
        <f>solo!S64</f>
        <v>0</v>
      </c>
      <c r="K58" s="7">
        <f>saltos!AH64</f>
        <v>0</v>
      </c>
      <c r="L58" s="7">
        <f>IF('Classificação geral'!F58=3,saltos!X64,MAX(saltos!Z64:AA64))</f>
        <v>0</v>
      </c>
      <c r="M58" s="7">
        <f>IFERROR(IF(F58=3,(saltos!Y64)/2,0),0)</f>
        <v>0</v>
      </c>
      <c r="N58" s="7">
        <f>IFERROR(IF(F58=3,(saltos!U64+saltos!V64)/2,saltos!AB64),0)</f>
        <v>0</v>
      </c>
      <c r="O58" s="7">
        <f>IF(facultativo!Z64="",0,facultativo!Z64)</f>
        <v>0</v>
      </c>
      <c r="P58" s="7" t="b">
        <f>IF(facultativo!V64="",0,facultativo!V64)</f>
        <v>0</v>
      </c>
      <c r="Q58" s="7">
        <f>IF(facultativo!S64="",0,facultativo!S64)</f>
        <v>0</v>
      </c>
      <c r="R58" s="7">
        <f>IF(facultativo!T64="",0,facultativo!T64)</f>
        <v>0</v>
      </c>
      <c r="S58" s="7">
        <f t="shared" si="3"/>
        <v>0</v>
      </c>
      <c r="T58" s="13">
        <f t="shared" si="11"/>
        <v>0</v>
      </c>
      <c r="U58" s="13" t="str">
        <f t="shared" si="12"/>
        <v/>
      </c>
      <c r="V58" s="11" t="str">
        <f t="shared" si="2"/>
        <v/>
      </c>
      <c r="W58" s="111"/>
      <c r="X58" s="111"/>
      <c r="Y58" s="4">
        <f t="shared" si="4"/>
        <v>1</v>
      </c>
      <c r="Z58" s="4">
        <f t="shared" si="5"/>
        <v>0</v>
      </c>
      <c r="AA58" s="4"/>
      <c r="AC58" s="4">
        <f t="shared" si="6"/>
        <v>0</v>
      </c>
      <c r="AD58" s="4"/>
      <c r="AE58" s="4"/>
      <c r="AF58" s="4">
        <f t="shared" si="7"/>
        <v>0</v>
      </c>
      <c r="AG58" s="4">
        <f t="shared" si="8"/>
        <v>0</v>
      </c>
      <c r="AH58" s="4"/>
      <c r="AI58" s="4">
        <f t="shared" si="9"/>
        <v>0</v>
      </c>
      <c r="AJ58" s="4"/>
      <c r="AK58" s="4">
        <f t="shared" si="10"/>
        <v>0</v>
      </c>
      <c r="AM58" s="105" t="e">
        <f>IF(AND($Z58=1,#REF!="INFANTIS"),1,0)</f>
        <v>#REF!</v>
      </c>
      <c r="AN58" s="4"/>
      <c r="AO58" s="105" t="e">
        <f>IF(AND($Z58=1,#REF!="INICIADOS"),1,0)</f>
        <v>#REF!</v>
      </c>
      <c r="AP58" s="4"/>
      <c r="AQ58" s="105" t="e">
        <f>IF(AND($Z58=1,#REF!="JUVENIS"),1,0)</f>
        <v>#REF!</v>
      </c>
      <c r="AS58" s="105" t="e">
        <f>IF(AND($Z58=1,#REF!="JUNIORES"),1,0)</f>
        <v>#REF!</v>
      </c>
    </row>
    <row r="59" spans="1:45" ht="15.75" customHeight="1" x14ac:dyDescent="0.3">
      <c r="A59" s="8" t="str">
        <f>solo!A65</f>
        <v/>
      </c>
      <c r="B59" s="8" t="str">
        <f>solo!B65</f>
        <v/>
      </c>
      <c r="C59" s="8" t="str">
        <f>solo!C65</f>
        <v/>
      </c>
      <c r="D59" s="14">
        <f>'ordem de passagem'!H62</f>
        <v>0</v>
      </c>
      <c r="E59" s="8" t="str">
        <f>solo!D65</f>
        <v/>
      </c>
      <c r="F59" s="14" t="str">
        <f>solo!E65</f>
        <v/>
      </c>
      <c r="G59" s="7">
        <f>IF(solo!Y65&gt;0,solo!Y65,0)</f>
        <v>0</v>
      </c>
      <c r="H59" s="7" t="str">
        <f>solo!U65</f>
        <v/>
      </c>
      <c r="I59" s="7">
        <f>solo!R65</f>
        <v>0</v>
      </c>
      <c r="J59" s="7">
        <f>solo!S65</f>
        <v>0</v>
      </c>
      <c r="K59" s="7">
        <f>saltos!AH65</f>
        <v>0</v>
      </c>
      <c r="L59" s="7">
        <f>IF('Classificação geral'!F59=3,saltos!X65,MAX(saltos!Z65:AA65))</f>
        <v>0</v>
      </c>
      <c r="M59" s="7">
        <f>IFERROR(IF(F59=3,(saltos!Y65)/2,0),0)</f>
        <v>0</v>
      </c>
      <c r="N59" s="7">
        <f>IFERROR(IF(F59=3,(saltos!U65+saltos!V65)/2,saltos!AB65),0)</f>
        <v>0</v>
      </c>
      <c r="O59" s="7">
        <f>IF(facultativo!Z65="",0,facultativo!Z65)</f>
        <v>0</v>
      </c>
      <c r="P59" s="7" t="b">
        <f>IF(facultativo!V65="",0,facultativo!V65)</f>
        <v>0</v>
      </c>
      <c r="Q59" s="7">
        <f>IF(facultativo!S65="",0,facultativo!S65)</f>
        <v>0</v>
      </c>
      <c r="R59" s="7">
        <f>IF(facultativo!T65="",0,facultativo!T65)</f>
        <v>0</v>
      </c>
      <c r="S59" s="7">
        <f t="shared" si="3"/>
        <v>0</v>
      </c>
      <c r="T59" s="13">
        <f t="shared" si="11"/>
        <v>0</v>
      </c>
      <c r="U59" s="13" t="str">
        <f t="shared" si="12"/>
        <v/>
      </c>
      <c r="V59" s="11" t="str">
        <f t="shared" si="2"/>
        <v/>
      </c>
      <c r="W59" s="111"/>
      <c r="X59" s="111"/>
      <c r="Y59" s="4">
        <f t="shared" si="4"/>
        <v>1</v>
      </c>
      <c r="Z59" s="4">
        <f t="shared" si="5"/>
        <v>0</v>
      </c>
      <c r="AA59" s="4"/>
      <c r="AC59" s="4">
        <f t="shared" si="6"/>
        <v>0</v>
      </c>
      <c r="AD59" s="4"/>
      <c r="AE59" s="4"/>
      <c r="AF59" s="4">
        <f t="shared" si="7"/>
        <v>0</v>
      </c>
      <c r="AG59" s="4">
        <f t="shared" si="8"/>
        <v>0</v>
      </c>
      <c r="AH59" s="4"/>
      <c r="AI59" s="4">
        <f t="shared" si="9"/>
        <v>0</v>
      </c>
      <c r="AJ59" s="4"/>
      <c r="AK59" s="4">
        <f t="shared" si="10"/>
        <v>0</v>
      </c>
      <c r="AM59" s="105" t="e">
        <f>IF(AND($Z59=1,#REF!="INFANTIS"),1,0)</f>
        <v>#REF!</v>
      </c>
      <c r="AN59" s="4"/>
      <c r="AO59" s="105" t="e">
        <f>IF(AND($Z59=1,#REF!="INICIADOS"),1,0)</f>
        <v>#REF!</v>
      </c>
      <c r="AP59" s="4"/>
      <c r="AQ59" s="105" t="e">
        <f>IF(AND($Z59=1,#REF!="JUVENIS"),1,0)</f>
        <v>#REF!</v>
      </c>
      <c r="AS59" s="105" t="e">
        <f>IF(AND($Z59=1,#REF!="JUNIORES"),1,0)</f>
        <v>#REF!</v>
      </c>
    </row>
    <row r="60" spans="1:45" ht="15.75" customHeight="1" x14ac:dyDescent="0.3">
      <c r="A60" s="8" t="str">
        <f>solo!A66</f>
        <v/>
      </c>
      <c r="B60" s="8" t="str">
        <f>solo!B66</f>
        <v/>
      </c>
      <c r="C60" s="8" t="str">
        <f>solo!C66</f>
        <v/>
      </c>
      <c r="D60" s="14">
        <f>'ordem de passagem'!H63</f>
        <v>0</v>
      </c>
      <c r="E60" s="8" t="str">
        <f>solo!D66</f>
        <v/>
      </c>
      <c r="F60" s="14" t="str">
        <f>solo!E66</f>
        <v/>
      </c>
      <c r="G60" s="7">
        <f>IF(solo!Y66&gt;0,solo!Y66,0)</f>
        <v>0</v>
      </c>
      <c r="H60" s="7" t="str">
        <f>solo!U66</f>
        <v/>
      </c>
      <c r="I60" s="7">
        <f>solo!R66</f>
        <v>0</v>
      </c>
      <c r="J60" s="7">
        <f>solo!S66</f>
        <v>0</v>
      </c>
      <c r="K60" s="7">
        <f>saltos!AH66</f>
        <v>0</v>
      </c>
      <c r="L60" s="7">
        <f>IF('Classificação geral'!F60=3,saltos!X66,MAX(saltos!Z66:AA66))</f>
        <v>0</v>
      </c>
      <c r="M60" s="7">
        <f>IFERROR(IF(F60=3,(saltos!Y66)/2,0),0)</f>
        <v>0</v>
      </c>
      <c r="N60" s="7">
        <f>IFERROR(IF(F60=3,(saltos!U66+saltos!V66)/2,saltos!AB66),0)</f>
        <v>0</v>
      </c>
      <c r="O60" s="7">
        <f>IF(facultativo!Z66="",0,facultativo!Z66)</f>
        <v>0</v>
      </c>
      <c r="P60" s="7" t="b">
        <f>IF(facultativo!V66="",0,facultativo!V66)</f>
        <v>0</v>
      </c>
      <c r="Q60" s="7">
        <f>IF(facultativo!S66="",0,facultativo!S66)</f>
        <v>0</v>
      </c>
      <c r="R60" s="7">
        <f>IF(facultativo!T66="",0,facultativo!T66)</f>
        <v>0</v>
      </c>
      <c r="S60" s="7">
        <f t="shared" si="3"/>
        <v>0</v>
      </c>
      <c r="T60" s="13">
        <f t="shared" si="11"/>
        <v>0</v>
      </c>
      <c r="U60" s="13" t="str">
        <f t="shared" si="12"/>
        <v/>
      </c>
      <c r="V60" s="11" t="str">
        <f t="shared" si="2"/>
        <v/>
      </c>
      <c r="W60" s="111"/>
      <c r="X60" s="111"/>
      <c r="Y60" s="4">
        <f t="shared" si="4"/>
        <v>1</v>
      </c>
      <c r="Z60" s="4">
        <f t="shared" si="5"/>
        <v>0</v>
      </c>
      <c r="AA60" s="4"/>
      <c r="AC60" s="4">
        <f t="shared" si="6"/>
        <v>0</v>
      </c>
      <c r="AD60" s="4"/>
      <c r="AE60" s="4"/>
      <c r="AF60" s="4">
        <f t="shared" si="7"/>
        <v>0</v>
      </c>
      <c r="AG60" s="4">
        <f t="shared" si="8"/>
        <v>0</v>
      </c>
      <c r="AH60" s="4"/>
      <c r="AI60" s="4">
        <f t="shared" si="9"/>
        <v>0</v>
      </c>
      <c r="AJ60" s="4"/>
      <c r="AK60" s="4">
        <f t="shared" si="10"/>
        <v>0</v>
      </c>
      <c r="AM60" s="105" t="e">
        <f>IF(AND($Z60=1,#REF!="INFANTIS"),1,0)</f>
        <v>#REF!</v>
      </c>
      <c r="AN60" s="4"/>
      <c r="AO60" s="105" t="e">
        <f>IF(AND($Z60=1,#REF!="INICIADOS"),1,0)</f>
        <v>#REF!</v>
      </c>
      <c r="AP60" s="4"/>
      <c r="AQ60" s="105" t="e">
        <f>IF(AND($Z60=1,#REF!="JUVENIS"),1,0)</f>
        <v>#REF!</v>
      </c>
      <c r="AS60" s="105" t="e">
        <f>IF(AND($Z60=1,#REF!="JUNIORES"),1,0)</f>
        <v>#REF!</v>
      </c>
    </row>
    <row r="61" spans="1:45" ht="15.75" customHeight="1" x14ac:dyDescent="0.3">
      <c r="A61" s="8" t="str">
        <f>solo!A67</f>
        <v/>
      </c>
      <c r="B61" s="8" t="str">
        <f>solo!B67</f>
        <v/>
      </c>
      <c r="C61" s="8" t="str">
        <f>solo!C67</f>
        <v/>
      </c>
      <c r="D61" s="14">
        <f>'ordem de passagem'!H64</f>
        <v>0</v>
      </c>
      <c r="E61" s="8" t="str">
        <f>solo!D67</f>
        <v/>
      </c>
      <c r="F61" s="14" t="str">
        <f>solo!E67</f>
        <v/>
      </c>
      <c r="G61" s="7">
        <f>IF(solo!Y67&gt;0,solo!Y67,0)</f>
        <v>0</v>
      </c>
      <c r="H61" s="7" t="str">
        <f>solo!U67</f>
        <v/>
      </c>
      <c r="I61" s="7">
        <f>solo!R67</f>
        <v>0</v>
      </c>
      <c r="J61" s="7">
        <f>solo!S67</f>
        <v>0</v>
      </c>
      <c r="K61" s="7">
        <f>saltos!AH67</f>
        <v>0</v>
      </c>
      <c r="L61" s="7">
        <f>IF('Classificação geral'!F61=3,saltos!X67,MAX(saltos!Z67:AA67))</f>
        <v>0</v>
      </c>
      <c r="M61" s="7">
        <f>IFERROR(IF(F61=3,(saltos!Y67)/2,0),0)</f>
        <v>0</v>
      </c>
      <c r="N61" s="7">
        <f>IFERROR(IF(F61=3,(saltos!U67+saltos!V67)/2,saltos!AB67),0)</f>
        <v>0</v>
      </c>
      <c r="O61" s="7">
        <f>IF(facultativo!Z67="",0,facultativo!Z67)</f>
        <v>0</v>
      </c>
      <c r="P61" s="7" t="b">
        <f>IF(facultativo!V67="",0,facultativo!V67)</f>
        <v>0</v>
      </c>
      <c r="Q61" s="7">
        <f>IF(facultativo!S67="",0,facultativo!S67)</f>
        <v>0</v>
      </c>
      <c r="R61" s="7">
        <f>IF(facultativo!T67="",0,facultativo!T67)</f>
        <v>0</v>
      </c>
      <c r="S61" s="7">
        <f t="shared" si="3"/>
        <v>0</v>
      </c>
      <c r="T61" s="13">
        <f t="shared" si="11"/>
        <v>0</v>
      </c>
      <c r="U61" s="13" t="str">
        <f t="shared" si="12"/>
        <v/>
      </c>
      <c r="V61" s="11" t="str">
        <f t="shared" si="2"/>
        <v/>
      </c>
      <c r="W61" s="111"/>
      <c r="X61" s="111"/>
      <c r="Y61" s="4">
        <f t="shared" si="4"/>
        <v>1</v>
      </c>
      <c r="Z61" s="4">
        <f t="shared" si="5"/>
        <v>0</v>
      </c>
      <c r="AA61" s="4"/>
      <c r="AC61" s="4">
        <f t="shared" si="6"/>
        <v>0</v>
      </c>
      <c r="AD61" s="4"/>
      <c r="AE61" s="4"/>
      <c r="AF61" s="4">
        <f t="shared" si="7"/>
        <v>0</v>
      </c>
      <c r="AG61" s="4">
        <f t="shared" si="8"/>
        <v>0</v>
      </c>
      <c r="AH61" s="4"/>
      <c r="AI61" s="4">
        <f t="shared" si="9"/>
        <v>0</v>
      </c>
      <c r="AJ61" s="4"/>
      <c r="AK61" s="4">
        <f t="shared" si="10"/>
        <v>0</v>
      </c>
      <c r="AM61" s="105" t="e">
        <f>IF(AND($Z61=1,#REF!="INFANTIS"),1,0)</f>
        <v>#REF!</v>
      </c>
      <c r="AN61" s="4"/>
      <c r="AO61" s="105" t="e">
        <f>IF(AND($Z61=1,#REF!="INICIADOS"),1,0)</f>
        <v>#REF!</v>
      </c>
      <c r="AP61" s="4"/>
      <c r="AQ61" s="105" t="e">
        <f>IF(AND($Z61=1,#REF!="JUVENIS"),1,0)</f>
        <v>#REF!</v>
      </c>
      <c r="AS61" s="105" t="e">
        <f>IF(AND($Z61=1,#REF!="JUNIORES"),1,0)</f>
        <v>#REF!</v>
      </c>
    </row>
    <row r="62" spans="1:45" ht="15.75" customHeight="1" x14ac:dyDescent="0.3">
      <c r="A62" s="8" t="str">
        <f>solo!A68</f>
        <v/>
      </c>
      <c r="B62" s="8" t="str">
        <f>solo!B68</f>
        <v/>
      </c>
      <c r="C62" s="8" t="str">
        <f>solo!C68</f>
        <v/>
      </c>
      <c r="D62" s="14">
        <f>'ordem de passagem'!H65</f>
        <v>0</v>
      </c>
      <c r="E62" s="8" t="str">
        <f>solo!D68</f>
        <v/>
      </c>
      <c r="F62" s="14" t="str">
        <f>solo!E68</f>
        <v/>
      </c>
      <c r="G62" s="7">
        <f>IF(solo!Y68&gt;0,solo!Y68,0)</f>
        <v>0</v>
      </c>
      <c r="H62" s="7" t="str">
        <f>solo!U68</f>
        <v/>
      </c>
      <c r="I62" s="7">
        <f>solo!R68</f>
        <v>0</v>
      </c>
      <c r="J62" s="7">
        <f>solo!S68</f>
        <v>0</v>
      </c>
      <c r="K62" s="7">
        <f>saltos!AH68</f>
        <v>0</v>
      </c>
      <c r="L62" s="7">
        <f>IF('Classificação geral'!F62=3,saltos!X68,MAX(saltos!Z68:AA68))</f>
        <v>0</v>
      </c>
      <c r="M62" s="7">
        <f>IFERROR(IF(F62=3,(saltos!Y68)/2,0),0)</f>
        <v>0</v>
      </c>
      <c r="N62" s="7">
        <f>IFERROR(IF(F62=3,(saltos!U68+saltos!V68)/2,saltos!AB68),0)</f>
        <v>0</v>
      </c>
      <c r="O62" s="7">
        <f>IF(facultativo!Z68="",0,facultativo!Z68)</f>
        <v>0</v>
      </c>
      <c r="P62" s="7" t="b">
        <f>IF(facultativo!V68="",0,facultativo!V68)</f>
        <v>0</v>
      </c>
      <c r="Q62" s="7">
        <f>IF(facultativo!S68="",0,facultativo!S68)</f>
        <v>0</v>
      </c>
      <c r="R62" s="7">
        <f>IF(facultativo!T68="",0,facultativo!T68)</f>
        <v>0</v>
      </c>
      <c r="S62" s="7">
        <f t="shared" si="3"/>
        <v>0</v>
      </c>
      <c r="T62" s="13">
        <f t="shared" si="11"/>
        <v>0</v>
      </c>
      <c r="U62" s="13" t="str">
        <f t="shared" si="12"/>
        <v/>
      </c>
      <c r="V62" s="11" t="str">
        <f t="shared" si="2"/>
        <v/>
      </c>
      <c r="W62" s="111"/>
      <c r="X62" s="111"/>
      <c r="Y62" s="4">
        <f t="shared" si="4"/>
        <v>1</v>
      </c>
      <c r="Z62" s="4">
        <f t="shared" si="5"/>
        <v>0</v>
      </c>
      <c r="AA62" s="4"/>
      <c r="AC62" s="4">
        <f t="shared" si="6"/>
        <v>0</v>
      </c>
      <c r="AD62" s="4"/>
      <c r="AE62" s="4"/>
      <c r="AF62" s="4">
        <f t="shared" si="7"/>
        <v>0</v>
      </c>
      <c r="AG62" s="4">
        <f t="shared" si="8"/>
        <v>0</v>
      </c>
      <c r="AH62" s="4"/>
      <c r="AI62" s="4">
        <f t="shared" si="9"/>
        <v>0</v>
      </c>
      <c r="AJ62" s="4"/>
      <c r="AK62" s="4">
        <f t="shared" si="10"/>
        <v>0</v>
      </c>
      <c r="AM62" s="105" t="e">
        <f>IF(AND($Z62=1,#REF!="INFANTIS"),1,0)</f>
        <v>#REF!</v>
      </c>
      <c r="AN62" s="4"/>
      <c r="AO62" s="105" t="e">
        <f>IF(AND($Z62=1,#REF!="INICIADOS"),1,0)</f>
        <v>#REF!</v>
      </c>
      <c r="AP62" s="4"/>
      <c r="AQ62" s="105" t="e">
        <f>IF(AND($Z62=1,#REF!="JUVENIS"),1,0)</f>
        <v>#REF!</v>
      </c>
      <c r="AS62" s="105" t="e">
        <f>IF(AND($Z62=1,#REF!="JUNIORES"),1,0)</f>
        <v>#REF!</v>
      </c>
    </row>
    <row r="63" spans="1:45" ht="15.75" customHeight="1" x14ac:dyDescent="0.3">
      <c r="A63" s="8" t="str">
        <f>solo!A69</f>
        <v/>
      </c>
      <c r="B63" s="8" t="str">
        <f>solo!B69</f>
        <v/>
      </c>
      <c r="C63" s="8" t="str">
        <f>solo!C69</f>
        <v/>
      </c>
      <c r="D63" s="14">
        <f>'ordem de passagem'!H66</f>
        <v>0</v>
      </c>
      <c r="E63" s="8" t="str">
        <f>solo!D69</f>
        <v/>
      </c>
      <c r="F63" s="14" t="str">
        <f>solo!E69</f>
        <v/>
      </c>
      <c r="G63" s="7">
        <f>IF(solo!Y69&gt;0,solo!Y69,0)</f>
        <v>0</v>
      </c>
      <c r="H63" s="7" t="str">
        <f>solo!U69</f>
        <v/>
      </c>
      <c r="I63" s="7">
        <f>solo!R69</f>
        <v>0</v>
      </c>
      <c r="J63" s="7">
        <f>solo!S69</f>
        <v>0</v>
      </c>
      <c r="K63" s="7">
        <f>saltos!AH69</f>
        <v>0</v>
      </c>
      <c r="L63" s="7">
        <f>IF('Classificação geral'!F63=3,saltos!X69,MAX(saltos!Z69:AA69))</f>
        <v>0</v>
      </c>
      <c r="M63" s="7">
        <f>IFERROR(IF(F63=3,(saltos!Y69)/2,0),0)</f>
        <v>0</v>
      </c>
      <c r="N63" s="7">
        <f>IFERROR(IF(F63=3,(saltos!U69+saltos!V69)/2,saltos!AB69),0)</f>
        <v>0</v>
      </c>
      <c r="O63" s="7">
        <f>IF(facultativo!Z69="",0,facultativo!Z69)</f>
        <v>0</v>
      </c>
      <c r="P63" s="7" t="b">
        <f>IF(facultativo!V69="",0,facultativo!V69)</f>
        <v>0</v>
      </c>
      <c r="Q63" s="7">
        <f>IF(facultativo!S69="",0,facultativo!S69)</f>
        <v>0</v>
      </c>
      <c r="R63" s="7">
        <f>IF(facultativo!T69="",0,facultativo!T69)</f>
        <v>0</v>
      </c>
      <c r="S63" s="7">
        <f t="shared" si="3"/>
        <v>0</v>
      </c>
      <c r="T63" s="13">
        <f t="shared" si="11"/>
        <v>0</v>
      </c>
      <c r="U63" s="13" t="str">
        <f t="shared" si="12"/>
        <v/>
      </c>
      <c r="V63" s="11" t="str">
        <f t="shared" si="2"/>
        <v/>
      </c>
      <c r="W63" s="111"/>
      <c r="X63" s="111"/>
      <c r="Y63" s="4">
        <f t="shared" si="4"/>
        <v>1</v>
      </c>
      <c r="Z63" s="4">
        <f t="shared" si="5"/>
        <v>0</v>
      </c>
      <c r="AA63" s="4"/>
      <c r="AC63" s="4">
        <f t="shared" si="6"/>
        <v>0</v>
      </c>
      <c r="AD63" s="4"/>
      <c r="AE63" s="4"/>
      <c r="AF63" s="4">
        <f t="shared" si="7"/>
        <v>0</v>
      </c>
      <c r="AG63" s="4">
        <f t="shared" si="8"/>
        <v>0</v>
      </c>
      <c r="AH63" s="4"/>
      <c r="AI63" s="4">
        <f t="shared" si="9"/>
        <v>0</v>
      </c>
      <c r="AJ63" s="4"/>
      <c r="AK63" s="4">
        <f t="shared" si="10"/>
        <v>0</v>
      </c>
      <c r="AM63" s="105" t="e">
        <f>IF(AND($Z63=1,#REF!="INFANTIS"),1,0)</f>
        <v>#REF!</v>
      </c>
      <c r="AN63" s="4"/>
      <c r="AO63" s="105" t="e">
        <f>IF(AND($Z63=1,#REF!="INICIADOS"),1,0)</f>
        <v>#REF!</v>
      </c>
      <c r="AP63" s="4"/>
      <c r="AQ63" s="105" t="e">
        <f>IF(AND($Z63=1,#REF!="JUVENIS"),1,0)</f>
        <v>#REF!</v>
      </c>
      <c r="AS63" s="105" t="e">
        <f>IF(AND($Z63=1,#REF!="JUNIORES"),1,0)</f>
        <v>#REF!</v>
      </c>
    </row>
    <row r="64" spans="1:45" ht="15.75" customHeight="1" x14ac:dyDescent="0.3">
      <c r="A64" s="8" t="str">
        <f>solo!A70</f>
        <v/>
      </c>
      <c r="B64" s="8" t="str">
        <f>solo!B70</f>
        <v/>
      </c>
      <c r="C64" s="8" t="str">
        <f>solo!C70</f>
        <v/>
      </c>
      <c r="D64" s="14">
        <f>'ordem de passagem'!H67</f>
        <v>0</v>
      </c>
      <c r="E64" s="8" t="str">
        <f>solo!D70</f>
        <v/>
      </c>
      <c r="F64" s="14" t="str">
        <f>solo!E70</f>
        <v/>
      </c>
      <c r="G64" s="7">
        <f>IF(solo!Y70&gt;0,solo!Y70,0)</f>
        <v>0</v>
      </c>
      <c r="H64" s="7" t="str">
        <f>solo!U70</f>
        <v/>
      </c>
      <c r="I64" s="7">
        <f>solo!R70</f>
        <v>0</v>
      </c>
      <c r="J64" s="7">
        <f>solo!S70</f>
        <v>0</v>
      </c>
      <c r="K64" s="7">
        <f>saltos!AH70</f>
        <v>0</v>
      </c>
      <c r="L64" s="7">
        <f>IF('Classificação geral'!F64=3,saltos!X70,MAX(saltos!Z70:AA70))</f>
        <v>0</v>
      </c>
      <c r="M64" s="7">
        <f>IFERROR(IF(F64=3,(saltos!Y70)/2,0),0)</f>
        <v>0</v>
      </c>
      <c r="N64" s="7">
        <f>IFERROR(IF(F64=3,(saltos!U70+saltos!V70)/2,saltos!AB70),0)</f>
        <v>0</v>
      </c>
      <c r="O64" s="7">
        <f>IF(facultativo!Z70="",0,facultativo!Z70)</f>
        <v>0</v>
      </c>
      <c r="P64" s="7" t="b">
        <f>IF(facultativo!V70="",0,facultativo!V70)</f>
        <v>0</v>
      </c>
      <c r="Q64" s="7">
        <f>IF(facultativo!S70="",0,facultativo!S70)</f>
        <v>0</v>
      </c>
      <c r="R64" s="7">
        <f>IF(facultativo!T70="",0,facultativo!T70)</f>
        <v>0</v>
      </c>
      <c r="S64" s="7">
        <f t="shared" si="3"/>
        <v>0</v>
      </c>
      <c r="T64" s="13">
        <f t="shared" si="11"/>
        <v>0</v>
      </c>
      <c r="U64" s="13" t="str">
        <f t="shared" si="12"/>
        <v/>
      </c>
      <c r="V64" s="11" t="str">
        <f t="shared" si="2"/>
        <v/>
      </c>
      <c r="W64" s="111"/>
      <c r="X64" s="111"/>
      <c r="Y64" s="4">
        <f t="shared" si="4"/>
        <v>1</v>
      </c>
      <c r="Z64" s="4">
        <f t="shared" si="5"/>
        <v>0</v>
      </c>
      <c r="AA64" s="4"/>
      <c r="AC64" s="4">
        <f t="shared" si="6"/>
        <v>0</v>
      </c>
      <c r="AD64" s="4"/>
      <c r="AE64" s="4"/>
      <c r="AF64" s="4">
        <f t="shared" si="7"/>
        <v>0</v>
      </c>
      <c r="AG64" s="4">
        <f t="shared" si="8"/>
        <v>0</v>
      </c>
      <c r="AH64" s="4"/>
      <c r="AI64" s="4">
        <f t="shared" si="9"/>
        <v>0</v>
      </c>
      <c r="AJ64" s="4"/>
      <c r="AK64" s="4">
        <f t="shared" si="10"/>
        <v>0</v>
      </c>
      <c r="AM64" s="105" t="e">
        <f>IF(AND($Z64=1,#REF!="INFANTIS"),1,0)</f>
        <v>#REF!</v>
      </c>
      <c r="AN64" s="4"/>
      <c r="AO64" s="105" t="e">
        <f>IF(AND($Z64=1,#REF!="INICIADOS"),1,0)</f>
        <v>#REF!</v>
      </c>
      <c r="AP64" s="4"/>
      <c r="AQ64" s="105" t="e">
        <f>IF(AND($Z64=1,#REF!="JUVENIS"),1,0)</f>
        <v>#REF!</v>
      </c>
      <c r="AS64" s="105" t="e">
        <f>IF(AND($Z64=1,#REF!="JUNIORES"),1,0)</f>
        <v>#REF!</v>
      </c>
    </row>
    <row r="65" spans="1:45" ht="15.75" customHeight="1" x14ac:dyDescent="0.3">
      <c r="A65" s="8" t="str">
        <f>solo!A71</f>
        <v/>
      </c>
      <c r="B65" s="8" t="str">
        <f>solo!B71</f>
        <v/>
      </c>
      <c r="C65" s="8" t="str">
        <f>solo!C71</f>
        <v/>
      </c>
      <c r="D65" s="14">
        <f>'ordem de passagem'!H68</f>
        <v>0</v>
      </c>
      <c r="E65" s="8" t="str">
        <f>solo!D71</f>
        <v/>
      </c>
      <c r="F65" s="14" t="str">
        <f>solo!E71</f>
        <v/>
      </c>
      <c r="G65" s="7">
        <f>IF(solo!Y71&gt;0,solo!Y71,0)</f>
        <v>0</v>
      </c>
      <c r="H65" s="7" t="str">
        <f>solo!U71</f>
        <v/>
      </c>
      <c r="I65" s="7">
        <f>solo!R71</f>
        <v>0</v>
      </c>
      <c r="J65" s="7">
        <f>solo!S71</f>
        <v>0</v>
      </c>
      <c r="K65" s="7">
        <f>saltos!AH71</f>
        <v>0</v>
      </c>
      <c r="L65" s="7">
        <f>IF('Classificação geral'!F65=3,saltos!X71,MAX(saltos!Z71:AA71))</f>
        <v>0</v>
      </c>
      <c r="M65" s="7">
        <f>IFERROR(IF(F65=3,(saltos!Y71)/2,0),0)</f>
        <v>0</v>
      </c>
      <c r="N65" s="7">
        <f>IFERROR(IF(F65=3,(saltos!U71+saltos!V71)/2,saltos!AB71),0)</f>
        <v>0</v>
      </c>
      <c r="O65" s="7">
        <f>IF(facultativo!Z71="",0,facultativo!Z71)</f>
        <v>0</v>
      </c>
      <c r="P65" s="7" t="b">
        <f>IF(facultativo!V71="",0,facultativo!V71)</f>
        <v>0</v>
      </c>
      <c r="Q65" s="7">
        <f>IF(facultativo!S71="",0,facultativo!S71)</f>
        <v>0</v>
      </c>
      <c r="R65" s="7">
        <f>IF(facultativo!T71="",0,facultativo!T71)</f>
        <v>0</v>
      </c>
      <c r="S65" s="7">
        <f t="shared" si="3"/>
        <v>0</v>
      </c>
      <c r="T65" s="13">
        <f t="shared" si="11"/>
        <v>0</v>
      </c>
      <c r="U65" s="13" t="str">
        <f t="shared" si="12"/>
        <v/>
      </c>
      <c r="V65" s="11" t="str">
        <f t="shared" si="2"/>
        <v/>
      </c>
      <c r="W65" s="111"/>
      <c r="X65" s="111"/>
      <c r="Y65" s="4">
        <f t="shared" si="4"/>
        <v>1</v>
      </c>
      <c r="Z65" s="4">
        <f t="shared" si="5"/>
        <v>0</v>
      </c>
      <c r="AA65" s="4"/>
      <c r="AC65" s="4">
        <f t="shared" si="6"/>
        <v>0</v>
      </c>
      <c r="AD65" s="4"/>
      <c r="AE65" s="4"/>
      <c r="AF65" s="4">
        <f t="shared" si="7"/>
        <v>0</v>
      </c>
      <c r="AG65" s="4">
        <f t="shared" si="8"/>
        <v>0</v>
      </c>
      <c r="AH65" s="4"/>
      <c r="AI65" s="4">
        <f t="shared" si="9"/>
        <v>0</v>
      </c>
      <c r="AJ65" s="4"/>
      <c r="AK65" s="4">
        <f t="shared" si="10"/>
        <v>0</v>
      </c>
      <c r="AM65" s="105" t="e">
        <f>IF(AND($Z65=1,#REF!="INFANTIS"),1,0)</f>
        <v>#REF!</v>
      </c>
      <c r="AN65" s="4"/>
      <c r="AO65" s="105" t="e">
        <f>IF(AND($Z65=1,#REF!="INICIADOS"),1,0)</f>
        <v>#REF!</v>
      </c>
      <c r="AP65" s="4"/>
      <c r="AQ65" s="105" t="e">
        <f>IF(AND($Z65=1,#REF!="JUVENIS"),1,0)</f>
        <v>#REF!</v>
      </c>
      <c r="AS65" s="105" t="e">
        <f>IF(AND($Z65=1,#REF!="JUNIORES"),1,0)</f>
        <v>#REF!</v>
      </c>
    </row>
    <row r="66" spans="1:45" ht="15.75" customHeight="1" x14ac:dyDescent="0.3">
      <c r="A66" s="8" t="str">
        <f>solo!A72</f>
        <v/>
      </c>
      <c r="B66" s="8" t="str">
        <f>solo!B72</f>
        <v/>
      </c>
      <c r="C66" s="8" t="str">
        <f>solo!C72</f>
        <v/>
      </c>
      <c r="D66" s="14">
        <f>'ordem de passagem'!H69</f>
        <v>0</v>
      </c>
      <c r="E66" s="8" t="str">
        <f>solo!D72</f>
        <v/>
      </c>
      <c r="F66" s="14" t="str">
        <f>solo!E72</f>
        <v/>
      </c>
      <c r="G66" s="7">
        <f>IF(solo!Y72&gt;0,solo!Y72,0)</f>
        <v>0</v>
      </c>
      <c r="H66" s="7" t="str">
        <f>solo!U72</f>
        <v/>
      </c>
      <c r="I66" s="7">
        <f>solo!R72</f>
        <v>0</v>
      </c>
      <c r="J66" s="7">
        <f>solo!S72</f>
        <v>0</v>
      </c>
      <c r="K66" s="7">
        <f>saltos!AH72</f>
        <v>0</v>
      </c>
      <c r="L66" s="7">
        <f>IF('Classificação geral'!F66=3,saltos!X72,MAX(saltos!Z72:AA72))</f>
        <v>0</v>
      </c>
      <c r="M66" s="7">
        <f>IFERROR(IF(F66=3,(saltos!Y72)/2,0),0)</f>
        <v>0</v>
      </c>
      <c r="N66" s="7">
        <f>IFERROR(IF(F66=3,(saltos!U72+saltos!V72)/2,saltos!AB72),0)</f>
        <v>0</v>
      </c>
      <c r="O66" s="7">
        <f>IF(facultativo!Z72="",0,facultativo!Z72)</f>
        <v>0</v>
      </c>
      <c r="P66" s="7" t="b">
        <f>IF(facultativo!V72="",0,facultativo!V72)</f>
        <v>0</v>
      </c>
      <c r="Q66" s="7">
        <f>IF(facultativo!S72="",0,facultativo!S72)</f>
        <v>0</v>
      </c>
      <c r="R66" s="7">
        <f>IF(facultativo!T72="",0,facultativo!T72)</f>
        <v>0</v>
      </c>
      <c r="S66" s="7">
        <f t="shared" si="3"/>
        <v>0</v>
      </c>
      <c r="T66" s="13">
        <f t="shared" si="11"/>
        <v>0</v>
      </c>
      <c r="U66" s="13" t="str">
        <f t="shared" si="12"/>
        <v/>
      </c>
      <c r="V66" s="11" t="str">
        <f t="shared" si="2"/>
        <v/>
      </c>
      <c r="W66" s="111"/>
      <c r="X66" s="111"/>
      <c r="Y66" s="4">
        <f t="shared" si="4"/>
        <v>1</v>
      </c>
      <c r="Z66" s="4">
        <f t="shared" si="5"/>
        <v>0</v>
      </c>
      <c r="AA66" s="4"/>
      <c r="AC66" s="4">
        <f t="shared" si="6"/>
        <v>0</v>
      </c>
      <c r="AD66" s="4"/>
      <c r="AE66" s="4"/>
      <c r="AF66" s="4">
        <f t="shared" si="7"/>
        <v>0</v>
      </c>
      <c r="AG66" s="4">
        <f t="shared" si="8"/>
        <v>0</v>
      </c>
      <c r="AH66" s="4"/>
      <c r="AI66" s="4">
        <f t="shared" si="9"/>
        <v>0</v>
      </c>
      <c r="AJ66" s="4"/>
      <c r="AK66" s="4">
        <f t="shared" si="10"/>
        <v>0</v>
      </c>
      <c r="AM66" s="105" t="e">
        <f>IF(AND($Z66=1,#REF!="INFANTIS"),1,0)</f>
        <v>#REF!</v>
      </c>
      <c r="AN66" s="4"/>
      <c r="AO66" s="105" t="e">
        <f>IF(AND($Z66=1,#REF!="INICIADOS"),1,0)</f>
        <v>#REF!</v>
      </c>
      <c r="AP66" s="4"/>
      <c r="AQ66" s="105" t="e">
        <f>IF(AND($Z66=1,#REF!="JUVENIS"),1,0)</f>
        <v>#REF!</v>
      </c>
      <c r="AS66" s="105" t="e">
        <f>IF(AND($Z66=1,#REF!="JUNIORES"),1,0)</f>
        <v>#REF!</v>
      </c>
    </row>
    <row r="67" spans="1:45" ht="15.75" customHeight="1" x14ac:dyDescent="0.3">
      <c r="A67" s="8" t="str">
        <f>solo!A73</f>
        <v/>
      </c>
      <c r="B67" s="8" t="str">
        <f>solo!B73</f>
        <v/>
      </c>
      <c r="C67" s="8" t="str">
        <f>solo!C73</f>
        <v/>
      </c>
      <c r="D67" s="14">
        <f>'ordem de passagem'!H70</f>
        <v>0</v>
      </c>
      <c r="E67" s="8" t="str">
        <f>solo!D73</f>
        <v/>
      </c>
      <c r="F67" s="14" t="str">
        <f>solo!E73</f>
        <v/>
      </c>
      <c r="G67" s="7">
        <f>IF(solo!Y73&gt;0,solo!Y73,0)</f>
        <v>0</v>
      </c>
      <c r="H67" s="7" t="str">
        <f>solo!U73</f>
        <v/>
      </c>
      <c r="I67" s="7">
        <f>solo!R73</f>
        <v>0</v>
      </c>
      <c r="J67" s="7">
        <f>solo!S73</f>
        <v>0</v>
      </c>
      <c r="K67" s="7">
        <f>saltos!AH73</f>
        <v>0</v>
      </c>
      <c r="L67" s="7">
        <f>IF('Classificação geral'!F67=3,saltos!X73,MAX(saltos!Z73:AA73))</f>
        <v>0</v>
      </c>
      <c r="M67" s="7">
        <f>IFERROR(IF(F67=3,(saltos!Y73)/2,0),0)</f>
        <v>0</v>
      </c>
      <c r="N67" s="7">
        <f>IFERROR(IF(F67=3,(saltos!U73+saltos!V73)/2,saltos!AB73),0)</f>
        <v>0</v>
      </c>
      <c r="O67" s="7">
        <f>IF(facultativo!Z73="",0,facultativo!Z73)</f>
        <v>0</v>
      </c>
      <c r="P67" s="7" t="b">
        <f>IF(facultativo!V73="",0,facultativo!V73)</f>
        <v>0</v>
      </c>
      <c r="Q67" s="7">
        <f>IF(facultativo!S73="",0,facultativo!S73)</f>
        <v>0</v>
      </c>
      <c r="R67" s="7">
        <f>IF(facultativo!T73="",0,facultativo!T73)</f>
        <v>0</v>
      </c>
      <c r="S67" s="7">
        <f t="shared" si="3"/>
        <v>0</v>
      </c>
      <c r="T67" s="13">
        <f t="shared" si="11"/>
        <v>0</v>
      </c>
      <c r="U67" s="13" t="str">
        <f t="shared" si="12"/>
        <v/>
      </c>
      <c r="V67" s="11" t="str">
        <f t="shared" si="2"/>
        <v/>
      </c>
      <c r="W67" s="111"/>
      <c r="X67" s="111"/>
      <c r="Y67" s="4">
        <f t="shared" si="4"/>
        <v>1</v>
      </c>
      <c r="Z67" s="4">
        <f t="shared" si="5"/>
        <v>0</v>
      </c>
      <c r="AA67" s="4"/>
      <c r="AC67" s="4">
        <f t="shared" si="6"/>
        <v>0</v>
      </c>
      <c r="AD67" s="4"/>
      <c r="AE67" s="4"/>
      <c r="AF67" s="4">
        <f t="shared" si="7"/>
        <v>0</v>
      </c>
      <c r="AG67" s="4">
        <f t="shared" si="8"/>
        <v>0</v>
      </c>
      <c r="AH67" s="4"/>
      <c r="AI67" s="4">
        <f t="shared" si="9"/>
        <v>0</v>
      </c>
      <c r="AJ67" s="4"/>
      <c r="AK67" s="4">
        <f t="shared" si="10"/>
        <v>0</v>
      </c>
      <c r="AM67" s="105" t="e">
        <f>IF(AND($Z67=1,#REF!="INFANTIS"),1,0)</f>
        <v>#REF!</v>
      </c>
      <c r="AN67" s="4"/>
      <c r="AO67" s="105" t="e">
        <f>IF(AND($Z67=1,#REF!="INICIADOS"),1,0)</f>
        <v>#REF!</v>
      </c>
      <c r="AP67" s="4"/>
      <c r="AQ67" s="105" t="e">
        <f>IF(AND($Z67=1,#REF!="JUVENIS"),1,0)</f>
        <v>#REF!</v>
      </c>
      <c r="AS67" s="105" t="e">
        <f>IF(AND($Z67=1,#REF!="JUNIORES"),1,0)</f>
        <v>#REF!</v>
      </c>
    </row>
    <row r="68" spans="1:45" ht="15.75" customHeight="1" x14ac:dyDescent="0.3">
      <c r="A68" s="8" t="str">
        <f>solo!A74</f>
        <v/>
      </c>
      <c r="B68" s="8" t="str">
        <f>solo!B74</f>
        <v/>
      </c>
      <c r="C68" s="8" t="str">
        <f>solo!C74</f>
        <v/>
      </c>
      <c r="D68" s="14">
        <f>'ordem de passagem'!H71</f>
        <v>0</v>
      </c>
      <c r="E68" s="8" t="str">
        <f>solo!D74</f>
        <v/>
      </c>
      <c r="F68" s="14" t="str">
        <f>solo!E74</f>
        <v/>
      </c>
      <c r="G68" s="7">
        <f>IF(solo!Y74&gt;0,solo!Y74,0)</f>
        <v>0</v>
      </c>
      <c r="H68" s="7" t="str">
        <f>solo!U74</f>
        <v/>
      </c>
      <c r="I68" s="7">
        <f>solo!R74</f>
        <v>0</v>
      </c>
      <c r="J68" s="7">
        <f>solo!S74</f>
        <v>0</v>
      </c>
      <c r="K68" s="7">
        <f>saltos!AH74</f>
        <v>0</v>
      </c>
      <c r="L68" s="7">
        <f>IF('Classificação geral'!F68=3,saltos!X74,MAX(saltos!Z74:AA74))</f>
        <v>0</v>
      </c>
      <c r="M68" s="7">
        <f>IFERROR(IF(F68=3,(saltos!Y74)/2,0),0)</f>
        <v>0</v>
      </c>
      <c r="N68" s="7">
        <f>IFERROR(IF(F68=3,(saltos!U74+saltos!V74)/2,saltos!AB74),0)</f>
        <v>0</v>
      </c>
      <c r="O68" s="7">
        <f>IF(facultativo!Z74="",0,facultativo!Z74)</f>
        <v>0</v>
      </c>
      <c r="P68" s="7" t="b">
        <f>IF(facultativo!V74="",0,facultativo!V74)</f>
        <v>0</v>
      </c>
      <c r="Q68" s="7">
        <f>IF(facultativo!S74="",0,facultativo!S74)</f>
        <v>0</v>
      </c>
      <c r="R68" s="7">
        <f>IF(facultativo!T74="",0,facultativo!T74)</f>
        <v>0</v>
      </c>
      <c r="S68" s="7">
        <f t="shared" si="3"/>
        <v>0</v>
      </c>
      <c r="T68" s="13">
        <f t="shared" si="11"/>
        <v>0</v>
      </c>
      <c r="U68" s="13" t="str">
        <f t="shared" si="12"/>
        <v/>
      </c>
      <c r="V68" s="11" t="str">
        <f t="shared" si="2"/>
        <v/>
      </c>
      <c r="W68" s="111"/>
      <c r="X68" s="111"/>
      <c r="Y68" s="4">
        <f t="shared" si="4"/>
        <v>1</v>
      </c>
      <c r="Z68" s="4">
        <f t="shared" si="5"/>
        <v>0</v>
      </c>
      <c r="AA68" s="4"/>
      <c r="AC68" s="4">
        <f t="shared" si="6"/>
        <v>0</v>
      </c>
      <c r="AD68" s="4"/>
      <c r="AE68" s="4"/>
      <c r="AF68" s="4">
        <f t="shared" si="7"/>
        <v>0</v>
      </c>
      <c r="AG68" s="4">
        <f t="shared" si="8"/>
        <v>0</v>
      </c>
      <c r="AH68" s="4"/>
      <c r="AI68" s="4">
        <f t="shared" si="9"/>
        <v>0</v>
      </c>
      <c r="AJ68" s="4"/>
      <c r="AK68" s="4">
        <f t="shared" si="10"/>
        <v>0</v>
      </c>
      <c r="AM68" s="105" t="e">
        <f>IF(AND($Z68=1,#REF!="INFANTIS"),1,0)</f>
        <v>#REF!</v>
      </c>
      <c r="AN68" s="4"/>
      <c r="AO68" s="105" t="e">
        <f>IF(AND($Z68=1,#REF!="INICIADOS"),1,0)</f>
        <v>#REF!</v>
      </c>
      <c r="AP68" s="4"/>
      <c r="AQ68" s="105" t="e">
        <f>IF(AND($Z68=1,#REF!="JUVENIS"),1,0)</f>
        <v>#REF!</v>
      </c>
      <c r="AS68" s="105" t="e">
        <f>IF(AND($Z68=1,#REF!="JUNIORES"),1,0)</f>
        <v>#REF!</v>
      </c>
    </row>
    <row r="69" spans="1:45" ht="15.75" customHeight="1" x14ac:dyDescent="0.3">
      <c r="A69" s="8" t="str">
        <f>solo!A75</f>
        <v/>
      </c>
      <c r="B69" s="8" t="str">
        <f>solo!B75</f>
        <v/>
      </c>
      <c r="C69" s="8" t="str">
        <f>solo!C75</f>
        <v/>
      </c>
      <c r="D69" s="14">
        <f>'ordem de passagem'!H72</f>
        <v>0</v>
      </c>
      <c r="E69" s="8" t="str">
        <f>solo!D75</f>
        <v/>
      </c>
      <c r="F69" s="14" t="str">
        <f>solo!E75</f>
        <v/>
      </c>
      <c r="G69" s="7">
        <f>IF(solo!Y75&gt;0,solo!Y75,0)</f>
        <v>0</v>
      </c>
      <c r="H69" s="7" t="str">
        <f>solo!U75</f>
        <v/>
      </c>
      <c r="I69" s="7">
        <f>solo!R75</f>
        <v>0</v>
      </c>
      <c r="J69" s="7">
        <f>solo!S75</f>
        <v>0</v>
      </c>
      <c r="K69" s="7">
        <f>saltos!AH75</f>
        <v>0</v>
      </c>
      <c r="L69" s="7">
        <f>IF('Classificação geral'!F69=3,saltos!X75,MAX(saltos!Z75:AA75))</f>
        <v>0</v>
      </c>
      <c r="M69" s="7">
        <f>IFERROR(IF(F69=3,(saltos!Y75)/2,0),0)</f>
        <v>0</v>
      </c>
      <c r="N69" s="7">
        <f>IFERROR(IF(F69=3,(saltos!U75+saltos!V75)/2,saltos!AB75),0)</f>
        <v>0</v>
      </c>
      <c r="O69" s="7">
        <f>IF(facultativo!Z75="",0,facultativo!Z75)</f>
        <v>0</v>
      </c>
      <c r="P69" s="7" t="b">
        <f>IF(facultativo!V75="",0,facultativo!V75)</f>
        <v>0</v>
      </c>
      <c r="Q69" s="7">
        <f>IF(facultativo!S75="",0,facultativo!S75)</f>
        <v>0</v>
      </c>
      <c r="R69" s="7">
        <f>IF(facultativo!T75="",0,facultativo!T75)</f>
        <v>0</v>
      </c>
      <c r="S69" s="7">
        <f t="shared" si="3"/>
        <v>0</v>
      </c>
      <c r="T69" s="13">
        <f t="shared" si="11"/>
        <v>0</v>
      </c>
      <c r="U69" s="13" t="str">
        <f t="shared" si="12"/>
        <v/>
      </c>
      <c r="V69" s="11" t="str">
        <f t="shared" si="2"/>
        <v/>
      </c>
      <c r="W69" s="111"/>
      <c r="X69" s="111"/>
      <c r="Y69" s="4">
        <f t="shared" si="4"/>
        <v>1</v>
      </c>
      <c r="Z69" s="4">
        <f t="shared" si="5"/>
        <v>0</v>
      </c>
      <c r="AA69" s="4"/>
      <c r="AC69" s="4">
        <f t="shared" si="6"/>
        <v>0</v>
      </c>
      <c r="AD69" s="4"/>
      <c r="AE69" s="4"/>
      <c r="AF69" s="4">
        <f t="shared" si="7"/>
        <v>0</v>
      </c>
      <c r="AG69" s="4">
        <f t="shared" si="8"/>
        <v>0</v>
      </c>
      <c r="AH69" s="4"/>
      <c r="AI69" s="4">
        <f t="shared" si="9"/>
        <v>0</v>
      </c>
      <c r="AJ69" s="4"/>
      <c r="AK69" s="4">
        <f t="shared" si="10"/>
        <v>0</v>
      </c>
      <c r="AM69" s="105" t="e">
        <f>IF(AND($Z69=1,#REF!="INFANTIS"),1,0)</f>
        <v>#REF!</v>
      </c>
      <c r="AN69" s="4"/>
      <c r="AO69" s="105" t="e">
        <f>IF(AND($Z69=1,#REF!="INICIADOS"),1,0)</f>
        <v>#REF!</v>
      </c>
      <c r="AP69" s="4"/>
      <c r="AQ69" s="105" t="e">
        <f>IF(AND($Z69=1,#REF!="JUVENIS"),1,0)</f>
        <v>#REF!</v>
      </c>
      <c r="AS69" s="105" t="e">
        <f>IF(AND($Z69=1,#REF!="JUNIORES"),1,0)</f>
        <v>#REF!</v>
      </c>
    </row>
    <row r="70" spans="1:45" ht="15.75" customHeight="1" x14ac:dyDescent="0.3">
      <c r="A70" s="8" t="str">
        <f>solo!A76</f>
        <v/>
      </c>
      <c r="B70" s="8" t="str">
        <f>solo!B76</f>
        <v/>
      </c>
      <c r="C70" s="8" t="str">
        <f>solo!C76</f>
        <v/>
      </c>
      <c r="D70" s="14">
        <f>'ordem de passagem'!H73</f>
        <v>0</v>
      </c>
      <c r="E70" s="8" t="str">
        <f>solo!D76</f>
        <v/>
      </c>
      <c r="F70" s="14" t="str">
        <f>solo!E76</f>
        <v/>
      </c>
      <c r="G70" s="7">
        <f>IF(solo!Y76&gt;0,solo!Y76,0)</f>
        <v>0</v>
      </c>
      <c r="H70" s="7" t="str">
        <f>solo!U76</f>
        <v/>
      </c>
      <c r="I70" s="7">
        <f>solo!R76</f>
        <v>0</v>
      </c>
      <c r="J70" s="7">
        <f>solo!S76</f>
        <v>0</v>
      </c>
      <c r="K70" s="7">
        <f>saltos!AH76</f>
        <v>0</v>
      </c>
      <c r="L70" s="7">
        <f>IF('Classificação geral'!F70=3,saltos!X76,MAX(saltos!Z76:AA76))</f>
        <v>0</v>
      </c>
      <c r="M70" s="7">
        <f>IFERROR(IF(F70=3,(saltos!Y76)/2,0),0)</f>
        <v>0</v>
      </c>
      <c r="N70" s="7">
        <f>IFERROR(IF(F70=3,(saltos!U76+saltos!V76)/2,saltos!AB76),0)</f>
        <v>0</v>
      </c>
      <c r="O70" s="7">
        <f>IF(facultativo!Z76="",0,facultativo!Z76)</f>
        <v>0</v>
      </c>
      <c r="P70" s="7" t="b">
        <f>IF(facultativo!V76="",0,facultativo!V76)</f>
        <v>0</v>
      </c>
      <c r="Q70" s="7">
        <f>IF(facultativo!S76="",0,facultativo!S76)</f>
        <v>0</v>
      </c>
      <c r="R70" s="7">
        <f>IF(facultativo!T76="",0,facultativo!T76)</f>
        <v>0</v>
      </c>
      <c r="S70" s="7">
        <f t="shared" si="3"/>
        <v>0</v>
      </c>
      <c r="T70" s="13">
        <f t="shared" si="11"/>
        <v>0</v>
      </c>
      <c r="U70" s="13" t="str">
        <f t="shared" si="12"/>
        <v/>
      </c>
      <c r="V70" s="11" t="str">
        <f t="shared" si="2"/>
        <v/>
      </c>
      <c r="W70" s="111"/>
      <c r="X70" s="111"/>
      <c r="Y70" s="4">
        <f t="shared" si="4"/>
        <v>1</v>
      </c>
      <c r="Z70" s="4">
        <f t="shared" si="5"/>
        <v>0</v>
      </c>
      <c r="AA70" s="4"/>
      <c r="AC70" s="4">
        <f t="shared" si="6"/>
        <v>0</v>
      </c>
      <c r="AD70" s="4"/>
      <c r="AE70" s="4"/>
      <c r="AF70" s="4">
        <f t="shared" si="7"/>
        <v>0</v>
      </c>
      <c r="AG70" s="4">
        <f t="shared" si="8"/>
        <v>0</v>
      </c>
      <c r="AH70" s="4"/>
      <c r="AI70" s="4">
        <f t="shared" si="9"/>
        <v>0</v>
      </c>
      <c r="AJ70" s="4"/>
      <c r="AK70" s="4">
        <f t="shared" si="10"/>
        <v>0</v>
      </c>
      <c r="AM70" s="105" t="e">
        <f>IF(AND($Z70=1,#REF!="INFANTIS"),1,0)</f>
        <v>#REF!</v>
      </c>
      <c r="AN70" s="4"/>
      <c r="AO70" s="105" t="e">
        <f>IF(AND($Z70=1,#REF!="INICIADOS"),1,0)</f>
        <v>#REF!</v>
      </c>
      <c r="AP70" s="4"/>
      <c r="AQ70" s="105" t="e">
        <f>IF(AND($Z70=1,#REF!="JUVENIS"),1,0)</f>
        <v>#REF!</v>
      </c>
      <c r="AS70" s="105" t="e">
        <f>IF(AND($Z70=1,#REF!="JUNIORES"),1,0)</f>
        <v>#REF!</v>
      </c>
    </row>
    <row r="71" spans="1:45" ht="15.75" customHeight="1" x14ac:dyDescent="0.3">
      <c r="A71" s="8" t="str">
        <f>solo!A77</f>
        <v/>
      </c>
      <c r="B71" s="8" t="str">
        <f>solo!B77</f>
        <v/>
      </c>
      <c r="C71" s="8" t="str">
        <f>solo!C77</f>
        <v/>
      </c>
      <c r="D71" s="14">
        <f>'ordem de passagem'!H74</f>
        <v>0</v>
      </c>
      <c r="E71" s="8" t="str">
        <f>solo!D77</f>
        <v/>
      </c>
      <c r="F71" s="14" t="str">
        <f>solo!E77</f>
        <v/>
      </c>
      <c r="G71" s="7">
        <f>IF(solo!Y77&gt;0,solo!Y77,0)</f>
        <v>0</v>
      </c>
      <c r="H71" s="7" t="str">
        <f>solo!U77</f>
        <v/>
      </c>
      <c r="I71" s="7">
        <f>solo!R77</f>
        <v>0</v>
      </c>
      <c r="J71" s="7">
        <f>solo!S77</f>
        <v>0</v>
      </c>
      <c r="K71" s="7">
        <f>saltos!AH77</f>
        <v>0</v>
      </c>
      <c r="L71" s="7">
        <f>IF('Classificação geral'!F71=3,saltos!X77,MAX(saltos!Z77:AA77))</f>
        <v>0</v>
      </c>
      <c r="M71" s="7">
        <f>IFERROR(IF(F71=3,(saltos!Y77)/2,0),0)</f>
        <v>0</v>
      </c>
      <c r="N71" s="7">
        <f>IFERROR(IF(F71=3,(saltos!U77+saltos!V77)/2,saltos!AB77),0)</f>
        <v>0</v>
      </c>
      <c r="O71" s="7">
        <f>IF(facultativo!Z77="",0,facultativo!Z77)</f>
        <v>0</v>
      </c>
      <c r="P71" s="7" t="b">
        <f>IF(facultativo!V77="",0,facultativo!V77)</f>
        <v>0</v>
      </c>
      <c r="Q71" s="7">
        <f>IF(facultativo!S77="",0,facultativo!S77)</f>
        <v>0</v>
      </c>
      <c r="R71" s="7">
        <f>IF(facultativo!T77="",0,facultativo!T77)</f>
        <v>0</v>
      </c>
      <c r="S71" s="7">
        <f t="shared" si="3"/>
        <v>0</v>
      </c>
      <c r="T71" s="13">
        <f t="shared" si="11"/>
        <v>0</v>
      </c>
      <c r="U71" s="13" t="str">
        <f t="shared" si="12"/>
        <v/>
      </c>
      <c r="V71" s="11" t="str">
        <f t="shared" si="2"/>
        <v/>
      </c>
      <c r="W71" s="111"/>
      <c r="X71" s="111"/>
      <c r="Y71" s="4">
        <f t="shared" si="4"/>
        <v>1</v>
      </c>
      <c r="Z71" s="4">
        <f t="shared" si="5"/>
        <v>0</v>
      </c>
      <c r="AA71" s="4"/>
      <c r="AC71" s="4">
        <f t="shared" si="6"/>
        <v>0</v>
      </c>
      <c r="AD71" s="4"/>
      <c r="AE71" s="4"/>
      <c r="AF71" s="4">
        <f t="shared" si="7"/>
        <v>0</v>
      </c>
      <c r="AG71" s="4">
        <f t="shared" si="8"/>
        <v>0</v>
      </c>
      <c r="AH71" s="4"/>
      <c r="AI71" s="4">
        <f t="shared" si="9"/>
        <v>0</v>
      </c>
      <c r="AJ71" s="4"/>
      <c r="AK71" s="4">
        <f t="shared" si="10"/>
        <v>0</v>
      </c>
      <c r="AM71" s="105" t="e">
        <f>IF(AND($Z71=1,#REF!="INFANTIS"),1,0)</f>
        <v>#REF!</v>
      </c>
      <c r="AN71" s="4"/>
      <c r="AO71" s="105" t="e">
        <f>IF(AND($Z71=1,#REF!="INICIADOS"),1,0)</f>
        <v>#REF!</v>
      </c>
      <c r="AP71" s="4"/>
      <c r="AQ71" s="105" t="e">
        <f>IF(AND($Z71=1,#REF!="JUVENIS"),1,0)</f>
        <v>#REF!</v>
      </c>
      <c r="AS71" s="105" t="e">
        <f>IF(AND($Z71=1,#REF!="JUNIORES"),1,0)</f>
        <v>#REF!</v>
      </c>
    </row>
    <row r="72" spans="1:45" ht="15.75" customHeight="1" x14ac:dyDescent="0.3">
      <c r="A72" s="8" t="str">
        <f>solo!A78</f>
        <v/>
      </c>
      <c r="B72" s="8" t="str">
        <f>solo!B78</f>
        <v/>
      </c>
      <c r="C72" s="8" t="str">
        <f>solo!C78</f>
        <v/>
      </c>
      <c r="D72" s="14">
        <f>'ordem de passagem'!H75</f>
        <v>0</v>
      </c>
      <c r="E72" s="8" t="str">
        <f>solo!D78</f>
        <v/>
      </c>
      <c r="F72" s="14" t="str">
        <f>solo!E78</f>
        <v/>
      </c>
      <c r="G72" s="7">
        <f>IF(solo!Y78&gt;0,solo!Y78,0)</f>
        <v>0</v>
      </c>
      <c r="H72" s="7" t="str">
        <f>solo!U78</f>
        <v/>
      </c>
      <c r="I72" s="7">
        <f>solo!R78</f>
        <v>0</v>
      </c>
      <c r="J72" s="7">
        <f>solo!S78</f>
        <v>0</v>
      </c>
      <c r="K72" s="7">
        <f>saltos!AH78</f>
        <v>0</v>
      </c>
      <c r="L72" s="7">
        <f>IF('Classificação geral'!F72=3,saltos!X78,MAX(saltos!Z78:AA78))</f>
        <v>0</v>
      </c>
      <c r="M72" s="7">
        <f>IFERROR(IF(F72=3,(saltos!Y78)/2,0),0)</f>
        <v>0</v>
      </c>
      <c r="N72" s="7">
        <f>IFERROR(IF(F72=3,(saltos!U78+saltos!V78)/2,saltos!AB78),0)</f>
        <v>0</v>
      </c>
      <c r="O72" s="7">
        <f>IF(facultativo!Z78="",0,facultativo!Z78)</f>
        <v>0</v>
      </c>
      <c r="P72" s="7" t="b">
        <f>IF(facultativo!V78="",0,facultativo!V78)</f>
        <v>0</v>
      </c>
      <c r="Q72" s="7">
        <f>IF(facultativo!S78="",0,facultativo!S78)</f>
        <v>0</v>
      </c>
      <c r="R72" s="7">
        <f>IF(facultativo!T78="",0,facultativo!T78)</f>
        <v>0</v>
      </c>
      <c r="S72" s="7">
        <f t="shared" si="3"/>
        <v>0</v>
      </c>
      <c r="T72" s="13">
        <f t="shared" si="11"/>
        <v>0</v>
      </c>
      <c r="U72" s="13" t="str">
        <f t="shared" si="12"/>
        <v/>
      </c>
      <c r="V72" s="11" t="str">
        <f t="shared" si="2"/>
        <v/>
      </c>
      <c r="W72" s="111"/>
      <c r="X72" s="111"/>
      <c r="Y72" s="4">
        <f t="shared" si="4"/>
        <v>1</v>
      </c>
      <c r="Z72" s="4">
        <f t="shared" si="5"/>
        <v>0</v>
      </c>
      <c r="AA72" s="4"/>
      <c r="AC72" s="4">
        <f t="shared" si="6"/>
        <v>0</v>
      </c>
      <c r="AD72" s="4"/>
      <c r="AE72" s="4"/>
      <c r="AF72" s="4">
        <f t="shared" si="7"/>
        <v>0</v>
      </c>
      <c r="AG72" s="4">
        <f t="shared" si="8"/>
        <v>0</v>
      </c>
      <c r="AH72" s="4"/>
      <c r="AI72" s="4">
        <f t="shared" si="9"/>
        <v>0</v>
      </c>
      <c r="AJ72" s="4"/>
      <c r="AK72" s="4">
        <f t="shared" si="10"/>
        <v>0</v>
      </c>
      <c r="AM72" s="105" t="e">
        <f>IF(AND($Z72=1,#REF!="INFANTIS"),1,0)</f>
        <v>#REF!</v>
      </c>
      <c r="AN72" s="4"/>
      <c r="AO72" s="105" t="e">
        <f>IF(AND($Z72=1,#REF!="INICIADOS"),1,0)</f>
        <v>#REF!</v>
      </c>
      <c r="AP72" s="4"/>
      <c r="AQ72" s="105" t="e">
        <f>IF(AND($Z72=1,#REF!="JUVENIS"),1,0)</f>
        <v>#REF!</v>
      </c>
      <c r="AS72" s="105" t="e">
        <f>IF(AND($Z72=1,#REF!="JUNIORES"),1,0)</f>
        <v>#REF!</v>
      </c>
    </row>
    <row r="73" spans="1:45" ht="15.75" customHeight="1" x14ac:dyDescent="0.3">
      <c r="A73" s="8" t="str">
        <f>solo!A79</f>
        <v/>
      </c>
      <c r="B73" s="8" t="str">
        <f>solo!B79</f>
        <v/>
      </c>
      <c r="C73" s="8" t="str">
        <f>solo!C79</f>
        <v/>
      </c>
      <c r="D73" s="14">
        <f>'ordem de passagem'!H76</f>
        <v>0</v>
      </c>
      <c r="E73" s="8" t="str">
        <f>solo!D79</f>
        <v/>
      </c>
      <c r="F73" s="14" t="str">
        <f>solo!E79</f>
        <v/>
      </c>
      <c r="G73" s="7">
        <f>IF(solo!Y79&gt;0,solo!Y79,0)</f>
        <v>0</v>
      </c>
      <c r="H73" s="7" t="str">
        <f>solo!U79</f>
        <v/>
      </c>
      <c r="I73" s="7">
        <f>solo!R79</f>
        <v>0</v>
      </c>
      <c r="J73" s="7">
        <f>solo!S79</f>
        <v>0</v>
      </c>
      <c r="K73" s="7">
        <f>saltos!AH79</f>
        <v>0</v>
      </c>
      <c r="L73" s="7">
        <f>IF('Classificação geral'!F73=3,saltos!X79,MAX(saltos!Z79:AA79))</f>
        <v>0</v>
      </c>
      <c r="M73" s="7">
        <f>IFERROR(IF(F73=3,(saltos!Y79)/2,0),0)</f>
        <v>0</v>
      </c>
      <c r="N73" s="7">
        <f>IFERROR(IF(F73=3,(saltos!U79+saltos!V79)/2,saltos!AB79),0)</f>
        <v>0</v>
      </c>
      <c r="O73" s="7">
        <f>IF(facultativo!Z79="",0,facultativo!Z79)</f>
        <v>0</v>
      </c>
      <c r="P73" s="7" t="b">
        <f>IF(facultativo!V79="",0,facultativo!V79)</f>
        <v>0</v>
      </c>
      <c r="Q73" s="7">
        <f>IF(facultativo!S79="",0,facultativo!S79)</f>
        <v>0</v>
      </c>
      <c r="R73" s="7">
        <f>IF(facultativo!T79="",0,facultativo!T79)</f>
        <v>0</v>
      </c>
      <c r="S73" s="7">
        <f t="shared" si="3"/>
        <v>0</v>
      </c>
      <c r="T73" s="13">
        <f t="shared" ref="T73:T104" si="13">IFERROR((IF(G73+K73+O73=0,0)+(G73+K73+O73))+G73*0.000001+K73*0.0000001+K73*0.000000001+0.0000000000001*A73,0)</f>
        <v>0</v>
      </c>
      <c r="U73" s="13" t="str">
        <f t="shared" ref="U73:U104" si="14">IF(A73="","",T73)</f>
        <v/>
      </c>
      <c r="V73" s="11" t="str">
        <f t="shared" ref="V73:V97" si="15">IFERROR(RANK(U73,U:U,0),"")</f>
        <v/>
      </c>
      <c r="W73" s="111"/>
      <c r="X73" s="111"/>
      <c r="Y73" s="4">
        <f t="shared" si="4"/>
        <v>1</v>
      </c>
      <c r="Z73" s="4">
        <f t="shared" si="5"/>
        <v>0</v>
      </c>
      <c r="AA73" s="4"/>
      <c r="AC73" s="4">
        <f t="shared" si="6"/>
        <v>0</v>
      </c>
      <c r="AD73" s="4"/>
      <c r="AE73" s="4"/>
      <c r="AF73" s="4">
        <f t="shared" si="7"/>
        <v>0</v>
      </c>
      <c r="AG73" s="4">
        <f t="shared" si="8"/>
        <v>0</v>
      </c>
      <c r="AH73" s="4"/>
      <c r="AI73" s="4">
        <f t="shared" si="9"/>
        <v>0</v>
      </c>
      <c r="AJ73" s="4"/>
      <c r="AK73" s="4">
        <f t="shared" si="10"/>
        <v>0</v>
      </c>
      <c r="AM73" s="105" t="e">
        <f>IF(AND($Z73=1,#REF!="INFANTIS"),1,0)</f>
        <v>#REF!</v>
      </c>
      <c r="AN73" s="4"/>
      <c r="AO73" s="105" t="e">
        <f>IF(AND($Z73=1,#REF!="INICIADOS"),1,0)</f>
        <v>#REF!</v>
      </c>
      <c r="AP73" s="4"/>
      <c r="AQ73" s="105" t="e">
        <f>IF(AND($Z73=1,#REF!="JUVENIS"),1,0)</f>
        <v>#REF!</v>
      </c>
      <c r="AS73" s="105" t="e">
        <f>IF(AND($Z73=1,#REF!="JUNIORES"),1,0)</f>
        <v>#REF!</v>
      </c>
    </row>
    <row r="74" spans="1:45" ht="15.75" customHeight="1" x14ac:dyDescent="0.3">
      <c r="A74" s="8" t="str">
        <f>solo!A80</f>
        <v/>
      </c>
      <c r="B74" s="8" t="str">
        <f>solo!B80</f>
        <v/>
      </c>
      <c r="C74" s="8" t="str">
        <f>solo!C80</f>
        <v/>
      </c>
      <c r="D74" s="14">
        <f>'ordem de passagem'!H77</f>
        <v>0</v>
      </c>
      <c r="E74" s="8" t="str">
        <f>solo!D80</f>
        <v/>
      </c>
      <c r="F74" s="14" t="str">
        <f>solo!E80</f>
        <v/>
      </c>
      <c r="G74" s="7">
        <f>IF(solo!Y80&gt;0,solo!Y80,0)</f>
        <v>0</v>
      </c>
      <c r="H74" s="7" t="str">
        <f>solo!U80</f>
        <v/>
      </c>
      <c r="I74" s="7">
        <f>solo!R80</f>
        <v>0</v>
      </c>
      <c r="J74" s="7">
        <f>solo!S80</f>
        <v>0</v>
      </c>
      <c r="K74" s="7">
        <f>saltos!AH80</f>
        <v>0</v>
      </c>
      <c r="L74" s="7">
        <f>IF('Classificação geral'!F74=3,saltos!X80,MAX(saltos!Z80:AA80))</f>
        <v>0</v>
      </c>
      <c r="M74" s="7">
        <f>IFERROR(IF(F74=3,(saltos!Y80)/2,0),0)</f>
        <v>0</v>
      </c>
      <c r="N74" s="7">
        <f>IFERROR(IF(F74=3,(saltos!U80+saltos!V80)/2,saltos!AB80),0)</f>
        <v>0</v>
      </c>
      <c r="O74" s="7">
        <f>IF(facultativo!Z80="",0,facultativo!Z80)</f>
        <v>0</v>
      </c>
      <c r="P74" s="7" t="b">
        <f>IF(facultativo!V80="",0,facultativo!V80)</f>
        <v>0</v>
      </c>
      <c r="Q74" s="7">
        <f>IF(facultativo!S80="",0,facultativo!S80)</f>
        <v>0</v>
      </c>
      <c r="R74" s="7">
        <f>IF(facultativo!T80="",0,facultativo!T80)</f>
        <v>0</v>
      </c>
      <c r="S74" s="7">
        <f t="shared" ref="S74:S134" si="16">IFERROR(R74+N74+J74,"")</f>
        <v>0</v>
      </c>
      <c r="T74" s="13">
        <f t="shared" si="13"/>
        <v>0</v>
      </c>
      <c r="U74" s="13" t="str">
        <f t="shared" si="14"/>
        <v/>
      </c>
      <c r="V74" s="11" t="str">
        <f t="shared" si="15"/>
        <v/>
      </c>
      <c r="W74" s="111"/>
      <c r="X74" s="111"/>
      <c r="Y74" s="4">
        <f t="shared" ref="Y74:Y104" si="17">COUNTBLANK(V74)</f>
        <v>1</v>
      </c>
      <c r="Z74" s="4">
        <f t="shared" ref="Z74:Z104" si="18">COUNTIF(Y74,0)</f>
        <v>0</v>
      </c>
      <c r="AA74" s="4"/>
      <c r="AC74" s="4">
        <f t="shared" ref="AC74:AC104" si="19">IF(AND(Z74=1,E74="MAS"),1,0)</f>
        <v>0</v>
      </c>
      <c r="AD74" s="4"/>
      <c r="AE74" s="4"/>
      <c r="AF74" s="4">
        <f t="shared" ref="AF74:AF104" si="20">IF(AND(Z74=1,E74="FEM"),1,0)</f>
        <v>0</v>
      </c>
      <c r="AG74" s="4">
        <f t="shared" ref="AG74:AG104" si="21">IF(AND($Z74=1,$D74="TRAVE"),1,0)</f>
        <v>0</v>
      </c>
      <c r="AH74" s="4"/>
      <c r="AI74" s="4">
        <f t="shared" ref="AI74:AI104" si="22">IF(AND($Z74=1,$D74="BARRA FIXA"),1,0)</f>
        <v>0</v>
      </c>
      <c r="AJ74" s="4"/>
      <c r="AK74" s="4">
        <f t="shared" ref="AK74:AK104" si="23">IF(AND($Z74=1,$D74="PARALELAS"),1,0)</f>
        <v>0</v>
      </c>
      <c r="AM74" s="105" t="e">
        <f>IF(AND($Z74=1,#REF!="INFANTIS"),1,0)</f>
        <v>#REF!</v>
      </c>
      <c r="AN74" s="4"/>
      <c r="AO74" s="105" t="e">
        <f>IF(AND($Z74=1,#REF!="INICIADOS"),1,0)</f>
        <v>#REF!</v>
      </c>
      <c r="AP74" s="4"/>
      <c r="AQ74" s="105" t="e">
        <f>IF(AND($Z74=1,#REF!="JUVENIS"),1,0)</f>
        <v>#REF!</v>
      </c>
      <c r="AS74" s="105" t="e">
        <f>IF(AND($Z74=1,#REF!="JUNIORES"),1,0)</f>
        <v>#REF!</v>
      </c>
    </row>
    <row r="75" spans="1:45" ht="15.75" customHeight="1" x14ac:dyDescent="0.3">
      <c r="A75" s="8" t="str">
        <f>solo!A81</f>
        <v/>
      </c>
      <c r="B75" s="8" t="str">
        <f>solo!B81</f>
        <v/>
      </c>
      <c r="C75" s="8" t="str">
        <f>solo!C81</f>
        <v/>
      </c>
      <c r="D75" s="14">
        <f>'ordem de passagem'!H78</f>
        <v>0</v>
      </c>
      <c r="E75" s="8" t="str">
        <f>solo!D81</f>
        <v/>
      </c>
      <c r="F75" s="14" t="str">
        <f>solo!E81</f>
        <v/>
      </c>
      <c r="G75" s="7">
        <f>IF(solo!Y81&gt;0,solo!Y81,0)</f>
        <v>0</v>
      </c>
      <c r="H75" s="7" t="str">
        <f>solo!U81</f>
        <v/>
      </c>
      <c r="I75" s="7">
        <f>solo!R81</f>
        <v>0</v>
      </c>
      <c r="J75" s="7">
        <f>solo!S81</f>
        <v>0</v>
      </c>
      <c r="K75" s="7">
        <f>saltos!AH81</f>
        <v>0</v>
      </c>
      <c r="L75" s="7">
        <f>IF('Classificação geral'!F75=3,saltos!X81,MAX(saltos!Z81:AA81))</f>
        <v>0</v>
      </c>
      <c r="M75" s="7">
        <f>IFERROR(IF(F75=3,(saltos!Y81)/2,0),0)</f>
        <v>0</v>
      </c>
      <c r="N75" s="7">
        <f>IFERROR(IF(F75=3,(saltos!U81+saltos!V81)/2,saltos!AB81),0)</f>
        <v>0</v>
      </c>
      <c r="O75" s="7">
        <f>IF(facultativo!Z81="",0,facultativo!Z81)</f>
        <v>0</v>
      </c>
      <c r="P75" s="7" t="b">
        <f>IF(facultativo!V81="",0,facultativo!V81)</f>
        <v>0</v>
      </c>
      <c r="Q75" s="7">
        <f>IF(facultativo!S81="",0,facultativo!S81)</f>
        <v>0</v>
      </c>
      <c r="R75" s="7">
        <f>IF(facultativo!T81="",0,facultativo!T81)</f>
        <v>0</v>
      </c>
      <c r="S75" s="7">
        <f t="shared" si="16"/>
        <v>0</v>
      </c>
      <c r="T75" s="13">
        <f t="shared" si="13"/>
        <v>0</v>
      </c>
      <c r="U75" s="13" t="str">
        <f t="shared" si="14"/>
        <v/>
      </c>
      <c r="V75" s="11" t="str">
        <f t="shared" si="15"/>
        <v/>
      </c>
      <c r="W75" s="111"/>
      <c r="X75" s="111"/>
      <c r="Y75" s="4">
        <f t="shared" si="17"/>
        <v>1</v>
      </c>
      <c r="Z75" s="4">
        <f t="shared" si="18"/>
        <v>0</v>
      </c>
      <c r="AA75" s="4"/>
      <c r="AC75" s="4">
        <f t="shared" si="19"/>
        <v>0</v>
      </c>
      <c r="AD75" s="4"/>
      <c r="AE75" s="4"/>
      <c r="AF75" s="4">
        <f t="shared" si="20"/>
        <v>0</v>
      </c>
      <c r="AG75" s="4">
        <f t="shared" si="21"/>
        <v>0</v>
      </c>
      <c r="AH75" s="4"/>
      <c r="AI75" s="4">
        <f t="shared" si="22"/>
        <v>0</v>
      </c>
      <c r="AJ75" s="4"/>
      <c r="AK75" s="4">
        <f t="shared" si="23"/>
        <v>0</v>
      </c>
      <c r="AM75" s="105" t="e">
        <f>IF(AND($Z75=1,#REF!="INFANTIS"),1,0)</f>
        <v>#REF!</v>
      </c>
      <c r="AN75" s="4"/>
      <c r="AO75" s="105" t="e">
        <f>IF(AND($Z75=1,#REF!="INICIADOS"),1,0)</f>
        <v>#REF!</v>
      </c>
      <c r="AP75" s="4"/>
      <c r="AQ75" s="105" t="e">
        <f>IF(AND($Z75=1,#REF!="JUVENIS"),1,0)</f>
        <v>#REF!</v>
      </c>
      <c r="AS75" s="105" t="e">
        <f>IF(AND($Z75=1,#REF!="JUNIORES"),1,0)</f>
        <v>#REF!</v>
      </c>
    </row>
    <row r="76" spans="1:45" ht="15.75" customHeight="1" x14ac:dyDescent="0.3">
      <c r="A76" s="8" t="str">
        <f>solo!A82</f>
        <v/>
      </c>
      <c r="B76" s="8" t="str">
        <f>solo!B82</f>
        <v/>
      </c>
      <c r="C76" s="8" t="str">
        <f>solo!C82</f>
        <v/>
      </c>
      <c r="D76" s="14">
        <f>'ordem de passagem'!H79</f>
        <v>0</v>
      </c>
      <c r="E76" s="8" t="str">
        <f>solo!D82</f>
        <v/>
      </c>
      <c r="F76" s="14" t="str">
        <f>solo!E82</f>
        <v/>
      </c>
      <c r="G76" s="7">
        <f>IF(solo!Y82&gt;0,solo!Y82,0)</f>
        <v>0</v>
      </c>
      <c r="H76" s="7" t="str">
        <f>solo!U82</f>
        <v/>
      </c>
      <c r="I76" s="7">
        <f>solo!R82</f>
        <v>0</v>
      </c>
      <c r="J76" s="7">
        <f>solo!S82</f>
        <v>0</v>
      </c>
      <c r="K76" s="7">
        <f>saltos!AH82</f>
        <v>0</v>
      </c>
      <c r="L76" s="7">
        <f>IF('Classificação geral'!F76=3,saltos!X82,MAX(saltos!Z82:AA82))</f>
        <v>0</v>
      </c>
      <c r="M76" s="7">
        <f>IFERROR(IF(F76=3,(saltos!Y82)/2,0),0)</f>
        <v>0</v>
      </c>
      <c r="N76" s="7">
        <f>IFERROR(IF(F76=3,(saltos!U82+saltos!V82)/2,saltos!AB82),0)</f>
        <v>0</v>
      </c>
      <c r="O76" s="7">
        <f>IF(facultativo!Z82="",0,facultativo!Z82)</f>
        <v>0</v>
      </c>
      <c r="P76" s="7" t="b">
        <f>IF(facultativo!V82="",0,facultativo!V82)</f>
        <v>0</v>
      </c>
      <c r="Q76" s="7">
        <f>IF(facultativo!S82="",0,facultativo!S82)</f>
        <v>0</v>
      </c>
      <c r="R76" s="7">
        <f>IF(facultativo!T82="",0,facultativo!T82)</f>
        <v>0</v>
      </c>
      <c r="S76" s="7">
        <f t="shared" si="16"/>
        <v>0</v>
      </c>
      <c r="T76" s="13">
        <f t="shared" si="13"/>
        <v>0</v>
      </c>
      <c r="U76" s="13" t="str">
        <f t="shared" si="14"/>
        <v/>
      </c>
      <c r="V76" s="11" t="str">
        <f t="shared" si="15"/>
        <v/>
      </c>
      <c r="W76" s="111"/>
      <c r="X76" s="111"/>
      <c r="Y76" s="4">
        <f t="shared" si="17"/>
        <v>1</v>
      </c>
      <c r="Z76" s="4">
        <f t="shared" si="18"/>
        <v>0</v>
      </c>
      <c r="AA76" s="4"/>
      <c r="AC76" s="4">
        <f t="shared" si="19"/>
        <v>0</v>
      </c>
      <c r="AD76" s="4"/>
      <c r="AE76" s="4"/>
      <c r="AF76" s="4">
        <f t="shared" si="20"/>
        <v>0</v>
      </c>
      <c r="AG76" s="4">
        <f t="shared" si="21"/>
        <v>0</v>
      </c>
      <c r="AH76" s="4"/>
      <c r="AI76" s="4">
        <f t="shared" si="22"/>
        <v>0</v>
      </c>
      <c r="AJ76" s="4"/>
      <c r="AK76" s="4">
        <f t="shared" si="23"/>
        <v>0</v>
      </c>
      <c r="AM76" s="105" t="e">
        <f>IF(AND($Z76=1,#REF!="INFANTIS"),1,0)</f>
        <v>#REF!</v>
      </c>
      <c r="AN76" s="4"/>
      <c r="AO76" s="105" t="e">
        <f>IF(AND($Z76=1,#REF!="INICIADOS"),1,0)</f>
        <v>#REF!</v>
      </c>
      <c r="AP76" s="4"/>
      <c r="AQ76" s="105" t="e">
        <f>IF(AND($Z76=1,#REF!="JUVENIS"),1,0)</f>
        <v>#REF!</v>
      </c>
      <c r="AS76" s="105" t="e">
        <f>IF(AND($Z76=1,#REF!="JUNIORES"),1,0)</f>
        <v>#REF!</v>
      </c>
    </row>
    <row r="77" spans="1:45" ht="15.75" customHeight="1" x14ac:dyDescent="0.3">
      <c r="A77" s="8" t="str">
        <f>solo!A83</f>
        <v/>
      </c>
      <c r="B77" s="8" t="str">
        <f>solo!B83</f>
        <v/>
      </c>
      <c r="C77" s="8" t="str">
        <f>solo!C83</f>
        <v/>
      </c>
      <c r="D77" s="14">
        <f>'ordem de passagem'!H80</f>
        <v>0</v>
      </c>
      <c r="E77" s="8" t="str">
        <f>solo!D83</f>
        <v/>
      </c>
      <c r="F77" s="14" t="str">
        <f>solo!E83</f>
        <v/>
      </c>
      <c r="G77" s="7">
        <f>IF(solo!Y83&gt;0,solo!Y83,0)</f>
        <v>0</v>
      </c>
      <c r="H77" s="7" t="str">
        <f>solo!U83</f>
        <v/>
      </c>
      <c r="I77" s="7">
        <f>solo!R83</f>
        <v>0</v>
      </c>
      <c r="J77" s="7">
        <f>solo!S83</f>
        <v>0</v>
      </c>
      <c r="K77" s="7">
        <f>saltos!AH83</f>
        <v>0</v>
      </c>
      <c r="L77" s="7">
        <f>IF('Classificação geral'!F77=3,saltos!X83,MAX(saltos!Z83:AA83))</f>
        <v>0</v>
      </c>
      <c r="M77" s="7">
        <f>IFERROR(IF(F77=3,(saltos!Y83)/2,0),0)</f>
        <v>0</v>
      </c>
      <c r="N77" s="7">
        <f>IFERROR(IF(F77=3,(saltos!U83+saltos!V83)/2,saltos!AB83),0)</f>
        <v>0</v>
      </c>
      <c r="O77" s="7">
        <f>IF(facultativo!Z83="",0,facultativo!Z83)</f>
        <v>0</v>
      </c>
      <c r="P77" s="7" t="b">
        <f>IF(facultativo!V83="",0,facultativo!V83)</f>
        <v>0</v>
      </c>
      <c r="Q77" s="7">
        <f>IF(facultativo!S83="",0,facultativo!S83)</f>
        <v>0</v>
      </c>
      <c r="R77" s="7">
        <f>IF(facultativo!T83="",0,facultativo!T83)</f>
        <v>0</v>
      </c>
      <c r="S77" s="7">
        <f t="shared" si="16"/>
        <v>0</v>
      </c>
      <c r="T77" s="13">
        <f t="shared" si="13"/>
        <v>0</v>
      </c>
      <c r="U77" s="13" t="str">
        <f t="shared" si="14"/>
        <v/>
      </c>
      <c r="V77" s="11" t="str">
        <f t="shared" si="15"/>
        <v/>
      </c>
      <c r="W77" s="111"/>
      <c r="X77" s="111"/>
      <c r="Y77" s="4">
        <f t="shared" si="17"/>
        <v>1</v>
      </c>
      <c r="Z77" s="4">
        <f t="shared" si="18"/>
        <v>0</v>
      </c>
      <c r="AA77" s="4"/>
      <c r="AC77" s="4">
        <f t="shared" si="19"/>
        <v>0</v>
      </c>
      <c r="AD77" s="4"/>
      <c r="AE77" s="4"/>
      <c r="AF77" s="4">
        <f t="shared" si="20"/>
        <v>0</v>
      </c>
      <c r="AG77" s="4">
        <f t="shared" si="21"/>
        <v>0</v>
      </c>
      <c r="AH77" s="4"/>
      <c r="AI77" s="4">
        <f t="shared" si="22"/>
        <v>0</v>
      </c>
      <c r="AJ77" s="4"/>
      <c r="AK77" s="4">
        <f t="shared" si="23"/>
        <v>0</v>
      </c>
      <c r="AM77" s="105" t="e">
        <f>IF(AND($Z77=1,#REF!="INFANTIS"),1,0)</f>
        <v>#REF!</v>
      </c>
      <c r="AN77" s="4"/>
      <c r="AO77" s="105" t="e">
        <f>IF(AND($Z77=1,#REF!="INICIADOS"),1,0)</f>
        <v>#REF!</v>
      </c>
      <c r="AP77" s="4"/>
      <c r="AQ77" s="105" t="e">
        <f>IF(AND($Z77=1,#REF!="JUVENIS"),1,0)</f>
        <v>#REF!</v>
      </c>
      <c r="AS77" s="105" t="e">
        <f>IF(AND($Z77=1,#REF!="JUNIORES"),1,0)</f>
        <v>#REF!</v>
      </c>
    </row>
    <row r="78" spans="1:45" ht="15.75" customHeight="1" x14ac:dyDescent="0.3">
      <c r="A78" s="8" t="str">
        <f>solo!A84</f>
        <v/>
      </c>
      <c r="B78" s="8" t="str">
        <f>solo!B84</f>
        <v/>
      </c>
      <c r="C78" s="8" t="str">
        <f>solo!C84</f>
        <v/>
      </c>
      <c r="D78" s="14">
        <f>'ordem de passagem'!H81</f>
        <v>0</v>
      </c>
      <c r="E78" s="8" t="str">
        <f>solo!D84</f>
        <v/>
      </c>
      <c r="F78" s="14" t="str">
        <f>solo!E84</f>
        <v/>
      </c>
      <c r="G78" s="7">
        <f>IF(solo!Y84&gt;0,solo!Y84,0)</f>
        <v>0</v>
      </c>
      <c r="H78" s="7" t="str">
        <f>solo!U84</f>
        <v/>
      </c>
      <c r="I78" s="7">
        <f>solo!R84</f>
        <v>0</v>
      </c>
      <c r="J78" s="7">
        <f>solo!S84</f>
        <v>0</v>
      </c>
      <c r="K78" s="7">
        <f>saltos!AH84</f>
        <v>0</v>
      </c>
      <c r="L78" s="7">
        <f>IF('Classificação geral'!F78=3,saltos!X84,MAX(saltos!Z84:AA84))</f>
        <v>0</v>
      </c>
      <c r="M78" s="7">
        <f>IFERROR(IF(F78=3,(saltos!Y84)/2,0),0)</f>
        <v>0</v>
      </c>
      <c r="N78" s="7">
        <f>IFERROR(IF(F78=3,(saltos!U84+saltos!V84)/2,saltos!AB84),0)</f>
        <v>0</v>
      </c>
      <c r="O78" s="7">
        <f>IF(facultativo!Z84="",0,facultativo!Z84)</f>
        <v>0</v>
      </c>
      <c r="P78" s="7" t="b">
        <f>IF(facultativo!V84="",0,facultativo!V84)</f>
        <v>0</v>
      </c>
      <c r="Q78" s="7">
        <f>IF(facultativo!S84="",0,facultativo!S84)</f>
        <v>0</v>
      </c>
      <c r="R78" s="7">
        <f>IF(facultativo!T84="",0,facultativo!T84)</f>
        <v>0</v>
      </c>
      <c r="S78" s="7">
        <f t="shared" si="16"/>
        <v>0</v>
      </c>
      <c r="T78" s="13">
        <f t="shared" si="13"/>
        <v>0</v>
      </c>
      <c r="U78" s="13" t="str">
        <f t="shared" si="14"/>
        <v/>
      </c>
      <c r="V78" s="11" t="str">
        <f t="shared" si="15"/>
        <v/>
      </c>
      <c r="W78" s="111"/>
      <c r="X78" s="111"/>
      <c r="Y78" s="4">
        <f t="shared" si="17"/>
        <v>1</v>
      </c>
      <c r="Z78" s="4">
        <f t="shared" si="18"/>
        <v>0</v>
      </c>
      <c r="AA78" s="4"/>
      <c r="AC78" s="4">
        <f t="shared" si="19"/>
        <v>0</v>
      </c>
      <c r="AD78" s="4"/>
      <c r="AE78" s="4"/>
      <c r="AF78" s="4">
        <f t="shared" si="20"/>
        <v>0</v>
      </c>
      <c r="AG78" s="4">
        <f t="shared" si="21"/>
        <v>0</v>
      </c>
      <c r="AH78" s="4"/>
      <c r="AI78" s="4">
        <f t="shared" si="22"/>
        <v>0</v>
      </c>
      <c r="AJ78" s="4"/>
      <c r="AK78" s="4">
        <f t="shared" si="23"/>
        <v>0</v>
      </c>
      <c r="AM78" s="105" t="e">
        <f>IF(AND($Z78=1,#REF!="INFANTIS"),1,0)</f>
        <v>#REF!</v>
      </c>
      <c r="AN78" s="4"/>
      <c r="AO78" s="105" t="e">
        <f>IF(AND($Z78=1,#REF!="INICIADOS"),1,0)</f>
        <v>#REF!</v>
      </c>
      <c r="AP78" s="4"/>
      <c r="AQ78" s="105" t="e">
        <f>IF(AND($Z78=1,#REF!="JUVENIS"),1,0)</f>
        <v>#REF!</v>
      </c>
      <c r="AS78" s="105" t="e">
        <f>IF(AND($Z78=1,#REF!="JUNIORES"),1,0)</f>
        <v>#REF!</v>
      </c>
    </row>
    <row r="79" spans="1:45" ht="15.75" customHeight="1" x14ac:dyDescent="0.3">
      <c r="A79" s="8" t="str">
        <f>solo!A85</f>
        <v/>
      </c>
      <c r="B79" s="8" t="str">
        <f>solo!B85</f>
        <v/>
      </c>
      <c r="C79" s="8" t="str">
        <f>solo!C85</f>
        <v/>
      </c>
      <c r="D79" s="14">
        <f>'ordem de passagem'!H82</f>
        <v>0</v>
      </c>
      <c r="E79" s="8" t="str">
        <f>solo!D85</f>
        <v/>
      </c>
      <c r="F79" s="14" t="str">
        <f>solo!E85</f>
        <v/>
      </c>
      <c r="G79" s="7">
        <f>IF(solo!Y85&gt;0,solo!Y85,0)</f>
        <v>0</v>
      </c>
      <c r="H79" s="7" t="str">
        <f>solo!U85</f>
        <v/>
      </c>
      <c r="I79" s="7">
        <f>solo!R85</f>
        <v>0</v>
      </c>
      <c r="J79" s="7">
        <f>solo!S85</f>
        <v>0</v>
      </c>
      <c r="K79" s="7">
        <f>saltos!AH85</f>
        <v>0</v>
      </c>
      <c r="L79" s="7">
        <f>IF('Classificação geral'!F79=3,saltos!X85,MAX(saltos!Z85:AA85))</f>
        <v>0</v>
      </c>
      <c r="M79" s="7">
        <f>IFERROR(IF(F79=3,(saltos!Y85)/2,0),0)</f>
        <v>0</v>
      </c>
      <c r="N79" s="7">
        <f>IFERROR(IF(F79=3,(saltos!U85+saltos!V85)/2,saltos!AB85),0)</f>
        <v>0</v>
      </c>
      <c r="O79" s="7">
        <f>IF(facultativo!Z85="",0,facultativo!Z85)</f>
        <v>0</v>
      </c>
      <c r="P79" s="7" t="b">
        <f>IF(facultativo!V85="",0,facultativo!V85)</f>
        <v>0</v>
      </c>
      <c r="Q79" s="7">
        <f>IF(facultativo!S85="",0,facultativo!S85)</f>
        <v>0</v>
      </c>
      <c r="R79" s="7">
        <f>IF(facultativo!T85="",0,facultativo!T85)</f>
        <v>0</v>
      </c>
      <c r="S79" s="7">
        <f t="shared" si="16"/>
        <v>0</v>
      </c>
      <c r="T79" s="13">
        <f t="shared" si="13"/>
        <v>0</v>
      </c>
      <c r="U79" s="13" t="str">
        <f t="shared" si="14"/>
        <v/>
      </c>
      <c r="V79" s="11" t="str">
        <f t="shared" si="15"/>
        <v/>
      </c>
      <c r="W79" s="111"/>
      <c r="X79" s="111"/>
      <c r="Y79" s="4">
        <f t="shared" si="17"/>
        <v>1</v>
      </c>
      <c r="Z79" s="4">
        <f t="shared" si="18"/>
        <v>0</v>
      </c>
      <c r="AA79" s="4"/>
      <c r="AC79" s="4">
        <f t="shared" si="19"/>
        <v>0</v>
      </c>
      <c r="AD79" s="4"/>
      <c r="AE79" s="4"/>
      <c r="AF79" s="4">
        <f t="shared" si="20"/>
        <v>0</v>
      </c>
      <c r="AG79" s="4">
        <f t="shared" si="21"/>
        <v>0</v>
      </c>
      <c r="AH79" s="4"/>
      <c r="AI79" s="4">
        <f t="shared" si="22"/>
        <v>0</v>
      </c>
      <c r="AJ79" s="4"/>
      <c r="AK79" s="4">
        <f t="shared" si="23"/>
        <v>0</v>
      </c>
      <c r="AM79" s="105" t="e">
        <f>IF(AND($Z79=1,#REF!="INFANTIS"),1,0)</f>
        <v>#REF!</v>
      </c>
      <c r="AN79" s="4"/>
      <c r="AO79" s="105" t="e">
        <f>IF(AND($Z79=1,#REF!="INICIADOS"),1,0)</f>
        <v>#REF!</v>
      </c>
      <c r="AP79" s="4"/>
      <c r="AQ79" s="105" t="e">
        <f>IF(AND($Z79=1,#REF!="JUVENIS"),1,0)</f>
        <v>#REF!</v>
      </c>
      <c r="AS79" s="105" t="e">
        <f>IF(AND($Z79=1,#REF!="JUNIORES"),1,0)</f>
        <v>#REF!</v>
      </c>
    </row>
    <row r="80" spans="1:45" ht="15.75" customHeight="1" x14ac:dyDescent="0.3">
      <c r="A80" s="8" t="str">
        <f>solo!A86</f>
        <v/>
      </c>
      <c r="B80" s="8" t="str">
        <f>solo!B86</f>
        <v/>
      </c>
      <c r="C80" s="8" t="str">
        <f>solo!C86</f>
        <v/>
      </c>
      <c r="D80" s="14">
        <f>'ordem de passagem'!H83</f>
        <v>0</v>
      </c>
      <c r="E80" s="8" t="str">
        <f>solo!D86</f>
        <v/>
      </c>
      <c r="F80" s="14" t="str">
        <f>solo!E86</f>
        <v/>
      </c>
      <c r="G80" s="7">
        <f>IF(solo!Y86&gt;0,solo!Y86,0)</f>
        <v>0</v>
      </c>
      <c r="H80" s="7" t="str">
        <f>solo!U86</f>
        <v/>
      </c>
      <c r="I80" s="7">
        <f>solo!R86</f>
        <v>0</v>
      </c>
      <c r="J80" s="7">
        <f>solo!S86</f>
        <v>0</v>
      </c>
      <c r="K80" s="7">
        <f>saltos!AH86</f>
        <v>0</v>
      </c>
      <c r="L80" s="7">
        <f>IF('Classificação geral'!F80=3,saltos!X86,MAX(saltos!Z86:AA86))</f>
        <v>0</v>
      </c>
      <c r="M80" s="7">
        <f>IFERROR(IF(F80=3,(saltos!Y86)/2,0),0)</f>
        <v>0</v>
      </c>
      <c r="N80" s="7">
        <f>IFERROR(IF(F80=3,(saltos!U86+saltos!V86)/2,saltos!AB86),0)</f>
        <v>0</v>
      </c>
      <c r="O80" s="7">
        <f>IF(facultativo!Z86="",0,facultativo!Z86)</f>
        <v>0</v>
      </c>
      <c r="P80" s="7" t="b">
        <f>IF(facultativo!V86="",0,facultativo!V86)</f>
        <v>0</v>
      </c>
      <c r="Q80" s="7">
        <f>IF(facultativo!S86="",0,facultativo!S86)</f>
        <v>0</v>
      </c>
      <c r="R80" s="7">
        <f>IF(facultativo!T86="",0,facultativo!T86)</f>
        <v>0</v>
      </c>
      <c r="S80" s="7">
        <f t="shared" si="16"/>
        <v>0</v>
      </c>
      <c r="T80" s="13">
        <f t="shared" si="13"/>
        <v>0</v>
      </c>
      <c r="U80" s="13" t="str">
        <f t="shared" si="14"/>
        <v/>
      </c>
      <c r="V80" s="11" t="str">
        <f t="shared" si="15"/>
        <v/>
      </c>
      <c r="W80" s="111"/>
      <c r="X80" s="111"/>
      <c r="Y80" s="4">
        <f t="shared" si="17"/>
        <v>1</v>
      </c>
      <c r="Z80" s="4">
        <f t="shared" si="18"/>
        <v>0</v>
      </c>
      <c r="AA80" s="4"/>
      <c r="AC80" s="4">
        <f t="shared" si="19"/>
        <v>0</v>
      </c>
      <c r="AD80" s="4"/>
      <c r="AE80" s="4"/>
      <c r="AF80" s="4">
        <f t="shared" si="20"/>
        <v>0</v>
      </c>
      <c r="AG80" s="4">
        <f t="shared" si="21"/>
        <v>0</v>
      </c>
      <c r="AH80" s="4"/>
      <c r="AI80" s="4">
        <f t="shared" si="22"/>
        <v>0</v>
      </c>
      <c r="AJ80" s="4"/>
      <c r="AK80" s="4">
        <f t="shared" si="23"/>
        <v>0</v>
      </c>
      <c r="AM80" s="105" t="e">
        <f>IF(AND($Z80=1,#REF!="INFANTIS"),1,0)</f>
        <v>#REF!</v>
      </c>
      <c r="AN80" s="4"/>
      <c r="AO80" s="105" t="e">
        <f>IF(AND($Z80=1,#REF!="INICIADOS"),1,0)</f>
        <v>#REF!</v>
      </c>
      <c r="AP80" s="4"/>
      <c r="AQ80" s="105" t="e">
        <f>IF(AND($Z80=1,#REF!="JUVENIS"),1,0)</f>
        <v>#REF!</v>
      </c>
      <c r="AS80" s="105" t="e">
        <f>IF(AND($Z80=1,#REF!="JUNIORES"),1,0)</f>
        <v>#REF!</v>
      </c>
    </row>
    <row r="81" spans="1:45" ht="15.75" customHeight="1" x14ac:dyDescent="0.3">
      <c r="A81" s="8" t="str">
        <f>solo!A87</f>
        <v/>
      </c>
      <c r="B81" s="8" t="str">
        <f>solo!B87</f>
        <v/>
      </c>
      <c r="C81" s="8" t="str">
        <f>solo!C87</f>
        <v/>
      </c>
      <c r="D81" s="14">
        <f>'ordem de passagem'!H84</f>
        <v>0</v>
      </c>
      <c r="E81" s="8" t="str">
        <f>solo!D87</f>
        <v/>
      </c>
      <c r="F81" s="14" t="str">
        <f>solo!E87</f>
        <v/>
      </c>
      <c r="G81" s="7">
        <f>IF(solo!Y87&gt;0,solo!Y87,0)</f>
        <v>0</v>
      </c>
      <c r="H81" s="7" t="str">
        <f>solo!U87</f>
        <v/>
      </c>
      <c r="I81" s="7">
        <f>solo!R87</f>
        <v>0</v>
      </c>
      <c r="J81" s="7">
        <f>solo!S87</f>
        <v>0</v>
      </c>
      <c r="K81" s="7">
        <f>saltos!AH87</f>
        <v>0</v>
      </c>
      <c r="L81" s="7">
        <f>IF('Classificação geral'!F81=3,saltos!X87,MAX(saltos!Z87:AA87))</f>
        <v>0</v>
      </c>
      <c r="M81" s="7">
        <f>IFERROR(IF(F81=3,(saltos!Y87)/2,0),0)</f>
        <v>0</v>
      </c>
      <c r="N81" s="7">
        <f>IFERROR(IF(F81=3,(saltos!U87+saltos!V87)/2,saltos!AB87),0)</f>
        <v>0</v>
      </c>
      <c r="O81" s="7">
        <f>IF(facultativo!Z87="",0,facultativo!Z87)</f>
        <v>0</v>
      </c>
      <c r="P81" s="7" t="b">
        <f>IF(facultativo!V87="",0,facultativo!V87)</f>
        <v>0</v>
      </c>
      <c r="Q81" s="7">
        <f>IF(facultativo!S87="",0,facultativo!S87)</f>
        <v>0</v>
      </c>
      <c r="R81" s="7">
        <f>IF(facultativo!T87="",0,facultativo!T87)</f>
        <v>0</v>
      </c>
      <c r="S81" s="7">
        <f t="shared" si="16"/>
        <v>0</v>
      </c>
      <c r="T81" s="13">
        <f t="shared" si="13"/>
        <v>0</v>
      </c>
      <c r="U81" s="13" t="str">
        <f t="shared" si="14"/>
        <v/>
      </c>
      <c r="V81" s="11" t="str">
        <f t="shared" si="15"/>
        <v/>
      </c>
      <c r="W81" s="111"/>
      <c r="X81" s="111"/>
      <c r="Y81" s="4">
        <f t="shared" si="17"/>
        <v>1</v>
      </c>
      <c r="Z81" s="4">
        <f t="shared" si="18"/>
        <v>0</v>
      </c>
      <c r="AA81" s="4"/>
      <c r="AC81" s="4">
        <f t="shared" si="19"/>
        <v>0</v>
      </c>
      <c r="AD81" s="4"/>
      <c r="AE81" s="4"/>
      <c r="AF81" s="4">
        <f t="shared" si="20"/>
        <v>0</v>
      </c>
      <c r="AG81" s="4">
        <f t="shared" si="21"/>
        <v>0</v>
      </c>
      <c r="AH81" s="4"/>
      <c r="AI81" s="4">
        <f t="shared" si="22"/>
        <v>0</v>
      </c>
      <c r="AJ81" s="4"/>
      <c r="AK81" s="4">
        <f t="shared" si="23"/>
        <v>0</v>
      </c>
      <c r="AM81" s="105" t="e">
        <f>IF(AND($Z81=1,#REF!="INFANTIS"),1,0)</f>
        <v>#REF!</v>
      </c>
      <c r="AN81" s="4"/>
      <c r="AO81" s="105" t="e">
        <f>IF(AND($Z81=1,#REF!="INICIADOS"),1,0)</f>
        <v>#REF!</v>
      </c>
      <c r="AP81" s="4"/>
      <c r="AQ81" s="105" t="e">
        <f>IF(AND($Z81=1,#REF!="JUVENIS"),1,0)</f>
        <v>#REF!</v>
      </c>
      <c r="AS81" s="105" t="e">
        <f>IF(AND($Z81=1,#REF!="JUNIORES"),1,0)</f>
        <v>#REF!</v>
      </c>
    </row>
    <row r="82" spans="1:45" ht="15.75" customHeight="1" x14ac:dyDescent="0.3">
      <c r="A82" s="8" t="str">
        <f>solo!A88</f>
        <v/>
      </c>
      <c r="B82" s="8" t="str">
        <f>solo!B88</f>
        <v/>
      </c>
      <c r="C82" s="8" t="str">
        <f>solo!C88</f>
        <v/>
      </c>
      <c r="D82" s="14">
        <f>'ordem de passagem'!H85</f>
        <v>0</v>
      </c>
      <c r="E82" s="8" t="str">
        <f>solo!D88</f>
        <v/>
      </c>
      <c r="F82" s="14" t="str">
        <f>solo!E88</f>
        <v/>
      </c>
      <c r="G82" s="7">
        <f>IF(solo!Y88&gt;0,solo!Y88,0)</f>
        <v>0</v>
      </c>
      <c r="H82" s="7" t="str">
        <f>solo!U88</f>
        <v/>
      </c>
      <c r="I82" s="7">
        <f>solo!R88</f>
        <v>0</v>
      </c>
      <c r="J82" s="7">
        <f>solo!S88</f>
        <v>0</v>
      </c>
      <c r="K82" s="7">
        <f>saltos!AH88</f>
        <v>0</v>
      </c>
      <c r="L82" s="7">
        <f>IF('Classificação geral'!F82=3,saltos!X88,MAX(saltos!Z88:AA88))</f>
        <v>0</v>
      </c>
      <c r="M82" s="7">
        <f>IFERROR(IF(F82=3,(saltos!Y88)/2,0),0)</f>
        <v>0</v>
      </c>
      <c r="N82" s="7">
        <f>IFERROR(IF(F82=3,(saltos!U88+saltos!V88)/2,saltos!AB88),0)</f>
        <v>0</v>
      </c>
      <c r="O82" s="7">
        <f>IF(facultativo!Z88="",0,facultativo!Z88)</f>
        <v>0</v>
      </c>
      <c r="P82" s="7" t="b">
        <f>IF(facultativo!V88="",0,facultativo!V88)</f>
        <v>0</v>
      </c>
      <c r="Q82" s="7">
        <f>IF(facultativo!S88="",0,facultativo!S88)</f>
        <v>0</v>
      </c>
      <c r="R82" s="7">
        <f>IF(facultativo!T88="",0,facultativo!T88)</f>
        <v>0</v>
      </c>
      <c r="S82" s="7">
        <f t="shared" si="16"/>
        <v>0</v>
      </c>
      <c r="T82" s="13">
        <f t="shared" si="13"/>
        <v>0</v>
      </c>
      <c r="U82" s="13" t="str">
        <f t="shared" si="14"/>
        <v/>
      </c>
      <c r="V82" s="11" t="str">
        <f t="shared" si="15"/>
        <v/>
      </c>
      <c r="W82" s="111"/>
      <c r="X82" s="111"/>
      <c r="Y82" s="4">
        <f t="shared" si="17"/>
        <v>1</v>
      </c>
      <c r="Z82" s="4">
        <f t="shared" si="18"/>
        <v>0</v>
      </c>
      <c r="AA82" s="4"/>
      <c r="AC82" s="4">
        <f t="shared" si="19"/>
        <v>0</v>
      </c>
      <c r="AD82" s="4"/>
      <c r="AE82" s="4"/>
      <c r="AF82" s="4">
        <f t="shared" si="20"/>
        <v>0</v>
      </c>
      <c r="AG82" s="4">
        <f t="shared" si="21"/>
        <v>0</v>
      </c>
      <c r="AH82" s="4"/>
      <c r="AI82" s="4">
        <f t="shared" si="22"/>
        <v>0</v>
      </c>
      <c r="AJ82" s="4"/>
      <c r="AK82" s="4">
        <f t="shared" si="23"/>
        <v>0</v>
      </c>
      <c r="AM82" s="105" t="e">
        <f>IF(AND($Z82=1,#REF!="INFANTIS"),1,0)</f>
        <v>#REF!</v>
      </c>
      <c r="AN82" s="4"/>
      <c r="AO82" s="105" t="e">
        <f>IF(AND($Z82=1,#REF!="INICIADOS"),1,0)</f>
        <v>#REF!</v>
      </c>
      <c r="AP82" s="4"/>
      <c r="AQ82" s="105" t="e">
        <f>IF(AND($Z82=1,#REF!="JUVENIS"),1,0)</f>
        <v>#REF!</v>
      </c>
      <c r="AS82" s="105" t="e">
        <f>IF(AND($Z82=1,#REF!="JUNIORES"),1,0)</f>
        <v>#REF!</v>
      </c>
    </row>
    <row r="83" spans="1:45" ht="15.75" customHeight="1" x14ac:dyDescent="0.3">
      <c r="A83" s="8" t="str">
        <f>solo!A89</f>
        <v/>
      </c>
      <c r="B83" s="8" t="str">
        <f>solo!B89</f>
        <v/>
      </c>
      <c r="C83" s="8" t="str">
        <f>solo!C89</f>
        <v/>
      </c>
      <c r="D83" s="14">
        <f>'ordem de passagem'!H86</f>
        <v>0</v>
      </c>
      <c r="E83" s="8" t="str">
        <f>solo!D89</f>
        <v/>
      </c>
      <c r="F83" s="14" t="str">
        <f>solo!E89</f>
        <v/>
      </c>
      <c r="G83" s="7">
        <f>IF(solo!Y89&gt;0,solo!Y89,0)</f>
        <v>0</v>
      </c>
      <c r="H83" s="7" t="str">
        <f>solo!U89</f>
        <v/>
      </c>
      <c r="I83" s="7">
        <f>solo!R89</f>
        <v>0</v>
      </c>
      <c r="J83" s="7">
        <f>solo!S89</f>
        <v>0</v>
      </c>
      <c r="K83" s="7">
        <f>saltos!AH89</f>
        <v>0</v>
      </c>
      <c r="L83" s="7">
        <f>IF('Classificação geral'!F83=3,saltos!X89,MAX(saltos!Z89:AA89))</f>
        <v>0</v>
      </c>
      <c r="M83" s="7">
        <f>IFERROR(IF(F83=3,(saltos!Y89)/2,0),0)</f>
        <v>0</v>
      </c>
      <c r="N83" s="7">
        <f>IFERROR(IF(F83=3,(saltos!U89+saltos!V89)/2,saltos!AB89),0)</f>
        <v>0</v>
      </c>
      <c r="O83" s="7">
        <f>IF(facultativo!Z89="",0,facultativo!Z89)</f>
        <v>0</v>
      </c>
      <c r="P83" s="7" t="b">
        <f>IF(facultativo!V89="",0,facultativo!V89)</f>
        <v>0</v>
      </c>
      <c r="Q83" s="7">
        <f>IF(facultativo!S89="",0,facultativo!S89)</f>
        <v>0</v>
      </c>
      <c r="R83" s="7">
        <f>IF(facultativo!T89="",0,facultativo!T89)</f>
        <v>0</v>
      </c>
      <c r="S83" s="7">
        <f t="shared" si="16"/>
        <v>0</v>
      </c>
      <c r="T83" s="13">
        <f t="shared" si="13"/>
        <v>0</v>
      </c>
      <c r="U83" s="13" t="str">
        <f t="shared" si="14"/>
        <v/>
      </c>
      <c r="V83" s="11" t="str">
        <f t="shared" si="15"/>
        <v/>
      </c>
      <c r="W83" s="111"/>
      <c r="X83" s="111"/>
      <c r="Y83" s="4">
        <f t="shared" si="17"/>
        <v>1</v>
      </c>
      <c r="Z83" s="4">
        <f t="shared" si="18"/>
        <v>0</v>
      </c>
      <c r="AA83" s="4"/>
      <c r="AC83" s="4">
        <f t="shared" si="19"/>
        <v>0</v>
      </c>
      <c r="AD83" s="4"/>
      <c r="AE83" s="4"/>
      <c r="AF83" s="4">
        <f t="shared" si="20"/>
        <v>0</v>
      </c>
      <c r="AG83" s="4">
        <f t="shared" si="21"/>
        <v>0</v>
      </c>
      <c r="AH83" s="4"/>
      <c r="AI83" s="4">
        <f t="shared" si="22"/>
        <v>0</v>
      </c>
      <c r="AJ83" s="4"/>
      <c r="AK83" s="4">
        <f t="shared" si="23"/>
        <v>0</v>
      </c>
      <c r="AM83" s="105" t="e">
        <f>IF(AND($Z83=1,#REF!="INFANTIS"),1,0)</f>
        <v>#REF!</v>
      </c>
      <c r="AN83" s="4"/>
      <c r="AO83" s="105" t="e">
        <f>IF(AND($Z83=1,#REF!="INICIADOS"),1,0)</f>
        <v>#REF!</v>
      </c>
      <c r="AP83" s="4"/>
      <c r="AQ83" s="105" t="e">
        <f>IF(AND($Z83=1,#REF!="JUVENIS"),1,0)</f>
        <v>#REF!</v>
      </c>
      <c r="AS83" s="105" t="e">
        <f>IF(AND($Z83=1,#REF!="JUNIORES"),1,0)</f>
        <v>#REF!</v>
      </c>
    </row>
    <row r="84" spans="1:45" ht="15.75" customHeight="1" x14ac:dyDescent="0.3">
      <c r="A84" s="8" t="str">
        <f>solo!A90</f>
        <v/>
      </c>
      <c r="B84" s="8" t="str">
        <f>solo!B90</f>
        <v/>
      </c>
      <c r="C84" s="8" t="str">
        <f>solo!C90</f>
        <v/>
      </c>
      <c r="D84" s="14">
        <f>'ordem de passagem'!H87</f>
        <v>0</v>
      </c>
      <c r="E84" s="8" t="str">
        <f>solo!D90</f>
        <v/>
      </c>
      <c r="F84" s="14" t="str">
        <f>solo!E90</f>
        <v/>
      </c>
      <c r="G84" s="7">
        <f>IF(solo!Y90&gt;0,solo!Y90,0)</f>
        <v>0</v>
      </c>
      <c r="H84" s="7" t="str">
        <f>solo!U90</f>
        <v/>
      </c>
      <c r="I84" s="7">
        <f>solo!R90</f>
        <v>0</v>
      </c>
      <c r="J84" s="7">
        <f>solo!S90</f>
        <v>0</v>
      </c>
      <c r="K84" s="7">
        <f>saltos!AH90</f>
        <v>0</v>
      </c>
      <c r="L84" s="7">
        <f>IF('Classificação geral'!F84=3,saltos!X90,MAX(saltos!Z90:AA90))</f>
        <v>0</v>
      </c>
      <c r="M84" s="7">
        <f>IFERROR(IF(F84=3,(saltos!Y90)/2,0),0)</f>
        <v>0</v>
      </c>
      <c r="N84" s="7">
        <f>IFERROR(IF(F84=3,(saltos!U90+saltos!V90)/2,saltos!AB90),0)</f>
        <v>0</v>
      </c>
      <c r="O84" s="7">
        <f>IF(facultativo!Z90="",0,facultativo!Z90)</f>
        <v>0</v>
      </c>
      <c r="P84" s="7" t="b">
        <f>IF(facultativo!V90="",0,facultativo!V90)</f>
        <v>0</v>
      </c>
      <c r="Q84" s="7">
        <f>IF(facultativo!S90="",0,facultativo!S90)</f>
        <v>0</v>
      </c>
      <c r="R84" s="7">
        <f>IF(facultativo!T90="",0,facultativo!T90)</f>
        <v>0</v>
      </c>
      <c r="S84" s="7">
        <f t="shared" si="16"/>
        <v>0</v>
      </c>
      <c r="T84" s="13">
        <f t="shared" si="13"/>
        <v>0</v>
      </c>
      <c r="U84" s="13" t="str">
        <f t="shared" si="14"/>
        <v/>
      </c>
      <c r="V84" s="11" t="str">
        <f t="shared" si="15"/>
        <v/>
      </c>
      <c r="W84" s="111"/>
      <c r="X84" s="111"/>
      <c r="Y84" s="4">
        <f t="shared" si="17"/>
        <v>1</v>
      </c>
      <c r="Z84" s="4">
        <f t="shared" si="18"/>
        <v>0</v>
      </c>
      <c r="AA84" s="4"/>
      <c r="AC84" s="4">
        <f t="shared" si="19"/>
        <v>0</v>
      </c>
      <c r="AD84" s="4"/>
      <c r="AE84" s="4"/>
      <c r="AF84" s="4">
        <f t="shared" si="20"/>
        <v>0</v>
      </c>
      <c r="AG84" s="4">
        <f t="shared" si="21"/>
        <v>0</v>
      </c>
      <c r="AH84" s="4"/>
      <c r="AI84" s="4">
        <f t="shared" si="22"/>
        <v>0</v>
      </c>
      <c r="AJ84" s="4"/>
      <c r="AK84" s="4">
        <f t="shared" si="23"/>
        <v>0</v>
      </c>
      <c r="AM84" s="105" t="e">
        <f>IF(AND($Z84=1,#REF!="INFANTIS"),1,0)</f>
        <v>#REF!</v>
      </c>
      <c r="AN84" s="4"/>
      <c r="AO84" s="105" t="e">
        <f>IF(AND($Z84=1,#REF!="INICIADOS"),1,0)</f>
        <v>#REF!</v>
      </c>
      <c r="AP84" s="4"/>
      <c r="AQ84" s="105" t="e">
        <f>IF(AND($Z84=1,#REF!="JUVENIS"),1,0)</f>
        <v>#REF!</v>
      </c>
      <c r="AS84" s="105" t="e">
        <f>IF(AND($Z84=1,#REF!="JUNIORES"),1,0)</f>
        <v>#REF!</v>
      </c>
    </row>
    <row r="85" spans="1:45" ht="15.75" customHeight="1" x14ac:dyDescent="0.3">
      <c r="A85" s="8" t="str">
        <f>solo!A91</f>
        <v/>
      </c>
      <c r="B85" s="8" t="str">
        <f>solo!B91</f>
        <v/>
      </c>
      <c r="C85" s="8" t="str">
        <f>solo!C91</f>
        <v/>
      </c>
      <c r="D85" s="14">
        <f>'ordem de passagem'!H88</f>
        <v>0</v>
      </c>
      <c r="E85" s="8" t="str">
        <f>solo!D91</f>
        <v/>
      </c>
      <c r="F85" s="14" t="str">
        <f>solo!E91</f>
        <v/>
      </c>
      <c r="G85" s="7">
        <f>IF(solo!Y91&gt;0,solo!Y91,0)</f>
        <v>0</v>
      </c>
      <c r="H85" s="7" t="str">
        <f>solo!U91</f>
        <v/>
      </c>
      <c r="I85" s="7">
        <f>solo!R91</f>
        <v>0</v>
      </c>
      <c r="J85" s="7">
        <f>solo!S91</f>
        <v>0</v>
      </c>
      <c r="K85" s="7">
        <f>saltos!AH91</f>
        <v>0</v>
      </c>
      <c r="L85" s="7">
        <f>IF('Classificação geral'!F85=3,saltos!X91,MAX(saltos!Z91:AA91))</f>
        <v>0</v>
      </c>
      <c r="M85" s="7">
        <f>IFERROR(IF(F85=3,(saltos!Y91)/2,0),0)</f>
        <v>0</v>
      </c>
      <c r="N85" s="7">
        <f>IFERROR(IF(F85=3,(saltos!U91+saltos!V91)/2,saltos!AB91),0)</f>
        <v>0</v>
      </c>
      <c r="O85" s="7">
        <f>IF(facultativo!Z91="",0,facultativo!Z91)</f>
        <v>0</v>
      </c>
      <c r="P85" s="7" t="b">
        <f>IF(facultativo!V91="",0,facultativo!V91)</f>
        <v>0</v>
      </c>
      <c r="Q85" s="7">
        <f>IF(facultativo!S91="",0,facultativo!S91)</f>
        <v>0</v>
      </c>
      <c r="R85" s="7">
        <f>IF(facultativo!T91="",0,facultativo!T91)</f>
        <v>0</v>
      </c>
      <c r="S85" s="7">
        <f t="shared" si="16"/>
        <v>0</v>
      </c>
      <c r="T85" s="13">
        <f t="shared" si="13"/>
        <v>0</v>
      </c>
      <c r="U85" s="13" t="str">
        <f t="shared" si="14"/>
        <v/>
      </c>
      <c r="V85" s="11" t="str">
        <f t="shared" si="15"/>
        <v/>
      </c>
      <c r="W85" s="111"/>
      <c r="X85" s="111"/>
      <c r="Y85" s="4">
        <f t="shared" si="17"/>
        <v>1</v>
      </c>
      <c r="Z85" s="4">
        <f t="shared" si="18"/>
        <v>0</v>
      </c>
      <c r="AA85" s="4"/>
      <c r="AC85" s="4">
        <f t="shared" si="19"/>
        <v>0</v>
      </c>
      <c r="AD85" s="4"/>
      <c r="AE85" s="4"/>
      <c r="AF85" s="4">
        <f t="shared" si="20"/>
        <v>0</v>
      </c>
      <c r="AG85" s="4">
        <f t="shared" si="21"/>
        <v>0</v>
      </c>
      <c r="AH85" s="4"/>
      <c r="AI85" s="4">
        <f t="shared" si="22"/>
        <v>0</v>
      </c>
      <c r="AJ85" s="4"/>
      <c r="AK85" s="4">
        <f t="shared" si="23"/>
        <v>0</v>
      </c>
      <c r="AM85" s="105" t="e">
        <f>IF(AND($Z85=1,#REF!="INFANTIS"),1,0)</f>
        <v>#REF!</v>
      </c>
      <c r="AN85" s="4"/>
      <c r="AO85" s="105" t="e">
        <f>IF(AND($Z85=1,#REF!="INICIADOS"),1,0)</f>
        <v>#REF!</v>
      </c>
      <c r="AP85" s="4"/>
      <c r="AQ85" s="105" t="e">
        <f>IF(AND($Z85=1,#REF!="JUVENIS"),1,0)</f>
        <v>#REF!</v>
      </c>
      <c r="AS85" s="105" t="e">
        <f>IF(AND($Z85=1,#REF!="JUNIORES"),1,0)</f>
        <v>#REF!</v>
      </c>
    </row>
    <row r="86" spans="1:45" ht="15.75" customHeight="1" x14ac:dyDescent="0.3">
      <c r="A86" s="8" t="str">
        <f>solo!A92</f>
        <v/>
      </c>
      <c r="B86" s="8" t="str">
        <f>solo!B92</f>
        <v/>
      </c>
      <c r="C86" s="8" t="str">
        <f>solo!C92</f>
        <v/>
      </c>
      <c r="D86" s="14">
        <f>'ordem de passagem'!H89</f>
        <v>0</v>
      </c>
      <c r="E86" s="8" t="str">
        <f>solo!D92</f>
        <v/>
      </c>
      <c r="F86" s="14" t="str">
        <f>solo!E92</f>
        <v/>
      </c>
      <c r="G86" s="7">
        <f>IF(solo!Y92&gt;0,solo!Y92,0)</f>
        <v>0</v>
      </c>
      <c r="H86" s="7" t="str">
        <f>solo!U92</f>
        <v/>
      </c>
      <c r="I86" s="7">
        <f>solo!R92</f>
        <v>0</v>
      </c>
      <c r="J86" s="7">
        <f>solo!S92</f>
        <v>0</v>
      </c>
      <c r="K86" s="7">
        <f>saltos!AH92</f>
        <v>0</v>
      </c>
      <c r="L86" s="7">
        <f>IF('Classificação geral'!F86=3,saltos!X92,MAX(saltos!Z92:AA92))</f>
        <v>0</v>
      </c>
      <c r="M86" s="7">
        <f>IFERROR(IF(F86=3,(saltos!Y92)/2,0),0)</f>
        <v>0</v>
      </c>
      <c r="N86" s="7">
        <f>IFERROR(IF(F86=3,(saltos!U92+saltos!V92)/2,saltos!AB92),0)</f>
        <v>0</v>
      </c>
      <c r="O86" s="7">
        <f>IF(facultativo!Z92="",0,facultativo!Z92)</f>
        <v>0</v>
      </c>
      <c r="P86" s="7" t="b">
        <f>IF(facultativo!V92="",0,facultativo!V92)</f>
        <v>0</v>
      </c>
      <c r="Q86" s="7">
        <f>IF(facultativo!S92="",0,facultativo!S92)</f>
        <v>0</v>
      </c>
      <c r="R86" s="7">
        <f>IF(facultativo!T92="",0,facultativo!T92)</f>
        <v>0</v>
      </c>
      <c r="S86" s="7">
        <f t="shared" si="16"/>
        <v>0</v>
      </c>
      <c r="T86" s="13">
        <f t="shared" si="13"/>
        <v>0</v>
      </c>
      <c r="U86" s="13" t="str">
        <f t="shared" si="14"/>
        <v/>
      </c>
      <c r="V86" s="11" t="str">
        <f t="shared" si="15"/>
        <v/>
      </c>
      <c r="W86" s="111"/>
      <c r="X86" s="111"/>
      <c r="Y86" s="4">
        <f t="shared" si="17"/>
        <v>1</v>
      </c>
      <c r="Z86" s="4">
        <f t="shared" si="18"/>
        <v>0</v>
      </c>
      <c r="AA86" s="4"/>
      <c r="AC86" s="4">
        <f t="shared" si="19"/>
        <v>0</v>
      </c>
      <c r="AD86" s="4"/>
      <c r="AE86" s="4"/>
      <c r="AF86" s="4">
        <f t="shared" si="20"/>
        <v>0</v>
      </c>
      <c r="AG86" s="4">
        <f t="shared" si="21"/>
        <v>0</v>
      </c>
      <c r="AH86" s="4"/>
      <c r="AI86" s="4">
        <f t="shared" si="22"/>
        <v>0</v>
      </c>
      <c r="AJ86" s="4"/>
      <c r="AK86" s="4">
        <f t="shared" si="23"/>
        <v>0</v>
      </c>
      <c r="AM86" s="105" t="e">
        <f>IF(AND($Z86=1,#REF!="INFANTIS"),1,0)</f>
        <v>#REF!</v>
      </c>
      <c r="AN86" s="4"/>
      <c r="AO86" s="105" t="e">
        <f>IF(AND($Z86=1,#REF!="INICIADOS"),1,0)</f>
        <v>#REF!</v>
      </c>
      <c r="AP86" s="4"/>
      <c r="AQ86" s="105" t="e">
        <f>IF(AND($Z86=1,#REF!="JUVENIS"),1,0)</f>
        <v>#REF!</v>
      </c>
      <c r="AS86" s="105" t="e">
        <f>IF(AND($Z86=1,#REF!="JUNIORES"),1,0)</f>
        <v>#REF!</v>
      </c>
    </row>
    <row r="87" spans="1:45" ht="15.75" customHeight="1" x14ac:dyDescent="0.3">
      <c r="A87" s="8" t="str">
        <f>solo!A93</f>
        <v/>
      </c>
      <c r="B87" s="8" t="str">
        <f>solo!B93</f>
        <v/>
      </c>
      <c r="C87" s="8" t="str">
        <f>solo!C93</f>
        <v/>
      </c>
      <c r="D87" s="14">
        <f>'ordem de passagem'!H90</f>
        <v>0</v>
      </c>
      <c r="E87" s="8" t="str">
        <f>solo!D93</f>
        <v/>
      </c>
      <c r="F87" s="14" t="str">
        <f>solo!E93</f>
        <v/>
      </c>
      <c r="G87" s="7">
        <f>IF(solo!Y93&gt;0,solo!Y93,0)</f>
        <v>0</v>
      </c>
      <c r="H87" s="7" t="str">
        <f>solo!U93</f>
        <v/>
      </c>
      <c r="I87" s="7">
        <f>solo!R93</f>
        <v>0</v>
      </c>
      <c r="J87" s="7">
        <f>solo!S93</f>
        <v>0</v>
      </c>
      <c r="K87" s="7">
        <f>saltos!AH93</f>
        <v>0</v>
      </c>
      <c r="L87" s="7">
        <f>IF('Classificação geral'!F87=3,saltos!X93,MAX(saltos!Z93:AA93))</f>
        <v>0</v>
      </c>
      <c r="M87" s="7">
        <f>IFERROR(IF(F87=3,(saltos!Y93)/2,0),0)</f>
        <v>0</v>
      </c>
      <c r="N87" s="7">
        <f>IFERROR(IF(F87=3,(saltos!U93+saltos!V93)/2,saltos!AB93),0)</f>
        <v>0</v>
      </c>
      <c r="O87" s="7">
        <f>IF(facultativo!Z93="",0,facultativo!Z93)</f>
        <v>0</v>
      </c>
      <c r="P87" s="7" t="b">
        <f>IF(facultativo!V93="",0,facultativo!V93)</f>
        <v>0</v>
      </c>
      <c r="Q87" s="7">
        <f>IF(facultativo!S93="",0,facultativo!S93)</f>
        <v>0</v>
      </c>
      <c r="R87" s="7">
        <f>IF(facultativo!T93="",0,facultativo!T93)</f>
        <v>0</v>
      </c>
      <c r="S87" s="7">
        <f t="shared" si="16"/>
        <v>0</v>
      </c>
      <c r="T87" s="13">
        <f t="shared" si="13"/>
        <v>0</v>
      </c>
      <c r="U87" s="13" t="str">
        <f t="shared" si="14"/>
        <v/>
      </c>
      <c r="V87" s="11" t="str">
        <f t="shared" si="15"/>
        <v/>
      </c>
      <c r="W87" s="111"/>
      <c r="X87" s="111"/>
      <c r="Y87" s="4">
        <f t="shared" si="17"/>
        <v>1</v>
      </c>
      <c r="Z87" s="4">
        <f t="shared" si="18"/>
        <v>0</v>
      </c>
      <c r="AA87" s="4"/>
      <c r="AC87" s="4">
        <f t="shared" si="19"/>
        <v>0</v>
      </c>
      <c r="AD87" s="4"/>
      <c r="AE87" s="4"/>
      <c r="AF87" s="4">
        <f t="shared" si="20"/>
        <v>0</v>
      </c>
      <c r="AG87" s="4">
        <f t="shared" si="21"/>
        <v>0</v>
      </c>
      <c r="AH87" s="4"/>
      <c r="AI87" s="4">
        <f t="shared" si="22"/>
        <v>0</v>
      </c>
      <c r="AJ87" s="4"/>
      <c r="AK87" s="4">
        <f t="shared" si="23"/>
        <v>0</v>
      </c>
      <c r="AM87" s="105" t="e">
        <f>IF(AND($Z87=1,#REF!="INFANTIS"),1,0)</f>
        <v>#REF!</v>
      </c>
      <c r="AN87" s="4"/>
      <c r="AO87" s="105" t="e">
        <f>IF(AND($Z87=1,#REF!="INICIADOS"),1,0)</f>
        <v>#REF!</v>
      </c>
      <c r="AP87" s="4"/>
      <c r="AQ87" s="105" t="e">
        <f>IF(AND($Z87=1,#REF!="JUVENIS"),1,0)</f>
        <v>#REF!</v>
      </c>
      <c r="AS87" s="105" t="e">
        <f>IF(AND($Z87=1,#REF!="JUNIORES"),1,0)</f>
        <v>#REF!</v>
      </c>
    </row>
    <row r="88" spans="1:45" ht="15.75" customHeight="1" x14ac:dyDescent="0.3">
      <c r="A88" s="8" t="str">
        <f>solo!A94</f>
        <v/>
      </c>
      <c r="B88" s="8" t="str">
        <f>solo!B94</f>
        <v/>
      </c>
      <c r="C88" s="8" t="str">
        <f>solo!C94</f>
        <v/>
      </c>
      <c r="D88" s="14">
        <f>'ordem de passagem'!H91</f>
        <v>0</v>
      </c>
      <c r="E88" s="8" t="str">
        <f>solo!D94</f>
        <v/>
      </c>
      <c r="F88" s="14" t="str">
        <f>solo!E94</f>
        <v/>
      </c>
      <c r="G88" s="7">
        <f>IF(solo!Y94&gt;0,solo!Y94,0)</f>
        <v>0</v>
      </c>
      <c r="H88" s="7" t="str">
        <f>solo!U94</f>
        <v/>
      </c>
      <c r="I88" s="7">
        <f>solo!R94</f>
        <v>0</v>
      </c>
      <c r="J88" s="7">
        <f>solo!S94</f>
        <v>0</v>
      </c>
      <c r="K88" s="7">
        <f>saltos!AH94</f>
        <v>0</v>
      </c>
      <c r="L88" s="7">
        <f>IF('Classificação geral'!F88=3,saltos!X94,MAX(saltos!Z94:AA94))</f>
        <v>0</v>
      </c>
      <c r="M88" s="7">
        <f>IFERROR(IF(F88=3,(saltos!Y94)/2,0),0)</f>
        <v>0</v>
      </c>
      <c r="N88" s="7">
        <f>IFERROR(IF(F88=3,(saltos!U94+saltos!V94)/2,saltos!AB94),0)</f>
        <v>0</v>
      </c>
      <c r="O88" s="7">
        <f>IF(facultativo!Z94="",0,facultativo!Z94)</f>
        <v>0</v>
      </c>
      <c r="P88" s="7" t="b">
        <f>IF(facultativo!V94="",0,facultativo!V94)</f>
        <v>0</v>
      </c>
      <c r="Q88" s="7">
        <f>IF(facultativo!S94="",0,facultativo!S94)</f>
        <v>0</v>
      </c>
      <c r="R88" s="7">
        <f>IF(facultativo!T94="",0,facultativo!T94)</f>
        <v>0</v>
      </c>
      <c r="S88" s="7">
        <f t="shared" si="16"/>
        <v>0</v>
      </c>
      <c r="T88" s="13">
        <f t="shared" si="13"/>
        <v>0</v>
      </c>
      <c r="U88" s="13" t="str">
        <f t="shared" si="14"/>
        <v/>
      </c>
      <c r="V88" s="11" t="str">
        <f t="shared" si="15"/>
        <v/>
      </c>
      <c r="W88" s="111"/>
      <c r="X88" s="111"/>
      <c r="Y88" s="4">
        <f t="shared" si="17"/>
        <v>1</v>
      </c>
      <c r="Z88" s="4">
        <f t="shared" si="18"/>
        <v>0</v>
      </c>
      <c r="AA88" s="4"/>
      <c r="AC88" s="4">
        <f t="shared" si="19"/>
        <v>0</v>
      </c>
      <c r="AD88" s="4"/>
      <c r="AE88" s="4"/>
      <c r="AF88" s="4">
        <f t="shared" si="20"/>
        <v>0</v>
      </c>
      <c r="AG88" s="4">
        <f t="shared" si="21"/>
        <v>0</v>
      </c>
      <c r="AH88" s="4"/>
      <c r="AI88" s="4">
        <f t="shared" si="22"/>
        <v>0</v>
      </c>
      <c r="AJ88" s="4"/>
      <c r="AK88" s="4">
        <f t="shared" si="23"/>
        <v>0</v>
      </c>
      <c r="AM88" s="105" t="e">
        <f>IF(AND($Z88=1,#REF!="INFANTIS"),1,0)</f>
        <v>#REF!</v>
      </c>
      <c r="AN88" s="4"/>
      <c r="AO88" s="105" t="e">
        <f>IF(AND($Z88=1,#REF!="INICIADOS"),1,0)</f>
        <v>#REF!</v>
      </c>
      <c r="AP88" s="4"/>
      <c r="AQ88" s="105" t="e">
        <f>IF(AND($Z88=1,#REF!="JUVENIS"),1,0)</f>
        <v>#REF!</v>
      </c>
      <c r="AS88" s="105" t="e">
        <f>IF(AND($Z88=1,#REF!="JUNIORES"),1,0)</f>
        <v>#REF!</v>
      </c>
    </row>
    <row r="89" spans="1:45" ht="15.75" customHeight="1" x14ac:dyDescent="0.3">
      <c r="A89" s="8" t="str">
        <f>solo!A95</f>
        <v/>
      </c>
      <c r="B89" s="8" t="str">
        <f>solo!B95</f>
        <v/>
      </c>
      <c r="C89" s="8" t="str">
        <f>solo!C95</f>
        <v/>
      </c>
      <c r="D89" s="14">
        <f>'ordem de passagem'!H92</f>
        <v>0</v>
      </c>
      <c r="E89" s="8" t="str">
        <f>solo!D95</f>
        <v/>
      </c>
      <c r="F89" s="14" t="str">
        <f>solo!E95</f>
        <v/>
      </c>
      <c r="G89" s="7">
        <f>IF(solo!Y95&gt;0,solo!Y95,0)</f>
        <v>0</v>
      </c>
      <c r="H89" s="7" t="str">
        <f>solo!U95</f>
        <v/>
      </c>
      <c r="I89" s="7">
        <f>solo!R95</f>
        <v>0</v>
      </c>
      <c r="J89" s="7">
        <f>solo!S95</f>
        <v>0</v>
      </c>
      <c r="K89" s="7">
        <f>saltos!AH95</f>
        <v>0</v>
      </c>
      <c r="L89" s="7">
        <f>IF('Classificação geral'!F89=3,saltos!X95,MAX(saltos!Z95:AA95))</f>
        <v>0</v>
      </c>
      <c r="M89" s="7">
        <f>IFERROR(IF(F89=3,(saltos!Y95)/2,0),0)</f>
        <v>0</v>
      </c>
      <c r="N89" s="7">
        <f>IFERROR(IF(F89=3,(saltos!U95+saltos!V95)/2,saltos!AB95),0)</f>
        <v>0</v>
      </c>
      <c r="O89" s="7">
        <f>IF(facultativo!Z95="",0,facultativo!Z95)</f>
        <v>0</v>
      </c>
      <c r="P89" s="7" t="b">
        <f>IF(facultativo!V95="",0,facultativo!V95)</f>
        <v>0</v>
      </c>
      <c r="Q89" s="7">
        <f>IF(facultativo!S95="",0,facultativo!S95)</f>
        <v>0</v>
      </c>
      <c r="R89" s="7">
        <f>IF(facultativo!T95="",0,facultativo!T95)</f>
        <v>0</v>
      </c>
      <c r="S89" s="7">
        <f t="shared" si="16"/>
        <v>0</v>
      </c>
      <c r="T89" s="13">
        <f t="shared" si="13"/>
        <v>0</v>
      </c>
      <c r="U89" s="13" t="str">
        <f t="shared" si="14"/>
        <v/>
      </c>
      <c r="V89" s="11" t="str">
        <f t="shared" si="15"/>
        <v/>
      </c>
      <c r="W89" s="111"/>
      <c r="X89" s="111"/>
      <c r="Y89" s="4">
        <f t="shared" si="17"/>
        <v>1</v>
      </c>
      <c r="Z89" s="4">
        <f t="shared" si="18"/>
        <v>0</v>
      </c>
      <c r="AA89" s="4"/>
      <c r="AC89" s="4">
        <f t="shared" si="19"/>
        <v>0</v>
      </c>
      <c r="AD89" s="4"/>
      <c r="AE89" s="4"/>
      <c r="AF89" s="4">
        <f t="shared" si="20"/>
        <v>0</v>
      </c>
      <c r="AG89" s="4">
        <f t="shared" si="21"/>
        <v>0</v>
      </c>
      <c r="AH89" s="4"/>
      <c r="AI89" s="4">
        <f t="shared" si="22"/>
        <v>0</v>
      </c>
      <c r="AJ89" s="4"/>
      <c r="AK89" s="4">
        <f t="shared" si="23"/>
        <v>0</v>
      </c>
      <c r="AM89" s="105" t="e">
        <f>IF(AND($Z89=1,#REF!="INFANTIS"),1,0)</f>
        <v>#REF!</v>
      </c>
      <c r="AN89" s="4"/>
      <c r="AO89" s="105" t="e">
        <f>IF(AND($Z89=1,#REF!="INICIADOS"),1,0)</f>
        <v>#REF!</v>
      </c>
      <c r="AP89" s="4"/>
      <c r="AQ89" s="105" t="e">
        <f>IF(AND($Z89=1,#REF!="JUVENIS"),1,0)</f>
        <v>#REF!</v>
      </c>
      <c r="AS89" s="105" t="e">
        <f>IF(AND($Z89=1,#REF!="JUNIORES"),1,0)</f>
        <v>#REF!</v>
      </c>
    </row>
    <row r="90" spans="1:45" ht="15.75" customHeight="1" x14ac:dyDescent="0.3">
      <c r="A90" s="8" t="str">
        <f>solo!A96</f>
        <v/>
      </c>
      <c r="B90" s="8" t="str">
        <f>solo!B96</f>
        <v/>
      </c>
      <c r="C90" s="8" t="str">
        <f>solo!C96</f>
        <v/>
      </c>
      <c r="D90" s="14">
        <f>'ordem de passagem'!H93</f>
        <v>0</v>
      </c>
      <c r="E90" s="8" t="str">
        <f>solo!D96</f>
        <v/>
      </c>
      <c r="F90" s="14" t="str">
        <f>solo!E96</f>
        <v/>
      </c>
      <c r="G90" s="7">
        <f>IF(solo!Y96&gt;0,solo!Y96,0)</f>
        <v>0</v>
      </c>
      <c r="H90" s="7" t="str">
        <f>solo!U96</f>
        <v/>
      </c>
      <c r="I90" s="7">
        <f>solo!R96</f>
        <v>0</v>
      </c>
      <c r="J90" s="7">
        <f>solo!S96</f>
        <v>0</v>
      </c>
      <c r="K90" s="7">
        <f>saltos!AH96</f>
        <v>0</v>
      </c>
      <c r="L90" s="7">
        <f>IF('Classificação geral'!F90=3,saltos!X96,MAX(saltos!Z96:AA96))</f>
        <v>0</v>
      </c>
      <c r="M90" s="7">
        <f>IFERROR(IF(F90=3,(saltos!Y96)/2,0),0)</f>
        <v>0</v>
      </c>
      <c r="N90" s="7">
        <f>IFERROR(IF(F90=3,(saltos!U96+saltos!V96)/2,saltos!AB96),0)</f>
        <v>0</v>
      </c>
      <c r="O90" s="7">
        <f>IF(facultativo!Z96="",0,facultativo!Z96)</f>
        <v>0</v>
      </c>
      <c r="P90" s="7" t="b">
        <f>IF(facultativo!V96="",0,facultativo!V96)</f>
        <v>0</v>
      </c>
      <c r="Q90" s="7">
        <f>IF(facultativo!S96="",0,facultativo!S96)</f>
        <v>0</v>
      </c>
      <c r="R90" s="7">
        <f>IF(facultativo!T96="",0,facultativo!T96)</f>
        <v>0</v>
      </c>
      <c r="S90" s="7">
        <f t="shared" si="16"/>
        <v>0</v>
      </c>
      <c r="T90" s="13">
        <f t="shared" si="13"/>
        <v>0</v>
      </c>
      <c r="U90" s="13" t="str">
        <f t="shared" si="14"/>
        <v/>
      </c>
      <c r="V90" s="11" t="str">
        <f t="shared" si="15"/>
        <v/>
      </c>
      <c r="W90" s="111"/>
      <c r="X90" s="111"/>
      <c r="Y90" s="4">
        <f t="shared" si="17"/>
        <v>1</v>
      </c>
      <c r="Z90" s="4">
        <f t="shared" si="18"/>
        <v>0</v>
      </c>
      <c r="AA90" s="4"/>
      <c r="AC90" s="4">
        <f t="shared" si="19"/>
        <v>0</v>
      </c>
      <c r="AD90" s="4"/>
      <c r="AE90" s="4"/>
      <c r="AF90" s="4">
        <f t="shared" si="20"/>
        <v>0</v>
      </c>
      <c r="AG90" s="4">
        <f t="shared" si="21"/>
        <v>0</v>
      </c>
      <c r="AH90" s="4"/>
      <c r="AI90" s="4">
        <f t="shared" si="22"/>
        <v>0</v>
      </c>
      <c r="AJ90" s="4"/>
      <c r="AK90" s="4">
        <f t="shared" si="23"/>
        <v>0</v>
      </c>
      <c r="AM90" s="105" t="e">
        <f>IF(AND($Z90=1,#REF!="INFANTIS"),1,0)</f>
        <v>#REF!</v>
      </c>
      <c r="AN90" s="4"/>
      <c r="AO90" s="105" t="e">
        <f>IF(AND($Z90=1,#REF!="INICIADOS"),1,0)</f>
        <v>#REF!</v>
      </c>
      <c r="AP90" s="4"/>
      <c r="AQ90" s="105" t="e">
        <f>IF(AND($Z90=1,#REF!="JUVENIS"),1,0)</f>
        <v>#REF!</v>
      </c>
      <c r="AS90" s="105" t="e">
        <f>IF(AND($Z90=1,#REF!="JUNIORES"),1,0)</f>
        <v>#REF!</v>
      </c>
    </row>
    <row r="91" spans="1:45" ht="15.75" customHeight="1" x14ac:dyDescent="0.3">
      <c r="A91" s="8" t="str">
        <f>solo!A97</f>
        <v/>
      </c>
      <c r="B91" s="8" t="str">
        <f>solo!B97</f>
        <v/>
      </c>
      <c r="C91" s="8" t="str">
        <f>solo!C97</f>
        <v/>
      </c>
      <c r="D91" s="14">
        <f>'ordem de passagem'!H94</f>
        <v>0</v>
      </c>
      <c r="E91" s="8" t="str">
        <f>solo!D97</f>
        <v/>
      </c>
      <c r="F91" s="14" t="str">
        <f>solo!E97</f>
        <v/>
      </c>
      <c r="G91" s="7">
        <f>IF(solo!Y97&gt;0,solo!Y97,0)</f>
        <v>0</v>
      </c>
      <c r="H91" s="7" t="str">
        <f>solo!U97</f>
        <v/>
      </c>
      <c r="I91" s="7">
        <f>solo!R97</f>
        <v>0</v>
      </c>
      <c r="J91" s="7">
        <f>solo!S97</f>
        <v>0</v>
      </c>
      <c r="K91" s="7">
        <f>saltos!AH97</f>
        <v>0</v>
      </c>
      <c r="L91" s="7">
        <f>IF('Classificação geral'!F91=3,saltos!X97,MAX(saltos!Z97:AA97))</f>
        <v>0</v>
      </c>
      <c r="M91" s="7">
        <f>IFERROR(IF(F91=3,(saltos!Y97)/2,0),0)</f>
        <v>0</v>
      </c>
      <c r="N91" s="7">
        <f>IFERROR(IF(F91=3,(saltos!U97+saltos!V97)/2,saltos!AB97),0)</f>
        <v>0</v>
      </c>
      <c r="O91" s="7">
        <f>IF(facultativo!Z97="",0,facultativo!Z97)</f>
        <v>0</v>
      </c>
      <c r="P91" s="7" t="b">
        <f>IF(facultativo!V97="",0,facultativo!V97)</f>
        <v>0</v>
      </c>
      <c r="Q91" s="7">
        <f>IF(facultativo!S97="",0,facultativo!S97)</f>
        <v>0</v>
      </c>
      <c r="R91" s="7">
        <f>IF(facultativo!T97="",0,facultativo!T97)</f>
        <v>0</v>
      </c>
      <c r="S91" s="7">
        <f t="shared" si="16"/>
        <v>0</v>
      </c>
      <c r="T91" s="13">
        <f t="shared" si="13"/>
        <v>0</v>
      </c>
      <c r="U91" s="13" t="str">
        <f t="shared" si="14"/>
        <v/>
      </c>
      <c r="V91" s="11" t="str">
        <f t="shared" si="15"/>
        <v/>
      </c>
      <c r="W91" s="111"/>
      <c r="X91" s="111"/>
      <c r="Y91" s="4">
        <f t="shared" si="17"/>
        <v>1</v>
      </c>
      <c r="Z91" s="4">
        <f t="shared" si="18"/>
        <v>0</v>
      </c>
      <c r="AA91" s="4"/>
      <c r="AC91" s="4">
        <f t="shared" si="19"/>
        <v>0</v>
      </c>
      <c r="AD91" s="4"/>
      <c r="AE91" s="4"/>
      <c r="AF91" s="4">
        <f t="shared" si="20"/>
        <v>0</v>
      </c>
      <c r="AG91" s="4">
        <f t="shared" si="21"/>
        <v>0</v>
      </c>
      <c r="AH91" s="4"/>
      <c r="AI91" s="4">
        <f t="shared" si="22"/>
        <v>0</v>
      </c>
      <c r="AJ91" s="4"/>
      <c r="AK91" s="4">
        <f t="shared" si="23"/>
        <v>0</v>
      </c>
      <c r="AM91" s="105" t="e">
        <f>IF(AND($Z91=1,#REF!="INFANTIS"),1,0)</f>
        <v>#REF!</v>
      </c>
      <c r="AN91" s="4"/>
      <c r="AO91" s="105" t="e">
        <f>IF(AND($Z91=1,#REF!="INICIADOS"),1,0)</f>
        <v>#REF!</v>
      </c>
      <c r="AP91" s="4"/>
      <c r="AQ91" s="105" t="e">
        <f>IF(AND($Z91=1,#REF!="JUVENIS"),1,0)</f>
        <v>#REF!</v>
      </c>
      <c r="AS91" s="105" t="e">
        <f>IF(AND($Z91=1,#REF!="JUNIORES"),1,0)</f>
        <v>#REF!</v>
      </c>
    </row>
    <row r="92" spans="1:45" ht="15.75" customHeight="1" x14ac:dyDescent="0.3">
      <c r="A92" s="8" t="str">
        <f>solo!A98</f>
        <v/>
      </c>
      <c r="B92" s="8" t="str">
        <f>solo!B98</f>
        <v/>
      </c>
      <c r="C92" s="8" t="str">
        <f>solo!C98</f>
        <v/>
      </c>
      <c r="D92" s="14">
        <f>'ordem de passagem'!H95</f>
        <v>0</v>
      </c>
      <c r="E92" s="8" t="str">
        <f>solo!D98</f>
        <v/>
      </c>
      <c r="F92" s="14" t="str">
        <f>solo!E98</f>
        <v/>
      </c>
      <c r="G92" s="7">
        <f>IF(solo!Y98&gt;0,solo!Y98,0)</f>
        <v>0</v>
      </c>
      <c r="H92" s="7" t="str">
        <f>solo!U98</f>
        <v/>
      </c>
      <c r="I92" s="7">
        <f>solo!R98</f>
        <v>0</v>
      </c>
      <c r="J92" s="7">
        <f>solo!S98</f>
        <v>0</v>
      </c>
      <c r="K92" s="7">
        <f>saltos!AH98</f>
        <v>0</v>
      </c>
      <c r="L92" s="7">
        <f>IF('Classificação geral'!F92=3,saltos!X98,MAX(saltos!Z98:AA98))</f>
        <v>0</v>
      </c>
      <c r="M92" s="7">
        <f>IFERROR(IF(F92=3,(saltos!Y98)/2,0),0)</f>
        <v>0</v>
      </c>
      <c r="N92" s="7">
        <f>IFERROR(IF(F92=3,(saltos!U98+saltos!V98)/2,saltos!AB98),0)</f>
        <v>0</v>
      </c>
      <c r="O92" s="7">
        <f>IF(facultativo!Z98="",0,facultativo!Z98)</f>
        <v>0</v>
      </c>
      <c r="P92" s="7" t="b">
        <f>IF(facultativo!V98="",0,facultativo!V98)</f>
        <v>0</v>
      </c>
      <c r="Q92" s="7">
        <f>IF(facultativo!S98="",0,facultativo!S98)</f>
        <v>0</v>
      </c>
      <c r="R92" s="7">
        <f>IF(facultativo!T98="",0,facultativo!T98)</f>
        <v>0</v>
      </c>
      <c r="S92" s="7">
        <f t="shared" si="16"/>
        <v>0</v>
      </c>
      <c r="T92" s="13">
        <f t="shared" si="13"/>
        <v>0</v>
      </c>
      <c r="U92" s="13" t="str">
        <f t="shared" si="14"/>
        <v/>
      </c>
      <c r="V92" s="11" t="str">
        <f t="shared" si="15"/>
        <v/>
      </c>
      <c r="W92" s="111"/>
      <c r="X92" s="111"/>
      <c r="Y92" s="4">
        <f t="shared" si="17"/>
        <v>1</v>
      </c>
      <c r="Z92" s="4">
        <f t="shared" si="18"/>
        <v>0</v>
      </c>
      <c r="AA92" s="4"/>
      <c r="AC92" s="4">
        <f t="shared" si="19"/>
        <v>0</v>
      </c>
      <c r="AD92" s="4"/>
      <c r="AE92" s="4"/>
      <c r="AF92" s="4">
        <f t="shared" si="20"/>
        <v>0</v>
      </c>
      <c r="AG92" s="4">
        <f t="shared" si="21"/>
        <v>0</v>
      </c>
      <c r="AH92" s="4"/>
      <c r="AI92" s="4">
        <f t="shared" si="22"/>
        <v>0</v>
      </c>
      <c r="AJ92" s="4"/>
      <c r="AK92" s="4">
        <f t="shared" si="23"/>
        <v>0</v>
      </c>
      <c r="AM92" s="105" t="e">
        <f>IF(AND($Z92=1,#REF!="INFANTIS"),1,0)</f>
        <v>#REF!</v>
      </c>
      <c r="AN92" s="4"/>
      <c r="AO92" s="105" t="e">
        <f>IF(AND($Z92=1,#REF!="INICIADOS"),1,0)</f>
        <v>#REF!</v>
      </c>
      <c r="AP92" s="4"/>
      <c r="AQ92" s="105" t="e">
        <f>IF(AND($Z92=1,#REF!="JUVENIS"),1,0)</f>
        <v>#REF!</v>
      </c>
      <c r="AS92" s="105" t="e">
        <f>IF(AND($Z92=1,#REF!="JUNIORES"),1,0)</f>
        <v>#REF!</v>
      </c>
    </row>
    <row r="93" spans="1:45" ht="15.75" customHeight="1" x14ac:dyDescent="0.3">
      <c r="A93" s="8" t="str">
        <f>solo!A99</f>
        <v/>
      </c>
      <c r="B93" s="8" t="str">
        <f>solo!B99</f>
        <v/>
      </c>
      <c r="C93" s="8" t="str">
        <f>solo!C99</f>
        <v/>
      </c>
      <c r="D93" s="14">
        <f>'ordem de passagem'!H96</f>
        <v>0</v>
      </c>
      <c r="E93" s="8" t="str">
        <f>solo!D99</f>
        <v/>
      </c>
      <c r="F93" s="14" t="str">
        <f>solo!E99</f>
        <v/>
      </c>
      <c r="G93" s="7">
        <f>IF(solo!Y99&gt;0,solo!Y99,0)</f>
        <v>0</v>
      </c>
      <c r="H93" s="7" t="str">
        <f>solo!U99</f>
        <v/>
      </c>
      <c r="I93" s="7">
        <f>solo!R99</f>
        <v>0</v>
      </c>
      <c r="J93" s="7">
        <f>solo!S99</f>
        <v>0</v>
      </c>
      <c r="K93" s="7">
        <f>saltos!AH99</f>
        <v>0</v>
      </c>
      <c r="L93" s="7">
        <f>IF('Classificação geral'!F93=3,saltos!X99,MAX(saltos!Z99:AA99))</f>
        <v>0</v>
      </c>
      <c r="M93" s="7">
        <f>IFERROR(IF(F93=3,(saltos!Y99)/2,0),0)</f>
        <v>0</v>
      </c>
      <c r="N93" s="7">
        <f>IFERROR(IF(F93=3,(saltos!U99+saltos!V99)/2,saltos!AB99),0)</f>
        <v>0</v>
      </c>
      <c r="O93" s="7">
        <f>IF(facultativo!Z99="",0,facultativo!Z99)</f>
        <v>0</v>
      </c>
      <c r="P93" s="7" t="b">
        <f>IF(facultativo!V99="",0,facultativo!V99)</f>
        <v>0</v>
      </c>
      <c r="Q93" s="7">
        <f>IF(facultativo!S99="",0,facultativo!S99)</f>
        <v>0</v>
      </c>
      <c r="R93" s="7">
        <f>IF(facultativo!T99="",0,facultativo!T99)</f>
        <v>0</v>
      </c>
      <c r="S93" s="7">
        <f t="shared" si="16"/>
        <v>0</v>
      </c>
      <c r="T93" s="13">
        <f t="shared" si="13"/>
        <v>0</v>
      </c>
      <c r="U93" s="13" t="str">
        <f t="shared" si="14"/>
        <v/>
      </c>
      <c r="V93" s="11" t="str">
        <f t="shared" si="15"/>
        <v/>
      </c>
      <c r="W93" s="111"/>
      <c r="X93" s="111"/>
      <c r="Y93" s="4">
        <f t="shared" si="17"/>
        <v>1</v>
      </c>
      <c r="Z93" s="4">
        <f t="shared" si="18"/>
        <v>0</v>
      </c>
      <c r="AA93" s="4"/>
      <c r="AC93" s="4">
        <f t="shared" si="19"/>
        <v>0</v>
      </c>
      <c r="AD93" s="4"/>
      <c r="AE93" s="4"/>
      <c r="AF93" s="4">
        <f t="shared" si="20"/>
        <v>0</v>
      </c>
      <c r="AG93" s="4">
        <f t="shared" si="21"/>
        <v>0</v>
      </c>
      <c r="AH93" s="4"/>
      <c r="AI93" s="4">
        <f t="shared" si="22"/>
        <v>0</v>
      </c>
      <c r="AJ93" s="4"/>
      <c r="AK93" s="4">
        <f t="shared" si="23"/>
        <v>0</v>
      </c>
      <c r="AM93" s="105" t="e">
        <f>IF(AND($Z93=1,#REF!="INFANTIS"),1,0)</f>
        <v>#REF!</v>
      </c>
      <c r="AN93" s="4"/>
      <c r="AO93" s="105" t="e">
        <f>IF(AND($Z93=1,#REF!="INICIADOS"),1,0)</f>
        <v>#REF!</v>
      </c>
      <c r="AP93" s="4"/>
      <c r="AQ93" s="105" t="e">
        <f>IF(AND($Z93=1,#REF!="JUVENIS"),1,0)</f>
        <v>#REF!</v>
      </c>
      <c r="AS93" s="105" t="e">
        <f>IF(AND($Z93=1,#REF!="JUNIORES"),1,0)</f>
        <v>#REF!</v>
      </c>
    </row>
    <row r="94" spans="1:45" ht="15.75" customHeight="1" x14ac:dyDescent="0.3">
      <c r="A94" s="8" t="str">
        <f>solo!A100</f>
        <v/>
      </c>
      <c r="B94" s="8" t="str">
        <f>solo!B100</f>
        <v/>
      </c>
      <c r="C94" s="8" t="str">
        <f>solo!C100</f>
        <v/>
      </c>
      <c r="D94" s="14">
        <f>'ordem de passagem'!H97</f>
        <v>0</v>
      </c>
      <c r="E94" s="8" t="str">
        <f>solo!D100</f>
        <v/>
      </c>
      <c r="F94" s="14" t="str">
        <f>solo!E100</f>
        <v/>
      </c>
      <c r="G94" s="7">
        <f>IF(solo!Y100&gt;0,solo!Y100,0)</f>
        <v>0</v>
      </c>
      <c r="H94" s="7" t="str">
        <f>solo!U100</f>
        <v/>
      </c>
      <c r="I94" s="7">
        <f>solo!R100</f>
        <v>0</v>
      </c>
      <c r="J94" s="7">
        <f>solo!S100</f>
        <v>0</v>
      </c>
      <c r="K94" s="7">
        <f>saltos!AH100</f>
        <v>0</v>
      </c>
      <c r="L94" s="7">
        <f>IF('Classificação geral'!F94=3,saltos!X100,MAX(saltos!Z100:AA100))</f>
        <v>0</v>
      </c>
      <c r="M94" s="7">
        <f>IFERROR(IF(F94=3,(saltos!Y100)/2,0),0)</f>
        <v>0</v>
      </c>
      <c r="N94" s="7">
        <f>IFERROR(IF(F94=3,(saltos!U100+saltos!V100)/2,saltos!AB100),0)</f>
        <v>0</v>
      </c>
      <c r="O94" s="7">
        <f>IF(facultativo!Z100="",0,facultativo!Z100)</f>
        <v>0</v>
      </c>
      <c r="P94" s="7" t="b">
        <f>IF(facultativo!V100="",0,facultativo!V100)</f>
        <v>0</v>
      </c>
      <c r="Q94" s="7">
        <f>IF(facultativo!S100="",0,facultativo!S100)</f>
        <v>0</v>
      </c>
      <c r="R94" s="7">
        <f>IF(facultativo!T100="",0,facultativo!T100)</f>
        <v>0</v>
      </c>
      <c r="S94" s="7">
        <f t="shared" si="16"/>
        <v>0</v>
      </c>
      <c r="T94" s="13">
        <f t="shared" si="13"/>
        <v>0</v>
      </c>
      <c r="U94" s="13" t="str">
        <f t="shared" si="14"/>
        <v/>
      </c>
      <c r="V94" s="11" t="str">
        <f t="shared" si="15"/>
        <v/>
      </c>
      <c r="W94" s="111"/>
      <c r="X94" s="111"/>
      <c r="Y94" s="4">
        <f t="shared" si="17"/>
        <v>1</v>
      </c>
      <c r="Z94" s="4">
        <f t="shared" si="18"/>
        <v>0</v>
      </c>
      <c r="AA94" s="4"/>
      <c r="AC94" s="4">
        <f t="shared" si="19"/>
        <v>0</v>
      </c>
      <c r="AD94" s="4"/>
      <c r="AE94" s="4"/>
      <c r="AF94" s="4">
        <f t="shared" si="20"/>
        <v>0</v>
      </c>
      <c r="AG94" s="4">
        <f t="shared" si="21"/>
        <v>0</v>
      </c>
      <c r="AH94" s="4"/>
      <c r="AI94" s="4">
        <f t="shared" si="22"/>
        <v>0</v>
      </c>
      <c r="AJ94" s="4"/>
      <c r="AK94" s="4">
        <f t="shared" si="23"/>
        <v>0</v>
      </c>
      <c r="AM94" s="105" t="e">
        <f>IF(AND($Z94=1,#REF!="INFANTIS"),1,0)</f>
        <v>#REF!</v>
      </c>
      <c r="AN94" s="4"/>
      <c r="AO94" s="105" t="e">
        <f>IF(AND($Z94=1,#REF!="INICIADOS"),1,0)</f>
        <v>#REF!</v>
      </c>
      <c r="AP94" s="4"/>
      <c r="AQ94" s="105" t="e">
        <f>IF(AND($Z94=1,#REF!="JUVENIS"),1,0)</f>
        <v>#REF!</v>
      </c>
      <c r="AS94" s="105" t="e">
        <f>IF(AND($Z94=1,#REF!="JUNIORES"),1,0)</f>
        <v>#REF!</v>
      </c>
    </row>
    <row r="95" spans="1:45" ht="15.75" customHeight="1" x14ac:dyDescent="0.3">
      <c r="A95" s="8" t="str">
        <f>solo!A101</f>
        <v/>
      </c>
      <c r="B95" s="8" t="str">
        <f>solo!B101</f>
        <v/>
      </c>
      <c r="C95" s="8" t="str">
        <f>solo!C101</f>
        <v/>
      </c>
      <c r="D95" s="14">
        <f>'ordem de passagem'!H98</f>
        <v>0</v>
      </c>
      <c r="E95" s="8" t="str">
        <f>solo!D101</f>
        <v/>
      </c>
      <c r="F95" s="14" t="str">
        <f>solo!E101</f>
        <v/>
      </c>
      <c r="G95" s="7">
        <f>IF(solo!Y101&gt;0,solo!Y101,0)</f>
        <v>0</v>
      </c>
      <c r="H95" s="7" t="str">
        <f>solo!U101</f>
        <v/>
      </c>
      <c r="I95" s="7">
        <f>solo!R101</f>
        <v>0</v>
      </c>
      <c r="J95" s="7">
        <f>solo!S101</f>
        <v>0</v>
      </c>
      <c r="K95" s="7">
        <f>saltos!AH101</f>
        <v>0</v>
      </c>
      <c r="L95" s="7">
        <f>IF('Classificação geral'!F95=3,saltos!X101,MAX(saltos!Z101:AA101))</f>
        <v>0</v>
      </c>
      <c r="M95" s="7">
        <f>IFERROR(IF(F95=3,(saltos!Y101)/2,0),0)</f>
        <v>0</v>
      </c>
      <c r="N95" s="7">
        <f>IFERROR(IF(F95=3,(saltos!U101+saltos!V101)/2,saltos!AB101),0)</f>
        <v>0</v>
      </c>
      <c r="O95" s="7">
        <f>IF(facultativo!Z101="",0,facultativo!Z101)</f>
        <v>0</v>
      </c>
      <c r="P95" s="7" t="b">
        <f>IF(facultativo!V101="",0,facultativo!V101)</f>
        <v>0</v>
      </c>
      <c r="Q95" s="7">
        <f>IF(facultativo!S101="",0,facultativo!S101)</f>
        <v>0</v>
      </c>
      <c r="R95" s="7">
        <f>IF(facultativo!T101="",0,facultativo!T101)</f>
        <v>0</v>
      </c>
      <c r="S95" s="7">
        <f t="shared" si="16"/>
        <v>0</v>
      </c>
      <c r="T95" s="13">
        <f t="shared" si="13"/>
        <v>0</v>
      </c>
      <c r="U95" s="13" t="str">
        <f t="shared" si="14"/>
        <v/>
      </c>
      <c r="V95" s="11" t="str">
        <f t="shared" si="15"/>
        <v/>
      </c>
      <c r="W95" s="111"/>
      <c r="X95" s="111"/>
      <c r="Y95" s="4">
        <f t="shared" si="17"/>
        <v>1</v>
      </c>
      <c r="Z95" s="4">
        <f t="shared" si="18"/>
        <v>0</v>
      </c>
      <c r="AA95" s="4"/>
      <c r="AC95" s="4">
        <f t="shared" si="19"/>
        <v>0</v>
      </c>
      <c r="AD95" s="4"/>
      <c r="AE95" s="4"/>
      <c r="AF95" s="4">
        <f t="shared" si="20"/>
        <v>0</v>
      </c>
      <c r="AG95" s="4">
        <f t="shared" si="21"/>
        <v>0</v>
      </c>
      <c r="AH95" s="4"/>
      <c r="AI95" s="4">
        <f t="shared" si="22"/>
        <v>0</v>
      </c>
      <c r="AJ95" s="4"/>
      <c r="AK95" s="4">
        <f t="shared" si="23"/>
        <v>0</v>
      </c>
      <c r="AM95" s="105" t="e">
        <f>IF(AND($Z95=1,#REF!="INFANTIS"),1,0)</f>
        <v>#REF!</v>
      </c>
      <c r="AN95" s="4"/>
      <c r="AO95" s="105" t="e">
        <f>IF(AND($Z95=1,#REF!="INICIADOS"),1,0)</f>
        <v>#REF!</v>
      </c>
      <c r="AP95" s="4"/>
      <c r="AQ95" s="105" t="e">
        <f>IF(AND($Z95=1,#REF!="JUVENIS"),1,0)</f>
        <v>#REF!</v>
      </c>
      <c r="AS95" s="105" t="e">
        <f>IF(AND($Z95=1,#REF!="JUNIORES"),1,0)</f>
        <v>#REF!</v>
      </c>
    </row>
    <row r="96" spans="1:45" ht="15.75" customHeight="1" x14ac:dyDescent="0.3">
      <c r="A96" s="8" t="str">
        <f>solo!A102</f>
        <v/>
      </c>
      <c r="B96" s="8" t="str">
        <f>solo!B102</f>
        <v/>
      </c>
      <c r="C96" s="8" t="str">
        <f>solo!C102</f>
        <v/>
      </c>
      <c r="D96" s="14">
        <f>'ordem de passagem'!H99</f>
        <v>0</v>
      </c>
      <c r="E96" s="8" t="str">
        <f>solo!D102</f>
        <v/>
      </c>
      <c r="F96" s="14" t="str">
        <f>solo!E102</f>
        <v/>
      </c>
      <c r="G96" s="7">
        <f>IF(solo!Y102&gt;0,solo!Y102,0)</f>
        <v>0</v>
      </c>
      <c r="H96" s="7" t="str">
        <f>solo!U102</f>
        <v/>
      </c>
      <c r="I96" s="7">
        <f>solo!R102</f>
        <v>0</v>
      </c>
      <c r="J96" s="7">
        <f>solo!S102</f>
        <v>0</v>
      </c>
      <c r="K96" s="7">
        <f>saltos!AH102</f>
        <v>0</v>
      </c>
      <c r="L96" s="7">
        <f>IF('Classificação geral'!F96=3,saltos!X102,MAX(saltos!Z102:AA102))</f>
        <v>0</v>
      </c>
      <c r="M96" s="7">
        <f>IFERROR(IF(F96=3,(saltos!Y102)/2,0),0)</f>
        <v>0</v>
      </c>
      <c r="N96" s="7">
        <f>IFERROR(IF(F96=3,(saltos!U102+saltos!V102)/2,saltos!AB102),0)</f>
        <v>0</v>
      </c>
      <c r="O96" s="7">
        <f>IF(facultativo!Z102="",0,facultativo!Z102)</f>
        <v>0</v>
      </c>
      <c r="P96" s="7" t="b">
        <f>IF(facultativo!V102="",0,facultativo!V102)</f>
        <v>0</v>
      </c>
      <c r="Q96" s="7">
        <f>IF(facultativo!S102="",0,facultativo!S102)</f>
        <v>0</v>
      </c>
      <c r="R96" s="7">
        <f>IF(facultativo!T102="",0,facultativo!T102)</f>
        <v>0</v>
      </c>
      <c r="S96" s="7">
        <f t="shared" si="16"/>
        <v>0</v>
      </c>
      <c r="T96" s="13">
        <f t="shared" si="13"/>
        <v>0</v>
      </c>
      <c r="U96" s="13" t="str">
        <f t="shared" si="14"/>
        <v/>
      </c>
      <c r="V96" s="11" t="str">
        <f t="shared" si="15"/>
        <v/>
      </c>
      <c r="W96" s="111"/>
      <c r="X96" s="111"/>
      <c r="Y96" s="4">
        <f t="shared" si="17"/>
        <v>1</v>
      </c>
      <c r="Z96" s="4">
        <f t="shared" si="18"/>
        <v>0</v>
      </c>
      <c r="AA96" s="4"/>
      <c r="AC96" s="4">
        <f t="shared" si="19"/>
        <v>0</v>
      </c>
      <c r="AD96" s="4"/>
      <c r="AE96" s="4"/>
      <c r="AF96" s="4">
        <f t="shared" si="20"/>
        <v>0</v>
      </c>
      <c r="AG96" s="4">
        <f t="shared" si="21"/>
        <v>0</v>
      </c>
      <c r="AH96" s="4"/>
      <c r="AI96" s="4">
        <f t="shared" si="22"/>
        <v>0</v>
      </c>
      <c r="AJ96" s="4"/>
      <c r="AK96" s="4">
        <f t="shared" si="23"/>
        <v>0</v>
      </c>
      <c r="AM96" s="105" t="e">
        <f>IF(AND($Z96=1,#REF!="INFANTIS"),1,0)</f>
        <v>#REF!</v>
      </c>
      <c r="AN96" s="4"/>
      <c r="AO96" s="105" t="e">
        <f>IF(AND($Z96=1,#REF!="INICIADOS"),1,0)</f>
        <v>#REF!</v>
      </c>
      <c r="AP96" s="4"/>
      <c r="AQ96" s="105" t="e">
        <f>IF(AND($Z96=1,#REF!="JUVENIS"),1,0)</f>
        <v>#REF!</v>
      </c>
      <c r="AS96" s="105" t="e">
        <f>IF(AND($Z96=1,#REF!="JUNIORES"),1,0)</f>
        <v>#REF!</v>
      </c>
    </row>
    <row r="97" spans="1:45" ht="15.75" customHeight="1" x14ac:dyDescent="0.3">
      <c r="A97" s="8">
        <f>solo!A103</f>
        <v>0</v>
      </c>
      <c r="B97" s="8">
        <f>solo!B103</f>
        <v>0</v>
      </c>
      <c r="C97" s="8">
        <f>solo!C103</f>
        <v>0</v>
      </c>
      <c r="D97" s="14" t="str">
        <f>'ordem de passagem'!H100</f>
        <v/>
      </c>
      <c r="E97" s="8">
        <f>solo!D103</f>
        <v>0</v>
      </c>
      <c r="F97" s="14">
        <f>solo!E103</f>
        <v>0</v>
      </c>
      <c r="G97" s="7">
        <f>IF(solo!Y103&gt;0,solo!Y103,0)</f>
        <v>0</v>
      </c>
      <c r="H97" s="7">
        <f>solo!U103</f>
        <v>0</v>
      </c>
      <c r="I97" s="7">
        <f>solo!R103</f>
        <v>0</v>
      </c>
      <c r="J97" s="7">
        <f>solo!S103</f>
        <v>0</v>
      </c>
      <c r="K97" s="7">
        <f>saltos!AH103</f>
        <v>0</v>
      </c>
      <c r="L97" s="7">
        <f>IF('Classificação geral'!F97=3,saltos!X103,MAX(saltos!Z103:AA103))</f>
        <v>0</v>
      </c>
      <c r="M97" s="7">
        <f>IFERROR(IF(F97=3,(saltos!Y103)/2,0),0)</f>
        <v>0</v>
      </c>
      <c r="N97" s="7">
        <f>IFERROR(IF(F97=3,(saltos!U103+saltos!V103)/2,saltos!AB103),0)</f>
        <v>0</v>
      </c>
      <c r="O97" s="7">
        <f>IF(facultativo!Z103="",0,facultativo!Z103)</f>
        <v>0</v>
      </c>
      <c r="P97" s="7">
        <f>IF(facultativo!V103="",0,facultativo!V103)</f>
        <v>0</v>
      </c>
      <c r="Q97" s="7">
        <f>IF(facultativo!S103="",0,facultativo!S103)</f>
        <v>0</v>
      </c>
      <c r="R97" s="7">
        <f>IF(facultativo!T103="",0,facultativo!T103)</f>
        <v>0</v>
      </c>
      <c r="S97" s="7">
        <f t="shared" si="16"/>
        <v>0</v>
      </c>
      <c r="T97" s="13">
        <f t="shared" si="13"/>
        <v>0</v>
      </c>
      <c r="U97" s="13">
        <f t="shared" si="14"/>
        <v>0</v>
      </c>
      <c r="V97" s="11">
        <f t="shared" si="15"/>
        <v>1</v>
      </c>
      <c r="W97" s="111"/>
      <c r="X97" s="111"/>
      <c r="Y97" s="4">
        <f t="shared" si="17"/>
        <v>0</v>
      </c>
      <c r="Z97" s="4">
        <f t="shared" si="18"/>
        <v>1</v>
      </c>
      <c r="AA97" s="4"/>
      <c r="AC97" s="4">
        <f t="shared" si="19"/>
        <v>0</v>
      </c>
      <c r="AD97" s="4"/>
      <c r="AE97" s="4"/>
      <c r="AF97" s="4">
        <f t="shared" si="20"/>
        <v>0</v>
      </c>
      <c r="AG97" s="4">
        <f t="shared" si="21"/>
        <v>0</v>
      </c>
      <c r="AH97" s="4"/>
      <c r="AI97" s="4">
        <f t="shared" si="22"/>
        <v>0</v>
      </c>
      <c r="AJ97" s="4"/>
      <c r="AK97" s="4">
        <f t="shared" si="23"/>
        <v>0</v>
      </c>
      <c r="AM97" s="105" t="e">
        <f>IF(AND($Z97=1,#REF!="INFANTIS"),1,0)</f>
        <v>#REF!</v>
      </c>
      <c r="AN97" s="4"/>
      <c r="AO97" s="105" t="e">
        <f>IF(AND($Z97=1,#REF!="INICIADOS"),1,0)</f>
        <v>#REF!</v>
      </c>
      <c r="AP97" s="4"/>
      <c r="AQ97" s="105" t="e">
        <f>IF(AND($Z97=1,#REF!="JUVENIS"),1,0)</f>
        <v>#REF!</v>
      </c>
      <c r="AS97" s="105" t="e">
        <f>IF(AND($Z97=1,#REF!="JUNIORES"),1,0)</f>
        <v>#REF!</v>
      </c>
    </row>
    <row r="98" spans="1:45" ht="15.75" customHeight="1" x14ac:dyDescent="0.3">
      <c r="A98" s="8"/>
      <c r="B98" s="8"/>
      <c r="C98" s="8"/>
      <c r="D98" s="14"/>
      <c r="E98" s="8"/>
      <c r="F98" s="14"/>
      <c r="G98" s="7">
        <f>IF(solo!Y104&gt;0,solo!Y104,0)</f>
        <v>0</v>
      </c>
      <c r="H98" s="7">
        <f>solo!U104</f>
        <v>0</v>
      </c>
      <c r="I98" s="7">
        <f>solo!R104</f>
        <v>0</v>
      </c>
      <c r="J98" s="7">
        <f>solo!S104</f>
        <v>0</v>
      </c>
      <c r="K98" s="7">
        <f>saltos!AH104</f>
        <v>0</v>
      </c>
      <c r="L98" s="7">
        <f>IF('Classificação geral'!F98=3,saltos!X104,MAX(saltos!Z104:AA104))</f>
        <v>0</v>
      </c>
      <c r="M98" s="7">
        <f>IFERROR(IF(F98=3,(saltos!Y104)/2,0),0)</f>
        <v>0</v>
      </c>
      <c r="N98" s="7">
        <f>IFERROR(IF(F98=3,(saltos!U104+saltos!V104)/2,saltos!AB104),0)</f>
        <v>0</v>
      </c>
      <c r="O98" s="7">
        <f>IF(facultativo!Z104="",0,facultativo!Z104)</f>
        <v>0</v>
      </c>
      <c r="P98" s="7">
        <f>IF(facultativo!V104="",0,facultativo!V104)</f>
        <v>0</v>
      </c>
      <c r="Q98" s="7">
        <f>IF(facultativo!S104="",0,facultativo!S104)</f>
        <v>0</v>
      </c>
      <c r="R98" s="7">
        <f>IF(facultativo!T104="",0,facultativo!T104)</f>
        <v>0</v>
      </c>
      <c r="S98" s="7">
        <f t="shared" si="16"/>
        <v>0</v>
      </c>
      <c r="T98" s="13">
        <f t="shared" si="13"/>
        <v>0</v>
      </c>
      <c r="U98" s="13" t="str">
        <f t="shared" si="14"/>
        <v/>
      </c>
      <c r="V98" s="11"/>
      <c r="W98" s="111"/>
      <c r="X98" s="111"/>
      <c r="Y98" s="4">
        <f t="shared" si="17"/>
        <v>1</v>
      </c>
      <c r="Z98" s="4">
        <f t="shared" si="18"/>
        <v>0</v>
      </c>
      <c r="AA98" s="4"/>
      <c r="AC98" s="4">
        <f t="shared" si="19"/>
        <v>0</v>
      </c>
      <c r="AD98" s="4"/>
      <c r="AE98" s="4"/>
      <c r="AF98" s="4">
        <f t="shared" si="20"/>
        <v>0</v>
      </c>
      <c r="AG98" s="4">
        <f t="shared" si="21"/>
        <v>0</v>
      </c>
      <c r="AH98" s="4"/>
      <c r="AI98" s="4">
        <f t="shared" si="22"/>
        <v>0</v>
      </c>
      <c r="AJ98" s="4"/>
      <c r="AK98" s="4">
        <f t="shared" si="23"/>
        <v>0</v>
      </c>
      <c r="AM98" s="105" t="e">
        <f>IF(AND($Z98=1,#REF!="INFANTIS"),1,0)</f>
        <v>#REF!</v>
      </c>
      <c r="AN98" s="4"/>
      <c r="AO98" s="105" t="e">
        <f>IF(AND($Z98=1,#REF!="INICIADOS"),1,0)</f>
        <v>#REF!</v>
      </c>
      <c r="AP98" s="4"/>
      <c r="AQ98" s="105" t="e">
        <f>IF(AND($Z98=1,#REF!="JUVENIS"),1,0)</f>
        <v>#REF!</v>
      </c>
      <c r="AS98" s="105" t="e">
        <f>IF(AND($Z98=1,#REF!="JUNIORES"),1,0)</f>
        <v>#REF!</v>
      </c>
    </row>
    <row r="99" spans="1:45" ht="15.75" customHeight="1" x14ac:dyDescent="0.3">
      <c r="A99" s="8"/>
      <c r="B99" s="8"/>
      <c r="C99" s="8"/>
      <c r="D99" s="14"/>
      <c r="E99" s="8"/>
      <c r="F99" s="14"/>
      <c r="G99" s="7">
        <f>IF(solo!Y105&gt;0,solo!Y105,0)</f>
        <v>0</v>
      </c>
      <c r="H99" s="7">
        <f>solo!U105</f>
        <v>0</v>
      </c>
      <c r="I99" s="7">
        <f>solo!R105</f>
        <v>0</v>
      </c>
      <c r="J99" s="7">
        <f>solo!S105</f>
        <v>0</v>
      </c>
      <c r="K99" s="7">
        <f>saltos!AH105</f>
        <v>0</v>
      </c>
      <c r="L99" s="7">
        <f>IF('Classificação geral'!F99=3,saltos!X105,MAX(saltos!Z105:AA105))</f>
        <v>0</v>
      </c>
      <c r="M99" s="7">
        <f>IFERROR(IF(F99=3,(saltos!Y105)/2,0),0)</f>
        <v>0</v>
      </c>
      <c r="N99" s="7">
        <f>IFERROR(IF(F99=3,(saltos!U105+saltos!V105)/2,saltos!AB105),0)</f>
        <v>0</v>
      </c>
      <c r="O99" s="7">
        <f>IF(facultativo!Z105="",0,facultativo!Z105)</f>
        <v>0</v>
      </c>
      <c r="P99" s="7">
        <f>IF(facultativo!V105="",0,facultativo!V105)</f>
        <v>0</v>
      </c>
      <c r="Q99" s="7">
        <f>IF(facultativo!S105="",0,facultativo!S105)</f>
        <v>0</v>
      </c>
      <c r="R99" s="7">
        <f>IF(facultativo!T105="",0,facultativo!T105)</f>
        <v>0</v>
      </c>
      <c r="S99" s="7">
        <f t="shared" si="16"/>
        <v>0</v>
      </c>
      <c r="T99" s="13">
        <f t="shared" si="13"/>
        <v>0</v>
      </c>
      <c r="U99" s="13" t="str">
        <f t="shared" si="14"/>
        <v/>
      </c>
      <c r="V99" s="11"/>
      <c r="W99" s="111"/>
      <c r="X99" s="111"/>
      <c r="Y99" s="4">
        <f t="shared" si="17"/>
        <v>1</v>
      </c>
      <c r="Z99" s="4">
        <f t="shared" si="18"/>
        <v>0</v>
      </c>
      <c r="AA99" s="4"/>
      <c r="AC99" s="4">
        <f t="shared" si="19"/>
        <v>0</v>
      </c>
      <c r="AD99" s="4"/>
      <c r="AE99" s="4"/>
      <c r="AF99" s="4">
        <f t="shared" si="20"/>
        <v>0</v>
      </c>
      <c r="AG99" s="4">
        <f t="shared" si="21"/>
        <v>0</v>
      </c>
      <c r="AH99" s="4"/>
      <c r="AI99" s="4">
        <f t="shared" si="22"/>
        <v>0</v>
      </c>
      <c r="AJ99" s="4"/>
      <c r="AK99" s="4">
        <f t="shared" si="23"/>
        <v>0</v>
      </c>
      <c r="AM99" s="105" t="e">
        <f>IF(AND($Z99=1,#REF!="INFANTIS"),1,0)</f>
        <v>#REF!</v>
      </c>
      <c r="AN99" s="4"/>
      <c r="AO99" s="105" t="e">
        <f>IF(AND($Z99=1,#REF!="INICIADOS"),1,0)</f>
        <v>#REF!</v>
      </c>
      <c r="AP99" s="4"/>
      <c r="AQ99" s="105" t="e">
        <f>IF(AND($Z99=1,#REF!="JUVENIS"),1,0)</f>
        <v>#REF!</v>
      </c>
      <c r="AS99" s="105" t="e">
        <f>IF(AND($Z99=1,#REF!="JUNIORES"),1,0)</f>
        <v>#REF!</v>
      </c>
    </row>
    <row r="100" spans="1:45" ht="15.75" customHeight="1" x14ac:dyDescent="0.3">
      <c r="A100" s="8"/>
      <c r="B100" s="8"/>
      <c r="C100" s="8"/>
      <c r="D100" s="14"/>
      <c r="E100" s="8"/>
      <c r="F100" s="14"/>
      <c r="G100" s="7">
        <f>IF(solo!Y106&gt;0,solo!Y106,0)</f>
        <v>0</v>
      </c>
      <c r="H100" s="7">
        <f>solo!U106</f>
        <v>0</v>
      </c>
      <c r="I100" s="7">
        <f>solo!R106</f>
        <v>0</v>
      </c>
      <c r="J100" s="7">
        <f>solo!S106</f>
        <v>0</v>
      </c>
      <c r="K100" s="7">
        <f>saltos!AH106</f>
        <v>0</v>
      </c>
      <c r="L100" s="7">
        <f>IF('Classificação geral'!F100=3,saltos!X106,MAX(saltos!Z106:AA106))</f>
        <v>0</v>
      </c>
      <c r="M100" s="7">
        <f>IFERROR(IF(F100=3,(saltos!Y106)/2,0),0)</f>
        <v>0</v>
      </c>
      <c r="N100" s="7">
        <f>IFERROR(IF(F100=3,(saltos!U106+saltos!V106)/2,saltos!AB106),0)</f>
        <v>0</v>
      </c>
      <c r="O100" s="7">
        <f>IF(facultativo!Z106="",0,facultativo!Z106)</f>
        <v>0</v>
      </c>
      <c r="P100" s="7">
        <f>IF(facultativo!V106="",0,facultativo!V106)</f>
        <v>0</v>
      </c>
      <c r="Q100" s="7">
        <f>IF(facultativo!S106="",0,facultativo!S106)</f>
        <v>0</v>
      </c>
      <c r="R100" s="7">
        <f>IF(facultativo!T106="",0,facultativo!T106)</f>
        <v>0</v>
      </c>
      <c r="S100" s="7">
        <f t="shared" si="16"/>
        <v>0</v>
      </c>
      <c r="T100" s="13">
        <f t="shared" si="13"/>
        <v>0</v>
      </c>
      <c r="U100" s="13" t="str">
        <f t="shared" si="14"/>
        <v/>
      </c>
      <c r="V100" s="11"/>
      <c r="W100" s="111"/>
      <c r="X100" s="111"/>
      <c r="Y100" s="4">
        <f t="shared" si="17"/>
        <v>1</v>
      </c>
      <c r="Z100" s="4">
        <f t="shared" si="18"/>
        <v>0</v>
      </c>
      <c r="AA100" s="4"/>
      <c r="AC100" s="4">
        <f t="shared" si="19"/>
        <v>0</v>
      </c>
      <c r="AD100" s="4"/>
      <c r="AE100" s="4"/>
      <c r="AF100" s="4">
        <f t="shared" si="20"/>
        <v>0</v>
      </c>
      <c r="AG100" s="4">
        <f t="shared" si="21"/>
        <v>0</v>
      </c>
      <c r="AH100" s="4"/>
      <c r="AI100" s="4">
        <f t="shared" si="22"/>
        <v>0</v>
      </c>
      <c r="AJ100" s="4"/>
      <c r="AK100" s="4">
        <f t="shared" si="23"/>
        <v>0</v>
      </c>
      <c r="AM100" s="105" t="e">
        <f>IF(AND($Z100=1,#REF!="INFANTIS"),1,0)</f>
        <v>#REF!</v>
      </c>
      <c r="AN100" s="4"/>
      <c r="AO100" s="105" t="e">
        <f>IF(AND($Z100=1,#REF!="INICIADOS"),1,0)</f>
        <v>#REF!</v>
      </c>
      <c r="AP100" s="4"/>
      <c r="AQ100" s="105" t="e">
        <f>IF(AND($Z100=1,#REF!="JUVENIS"),1,0)</f>
        <v>#REF!</v>
      </c>
      <c r="AS100" s="105" t="e">
        <f>IF(AND($Z100=1,#REF!="JUNIORES"),1,0)</f>
        <v>#REF!</v>
      </c>
    </row>
    <row r="101" spans="1:45" ht="15.75" customHeight="1" x14ac:dyDescent="0.3">
      <c r="A101" s="8"/>
      <c r="B101" s="8"/>
      <c r="C101" s="8"/>
      <c r="D101" s="14"/>
      <c r="E101" s="8"/>
      <c r="F101" s="14"/>
      <c r="G101" s="7">
        <f>IF(solo!Y107&gt;0,solo!Y107,0)</f>
        <v>0</v>
      </c>
      <c r="H101" s="7">
        <f>solo!U107</f>
        <v>0</v>
      </c>
      <c r="I101" s="7">
        <f>solo!R107</f>
        <v>0</v>
      </c>
      <c r="J101" s="7">
        <f>solo!S107</f>
        <v>0</v>
      </c>
      <c r="K101" s="7">
        <f>saltos!AH107</f>
        <v>0</v>
      </c>
      <c r="L101" s="7">
        <f>IF('Classificação geral'!F101=3,saltos!X107,MAX(saltos!Z107:AA107))</f>
        <v>0</v>
      </c>
      <c r="M101" s="7">
        <f>IFERROR(IF(F101=3,(saltos!Y107)/2,0),0)</f>
        <v>0</v>
      </c>
      <c r="N101" s="7">
        <f>IFERROR(IF(F101=3,(saltos!U107+saltos!V107)/2,saltos!AB107),0)</f>
        <v>0</v>
      </c>
      <c r="O101" s="7">
        <f>IF(facultativo!Z107="",0,facultativo!Z107)</f>
        <v>0</v>
      </c>
      <c r="P101" s="7">
        <f>IF(facultativo!V107="",0,facultativo!V107)</f>
        <v>0</v>
      </c>
      <c r="Q101" s="7">
        <f>IF(facultativo!S107="",0,facultativo!S107)</f>
        <v>0</v>
      </c>
      <c r="R101" s="7">
        <f>IF(facultativo!T107="",0,facultativo!T107)</f>
        <v>0</v>
      </c>
      <c r="S101" s="7">
        <f t="shared" si="16"/>
        <v>0</v>
      </c>
      <c r="T101" s="13">
        <f t="shared" si="13"/>
        <v>0</v>
      </c>
      <c r="U101" s="13" t="str">
        <f t="shared" si="14"/>
        <v/>
      </c>
      <c r="V101" s="11"/>
      <c r="W101" s="111"/>
      <c r="X101" s="111"/>
      <c r="Y101" s="4">
        <f t="shared" si="17"/>
        <v>1</v>
      </c>
      <c r="Z101" s="4">
        <f t="shared" si="18"/>
        <v>0</v>
      </c>
      <c r="AA101" s="4"/>
      <c r="AC101" s="4">
        <f t="shared" si="19"/>
        <v>0</v>
      </c>
      <c r="AD101" s="4"/>
      <c r="AE101" s="4"/>
      <c r="AF101" s="4">
        <f t="shared" si="20"/>
        <v>0</v>
      </c>
      <c r="AG101" s="4">
        <f t="shared" si="21"/>
        <v>0</v>
      </c>
      <c r="AH101" s="4"/>
      <c r="AI101" s="4">
        <f t="shared" si="22"/>
        <v>0</v>
      </c>
      <c r="AJ101" s="4"/>
      <c r="AK101" s="4">
        <f t="shared" si="23"/>
        <v>0</v>
      </c>
      <c r="AM101" s="105" t="e">
        <f>IF(AND($Z101=1,#REF!="INFANTIS"),1,0)</f>
        <v>#REF!</v>
      </c>
      <c r="AN101" s="4"/>
      <c r="AO101" s="105" t="e">
        <f>IF(AND($Z101=1,#REF!="INICIADOS"),1,0)</f>
        <v>#REF!</v>
      </c>
      <c r="AP101" s="4"/>
      <c r="AQ101" s="105" t="e">
        <f>IF(AND($Z101=1,#REF!="JUVENIS"),1,0)</f>
        <v>#REF!</v>
      </c>
      <c r="AS101" s="105" t="e">
        <f>IF(AND($Z101=1,#REF!="JUNIORES"),1,0)</f>
        <v>#REF!</v>
      </c>
    </row>
    <row r="102" spans="1:45" ht="15.75" customHeight="1" x14ac:dyDescent="0.3">
      <c r="A102" s="8"/>
      <c r="B102" s="8"/>
      <c r="C102" s="8"/>
      <c r="D102" s="14"/>
      <c r="E102" s="8"/>
      <c r="F102" s="14"/>
      <c r="G102" s="7">
        <f>IF(solo!Y108&gt;0,solo!Y108,0)</f>
        <v>0</v>
      </c>
      <c r="H102" s="7">
        <f>solo!U108</f>
        <v>0</v>
      </c>
      <c r="I102" s="7">
        <f>solo!R108</f>
        <v>0</v>
      </c>
      <c r="J102" s="7">
        <f>solo!S108</f>
        <v>0</v>
      </c>
      <c r="K102" s="7">
        <f>saltos!AH108</f>
        <v>0</v>
      </c>
      <c r="L102" s="7">
        <f>IF('Classificação geral'!F102=3,saltos!X108,MAX(saltos!Z108:AA108))</f>
        <v>0</v>
      </c>
      <c r="M102" s="7">
        <f>IFERROR(IF(F102=3,(saltos!Y108)/2,0),0)</f>
        <v>0</v>
      </c>
      <c r="N102" s="7">
        <f>IFERROR(IF(F102=3,(saltos!U108+saltos!V108)/2,saltos!AB108),0)</f>
        <v>0</v>
      </c>
      <c r="O102" s="7">
        <f>IF(facultativo!Z108="",0,facultativo!Z108)</f>
        <v>0</v>
      </c>
      <c r="P102" s="7">
        <f>IF(facultativo!V108="",0,facultativo!V108)</f>
        <v>0</v>
      </c>
      <c r="Q102" s="7">
        <f>IF(facultativo!S108="",0,facultativo!S108)</f>
        <v>0</v>
      </c>
      <c r="R102" s="7">
        <f>IF(facultativo!T108="",0,facultativo!T108)</f>
        <v>0</v>
      </c>
      <c r="S102" s="7">
        <f t="shared" si="16"/>
        <v>0</v>
      </c>
      <c r="T102" s="13">
        <f t="shared" si="13"/>
        <v>0</v>
      </c>
      <c r="U102" s="13" t="str">
        <f t="shared" si="14"/>
        <v/>
      </c>
      <c r="V102" s="11"/>
      <c r="W102" s="111"/>
      <c r="X102" s="111"/>
      <c r="Y102" s="4">
        <f t="shared" si="17"/>
        <v>1</v>
      </c>
      <c r="Z102" s="4">
        <f t="shared" si="18"/>
        <v>0</v>
      </c>
      <c r="AA102" s="4"/>
      <c r="AC102" s="4">
        <f t="shared" si="19"/>
        <v>0</v>
      </c>
      <c r="AD102" s="4"/>
      <c r="AE102" s="4"/>
      <c r="AF102" s="4">
        <f t="shared" si="20"/>
        <v>0</v>
      </c>
      <c r="AG102" s="4">
        <f t="shared" si="21"/>
        <v>0</v>
      </c>
      <c r="AH102" s="4"/>
      <c r="AI102" s="4">
        <f t="shared" si="22"/>
        <v>0</v>
      </c>
      <c r="AJ102" s="4"/>
      <c r="AK102" s="4">
        <f t="shared" si="23"/>
        <v>0</v>
      </c>
      <c r="AM102" s="105" t="e">
        <f>IF(AND($Z102=1,#REF!="INFANTIS"),1,0)</f>
        <v>#REF!</v>
      </c>
      <c r="AN102" s="4"/>
      <c r="AO102" s="105" t="e">
        <f>IF(AND($Z102=1,#REF!="INICIADOS"),1,0)</f>
        <v>#REF!</v>
      </c>
      <c r="AP102" s="4"/>
      <c r="AQ102" s="105" t="e">
        <f>IF(AND($Z102=1,#REF!="JUVENIS"),1,0)</f>
        <v>#REF!</v>
      </c>
      <c r="AS102" s="105" t="e">
        <f>IF(AND($Z102=1,#REF!="JUNIORES"),1,0)</f>
        <v>#REF!</v>
      </c>
    </row>
    <row r="103" spans="1:45" ht="15.75" customHeight="1" x14ac:dyDescent="0.3">
      <c r="A103" s="8"/>
      <c r="B103" s="8"/>
      <c r="C103" s="8"/>
      <c r="D103" s="14"/>
      <c r="E103" s="8"/>
      <c r="F103" s="14"/>
      <c r="G103" s="7">
        <f>IF(solo!Y109&gt;0,solo!Y109,0)</f>
        <v>0</v>
      </c>
      <c r="H103" s="7">
        <f>solo!U109</f>
        <v>0</v>
      </c>
      <c r="I103" s="7">
        <f>solo!R109</f>
        <v>0</v>
      </c>
      <c r="J103" s="7">
        <f>solo!S109</f>
        <v>0</v>
      </c>
      <c r="K103" s="7">
        <f>saltos!AH109</f>
        <v>0</v>
      </c>
      <c r="L103" s="7">
        <f>IF('Classificação geral'!F103=3,saltos!X109,MAX(saltos!Z109:AA109))</f>
        <v>0</v>
      </c>
      <c r="M103" s="7">
        <f>IFERROR(IF(F103=3,(saltos!Y109)/2,0),0)</f>
        <v>0</v>
      </c>
      <c r="N103" s="7">
        <f>IFERROR(IF(F103=3,(saltos!U109+saltos!V109)/2,saltos!AB109),0)</f>
        <v>0</v>
      </c>
      <c r="O103" s="7">
        <f>IF(facultativo!Z109="",0,facultativo!Z109)</f>
        <v>0</v>
      </c>
      <c r="P103" s="7">
        <f>IF(facultativo!V109="",0,facultativo!V109)</f>
        <v>0</v>
      </c>
      <c r="Q103" s="7">
        <f>IF(facultativo!S109="",0,facultativo!S109)</f>
        <v>0</v>
      </c>
      <c r="R103" s="7">
        <f>IF(facultativo!T109="",0,facultativo!T109)</f>
        <v>0</v>
      </c>
      <c r="S103" s="7">
        <f t="shared" si="16"/>
        <v>0</v>
      </c>
      <c r="T103" s="13">
        <f t="shared" si="13"/>
        <v>0</v>
      </c>
      <c r="U103" s="13" t="str">
        <f t="shared" si="14"/>
        <v/>
      </c>
      <c r="V103" s="11"/>
      <c r="W103" s="111"/>
      <c r="X103" s="111"/>
      <c r="Y103" s="4">
        <f t="shared" si="17"/>
        <v>1</v>
      </c>
      <c r="Z103" s="4">
        <f t="shared" si="18"/>
        <v>0</v>
      </c>
      <c r="AA103" s="4"/>
      <c r="AC103" s="4">
        <f t="shared" si="19"/>
        <v>0</v>
      </c>
      <c r="AD103" s="4"/>
      <c r="AE103" s="4"/>
      <c r="AF103" s="4">
        <f t="shared" si="20"/>
        <v>0</v>
      </c>
      <c r="AG103" s="4">
        <f t="shared" si="21"/>
        <v>0</v>
      </c>
      <c r="AH103" s="4"/>
      <c r="AI103" s="4">
        <f t="shared" si="22"/>
        <v>0</v>
      </c>
      <c r="AJ103" s="4"/>
      <c r="AK103" s="4">
        <f t="shared" si="23"/>
        <v>0</v>
      </c>
      <c r="AM103" s="105" t="e">
        <f>IF(AND($Z103=1,#REF!="INFANTIS"),1,0)</f>
        <v>#REF!</v>
      </c>
      <c r="AN103" s="4"/>
      <c r="AO103" s="105" t="e">
        <f>IF(AND($Z103=1,#REF!="INICIADOS"),1,0)</f>
        <v>#REF!</v>
      </c>
      <c r="AP103" s="4"/>
      <c r="AQ103" s="105" t="e">
        <f>IF(AND($Z103=1,#REF!="JUVENIS"),1,0)</f>
        <v>#REF!</v>
      </c>
      <c r="AS103" s="105" t="e">
        <f>IF(AND($Z103=1,#REF!="JUNIORES"),1,0)</f>
        <v>#REF!</v>
      </c>
    </row>
    <row r="104" spans="1:45" ht="15.75" customHeight="1" x14ac:dyDescent="0.3">
      <c r="A104" s="8"/>
      <c r="B104" s="8"/>
      <c r="C104" s="8"/>
      <c r="D104" s="14"/>
      <c r="E104" s="8"/>
      <c r="F104" s="14"/>
      <c r="G104" s="7">
        <f>IF(solo!Y110&gt;0,solo!Y110,0)</f>
        <v>0</v>
      </c>
      <c r="H104" s="7">
        <f>solo!U110</f>
        <v>0</v>
      </c>
      <c r="I104" s="7">
        <f>solo!R110</f>
        <v>0</v>
      </c>
      <c r="J104" s="7">
        <f>solo!S110</f>
        <v>0</v>
      </c>
      <c r="K104" s="7">
        <f>saltos!AH110</f>
        <v>0</v>
      </c>
      <c r="L104" s="7">
        <f>IF('Classificação geral'!F104=3,saltos!X110,MAX(saltos!Z110:AA110))</f>
        <v>0</v>
      </c>
      <c r="M104" s="7">
        <f>IFERROR(IF(F104=3,(saltos!Y110)/2,0),0)</f>
        <v>0</v>
      </c>
      <c r="N104" s="7">
        <f>IFERROR(IF(F104=3,(saltos!U110+saltos!V110)/2,saltos!AB110),0)</f>
        <v>0</v>
      </c>
      <c r="O104" s="7">
        <f>IF(facultativo!Z110="",0,facultativo!Z110)</f>
        <v>0</v>
      </c>
      <c r="P104" s="7">
        <f>IF(facultativo!V110="",0,facultativo!V110)</f>
        <v>0</v>
      </c>
      <c r="Q104" s="7">
        <f>IF(facultativo!S110="",0,facultativo!S110)</f>
        <v>0</v>
      </c>
      <c r="R104" s="7">
        <f>IF(facultativo!T110="",0,facultativo!T110)</f>
        <v>0</v>
      </c>
      <c r="S104" s="7">
        <f t="shared" si="16"/>
        <v>0</v>
      </c>
      <c r="T104" s="13">
        <f t="shared" si="13"/>
        <v>0</v>
      </c>
      <c r="U104" s="13" t="str">
        <f t="shared" si="14"/>
        <v/>
      </c>
      <c r="V104" s="11"/>
      <c r="W104" s="111"/>
      <c r="X104" s="111"/>
      <c r="Y104" s="4">
        <f t="shared" si="17"/>
        <v>1</v>
      </c>
      <c r="Z104" s="4">
        <f t="shared" si="18"/>
        <v>0</v>
      </c>
      <c r="AA104" s="4"/>
      <c r="AC104" s="4">
        <f t="shared" si="19"/>
        <v>0</v>
      </c>
      <c r="AD104" s="4"/>
      <c r="AE104" s="4"/>
      <c r="AF104" s="4">
        <f t="shared" si="20"/>
        <v>0</v>
      </c>
      <c r="AG104" s="4">
        <f t="shared" si="21"/>
        <v>0</v>
      </c>
      <c r="AH104" s="4"/>
      <c r="AI104" s="4">
        <f t="shared" si="22"/>
        <v>0</v>
      </c>
      <c r="AJ104" s="4"/>
      <c r="AK104" s="4">
        <f t="shared" si="23"/>
        <v>0</v>
      </c>
      <c r="AM104" s="105" t="e">
        <f>IF(AND($Z104=1,#REF!="INFANTIS"),1,0)</f>
        <v>#REF!</v>
      </c>
      <c r="AN104" s="4"/>
      <c r="AO104" s="105" t="e">
        <f>IF(AND($Z104=1,#REF!="INICIADOS"),1,0)</f>
        <v>#REF!</v>
      </c>
      <c r="AP104" s="4"/>
      <c r="AQ104" s="105" t="e">
        <f>IF(AND($Z104=1,#REF!="JUVENIS"),1,0)</f>
        <v>#REF!</v>
      </c>
      <c r="AS104" s="105" t="e">
        <f>IF(AND($Z104=1,#REF!="JUNIORES"),1,0)</f>
        <v>#REF!</v>
      </c>
    </row>
    <row r="105" spans="1:45" ht="15.6" x14ac:dyDescent="0.3">
      <c r="A105" s="8"/>
      <c r="B105" s="8"/>
      <c r="C105" s="8"/>
      <c r="D105" s="14"/>
      <c r="E105" s="8"/>
      <c r="F105" s="14"/>
      <c r="G105" s="7">
        <f>IF(solo!Y111&gt;0,solo!Y111,0)</f>
        <v>0</v>
      </c>
      <c r="H105" s="7">
        <f>solo!U111</f>
        <v>0</v>
      </c>
      <c r="I105" s="7">
        <f>solo!R111</f>
        <v>0</v>
      </c>
      <c r="J105" s="7">
        <f>solo!S111</f>
        <v>0</v>
      </c>
      <c r="K105" s="7">
        <f>saltos!AH111</f>
        <v>0</v>
      </c>
      <c r="L105" s="7">
        <f>IF('Classificação geral'!F105=3,saltos!X111,MAX(saltos!Z111:AA111))</f>
        <v>0</v>
      </c>
      <c r="M105" s="7">
        <f>IFERROR(IF(F105=3,(saltos!Y111)/2,0),0)</f>
        <v>0</v>
      </c>
      <c r="N105" s="7">
        <f>IFERROR(IF(F105=3,(saltos!U111+saltos!V111)/2,saltos!AB111),0)</f>
        <v>0</v>
      </c>
      <c r="O105" s="7">
        <f>IF(facultativo!Z111="",0,facultativo!Z111)</f>
        <v>0</v>
      </c>
      <c r="P105" s="7">
        <f>IF(facultativo!V111="",0,facultativo!V111)</f>
        <v>0</v>
      </c>
      <c r="Q105" s="7">
        <f>IF(facultativo!S111="",0,facultativo!S111)</f>
        <v>0</v>
      </c>
      <c r="R105" s="7">
        <f>IF(facultativo!T111="",0,facultativo!T111)</f>
        <v>0</v>
      </c>
      <c r="S105" s="7">
        <f t="shared" si="16"/>
        <v>0</v>
      </c>
      <c r="T105" s="13">
        <f t="shared" ref="T105:T134" si="24">IFERROR((IF(G105+K105+O105=0,0)+(G105+K105+O105))+G105*0.000001+K105*0.0000001+K105*0.000000001+0.0000000000001*A105,0)</f>
        <v>0</v>
      </c>
      <c r="U105" s="13" t="str">
        <f t="shared" ref="U105:U134" si="25">IF(A105="","",T105)</f>
        <v/>
      </c>
      <c r="V105" s="11"/>
      <c r="W105" s="112"/>
      <c r="X105" s="112"/>
    </row>
    <row r="106" spans="1:45" ht="15.6" x14ac:dyDescent="0.3">
      <c r="A106" s="8"/>
      <c r="B106" s="8"/>
      <c r="C106" s="8"/>
      <c r="D106" s="14"/>
      <c r="E106" s="8"/>
      <c r="F106" s="14"/>
      <c r="G106" s="7">
        <f>IF(solo!Y112&gt;0,solo!Y112,0)</f>
        <v>0</v>
      </c>
      <c r="H106" s="7">
        <f>solo!U112</f>
        <v>0</v>
      </c>
      <c r="I106" s="7">
        <f>solo!R112</f>
        <v>0</v>
      </c>
      <c r="J106" s="7">
        <f>solo!S112</f>
        <v>0</v>
      </c>
      <c r="K106" s="7">
        <f>saltos!AH112</f>
        <v>0</v>
      </c>
      <c r="L106" s="7">
        <f>IF('Classificação geral'!F106=3,saltos!X112,MAX(saltos!Z112:AA112))</f>
        <v>0</v>
      </c>
      <c r="M106" s="7">
        <f>IFERROR(IF(F106=3,(saltos!Y112)/2,0),0)</f>
        <v>0</v>
      </c>
      <c r="N106" s="7">
        <f>IFERROR(IF(F106=3,(saltos!U112+saltos!V112)/2,saltos!AB112),0)</f>
        <v>0</v>
      </c>
      <c r="O106" s="7">
        <f>IF(facultativo!Z112="",0,facultativo!Z112)</f>
        <v>0</v>
      </c>
      <c r="P106" s="7">
        <f>IF(facultativo!V112="",0,facultativo!V112)</f>
        <v>0</v>
      </c>
      <c r="Q106" s="7">
        <f>IF(facultativo!S112="",0,facultativo!S112)</f>
        <v>0</v>
      </c>
      <c r="R106" s="7">
        <f>IF(facultativo!T112="",0,facultativo!T112)</f>
        <v>0</v>
      </c>
      <c r="S106" s="7">
        <f t="shared" si="16"/>
        <v>0</v>
      </c>
      <c r="T106" s="13">
        <f t="shared" si="24"/>
        <v>0</v>
      </c>
      <c r="U106" s="13" t="str">
        <f t="shared" si="25"/>
        <v/>
      </c>
      <c r="V106" s="11"/>
      <c r="W106" s="112"/>
      <c r="X106" s="112"/>
    </row>
    <row r="107" spans="1:45" ht="15.6" x14ac:dyDescent="0.3">
      <c r="A107" s="8"/>
      <c r="B107" s="8"/>
      <c r="C107" s="8"/>
      <c r="D107" s="14"/>
      <c r="E107" s="8"/>
      <c r="F107" s="14"/>
      <c r="G107" s="7">
        <f>IF(solo!Y113&gt;0,solo!Y113,0)</f>
        <v>0</v>
      </c>
      <c r="H107" s="7">
        <f>solo!U113</f>
        <v>0</v>
      </c>
      <c r="I107" s="7">
        <f>solo!R113</f>
        <v>0</v>
      </c>
      <c r="J107" s="7">
        <f>solo!S113</f>
        <v>0</v>
      </c>
      <c r="K107" s="7">
        <f>saltos!AH113</f>
        <v>0</v>
      </c>
      <c r="L107" s="7">
        <f>IF('Classificação geral'!F107=3,saltos!X113,MAX(saltos!Z113:AA113))</f>
        <v>0</v>
      </c>
      <c r="M107" s="7">
        <f>IFERROR(IF(F107=3,(saltos!Y113)/2,0),0)</f>
        <v>0</v>
      </c>
      <c r="N107" s="7">
        <f>IFERROR(IF(F107=3,(saltos!U113+saltos!V113)/2,saltos!AB113),0)</f>
        <v>0</v>
      </c>
      <c r="O107" s="7">
        <f>IF(facultativo!Z113="",0,facultativo!Z113)</f>
        <v>0</v>
      </c>
      <c r="P107" s="7">
        <f>IF(facultativo!V113="",0,facultativo!V113)</f>
        <v>0</v>
      </c>
      <c r="Q107" s="7">
        <f>IF(facultativo!S113="",0,facultativo!S113)</f>
        <v>0</v>
      </c>
      <c r="R107" s="7">
        <f>IF(facultativo!T113="",0,facultativo!T113)</f>
        <v>0</v>
      </c>
      <c r="S107" s="7">
        <f t="shared" si="16"/>
        <v>0</v>
      </c>
      <c r="T107" s="13">
        <f t="shared" si="24"/>
        <v>0</v>
      </c>
      <c r="U107" s="13" t="str">
        <f t="shared" si="25"/>
        <v/>
      </c>
      <c r="V107" s="11"/>
      <c r="W107" s="112"/>
      <c r="X107" s="112"/>
    </row>
    <row r="108" spans="1:45" ht="15.6" x14ac:dyDescent="0.3">
      <c r="A108" s="8"/>
      <c r="B108" s="8"/>
      <c r="C108" s="8"/>
      <c r="D108" s="14"/>
      <c r="E108" s="8"/>
      <c r="F108" s="14"/>
      <c r="G108" s="7">
        <f>IF(solo!Y114&gt;0,solo!Y114,0)</f>
        <v>0</v>
      </c>
      <c r="H108" s="7">
        <f>solo!U114</f>
        <v>0</v>
      </c>
      <c r="I108" s="7">
        <f>solo!R114</f>
        <v>0</v>
      </c>
      <c r="J108" s="7">
        <f>solo!S114</f>
        <v>0</v>
      </c>
      <c r="K108" s="7">
        <f>saltos!AH114</f>
        <v>0</v>
      </c>
      <c r="L108" s="7">
        <f>IF('Classificação geral'!F108=3,saltos!X114,MAX(saltos!Z114:AA114))</f>
        <v>0</v>
      </c>
      <c r="M108" s="7">
        <f>IFERROR(IF(F108=3,(saltos!Y114)/2,0),0)</f>
        <v>0</v>
      </c>
      <c r="N108" s="7">
        <f>IFERROR(IF(F108=3,(saltos!U114+saltos!V114)/2,saltos!AB114),0)</f>
        <v>0</v>
      </c>
      <c r="O108" s="7">
        <f>IF(facultativo!Z114="",0,facultativo!Z114)</f>
        <v>0</v>
      </c>
      <c r="P108" s="7">
        <f>IF(facultativo!V114="",0,facultativo!V114)</f>
        <v>0</v>
      </c>
      <c r="Q108" s="7">
        <f>IF(facultativo!S114="",0,facultativo!S114)</f>
        <v>0</v>
      </c>
      <c r="R108" s="7">
        <f>IF(facultativo!T114="",0,facultativo!T114)</f>
        <v>0</v>
      </c>
      <c r="S108" s="7">
        <f t="shared" si="16"/>
        <v>0</v>
      </c>
      <c r="T108" s="13">
        <f t="shared" si="24"/>
        <v>0</v>
      </c>
      <c r="U108" s="13" t="str">
        <f t="shared" si="25"/>
        <v/>
      </c>
      <c r="V108" s="11"/>
      <c r="W108" s="112"/>
      <c r="X108" s="112"/>
    </row>
    <row r="109" spans="1:45" ht="15.6" x14ac:dyDescent="0.3">
      <c r="A109" s="8"/>
      <c r="B109" s="8"/>
      <c r="C109" s="8"/>
      <c r="D109" s="14"/>
      <c r="E109" s="8"/>
      <c r="F109" s="14"/>
      <c r="G109" s="7">
        <f>IF(solo!Y115&gt;0,solo!Y115,0)</f>
        <v>0</v>
      </c>
      <c r="H109" s="7">
        <f>solo!U115</f>
        <v>0</v>
      </c>
      <c r="I109" s="7">
        <f>solo!R115</f>
        <v>0</v>
      </c>
      <c r="J109" s="7">
        <f>solo!S115</f>
        <v>0</v>
      </c>
      <c r="K109" s="7">
        <f>saltos!AH115</f>
        <v>0</v>
      </c>
      <c r="L109" s="7">
        <f>IF('Classificação geral'!F109=3,saltos!X115,MAX(saltos!Z115:AA115))</f>
        <v>0</v>
      </c>
      <c r="M109" s="7">
        <f>IFERROR(IF(F109=3,(saltos!Y115)/2,0),0)</f>
        <v>0</v>
      </c>
      <c r="N109" s="7">
        <f>IFERROR(IF(F109=3,(saltos!U115+saltos!V115)/2,saltos!AB115),0)</f>
        <v>0</v>
      </c>
      <c r="O109" s="7">
        <f>IF(facultativo!Z115="",0,facultativo!Z115)</f>
        <v>0</v>
      </c>
      <c r="P109" s="7">
        <f>IF(facultativo!V115="",0,facultativo!V115)</f>
        <v>0</v>
      </c>
      <c r="Q109" s="7">
        <f>IF(facultativo!S115="",0,facultativo!S115)</f>
        <v>0</v>
      </c>
      <c r="R109" s="7">
        <f>IF(facultativo!T115="",0,facultativo!T115)</f>
        <v>0</v>
      </c>
      <c r="S109" s="7">
        <f t="shared" si="16"/>
        <v>0</v>
      </c>
      <c r="T109" s="13">
        <f t="shared" si="24"/>
        <v>0</v>
      </c>
      <c r="U109" s="13" t="str">
        <f t="shared" si="25"/>
        <v/>
      </c>
      <c r="V109" s="11"/>
      <c r="W109" s="112"/>
      <c r="X109" s="112"/>
    </row>
    <row r="110" spans="1:45" ht="15.6" x14ac:dyDescent="0.3">
      <c r="A110" s="8"/>
      <c r="B110" s="8"/>
      <c r="C110" s="8"/>
      <c r="D110" s="14"/>
      <c r="E110" s="8"/>
      <c r="F110" s="14"/>
      <c r="G110" s="7">
        <f>IF(solo!Y116&gt;0,solo!Y116,0)</f>
        <v>0</v>
      </c>
      <c r="H110" s="7">
        <f>solo!U116</f>
        <v>0</v>
      </c>
      <c r="I110" s="7">
        <f>solo!R116</f>
        <v>0</v>
      </c>
      <c r="J110" s="7">
        <f>solo!S116</f>
        <v>0</v>
      </c>
      <c r="K110" s="7">
        <f>saltos!AH116</f>
        <v>0</v>
      </c>
      <c r="L110" s="7">
        <f>IF('Classificação geral'!F110=3,saltos!X116,MAX(saltos!Z116:AA116))</f>
        <v>0</v>
      </c>
      <c r="M110" s="7">
        <f>IFERROR(IF(F110=3,(saltos!Y116)/2,0),0)</f>
        <v>0</v>
      </c>
      <c r="N110" s="7">
        <f>IFERROR(IF(F110=3,(saltos!U116+saltos!V116)/2,saltos!AB116),0)</f>
        <v>0</v>
      </c>
      <c r="O110" s="7">
        <f>IF(facultativo!Z116="",0,facultativo!Z116)</f>
        <v>0</v>
      </c>
      <c r="P110" s="7">
        <f>IF(facultativo!V116="",0,facultativo!V116)</f>
        <v>0</v>
      </c>
      <c r="Q110" s="7">
        <f>IF(facultativo!S116="",0,facultativo!S116)</f>
        <v>0</v>
      </c>
      <c r="R110" s="7">
        <f>IF(facultativo!T116="",0,facultativo!T116)</f>
        <v>0</v>
      </c>
      <c r="S110" s="7">
        <f t="shared" si="16"/>
        <v>0</v>
      </c>
      <c r="T110" s="13">
        <f t="shared" si="24"/>
        <v>0</v>
      </c>
      <c r="U110" s="13" t="str">
        <f t="shared" si="25"/>
        <v/>
      </c>
      <c r="V110" s="11"/>
      <c r="W110" s="112"/>
      <c r="X110" s="112"/>
    </row>
    <row r="111" spans="1:45" ht="15.6" x14ac:dyDescent="0.3">
      <c r="A111" s="8"/>
      <c r="B111" s="8"/>
      <c r="C111" s="8"/>
      <c r="D111" s="14"/>
      <c r="E111" s="8"/>
      <c r="F111" s="14"/>
      <c r="G111" s="7">
        <f>IF(solo!Y117&gt;0,solo!Y117,0)</f>
        <v>0</v>
      </c>
      <c r="H111" s="7">
        <f>solo!U117</f>
        <v>0</v>
      </c>
      <c r="I111" s="7">
        <f>solo!R117</f>
        <v>0</v>
      </c>
      <c r="J111" s="7">
        <f>solo!S117</f>
        <v>0</v>
      </c>
      <c r="K111" s="7">
        <f>saltos!AH117</f>
        <v>0</v>
      </c>
      <c r="L111" s="7">
        <f>IF('Classificação geral'!F111=3,saltos!X117,MAX(saltos!Z117:AA117))</f>
        <v>0</v>
      </c>
      <c r="M111" s="7">
        <f>IFERROR(IF(F111=3,(saltos!Y117)/2,0),0)</f>
        <v>0</v>
      </c>
      <c r="N111" s="7">
        <f>IFERROR(IF(F111=3,(saltos!U117+saltos!V117)/2,saltos!AB117),0)</f>
        <v>0</v>
      </c>
      <c r="O111" s="7">
        <f>IF(facultativo!Z117="",0,facultativo!Z117)</f>
        <v>0</v>
      </c>
      <c r="P111" s="7">
        <f>IF(facultativo!V117="",0,facultativo!V117)</f>
        <v>0</v>
      </c>
      <c r="Q111" s="7">
        <f>IF(facultativo!S117="",0,facultativo!S117)</f>
        <v>0</v>
      </c>
      <c r="R111" s="7">
        <f>IF(facultativo!T117="",0,facultativo!T117)</f>
        <v>0</v>
      </c>
      <c r="S111" s="7">
        <f t="shared" si="16"/>
        <v>0</v>
      </c>
      <c r="T111" s="13">
        <f t="shared" si="24"/>
        <v>0</v>
      </c>
      <c r="U111" s="13" t="str">
        <f t="shared" si="25"/>
        <v/>
      </c>
      <c r="V111" s="11"/>
      <c r="W111" s="112"/>
      <c r="X111" s="112"/>
    </row>
    <row r="112" spans="1:45" ht="15.6" x14ac:dyDescent="0.3">
      <c r="A112" s="8"/>
      <c r="B112" s="8"/>
      <c r="C112" s="8"/>
      <c r="D112" s="14"/>
      <c r="E112" s="8"/>
      <c r="F112" s="14"/>
      <c r="G112" s="7">
        <f>IF(solo!Y118&gt;0,solo!Y118,0)</f>
        <v>0</v>
      </c>
      <c r="H112" s="7">
        <f>solo!U118</f>
        <v>0</v>
      </c>
      <c r="I112" s="7">
        <f>solo!R118</f>
        <v>0</v>
      </c>
      <c r="J112" s="7">
        <f>solo!S118</f>
        <v>0</v>
      </c>
      <c r="K112" s="7">
        <f>saltos!AH118</f>
        <v>0</v>
      </c>
      <c r="L112" s="7">
        <f>IF('Classificação geral'!F112=3,saltos!X118,MAX(saltos!Z118:AA118))</f>
        <v>0</v>
      </c>
      <c r="M112" s="7">
        <f>IFERROR(IF(F112=3,(saltos!Y118)/2,0),0)</f>
        <v>0</v>
      </c>
      <c r="N112" s="7">
        <f>IFERROR(IF(F112=3,(saltos!U118+saltos!V118)/2,saltos!AB118),0)</f>
        <v>0</v>
      </c>
      <c r="O112" s="7">
        <f>IF(facultativo!Z118="",0,facultativo!Z118)</f>
        <v>0</v>
      </c>
      <c r="P112" s="7">
        <f>IF(facultativo!V118="",0,facultativo!V118)</f>
        <v>0</v>
      </c>
      <c r="Q112" s="7">
        <f>IF(facultativo!S118="",0,facultativo!S118)</f>
        <v>0</v>
      </c>
      <c r="R112" s="7">
        <f>IF(facultativo!T118="",0,facultativo!T118)</f>
        <v>0</v>
      </c>
      <c r="S112" s="7">
        <f t="shared" si="16"/>
        <v>0</v>
      </c>
      <c r="T112" s="13">
        <f t="shared" si="24"/>
        <v>0</v>
      </c>
      <c r="U112" s="13" t="str">
        <f t="shared" si="25"/>
        <v/>
      </c>
      <c r="V112" s="11"/>
      <c r="W112" s="112"/>
      <c r="X112" s="112"/>
    </row>
    <row r="113" spans="1:24" ht="15.6" x14ac:dyDescent="0.3">
      <c r="A113" s="8"/>
      <c r="B113" s="8"/>
      <c r="C113" s="8"/>
      <c r="D113" s="14"/>
      <c r="E113" s="8"/>
      <c r="F113" s="14"/>
      <c r="G113" s="7">
        <f>IF(solo!Y119&gt;0,solo!Y119,0)</f>
        <v>0</v>
      </c>
      <c r="H113" s="7">
        <f>solo!U119</f>
        <v>0</v>
      </c>
      <c r="I113" s="7">
        <f>solo!R119</f>
        <v>0</v>
      </c>
      <c r="J113" s="7">
        <f>solo!S119</f>
        <v>0</v>
      </c>
      <c r="K113" s="7">
        <f>saltos!AH119</f>
        <v>0</v>
      </c>
      <c r="L113" s="7">
        <f>IF('Classificação geral'!F113=3,saltos!X119,MAX(saltos!Z119:AA119))</f>
        <v>0</v>
      </c>
      <c r="M113" s="7">
        <f>IFERROR(IF(F113=3,(saltos!Y119)/2,0),0)</f>
        <v>0</v>
      </c>
      <c r="N113" s="7">
        <f>IFERROR(IF(F113=3,(saltos!U119+saltos!V119)/2,saltos!AB119),0)</f>
        <v>0</v>
      </c>
      <c r="O113" s="7">
        <f>IF(facultativo!Z119="",0,facultativo!Z119)</f>
        <v>0</v>
      </c>
      <c r="P113" s="7">
        <f>IF(facultativo!V119="",0,facultativo!V119)</f>
        <v>0</v>
      </c>
      <c r="Q113" s="7">
        <f>IF(facultativo!S119="",0,facultativo!S119)</f>
        <v>0</v>
      </c>
      <c r="R113" s="7">
        <f>IF(facultativo!T119="",0,facultativo!T119)</f>
        <v>0</v>
      </c>
      <c r="S113" s="7">
        <f t="shared" si="16"/>
        <v>0</v>
      </c>
      <c r="T113" s="13">
        <f t="shared" si="24"/>
        <v>0</v>
      </c>
      <c r="U113" s="13" t="str">
        <f t="shared" si="25"/>
        <v/>
      </c>
      <c r="V113" s="11"/>
      <c r="W113" s="112"/>
      <c r="X113" s="112"/>
    </row>
    <row r="114" spans="1:24" ht="15.6" x14ac:dyDescent="0.3">
      <c r="A114" s="8"/>
      <c r="B114" s="8"/>
      <c r="C114" s="8"/>
      <c r="D114" s="14"/>
      <c r="E114" s="8"/>
      <c r="F114" s="14"/>
      <c r="G114" s="7">
        <f>IF(solo!Y120&gt;0,solo!Y120,0)</f>
        <v>0</v>
      </c>
      <c r="H114" s="7">
        <f>solo!U120</f>
        <v>0</v>
      </c>
      <c r="I114" s="7">
        <f>solo!R120</f>
        <v>0</v>
      </c>
      <c r="J114" s="7">
        <f>solo!S120</f>
        <v>0</v>
      </c>
      <c r="K114" s="7">
        <f>saltos!AH120</f>
        <v>0</v>
      </c>
      <c r="L114" s="7">
        <f>IF('Classificação geral'!F114=3,saltos!X120,MAX(saltos!Z120:AA120))</f>
        <v>0</v>
      </c>
      <c r="M114" s="7">
        <f>IFERROR(IF(F114=3,(saltos!Y120)/2,0),0)</f>
        <v>0</v>
      </c>
      <c r="N114" s="7">
        <f>IFERROR(IF(F114=3,(saltos!U120+saltos!V120)/2,saltos!AB120),0)</f>
        <v>0</v>
      </c>
      <c r="O114" s="7">
        <f>IF(facultativo!Z120="",0,facultativo!Z120)</f>
        <v>0</v>
      </c>
      <c r="P114" s="7">
        <f>IF(facultativo!V120="",0,facultativo!V120)</f>
        <v>0</v>
      </c>
      <c r="Q114" s="7">
        <f>IF(facultativo!S120="",0,facultativo!S120)</f>
        <v>0</v>
      </c>
      <c r="R114" s="7">
        <f>IF(facultativo!T120="",0,facultativo!T120)</f>
        <v>0</v>
      </c>
      <c r="S114" s="7">
        <f t="shared" si="16"/>
        <v>0</v>
      </c>
      <c r="T114" s="13">
        <f t="shared" si="24"/>
        <v>0</v>
      </c>
      <c r="U114" s="13" t="str">
        <f t="shared" si="25"/>
        <v/>
      </c>
      <c r="V114" s="11"/>
      <c r="W114" s="112"/>
      <c r="X114" s="112"/>
    </row>
    <row r="115" spans="1:24" ht="15.6" x14ac:dyDescent="0.3">
      <c r="A115" s="8"/>
      <c r="B115" s="8"/>
      <c r="C115" s="8"/>
      <c r="D115" s="14"/>
      <c r="E115" s="8"/>
      <c r="F115" s="14"/>
      <c r="G115" s="7">
        <f>IF(solo!Y121&gt;0,solo!Y121,0)</f>
        <v>0</v>
      </c>
      <c r="H115" s="7">
        <f>solo!U121</f>
        <v>0</v>
      </c>
      <c r="I115" s="7">
        <f>solo!R121</f>
        <v>0</v>
      </c>
      <c r="J115" s="7">
        <f>solo!S121</f>
        <v>0</v>
      </c>
      <c r="K115" s="7">
        <f>saltos!AH121</f>
        <v>0</v>
      </c>
      <c r="L115" s="7">
        <f>IF('Classificação geral'!F115=3,saltos!X121,MAX(saltos!Z121:AA121))</f>
        <v>0</v>
      </c>
      <c r="M115" s="7">
        <f>IFERROR(IF(F115=3,(saltos!Y121)/2,0),0)</f>
        <v>0</v>
      </c>
      <c r="N115" s="7">
        <f>IFERROR(IF(F115=3,(saltos!U121+saltos!V121)/2,saltos!AB121),0)</f>
        <v>0</v>
      </c>
      <c r="O115" s="7">
        <f>IF(facultativo!Z121="",0,facultativo!Z121)</f>
        <v>0</v>
      </c>
      <c r="P115" s="7">
        <f>IF(facultativo!V121="",0,facultativo!V121)</f>
        <v>0</v>
      </c>
      <c r="Q115" s="7">
        <f>IF(facultativo!S121="",0,facultativo!S121)</f>
        <v>0</v>
      </c>
      <c r="R115" s="7">
        <f>IF(facultativo!T121="",0,facultativo!T121)</f>
        <v>0</v>
      </c>
      <c r="S115" s="7">
        <f t="shared" si="16"/>
        <v>0</v>
      </c>
      <c r="T115" s="13">
        <f t="shared" si="24"/>
        <v>0</v>
      </c>
      <c r="U115" s="13" t="str">
        <f t="shared" si="25"/>
        <v/>
      </c>
      <c r="V115" s="11"/>
      <c r="W115" s="112"/>
      <c r="X115" s="112"/>
    </row>
    <row r="116" spans="1:24" ht="15.6" x14ac:dyDescent="0.3">
      <c r="A116" s="8"/>
      <c r="B116" s="8"/>
      <c r="C116" s="8"/>
      <c r="D116" s="14"/>
      <c r="E116" s="8"/>
      <c r="F116" s="14"/>
      <c r="G116" s="7">
        <f>IF(solo!Y122&gt;0,solo!Y122,0)</f>
        <v>0</v>
      </c>
      <c r="H116" s="7">
        <f>solo!U122</f>
        <v>0</v>
      </c>
      <c r="I116" s="7">
        <f>solo!R122</f>
        <v>0</v>
      </c>
      <c r="J116" s="7">
        <f>solo!S122</f>
        <v>0</v>
      </c>
      <c r="K116" s="7">
        <f>saltos!AH122</f>
        <v>0</v>
      </c>
      <c r="L116" s="7">
        <f>IF('Classificação geral'!F116=3,saltos!X122,MAX(saltos!Z122:AA122))</f>
        <v>0</v>
      </c>
      <c r="M116" s="7">
        <f>IFERROR(IF(F116=3,(saltos!Y122)/2,0),0)</f>
        <v>0</v>
      </c>
      <c r="N116" s="7">
        <f>IFERROR(IF(F116=3,(saltos!U122+saltos!V122)/2,saltos!AB122),0)</f>
        <v>0</v>
      </c>
      <c r="O116" s="7">
        <f>IF(facultativo!Z122="",0,facultativo!Z122)</f>
        <v>0</v>
      </c>
      <c r="P116" s="7">
        <f>IF(facultativo!V122="",0,facultativo!V122)</f>
        <v>0</v>
      </c>
      <c r="Q116" s="7">
        <f>IF(facultativo!S122="",0,facultativo!S122)</f>
        <v>0</v>
      </c>
      <c r="R116" s="7">
        <f>IF(facultativo!T122="",0,facultativo!T122)</f>
        <v>0</v>
      </c>
      <c r="S116" s="7">
        <f t="shared" si="16"/>
        <v>0</v>
      </c>
      <c r="T116" s="13">
        <f t="shared" si="24"/>
        <v>0</v>
      </c>
      <c r="U116" s="13" t="str">
        <f t="shared" si="25"/>
        <v/>
      </c>
      <c r="V116" s="11"/>
      <c r="W116" s="112"/>
      <c r="X116" s="112"/>
    </row>
    <row r="117" spans="1:24" ht="15.6" x14ac:dyDescent="0.3">
      <c r="A117" s="8"/>
      <c r="B117" s="8"/>
      <c r="C117" s="8"/>
      <c r="D117" s="14"/>
      <c r="E117" s="8"/>
      <c r="F117" s="14"/>
      <c r="G117" s="7">
        <f>IF(solo!Y123&gt;0,solo!Y123,0)</f>
        <v>0</v>
      </c>
      <c r="H117" s="7">
        <f>solo!U123</f>
        <v>0</v>
      </c>
      <c r="I117" s="7">
        <f>solo!R123</f>
        <v>0</v>
      </c>
      <c r="J117" s="7">
        <f>solo!S123</f>
        <v>0</v>
      </c>
      <c r="K117" s="7">
        <f>saltos!AH123</f>
        <v>0</v>
      </c>
      <c r="L117" s="7">
        <f>IF('Classificação geral'!F117=3,saltos!X123,MAX(saltos!Z123:AA123))</f>
        <v>0</v>
      </c>
      <c r="M117" s="7">
        <f>IFERROR(IF(F117=3,(saltos!Y123)/2,0),0)</f>
        <v>0</v>
      </c>
      <c r="N117" s="7">
        <f>IFERROR(IF(F117=3,(saltos!U123+saltos!V123)/2,saltos!AB123),0)</f>
        <v>0</v>
      </c>
      <c r="O117" s="7">
        <f>IF(facultativo!Z123="",0,facultativo!Z123)</f>
        <v>0</v>
      </c>
      <c r="P117" s="7">
        <f>IF(facultativo!V123="",0,facultativo!V123)</f>
        <v>0</v>
      </c>
      <c r="Q117" s="7">
        <f>IF(facultativo!S123="",0,facultativo!S123)</f>
        <v>0</v>
      </c>
      <c r="R117" s="7">
        <f>IF(facultativo!T123="",0,facultativo!T123)</f>
        <v>0</v>
      </c>
      <c r="S117" s="7">
        <f t="shared" si="16"/>
        <v>0</v>
      </c>
      <c r="T117" s="13">
        <f t="shared" si="24"/>
        <v>0</v>
      </c>
      <c r="U117" s="13" t="str">
        <f t="shared" si="25"/>
        <v/>
      </c>
      <c r="V117" s="11"/>
      <c r="W117" s="112"/>
      <c r="X117" s="112"/>
    </row>
    <row r="118" spans="1:24" ht="15.6" x14ac:dyDescent="0.3">
      <c r="A118" s="8"/>
      <c r="B118" s="8"/>
      <c r="C118" s="8"/>
      <c r="D118" s="14"/>
      <c r="E118" s="8"/>
      <c r="F118" s="14"/>
      <c r="G118" s="7">
        <f>IF(solo!Y124&gt;0,solo!Y124,0)</f>
        <v>0</v>
      </c>
      <c r="H118" s="7">
        <f>solo!U124</f>
        <v>0</v>
      </c>
      <c r="I118" s="7">
        <f>solo!R124</f>
        <v>0</v>
      </c>
      <c r="J118" s="7">
        <f>solo!S124</f>
        <v>0</v>
      </c>
      <c r="K118" s="7">
        <f>saltos!AH124</f>
        <v>0</v>
      </c>
      <c r="L118" s="7">
        <f>IF('Classificação geral'!F118=3,saltos!X124,MAX(saltos!Z124:AA124))</f>
        <v>0</v>
      </c>
      <c r="M118" s="7">
        <f>IFERROR(IF(F118=3,(saltos!Y124)/2,0),0)</f>
        <v>0</v>
      </c>
      <c r="N118" s="7">
        <f>IFERROR(IF(F118=3,(saltos!U124+saltos!V124)/2,saltos!AB124),0)</f>
        <v>0</v>
      </c>
      <c r="O118" s="7">
        <f>IF(facultativo!Z124="",0,facultativo!Z124)</f>
        <v>0</v>
      </c>
      <c r="P118" s="7">
        <f>IF(facultativo!V124="",0,facultativo!V124)</f>
        <v>0</v>
      </c>
      <c r="Q118" s="7">
        <f>IF(facultativo!S124="",0,facultativo!S124)</f>
        <v>0</v>
      </c>
      <c r="R118" s="7">
        <f>IF(facultativo!T124="",0,facultativo!T124)</f>
        <v>0</v>
      </c>
      <c r="S118" s="7">
        <f t="shared" si="16"/>
        <v>0</v>
      </c>
      <c r="T118" s="13">
        <f t="shared" si="24"/>
        <v>0</v>
      </c>
      <c r="U118" s="13" t="str">
        <f t="shared" si="25"/>
        <v/>
      </c>
      <c r="V118" s="11"/>
      <c r="W118" s="112"/>
      <c r="X118" s="112"/>
    </row>
    <row r="119" spans="1:24" ht="15.6" x14ac:dyDescent="0.3">
      <c r="A119" s="8"/>
      <c r="B119" s="8"/>
      <c r="C119" s="8"/>
      <c r="D119" s="14"/>
      <c r="E119" s="8"/>
      <c r="F119" s="14"/>
      <c r="G119" s="7">
        <f>IF(solo!Y125&gt;0,solo!Y125,0)</f>
        <v>0</v>
      </c>
      <c r="H119" s="7">
        <f>solo!U125</f>
        <v>0</v>
      </c>
      <c r="I119" s="7">
        <f>solo!R125</f>
        <v>0</v>
      </c>
      <c r="J119" s="7">
        <f>solo!S125</f>
        <v>0</v>
      </c>
      <c r="K119" s="7">
        <f>saltos!AH125</f>
        <v>0</v>
      </c>
      <c r="L119" s="7">
        <f>IF('Classificação geral'!F119=3,saltos!X125,MAX(saltos!Z125:AA125))</f>
        <v>0</v>
      </c>
      <c r="M119" s="7">
        <f>IFERROR(IF(F119=3,(saltos!Y125)/2,0),0)</f>
        <v>0</v>
      </c>
      <c r="N119" s="7">
        <f>IFERROR(IF(F119=3,(saltos!U125+saltos!V125)/2,saltos!AB125),0)</f>
        <v>0</v>
      </c>
      <c r="O119" s="7">
        <f>IF(facultativo!Z125="",0,facultativo!Z125)</f>
        <v>0</v>
      </c>
      <c r="P119" s="7">
        <f>IF(facultativo!V125="",0,facultativo!V125)</f>
        <v>0</v>
      </c>
      <c r="Q119" s="7">
        <f>IF(facultativo!S125="",0,facultativo!S125)</f>
        <v>0</v>
      </c>
      <c r="R119" s="7">
        <f>IF(facultativo!T125="",0,facultativo!T125)</f>
        <v>0</v>
      </c>
      <c r="S119" s="7">
        <f t="shared" si="16"/>
        <v>0</v>
      </c>
      <c r="T119" s="13">
        <f t="shared" si="24"/>
        <v>0</v>
      </c>
      <c r="U119" s="13" t="str">
        <f t="shared" si="25"/>
        <v/>
      </c>
      <c r="V119" s="11"/>
      <c r="W119" s="112"/>
      <c r="X119" s="112"/>
    </row>
    <row r="120" spans="1:24" ht="15.6" x14ac:dyDescent="0.3">
      <c r="A120" s="8"/>
      <c r="B120" s="8"/>
      <c r="C120" s="8"/>
      <c r="D120" s="14"/>
      <c r="E120" s="8"/>
      <c r="F120" s="14"/>
      <c r="G120" s="7">
        <f>IF(solo!Y126&gt;0,solo!Y126,0)</f>
        <v>0</v>
      </c>
      <c r="H120" s="7">
        <f>solo!U126</f>
        <v>0</v>
      </c>
      <c r="I120" s="7">
        <f>solo!R126</f>
        <v>0</v>
      </c>
      <c r="J120" s="7">
        <f>solo!S126</f>
        <v>0</v>
      </c>
      <c r="K120" s="7">
        <f>saltos!AH126</f>
        <v>0</v>
      </c>
      <c r="L120" s="7">
        <f>IF('Classificação geral'!F120=3,saltos!X126,MAX(saltos!Z126:AA126))</f>
        <v>0</v>
      </c>
      <c r="M120" s="7">
        <f>IFERROR(IF(F120=3,(saltos!Y126)/2,0),0)</f>
        <v>0</v>
      </c>
      <c r="N120" s="7">
        <f>IFERROR(IF(F120=3,(saltos!U126+saltos!V126)/2,saltos!AB126),0)</f>
        <v>0</v>
      </c>
      <c r="O120" s="7">
        <f>IF(facultativo!Z126="",0,facultativo!Z126)</f>
        <v>0</v>
      </c>
      <c r="P120" s="7">
        <f>IF(facultativo!V126="",0,facultativo!V126)</f>
        <v>0</v>
      </c>
      <c r="Q120" s="7">
        <f>IF(facultativo!S126="",0,facultativo!S126)</f>
        <v>0</v>
      </c>
      <c r="R120" s="7">
        <f>IF(facultativo!T126="",0,facultativo!T126)</f>
        <v>0</v>
      </c>
      <c r="S120" s="7">
        <f t="shared" si="16"/>
        <v>0</v>
      </c>
      <c r="T120" s="13">
        <f t="shared" si="24"/>
        <v>0</v>
      </c>
      <c r="U120" s="13" t="str">
        <f t="shared" si="25"/>
        <v/>
      </c>
      <c r="V120" s="11"/>
      <c r="W120" s="112"/>
      <c r="X120" s="112"/>
    </row>
    <row r="121" spans="1:24" ht="15.6" x14ac:dyDescent="0.3">
      <c r="A121" s="8"/>
      <c r="B121" s="8"/>
      <c r="C121" s="8"/>
      <c r="D121" s="14"/>
      <c r="E121" s="8"/>
      <c r="F121" s="14"/>
      <c r="G121" s="7">
        <f>IF(solo!Y127&gt;0,solo!Y127,0)</f>
        <v>0</v>
      </c>
      <c r="H121" s="7">
        <f>solo!U127</f>
        <v>0</v>
      </c>
      <c r="I121" s="7">
        <f>solo!R127</f>
        <v>0</v>
      </c>
      <c r="J121" s="7">
        <f>solo!S127</f>
        <v>0</v>
      </c>
      <c r="K121" s="7">
        <f>saltos!AH127</f>
        <v>0</v>
      </c>
      <c r="L121" s="7">
        <f>IF('Classificação geral'!F121=3,saltos!X127,MAX(saltos!Z127:AA127))</f>
        <v>0</v>
      </c>
      <c r="M121" s="7">
        <f>IFERROR(IF(F121=3,(saltos!Y127)/2,0),0)</f>
        <v>0</v>
      </c>
      <c r="N121" s="7">
        <f>IFERROR(IF(F121=3,(saltos!U127+saltos!V127)/2,saltos!AB127),0)</f>
        <v>0</v>
      </c>
      <c r="O121" s="7">
        <f>IF(facultativo!Z127="",0,facultativo!Z127)</f>
        <v>0</v>
      </c>
      <c r="P121" s="7">
        <f>IF(facultativo!V127="",0,facultativo!V127)</f>
        <v>0</v>
      </c>
      <c r="Q121" s="7">
        <f>IF(facultativo!S127="",0,facultativo!S127)</f>
        <v>0</v>
      </c>
      <c r="R121" s="7">
        <f>IF(facultativo!T127="",0,facultativo!T127)</f>
        <v>0</v>
      </c>
      <c r="S121" s="7">
        <f t="shared" si="16"/>
        <v>0</v>
      </c>
      <c r="T121" s="13">
        <f t="shared" si="24"/>
        <v>0</v>
      </c>
      <c r="U121" s="13" t="str">
        <f t="shared" si="25"/>
        <v/>
      </c>
      <c r="V121" s="11"/>
      <c r="W121" s="112"/>
      <c r="X121" s="112"/>
    </row>
    <row r="122" spans="1:24" ht="15.6" x14ac:dyDescent="0.3">
      <c r="A122" s="8"/>
      <c r="B122" s="8"/>
      <c r="C122" s="8"/>
      <c r="D122" s="14"/>
      <c r="E122" s="8"/>
      <c r="F122" s="14"/>
      <c r="G122" s="7">
        <f>IF(solo!Y128&gt;0,solo!Y128,0)</f>
        <v>0</v>
      </c>
      <c r="H122" s="7">
        <f>solo!U128</f>
        <v>0</v>
      </c>
      <c r="I122" s="7">
        <f>solo!R128</f>
        <v>0</v>
      </c>
      <c r="J122" s="7">
        <f>solo!S128</f>
        <v>0</v>
      </c>
      <c r="K122" s="7">
        <f>saltos!AH128</f>
        <v>0</v>
      </c>
      <c r="L122" s="7">
        <f>IF('Classificação geral'!F122=3,saltos!X128,MAX(saltos!Z128:AA128))</f>
        <v>0</v>
      </c>
      <c r="M122" s="7">
        <f>IFERROR(IF(F122=3,(saltos!Y128)/2,0),0)</f>
        <v>0</v>
      </c>
      <c r="N122" s="7">
        <f>IFERROR(IF(F122=3,(saltos!U128+saltos!V128)/2,saltos!AB128),0)</f>
        <v>0</v>
      </c>
      <c r="O122" s="7">
        <f>IF(facultativo!Z128="",0,facultativo!Z128)</f>
        <v>0</v>
      </c>
      <c r="P122" s="7">
        <f>IF(facultativo!V128="",0,facultativo!V128)</f>
        <v>0</v>
      </c>
      <c r="Q122" s="7">
        <f>IF(facultativo!S128="",0,facultativo!S128)</f>
        <v>0</v>
      </c>
      <c r="R122" s="7">
        <f>IF(facultativo!T128="",0,facultativo!T128)</f>
        <v>0</v>
      </c>
      <c r="S122" s="7">
        <f t="shared" si="16"/>
        <v>0</v>
      </c>
      <c r="T122" s="13">
        <f t="shared" si="24"/>
        <v>0</v>
      </c>
      <c r="U122" s="13" t="str">
        <f t="shared" si="25"/>
        <v/>
      </c>
      <c r="V122" s="11"/>
      <c r="W122" s="112"/>
      <c r="X122" s="112"/>
    </row>
    <row r="123" spans="1:24" ht="15.6" x14ac:dyDescent="0.3">
      <c r="A123" s="8"/>
      <c r="B123" s="8"/>
      <c r="C123" s="8"/>
      <c r="D123" s="14"/>
      <c r="E123" s="8"/>
      <c r="F123" s="14"/>
      <c r="G123" s="7">
        <f>IF(solo!Y129&gt;0,solo!Y129,0)</f>
        <v>0</v>
      </c>
      <c r="H123" s="7">
        <f>solo!U129</f>
        <v>0</v>
      </c>
      <c r="I123" s="7">
        <f>solo!R129</f>
        <v>0</v>
      </c>
      <c r="J123" s="7">
        <f>solo!S129</f>
        <v>0</v>
      </c>
      <c r="K123" s="7">
        <f>saltos!AH129</f>
        <v>0</v>
      </c>
      <c r="L123" s="7">
        <f>IF('Classificação geral'!F123=3,saltos!X129,MAX(saltos!Z129:AA129))</f>
        <v>0</v>
      </c>
      <c r="M123" s="7">
        <f>IFERROR(IF(F123=3,(saltos!Y129)/2,0),0)</f>
        <v>0</v>
      </c>
      <c r="N123" s="7">
        <f>IFERROR(IF(F123=3,(saltos!U129+saltos!V129)/2,saltos!AB129),0)</f>
        <v>0</v>
      </c>
      <c r="O123" s="7">
        <f>IF(facultativo!Z129="",0,facultativo!Z129)</f>
        <v>0</v>
      </c>
      <c r="P123" s="7">
        <f>IF(facultativo!V129="",0,facultativo!V129)</f>
        <v>0</v>
      </c>
      <c r="Q123" s="7">
        <f>IF(facultativo!S129="",0,facultativo!S129)</f>
        <v>0</v>
      </c>
      <c r="R123" s="7">
        <f>IF(facultativo!T129="",0,facultativo!T129)</f>
        <v>0</v>
      </c>
      <c r="S123" s="7">
        <f t="shared" si="16"/>
        <v>0</v>
      </c>
      <c r="T123" s="13">
        <f t="shared" si="24"/>
        <v>0</v>
      </c>
      <c r="U123" s="13" t="str">
        <f t="shared" si="25"/>
        <v/>
      </c>
      <c r="V123" s="11"/>
      <c r="W123" s="112"/>
      <c r="X123" s="112"/>
    </row>
    <row r="124" spans="1:24" ht="15.6" x14ac:dyDescent="0.3">
      <c r="A124" s="8"/>
      <c r="B124" s="8"/>
      <c r="C124" s="8"/>
      <c r="D124" s="14"/>
      <c r="E124" s="8"/>
      <c r="F124" s="14"/>
      <c r="G124" s="7">
        <f>IF(solo!Y130&gt;0,solo!Y130,0)</f>
        <v>0</v>
      </c>
      <c r="H124" s="7">
        <f>solo!U130</f>
        <v>0</v>
      </c>
      <c r="I124" s="7">
        <f>solo!R130</f>
        <v>0</v>
      </c>
      <c r="J124" s="7">
        <f>solo!S130</f>
        <v>0</v>
      </c>
      <c r="K124" s="7">
        <f>saltos!AH130</f>
        <v>0</v>
      </c>
      <c r="L124" s="7">
        <f>IF('Classificação geral'!F124=3,saltos!X130,MAX(saltos!Z130:AA130))</f>
        <v>0</v>
      </c>
      <c r="M124" s="7">
        <f>IFERROR(IF(F124=3,(saltos!Y130)/2,0),0)</f>
        <v>0</v>
      </c>
      <c r="N124" s="7">
        <f>IFERROR(IF(F124=3,(saltos!U130+saltos!V130)/2,saltos!AB130),0)</f>
        <v>0</v>
      </c>
      <c r="O124" s="7">
        <f>IF(facultativo!Z130="",0,facultativo!Z130)</f>
        <v>0</v>
      </c>
      <c r="P124" s="7">
        <f>IF(facultativo!V130="",0,facultativo!V130)</f>
        <v>0</v>
      </c>
      <c r="Q124" s="7">
        <f>IF(facultativo!S130="",0,facultativo!S130)</f>
        <v>0</v>
      </c>
      <c r="R124" s="7">
        <f>IF(facultativo!T130="",0,facultativo!T130)</f>
        <v>0</v>
      </c>
      <c r="S124" s="7">
        <f t="shared" si="16"/>
        <v>0</v>
      </c>
      <c r="T124" s="13">
        <f t="shared" si="24"/>
        <v>0</v>
      </c>
      <c r="U124" s="13" t="str">
        <f t="shared" si="25"/>
        <v/>
      </c>
      <c r="V124" s="11"/>
      <c r="W124" s="112"/>
      <c r="X124" s="112"/>
    </row>
    <row r="125" spans="1:24" ht="15.6" x14ac:dyDescent="0.3">
      <c r="A125" s="8"/>
      <c r="B125" s="8"/>
      <c r="C125" s="8"/>
      <c r="D125" s="14"/>
      <c r="E125" s="8"/>
      <c r="F125" s="14"/>
      <c r="G125" s="7">
        <f>IF(solo!Y131&gt;0,solo!Y131,0)</f>
        <v>0</v>
      </c>
      <c r="H125" s="7">
        <f>solo!U131</f>
        <v>0</v>
      </c>
      <c r="I125" s="7">
        <f>solo!R131</f>
        <v>0</v>
      </c>
      <c r="J125" s="7">
        <f>solo!S131</f>
        <v>0</v>
      </c>
      <c r="K125" s="7">
        <f>saltos!AH131</f>
        <v>0</v>
      </c>
      <c r="L125" s="7">
        <f>IF('Classificação geral'!F125=3,saltos!X131,MAX(saltos!Z131:AA131))</f>
        <v>0</v>
      </c>
      <c r="M125" s="7">
        <f>IFERROR(IF(F125=3,(saltos!Y131)/2,0),0)</f>
        <v>0</v>
      </c>
      <c r="N125" s="7">
        <f>IFERROR(IF(F125=3,(saltos!U131+saltos!V131)/2,saltos!AB131),0)</f>
        <v>0</v>
      </c>
      <c r="O125" s="7">
        <f>IF(facultativo!Z131="",0,facultativo!Z131)</f>
        <v>0</v>
      </c>
      <c r="P125" s="7">
        <f>IF(facultativo!V131="",0,facultativo!V131)</f>
        <v>0</v>
      </c>
      <c r="Q125" s="7">
        <f>IF(facultativo!S131="",0,facultativo!S131)</f>
        <v>0</v>
      </c>
      <c r="R125" s="7">
        <f>IF(facultativo!T131="",0,facultativo!T131)</f>
        <v>0</v>
      </c>
      <c r="S125" s="7">
        <f t="shared" si="16"/>
        <v>0</v>
      </c>
      <c r="T125" s="13">
        <f t="shared" si="24"/>
        <v>0</v>
      </c>
      <c r="U125" s="13" t="str">
        <f t="shared" si="25"/>
        <v/>
      </c>
      <c r="V125" s="11"/>
      <c r="W125" s="112"/>
      <c r="X125" s="112"/>
    </row>
    <row r="126" spans="1:24" ht="15.6" x14ac:dyDescent="0.3">
      <c r="A126" s="8"/>
      <c r="B126" s="8"/>
      <c r="C126" s="8"/>
      <c r="D126" s="14"/>
      <c r="E126" s="8"/>
      <c r="F126" s="14"/>
      <c r="G126" s="7">
        <f>IF(solo!Y132&gt;0,solo!Y132,0)</f>
        <v>0</v>
      </c>
      <c r="H126" s="7">
        <f>solo!U132</f>
        <v>0</v>
      </c>
      <c r="I126" s="7">
        <f>solo!R132</f>
        <v>0</v>
      </c>
      <c r="J126" s="7">
        <f>solo!S132</f>
        <v>0</v>
      </c>
      <c r="K126" s="7">
        <f>saltos!AH132</f>
        <v>0</v>
      </c>
      <c r="L126" s="7">
        <f>IF('Classificação geral'!F126=3,saltos!X132,MAX(saltos!Z132:AA132))</f>
        <v>0</v>
      </c>
      <c r="M126" s="7">
        <f>IFERROR(IF(F126=3,(saltos!Y132)/2,0),0)</f>
        <v>0</v>
      </c>
      <c r="N126" s="7">
        <f>IFERROR(IF(F126=3,(saltos!U132+saltos!V132)/2,saltos!AB132),0)</f>
        <v>0</v>
      </c>
      <c r="O126" s="7">
        <f>IF(facultativo!Z132="",0,facultativo!Z132)</f>
        <v>0</v>
      </c>
      <c r="P126" s="7">
        <f>IF(facultativo!V132="",0,facultativo!V132)</f>
        <v>0</v>
      </c>
      <c r="Q126" s="7">
        <f>IF(facultativo!S132="",0,facultativo!S132)</f>
        <v>0</v>
      </c>
      <c r="R126" s="7">
        <f>IF(facultativo!T132="",0,facultativo!T132)</f>
        <v>0</v>
      </c>
      <c r="S126" s="7">
        <f t="shared" si="16"/>
        <v>0</v>
      </c>
      <c r="T126" s="13">
        <f t="shared" si="24"/>
        <v>0</v>
      </c>
      <c r="U126" s="13" t="str">
        <f t="shared" si="25"/>
        <v/>
      </c>
      <c r="V126" s="11"/>
      <c r="W126" s="112"/>
      <c r="X126" s="112"/>
    </row>
    <row r="127" spans="1:24" ht="15.6" x14ac:dyDescent="0.3">
      <c r="A127" s="8"/>
      <c r="B127" s="8"/>
      <c r="C127" s="8"/>
      <c r="D127" s="14"/>
      <c r="E127" s="8"/>
      <c r="F127" s="14"/>
      <c r="G127" s="7">
        <f>IF(solo!Y133&gt;0,solo!Y133,0)</f>
        <v>0</v>
      </c>
      <c r="H127" s="7">
        <f>solo!U133</f>
        <v>0</v>
      </c>
      <c r="I127" s="7">
        <f>solo!R133</f>
        <v>0</v>
      </c>
      <c r="J127" s="7">
        <f>solo!S133</f>
        <v>0</v>
      </c>
      <c r="K127" s="7">
        <f>saltos!AH133</f>
        <v>0</v>
      </c>
      <c r="L127" s="7">
        <f>IF('Classificação geral'!F127=3,saltos!X133,MAX(saltos!Z133:AA133))</f>
        <v>0</v>
      </c>
      <c r="M127" s="7">
        <f>IFERROR(IF(F127=3,(saltos!Y133)/2,0),0)</f>
        <v>0</v>
      </c>
      <c r="N127" s="7">
        <f>IFERROR(IF(F127=3,(saltos!U133+saltos!V133)/2,saltos!AB133),0)</f>
        <v>0</v>
      </c>
      <c r="O127" s="7">
        <f>IF(facultativo!Z133="",0,facultativo!Z133)</f>
        <v>0</v>
      </c>
      <c r="P127" s="7">
        <f>IF(facultativo!V133="",0,facultativo!V133)</f>
        <v>0</v>
      </c>
      <c r="Q127" s="7">
        <f>IF(facultativo!S133="",0,facultativo!S133)</f>
        <v>0</v>
      </c>
      <c r="R127" s="7">
        <f>IF(facultativo!T133="",0,facultativo!T133)</f>
        <v>0</v>
      </c>
      <c r="S127" s="7">
        <f t="shared" si="16"/>
        <v>0</v>
      </c>
      <c r="T127" s="13">
        <f t="shared" si="24"/>
        <v>0</v>
      </c>
      <c r="U127" s="13" t="str">
        <f t="shared" si="25"/>
        <v/>
      </c>
      <c r="V127" s="11"/>
      <c r="W127" s="112"/>
      <c r="X127" s="112"/>
    </row>
    <row r="128" spans="1:24" ht="15.6" x14ac:dyDescent="0.3">
      <c r="A128" s="8"/>
      <c r="B128" s="8"/>
      <c r="C128" s="8"/>
      <c r="D128" s="14"/>
      <c r="E128" s="8"/>
      <c r="F128" s="14"/>
      <c r="G128" s="7">
        <f>IF(solo!Y134&gt;0,solo!Y134,0)</f>
        <v>0</v>
      </c>
      <c r="H128" s="7">
        <f>solo!U134</f>
        <v>0</v>
      </c>
      <c r="I128" s="7">
        <f>solo!R134</f>
        <v>0</v>
      </c>
      <c r="J128" s="7">
        <f>solo!S134</f>
        <v>0</v>
      </c>
      <c r="K128" s="7">
        <f>saltos!AH134</f>
        <v>0</v>
      </c>
      <c r="L128" s="7">
        <f>IF('Classificação geral'!F128=3,saltos!X134,MAX(saltos!Z134:AA134))</f>
        <v>0</v>
      </c>
      <c r="M128" s="7">
        <f>IFERROR(IF(F128=3,(saltos!Y134)/2,0),0)</f>
        <v>0</v>
      </c>
      <c r="N128" s="7">
        <f>IFERROR(IF(F128=3,(saltos!U134+saltos!V134)/2,saltos!AB134),0)</f>
        <v>0</v>
      </c>
      <c r="O128" s="7">
        <f>IF(facultativo!Z134="",0,facultativo!Z134)</f>
        <v>0</v>
      </c>
      <c r="P128" s="7">
        <f>IF(facultativo!V134="",0,facultativo!V134)</f>
        <v>0</v>
      </c>
      <c r="Q128" s="7">
        <f>IF(facultativo!S134="",0,facultativo!S134)</f>
        <v>0</v>
      </c>
      <c r="R128" s="7">
        <f>IF(facultativo!T134="",0,facultativo!T134)</f>
        <v>0</v>
      </c>
      <c r="S128" s="7">
        <f t="shared" si="16"/>
        <v>0</v>
      </c>
      <c r="T128" s="13">
        <f t="shared" si="24"/>
        <v>0</v>
      </c>
      <c r="U128" s="13" t="str">
        <f t="shared" si="25"/>
        <v/>
      </c>
      <c r="V128" s="11"/>
      <c r="W128" s="112"/>
      <c r="X128" s="112"/>
    </row>
    <row r="129" spans="1:24" ht="15.6" x14ac:dyDescent="0.3">
      <c r="A129" s="8"/>
      <c r="B129" s="8"/>
      <c r="C129" s="8"/>
      <c r="D129" s="14"/>
      <c r="E129" s="8"/>
      <c r="F129" s="14"/>
      <c r="G129" s="7">
        <f>IF(solo!Y135&gt;0,solo!Y135,0)</f>
        <v>0</v>
      </c>
      <c r="H129" s="7">
        <f>solo!U135</f>
        <v>0</v>
      </c>
      <c r="I129" s="7">
        <f>solo!R135</f>
        <v>0</v>
      </c>
      <c r="J129" s="7">
        <f>solo!S135</f>
        <v>0</v>
      </c>
      <c r="K129" s="7">
        <f>saltos!AH135</f>
        <v>0</v>
      </c>
      <c r="L129" s="7">
        <f>IF('Classificação geral'!F129=3,saltos!X135,MAX(saltos!Z135:AA135))</f>
        <v>0</v>
      </c>
      <c r="M129" s="7">
        <f>IFERROR(IF(F129=3,(saltos!Y135)/2,0),0)</f>
        <v>0</v>
      </c>
      <c r="N129" s="7">
        <f>IFERROR(IF(F129=3,(saltos!U135+saltos!V135)/2,saltos!AB135),0)</f>
        <v>0</v>
      </c>
      <c r="O129" s="7">
        <f>IF(facultativo!Z135="",0,facultativo!Z135)</f>
        <v>0</v>
      </c>
      <c r="P129" s="7">
        <f>IF(facultativo!V135="",0,facultativo!V135)</f>
        <v>0</v>
      </c>
      <c r="Q129" s="7">
        <f>IF(facultativo!S135="",0,facultativo!S135)</f>
        <v>0</v>
      </c>
      <c r="R129" s="7">
        <f>IF(facultativo!T135="",0,facultativo!T135)</f>
        <v>0</v>
      </c>
      <c r="S129" s="7">
        <f t="shared" si="16"/>
        <v>0</v>
      </c>
      <c r="T129" s="13">
        <f t="shared" si="24"/>
        <v>0</v>
      </c>
      <c r="U129" s="13" t="str">
        <f t="shared" si="25"/>
        <v/>
      </c>
      <c r="V129" s="11"/>
      <c r="W129" s="112"/>
      <c r="X129" s="112"/>
    </row>
    <row r="130" spans="1:24" ht="15.6" x14ac:dyDescent="0.3">
      <c r="A130" s="8"/>
      <c r="B130" s="8"/>
      <c r="C130" s="8"/>
      <c r="D130" s="14"/>
      <c r="E130" s="8"/>
      <c r="F130" s="14"/>
      <c r="G130" s="7">
        <f>IF(solo!Y136&gt;0,solo!Y136,0)</f>
        <v>0</v>
      </c>
      <c r="H130" s="7">
        <f>solo!U136</f>
        <v>0</v>
      </c>
      <c r="I130" s="7">
        <f>solo!R136</f>
        <v>0</v>
      </c>
      <c r="J130" s="7">
        <f>solo!S136</f>
        <v>0</v>
      </c>
      <c r="K130" s="7">
        <f>saltos!AH136</f>
        <v>0</v>
      </c>
      <c r="L130" s="7">
        <f>IF('Classificação geral'!F130=3,saltos!X136,MAX(saltos!Z136:AA136))</f>
        <v>0</v>
      </c>
      <c r="M130" s="7">
        <f>IFERROR(IF(F130=3,(saltos!Y136)/2,0),0)</f>
        <v>0</v>
      </c>
      <c r="N130" s="7">
        <f>IFERROR(IF(F130=3,(saltos!U136+saltos!V136)/2,saltos!AB136),0)</f>
        <v>0</v>
      </c>
      <c r="O130" s="7">
        <f>IF(facultativo!Z136="",0,facultativo!Z136)</f>
        <v>0</v>
      </c>
      <c r="P130" s="7">
        <f>IF(facultativo!V136="",0,facultativo!V136)</f>
        <v>0</v>
      </c>
      <c r="Q130" s="7">
        <f>IF(facultativo!S136="",0,facultativo!S136)</f>
        <v>0</v>
      </c>
      <c r="R130" s="7">
        <f>IF(facultativo!T136="",0,facultativo!T136)</f>
        <v>0</v>
      </c>
      <c r="S130" s="7">
        <f t="shared" si="16"/>
        <v>0</v>
      </c>
      <c r="T130" s="13">
        <f t="shared" si="24"/>
        <v>0</v>
      </c>
      <c r="U130" s="13" t="str">
        <f t="shared" si="25"/>
        <v/>
      </c>
      <c r="V130" s="11"/>
      <c r="W130" s="112"/>
      <c r="X130" s="112"/>
    </row>
    <row r="131" spans="1:24" ht="15.6" x14ac:dyDescent="0.3">
      <c r="A131" s="8"/>
      <c r="B131" s="8"/>
      <c r="C131" s="8"/>
      <c r="D131" s="14"/>
      <c r="E131" s="8"/>
      <c r="F131" s="14"/>
      <c r="G131" s="7">
        <f>IF(solo!Y137&gt;0,solo!Y137,0)</f>
        <v>0</v>
      </c>
      <c r="H131" s="7">
        <f>solo!U137</f>
        <v>0</v>
      </c>
      <c r="I131" s="7">
        <f>solo!R137</f>
        <v>0</v>
      </c>
      <c r="J131" s="7">
        <f>solo!S137</f>
        <v>0</v>
      </c>
      <c r="K131" s="7">
        <f>saltos!AH137</f>
        <v>0</v>
      </c>
      <c r="L131" s="7">
        <f>IF('Classificação geral'!F131=3,saltos!X137,MAX(saltos!Z137:AA137))</f>
        <v>0</v>
      </c>
      <c r="M131" s="7">
        <f>IFERROR(IF(F131=3,(saltos!Y137)/2,0),0)</f>
        <v>0</v>
      </c>
      <c r="N131" s="7">
        <f>IFERROR(IF(F131=3,(saltos!U137+saltos!V137)/2,saltos!AB137),0)</f>
        <v>0</v>
      </c>
      <c r="O131" s="7">
        <f>IF(facultativo!Z137="",0,facultativo!Z137)</f>
        <v>0</v>
      </c>
      <c r="P131" s="7">
        <f>IF(facultativo!V137="",0,facultativo!V137)</f>
        <v>0</v>
      </c>
      <c r="Q131" s="7">
        <f>IF(facultativo!S137="",0,facultativo!S137)</f>
        <v>0</v>
      </c>
      <c r="R131" s="7">
        <f>IF(facultativo!T137="",0,facultativo!T137)</f>
        <v>0</v>
      </c>
      <c r="S131" s="7">
        <f t="shared" si="16"/>
        <v>0</v>
      </c>
      <c r="T131" s="13">
        <f t="shared" si="24"/>
        <v>0</v>
      </c>
      <c r="U131" s="13" t="str">
        <f t="shared" si="25"/>
        <v/>
      </c>
      <c r="V131" s="11"/>
      <c r="W131" s="112"/>
      <c r="X131" s="112"/>
    </row>
    <row r="132" spans="1:24" ht="15.6" x14ac:dyDescent="0.3">
      <c r="A132" s="8"/>
      <c r="B132" s="8"/>
      <c r="C132" s="8"/>
      <c r="D132" s="14"/>
      <c r="E132" s="8"/>
      <c r="F132" s="14"/>
      <c r="G132" s="7">
        <f>IF(solo!Y138&gt;0,solo!Y138,0)</f>
        <v>0</v>
      </c>
      <c r="H132" s="7">
        <f>solo!U138</f>
        <v>0</v>
      </c>
      <c r="I132" s="7">
        <f>solo!R138</f>
        <v>0</v>
      </c>
      <c r="J132" s="7">
        <f>solo!S138</f>
        <v>0</v>
      </c>
      <c r="K132" s="7">
        <f>saltos!AH138</f>
        <v>0</v>
      </c>
      <c r="L132" s="7">
        <f>IF('Classificação geral'!F132=3,saltos!X138,MAX(saltos!Z138:AA138))</f>
        <v>0</v>
      </c>
      <c r="M132" s="7">
        <f>IFERROR(IF(F132=3,(saltos!Y138)/2,0),0)</f>
        <v>0</v>
      </c>
      <c r="N132" s="7">
        <f>IFERROR(IF(F132=3,(saltos!U138+saltos!V138)/2,saltos!AB138),0)</f>
        <v>0</v>
      </c>
      <c r="O132" s="7">
        <f>IF(facultativo!Z138="",0,facultativo!Z138)</f>
        <v>0</v>
      </c>
      <c r="P132" s="7">
        <f>IF(facultativo!V138="",0,facultativo!V138)</f>
        <v>0</v>
      </c>
      <c r="Q132" s="7">
        <f>IF(facultativo!S138="",0,facultativo!S138)</f>
        <v>0</v>
      </c>
      <c r="R132" s="7">
        <f>IF(facultativo!T138="",0,facultativo!T138)</f>
        <v>0</v>
      </c>
      <c r="S132" s="7">
        <f t="shared" si="16"/>
        <v>0</v>
      </c>
      <c r="T132" s="13">
        <f t="shared" si="24"/>
        <v>0</v>
      </c>
      <c r="U132" s="13" t="str">
        <f t="shared" si="25"/>
        <v/>
      </c>
      <c r="V132" s="11"/>
      <c r="W132" s="112"/>
      <c r="X132" s="112"/>
    </row>
    <row r="133" spans="1:24" ht="15.6" x14ac:dyDescent="0.3">
      <c r="A133" s="8"/>
      <c r="B133" s="8"/>
      <c r="C133" s="8"/>
      <c r="D133" s="14"/>
      <c r="E133" s="8"/>
      <c r="F133" s="14"/>
      <c r="G133" s="7">
        <f>IF(solo!Y139&gt;0,solo!Y139,0)</f>
        <v>0</v>
      </c>
      <c r="H133" s="7">
        <f>solo!U139</f>
        <v>0</v>
      </c>
      <c r="I133" s="7">
        <f>solo!R139</f>
        <v>0</v>
      </c>
      <c r="J133" s="7">
        <f>solo!S139</f>
        <v>0</v>
      </c>
      <c r="K133" s="7">
        <f>saltos!AH139</f>
        <v>0</v>
      </c>
      <c r="L133" s="7">
        <f>IF('Classificação geral'!F133=3,saltos!X139,MAX(saltos!Z139:AA139))</f>
        <v>0</v>
      </c>
      <c r="M133" s="7">
        <f>IFERROR(IF(F133=3,(saltos!Y139)/2,0),0)</f>
        <v>0</v>
      </c>
      <c r="N133" s="7">
        <f>IFERROR(IF(F133=3,(saltos!U139+saltos!V139)/2,saltos!AB139),0)</f>
        <v>0</v>
      </c>
      <c r="O133" s="7">
        <f>IF(facultativo!Z139="",0,facultativo!Z139)</f>
        <v>0</v>
      </c>
      <c r="P133" s="7">
        <f>IF(facultativo!V139="",0,facultativo!V139)</f>
        <v>0</v>
      </c>
      <c r="Q133" s="7">
        <f>IF(facultativo!S139="",0,facultativo!S139)</f>
        <v>0</v>
      </c>
      <c r="R133" s="7">
        <f>IF(facultativo!T139="",0,facultativo!T139)</f>
        <v>0</v>
      </c>
      <c r="S133" s="7">
        <f t="shared" si="16"/>
        <v>0</v>
      </c>
      <c r="T133" s="13">
        <f t="shared" si="24"/>
        <v>0</v>
      </c>
      <c r="U133" s="13" t="str">
        <f t="shared" si="25"/>
        <v/>
      </c>
      <c r="V133" s="11"/>
      <c r="W133" s="112"/>
      <c r="X133" s="112"/>
    </row>
    <row r="134" spans="1:24" ht="15.6" x14ac:dyDescent="0.3">
      <c r="A134" s="8"/>
      <c r="B134" s="8"/>
      <c r="C134" s="8"/>
      <c r="D134" s="14"/>
      <c r="E134" s="8"/>
      <c r="F134" s="14"/>
      <c r="G134" s="7">
        <f>IF(solo!Y140&gt;0,solo!Y140,0)</f>
        <v>0</v>
      </c>
      <c r="H134" s="7">
        <f>solo!U140</f>
        <v>0</v>
      </c>
      <c r="I134" s="7">
        <f>solo!R140</f>
        <v>0</v>
      </c>
      <c r="J134" s="7">
        <f>solo!S140</f>
        <v>0</v>
      </c>
      <c r="K134" s="7">
        <f>saltos!AH140</f>
        <v>0</v>
      </c>
      <c r="L134" s="7">
        <f>IF('Classificação geral'!F134=3,saltos!X140,MAX(saltos!Z140:AA140))</f>
        <v>0</v>
      </c>
      <c r="M134" s="7">
        <f>IFERROR(IF(F134=3,(saltos!Y140)/2,0),0)</f>
        <v>0</v>
      </c>
      <c r="N134" s="7">
        <f>IFERROR(IF(F134=3,(saltos!U140+saltos!V140)/2,saltos!AB140),0)</f>
        <v>0</v>
      </c>
      <c r="O134" s="7">
        <f>IF(facultativo!Z140="",0,facultativo!Z140)</f>
        <v>0</v>
      </c>
      <c r="P134" s="7">
        <f>IF(facultativo!V140="",0,facultativo!V140)</f>
        <v>0</v>
      </c>
      <c r="Q134" s="7">
        <f>IF(facultativo!S140="",0,facultativo!S140)</f>
        <v>0</v>
      </c>
      <c r="R134" s="7">
        <f>IF(facultativo!T140="",0,facultativo!T140)</f>
        <v>0</v>
      </c>
      <c r="S134" s="7">
        <f t="shared" si="16"/>
        <v>0</v>
      </c>
      <c r="T134" s="13">
        <f t="shared" si="24"/>
        <v>0</v>
      </c>
      <c r="U134" s="13" t="str">
        <f t="shared" si="25"/>
        <v/>
      </c>
      <c r="V134" s="11"/>
      <c r="W134" s="112"/>
      <c r="X134" s="112"/>
    </row>
    <row r="135" spans="1:24" x14ac:dyDescent="0.25"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112"/>
      <c r="X135" s="112"/>
    </row>
    <row r="136" spans="1:24" x14ac:dyDescent="0.25"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112"/>
      <c r="X136" s="112"/>
    </row>
    <row r="137" spans="1:24" x14ac:dyDescent="0.25"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112"/>
      <c r="X137" s="112"/>
    </row>
    <row r="138" spans="1:24" x14ac:dyDescent="0.25"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112"/>
      <c r="X138" s="112"/>
    </row>
    <row r="139" spans="1:24" x14ac:dyDescent="0.25"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112"/>
      <c r="X139" s="112"/>
    </row>
    <row r="140" spans="1:24" x14ac:dyDescent="0.25"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112"/>
      <c r="X140" s="112"/>
    </row>
    <row r="141" spans="1:24" x14ac:dyDescent="0.25"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112"/>
      <c r="X141" s="112"/>
    </row>
    <row r="142" spans="1:24" x14ac:dyDescent="0.25"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112"/>
      <c r="X142" s="112"/>
    </row>
    <row r="143" spans="1:24" x14ac:dyDescent="0.25"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112"/>
      <c r="X143" s="112"/>
    </row>
    <row r="144" spans="1:24" x14ac:dyDescent="0.25"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112"/>
      <c r="X144" s="112"/>
    </row>
    <row r="145" spans="5:24" x14ac:dyDescent="0.25"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112"/>
      <c r="X145" s="112"/>
    </row>
    <row r="146" spans="5:24" x14ac:dyDescent="0.25"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112"/>
      <c r="X146" s="112"/>
    </row>
    <row r="147" spans="5:24" x14ac:dyDescent="0.25"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112"/>
      <c r="X147" s="112"/>
    </row>
    <row r="148" spans="5:24" x14ac:dyDescent="0.25"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112"/>
      <c r="X148" s="112"/>
    </row>
    <row r="149" spans="5:24" x14ac:dyDescent="0.25"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112"/>
      <c r="X149" s="112"/>
    </row>
    <row r="150" spans="5:24" x14ac:dyDescent="0.25"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112"/>
      <c r="X150" s="112"/>
    </row>
    <row r="151" spans="5:24" x14ac:dyDescent="0.25"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112"/>
      <c r="X151" s="112"/>
    </row>
    <row r="152" spans="5:24" x14ac:dyDescent="0.25"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112"/>
      <c r="X152" s="112"/>
    </row>
    <row r="153" spans="5:24" x14ac:dyDescent="0.25"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112"/>
      <c r="X153" s="112"/>
    </row>
    <row r="154" spans="5:24" x14ac:dyDescent="0.25"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112"/>
      <c r="X154" s="112"/>
    </row>
    <row r="155" spans="5:24" x14ac:dyDescent="0.25"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112"/>
      <c r="X155" s="112"/>
    </row>
    <row r="156" spans="5:24" x14ac:dyDescent="0.25"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112"/>
      <c r="X156" s="112"/>
    </row>
    <row r="157" spans="5:24" x14ac:dyDescent="0.25"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112"/>
      <c r="X157" s="112"/>
    </row>
    <row r="158" spans="5:24" x14ac:dyDescent="0.25"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112"/>
      <c r="X158" s="112"/>
    </row>
    <row r="159" spans="5:24" x14ac:dyDescent="0.25"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112"/>
      <c r="X159" s="112"/>
    </row>
    <row r="160" spans="5:24" x14ac:dyDescent="0.25"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112"/>
      <c r="X160" s="112"/>
    </row>
    <row r="161" spans="5:24" x14ac:dyDescent="0.25"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112"/>
      <c r="X161" s="112"/>
    </row>
    <row r="162" spans="5:24" x14ac:dyDescent="0.25"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112"/>
      <c r="X162" s="112"/>
    </row>
    <row r="163" spans="5:24" x14ac:dyDescent="0.25"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112"/>
      <c r="X163" s="112"/>
    </row>
    <row r="164" spans="5:24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112"/>
      <c r="X164" s="112"/>
    </row>
    <row r="165" spans="5:24" x14ac:dyDescent="0.25"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112"/>
      <c r="X165" s="112"/>
    </row>
    <row r="166" spans="5:24" x14ac:dyDescent="0.25"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112"/>
      <c r="X166" s="112"/>
    </row>
    <row r="167" spans="5:24" x14ac:dyDescent="0.25"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112"/>
      <c r="X167" s="112"/>
    </row>
    <row r="168" spans="5:24" x14ac:dyDescent="0.25"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112"/>
      <c r="X168" s="112"/>
    </row>
    <row r="169" spans="5:24" x14ac:dyDescent="0.25"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112"/>
      <c r="X169" s="112"/>
    </row>
    <row r="170" spans="5:24" x14ac:dyDescent="0.25"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112"/>
      <c r="X170" s="112"/>
    </row>
    <row r="171" spans="5:24" x14ac:dyDescent="0.25"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112"/>
      <c r="X171" s="112"/>
    </row>
    <row r="172" spans="5:24" x14ac:dyDescent="0.25"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112"/>
      <c r="X172" s="112"/>
    </row>
    <row r="173" spans="5:24" x14ac:dyDescent="0.25"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112"/>
      <c r="X173" s="112"/>
    </row>
    <row r="174" spans="5:24" x14ac:dyDescent="0.25"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112"/>
      <c r="X174" s="112"/>
    </row>
    <row r="175" spans="5:24" x14ac:dyDescent="0.25"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112"/>
      <c r="X175" s="112"/>
    </row>
    <row r="176" spans="5:24" x14ac:dyDescent="0.25"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112"/>
      <c r="X176" s="112"/>
    </row>
    <row r="177" spans="5:24" x14ac:dyDescent="0.25"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112"/>
      <c r="X177" s="112"/>
    </row>
    <row r="178" spans="5:24" x14ac:dyDescent="0.25"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112"/>
      <c r="X178" s="112"/>
    </row>
    <row r="179" spans="5:24" x14ac:dyDescent="0.25"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112"/>
      <c r="X179" s="112"/>
    </row>
    <row r="180" spans="5:24" x14ac:dyDescent="0.25"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112"/>
      <c r="X180" s="112"/>
    </row>
    <row r="181" spans="5:24" x14ac:dyDescent="0.25"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112"/>
      <c r="X181" s="112"/>
    </row>
    <row r="182" spans="5:24" x14ac:dyDescent="0.25"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112"/>
      <c r="X182" s="112"/>
    </row>
    <row r="183" spans="5:24" x14ac:dyDescent="0.25"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112"/>
      <c r="X183" s="112"/>
    </row>
    <row r="184" spans="5:24" x14ac:dyDescent="0.25"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112"/>
      <c r="X184" s="112"/>
    </row>
    <row r="185" spans="5:24" x14ac:dyDescent="0.25"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112"/>
      <c r="X185" s="112"/>
    </row>
    <row r="186" spans="5:24" x14ac:dyDescent="0.25"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112"/>
      <c r="X186" s="112"/>
    </row>
    <row r="187" spans="5:24" x14ac:dyDescent="0.25"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112"/>
      <c r="X187" s="112"/>
    </row>
    <row r="188" spans="5:24" x14ac:dyDescent="0.25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112"/>
      <c r="X188" s="112"/>
    </row>
    <row r="189" spans="5:24" x14ac:dyDescent="0.25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112"/>
      <c r="X189" s="112"/>
    </row>
    <row r="190" spans="5:24" x14ac:dyDescent="0.25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112"/>
      <c r="X190" s="112"/>
    </row>
    <row r="191" spans="5:24" x14ac:dyDescent="0.25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112"/>
      <c r="X191" s="112"/>
    </row>
    <row r="192" spans="5:24" x14ac:dyDescent="0.25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112"/>
      <c r="X192" s="112"/>
    </row>
    <row r="193" spans="5:24" x14ac:dyDescent="0.25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112"/>
      <c r="X193" s="112"/>
    </row>
    <row r="194" spans="5:24" x14ac:dyDescent="0.25"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112"/>
      <c r="X194" s="112"/>
    </row>
    <row r="195" spans="5:24" x14ac:dyDescent="0.25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112"/>
      <c r="X195" s="112"/>
    </row>
    <row r="196" spans="5:24" x14ac:dyDescent="0.25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112"/>
      <c r="X196" s="112"/>
    </row>
    <row r="197" spans="5:24" x14ac:dyDescent="0.25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112"/>
      <c r="X197" s="112"/>
    </row>
    <row r="198" spans="5:24" x14ac:dyDescent="0.25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112"/>
      <c r="X198" s="112"/>
    </row>
    <row r="199" spans="5:24" x14ac:dyDescent="0.25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112"/>
      <c r="X199" s="112"/>
    </row>
    <row r="200" spans="5:24" x14ac:dyDescent="0.25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112"/>
      <c r="X200" s="112"/>
    </row>
    <row r="201" spans="5:24" x14ac:dyDescent="0.25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112"/>
      <c r="X201" s="112"/>
    </row>
    <row r="202" spans="5:24" x14ac:dyDescent="0.25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112"/>
      <c r="X202" s="112"/>
    </row>
    <row r="203" spans="5:24" x14ac:dyDescent="0.25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112"/>
      <c r="X203" s="112"/>
    </row>
    <row r="204" spans="5:24" x14ac:dyDescent="0.25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112"/>
      <c r="X204" s="112"/>
    </row>
    <row r="205" spans="5:24" x14ac:dyDescent="0.25"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112"/>
      <c r="X205" s="112"/>
    </row>
    <row r="206" spans="5:24" x14ac:dyDescent="0.25"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112"/>
      <c r="X206" s="112"/>
    </row>
    <row r="207" spans="5:24" x14ac:dyDescent="0.25"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112"/>
      <c r="X207" s="112"/>
    </row>
    <row r="208" spans="5:24" x14ac:dyDescent="0.25"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112"/>
      <c r="X208" s="112"/>
    </row>
    <row r="209" spans="5:24" x14ac:dyDescent="0.25"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112"/>
      <c r="X209" s="112"/>
    </row>
    <row r="210" spans="5:24" x14ac:dyDescent="0.25"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112"/>
      <c r="X210" s="112"/>
    </row>
    <row r="211" spans="5:24" x14ac:dyDescent="0.25"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112"/>
      <c r="X211" s="112"/>
    </row>
    <row r="212" spans="5:24" x14ac:dyDescent="0.25"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112"/>
      <c r="X212" s="112"/>
    </row>
    <row r="213" spans="5:24" x14ac:dyDescent="0.25"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112"/>
      <c r="X213" s="112"/>
    </row>
    <row r="214" spans="5:24" x14ac:dyDescent="0.25"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112"/>
      <c r="X214" s="112"/>
    </row>
    <row r="215" spans="5:24" x14ac:dyDescent="0.25"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112"/>
      <c r="X215" s="112"/>
    </row>
    <row r="216" spans="5:24" x14ac:dyDescent="0.25"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112"/>
      <c r="X216" s="112"/>
    </row>
    <row r="217" spans="5:24" x14ac:dyDescent="0.25"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112"/>
      <c r="X217" s="112"/>
    </row>
    <row r="218" spans="5:24" x14ac:dyDescent="0.25"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112"/>
      <c r="X218" s="112"/>
    </row>
    <row r="219" spans="5:24" x14ac:dyDescent="0.25"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112"/>
      <c r="X219" s="112"/>
    </row>
    <row r="220" spans="5:24" x14ac:dyDescent="0.25"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112"/>
      <c r="X220" s="112"/>
    </row>
    <row r="221" spans="5:24" x14ac:dyDescent="0.25"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112"/>
      <c r="X221" s="112"/>
    </row>
    <row r="222" spans="5:24" x14ac:dyDescent="0.25"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112"/>
      <c r="X222" s="112"/>
    </row>
    <row r="223" spans="5:24" x14ac:dyDescent="0.25"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112"/>
      <c r="X223" s="112"/>
    </row>
    <row r="224" spans="5:24" x14ac:dyDescent="0.25"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112"/>
      <c r="X224" s="112"/>
    </row>
    <row r="225" spans="5:24" x14ac:dyDescent="0.25"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112"/>
      <c r="X225" s="112"/>
    </row>
    <row r="226" spans="5:24" x14ac:dyDescent="0.25"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112"/>
      <c r="X226" s="112"/>
    </row>
    <row r="227" spans="5:24" x14ac:dyDescent="0.25"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112"/>
      <c r="X227" s="112"/>
    </row>
    <row r="228" spans="5:24" x14ac:dyDescent="0.25"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112"/>
      <c r="X228" s="112"/>
    </row>
    <row r="229" spans="5:24" x14ac:dyDescent="0.25"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112"/>
      <c r="X229" s="112"/>
    </row>
    <row r="230" spans="5:24" x14ac:dyDescent="0.25"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112"/>
      <c r="X230" s="112"/>
    </row>
    <row r="231" spans="5:24" x14ac:dyDescent="0.25"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112"/>
      <c r="X231" s="112"/>
    </row>
    <row r="232" spans="5:24" x14ac:dyDescent="0.25"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112"/>
      <c r="X232" s="112"/>
    </row>
    <row r="233" spans="5:24" x14ac:dyDescent="0.25"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112"/>
      <c r="X233" s="112"/>
    </row>
    <row r="234" spans="5:24" x14ac:dyDescent="0.25"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112"/>
      <c r="X234" s="112"/>
    </row>
    <row r="235" spans="5:24" x14ac:dyDescent="0.25"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112"/>
      <c r="X235" s="112"/>
    </row>
    <row r="236" spans="5:24" x14ac:dyDescent="0.25"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112"/>
      <c r="X236" s="112"/>
    </row>
    <row r="237" spans="5:24" x14ac:dyDescent="0.25"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112"/>
      <c r="X237" s="112"/>
    </row>
    <row r="238" spans="5:24" x14ac:dyDescent="0.25"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112"/>
      <c r="X238" s="112"/>
    </row>
    <row r="239" spans="5:24" x14ac:dyDescent="0.25"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112"/>
      <c r="X239" s="112"/>
    </row>
    <row r="240" spans="5:24" x14ac:dyDescent="0.25"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112"/>
      <c r="X240" s="112"/>
    </row>
    <row r="241" spans="5:24" x14ac:dyDescent="0.25"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112"/>
      <c r="X241" s="112"/>
    </row>
    <row r="242" spans="5:24" x14ac:dyDescent="0.25"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112"/>
      <c r="X242" s="112"/>
    </row>
    <row r="243" spans="5:24" x14ac:dyDescent="0.25"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112"/>
      <c r="X243" s="112"/>
    </row>
    <row r="244" spans="5:24" x14ac:dyDescent="0.25"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112"/>
      <c r="X244" s="112"/>
    </row>
    <row r="245" spans="5:24" x14ac:dyDescent="0.25"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112"/>
      <c r="X245" s="112"/>
    </row>
    <row r="246" spans="5:24" x14ac:dyDescent="0.25"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112"/>
      <c r="X246" s="112"/>
    </row>
    <row r="247" spans="5:24" x14ac:dyDescent="0.25"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112"/>
      <c r="X247" s="112"/>
    </row>
    <row r="248" spans="5:24" x14ac:dyDescent="0.25"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112"/>
      <c r="X248" s="112"/>
    </row>
    <row r="249" spans="5:24" x14ac:dyDescent="0.25"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112"/>
      <c r="X249" s="112"/>
    </row>
    <row r="250" spans="5:24" x14ac:dyDescent="0.25"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112"/>
      <c r="X250" s="112"/>
    </row>
    <row r="251" spans="5:24" x14ac:dyDescent="0.25"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112"/>
      <c r="X251" s="112"/>
    </row>
    <row r="252" spans="5:24" x14ac:dyDescent="0.25"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112"/>
      <c r="X252" s="112"/>
    </row>
    <row r="253" spans="5:24" x14ac:dyDescent="0.25"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112"/>
      <c r="X253" s="112"/>
    </row>
    <row r="254" spans="5:24" x14ac:dyDescent="0.25"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112"/>
      <c r="X254" s="112"/>
    </row>
    <row r="255" spans="5:24" x14ac:dyDescent="0.25"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112"/>
      <c r="X255" s="112"/>
    </row>
    <row r="256" spans="5:24" x14ac:dyDescent="0.25"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112"/>
      <c r="X256" s="112"/>
    </row>
    <row r="257" spans="5:24" x14ac:dyDescent="0.25"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112"/>
      <c r="X257" s="112"/>
    </row>
    <row r="258" spans="5:24" x14ac:dyDescent="0.25"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112"/>
      <c r="X258" s="112"/>
    </row>
    <row r="259" spans="5:24" x14ac:dyDescent="0.25"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112"/>
      <c r="X259" s="112"/>
    </row>
    <row r="260" spans="5:24" x14ac:dyDescent="0.25"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112"/>
      <c r="X260" s="112"/>
    </row>
    <row r="261" spans="5:24" x14ac:dyDescent="0.25"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112"/>
      <c r="X261" s="112"/>
    </row>
    <row r="262" spans="5:24" x14ac:dyDescent="0.25"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112"/>
      <c r="X262" s="112"/>
    </row>
    <row r="263" spans="5:24" x14ac:dyDescent="0.25"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112"/>
      <c r="X263" s="112"/>
    </row>
    <row r="264" spans="5:24" x14ac:dyDescent="0.25"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112"/>
      <c r="X264" s="112"/>
    </row>
    <row r="265" spans="5:24" x14ac:dyDescent="0.25"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112"/>
      <c r="X265" s="112"/>
    </row>
    <row r="266" spans="5:24" x14ac:dyDescent="0.25"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112"/>
      <c r="X266" s="112"/>
    </row>
    <row r="267" spans="5:24" x14ac:dyDescent="0.25"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112"/>
      <c r="X267" s="112"/>
    </row>
    <row r="268" spans="5:24" x14ac:dyDescent="0.25"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112"/>
      <c r="X268" s="112"/>
    </row>
    <row r="269" spans="5:24" x14ac:dyDescent="0.25"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112"/>
      <c r="X269" s="112"/>
    </row>
    <row r="270" spans="5:24" x14ac:dyDescent="0.25"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112"/>
      <c r="X270" s="112"/>
    </row>
    <row r="271" spans="5:24" x14ac:dyDescent="0.25"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112"/>
      <c r="X271" s="112"/>
    </row>
    <row r="272" spans="5:24" x14ac:dyDescent="0.25"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112"/>
      <c r="X272" s="112"/>
    </row>
    <row r="273" spans="5:24" x14ac:dyDescent="0.25"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112"/>
      <c r="X273" s="112"/>
    </row>
    <row r="274" spans="5:24" x14ac:dyDescent="0.25"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112"/>
      <c r="X274" s="112"/>
    </row>
    <row r="275" spans="5:24" x14ac:dyDescent="0.25"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112"/>
      <c r="X275" s="112"/>
    </row>
    <row r="276" spans="5:24" x14ac:dyDescent="0.25"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112"/>
      <c r="X276" s="112"/>
    </row>
    <row r="277" spans="5:24" x14ac:dyDescent="0.25"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112"/>
      <c r="X277" s="112"/>
    </row>
    <row r="278" spans="5:24" x14ac:dyDescent="0.25"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112"/>
      <c r="X278" s="112"/>
    </row>
    <row r="279" spans="5:24" x14ac:dyDescent="0.25"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112"/>
      <c r="X279" s="112"/>
    </row>
    <row r="280" spans="5:24" x14ac:dyDescent="0.25"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112"/>
      <c r="X280" s="112"/>
    </row>
    <row r="281" spans="5:24" x14ac:dyDescent="0.25"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112"/>
      <c r="X281" s="112"/>
    </row>
    <row r="282" spans="5:24" x14ac:dyDescent="0.25"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112"/>
      <c r="X282" s="112"/>
    </row>
    <row r="283" spans="5:24" x14ac:dyDescent="0.25"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112"/>
      <c r="X283" s="112"/>
    </row>
    <row r="284" spans="5:24" x14ac:dyDescent="0.25"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112"/>
      <c r="X284" s="112"/>
    </row>
    <row r="285" spans="5:24" x14ac:dyDescent="0.25"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112"/>
      <c r="X285" s="112"/>
    </row>
    <row r="286" spans="5:24" x14ac:dyDescent="0.25"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112"/>
      <c r="X286" s="112"/>
    </row>
    <row r="287" spans="5:24" x14ac:dyDescent="0.25"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112"/>
      <c r="X287" s="112"/>
    </row>
    <row r="288" spans="5:24" x14ac:dyDescent="0.25"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112"/>
      <c r="X288" s="112"/>
    </row>
    <row r="289" spans="5:24" x14ac:dyDescent="0.25"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112"/>
      <c r="X289" s="112"/>
    </row>
    <row r="290" spans="5:24" x14ac:dyDescent="0.25"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112"/>
      <c r="X290" s="112"/>
    </row>
    <row r="291" spans="5:24" x14ac:dyDescent="0.25"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112"/>
      <c r="X291" s="112"/>
    </row>
    <row r="292" spans="5:24" x14ac:dyDescent="0.25"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112"/>
      <c r="X292" s="112"/>
    </row>
    <row r="293" spans="5:24" x14ac:dyDescent="0.25"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112"/>
      <c r="X293" s="112"/>
    </row>
    <row r="294" spans="5:24" x14ac:dyDescent="0.25"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112"/>
      <c r="X294" s="112"/>
    </row>
    <row r="295" spans="5:24" x14ac:dyDescent="0.25"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112"/>
      <c r="X295" s="112"/>
    </row>
    <row r="296" spans="5:24" x14ac:dyDescent="0.25"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112"/>
      <c r="X296" s="112"/>
    </row>
    <row r="297" spans="5:24" x14ac:dyDescent="0.25"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112"/>
      <c r="X297" s="112"/>
    </row>
    <row r="298" spans="5:24" x14ac:dyDescent="0.25"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112"/>
      <c r="X298" s="112"/>
    </row>
    <row r="299" spans="5:24" x14ac:dyDescent="0.25"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112"/>
      <c r="X299" s="112"/>
    </row>
    <row r="300" spans="5:24" x14ac:dyDescent="0.25"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112"/>
      <c r="X300" s="112"/>
    </row>
    <row r="301" spans="5:24" x14ac:dyDescent="0.25"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112"/>
      <c r="X301" s="112"/>
    </row>
    <row r="302" spans="5:24" x14ac:dyDescent="0.25"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112"/>
      <c r="X302" s="112"/>
    </row>
    <row r="303" spans="5:24" x14ac:dyDescent="0.25"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112"/>
      <c r="X303" s="112"/>
    </row>
    <row r="304" spans="5:24" x14ac:dyDescent="0.25"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112"/>
      <c r="X304" s="112"/>
    </row>
    <row r="305" spans="5:24" x14ac:dyDescent="0.25"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112"/>
      <c r="X305" s="112"/>
    </row>
    <row r="306" spans="5:24" x14ac:dyDescent="0.25"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112"/>
      <c r="X306" s="112"/>
    </row>
    <row r="307" spans="5:24" x14ac:dyDescent="0.25"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112"/>
      <c r="X307" s="112"/>
    </row>
    <row r="308" spans="5:24" x14ac:dyDescent="0.25"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112"/>
      <c r="X308" s="112"/>
    </row>
    <row r="309" spans="5:24" x14ac:dyDescent="0.25"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112"/>
      <c r="X309" s="112"/>
    </row>
    <row r="310" spans="5:24" x14ac:dyDescent="0.25"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112"/>
      <c r="X310" s="112"/>
    </row>
    <row r="311" spans="5:24" x14ac:dyDescent="0.25"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112"/>
      <c r="X311" s="112"/>
    </row>
    <row r="312" spans="5:24" x14ac:dyDescent="0.25"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112"/>
      <c r="X312" s="112"/>
    </row>
    <row r="313" spans="5:24" x14ac:dyDescent="0.25"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112"/>
      <c r="X313" s="112"/>
    </row>
    <row r="314" spans="5:24" x14ac:dyDescent="0.25"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112"/>
      <c r="X314" s="112"/>
    </row>
  </sheetData>
  <sheetProtection selectLockedCells="1"/>
  <autoFilter ref="B8:Y104" xr:uid="{00000000-0009-0000-0000-00000D000000}"/>
  <mergeCells count="6">
    <mergeCell ref="C1:V3"/>
    <mergeCell ref="B4:V5"/>
    <mergeCell ref="K6:V6"/>
    <mergeCell ref="G7:J7"/>
    <mergeCell ref="K7:N7"/>
    <mergeCell ref="O7:S7"/>
  </mergeCells>
  <conditionalFormatting sqref="B9:F134">
    <cfRule type="cellIs" dxfId="27" priority="2" operator="equal">
      <formula>0</formula>
    </cfRule>
  </conditionalFormatting>
  <conditionalFormatting sqref="A9:A134">
    <cfRule type="cellIs" dxfId="26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3"/>
  <dimension ref="A1:JE325"/>
  <sheetViews>
    <sheetView showGridLines="0" view="pageBreakPreview" zoomScale="55" zoomScaleNormal="100" zoomScaleSheetLayoutView="55" workbookViewId="0">
      <selection activeCell="EI1" sqref="EI1:JE1048576"/>
    </sheetView>
  </sheetViews>
  <sheetFormatPr defaultColWidth="9.109375" defaultRowHeight="15.6" x14ac:dyDescent="0.3"/>
  <cols>
    <col min="1" max="1" width="3.44140625" style="24" customWidth="1"/>
    <col min="2" max="2" width="5.88671875" style="36" hidden="1" customWidth="1"/>
    <col min="3" max="3" width="37.88671875" style="23" bestFit="1" customWidth="1"/>
    <col min="4" max="4" width="44.5546875" style="23" customWidth="1"/>
    <col min="5" max="5" width="8.6640625" style="36" customWidth="1"/>
    <col min="6" max="6" width="9.109375" style="36" customWidth="1"/>
    <col min="7" max="7" width="16" style="36" hidden="1" customWidth="1"/>
    <col min="8" max="10" width="7.44140625" style="36" customWidth="1"/>
    <col min="11" max="11" width="10.21875" style="36" customWidth="1"/>
    <col min="12" max="14" width="7.44140625" style="36" customWidth="1"/>
    <col min="15" max="15" width="10.21875" style="36" customWidth="1"/>
    <col min="16" max="18" width="7.44140625" style="36" customWidth="1"/>
    <col min="19" max="19" width="10.21875" style="36" customWidth="1"/>
    <col min="20" max="20" width="12.88671875" style="36" customWidth="1"/>
    <col min="21" max="21" width="12.33203125" style="24" bestFit="1" customWidth="1"/>
    <col min="22" max="23" width="3.88671875" style="25" customWidth="1"/>
    <col min="24" max="24" width="5.33203125" style="191" hidden="1" customWidth="1"/>
    <col min="25" max="26" width="44.5546875" style="167" customWidth="1"/>
    <col min="27" max="27" width="8.6640625" style="168" customWidth="1"/>
    <col min="28" max="28" width="9" style="168" customWidth="1"/>
    <col min="29" max="29" width="16" style="168" hidden="1" customWidth="1"/>
    <col min="30" max="32" width="7.44140625" style="168" customWidth="1"/>
    <col min="33" max="33" width="9.5546875" style="168" bestFit="1" customWidth="1"/>
    <col min="34" max="36" width="7.44140625" style="168" customWidth="1"/>
    <col min="37" max="37" width="9.5546875" style="168" bestFit="1" customWidth="1"/>
    <col min="38" max="40" width="7.44140625" style="168" customWidth="1"/>
    <col min="41" max="41" width="9.5546875" style="168" bestFit="1" customWidth="1"/>
    <col min="42" max="42" width="12.88671875" style="168" customWidth="1"/>
    <col min="43" max="43" width="12.33203125" style="168" customWidth="1"/>
    <col min="44" max="44" width="3.5546875" style="25" customWidth="1"/>
    <col min="45" max="45" width="3.109375" style="24" customWidth="1"/>
    <col min="46" max="46" width="5.33203125" style="36" hidden="1" customWidth="1"/>
    <col min="47" max="48" width="44.6640625" style="23" customWidth="1"/>
    <col min="49" max="49" width="8.6640625" style="164" customWidth="1"/>
    <col min="50" max="50" width="9" style="164" customWidth="1"/>
    <col min="51" max="51" width="16.44140625" style="164" hidden="1" customWidth="1"/>
    <col min="52" max="54" width="7.21875" style="164" customWidth="1"/>
    <col min="55" max="55" width="10.109375" style="164" customWidth="1"/>
    <col min="56" max="58" width="7.21875" style="164" customWidth="1"/>
    <col min="59" max="59" width="10.109375" style="164" customWidth="1"/>
    <col min="60" max="62" width="7.21875" style="164" customWidth="1"/>
    <col min="63" max="63" width="10.109375" style="164" customWidth="1"/>
    <col min="64" max="64" width="11" style="164" bestFit="1" customWidth="1"/>
    <col min="65" max="65" width="12.33203125" style="164" customWidth="1"/>
    <col min="66" max="67" width="3.88671875" style="25" customWidth="1"/>
    <col min="68" max="68" width="6.44140625" style="25" hidden="1" customWidth="1"/>
    <col min="69" max="70" width="44.6640625" style="167" customWidth="1"/>
    <col min="71" max="72" width="9.88671875" style="164" customWidth="1"/>
    <col min="73" max="73" width="15.44140625" style="164" hidden="1" customWidth="1"/>
    <col min="74" max="77" width="11" style="164" customWidth="1"/>
    <col min="78" max="78" width="10.88671875" style="164" bestFit="1" customWidth="1"/>
    <col min="79" max="81" width="10.88671875" style="164" customWidth="1"/>
    <col min="82" max="85" width="11.33203125" style="164" customWidth="1"/>
    <col min="86" max="86" width="11" style="164" bestFit="1" customWidth="1"/>
    <col min="87" max="87" width="12.33203125" style="168" bestFit="1" customWidth="1"/>
    <col min="88" max="88" width="3.5546875" style="25" customWidth="1"/>
    <col min="89" max="89" width="3.109375" style="24" customWidth="1"/>
    <col min="90" max="90" width="7" style="36" hidden="1" customWidth="1"/>
    <col min="91" max="92" width="44.5546875" style="23" customWidth="1"/>
    <col min="93" max="93" width="8.6640625" style="24" bestFit="1" customWidth="1"/>
    <col min="94" max="94" width="9" style="24" bestFit="1" customWidth="1"/>
    <col min="95" max="95" width="16.44140625" style="24" hidden="1" customWidth="1"/>
    <col min="96" max="98" width="7.21875" style="24" customWidth="1"/>
    <col min="99" max="99" width="10.21875" style="24" customWidth="1"/>
    <col min="100" max="102" width="7.21875" style="24" customWidth="1"/>
    <col min="103" max="103" width="10.21875" style="24" customWidth="1"/>
    <col min="104" max="106" width="7.21875" style="24" customWidth="1"/>
    <col min="107" max="107" width="10.21875" style="24" customWidth="1"/>
    <col min="108" max="108" width="11" style="24" bestFit="1" customWidth="1"/>
    <col min="109" max="109" width="12.33203125" style="24" bestFit="1" customWidth="1"/>
    <col min="110" max="110" width="7.33203125" style="25" hidden="1" customWidth="1"/>
    <col min="111" max="112" width="3.88671875" style="25" customWidth="1"/>
    <col min="113" max="113" width="5.88671875" style="191" hidden="1" customWidth="1"/>
    <col min="114" max="115" width="44.5546875" style="23" customWidth="1"/>
    <col min="116" max="117" width="9.88671875" style="24" customWidth="1"/>
    <col min="118" max="118" width="15.44140625" style="36" hidden="1" customWidth="1"/>
    <col min="119" max="121" width="7.21875" style="36" customWidth="1"/>
    <col min="122" max="122" width="10.109375" style="36" customWidth="1"/>
    <col min="123" max="125" width="7.21875" style="36" customWidth="1"/>
    <col min="126" max="126" width="10.109375" style="36" customWidth="1"/>
    <col min="127" max="129" width="7.21875" style="36" customWidth="1"/>
    <col min="130" max="130" width="10.109375" style="36" customWidth="1"/>
    <col min="131" max="131" width="11" style="36" bestFit="1" customWidth="1"/>
    <col min="132" max="132" width="12.33203125" style="24" bestFit="1" customWidth="1"/>
    <col min="133" max="133" width="7.33203125" style="25" hidden="1" customWidth="1"/>
    <col min="134" max="134" width="3.5546875" style="25" customWidth="1"/>
    <col min="135" max="135" width="3.109375" style="24" customWidth="1"/>
    <col min="136" max="137" width="5.109375" style="47" customWidth="1"/>
    <col min="138" max="138" width="10.5546875" style="26" customWidth="1"/>
    <col min="139" max="139" width="10.5546875" style="26" hidden="1" customWidth="1"/>
    <col min="140" max="140" width="38" style="27" hidden="1" customWidth="1"/>
    <col min="141" max="141" width="15.5546875" style="28" hidden="1" customWidth="1"/>
    <col min="142" max="155" width="10.5546875" style="28" hidden="1" customWidth="1"/>
    <col min="156" max="157" width="20.44140625" style="29" hidden="1" customWidth="1"/>
    <col min="158" max="158" width="10.5546875" style="28" hidden="1" customWidth="1"/>
    <col min="159" max="159" width="13.44140625" style="28" hidden="1" customWidth="1"/>
    <col min="160" max="160" width="10.5546875" style="24" hidden="1" customWidth="1"/>
    <col min="161" max="161" width="10.5546875" style="26" hidden="1" customWidth="1"/>
    <col min="162" max="162" width="10.5546875" style="27" hidden="1" customWidth="1"/>
    <col min="163" max="177" width="10.5546875" style="28" hidden="1" customWidth="1"/>
    <col min="178" max="179" width="10.5546875" style="29" hidden="1" customWidth="1"/>
    <col min="180" max="180" width="10.5546875" style="28" hidden="1" customWidth="1"/>
    <col min="181" max="181" width="10.5546875" style="24" hidden="1" customWidth="1"/>
    <col min="182" max="182" width="10.5546875" style="26" hidden="1" customWidth="1"/>
    <col min="183" max="199" width="10.5546875" style="24" hidden="1" customWidth="1"/>
    <col min="200" max="200" width="10.5546875" style="29" hidden="1" customWidth="1"/>
    <col min="201" max="201" width="10.5546875" style="28" hidden="1" customWidth="1"/>
    <col min="202" max="202" width="10.5546875" style="24" hidden="1" customWidth="1"/>
    <col min="203" max="203" width="10.5546875" style="26" hidden="1" customWidth="1"/>
    <col min="204" max="220" width="10.5546875" style="24" hidden="1" customWidth="1"/>
    <col min="221" max="221" width="10.5546875" style="29" hidden="1" customWidth="1"/>
    <col min="222" max="222" width="10.5546875" style="28" hidden="1" customWidth="1"/>
    <col min="223" max="223" width="10.5546875" style="24" hidden="1" customWidth="1"/>
    <col min="224" max="224" width="10.5546875" style="26" hidden="1" customWidth="1"/>
    <col min="225" max="227" width="10.5546875" style="24" hidden="1" customWidth="1"/>
    <col min="228" max="228" width="14.5546875" style="24" hidden="1" customWidth="1"/>
    <col min="229" max="241" width="10.5546875" style="24" hidden="1" customWidth="1"/>
    <col min="242" max="242" width="16.33203125" style="29" hidden="1" customWidth="1"/>
    <col min="243" max="243" width="10.5546875" style="28" hidden="1" customWidth="1"/>
    <col min="244" max="244" width="10.5546875" style="24" hidden="1" customWidth="1"/>
    <col min="245" max="245" width="10.5546875" style="26" hidden="1" customWidth="1"/>
    <col min="246" max="262" width="10.5546875" style="24" hidden="1" customWidth="1"/>
    <col min="263" max="263" width="16.33203125" style="29" hidden="1" customWidth="1"/>
    <col min="264" max="264" width="10.5546875" style="28" hidden="1" customWidth="1"/>
    <col min="265" max="265" width="10.5546875" style="24" hidden="1" customWidth="1"/>
    <col min="266" max="16384" width="9.109375" style="24"/>
  </cols>
  <sheetData>
    <row r="1" spans="1:264" s="233" customFormat="1" ht="38.4" customHeight="1" x14ac:dyDescent="0.3">
      <c r="B1" s="232"/>
      <c r="D1" s="234"/>
      <c r="E1" s="234"/>
      <c r="F1" s="234"/>
      <c r="G1" s="232"/>
      <c r="H1" s="232"/>
      <c r="I1" s="232"/>
      <c r="J1" s="232"/>
      <c r="K1" s="232"/>
      <c r="L1" s="232"/>
      <c r="M1" s="232"/>
      <c r="N1" s="232"/>
      <c r="S1" s="234"/>
      <c r="T1" s="231"/>
    </row>
    <row r="2" spans="1:264" ht="45.75" customHeight="1" x14ac:dyDescent="0.3">
      <c r="A2" s="120"/>
      <c r="B2" s="363"/>
      <c r="C2" s="663" t="s">
        <v>0</v>
      </c>
      <c r="D2" s="663"/>
      <c r="E2" s="663"/>
      <c r="F2" s="663"/>
      <c r="G2" s="663"/>
      <c r="H2" s="663"/>
      <c r="I2" s="663"/>
      <c r="J2" s="663"/>
      <c r="K2" s="663"/>
      <c r="L2" s="663"/>
      <c r="M2" s="663"/>
      <c r="N2" s="663"/>
      <c r="O2" s="663"/>
      <c r="P2" s="663"/>
      <c r="Q2" s="663"/>
      <c r="R2" s="663"/>
      <c r="S2" s="663"/>
      <c r="T2" s="663"/>
      <c r="U2" s="663"/>
      <c r="V2" s="120"/>
      <c r="W2" s="120"/>
      <c r="X2" s="363"/>
      <c r="Y2" s="663" t="s">
        <v>0</v>
      </c>
      <c r="Z2" s="663"/>
      <c r="AA2" s="663"/>
      <c r="AB2" s="663"/>
      <c r="AC2" s="663"/>
      <c r="AD2" s="663"/>
      <c r="AE2" s="663"/>
      <c r="AF2" s="663"/>
      <c r="AG2" s="663"/>
      <c r="AH2" s="663"/>
      <c r="AI2" s="663"/>
      <c r="AJ2" s="663"/>
      <c r="AK2" s="663"/>
      <c r="AL2" s="663"/>
      <c r="AM2" s="663"/>
      <c r="AN2" s="663"/>
      <c r="AO2" s="663"/>
      <c r="AP2" s="663"/>
      <c r="AQ2" s="663"/>
      <c r="AR2" s="120"/>
      <c r="AS2" s="120"/>
      <c r="AT2" s="363"/>
      <c r="AU2" s="663" t="s">
        <v>0</v>
      </c>
      <c r="AV2" s="663"/>
      <c r="AW2" s="663"/>
      <c r="AX2" s="663"/>
      <c r="AY2" s="663"/>
      <c r="AZ2" s="663"/>
      <c r="BA2" s="663"/>
      <c r="BB2" s="663"/>
      <c r="BC2" s="663"/>
      <c r="BD2" s="663"/>
      <c r="BE2" s="663"/>
      <c r="BF2" s="663"/>
      <c r="BG2" s="663"/>
      <c r="BH2" s="663"/>
      <c r="BI2" s="663"/>
      <c r="BJ2" s="663"/>
      <c r="BK2" s="663"/>
      <c r="BL2" s="663"/>
      <c r="BM2" s="663"/>
      <c r="BN2" s="120"/>
      <c r="BO2" s="120"/>
      <c r="BP2" s="120"/>
      <c r="BQ2" s="663" t="s">
        <v>0</v>
      </c>
      <c r="BR2" s="663"/>
      <c r="BS2" s="663"/>
      <c r="BT2" s="663"/>
      <c r="BU2" s="663"/>
      <c r="BV2" s="663"/>
      <c r="BW2" s="663"/>
      <c r="BX2" s="663"/>
      <c r="BY2" s="663"/>
      <c r="BZ2" s="663"/>
      <c r="CA2" s="663"/>
      <c r="CB2" s="663"/>
      <c r="CC2" s="663"/>
      <c r="CD2" s="663"/>
      <c r="CE2" s="663"/>
      <c r="CF2" s="663"/>
      <c r="CG2" s="663"/>
      <c r="CH2" s="663"/>
      <c r="CI2" s="663"/>
      <c r="CJ2" s="120"/>
      <c r="CK2" s="120"/>
      <c r="CL2" s="363"/>
      <c r="CM2" s="663" t="s">
        <v>0</v>
      </c>
      <c r="CN2" s="663"/>
      <c r="CO2" s="663"/>
      <c r="CP2" s="663"/>
      <c r="CQ2" s="663"/>
      <c r="CR2" s="663"/>
      <c r="CS2" s="663"/>
      <c r="CT2" s="663"/>
      <c r="CU2" s="663"/>
      <c r="CV2" s="663"/>
      <c r="CW2" s="663"/>
      <c r="CX2" s="663"/>
      <c r="CY2" s="663"/>
      <c r="CZ2" s="663"/>
      <c r="DA2" s="663"/>
      <c r="DB2" s="663"/>
      <c r="DC2" s="663"/>
      <c r="DD2" s="663"/>
      <c r="DE2" s="663"/>
      <c r="DF2" s="363"/>
      <c r="DG2" s="120"/>
      <c r="DH2" s="120"/>
      <c r="DI2" s="363"/>
      <c r="DJ2" s="663" t="s">
        <v>0</v>
      </c>
      <c r="DK2" s="663"/>
      <c r="DL2" s="663"/>
      <c r="DM2" s="663"/>
      <c r="DN2" s="663"/>
      <c r="DO2" s="663"/>
      <c r="DP2" s="663"/>
      <c r="DQ2" s="663"/>
      <c r="DR2" s="663"/>
      <c r="DS2" s="663"/>
      <c r="DT2" s="663"/>
      <c r="DU2" s="663"/>
      <c r="DV2" s="663"/>
      <c r="DW2" s="663"/>
      <c r="DX2" s="663"/>
      <c r="DY2" s="663"/>
      <c r="DZ2" s="663"/>
      <c r="EA2" s="663"/>
      <c r="EB2" s="663"/>
      <c r="EC2" s="363"/>
      <c r="ED2" s="120"/>
      <c r="EE2" s="120"/>
      <c r="EF2" s="363"/>
      <c r="EG2" s="363"/>
      <c r="EH2" s="22"/>
    </row>
    <row r="3" spans="1:264" ht="15.75" customHeight="1" x14ac:dyDescent="0.3">
      <c r="A3" s="120"/>
      <c r="B3" s="363"/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663"/>
      <c r="S3" s="663"/>
      <c r="T3" s="663"/>
      <c r="U3" s="663"/>
      <c r="V3" s="120"/>
      <c r="W3" s="120"/>
      <c r="X3" s="363"/>
      <c r="Y3" s="663"/>
      <c r="Z3" s="663"/>
      <c r="AA3" s="663"/>
      <c r="AB3" s="663"/>
      <c r="AC3" s="663"/>
      <c r="AD3" s="663"/>
      <c r="AE3" s="663"/>
      <c r="AF3" s="663"/>
      <c r="AG3" s="663"/>
      <c r="AH3" s="663"/>
      <c r="AI3" s="663"/>
      <c r="AJ3" s="663"/>
      <c r="AK3" s="663"/>
      <c r="AL3" s="663"/>
      <c r="AM3" s="663"/>
      <c r="AN3" s="663"/>
      <c r="AO3" s="663"/>
      <c r="AP3" s="663"/>
      <c r="AQ3" s="663"/>
      <c r="AR3" s="120"/>
      <c r="AS3" s="120"/>
      <c r="AT3" s="363"/>
      <c r="AU3" s="663"/>
      <c r="AV3" s="663"/>
      <c r="AW3" s="663"/>
      <c r="AX3" s="663"/>
      <c r="AY3" s="663"/>
      <c r="AZ3" s="663"/>
      <c r="BA3" s="663"/>
      <c r="BB3" s="663"/>
      <c r="BC3" s="663"/>
      <c r="BD3" s="663"/>
      <c r="BE3" s="663"/>
      <c r="BF3" s="663"/>
      <c r="BG3" s="663"/>
      <c r="BH3" s="663"/>
      <c r="BI3" s="663"/>
      <c r="BJ3" s="663"/>
      <c r="BK3" s="663"/>
      <c r="BL3" s="663"/>
      <c r="BM3" s="663"/>
      <c r="BN3" s="120"/>
      <c r="BO3" s="120"/>
      <c r="BP3" s="120"/>
      <c r="BQ3" s="663"/>
      <c r="BR3" s="663"/>
      <c r="BS3" s="663"/>
      <c r="BT3" s="663"/>
      <c r="BU3" s="663"/>
      <c r="BV3" s="663"/>
      <c r="BW3" s="663"/>
      <c r="BX3" s="663"/>
      <c r="BY3" s="663"/>
      <c r="BZ3" s="663"/>
      <c r="CA3" s="663"/>
      <c r="CB3" s="663"/>
      <c r="CC3" s="663"/>
      <c r="CD3" s="663"/>
      <c r="CE3" s="663"/>
      <c r="CF3" s="663"/>
      <c r="CG3" s="663"/>
      <c r="CH3" s="663"/>
      <c r="CI3" s="663"/>
      <c r="CJ3" s="120"/>
      <c r="CK3" s="120"/>
      <c r="CL3" s="363"/>
      <c r="CM3" s="663"/>
      <c r="CN3" s="663"/>
      <c r="CO3" s="663"/>
      <c r="CP3" s="663"/>
      <c r="CQ3" s="663"/>
      <c r="CR3" s="663"/>
      <c r="CS3" s="663"/>
      <c r="CT3" s="663"/>
      <c r="CU3" s="663"/>
      <c r="CV3" s="663"/>
      <c r="CW3" s="663"/>
      <c r="CX3" s="663"/>
      <c r="CY3" s="663"/>
      <c r="CZ3" s="663"/>
      <c r="DA3" s="663"/>
      <c r="DB3" s="663"/>
      <c r="DC3" s="663"/>
      <c r="DD3" s="663"/>
      <c r="DE3" s="663"/>
      <c r="DF3" s="363"/>
      <c r="DG3" s="120"/>
      <c r="DH3" s="120"/>
      <c r="DI3" s="363"/>
      <c r="DJ3" s="663"/>
      <c r="DK3" s="663"/>
      <c r="DL3" s="663"/>
      <c r="DM3" s="663"/>
      <c r="DN3" s="663"/>
      <c r="DO3" s="663"/>
      <c r="DP3" s="663"/>
      <c r="DQ3" s="663"/>
      <c r="DR3" s="663"/>
      <c r="DS3" s="663"/>
      <c r="DT3" s="663"/>
      <c r="DU3" s="663"/>
      <c r="DV3" s="663"/>
      <c r="DW3" s="663"/>
      <c r="DX3" s="663"/>
      <c r="DY3" s="663"/>
      <c r="DZ3" s="663"/>
      <c r="EA3" s="663"/>
      <c r="EB3" s="663"/>
      <c r="EC3" s="363"/>
      <c r="ED3" s="120"/>
      <c r="EE3" s="120"/>
      <c r="EF3" s="363"/>
      <c r="EG3" s="363"/>
      <c r="EH3" s="22"/>
    </row>
    <row r="4" spans="1:264" s="236" customFormat="1" ht="15" customHeight="1" x14ac:dyDescent="0.3">
      <c r="A4" s="120"/>
      <c r="B4" s="363"/>
      <c r="C4" s="663"/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63"/>
      <c r="Q4" s="663"/>
      <c r="R4" s="663"/>
      <c r="S4" s="663"/>
      <c r="T4" s="663"/>
      <c r="U4" s="663"/>
      <c r="V4" s="120"/>
      <c r="W4" s="120"/>
      <c r="X4" s="363"/>
      <c r="Y4" s="663"/>
      <c r="Z4" s="663"/>
      <c r="AA4" s="663"/>
      <c r="AB4" s="663"/>
      <c r="AC4" s="663"/>
      <c r="AD4" s="663"/>
      <c r="AE4" s="663"/>
      <c r="AF4" s="663"/>
      <c r="AG4" s="663"/>
      <c r="AH4" s="663"/>
      <c r="AI4" s="663"/>
      <c r="AJ4" s="663"/>
      <c r="AK4" s="663"/>
      <c r="AL4" s="663"/>
      <c r="AM4" s="663"/>
      <c r="AN4" s="663"/>
      <c r="AO4" s="663"/>
      <c r="AP4" s="663"/>
      <c r="AQ4" s="663"/>
      <c r="AR4" s="120"/>
      <c r="AS4" s="120"/>
      <c r="AT4" s="363"/>
      <c r="AU4" s="663"/>
      <c r="AV4" s="663"/>
      <c r="AW4" s="663"/>
      <c r="AX4" s="663"/>
      <c r="AY4" s="663"/>
      <c r="AZ4" s="663"/>
      <c r="BA4" s="663"/>
      <c r="BB4" s="663"/>
      <c r="BC4" s="663"/>
      <c r="BD4" s="663"/>
      <c r="BE4" s="663"/>
      <c r="BF4" s="663"/>
      <c r="BG4" s="663"/>
      <c r="BH4" s="663"/>
      <c r="BI4" s="663"/>
      <c r="BJ4" s="663"/>
      <c r="BK4" s="663"/>
      <c r="BL4" s="663"/>
      <c r="BM4" s="663"/>
      <c r="BN4" s="120"/>
      <c r="BO4" s="120"/>
      <c r="BP4" s="120"/>
      <c r="BQ4" s="663"/>
      <c r="BR4" s="663"/>
      <c r="BS4" s="663"/>
      <c r="BT4" s="663"/>
      <c r="BU4" s="663"/>
      <c r="BV4" s="663"/>
      <c r="BW4" s="663"/>
      <c r="BX4" s="663"/>
      <c r="BY4" s="663"/>
      <c r="BZ4" s="663"/>
      <c r="CA4" s="663"/>
      <c r="CB4" s="663"/>
      <c r="CC4" s="663"/>
      <c r="CD4" s="663"/>
      <c r="CE4" s="663"/>
      <c r="CF4" s="663"/>
      <c r="CG4" s="663"/>
      <c r="CH4" s="663"/>
      <c r="CI4" s="663"/>
      <c r="CJ4" s="120"/>
      <c r="CK4" s="120"/>
      <c r="CL4" s="363"/>
      <c r="CM4" s="663"/>
      <c r="CN4" s="663"/>
      <c r="CO4" s="663"/>
      <c r="CP4" s="663"/>
      <c r="CQ4" s="663"/>
      <c r="CR4" s="663"/>
      <c r="CS4" s="663"/>
      <c r="CT4" s="663"/>
      <c r="CU4" s="663"/>
      <c r="CV4" s="663"/>
      <c r="CW4" s="663"/>
      <c r="CX4" s="663"/>
      <c r="CY4" s="663"/>
      <c r="CZ4" s="663"/>
      <c r="DA4" s="663"/>
      <c r="DB4" s="663"/>
      <c r="DC4" s="663"/>
      <c r="DD4" s="663"/>
      <c r="DE4" s="663"/>
      <c r="DF4" s="363"/>
      <c r="DG4" s="120"/>
      <c r="DH4" s="120"/>
      <c r="DI4" s="363"/>
      <c r="DJ4" s="663"/>
      <c r="DK4" s="663"/>
      <c r="DL4" s="663"/>
      <c r="DM4" s="663"/>
      <c r="DN4" s="663"/>
      <c r="DO4" s="663"/>
      <c r="DP4" s="663"/>
      <c r="DQ4" s="663"/>
      <c r="DR4" s="663"/>
      <c r="DS4" s="663"/>
      <c r="DT4" s="663"/>
      <c r="DU4" s="663"/>
      <c r="DV4" s="663"/>
      <c r="DW4" s="663"/>
      <c r="DX4" s="663"/>
      <c r="DY4" s="663"/>
      <c r="DZ4" s="663"/>
      <c r="EA4" s="663"/>
      <c r="EB4" s="663"/>
      <c r="EC4" s="363"/>
      <c r="ED4" s="120"/>
      <c r="EE4" s="120"/>
      <c r="EF4" s="363"/>
      <c r="EG4" s="363"/>
      <c r="EH4" s="22"/>
    </row>
    <row r="5" spans="1:264" s="236" customFormat="1" ht="15" customHeight="1" x14ac:dyDescent="0.3">
      <c r="A5" s="59"/>
      <c r="B5" s="366"/>
      <c r="C5" s="596" t="str">
        <f>CONCATENATE("Classificações do ",menú!$J$3)</f>
        <v xml:space="preserve">Classificações do </v>
      </c>
      <c r="D5" s="596"/>
      <c r="E5" s="596"/>
      <c r="F5" s="596"/>
      <c r="G5" s="596"/>
      <c r="H5" s="596"/>
      <c r="I5" s="596"/>
      <c r="J5" s="596"/>
      <c r="K5" s="596"/>
      <c r="L5" s="596"/>
      <c r="M5" s="596"/>
      <c r="N5" s="596"/>
      <c r="O5" s="596"/>
      <c r="P5" s="596"/>
      <c r="Q5" s="596"/>
      <c r="R5" s="596"/>
      <c r="S5" s="596"/>
      <c r="T5" s="596"/>
      <c r="U5" s="596"/>
      <c r="V5" s="59"/>
      <c r="W5" s="59"/>
      <c r="X5" s="366"/>
      <c r="Y5" s="596" t="str">
        <f>CONCATENATE("Classificações do ",menú!$J$3)</f>
        <v xml:space="preserve">Classificações do </v>
      </c>
      <c r="Z5" s="596"/>
      <c r="AA5" s="596"/>
      <c r="AB5" s="596"/>
      <c r="AC5" s="596"/>
      <c r="AD5" s="596"/>
      <c r="AE5" s="596"/>
      <c r="AF5" s="596"/>
      <c r="AG5" s="596"/>
      <c r="AH5" s="596"/>
      <c r="AI5" s="596"/>
      <c r="AJ5" s="596"/>
      <c r="AK5" s="596"/>
      <c r="AL5" s="596"/>
      <c r="AM5" s="596"/>
      <c r="AN5" s="596"/>
      <c r="AO5" s="596"/>
      <c r="AP5" s="596"/>
      <c r="AQ5" s="596"/>
      <c r="AR5" s="60"/>
      <c r="AS5" s="59"/>
      <c r="AT5" s="366"/>
      <c r="AU5" s="596" t="str">
        <f>CONCATENATE("Classificações do ",menú!$J$3)</f>
        <v xml:space="preserve">Classificações do </v>
      </c>
      <c r="AV5" s="596"/>
      <c r="AW5" s="596"/>
      <c r="AX5" s="596"/>
      <c r="AY5" s="596"/>
      <c r="AZ5" s="596"/>
      <c r="BA5" s="596"/>
      <c r="BB5" s="596"/>
      <c r="BC5" s="596"/>
      <c r="BD5" s="596"/>
      <c r="BE5" s="596"/>
      <c r="BF5" s="596"/>
      <c r="BG5" s="596"/>
      <c r="BH5" s="596"/>
      <c r="BI5" s="596"/>
      <c r="BJ5" s="596"/>
      <c r="BK5" s="596"/>
      <c r="BL5" s="596"/>
      <c r="BM5" s="596"/>
      <c r="BN5" s="59"/>
      <c r="BO5" s="59"/>
      <c r="BP5" s="59"/>
      <c r="BQ5" s="596" t="str">
        <f>CONCATENATE("Classificações do ",menú!$J$3)</f>
        <v xml:space="preserve">Classificações do </v>
      </c>
      <c r="BR5" s="596"/>
      <c r="BS5" s="596"/>
      <c r="BT5" s="596"/>
      <c r="BU5" s="596"/>
      <c r="BV5" s="596"/>
      <c r="BW5" s="596"/>
      <c r="BX5" s="596"/>
      <c r="BY5" s="596"/>
      <c r="BZ5" s="596"/>
      <c r="CA5" s="596"/>
      <c r="CB5" s="596"/>
      <c r="CC5" s="596"/>
      <c r="CD5" s="596"/>
      <c r="CE5" s="596"/>
      <c r="CF5" s="596"/>
      <c r="CG5" s="596"/>
      <c r="CH5" s="596"/>
      <c r="CI5" s="596"/>
      <c r="CJ5" s="60"/>
      <c r="CK5" s="59"/>
      <c r="CL5" s="366"/>
      <c r="CM5" s="596" t="str">
        <f>CONCATENATE("Classificações do ",menú!$J$3)</f>
        <v xml:space="preserve">Classificações do </v>
      </c>
      <c r="CN5" s="596"/>
      <c r="CO5" s="596"/>
      <c r="CP5" s="596"/>
      <c r="CQ5" s="596"/>
      <c r="CR5" s="596"/>
      <c r="CS5" s="596"/>
      <c r="CT5" s="596"/>
      <c r="CU5" s="596"/>
      <c r="CV5" s="596"/>
      <c r="CW5" s="596"/>
      <c r="CX5" s="596"/>
      <c r="CY5" s="596"/>
      <c r="CZ5" s="596"/>
      <c r="DA5" s="596"/>
      <c r="DB5" s="596"/>
      <c r="DC5" s="596"/>
      <c r="DD5" s="596"/>
      <c r="DE5" s="596"/>
      <c r="DF5" s="60"/>
      <c r="DG5" s="59"/>
      <c r="DH5" s="59"/>
      <c r="DI5" s="366"/>
      <c r="DJ5" s="596" t="str">
        <f>CONCATENATE("Classificações do ",menú!$J$3)</f>
        <v xml:space="preserve">Classificações do </v>
      </c>
      <c r="DK5" s="596"/>
      <c r="DL5" s="596"/>
      <c r="DM5" s="596"/>
      <c r="DN5" s="596"/>
      <c r="DO5" s="596"/>
      <c r="DP5" s="596"/>
      <c r="DQ5" s="596"/>
      <c r="DR5" s="596"/>
      <c r="DS5" s="596"/>
      <c r="DT5" s="596"/>
      <c r="DU5" s="596"/>
      <c r="DV5" s="596"/>
      <c r="DW5" s="596"/>
      <c r="DX5" s="596"/>
      <c r="DY5" s="596"/>
      <c r="DZ5" s="596"/>
      <c r="EA5" s="596"/>
      <c r="EB5" s="596"/>
      <c r="EC5" s="60"/>
      <c r="ED5" s="60"/>
      <c r="EE5" s="59"/>
      <c r="EF5" s="60"/>
      <c r="EG5" s="60"/>
      <c r="EH5" s="22"/>
    </row>
    <row r="6" spans="1:264" s="236" customFormat="1" ht="15" customHeight="1" x14ac:dyDescent="0.3">
      <c r="B6" s="16"/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  <c r="P6" s="596"/>
      <c r="Q6" s="596"/>
      <c r="R6" s="596"/>
      <c r="S6" s="596"/>
      <c r="T6" s="596"/>
      <c r="U6" s="596"/>
      <c r="V6" s="58"/>
      <c r="X6" s="16"/>
      <c r="Y6" s="596"/>
      <c r="Z6" s="596"/>
      <c r="AA6" s="596"/>
      <c r="AB6" s="596"/>
      <c r="AC6" s="596"/>
      <c r="AD6" s="596"/>
      <c r="AE6" s="596"/>
      <c r="AF6" s="596"/>
      <c r="AG6" s="596"/>
      <c r="AH6" s="596"/>
      <c r="AI6" s="596"/>
      <c r="AJ6" s="596"/>
      <c r="AK6" s="596"/>
      <c r="AL6" s="596"/>
      <c r="AM6" s="596"/>
      <c r="AN6" s="596"/>
      <c r="AO6" s="596"/>
      <c r="AP6" s="596"/>
      <c r="AQ6" s="596"/>
      <c r="AR6" s="61"/>
      <c r="AT6" s="16"/>
      <c r="AU6" s="596"/>
      <c r="AV6" s="596"/>
      <c r="AW6" s="596"/>
      <c r="AX6" s="596"/>
      <c r="AY6" s="596"/>
      <c r="AZ6" s="596"/>
      <c r="BA6" s="596"/>
      <c r="BB6" s="596"/>
      <c r="BC6" s="596"/>
      <c r="BD6" s="596"/>
      <c r="BE6" s="596"/>
      <c r="BF6" s="596"/>
      <c r="BG6" s="596"/>
      <c r="BH6" s="596"/>
      <c r="BI6" s="596"/>
      <c r="BJ6" s="596"/>
      <c r="BK6" s="596"/>
      <c r="BL6" s="596"/>
      <c r="BM6" s="596"/>
      <c r="BQ6" s="596"/>
      <c r="BR6" s="596"/>
      <c r="BS6" s="596"/>
      <c r="BT6" s="596"/>
      <c r="BU6" s="596"/>
      <c r="BV6" s="596"/>
      <c r="BW6" s="596"/>
      <c r="BX6" s="596"/>
      <c r="BY6" s="596"/>
      <c r="BZ6" s="596"/>
      <c r="CA6" s="596"/>
      <c r="CB6" s="596"/>
      <c r="CC6" s="596"/>
      <c r="CD6" s="596"/>
      <c r="CE6" s="596"/>
      <c r="CF6" s="596"/>
      <c r="CG6" s="596"/>
      <c r="CH6" s="596"/>
      <c r="CI6" s="596"/>
      <c r="CJ6" s="61"/>
      <c r="CL6" s="16"/>
      <c r="CM6" s="596"/>
      <c r="CN6" s="596"/>
      <c r="CO6" s="596"/>
      <c r="CP6" s="596"/>
      <c r="CQ6" s="596"/>
      <c r="CR6" s="596"/>
      <c r="CS6" s="596"/>
      <c r="CT6" s="596"/>
      <c r="CU6" s="596"/>
      <c r="CV6" s="596"/>
      <c r="CW6" s="596"/>
      <c r="CX6" s="596"/>
      <c r="CY6" s="596"/>
      <c r="CZ6" s="596"/>
      <c r="DA6" s="596"/>
      <c r="DB6" s="596"/>
      <c r="DC6" s="596"/>
      <c r="DD6" s="596"/>
      <c r="DE6" s="596"/>
      <c r="DF6" s="61"/>
      <c r="DI6" s="16"/>
      <c r="DJ6" s="596"/>
      <c r="DK6" s="596"/>
      <c r="DL6" s="596"/>
      <c r="DM6" s="596"/>
      <c r="DN6" s="596"/>
      <c r="DO6" s="596"/>
      <c r="DP6" s="596"/>
      <c r="DQ6" s="596"/>
      <c r="DR6" s="596"/>
      <c r="DS6" s="596"/>
      <c r="DT6" s="596"/>
      <c r="DU6" s="596"/>
      <c r="DV6" s="596"/>
      <c r="DW6" s="596"/>
      <c r="DX6" s="596"/>
      <c r="DY6" s="596"/>
      <c r="DZ6" s="596"/>
      <c r="EA6" s="596"/>
      <c r="EB6" s="596"/>
      <c r="EC6" s="61"/>
      <c r="ED6" s="61"/>
      <c r="EF6" s="61"/>
      <c r="EG6" s="61"/>
      <c r="EH6" s="56"/>
    </row>
    <row r="7" spans="1:264" s="236" customFormat="1" ht="15" customHeight="1" x14ac:dyDescent="0.3">
      <c r="B7" s="16"/>
      <c r="C7" s="1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60"/>
      <c r="U7" s="58"/>
      <c r="V7" s="58"/>
      <c r="X7" s="16"/>
      <c r="Y7" s="1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60"/>
      <c r="AQ7" s="58"/>
      <c r="AR7" s="61"/>
      <c r="AT7" s="16"/>
      <c r="AU7" s="1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60"/>
      <c r="BM7" s="58"/>
      <c r="BQ7" s="19"/>
      <c r="BS7" s="129"/>
      <c r="BT7" s="129"/>
      <c r="BU7" s="129"/>
      <c r="BV7" s="129"/>
      <c r="BW7" s="129"/>
      <c r="BX7" s="129"/>
      <c r="BY7" s="129"/>
      <c r="BZ7" s="129"/>
      <c r="CA7" s="129"/>
      <c r="CB7" s="129"/>
      <c r="CC7" s="129"/>
      <c r="CD7" s="129"/>
      <c r="CE7" s="129"/>
      <c r="CF7" s="129"/>
      <c r="CG7" s="129"/>
      <c r="CH7" s="160"/>
      <c r="CI7" s="58"/>
      <c r="CJ7" s="61"/>
      <c r="CL7" s="16"/>
      <c r="CM7" s="19"/>
      <c r="CO7" s="129"/>
      <c r="CP7" s="129"/>
      <c r="CQ7" s="129"/>
      <c r="CR7" s="129"/>
      <c r="CS7" s="129"/>
      <c r="CT7" s="129"/>
      <c r="CU7" s="129"/>
      <c r="CV7" s="129"/>
      <c r="CW7" s="129"/>
      <c r="CX7" s="129"/>
      <c r="CY7" s="129"/>
      <c r="CZ7" s="129"/>
      <c r="DA7" s="129"/>
      <c r="DB7" s="129"/>
      <c r="DC7" s="129"/>
      <c r="DD7" s="160"/>
      <c r="DE7" s="58"/>
      <c r="DF7" s="61"/>
      <c r="DI7" s="16"/>
      <c r="DJ7" s="19"/>
      <c r="DL7" s="129"/>
      <c r="DM7" s="129"/>
      <c r="DN7" s="129"/>
      <c r="DO7" s="129"/>
      <c r="DP7" s="129"/>
      <c r="DQ7" s="129"/>
      <c r="DR7" s="129"/>
      <c r="DS7" s="129"/>
      <c r="DT7" s="129"/>
      <c r="DU7" s="129"/>
      <c r="DV7" s="129"/>
      <c r="DW7" s="129"/>
      <c r="DX7" s="129"/>
      <c r="DY7" s="129"/>
      <c r="DZ7" s="129"/>
      <c r="EA7" s="160"/>
      <c r="EB7" s="58"/>
      <c r="EC7" s="61"/>
      <c r="ED7" s="61"/>
      <c r="EF7" s="61"/>
      <c r="EG7" s="61"/>
      <c r="EH7" s="56"/>
    </row>
    <row r="8" spans="1:264" s="236" customFormat="1" ht="15" customHeight="1" x14ac:dyDescent="0.25">
      <c r="B8" s="16"/>
      <c r="C8" s="299" t="str">
        <f>menú!$J$9</f>
        <v>José Emanuel Rocha - 2011-2019 - 15jan</v>
      </c>
      <c r="D8" s="19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650">
        <f>menú!C3</f>
        <v>0</v>
      </c>
      <c r="R8" s="650"/>
      <c r="S8" s="650"/>
      <c r="T8" s="650"/>
      <c r="U8" s="650"/>
      <c r="V8" s="58"/>
      <c r="X8" s="16"/>
      <c r="Y8" s="299" t="str">
        <f>menú!$J$9</f>
        <v>José Emanuel Rocha - 2011-2019 - 15jan</v>
      </c>
      <c r="Z8" s="19"/>
      <c r="AA8" s="160"/>
      <c r="AB8" s="160"/>
      <c r="AC8" s="160"/>
      <c r="AD8" s="160"/>
      <c r="AE8" s="160"/>
      <c r="AF8" s="160"/>
      <c r="AG8" s="160"/>
      <c r="AH8" s="160"/>
      <c r="AI8" s="160"/>
      <c r="AJ8" s="160"/>
      <c r="AK8" s="650" t="str">
        <f>IF(menú!$C$3="","",menú!$C$3)</f>
        <v/>
      </c>
      <c r="AL8" s="650"/>
      <c r="AM8" s="650"/>
      <c r="AN8" s="650"/>
      <c r="AO8" s="650"/>
      <c r="AP8" s="650"/>
      <c r="AQ8" s="650"/>
      <c r="AR8" s="61"/>
      <c r="AT8" s="16"/>
      <c r="AU8" s="299" t="str">
        <f>menú!$J$9</f>
        <v>José Emanuel Rocha - 2011-2019 - 15jan</v>
      </c>
      <c r="AV8" s="19"/>
      <c r="AW8" s="160"/>
      <c r="AX8" s="160"/>
      <c r="AY8" s="160"/>
      <c r="AZ8" s="160"/>
      <c r="BA8" s="160"/>
      <c r="BB8" s="160"/>
      <c r="BC8" s="160"/>
      <c r="BD8" s="160"/>
      <c r="BE8" s="160"/>
      <c r="BF8" s="160"/>
      <c r="BG8" s="160"/>
      <c r="BH8" s="650"/>
      <c r="BI8" s="650"/>
      <c r="BJ8" s="650"/>
      <c r="BK8" s="650"/>
      <c r="BL8" s="650"/>
      <c r="BM8" s="650"/>
      <c r="BQ8" s="299" t="str">
        <f>menú!$J$9</f>
        <v>José Emanuel Rocha - 2011-2019 - 15jan</v>
      </c>
      <c r="BR8" s="19"/>
      <c r="BS8" s="160"/>
      <c r="BT8" s="160"/>
      <c r="BU8" s="160"/>
      <c r="BV8" s="160"/>
      <c r="BW8" s="160"/>
      <c r="BX8" s="160"/>
      <c r="BY8" s="160"/>
      <c r="BZ8" s="160"/>
      <c r="CA8" s="160"/>
      <c r="CB8" s="160"/>
      <c r="CC8" s="160"/>
      <c r="CD8" s="650"/>
      <c r="CE8" s="650"/>
      <c r="CF8" s="650"/>
      <c r="CG8" s="650"/>
      <c r="CH8" s="650"/>
      <c r="CI8" s="650"/>
      <c r="CJ8" s="61"/>
      <c r="CL8" s="16"/>
      <c r="CM8" s="299" t="str">
        <f>menú!$J$9</f>
        <v>José Emanuel Rocha - 2011-2019 - 15jan</v>
      </c>
      <c r="CN8" s="19"/>
      <c r="CO8" s="160"/>
      <c r="CP8" s="160"/>
      <c r="CQ8" s="160"/>
      <c r="CR8" s="160"/>
      <c r="CS8" s="160"/>
      <c r="CT8" s="160"/>
      <c r="CU8" s="160"/>
      <c r="CV8" s="160"/>
      <c r="CW8" s="160"/>
      <c r="CX8" s="160"/>
      <c r="CY8" s="650" t="str">
        <f>IF(menú!$C$3="","",menú!$C$3)</f>
        <v/>
      </c>
      <c r="CZ8" s="650"/>
      <c r="DA8" s="650"/>
      <c r="DB8" s="650"/>
      <c r="DC8" s="650"/>
      <c r="DD8" s="650"/>
      <c r="DE8" s="650"/>
      <c r="DF8" s="61"/>
      <c r="DI8" s="16"/>
      <c r="DJ8" s="299" t="str">
        <f>menú!$J$9</f>
        <v>José Emanuel Rocha - 2011-2019 - 15jan</v>
      </c>
      <c r="DK8" s="19"/>
      <c r="DL8" s="160"/>
      <c r="DM8" s="160"/>
      <c r="DN8" s="160"/>
      <c r="DO8" s="160"/>
      <c r="DP8" s="160"/>
      <c r="DQ8" s="160"/>
      <c r="DR8" s="160"/>
      <c r="DS8" s="160"/>
      <c r="DT8" s="160"/>
      <c r="DU8" s="160"/>
      <c r="DV8" s="160"/>
      <c r="DW8" s="650"/>
      <c r="DX8" s="650"/>
      <c r="DY8" s="650"/>
      <c r="DZ8" s="650"/>
      <c r="EA8" s="650"/>
      <c r="EB8" s="650"/>
      <c r="EC8" s="61"/>
      <c r="ED8" s="61"/>
      <c r="EF8" s="61"/>
      <c r="EG8" s="61"/>
      <c r="EH8" s="56"/>
    </row>
    <row r="9" spans="1:264" s="236" customFormat="1" ht="12" customHeight="1" x14ac:dyDescent="0.3">
      <c r="B9" s="16"/>
      <c r="C9" s="653" t="s">
        <v>45</v>
      </c>
      <c r="D9" s="654"/>
      <c r="E9" s="654"/>
      <c r="F9" s="654"/>
      <c r="G9" s="654"/>
      <c r="H9" s="654"/>
      <c r="I9" s="654"/>
      <c r="J9" s="654"/>
      <c r="K9" s="654"/>
      <c r="L9" s="654"/>
      <c r="M9" s="654"/>
      <c r="N9" s="654"/>
      <c r="O9" s="654"/>
      <c r="P9" s="654"/>
      <c r="Q9" s="654"/>
      <c r="R9" s="654"/>
      <c r="S9" s="654"/>
      <c r="T9" s="654"/>
      <c r="U9" s="655"/>
      <c r="V9" s="21"/>
      <c r="W9" s="21"/>
      <c r="X9" s="100"/>
      <c r="Y9" s="662" t="s">
        <v>46</v>
      </c>
      <c r="Z9" s="662"/>
      <c r="AA9" s="662"/>
      <c r="AB9" s="662"/>
      <c r="AC9" s="662"/>
      <c r="AD9" s="662"/>
      <c r="AE9" s="662"/>
      <c r="AF9" s="662"/>
      <c r="AG9" s="662"/>
      <c r="AH9" s="662"/>
      <c r="AI9" s="662"/>
      <c r="AJ9" s="662"/>
      <c r="AK9" s="662"/>
      <c r="AL9" s="662"/>
      <c r="AM9" s="662"/>
      <c r="AN9" s="662"/>
      <c r="AO9" s="662"/>
      <c r="AP9" s="662"/>
      <c r="AQ9" s="662"/>
      <c r="AR9" s="100"/>
      <c r="AT9" s="16"/>
      <c r="AU9" s="653" t="s">
        <v>47</v>
      </c>
      <c r="AV9" s="654"/>
      <c r="AW9" s="654"/>
      <c r="AX9" s="654"/>
      <c r="AY9" s="654"/>
      <c r="AZ9" s="654"/>
      <c r="BA9" s="654"/>
      <c r="BB9" s="654"/>
      <c r="BC9" s="654"/>
      <c r="BD9" s="654"/>
      <c r="BE9" s="654"/>
      <c r="BF9" s="654"/>
      <c r="BG9" s="654"/>
      <c r="BH9" s="654"/>
      <c r="BI9" s="654"/>
      <c r="BJ9" s="654"/>
      <c r="BK9" s="654"/>
      <c r="BL9" s="654"/>
      <c r="BM9" s="655"/>
      <c r="BO9" s="21"/>
      <c r="BP9" s="21"/>
      <c r="BQ9" s="662" t="s">
        <v>48</v>
      </c>
      <c r="BR9" s="662"/>
      <c r="BS9" s="662"/>
      <c r="BT9" s="662"/>
      <c r="BU9" s="662"/>
      <c r="BV9" s="662"/>
      <c r="BW9" s="662"/>
      <c r="BX9" s="662"/>
      <c r="BY9" s="662"/>
      <c r="BZ9" s="662"/>
      <c r="CA9" s="662"/>
      <c r="CB9" s="662"/>
      <c r="CC9" s="662"/>
      <c r="CD9" s="662"/>
      <c r="CE9" s="662"/>
      <c r="CF9" s="662"/>
      <c r="CG9" s="662"/>
      <c r="CH9" s="662"/>
      <c r="CI9" s="662"/>
      <c r="CJ9" s="100"/>
      <c r="CL9" s="16"/>
      <c r="CM9" s="653" t="s">
        <v>49</v>
      </c>
      <c r="CN9" s="654"/>
      <c r="CO9" s="654"/>
      <c r="CP9" s="654"/>
      <c r="CQ9" s="654"/>
      <c r="CR9" s="654"/>
      <c r="CS9" s="654"/>
      <c r="CT9" s="654"/>
      <c r="CU9" s="654"/>
      <c r="CV9" s="654"/>
      <c r="CW9" s="654"/>
      <c r="CX9" s="654"/>
      <c r="CY9" s="654"/>
      <c r="CZ9" s="654"/>
      <c r="DA9" s="654"/>
      <c r="DB9" s="654"/>
      <c r="DC9" s="654"/>
      <c r="DD9" s="654"/>
      <c r="DE9" s="655"/>
      <c r="DF9" s="668" t="s">
        <v>50</v>
      </c>
      <c r="DG9" s="21"/>
      <c r="DH9" s="21"/>
      <c r="DI9" s="100"/>
      <c r="DJ9" s="662" t="s">
        <v>51</v>
      </c>
      <c r="DK9" s="662"/>
      <c r="DL9" s="662"/>
      <c r="DM9" s="662"/>
      <c r="DN9" s="662"/>
      <c r="DO9" s="662"/>
      <c r="DP9" s="662"/>
      <c r="DQ9" s="662"/>
      <c r="DR9" s="662"/>
      <c r="DS9" s="662"/>
      <c r="DT9" s="662"/>
      <c r="DU9" s="662"/>
      <c r="DV9" s="662"/>
      <c r="DW9" s="662"/>
      <c r="DX9" s="662"/>
      <c r="DY9" s="662"/>
      <c r="DZ9" s="662"/>
      <c r="EA9" s="662"/>
      <c r="EB9" s="662"/>
      <c r="EC9" s="667" t="s">
        <v>50</v>
      </c>
      <c r="ED9" s="100"/>
      <c r="EF9" s="100"/>
      <c r="EG9" s="100"/>
      <c r="EH9" s="362"/>
      <c r="EJ9" s="236" t="s">
        <v>52</v>
      </c>
      <c r="FF9" s="236" t="s">
        <v>53</v>
      </c>
      <c r="GA9" s="236" t="s">
        <v>54</v>
      </c>
      <c r="GV9" s="236" t="s">
        <v>55</v>
      </c>
      <c r="HQ9" s="236" t="s">
        <v>56</v>
      </c>
      <c r="IL9" s="236" t="s">
        <v>57</v>
      </c>
    </row>
    <row r="10" spans="1:264" s="236" customFormat="1" ht="12" customHeight="1" x14ac:dyDescent="0.3">
      <c r="B10" s="16"/>
      <c r="C10" s="656"/>
      <c r="D10" s="657"/>
      <c r="E10" s="657"/>
      <c r="F10" s="657"/>
      <c r="G10" s="657"/>
      <c r="H10" s="657"/>
      <c r="I10" s="657"/>
      <c r="J10" s="657"/>
      <c r="K10" s="657"/>
      <c r="L10" s="657"/>
      <c r="M10" s="657"/>
      <c r="N10" s="657"/>
      <c r="O10" s="657"/>
      <c r="P10" s="657"/>
      <c r="Q10" s="657"/>
      <c r="R10" s="657"/>
      <c r="S10" s="657"/>
      <c r="T10" s="657"/>
      <c r="U10" s="658"/>
      <c r="V10" s="21"/>
      <c r="W10" s="21"/>
      <c r="X10" s="100"/>
      <c r="Y10" s="662"/>
      <c r="Z10" s="662"/>
      <c r="AA10" s="662"/>
      <c r="AB10" s="662"/>
      <c r="AC10" s="662"/>
      <c r="AD10" s="662"/>
      <c r="AE10" s="662"/>
      <c r="AF10" s="662"/>
      <c r="AG10" s="662"/>
      <c r="AH10" s="662"/>
      <c r="AI10" s="662"/>
      <c r="AJ10" s="662"/>
      <c r="AK10" s="662"/>
      <c r="AL10" s="662"/>
      <c r="AM10" s="662"/>
      <c r="AN10" s="662"/>
      <c r="AO10" s="662"/>
      <c r="AP10" s="662"/>
      <c r="AQ10" s="662"/>
      <c r="AR10" s="100"/>
      <c r="AT10" s="16"/>
      <c r="AU10" s="656"/>
      <c r="AV10" s="657"/>
      <c r="AW10" s="657"/>
      <c r="AX10" s="657"/>
      <c r="AY10" s="657"/>
      <c r="AZ10" s="657"/>
      <c r="BA10" s="657"/>
      <c r="BB10" s="657"/>
      <c r="BC10" s="657"/>
      <c r="BD10" s="657"/>
      <c r="BE10" s="657"/>
      <c r="BF10" s="657"/>
      <c r="BG10" s="657"/>
      <c r="BH10" s="657"/>
      <c r="BI10" s="657"/>
      <c r="BJ10" s="657"/>
      <c r="BK10" s="657"/>
      <c r="BL10" s="657"/>
      <c r="BM10" s="658"/>
      <c r="BO10" s="21"/>
      <c r="BP10" s="21"/>
      <c r="BQ10" s="662"/>
      <c r="BR10" s="662"/>
      <c r="BS10" s="662"/>
      <c r="BT10" s="662"/>
      <c r="BU10" s="662"/>
      <c r="BV10" s="662"/>
      <c r="BW10" s="662"/>
      <c r="BX10" s="662"/>
      <c r="BY10" s="662"/>
      <c r="BZ10" s="662"/>
      <c r="CA10" s="662"/>
      <c r="CB10" s="662"/>
      <c r="CC10" s="662"/>
      <c r="CD10" s="662"/>
      <c r="CE10" s="662"/>
      <c r="CF10" s="662"/>
      <c r="CG10" s="662"/>
      <c r="CH10" s="662"/>
      <c r="CI10" s="662"/>
      <c r="CJ10" s="100"/>
      <c r="CL10" s="16"/>
      <c r="CM10" s="656"/>
      <c r="CN10" s="657"/>
      <c r="CO10" s="657"/>
      <c r="CP10" s="657"/>
      <c r="CQ10" s="657"/>
      <c r="CR10" s="657"/>
      <c r="CS10" s="657"/>
      <c r="CT10" s="657"/>
      <c r="CU10" s="657"/>
      <c r="CV10" s="657"/>
      <c r="CW10" s="657"/>
      <c r="CX10" s="657"/>
      <c r="CY10" s="657"/>
      <c r="CZ10" s="657"/>
      <c r="DA10" s="657"/>
      <c r="DB10" s="657"/>
      <c r="DC10" s="657"/>
      <c r="DD10" s="657"/>
      <c r="DE10" s="658"/>
      <c r="DF10" s="668"/>
      <c r="DG10" s="21"/>
      <c r="DH10" s="21"/>
      <c r="DI10" s="100"/>
      <c r="DJ10" s="662"/>
      <c r="DK10" s="662"/>
      <c r="DL10" s="662"/>
      <c r="DM10" s="662"/>
      <c r="DN10" s="662"/>
      <c r="DO10" s="662"/>
      <c r="DP10" s="662"/>
      <c r="DQ10" s="662"/>
      <c r="DR10" s="662"/>
      <c r="DS10" s="662"/>
      <c r="DT10" s="662"/>
      <c r="DU10" s="662"/>
      <c r="DV10" s="662"/>
      <c r="DW10" s="662"/>
      <c r="DX10" s="662"/>
      <c r="DY10" s="662"/>
      <c r="DZ10" s="662"/>
      <c r="EA10" s="662"/>
      <c r="EB10" s="662"/>
      <c r="EC10" s="667"/>
      <c r="ED10" s="100"/>
      <c r="EF10" s="100"/>
      <c r="EG10" s="100"/>
      <c r="EH10" s="362"/>
    </row>
    <row r="11" spans="1:264" s="236" customFormat="1" ht="12" customHeight="1" x14ac:dyDescent="0.3">
      <c r="B11" s="16"/>
      <c r="C11" s="659"/>
      <c r="D11" s="660"/>
      <c r="E11" s="660"/>
      <c r="F11" s="660"/>
      <c r="G11" s="660"/>
      <c r="H11" s="657"/>
      <c r="I11" s="657"/>
      <c r="J11" s="657"/>
      <c r="K11" s="657"/>
      <c r="L11" s="657"/>
      <c r="M11" s="657"/>
      <c r="N11" s="657"/>
      <c r="O11" s="657"/>
      <c r="P11" s="657"/>
      <c r="Q11" s="657"/>
      <c r="R11" s="657"/>
      <c r="S11" s="657"/>
      <c r="T11" s="660"/>
      <c r="U11" s="661"/>
      <c r="V11" s="21"/>
      <c r="W11" s="21"/>
      <c r="X11" s="100"/>
      <c r="Y11" s="662"/>
      <c r="Z11" s="662"/>
      <c r="AA11" s="662"/>
      <c r="AB11" s="662"/>
      <c r="AC11" s="662"/>
      <c r="AD11" s="662"/>
      <c r="AE11" s="662"/>
      <c r="AF11" s="662"/>
      <c r="AG11" s="662"/>
      <c r="AH11" s="662"/>
      <c r="AI11" s="662"/>
      <c r="AJ11" s="662"/>
      <c r="AK11" s="662"/>
      <c r="AL11" s="662"/>
      <c r="AM11" s="662"/>
      <c r="AN11" s="662"/>
      <c r="AO11" s="662"/>
      <c r="AP11" s="662"/>
      <c r="AQ11" s="662"/>
      <c r="AR11" s="100"/>
      <c r="AT11" s="16"/>
      <c r="AU11" s="659"/>
      <c r="AV11" s="660"/>
      <c r="AW11" s="660"/>
      <c r="AX11" s="660"/>
      <c r="AY11" s="660"/>
      <c r="AZ11" s="660"/>
      <c r="BA11" s="660"/>
      <c r="BB11" s="660"/>
      <c r="BC11" s="660"/>
      <c r="BD11" s="660"/>
      <c r="BE11" s="660"/>
      <c r="BF11" s="660"/>
      <c r="BG11" s="660"/>
      <c r="BH11" s="660"/>
      <c r="BI11" s="660"/>
      <c r="BJ11" s="660"/>
      <c r="BK11" s="660"/>
      <c r="BL11" s="660"/>
      <c r="BM11" s="661"/>
      <c r="BO11" s="21"/>
      <c r="BP11" s="21"/>
      <c r="BQ11" s="662"/>
      <c r="BR11" s="662"/>
      <c r="BS11" s="662"/>
      <c r="BT11" s="662"/>
      <c r="BU11" s="662"/>
      <c r="BV11" s="662"/>
      <c r="BW11" s="662"/>
      <c r="BX11" s="662"/>
      <c r="BY11" s="662"/>
      <c r="BZ11" s="662"/>
      <c r="CA11" s="662"/>
      <c r="CB11" s="662"/>
      <c r="CC11" s="662"/>
      <c r="CD11" s="662"/>
      <c r="CE11" s="662"/>
      <c r="CF11" s="662"/>
      <c r="CG11" s="662"/>
      <c r="CH11" s="662"/>
      <c r="CI11" s="662"/>
      <c r="CJ11" s="100"/>
      <c r="CL11" s="16"/>
      <c r="CM11" s="659"/>
      <c r="CN11" s="660"/>
      <c r="CO11" s="660"/>
      <c r="CP11" s="660"/>
      <c r="CQ11" s="660"/>
      <c r="CR11" s="660"/>
      <c r="CS11" s="660"/>
      <c r="CT11" s="660"/>
      <c r="CU11" s="660"/>
      <c r="CV11" s="660"/>
      <c r="CW11" s="660"/>
      <c r="CX11" s="660"/>
      <c r="CY11" s="660"/>
      <c r="CZ11" s="660"/>
      <c r="DA11" s="660"/>
      <c r="DB11" s="660"/>
      <c r="DC11" s="660"/>
      <c r="DD11" s="660"/>
      <c r="DE11" s="661"/>
      <c r="DF11" s="668"/>
      <c r="DG11" s="21"/>
      <c r="DH11" s="21"/>
      <c r="DI11" s="100"/>
      <c r="DJ11" s="662"/>
      <c r="DK11" s="662"/>
      <c r="DL11" s="662"/>
      <c r="DM11" s="662"/>
      <c r="DN11" s="662"/>
      <c r="DO11" s="662"/>
      <c r="DP11" s="662"/>
      <c r="DQ11" s="662"/>
      <c r="DR11" s="662"/>
      <c r="DS11" s="662"/>
      <c r="DT11" s="662"/>
      <c r="DU11" s="662"/>
      <c r="DV11" s="662"/>
      <c r="DW11" s="662"/>
      <c r="DX11" s="662"/>
      <c r="DY11" s="662"/>
      <c r="DZ11" s="662"/>
      <c r="EA11" s="662"/>
      <c r="EB11" s="662"/>
      <c r="EC11" s="667"/>
      <c r="ED11" s="100"/>
      <c r="EF11" s="100"/>
      <c r="EG11" s="100"/>
      <c r="EH11" s="362"/>
    </row>
    <row r="12" spans="1:264" ht="20.55" customHeight="1" x14ac:dyDescent="0.3">
      <c r="C12" s="648" t="s">
        <v>58</v>
      </c>
      <c r="D12" s="648" t="s">
        <v>9</v>
      </c>
      <c r="E12" s="648" t="s">
        <v>11</v>
      </c>
      <c r="F12" s="648" t="s">
        <v>1</v>
      </c>
      <c r="G12" s="664" t="s">
        <v>59</v>
      </c>
      <c r="H12" s="646" t="s">
        <v>2</v>
      </c>
      <c r="I12" s="646"/>
      <c r="J12" s="646"/>
      <c r="K12" s="646"/>
      <c r="L12" s="646" t="s">
        <v>60</v>
      </c>
      <c r="M12" s="646"/>
      <c r="N12" s="646"/>
      <c r="O12" s="646"/>
      <c r="P12" s="646" t="s">
        <v>61</v>
      </c>
      <c r="Q12" s="646"/>
      <c r="R12" s="646"/>
      <c r="S12" s="646"/>
      <c r="T12" s="651" t="s">
        <v>62</v>
      </c>
      <c r="U12" s="648" t="s">
        <v>63</v>
      </c>
      <c r="Y12" s="647" t="s">
        <v>58</v>
      </c>
      <c r="Z12" s="647" t="s">
        <v>9</v>
      </c>
      <c r="AA12" s="647" t="s">
        <v>11</v>
      </c>
      <c r="AB12" s="647" t="s">
        <v>1</v>
      </c>
      <c r="AC12" s="647" t="s">
        <v>59</v>
      </c>
      <c r="AD12" s="647" t="s">
        <v>2</v>
      </c>
      <c r="AE12" s="647"/>
      <c r="AF12" s="647"/>
      <c r="AG12" s="647"/>
      <c r="AH12" s="647" t="s">
        <v>60</v>
      </c>
      <c r="AI12" s="647"/>
      <c r="AJ12" s="647"/>
      <c r="AK12" s="647"/>
      <c r="AL12" s="647" t="s">
        <v>61</v>
      </c>
      <c r="AM12" s="647"/>
      <c r="AN12" s="647"/>
      <c r="AO12" s="647"/>
      <c r="AP12" s="666" t="s">
        <v>62</v>
      </c>
      <c r="AQ12" s="647" t="s">
        <v>63</v>
      </c>
      <c r="AR12" s="33"/>
      <c r="AU12" s="648" t="s">
        <v>58</v>
      </c>
      <c r="AV12" s="648" t="s">
        <v>9</v>
      </c>
      <c r="AW12" s="648" t="s">
        <v>11</v>
      </c>
      <c r="AX12" s="648" t="s">
        <v>1</v>
      </c>
      <c r="AY12" s="648" t="s">
        <v>59</v>
      </c>
      <c r="AZ12" s="646" t="s">
        <v>2</v>
      </c>
      <c r="BA12" s="646"/>
      <c r="BB12" s="646"/>
      <c r="BC12" s="646"/>
      <c r="BD12" s="646" t="s">
        <v>60</v>
      </c>
      <c r="BE12" s="646"/>
      <c r="BF12" s="646"/>
      <c r="BG12" s="646"/>
      <c r="BH12" s="646" t="s">
        <v>61</v>
      </c>
      <c r="BI12" s="646"/>
      <c r="BJ12" s="646"/>
      <c r="BK12" s="646"/>
      <c r="BL12" s="669" t="s">
        <v>62</v>
      </c>
      <c r="BM12" s="648" t="s">
        <v>63</v>
      </c>
      <c r="BN12" s="236"/>
      <c r="BQ12" s="647" t="s">
        <v>58</v>
      </c>
      <c r="BR12" s="647" t="s">
        <v>9</v>
      </c>
      <c r="BS12" s="647" t="s">
        <v>11</v>
      </c>
      <c r="BT12" s="647" t="s">
        <v>1</v>
      </c>
      <c r="BU12" s="647" t="s">
        <v>59</v>
      </c>
      <c r="BV12" s="647" t="s">
        <v>2</v>
      </c>
      <c r="BW12" s="647"/>
      <c r="BX12" s="647"/>
      <c r="BY12" s="647"/>
      <c r="BZ12" s="647" t="s">
        <v>60</v>
      </c>
      <c r="CA12" s="647"/>
      <c r="CB12" s="647"/>
      <c r="CC12" s="647"/>
      <c r="CD12" s="647" t="s">
        <v>61</v>
      </c>
      <c r="CE12" s="647"/>
      <c r="CF12" s="647"/>
      <c r="CG12" s="647"/>
      <c r="CH12" s="666" t="s">
        <v>62</v>
      </c>
      <c r="CI12" s="647" t="s">
        <v>63</v>
      </c>
      <c r="CJ12" s="33"/>
      <c r="CM12" s="648" t="s">
        <v>58</v>
      </c>
      <c r="CN12" s="648" t="s">
        <v>9</v>
      </c>
      <c r="CO12" s="648" t="s">
        <v>11</v>
      </c>
      <c r="CP12" s="648" t="s">
        <v>1</v>
      </c>
      <c r="CQ12" s="648" t="s">
        <v>59</v>
      </c>
      <c r="CR12" s="646" t="s">
        <v>2</v>
      </c>
      <c r="CS12" s="646"/>
      <c r="CT12" s="646"/>
      <c r="CU12" s="646"/>
      <c r="CV12" s="646" t="s">
        <v>60</v>
      </c>
      <c r="CW12" s="646"/>
      <c r="CX12" s="646"/>
      <c r="CY12" s="646"/>
      <c r="CZ12" s="646" t="s">
        <v>61</v>
      </c>
      <c r="DA12" s="646"/>
      <c r="DB12" s="646"/>
      <c r="DC12" s="646"/>
      <c r="DD12" s="669" t="s">
        <v>62</v>
      </c>
      <c r="DE12" s="648" t="s">
        <v>63</v>
      </c>
      <c r="DF12" s="668"/>
      <c r="DJ12" s="647" t="s">
        <v>58</v>
      </c>
      <c r="DK12" s="647" t="s">
        <v>9</v>
      </c>
      <c r="DL12" s="647" t="s">
        <v>11</v>
      </c>
      <c r="DM12" s="647" t="s">
        <v>1</v>
      </c>
      <c r="DN12" s="647" t="s">
        <v>59</v>
      </c>
      <c r="DO12" s="647" t="s">
        <v>2</v>
      </c>
      <c r="DP12" s="647"/>
      <c r="DQ12" s="647"/>
      <c r="DR12" s="647"/>
      <c r="DS12" s="647" t="s">
        <v>60</v>
      </c>
      <c r="DT12" s="647"/>
      <c r="DU12" s="647"/>
      <c r="DV12" s="647"/>
      <c r="DW12" s="647" t="s">
        <v>61</v>
      </c>
      <c r="DX12" s="647"/>
      <c r="DY12" s="647"/>
      <c r="DZ12" s="647"/>
      <c r="EA12" s="666" t="s">
        <v>62</v>
      </c>
      <c r="EB12" s="647" t="s">
        <v>63</v>
      </c>
      <c r="EC12" s="667"/>
      <c r="ED12" s="33"/>
      <c r="EF12" s="33"/>
      <c r="EG12" s="33"/>
      <c r="EH12" s="30"/>
      <c r="EJ12" s="31"/>
      <c r="EZ12" s="32"/>
      <c r="FA12" s="32"/>
      <c r="FB12" s="32"/>
      <c r="FC12" s="333"/>
      <c r="FF12" s="31"/>
      <c r="FV12" s="32"/>
      <c r="FW12" s="32"/>
      <c r="FX12" s="32"/>
      <c r="GR12" s="32"/>
      <c r="GS12" s="32"/>
      <c r="HM12" s="32"/>
      <c r="HN12" s="32"/>
      <c r="IH12" s="32"/>
      <c r="II12" s="32"/>
      <c r="JC12" s="32"/>
      <c r="JD12" s="32"/>
    </row>
    <row r="13" spans="1:264" s="36" customFormat="1" ht="20.55" customHeight="1" x14ac:dyDescent="0.3">
      <c r="C13" s="649"/>
      <c r="D13" s="649"/>
      <c r="E13" s="649"/>
      <c r="F13" s="649"/>
      <c r="G13" s="665"/>
      <c r="H13" s="476" t="s">
        <v>231</v>
      </c>
      <c r="I13" s="476" t="s">
        <v>232</v>
      </c>
      <c r="J13" s="476" t="s">
        <v>234</v>
      </c>
      <c r="K13" s="476" t="s">
        <v>62</v>
      </c>
      <c r="L13" s="476" t="s">
        <v>231</v>
      </c>
      <c r="M13" s="476" t="s">
        <v>137</v>
      </c>
      <c r="N13" s="476" t="s">
        <v>234</v>
      </c>
      <c r="O13" s="476" t="s">
        <v>62</v>
      </c>
      <c r="P13" s="476" t="s">
        <v>231</v>
      </c>
      <c r="Q13" s="476" t="s">
        <v>232</v>
      </c>
      <c r="R13" s="476" t="s">
        <v>234</v>
      </c>
      <c r="S13" s="476" t="s">
        <v>62</v>
      </c>
      <c r="T13" s="652"/>
      <c r="U13" s="649"/>
      <c r="V13" s="33"/>
      <c r="W13" s="33"/>
      <c r="X13" s="33"/>
      <c r="Y13" s="647"/>
      <c r="Z13" s="647"/>
      <c r="AA13" s="647"/>
      <c r="AB13" s="647"/>
      <c r="AC13" s="647"/>
      <c r="AD13" s="478" t="s">
        <v>231</v>
      </c>
      <c r="AE13" s="478" t="s">
        <v>232</v>
      </c>
      <c r="AF13" s="478" t="s">
        <v>234</v>
      </c>
      <c r="AG13" s="478" t="s">
        <v>62</v>
      </c>
      <c r="AH13" s="478" t="s">
        <v>231</v>
      </c>
      <c r="AI13" s="478" t="s">
        <v>137</v>
      </c>
      <c r="AJ13" s="478" t="s">
        <v>234</v>
      </c>
      <c r="AK13" s="478" t="s">
        <v>62</v>
      </c>
      <c r="AL13" s="478" t="s">
        <v>231</v>
      </c>
      <c r="AM13" s="478" t="s">
        <v>232</v>
      </c>
      <c r="AN13" s="478" t="s">
        <v>234</v>
      </c>
      <c r="AO13" s="478" t="s">
        <v>62</v>
      </c>
      <c r="AP13" s="666"/>
      <c r="AQ13" s="647"/>
      <c r="AR13" s="33"/>
      <c r="AU13" s="649"/>
      <c r="AV13" s="649"/>
      <c r="AW13" s="649"/>
      <c r="AX13" s="649"/>
      <c r="AY13" s="649"/>
      <c r="AZ13" s="477" t="s">
        <v>231</v>
      </c>
      <c r="BA13" s="477" t="s">
        <v>232</v>
      </c>
      <c r="BB13" s="477" t="s">
        <v>234</v>
      </c>
      <c r="BC13" s="477" t="s">
        <v>62</v>
      </c>
      <c r="BD13" s="477" t="s">
        <v>231</v>
      </c>
      <c r="BE13" s="477" t="s">
        <v>137</v>
      </c>
      <c r="BF13" s="477" t="s">
        <v>234</v>
      </c>
      <c r="BG13" s="477" t="s">
        <v>62</v>
      </c>
      <c r="BH13" s="477" t="s">
        <v>231</v>
      </c>
      <c r="BI13" s="477" t="s">
        <v>232</v>
      </c>
      <c r="BJ13" s="477" t="s">
        <v>234</v>
      </c>
      <c r="BK13" s="477" t="s">
        <v>62</v>
      </c>
      <c r="BL13" s="670"/>
      <c r="BM13" s="649"/>
      <c r="BN13" s="236"/>
      <c r="BO13" s="33"/>
      <c r="BP13" s="33"/>
      <c r="BQ13" s="647"/>
      <c r="BR13" s="647"/>
      <c r="BS13" s="647"/>
      <c r="BT13" s="647"/>
      <c r="BU13" s="647"/>
      <c r="BV13" s="478" t="s">
        <v>231</v>
      </c>
      <c r="BW13" s="478" t="s">
        <v>232</v>
      </c>
      <c r="BX13" s="478" t="s">
        <v>234</v>
      </c>
      <c r="BY13" s="478" t="s">
        <v>62</v>
      </c>
      <c r="BZ13" s="478" t="s">
        <v>231</v>
      </c>
      <c r="CA13" s="478" t="s">
        <v>137</v>
      </c>
      <c r="CB13" s="478" t="s">
        <v>234</v>
      </c>
      <c r="CC13" s="478" t="s">
        <v>62</v>
      </c>
      <c r="CD13" s="478" t="s">
        <v>231</v>
      </c>
      <c r="CE13" s="478" t="s">
        <v>232</v>
      </c>
      <c r="CF13" s="478" t="s">
        <v>234</v>
      </c>
      <c r="CG13" s="478" t="s">
        <v>62</v>
      </c>
      <c r="CH13" s="666"/>
      <c r="CI13" s="647"/>
      <c r="CJ13" s="33"/>
      <c r="CM13" s="649"/>
      <c r="CN13" s="649"/>
      <c r="CO13" s="649"/>
      <c r="CP13" s="649"/>
      <c r="CQ13" s="649"/>
      <c r="CR13" s="477" t="s">
        <v>231</v>
      </c>
      <c r="CS13" s="477" t="s">
        <v>237</v>
      </c>
      <c r="CT13" s="477" t="s">
        <v>234</v>
      </c>
      <c r="CU13" s="477" t="s">
        <v>62</v>
      </c>
      <c r="CV13" s="477" t="s">
        <v>231</v>
      </c>
      <c r="CW13" s="477" t="s">
        <v>237</v>
      </c>
      <c r="CX13" s="477" t="s">
        <v>234</v>
      </c>
      <c r="CY13" s="477" t="s">
        <v>62</v>
      </c>
      <c r="CZ13" s="477" t="s">
        <v>231</v>
      </c>
      <c r="DA13" s="477" t="s">
        <v>237</v>
      </c>
      <c r="DB13" s="477" t="s">
        <v>234</v>
      </c>
      <c r="DC13" s="477" t="s">
        <v>62</v>
      </c>
      <c r="DD13" s="670"/>
      <c r="DE13" s="649"/>
      <c r="DF13" s="668"/>
      <c r="DG13" s="33"/>
      <c r="DH13" s="33"/>
      <c r="DI13" s="33"/>
      <c r="DJ13" s="647"/>
      <c r="DK13" s="647"/>
      <c r="DL13" s="647"/>
      <c r="DM13" s="647"/>
      <c r="DN13" s="647"/>
      <c r="DO13" s="478" t="s">
        <v>231</v>
      </c>
      <c r="DP13" s="478" t="s">
        <v>237</v>
      </c>
      <c r="DQ13" s="478" t="s">
        <v>234</v>
      </c>
      <c r="DR13" s="478" t="s">
        <v>62</v>
      </c>
      <c r="DS13" s="478" t="s">
        <v>231</v>
      </c>
      <c r="DT13" s="478" t="s">
        <v>237</v>
      </c>
      <c r="DU13" s="478" t="s">
        <v>234</v>
      </c>
      <c r="DV13" s="478" t="s">
        <v>62</v>
      </c>
      <c r="DW13" s="478" t="s">
        <v>231</v>
      </c>
      <c r="DX13" s="478" t="s">
        <v>237</v>
      </c>
      <c r="DY13" s="478" t="s">
        <v>234</v>
      </c>
      <c r="DZ13" s="478" t="s">
        <v>62</v>
      </c>
      <c r="EA13" s="666"/>
      <c r="EB13" s="647"/>
      <c r="EC13" s="667"/>
      <c r="ED13" s="62"/>
      <c r="EF13" s="33"/>
      <c r="EG13" s="33"/>
      <c r="EH13" s="30"/>
      <c r="EI13" s="34"/>
      <c r="EJ13" s="35" t="s">
        <v>58</v>
      </c>
      <c r="EK13" s="364" t="s">
        <v>64</v>
      </c>
      <c r="EL13" s="35" t="s">
        <v>65</v>
      </c>
      <c r="EM13" s="35" t="s">
        <v>66</v>
      </c>
      <c r="EN13" s="72" t="s">
        <v>67</v>
      </c>
      <c r="EO13" s="72" t="s">
        <v>168</v>
      </c>
      <c r="EP13" s="72" t="s">
        <v>233</v>
      </c>
      <c r="EQ13" s="72" t="s">
        <v>140</v>
      </c>
      <c r="ER13" s="28" t="s">
        <v>68</v>
      </c>
      <c r="ES13" s="72" t="s">
        <v>168</v>
      </c>
      <c r="ET13" s="72" t="s">
        <v>137</v>
      </c>
      <c r="EU13" s="72" t="s">
        <v>140</v>
      </c>
      <c r="EV13" s="35" t="s">
        <v>69</v>
      </c>
      <c r="EW13" s="72" t="s">
        <v>168</v>
      </c>
      <c r="EX13" s="72" t="s">
        <v>233</v>
      </c>
      <c r="EY13" s="72" t="s">
        <v>140</v>
      </c>
      <c r="EZ13" s="365" t="s">
        <v>70</v>
      </c>
      <c r="FA13" s="365" t="s">
        <v>143</v>
      </c>
      <c r="FB13" s="364" t="s">
        <v>63</v>
      </c>
      <c r="FC13" s="30"/>
      <c r="FD13" s="36" t="s">
        <v>63</v>
      </c>
      <c r="FE13" s="34"/>
      <c r="FF13" s="35" t="s">
        <v>58</v>
      </c>
      <c r="FG13" s="364" t="s">
        <v>64</v>
      </c>
      <c r="FH13" s="35" t="s">
        <v>65</v>
      </c>
      <c r="FI13" s="35" t="s">
        <v>66</v>
      </c>
      <c r="FJ13" s="72" t="s">
        <v>67</v>
      </c>
      <c r="FK13" s="72" t="s">
        <v>168</v>
      </c>
      <c r="FL13" s="72" t="s">
        <v>233</v>
      </c>
      <c r="FM13" s="72" t="s">
        <v>140</v>
      </c>
      <c r="FN13" s="28" t="s">
        <v>68</v>
      </c>
      <c r="FO13" s="72" t="s">
        <v>168</v>
      </c>
      <c r="FP13" s="72" t="s">
        <v>137</v>
      </c>
      <c r="FQ13" s="72" t="s">
        <v>140</v>
      </c>
      <c r="FR13" s="35" t="s">
        <v>69</v>
      </c>
      <c r="FS13" s="72" t="s">
        <v>168</v>
      </c>
      <c r="FT13" s="72" t="s">
        <v>233</v>
      </c>
      <c r="FU13" s="72" t="s">
        <v>140</v>
      </c>
      <c r="FV13" s="365" t="s">
        <v>70</v>
      </c>
      <c r="FW13" s="365"/>
      <c r="FX13" s="364" t="s">
        <v>63</v>
      </c>
      <c r="FZ13" s="34"/>
      <c r="GA13" s="35" t="s">
        <v>58</v>
      </c>
      <c r="GB13" s="364" t="s">
        <v>64</v>
      </c>
      <c r="GC13" s="35" t="s">
        <v>65</v>
      </c>
      <c r="GD13" s="35" t="s">
        <v>66</v>
      </c>
      <c r="GE13" s="72" t="s">
        <v>67</v>
      </c>
      <c r="GF13" s="72" t="s">
        <v>168</v>
      </c>
      <c r="GG13" s="72" t="s">
        <v>236</v>
      </c>
      <c r="GH13" s="72" t="s">
        <v>140</v>
      </c>
      <c r="GI13" s="72" t="s">
        <v>235</v>
      </c>
      <c r="GJ13" s="72" t="s">
        <v>168</v>
      </c>
      <c r="GK13" s="72" t="s">
        <v>236</v>
      </c>
      <c r="GL13" s="72" t="s">
        <v>140</v>
      </c>
      <c r="GM13" s="72" t="s">
        <v>69</v>
      </c>
      <c r="GN13" s="72" t="s">
        <v>168</v>
      </c>
      <c r="GO13" s="72" t="s">
        <v>236</v>
      </c>
      <c r="GP13" s="72" t="s">
        <v>140</v>
      </c>
      <c r="GQ13" s="365" t="s">
        <v>70</v>
      </c>
      <c r="GR13" s="365"/>
      <c r="GS13" s="364" t="s">
        <v>63</v>
      </c>
      <c r="GU13" s="34"/>
      <c r="GV13" s="35" t="s">
        <v>58</v>
      </c>
      <c r="GW13" s="364" t="s">
        <v>64</v>
      </c>
      <c r="GX13" s="35" t="s">
        <v>65</v>
      </c>
      <c r="GY13" s="35" t="s">
        <v>66</v>
      </c>
      <c r="GZ13" s="72" t="s">
        <v>168</v>
      </c>
      <c r="HA13" s="72" t="s">
        <v>233</v>
      </c>
      <c r="HB13" s="72" t="s">
        <v>140</v>
      </c>
      <c r="HC13" s="72" t="s">
        <v>67</v>
      </c>
      <c r="HD13" s="72" t="s">
        <v>168</v>
      </c>
      <c r="HE13" s="72" t="s">
        <v>233</v>
      </c>
      <c r="HF13" s="72" t="s">
        <v>140</v>
      </c>
      <c r="HG13" s="28" t="s">
        <v>68</v>
      </c>
      <c r="HH13" s="72" t="s">
        <v>168</v>
      </c>
      <c r="HI13" s="72" t="s">
        <v>233</v>
      </c>
      <c r="HJ13" s="72" t="s">
        <v>140</v>
      </c>
      <c r="HK13" s="35" t="s">
        <v>69</v>
      </c>
      <c r="HL13" s="365" t="s">
        <v>70</v>
      </c>
      <c r="HM13" s="365"/>
      <c r="HN13" s="364" t="s">
        <v>63</v>
      </c>
      <c r="HP13" s="34"/>
      <c r="HQ13" s="35" t="s">
        <v>58</v>
      </c>
      <c r="HR13" s="364" t="s">
        <v>64</v>
      </c>
      <c r="HS13" s="35" t="s">
        <v>65</v>
      </c>
      <c r="HT13" s="35" t="s">
        <v>71</v>
      </c>
      <c r="HU13" s="72" t="s">
        <v>67</v>
      </c>
      <c r="HV13" s="72" t="s">
        <v>168</v>
      </c>
      <c r="HW13" s="72" t="s">
        <v>233</v>
      </c>
      <c r="HX13" s="72" t="s">
        <v>140</v>
      </c>
      <c r="HY13" s="72" t="s">
        <v>235</v>
      </c>
      <c r="HZ13" s="72" t="s">
        <v>168</v>
      </c>
      <c r="IA13" s="72" t="s">
        <v>233</v>
      </c>
      <c r="IB13" s="72" t="s">
        <v>140</v>
      </c>
      <c r="IC13" s="72" t="s">
        <v>69</v>
      </c>
      <c r="ID13" s="72" t="s">
        <v>168</v>
      </c>
      <c r="IE13" s="72" t="s">
        <v>233</v>
      </c>
      <c r="IF13" s="35" t="s">
        <v>69</v>
      </c>
      <c r="IG13" s="365" t="s">
        <v>70</v>
      </c>
      <c r="IH13" s="365"/>
      <c r="II13" s="364" t="s">
        <v>63</v>
      </c>
      <c r="IK13" s="34"/>
      <c r="IL13" s="35" t="s">
        <v>58</v>
      </c>
      <c r="IM13" s="364" t="s">
        <v>64</v>
      </c>
      <c r="IN13" s="35" t="s">
        <v>65</v>
      </c>
      <c r="IO13" s="35" t="s">
        <v>71</v>
      </c>
      <c r="IP13" s="35" t="s">
        <v>67</v>
      </c>
      <c r="IQ13" s="35" t="s">
        <v>168</v>
      </c>
      <c r="IR13" s="35"/>
      <c r="IS13" s="35"/>
      <c r="IT13" s="35" t="s">
        <v>235</v>
      </c>
      <c r="IU13" s="35" t="s">
        <v>168</v>
      </c>
      <c r="IV13" s="35"/>
      <c r="IW13" s="35"/>
      <c r="IX13" s="35" t="s">
        <v>69</v>
      </c>
      <c r="IY13" s="35" t="s">
        <v>168</v>
      </c>
      <c r="IZ13" s="35"/>
      <c r="JA13" s="35"/>
      <c r="JB13" s="365" t="s">
        <v>70</v>
      </c>
      <c r="JC13" s="365"/>
      <c r="JD13" s="364" t="s">
        <v>63</v>
      </c>
    </row>
    <row r="14" spans="1:264" s="47" customFormat="1" ht="6.75" customHeight="1" x14ac:dyDescent="0.3">
      <c r="B14" s="315"/>
      <c r="C14" s="285"/>
      <c r="D14" s="286"/>
      <c r="E14" s="287"/>
      <c r="F14" s="287"/>
      <c r="G14" s="287"/>
      <c r="H14" s="287"/>
      <c r="I14" s="287"/>
      <c r="J14" s="287"/>
      <c r="K14" s="287"/>
      <c r="L14" s="287"/>
      <c r="M14" s="287"/>
      <c r="N14" s="287"/>
      <c r="O14" s="287"/>
      <c r="P14" s="287"/>
      <c r="Q14" s="287"/>
      <c r="R14" s="287"/>
      <c r="S14" s="287"/>
      <c r="T14" s="288"/>
      <c r="U14" s="33"/>
      <c r="V14" s="33"/>
      <c r="W14" s="33"/>
      <c r="X14" s="33"/>
      <c r="Y14" s="285"/>
      <c r="Z14" s="287"/>
      <c r="AA14" s="287"/>
      <c r="AB14" s="287"/>
      <c r="AC14" s="287"/>
      <c r="AD14" s="287"/>
      <c r="AE14" s="287"/>
      <c r="AF14" s="287"/>
      <c r="AG14" s="287"/>
      <c r="AH14" s="287"/>
      <c r="AI14" s="287"/>
      <c r="AJ14" s="287"/>
      <c r="AK14" s="287"/>
      <c r="AL14" s="287"/>
      <c r="AM14" s="287"/>
      <c r="AN14" s="287"/>
      <c r="AO14" s="287"/>
      <c r="AP14" s="288"/>
      <c r="AQ14" s="33"/>
      <c r="AR14" s="33"/>
      <c r="AT14" s="315"/>
      <c r="AU14" s="285"/>
      <c r="AV14" s="286"/>
      <c r="AW14" s="287"/>
      <c r="AX14" s="287"/>
      <c r="AY14" s="287"/>
      <c r="AZ14" s="287"/>
      <c r="BA14" s="287"/>
      <c r="BB14" s="287"/>
      <c r="BC14" s="287"/>
      <c r="BD14" s="287"/>
      <c r="BE14" s="287"/>
      <c r="BF14" s="287"/>
      <c r="BG14" s="287"/>
      <c r="BH14" s="287"/>
      <c r="BI14" s="287"/>
      <c r="BJ14" s="287"/>
      <c r="BK14" s="287"/>
      <c r="BL14" s="288"/>
      <c r="BM14" s="33"/>
      <c r="BN14" s="236"/>
      <c r="BO14" s="33"/>
      <c r="BP14" s="33"/>
      <c r="BQ14" s="300"/>
      <c r="BR14" s="304"/>
      <c r="BS14" s="301"/>
      <c r="BT14" s="301"/>
      <c r="BU14" s="287"/>
      <c r="BV14" s="301"/>
      <c r="BW14" s="301"/>
      <c r="BX14" s="301"/>
      <c r="BY14" s="301"/>
      <c r="CA14" s="301"/>
      <c r="CB14" s="301"/>
      <c r="CC14" s="301"/>
      <c r="CD14" s="301"/>
      <c r="CE14" s="301"/>
      <c r="CF14" s="301"/>
      <c r="CG14" s="301"/>
      <c r="CH14" s="302"/>
      <c r="CI14" s="303"/>
      <c r="CJ14" s="33"/>
      <c r="CL14" s="315"/>
      <c r="CM14" s="285"/>
      <c r="CN14" s="286"/>
      <c r="CO14" s="287"/>
      <c r="CP14" s="287"/>
      <c r="CQ14" s="287"/>
      <c r="CR14" s="287"/>
      <c r="CS14" s="287"/>
      <c r="CT14" s="287"/>
      <c r="CU14" s="287"/>
      <c r="CV14" s="287"/>
      <c r="CW14" s="287"/>
      <c r="CX14" s="287"/>
      <c r="CY14" s="287"/>
      <c r="CZ14" s="287"/>
      <c r="DA14" s="287"/>
      <c r="DB14" s="287"/>
      <c r="DC14" s="287"/>
      <c r="DD14" s="288"/>
      <c r="DE14" s="33"/>
      <c r="DF14" s="33"/>
      <c r="DG14" s="33"/>
      <c r="DH14" s="33"/>
      <c r="DI14" s="33"/>
      <c r="DJ14" s="285"/>
      <c r="DK14" s="286"/>
      <c r="DL14" s="287"/>
      <c r="DM14" s="287"/>
      <c r="DN14" s="287"/>
      <c r="DO14" s="470"/>
      <c r="DP14" s="470"/>
      <c r="DQ14" s="371"/>
      <c r="DR14" s="470"/>
      <c r="DS14" s="470"/>
      <c r="DT14" s="470"/>
      <c r="DU14" s="371"/>
      <c r="DV14" s="470"/>
      <c r="DW14" s="470"/>
      <c r="DX14" s="470"/>
      <c r="DY14" s="371"/>
      <c r="DZ14" s="470"/>
      <c r="EA14" s="288"/>
      <c r="EB14" s="33"/>
      <c r="EC14" s="33"/>
      <c r="ED14" s="33"/>
      <c r="EF14" s="33"/>
      <c r="EG14" s="33"/>
      <c r="EH14" s="33"/>
      <c r="EI14" s="33"/>
      <c r="EJ14" s="44"/>
      <c r="EK14" s="46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5"/>
      <c r="FA14" s="45" t="s">
        <v>144</v>
      </c>
      <c r="FB14" s="297"/>
      <c r="FC14" s="33"/>
      <c r="FE14" s="33"/>
      <c r="FF14" s="44"/>
      <c r="FG14" s="46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5"/>
      <c r="FW14" s="45"/>
      <c r="FX14" s="46"/>
      <c r="FZ14" s="33"/>
      <c r="GA14" s="44"/>
      <c r="GB14" s="46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5"/>
      <c r="GR14" s="45"/>
      <c r="GS14" s="46"/>
      <c r="GU14" s="33"/>
      <c r="GV14" s="44"/>
      <c r="GW14" s="46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  <c r="HI14" s="44"/>
      <c r="HJ14" s="44"/>
      <c r="HK14" s="44"/>
      <c r="HL14" s="45"/>
      <c r="HM14" s="45"/>
      <c r="HN14" s="46"/>
      <c r="HP14" s="33"/>
      <c r="HQ14" s="44"/>
      <c r="HR14" s="46"/>
      <c r="HS14" s="44"/>
      <c r="HT14" s="44"/>
      <c r="HU14" s="44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F14" s="44"/>
      <c r="IG14" s="45"/>
      <c r="IH14" s="45"/>
      <c r="II14" s="46"/>
      <c r="IK14" s="33"/>
      <c r="IL14" s="44"/>
      <c r="IM14" s="46"/>
      <c r="IN14" s="44"/>
      <c r="IO14" s="44"/>
      <c r="IP14" s="44"/>
      <c r="IQ14" s="44"/>
      <c r="IR14" s="44"/>
      <c r="IS14" s="44"/>
      <c r="IT14" s="44"/>
      <c r="IU14" s="44"/>
      <c r="IV14" s="44"/>
      <c r="IW14" s="44"/>
      <c r="IX14" s="44"/>
      <c r="IY14" s="44"/>
      <c r="IZ14" s="44"/>
      <c r="JA14" s="44"/>
      <c r="JB14" s="45"/>
      <c r="JC14" s="45"/>
      <c r="JD14" s="46"/>
    </row>
    <row r="15" spans="1:264" s="374" customFormat="1" ht="37.5" customHeight="1" x14ac:dyDescent="0.4">
      <c r="B15" s="367" t="str">
        <f t="shared" ref="B15:B46" si="0">IFERROR(INDEX($EI$15:$EI$97,MATCH(U15,$FB$15:$FB$97,0)),"")</f>
        <v/>
      </c>
      <c r="C15" s="368" t="str">
        <f t="shared" ref="C15:C46" si="1">IFERROR(INDEX($EJ$15:$EJ$97,MATCH(U15,$FB$15:$FB$97,0)),"")</f>
        <v/>
      </c>
      <c r="D15" s="369" t="str">
        <f t="shared" ref="D15:D46" si="2">IFERROR(INDEX($EK$15:$EK$97,MATCH(U15,$FB$15:$FB$97,0)),"")</f>
        <v/>
      </c>
      <c r="E15" s="370" t="str">
        <f t="shared" ref="E15:E46" si="3">IFERROR(INDEX($EL$15:$EL$97,MATCH(U15,$FB$15:$FB$97,0)),"")</f>
        <v/>
      </c>
      <c r="F15" s="370" t="str">
        <f t="shared" ref="F15:F46" si="4">IFERROR(INDEX($EM$15:$EM$97,MATCH(U15,$FB$15:$FB$97,0)),"")</f>
        <v/>
      </c>
      <c r="G15" s="370" t="str">
        <f>IFERROR(INDEX(#REF!,MATCH(U15,$FB$15:$FB$97,0)),"")</f>
        <v/>
      </c>
      <c r="H15" s="470" t="str">
        <f t="shared" ref="H15:H46" si="5">IFERROR(INDEX($EO$15:$EO$97,MATCH(U15,$FB$15:$FB$97,0)),"")</f>
        <v/>
      </c>
      <c r="I15" s="470" t="str">
        <f t="shared" ref="I15:I46" si="6">IFERROR(INDEX($EP$15:$EP$97,MATCH(U15,$FB$15:$FB$97,0)),"")</f>
        <v/>
      </c>
      <c r="J15" s="470" t="str">
        <f t="shared" ref="J15:J46" si="7">IFERROR(INDEX($EQ$15:$EQ$97,MATCH(U15,$FB$15:$FB$97,0)),"")</f>
        <v/>
      </c>
      <c r="K15" s="371" t="str">
        <f t="shared" ref="K15:K46" si="8">IFERROR(INDEX($EN$15:$EN$97,MATCH(U15,$FB$15:$FB$97,0)),"")</f>
        <v/>
      </c>
      <c r="L15" s="470" t="str">
        <f t="shared" ref="L15:L46" si="9">IFERROR(INDEX($ES$15:$ES$97,MATCH(U15,$FB$15:$FB$97,0)),"")</f>
        <v/>
      </c>
      <c r="M15" s="470" t="str">
        <f t="shared" ref="M15:M46" si="10">IFERROR(INDEX($ET$15:$ET$97,MATCH(U15,$FB$15:$FB$97,0)),"")</f>
        <v/>
      </c>
      <c r="N15" s="470" t="str">
        <f t="shared" ref="N15:N46" si="11">IFERROR(INDEX($EU$15:$EU$97,MATCH(U15,$FB$15:$FB$97,0)),"")</f>
        <v/>
      </c>
      <c r="O15" s="371" t="str">
        <f t="shared" ref="O15:O46" si="12">IFERROR(INDEX($ER$15:$ER$97,MATCH(U15,$FB$15:$FB$97,0)),"")</f>
        <v/>
      </c>
      <c r="P15" s="470" t="str">
        <f t="shared" ref="P15:P46" si="13">IFERROR(INDEX($EW$15:$EW$97,MATCH(U15,$FB$15:$FB$97,0)),"")</f>
        <v/>
      </c>
      <c r="Q15" s="470" t="str">
        <f t="shared" ref="Q15:Q46" si="14">IFERROR(INDEX($EX$15:$EX$97,MATCH(U15,$FB$15:$FB$97,0)),"")</f>
        <v/>
      </c>
      <c r="R15" s="470" t="str">
        <f t="shared" ref="R15:R46" si="15">IFERROR(INDEX($EY$15:$EY$97,MATCH(U15,$FB$15:$FB$97,0)),"")</f>
        <v/>
      </c>
      <c r="S15" s="371" t="str">
        <f t="shared" ref="S15:S46" si="16">IFERROR(INDEX($EV$15:$EV$97,MATCH(U15,$FB$15:$FB$97,0)),"")</f>
        <v/>
      </c>
      <c r="T15" s="371" t="str">
        <f t="shared" ref="T15:T46" si="17">IFERROR(INDEX($EZ$15:$EZ$97,MATCH(U15,$FB$15:$FB$97,0)),"")</f>
        <v/>
      </c>
      <c r="U15" s="372">
        <v>1</v>
      </c>
      <c r="V15" s="373"/>
      <c r="W15" s="373"/>
      <c r="X15" s="367" t="str">
        <f t="shared" ref="X15:X46" si="18">IFERROR(INDEX($FE$15:$FE$97,MATCH($AQ15,$FX$15:$FX$97,0)),"")</f>
        <v/>
      </c>
      <c r="Y15" s="368" t="str">
        <f t="shared" ref="Y15:Y46" si="19">IFERROR(INDEX($FF$15:$FF$97,MATCH($AQ15,$FX$15:$FX$97,0)),"")</f>
        <v/>
      </c>
      <c r="Z15" s="369" t="str">
        <f t="shared" ref="Z15:Z46" si="20">IFERROR(INDEX($FG$15:$FG$97,MATCH($AQ15,$FX$15:$FX$97,0)),"")</f>
        <v/>
      </c>
      <c r="AA15" s="370" t="str">
        <f t="shared" ref="AA15:AA46" si="21">IFERROR(INDEX($FH$15:$FH$97,MATCH($AQ15,$FX$15:$FX$97,0)),"")</f>
        <v/>
      </c>
      <c r="AB15" s="370" t="str">
        <f t="shared" ref="AB15:AB46" si="22">IFERROR(INDEX($FI$15:$FI$97,MATCH($AQ15,$FX$15:$FX$97,0)),"")</f>
        <v/>
      </c>
      <c r="AC15" s="370" t="str">
        <f>IFERROR(INDEX(#REF!,MATCH($AQ15,$FX$15:$FX$97,0)),"")</f>
        <v/>
      </c>
      <c r="AD15" s="470" t="str">
        <f t="shared" ref="AD15:AD46" si="23">IFERROR(INDEX(FK$15:FK$97,MATCH($AQ15,$FX$15:$FX$97,0)),"")</f>
        <v/>
      </c>
      <c r="AE15" s="470" t="str">
        <f t="shared" ref="AE15:AE46" si="24">IFERROR(INDEX(FL$15:FL$97,MATCH($AQ15,$FX$15:$FX$97,0)),"")</f>
        <v/>
      </c>
      <c r="AF15" s="470" t="str">
        <f t="shared" ref="AF15:AF46" si="25">IFERROR(INDEX(FM$15:FM$97,MATCH($AQ15,$FX$15:$FX$97,0)),"")</f>
        <v/>
      </c>
      <c r="AG15" s="371" t="str">
        <f t="shared" ref="AG15:AG46" si="26">IFERROR(INDEX(FJ$15:FJ$97,MATCH($AQ15,$FX$15:$FX$97,0)),"")</f>
        <v/>
      </c>
      <c r="AH15" s="470" t="str">
        <f t="shared" ref="AH15:AH46" si="27">IFERROR(INDEX(FO$15:FO$97,MATCH($AQ15,$FX$15:$FX$97,0)),"")</f>
        <v/>
      </c>
      <c r="AI15" s="470" t="str">
        <f t="shared" ref="AI15:AI46" si="28">IFERROR(INDEX(FP$15:FP$97,MATCH($AQ15,$FX$15:$FX$97,0)),"")</f>
        <v/>
      </c>
      <c r="AJ15" s="470" t="str">
        <f t="shared" ref="AJ15:AJ46" si="29">IFERROR(INDEX(FQ$15:FQ$97,MATCH($AQ15,$FX$15:$FX$97,0)),"")</f>
        <v/>
      </c>
      <c r="AK15" s="371" t="str">
        <f t="shared" ref="AK15:AK46" si="30">IFERROR(INDEX(FN$15:FN$97,MATCH($AQ15,$FX$15:$FX$97,0)),"")</f>
        <v/>
      </c>
      <c r="AL15" s="470" t="str">
        <f t="shared" ref="AL15:AL46" si="31">IFERROR(INDEX(FS$15:FS$97,MATCH($AQ15,$FX$15:$FX$97,0)),"")</f>
        <v/>
      </c>
      <c r="AM15" s="470" t="str">
        <f t="shared" ref="AM15:AM46" si="32">IFERROR(INDEX(FT$15:FT$97,MATCH($AQ15,$FX$15:$FX$97,0)),"")</f>
        <v/>
      </c>
      <c r="AN15" s="470" t="str">
        <f t="shared" ref="AN15:AN46" si="33">IFERROR(INDEX(FU$15:FU$97,MATCH($AQ15,$FX$15:$FX$97,0)),"")</f>
        <v/>
      </c>
      <c r="AO15" s="371" t="str">
        <f t="shared" ref="AO15:AO46" si="34">IFERROR(INDEX(FR$15:FR$97,MATCH($AQ15,$FX$15:$FX$97,0)),"")</f>
        <v/>
      </c>
      <c r="AP15" s="371" t="str">
        <f t="shared" ref="AP15:AP46" si="35">IFERROR(INDEX(FW$15:FW$97,MATCH($AQ15,$FX$15:$FX$97,0)),"")</f>
        <v/>
      </c>
      <c r="AQ15" s="372">
        <v>1</v>
      </c>
      <c r="AR15" s="373"/>
      <c r="AT15" s="367" t="str">
        <f t="shared" ref="AT15:AT46" si="36">IFERROR(INDEX($FZ$15:$FZ$97,MATCH($BM15,$GS$15:$GS$97,0)),"")</f>
        <v/>
      </c>
      <c r="AU15" s="368" t="str">
        <f t="shared" ref="AU15:AU46" si="37">IFERROR(INDEX($GA$15:$GA$97,MATCH($BM15,$GS$15:$GS$97,0)),"")</f>
        <v/>
      </c>
      <c r="AV15" s="368" t="str">
        <f t="shared" ref="AV15:AV46" si="38">IFERROR(INDEX($GB$15:$GB$97,MATCH($BM15,$GS$15:$GS$97,0)),"")</f>
        <v/>
      </c>
      <c r="AW15" s="370" t="str">
        <f t="shared" ref="AW15:AW46" si="39">IFERROR(INDEX($GC$15:$GC$97,MATCH($BM15,$GS$15:$GS$97,0)),"")</f>
        <v/>
      </c>
      <c r="AX15" s="370" t="str">
        <f t="shared" ref="AX15:AX46" si="40">IFERROR(INDEX($GD$15:$GD$97,MATCH($BM15,$GS$15:$GS$97,0)),"")</f>
        <v/>
      </c>
      <c r="AY15" s="370" t="str">
        <f>IFERROR(INDEX(#REF!,MATCH($BM15,$GS$15:$GS$97,0)),"")</f>
        <v/>
      </c>
      <c r="AZ15" s="470" t="str">
        <f t="shared" ref="AZ15:AZ46" si="41">IFERROR(INDEX(GF$15:GF$97,MATCH($BM15,$GS$15:$GS$97,0)),"")</f>
        <v/>
      </c>
      <c r="BA15" s="470" t="str">
        <f t="shared" ref="BA15:BA46" si="42">IFERROR(INDEX(GG$15:GG$97,MATCH($BM15,$GS$15:$GS$97,0)),"")</f>
        <v/>
      </c>
      <c r="BB15" s="470" t="str">
        <f t="shared" ref="BB15:BB46" si="43">IFERROR(INDEX(GH$15:GH$97,MATCH($BM15,$GS$15:$GS$97,0)),"")</f>
        <v/>
      </c>
      <c r="BC15" s="371" t="str">
        <f t="shared" ref="BC15:BC46" si="44">IFERROR(INDEX(GE$15:GE$97,MATCH($BM15,$GS$15:$GS$97,0)),"")</f>
        <v/>
      </c>
      <c r="BD15" s="470" t="str">
        <f t="shared" ref="BD15:BD46" si="45">IFERROR(INDEX(GJ$15:GJ$97,MATCH($BM15,$GS$15:$GS$97,0)),"")</f>
        <v/>
      </c>
      <c r="BE15" s="470" t="str">
        <f t="shared" ref="BE15:BE46" si="46">IFERROR(INDEX(GK$15:GK$97,MATCH($BM15,$GS$15:$GS$97,0)),"")</f>
        <v/>
      </c>
      <c r="BF15" s="470" t="str">
        <f t="shared" ref="BF15:BF46" si="47">IFERROR(INDEX(GL$15:GL$97,MATCH($BM15,$GS$15:$GS$97,0)),"")</f>
        <v/>
      </c>
      <c r="BG15" s="371" t="str">
        <f t="shared" ref="BG15:BG46" si="48">IFERROR(INDEX(GI$15:GI$97,MATCH($BM15,$GS$15:$GS$97,0)),"")</f>
        <v/>
      </c>
      <c r="BH15" s="470" t="str">
        <f t="shared" ref="BH15:BH46" si="49">IFERROR(INDEX(GN$15:GN$97,MATCH($BM15,$GS$15:$GS$97,0)),"")</f>
        <v/>
      </c>
      <c r="BI15" s="470" t="str">
        <f t="shared" ref="BI15:BI46" si="50">IFERROR(INDEX(GO$15:GO$97,MATCH($BM15,$GS$15:$GS$97,0)),"")</f>
        <v/>
      </c>
      <c r="BJ15" s="470" t="str">
        <f t="shared" ref="BJ15:BJ46" si="51">IFERROR(INDEX(GP$15:GP$97,MATCH($BM15,$GS$15:$GS$97,0)),"")</f>
        <v/>
      </c>
      <c r="BK15" s="371" t="str">
        <f t="shared" ref="BK15:BK46" si="52">IFERROR(INDEX(GM$15:GM$97,MATCH($BM15,$GS$15:$GS$97,0)),"")</f>
        <v/>
      </c>
      <c r="BL15" s="371" t="str">
        <f t="shared" ref="BL15:BL46" si="53">IFERROR(INDEX($GQ$15:$GQ$97,MATCH($BM15,$GS$15:$GS$97,0)),"")</f>
        <v/>
      </c>
      <c r="BM15" s="372">
        <v>1</v>
      </c>
      <c r="BN15" s="236"/>
      <c r="BO15" s="373"/>
      <c r="BP15" s="368" t="str">
        <f t="shared" ref="BP15:BP46" si="54">IFERROR(INDEX($GU$15:$GU$97,MATCH($CI15,$HN$15:$HN$97,0)),"")</f>
        <v/>
      </c>
      <c r="BQ15" s="368" t="str">
        <f t="shared" ref="BQ15:BQ46" si="55">IFERROR(INDEX($GV$15:$GV$97,MATCH($AQ15,$HN$15:$HN$97,0)),"")</f>
        <v/>
      </c>
      <c r="BR15" s="369" t="str">
        <f t="shared" ref="BR15:BR46" si="56">IFERROR(INDEX($GW$15:$GW$97,MATCH($AQ15,$HN$15:$HN$97,0)),"")</f>
        <v/>
      </c>
      <c r="BS15" s="370" t="str">
        <f t="shared" ref="BS15:BS46" si="57">IFERROR(INDEX($GX$15:$GX$97,MATCH($AQ15,$HN$15:$HN$97,0)),"")</f>
        <v/>
      </c>
      <c r="BT15" s="370" t="str">
        <f t="shared" ref="BT15:BT46" si="58">IFERROR(INDEX($GY$15:$GY$97,MATCH($AQ15,$HN$15:$HN$97,0)),"")</f>
        <v/>
      </c>
      <c r="BU15" s="370" t="str">
        <f>IFERROR(INDEX(#REF!,MATCH(CI15,$HN$15:$HN$97,0)),"")</f>
        <v/>
      </c>
      <c r="BV15" s="470" t="str">
        <f t="shared" ref="BV15:BV46" si="59">IFERROR(INDEX(GZ$15:GZ$97,MATCH($CI15,$HN$15:$HN$97,0)),"")</f>
        <v/>
      </c>
      <c r="BW15" s="470" t="str">
        <f t="shared" ref="BW15:BW46" si="60">IFERROR(INDEX(HA$15:HA$97,MATCH($CI15,$HN$15:$HN$97,0)),"")</f>
        <v/>
      </c>
      <c r="BX15" s="470" t="str">
        <f t="shared" ref="BX15:BX46" si="61">IFERROR(INDEX(HB$15:HB$97,MATCH($CI15,$HN$15:$HN$97,0)),"")</f>
        <v/>
      </c>
      <c r="BY15" s="371" t="str">
        <f t="shared" ref="BY15:BY46" si="62">IFERROR(INDEX(HC$15:HC$97,MATCH($CI15,$HN$15:$HN$97,0)),"")</f>
        <v/>
      </c>
      <c r="BZ15" s="470" t="str">
        <f t="shared" ref="BZ15:BZ46" si="63">IFERROR(INDEX(HD$15:HD$97,MATCH($CI15,$HN$15:$HN$97,0)),"")</f>
        <v/>
      </c>
      <c r="CA15" s="470" t="str">
        <f t="shared" ref="CA15:CA46" si="64">IFERROR(INDEX(HE$15:HE$97,MATCH($CI15,$HN$15:$HN$97,0)),"")</f>
        <v/>
      </c>
      <c r="CB15" s="470" t="str">
        <f t="shared" ref="CB15:CB46" si="65">IFERROR(INDEX(HF$15:HF$97,MATCH($CI15,$HN$15:$HN$97,0)),"")</f>
        <v/>
      </c>
      <c r="CC15" s="371" t="str">
        <f t="shared" ref="CC15:CC46" si="66">IFERROR(INDEX(HG$15:HG$97,MATCH($CI15,$HN$15:$HN$97,0)),"")</f>
        <v/>
      </c>
      <c r="CD15" s="470" t="str">
        <f t="shared" ref="CD15:CD46" si="67">IFERROR(INDEX(HH$15:HH$97,MATCH($CI15,$HN$15:$HN$97,0)),"")</f>
        <v/>
      </c>
      <c r="CE15" s="470" t="str">
        <f t="shared" ref="CE15:CE46" si="68">IFERROR(INDEX(HI$15:HI$97,MATCH($CI15,$HN$15:$HN$97,0)),"")</f>
        <v/>
      </c>
      <c r="CF15" s="470" t="str">
        <f t="shared" ref="CF15:CF46" si="69">IFERROR(INDEX(HJ$15:HJ$97,MATCH($CI15,$HN$15:$HN$97,0)),"")</f>
        <v/>
      </c>
      <c r="CG15" s="371" t="str">
        <f t="shared" ref="CG15:CG46" si="70">IFERROR(INDEX(HK$15:HK$97,MATCH($CI15,$HN$15:$HN$97,0)),"")</f>
        <v/>
      </c>
      <c r="CH15" s="371" t="str">
        <f t="shared" ref="CH15:CH46" si="71">IFERROR(INDEX($HL$15:$HL$97,MATCH($AQ15,$HN$15:$HN$97,0)),"")</f>
        <v/>
      </c>
      <c r="CI15" s="372">
        <v>1</v>
      </c>
      <c r="CJ15" s="373"/>
      <c r="CL15" s="367" t="str">
        <f t="shared" ref="CL15:CL46" si="72">IFERROR(INDEX($HP$15:$HP$97,MATCH(DE15,$II$15:$II$97,0)),"")</f>
        <v/>
      </c>
      <c r="CM15" s="368" t="str">
        <f t="shared" ref="CM15:CM46" si="73">IFERROR(INDEX($HQ$15:$HQ$97,MATCH(DE15,$II$15:$II$97,0)),"")</f>
        <v/>
      </c>
      <c r="CN15" s="369" t="str">
        <f t="shared" ref="CN15:CN46" si="74">IFERROR(INDEX($HR$15:$HR$97,MATCH(DE15,$II$15:$II$97,0)),"")</f>
        <v/>
      </c>
      <c r="CO15" s="369" t="str">
        <f t="shared" ref="CO15:CO46" si="75">IFERROR(INDEX($HS$15:$HS$97,MATCH(DE15,$II$15:$II$97,0)),"")</f>
        <v/>
      </c>
      <c r="CP15" s="370" t="str">
        <f t="shared" ref="CP15:CP46" si="76">IFERROR(INDEX($HT$15:$HT$97,MATCH(DE15,$II$15:$II$97,0)),"")</f>
        <v/>
      </c>
      <c r="CQ15" s="370" t="str">
        <f>IFERROR(INDEX(#REF!,MATCH(DE15,$II$15:$II$97,0)),"")</f>
        <v/>
      </c>
      <c r="CR15" s="470" t="str">
        <f t="shared" ref="CR15:CR46" si="77">IFERROR(INDEX(HV$15:HV$97,MATCH($DE15,$II$15:$II$97,0)),"")</f>
        <v/>
      </c>
      <c r="CS15" s="470" t="str">
        <f t="shared" ref="CS15:CS46" si="78">IFERROR(INDEX(HW$15:HW$97,MATCH($DE15,$II$15:$II$97,0)),"")</f>
        <v/>
      </c>
      <c r="CT15" s="470" t="str">
        <f t="shared" ref="CT15:CT46" si="79">IFERROR(INDEX(HX$15:HX$97,MATCH($DE15,$II$15:$II$97,0)),"")</f>
        <v/>
      </c>
      <c r="CU15" s="371" t="str">
        <f t="shared" ref="CU15:CU46" si="80">IFERROR(INDEX(HU$15:HU$97,MATCH($DE15,$II$15:$II$97,0)),"")</f>
        <v/>
      </c>
      <c r="CV15" s="470" t="str">
        <f t="shared" ref="CV15:CV46" si="81">IFERROR(INDEX(HZ$15:HZ$97,MATCH($DE15,$II$15:$II$97,0)),"")</f>
        <v/>
      </c>
      <c r="CW15" s="470" t="str">
        <f t="shared" ref="CW15:CW46" si="82">IFERROR(INDEX(IA$15:IA$97,MATCH($DE15,$II$15:$II$97,0)),"")</f>
        <v/>
      </c>
      <c r="CX15" s="470" t="str">
        <f t="shared" ref="CX15:CX46" si="83">IFERROR(INDEX(IB$15:IB$97,MATCH($DE15,$II$15:$II$97,0)),"")</f>
        <v/>
      </c>
      <c r="CY15" s="371" t="str">
        <f t="shared" ref="CY15:CY46" si="84">IFERROR(INDEX(HY$15:HY$97,MATCH($DE15,$II$15:$II$97,0)),"")</f>
        <v/>
      </c>
      <c r="CZ15" s="470" t="str">
        <f t="shared" ref="CZ15:CZ46" si="85">IFERROR(INDEX(ID$15:ID$97,MATCH($DE15,$II$15:$II$97,0)),"")</f>
        <v/>
      </c>
      <c r="DA15" s="470" t="str">
        <f t="shared" ref="DA15:DA46" si="86">IFERROR(INDEX(IE$15:IE$97,MATCH($DE15,$II$15:$II$97,0)),"")</f>
        <v/>
      </c>
      <c r="DB15" s="470" t="str">
        <f t="shared" ref="DB15:DB46" si="87">IFERROR(INDEX(IF$15:IF$97,MATCH($DE15,$II$15:$II$97,0)),"")</f>
        <v/>
      </c>
      <c r="DC15" s="371" t="str">
        <f t="shared" ref="DC15:DC46" si="88">IFERROR(INDEX(IC$15:IC$97,MATCH($DE15,$II$15:$II$97,0)),"")</f>
        <v/>
      </c>
      <c r="DD15" s="371" t="str">
        <f t="shared" ref="DD15:DD46" si="89">IFERROR(INDEX($IG$15:$IG$97,MATCH(DE15,$II$15:$II$97,0)),"")</f>
        <v/>
      </c>
      <c r="DE15" s="372">
        <v>1</v>
      </c>
      <c r="DF15" s="375" t="str">
        <f>IF(DD15="","",IF(DE15=1,20,IF(DE15=2,18,IF(DE15=3,16,IF(DE15=4,14,IF(DE15=5,12,IF(DE15=6,10,IF(DE15=7,9,IF(DE15=8,8,IF(DE15=9,7,IF(DE15=10,6,IF(DE15=11,5,IF(DE15=12,4,IF(DE15=13,3,IF(DE15=14,2,1)))))))))))))))</f>
        <v/>
      </c>
      <c r="DG15" s="373"/>
      <c r="DH15" s="373"/>
      <c r="DI15" s="367" t="str">
        <f t="shared" ref="DI15:DI53" si="90">IFERROR(INDEX($IK$15:$IK$97,MATCH($EB15,$JD$15:$JD$97,0)),"")</f>
        <v/>
      </c>
      <c r="DJ15" s="368" t="str">
        <f t="shared" ref="DJ15:DJ46" si="91">IFERROR(INDEX($IL$15:$IL$97,MATCH($AQ15,$JD$15:$JD$97,0)),"")</f>
        <v/>
      </c>
      <c r="DK15" s="369" t="str">
        <f t="shared" ref="DK15:DK46" si="92">IFERROR(INDEX($IM$15:$IM$97,MATCH($AQ15,$JD$15:$JD$97,0)),"")</f>
        <v/>
      </c>
      <c r="DL15" s="370" t="str">
        <f t="shared" ref="DL15:DL46" si="93">IFERROR(INDEX($IN$15:$IN$97,MATCH($AQ15,$JD$15:$JD$97,0)),"")</f>
        <v/>
      </c>
      <c r="DM15" s="370" t="str">
        <f t="shared" ref="DM15:DM46" si="94">IFERROR(INDEX($IO$15:$IO$97,MATCH($AQ15,$JD$15:$JD$97,0)),"")</f>
        <v/>
      </c>
      <c r="DN15" s="370" t="str">
        <f>IFERROR(INDEX(#REF!,MATCH(EB15,$JD$15:$JD$97,0)),"")</f>
        <v/>
      </c>
      <c r="DO15" s="470" t="str">
        <f t="shared" ref="DO15:DQ16" si="95">IFERROR(INDEX(IQ$15:IQ$97,MATCH($EB15,$JD$15:$JD$97,0)),"")</f>
        <v/>
      </c>
      <c r="DP15" s="470" t="str">
        <f t="shared" si="95"/>
        <v/>
      </c>
      <c r="DQ15" s="470" t="str">
        <f t="shared" si="95"/>
        <v/>
      </c>
      <c r="DR15" s="371" t="str">
        <f t="shared" ref="DR15:DR46" si="96">IFERROR(INDEX(IP$15:IP$97,MATCH($EB15,$JD$15:$JD$97,0)),"")</f>
        <v/>
      </c>
      <c r="DS15" s="470" t="str">
        <f t="shared" ref="DS15" si="97">IFERROR(INDEX(IU$15:IU$97,MATCH($EB15,$JD$15:$JD$97,0)),"")</f>
        <v/>
      </c>
      <c r="DT15" s="470" t="str">
        <f t="shared" ref="DT15" si="98">IFERROR(INDEX(IV$15:IV$97,MATCH($EB15,$JD$15:$JD$97,0)),"")</f>
        <v/>
      </c>
      <c r="DU15" s="470" t="str">
        <f t="shared" ref="DU15" si="99">IFERROR(INDEX(IW$15:IW$97,MATCH($EB15,$JD$15:$JD$97,0)),"")</f>
        <v/>
      </c>
      <c r="DV15" s="371" t="str">
        <f t="shared" ref="DV15:DV46" si="100">IFERROR(INDEX(IT$15:IT$97,MATCH($EB15,$JD$15:$JD$97,0)),"")</f>
        <v/>
      </c>
      <c r="DW15" s="470" t="str">
        <f t="shared" ref="DW15" si="101">IFERROR(INDEX(IY$15:IY$97,MATCH($EB15,$JD$15:$JD$97,0)),"")</f>
        <v/>
      </c>
      <c r="DX15" s="470" t="str">
        <f t="shared" ref="DX15" si="102">IFERROR(INDEX(IZ$15:IZ$97,MATCH($EB15,$JD$15:$JD$97,0)),"")</f>
        <v/>
      </c>
      <c r="DY15" s="470" t="str">
        <f t="shared" ref="DY15" si="103">IFERROR(INDEX(JA$15:JA$97,MATCH($EB15,$JD$15:$JD$97,0)),"")</f>
        <v/>
      </c>
      <c r="DZ15" s="371" t="str">
        <f t="shared" ref="DZ15:DZ46" si="104">IFERROR(INDEX(IX$15:IX$97,MATCH($EB15,$JD$15:$JD$97,0)),"")</f>
        <v/>
      </c>
      <c r="EA15" s="371" t="str">
        <f t="shared" ref="EA15:EA46" si="105">IFERROR(INDEX($JB$15:$JB$97,MATCH($AQ15,$JD$15:$JD$97,0)),"")</f>
        <v/>
      </c>
      <c r="EB15" s="372">
        <v>1</v>
      </c>
      <c r="EC15" s="376" t="str">
        <f>IF(EA15="","",IF(EB15=1,20,IF(EB15=2,18,IF(EB15=3,16,IF(EB15=4,14,IF(EB15=5,12,IF(EB15=6,10,IF(EB15=7,9,IF(EB15=8,8,IF(EB15=9,7,IF(EB15=10,6,IF(EB15=11,5,IF(EB15=12,4,IF(EB15=13,3,IF(EB15=14,2,1)))))))))))))))</f>
        <v/>
      </c>
      <c r="ED15" s="373"/>
      <c r="EF15" s="373"/>
      <c r="EG15" s="373"/>
      <c r="EH15" s="377"/>
      <c r="EI15" s="378" t="str">
        <f>IFERROR(IF(AND('Classificação geral'!$E9="FEM",'Classificação geral'!$F9=1),'Classificação geral'!$A9,""),"")</f>
        <v/>
      </c>
      <c r="EJ15" s="378" t="str">
        <f>IFERROR(IF(AND('Classificação geral'!$E9="FEM",'Classificação geral'!$F9=1),'Classificação geral'!$B9,""),"")</f>
        <v/>
      </c>
      <c r="EK15" s="379" t="str">
        <f>IF($EJ15='Classificação geral'!$B9,'Classificação geral'!$C9,"")</f>
        <v/>
      </c>
      <c r="EL15" s="379" t="str">
        <f>IF($EJ15='Classificação geral'!$B9,'Classificação geral'!$E9,"")</f>
        <v/>
      </c>
      <c r="EM15" s="379" t="str">
        <f>IF($EL15='Classificação geral'!$E9,'Classificação geral'!$F9,"")</f>
        <v/>
      </c>
      <c r="EN15" s="378" t="str">
        <f>IFERROR(IF(AND($EL15="fem",'Classificação geral'!$F9=1),'Classificação geral'!G9,""),"")</f>
        <v/>
      </c>
      <c r="EO15" s="378" t="str">
        <f>IFERROR(IF(AND($EL15="fem",'Classificação geral'!$F9=1),'Classificação geral'!H9,""),"")</f>
        <v/>
      </c>
      <c r="EP15" s="378" t="str">
        <f>IFERROR(IF(AND($EL15="fem",'Classificação geral'!$F9=1),'Classificação geral'!I9,""),"")</f>
        <v/>
      </c>
      <c r="EQ15" s="378" t="str">
        <f>IFERROR(IF(AND($EL15="fem",'Classificação geral'!$F9=1),'Classificação geral'!J9,""),"")</f>
        <v/>
      </c>
      <c r="ER15" s="378" t="str">
        <f>IFERROR(IF(AND($EL15="fem",'Classificação geral'!$F9=1),'Classificação geral'!K9,""),"")</f>
        <v/>
      </c>
      <c r="ES15" s="378" t="str">
        <f>IFERROR(IF(AND($EL15="fem",'Classificação geral'!$F9=1),'Classificação geral'!L9,""),"")</f>
        <v/>
      </c>
      <c r="ET15" s="378" t="str">
        <f>IFERROR(IF(AND($EL15="fem",'Classificação geral'!$F9=1),'Classificação geral'!M9,""),"")</f>
        <v/>
      </c>
      <c r="EU15" s="378" t="str">
        <f>IFERROR(IF(AND($EL15="fem",'Classificação geral'!$F9=1),'Classificação geral'!N9,""),"")</f>
        <v/>
      </c>
      <c r="EV15" s="378" t="str">
        <f>IFERROR(IF(AND($EL15="fem",'Classificação geral'!$F9=1),'Classificação geral'!O9,""),"")</f>
        <v/>
      </c>
      <c r="EW15" s="378" t="str">
        <f>IFERROR(IF(AND($EL15="fem",'Classificação geral'!$F9=1),'Classificação geral'!P9,""),"")</f>
        <v/>
      </c>
      <c r="EX15" s="378" t="str">
        <f>IFERROR(IF(AND($EL15="fem",'Classificação geral'!$F9=1),'Classificação geral'!Q9,""),"")</f>
        <v/>
      </c>
      <c r="EY15" s="378" t="str">
        <f>IFERROR(IF(AND($EL15="fem",'Classificação geral'!$F9=1),'Classificação geral'!R9,""),"")</f>
        <v/>
      </c>
      <c r="EZ15" s="379" t="str">
        <f>IF($EM15='Classificação geral'!$F9,'Classificação geral'!$U9,"")</f>
        <v/>
      </c>
      <c r="FA15" s="380" t="str">
        <f>IF(EJ15="","",EZ15+(EO15/100000)+(EW15/10000000)+(ES15/1000000000))</f>
        <v/>
      </c>
      <c r="FB15" s="381" t="str">
        <f>IFERROR(RANK(EZ15,EZ:EZ,0)+ COUNTIF(EZ$13:$EZ14,EZ15),"")</f>
        <v/>
      </c>
      <c r="FC15" s="373"/>
      <c r="FD15" s="374">
        <v>16</v>
      </c>
      <c r="FE15" s="378" t="str">
        <f>IFERROR(IF(AND('Classificação geral'!$E9="mas",'Classificação geral'!$F9=1),'Classificação geral'!$A9,""),"")</f>
        <v/>
      </c>
      <c r="FF15" s="378" t="str">
        <f>IFERROR(IF(AND('Classificação geral'!$E9="mas",'Classificação geral'!$F9=1),'Classificação geral'!$B9,""),"")</f>
        <v/>
      </c>
      <c r="FG15" s="379" t="str">
        <f>IF($FF15='Classificação geral'!$B9,'Classificação geral'!$C9,"")</f>
        <v/>
      </c>
      <c r="FH15" s="379" t="str">
        <f>IF($FF15='Classificação geral'!$B9,'Classificação geral'!$E9,"")</f>
        <v/>
      </c>
      <c r="FI15" s="378" t="str">
        <f>IFERROR(IF(AND($FH15="mas",'Classificação geral'!$F9=1),'Classificação geral'!F9,""),"")</f>
        <v/>
      </c>
      <c r="FJ15" s="378" t="str">
        <f>IFERROR(IF(AND($FH15="mas",'Classificação geral'!$F9=1),'Classificação geral'!G9,""),"")</f>
        <v/>
      </c>
      <c r="FK15" s="378" t="str">
        <f>IFERROR(IF(AND($FH15="mas",'Classificação geral'!$F9=1),'Classificação geral'!H9,""),"")</f>
        <v/>
      </c>
      <c r="FL15" s="378" t="str">
        <f>IFERROR(IF(AND($FH15="mas",'Classificação geral'!$F9=1),'Classificação geral'!I9,""),"")</f>
        <v/>
      </c>
      <c r="FM15" s="378" t="str">
        <f>IFERROR(IF(AND($FH15="mas",'Classificação geral'!$F9=1),'Classificação geral'!J9,""),"")</f>
        <v/>
      </c>
      <c r="FN15" s="378" t="str">
        <f>IFERROR(IF(AND($FH15="mas",'Classificação geral'!$F9=1),'Classificação geral'!K9,""),"")</f>
        <v/>
      </c>
      <c r="FO15" s="378" t="str">
        <f>IFERROR(IF(AND($FH15="mas",'Classificação geral'!$F9=1),'Classificação geral'!L9,""),"")</f>
        <v/>
      </c>
      <c r="FP15" s="378" t="str">
        <f>IFERROR(IF(AND($FH15="mas",'Classificação geral'!$F9=1),'Classificação geral'!M9,""),"")</f>
        <v/>
      </c>
      <c r="FQ15" s="378" t="str">
        <f>IFERROR(IF(AND($FH15="mas",'Classificação geral'!$F9=1),'Classificação geral'!N9,""),"")</f>
        <v/>
      </c>
      <c r="FR15" s="378" t="str">
        <f>IFERROR(IF(AND($FH15="mas",'Classificação geral'!$F9=1),'Classificação geral'!O9,""),"")</f>
        <v/>
      </c>
      <c r="FS15" s="378" t="str">
        <f>IFERROR(IF(AND($FH15="mas",'Classificação geral'!$F9=1),'Classificação geral'!P9,""),"")</f>
        <v/>
      </c>
      <c r="FT15" s="378" t="str">
        <f>IFERROR(IF(AND($FH15="mas",'Classificação geral'!$F9=1),'Classificação geral'!Q9,""),"")</f>
        <v/>
      </c>
      <c r="FU15" s="378" t="str">
        <f>IFERROR(IF(AND($FH15="mas",'Classificação geral'!$F9=1),'Classificação geral'!R9,""),"")</f>
        <v/>
      </c>
      <c r="FV15" s="378" t="str">
        <f>IFERROR(IF(AND($FH15="mas",'Classificação geral'!$F9=1),'Classificação geral'!U9,""),"")</f>
        <v/>
      </c>
      <c r="FW15" s="380" t="str">
        <f>IF(FF15="","",FV15+(FK15/100000)+(FS15/10000000)+(FO15/1000000000))</f>
        <v/>
      </c>
      <c r="FX15" s="381" t="str">
        <f>IFERROR(RANK(FV15,FV:FV,0)+ COUNTIF($FV$13:FV14,FV15),"")</f>
        <v/>
      </c>
      <c r="FZ15" s="378" t="str">
        <f>IFERROR(IF(AND('Classificação geral'!$E9="FEM",'Classificação geral'!$F9=2),'Classificação geral'!$A9,""),"")</f>
        <v/>
      </c>
      <c r="GA15" s="378" t="str">
        <f>IFERROR(IF(AND('Classificação geral'!$E9="fem",'Classificação geral'!$F9=2),'Classificação geral'!$B9,""),"")</f>
        <v/>
      </c>
      <c r="GB15" s="379" t="str">
        <f>IF(GA15='Classificação geral'!$B9,'Classificação geral'!$C9,"")</f>
        <v/>
      </c>
      <c r="GC15" s="379" t="str">
        <f>IF(GA15='Classificação geral'!$B9,'Classificação geral'!$E9,"")</f>
        <v/>
      </c>
      <c r="GD15" s="378" t="str">
        <f>IFERROR(IF(AND(GC15="fem",'Classificação geral'!$F9=2),'Classificação geral'!$F9,""),"")</f>
        <v/>
      </c>
      <c r="GE15" s="378" t="str">
        <f>IFERROR(IF(AND($GC15="fem",'Classificação geral'!$F9=2),'Classificação geral'!G9,""),"")</f>
        <v/>
      </c>
      <c r="GF15" s="378" t="str">
        <f>IFERROR(IF(AND($GC15="fem",'Classificação geral'!$F9=2),'Classificação geral'!H9,""),"")</f>
        <v/>
      </c>
      <c r="GG15" s="378" t="str">
        <f>IFERROR(IF(AND($GC15="fem",'Classificação geral'!$F9=2),'Classificação geral'!I9,""),"")</f>
        <v/>
      </c>
      <c r="GH15" s="378" t="str">
        <f>IFERROR(IF(AND($GC15="fem",'Classificação geral'!$F9=2),'Classificação geral'!J9,""),"")</f>
        <v/>
      </c>
      <c r="GI15" s="378" t="str">
        <f>IFERROR(IF(AND($GC15="fem",'Classificação geral'!$F9=2),'Classificação geral'!K9,""),"")</f>
        <v/>
      </c>
      <c r="GJ15" s="378" t="str">
        <f>IFERROR(IF(AND($GC15="fem",'Classificação geral'!$F9=2),'Classificação geral'!L9,""),"")</f>
        <v/>
      </c>
      <c r="GK15" s="378" t="str">
        <f>IFERROR(IF(AND($GC15="fem",'Classificação geral'!$F9=2),'Classificação geral'!M9,""),"")</f>
        <v/>
      </c>
      <c r="GL15" s="378" t="str">
        <f>IFERROR(IF(AND($GC15="fem",'Classificação geral'!$F9=2),'Classificação geral'!N9,""),"")</f>
        <v/>
      </c>
      <c r="GM15" s="378" t="str">
        <f>IFERROR(IF(AND($GC15="fem",'Classificação geral'!$F9=2),'Classificação geral'!O9,""),"")</f>
        <v/>
      </c>
      <c r="GN15" s="378" t="str">
        <f>IFERROR(IF(AND($GC15="fem",'Classificação geral'!$F9=2),'Classificação geral'!P9,""),"")</f>
        <v/>
      </c>
      <c r="GO15" s="378" t="str">
        <f>IFERROR(IF(AND($GC15="fem",'Classificação geral'!$F9=2),'Classificação geral'!Q9,""),"")</f>
        <v/>
      </c>
      <c r="GP15" s="378" t="str">
        <f>IFERROR(IF(AND($GC15="fem",'Classificação geral'!$F9=2),'Classificação geral'!R9,""),"")</f>
        <v/>
      </c>
      <c r="GQ15" s="378" t="str">
        <f>IFERROR(IF(AND(GC15="fem",'Classificação geral'!$F9=2),'Classificação geral'!$U9,""),"")</f>
        <v/>
      </c>
      <c r="GR15" s="380" t="str">
        <f>IF(GA15="","",GQ15+(GF15/100000)+(GN15/10000000)+(GJ15/1000000000))</f>
        <v/>
      </c>
      <c r="GS15" s="381" t="str">
        <f>IFERROR(RANK(GQ15,GQ:GQ,0)+ COUNTIF($GQ$13:GQ14,GQ15),"")</f>
        <v/>
      </c>
      <c r="GU15" s="378" t="str">
        <f>IFERROR(IF(AND('Classificação geral'!$E9="mas",'Classificação geral'!$F9=2),'Classificação geral'!$A9,""),"")</f>
        <v/>
      </c>
      <c r="GV15" s="378" t="str">
        <f>IFERROR(IF(AND('Classificação geral'!$E9="mas",'Classificação geral'!$F9=2),'Classificação geral'!$B9,""),"")</f>
        <v/>
      </c>
      <c r="GW15" s="379" t="str">
        <f>IF(GV15='Classificação geral'!$B9,'Classificação geral'!$C9,"")</f>
        <v/>
      </c>
      <c r="GX15" s="379" t="str">
        <f>IF(GV15='Classificação geral'!$B9,'Classificação geral'!$E9,"")</f>
        <v/>
      </c>
      <c r="GY15" s="378" t="str">
        <f>IFERROR(IF(AND(GX15="mas",'Classificação geral'!$F9=2),'Classificação geral'!$F9,""),"")</f>
        <v/>
      </c>
      <c r="GZ15" s="481" t="str">
        <f>IFERROR(IF(AND($GX15="mas",'Classificação geral'!$F9=2),'Classificação geral'!H9,""),"")</f>
        <v/>
      </c>
      <c r="HA15" s="481" t="str">
        <f>IFERROR(IF(AND($GX15="mas",'Classificação geral'!$F9=2),'Classificação geral'!I9,""),"")</f>
        <v/>
      </c>
      <c r="HB15" s="481" t="str">
        <f>IFERROR(IF(AND($GX15="mas",'Classificação geral'!$F9=2),'Classificação geral'!J9,""),"")</f>
        <v/>
      </c>
      <c r="HC15" s="378" t="str">
        <f>IFERROR(IF(AND(GX15="mas",'Classificação geral'!$F9=2),'Classificação geral'!$G9,""),"")</f>
        <v/>
      </c>
      <c r="HD15" s="378" t="str">
        <f>IFERROR(IF(AND($GX15="mas",'Classificação geral'!$F9=2),'Classificação geral'!L9,""),"")</f>
        <v/>
      </c>
      <c r="HE15" s="378" t="str">
        <f>IFERROR(IF(AND($GX15="mas",'Classificação geral'!$F9=2),'Classificação geral'!M9,""),"")</f>
        <v/>
      </c>
      <c r="HF15" s="378" t="str">
        <f>IFERROR(IF(AND($GX15="mas",'Classificação geral'!$F9=2),'Classificação geral'!N9,""),"")</f>
        <v/>
      </c>
      <c r="HG15" s="378" t="str">
        <f>IFERROR(IF(AND(GX15="mas",'Classificação geral'!$F9=2),'Classificação geral'!$K9,""),"")</f>
        <v/>
      </c>
      <c r="HH15" s="378" t="str">
        <f>IFERROR(IF(AND($GX15="mas",'Classificação geral'!$F9=2),'Classificação geral'!P9,""),"")</f>
        <v/>
      </c>
      <c r="HI15" s="378" t="str">
        <f>IFERROR(IF(AND($GX15="mas",'Classificação geral'!$F9=2),'Classificação geral'!Q9,""),"")</f>
        <v/>
      </c>
      <c r="HJ15" s="378" t="str">
        <f>IFERROR(IF(AND($GX15="mas",'Classificação geral'!$F9=2),'Classificação geral'!R9,""),"")</f>
        <v/>
      </c>
      <c r="HK15" s="378" t="str">
        <f>IFERROR(IF(AND(GX15="mas",'Classificação geral'!$F9=2),'Classificação geral'!$O9,""),"")</f>
        <v/>
      </c>
      <c r="HL15" s="378" t="str">
        <f>IFERROR(IF(AND(GX15="mas",'Classificação geral'!$F9=2),'Classificação geral'!$U9,""),"")</f>
        <v/>
      </c>
      <c r="HM15" s="380" t="str">
        <f>IF(GV15="","",HL15+(GZ15/100000)+(HH15/10000000)+(HD15/1000000000))</f>
        <v/>
      </c>
      <c r="HN15" s="381" t="str">
        <f>IFERROR(RANK(HL15,HL:HL,0)+ COUNTIF($HL$13:HL14,HL15),"")</f>
        <v/>
      </c>
      <c r="HP15" s="378" t="str">
        <f>IFERROR(IF(AND('Classificação geral'!$E9="FEM",'Classificação geral'!$F9=3),'Classificação geral'!$A9,""),"")</f>
        <v/>
      </c>
      <c r="HQ15" s="378" t="str">
        <f>IFERROR(IF(AND('Classificação geral'!$E9="fem",'Classificação geral'!$F9=3),'Classificação geral'!$B9,""),"")</f>
        <v/>
      </c>
      <c r="HR15" s="379" t="str">
        <f>IF($HQ15='Classificação geral'!$B9,'Classificação geral'!$C9,"")</f>
        <v/>
      </c>
      <c r="HS15" s="379" t="str">
        <f>IF($HQ15='Classificação geral'!$B9,'Classificação geral'!$E9,"")</f>
        <v/>
      </c>
      <c r="HT15" s="379" t="str">
        <f>IF($HS15='Classificação geral'!$E9,'Classificação geral'!$F9,"")</f>
        <v/>
      </c>
      <c r="HU15" s="382">
        <f>IF($HT15='Classificação geral'!$F9,'Classificação geral'!G9,"")</f>
        <v>0</v>
      </c>
      <c r="HV15" s="382" t="str">
        <f>IF($HT15='Classificação geral'!$F9,'Classificação geral'!H9,"")</f>
        <v/>
      </c>
      <c r="HW15" s="382">
        <f>IF($HT15='Classificação geral'!$F9,'Classificação geral'!I9,"")</f>
        <v>0</v>
      </c>
      <c r="HX15" s="382">
        <f>IF($HT15='Classificação geral'!$F9,'Classificação geral'!J9,"")</f>
        <v>0</v>
      </c>
      <c r="HY15" s="382">
        <f>IF($HT15='Classificação geral'!$F9,'Classificação geral'!K9,"")</f>
        <v>0</v>
      </c>
      <c r="HZ15" s="382">
        <f>IF($HT15='Classificação geral'!$F9,'Classificação geral'!L9,"")</f>
        <v>0</v>
      </c>
      <c r="IA15" s="382">
        <f>IF($HT15='Classificação geral'!$F9,'Classificação geral'!M9,"")</f>
        <v>0</v>
      </c>
      <c r="IB15" s="382">
        <f>IF($HT15='Classificação geral'!$F9,'Classificação geral'!N9,"")</f>
        <v>0</v>
      </c>
      <c r="IC15" s="382">
        <f>IF($HT15='Classificação geral'!$F9,'Classificação geral'!O9,"")</f>
        <v>0</v>
      </c>
      <c r="ID15" s="382" t="b">
        <f>IF($HT15='Classificação geral'!$F9,'Classificação geral'!P9,"")</f>
        <v>0</v>
      </c>
      <c r="IE15" s="382">
        <f>IF($HT15='Classificação geral'!$F9,'Classificação geral'!Q9,"")</f>
        <v>0</v>
      </c>
      <c r="IF15" s="382">
        <f>IF($HT15='Classificação geral'!$F9,'Classificação geral'!R9,"")</f>
        <v>0</v>
      </c>
      <c r="IG15" s="379" t="str">
        <f>IF($HT15='Classificação geral'!$F9,'Classificação geral'!$U9,"")</f>
        <v/>
      </c>
      <c r="IH15" s="380" t="str">
        <f t="shared" ref="IH15:IH78" si="106">IF(HQ15="","",IG15+(HV15/100000)+(ID15/10000000)+(HZ15/1000000000))</f>
        <v/>
      </c>
      <c r="II15" s="381" t="str">
        <f>IFERROR(RANK(IG15,IG:IG,0)+ COUNTIF($IG$13:IG14,IG15),"")</f>
        <v/>
      </c>
      <c r="IK15" s="378" t="str">
        <f>IFERROR(IF(AND('Classificação geral'!$E9="mas",'Classificação geral'!$F9=3),'Classificação geral'!$A9,""),"")</f>
        <v/>
      </c>
      <c r="IL15" s="378" t="str">
        <f>IFERROR(IF(AND('Classificação geral'!$E9="mas",'Classificação geral'!$F9=3),'Classificação geral'!$B9,""),"")</f>
        <v/>
      </c>
      <c r="IM15" s="379" t="str">
        <f>IF($IL15='Classificação geral'!$B9,'Classificação geral'!$C9,"")</f>
        <v/>
      </c>
      <c r="IN15" s="379" t="str">
        <f>IF($IL15='Classificação geral'!$B9,'Classificação geral'!$E9,"")</f>
        <v/>
      </c>
      <c r="IO15" s="379" t="str">
        <f>IF($IN15='Classificação geral'!$E9,'Classificação geral'!$F9,"")</f>
        <v/>
      </c>
      <c r="IP15" s="379">
        <f>IF($IO15='Classificação geral'!$F9,'Classificação geral'!G9,"")</f>
        <v>0</v>
      </c>
      <c r="IQ15" s="379" t="str">
        <f>IF($IO15='Classificação geral'!$F9,'Classificação geral'!H9,"")</f>
        <v/>
      </c>
      <c r="IR15" s="379">
        <f>IF($IO15='Classificação geral'!$F9,'Classificação geral'!I9,"")</f>
        <v>0</v>
      </c>
      <c r="IS15" s="379">
        <f>IF($IO15='Classificação geral'!$F9,'Classificação geral'!J9,"")</f>
        <v>0</v>
      </c>
      <c r="IT15" s="379">
        <f>IF($IO15='Classificação geral'!$F9,'Classificação geral'!K9,"")</f>
        <v>0</v>
      </c>
      <c r="IU15" s="379">
        <f>IF($IO15='Classificação geral'!$F9,'Classificação geral'!L9,"")</f>
        <v>0</v>
      </c>
      <c r="IV15" s="379">
        <f>IF($IO15='Classificação geral'!$F9,'Classificação geral'!M9,"")</f>
        <v>0</v>
      </c>
      <c r="IW15" s="379">
        <f>IF($IO15='Classificação geral'!$F9,'Classificação geral'!N9,"")</f>
        <v>0</v>
      </c>
      <c r="IX15" s="379">
        <f>IF($IO15='Classificação geral'!$F9,'Classificação geral'!O9,"")</f>
        <v>0</v>
      </c>
      <c r="IY15" s="379" t="b">
        <f>IF($IO15='Classificação geral'!$F9,'Classificação geral'!P9,"")</f>
        <v>0</v>
      </c>
      <c r="IZ15" s="379">
        <f>IF($IO15='Classificação geral'!$F9,'Classificação geral'!Q9,"")</f>
        <v>0</v>
      </c>
      <c r="JA15" s="379">
        <f>IF($IO15='Classificação geral'!$F9,'Classificação geral'!R9,"")</f>
        <v>0</v>
      </c>
      <c r="JB15" s="379" t="str">
        <f>IF($IO15='Classificação geral'!$F9,'Classificação geral'!$U9,"")</f>
        <v/>
      </c>
      <c r="JC15" s="380" t="str">
        <f t="shared" ref="JC15:JC78" si="107">IF(IL15="","",JB15+(IQ15/100000)+(IY15/10000000)+(IU15/1000000000))</f>
        <v/>
      </c>
      <c r="JD15" s="381" t="str">
        <f>IFERROR(RANK(JB15,JB:JB,0)+ COUNTIF($JB$13:JB14,JB15),"")</f>
        <v/>
      </c>
    </row>
    <row r="16" spans="1:264" s="374" customFormat="1" ht="37.5" customHeight="1" x14ac:dyDescent="0.4">
      <c r="B16" s="367" t="str">
        <f t="shared" si="0"/>
        <v/>
      </c>
      <c r="C16" s="368" t="str">
        <f t="shared" si="1"/>
        <v/>
      </c>
      <c r="D16" s="369" t="str">
        <f t="shared" si="2"/>
        <v/>
      </c>
      <c r="E16" s="370" t="str">
        <f t="shared" si="3"/>
        <v/>
      </c>
      <c r="F16" s="370" t="str">
        <f t="shared" si="4"/>
        <v/>
      </c>
      <c r="G16" s="370" t="str">
        <f>IFERROR(INDEX(#REF!,MATCH(U16,$FB$15:$FB$97,0)),"")</f>
        <v/>
      </c>
      <c r="H16" s="470" t="str">
        <f t="shared" si="5"/>
        <v/>
      </c>
      <c r="I16" s="470" t="str">
        <f t="shared" si="6"/>
        <v/>
      </c>
      <c r="J16" s="470" t="str">
        <f t="shared" si="7"/>
        <v/>
      </c>
      <c r="K16" s="371" t="str">
        <f t="shared" si="8"/>
        <v/>
      </c>
      <c r="L16" s="470" t="str">
        <f t="shared" si="9"/>
        <v/>
      </c>
      <c r="M16" s="470" t="str">
        <f t="shared" si="10"/>
        <v/>
      </c>
      <c r="N16" s="470" t="str">
        <f t="shared" si="11"/>
        <v/>
      </c>
      <c r="O16" s="371" t="str">
        <f t="shared" si="12"/>
        <v/>
      </c>
      <c r="P16" s="470" t="str">
        <f t="shared" si="13"/>
        <v/>
      </c>
      <c r="Q16" s="470" t="str">
        <f t="shared" si="14"/>
        <v/>
      </c>
      <c r="R16" s="470" t="str">
        <f t="shared" si="15"/>
        <v/>
      </c>
      <c r="S16" s="371" t="str">
        <f t="shared" si="16"/>
        <v/>
      </c>
      <c r="T16" s="371" t="str">
        <f t="shared" si="17"/>
        <v/>
      </c>
      <c r="U16" s="372">
        <v>2</v>
      </c>
      <c r="V16" s="373"/>
      <c r="W16" s="373"/>
      <c r="X16" s="367" t="str">
        <f t="shared" si="18"/>
        <v/>
      </c>
      <c r="Y16" s="368" t="str">
        <f t="shared" si="19"/>
        <v/>
      </c>
      <c r="Z16" s="369" t="str">
        <f t="shared" si="20"/>
        <v/>
      </c>
      <c r="AA16" s="370" t="str">
        <f t="shared" si="21"/>
        <v/>
      </c>
      <c r="AB16" s="370" t="str">
        <f t="shared" si="22"/>
        <v/>
      </c>
      <c r="AC16" s="370" t="str">
        <f>IFERROR(INDEX(#REF!,MATCH($AQ16,$FX$15:$FX$97,0)),"")</f>
        <v/>
      </c>
      <c r="AD16" s="470" t="str">
        <f t="shared" si="23"/>
        <v/>
      </c>
      <c r="AE16" s="470" t="str">
        <f t="shared" si="24"/>
        <v/>
      </c>
      <c r="AF16" s="470" t="str">
        <f t="shared" si="25"/>
        <v/>
      </c>
      <c r="AG16" s="371" t="str">
        <f t="shared" si="26"/>
        <v/>
      </c>
      <c r="AH16" s="470" t="str">
        <f t="shared" si="27"/>
        <v/>
      </c>
      <c r="AI16" s="470" t="str">
        <f t="shared" si="28"/>
        <v/>
      </c>
      <c r="AJ16" s="470" t="str">
        <f t="shared" si="29"/>
        <v/>
      </c>
      <c r="AK16" s="371" t="str">
        <f t="shared" si="30"/>
        <v/>
      </c>
      <c r="AL16" s="470" t="str">
        <f t="shared" si="31"/>
        <v/>
      </c>
      <c r="AM16" s="470" t="str">
        <f t="shared" si="32"/>
        <v/>
      </c>
      <c r="AN16" s="470" t="str">
        <f t="shared" si="33"/>
        <v/>
      </c>
      <c r="AO16" s="371" t="str">
        <f t="shared" si="34"/>
        <v/>
      </c>
      <c r="AP16" s="371" t="str">
        <f t="shared" si="35"/>
        <v/>
      </c>
      <c r="AQ16" s="372">
        <v>2</v>
      </c>
      <c r="AR16" s="373"/>
      <c r="AT16" s="367" t="str">
        <f t="shared" si="36"/>
        <v/>
      </c>
      <c r="AU16" s="368" t="str">
        <f t="shared" si="37"/>
        <v/>
      </c>
      <c r="AV16" s="368" t="str">
        <f t="shared" si="38"/>
        <v/>
      </c>
      <c r="AW16" s="370" t="str">
        <f t="shared" si="39"/>
        <v/>
      </c>
      <c r="AX16" s="370" t="str">
        <f t="shared" si="40"/>
        <v/>
      </c>
      <c r="AY16" s="370" t="str">
        <f>IFERROR(INDEX(#REF!,MATCH($BM16,$GS$15:$GS$97,0)),"")</f>
        <v/>
      </c>
      <c r="AZ16" s="470" t="str">
        <f t="shared" si="41"/>
        <v/>
      </c>
      <c r="BA16" s="470" t="str">
        <f t="shared" si="42"/>
        <v/>
      </c>
      <c r="BB16" s="470" t="str">
        <f t="shared" si="43"/>
        <v/>
      </c>
      <c r="BC16" s="371" t="str">
        <f t="shared" si="44"/>
        <v/>
      </c>
      <c r="BD16" s="470" t="str">
        <f t="shared" si="45"/>
        <v/>
      </c>
      <c r="BE16" s="470" t="str">
        <f t="shared" si="46"/>
        <v/>
      </c>
      <c r="BF16" s="470" t="str">
        <f t="shared" si="47"/>
        <v/>
      </c>
      <c r="BG16" s="371" t="str">
        <f t="shared" si="48"/>
        <v/>
      </c>
      <c r="BH16" s="470" t="str">
        <f t="shared" si="49"/>
        <v/>
      </c>
      <c r="BI16" s="470" t="str">
        <f t="shared" si="50"/>
        <v/>
      </c>
      <c r="BJ16" s="470" t="str">
        <f t="shared" si="51"/>
        <v/>
      </c>
      <c r="BK16" s="371" t="str">
        <f t="shared" si="52"/>
        <v/>
      </c>
      <c r="BL16" s="371" t="str">
        <f t="shared" si="53"/>
        <v/>
      </c>
      <c r="BM16" s="372">
        <v>2</v>
      </c>
      <c r="BN16" s="236"/>
      <c r="BO16" s="373"/>
      <c r="BP16" s="368" t="str">
        <f t="shared" si="54"/>
        <v/>
      </c>
      <c r="BQ16" s="368" t="str">
        <f t="shared" si="55"/>
        <v/>
      </c>
      <c r="BR16" s="369" t="str">
        <f t="shared" si="56"/>
        <v/>
      </c>
      <c r="BS16" s="370" t="str">
        <f t="shared" si="57"/>
        <v/>
      </c>
      <c r="BT16" s="370" t="str">
        <f t="shared" si="58"/>
        <v/>
      </c>
      <c r="BU16" s="370" t="str">
        <f>IFERROR(INDEX(#REF!,MATCH(CI16,$HN$15:$HN$97,0)),"")</f>
        <v/>
      </c>
      <c r="BV16" s="470" t="str">
        <f t="shared" si="59"/>
        <v/>
      </c>
      <c r="BW16" s="470" t="str">
        <f t="shared" si="60"/>
        <v/>
      </c>
      <c r="BX16" s="470" t="str">
        <f t="shared" si="61"/>
        <v/>
      </c>
      <c r="BY16" s="371" t="str">
        <f t="shared" si="62"/>
        <v/>
      </c>
      <c r="BZ16" s="470" t="str">
        <f t="shared" si="63"/>
        <v/>
      </c>
      <c r="CA16" s="470" t="str">
        <f t="shared" si="64"/>
        <v/>
      </c>
      <c r="CB16" s="470" t="str">
        <f t="shared" si="65"/>
        <v/>
      </c>
      <c r="CC16" s="371" t="str">
        <f t="shared" si="66"/>
        <v/>
      </c>
      <c r="CD16" s="470" t="str">
        <f t="shared" si="67"/>
        <v/>
      </c>
      <c r="CE16" s="470" t="str">
        <f t="shared" si="68"/>
        <v/>
      </c>
      <c r="CF16" s="470" t="str">
        <f t="shared" si="69"/>
        <v/>
      </c>
      <c r="CG16" s="371" t="str">
        <f t="shared" si="70"/>
        <v/>
      </c>
      <c r="CH16" s="371" t="str">
        <f t="shared" si="71"/>
        <v/>
      </c>
      <c r="CI16" s="372">
        <v>2</v>
      </c>
      <c r="CJ16" s="373"/>
      <c r="CL16" s="367" t="str">
        <f t="shared" si="72"/>
        <v/>
      </c>
      <c r="CM16" s="368" t="str">
        <f t="shared" si="73"/>
        <v/>
      </c>
      <c r="CN16" s="369" t="str">
        <f t="shared" si="74"/>
        <v/>
      </c>
      <c r="CO16" s="369" t="str">
        <f t="shared" si="75"/>
        <v/>
      </c>
      <c r="CP16" s="370" t="str">
        <f t="shared" si="76"/>
        <v/>
      </c>
      <c r="CQ16" s="370" t="str">
        <f>IFERROR(INDEX(#REF!,MATCH(DE16,$II$15:$II$97,0)),"")</f>
        <v/>
      </c>
      <c r="CR16" s="470" t="str">
        <f t="shared" si="77"/>
        <v/>
      </c>
      <c r="CS16" s="470" t="str">
        <f t="shared" si="78"/>
        <v/>
      </c>
      <c r="CT16" s="470" t="str">
        <f t="shared" si="79"/>
        <v/>
      </c>
      <c r="CU16" s="371" t="str">
        <f t="shared" si="80"/>
        <v/>
      </c>
      <c r="CV16" s="470" t="str">
        <f t="shared" si="81"/>
        <v/>
      </c>
      <c r="CW16" s="470" t="str">
        <f t="shared" si="82"/>
        <v/>
      </c>
      <c r="CX16" s="470" t="str">
        <f t="shared" si="83"/>
        <v/>
      </c>
      <c r="CY16" s="371" t="str">
        <f t="shared" si="84"/>
        <v/>
      </c>
      <c r="CZ16" s="470" t="str">
        <f t="shared" si="85"/>
        <v/>
      </c>
      <c r="DA16" s="470" t="str">
        <f t="shared" si="86"/>
        <v/>
      </c>
      <c r="DB16" s="470" t="str">
        <f t="shared" si="87"/>
        <v/>
      </c>
      <c r="DC16" s="371" t="str">
        <f t="shared" si="88"/>
        <v/>
      </c>
      <c r="DD16" s="371" t="str">
        <f t="shared" si="89"/>
        <v/>
      </c>
      <c r="DE16" s="372">
        <v>2</v>
      </c>
      <c r="DF16" s="375" t="str">
        <f>IF(DD16="","",IF(DE16=1,20,IF(DE16=2,18,IF(DE16=3,16,IF(DE16=4,14,IF(DE16=5,12,IF(DE16=6,10,IF(DE16=7,9,IF(DE16=8,8,IF(DE16=9,7,IF(DE16=10,6,IF(DE16=11,5,IF(DE16=12,4,IF(DE16=13,3,IF(DE16=14,2,1)))))))))))))))</f>
        <v/>
      </c>
      <c r="DG16" s="373"/>
      <c r="DH16" s="373"/>
      <c r="DI16" s="367" t="str">
        <f t="shared" si="90"/>
        <v/>
      </c>
      <c r="DJ16" s="368" t="str">
        <f t="shared" si="91"/>
        <v/>
      </c>
      <c r="DK16" s="369" t="str">
        <f t="shared" si="92"/>
        <v/>
      </c>
      <c r="DL16" s="370" t="str">
        <f t="shared" si="93"/>
        <v/>
      </c>
      <c r="DM16" s="370" t="str">
        <f t="shared" si="94"/>
        <v/>
      </c>
      <c r="DN16" s="370" t="str">
        <f>IFERROR(INDEX(#REF!,MATCH(EB16,$JD$15:$JD$97,0)),"")</f>
        <v/>
      </c>
      <c r="DO16" s="470" t="str">
        <f t="shared" si="95"/>
        <v/>
      </c>
      <c r="DP16" s="470" t="str">
        <f t="shared" si="95"/>
        <v/>
      </c>
      <c r="DQ16" s="470" t="str">
        <f t="shared" si="95"/>
        <v/>
      </c>
      <c r="DR16" s="371" t="str">
        <f t="shared" si="96"/>
        <v/>
      </c>
      <c r="DS16" s="470" t="str">
        <f>IFERROR(INDEX(IU$15:IU$97,MATCH($EB16,$JD$15:$JD$97,0)),"")</f>
        <v/>
      </c>
      <c r="DT16" s="470" t="str">
        <f>IFERROR(INDEX(IV$15:IV$97,MATCH($EB16,$JD$15:$JD$97,0)),"")</f>
        <v/>
      </c>
      <c r="DU16" s="470" t="str">
        <f>IFERROR(INDEX(IW$15:IW$97,MATCH($EB16,$JD$15:$JD$97,0)),"")</f>
        <v/>
      </c>
      <c r="DV16" s="371" t="str">
        <f t="shared" si="100"/>
        <v/>
      </c>
      <c r="DW16" s="470" t="str">
        <f>IFERROR(INDEX(IY$15:IY$97,MATCH($EB16,$JD$15:$JD$97,0)),"")</f>
        <v/>
      </c>
      <c r="DX16" s="470" t="str">
        <f>IFERROR(INDEX(IZ$15:IZ$97,MATCH($EB16,$JD$15:$JD$97,0)),"")</f>
        <v/>
      </c>
      <c r="DY16" s="470" t="str">
        <f>IFERROR(INDEX(JA$15:JA$97,MATCH($EB16,$JD$15:$JD$97,0)),"")</f>
        <v/>
      </c>
      <c r="DZ16" s="371" t="str">
        <f t="shared" si="104"/>
        <v/>
      </c>
      <c r="EA16" s="371" t="str">
        <f t="shared" si="105"/>
        <v/>
      </c>
      <c r="EB16" s="372">
        <v>2</v>
      </c>
      <c r="EC16" s="376" t="str">
        <f t="shared" ref="EC16:EC44" si="108">IF(EA16="","",IF(EB16=1,20,IF(EB16=2,18,IF(EB16=3,16,IF(EB16=4,14,IF(EB16=5,12,IF(EB16=6,10,IF(EB16=7,9,IF(EB16=8,8,IF(EB16=9,7,IF(EB16=10,6,IF(EB16=11,5,IF(EB16=12,4,IF(EB16=13,3,IF(EB16=14,2,1)))))))))))))))</f>
        <v/>
      </c>
      <c r="ED16" s="373"/>
      <c r="EF16" s="373"/>
      <c r="EG16" s="373"/>
      <c r="EH16" s="377"/>
      <c r="EI16" s="378" t="str">
        <f>IFERROR(IF(AND('Classificação geral'!$E10="FEM",'Classificação geral'!$F10=1),'Classificação geral'!$A10,""),"")</f>
        <v/>
      </c>
      <c r="EJ16" s="378" t="str">
        <f>IFERROR(IF(AND('Classificação geral'!$E10="FEM",'Classificação geral'!$F10=1),'Classificação geral'!$B10,""),"")</f>
        <v/>
      </c>
      <c r="EK16" s="379" t="str">
        <f>IF($EJ16='Classificação geral'!$B10,'Classificação geral'!$C10,"")</f>
        <v/>
      </c>
      <c r="EL16" s="379" t="str">
        <f>IF($EJ16='Classificação geral'!$B10,'Classificação geral'!$E10,"")</f>
        <v/>
      </c>
      <c r="EM16" s="379" t="str">
        <f>IF($EL16='Classificação geral'!$E10,'Classificação geral'!$F10,"")</f>
        <v/>
      </c>
      <c r="EN16" s="378" t="str">
        <f>IFERROR(IF(AND($EL16="fem",'Classificação geral'!$F10=1),'Classificação geral'!G10,""),"")</f>
        <v/>
      </c>
      <c r="EO16" s="378" t="str">
        <f>IFERROR(IF(AND($EL16="fem",'Classificação geral'!$F10=1),'Classificação geral'!H10,""),"")</f>
        <v/>
      </c>
      <c r="EP16" s="378" t="str">
        <f>IFERROR(IF(AND($EL16="fem",'Classificação geral'!$F10=1),'Classificação geral'!I10,""),"")</f>
        <v/>
      </c>
      <c r="EQ16" s="378" t="str">
        <f>IFERROR(IF(AND($EL16="fem",'Classificação geral'!$F10=1),'Classificação geral'!J10,""),"")</f>
        <v/>
      </c>
      <c r="ER16" s="378" t="str">
        <f>IFERROR(IF(AND($EL16="fem",'Classificação geral'!$F10=1),'Classificação geral'!K10,""),"")</f>
        <v/>
      </c>
      <c r="ES16" s="378" t="str">
        <f>IFERROR(IF(AND($EL16="fem",'Classificação geral'!$F10=1),'Classificação geral'!L10,""),"")</f>
        <v/>
      </c>
      <c r="ET16" s="378" t="str">
        <f>IFERROR(IF(AND($EL16="fem",'Classificação geral'!$F10=1),'Classificação geral'!M10,""),"")</f>
        <v/>
      </c>
      <c r="EU16" s="378" t="str">
        <f>IFERROR(IF(AND($EL16="fem",'Classificação geral'!$F10=1),'Classificação geral'!N10,""),"")</f>
        <v/>
      </c>
      <c r="EV16" s="378" t="str">
        <f>IFERROR(IF(AND($EL16="fem",'Classificação geral'!$F10=1),'Classificação geral'!O10,""),"")</f>
        <v/>
      </c>
      <c r="EW16" s="378" t="str">
        <f>IFERROR(IF(AND($EL16="fem",'Classificação geral'!$F10=1),'Classificação geral'!P10,""),"")</f>
        <v/>
      </c>
      <c r="EX16" s="378" t="str">
        <f>IFERROR(IF(AND($EL16="fem",'Classificação geral'!$F10=1),'Classificação geral'!Q10,""),"")</f>
        <v/>
      </c>
      <c r="EY16" s="378" t="str">
        <f>IFERROR(IF(AND($EL16="fem",'Classificação geral'!$F10=1),'Classificação geral'!R10,""),"")</f>
        <v/>
      </c>
      <c r="EZ16" s="384" t="str">
        <f>IF($EM16='Classificação geral'!$F10,'Classificação geral'!$U10,"")</f>
        <v/>
      </c>
      <c r="FA16" s="380" t="str">
        <f t="shared" ref="FA16:FA79" si="109">IF(EJ16="","",EZ16+(EO16/100000)+(EW16/10000000)+(ES16/1000000000))</f>
        <v/>
      </c>
      <c r="FB16" s="381" t="str">
        <f>IFERROR(RANK(EZ16,EZ:EZ,0)+ COUNTIF(EZ$13:$EZ15,EZ16),"")</f>
        <v/>
      </c>
      <c r="FC16" s="383"/>
      <c r="FD16" s="374" t="s">
        <v>5</v>
      </c>
      <c r="FE16" s="378" t="str">
        <f>IFERROR(IF(AND('Classificação geral'!$E10="mas",'Classificação geral'!$F10=1),'Classificação geral'!$A10,""),"")</f>
        <v/>
      </c>
      <c r="FF16" s="378" t="str">
        <f>IFERROR(IF(AND('Classificação geral'!$E10="mas",'Classificação geral'!$F10=1),'Classificação geral'!$B10,""),"")</f>
        <v/>
      </c>
      <c r="FG16" s="379" t="str">
        <f>IF($FF16='Classificação geral'!$B10,'Classificação geral'!$C10,"")</f>
        <v/>
      </c>
      <c r="FH16" s="379" t="str">
        <f>IF($FF16='Classificação geral'!$B10,'Classificação geral'!$E10,"")</f>
        <v/>
      </c>
      <c r="FI16" s="378" t="str">
        <f>IFERROR(IF(AND($FH16="mas",'Classificação geral'!$F10=1),'Classificação geral'!F10,""),"")</f>
        <v/>
      </c>
      <c r="FJ16" s="378" t="str">
        <f>IFERROR(IF(AND($FH16="mas",'Classificação geral'!$F10=1),'Classificação geral'!G10,""),"")</f>
        <v/>
      </c>
      <c r="FK16" s="378" t="str">
        <f>IFERROR(IF(AND($FH16="mas",'Classificação geral'!$F10=1),'Classificação geral'!H10,""),"")</f>
        <v/>
      </c>
      <c r="FL16" s="378" t="str">
        <f>IFERROR(IF(AND($FH16="mas",'Classificação geral'!$F10=1),'Classificação geral'!I10,""),"")</f>
        <v/>
      </c>
      <c r="FM16" s="378" t="str">
        <f>IFERROR(IF(AND($FH16="mas",'Classificação geral'!$F10=1),'Classificação geral'!J10,""),"")</f>
        <v/>
      </c>
      <c r="FN16" s="378" t="str">
        <f>IFERROR(IF(AND($FH16="mas",'Classificação geral'!$F10=1),'Classificação geral'!K10,""),"")</f>
        <v/>
      </c>
      <c r="FO16" s="378" t="str">
        <f>IFERROR(IF(AND($FH16="mas",'Classificação geral'!$F10=1),'Classificação geral'!L10,""),"")</f>
        <v/>
      </c>
      <c r="FP16" s="378" t="str">
        <f>IFERROR(IF(AND($FH16="mas",'Classificação geral'!$F10=1),'Classificação geral'!M10,""),"")</f>
        <v/>
      </c>
      <c r="FQ16" s="378" t="str">
        <f>IFERROR(IF(AND($FH16="mas",'Classificação geral'!$F10=1),'Classificação geral'!N10,""),"")</f>
        <v/>
      </c>
      <c r="FR16" s="378" t="str">
        <f>IFERROR(IF(AND($FH16="mas",'Classificação geral'!$F10=1),'Classificação geral'!O10,""),"")</f>
        <v/>
      </c>
      <c r="FS16" s="378" t="str">
        <f>IFERROR(IF(AND($FH16="mas",'Classificação geral'!$F10=1),'Classificação geral'!P10,""),"")</f>
        <v/>
      </c>
      <c r="FT16" s="378" t="str">
        <f>IFERROR(IF(AND($FH16="mas",'Classificação geral'!$F10=1),'Classificação geral'!Q10,""),"")</f>
        <v/>
      </c>
      <c r="FU16" s="378" t="str">
        <f>IFERROR(IF(AND($FH16="mas",'Classificação geral'!$F10=1),'Classificação geral'!R10,""),"")</f>
        <v/>
      </c>
      <c r="FV16" s="378" t="str">
        <f>IFERROR(IF(AND($FH16="mas",'Classificação geral'!$F10=1),'Classificação geral'!U10,""),"")</f>
        <v/>
      </c>
      <c r="FW16" s="380" t="str">
        <f t="shared" ref="FW16:FW79" si="110">IF(FF16="","",FV16+(FK16/100000)+(FS16/10000000)+(FO16/1000000000))</f>
        <v/>
      </c>
      <c r="FX16" s="381" t="str">
        <f>IFERROR(RANK(FV16,FV:FV,0)+ COUNTIF($FV$13:FV15,FV16),"")</f>
        <v/>
      </c>
      <c r="FZ16" s="378" t="str">
        <f>IFERROR(IF(AND('Classificação geral'!$E10="FEM",'Classificação geral'!$F10=2),'Classificação geral'!$A10,""),"")</f>
        <v/>
      </c>
      <c r="GA16" s="378" t="str">
        <f>IFERROR(IF(AND('Classificação geral'!$E10="fem",'Classificação geral'!$F10=2),'Classificação geral'!$B10,""),"")</f>
        <v/>
      </c>
      <c r="GB16" s="379" t="str">
        <f>IF(GA16='Classificação geral'!$B10,'Classificação geral'!$C10,"")</f>
        <v/>
      </c>
      <c r="GC16" s="379" t="str">
        <f>IF(GA16='Classificação geral'!$B10,'Classificação geral'!$E10,"")</f>
        <v/>
      </c>
      <c r="GD16" s="378" t="str">
        <f>IFERROR(IF(AND(GC16="fem",'Classificação geral'!$F10=2),'Classificação geral'!$F10,""),"")</f>
        <v/>
      </c>
      <c r="GE16" s="378" t="str">
        <f>IFERROR(IF(AND($GC16="fem",'Classificação geral'!$F10=2),'Classificação geral'!G10,""),"")</f>
        <v/>
      </c>
      <c r="GF16" s="378" t="str">
        <f>IFERROR(IF(AND($GC16="fem",'Classificação geral'!$F10=2),'Classificação geral'!H10,""),"")</f>
        <v/>
      </c>
      <c r="GG16" s="378" t="str">
        <f>IFERROR(IF(AND($GC16="fem",'Classificação geral'!$F10=2),'Classificação geral'!I10,""),"")</f>
        <v/>
      </c>
      <c r="GH16" s="378" t="str">
        <f>IFERROR(IF(AND($GC16="fem",'Classificação geral'!$F10=2),'Classificação geral'!J10,""),"")</f>
        <v/>
      </c>
      <c r="GI16" s="378" t="str">
        <f>IFERROR(IF(AND($GC16="fem",'Classificação geral'!$F10=2),'Classificação geral'!K10,""),"")</f>
        <v/>
      </c>
      <c r="GJ16" s="378" t="str">
        <f>IFERROR(IF(AND($GC16="fem",'Classificação geral'!$F10=2),'Classificação geral'!L10,""),"")</f>
        <v/>
      </c>
      <c r="GK16" s="378" t="str">
        <f>IFERROR(IF(AND($GC16="fem",'Classificação geral'!$F10=2),'Classificação geral'!M10,""),"")</f>
        <v/>
      </c>
      <c r="GL16" s="378" t="str">
        <f>IFERROR(IF(AND($GC16="fem",'Classificação geral'!$F10=2),'Classificação geral'!N10,""),"")</f>
        <v/>
      </c>
      <c r="GM16" s="378" t="str">
        <f>IFERROR(IF(AND($GC16="fem",'Classificação geral'!$F10=2),'Classificação geral'!O10,""),"")</f>
        <v/>
      </c>
      <c r="GN16" s="378" t="str">
        <f>IFERROR(IF(AND($GC16="fem",'Classificação geral'!$F10=2),'Classificação geral'!P10,""),"")</f>
        <v/>
      </c>
      <c r="GO16" s="378" t="str">
        <f>IFERROR(IF(AND($GC16="fem",'Classificação geral'!$F10=2),'Classificação geral'!Q10,""),"")</f>
        <v/>
      </c>
      <c r="GP16" s="378" t="str">
        <f>IFERROR(IF(AND($GC16="fem",'Classificação geral'!$F10=2),'Classificação geral'!R10,""),"")</f>
        <v/>
      </c>
      <c r="GQ16" s="378" t="str">
        <f>IFERROR(IF(AND(GC16="fem",'Classificação geral'!$F10=2),'Classificação geral'!U10,""),"")</f>
        <v/>
      </c>
      <c r="GR16" s="380" t="str">
        <f t="shared" ref="GR16:GR79" si="111">IF(GA16="","",GQ16+(GF16/100000)+(GN16/10000000)+(GJ16/1000000000))</f>
        <v/>
      </c>
      <c r="GS16" s="381" t="str">
        <f>IFERROR(RANK(GQ16,GQ:GQ,0)+ COUNTIF($GQ$13:GQ15,GQ16),"")</f>
        <v/>
      </c>
      <c r="GU16" s="378" t="str">
        <f>IFERROR(IF(AND('Classificação geral'!$E10="mas",'Classificação geral'!$F10=2),'Classificação geral'!$A10,""),"")</f>
        <v/>
      </c>
      <c r="GV16" s="378" t="str">
        <f>IFERROR(IF(AND('Classificação geral'!$E10="mas",'Classificação geral'!$F10=2),'Classificação geral'!$B10,""),"")</f>
        <v/>
      </c>
      <c r="GW16" s="379" t="str">
        <f>IF(GV16='Classificação geral'!$B10,'Classificação geral'!$C10,"")</f>
        <v/>
      </c>
      <c r="GX16" s="379" t="str">
        <f>IF(GV16='Classificação geral'!$B10,'Classificação geral'!$E10,"")</f>
        <v/>
      </c>
      <c r="GY16" s="378" t="str">
        <f>IFERROR(IF(AND(GX16="mas",'Classificação geral'!$F10=2),'Classificação geral'!$F10,""),"")</f>
        <v/>
      </c>
      <c r="GZ16" s="378" t="str">
        <f>IFERROR(IF(AND($GX16="mas",'Classificação geral'!$F10=2),'Classificação geral'!H10,""),"")</f>
        <v/>
      </c>
      <c r="HA16" s="378" t="str">
        <f>IFERROR(IF(AND($GX16="mas",'Classificação geral'!$F10=2),'Classificação geral'!I10,""),"")</f>
        <v/>
      </c>
      <c r="HB16" s="378" t="str">
        <f>IFERROR(IF(AND($GX16="mas",'Classificação geral'!$F10=2),'Classificação geral'!J10,""),"")</f>
        <v/>
      </c>
      <c r="HC16" s="378" t="str">
        <f>IFERROR(IF(AND(GX16="mas",'Classificação geral'!$F10=2),'Classificação geral'!$G10,""),"")</f>
        <v/>
      </c>
      <c r="HD16" s="378" t="str">
        <f>IFERROR(IF(AND($GX16="mas",'Classificação geral'!$F10=2),'Classificação geral'!L10,""),"")</f>
        <v/>
      </c>
      <c r="HE16" s="378" t="str">
        <f>IFERROR(IF(AND($GX16="mas",'Classificação geral'!$F10=2),'Classificação geral'!M10,""),"")</f>
        <v/>
      </c>
      <c r="HF16" s="378" t="str">
        <f>IFERROR(IF(AND($GX16="mas",'Classificação geral'!$F10=2),'Classificação geral'!N10,""),"")</f>
        <v/>
      </c>
      <c r="HG16" s="378" t="str">
        <f>IFERROR(IF(AND(GX16="mas",'Classificação geral'!$F10=2),'Classificação geral'!$K10,""),"")</f>
        <v/>
      </c>
      <c r="HH16" s="378" t="str">
        <f>IFERROR(IF(AND($GX16="mas",'Classificação geral'!$F10=2),'Classificação geral'!P10,""),"")</f>
        <v/>
      </c>
      <c r="HI16" s="378" t="str">
        <f>IFERROR(IF(AND($GX16="mas",'Classificação geral'!$F10=2),'Classificação geral'!Q10,""),"")</f>
        <v/>
      </c>
      <c r="HJ16" s="378" t="str">
        <f>IFERROR(IF(AND($GX16="mas",'Classificação geral'!$F10=2),'Classificação geral'!R10,""),"")</f>
        <v/>
      </c>
      <c r="HK16" s="378" t="str">
        <f>IFERROR(IF(AND(GX16="mas",'Classificação geral'!$F10=2),'Classificação geral'!$O10,""),"")</f>
        <v/>
      </c>
      <c r="HL16" s="378" t="str">
        <f>IFERROR(IF(AND(GX16="mas",'Classificação geral'!$F10=2),'Classificação geral'!$U10,""),"")</f>
        <v/>
      </c>
      <c r="HM16" s="380" t="str">
        <f t="shared" ref="HM16:HM79" si="112">IF(GV16="","",HL16+(GZ16/100000)+(HH16/10000000)+(HD16/1000000000))</f>
        <v/>
      </c>
      <c r="HN16" s="381" t="str">
        <f>IFERROR(RANK(HL16,HL:HL,0)+ COUNTIF($HL$13:HL15,HL16),"")</f>
        <v/>
      </c>
      <c r="HP16" s="378" t="str">
        <f>IFERROR(IF(AND('Classificação geral'!$E10="FEM",'Classificação geral'!$F10=3),'Classificação geral'!$A10,""),"")</f>
        <v/>
      </c>
      <c r="HQ16" s="378" t="str">
        <f>IFERROR(IF(AND('Classificação geral'!$E10="fem",'Classificação geral'!$F10=3),'Classificação geral'!$B10,""),"")</f>
        <v/>
      </c>
      <c r="HR16" s="379" t="str">
        <f>IF($HQ16='Classificação geral'!$B10,'Classificação geral'!$C10,"")</f>
        <v/>
      </c>
      <c r="HS16" s="379" t="str">
        <f>IF($HQ16='Classificação geral'!$B10,'Classificação geral'!$E10,"")</f>
        <v/>
      </c>
      <c r="HT16" s="379" t="str">
        <f>IF($HS16='Classificação geral'!$E10,'Classificação geral'!$F10,"")</f>
        <v/>
      </c>
      <c r="HU16" s="382">
        <f>IF($HT16='Classificação geral'!$F10,'Classificação geral'!G10,"")</f>
        <v>0</v>
      </c>
      <c r="HV16" s="382" t="str">
        <f>IF($HT16='Classificação geral'!$F10,'Classificação geral'!H10,"")</f>
        <v/>
      </c>
      <c r="HW16" s="382">
        <f>IF($HT16='Classificação geral'!$F10,'Classificação geral'!I10,"")</f>
        <v>0</v>
      </c>
      <c r="HX16" s="382">
        <f>IF($HT16='Classificação geral'!$F10,'Classificação geral'!J10,"")</f>
        <v>0</v>
      </c>
      <c r="HY16" s="382">
        <f>IF($HT16='Classificação geral'!$F10,'Classificação geral'!K10,"")</f>
        <v>0</v>
      </c>
      <c r="HZ16" s="382">
        <f>IF($HT16='Classificação geral'!$F10,'Classificação geral'!L10,"")</f>
        <v>0</v>
      </c>
      <c r="IA16" s="382">
        <f>IF($HT16='Classificação geral'!$F10,'Classificação geral'!M10,"")</f>
        <v>0</v>
      </c>
      <c r="IB16" s="382">
        <f>IF($HT16='Classificação geral'!$F10,'Classificação geral'!N10,"")</f>
        <v>0</v>
      </c>
      <c r="IC16" s="382">
        <f>IF($HT16='Classificação geral'!$F10,'Classificação geral'!O10,"")</f>
        <v>0</v>
      </c>
      <c r="ID16" s="382" t="b">
        <f>IF($HT16='Classificação geral'!$F10,'Classificação geral'!P10,"")</f>
        <v>0</v>
      </c>
      <c r="IE16" s="382">
        <f>IF($HT16='Classificação geral'!$F10,'Classificação geral'!Q10,"")</f>
        <v>0</v>
      </c>
      <c r="IF16" s="382">
        <f>IF($HT16='Classificação geral'!$F10,'Classificação geral'!R10,"")</f>
        <v>0</v>
      </c>
      <c r="IG16" s="379" t="str">
        <f>IF($HT16='Classificação geral'!$F10,'Classificação geral'!$U10,"")</f>
        <v/>
      </c>
      <c r="IH16" s="380" t="str">
        <f t="shared" si="106"/>
        <v/>
      </c>
      <c r="II16" s="381" t="str">
        <f>IFERROR(RANK(IG16,IG:IG,0)+ COUNTIF($IG$13:IG15,IG16),"")</f>
        <v/>
      </c>
      <c r="IK16" s="378" t="str">
        <f>IFERROR(IF(AND('Classificação geral'!$E10="mas",'Classificação geral'!$F10=3),'Classificação geral'!$A10,""),"")</f>
        <v/>
      </c>
      <c r="IL16" s="378" t="str">
        <f>IFERROR(IF(AND('Classificação geral'!$E10="mas",'Classificação geral'!$F10=3),'Classificação geral'!$B10,""),"")</f>
        <v/>
      </c>
      <c r="IM16" s="379" t="str">
        <f>IF($IL16='Classificação geral'!$B10,'Classificação geral'!$C10,"")</f>
        <v/>
      </c>
      <c r="IN16" s="379" t="str">
        <f>IF($IL16='Classificação geral'!$B10,'Classificação geral'!$E10,"")</f>
        <v/>
      </c>
      <c r="IO16" s="379" t="str">
        <f>IF($IN16='Classificação geral'!$E10,'Classificação geral'!$F10,"")</f>
        <v/>
      </c>
      <c r="IP16" s="379">
        <f>IF($IO16='Classificação geral'!$F10,'Classificação geral'!G10,"")</f>
        <v>0</v>
      </c>
      <c r="IQ16" s="379" t="str">
        <f>IF($IO16='Classificação geral'!$F10,'Classificação geral'!H10,"")</f>
        <v/>
      </c>
      <c r="IR16" s="379">
        <f>IF($IO16='Classificação geral'!$F10,'Classificação geral'!I10,"")</f>
        <v>0</v>
      </c>
      <c r="IS16" s="379">
        <f>IF($IO16='Classificação geral'!$F10,'Classificação geral'!J10,"")</f>
        <v>0</v>
      </c>
      <c r="IT16" s="379">
        <f>IF($IO16='Classificação geral'!$F10,'Classificação geral'!K10,"")</f>
        <v>0</v>
      </c>
      <c r="IU16" s="379">
        <f>IF($IO16='Classificação geral'!$F10,'Classificação geral'!L10,"")</f>
        <v>0</v>
      </c>
      <c r="IV16" s="379">
        <f>IF($IO16='Classificação geral'!$F10,'Classificação geral'!M10,"")</f>
        <v>0</v>
      </c>
      <c r="IW16" s="379">
        <f>IF($IO16='Classificação geral'!$F10,'Classificação geral'!N10,"")</f>
        <v>0</v>
      </c>
      <c r="IX16" s="379">
        <f>IF($IO16='Classificação geral'!$F10,'Classificação geral'!O10,"")</f>
        <v>0</v>
      </c>
      <c r="IY16" s="379" t="b">
        <f>IF($IO16='Classificação geral'!$F10,'Classificação geral'!P10,"")</f>
        <v>0</v>
      </c>
      <c r="IZ16" s="379">
        <f>IF($IO16='Classificação geral'!$F10,'Classificação geral'!Q10,"")</f>
        <v>0</v>
      </c>
      <c r="JA16" s="379">
        <f>IF($IO16='Classificação geral'!$F10,'Classificação geral'!R10,"")</f>
        <v>0</v>
      </c>
      <c r="JB16" s="379" t="str">
        <f>IF($IO16='Classificação geral'!$F10,'Classificação geral'!$U10,"")</f>
        <v/>
      </c>
      <c r="JC16" s="380" t="str">
        <f t="shared" si="107"/>
        <v/>
      </c>
      <c r="JD16" s="381" t="str">
        <f>IFERROR(RANK(JB16,JB:JB,0)+ COUNTIF($JB$13:JB15,JB16),"")</f>
        <v/>
      </c>
    </row>
    <row r="17" spans="2:264" s="374" customFormat="1" ht="37.5" customHeight="1" x14ac:dyDescent="0.4">
      <c r="B17" s="367" t="str">
        <f t="shared" si="0"/>
        <v/>
      </c>
      <c r="C17" s="368" t="str">
        <f t="shared" si="1"/>
        <v/>
      </c>
      <c r="D17" s="369" t="str">
        <f t="shared" si="2"/>
        <v/>
      </c>
      <c r="E17" s="370" t="str">
        <f t="shared" si="3"/>
        <v/>
      </c>
      <c r="F17" s="370" t="str">
        <f t="shared" si="4"/>
        <v/>
      </c>
      <c r="G17" s="370" t="str">
        <f>IFERROR(INDEX(#REF!,MATCH(U17,$FB$15:$FB$97,0)),"")</f>
        <v/>
      </c>
      <c r="H17" s="470" t="str">
        <f t="shared" si="5"/>
        <v/>
      </c>
      <c r="I17" s="470" t="str">
        <f t="shared" si="6"/>
        <v/>
      </c>
      <c r="J17" s="470" t="str">
        <f t="shared" si="7"/>
        <v/>
      </c>
      <c r="K17" s="371" t="str">
        <f t="shared" si="8"/>
        <v/>
      </c>
      <c r="L17" s="470" t="str">
        <f t="shared" si="9"/>
        <v/>
      </c>
      <c r="M17" s="470" t="str">
        <f t="shared" si="10"/>
        <v/>
      </c>
      <c r="N17" s="470" t="str">
        <f t="shared" si="11"/>
        <v/>
      </c>
      <c r="O17" s="371" t="str">
        <f t="shared" si="12"/>
        <v/>
      </c>
      <c r="P17" s="470" t="str">
        <f t="shared" si="13"/>
        <v/>
      </c>
      <c r="Q17" s="470" t="str">
        <f t="shared" si="14"/>
        <v/>
      </c>
      <c r="R17" s="470" t="str">
        <f t="shared" si="15"/>
        <v/>
      </c>
      <c r="S17" s="371" t="str">
        <f t="shared" si="16"/>
        <v/>
      </c>
      <c r="T17" s="371" t="str">
        <f t="shared" si="17"/>
        <v/>
      </c>
      <c r="U17" s="372">
        <v>3</v>
      </c>
      <c r="V17" s="373"/>
      <c r="W17" s="373"/>
      <c r="X17" s="367" t="str">
        <f t="shared" si="18"/>
        <v/>
      </c>
      <c r="Y17" s="368" t="str">
        <f t="shared" si="19"/>
        <v/>
      </c>
      <c r="Z17" s="369" t="str">
        <f t="shared" si="20"/>
        <v/>
      </c>
      <c r="AA17" s="370" t="str">
        <f t="shared" si="21"/>
        <v/>
      </c>
      <c r="AB17" s="370" t="str">
        <f t="shared" si="22"/>
        <v/>
      </c>
      <c r="AC17" s="370" t="str">
        <f>IFERROR(INDEX(#REF!,MATCH($AQ17,$FX$15:$FX$97,0)),"")</f>
        <v/>
      </c>
      <c r="AD17" s="470" t="str">
        <f t="shared" si="23"/>
        <v/>
      </c>
      <c r="AE17" s="470" t="str">
        <f t="shared" si="24"/>
        <v/>
      </c>
      <c r="AF17" s="470" t="str">
        <f t="shared" si="25"/>
        <v/>
      </c>
      <c r="AG17" s="371" t="str">
        <f t="shared" si="26"/>
        <v/>
      </c>
      <c r="AH17" s="470" t="str">
        <f t="shared" si="27"/>
        <v/>
      </c>
      <c r="AI17" s="470" t="str">
        <f t="shared" si="28"/>
        <v/>
      </c>
      <c r="AJ17" s="470" t="str">
        <f t="shared" si="29"/>
        <v/>
      </c>
      <c r="AK17" s="371" t="str">
        <f t="shared" si="30"/>
        <v/>
      </c>
      <c r="AL17" s="470" t="str">
        <f t="shared" si="31"/>
        <v/>
      </c>
      <c r="AM17" s="470" t="str">
        <f t="shared" si="32"/>
        <v/>
      </c>
      <c r="AN17" s="470" t="str">
        <f t="shared" si="33"/>
        <v/>
      </c>
      <c r="AO17" s="371" t="str">
        <f t="shared" si="34"/>
        <v/>
      </c>
      <c r="AP17" s="371" t="str">
        <f t="shared" si="35"/>
        <v/>
      </c>
      <c r="AQ17" s="372">
        <v>3</v>
      </c>
      <c r="AR17" s="373"/>
      <c r="AT17" s="367" t="str">
        <f t="shared" si="36"/>
        <v/>
      </c>
      <c r="AU17" s="368" t="str">
        <f t="shared" si="37"/>
        <v/>
      </c>
      <c r="AV17" s="368" t="str">
        <f t="shared" si="38"/>
        <v/>
      </c>
      <c r="AW17" s="370" t="str">
        <f t="shared" si="39"/>
        <v/>
      </c>
      <c r="AX17" s="370" t="str">
        <f t="shared" si="40"/>
        <v/>
      </c>
      <c r="AY17" s="370" t="str">
        <f>IFERROR(INDEX(#REF!,MATCH($BM17,$GS$15:$GS$97,0)),"")</f>
        <v/>
      </c>
      <c r="AZ17" s="470" t="str">
        <f t="shared" si="41"/>
        <v/>
      </c>
      <c r="BA17" s="470" t="str">
        <f t="shared" si="42"/>
        <v/>
      </c>
      <c r="BB17" s="470" t="str">
        <f t="shared" si="43"/>
        <v/>
      </c>
      <c r="BC17" s="371" t="str">
        <f t="shared" si="44"/>
        <v/>
      </c>
      <c r="BD17" s="470" t="str">
        <f t="shared" si="45"/>
        <v/>
      </c>
      <c r="BE17" s="470" t="str">
        <f t="shared" si="46"/>
        <v/>
      </c>
      <c r="BF17" s="470" t="str">
        <f t="shared" si="47"/>
        <v/>
      </c>
      <c r="BG17" s="371" t="str">
        <f t="shared" si="48"/>
        <v/>
      </c>
      <c r="BH17" s="470" t="str">
        <f t="shared" si="49"/>
        <v/>
      </c>
      <c r="BI17" s="470" t="str">
        <f t="shared" si="50"/>
        <v/>
      </c>
      <c r="BJ17" s="470" t="str">
        <f t="shared" si="51"/>
        <v/>
      </c>
      <c r="BK17" s="371" t="str">
        <f t="shared" si="52"/>
        <v/>
      </c>
      <c r="BL17" s="371" t="str">
        <f t="shared" si="53"/>
        <v/>
      </c>
      <c r="BM17" s="372">
        <v>3</v>
      </c>
      <c r="BN17" s="236"/>
      <c r="BO17" s="373"/>
      <c r="BP17" s="368" t="str">
        <f t="shared" si="54"/>
        <v/>
      </c>
      <c r="BQ17" s="368" t="str">
        <f t="shared" si="55"/>
        <v/>
      </c>
      <c r="BR17" s="369" t="str">
        <f t="shared" si="56"/>
        <v/>
      </c>
      <c r="BS17" s="370" t="str">
        <f t="shared" si="57"/>
        <v/>
      </c>
      <c r="BT17" s="370" t="str">
        <f t="shared" si="58"/>
        <v/>
      </c>
      <c r="BU17" s="370" t="str">
        <f>IFERROR(INDEX(#REF!,MATCH(CI17,$HN$15:$HN$97,0)),"")</f>
        <v/>
      </c>
      <c r="BV17" s="470" t="str">
        <f t="shared" si="59"/>
        <v/>
      </c>
      <c r="BW17" s="470" t="str">
        <f t="shared" si="60"/>
        <v/>
      </c>
      <c r="BX17" s="470" t="str">
        <f t="shared" si="61"/>
        <v/>
      </c>
      <c r="BY17" s="371" t="str">
        <f t="shared" si="62"/>
        <v/>
      </c>
      <c r="BZ17" s="470" t="str">
        <f t="shared" si="63"/>
        <v/>
      </c>
      <c r="CA17" s="470" t="str">
        <f t="shared" si="64"/>
        <v/>
      </c>
      <c r="CB17" s="470" t="str">
        <f t="shared" si="65"/>
        <v/>
      </c>
      <c r="CC17" s="371" t="str">
        <f t="shared" si="66"/>
        <v/>
      </c>
      <c r="CD17" s="470" t="str">
        <f t="shared" si="67"/>
        <v/>
      </c>
      <c r="CE17" s="470" t="str">
        <f t="shared" si="68"/>
        <v/>
      </c>
      <c r="CF17" s="470" t="str">
        <f t="shared" si="69"/>
        <v/>
      </c>
      <c r="CG17" s="371" t="str">
        <f t="shared" si="70"/>
        <v/>
      </c>
      <c r="CH17" s="371" t="str">
        <f t="shared" si="71"/>
        <v/>
      </c>
      <c r="CI17" s="372">
        <v>3</v>
      </c>
      <c r="CJ17" s="373"/>
      <c r="CL17" s="367" t="str">
        <f t="shared" si="72"/>
        <v/>
      </c>
      <c r="CM17" s="368" t="str">
        <f t="shared" si="73"/>
        <v/>
      </c>
      <c r="CN17" s="369" t="str">
        <f t="shared" si="74"/>
        <v/>
      </c>
      <c r="CO17" s="369" t="str">
        <f t="shared" si="75"/>
        <v/>
      </c>
      <c r="CP17" s="370" t="str">
        <f t="shared" si="76"/>
        <v/>
      </c>
      <c r="CQ17" s="370" t="str">
        <f>IFERROR(INDEX(#REF!,MATCH(DE17,$II$15:$II$97,0)),"")</f>
        <v/>
      </c>
      <c r="CR17" s="470" t="str">
        <f t="shared" si="77"/>
        <v/>
      </c>
      <c r="CS17" s="470" t="str">
        <f t="shared" si="78"/>
        <v/>
      </c>
      <c r="CT17" s="470" t="str">
        <f t="shared" si="79"/>
        <v/>
      </c>
      <c r="CU17" s="371" t="str">
        <f t="shared" si="80"/>
        <v/>
      </c>
      <c r="CV17" s="470" t="str">
        <f t="shared" si="81"/>
        <v/>
      </c>
      <c r="CW17" s="470" t="str">
        <f t="shared" si="82"/>
        <v/>
      </c>
      <c r="CX17" s="470" t="str">
        <f t="shared" si="83"/>
        <v/>
      </c>
      <c r="CY17" s="371" t="str">
        <f t="shared" si="84"/>
        <v/>
      </c>
      <c r="CZ17" s="470" t="str">
        <f t="shared" si="85"/>
        <v/>
      </c>
      <c r="DA17" s="470" t="str">
        <f t="shared" si="86"/>
        <v/>
      </c>
      <c r="DB17" s="470" t="str">
        <f t="shared" si="87"/>
        <v/>
      </c>
      <c r="DC17" s="371" t="str">
        <f t="shared" si="88"/>
        <v/>
      </c>
      <c r="DD17" s="371" t="str">
        <f t="shared" si="89"/>
        <v/>
      </c>
      <c r="DE17" s="372">
        <v>3</v>
      </c>
      <c r="DF17" s="375" t="str">
        <f>IF(DD17="","",IF(DE17=1,20,IF(DE17=2,18,IF(DE17=3,16,IF(DE17=4,14,IF(DE17=5,12,IF(DE17=6,10,IF(DE17=7,9,IF(DE17=8,8,IF(DE17=9,7,IF(DE17=10,6,IF(DE17=11,5,IF(DE17=12,4,IF(DE17=13,3,IF(DE17=14,2,1)))))))))))))))</f>
        <v/>
      </c>
      <c r="DG17" s="373"/>
      <c r="DH17" s="373"/>
      <c r="DI17" s="367" t="str">
        <f t="shared" si="90"/>
        <v/>
      </c>
      <c r="DJ17" s="368" t="str">
        <f t="shared" si="91"/>
        <v/>
      </c>
      <c r="DK17" s="369" t="str">
        <f t="shared" si="92"/>
        <v/>
      </c>
      <c r="DL17" s="370" t="str">
        <f t="shared" si="93"/>
        <v/>
      </c>
      <c r="DM17" s="370" t="str">
        <f t="shared" si="94"/>
        <v/>
      </c>
      <c r="DN17" s="370" t="str">
        <f>IFERROR(INDEX(#REF!,MATCH(EB17,$JD$15:$JD$97,0)),"")</f>
        <v/>
      </c>
      <c r="DO17" s="470" t="str">
        <f t="shared" ref="DO17" si="113">IFERROR(INDEX(IQ$15:IQ$97,MATCH($EB17,$JD$15:$JD$97,0)),"")</f>
        <v/>
      </c>
      <c r="DP17" s="470" t="str">
        <f t="shared" ref="DP17" si="114">IFERROR(INDEX(IR$15:IR$97,MATCH($EB17,$JD$15:$JD$97,0)),"")</f>
        <v/>
      </c>
      <c r="DQ17" s="470" t="str">
        <f t="shared" ref="DQ17" si="115">IFERROR(INDEX(IS$15:IS$97,MATCH($EB17,$JD$15:$JD$97,0)),"")</f>
        <v/>
      </c>
      <c r="DR17" s="371" t="str">
        <f t="shared" si="96"/>
        <v/>
      </c>
      <c r="DS17" s="470" t="str">
        <f t="shared" ref="DS17" si="116">IFERROR(INDEX(IU$15:IU$97,MATCH($EB17,$JD$15:$JD$97,0)),"")</f>
        <v/>
      </c>
      <c r="DT17" s="470" t="str">
        <f t="shared" ref="DT17" si="117">IFERROR(INDEX(IV$15:IV$97,MATCH($EB17,$JD$15:$JD$97,0)),"")</f>
        <v/>
      </c>
      <c r="DU17" s="470" t="str">
        <f t="shared" ref="DU17" si="118">IFERROR(INDEX(IW$15:IW$97,MATCH($EB17,$JD$15:$JD$97,0)),"")</f>
        <v/>
      </c>
      <c r="DV17" s="371" t="str">
        <f t="shared" si="100"/>
        <v/>
      </c>
      <c r="DW17" s="470" t="str">
        <f t="shared" ref="DW17" si="119">IFERROR(INDEX(IY$15:IY$97,MATCH($EB17,$JD$15:$JD$97,0)),"")</f>
        <v/>
      </c>
      <c r="DX17" s="470" t="str">
        <f t="shared" ref="DX17" si="120">IFERROR(INDEX(IZ$15:IZ$97,MATCH($EB17,$JD$15:$JD$97,0)),"")</f>
        <v/>
      </c>
      <c r="DY17" s="470" t="str">
        <f t="shared" ref="DY17" si="121">IFERROR(INDEX(JA$15:JA$97,MATCH($EB17,$JD$15:$JD$97,0)),"")</f>
        <v/>
      </c>
      <c r="DZ17" s="371" t="str">
        <f t="shared" si="104"/>
        <v/>
      </c>
      <c r="EA17" s="371" t="str">
        <f t="shared" si="105"/>
        <v/>
      </c>
      <c r="EB17" s="372">
        <v>3</v>
      </c>
      <c r="EC17" s="376" t="str">
        <f t="shared" si="108"/>
        <v/>
      </c>
      <c r="ED17" s="373"/>
      <c r="EF17" s="373"/>
      <c r="EG17" s="373"/>
      <c r="EH17" s="377"/>
      <c r="EI17" s="378" t="str">
        <f>IFERROR(IF(AND('Classificação geral'!$E11="FEM",'Classificação geral'!$F11=1),'Classificação geral'!$A11,""),"")</f>
        <v/>
      </c>
      <c r="EJ17" s="378" t="str">
        <f>IFERROR(IF(AND('Classificação geral'!$E11="FEM",'Classificação geral'!$F11=1),'Classificação geral'!$B11,""),"")</f>
        <v/>
      </c>
      <c r="EK17" s="379" t="str">
        <f>IF($EJ17='Classificação geral'!$B11,'Classificação geral'!$C11,"")</f>
        <v/>
      </c>
      <c r="EL17" s="379" t="str">
        <f>IF($EJ17='Classificação geral'!$B11,'Classificação geral'!$E11,"")</f>
        <v/>
      </c>
      <c r="EM17" s="379" t="str">
        <f>IF($EL17='Classificação geral'!$E11,'Classificação geral'!$F11,"")</f>
        <v/>
      </c>
      <c r="EN17" s="378" t="str">
        <f>IFERROR(IF(AND($EL17="fem",'Classificação geral'!$F11=1),'Classificação geral'!G11,""),"")</f>
        <v/>
      </c>
      <c r="EO17" s="378" t="str">
        <f>IFERROR(IF(AND($EL17="fem",'Classificação geral'!$F11=1),'Classificação geral'!H11,""),"")</f>
        <v/>
      </c>
      <c r="EP17" s="378" t="str">
        <f>IFERROR(IF(AND($EL17="fem",'Classificação geral'!$F11=1),'Classificação geral'!I11,""),"")</f>
        <v/>
      </c>
      <c r="EQ17" s="378" t="str">
        <f>IFERROR(IF(AND($EL17="fem",'Classificação geral'!$F11=1),'Classificação geral'!J11,""),"")</f>
        <v/>
      </c>
      <c r="ER17" s="378" t="str">
        <f>IFERROR(IF(AND($EL17="fem",'Classificação geral'!$F11=1),'Classificação geral'!K11,""),"")</f>
        <v/>
      </c>
      <c r="ES17" s="378" t="str">
        <f>IFERROR(IF(AND($EL17="fem",'Classificação geral'!$F11=1),'Classificação geral'!L11,""),"")</f>
        <v/>
      </c>
      <c r="ET17" s="378" t="str">
        <f>IFERROR(IF(AND($EL17="fem",'Classificação geral'!$F11=1),'Classificação geral'!M11,""),"")</f>
        <v/>
      </c>
      <c r="EU17" s="378" t="str">
        <f>IFERROR(IF(AND($EL17="fem",'Classificação geral'!$F11=1),'Classificação geral'!N11,""),"")</f>
        <v/>
      </c>
      <c r="EV17" s="378" t="str">
        <f>IFERROR(IF(AND($EL17="fem",'Classificação geral'!$F11=1),'Classificação geral'!O11,""),"")</f>
        <v/>
      </c>
      <c r="EW17" s="378" t="str">
        <f>IFERROR(IF(AND($EL17="fem",'Classificação geral'!$F11=1),'Classificação geral'!P11,""),"")</f>
        <v/>
      </c>
      <c r="EX17" s="378" t="str">
        <f>IFERROR(IF(AND($EL17="fem",'Classificação geral'!$F11=1),'Classificação geral'!Q11,""),"")</f>
        <v/>
      </c>
      <c r="EY17" s="378" t="str">
        <f>IFERROR(IF(AND($EL17="fem",'Classificação geral'!$F11=1),'Classificação geral'!R11,""),"")</f>
        <v/>
      </c>
      <c r="EZ17" s="379" t="str">
        <f>IF($EM17='Classificação geral'!$F11,'Classificação geral'!$U11,"")</f>
        <v/>
      </c>
      <c r="FA17" s="380" t="str">
        <f t="shared" si="109"/>
        <v/>
      </c>
      <c r="FB17" s="381" t="str">
        <f>IFERROR(RANK(EZ17,EZ:EZ,0)+ COUNTIF(EZ$13:$EZ16,EZ17),"")</f>
        <v/>
      </c>
      <c r="FC17" s="383"/>
      <c r="FD17" s="374">
        <v>13</v>
      </c>
      <c r="FE17" s="378" t="str">
        <f>IFERROR(IF(AND('Classificação geral'!$E11="mas",'Classificação geral'!$F11=1),'Classificação geral'!$A11,""),"")</f>
        <v/>
      </c>
      <c r="FF17" s="378" t="str">
        <f>IFERROR(IF(AND('Classificação geral'!$E11="mas",'Classificação geral'!$F11=1),'Classificação geral'!$B11,""),"")</f>
        <v/>
      </c>
      <c r="FG17" s="379" t="str">
        <f>IF($FF17='Classificação geral'!$B11,'Classificação geral'!$C11,"")</f>
        <v/>
      </c>
      <c r="FH17" s="379" t="str">
        <f>IF($FF17='Classificação geral'!$B11,'Classificação geral'!$E11,"")</f>
        <v/>
      </c>
      <c r="FI17" s="378" t="str">
        <f>IFERROR(IF(AND($FH17="mas",'Classificação geral'!$F11=1),'Classificação geral'!F11,""),"")</f>
        <v/>
      </c>
      <c r="FJ17" s="378" t="str">
        <f>IFERROR(IF(AND($FH17="mas",'Classificação geral'!$F11=1),'Classificação geral'!G11,""),"")</f>
        <v/>
      </c>
      <c r="FK17" s="378" t="str">
        <f>IFERROR(IF(AND($FH17="mas",'Classificação geral'!$F11=1),'Classificação geral'!H11,""),"")</f>
        <v/>
      </c>
      <c r="FL17" s="378" t="str">
        <f>IFERROR(IF(AND($FH17="mas",'Classificação geral'!$F11=1),'Classificação geral'!I11,""),"")</f>
        <v/>
      </c>
      <c r="FM17" s="378" t="str">
        <f>IFERROR(IF(AND($FH17="mas",'Classificação geral'!$F11=1),'Classificação geral'!J11,""),"")</f>
        <v/>
      </c>
      <c r="FN17" s="378" t="str">
        <f>IFERROR(IF(AND($FH17="mas",'Classificação geral'!$F11=1),'Classificação geral'!K11,""),"")</f>
        <v/>
      </c>
      <c r="FO17" s="378" t="str">
        <f>IFERROR(IF(AND($FH17="mas",'Classificação geral'!$F11=1),'Classificação geral'!L11,""),"")</f>
        <v/>
      </c>
      <c r="FP17" s="378" t="str">
        <f>IFERROR(IF(AND($FH17="mas",'Classificação geral'!$F11=1),'Classificação geral'!M11,""),"")</f>
        <v/>
      </c>
      <c r="FQ17" s="378" t="str">
        <f>IFERROR(IF(AND($FH17="mas",'Classificação geral'!$F11=1),'Classificação geral'!N11,""),"")</f>
        <v/>
      </c>
      <c r="FR17" s="378" t="str">
        <f>IFERROR(IF(AND($FH17="mas",'Classificação geral'!$F11=1),'Classificação geral'!O11,""),"")</f>
        <v/>
      </c>
      <c r="FS17" s="378" t="str">
        <f>IFERROR(IF(AND($FH17="mas",'Classificação geral'!$F11=1),'Classificação geral'!P11,""),"")</f>
        <v/>
      </c>
      <c r="FT17" s="378" t="str">
        <f>IFERROR(IF(AND($FH17="mas",'Classificação geral'!$F11=1),'Classificação geral'!Q11,""),"")</f>
        <v/>
      </c>
      <c r="FU17" s="378" t="str">
        <f>IFERROR(IF(AND($FH17="mas",'Classificação geral'!$F11=1),'Classificação geral'!R11,""),"")</f>
        <v/>
      </c>
      <c r="FV17" s="378" t="str">
        <f>IFERROR(IF(AND($FH17="mas",'Classificação geral'!$F11=1),'Classificação geral'!U11,""),"")</f>
        <v/>
      </c>
      <c r="FW17" s="380" t="str">
        <f t="shared" si="110"/>
        <v/>
      </c>
      <c r="FX17" s="381" t="str">
        <f>IFERROR(RANK(FV17,FV:FV,0)+ COUNTIF($FV$13:FV16,FV17),"")</f>
        <v/>
      </c>
      <c r="FZ17" s="378" t="str">
        <f>IFERROR(IF(AND('Classificação geral'!$E11="FEM",'Classificação geral'!$F11=2),'Classificação geral'!$A11,""),"")</f>
        <v/>
      </c>
      <c r="GA17" s="378" t="str">
        <f>IFERROR(IF(AND('Classificação geral'!$E11="fem",'Classificação geral'!$F11=2),'Classificação geral'!$B11,""),"")</f>
        <v/>
      </c>
      <c r="GB17" s="379" t="str">
        <f>IF(GA17='Classificação geral'!$B11,'Classificação geral'!$C11,"")</f>
        <v/>
      </c>
      <c r="GC17" s="379" t="str">
        <f>IF(GA17='Classificação geral'!$B11,'Classificação geral'!$E11,"")</f>
        <v/>
      </c>
      <c r="GD17" s="378" t="str">
        <f>IFERROR(IF(AND(GC17="fem",'Classificação geral'!$F11=2),'Classificação geral'!$F11,""),"")</f>
        <v/>
      </c>
      <c r="GE17" s="378" t="str">
        <f>IFERROR(IF(AND($GC17="fem",'Classificação geral'!$F11=2),'Classificação geral'!G11,""),"")</f>
        <v/>
      </c>
      <c r="GF17" s="378" t="str">
        <f>IFERROR(IF(AND($GC17="fem",'Classificação geral'!$F11=2),'Classificação geral'!H11,""),"")</f>
        <v/>
      </c>
      <c r="GG17" s="378" t="str">
        <f>IFERROR(IF(AND($GC17="fem",'Classificação geral'!$F11=2),'Classificação geral'!I11,""),"")</f>
        <v/>
      </c>
      <c r="GH17" s="378" t="str">
        <f>IFERROR(IF(AND($GC17="fem",'Classificação geral'!$F11=2),'Classificação geral'!J11,""),"")</f>
        <v/>
      </c>
      <c r="GI17" s="378" t="str">
        <f>IFERROR(IF(AND($GC17="fem",'Classificação geral'!$F11=2),'Classificação geral'!K11,""),"")</f>
        <v/>
      </c>
      <c r="GJ17" s="378" t="str">
        <f>IFERROR(IF(AND($GC17="fem",'Classificação geral'!$F11=2),'Classificação geral'!L11,""),"")</f>
        <v/>
      </c>
      <c r="GK17" s="378" t="str">
        <f>IFERROR(IF(AND($GC17="fem",'Classificação geral'!$F11=2),'Classificação geral'!M11,""),"")</f>
        <v/>
      </c>
      <c r="GL17" s="378" t="str">
        <f>IFERROR(IF(AND($GC17="fem",'Classificação geral'!$F11=2),'Classificação geral'!N11,""),"")</f>
        <v/>
      </c>
      <c r="GM17" s="378" t="str">
        <f>IFERROR(IF(AND($GC17="fem",'Classificação geral'!$F11=2),'Classificação geral'!O11,""),"")</f>
        <v/>
      </c>
      <c r="GN17" s="378" t="str">
        <f>IFERROR(IF(AND($GC17="fem",'Classificação geral'!$F11=2),'Classificação geral'!P11,""),"")</f>
        <v/>
      </c>
      <c r="GO17" s="378" t="str">
        <f>IFERROR(IF(AND($GC17="fem",'Classificação geral'!$F11=2),'Classificação geral'!Q11,""),"")</f>
        <v/>
      </c>
      <c r="GP17" s="378" t="str">
        <f>IFERROR(IF(AND($GC17="fem",'Classificação geral'!$F11=2),'Classificação geral'!R11,""),"")</f>
        <v/>
      </c>
      <c r="GQ17" s="378" t="str">
        <f>IFERROR(IF(AND(GC17="fem",'Classificação geral'!$F11=2),'Classificação geral'!U11,""),"")</f>
        <v/>
      </c>
      <c r="GR17" s="380" t="str">
        <f t="shared" si="111"/>
        <v/>
      </c>
      <c r="GS17" s="381" t="str">
        <f>IFERROR(RANK(GQ17,GQ:GQ,0)+ COUNTIF($GQ$13:GQ16,GQ17),"")</f>
        <v/>
      </c>
      <c r="GU17" s="378" t="str">
        <f>IFERROR(IF(AND('Classificação geral'!$E11="mas",'Classificação geral'!$F11=2),'Classificação geral'!$A11,""),"")</f>
        <v/>
      </c>
      <c r="GV17" s="378" t="str">
        <f>IFERROR(IF(AND('Classificação geral'!$E11="mas",'Classificação geral'!$F11=2),'Classificação geral'!$B11,""),"")</f>
        <v/>
      </c>
      <c r="GW17" s="379" t="str">
        <f>IF(GV17='Classificação geral'!$B11,'Classificação geral'!$C11,"")</f>
        <v/>
      </c>
      <c r="GX17" s="379" t="str">
        <f>IF(GV17='Classificação geral'!$B11,'Classificação geral'!$E11,"")</f>
        <v/>
      </c>
      <c r="GY17" s="378" t="str">
        <f>IFERROR(IF(AND(GX17="mas",'Classificação geral'!$F11=2),'Classificação geral'!$F11,""),"")</f>
        <v/>
      </c>
      <c r="GZ17" s="378" t="str">
        <f>IFERROR(IF(AND($GX17="mas",'Classificação geral'!$F11=2),'Classificação geral'!H11,""),"")</f>
        <v/>
      </c>
      <c r="HA17" s="378" t="str">
        <f>IFERROR(IF(AND($GX17="mas",'Classificação geral'!$F11=2),'Classificação geral'!I11,""),"")</f>
        <v/>
      </c>
      <c r="HB17" s="378" t="str">
        <f>IFERROR(IF(AND($GX17="mas",'Classificação geral'!$F11=2),'Classificação geral'!J11,""),"")</f>
        <v/>
      </c>
      <c r="HC17" s="378" t="str">
        <f>IFERROR(IF(AND(GX17="mas",'Classificação geral'!$F11=2),'Classificação geral'!$G11,""),"")</f>
        <v/>
      </c>
      <c r="HD17" s="378" t="str">
        <f>IFERROR(IF(AND($GX17="mas",'Classificação geral'!$F11=2),'Classificação geral'!L11,""),"")</f>
        <v/>
      </c>
      <c r="HE17" s="378" t="str">
        <f>IFERROR(IF(AND($GX17="mas",'Classificação geral'!$F11=2),'Classificação geral'!M11,""),"")</f>
        <v/>
      </c>
      <c r="HF17" s="378" t="str">
        <f>IFERROR(IF(AND($GX17="mas",'Classificação geral'!$F11=2),'Classificação geral'!N11,""),"")</f>
        <v/>
      </c>
      <c r="HG17" s="378" t="str">
        <f>IFERROR(IF(AND(GX17="mas",'Classificação geral'!$F11=2),'Classificação geral'!$K11,""),"")</f>
        <v/>
      </c>
      <c r="HH17" s="378" t="str">
        <f>IFERROR(IF(AND($GX17="mas",'Classificação geral'!$F11=2),'Classificação geral'!P11,""),"")</f>
        <v/>
      </c>
      <c r="HI17" s="378" t="str">
        <f>IFERROR(IF(AND($GX17="mas",'Classificação geral'!$F11=2),'Classificação geral'!Q11,""),"")</f>
        <v/>
      </c>
      <c r="HJ17" s="378" t="str">
        <f>IFERROR(IF(AND($GX17="mas",'Classificação geral'!$F11=2),'Classificação geral'!R11,""),"")</f>
        <v/>
      </c>
      <c r="HK17" s="378" t="str">
        <f>IFERROR(IF(AND(GX17="mas",'Classificação geral'!$F11=2),'Classificação geral'!$O11,""),"")</f>
        <v/>
      </c>
      <c r="HL17" s="378" t="str">
        <f>IFERROR(IF(AND(GX17="mas",'Classificação geral'!$F11=2),'Classificação geral'!$U11,""),"")</f>
        <v/>
      </c>
      <c r="HM17" s="380" t="str">
        <f t="shared" si="112"/>
        <v/>
      </c>
      <c r="HN17" s="381" t="str">
        <f>IFERROR(RANK(HL17,HL:HL,0)+ COUNTIF($HL$13:HL16,HL17),"")</f>
        <v/>
      </c>
      <c r="HP17" s="378" t="str">
        <f>IFERROR(IF(AND('Classificação geral'!$E11="FEM",'Classificação geral'!$F11=3),'Classificação geral'!$A11,""),"")</f>
        <v/>
      </c>
      <c r="HQ17" s="378" t="str">
        <f>IFERROR(IF(AND('Classificação geral'!$E11="fem",'Classificação geral'!$F11=3),'Classificação geral'!$B11,""),"")</f>
        <v/>
      </c>
      <c r="HR17" s="379" t="str">
        <f>IF($HQ17='Classificação geral'!$B11,'Classificação geral'!$C11,"")</f>
        <v/>
      </c>
      <c r="HS17" s="379" t="str">
        <f>IF($HQ17='Classificação geral'!$B11,'Classificação geral'!$E11,"")</f>
        <v/>
      </c>
      <c r="HT17" s="379" t="str">
        <f>IF($HS17='Classificação geral'!$E11,'Classificação geral'!$F11,"")</f>
        <v/>
      </c>
      <c r="HU17" s="382">
        <f>IF($HT17='Classificação geral'!$F11,'Classificação geral'!G11,"")</f>
        <v>0</v>
      </c>
      <c r="HV17" s="382" t="str">
        <f>IF($HT17='Classificação geral'!$F11,'Classificação geral'!H11,"")</f>
        <v/>
      </c>
      <c r="HW17" s="382">
        <f>IF($HT17='Classificação geral'!$F11,'Classificação geral'!I11,"")</f>
        <v>0</v>
      </c>
      <c r="HX17" s="382">
        <f>IF($HT17='Classificação geral'!$F11,'Classificação geral'!J11,"")</f>
        <v>0</v>
      </c>
      <c r="HY17" s="382">
        <f>IF($HT17='Classificação geral'!$F11,'Classificação geral'!K11,"")</f>
        <v>0</v>
      </c>
      <c r="HZ17" s="382">
        <f>IF($HT17='Classificação geral'!$F11,'Classificação geral'!L11,"")</f>
        <v>0</v>
      </c>
      <c r="IA17" s="382">
        <f>IF($HT17='Classificação geral'!$F11,'Classificação geral'!M11,"")</f>
        <v>0</v>
      </c>
      <c r="IB17" s="382">
        <f>IF($HT17='Classificação geral'!$F11,'Classificação geral'!N11,"")</f>
        <v>0</v>
      </c>
      <c r="IC17" s="382">
        <f>IF($HT17='Classificação geral'!$F11,'Classificação geral'!O11,"")</f>
        <v>0</v>
      </c>
      <c r="ID17" s="382" t="b">
        <f>IF($HT17='Classificação geral'!$F11,'Classificação geral'!P11,"")</f>
        <v>0</v>
      </c>
      <c r="IE17" s="382">
        <f>IF($HT17='Classificação geral'!$F11,'Classificação geral'!Q11,"")</f>
        <v>0</v>
      </c>
      <c r="IF17" s="382">
        <f>IF($HT17='Classificação geral'!$F11,'Classificação geral'!R11,"")</f>
        <v>0</v>
      </c>
      <c r="IG17" s="379" t="str">
        <f>IF($HT17='Classificação geral'!$F11,'Classificação geral'!$U11,"")</f>
        <v/>
      </c>
      <c r="IH17" s="380" t="str">
        <f t="shared" si="106"/>
        <v/>
      </c>
      <c r="II17" s="381" t="str">
        <f>IFERROR(RANK(IG17,IG:IG,0)+ COUNTIF($IG$13:IG16,IG17),"")</f>
        <v/>
      </c>
      <c r="IK17" s="378" t="str">
        <f>IFERROR(IF(AND('Classificação geral'!$E11="mas",'Classificação geral'!$F11=3),'Classificação geral'!$A11,""),"")</f>
        <v/>
      </c>
      <c r="IL17" s="378" t="str">
        <f>IFERROR(IF(AND('Classificação geral'!$E11="mas",'Classificação geral'!$F11=3),'Classificação geral'!$B11,""),"")</f>
        <v/>
      </c>
      <c r="IM17" s="379" t="str">
        <f>IF($IL17='Classificação geral'!$B11,'Classificação geral'!$C11,"")</f>
        <v/>
      </c>
      <c r="IN17" s="379" t="str">
        <f>IF($IL17='Classificação geral'!$B11,'Classificação geral'!$E11,"")</f>
        <v/>
      </c>
      <c r="IO17" s="379" t="str">
        <f>IF($IN17='Classificação geral'!$E11,'Classificação geral'!$F11,"")</f>
        <v/>
      </c>
      <c r="IP17" s="379">
        <f>IF($IO17='Classificação geral'!$F11,'Classificação geral'!G11,"")</f>
        <v>0</v>
      </c>
      <c r="IQ17" s="379" t="str">
        <f>IF($IO17='Classificação geral'!$F11,'Classificação geral'!H11,"")</f>
        <v/>
      </c>
      <c r="IR17" s="379">
        <f>IF($IO17='Classificação geral'!$F11,'Classificação geral'!I11,"")</f>
        <v>0</v>
      </c>
      <c r="IS17" s="379">
        <f>IF($IO17='Classificação geral'!$F11,'Classificação geral'!J11,"")</f>
        <v>0</v>
      </c>
      <c r="IT17" s="379">
        <f>IF($IO17='Classificação geral'!$F11,'Classificação geral'!K11,"")</f>
        <v>0</v>
      </c>
      <c r="IU17" s="379">
        <f>IF($IO17='Classificação geral'!$F11,'Classificação geral'!L11,"")</f>
        <v>0</v>
      </c>
      <c r="IV17" s="379">
        <f>IF($IO17='Classificação geral'!$F11,'Classificação geral'!M11,"")</f>
        <v>0</v>
      </c>
      <c r="IW17" s="379">
        <f>IF($IO17='Classificação geral'!$F11,'Classificação geral'!N11,"")</f>
        <v>0</v>
      </c>
      <c r="IX17" s="379">
        <f>IF($IO17='Classificação geral'!$F11,'Classificação geral'!O11,"")</f>
        <v>0</v>
      </c>
      <c r="IY17" s="379" t="b">
        <f>IF($IO17='Classificação geral'!$F11,'Classificação geral'!P11,"")</f>
        <v>0</v>
      </c>
      <c r="IZ17" s="379">
        <f>IF($IO17='Classificação geral'!$F11,'Classificação geral'!Q11,"")</f>
        <v>0</v>
      </c>
      <c r="JA17" s="379">
        <f>IF($IO17='Classificação geral'!$F11,'Classificação geral'!R11,"")</f>
        <v>0</v>
      </c>
      <c r="JB17" s="379" t="str">
        <f>IF($IO17='Classificação geral'!$F11,'Classificação geral'!$U11,"")</f>
        <v/>
      </c>
      <c r="JC17" s="380" t="str">
        <f t="shared" si="107"/>
        <v/>
      </c>
      <c r="JD17" s="381" t="str">
        <f>IFERROR(RANK(JB17,JB:JB,0)+ COUNTIF($JB$13:JB16,JB17),"")</f>
        <v/>
      </c>
    </row>
    <row r="18" spans="2:264" s="397" customFormat="1" ht="25.95" customHeight="1" x14ac:dyDescent="0.4">
      <c r="B18" s="367" t="str">
        <f t="shared" si="0"/>
        <v/>
      </c>
      <c r="C18" s="390" t="str">
        <f t="shared" si="1"/>
        <v/>
      </c>
      <c r="D18" s="394" t="str">
        <f t="shared" si="2"/>
        <v/>
      </c>
      <c r="E18" s="395" t="str">
        <f t="shared" si="3"/>
        <v/>
      </c>
      <c r="F18" s="395" t="str">
        <f t="shared" si="4"/>
        <v/>
      </c>
      <c r="G18" s="395" t="str">
        <f>IFERROR(INDEX(#REF!,MATCH(U18,$FB$15:$FB$97,0)),"")</f>
        <v/>
      </c>
      <c r="H18" s="396" t="str">
        <f t="shared" si="5"/>
        <v/>
      </c>
      <c r="I18" s="396" t="str">
        <f t="shared" si="6"/>
        <v/>
      </c>
      <c r="J18" s="396" t="str">
        <f t="shared" si="7"/>
        <v/>
      </c>
      <c r="K18" s="479" t="str">
        <f t="shared" si="8"/>
        <v/>
      </c>
      <c r="L18" s="396" t="str">
        <f t="shared" si="9"/>
        <v/>
      </c>
      <c r="M18" s="396" t="str">
        <f t="shared" si="10"/>
        <v/>
      </c>
      <c r="N18" s="396" t="str">
        <f t="shared" si="11"/>
        <v/>
      </c>
      <c r="O18" s="479" t="str">
        <f t="shared" si="12"/>
        <v/>
      </c>
      <c r="P18" s="396" t="str">
        <f t="shared" si="13"/>
        <v/>
      </c>
      <c r="Q18" s="396" t="str">
        <f t="shared" si="14"/>
        <v/>
      </c>
      <c r="R18" s="396" t="str">
        <f t="shared" si="15"/>
        <v/>
      </c>
      <c r="S18" s="479" t="str">
        <f t="shared" si="16"/>
        <v/>
      </c>
      <c r="T18" s="396" t="str">
        <f t="shared" si="17"/>
        <v/>
      </c>
      <c r="U18" s="391">
        <v>4</v>
      </c>
      <c r="V18" s="392"/>
      <c r="W18" s="392"/>
      <c r="X18" s="367" t="str">
        <f t="shared" si="18"/>
        <v/>
      </c>
      <c r="Y18" s="390" t="str">
        <f t="shared" si="19"/>
        <v/>
      </c>
      <c r="Z18" s="394" t="str">
        <f t="shared" si="20"/>
        <v/>
      </c>
      <c r="AA18" s="395" t="str">
        <f t="shared" si="21"/>
        <v/>
      </c>
      <c r="AB18" s="395" t="str">
        <f t="shared" si="22"/>
        <v/>
      </c>
      <c r="AC18" s="395" t="str">
        <f>IFERROR(INDEX(#REF!,MATCH(AQ18,$FX$15:$FX$97,0)),"")</f>
        <v/>
      </c>
      <c r="AD18" s="396" t="str">
        <f t="shared" si="23"/>
        <v/>
      </c>
      <c r="AE18" s="396" t="str">
        <f t="shared" si="24"/>
        <v/>
      </c>
      <c r="AF18" s="396" t="str">
        <f t="shared" si="25"/>
        <v/>
      </c>
      <c r="AG18" s="479" t="str">
        <f t="shared" si="26"/>
        <v/>
      </c>
      <c r="AH18" s="396" t="str">
        <f t="shared" si="27"/>
        <v/>
      </c>
      <c r="AI18" s="396" t="str">
        <f t="shared" si="28"/>
        <v/>
      </c>
      <c r="AJ18" s="396" t="str">
        <f t="shared" si="29"/>
        <v/>
      </c>
      <c r="AK18" s="479" t="str">
        <f t="shared" si="30"/>
        <v/>
      </c>
      <c r="AL18" s="396" t="str">
        <f t="shared" si="31"/>
        <v/>
      </c>
      <c r="AM18" s="396" t="str">
        <f t="shared" si="32"/>
        <v/>
      </c>
      <c r="AN18" s="396" t="str">
        <f t="shared" si="33"/>
        <v/>
      </c>
      <c r="AO18" s="479" t="str">
        <f t="shared" si="34"/>
        <v/>
      </c>
      <c r="AP18" s="396" t="str">
        <f t="shared" si="35"/>
        <v/>
      </c>
      <c r="AQ18" s="391">
        <v>4</v>
      </c>
      <c r="AR18" s="392"/>
      <c r="AT18" s="367" t="str">
        <f t="shared" si="36"/>
        <v/>
      </c>
      <c r="AU18" s="390" t="str">
        <f t="shared" si="37"/>
        <v/>
      </c>
      <c r="AV18" s="390" t="str">
        <f t="shared" si="38"/>
        <v/>
      </c>
      <c r="AW18" s="395" t="str">
        <f t="shared" si="39"/>
        <v/>
      </c>
      <c r="AX18" s="395" t="str">
        <f t="shared" si="40"/>
        <v/>
      </c>
      <c r="AY18" s="395" t="str">
        <f>IFERROR(INDEX(#REF!,MATCH($BM18,$GS$15:$GS$97,0)),"")</f>
        <v/>
      </c>
      <c r="AZ18" s="396" t="str">
        <f t="shared" si="41"/>
        <v/>
      </c>
      <c r="BA18" s="396" t="str">
        <f t="shared" si="42"/>
        <v/>
      </c>
      <c r="BB18" s="396" t="str">
        <f t="shared" si="43"/>
        <v/>
      </c>
      <c r="BC18" s="479" t="str">
        <f t="shared" si="44"/>
        <v/>
      </c>
      <c r="BD18" s="396" t="str">
        <f t="shared" si="45"/>
        <v/>
      </c>
      <c r="BE18" s="396" t="str">
        <f t="shared" si="46"/>
        <v/>
      </c>
      <c r="BF18" s="396" t="str">
        <f t="shared" si="47"/>
        <v/>
      </c>
      <c r="BG18" s="479" t="str">
        <f t="shared" si="48"/>
        <v/>
      </c>
      <c r="BH18" s="396" t="str">
        <f t="shared" si="49"/>
        <v/>
      </c>
      <c r="BI18" s="396" t="str">
        <f t="shared" si="50"/>
        <v/>
      </c>
      <c r="BJ18" s="396" t="str">
        <f t="shared" si="51"/>
        <v/>
      </c>
      <c r="BK18" s="479" t="str">
        <f t="shared" si="52"/>
        <v/>
      </c>
      <c r="BL18" s="396" t="str">
        <f t="shared" si="53"/>
        <v/>
      </c>
      <c r="BM18" s="391">
        <v>4</v>
      </c>
      <c r="BN18" s="236"/>
      <c r="BO18" s="392"/>
      <c r="BP18" s="368" t="str">
        <f t="shared" si="54"/>
        <v/>
      </c>
      <c r="BQ18" s="390" t="str">
        <f t="shared" si="55"/>
        <v/>
      </c>
      <c r="BR18" s="394" t="str">
        <f t="shared" si="56"/>
        <v/>
      </c>
      <c r="BS18" s="395" t="str">
        <f t="shared" si="57"/>
        <v/>
      </c>
      <c r="BT18" s="395" t="str">
        <f t="shared" si="58"/>
        <v/>
      </c>
      <c r="BU18" s="395" t="str">
        <f>IFERROR(INDEX(#REF!,MATCH(CI18,$HN$15:$HN$97,0)),"")</f>
        <v/>
      </c>
      <c r="BV18" s="396" t="str">
        <f t="shared" si="59"/>
        <v/>
      </c>
      <c r="BW18" s="396" t="str">
        <f t="shared" si="60"/>
        <v/>
      </c>
      <c r="BX18" s="396" t="str">
        <f t="shared" si="61"/>
        <v/>
      </c>
      <c r="BY18" s="479" t="str">
        <f t="shared" si="62"/>
        <v/>
      </c>
      <c r="BZ18" s="396" t="str">
        <f t="shared" si="63"/>
        <v/>
      </c>
      <c r="CA18" s="396" t="str">
        <f t="shared" si="64"/>
        <v/>
      </c>
      <c r="CB18" s="396" t="str">
        <f t="shared" si="65"/>
        <v/>
      </c>
      <c r="CC18" s="479" t="str">
        <f t="shared" si="66"/>
        <v/>
      </c>
      <c r="CD18" s="396" t="str">
        <f t="shared" si="67"/>
        <v/>
      </c>
      <c r="CE18" s="396" t="str">
        <f t="shared" si="68"/>
        <v/>
      </c>
      <c r="CF18" s="396" t="str">
        <f t="shared" si="69"/>
        <v/>
      </c>
      <c r="CG18" s="479" t="str">
        <f t="shared" si="70"/>
        <v/>
      </c>
      <c r="CH18" s="396" t="str">
        <f t="shared" si="71"/>
        <v/>
      </c>
      <c r="CI18" s="391">
        <v>4</v>
      </c>
      <c r="CJ18" s="392"/>
      <c r="CL18" s="367" t="str">
        <f t="shared" si="72"/>
        <v/>
      </c>
      <c r="CM18" s="390" t="str">
        <f t="shared" si="73"/>
        <v/>
      </c>
      <c r="CN18" s="394" t="str">
        <f t="shared" si="74"/>
        <v/>
      </c>
      <c r="CO18" s="394" t="str">
        <f t="shared" si="75"/>
        <v/>
      </c>
      <c r="CP18" s="395" t="str">
        <f t="shared" si="76"/>
        <v/>
      </c>
      <c r="CQ18" s="395" t="str">
        <f>IFERROR(INDEX(#REF!,MATCH(DE18,$II$15:$II$97,0)),"")</f>
        <v/>
      </c>
      <c r="CR18" s="396" t="str">
        <f t="shared" si="77"/>
        <v/>
      </c>
      <c r="CS18" s="396" t="str">
        <f t="shared" si="78"/>
        <v/>
      </c>
      <c r="CT18" s="396" t="str">
        <f t="shared" si="79"/>
        <v/>
      </c>
      <c r="CU18" s="479" t="str">
        <f t="shared" si="80"/>
        <v/>
      </c>
      <c r="CV18" s="396" t="str">
        <f t="shared" si="81"/>
        <v/>
      </c>
      <c r="CW18" s="396" t="str">
        <f t="shared" si="82"/>
        <v/>
      </c>
      <c r="CX18" s="396" t="str">
        <f t="shared" si="83"/>
        <v/>
      </c>
      <c r="CY18" s="479" t="str">
        <f t="shared" si="84"/>
        <v/>
      </c>
      <c r="CZ18" s="396" t="str">
        <f t="shared" si="85"/>
        <v/>
      </c>
      <c r="DA18" s="396" t="str">
        <f t="shared" si="86"/>
        <v/>
      </c>
      <c r="DB18" s="396" t="str">
        <f t="shared" si="87"/>
        <v/>
      </c>
      <c r="DC18" s="479" t="str">
        <f t="shared" si="88"/>
        <v/>
      </c>
      <c r="DD18" s="396" t="str">
        <f t="shared" si="89"/>
        <v/>
      </c>
      <c r="DE18" s="391">
        <v>4</v>
      </c>
      <c r="DF18" s="393" t="str">
        <f>IF(DD18="","",IF(DE18=1,20,IF(DE18=2,18,IF(DE18=3,16,IF(DE18=4,14,IF(DE18=5,12,IF(DE18=6,10,IF(DE18=7,9,IF(DE18=8,8,IF(DE18=9,7,IF(DE18=10,6,IF(DE18=11,5,IF(DE18=12,4,IF(DE18=13,3,IF(DE18=14,2,1)))))))))))))))</f>
        <v/>
      </c>
      <c r="DG18" s="392"/>
      <c r="DH18" s="392"/>
      <c r="DI18" s="367" t="str">
        <f t="shared" si="90"/>
        <v/>
      </c>
      <c r="DJ18" s="390" t="str">
        <f t="shared" si="91"/>
        <v/>
      </c>
      <c r="DK18" s="394" t="str">
        <f t="shared" si="92"/>
        <v/>
      </c>
      <c r="DL18" s="395" t="str">
        <f t="shared" si="93"/>
        <v/>
      </c>
      <c r="DM18" s="395" t="str">
        <f t="shared" si="94"/>
        <v/>
      </c>
      <c r="DN18" s="395" t="str">
        <f>IFERROR(INDEX(#REF!,MATCH(EB18,$JD$15:$JD$97,0)),"")</f>
        <v/>
      </c>
      <c r="DO18" s="396" t="str">
        <f t="shared" ref="DO18:DO53" si="122">IFERROR(INDEX(IQ$15:IQ$97,MATCH($EB18,$JD$15:$JD$97,0)),"")</f>
        <v/>
      </c>
      <c r="DP18" s="396" t="str">
        <f t="shared" ref="DP18:DP53" si="123">IFERROR(INDEX(IR$15:IR$97,MATCH($EB18,$JD$15:$JD$97,0)),"")</f>
        <v/>
      </c>
      <c r="DQ18" s="396" t="str">
        <f t="shared" ref="DQ18:DQ53" si="124">IFERROR(INDEX(IS$15:IS$97,MATCH($EB18,$JD$15:$JD$97,0)),"")</f>
        <v/>
      </c>
      <c r="DR18" s="479" t="str">
        <f t="shared" si="96"/>
        <v/>
      </c>
      <c r="DS18" s="396" t="str">
        <f t="shared" ref="DS18:DS53" si="125">IFERROR(INDEX(IU$15:IU$97,MATCH($EB18,$JD$15:$JD$97,0)),"")</f>
        <v/>
      </c>
      <c r="DT18" s="396" t="str">
        <f t="shared" ref="DT18:DT53" si="126">IFERROR(INDEX(IV$15:IV$97,MATCH($EB18,$JD$15:$JD$97,0)),"")</f>
        <v/>
      </c>
      <c r="DU18" s="396" t="str">
        <f t="shared" ref="DU18:DU53" si="127">IFERROR(INDEX(IW$15:IW$97,MATCH($EB18,$JD$15:$JD$97,0)),"")</f>
        <v/>
      </c>
      <c r="DV18" s="479" t="str">
        <f t="shared" si="100"/>
        <v/>
      </c>
      <c r="DW18" s="396" t="str">
        <f t="shared" ref="DW18:DW53" si="128">IFERROR(INDEX(IY$15:IY$97,MATCH($EB18,$JD$15:$JD$97,0)),"")</f>
        <v/>
      </c>
      <c r="DX18" s="396" t="str">
        <f t="shared" ref="DX18:DX53" si="129">IFERROR(INDEX(IZ$15:IZ$97,MATCH($EB18,$JD$15:$JD$97,0)),"")</f>
        <v/>
      </c>
      <c r="DY18" s="396" t="str">
        <f t="shared" ref="DY18:DY53" si="130">IFERROR(INDEX(JA$15:JA$97,MATCH($EB18,$JD$15:$JD$97,0)),"")</f>
        <v/>
      </c>
      <c r="DZ18" s="479" t="str">
        <f t="shared" si="104"/>
        <v/>
      </c>
      <c r="EA18" s="396" t="str">
        <f t="shared" si="105"/>
        <v/>
      </c>
      <c r="EB18" s="391">
        <v>4</v>
      </c>
      <c r="EC18" s="398" t="str">
        <f t="shared" si="108"/>
        <v/>
      </c>
      <c r="ED18" s="392"/>
      <c r="EF18" s="392"/>
      <c r="EG18" s="392"/>
      <c r="EH18" s="392"/>
      <c r="EI18" s="378" t="str">
        <f>IFERROR(IF(AND('Classificação geral'!$E12="FEM",'Classificação geral'!$F12=1),'Classificação geral'!$A12,""),"")</f>
        <v/>
      </c>
      <c r="EJ18" s="399" t="str">
        <f>IFERROR(IF(AND('Classificação geral'!$E12="FEM",'Classificação geral'!$F12=1),'Classificação geral'!$B12,""),"")</f>
        <v/>
      </c>
      <c r="EK18" s="382" t="str">
        <f>IF($EJ18='Classificação geral'!$B12,'Classificação geral'!$C12,"")</f>
        <v/>
      </c>
      <c r="EL18" s="382" t="str">
        <f>IF($EJ18='Classificação geral'!$B12,'Classificação geral'!$E12,"")</f>
        <v/>
      </c>
      <c r="EM18" s="382" t="str">
        <f>IF($EL18='Classificação geral'!$E12,'Classificação geral'!$F12,"")</f>
        <v/>
      </c>
      <c r="EN18" s="378" t="str">
        <f>IFERROR(IF(AND($EL18="fem",'Classificação geral'!$F12=1),'Classificação geral'!G12,""),"")</f>
        <v/>
      </c>
      <c r="EO18" s="378" t="str">
        <f>IFERROR(IF(AND($EL18="fem",'Classificação geral'!$F12=1),'Classificação geral'!H12,""),"")</f>
        <v/>
      </c>
      <c r="EP18" s="378" t="str">
        <f>IFERROR(IF(AND($EL18="fem",'Classificação geral'!$F12=1),'Classificação geral'!I12,""),"")</f>
        <v/>
      </c>
      <c r="EQ18" s="378" t="str">
        <f>IFERROR(IF(AND($EL18="fem",'Classificação geral'!$F12=1),'Classificação geral'!J12,""),"")</f>
        <v/>
      </c>
      <c r="ER18" s="399" t="str">
        <f>IFERROR(IF(AND($EL18="fem",'Classificação geral'!$F12=1),'Classificação geral'!K12,""),"")</f>
        <v/>
      </c>
      <c r="ES18" s="378" t="str">
        <f>IFERROR(IF(AND($EL18="fem",'Classificação geral'!$F12=1),'Classificação geral'!L12,""),"")</f>
        <v/>
      </c>
      <c r="ET18" s="378" t="str">
        <f>IFERROR(IF(AND($EL18="fem",'Classificação geral'!$F12=1),'Classificação geral'!M12,""),"")</f>
        <v/>
      </c>
      <c r="EU18" s="378" t="str">
        <f>IFERROR(IF(AND($EL18="fem",'Classificação geral'!$F12=1),'Classificação geral'!N12,""),"")</f>
        <v/>
      </c>
      <c r="EV18" s="399" t="str">
        <f>IFERROR(IF(AND($EL18="fem",'Classificação geral'!$F12=1),'Classificação geral'!O12,""),"")</f>
        <v/>
      </c>
      <c r="EW18" s="378" t="str">
        <f>IFERROR(IF(AND($EL18="fem",'Classificação geral'!$F12=1),'Classificação geral'!P12,""),"")</f>
        <v/>
      </c>
      <c r="EX18" s="378" t="str">
        <f>IFERROR(IF(AND($EL18="fem",'Classificação geral'!$F12=1),'Classificação geral'!Q12,""),"")</f>
        <v/>
      </c>
      <c r="EY18" s="378" t="str">
        <f>IFERROR(IF(AND($EL18="fem",'Classificação geral'!$F12=1),'Classificação geral'!R12,""),"")</f>
        <v/>
      </c>
      <c r="EZ18" s="379" t="str">
        <f>IF($EM18='Classificação geral'!$F12,'Classificação geral'!$U12,"")</f>
        <v/>
      </c>
      <c r="FA18" s="380" t="str">
        <f t="shared" si="109"/>
        <v/>
      </c>
      <c r="FB18" s="381" t="str">
        <f>IFERROR(RANK(EZ18,EZ:EZ,0)+ COUNTIF(EZ$13:$EZ17,EZ18),"")</f>
        <v/>
      </c>
      <c r="FC18" s="383"/>
      <c r="FD18" s="397">
        <v>20</v>
      </c>
      <c r="FE18" s="378" t="str">
        <f>IFERROR(IF(AND('Classificação geral'!$E12="mas",'Classificação geral'!$F12=1),'Classificação geral'!$A12,""),"")</f>
        <v/>
      </c>
      <c r="FF18" s="399" t="str">
        <f>IFERROR(IF(AND('Classificação geral'!$E12="mas",'Classificação geral'!$F12=1),'Classificação geral'!$B12,""),"")</f>
        <v/>
      </c>
      <c r="FG18" s="382" t="str">
        <f>IF($FF18='Classificação geral'!$B12,'Classificação geral'!$C12,"")</f>
        <v/>
      </c>
      <c r="FH18" s="382" t="str">
        <f>IF($FF18='Classificação geral'!$B12,'Classificação geral'!$E12,"")</f>
        <v/>
      </c>
      <c r="FI18" s="399" t="str">
        <f>IFERROR(IF(AND($FH18="mas",'Classificação geral'!$F12=1),'Classificação geral'!F12,""),"")</f>
        <v/>
      </c>
      <c r="FJ18" s="480" t="str">
        <f>IFERROR(IF(AND($FH18="mas",'Classificação geral'!$F12=1),'Classificação geral'!G12,""),"")</f>
        <v/>
      </c>
      <c r="FK18" s="480" t="str">
        <f>IFERROR(IF(AND($FH18="mas",'Classificação geral'!$F12=1),'Classificação geral'!H12,""),"")</f>
        <v/>
      </c>
      <c r="FL18" s="480" t="str">
        <f>IFERROR(IF(AND($FH18="mas",'Classificação geral'!$F12=1),'Classificação geral'!I12,""),"")</f>
        <v/>
      </c>
      <c r="FM18" s="480" t="str">
        <f>IFERROR(IF(AND($FH18="mas",'Classificação geral'!$F12=1),'Classificação geral'!J12,""),"")</f>
        <v/>
      </c>
      <c r="FN18" s="480" t="str">
        <f>IFERROR(IF(AND($FH18="mas",'Classificação geral'!$F12=1),'Classificação geral'!K12,""),"")</f>
        <v/>
      </c>
      <c r="FO18" s="480" t="str">
        <f>IFERROR(IF(AND($FH18="mas",'Classificação geral'!$F12=1),'Classificação geral'!L12,""),"")</f>
        <v/>
      </c>
      <c r="FP18" s="378" t="str">
        <f>IFERROR(IF(AND($FH18="mas",'Classificação geral'!$F12=1),'Classificação geral'!M12,""),"")</f>
        <v/>
      </c>
      <c r="FQ18" s="378" t="str">
        <f>IFERROR(IF(AND($FH18="mas",'Classificação geral'!$F12=1),'Classificação geral'!N12,""),"")</f>
        <v/>
      </c>
      <c r="FR18" s="378" t="str">
        <f>IFERROR(IF(AND($FH18="mas",'Classificação geral'!$F12=1),'Classificação geral'!O12,""),"")</f>
        <v/>
      </c>
      <c r="FS18" s="378" t="str">
        <f>IFERROR(IF(AND($FH18="mas",'Classificação geral'!$F12=1),'Classificação geral'!P12,""),"")</f>
        <v/>
      </c>
      <c r="FT18" s="378" t="str">
        <f>IFERROR(IF(AND($FH18="mas",'Classificação geral'!$F12=1),'Classificação geral'!Q12,""),"")</f>
        <v/>
      </c>
      <c r="FU18" s="378" t="str">
        <f>IFERROR(IF(AND($FH18="mas",'Classificação geral'!$F12=1),'Classificação geral'!R12,""),"")</f>
        <v/>
      </c>
      <c r="FV18" s="399" t="str">
        <f>IFERROR(IF(AND($FH18="mas",'Classificação geral'!$F12=1),'Classificação geral'!U12,""),"")</f>
        <v/>
      </c>
      <c r="FW18" s="380" t="str">
        <f>IF(FF18="","",FV18+(FK18/100000)+(FS18/10000000)+(FO18/1000000000))</f>
        <v/>
      </c>
      <c r="FX18" s="381" t="str">
        <f>IFERROR(RANK(FV18,FV:FV,0)+ COUNTIF($FV$13:FV17,FV18),"")</f>
        <v/>
      </c>
      <c r="FZ18" s="378" t="str">
        <f>IFERROR(IF(AND('Classificação geral'!$E12="FEM",'Classificação geral'!$F12=2),'Classificação geral'!$A12,""),"")</f>
        <v/>
      </c>
      <c r="GA18" s="378" t="str">
        <f>IFERROR(IF(AND('Classificação geral'!$E12="fem",'Classificação geral'!$F12=2),'Classificação geral'!$B12,""),"")</f>
        <v/>
      </c>
      <c r="GB18" s="382" t="str">
        <f>IF(GA18='Classificação geral'!$B12,'Classificação geral'!$C12,"")</f>
        <v/>
      </c>
      <c r="GC18" s="382" t="str">
        <f>IF(GA18='Classificação geral'!$B12,'Classificação geral'!$E12,"")</f>
        <v/>
      </c>
      <c r="GD18" s="399" t="str">
        <f>IFERROR(IF(AND(GC18="fem",'Classificação geral'!$F12=2),'Classificação geral'!$F12,""),"")</f>
        <v/>
      </c>
      <c r="GE18" s="378" t="str">
        <f>IFERROR(IF(AND($GC18="fem",'Classificação geral'!$F12=2),'Classificação geral'!G12,""),"")</f>
        <v/>
      </c>
      <c r="GF18" s="378" t="str">
        <f>IFERROR(IF(AND($GC18="fem",'Classificação geral'!$F12=2),'Classificação geral'!H12,""),"")</f>
        <v/>
      </c>
      <c r="GG18" s="378" t="str">
        <f>IFERROR(IF(AND($GC18="fem",'Classificação geral'!$F12=2),'Classificação geral'!I12,""),"")</f>
        <v/>
      </c>
      <c r="GH18" s="378" t="str">
        <f>IFERROR(IF(AND($GC18="fem",'Classificação geral'!$F12=2),'Classificação geral'!J12,""),"")</f>
        <v/>
      </c>
      <c r="GI18" s="378" t="str">
        <f>IFERROR(IF(AND($GC18="fem",'Classificação geral'!$F12=2),'Classificação geral'!K12,""),"")</f>
        <v/>
      </c>
      <c r="GJ18" s="378" t="str">
        <f>IFERROR(IF(AND($GC18="fem",'Classificação geral'!$F12=2),'Classificação geral'!L12,""),"")</f>
        <v/>
      </c>
      <c r="GK18" s="378" t="str">
        <f>IFERROR(IF(AND($GC18="fem",'Classificação geral'!$F12=2),'Classificação geral'!M12,""),"")</f>
        <v/>
      </c>
      <c r="GL18" s="378" t="str">
        <f>IFERROR(IF(AND($GC18="fem",'Classificação geral'!$F12=2),'Classificação geral'!N12,""),"")</f>
        <v/>
      </c>
      <c r="GM18" s="378" t="str">
        <f>IFERROR(IF(AND($GC18="fem",'Classificação geral'!$F12=2),'Classificação geral'!O12,""),"")</f>
        <v/>
      </c>
      <c r="GN18" s="378" t="str">
        <f>IFERROR(IF(AND($GC18="fem",'Classificação geral'!$F12=2),'Classificação geral'!P12,""),"")</f>
        <v/>
      </c>
      <c r="GO18" s="378" t="str">
        <f>IFERROR(IF(AND($GC18="fem",'Classificação geral'!$F12=2),'Classificação geral'!Q12,""),"")</f>
        <v/>
      </c>
      <c r="GP18" s="378" t="str">
        <f>IFERROR(IF(AND($GC18="fem",'Classificação geral'!$F12=2),'Classificação geral'!R12,""),"")</f>
        <v/>
      </c>
      <c r="GQ18" s="399" t="str">
        <f>IFERROR(IF(AND(GC18="fem",'Classificação geral'!$F12=2),'Classificação geral'!U12,""),"")</f>
        <v/>
      </c>
      <c r="GR18" s="380" t="str">
        <f t="shared" si="111"/>
        <v/>
      </c>
      <c r="GS18" s="381" t="str">
        <f>IFERROR(RANK(GQ18,GQ:GQ,0)+ COUNTIF($GQ$13:GQ17,GQ18),"")</f>
        <v/>
      </c>
      <c r="GU18" s="378" t="str">
        <f>IFERROR(IF(AND('Classificação geral'!$E12="mas",'Classificação geral'!$F12=2),'Classificação geral'!$A12,""),"")</f>
        <v/>
      </c>
      <c r="GV18" s="378" t="str">
        <f>IFERROR(IF(AND('Classificação geral'!$E12="mas",'Classificação geral'!$F12=2),'Classificação geral'!$B12,""),"")</f>
        <v/>
      </c>
      <c r="GW18" s="382" t="str">
        <f>IF(GV18='Classificação geral'!$B12,'Classificação geral'!$C12,"")</f>
        <v/>
      </c>
      <c r="GX18" s="382" t="str">
        <f>IF(GV18='Classificação geral'!$B12,'Classificação geral'!$E12,"")</f>
        <v/>
      </c>
      <c r="GY18" s="399" t="str">
        <f>IFERROR(IF(AND(GX18="mas",'Classificação geral'!$F12=2),'Classificação geral'!$F12,""),"")</f>
        <v/>
      </c>
      <c r="GZ18" s="378" t="str">
        <f>IFERROR(IF(AND($GX18="mas",'Classificação geral'!$F12=2),'Classificação geral'!H12,""),"")</f>
        <v/>
      </c>
      <c r="HA18" s="378" t="str">
        <f>IFERROR(IF(AND($GX18="mas",'Classificação geral'!$F12=2),'Classificação geral'!I12,""),"")</f>
        <v/>
      </c>
      <c r="HB18" s="378" t="str">
        <f>IFERROR(IF(AND($GX18="mas",'Classificação geral'!$F12=2),'Classificação geral'!J12,""),"")</f>
        <v/>
      </c>
      <c r="HC18" s="399" t="str">
        <f>IFERROR(IF(AND(GX18="mas",'Classificação geral'!$F12=2),'Classificação geral'!$G12,""),"")</f>
        <v/>
      </c>
      <c r="HD18" s="378" t="str">
        <f>IFERROR(IF(AND($GX18="mas",'Classificação geral'!$F12=2),'Classificação geral'!L12,""),"")</f>
        <v/>
      </c>
      <c r="HE18" s="378" t="str">
        <f>IFERROR(IF(AND($GX18="mas",'Classificação geral'!$F12=2),'Classificação geral'!M12,""),"")</f>
        <v/>
      </c>
      <c r="HF18" s="378" t="str">
        <f>IFERROR(IF(AND($GX18="mas",'Classificação geral'!$F12=2),'Classificação geral'!N12,""),"")</f>
        <v/>
      </c>
      <c r="HG18" s="399" t="str">
        <f>IFERROR(IF(AND(GX18="mas",'Classificação geral'!$F12=2),'Classificação geral'!$K12,""),"")</f>
        <v/>
      </c>
      <c r="HH18" s="378" t="str">
        <f>IFERROR(IF(AND($GX18="mas",'Classificação geral'!$F12=2),'Classificação geral'!P12,""),"")</f>
        <v/>
      </c>
      <c r="HI18" s="378" t="str">
        <f>IFERROR(IF(AND($GX18="mas",'Classificação geral'!$F12=2),'Classificação geral'!Q12,""),"")</f>
        <v/>
      </c>
      <c r="HJ18" s="378" t="str">
        <f>IFERROR(IF(AND($GX18="mas",'Classificação geral'!$F12=2),'Classificação geral'!R12,""),"")</f>
        <v/>
      </c>
      <c r="HK18" s="399" t="str">
        <f>IFERROR(IF(AND(GX18="mas",'Classificação geral'!$F12=2),'Classificação geral'!$O12,""),"")</f>
        <v/>
      </c>
      <c r="HL18" s="399" t="str">
        <f>IFERROR(IF(AND(GX18="mas",'Classificação geral'!$F12=2),'Classificação geral'!$U12,""),"")</f>
        <v/>
      </c>
      <c r="HM18" s="380" t="str">
        <f t="shared" si="112"/>
        <v/>
      </c>
      <c r="HN18" s="381" t="str">
        <f>IFERROR(RANK(HL18,HL:HL,0)+ COUNTIF($HL$13:HL17,HL18),"")</f>
        <v/>
      </c>
      <c r="HP18" s="378" t="str">
        <f>IFERROR(IF(AND('Classificação geral'!$E12="FEM",'Classificação geral'!$F12=3),'Classificação geral'!$A12,""),"")</f>
        <v/>
      </c>
      <c r="HQ18" s="399" t="str">
        <f>IFERROR(IF(AND('Classificação geral'!$E12="fem",'Classificação geral'!$F12=3),'Classificação geral'!$B12,""),"")</f>
        <v/>
      </c>
      <c r="HR18" s="382" t="str">
        <f>IF($HQ18='Classificação geral'!$B12,'Classificação geral'!$C12,"")</f>
        <v/>
      </c>
      <c r="HS18" s="382" t="str">
        <f>IF($HQ18='Classificação geral'!$B12,'Classificação geral'!$E12,"")</f>
        <v/>
      </c>
      <c r="HT18" s="382" t="str">
        <f>IF($HS18='Classificação geral'!$E12,'Classificação geral'!$F12,"")</f>
        <v/>
      </c>
      <c r="HU18" s="382">
        <f>IF($HT18='Classificação geral'!$F12,'Classificação geral'!G12,"")</f>
        <v>0</v>
      </c>
      <c r="HV18" s="382" t="str">
        <f>IF($HT18='Classificação geral'!$F12,'Classificação geral'!H12,"")</f>
        <v/>
      </c>
      <c r="HW18" s="382">
        <f>IF($HT18='Classificação geral'!$F12,'Classificação geral'!I12,"")</f>
        <v>0</v>
      </c>
      <c r="HX18" s="382">
        <f>IF($HT18='Classificação geral'!$F12,'Classificação geral'!J12,"")</f>
        <v>0</v>
      </c>
      <c r="HY18" s="382">
        <f>IF($HT18='Classificação geral'!$F12,'Classificação geral'!K12,"")</f>
        <v>0</v>
      </c>
      <c r="HZ18" s="382">
        <f>IF($HT18='Classificação geral'!$F12,'Classificação geral'!L12,"")</f>
        <v>0</v>
      </c>
      <c r="IA18" s="382">
        <f>IF($HT18='Classificação geral'!$F12,'Classificação geral'!M12,"")</f>
        <v>0</v>
      </c>
      <c r="IB18" s="382">
        <f>IF($HT18='Classificação geral'!$F12,'Classificação geral'!N12,"")</f>
        <v>0</v>
      </c>
      <c r="IC18" s="382">
        <f>IF($HT18='Classificação geral'!$F12,'Classificação geral'!O12,"")</f>
        <v>0</v>
      </c>
      <c r="ID18" s="382" t="b">
        <f>IF($HT18='Classificação geral'!$F12,'Classificação geral'!P12,"")</f>
        <v>0</v>
      </c>
      <c r="IE18" s="382">
        <f>IF($HT18='Classificação geral'!$F12,'Classificação geral'!Q12,"")</f>
        <v>0</v>
      </c>
      <c r="IF18" s="382">
        <f>IF($HT18='Classificação geral'!$F12,'Classificação geral'!R12,"")</f>
        <v>0</v>
      </c>
      <c r="IG18" s="379" t="str">
        <f>IF($HT18='Classificação geral'!$F12,'Classificação geral'!$U12,"")</f>
        <v/>
      </c>
      <c r="IH18" s="380" t="str">
        <f t="shared" si="106"/>
        <v/>
      </c>
      <c r="II18" s="381" t="str">
        <f>IFERROR(RANK(IG18,IG:IG,0)+ COUNTIF($IG$13:IG17,IG18),"")</f>
        <v/>
      </c>
      <c r="IK18" s="378" t="str">
        <f>IFERROR(IF(AND('Classificação geral'!$E12="mas",'Classificação geral'!$F12=3),'Classificação geral'!$A12,""),"")</f>
        <v/>
      </c>
      <c r="IL18" s="399" t="str">
        <f>IFERROR(IF(AND('Classificação geral'!$E12="mas",'Classificação geral'!$F12=3),'Classificação geral'!$B12,""),"")</f>
        <v/>
      </c>
      <c r="IM18" s="382" t="str">
        <f>IF($IL18='Classificação geral'!$B12,'Classificação geral'!$C12,"")</f>
        <v/>
      </c>
      <c r="IN18" s="382" t="str">
        <f>IF($IL18='Classificação geral'!$B12,'Classificação geral'!$E12,"")</f>
        <v/>
      </c>
      <c r="IO18" s="382" t="str">
        <f>IF($IN18='Classificação geral'!$E12,'Classificação geral'!$F12,"")</f>
        <v/>
      </c>
      <c r="IP18" s="379">
        <f>IF($IO18='Classificação geral'!$F12,'Classificação geral'!G12,"")</f>
        <v>0</v>
      </c>
      <c r="IQ18" s="379" t="str">
        <f>IF($IO18='Classificação geral'!$F12,'Classificação geral'!H12,"")</f>
        <v/>
      </c>
      <c r="IR18" s="379">
        <f>IF($IO18='Classificação geral'!$F12,'Classificação geral'!I12,"")</f>
        <v>0</v>
      </c>
      <c r="IS18" s="379">
        <f>IF($IO18='Classificação geral'!$F12,'Classificação geral'!J12,"")</f>
        <v>0</v>
      </c>
      <c r="IT18" s="379">
        <f>IF($IO18='Classificação geral'!$F12,'Classificação geral'!K12,"")</f>
        <v>0</v>
      </c>
      <c r="IU18" s="379">
        <f>IF($IO18='Classificação geral'!$F12,'Classificação geral'!L12,"")</f>
        <v>0</v>
      </c>
      <c r="IV18" s="379">
        <f>IF($IO18='Classificação geral'!$F12,'Classificação geral'!M12,"")</f>
        <v>0</v>
      </c>
      <c r="IW18" s="379">
        <f>IF($IO18='Classificação geral'!$F12,'Classificação geral'!N12,"")</f>
        <v>0</v>
      </c>
      <c r="IX18" s="379">
        <f>IF($IO18='Classificação geral'!$F12,'Classificação geral'!O12,"")</f>
        <v>0</v>
      </c>
      <c r="IY18" s="379" t="b">
        <f>IF($IO18='Classificação geral'!$F12,'Classificação geral'!P12,"")</f>
        <v>0</v>
      </c>
      <c r="IZ18" s="379">
        <f>IF($IO18='Classificação geral'!$F12,'Classificação geral'!Q12,"")</f>
        <v>0</v>
      </c>
      <c r="JA18" s="379">
        <f>IF($IO18='Classificação geral'!$F12,'Classificação geral'!R12,"")</f>
        <v>0</v>
      </c>
      <c r="JB18" s="379" t="str">
        <f>IF($IO18='Classificação geral'!$F12,'Classificação geral'!$U12,"")</f>
        <v/>
      </c>
      <c r="JC18" s="380" t="str">
        <f t="shared" si="107"/>
        <v/>
      </c>
      <c r="JD18" s="381" t="str">
        <f>IFERROR(RANK(JB18,JB:JB,0)+ COUNTIF($JB$13:JB17,JB18),"")</f>
        <v/>
      </c>
    </row>
    <row r="19" spans="2:264" s="397" customFormat="1" ht="25.95" customHeight="1" x14ac:dyDescent="0.4">
      <c r="B19" s="367" t="str">
        <f t="shared" si="0"/>
        <v/>
      </c>
      <c r="C19" s="390" t="str">
        <f t="shared" si="1"/>
        <v/>
      </c>
      <c r="D19" s="394" t="str">
        <f t="shared" si="2"/>
        <v/>
      </c>
      <c r="E19" s="395" t="str">
        <f t="shared" si="3"/>
        <v/>
      </c>
      <c r="F19" s="395" t="str">
        <f t="shared" si="4"/>
        <v/>
      </c>
      <c r="G19" s="395" t="str">
        <f>IFERROR(INDEX(#REF!,MATCH(U19,$FB$15:$FB$97,0)),"")</f>
        <v/>
      </c>
      <c r="H19" s="396" t="str">
        <f t="shared" si="5"/>
        <v/>
      </c>
      <c r="I19" s="396" t="str">
        <f t="shared" si="6"/>
        <v/>
      </c>
      <c r="J19" s="396" t="str">
        <f t="shared" si="7"/>
        <v/>
      </c>
      <c r="K19" s="479" t="str">
        <f t="shared" si="8"/>
        <v/>
      </c>
      <c r="L19" s="396" t="str">
        <f t="shared" si="9"/>
        <v/>
      </c>
      <c r="M19" s="396" t="str">
        <f t="shared" si="10"/>
        <v/>
      </c>
      <c r="N19" s="396" t="str">
        <f t="shared" si="11"/>
        <v/>
      </c>
      <c r="O19" s="479" t="str">
        <f t="shared" si="12"/>
        <v/>
      </c>
      <c r="P19" s="396" t="str">
        <f t="shared" si="13"/>
        <v/>
      </c>
      <c r="Q19" s="396" t="str">
        <f t="shared" si="14"/>
        <v/>
      </c>
      <c r="R19" s="396" t="str">
        <f t="shared" si="15"/>
        <v/>
      </c>
      <c r="S19" s="479" t="str">
        <f t="shared" si="16"/>
        <v/>
      </c>
      <c r="T19" s="396" t="str">
        <f t="shared" si="17"/>
        <v/>
      </c>
      <c r="U19" s="391">
        <v>5</v>
      </c>
      <c r="V19" s="392"/>
      <c r="W19" s="392"/>
      <c r="X19" s="367" t="str">
        <f t="shared" si="18"/>
        <v/>
      </c>
      <c r="Y19" s="390" t="str">
        <f t="shared" si="19"/>
        <v/>
      </c>
      <c r="Z19" s="394" t="str">
        <f t="shared" si="20"/>
        <v/>
      </c>
      <c r="AA19" s="395" t="str">
        <f t="shared" si="21"/>
        <v/>
      </c>
      <c r="AB19" s="395" t="str">
        <f t="shared" si="22"/>
        <v/>
      </c>
      <c r="AC19" s="395" t="str">
        <f>IFERROR(INDEX(#REF!,MATCH(AQ19,$FX$15:$FX$97,0)),"")</f>
        <v/>
      </c>
      <c r="AD19" s="396" t="str">
        <f t="shared" si="23"/>
        <v/>
      </c>
      <c r="AE19" s="396" t="str">
        <f t="shared" si="24"/>
        <v/>
      </c>
      <c r="AF19" s="396" t="str">
        <f t="shared" si="25"/>
        <v/>
      </c>
      <c r="AG19" s="479" t="str">
        <f t="shared" si="26"/>
        <v/>
      </c>
      <c r="AH19" s="396" t="str">
        <f t="shared" si="27"/>
        <v/>
      </c>
      <c r="AI19" s="396" t="str">
        <f t="shared" si="28"/>
        <v/>
      </c>
      <c r="AJ19" s="396" t="str">
        <f t="shared" si="29"/>
        <v/>
      </c>
      <c r="AK19" s="479" t="str">
        <f t="shared" si="30"/>
        <v/>
      </c>
      <c r="AL19" s="396" t="str">
        <f t="shared" si="31"/>
        <v/>
      </c>
      <c r="AM19" s="396" t="str">
        <f t="shared" si="32"/>
        <v/>
      </c>
      <c r="AN19" s="396" t="str">
        <f t="shared" si="33"/>
        <v/>
      </c>
      <c r="AO19" s="479" t="str">
        <f t="shared" si="34"/>
        <v/>
      </c>
      <c r="AP19" s="396" t="str">
        <f t="shared" si="35"/>
        <v/>
      </c>
      <c r="AQ19" s="391">
        <v>5</v>
      </c>
      <c r="AR19" s="392"/>
      <c r="AT19" s="367" t="str">
        <f t="shared" si="36"/>
        <v/>
      </c>
      <c r="AU19" s="390" t="str">
        <f t="shared" si="37"/>
        <v/>
      </c>
      <c r="AV19" s="390" t="str">
        <f t="shared" si="38"/>
        <v/>
      </c>
      <c r="AW19" s="395" t="str">
        <f t="shared" si="39"/>
        <v/>
      </c>
      <c r="AX19" s="395" t="str">
        <f t="shared" si="40"/>
        <v/>
      </c>
      <c r="AY19" s="395" t="str">
        <f>IFERROR(INDEX(#REF!,MATCH($BM19,$GS$15:$GS$97,0)),"")</f>
        <v/>
      </c>
      <c r="AZ19" s="396" t="str">
        <f t="shared" si="41"/>
        <v/>
      </c>
      <c r="BA19" s="396" t="str">
        <f t="shared" si="42"/>
        <v/>
      </c>
      <c r="BB19" s="396" t="str">
        <f t="shared" si="43"/>
        <v/>
      </c>
      <c r="BC19" s="479" t="str">
        <f t="shared" si="44"/>
        <v/>
      </c>
      <c r="BD19" s="396" t="str">
        <f t="shared" si="45"/>
        <v/>
      </c>
      <c r="BE19" s="396" t="str">
        <f t="shared" si="46"/>
        <v/>
      </c>
      <c r="BF19" s="396" t="str">
        <f t="shared" si="47"/>
        <v/>
      </c>
      <c r="BG19" s="479" t="str">
        <f t="shared" si="48"/>
        <v/>
      </c>
      <c r="BH19" s="396" t="str">
        <f t="shared" si="49"/>
        <v/>
      </c>
      <c r="BI19" s="396" t="str">
        <f t="shared" si="50"/>
        <v/>
      </c>
      <c r="BJ19" s="396" t="str">
        <f t="shared" si="51"/>
        <v/>
      </c>
      <c r="BK19" s="479" t="str">
        <f t="shared" si="52"/>
        <v/>
      </c>
      <c r="BL19" s="396" t="str">
        <f t="shared" si="53"/>
        <v/>
      </c>
      <c r="BM19" s="391">
        <v>5</v>
      </c>
      <c r="BN19" s="236"/>
      <c r="BO19" s="392"/>
      <c r="BP19" s="368" t="str">
        <f t="shared" si="54"/>
        <v/>
      </c>
      <c r="BQ19" s="390" t="str">
        <f t="shared" si="55"/>
        <v/>
      </c>
      <c r="BR19" s="394" t="str">
        <f t="shared" si="56"/>
        <v/>
      </c>
      <c r="BS19" s="395" t="str">
        <f t="shared" si="57"/>
        <v/>
      </c>
      <c r="BT19" s="395" t="str">
        <f t="shared" si="58"/>
        <v/>
      </c>
      <c r="BU19" s="395" t="str">
        <f>IFERROR(INDEX(#REF!,MATCH(CI19,$HN$15:$HN$97,0)),"")</f>
        <v/>
      </c>
      <c r="BV19" s="396" t="str">
        <f t="shared" si="59"/>
        <v/>
      </c>
      <c r="BW19" s="396" t="str">
        <f t="shared" si="60"/>
        <v/>
      </c>
      <c r="BX19" s="396" t="str">
        <f t="shared" si="61"/>
        <v/>
      </c>
      <c r="BY19" s="479" t="str">
        <f t="shared" si="62"/>
        <v/>
      </c>
      <c r="BZ19" s="396" t="str">
        <f t="shared" si="63"/>
        <v/>
      </c>
      <c r="CA19" s="396" t="str">
        <f t="shared" si="64"/>
        <v/>
      </c>
      <c r="CB19" s="396" t="str">
        <f t="shared" si="65"/>
        <v/>
      </c>
      <c r="CC19" s="479" t="str">
        <f t="shared" si="66"/>
        <v/>
      </c>
      <c r="CD19" s="396" t="str">
        <f t="shared" si="67"/>
        <v/>
      </c>
      <c r="CE19" s="396" t="str">
        <f t="shared" si="68"/>
        <v/>
      </c>
      <c r="CF19" s="396" t="str">
        <f t="shared" si="69"/>
        <v/>
      </c>
      <c r="CG19" s="479" t="str">
        <f t="shared" si="70"/>
        <v/>
      </c>
      <c r="CH19" s="396" t="str">
        <f t="shared" si="71"/>
        <v/>
      </c>
      <c r="CI19" s="391">
        <v>5</v>
      </c>
      <c r="CJ19" s="392"/>
      <c r="CL19" s="367" t="str">
        <f t="shared" si="72"/>
        <v/>
      </c>
      <c r="CM19" s="390" t="str">
        <f t="shared" si="73"/>
        <v/>
      </c>
      <c r="CN19" s="394" t="str">
        <f t="shared" si="74"/>
        <v/>
      </c>
      <c r="CO19" s="394" t="str">
        <f t="shared" si="75"/>
        <v/>
      </c>
      <c r="CP19" s="395" t="str">
        <f t="shared" si="76"/>
        <v/>
      </c>
      <c r="CQ19" s="395" t="str">
        <f>IFERROR(INDEX(#REF!,MATCH(DE19,$II$15:$II$97,0)),"")</f>
        <v/>
      </c>
      <c r="CR19" s="396" t="str">
        <f t="shared" si="77"/>
        <v/>
      </c>
      <c r="CS19" s="396" t="str">
        <f t="shared" si="78"/>
        <v/>
      </c>
      <c r="CT19" s="396" t="str">
        <f t="shared" si="79"/>
        <v/>
      </c>
      <c r="CU19" s="479" t="str">
        <f t="shared" si="80"/>
        <v/>
      </c>
      <c r="CV19" s="396" t="str">
        <f t="shared" si="81"/>
        <v/>
      </c>
      <c r="CW19" s="396" t="str">
        <f t="shared" si="82"/>
        <v/>
      </c>
      <c r="CX19" s="396" t="str">
        <f t="shared" si="83"/>
        <v/>
      </c>
      <c r="CY19" s="479" t="str">
        <f t="shared" si="84"/>
        <v/>
      </c>
      <c r="CZ19" s="396" t="str">
        <f t="shared" si="85"/>
        <v/>
      </c>
      <c r="DA19" s="396" t="str">
        <f t="shared" si="86"/>
        <v/>
      </c>
      <c r="DB19" s="396" t="str">
        <f t="shared" si="87"/>
        <v/>
      </c>
      <c r="DC19" s="479" t="str">
        <f t="shared" si="88"/>
        <v/>
      </c>
      <c r="DD19" s="396" t="str">
        <f t="shared" si="89"/>
        <v/>
      </c>
      <c r="DE19" s="391">
        <v>5</v>
      </c>
      <c r="DF19" s="393" t="str">
        <f t="shared" ref="DF19:DF53" si="131">IF(DD19="","",IF(DE19=1,20,IF(DE19=2,18,IF(DE19=3,16,IF(DE19=4,14,IF(DE19=5,12,IF(DE19=6,10,IF(DE19=7,9,IF(DE19=8,8,IF(DE19=9,7,IF(DE19=10,6,IF(DE19=11,5,IF(DE19=12,4,IF(DE19=13,3,IF(DE19=14,2,1)))))))))))))))</f>
        <v/>
      </c>
      <c r="DG19" s="392"/>
      <c r="DH19" s="392"/>
      <c r="DI19" s="367" t="str">
        <f t="shared" si="90"/>
        <v/>
      </c>
      <c r="DJ19" s="390" t="str">
        <f t="shared" si="91"/>
        <v/>
      </c>
      <c r="DK19" s="394" t="str">
        <f t="shared" si="92"/>
        <v/>
      </c>
      <c r="DL19" s="395" t="str">
        <f t="shared" si="93"/>
        <v/>
      </c>
      <c r="DM19" s="395" t="str">
        <f t="shared" si="94"/>
        <v/>
      </c>
      <c r="DN19" s="395" t="str">
        <f>IFERROR(INDEX(#REF!,MATCH(EB19,$JD$15:$JD$97,0)),"")</f>
        <v/>
      </c>
      <c r="DO19" s="396" t="str">
        <f t="shared" si="122"/>
        <v/>
      </c>
      <c r="DP19" s="396" t="str">
        <f t="shared" si="123"/>
        <v/>
      </c>
      <c r="DQ19" s="396" t="str">
        <f t="shared" si="124"/>
        <v/>
      </c>
      <c r="DR19" s="479" t="str">
        <f t="shared" si="96"/>
        <v/>
      </c>
      <c r="DS19" s="396" t="str">
        <f t="shared" si="125"/>
        <v/>
      </c>
      <c r="DT19" s="396" t="str">
        <f t="shared" si="126"/>
        <v/>
      </c>
      <c r="DU19" s="396" t="str">
        <f t="shared" si="127"/>
        <v/>
      </c>
      <c r="DV19" s="479" t="str">
        <f t="shared" si="100"/>
        <v/>
      </c>
      <c r="DW19" s="396" t="str">
        <f t="shared" si="128"/>
        <v/>
      </c>
      <c r="DX19" s="396" t="str">
        <f t="shared" si="129"/>
        <v/>
      </c>
      <c r="DY19" s="396" t="str">
        <f t="shared" si="130"/>
        <v/>
      </c>
      <c r="DZ19" s="479" t="str">
        <f t="shared" si="104"/>
        <v/>
      </c>
      <c r="EA19" s="396" t="str">
        <f t="shared" si="105"/>
        <v/>
      </c>
      <c r="EB19" s="391">
        <v>5</v>
      </c>
      <c r="EC19" s="398" t="str">
        <f t="shared" si="108"/>
        <v/>
      </c>
      <c r="ED19" s="392"/>
      <c r="EF19" s="392"/>
      <c r="EG19" s="392"/>
      <c r="EH19" s="392"/>
      <c r="EI19" s="378" t="str">
        <f>IFERROR(IF(AND('Classificação geral'!$E13="FEM",'Classificação geral'!$F13=1),'Classificação geral'!$A13,""),"")</f>
        <v/>
      </c>
      <c r="EJ19" s="399" t="str">
        <f>IFERROR(IF(AND('Classificação geral'!$E13="FEM",'Classificação geral'!$F13=1),'Classificação geral'!$B13,""),"")</f>
        <v/>
      </c>
      <c r="EK19" s="382" t="str">
        <f>IF($EJ19='Classificação geral'!$B13,'Classificação geral'!$C13,"")</f>
        <v/>
      </c>
      <c r="EL19" s="382" t="str">
        <f>IF($EJ19='Classificação geral'!$B13,'Classificação geral'!$E13,"")</f>
        <v/>
      </c>
      <c r="EM19" s="382" t="str">
        <f>IF($EL19='Classificação geral'!$E13,'Classificação geral'!$F13,"")</f>
        <v/>
      </c>
      <c r="EN19" s="378" t="str">
        <f>IFERROR(IF(AND($EL19="fem",'Classificação geral'!$F13=1),'Classificação geral'!G13,""),"")</f>
        <v/>
      </c>
      <c r="EO19" s="378" t="str">
        <f>IFERROR(IF(AND($EL19="fem",'Classificação geral'!$F13=1),'Classificação geral'!H13,""),"")</f>
        <v/>
      </c>
      <c r="EP19" s="378" t="str">
        <f>IFERROR(IF(AND($EL19="fem",'Classificação geral'!$F13=1),'Classificação geral'!I13,""),"")</f>
        <v/>
      </c>
      <c r="EQ19" s="378" t="str">
        <f>IFERROR(IF(AND($EL19="fem",'Classificação geral'!$F13=1),'Classificação geral'!J13,""),"")</f>
        <v/>
      </c>
      <c r="ER19" s="399" t="str">
        <f>IFERROR(IF(AND($EL19="fem",'Classificação geral'!$F13=1),'Classificação geral'!K13,""),"")</f>
        <v/>
      </c>
      <c r="ES19" s="378" t="str">
        <f>IFERROR(IF(AND($EL19="fem",'Classificação geral'!$F13=1),'Classificação geral'!L13,""),"")</f>
        <v/>
      </c>
      <c r="ET19" s="378" t="str">
        <f>IFERROR(IF(AND($EL19="fem",'Classificação geral'!$F13=1),'Classificação geral'!M13,""),"")</f>
        <v/>
      </c>
      <c r="EU19" s="378" t="str">
        <f>IFERROR(IF(AND($EL19="fem",'Classificação geral'!$F13=1),'Classificação geral'!N13,""),"")</f>
        <v/>
      </c>
      <c r="EV19" s="399" t="str">
        <f>IFERROR(IF(AND($EL19="fem",'Classificação geral'!$F13=1),'Classificação geral'!O13,""),"")</f>
        <v/>
      </c>
      <c r="EW19" s="378" t="str">
        <f>IFERROR(IF(AND($EL19="fem",'Classificação geral'!$F13=1),'Classificação geral'!P13,""),"")</f>
        <v/>
      </c>
      <c r="EX19" s="378" t="str">
        <f>IFERROR(IF(AND($EL19="fem",'Classificação geral'!$F13=1),'Classificação geral'!Q13,""),"")</f>
        <v/>
      </c>
      <c r="EY19" s="378" t="str">
        <f>IFERROR(IF(AND($EL19="fem",'Classificação geral'!$F13=1),'Classificação geral'!R13,""),"")</f>
        <v/>
      </c>
      <c r="EZ19" s="379" t="str">
        <f>IF($EM19='Classificação geral'!$F13,'Classificação geral'!$U13,"")</f>
        <v/>
      </c>
      <c r="FA19" s="380" t="str">
        <f t="shared" si="109"/>
        <v/>
      </c>
      <c r="FB19" s="381" t="str">
        <f>IFERROR(RANK(EZ19,EZ:EZ,0)+ COUNTIF(EZ$13:$EZ18,EZ19),"")</f>
        <v/>
      </c>
      <c r="FC19" s="383"/>
      <c r="FD19" s="397">
        <v>18</v>
      </c>
      <c r="FE19" s="378" t="str">
        <f>IFERROR(IF(AND('Classificação geral'!$E13="mas",'Classificação geral'!$F13=1),'Classificação geral'!$A13,""),"")</f>
        <v/>
      </c>
      <c r="FF19" s="399" t="str">
        <f>IFERROR(IF(AND('Classificação geral'!$E13="mas",'Classificação geral'!$F13=1),'Classificação geral'!$B13,""),"")</f>
        <v/>
      </c>
      <c r="FG19" s="382" t="str">
        <f>IF($FF19='Classificação geral'!$B13,'Classificação geral'!$C13,"")</f>
        <v/>
      </c>
      <c r="FH19" s="382" t="str">
        <f>IF($FF19='Classificação geral'!$B13,'Classificação geral'!$E13,"")</f>
        <v/>
      </c>
      <c r="FI19" s="399" t="str">
        <f>IFERROR(IF(AND($FH19="mas",'Classificação geral'!$F13=1),'Classificação geral'!F13,""),"")</f>
        <v/>
      </c>
      <c r="FJ19" s="378" t="str">
        <f>IFERROR(IF(AND($FH19="mas",'Classificação geral'!$F13=1),'Classificação geral'!G13,""),"")</f>
        <v/>
      </c>
      <c r="FK19" s="378" t="str">
        <f>IFERROR(IF(AND($FH19="mas",'Classificação geral'!$F13=1),'Classificação geral'!H13,""),"")</f>
        <v/>
      </c>
      <c r="FL19" s="378" t="str">
        <f>IFERROR(IF(AND($FH19="mas",'Classificação geral'!$F13=1),'Classificação geral'!I13,""),"")</f>
        <v/>
      </c>
      <c r="FM19" s="378" t="str">
        <f>IFERROR(IF(AND($FH19="mas",'Classificação geral'!$F13=1),'Classificação geral'!J13,""),"")</f>
        <v/>
      </c>
      <c r="FN19" s="378" t="str">
        <f>IFERROR(IF(AND($FH19="mas",'Classificação geral'!$F13=1),'Classificação geral'!K13,""),"")</f>
        <v/>
      </c>
      <c r="FO19" s="378" t="str">
        <f>IFERROR(IF(AND($FH19="mas",'Classificação geral'!$F13=1),'Classificação geral'!L13,""),"")</f>
        <v/>
      </c>
      <c r="FP19" s="378" t="str">
        <f>IFERROR(IF(AND($FH19="mas",'Classificação geral'!$F13=1),'Classificação geral'!M13,""),"")</f>
        <v/>
      </c>
      <c r="FQ19" s="378" t="str">
        <f>IFERROR(IF(AND($FH19="mas",'Classificação geral'!$F13=1),'Classificação geral'!N13,""),"")</f>
        <v/>
      </c>
      <c r="FR19" s="378" t="str">
        <f>IFERROR(IF(AND($FH19="mas",'Classificação geral'!$F13=1),'Classificação geral'!O13,""),"")</f>
        <v/>
      </c>
      <c r="FS19" s="378" t="str">
        <f>IFERROR(IF(AND($FH19="mas",'Classificação geral'!$F13=1),'Classificação geral'!P13,""),"")</f>
        <v/>
      </c>
      <c r="FT19" s="378" t="str">
        <f>IFERROR(IF(AND($FH19="mas",'Classificação geral'!$F13=1),'Classificação geral'!Q13,""),"")</f>
        <v/>
      </c>
      <c r="FU19" s="378" t="str">
        <f>IFERROR(IF(AND($FH19="mas",'Classificação geral'!$F13=1),'Classificação geral'!R13,""),"")</f>
        <v/>
      </c>
      <c r="FV19" s="399" t="str">
        <f>IFERROR(IF(AND($FH19="mas",'Classificação geral'!$F13=1),'Classificação geral'!U13,""),"")</f>
        <v/>
      </c>
      <c r="FW19" s="380" t="str">
        <f t="shared" si="110"/>
        <v/>
      </c>
      <c r="FX19" s="381" t="str">
        <f>IFERROR(RANK(FV19,FV:FV,0)+ COUNTIF($FV$13:FV18,FV19),"")</f>
        <v/>
      </c>
      <c r="FZ19" s="378" t="str">
        <f>IFERROR(IF(AND('Classificação geral'!$E13="FEM",'Classificação geral'!$F13=2),'Classificação geral'!$A13,""),"")</f>
        <v/>
      </c>
      <c r="GA19" s="378" t="str">
        <f>IFERROR(IF(AND('Classificação geral'!$E13="fem",'Classificação geral'!$F13=2),'Classificação geral'!$B13,""),"")</f>
        <v/>
      </c>
      <c r="GB19" s="382" t="str">
        <f>IF(GA19='Classificação geral'!$B13,'Classificação geral'!$C13,"")</f>
        <v/>
      </c>
      <c r="GC19" s="382" t="str">
        <f>IF(GA19='Classificação geral'!$B13,'Classificação geral'!$E13,"")</f>
        <v/>
      </c>
      <c r="GD19" s="399" t="str">
        <f>IFERROR(IF(AND(GC19="fem",'Classificação geral'!$F13=2),'Classificação geral'!$F13,""),"")</f>
        <v/>
      </c>
      <c r="GE19" s="378" t="str">
        <f>IFERROR(IF(AND($GC19="fem",'Classificação geral'!$F13=2),'Classificação geral'!G13,""),"")</f>
        <v/>
      </c>
      <c r="GF19" s="378" t="str">
        <f>IFERROR(IF(AND($GC19="fem",'Classificação geral'!$F13=2),'Classificação geral'!H13,""),"")</f>
        <v/>
      </c>
      <c r="GG19" s="378" t="str">
        <f>IFERROR(IF(AND($GC19="fem",'Classificação geral'!$F13=2),'Classificação geral'!I13,""),"")</f>
        <v/>
      </c>
      <c r="GH19" s="378" t="str">
        <f>IFERROR(IF(AND($GC19="fem",'Classificação geral'!$F13=2),'Classificação geral'!J13,""),"")</f>
        <v/>
      </c>
      <c r="GI19" s="378" t="str">
        <f>IFERROR(IF(AND($GC19="fem",'Classificação geral'!$F13=2),'Classificação geral'!K13,""),"")</f>
        <v/>
      </c>
      <c r="GJ19" s="378" t="str">
        <f>IFERROR(IF(AND($GC19="fem",'Classificação geral'!$F13=2),'Classificação geral'!L13,""),"")</f>
        <v/>
      </c>
      <c r="GK19" s="378" t="str">
        <f>IFERROR(IF(AND($GC19="fem",'Classificação geral'!$F13=2),'Classificação geral'!M13,""),"")</f>
        <v/>
      </c>
      <c r="GL19" s="378" t="str">
        <f>IFERROR(IF(AND($GC19="fem",'Classificação geral'!$F13=2),'Classificação geral'!N13,""),"")</f>
        <v/>
      </c>
      <c r="GM19" s="378" t="str">
        <f>IFERROR(IF(AND($GC19="fem",'Classificação geral'!$F13=2),'Classificação geral'!O13,""),"")</f>
        <v/>
      </c>
      <c r="GN19" s="378" t="str">
        <f>IFERROR(IF(AND($GC19="fem",'Classificação geral'!$F13=2),'Classificação geral'!P13,""),"")</f>
        <v/>
      </c>
      <c r="GO19" s="378" t="str">
        <f>IFERROR(IF(AND($GC19="fem",'Classificação geral'!$F13=2),'Classificação geral'!Q13,""),"")</f>
        <v/>
      </c>
      <c r="GP19" s="378" t="str">
        <f>IFERROR(IF(AND($GC19="fem",'Classificação geral'!$F13=2),'Classificação geral'!R13,""),"")</f>
        <v/>
      </c>
      <c r="GQ19" s="399" t="str">
        <f>IFERROR(IF(AND(GC19="fem",'Classificação geral'!$F13=2),'Classificação geral'!U13,""),"")</f>
        <v/>
      </c>
      <c r="GR19" s="380" t="str">
        <f t="shared" si="111"/>
        <v/>
      </c>
      <c r="GS19" s="381" t="str">
        <f>IFERROR(RANK(GQ19,GQ:GQ,0)+ COUNTIF($GQ$13:GQ18,GQ19),"")</f>
        <v/>
      </c>
      <c r="GU19" s="378" t="str">
        <f>IFERROR(IF(AND('Classificação geral'!$E13="mas",'Classificação geral'!$F13=2),'Classificação geral'!$A13,""),"")</f>
        <v/>
      </c>
      <c r="GV19" s="378" t="str">
        <f>IFERROR(IF(AND('Classificação geral'!$E13="mas",'Classificação geral'!$F13=2),'Classificação geral'!$B13,""),"")</f>
        <v/>
      </c>
      <c r="GW19" s="382" t="str">
        <f>IF(GV19='Classificação geral'!$B13,'Classificação geral'!$C13,"")</f>
        <v/>
      </c>
      <c r="GX19" s="382" t="str">
        <f>IF(GV19='Classificação geral'!$B13,'Classificação geral'!$E13,"")</f>
        <v/>
      </c>
      <c r="GY19" s="399" t="str">
        <f>IFERROR(IF(AND(GX19="mas",'Classificação geral'!$F13=2),'Classificação geral'!$F13,""),"")</f>
        <v/>
      </c>
      <c r="GZ19" s="378" t="str">
        <f>IFERROR(IF(AND($GX19="mas",'Classificação geral'!$F13=2),'Classificação geral'!H13,""),"")</f>
        <v/>
      </c>
      <c r="HA19" s="378" t="str">
        <f>IFERROR(IF(AND($GX19="mas",'Classificação geral'!$F13=2),'Classificação geral'!I13,""),"")</f>
        <v/>
      </c>
      <c r="HB19" s="378" t="str">
        <f>IFERROR(IF(AND($GX19="mas",'Classificação geral'!$F13=2),'Classificação geral'!J13,""),"")</f>
        <v/>
      </c>
      <c r="HC19" s="399" t="str">
        <f>IFERROR(IF(AND(GX19="mas",'Classificação geral'!$F13=2),'Classificação geral'!$G13,""),"")</f>
        <v/>
      </c>
      <c r="HD19" s="378" t="str">
        <f>IFERROR(IF(AND($GX19="mas",'Classificação geral'!$F13=2),'Classificação geral'!L13,""),"")</f>
        <v/>
      </c>
      <c r="HE19" s="378" t="str">
        <f>IFERROR(IF(AND($GX19="mas",'Classificação geral'!$F13=2),'Classificação geral'!M13,""),"")</f>
        <v/>
      </c>
      <c r="HF19" s="378" t="str">
        <f>IFERROR(IF(AND($GX19="mas",'Classificação geral'!$F13=2),'Classificação geral'!N13,""),"")</f>
        <v/>
      </c>
      <c r="HG19" s="399" t="str">
        <f>IFERROR(IF(AND(GX19="mas",'Classificação geral'!$F13=2),'Classificação geral'!$K13,""),"")</f>
        <v/>
      </c>
      <c r="HH19" s="378" t="str">
        <f>IFERROR(IF(AND($GX19="mas",'Classificação geral'!$F13=2),'Classificação geral'!P13,""),"")</f>
        <v/>
      </c>
      <c r="HI19" s="378" t="str">
        <f>IFERROR(IF(AND($GX19="mas",'Classificação geral'!$F13=2),'Classificação geral'!Q13,""),"")</f>
        <v/>
      </c>
      <c r="HJ19" s="378" t="str">
        <f>IFERROR(IF(AND($GX19="mas",'Classificação geral'!$F13=2),'Classificação geral'!R13,""),"")</f>
        <v/>
      </c>
      <c r="HK19" s="399" t="str">
        <f>IFERROR(IF(AND(GX19="mas",'Classificação geral'!$F13=2),'Classificação geral'!$O13,""),"")</f>
        <v/>
      </c>
      <c r="HL19" s="399" t="str">
        <f>IFERROR(IF(AND(GX19="mas",'Classificação geral'!$F13=2),'Classificação geral'!$U13,""),"")</f>
        <v/>
      </c>
      <c r="HM19" s="380" t="str">
        <f t="shared" si="112"/>
        <v/>
      </c>
      <c r="HN19" s="381" t="str">
        <f>IFERROR(RANK(HL19,HL:HL,0)+ COUNTIF($HL$13:HL18,HL19),"")</f>
        <v/>
      </c>
      <c r="HP19" s="378" t="str">
        <f>IFERROR(IF(AND('Classificação geral'!$E13="FEM",'Classificação geral'!$F13=3),'Classificação geral'!$A13,""),"")</f>
        <v/>
      </c>
      <c r="HQ19" s="399" t="str">
        <f>IFERROR(IF(AND('Classificação geral'!$E13="fem",'Classificação geral'!$F13=3),'Classificação geral'!$B13,""),"")</f>
        <v/>
      </c>
      <c r="HR19" s="382" t="str">
        <f>IF($HQ19='Classificação geral'!$B13,'Classificação geral'!$C13,"")</f>
        <v/>
      </c>
      <c r="HS19" s="382" t="str">
        <f>IF($HQ19='Classificação geral'!$B13,'Classificação geral'!$E13,"")</f>
        <v/>
      </c>
      <c r="HT19" s="382" t="str">
        <f>IF($HS19='Classificação geral'!$E13,'Classificação geral'!$F13,"")</f>
        <v/>
      </c>
      <c r="HU19" s="382">
        <f>IF($HT19='Classificação geral'!$F13,'Classificação geral'!G13,"")</f>
        <v>0</v>
      </c>
      <c r="HV19" s="382" t="str">
        <f>IF($HT19='Classificação geral'!$F13,'Classificação geral'!H13,"")</f>
        <v/>
      </c>
      <c r="HW19" s="382">
        <f>IF($HT19='Classificação geral'!$F13,'Classificação geral'!I13,"")</f>
        <v>0</v>
      </c>
      <c r="HX19" s="382">
        <f>IF($HT19='Classificação geral'!$F13,'Classificação geral'!J13,"")</f>
        <v>0</v>
      </c>
      <c r="HY19" s="382">
        <f>IF($HT19='Classificação geral'!$F13,'Classificação geral'!K13,"")</f>
        <v>0</v>
      </c>
      <c r="HZ19" s="382">
        <f>IF($HT19='Classificação geral'!$F13,'Classificação geral'!L13,"")</f>
        <v>0</v>
      </c>
      <c r="IA19" s="382">
        <f>IF($HT19='Classificação geral'!$F13,'Classificação geral'!M13,"")</f>
        <v>0</v>
      </c>
      <c r="IB19" s="382">
        <f>IF($HT19='Classificação geral'!$F13,'Classificação geral'!N13,"")</f>
        <v>0</v>
      </c>
      <c r="IC19" s="382">
        <f>IF($HT19='Classificação geral'!$F13,'Classificação geral'!O13,"")</f>
        <v>0</v>
      </c>
      <c r="ID19" s="382" t="b">
        <f>IF($HT19='Classificação geral'!$F13,'Classificação geral'!P13,"")</f>
        <v>0</v>
      </c>
      <c r="IE19" s="382">
        <f>IF($HT19='Classificação geral'!$F13,'Classificação geral'!Q13,"")</f>
        <v>0</v>
      </c>
      <c r="IF19" s="382">
        <f>IF($HT19='Classificação geral'!$F13,'Classificação geral'!R13,"")</f>
        <v>0</v>
      </c>
      <c r="IG19" s="379" t="str">
        <f>IF($HT19='Classificação geral'!$F13,'Classificação geral'!$U13,"")</f>
        <v/>
      </c>
      <c r="IH19" s="380" t="str">
        <f t="shared" si="106"/>
        <v/>
      </c>
      <c r="II19" s="381" t="str">
        <f>IFERROR(RANK(IG19,IG:IG,0)+ COUNTIF($IG$13:IG18,IG19),"")</f>
        <v/>
      </c>
      <c r="IK19" s="378" t="str">
        <f>IFERROR(IF(AND('Classificação geral'!$E13="mas",'Classificação geral'!$F13=3),'Classificação geral'!$A13,""),"")</f>
        <v/>
      </c>
      <c r="IL19" s="399" t="str">
        <f>IFERROR(IF(AND('Classificação geral'!$E13="mas",'Classificação geral'!$F13=3),'Classificação geral'!$B13,""),"")</f>
        <v/>
      </c>
      <c r="IM19" s="382" t="str">
        <f>IF($IL19='Classificação geral'!$B13,'Classificação geral'!$C13,"")</f>
        <v/>
      </c>
      <c r="IN19" s="382" t="str">
        <f>IF($IL19='Classificação geral'!$B13,'Classificação geral'!$E13,"")</f>
        <v/>
      </c>
      <c r="IO19" s="382" t="str">
        <f>IF($IN19='Classificação geral'!$E13,'Classificação geral'!$F13,"")</f>
        <v/>
      </c>
      <c r="IP19" s="379">
        <f>IF($IO19='Classificação geral'!$F13,'Classificação geral'!G13,"")</f>
        <v>0</v>
      </c>
      <c r="IQ19" s="379" t="str">
        <f>IF($IO19='Classificação geral'!$F13,'Classificação geral'!H13,"")</f>
        <v/>
      </c>
      <c r="IR19" s="379">
        <f>IF($IO19='Classificação geral'!$F13,'Classificação geral'!I13,"")</f>
        <v>0</v>
      </c>
      <c r="IS19" s="379">
        <f>IF($IO19='Classificação geral'!$F13,'Classificação geral'!J13,"")</f>
        <v>0</v>
      </c>
      <c r="IT19" s="379">
        <f>IF($IO19='Classificação geral'!$F13,'Classificação geral'!K13,"")</f>
        <v>0</v>
      </c>
      <c r="IU19" s="379">
        <f>IF($IO19='Classificação geral'!$F13,'Classificação geral'!L13,"")</f>
        <v>0</v>
      </c>
      <c r="IV19" s="379">
        <f>IF($IO19='Classificação geral'!$F13,'Classificação geral'!M13,"")</f>
        <v>0</v>
      </c>
      <c r="IW19" s="379">
        <f>IF($IO19='Classificação geral'!$F13,'Classificação geral'!N13,"")</f>
        <v>0</v>
      </c>
      <c r="IX19" s="379">
        <f>IF($IO19='Classificação geral'!$F13,'Classificação geral'!O13,"")</f>
        <v>0</v>
      </c>
      <c r="IY19" s="379" t="b">
        <f>IF($IO19='Classificação geral'!$F13,'Classificação geral'!P13,"")</f>
        <v>0</v>
      </c>
      <c r="IZ19" s="379">
        <f>IF($IO19='Classificação geral'!$F13,'Classificação geral'!Q13,"")</f>
        <v>0</v>
      </c>
      <c r="JA19" s="379">
        <f>IF($IO19='Classificação geral'!$F13,'Classificação geral'!R13,"")</f>
        <v>0</v>
      </c>
      <c r="JB19" s="379" t="str">
        <f>IF($IO19='Classificação geral'!$F13,'Classificação geral'!$U13,"")</f>
        <v/>
      </c>
      <c r="JC19" s="380" t="str">
        <f t="shared" si="107"/>
        <v/>
      </c>
      <c r="JD19" s="381" t="str">
        <f>IFERROR(RANK(JB19,JB:JB,0)+ COUNTIF($JB$13:JB18,JB19),"")</f>
        <v/>
      </c>
    </row>
    <row r="20" spans="2:264" s="397" customFormat="1" ht="25.95" customHeight="1" x14ac:dyDescent="0.4">
      <c r="B20" s="367" t="str">
        <f t="shared" si="0"/>
        <v/>
      </c>
      <c r="C20" s="390" t="str">
        <f t="shared" si="1"/>
        <v/>
      </c>
      <c r="D20" s="394" t="str">
        <f t="shared" si="2"/>
        <v/>
      </c>
      <c r="E20" s="395" t="str">
        <f t="shared" si="3"/>
        <v/>
      </c>
      <c r="F20" s="395" t="str">
        <f t="shared" si="4"/>
        <v/>
      </c>
      <c r="G20" s="395" t="str">
        <f>IFERROR(INDEX(#REF!,MATCH(U20,$FB$15:$FB$97,0)),"")</f>
        <v/>
      </c>
      <c r="H20" s="396" t="str">
        <f t="shared" si="5"/>
        <v/>
      </c>
      <c r="I20" s="396" t="str">
        <f t="shared" si="6"/>
        <v/>
      </c>
      <c r="J20" s="396" t="str">
        <f t="shared" si="7"/>
        <v/>
      </c>
      <c r="K20" s="479" t="str">
        <f t="shared" si="8"/>
        <v/>
      </c>
      <c r="L20" s="396" t="str">
        <f t="shared" si="9"/>
        <v/>
      </c>
      <c r="M20" s="396" t="str">
        <f t="shared" si="10"/>
        <v/>
      </c>
      <c r="N20" s="396" t="str">
        <f t="shared" si="11"/>
        <v/>
      </c>
      <c r="O20" s="479" t="str">
        <f t="shared" si="12"/>
        <v/>
      </c>
      <c r="P20" s="396" t="str">
        <f t="shared" si="13"/>
        <v/>
      </c>
      <c r="Q20" s="396" t="str">
        <f t="shared" si="14"/>
        <v/>
      </c>
      <c r="R20" s="396" t="str">
        <f t="shared" si="15"/>
        <v/>
      </c>
      <c r="S20" s="479" t="str">
        <f t="shared" si="16"/>
        <v/>
      </c>
      <c r="T20" s="396" t="str">
        <f t="shared" si="17"/>
        <v/>
      </c>
      <c r="U20" s="391">
        <v>6</v>
      </c>
      <c r="V20" s="392"/>
      <c r="W20" s="392"/>
      <c r="X20" s="367" t="str">
        <f t="shared" si="18"/>
        <v/>
      </c>
      <c r="Y20" s="390" t="str">
        <f t="shared" si="19"/>
        <v/>
      </c>
      <c r="Z20" s="394" t="str">
        <f t="shared" si="20"/>
        <v/>
      </c>
      <c r="AA20" s="395" t="str">
        <f t="shared" si="21"/>
        <v/>
      </c>
      <c r="AB20" s="395" t="str">
        <f t="shared" si="22"/>
        <v/>
      </c>
      <c r="AC20" s="395" t="str">
        <f>IFERROR(INDEX(#REF!,MATCH(AQ20,$FX$15:$FX$97,0)),"")</f>
        <v/>
      </c>
      <c r="AD20" s="396" t="str">
        <f t="shared" si="23"/>
        <v/>
      </c>
      <c r="AE20" s="396" t="str">
        <f t="shared" si="24"/>
        <v/>
      </c>
      <c r="AF20" s="396" t="str">
        <f t="shared" si="25"/>
        <v/>
      </c>
      <c r="AG20" s="479" t="str">
        <f t="shared" si="26"/>
        <v/>
      </c>
      <c r="AH20" s="396" t="str">
        <f t="shared" si="27"/>
        <v/>
      </c>
      <c r="AI20" s="396" t="str">
        <f t="shared" si="28"/>
        <v/>
      </c>
      <c r="AJ20" s="396" t="str">
        <f t="shared" si="29"/>
        <v/>
      </c>
      <c r="AK20" s="479" t="str">
        <f t="shared" si="30"/>
        <v/>
      </c>
      <c r="AL20" s="396" t="str">
        <f t="shared" si="31"/>
        <v/>
      </c>
      <c r="AM20" s="396" t="str">
        <f t="shared" si="32"/>
        <v/>
      </c>
      <c r="AN20" s="396" t="str">
        <f t="shared" si="33"/>
        <v/>
      </c>
      <c r="AO20" s="479" t="str">
        <f t="shared" si="34"/>
        <v/>
      </c>
      <c r="AP20" s="396" t="str">
        <f t="shared" si="35"/>
        <v/>
      </c>
      <c r="AQ20" s="391">
        <v>6</v>
      </c>
      <c r="AR20" s="392"/>
      <c r="AT20" s="367" t="str">
        <f t="shared" si="36"/>
        <v/>
      </c>
      <c r="AU20" s="390" t="str">
        <f t="shared" si="37"/>
        <v/>
      </c>
      <c r="AV20" s="390" t="str">
        <f t="shared" si="38"/>
        <v/>
      </c>
      <c r="AW20" s="395" t="str">
        <f t="shared" si="39"/>
        <v/>
      </c>
      <c r="AX20" s="395" t="str">
        <f t="shared" si="40"/>
        <v/>
      </c>
      <c r="AY20" s="395" t="str">
        <f>IFERROR(INDEX(#REF!,MATCH($BM20,$GS$15:$GS$97,0)),"")</f>
        <v/>
      </c>
      <c r="AZ20" s="396" t="str">
        <f t="shared" si="41"/>
        <v/>
      </c>
      <c r="BA20" s="396" t="str">
        <f t="shared" si="42"/>
        <v/>
      </c>
      <c r="BB20" s="396" t="str">
        <f t="shared" si="43"/>
        <v/>
      </c>
      <c r="BC20" s="479" t="str">
        <f t="shared" si="44"/>
        <v/>
      </c>
      <c r="BD20" s="396" t="str">
        <f t="shared" si="45"/>
        <v/>
      </c>
      <c r="BE20" s="396" t="str">
        <f t="shared" si="46"/>
        <v/>
      </c>
      <c r="BF20" s="396" t="str">
        <f t="shared" si="47"/>
        <v/>
      </c>
      <c r="BG20" s="479" t="str">
        <f t="shared" si="48"/>
        <v/>
      </c>
      <c r="BH20" s="396" t="str">
        <f t="shared" si="49"/>
        <v/>
      </c>
      <c r="BI20" s="396" t="str">
        <f t="shared" si="50"/>
        <v/>
      </c>
      <c r="BJ20" s="396" t="str">
        <f t="shared" si="51"/>
        <v/>
      </c>
      <c r="BK20" s="479" t="str">
        <f t="shared" si="52"/>
        <v/>
      </c>
      <c r="BL20" s="396" t="str">
        <f t="shared" si="53"/>
        <v/>
      </c>
      <c r="BM20" s="391">
        <v>6</v>
      </c>
      <c r="BN20" s="236"/>
      <c r="BO20" s="392"/>
      <c r="BP20" s="368" t="str">
        <f t="shared" si="54"/>
        <v/>
      </c>
      <c r="BQ20" s="390" t="str">
        <f t="shared" si="55"/>
        <v/>
      </c>
      <c r="BR20" s="394" t="str">
        <f t="shared" si="56"/>
        <v/>
      </c>
      <c r="BS20" s="395" t="str">
        <f t="shared" si="57"/>
        <v/>
      </c>
      <c r="BT20" s="395" t="str">
        <f t="shared" si="58"/>
        <v/>
      </c>
      <c r="BU20" s="395" t="str">
        <f>IFERROR(INDEX(#REF!,MATCH(CI20,$HN$15:$HN$97,0)),"")</f>
        <v/>
      </c>
      <c r="BV20" s="396" t="str">
        <f t="shared" si="59"/>
        <v/>
      </c>
      <c r="BW20" s="396" t="str">
        <f t="shared" si="60"/>
        <v/>
      </c>
      <c r="BX20" s="396" t="str">
        <f t="shared" si="61"/>
        <v/>
      </c>
      <c r="BY20" s="479" t="str">
        <f t="shared" si="62"/>
        <v/>
      </c>
      <c r="BZ20" s="396" t="str">
        <f t="shared" si="63"/>
        <v/>
      </c>
      <c r="CA20" s="396" t="str">
        <f t="shared" si="64"/>
        <v/>
      </c>
      <c r="CB20" s="396" t="str">
        <f t="shared" si="65"/>
        <v/>
      </c>
      <c r="CC20" s="479" t="str">
        <f t="shared" si="66"/>
        <v/>
      </c>
      <c r="CD20" s="396" t="str">
        <f t="shared" si="67"/>
        <v/>
      </c>
      <c r="CE20" s="396" t="str">
        <f t="shared" si="68"/>
        <v/>
      </c>
      <c r="CF20" s="396" t="str">
        <f t="shared" si="69"/>
        <v/>
      </c>
      <c r="CG20" s="479" t="str">
        <f t="shared" si="70"/>
        <v/>
      </c>
      <c r="CH20" s="396" t="str">
        <f t="shared" si="71"/>
        <v/>
      </c>
      <c r="CI20" s="391">
        <v>6</v>
      </c>
      <c r="CJ20" s="392"/>
      <c r="CL20" s="367" t="str">
        <f t="shared" si="72"/>
        <v/>
      </c>
      <c r="CM20" s="390" t="str">
        <f t="shared" si="73"/>
        <v/>
      </c>
      <c r="CN20" s="394" t="str">
        <f t="shared" si="74"/>
        <v/>
      </c>
      <c r="CO20" s="394" t="str">
        <f t="shared" si="75"/>
        <v/>
      </c>
      <c r="CP20" s="395" t="str">
        <f t="shared" si="76"/>
        <v/>
      </c>
      <c r="CQ20" s="395" t="str">
        <f>IFERROR(INDEX(#REF!,MATCH(DE20,$II$15:$II$97,0)),"")</f>
        <v/>
      </c>
      <c r="CR20" s="396" t="str">
        <f t="shared" si="77"/>
        <v/>
      </c>
      <c r="CS20" s="396" t="str">
        <f t="shared" si="78"/>
        <v/>
      </c>
      <c r="CT20" s="396" t="str">
        <f t="shared" si="79"/>
        <v/>
      </c>
      <c r="CU20" s="479" t="str">
        <f t="shared" si="80"/>
        <v/>
      </c>
      <c r="CV20" s="396" t="str">
        <f t="shared" si="81"/>
        <v/>
      </c>
      <c r="CW20" s="396" t="str">
        <f t="shared" si="82"/>
        <v/>
      </c>
      <c r="CX20" s="396" t="str">
        <f t="shared" si="83"/>
        <v/>
      </c>
      <c r="CY20" s="479" t="str">
        <f t="shared" si="84"/>
        <v/>
      </c>
      <c r="CZ20" s="396" t="str">
        <f t="shared" si="85"/>
        <v/>
      </c>
      <c r="DA20" s="396" t="str">
        <f t="shared" si="86"/>
        <v/>
      </c>
      <c r="DB20" s="396" t="str">
        <f t="shared" si="87"/>
        <v/>
      </c>
      <c r="DC20" s="479" t="str">
        <f t="shared" si="88"/>
        <v/>
      </c>
      <c r="DD20" s="396" t="str">
        <f t="shared" si="89"/>
        <v/>
      </c>
      <c r="DE20" s="391">
        <v>6</v>
      </c>
      <c r="DF20" s="393" t="str">
        <f t="shared" si="131"/>
        <v/>
      </c>
      <c r="DG20" s="392"/>
      <c r="DH20" s="392"/>
      <c r="DI20" s="367" t="str">
        <f t="shared" si="90"/>
        <v/>
      </c>
      <c r="DJ20" s="390" t="str">
        <f t="shared" si="91"/>
        <v/>
      </c>
      <c r="DK20" s="394" t="str">
        <f t="shared" si="92"/>
        <v/>
      </c>
      <c r="DL20" s="395" t="str">
        <f t="shared" si="93"/>
        <v/>
      </c>
      <c r="DM20" s="395" t="str">
        <f t="shared" si="94"/>
        <v/>
      </c>
      <c r="DN20" s="395" t="str">
        <f>IFERROR(INDEX(#REF!,MATCH(EB20,$JD$15:$JD$97,0)),"")</f>
        <v/>
      </c>
      <c r="DO20" s="396" t="str">
        <f t="shared" si="122"/>
        <v/>
      </c>
      <c r="DP20" s="396" t="str">
        <f t="shared" si="123"/>
        <v/>
      </c>
      <c r="DQ20" s="396" t="str">
        <f t="shared" si="124"/>
        <v/>
      </c>
      <c r="DR20" s="479" t="str">
        <f t="shared" si="96"/>
        <v/>
      </c>
      <c r="DS20" s="396" t="str">
        <f t="shared" si="125"/>
        <v/>
      </c>
      <c r="DT20" s="396" t="str">
        <f t="shared" si="126"/>
        <v/>
      </c>
      <c r="DU20" s="396" t="str">
        <f t="shared" si="127"/>
        <v/>
      </c>
      <c r="DV20" s="479" t="str">
        <f t="shared" si="100"/>
        <v/>
      </c>
      <c r="DW20" s="396" t="str">
        <f t="shared" si="128"/>
        <v/>
      </c>
      <c r="DX20" s="396" t="str">
        <f t="shared" si="129"/>
        <v/>
      </c>
      <c r="DY20" s="396" t="str">
        <f t="shared" si="130"/>
        <v/>
      </c>
      <c r="DZ20" s="479" t="str">
        <f t="shared" si="104"/>
        <v/>
      </c>
      <c r="EA20" s="396" t="str">
        <f t="shared" si="105"/>
        <v/>
      </c>
      <c r="EB20" s="391">
        <v>6</v>
      </c>
      <c r="EC20" s="398" t="str">
        <f t="shared" si="108"/>
        <v/>
      </c>
      <c r="ED20" s="392"/>
      <c r="EF20" s="392"/>
      <c r="EG20" s="392"/>
      <c r="EH20" s="392"/>
      <c r="EI20" s="378" t="str">
        <f>IFERROR(IF(AND('Classificação geral'!$E14="FEM",'Classificação geral'!$F14=1),'Classificação geral'!$A14,""),"")</f>
        <v/>
      </c>
      <c r="EJ20" s="399" t="str">
        <f>IFERROR(IF(AND('Classificação geral'!$E14="FEM",'Classificação geral'!$F14=1),'Classificação geral'!$B14,""),"")</f>
        <v/>
      </c>
      <c r="EK20" s="382" t="str">
        <f>IF($EJ20='Classificação geral'!$B14,'Classificação geral'!$C14,"")</f>
        <v/>
      </c>
      <c r="EL20" s="382" t="str">
        <f>IF($EJ20='Classificação geral'!$B14,'Classificação geral'!$E14,"")</f>
        <v/>
      </c>
      <c r="EM20" s="382" t="str">
        <f>IF($EL20='Classificação geral'!$E14,'Classificação geral'!$F14,"")</f>
        <v/>
      </c>
      <c r="EN20" s="378" t="str">
        <f>IFERROR(IF(AND($EL20="fem",'Classificação geral'!$F14=1),'Classificação geral'!G14,""),"")</f>
        <v/>
      </c>
      <c r="EO20" s="378" t="str">
        <f>IFERROR(IF(AND($EL20="fem",'Classificação geral'!$F14=1),'Classificação geral'!H14,""),"")</f>
        <v/>
      </c>
      <c r="EP20" s="378" t="str">
        <f>IFERROR(IF(AND($EL20="fem",'Classificação geral'!$F14=1),'Classificação geral'!I14,""),"")</f>
        <v/>
      </c>
      <c r="EQ20" s="378" t="str">
        <f>IFERROR(IF(AND($EL20="fem",'Classificação geral'!$F14=1),'Classificação geral'!J14,""),"")</f>
        <v/>
      </c>
      <c r="ER20" s="399" t="str">
        <f>IFERROR(IF(AND($EL20="fem",'Classificação geral'!$F14=1),'Classificação geral'!K14,""),"")</f>
        <v/>
      </c>
      <c r="ES20" s="378" t="str">
        <f>IFERROR(IF(AND($EL20="fem",'Classificação geral'!$F14=1),'Classificação geral'!L14,""),"")</f>
        <v/>
      </c>
      <c r="ET20" s="378" t="str">
        <f>IFERROR(IF(AND($EL20="fem",'Classificação geral'!$F14=1),'Classificação geral'!M14,""),"")</f>
        <v/>
      </c>
      <c r="EU20" s="378" t="str">
        <f>IFERROR(IF(AND($EL20="fem",'Classificação geral'!$F14=1),'Classificação geral'!N14,""),"")</f>
        <v/>
      </c>
      <c r="EV20" s="399" t="str">
        <f>IFERROR(IF(AND($EL20="fem",'Classificação geral'!$F14=1),'Classificação geral'!O14,""),"")</f>
        <v/>
      </c>
      <c r="EW20" s="378" t="str">
        <f>IFERROR(IF(AND($EL20="fem",'Classificação geral'!$F14=1),'Classificação geral'!P14,""),"")</f>
        <v/>
      </c>
      <c r="EX20" s="378" t="str">
        <f>IFERROR(IF(AND($EL20="fem",'Classificação geral'!$F14=1),'Classificação geral'!Q14,""),"")</f>
        <v/>
      </c>
      <c r="EY20" s="378" t="str">
        <f>IFERROR(IF(AND($EL20="fem",'Classificação geral'!$F14=1),'Classificação geral'!R14,""),"")</f>
        <v/>
      </c>
      <c r="EZ20" s="379" t="str">
        <f>IF($EM20='Classificação geral'!$F14,'Classificação geral'!$U14,"")</f>
        <v/>
      </c>
      <c r="FA20" s="380" t="str">
        <f t="shared" si="109"/>
        <v/>
      </c>
      <c r="FB20" s="381" t="str">
        <f>IFERROR(RANK(EZ20,EZ:EZ,0)+ COUNTIF(EZ$13:$EZ19,EZ20),"")</f>
        <v/>
      </c>
      <c r="FC20" s="383"/>
      <c r="FD20" s="397">
        <v>22</v>
      </c>
      <c r="FE20" s="378" t="str">
        <f>IFERROR(IF(AND('Classificação geral'!$E14="mas",'Classificação geral'!$F14=1),'Classificação geral'!$A14,""),"")</f>
        <v/>
      </c>
      <c r="FF20" s="399" t="str">
        <f>IFERROR(IF(AND('Classificação geral'!$E14="mas",'Classificação geral'!$F14=1),'Classificação geral'!$B14,""),"")</f>
        <v/>
      </c>
      <c r="FG20" s="382" t="str">
        <f>IF($FF20='Classificação geral'!$B14,'Classificação geral'!$C14,"")</f>
        <v/>
      </c>
      <c r="FH20" s="382" t="str">
        <f>IF($FF20='Classificação geral'!$B14,'Classificação geral'!$E14,"")</f>
        <v/>
      </c>
      <c r="FI20" s="399" t="str">
        <f>IFERROR(IF(AND($FH20="mas",'Classificação geral'!$F14=1),'Classificação geral'!F14,""),"")</f>
        <v/>
      </c>
      <c r="FJ20" s="378" t="str">
        <f>IFERROR(IF(AND($FH20="mas",'Classificação geral'!$F14=1),'Classificação geral'!G14,""),"")</f>
        <v/>
      </c>
      <c r="FK20" s="378" t="str">
        <f>IFERROR(IF(AND($FH20="mas",'Classificação geral'!$F14=1),'Classificação geral'!H14,""),"")</f>
        <v/>
      </c>
      <c r="FL20" s="378" t="str">
        <f>IFERROR(IF(AND($FH20="mas",'Classificação geral'!$F14=1),'Classificação geral'!I14,""),"")</f>
        <v/>
      </c>
      <c r="FM20" s="378" t="str">
        <f>IFERROR(IF(AND($FH20="mas",'Classificação geral'!$F14=1),'Classificação geral'!J14,""),"")</f>
        <v/>
      </c>
      <c r="FN20" s="378" t="str">
        <f>IFERROR(IF(AND($FH20="mas",'Classificação geral'!$F14=1),'Classificação geral'!K14,""),"")</f>
        <v/>
      </c>
      <c r="FO20" s="378" t="str">
        <f>IFERROR(IF(AND($FH20="mas",'Classificação geral'!$F14=1),'Classificação geral'!L14,""),"")</f>
        <v/>
      </c>
      <c r="FP20" s="378" t="str">
        <f>IFERROR(IF(AND($FH20="mas",'Classificação geral'!$F14=1),'Classificação geral'!M14,""),"")</f>
        <v/>
      </c>
      <c r="FQ20" s="378" t="str">
        <f>IFERROR(IF(AND($FH20="mas",'Classificação geral'!$F14=1),'Classificação geral'!N14,""),"")</f>
        <v/>
      </c>
      <c r="FR20" s="378" t="str">
        <f>IFERROR(IF(AND($FH20="mas",'Classificação geral'!$F14=1),'Classificação geral'!O14,""),"")</f>
        <v/>
      </c>
      <c r="FS20" s="378" t="str">
        <f>IFERROR(IF(AND($FH20="mas",'Classificação geral'!$F14=1),'Classificação geral'!P14,""),"")</f>
        <v/>
      </c>
      <c r="FT20" s="378" t="str">
        <f>IFERROR(IF(AND($FH20="mas",'Classificação geral'!$F14=1),'Classificação geral'!Q14,""),"")</f>
        <v/>
      </c>
      <c r="FU20" s="378" t="str">
        <f>IFERROR(IF(AND($FH20="mas",'Classificação geral'!$F14=1),'Classificação geral'!R14,""),"")</f>
        <v/>
      </c>
      <c r="FV20" s="399" t="str">
        <f>IFERROR(IF(AND($FH20="mas",'Classificação geral'!$F14=1),'Classificação geral'!U14,""),"")</f>
        <v/>
      </c>
      <c r="FW20" s="380" t="str">
        <f t="shared" si="110"/>
        <v/>
      </c>
      <c r="FX20" s="381" t="str">
        <f>IFERROR(RANK(FV20,FV:FV,0)+ COUNTIF($FV$13:FV19,FV20),"")</f>
        <v/>
      </c>
      <c r="FZ20" s="378" t="str">
        <f>IFERROR(IF(AND('Classificação geral'!$E14="FEM",'Classificação geral'!$F14=2),'Classificação geral'!$A14,""),"")</f>
        <v/>
      </c>
      <c r="GA20" s="378" t="str">
        <f>IFERROR(IF(AND('Classificação geral'!$E14="fem",'Classificação geral'!$F14=2),'Classificação geral'!$B14,""),"")</f>
        <v/>
      </c>
      <c r="GB20" s="382" t="str">
        <f>IF(GA20='Classificação geral'!$B14,'Classificação geral'!$C14,"")</f>
        <v/>
      </c>
      <c r="GC20" s="382" t="str">
        <f>IF(GA20='Classificação geral'!$B14,'Classificação geral'!$E14,"")</f>
        <v/>
      </c>
      <c r="GD20" s="399" t="str">
        <f>IFERROR(IF(AND(GC20="fem",'Classificação geral'!$F14=2),'Classificação geral'!$F14,""),"")</f>
        <v/>
      </c>
      <c r="GE20" s="378" t="str">
        <f>IFERROR(IF(AND($GC20="fem",'Classificação geral'!$F14=2),'Classificação geral'!G14,""),"")</f>
        <v/>
      </c>
      <c r="GF20" s="378" t="str">
        <f>IFERROR(IF(AND($GC20="fem",'Classificação geral'!$F14=2),'Classificação geral'!H14,""),"")</f>
        <v/>
      </c>
      <c r="GG20" s="378" t="str">
        <f>IFERROR(IF(AND($GC20="fem",'Classificação geral'!$F14=2),'Classificação geral'!I14,""),"")</f>
        <v/>
      </c>
      <c r="GH20" s="378" t="str">
        <f>IFERROR(IF(AND($GC20="fem",'Classificação geral'!$F14=2),'Classificação geral'!J14,""),"")</f>
        <v/>
      </c>
      <c r="GI20" s="378" t="str">
        <f>IFERROR(IF(AND($GC20="fem",'Classificação geral'!$F14=2),'Classificação geral'!K14,""),"")</f>
        <v/>
      </c>
      <c r="GJ20" s="378" t="str">
        <f>IFERROR(IF(AND($GC20="fem",'Classificação geral'!$F14=2),'Classificação geral'!L14,""),"")</f>
        <v/>
      </c>
      <c r="GK20" s="378" t="str">
        <f>IFERROR(IF(AND($GC20="fem",'Classificação geral'!$F14=2),'Classificação geral'!M14,""),"")</f>
        <v/>
      </c>
      <c r="GL20" s="378" t="str">
        <f>IFERROR(IF(AND($GC20="fem",'Classificação geral'!$F14=2),'Classificação geral'!N14,""),"")</f>
        <v/>
      </c>
      <c r="GM20" s="378" t="str">
        <f>IFERROR(IF(AND($GC20="fem",'Classificação geral'!$F14=2),'Classificação geral'!O14,""),"")</f>
        <v/>
      </c>
      <c r="GN20" s="378" t="str">
        <f>IFERROR(IF(AND($GC20="fem",'Classificação geral'!$F14=2),'Classificação geral'!P14,""),"")</f>
        <v/>
      </c>
      <c r="GO20" s="378" t="str">
        <f>IFERROR(IF(AND($GC20="fem",'Classificação geral'!$F14=2),'Classificação geral'!Q14,""),"")</f>
        <v/>
      </c>
      <c r="GP20" s="378" t="str">
        <f>IFERROR(IF(AND($GC20="fem",'Classificação geral'!$F14=2),'Classificação geral'!R14,""),"")</f>
        <v/>
      </c>
      <c r="GQ20" s="399" t="str">
        <f>IFERROR(IF(AND(GC20="fem",'Classificação geral'!$F14=2),'Classificação geral'!U14,""),"")</f>
        <v/>
      </c>
      <c r="GR20" s="380" t="str">
        <f t="shared" si="111"/>
        <v/>
      </c>
      <c r="GS20" s="381" t="str">
        <f>IFERROR(RANK(GQ20,GQ:GQ,0)+ COUNTIF($GQ$13:GQ19,GQ20),"")</f>
        <v/>
      </c>
      <c r="GU20" s="378" t="str">
        <f>IFERROR(IF(AND('Classificação geral'!$E14="mas",'Classificação geral'!$F14=2),'Classificação geral'!$A14,""),"")</f>
        <v/>
      </c>
      <c r="GV20" s="378" t="str">
        <f>IFERROR(IF(AND('Classificação geral'!$E14="mas",'Classificação geral'!$F14=2),'Classificação geral'!$B14,""),"")</f>
        <v/>
      </c>
      <c r="GW20" s="382" t="str">
        <f>IF(GV20='Classificação geral'!$B14,'Classificação geral'!$C14,"")</f>
        <v/>
      </c>
      <c r="GX20" s="382" t="str">
        <f>IF(GV20='Classificação geral'!$B14,'Classificação geral'!$E14,"")</f>
        <v/>
      </c>
      <c r="GY20" s="399" t="str">
        <f>IFERROR(IF(AND(GX20="mas",'Classificação geral'!$F14=2),'Classificação geral'!$F14,""),"")</f>
        <v/>
      </c>
      <c r="GZ20" s="378" t="str">
        <f>IFERROR(IF(AND($GX20="mas",'Classificação geral'!$F14=2),'Classificação geral'!H14,""),"")</f>
        <v/>
      </c>
      <c r="HA20" s="378" t="str">
        <f>IFERROR(IF(AND($GX20="mas",'Classificação geral'!$F14=2),'Classificação geral'!I14,""),"")</f>
        <v/>
      </c>
      <c r="HB20" s="378" t="str">
        <f>IFERROR(IF(AND($GX20="mas",'Classificação geral'!$F14=2),'Classificação geral'!J14,""),"")</f>
        <v/>
      </c>
      <c r="HC20" s="399" t="str">
        <f>IFERROR(IF(AND(GX20="mas",'Classificação geral'!$F14=2),'Classificação geral'!$G14,""),"")</f>
        <v/>
      </c>
      <c r="HD20" s="378" t="str">
        <f>IFERROR(IF(AND($GX20="mas",'Classificação geral'!$F14=2),'Classificação geral'!L14,""),"")</f>
        <v/>
      </c>
      <c r="HE20" s="378" t="str">
        <f>IFERROR(IF(AND($GX20="mas",'Classificação geral'!$F14=2),'Classificação geral'!M14,""),"")</f>
        <v/>
      </c>
      <c r="HF20" s="378" t="str">
        <f>IFERROR(IF(AND($GX20="mas",'Classificação geral'!$F14=2),'Classificação geral'!N14,""),"")</f>
        <v/>
      </c>
      <c r="HG20" s="399" t="str">
        <f>IFERROR(IF(AND(GX20="mas",'Classificação geral'!$F14=2),'Classificação geral'!$K14,""),"")</f>
        <v/>
      </c>
      <c r="HH20" s="378" t="str">
        <f>IFERROR(IF(AND($GX20="mas",'Classificação geral'!$F14=2),'Classificação geral'!P14,""),"")</f>
        <v/>
      </c>
      <c r="HI20" s="378" t="str">
        <f>IFERROR(IF(AND($GX20="mas",'Classificação geral'!$F14=2),'Classificação geral'!Q14,""),"")</f>
        <v/>
      </c>
      <c r="HJ20" s="378" t="str">
        <f>IFERROR(IF(AND($GX20="mas",'Classificação geral'!$F14=2),'Classificação geral'!R14,""),"")</f>
        <v/>
      </c>
      <c r="HK20" s="399" t="str">
        <f>IFERROR(IF(AND(GX20="mas",'Classificação geral'!$F14=2),'Classificação geral'!$O14,""),"")</f>
        <v/>
      </c>
      <c r="HL20" s="399" t="str">
        <f>IFERROR(IF(AND(GX20="mas",'Classificação geral'!$F14=2),'Classificação geral'!$U14,""),"")</f>
        <v/>
      </c>
      <c r="HM20" s="380" t="str">
        <f t="shared" si="112"/>
        <v/>
      </c>
      <c r="HN20" s="381" t="str">
        <f>IFERROR(RANK(HL20,HL:HL,0)+ COUNTIF($HL$13:HL19,HL20),"")</f>
        <v/>
      </c>
      <c r="HP20" s="378" t="str">
        <f>IFERROR(IF(AND('Classificação geral'!$E14="FEM",'Classificação geral'!$F14=3),'Classificação geral'!$A14,""),"")</f>
        <v/>
      </c>
      <c r="HQ20" s="399" t="str">
        <f>IFERROR(IF(AND('Classificação geral'!$E14="fem",'Classificação geral'!$F14=3),'Classificação geral'!$B14,""),"")</f>
        <v/>
      </c>
      <c r="HR20" s="382" t="str">
        <f>IF($HQ20='Classificação geral'!$B14,'Classificação geral'!$C14,"")</f>
        <v/>
      </c>
      <c r="HS20" s="382" t="str">
        <f>IF($HQ20='Classificação geral'!$B14,'Classificação geral'!$E14,"")</f>
        <v/>
      </c>
      <c r="HT20" s="382" t="str">
        <f>IF($HS20='Classificação geral'!$E14,'Classificação geral'!$F14,"")</f>
        <v/>
      </c>
      <c r="HU20" s="382">
        <f>IF($HT20='Classificação geral'!$F14,'Classificação geral'!G14,"")</f>
        <v>0</v>
      </c>
      <c r="HV20" s="382" t="str">
        <f>IF($HT20='Classificação geral'!$F14,'Classificação geral'!H14,"")</f>
        <v/>
      </c>
      <c r="HW20" s="382">
        <f>IF($HT20='Classificação geral'!$F14,'Classificação geral'!I14,"")</f>
        <v>0</v>
      </c>
      <c r="HX20" s="382">
        <f>IF($HT20='Classificação geral'!$F14,'Classificação geral'!J14,"")</f>
        <v>0</v>
      </c>
      <c r="HY20" s="382">
        <f>IF($HT20='Classificação geral'!$F14,'Classificação geral'!K14,"")</f>
        <v>0</v>
      </c>
      <c r="HZ20" s="382">
        <f>IF($HT20='Classificação geral'!$F14,'Classificação geral'!L14,"")</f>
        <v>0</v>
      </c>
      <c r="IA20" s="382">
        <f>IF($HT20='Classificação geral'!$F14,'Classificação geral'!M14,"")</f>
        <v>0</v>
      </c>
      <c r="IB20" s="382">
        <f>IF($HT20='Classificação geral'!$F14,'Classificação geral'!N14,"")</f>
        <v>0</v>
      </c>
      <c r="IC20" s="382">
        <f>IF($HT20='Classificação geral'!$F14,'Classificação geral'!O14,"")</f>
        <v>0</v>
      </c>
      <c r="ID20" s="382" t="b">
        <f>IF($HT20='Classificação geral'!$F14,'Classificação geral'!P14,"")</f>
        <v>0</v>
      </c>
      <c r="IE20" s="382">
        <f>IF($HT20='Classificação geral'!$F14,'Classificação geral'!Q14,"")</f>
        <v>0</v>
      </c>
      <c r="IF20" s="382">
        <f>IF($HT20='Classificação geral'!$F14,'Classificação geral'!R14,"")</f>
        <v>0</v>
      </c>
      <c r="IG20" s="379" t="str">
        <f>IF($HT20='Classificação geral'!$F14,'Classificação geral'!$U14,"")</f>
        <v/>
      </c>
      <c r="IH20" s="380" t="str">
        <f t="shared" si="106"/>
        <v/>
      </c>
      <c r="II20" s="381" t="str">
        <f>IFERROR(RANK(IG20,IG:IG,0)+ COUNTIF($IG$13:IG19,IG20),"")</f>
        <v/>
      </c>
      <c r="IK20" s="378" t="str">
        <f>IFERROR(IF(AND('Classificação geral'!$E14="mas",'Classificação geral'!$F14=3),'Classificação geral'!$A14,""),"")</f>
        <v/>
      </c>
      <c r="IL20" s="399" t="str">
        <f>IFERROR(IF(AND('Classificação geral'!$E14="mas",'Classificação geral'!$F14=3),'Classificação geral'!$B14,""),"")</f>
        <v/>
      </c>
      <c r="IM20" s="382" t="str">
        <f>IF($IL20='Classificação geral'!$B14,'Classificação geral'!$C14,"")</f>
        <v/>
      </c>
      <c r="IN20" s="382" t="str">
        <f>IF($IL20='Classificação geral'!$B14,'Classificação geral'!$E14,"")</f>
        <v/>
      </c>
      <c r="IO20" s="382" t="str">
        <f>IF($IN20='Classificação geral'!$E14,'Classificação geral'!$F14,"")</f>
        <v/>
      </c>
      <c r="IP20" s="379">
        <f>IF($IO20='Classificação geral'!$F14,'Classificação geral'!G14,"")</f>
        <v>0</v>
      </c>
      <c r="IQ20" s="379" t="str">
        <f>IF($IO20='Classificação geral'!$F14,'Classificação geral'!H14,"")</f>
        <v/>
      </c>
      <c r="IR20" s="379">
        <f>IF($IO20='Classificação geral'!$F14,'Classificação geral'!I14,"")</f>
        <v>0</v>
      </c>
      <c r="IS20" s="379">
        <f>IF($IO20='Classificação geral'!$F14,'Classificação geral'!J14,"")</f>
        <v>0</v>
      </c>
      <c r="IT20" s="379">
        <f>IF($IO20='Classificação geral'!$F14,'Classificação geral'!K14,"")</f>
        <v>0</v>
      </c>
      <c r="IU20" s="379">
        <f>IF($IO20='Classificação geral'!$F14,'Classificação geral'!L14,"")</f>
        <v>0</v>
      </c>
      <c r="IV20" s="379">
        <f>IF($IO20='Classificação geral'!$F14,'Classificação geral'!M14,"")</f>
        <v>0</v>
      </c>
      <c r="IW20" s="379">
        <f>IF($IO20='Classificação geral'!$F14,'Classificação geral'!N14,"")</f>
        <v>0</v>
      </c>
      <c r="IX20" s="379">
        <f>IF($IO20='Classificação geral'!$F14,'Classificação geral'!O14,"")</f>
        <v>0</v>
      </c>
      <c r="IY20" s="379" t="b">
        <f>IF($IO20='Classificação geral'!$F14,'Classificação geral'!P14,"")</f>
        <v>0</v>
      </c>
      <c r="IZ20" s="379">
        <f>IF($IO20='Classificação geral'!$F14,'Classificação geral'!Q14,"")</f>
        <v>0</v>
      </c>
      <c r="JA20" s="379">
        <f>IF($IO20='Classificação geral'!$F14,'Classificação geral'!R14,"")</f>
        <v>0</v>
      </c>
      <c r="JB20" s="379" t="str">
        <f>IF($IO20='Classificação geral'!$F14,'Classificação geral'!$U14,"")</f>
        <v/>
      </c>
      <c r="JC20" s="380" t="str">
        <f t="shared" si="107"/>
        <v/>
      </c>
      <c r="JD20" s="381" t="str">
        <f>IFERROR(RANK(JB20,JB:JB,0)+ COUNTIF($JB$13:JB19,JB20),"")</f>
        <v/>
      </c>
    </row>
    <row r="21" spans="2:264" s="397" customFormat="1" ht="25.95" customHeight="1" x14ac:dyDescent="0.4">
      <c r="B21" s="367" t="str">
        <f t="shared" si="0"/>
        <v/>
      </c>
      <c r="C21" s="390" t="str">
        <f t="shared" si="1"/>
        <v/>
      </c>
      <c r="D21" s="394" t="str">
        <f t="shared" si="2"/>
        <v/>
      </c>
      <c r="E21" s="395" t="str">
        <f t="shared" si="3"/>
        <v/>
      </c>
      <c r="F21" s="395" t="str">
        <f t="shared" si="4"/>
        <v/>
      </c>
      <c r="G21" s="395" t="str">
        <f>IFERROR(INDEX(#REF!,MATCH(U21,$FB$15:$FB$97,0)),"")</f>
        <v/>
      </c>
      <c r="H21" s="396" t="str">
        <f t="shared" si="5"/>
        <v/>
      </c>
      <c r="I21" s="396" t="str">
        <f t="shared" si="6"/>
        <v/>
      </c>
      <c r="J21" s="396" t="str">
        <f t="shared" si="7"/>
        <v/>
      </c>
      <c r="K21" s="479" t="str">
        <f t="shared" si="8"/>
        <v/>
      </c>
      <c r="L21" s="396" t="str">
        <f t="shared" si="9"/>
        <v/>
      </c>
      <c r="M21" s="396" t="str">
        <f t="shared" si="10"/>
        <v/>
      </c>
      <c r="N21" s="396" t="str">
        <f t="shared" si="11"/>
        <v/>
      </c>
      <c r="O21" s="479" t="str">
        <f t="shared" si="12"/>
        <v/>
      </c>
      <c r="P21" s="396" t="str">
        <f t="shared" si="13"/>
        <v/>
      </c>
      <c r="Q21" s="396" t="str">
        <f t="shared" si="14"/>
        <v/>
      </c>
      <c r="R21" s="396" t="str">
        <f t="shared" si="15"/>
        <v/>
      </c>
      <c r="S21" s="479" t="str">
        <f t="shared" si="16"/>
        <v/>
      </c>
      <c r="T21" s="396" t="str">
        <f t="shared" si="17"/>
        <v/>
      </c>
      <c r="U21" s="391">
        <v>7</v>
      </c>
      <c r="V21" s="392"/>
      <c r="W21" s="392"/>
      <c r="X21" s="367" t="str">
        <f t="shared" si="18"/>
        <v/>
      </c>
      <c r="Y21" s="390" t="str">
        <f t="shared" si="19"/>
        <v/>
      </c>
      <c r="Z21" s="394" t="str">
        <f t="shared" si="20"/>
        <v/>
      </c>
      <c r="AA21" s="395" t="str">
        <f t="shared" si="21"/>
        <v/>
      </c>
      <c r="AB21" s="395" t="str">
        <f t="shared" si="22"/>
        <v/>
      </c>
      <c r="AC21" s="395" t="str">
        <f>IFERROR(INDEX(#REF!,MATCH(AQ21,$FX$15:$FX$97,0)),"")</f>
        <v/>
      </c>
      <c r="AD21" s="396" t="str">
        <f t="shared" si="23"/>
        <v/>
      </c>
      <c r="AE21" s="396" t="str">
        <f t="shared" si="24"/>
        <v/>
      </c>
      <c r="AF21" s="396" t="str">
        <f t="shared" si="25"/>
        <v/>
      </c>
      <c r="AG21" s="479" t="str">
        <f t="shared" si="26"/>
        <v/>
      </c>
      <c r="AH21" s="396" t="str">
        <f t="shared" si="27"/>
        <v/>
      </c>
      <c r="AI21" s="396" t="str">
        <f t="shared" si="28"/>
        <v/>
      </c>
      <c r="AJ21" s="396" t="str">
        <f t="shared" si="29"/>
        <v/>
      </c>
      <c r="AK21" s="479" t="str">
        <f t="shared" si="30"/>
        <v/>
      </c>
      <c r="AL21" s="396" t="str">
        <f t="shared" si="31"/>
        <v/>
      </c>
      <c r="AM21" s="396" t="str">
        <f t="shared" si="32"/>
        <v/>
      </c>
      <c r="AN21" s="396" t="str">
        <f t="shared" si="33"/>
        <v/>
      </c>
      <c r="AO21" s="479" t="str">
        <f t="shared" si="34"/>
        <v/>
      </c>
      <c r="AP21" s="396" t="str">
        <f t="shared" si="35"/>
        <v/>
      </c>
      <c r="AQ21" s="391">
        <v>7</v>
      </c>
      <c r="AR21" s="392"/>
      <c r="AT21" s="367" t="str">
        <f t="shared" si="36"/>
        <v/>
      </c>
      <c r="AU21" s="390" t="str">
        <f t="shared" si="37"/>
        <v/>
      </c>
      <c r="AV21" s="390" t="str">
        <f t="shared" si="38"/>
        <v/>
      </c>
      <c r="AW21" s="395" t="str">
        <f t="shared" si="39"/>
        <v/>
      </c>
      <c r="AX21" s="395" t="str">
        <f t="shared" si="40"/>
        <v/>
      </c>
      <c r="AY21" s="395" t="str">
        <f>IFERROR(INDEX(#REF!,MATCH($BM21,$GS$15:$GS$97,0)),"")</f>
        <v/>
      </c>
      <c r="AZ21" s="396" t="str">
        <f t="shared" si="41"/>
        <v/>
      </c>
      <c r="BA21" s="396" t="str">
        <f t="shared" si="42"/>
        <v/>
      </c>
      <c r="BB21" s="396" t="str">
        <f t="shared" si="43"/>
        <v/>
      </c>
      <c r="BC21" s="479" t="str">
        <f t="shared" si="44"/>
        <v/>
      </c>
      <c r="BD21" s="396" t="str">
        <f t="shared" si="45"/>
        <v/>
      </c>
      <c r="BE21" s="396" t="str">
        <f t="shared" si="46"/>
        <v/>
      </c>
      <c r="BF21" s="396" t="str">
        <f t="shared" si="47"/>
        <v/>
      </c>
      <c r="BG21" s="479" t="str">
        <f t="shared" si="48"/>
        <v/>
      </c>
      <c r="BH21" s="396" t="str">
        <f t="shared" si="49"/>
        <v/>
      </c>
      <c r="BI21" s="396" t="str">
        <f t="shared" si="50"/>
        <v/>
      </c>
      <c r="BJ21" s="396" t="str">
        <f t="shared" si="51"/>
        <v/>
      </c>
      <c r="BK21" s="479" t="str">
        <f t="shared" si="52"/>
        <v/>
      </c>
      <c r="BL21" s="396" t="str">
        <f t="shared" si="53"/>
        <v/>
      </c>
      <c r="BM21" s="391">
        <v>7</v>
      </c>
      <c r="BN21" s="236"/>
      <c r="BO21" s="392"/>
      <c r="BP21" s="368" t="str">
        <f t="shared" si="54"/>
        <v/>
      </c>
      <c r="BQ21" s="390" t="str">
        <f t="shared" si="55"/>
        <v/>
      </c>
      <c r="BR21" s="394" t="str">
        <f t="shared" si="56"/>
        <v/>
      </c>
      <c r="BS21" s="395" t="str">
        <f t="shared" si="57"/>
        <v/>
      </c>
      <c r="BT21" s="395" t="str">
        <f t="shared" si="58"/>
        <v/>
      </c>
      <c r="BU21" s="395" t="str">
        <f>IFERROR(INDEX(#REF!,MATCH(CI21,$HN$15:$HN$97,0)),"")</f>
        <v/>
      </c>
      <c r="BV21" s="396" t="str">
        <f t="shared" si="59"/>
        <v/>
      </c>
      <c r="BW21" s="396" t="str">
        <f t="shared" si="60"/>
        <v/>
      </c>
      <c r="BX21" s="396" t="str">
        <f t="shared" si="61"/>
        <v/>
      </c>
      <c r="BY21" s="479" t="str">
        <f t="shared" si="62"/>
        <v/>
      </c>
      <c r="BZ21" s="396" t="str">
        <f t="shared" si="63"/>
        <v/>
      </c>
      <c r="CA21" s="396" t="str">
        <f t="shared" si="64"/>
        <v/>
      </c>
      <c r="CB21" s="396" t="str">
        <f t="shared" si="65"/>
        <v/>
      </c>
      <c r="CC21" s="479" t="str">
        <f t="shared" si="66"/>
        <v/>
      </c>
      <c r="CD21" s="396" t="str">
        <f t="shared" si="67"/>
        <v/>
      </c>
      <c r="CE21" s="396" t="str">
        <f t="shared" si="68"/>
        <v/>
      </c>
      <c r="CF21" s="396" t="str">
        <f t="shared" si="69"/>
        <v/>
      </c>
      <c r="CG21" s="479" t="str">
        <f t="shared" si="70"/>
        <v/>
      </c>
      <c r="CH21" s="396" t="str">
        <f t="shared" si="71"/>
        <v/>
      </c>
      <c r="CI21" s="391">
        <v>7</v>
      </c>
      <c r="CJ21" s="392"/>
      <c r="CL21" s="367" t="str">
        <f t="shared" si="72"/>
        <v/>
      </c>
      <c r="CM21" s="390" t="str">
        <f t="shared" si="73"/>
        <v/>
      </c>
      <c r="CN21" s="394" t="str">
        <f t="shared" si="74"/>
        <v/>
      </c>
      <c r="CO21" s="394" t="str">
        <f t="shared" si="75"/>
        <v/>
      </c>
      <c r="CP21" s="395" t="str">
        <f t="shared" si="76"/>
        <v/>
      </c>
      <c r="CQ21" s="395" t="str">
        <f>IFERROR(INDEX(#REF!,MATCH(DE21,$II$15:$II$97,0)),"")</f>
        <v/>
      </c>
      <c r="CR21" s="396" t="str">
        <f t="shared" si="77"/>
        <v/>
      </c>
      <c r="CS21" s="396" t="str">
        <f t="shared" si="78"/>
        <v/>
      </c>
      <c r="CT21" s="396" t="str">
        <f t="shared" si="79"/>
        <v/>
      </c>
      <c r="CU21" s="479" t="str">
        <f t="shared" si="80"/>
        <v/>
      </c>
      <c r="CV21" s="396" t="str">
        <f t="shared" si="81"/>
        <v/>
      </c>
      <c r="CW21" s="396" t="str">
        <f t="shared" si="82"/>
        <v/>
      </c>
      <c r="CX21" s="396" t="str">
        <f t="shared" si="83"/>
        <v/>
      </c>
      <c r="CY21" s="479" t="str">
        <f t="shared" si="84"/>
        <v/>
      </c>
      <c r="CZ21" s="396" t="str">
        <f t="shared" si="85"/>
        <v/>
      </c>
      <c r="DA21" s="396" t="str">
        <f t="shared" si="86"/>
        <v/>
      </c>
      <c r="DB21" s="396" t="str">
        <f t="shared" si="87"/>
        <v/>
      </c>
      <c r="DC21" s="479" t="str">
        <f t="shared" si="88"/>
        <v/>
      </c>
      <c r="DD21" s="396" t="str">
        <f t="shared" si="89"/>
        <v/>
      </c>
      <c r="DE21" s="391">
        <v>7</v>
      </c>
      <c r="DF21" s="393" t="str">
        <f t="shared" si="131"/>
        <v/>
      </c>
      <c r="DG21" s="392"/>
      <c r="DH21" s="392"/>
      <c r="DI21" s="367" t="str">
        <f t="shared" si="90"/>
        <v/>
      </c>
      <c r="DJ21" s="390" t="str">
        <f t="shared" si="91"/>
        <v/>
      </c>
      <c r="DK21" s="394" t="str">
        <f t="shared" si="92"/>
        <v/>
      </c>
      <c r="DL21" s="395" t="str">
        <f t="shared" si="93"/>
        <v/>
      </c>
      <c r="DM21" s="395" t="str">
        <f t="shared" si="94"/>
        <v/>
      </c>
      <c r="DN21" s="395" t="str">
        <f>IFERROR(INDEX(#REF!,MATCH(EB21,$JD$15:$JD$97,0)),"")</f>
        <v/>
      </c>
      <c r="DO21" s="396" t="str">
        <f t="shared" si="122"/>
        <v/>
      </c>
      <c r="DP21" s="396" t="str">
        <f t="shared" si="123"/>
        <v/>
      </c>
      <c r="DQ21" s="396" t="str">
        <f t="shared" si="124"/>
        <v/>
      </c>
      <c r="DR21" s="479" t="str">
        <f t="shared" si="96"/>
        <v/>
      </c>
      <c r="DS21" s="396" t="str">
        <f t="shared" si="125"/>
        <v/>
      </c>
      <c r="DT21" s="396" t="str">
        <f t="shared" si="126"/>
        <v/>
      </c>
      <c r="DU21" s="396" t="str">
        <f t="shared" si="127"/>
        <v/>
      </c>
      <c r="DV21" s="479" t="str">
        <f t="shared" si="100"/>
        <v/>
      </c>
      <c r="DW21" s="396" t="str">
        <f t="shared" si="128"/>
        <v/>
      </c>
      <c r="DX21" s="396" t="str">
        <f t="shared" si="129"/>
        <v/>
      </c>
      <c r="DY21" s="396" t="str">
        <f t="shared" si="130"/>
        <v/>
      </c>
      <c r="DZ21" s="479" t="str">
        <f t="shared" si="104"/>
        <v/>
      </c>
      <c r="EA21" s="396" t="str">
        <f t="shared" si="105"/>
        <v/>
      </c>
      <c r="EB21" s="391">
        <v>7</v>
      </c>
      <c r="EC21" s="398" t="str">
        <f t="shared" si="108"/>
        <v/>
      </c>
      <c r="ED21" s="392"/>
      <c r="EF21" s="392"/>
      <c r="EG21" s="392"/>
      <c r="EH21" s="392"/>
      <c r="EI21" s="378" t="str">
        <f>IFERROR(IF(AND('Classificação geral'!$E15="FEM",'Classificação geral'!$F15=1),'Classificação geral'!$A15,""),"")</f>
        <v/>
      </c>
      <c r="EJ21" s="399" t="str">
        <f>IFERROR(IF(AND('Classificação geral'!$E15="FEM",'Classificação geral'!$F15=1),'Classificação geral'!$B15,""),"")</f>
        <v/>
      </c>
      <c r="EK21" s="382" t="str">
        <f>IF($EJ21='Classificação geral'!$B15,'Classificação geral'!$C15,"")</f>
        <v/>
      </c>
      <c r="EL21" s="382" t="str">
        <f>IF($EJ21='Classificação geral'!$B15,'Classificação geral'!$E15,"")</f>
        <v/>
      </c>
      <c r="EM21" s="382" t="str">
        <f>IF($EL21='Classificação geral'!$E15,'Classificação geral'!$F15,"")</f>
        <v/>
      </c>
      <c r="EN21" s="378" t="str">
        <f>IFERROR(IF(AND($EL21="fem",'Classificação geral'!$F15=1),'Classificação geral'!G15,""),"")</f>
        <v/>
      </c>
      <c r="EO21" s="378" t="str">
        <f>IFERROR(IF(AND($EL21="fem",'Classificação geral'!$F15=1),'Classificação geral'!H15,""),"")</f>
        <v/>
      </c>
      <c r="EP21" s="378" t="str">
        <f>IFERROR(IF(AND($EL21="fem",'Classificação geral'!$F15=1),'Classificação geral'!I15,""),"")</f>
        <v/>
      </c>
      <c r="EQ21" s="378" t="str">
        <f>IFERROR(IF(AND($EL21="fem",'Classificação geral'!$F15=1),'Classificação geral'!J15,""),"")</f>
        <v/>
      </c>
      <c r="ER21" s="399" t="str">
        <f>IFERROR(IF(AND($EL21="fem",'Classificação geral'!$F15=1),'Classificação geral'!K15,""),"")</f>
        <v/>
      </c>
      <c r="ES21" s="378" t="str">
        <f>IFERROR(IF(AND($EL21="fem",'Classificação geral'!$F15=1),'Classificação geral'!L15,""),"")</f>
        <v/>
      </c>
      <c r="ET21" s="378" t="str">
        <f>IFERROR(IF(AND($EL21="fem",'Classificação geral'!$F15=1),'Classificação geral'!M15,""),"")</f>
        <v/>
      </c>
      <c r="EU21" s="378" t="str">
        <f>IFERROR(IF(AND($EL21="fem",'Classificação geral'!$F15=1),'Classificação geral'!N15,""),"")</f>
        <v/>
      </c>
      <c r="EV21" s="399" t="str">
        <f>IFERROR(IF(AND($EL21="fem",'Classificação geral'!$F15=1),'Classificação geral'!O15,""),"")</f>
        <v/>
      </c>
      <c r="EW21" s="378" t="str">
        <f>IFERROR(IF(AND($EL21="fem",'Classificação geral'!$F15=1),'Classificação geral'!P15,""),"")</f>
        <v/>
      </c>
      <c r="EX21" s="378" t="str">
        <f>IFERROR(IF(AND($EL21="fem",'Classificação geral'!$F15=1),'Classificação geral'!Q15,""),"")</f>
        <v/>
      </c>
      <c r="EY21" s="378" t="str">
        <f>IFERROR(IF(AND($EL21="fem",'Classificação geral'!$F15=1),'Classificação geral'!R15,""),"")</f>
        <v/>
      </c>
      <c r="EZ21" s="379" t="str">
        <f>IF($EM21='Classificação geral'!$F15,'Classificação geral'!$U15,"")</f>
        <v/>
      </c>
      <c r="FA21" s="380" t="str">
        <f t="shared" si="109"/>
        <v/>
      </c>
      <c r="FB21" s="381" t="str">
        <f>IFERROR(RANK(EZ21,EZ:EZ,0)+ COUNTIF(EZ$13:$EZ20,EZ21),"")</f>
        <v/>
      </c>
      <c r="FC21" s="383"/>
      <c r="FD21" s="397">
        <v>11</v>
      </c>
      <c r="FE21" s="378" t="str">
        <f>IFERROR(IF(AND('Classificação geral'!$E15="mas",'Classificação geral'!$F15=1),'Classificação geral'!$A15,""),"")</f>
        <v/>
      </c>
      <c r="FF21" s="399" t="str">
        <f>IFERROR(IF(AND('Classificação geral'!$E15="mas",'Classificação geral'!$F15=1),'Classificação geral'!$B15,""),"")</f>
        <v/>
      </c>
      <c r="FG21" s="382" t="str">
        <f>IF($FF21='Classificação geral'!$B15,'Classificação geral'!$C15,"")</f>
        <v/>
      </c>
      <c r="FH21" s="382" t="str">
        <f>IF($FF21='Classificação geral'!$B15,'Classificação geral'!$E15,"")</f>
        <v/>
      </c>
      <c r="FI21" s="399" t="str">
        <f>IFERROR(IF(AND($FH21="mas",'Classificação geral'!$F15=1),'Classificação geral'!F15,""),"")</f>
        <v/>
      </c>
      <c r="FJ21" s="378" t="str">
        <f>IFERROR(IF(AND($FH21="mas",'Classificação geral'!$F15=1),'Classificação geral'!G15,""),"")</f>
        <v/>
      </c>
      <c r="FK21" s="378" t="str">
        <f>IFERROR(IF(AND($FH21="mas",'Classificação geral'!$F15=1),'Classificação geral'!H15,""),"")</f>
        <v/>
      </c>
      <c r="FL21" s="378" t="str">
        <f>IFERROR(IF(AND($FH21="mas",'Classificação geral'!$F15=1),'Classificação geral'!I15,""),"")</f>
        <v/>
      </c>
      <c r="FM21" s="378" t="str">
        <f>IFERROR(IF(AND($FH21="mas",'Classificação geral'!$F15=1),'Classificação geral'!J15,""),"")</f>
        <v/>
      </c>
      <c r="FN21" s="378" t="str">
        <f>IFERROR(IF(AND($FH21="mas",'Classificação geral'!$F15=1),'Classificação geral'!K15,""),"")</f>
        <v/>
      </c>
      <c r="FO21" s="378" t="str">
        <f>IFERROR(IF(AND($FH21="mas",'Classificação geral'!$F15=1),'Classificação geral'!L15,""),"")</f>
        <v/>
      </c>
      <c r="FP21" s="378" t="str">
        <f>IFERROR(IF(AND($FH21="mas",'Classificação geral'!$F15=1),'Classificação geral'!M15,""),"")</f>
        <v/>
      </c>
      <c r="FQ21" s="378" t="str">
        <f>IFERROR(IF(AND($FH21="mas",'Classificação geral'!$F15=1),'Classificação geral'!N15,""),"")</f>
        <v/>
      </c>
      <c r="FR21" s="378" t="str">
        <f>IFERROR(IF(AND($FH21="mas",'Classificação geral'!$F15=1),'Classificação geral'!O15,""),"")</f>
        <v/>
      </c>
      <c r="FS21" s="378" t="str">
        <f>IFERROR(IF(AND($FH21="mas",'Classificação geral'!$F15=1),'Classificação geral'!P15,""),"")</f>
        <v/>
      </c>
      <c r="FT21" s="378" t="str">
        <f>IFERROR(IF(AND($FH21="mas",'Classificação geral'!$F15=1),'Classificação geral'!Q15,""),"")</f>
        <v/>
      </c>
      <c r="FU21" s="378" t="str">
        <f>IFERROR(IF(AND($FH21="mas",'Classificação geral'!$F15=1),'Classificação geral'!R15,""),"")</f>
        <v/>
      </c>
      <c r="FV21" s="399" t="str">
        <f>IFERROR(IF(AND($FH21="mas",'Classificação geral'!$F15=1),'Classificação geral'!U15,""),"")</f>
        <v/>
      </c>
      <c r="FW21" s="380" t="str">
        <f t="shared" si="110"/>
        <v/>
      </c>
      <c r="FX21" s="381" t="str">
        <f>IFERROR(RANK(FV21,FV:FV,0)+ COUNTIF($FV$13:FV20,FV21),"")</f>
        <v/>
      </c>
      <c r="FZ21" s="378" t="str">
        <f>IFERROR(IF(AND('Classificação geral'!$E15="FEM",'Classificação geral'!$F15=2),'Classificação geral'!$A15,""),"")</f>
        <v/>
      </c>
      <c r="GA21" s="378" t="str">
        <f>IFERROR(IF(AND('Classificação geral'!$E15="fem",'Classificação geral'!$F15=2),'Classificação geral'!$B15,""),"")</f>
        <v/>
      </c>
      <c r="GB21" s="382" t="str">
        <f>IF(GA21='Classificação geral'!$B15,'Classificação geral'!$C15,"")</f>
        <v/>
      </c>
      <c r="GC21" s="382" t="str">
        <f>IF(GA21='Classificação geral'!$B15,'Classificação geral'!$E15,"")</f>
        <v/>
      </c>
      <c r="GD21" s="399" t="str">
        <f>IFERROR(IF(AND(GC21="fem",'Classificação geral'!$F15=2),'Classificação geral'!$F15,""),"")</f>
        <v/>
      </c>
      <c r="GE21" s="378" t="str">
        <f>IFERROR(IF(AND($GC21="fem",'Classificação geral'!$F15=2),'Classificação geral'!G15,""),"")</f>
        <v/>
      </c>
      <c r="GF21" s="378" t="str">
        <f>IFERROR(IF(AND($GC21="fem",'Classificação geral'!$F15=2),'Classificação geral'!H15,""),"")</f>
        <v/>
      </c>
      <c r="GG21" s="378" t="str">
        <f>IFERROR(IF(AND($GC21="fem",'Classificação geral'!$F15=2),'Classificação geral'!I15,""),"")</f>
        <v/>
      </c>
      <c r="GH21" s="378" t="str">
        <f>IFERROR(IF(AND($GC21="fem",'Classificação geral'!$F15=2),'Classificação geral'!J15,""),"")</f>
        <v/>
      </c>
      <c r="GI21" s="378" t="str">
        <f>IFERROR(IF(AND($GC21="fem",'Classificação geral'!$F15=2),'Classificação geral'!K15,""),"")</f>
        <v/>
      </c>
      <c r="GJ21" s="378" t="str">
        <f>IFERROR(IF(AND($GC21="fem",'Classificação geral'!$F15=2),'Classificação geral'!L15,""),"")</f>
        <v/>
      </c>
      <c r="GK21" s="378" t="str">
        <f>IFERROR(IF(AND($GC21="fem",'Classificação geral'!$F15=2),'Classificação geral'!M15,""),"")</f>
        <v/>
      </c>
      <c r="GL21" s="378" t="str">
        <f>IFERROR(IF(AND($GC21="fem",'Classificação geral'!$F15=2),'Classificação geral'!N15,""),"")</f>
        <v/>
      </c>
      <c r="GM21" s="378" t="str">
        <f>IFERROR(IF(AND($GC21="fem",'Classificação geral'!$F15=2),'Classificação geral'!O15,""),"")</f>
        <v/>
      </c>
      <c r="GN21" s="378" t="str">
        <f>IFERROR(IF(AND($GC21="fem",'Classificação geral'!$F15=2),'Classificação geral'!P15,""),"")</f>
        <v/>
      </c>
      <c r="GO21" s="378" t="str">
        <f>IFERROR(IF(AND($GC21="fem",'Classificação geral'!$F15=2),'Classificação geral'!Q15,""),"")</f>
        <v/>
      </c>
      <c r="GP21" s="378" t="str">
        <f>IFERROR(IF(AND($GC21="fem",'Classificação geral'!$F15=2),'Classificação geral'!R15,""),"")</f>
        <v/>
      </c>
      <c r="GQ21" s="399" t="str">
        <f>IFERROR(IF(AND(GC21="fem",'Classificação geral'!$F15=2),'Classificação geral'!U15,""),"")</f>
        <v/>
      </c>
      <c r="GR21" s="380" t="str">
        <f t="shared" si="111"/>
        <v/>
      </c>
      <c r="GS21" s="381" t="str">
        <f>IFERROR(RANK(GQ21,GQ:GQ,0)+ COUNTIF($GQ$13:GQ20,GQ21),"")</f>
        <v/>
      </c>
      <c r="GU21" s="378" t="str">
        <f>IFERROR(IF(AND('Classificação geral'!$E15="mas",'Classificação geral'!$F15=2),'Classificação geral'!$A15,""),"")</f>
        <v/>
      </c>
      <c r="GV21" s="378" t="str">
        <f>IFERROR(IF(AND('Classificação geral'!$E15="mas",'Classificação geral'!$F15=2),'Classificação geral'!$B15,""),"")</f>
        <v/>
      </c>
      <c r="GW21" s="382" t="str">
        <f>IF(GV21='Classificação geral'!$B15,'Classificação geral'!$C15,"")</f>
        <v/>
      </c>
      <c r="GX21" s="382" t="str">
        <f>IF(GV21='Classificação geral'!$B15,'Classificação geral'!$E15,"")</f>
        <v/>
      </c>
      <c r="GY21" s="399" t="str">
        <f>IFERROR(IF(AND(GX21="mas",'Classificação geral'!$F15=2),'Classificação geral'!$F15,""),"")</f>
        <v/>
      </c>
      <c r="GZ21" s="378" t="str">
        <f>IFERROR(IF(AND($GX21="mas",'Classificação geral'!$F15=2),'Classificação geral'!H15,""),"")</f>
        <v/>
      </c>
      <c r="HA21" s="378" t="str">
        <f>IFERROR(IF(AND($GX21="mas",'Classificação geral'!$F15=2),'Classificação geral'!I15,""),"")</f>
        <v/>
      </c>
      <c r="HB21" s="378" t="str">
        <f>IFERROR(IF(AND($GX21="mas",'Classificação geral'!$F15=2),'Classificação geral'!J15,""),"")</f>
        <v/>
      </c>
      <c r="HC21" s="399" t="str">
        <f>IFERROR(IF(AND(GX21="mas",'Classificação geral'!$F15=2),'Classificação geral'!$G15,""),"")</f>
        <v/>
      </c>
      <c r="HD21" s="378" t="str">
        <f>IFERROR(IF(AND($GX21="mas",'Classificação geral'!$F15=2),'Classificação geral'!L15,""),"")</f>
        <v/>
      </c>
      <c r="HE21" s="378" t="str">
        <f>IFERROR(IF(AND($GX21="mas",'Classificação geral'!$F15=2),'Classificação geral'!M15,""),"")</f>
        <v/>
      </c>
      <c r="HF21" s="378" t="str">
        <f>IFERROR(IF(AND($GX21="mas",'Classificação geral'!$F15=2),'Classificação geral'!N15,""),"")</f>
        <v/>
      </c>
      <c r="HG21" s="399" t="str">
        <f>IFERROR(IF(AND(GX21="mas",'Classificação geral'!$F15=2),'Classificação geral'!$K15,""),"")</f>
        <v/>
      </c>
      <c r="HH21" s="378" t="str">
        <f>IFERROR(IF(AND($GX21="mas",'Classificação geral'!$F15=2),'Classificação geral'!P15,""),"")</f>
        <v/>
      </c>
      <c r="HI21" s="378" t="str">
        <f>IFERROR(IF(AND($GX21="mas",'Classificação geral'!$F15=2),'Classificação geral'!Q15,""),"")</f>
        <v/>
      </c>
      <c r="HJ21" s="378" t="str">
        <f>IFERROR(IF(AND($GX21="mas",'Classificação geral'!$F15=2),'Classificação geral'!R15,""),"")</f>
        <v/>
      </c>
      <c r="HK21" s="399" t="str">
        <f>IFERROR(IF(AND(GX21="mas",'Classificação geral'!$F15=2),'Classificação geral'!$O15,""),"")</f>
        <v/>
      </c>
      <c r="HL21" s="399" t="str">
        <f>IFERROR(IF(AND(GX21="mas",'Classificação geral'!$F15=2),'Classificação geral'!$U15,""),"")</f>
        <v/>
      </c>
      <c r="HM21" s="380" t="str">
        <f t="shared" si="112"/>
        <v/>
      </c>
      <c r="HN21" s="381" t="str">
        <f>IFERROR(RANK(HL21,HL:HL,0)+ COUNTIF($HL$13:HL20,HL21),"")</f>
        <v/>
      </c>
      <c r="HP21" s="378" t="str">
        <f>IFERROR(IF(AND('Classificação geral'!$E15="FEM",'Classificação geral'!$F15=3),'Classificação geral'!$A15,""),"")</f>
        <v/>
      </c>
      <c r="HQ21" s="399" t="str">
        <f>IFERROR(IF(AND('Classificação geral'!$E15="fem",'Classificação geral'!$F15=3),'Classificação geral'!$B15,""),"")</f>
        <v/>
      </c>
      <c r="HR21" s="382" t="str">
        <f>IF($HQ21='Classificação geral'!$B15,'Classificação geral'!$C15,"")</f>
        <v/>
      </c>
      <c r="HS21" s="382" t="str">
        <f>IF($HQ21='Classificação geral'!$B15,'Classificação geral'!$E15,"")</f>
        <v/>
      </c>
      <c r="HT21" s="382" t="str">
        <f>IF($HS21='Classificação geral'!$E15,'Classificação geral'!$F15,"")</f>
        <v/>
      </c>
      <c r="HU21" s="382">
        <f>IF($HT21='Classificação geral'!$F15,'Classificação geral'!G15,"")</f>
        <v>0</v>
      </c>
      <c r="HV21" s="382" t="str">
        <f>IF($HT21='Classificação geral'!$F15,'Classificação geral'!H15,"")</f>
        <v/>
      </c>
      <c r="HW21" s="382">
        <f>IF($HT21='Classificação geral'!$F15,'Classificação geral'!I15,"")</f>
        <v>0</v>
      </c>
      <c r="HX21" s="382">
        <f>IF($HT21='Classificação geral'!$F15,'Classificação geral'!J15,"")</f>
        <v>0</v>
      </c>
      <c r="HY21" s="382">
        <f>IF($HT21='Classificação geral'!$F15,'Classificação geral'!K15,"")</f>
        <v>0</v>
      </c>
      <c r="HZ21" s="382">
        <f>IF($HT21='Classificação geral'!$F15,'Classificação geral'!L15,"")</f>
        <v>0</v>
      </c>
      <c r="IA21" s="382">
        <f>IF($HT21='Classificação geral'!$F15,'Classificação geral'!M15,"")</f>
        <v>0</v>
      </c>
      <c r="IB21" s="382">
        <f>IF($HT21='Classificação geral'!$F15,'Classificação geral'!N15,"")</f>
        <v>0</v>
      </c>
      <c r="IC21" s="382">
        <f>IF($HT21='Classificação geral'!$F15,'Classificação geral'!O15,"")</f>
        <v>0</v>
      </c>
      <c r="ID21" s="382" t="b">
        <f>IF($HT21='Classificação geral'!$F15,'Classificação geral'!P15,"")</f>
        <v>0</v>
      </c>
      <c r="IE21" s="382">
        <f>IF($HT21='Classificação geral'!$F15,'Classificação geral'!Q15,"")</f>
        <v>0</v>
      </c>
      <c r="IF21" s="382">
        <f>IF($HT21='Classificação geral'!$F15,'Classificação geral'!R15,"")</f>
        <v>0</v>
      </c>
      <c r="IG21" s="379" t="str">
        <f>IF($HT21='Classificação geral'!$F15,'Classificação geral'!$U15,"")</f>
        <v/>
      </c>
      <c r="IH21" s="380" t="str">
        <f t="shared" si="106"/>
        <v/>
      </c>
      <c r="II21" s="381" t="str">
        <f>IFERROR(RANK(IG21,IG:IG,0)+ COUNTIF($IG$13:IG20,IG21),"")</f>
        <v/>
      </c>
      <c r="IK21" s="378" t="str">
        <f>IFERROR(IF(AND('Classificação geral'!$E15="mas",'Classificação geral'!$F15=3),'Classificação geral'!$A15,""),"")</f>
        <v/>
      </c>
      <c r="IL21" s="399" t="str">
        <f>IFERROR(IF(AND('Classificação geral'!$E15="mas",'Classificação geral'!$F15=3),'Classificação geral'!$B15,""),"")</f>
        <v/>
      </c>
      <c r="IM21" s="382" t="str">
        <f>IF($IL21='Classificação geral'!$B15,'Classificação geral'!$C15,"")</f>
        <v/>
      </c>
      <c r="IN21" s="382" t="str">
        <f>IF($IL21='Classificação geral'!$B15,'Classificação geral'!$E15,"")</f>
        <v/>
      </c>
      <c r="IO21" s="382" t="str">
        <f>IF($IN21='Classificação geral'!$E15,'Classificação geral'!$F15,"")</f>
        <v/>
      </c>
      <c r="IP21" s="379">
        <f>IF($IO21='Classificação geral'!$F15,'Classificação geral'!G15,"")</f>
        <v>0</v>
      </c>
      <c r="IQ21" s="379" t="str">
        <f>IF($IO21='Classificação geral'!$F15,'Classificação geral'!H15,"")</f>
        <v/>
      </c>
      <c r="IR21" s="379">
        <f>IF($IO21='Classificação geral'!$F15,'Classificação geral'!I15,"")</f>
        <v>0</v>
      </c>
      <c r="IS21" s="379">
        <f>IF($IO21='Classificação geral'!$F15,'Classificação geral'!J15,"")</f>
        <v>0</v>
      </c>
      <c r="IT21" s="379">
        <f>IF($IO21='Classificação geral'!$F15,'Classificação geral'!K15,"")</f>
        <v>0</v>
      </c>
      <c r="IU21" s="379">
        <f>IF($IO21='Classificação geral'!$F15,'Classificação geral'!L15,"")</f>
        <v>0</v>
      </c>
      <c r="IV21" s="379">
        <f>IF($IO21='Classificação geral'!$F15,'Classificação geral'!M15,"")</f>
        <v>0</v>
      </c>
      <c r="IW21" s="379">
        <f>IF($IO21='Classificação geral'!$F15,'Classificação geral'!N15,"")</f>
        <v>0</v>
      </c>
      <c r="IX21" s="379">
        <f>IF($IO21='Classificação geral'!$F15,'Classificação geral'!O15,"")</f>
        <v>0</v>
      </c>
      <c r="IY21" s="379" t="b">
        <f>IF($IO21='Classificação geral'!$F15,'Classificação geral'!P15,"")</f>
        <v>0</v>
      </c>
      <c r="IZ21" s="379">
        <f>IF($IO21='Classificação geral'!$F15,'Classificação geral'!Q15,"")</f>
        <v>0</v>
      </c>
      <c r="JA21" s="379">
        <f>IF($IO21='Classificação geral'!$F15,'Classificação geral'!R15,"")</f>
        <v>0</v>
      </c>
      <c r="JB21" s="379" t="str">
        <f>IF($IO21='Classificação geral'!$F15,'Classificação geral'!$U15,"")</f>
        <v/>
      </c>
      <c r="JC21" s="380" t="str">
        <f t="shared" si="107"/>
        <v/>
      </c>
      <c r="JD21" s="381" t="str">
        <f>IFERROR(RANK(JB21,JB:JB,0)+ COUNTIF($JB$13:JB20,JB21),"")</f>
        <v/>
      </c>
    </row>
    <row r="22" spans="2:264" s="397" customFormat="1" ht="25.95" customHeight="1" x14ac:dyDescent="0.4">
      <c r="B22" s="367" t="str">
        <f t="shared" si="0"/>
        <v/>
      </c>
      <c r="C22" s="390" t="str">
        <f t="shared" si="1"/>
        <v/>
      </c>
      <c r="D22" s="394" t="str">
        <f t="shared" si="2"/>
        <v/>
      </c>
      <c r="E22" s="395" t="str">
        <f t="shared" si="3"/>
        <v/>
      </c>
      <c r="F22" s="395" t="str">
        <f t="shared" si="4"/>
        <v/>
      </c>
      <c r="G22" s="395" t="str">
        <f>IFERROR(INDEX(#REF!,MATCH(U22,$FB$15:$FB$97,0)),"")</f>
        <v/>
      </c>
      <c r="H22" s="396" t="str">
        <f t="shared" si="5"/>
        <v/>
      </c>
      <c r="I22" s="396" t="str">
        <f t="shared" si="6"/>
        <v/>
      </c>
      <c r="J22" s="396" t="str">
        <f t="shared" si="7"/>
        <v/>
      </c>
      <c r="K22" s="479" t="str">
        <f t="shared" si="8"/>
        <v/>
      </c>
      <c r="L22" s="396" t="str">
        <f t="shared" si="9"/>
        <v/>
      </c>
      <c r="M22" s="396" t="str">
        <f t="shared" si="10"/>
        <v/>
      </c>
      <c r="N22" s="396" t="str">
        <f t="shared" si="11"/>
        <v/>
      </c>
      <c r="O22" s="479" t="str">
        <f t="shared" si="12"/>
        <v/>
      </c>
      <c r="P22" s="396" t="str">
        <f t="shared" si="13"/>
        <v/>
      </c>
      <c r="Q22" s="396" t="str">
        <f t="shared" si="14"/>
        <v/>
      </c>
      <c r="R22" s="396" t="str">
        <f t="shared" si="15"/>
        <v/>
      </c>
      <c r="S22" s="479" t="str">
        <f t="shared" si="16"/>
        <v/>
      </c>
      <c r="T22" s="396" t="str">
        <f t="shared" si="17"/>
        <v/>
      </c>
      <c r="U22" s="391">
        <v>8</v>
      </c>
      <c r="V22" s="392"/>
      <c r="W22" s="392"/>
      <c r="X22" s="367" t="str">
        <f t="shared" si="18"/>
        <v/>
      </c>
      <c r="Y22" s="390" t="str">
        <f t="shared" si="19"/>
        <v/>
      </c>
      <c r="Z22" s="394" t="str">
        <f t="shared" si="20"/>
        <v/>
      </c>
      <c r="AA22" s="395" t="str">
        <f t="shared" si="21"/>
        <v/>
      </c>
      <c r="AB22" s="395" t="str">
        <f t="shared" si="22"/>
        <v/>
      </c>
      <c r="AC22" s="395" t="str">
        <f>IFERROR(INDEX(#REF!,MATCH(AQ22,$FX$15:$FX$97,0)),"")</f>
        <v/>
      </c>
      <c r="AD22" s="396" t="str">
        <f t="shared" si="23"/>
        <v/>
      </c>
      <c r="AE22" s="396" t="str">
        <f t="shared" si="24"/>
        <v/>
      </c>
      <c r="AF22" s="396" t="str">
        <f t="shared" si="25"/>
        <v/>
      </c>
      <c r="AG22" s="479" t="str">
        <f t="shared" si="26"/>
        <v/>
      </c>
      <c r="AH22" s="396" t="str">
        <f t="shared" si="27"/>
        <v/>
      </c>
      <c r="AI22" s="396" t="str">
        <f t="shared" si="28"/>
        <v/>
      </c>
      <c r="AJ22" s="396" t="str">
        <f t="shared" si="29"/>
        <v/>
      </c>
      <c r="AK22" s="479" t="str">
        <f t="shared" si="30"/>
        <v/>
      </c>
      <c r="AL22" s="396" t="str">
        <f t="shared" si="31"/>
        <v/>
      </c>
      <c r="AM22" s="396" t="str">
        <f t="shared" si="32"/>
        <v/>
      </c>
      <c r="AN22" s="396" t="str">
        <f t="shared" si="33"/>
        <v/>
      </c>
      <c r="AO22" s="479" t="str">
        <f t="shared" si="34"/>
        <v/>
      </c>
      <c r="AP22" s="396" t="str">
        <f t="shared" si="35"/>
        <v/>
      </c>
      <c r="AQ22" s="391">
        <v>8</v>
      </c>
      <c r="AR22" s="392"/>
      <c r="AT22" s="367" t="str">
        <f t="shared" si="36"/>
        <v/>
      </c>
      <c r="AU22" s="390" t="str">
        <f t="shared" si="37"/>
        <v/>
      </c>
      <c r="AV22" s="390" t="str">
        <f t="shared" si="38"/>
        <v/>
      </c>
      <c r="AW22" s="395" t="str">
        <f t="shared" si="39"/>
        <v/>
      </c>
      <c r="AX22" s="395" t="str">
        <f t="shared" si="40"/>
        <v/>
      </c>
      <c r="AY22" s="395" t="str">
        <f>IFERROR(INDEX(#REF!,MATCH($BM22,$GS$15:$GS$97,0)),"")</f>
        <v/>
      </c>
      <c r="AZ22" s="396" t="str">
        <f t="shared" si="41"/>
        <v/>
      </c>
      <c r="BA22" s="396" t="str">
        <f t="shared" si="42"/>
        <v/>
      </c>
      <c r="BB22" s="396" t="str">
        <f t="shared" si="43"/>
        <v/>
      </c>
      <c r="BC22" s="479" t="str">
        <f t="shared" si="44"/>
        <v/>
      </c>
      <c r="BD22" s="396" t="str">
        <f t="shared" si="45"/>
        <v/>
      </c>
      <c r="BE22" s="396" t="str">
        <f t="shared" si="46"/>
        <v/>
      </c>
      <c r="BF22" s="396" t="str">
        <f t="shared" si="47"/>
        <v/>
      </c>
      <c r="BG22" s="479" t="str">
        <f t="shared" si="48"/>
        <v/>
      </c>
      <c r="BH22" s="396" t="str">
        <f t="shared" si="49"/>
        <v/>
      </c>
      <c r="BI22" s="396" t="str">
        <f t="shared" si="50"/>
        <v/>
      </c>
      <c r="BJ22" s="396" t="str">
        <f t="shared" si="51"/>
        <v/>
      </c>
      <c r="BK22" s="479" t="str">
        <f t="shared" si="52"/>
        <v/>
      </c>
      <c r="BL22" s="396" t="str">
        <f t="shared" si="53"/>
        <v/>
      </c>
      <c r="BM22" s="391">
        <v>8</v>
      </c>
      <c r="BN22" s="236"/>
      <c r="BO22" s="392"/>
      <c r="BP22" s="368" t="str">
        <f t="shared" si="54"/>
        <v/>
      </c>
      <c r="BQ22" s="390" t="str">
        <f t="shared" si="55"/>
        <v/>
      </c>
      <c r="BR22" s="394" t="str">
        <f t="shared" si="56"/>
        <v/>
      </c>
      <c r="BS22" s="395" t="str">
        <f t="shared" si="57"/>
        <v/>
      </c>
      <c r="BT22" s="395" t="str">
        <f t="shared" si="58"/>
        <v/>
      </c>
      <c r="BU22" s="395" t="str">
        <f>IFERROR(INDEX(#REF!,MATCH(CI22,$HN$15:$HN$97,0)),"")</f>
        <v/>
      </c>
      <c r="BV22" s="396" t="str">
        <f t="shared" si="59"/>
        <v/>
      </c>
      <c r="BW22" s="396" t="str">
        <f t="shared" si="60"/>
        <v/>
      </c>
      <c r="BX22" s="396" t="str">
        <f t="shared" si="61"/>
        <v/>
      </c>
      <c r="BY22" s="479" t="str">
        <f t="shared" si="62"/>
        <v/>
      </c>
      <c r="BZ22" s="396" t="str">
        <f t="shared" si="63"/>
        <v/>
      </c>
      <c r="CA22" s="396" t="str">
        <f t="shared" si="64"/>
        <v/>
      </c>
      <c r="CB22" s="396" t="str">
        <f t="shared" si="65"/>
        <v/>
      </c>
      <c r="CC22" s="479" t="str">
        <f t="shared" si="66"/>
        <v/>
      </c>
      <c r="CD22" s="396" t="str">
        <f t="shared" si="67"/>
        <v/>
      </c>
      <c r="CE22" s="396" t="str">
        <f t="shared" si="68"/>
        <v/>
      </c>
      <c r="CF22" s="396" t="str">
        <f t="shared" si="69"/>
        <v/>
      </c>
      <c r="CG22" s="479" t="str">
        <f t="shared" si="70"/>
        <v/>
      </c>
      <c r="CH22" s="396" t="str">
        <f t="shared" si="71"/>
        <v/>
      </c>
      <c r="CI22" s="391">
        <v>8</v>
      </c>
      <c r="CJ22" s="392"/>
      <c r="CL22" s="367" t="str">
        <f t="shared" si="72"/>
        <v/>
      </c>
      <c r="CM22" s="390" t="str">
        <f t="shared" si="73"/>
        <v/>
      </c>
      <c r="CN22" s="394" t="str">
        <f t="shared" si="74"/>
        <v/>
      </c>
      <c r="CO22" s="394" t="str">
        <f t="shared" si="75"/>
        <v/>
      </c>
      <c r="CP22" s="395" t="str">
        <f t="shared" si="76"/>
        <v/>
      </c>
      <c r="CQ22" s="395" t="str">
        <f>IFERROR(INDEX(#REF!,MATCH(DE22,$II$15:$II$97,0)),"")</f>
        <v/>
      </c>
      <c r="CR22" s="396" t="str">
        <f t="shared" si="77"/>
        <v/>
      </c>
      <c r="CS22" s="396" t="str">
        <f t="shared" si="78"/>
        <v/>
      </c>
      <c r="CT22" s="396" t="str">
        <f t="shared" si="79"/>
        <v/>
      </c>
      <c r="CU22" s="479" t="str">
        <f t="shared" si="80"/>
        <v/>
      </c>
      <c r="CV22" s="396" t="str">
        <f t="shared" si="81"/>
        <v/>
      </c>
      <c r="CW22" s="396" t="str">
        <f t="shared" si="82"/>
        <v/>
      </c>
      <c r="CX22" s="396" t="str">
        <f t="shared" si="83"/>
        <v/>
      </c>
      <c r="CY22" s="479" t="str">
        <f t="shared" si="84"/>
        <v/>
      </c>
      <c r="CZ22" s="396" t="str">
        <f t="shared" si="85"/>
        <v/>
      </c>
      <c r="DA22" s="396" t="str">
        <f t="shared" si="86"/>
        <v/>
      </c>
      <c r="DB22" s="396" t="str">
        <f t="shared" si="87"/>
        <v/>
      </c>
      <c r="DC22" s="479" t="str">
        <f t="shared" si="88"/>
        <v/>
      </c>
      <c r="DD22" s="396" t="str">
        <f t="shared" si="89"/>
        <v/>
      </c>
      <c r="DE22" s="391">
        <v>8</v>
      </c>
      <c r="DF22" s="393" t="str">
        <f t="shared" si="131"/>
        <v/>
      </c>
      <c r="DG22" s="392"/>
      <c r="DH22" s="392"/>
      <c r="DI22" s="367" t="str">
        <f t="shared" si="90"/>
        <v/>
      </c>
      <c r="DJ22" s="390" t="str">
        <f t="shared" si="91"/>
        <v/>
      </c>
      <c r="DK22" s="394" t="str">
        <f t="shared" si="92"/>
        <v/>
      </c>
      <c r="DL22" s="395" t="str">
        <f t="shared" si="93"/>
        <v/>
      </c>
      <c r="DM22" s="395" t="str">
        <f t="shared" si="94"/>
        <v/>
      </c>
      <c r="DN22" s="395" t="str">
        <f>IFERROR(INDEX(#REF!,MATCH(EB22,$JD$15:$JD$97,0)),"")</f>
        <v/>
      </c>
      <c r="DO22" s="396" t="str">
        <f t="shared" si="122"/>
        <v/>
      </c>
      <c r="DP22" s="396" t="str">
        <f t="shared" si="123"/>
        <v/>
      </c>
      <c r="DQ22" s="396" t="str">
        <f t="shared" si="124"/>
        <v/>
      </c>
      <c r="DR22" s="479" t="str">
        <f t="shared" si="96"/>
        <v/>
      </c>
      <c r="DS22" s="396" t="str">
        <f t="shared" si="125"/>
        <v/>
      </c>
      <c r="DT22" s="396" t="str">
        <f t="shared" si="126"/>
        <v/>
      </c>
      <c r="DU22" s="396" t="str">
        <f t="shared" si="127"/>
        <v/>
      </c>
      <c r="DV22" s="479" t="str">
        <f t="shared" si="100"/>
        <v/>
      </c>
      <c r="DW22" s="396" t="str">
        <f t="shared" si="128"/>
        <v/>
      </c>
      <c r="DX22" s="396" t="str">
        <f t="shared" si="129"/>
        <v/>
      </c>
      <c r="DY22" s="396" t="str">
        <f t="shared" si="130"/>
        <v/>
      </c>
      <c r="DZ22" s="479" t="str">
        <f t="shared" si="104"/>
        <v/>
      </c>
      <c r="EA22" s="396" t="str">
        <f t="shared" si="105"/>
        <v/>
      </c>
      <c r="EB22" s="391">
        <v>8</v>
      </c>
      <c r="EC22" s="398" t="str">
        <f t="shared" si="108"/>
        <v/>
      </c>
      <c r="ED22" s="392"/>
      <c r="EF22" s="392"/>
      <c r="EG22" s="392"/>
      <c r="EH22" s="392"/>
      <c r="EI22" s="378" t="str">
        <f>IFERROR(IF(AND('Classificação geral'!$E16="FEM",'Classificação geral'!$F16=1),'Classificação geral'!$A16,""),"")</f>
        <v/>
      </c>
      <c r="EJ22" s="399" t="str">
        <f>IFERROR(IF(AND('Classificação geral'!$E16="FEM",'Classificação geral'!$F16=1),'Classificação geral'!$B16,""),"")</f>
        <v/>
      </c>
      <c r="EK22" s="382" t="str">
        <f>IF($EJ22='Classificação geral'!$B16,'Classificação geral'!$C16,"")</f>
        <v/>
      </c>
      <c r="EL22" s="382" t="str">
        <f>IF($EJ22='Classificação geral'!$B16,'Classificação geral'!$E16,"")</f>
        <v/>
      </c>
      <c r="EM22" s="382" t="str">
        <f>IF($EL22='Classificação geral'!$E16,'Classificação geral'!$F16,"")</f>
        <v/>
      </c>
      <c r="EN22" s="378" t="str">
        <f>IFERROR(IF(AND($EL22="fem",'Classificação geral'!$F16=1),'Classificação geral'!G16,""),"")</f>
        <v/>
      </c>
      <c r="EO22" s="378" t="str">
        <f>IFERROR(IF(AND($EL22="fem",'Classificação geral'!$F16=1),'Classificação geral'!H16,""),"")</f>
        <v/>
      </c>
      <c r="EP22" s="378" t="str">
        <f>IFERROR(IF(AND($EL22="fem",'Classificação geral'!$F16=1),'Classificação geral'!I16,""),"")</f>
        <v/>
      </c>
      <c r="EQ22" s="378" t="str">
        <f>IFERROR(IF(AND($EL22="fem",'Classificação geral'!$F16=1),'Classificação geral'!J16,""),"")</f>
        <v/>
      </c>
      <c r="ER22" s="399" t="str">
        <f>IFERROR(IF(AND($EL22="fem",'Classificação geral'!$F16=1),'Classificação geral'!K16,""),"")</f>
        <v/>
      </c>
      <c r="ES22" s="378" t="str">
        <f>IFERROR(IF(AND($EL22="fem",'Classificação geral'!$F16=1),'Classificação geral'!L16,""),"")</f>
        <v/>
      </c>
      <c r="ET22" s="378" t="str">
        <f>IFERROR(IF(AND($EL22="fem",'Classificação geral'!$F16=1),'Classificação geral'!M16,""),"")</f>
        <v/>
      </c>
      <c r="EU22" s="378" t="str">
        <f>IFERROR(IF(AND($EL22="fem",'Classificação geral'!$F16=1),'Classificação geral'!N16,""),"")</f>
        <v/>
      </c>
      <c r="EV22" s="399" t="str">
        <f>IFERROR(IF(AND($EL22="fem",'Classificação geral'!$F16=1),'Classificação geral'!O16,""),"")</f>
        <v/>
      </c>
      <c r="EW22" s="378" t="str">
        <f>IFERROR(IF(AND($EL22="fem",'Classificação geral'!$F16=1),'Classificação geral'!P16,""),"")</f>
        <v/>
      </c>
      <c r="EX22" s="378" t="str">
        <f>IFERROR(IF(AND($EL22="fem",'Classificação geral'!$F16=1),'Classificação geral'!Q16,""),"")</f>
        <v/>
      </c>
      <c r="EY22" s="378" t="str">
        <f>IFERROR(IF(AND($EL22="fem",'Classificação geral'!$F16=1),'Classificação geral'!R16,""),"")</f>
        <v/>
      </c>
      <c r="EZ22" s="379" t="str">
        <f>IF($EM22='Classificação geral'!$F16,'Classificação geral'!$U16,"")</f>
        <v/>
      </c>
      <c r="FA22" s="380" t="str">
        <f t="shared" si="109"/>
        <v/>
      </c>
      <c r="FB22" s="381" t="str">
        <f>IFERROR(RANK(EZ22,EZ:EZ,0)+ COUNTIF(EZ$13:$EZ21,EZ22),"")</f>
        <v/>
      </c>
      <c r="FC22" s="383"/>
      <c r="FD22" s="397">
        <v>17</v>
      </c>
      <c r="FE22" s="378" t="str">
        <f>IFERROR(IF(AND('Classificação geral'!$E16="mas",'Classificação geral'!$F16=1),'Classificação geral'!$A16,""),"")</f>
        <v/>
      </c>
      <c r="FF22" s="399" t="str">
        <f>IFERROR(IF(AND('Classificação geral'!$E16="mas",'Classificação geral'!$F16=1),'Classificação geral'!$B16,""),"")</f>
        <v/>
      </c>
      <c r="FG22" s="382" t="str">
        <f>IF($FF22='Classificação geral'!$B16,'Classificação geral'!$C16,"")</f>
        <v/>
      </c>
      <c r="FH22" s="382" t="str">
        <f>IF($FF22='Classificação geral'!$B16,'Classificação geral'!$E16,"")</f>
        <v/>
      </c>
      <c r="FI22" s="399" t="str">
        <f>IFERROR(IF(AND($FH22="mas",'Classificação geral'!$F16=1),'Classificação geral'!F16,""),"")</f>
        <v/>
      </c>
      <c r="FJ22" s="378" t="str">
        <f>IFERROR(IF(AND($FH22="mas",'Classificação geral'!$F16=1),'Classificação geral'!G16,""),"")</f>
        <v/>
      </c>
      <c r="FK22" s="378" t="str">
        <f>IFERROR(IF(AND($FH22="mas",'Classificação geral'!$F16=1),'Classificação geral'!H16,""),"")</f>
        <v/>
      </c>
      <c r="FL22" s="378" t="str">
        <f>IFERROR(IF(AND($FH22="mas",'Classificação geral'!$F16=1),'Classificação geral'!I16,""),"")</f>
        <v/>
      </c>
      <c r="FM22" s="378" t="str">
        <f>IFERROR(IF(AND($FH22="mas",'Classificação geral'!$F16=1),'Classificação geral'!J16,""),"")</f>
        <v/>
      </c>
      <c r="FN22" s="378" t="str">
        <f>IFERROR(IF(AND($FH22="mas",'Classificação geral'!$F16=1),'Classificação geral'!K16,""),"")</f>
        <v/>
      </c>
      <c r="FO22" s="378" t="str">
        <f>IFERROR(IF(AND($FH22="mas",'Classificação geral'!$F16=1),'Classificação geral'!L16,""),"")</f>
        <v/>
      </c>
      <c r="FP22" s="378" t="str">
        <f>IFERROR(IF(AND($FH22="mas",'Classificação geral'!$F16=1),'Classificação geral'!M16,""),"")</f>
        <v/>
      </c>
      <c r="FQ22" s="378" t="str">
        <f>IFERROR(IF(AND($FH22="mas",'Classificação geral'!$F16=1),'Classificação geral'!N16,""),"")</f>
        <v/>
      </c>
      <c r="FR22" s="378" t="str">
        <f>IFERROR(IF(AND($FH22="mas",'Classificação geral'!$F16=1),'Classificação geral'!O16,""),"")</f>
        <v/>
      </c>
      <c r="FS22" s="378" t="str">
        <f>IFERROR(IF(AND($FH22="mas",'Classificação geral'!$F16=1),'Classificação geral'!P16,""),"")</f>
        <v/>
      </c>
      <c r="FT22" s="378" t="str">
        <f>IFERROR(IF(AND($FH22="mas",'Classificação geral'!$F16=1),'Classificação geral'!Q16,""),"")</f>
        <v/>
      </c>
      <c r="FU22" s="378" t="str">
        <f>IFERROR(IF(AND($FH22="mas",'Classificação geral'!$F16=1),'Classificação geral'!R16,""),"")</f>
        <v/>
      </c>
      <c r="FV22" s="399" t="str">
        <f>IFERROR(IF(AND($FH22="mas",'Classificação geral'!$F16=1),'Classificação geral'!U16,""),"")</f>
        <v/>
      </c>
      <c r="FW22" s="380" t="str">
        <f t="shared" si="110"/>
        <v/>
      </c>
      <c r="FX22" s="381" t="str">
        <f>IFERROR(RANK(FV22,FV:FV,0)+ COUNTIF($FV$13:FV21,FV22),"")</f>
        <v/>
      </c>
      <c r="FZ22" s="378" t="str">
        <f>IFERROR(IF(AND('Classificação geral'!$E16="FEM",'Classificação geral'!$F16=2),'Classificação geral'!$A16,""),"")</f>
        <v/>
      </c>
      <c r="GA22" s="378" t="str">
        <f>IFERROR(IF(AND('Classificação geral'!$E16="fem",'Classificação geral'!$F16=2),'Classificação geral'!$B16,""),"")</f>
        <v/>
      </c>
      <c r="GB22" s="382" t="str">
        <f>IF(GA22='Classificação geral'!$B16,'Classificação geral'!$C16,"")</f>
        <v/>
      </c>
      <c r="GC22" s="382" t="str">
        <f>IF(GA22='Classificação geral'!$B16,'Classificação geral'!$E16,"")</f>
        <v/>
      </c>
      <c r="GD22" s="399" t="str">
        <f>IFERROR(IF(AND(GC22="fem",'Classificação geral'!$F16=2),'Classificação geral'!$F16,""),"")</f>
        <v/>
      </c>
      <c r="GE22" s="378" t="str">
        <f>IFERROR(IF(AND($GC22="fem",'Classificação geral'!$F16=2),'Classificação geral'!G16,""),"")</f>
        <v/>
      </c>
      <c r="GF22" s="378" t="str">
        <f>IFERROR(IF(AND($GC22="fem",'Classificação geral'!$F16=2),'Classificação geral'!H16,""),"")</f>
        <v/>
      </c>
      <c r="GG22" s="378" t="str">
        <f>IFERROR(IF(AND($GC22="fem",'Classificação geral'!$F16=2),'Classificação geral'!I16,""),"")</f>
        <v/>
      </c>
      <c r="GH22" s="378" t="str">
        <f>IFERROR(IF(AND($GC22="fem",'Classificação geral'!$F16=2),'Classificação geral'!J16,""),"")</f>
        <v/>
      </c>
      <c r="GI22" s="378" t="str">
        <f>IFERROR(IF(AND($GC22="fem",'Classificação geral'!$F16=2),'Classificação geral'!K16,""),"")</f>
        <v/>
      </c>
      <c r="GJ22" s="378" t="str">
        <f>IFERROR(IF(AND($GC22="fem",'Classificação geral'!$F16=2),'Classificação geral'!L16,""),"")</f>
        <v/>
      </c>
      <c r="GK22" s="378" t="str">
        <f>IFERROR(IF(AND($GC22="fem",'Classificação geral'!$F16=2),'Classificação geral'!M16,""),"")</f>
        <v/>
      </c>
      <c r="GL22" s="378" t="str">
        <f>IFERROR(IF(AND($GC22="fem",'Classificação geral'!$F16=2),'Classificação geral'!N16,""),"")</f>
        <v/>
      </c>
      <c r="GM22" s="378" t="str">
        <f>IFERROR(IF(AND($GC22="fem",'Classificação geral'!$F16=2),'Classificação geral'!O16,""),"")</f>
        <v/>
      </c>
      <c r="GN22" s="378" t="str">
        <f>IFERROR(IF(AND($GC22="fem",'Classificação geral'!$F16=2),'Classificação geral'!P16,""),"")</f>
        <v/>
      </c>
      <c r="GO22" s="378" t="str">
        <f>IFERROR(IF(AND($GC22="fem",'Classificação geral'!$F16=2),'Classificação geral'!Q16,""),"")</f>
        <v/>
      </c>
      <c r="GP22" s="378" t="str">
        <f>IFERROR(IF(AND($GC22="fem",'Classificação geral'!$F16=2),'Classificação geral'!R16,""),"")</f>
        <v/>
      </c>
      <c r="GQ22" s="399" t="str">
        <f>IFERROR(IF(AND(GC22="fem",'Classificação geral'!$F16=2),'Classificação geral'!U16,""),"")</f>
        <v/>
      </c>
      <c r="GR22" s="380" t="str">
        <f t="shared" si="111"/>
        <v/>
      </c>
      <c r="GS22" s="381" t="str">
        <f>IFERROR(RANK(GQ22,GQ:GQ,0)+ COUNTIF($GQ$13:GQ21,GQ22),"")</f>
        <v/>
      </c>
      <c r="GU22" s="378" t="str">
        <f>IFERROR(IF(AND('Classificação geral'!$E16="mas",'Classificação geral'!$F16=2),'Classificação geral'!$A16,""),"")</f>
        <v/>
      </c>
      <c r="GV22" s="378" t="str">
        <f>IFERROR(IF(AND('Classificação geral'!$E16="mas",'Classificação geral'!$F16=2),'Classificação geral'!$B16,""),"")</f>
        <v/>
      </c>
      <c r="GW22" s="382" t="str">
        <f>IF(GV22='Classificação geral'!$B16,'Classificação geral'!$C16,"")</f>
        <v/>
      </c>
      <c r="GX22" s="382" t="str">
        <f>IF(GV22='Classificação geral'!$B16,'Classificação geral'!$E16,"")</f>
        <v/>
      </c>
      <c r="GY22" s="399" t="str">
        <f>IFERROR(IF(AND(GX22="mas",'Classificação geral'!$F16=2),'Classificação geral'!$F16,""),"")</f>
        <v/>
      </c>
      <c r="GZ22" s="378" t="str">
        <f>IFERROR(IF(AND($GX22="mas",'Classificação geral'!$F16=2),'Classificação geral'!H16,""),"")</f>
        <v/>
      </c>
      <c r="HA22" s="378" t="str">
        <f>IFERROR(IF(AND($GX22="mas",'Classificação geral'!$F16=2),'Classificação geral'!I16,""),"")</f>
        <v/>
      </c>
      <c r="HB22" s="378" t="str">
        <f>IFERROR(IF(AND($GX22="mas",'Classificação geral'!$F16=2),'Classificação geral'!J16,""),"")</f>
        <v/>
      </c>
      <c r="HC22" s="399" t="str">
        <f>IFERROR(IF(AND(GX22="mas",'Classificação geral'!$F16=2),'Classificação geral'!$G16,""),"")</f>
        <v/>
      </c>
      <c r="HD22" s="378" t="str">
        <f>IFERROR(IF(AND($GX22="mas",'Classificação geral'!$F16=2),'Classificação geral'!L16,""),"")</f>
        <v/>
      </c>
      <c r="HE22" s="378" t="str">
        <f>IFERROR(IF(AND($GX22="mas",'Classificação geral'!$F16=2),'Classificação geral'!M16,""),"")</f>
        <v/>
      </c>
      <c r="HF22" s="378" t="str">
        <f>IFERROR(IF(AND($GX22="mas",'Classificação geral'!$F16=2),'Classificação geral'!N16,""),"")</f>
        <v/>
      </c>
      <c r="HG22" s="399" t="str">
        <f>IFERROR(IF(AND(GX22="mas",'Classificação geral'!$F16=2),'Classificação geral'!$K16,""),"")</f>
        <v/>
      </c>
      <c r="HH22" s="378" t="str">
        <f>IFERROR(IF(AND($GX22="mas",'Classificação geral'!$F16=2),'Classificação geral'!P16,""),"")</f>
        <v/>
      </c>
      <c r="HI22" s="378" t="str">
        <f>IFERROR(IF(AND($GX22="mas",'Classificação geral'!$F16=2),'Classificação geral'!Q16,""),"")</f>
        <v/>
      </c>
      <c r="HJ22" s="378" t="str">
        <f>IFERROR(IF(AND($GX22="mas",'Classificação geral'!$F16=2),'Classificação geral'!R16,""),"")</f>
        <v/>
      </c>
      <c r="HK22" s="399" t="str">
        <f>IFERROR(IF(AND(GX22="mas",'Classificação geral'!$F16=2),'Classificação geral'!$O16,""),"")</f>
        <v/>
      </c>
      <c r="HL22" s="399" t="str">
        <f>IFERROR(IF(AND(GX22="mas",'Classificação geral'!$F16=2),'Classificação geral'!$U16,""),"")</f>
        <v/>
      </c>
      <c r="HM22" s="380" t="str">
        <f t="shared" si="112"/>
        <v/>
      </c>
      <c r="HN22" s="381" t="str">
        <f>IFERROR(RANK(HL22,HL:HL,0)+ COUNTIF($HL$13:HL21,HL22),"")</f>
        <v/>
      </c>
      <c r="HP22" s="378" t="str">
        <f>IFERROR(IF(AND('Classificação geral'!$E16="FEM",'Classificação geral'!$F16=3),'Classificação geral'!$A16,""),"")</f>
        <v/>
      </c>
      <c r="HQ22" s="399" t="str">
        <f>IFERROR(IF(AND('Classificação geral'!$E16="fem",'Classificação geral'!$F16=3),'Classificação geral'!$B16,""),"")</f>
        <v/>
      </c>
      <c r="HR22" s="382" t="str">
        <f>IF($HQ22='Classificação geral'!$B16,'Classificação geral'!$C16,"")</f>
        <v/>
      </c>
      <c r="HS22" s="382" t="str">
        <f>IF($HQ22='Classificação geral'!$B16,'Classificação geral'!$E16,"")</f>
        <v/>
      </c>
      <c r="HT22" s="382" t="str">
        <f>IF($HS22='Classificação geral'!$E16,'Classificação geral'!$F16,"")</f>
        <v/>
      </c>
      <c r="HU22" s="382">
        <f>IF($HT22='Classificação geral'!$F16,'Classificação geral'!G16,"")</f>
        <v>0</v>
      </c>
      <c r="HV22" s="382" t="str">
        <f>IF($HT22='Classificação geral'!$F16,'Classificação geral'!H16,"")</f>
        <v/>
      </c>
      <c r="HW22" s="382">
        <f>IF($HT22='Classificação geral'!$F16,'Classificação geral'!I16,"")</f>
        <v>0</v>
      </c>
      <c r="HX22" s="382">
        <f>IF($HT22='Classificação geral'!$F16,'Classificação geral'!J16,"")</f>
        <v>0</v>
      </c>
      <c r="HY22" s="382">
        <f>IF($HT22='Classificação geral'!$F16,'Classificação geral'!K16,"")</f>
        <v>0</v>
      </c>
      <c r="HZ22" s="382">
        <f>IF($HT22='Classificação geral'!$F16,'Classificação geral'!L16,"")</f>
        <v>0</v>
      </c>
      <c r="IA22" s="382">
        <f>IF($HT22='Classificação geral'!$F16,'Classificação geral'!M16,"")</f>
        <v>0</v>
      </c>
      <c r="IB22" s="382">
        <f>IF($HT22='Classificação geral'!$F16,'Classificação geral'!N16,"")</f>
        <v>0</v>
      </c>
      <c r="IC22" s="382">
        <f>IF($HT22='Classificação geral'!$F16,'Classificação geral'!O16,"")</f>
        <v>0</v>
      </c>
      <c r="ID22" s="382" t="b">
        <f>IF($HT22='Classificação geral'!$F16,'Classificação geral'!P16,"")</f>
        <v>0</v>
      </c>
      <c r="IE22" s="382">
        <f>IF($HT22='Classificação geral'!$F16,'Classificação geral'!Q16,"")</f>
        <v>0</v>
      </c>
      <c r="IF22" s="382">
        <f>IF($HT22='Classificação geral'!$F16,'Classificação geral'!R16,"")</f>
        <v>0</v>
      </c>
      <c r="IG22" s="379" t="str">
        <f>IF($HT22='Classificação geral'!$F16,'Classificação geral'!$U16,"")</f>
        <v/>
      </c>
      <c r="IH22" s="380" t="str">
        <f t="shared" si="106"/>
        <v/>
      </c>
      <c r="II22" s="381" t="str">
        <f>IFERROR(RANK(IG22,IG:IG,0)+ COUNTIF($IG$13:IG21,IG22),"")</f>
        <v/>
      </c>
      <c r="IK22" s="378" t="str">
        <f>IFERROR(IF(AND('Classificação geral'!$E16="mas",'Classificação geral'!$F16=3),'Classificação geral'!$A16,""),"")</f>
        <v/>
      </c>
      <c r="IL22" s="399" t="str">
        <f>IFERROR(IF(AND('Classificação geral'!$E16="mas",'Classificação geral'!$F16=3),'Classificação geral'!$B16,""),"")</f>
        <v/>
      </c>
      <c r="IM22" s="382" t="str">
        <f>IF($IL22='Classificação geral'!$B16,'Classificação geral'!$C16,"")</f>
        <v/>
      </c>
      <c r="IN22" s="382" t="str">
        <f>IF($IL22='Classificação geral'!$B16,'Classificação geral'!$E16,"")</f>
        <v/>
      </c>
      <c r="IO22" s="382" t="str">
        <f>IF($IN22='Classificação geral'!$E16,'Classificação geral'!$F16,"")</f>
        <v/>
      </c>
      <c r="IP22" s="379">
        <f>IF($IO22='Classificação geral'!$F16,'Classificação geral'!G16,"")</f>
        <v>0</v>
      </c>
      <c r="IQ22" s="379" t="str">
        <f>IF($IO22='Classificação geral'!$F16,'Classificação geral'!H16,"")</f>
        <v/>
      </c>
      <c r="IR22" s="379">
        <f>IF($IO22='Classificação geral'!$F16,'Classificação geral'!I16,"")</f>
        <v>0</v>
      </c>
      <c r="IS22" s="379">
        <f>IF($IO22='Classificação geral'!$F16,'Classificação geral'!J16,"")</f>
        <v>0</v>
      </c>
      <c r="IT22" s="379">
        <f>IF($IO22='Classificação geral'!$F16,'Classificação geral'!K16,"")</f>
        <v>0</v>
      </c>
      <c r="IU22" s="379">
        <f>IF($IO22='Classificação geral'!$F16,'Classificação geral'!L16,"")</f>
        <v>0</v>
      </c>
      <c r="IV22" s="379">
        <f>IF($IO22='Classificação geral'!$F16,'Classificação geral'!M16,"")</f>
        <v>0</v>
      </c>
      <c r="IW22" s="379">
        <f>IF($IO22='Classificação geral'!$F16,'Classificação geral'!N16,"")</f>
        <v>0</v>
      </c>
      <c r="IX22" s="379">
        <f>IF($IO22='Classificação geral'!$F16,'Classificação geral'!O16,"")</f>
        <v>0</v>
      </c>
      <c r="IY22" s="379" t="b">
        <f>IF($IO22='Classificação geral'!$F16,'Classificação geral'!P16,"")</f>
        <v>0</v>
      </c>
      <c r="IZ22" s="379">
        <f>IF($IO22='Classificação geral'!$F16,'Classificação geral'!Q16,"")</f>
        <v>0</v>
      </c>
      <c r="JA22" s="379">
        <f>IF($IO22='Classificação geral'!$F16,'Classificação geral'!R16,"")</f>
        <v>0</v>
      </c>
      <c r="JB22" s="379" t="str">
        <f>IF($IO22='Classificação geral'!$F16,'Classificação geral'!$U16,"")</f>
        <v/>
      </c>
      <c r="JC22" s="380" t="str">
        <f t="shared" si="107"/>
        <v/>
      </c>
      <c r="JD22" s="381" t="str">
        <f>IFERROR(RANK(JB22,JB:JB,0)+ COUNTIF($JB$13:JB21,JB22),"")</f>
        <v/>
      </c>
    </row>
    <row r="23" spans="2:264" s="397" customFormat="1" ht="25.95" customHeight="1" x14ac:dyDescent="0.4">
      <c r="B23" s="367" t="str">
        <f t="shared" si="0"/>
        <v/>
      </c>
      <c r="C23" s="390" t="str">
        <f t="shared" si="1"/>
        <v/>
      </c>
      <c r="D23" s="394" t="str">
        <f t="shared" si="2"/>
        <v/>
      </c>
      <c r="E23" s="395" t="str">
        <f t="shared" si="3"/>
        <v/>
      </c>
      <c r="F23" s="395" t="str">
        <f t="shared" si="4"/>
        <v/>
      </c>
      <c r="G23" s="395" t="str">
        <f>IFERROR(INDEX(#REF!,MATCH(U23,$FB$15:$FB$97,0)),"")</f>
        <v/>
      </c>
      <c r="H23" s="396" t="str">
        <f t="shared" si="5"/>
        <v/>
      </c>
      <c r="I23" s="396" t="str">
        <f t="shared" si="6"/>
        <v/>
      </c>
      <c r="J23" s="396" t="str">
        <f t="shared" si="7"/>
        <v/>
      </c>
      <c r="K23" s="479" t="str">
        <f t="shared" si="8"/>
        <v/>
      </c>
      <c r="L23" s="396" t="str">
        <f t="shared" si="9"/>
        <v/>
      </c>
      <c r="M23" s="396" t="str">
        <f t="shared" si="10"/>
        <v/>
      </c>
      <c r="N23" s="396" t="str">
        <f t="shared" si="11"/>
        <v/>
      </c>
      <c r="O23" s="479" t="str">
        <f t="shared" si="12"/>
        <v/>
      </c>
      <c r="P23" s="396" t="str">
        <f t="shared" si="13"/>
        <v/>
      </c>
      <c r="Q23" s="396" t="str">
        <f t="shared" si="14"/>
        <v/>
      </c>
      <c r="R23" s="396" t="str">
        <f t="shared" si="15"/>
        <v/>
      </c>
      <c r="S23" s="479" t="str">
        <f t="shared" si="16"/>
        <v/>
      </c>
      <c r="T23" s="396" t="str">
        <f t="shared" si="17"/>
        <v/>
      </c>
      <c r="U23" s="391">
        <v>9</v>
      </c>
      <c r="V23" s="392"/>
      <c r="W23" s="392"/>
      <c r="X23" s="367" t="str">
        <f t="shared" si="18"/>
        <v/>
      </c>
      <c r="Y23" s="390" t="str">
        <f t="shared" si="19"/>
        <v/>
      </c>
      <c r="Z23" s="394" t="str">
        <f t="shared" si="20"/>
        <v/>
      </c>
      <c r="AA23" s="395" t="str">
        <f t="shared" si="21"/>
        <v/>
      </c>
      <c r="AB23" s="395" t="str">
        <f t="shared" si="22"/>
        <v/>
      </c>
      <c r="AC23" s="395" t="str">
        <f>IFERROR(INDEX(#REF!,MATCH(AQ23,$FX$15:$FX$97,0)),"")</f>
        <v/>
      </c>
      <c r="AD23" s="396" t="str">
        <f t="shared" si="23"/>
        <v/>
      </c>
      <c r="AE23" s="396" t="str">
        <f t="shared" si="24"/>
        <v/>
      </c>
      <c r="AF23" s="396" t="str">
        <f t="shared" si="25"/>
        <v/>
      </c>
      <c r="AG23" s="479" t="str">
        <f t="shared" si="26"/>
        <v/>
      </c>
      <c r="AH23" s="396" t="str">
        <f t="shared" si="27"/>
        <v/>
      </c>
      <c r="AI23" s="396" t="str">
        <f t="shared" si="28"/>
        <v/>
      </c>
      <c r="AJ23" s="396" t="str">
        <f t="shared" si="29"/>
        <v/>
      </c>
      <c r="AK23" s="479" t="str">
        <f t="shared" si="30"/>
        <v/>
      </c>
      <c r="AL23" s="396" t="str">
        <f t="shared" si="31"/>
        <v/>
      </c>
      <c r="AM23" s="396" t="str">
        <f t="shared" si="32"/>
        <v/>
      </c>
      <c r="AN23" s="396" t="str">
        <f t="shared" si="33"/>
        <v/>
      </c>
      <c r="AO23" s="479" t="str">
        <f t="shared" si="34"/>
        <v/>
      </c>
      <c r="AP23" s="396" t="str">
        <f t="shared" si="35"/>
        <v/>
      </c>
      <c r="AQ23" s="391">
        <v>9</v>
      </c>
      <c r="AR23" s="392"/>
      <c r="AT23" s="367" t="str">
        <f t="shared" si="36"/>
        <v/>
      </c>
      <c r="AU23" s="390" t="str">
        <f t="shared" si="37"/>
        <v/>
      </c>
      <c r="AV23" s="390" t="str">
        <f t="shared" si="38"/>
        <v/>
      </c>
      <c r="AW23" s="395" t="str">
        <f t="shared" si="39"/>
        <v/>
      </c>
      <c r="AX23" s="395" t="str">
        <f t="shared" si="40"/>
        <v/>
      </c>
      <c r="AY23" s="395" t="str">
        <f>IFERROR(INDEX(#REF!,MATCH($BM23,$GS$15:$GS$97,0)),"")</f>
        <v/>
      </c>
      <c r="AZ23" s="396" t="str">
        <f t="shared" si="41"/>
        <v/>
      </c>
      <c r="BA23" s="396" t="str">
        <f t="shared" si="42"/>
        <v/>
      </c>
      <c r="BB23" s="396" t="str">
        <f t="shared" si="43"/>
        <v/>
      </c>
      <c r="BC23" s="479" t="str">
        <f t="shared" si="44"/>
        <v/>
      </c>
      <c r="BD23" s="396" t="str">
        <f t="shared" si="45"/>
        <v/>
      </c>
      <c r="BE23" s="396" t="str">
        <f t="shared" si="46"/>
        <v/>
      </c>
      <c r="BF23" s="396" t="str">
        <f t="shared" si="47"/>
        <v/>
      </c>
      <c r="BG23" s="479" t="str">
        <f t="shared" si="48"/>
        <v/>
      </c>
      <c r="BH23" s="396" t="str">
        <f t="shared" si="49"/>
        <v/>
      </c>
      <c r="BI23" s="396" t="str">
        <f t="shared" si="50"/>
        <v/>
      </c>
      <c r="BJ23" s="396" t="str">
        <f t="shared" si="51"/>
        <v/>
      </c>
      <c r="BK23" s="479" t="str">
        <f t="shared" si="52"/>
        <v/>
      </c>
      <c r="BL23" s="396" t="str">
        <f t="shared" si="53"/>
        <v/>
      </c>
      <c r="BM23" s="391">
        <v>9</v>
      </c>
      <c r="BN23" s="236"/>
      <c r="BO23" s="392"/>
      <c r="BP23" s="368" t="str">
        <f t="shared" si="54"/>
        <v/>
      </c>
      <c r="BQ23" s="390" t="str">
        <f t="shared" si="55"/>
        <v/>
      </c>
      <c r="BR23" s="394" t="str">
        <f t="shared" si="56"/>
        <v/>
      </c>
      <c r="BS23" s="395" t="str">
        <f t="shared" si="57"/>
        <v/>
      </c>
      <c r="BT23" s="395" t="str">
        <f t="shared" si="58"/>
        <v/>
      </c>
      <c r="BU23" s="395" t="str">
        <f>IFERROR(INDEX(#REF!,MATCH(CI23,$HN$15:$HN$97,0)),"")</f>
        <v/>
      </c>
      <c r="BV23" s="396" t="str">
        <f t="shared" si="59"/>
        <v/>
      </c>
      <c r="BW23" s="396" t="str">
        <f t="shared" si="60"/>
        <v/>
      </c>
      <c r="BX23" s="396" t="str">
        <f t="shared" si="61"/>
        <v/>
      </c>
      <c r="BY23" s="479" t="str">
        <f t="shared" si="62"/>
        <v/>
      </c>
      <c r="BZ23" s="396" t="str">
        <f t="shared" si="63"/>
        <v/>
      </c>
      <c r="CA23" s="396" t="str">
        <f t="shared" si="64"/>
        <v/>
      </c>
      <c r="CB23" s="396" t="str">
        <f t="shared" si="65"/>
        <v/>
      </c>
      <c r="CC23" s="479" t="str">
        <f t="shared" si="66"/>
        <v/>
      </c>
      <c r="CD23" s="396" t="str">
        <f t="shared" si="67"/>
        <v/>
      </c>
      <c r="CE23" s="396" t="str">
        <f t="shared" si="68"/>
        <v/>
      </c>
      <c r="CF23" s="396" t="str">
        <f t="shared" si="69"/>
        <v/>
      </c>
      <c r="CG23" s="479" t="str">
        <f t="shared" si="70"/>
        <v/>
      </c>
      <c r="CH23" s="396" t="str">
        <f t="shared" si="71"/>
        <v/>
      </c>
      <c r="CI23" s="391">
        <v>9</v>
      </c>
      <c r="CJ23" s="392"/>
      <c r="CL23" s="367" t="str">
        <f t="shared" si="72"/>
        <v/>
      </c>
      <c r="CM23" s="390" t="str">
        <f t="shared" si="73"/>
        <v/>
      </c>
      <c r="CN23" s="394" t="str">
        <f t="shared" si="74"/>
        <v/>
      </c>
      <c r="CO23" s="394" t="str">
        <f t="shared" si="75"/>
        <v/>
      </c>
      <c r="CP23" s="395" t="str">
        <f t="shared" si="76"/>
        <v/>
      </c>
      <c r="CQ23" s="395" t="str">
        <f>IFERROR(INDEX(#REF!,MATCH(DE23,$II$15:$II$97,0)),"")</f>
        <v/>
      </c>
      <c r="CR23" s="396" t="str">
        <f t="shared" si="77"/>
        <v/>
      </c>
      <c r="CS23" s="396" t="str">
        <f t="shared" si="78"/>
        <v/>
      </c>
      <c r="CT23" s="396" t="str">
        <f t="shared" si="79"/>
        <v/>
      </c>
      <c r="CU23" s="479" t="str">
        <f t="shared" si="80"/>
        <v/>
      </c>
      <c r="CV23" s="396" t="str">
        <f t="shared" si="81"/>
        <v/>
      </c>
      <c r="CW23" s="396" t="str">
        <f t="shared" si="82"/>
        <v/>
      </c>
      <c r="CX23" s="396" t="str">
        <f t="shared" si="83"/>
        <v/>
      </c>
      <c r="CY23" s="479" t="str">
        <f t="shared" si="84"/>
        <v/>
      </c>
      <c r="CZ23" s="396" t="str">
        <f t="shared" si="85"/>
        <v/>
      </c>
      <c r="DA23" s="396" t="str">
        <f t="shared" si="86"/>
        <v/>
      </c>
      <c r="DB23" s="396" t="str">
        <f t="shared" si="87"/>
        <v/>
      </c>
      <c r="DC23" s="479" t="str">
        <f t="shared" si="88"/>
        <v/>
      </c>
      <c r="DD23" s="396" t="str">
        <f t="shared" si="89"/>
        <v/>
      </c>
      <c r="DE23" s="391">
        <v>9</v>
      </c>
      <c r="DF23" s="393" t="str">
        <f t="shared" si="131"/>
        <v/>
      </c>
      <c r="DG23" s="392"/>
      <c r="DH23" s="392"/>
      <c r="DI23" s="367" t="str">
        <f t="shared" si="90"/>
        <v/>
      </c>
      <c r="DJ23" s="390" t="str">
        <f t="shared" si="91"/>
        <v/>
      </c>
      <c r="DK23" s="394" t="str">
        <f t="shared" si="92"/>
        <v/>
      </c>
      <c r="DL23" s="395" t="str">
        <f t="shared" si="93"/>
        <v/>
      </c>
      <c r="DM23" s="395" t="str">
        <f t="shared" si="94"/>
        <v/>
      </c>
      <c r="DN23" s="395" t="str">
        <f>IFERROR(INDEX(#REF!,MATCH(EB23,$JD$15:$JD$97,0)),"")</f>
        <v/>
      </c>
      <c r="DO23" s="396" t="str">
        <f t="shared" si="122"/>
        <v/>
      </c>
      <c r="DP23" s="396" t="str">
        <f t="shared" si="123"/>
        <v/>
      </c>
      <c r="DQ23" s="396" t="str">
        <f t="shared" si="124"/>
        <v/>
      </c>
      <c r="DR23" s="479" t="str">
        <f t="shared" si="96"/>
        <v/>
      </c>
      <c r="DS23" s="396" t="str">
        <f t="shared" si="125"/>
        <v/>
      </c>
      <c r="DT23" s="396" t="str">
        <f t="shared" si="126"/>
        <v/>
      </c>
      <c r="DU23" s="396" t="str">
        <f t="shared" si="127"/>
        <v/>
      </c>
      <c r="DV23" s="479" t="str">
        <f t="shared" si="100"/>
        <v/>
      </c>
      <c r="DW23" s="396" t="str">
        <f t="shared" si="128"/>
        <v/>
      </c>
      <c r="DX23" s="396" t="str">
        <f t="shared" si="129"/>
        <v/>
      </c>
      <c r="DY23" s="396" t="str">
        <f t="shared" si="130"/>
        <v/>
      </c>
      <c r="DZ23" s="479" t="str">
        <f t="shared" si="104"/>
        <v/>
      </c>
      <c r="EA23" s="396" t="str">
        <f t="shared" si="105"/>
        <v/>
      </c>
      <c r="EB23" s="391">
        <v>9</v>
      </c>
      <c r="EC23" s="398" t="str">
        <f t="shared" si="108"/>
        <v/>
      </c>
      <c r="ED23" s="392"/>
      <c r="EF23" s="392"/>
      <c r="EG23" s="392"/>
      <c r="EH23" s="392"/>
      <c r="EI23" s="378" t="str">
        <f>IFERROR(IF(AND('Classificação geral'!$E17="FEM",'Classificação geral'!$F17=1),'Classificação geral'!$A17,""),"")</f>
        <v/>
      </c>
      <c r="EJ23" s="399" t="str">
        <f>IFERROR(IF(AND('Classificação geral'!$E17="FEM",'Classificação geral'!$F17=1),'Classificação geral'!$B17,""),"")</f>
        <v/>
      </c>
      <c r="EK23" s="382" t="str">
        <f>IF($EJ23='Classificação geral'!$B17,'Classificação geral'!$C17,"")</f>
        <v/>
      </c>
      <c r="EL23" s="382" t="str">
        <f>IF($EJ23='Classificação geral'!$B17,'Classificação geral'!$E17,"")</f>
        <v/>
      </c>
      <c r="EM23" s="382" t="str">
        <f>IF($EL23='Classificação geral'!$E17,'Classificação geral'!$F17,"")</f>
        <v/>
      </c>
      <c r="EN23" s="378" t="str">
        <f>IFERROR(IF(AND($EL23="fem",'Classificação geral'!$F17=1),'Classificação geral'!G17,""),"")</f>
        <v/>
      </c>
      <c r="EO23" s="378" t="str">
        <f>IFERROR(IF(AND($EL23="fem",'Classificação geral'!$F17=1),'Classificação geral'!H17,""),"")</f>
        <v/>
      </c>
      <c r="EP23" s="378" t="str">
        <f>IFERROR(IF(AND($EL23="fem",'Classificação geral'!$F17=1),'Classificação geral'!I17,""),"")</f>
        <v/>
      </c>
      <c r="EQ23" s="378" t="str">
        <f>IFERROR(IF(AND($EL23="fem",'Classificação geral'!$F17=1),'Classificação geral'!J17,""),"")</f>
        <v/>
      </c>
      <c r="ER23" s="399" t="str">
        <f>IFERROR(IF(AND($EL23="fem",'Classificação geral'!$F17=1),'Classificação geral'!K17,""),"")</f>
        <v/>
      </c>
      <c r="ES23" s="378" t="str">
        <f>IFERROR(IF(AND($EL23="fem",'Classificação geral'!$F17=1),'Classificação geral'!L17,""),"")</f>
        <v/>
      </c>
      <c r="ET23" s="378" t="str">
        <f>IFERROR(IF(AND($EL23="fem",'Classificação geral'!$F17=1),'Classificação geral'!M17,""),"")</f>
        <v/>
      </c>
      <c r="EU23" s="378" t="str">
        <f>IFERROR(IF(AND($EL23="fem",'Classificação geral'!$F17=1),'Classificação geral'!N17,""),"")</f>
        <v/>
      </c>
      <c r="EV23" s="399" t="str">
        <f>IFERROR(IF(AND($EL23="fem",'Classificação geral'!$F17=1),'Classificação geral'!O17,""),"")</f>
        <v/>
      </c>
      <c r="EW23" s="378" t="str">
        <f>IFERROR(IF(AND($EL23="fem",'Classificação geral'!$F17=1),'Classificação geral'!P17,""),"")</f>
        <v/>
      </c>
      <c r="EX23" s="378" t="str">
        <f>IFERROR(IF(AND($EL23="fem",'Classificação geral'!$F17=1),'Classificação geral'!Q17,""),"")</f>
        <v/>
      </c>
      <c r="EY23" s="378" t="str">
        <f>IFERROR(IF(AND($EL23="fem",'Classificação geral'!$F17=1),'Classificação geral'!R17,""),"")</f>
        <v/>
      </c>
      <c r="EZ23" s="379" t="str">
        <f>IF($EM23='Classificação geral'!$F17,'Classificação geral'!$U17,"")</f>
        <v/>
      </c>
      <c r="FA23" s="380" t="str">
        <f t="shared" si="109"/>
        <v/>
      </c>
      <c r="FB23" s="381" t="str">
        <f>IFERROR(RANK(EZ23,EZ:EZ,0)+ COUNTIF(EZ$13:$EZ22,EZ23),"")</f>
        <v/>
      </c>
      <c r="FC23" s="383"/>
      <c r="FD23" s="397">
        <v>23</v>
      </c>
      <c r="FE23" s="378" t="str">
        <f>IFERROR(IF(AND('Classificação geral'!$E17="mas",'Classificação geral'!$F17=1),'Classificação geral'!$A17,""),"")</f>
        <v/>
      </c>
      <c r="FF23" s="399" t="str">
        <f>IFERROR(IF(AND('Classificação geral'!$E17="mas",'Classificação geral'!$F17=1),'Classificação geral'!$B17,""),"")</f>
        <v/>
      </c>
      <c r="FG23" s="382" t="str">
        <f>IF($FF23='Classificação geral'!$B17,'Classificação geral'!$C17,"")</f>
        <v/>
      </c>
      <c r="FH23" s="382" t="str">
        <f>IF($FF23='Classificação geral'!$B17,'Classificação geral'!$E17,"")</f>
        <v/>
      </c>
      <c r="FI23" s="399" t="str">
        <f>IFERROR(IF(AND($FH23="mas",'Classificação geral'!$F17=1),'Classificação geral'!F17,""),"")</f>
        <v/>
      </c>
      <c r="FJ23" s="378" t="str">
        <f>IFERROR(IF(AND($FH23="mas",'Classificação geral'!$F17=1),'Classificação geral'!G17,""),"")</f>
        <v/>
      </c>
      <c r="FK23" s="378" t="str">
        <f>IFERROR(IF(AND($FH23="mas",'Classificação geral'!$F17=1),'Classificação geral'!H17,""),"")</f>
        <v/>
      </c>
      <c r="FL23" s="378" t="str">
        <f>IFERROR(IF(AND($FH23="mas",'Classificação geral'!$F17=1),'Classificação geral'!I17,""),"")</f>
        <v/>
      </c>
      <c r="FM23" s="378" t="str">
        <f>IFERROR(IF(AND($FH23="mas",'Classificação geral'!$F17=1),'Classificação geral'!J17,""),"")</f>
        <v/>
      </c>
      <c r="FN23" s="378" t="str">
        <f>IFERROR(IF(AND($FH23="mas",'Classificação geral'!$F17=1),'Classificação geral'!K17,""),"")</f>
        <v/>
      </c>
      <c r="FO23" s="378" t="str">
        <f>IFERROR(IF(AND($FH23="mas",'Classificação geral'!$F17=1),'Classificação geral'!L17,""),"")</f>
        <v/>
      </c>
      <c r="FP23" s="378" t="str">
        <f>IFERROR(IF(AND($FH23="mas",'Classificação geral'!$F17=1),'Classificação geral'!M17,""),"")</f>
        <v/>
      </c>
      <c r="FQ23" s="378" t="str">
        <f>IFERROR(IF(AND($FH23="mas",'Classificação geral'!$F17=1),'Classificação geral'!N17,""),"")</f>
        <v/>
      </c>
      <c r="FR23" s="378" t="str">
        <f>IFERROR(IF(AND($FH23="mas",'Classificação geral'!$F17=1),'Classificação geral'!O17,""),"")</f>
        <v/>
      </c>
      <c r="FS23" s="378" t="str">
        <f>IFERROR(IF(AND($FH23="mas",'Classificação geral'!$F17=1),'Classificação geral'!P17,""),"")</f>
        <v/>
      </c>
      <c r="FT23" s="378" t="str">
        <f>IFERROR(IF(AND($FH23="mas",'Classificação geral'!$F17=1),'Classificação geral'!Q17,""),"")</f>
        <v/>
      </c>
      <c r="FU23" s="378" t="str">
        <f>IFERROR(IF(AND($FH23="mas",'Classificação geral'!$F17=1),'Classificação geral'!R17,""),"")</f>
        <v/>
      </c>
      <c r="FV23" s="399" t="str">
        <f>IFERROR(IF(AND($FH23="mas",'Classificação geral'!$F17=1),'Classificação geral'!U17,""),"")</f>
        <v/>
      </c>
      <c r="FW23" s="380" t="str">
        <f t="shared" si="110"/>
        <v/>
      </c>
      <c r="FX23" s="381" t="str">
        <f>IFERROR(RANK(FV23,FV:FV,0)+ COUNTIF($FV$13:FV22,FV23),"")</f>
        <v/>
      </c>
      <c r="FZ23" s="378" t="str">
        <f>IFERROR(IF(AND('Classificação geral'!$E17="FEM",'Classificação geral'!$F17=2),'Classificação geral'!$A17,""),"")</f>
        <v/>
      </c>
      <c r="GA23" s="378" t="str">
        <f>IFERROR(IF(AND('Classificação geral'!$E17="fem",'Classificação geral'!$F17=2),'Classificação geral'!$B17,""),"")</f>
        <v/>
      </c>
      <c r="GB23" s="382" t="str">
        <f>IF(GA23='Classificação geral'!$B17,'Classificação geral'!$C17,"")</f>
        <v/>
      </c>
      <c r="GC23" s="382" t="str">
        <f>IF(GA23='Classificação geral'!$B17,'Classificação geral'!$E17,"")</f>
        <v/>
      </c>
      <c r="GD23" s="399" t="str">
        <f>IFERROR(IF(AND(GC23="fem",'Classificação geral'!$F17=2),'Classificação geral'!$F17,""),"")</f>
        <v/>
      </c>
      <c r="GE23" s="378" t="str">
        <f>IFERROR(IF(AND($GC23="fem",'Classificação geral'!$F17=2),'Classificação geral'!G17,""),"")</f>
        <v/>
      </c>
      <c r="GF23" s="378" t="str">
        <f>IFERROR(IF(AND($GC23="fem",'Classificação geral'!$F17=2),'Classificação geral'!H17,""),"")</f>
        <v/>
      </c>
      <c r="GG23" s="378" t="str">
        <f>IFERROR(IF(AND($GC23="fem",'Classificação geral'!$F17=2),'Classificação geral'!I17,""),"")</f>
        <v/>
      </c>
      <c r="GH23" s="378" t="str">
        <f>IFERROR(IF(AND($GC23="fem",'Classificação geral'!$F17=2),'Classificação geral'!J17,""),"")</f>
        <v/>
      </c>
      <c r="GI23" s="378" t="str">
        <f>IFERROR(IF(AND($GC23="fem",'Classificação geral'!$F17=2),'Classificação geral'!K17,""),"")</f>
        <v/>
      </c>
      <c r="GJ23" s="378" t="str">
        <f>IFERROR(IF(AND($GC23="fem",'Classificação geral'!$F17=2),'Classificação geral'!L17,""),"")</f>
        <v/>
      </c>
      <c r="GK23" s="378" t="str">
        <f>IFERROR(IF(AND($GC23="fem",'Classificação geral'!$F17=2),'Classificação geral'!M17,""),"")</f>
        <v/>
      </c>
      <c r="GL23" s="378" t="str">
        <f>IFERROR(IF(AND($GC23="fem",'Classificação geral'!$F17=2),'Classificação geral'!N17,""),"")</f>
        <v/>
      </c>
      <c r="GM23" s="378" t="str">
        <f>IFERROR(IF(AND($GC23="fem",'Classificação geral'!$F17=2),'Classificação geral'!O17,""),"")</f>
        <v/>
      </c>
      <c r="GN23" s="378" t="str">
        <f>IFERROR(IF(AND($GC23="fem",'Classificação geral'!$F17=2),'Classificação geral'!P17,""),"")</f>
        <v/>
      </c>
      <c r="GO23" s="378" t="str">
        <f>IFERROR(IF(AND($GC23="fem",'Classificação geral'!$F17=2),'Classificação geral'!Q17,""),"")</f>
        <v/>
      </c>
      <c r="GP23" s="378" t="str">
        <f>IFERROR(IF(AND($GC23="fem",'Classificação geral'!$F17=2),'Classificação geral'!R17,""),"")</f>
        <v/>
      </c>
      <c r="GQ23" s="399" t="str">
        <f>IFERROR(IF(AND(GC23="fem",'Classificação geral'!$F17=2),'Classificação geral'!U17,""),"")</f>
        <v/>
      </c>
      <c r="GR23" s="380" t="str">
        <f t="shared" si="111"/>
        <v/>
      </c>
      <c r="GS23" s="381" t="str">
        <f>IFERROR(RANK(GQ23,GQ:GQ,0)+ COUNTIF($GQ$13:GQ22,GQ23),"")</f>
        <v/>
      </c>
      <c r="GU23" s="378" t="str">
        <f>IFERROR(IF(AND('Classificação geral'!$E17="mas",'Classificação geral'!$F17=2),'Classificação geral'!$A17,""),"")</f>
        <v/>
      </c>
      <c r="GV23" s="378" t="str">
        <f>IFERROR(IF(AND('Classificação geral'!$E17="mas",'Classificação geral'!$F17=2),'Classificação geral'!$B17,""),"")</f>
        <v/>
      </c>
      <c r="GW23" s="382" t="str">
        <f>IF(GV23='Classificação geral'!$B17,'Classificação geral'!$C17,"")</f>
        <v/>
      </c>
      <c r="GX23" s="382" t="str">
        <f>IF(GV23='Classificação geral'!$B17,'Classificação geral'!$E17,"")</f>
        <v/>
      </c>
      <c r="GY23" s="399" t="str">
        <f>IFERROR(IF(AND(GX23="mas",'Classificação geral'!$F17=2),'Classificação geral'!$F17,""),"")</f>
        <v/>
      </c>
      <c r="GZ23" s="378" t="str">
        <f>IFERROR(IF(AND($GX23="mas",'Classificação geral'!$F17=2),'Classificação geral'!H17,""),"")</f>
        <v/>
      </c>
      <c r="HA23" s="378" t="str">
        <f>IFERROR(IF(AND($GX23="mas",'Classificação geral'!$F17=2),'Classificação geral'!I17,""),"")</f>
        <v/>
      </c>
      <c r="HB23" s="378" t="str">
        <f>IFERROR(IF(AND($GX23="mas",'Classificação geral'!$F17=2),'Classificação geral'!J17,""),"")</f>
        <v/>
      </c>
      <c r="HC23" s="399" t="str">
        <f>IFERROR(IF(AND(GX23="mas",'Classificação geral'!$F17=2),'Classificação geral'!$G17,""),"")</f>
        <v/>
      </c>
      <c r="HD23" s="378" t="str">
        <f>IFERROR(IF(AND($GX23="mas",'Classificação geral'!$F17=2),'Classificação geral'!L17,""),"")</f>
        <v/>
      </c>
      <c r="HE23" s="378" t="str">
        <f>IFERROR(IF(AND($GX23="mas",'Classificação geral'!$F17=2),'Classificação geral'!M17,""),"")</f>
        <v/>
      </c>
      <c r="HF23" s="378" t="str">
        <f>IFERROR(IF(AND($GX23="mas",'Classificação geral'!$F17=2),'Classificação geral'!N17,""),"")</f>
        <v/>
      </c>
      <c r="HG23" s="399" t="str">
        <f>IFERROR(IF(AND(GX23="mas",'Classificação geral'!$F17=2),'Classificação geral'!$K17,""),"")</f>
        <v/>
      </c>
      <c r="HH23" s="378" t="str">
        <f>IFERROR(IF(AND($GX23="mas",'Classificação geral'!$F17=2),'Classificação geral'!P17,""),"")</f>
        <v/>
      </c>
      <c r="HI23" s="378" t="str">
        <f>IFERROR(IF(AND($GX23="mas",'Classificação geral'!$F17=2),'Classificação geral'!Q17,""),"")</f>
        <v/>
      </c>
      <c r="HJ23" s="378" t="str">
        <f>IFERROR(IF(AND($GX23="mas",'Classificação geral'!$F17=2),'Classificação geral'!R17,""),"")</f>
        <v/>
      </c>
      <c r="HK23" s="399" t="str">
        <f>IFERROR(IF(AND(GX23="mas",'Classificação geral'!$F17=2),'Classificação geral'!$O17,""),"")</f>
        <v/>
      </c>
      <c r="HL23" s="399" t="str">
        <f>IFERROR(IF(AND(GX23="mas",'Classificação geral'!$F17=2),'Classificação geral'!$U17,""),"")</f>
        <v/>
      </c>
      <c r="HM23" s="380" t="str">
        <f t="shared" si="112"/>
        <v/>
      </c>
      <c r="HN23" s="381" t="str">
        <f>IFERROR(RANK(HL23,HL:HL,0)+ COUNTIF($HL$13:HL22,HL23),"")</f>
        <v/>
      </c>
      <c r="HP23" s="378" t="str">
        <f>IFERROR(IF(AND('Classificação geral'!$E17="FEM",'Classificação geral'!$F17=3),'Classificação geral'!$A17,""),"")</f>
        <v/>
      </c>
      <c r="HQ23" s="399" t="str">
        <f>IFERROR(IF(AND('Classificação geral'!$E17="fem",'Classificação geral'!$F17=3),'Classificação geral'!$B17,""),"")</f>
        <v/>
      </c>
      <c r="HR23" s="382" t="str">
        <f>IF($HQ23='Classificação geral'!$B17,'Classificação geral'!$C17,"")</f>
        <v/>
      </c>
      <c r="HS23" s="382" t="str">
        <f>IF($HQ23='Classificação geral'!$B17,'Classificação geral'!$E17,"")</f>
        <v/>
      </c>
      <c r="HT23" s="382" t="str">
        <f>IF($HS23='Classificação geral'!$E17,'Classificação geral'!$F17,"")</f>
        <v/>
      </c>
      <c r="HU23" s="382">
        <f>IF($HT23='Classificação geral'!$F17,'Classificação geral'!G17,"")</f>
        <v>0</v>
      </c>
      <c r="HV23" s="382" t="str">
        <f>IF($HT23='Classificação geral'!$F17,'Classificação geral'!H17,"")</f>
        <v/>
      </c>
      <c r="HW23" s="382">
        <f>IF($HT23='Classificação geral'!$F17,'Classificação geral'!I17,"")</f>
        <v>0</v>
      </c>
      <c r="HX23" s="382">
        <f>IF($HT23='Classificação geral'!$F17,'Classificação geral'!J17,"")</f>
        <v>0</v>
      </c>
      <c r="HY23" s="382">
        <f>IF($HT23='Classificação geral'!$F17,'Classificação geral'!K17,"")</f>
        <v>0</v>
      </c>
      <c r="HZ23" s="382">
        <f>IF($HT23='Classificação geral'!$F17,'Classificação geral'!L17,"")</f>
        <v>0</v>
      </c>
      <c r="IA23" s="382">
        <f>IF($HT23='Classificação geral'!$F17,'Classificação geral'!M17,"")</f>
        <v>0</v>
      </c>
      <c r="IB23" s="382">
        <f>IF($HT23='Classificação geral'!$F17,'Classificação geral'!N17,"")</f>
        <v>0</v>
      </c>
      <c r="IC23" s="382">
        <f>IF($HT23='Classificação geral'!$F17,'Classificação geral'!O17,"")</f>
        <v>0</v>
      </c>
      <c r="ID23" s="382" t="b">
        <f>IF($HT23='Classificação geral'!$F17,'Classificação geral'!P17,"")</f>
        <v>0</v>
      </c>
      <c r="IE23" s="382">
        <f>IF($HT23='Classificação geral'!$F17,'Classificação geral'!Q17,"")</f>
        <v>0</v>
      </c>
      <c r="IF23" s="382">
        <f>IF($HT23='Classificação geral'!$F17,'Classificação geral'!R17,"")</f>
        <v>0</v>
      </c>
      <c r="IG23" s="379" t="str">
        <f>IF($HT23='Classificação geral'!$F17,'Classificação geral'!$U17,"")</f>
        <v/>
      </c>
      <c r="IH23" s="380" t="str">
        <f t="shared" si="106"/>
        <v/>
      </c>
      <c r="II23" s="381" t="str">
        <f>IFERROR(RANK(IG23,IG:IG,0)+ COUNTIF($IG$13:IG22,IG23),"")</f>
        <v/>
      </c>
      <c r="IK23" s="378" t="str">
        <f>IFERROR(IF(AND('Classificação geral'!$E17="mas",'Classificação geral'!$F17=3),'Classificação geral'!$A17,""),"")</f>
        <v/>
      </c>
      <c r="IL23" s="399" t="str">
        <f>IFERROR(IF(AND('Classificação geral'!$E17="mas",'Classificação geral'!$F17=3),'Classificação geral'!$B17,""),"")</f>
        <v/>
      </c>
      <c r="IM23" s="382" t="str">
        <f>IF($IL23='Classificação geral'!$B17,'Classificação geral'!$C17,"")</f>
        <v/>
      </c>
      <c r="IN23" s="382" t="str">
        <f>IF($IL23='Classificação geral'!$B17,'Classificação geral'!$E17,"")</f>
        <v/>
      </c>
      <c r="IO23" s="382" t="str">
        <f>IF($IN23='Classificação geral'!$E17,'Classificação geral'!$F17,"")</f>
        <v/>
      </c>
      <c r="IP23" s="379">
        <f>IF($IO23='Classificação geral'!$F17,'Classificação geral'!G17,"")</f>
        <v>0</v>
      </c>
      <c r="IQ23" s="379" t="str">
        <f>IF($IO23='Classificação geral'!$F17,'Classificação geral'!H17,"")</f>
        <v/>
      </c>
      <c r="IR23" s="379">
        <f>IF($IO23='Classificação geral'!$F17,'Classificação geral'!I17,"")</f>
        <v>0</v>
      </c>
      <c r="IS23" s="379">
        <f>IF($IO23='Classificação geral'!$F17,'Classificação geral'!J17,"")</f>
        <v>0</v>
      </c>
      <c r="IT23" s="379">
        <f>IF($IO23='Classificação geral'!$F17,'Classificação geral'!K17,"")</f>
        <v>0</v>
      </c>
      <c r="IU23" s="379">
        <f>IF($IO23='Classificação geral'!$F17,'Classificação geral'!L17,"")</f>
        <v>0</v>
      </c>
      <c r="IV23" s="379">
        <f>IF($IO23='Classificação geral'!$F17,'Classificação geral'!M17,"")</f>
        <v>0</v>
      </c>
      <c r="IW23" s="379">
        <f>IF($IO23='Classificação geral'!$F17,'Classificação geral'!N17,"")</f>
        <v>0</v>
      </c>
      <c r="IX23" s="379">
        <f>IF($IO23='Classificação geral'!$F17,'Classificação geral'!O17,"")</f>
        <v>0</v>
      </c>
      <c r="IY23" s="379" t="b">
        <f>IF($IO23='Classificação geral'!$F17,'Classificação geral'!P17,"")</f>
        <v>0</v>
      </c>
      <c r="IZ23" s="379">
        <f>IF($IO23='Classificação geral'!$F17,'Classificação geral'!Q17,"")</f>
        <v>0</v>
      </c>
      <c r="JA23" s="379">
        <f>IF($IO23='Classificação geral'!$F17,'Classificação geral'!R17,"")</f>
        <v>0</v>
      </c>
      <c r="JB23" s="379" t="str">
        <f>IF($IO23='Classificação geral'!$F17,'Classificação geral'!$U17,"")</f>
        <v/>
      </c>
      <c r="JC23" s="380" t="str">
        <f t="shared" si="107"/>
        <v/>
      </c>
      <c r="JD23" s="381" t="str">
        <f>IFERROR(RANK(JB23,JB:JB,0)+ COUNTIF($JB$13:JB22,JB23),"")</f>
        <v/>
      </c>
    </row>
    <row r="24" spans="2:264" s="397" customFormat="1" ht="25.95" customHeight="1" x14ac:dyDescent="0.4">
      <c r="B24" s="367" t="str">
        <f t="shared" si="0"/>
        <v/>
      </c>
      <c r="C24" s="390" t="str">
        <f t="shared" si="1"/>
        <v/>
      </c>
      <c r="D24" s="394" t="str">
        <f t="shared" si="2"/>
        <v/>
      </c>
      <c r="E24" s="395" t="str">
        <f t="shared" si="3"/>
        <v/>
      </c>
      <c r="F24" s="395" t="str">
        <f t="shared" si="4"/>
        <v/>
      </c>
      <c r="G24" s="395" t="str">
        <f>IFERROR(INDEX(#REF!,MATCH(U24,$FB$15:$FB$97,0)),"")</f>
        <v/>
      </c>
      <c r="H24" s="396" t="str">
        <f t="shared" si="5"/>
        <v/>
      </c>
      <c r="I24" s="396" t="str">
        <f t="shared" si="6"/>
        <v/>
      </c>
      <c r="J24" s="396" t="str">
        <f t="shared" si="7"/>
        <v/>
      </c>
      <c r="K24" s="479" t="str">
        <f t="shared" si="8"/>
        <v/>
      </c>
      <c r="L24" s="396" t="str">
        <f t="shared" si="9"/>
        <v/>
      </c>
      <c r="M24" s="396" t="str">
        <f t="shared" si="10"/>
        <v/>
      </c>
      <c r="N24" s="396" t="str">
        <f t="shared" si="11"/>
        <v/>
      </c>
      <c r="O24" s="479" t="str">
        <f t="shared" si="12"/>
        <v/>
      </c>
      <c r="P24" s="396" t="str">
        <f t="shared" si="13"/>
        <v/>
      </c>
      <c r="Q24" s="396" t="str">
        <f t="shared" si="14"/>
        <v/>
      </c>
      <c r="R24" s="396" t="str">
        <f t="shared" si="15"/>
        <v/>
      </c>
      <c r="S24" s="479" t="str">
        <f t="shared" si="16"/>
        <v/>
      </c>
      <c r="T24" s="396" t="str">
        <f t="shared" si="17"/>
        <v/>
      </c>
      <c r="U24" s="391">
        <v>10</v>
      </c>
      <c r="V24" s="392"/>
      <c r="W24" s="392"/>
      <c r="X24" s="367" t="str">
        <f t="shared" si="18"/>
        <v/>
      </c>
      <c r="Y24" s="390" t="str">
        <f t="shared" si="19"/>
        <v/>
      </c>
      <c r="Z24" s="394" t="str">
        <f t="shared" si="20"/>
        <v/>
      </c>
      <c r="AA24" s="395" t="str">
        <f t="shared" si="21"/>
        <v/>
      </c>
      <c r="AB24" s="395" t="str">
        <f t="shared" si="22"/>
        <v/>
      </c>
      <c r="AC24" s="395" t="str">
        <f>IFERROR(INDEX(#REF!,MATCH(AQ24,$FX$15:$FX$97,0)),"")</f>
        <v/>
      </c>
      <c r="AD24" s="396" t="str">
        <f t="shared" si="23"/>
        <v/>
      </c>
      <c r="AE24" s="396" t="str">
        <f t="shared" si="24"/>
        <v/>
      </c>
      <c r="AF24" s="396" t="str">
        <f t="shared" si="25"/>
        <v/>
      </c>
      <c r="AG24" s="479" t="str">
        <f t="shared" si="26"/>
        <v/>
      </c>
      <c r="AH24" s="396" t="str">
        <f t="shared" si="27"/>
        <v/>
      </c>
      <c r="AI24" s="396" t="str">
        <f t="shared" si="28"/>
        <v/>
      </c>
      <c r="AJ24" s="396" t="str">
        <f t="shared" si="29"/>
        <v/>
      </c>
      <c r="AK24" s="479" t="str">
        <f t="shared" si="30"/>
        <v/>
      </c>
      <c r="AL24" s="396" t="str">
        <f t="shared" si="31"/>
        <v/>
      </c>
      <c r="AM24" s="396" t="str">
        <f t="shared" si="32"/>
        <v/>
      </c>
      <c r="AN24" s="396" t="str">
        <f t="shared" si="33"/>
        <v/>
      </c>
      <c r="AO24" s="479" t="str">
        <f t="shared" si="34"/>
        <v/>
      </c>
      <c r="AP24" s="396" t="str">
        <f t="shared" si="35"/>
        <v/>
      </c>
      <c r="AQ24" s="391">
        <v>10</v>
      </c>
      <c r="AR24" s="392"/>
      <c r="AT24" s="367" t="str">
        <f t="shared" si="36"/>
        <v/>
      </c>
      <c r="AU24" s="390" t="str">
        <f t="shared" si="37"/>
        <v/>
      </c>
      <c r="AV24" s="390" t="str">
        <f t="shared" si="38"/>
        <v/>
      </c>
      <c r="AW24" s="395" t="str">
        <f t="shared" si="39"/>
        <v/>
      </c>
      <c r="AX24" s="395" t="str">
        <f t="shared" si="40"/>
        <v/>
      </c>
      <c r="AY24" s="395" t="str">
        <f>IFERROR(INDEX(#REF!,MATCH($BM24,$GS$15:$GS$97,0)),"")</f>
        <v/>
      </c>
      <c r="AZ24" s="396" t="str">
        <f t="shared" si="41"/>
        <v/>
      </c>
      <c r="BA24" s="396" t="str">
        <f t="shared" si="42"/>
        <v/>
      </c>
      <c r="BB24" s="396" t="str">
        <f t="shared" si="43"/>
        <v/>
      </c>
      <c r="BC24" s="479" t="str">
        <f t="shared" si="44"/>
        <v/>
      </c>
      <c r="BD24" s="396" t="str">
        <f t="shared" si="45"/>
        <v/>
      </c>
      <c r="BE24" s="396" t="str">
        <f t="shared" si="46"/>
        <v/>
      </c>
      <c r="BF24" s="396" t="str">
        <f t="shared" si="47"/>
        <v/>
      </c>
      <c r="BG24" s="479" t="str">
        <f t="shared" si="48"/>
        <v/>
      </c>
      <c r="BH24" s="396" t="str">
        <f t="shared" si="49"/>
        <v/>
      </c>
      <c r="BI24" s="396" t="str">
        <f t="shared" si="50"/>
        <v/>
      </c>
      <c r="BJ24" s="396" t="str">
        <f t="shared" si="51"/>
        <v/>
      </c>
      <c r="BK24" s="479" t="str">
        <f t="shared" si="52"/>
        <v/>
      </c>
      <c r="BL24" s="396" t="str">
        <f t="shared" si="53"/>
        <v/>
      </c>
      <c r="BM24" s="391">
        <v>10</v>
      </c>
      <c r="BN24" s="236"/>
      <c r="BO24" s="392"/>
      <c r="BP24" s="368" t="str">
        <f t="shared" si="54"/>
        <v/>
      </c>
      <c r="BQ24" s="390" t="str">
        <f t="shared" si="55"/>
        <v/>
      </c>
      <c r="BR24" s="394" t="str">
        <f t="shared" si="56"/>
        <v/>
      </c>
      <c r="BS24" s="395" t="str">
        <f t="shared" si="57"/>
        <v/>
      </c>
      <c r="BT24" s="395" t="str">
        <f t="shared" si="58"/>
        <v/>
      </c>
      <c r="BU24" s="395" t="str">
        <f>IFERROR(INDEX(#REF!,MATCH(CI24,$HN$15:$HN$97,0)),"")</f>
        <v/>
      </c>
      <c r="BV24" s="396" t="str">
        <f t="shared" si="59"/>
        <v/>
      </c>
      <c r="BW24" s="396" t="str">
        <f t="shared" si="60"/>
        <v/>
      </c>
      <c r="BX24" s="396" t="str">
        <f t="shared" si="61"/>
        <v/>
      </c>
      <c r="BY24" s="479" t="str">
        <f t="shared" si="62"/>
        <v/>
      </c>
      <c r="BZ24" s="396" t="str">
        <f t="shared" si="63"/>
        <v/>
      </c>
      <c r="CA24" s="396" t="str">
        <f t="shared" si="64"/>
        <v/>
      </c>
      <c r="CB24" s="396" t="str">
        <f t="shared" si="65"/>
        <v/>
      </c>
      <c r="CC24" s="479" t="str">
        <f t="shared" si="66"/>
        <v/>
      </c>
      <c r="CD24" s="396" t="str">
        <f t="shared" si="67"/>
        <v/>
      </c>
      <c r="CE24" s="396" t="str">
        <f t="shared" si="68"/>
        <v/>
      </c>
      <c r="CF24" s="396" t="str">
        <f t="shared" si="69"/>
        <v/>
      </c>
      <c r="CG24" s="479" t="str">
        <f t="shared" si="70"/>
        <v/>
      </c>
      <c r="CH24" s="396" t="str">
        <f t="shared" si="71"/>
        <v/>
      </c>
      <c r="CI24" s="391">
        <v>10</v>
      </c>
      <c r="CJ24" s="392"/>
      <c r="CL24" s="367" t="str">
        <f t="shared" si="72"/>
        <v/>
      </c>
      <c r="CM24" s="390" t="str">
        <f t="shared" si="73"/>
        <v/>
      </c>
      <c r="CN24" s="394" t="str">
        <f t="shared" si="74"/>
        <v/>
      </c>
      <c r="CO24" s="394" t="str">
        <f t="shared" si="75"/>
        <v/>
      </c>
      <c r="CP24" s="395" t="str">
        <f t="shared" si="76"/>
        <v/>
      </c>
      <c r="CQ24" s="395" t="str">
        <f>IFERROR(INDEX(#REF!,MATCH(DE24,$II$15:$II$97,0)),"")</f>
        <v/>
      </c>
      <c r="CR24" s="396" t="str">
        <f t="shared" si="77"/>
        <v/>
      </c>
      <c r="CS24" s="396" t="str">
        <f t="shared" si="78"/>
        <v/>
      </c>
      <c r="CT24" s="396" t="str">
        <f t="shared" si="79"/>
        <v/>
      </c>
      <c r="CU24" s="479" t="str">
        <f t="shared" si="80"/>
        <v/>
      </c>
      <c r="CV24" s="396" t="str">
        <f t="shared" si="81"/>
        <v/>
      </c>
      <c r="CW24" s="396" t="str">
        <f t="shared" si="82"/>
        <v/>
      </c>
      <c r="CX24" s="396" t="str">
        <f t="shared" si="83"/>
        <v/>
      </c>
      <c r="CY24" s="479" t="str">
        <f t="shared" si="84"/>
        <v/>
      </c>
      <c r="CZ24" s="396" t="str">
        <f t="shared" si="85"/>
        <v/>
      </c>
      <c r="DA24" s="396" t="str">
        <f t="shared" si="86"/>
        <v/>
      </c>
      <c r="DB24" s="396" t="str">
        <f t="shared" si="87"/>
        <v/>
      </c>
      <c r="DC24" s="479" t="str">
        <f t="shared" si="88"/>
        <v/>
      </c>
      <c r="DD24" s="396" t="str">
        <f t="shared" si="89"/>
        <v/>
      </c>
      <c r="DE24" s="391">
        <v>10</v>
      </c>
      <c r="DF24" s="393" t="str">
        <f t="shared" si="131"/>
        <v/>
      </c>
      <c r="DG24" s="392"/>
      <c r="DH24" s="392"/>
      <c r="DI24" s="367" t="str">
        <f t="shared" si="90"/>
        <v/>
      </c>
      <c r="DJ24" s="390" t="str">
        <f t="shared" si="91"/>
        <v/>
      </c>
      <c r="DK24" s="394" t="str">
        <f t="shared" si="92"/>
        <v/>
      </c>
      <c r="DL24" s="395" t="str">
        <f t="shared" si="93"/>
        <v/>
      </c>
      <c r="DM24" s="395" t="str">
        <f t="shared" si="94"/>
        <v/>
      </c>
      <c r="DN24" s="395" t="str">
        <f>IFERROR(INDEX(#REF!,MATCH(EB24,$JD$15:$JD$97,0)),"")</f>
        <v/>
      </c>
      <c r="DO24" s="396" t="str">
        <f t="shared" si="122"/>
        <v/>
      </c>
      <c r="DP24" s="396" t="str">
        <f t="shared" si="123"/>
        <v/>
      </c>
      <c r="DQ24" s="396" t="str">
        <f t="shared" si="124"/>
        <v/>
      </c>
      <c r="DR24" s="479" t="str">
        <f t="shared" si="96"/>
        <v/>
      </c>
      <c r="DS24" s="396" t="str">
        <f t="shared" si="125"/>
        <v/>
      </c>
      <c r="DT24" s="396" t="str">
        <f t="shared" si="126"/>
        <v/>
      </c>
      <c r="DU24" s="396" t="str">
        <f t="shared" si="127"/>
        <v/>
      </c>
      <c r="DV24" s="479" t="str">
        <f t="shared" si="100"/>
        <v/>
      </c>
      <c r="DW24" s="396" t="str">
        <f t="shared" si="128"/>
        <v/>
      </c>
      <c r="DX24" s="396" t="str">
        <f t="shared" si="129"/>
        <v/>
      </c>
      <c r="DY24" s="396" t="str">
        <f t="shared" si="130"/>
        <v/>
      </c>
      <c r="DZ24" s="479" t="str">
        <f t="shared" si="104"/>
        <v/>
      </c>
      <c r="EA24" s="396" t="str">
        <f t="shared" si="105"/>
        <v/>
      </c>
      <c r="EB24" s="391">
        <v>10</v>
      </c>
      <c r="EC24" s="398" t="str">
        <f t="shared" si="108"/>
        <v/>
      </c>
      <c r="ED24" s="392"/>
      <c r="EF24" s="392"/>
      <c r="EG24" s="392"/>
      <c r="EH24" s="392"/>
      <c r="EI24" s="378" t="str">
        <f>IFERROR(IF(AND('Classificação geral'!$E18="FEM",'Classificação geral'!$F18=1),'Classificação geral'!$A18,""),"")</f>
        <v/>
      </c>
      <c r="EJ24" s="399" t="str">
        <f>IFERROR(IF(AND('Classificação geral'!$E18="FEM",'Classificação geral'!$F18=1),'Classificação geral'!$B18,""),"")</f>
        <v/>
      </c>
      <c r="EK24" s="382" t="str">
        <f>IF($EJ24='Classificação geral'!$B18,'Classificação geral'!$C18,"")</f>
        <v/>
      </c>
      <c r="EL24" s="382" t="str">
        <f>IF($EJ24='Classificação geral'!$B18,'Classificação geral'!$E18,"")</f>
        <v/>
      </c>
      <c r="EM24" s="382" t="str">
        <f>IF($EL24='Classificação geral'!$E18,'Classificação geral'!$F18,"")</f>
        <v/>
      </c>
      <c r="EN24" s="378" t="str">
        <f>IFERROR(IF(AND($EL24="fem",'Classificação geral'!$F18=1),'Classificação geral'!G18,""),"")</f>
        <v/>
      </c>
      <c r="EO24" s="378" t="str">
        <f>IFERROR(IF(AND($EL24="fem",'Classificação geral'!$F18=1),'Classificação geral'!H18,""),"")</f>
        <v/>
      </c>
      <c r="EP24" s="378" t="str">
        <f>IFERROR(IF(AND($EL24="fem",'Classificação geral'!$F18=1),'Classificação geral'!I18,""),"")</f>
        <v/>
      </c>
      <c r="EQ24" s="378" t="str">
        <f>IFERROR(IF(AND($EL24="fem",'Classificação geral'!$F18=1),'Classificação geral'!J18,""),"")</f>
        <v/>
      </c>
      <c r="ER24" s="399" t="str">
        <f>IFERROR(IF(AND($EL24="fem",'Classificação geral'!$F18=1),'Classificação geral'!K18,""),"")</f>
        <v/>
      </c>
      <c r="ES24" s="378" t="str">
        <f>IFERROR(IF(AND($EL24="fem",'Classificação geral'!$F18=1),'Classificação geral'!L18,""),"")</f>
        <v/>
      </c>
      <c r="ET24" s="378" t="str">
        <f>IFERROR(IF(AND($EL24="fem",'Classificação geral'!$F18=1),'Classificação geral'!M18,""),"")</f>
        <v/>
      </c>
      <c r="EU24" s="378" t="str">
        <f>IFERROR(IF(AND($EL24="fem",'Classificação geral'!$F18=1),'Classificação geral'!N18,""),"")</f>
        <v/>
      </c>
      <c r="EV24" s="399" t="str">
        <f>IFERROR(IF(AND($EL24="fem",'Classificação geral'!$F18=1),'Classificação geral'!O18,""),"")</f>
        <v/>
      </c>
      <c r="EW24" s="378" t="str">
        <f>IFERROR(IF(AND($EL24="fem",'Classificação geral'!$F18=1),'Classificação geral'!P18,""),"")</f>
        <v/>
      </c>
      <c r="EX24" s="378" t="str">
        <f>IFERROR(IF(AND($EL24="fem",'Classificação geral'!$F18=1),'Classificação geral'!Q18,""),"")</f>
        <v/>
      </c>
      <c r="EY24" s="378" t="str">
        <f>IFERROR(IF(AND($EL24="fem",'Classificação geral'!$F18=1),'Classificação geral'!R18,""),"")</f>
        <v/>
      </c>
      <c r="EZ24" s="379" t="str">
        <f>IF($EM24='Classificação geral'!$F18,'Classificação geral'!$U18,"")</f>
        <v/>
      </c>
      <c r="FA24" s="380" t="str">
        <f t="shared" si="109"/>
        <v/>
      </c>
      <c r="FB24" s="381" t="str">
        <f>IFERROR(RANK(EZ24,EZ:EZ,0)+ COUNTIF(EZ$13:$EZ23,EZ24),"")</f>
        <v/>
      </c>
      <c r="FC24" s="383"/>
      <c r="FD24" s="397">
        <v>21</v>
      </c>
      <c r="FE24" s="378" t="str">
        <f>IFERROR(IF(AND('Classificação geral'!$E18="mas",'Classificação geral'!$F18=1),'Classificação geral'!$A18,""),"")</f>
        <v/>
      </c>
      <c r="FF24" s="399" t="str">
        <f>IFERROR(IF(AND('Classificação geral'!$E18="mas",'Classificação geral'!$F18=1),'Classificação geral'!$B18,""),"")</f>
        <v/>
      </c>
      <c r="FG24" s="382" t="str">
        <f>IF($FF24='Classificação geral'!$B18,'Classificação geral'!$C18,"")</f>
        <v/>
      </c>
      <c r="FH24" s="382" t="str">
        <f>IF($FF24='Classificação geral'!$B18,'Classificação geral'!$E18,"")</f>
        <v/>
      </c>
      <c r="FI24" s="399" t="str">
        <f>IFERROR(IF(AND($FH24="mas",'Classificação geral'!$F18=1),'Classificação geral'!F18,""),"")</f>
        <v/>
      </c>
      <c r="FJ24" s="378" t="str">
        <f>IFERROR(IF(AND($FH24="mas",'Classificação geral'!$F18=1),'Classificação geral'!G18,""),"")</f>
        <v/>
      </c>
      <c r="FK24" s="378" t="str">
        <f>IFERROR(IF(AND($FH24="mas",'Classificação geral'!$F18=1),'Classificação geral'!H18,""),"")</f>
        <v/>
      </c>
      <c r="FL24" s="378" t="str">
        <f>IFERROR(IF(AND($FH24="mas",'Classificação geral'!$F18=1),'Classificação geral'!I18,""),"")</f>
        <v/>
      </c>
      <c r="FM24" s="378" t="str">
        <f>IFERROR(IF(AND($FH24="mas",'Classificação geral'!$F18=1),'Classificação geral'!J18,""),"")</f>
        <v/>
      </c>
      <c r="FN24" s="378" t="str">
        <f>IFERROR(IF(AND($FH24="mas",'Classificação geral'!$F18=1),'Classificação geral'!K18,""),"")</f>
        <v/>
      </c>
      <c r="FO24" s="378" t="str">
        <f>IFERROR(IF(AND($FH24="mas",'Classificação geral'!$F18=1),'Classificação geral'!L18,""),"")</f>
        <v/>
      </c>
      <c r="FP24" s="378" t="str">
        <f>IFERROR(IF(AND($FH24="mas",'Classificação geral'!$F18=1),'Classificação geral'!M18,""),"")</f>
        <v/>
      </c>
      <c r="FQ24" s="378" t="str">
        <f>IFERROR(IF(AND($FH24="mas",'Classificação geral'!$F18=1),'Classificação geral'!N18,""),"")</f>
        <v/>
      </c>
      <c r="FR24" s="378" t="str">
        <f>IFERROR(IF(AND($FH24="mas",'Classificação geral'!$F18=1),'Classificação geral'!O18,""),"")</f>
        <v/>
      </c>
      <c r="FS24" s="378" t="str">
        <f>IFERROR(IF(AND($FH24="mas",'Classificação geral'!$F18=1),'Classificação geral'!P18,""),"")</f>
        <v/>
      </c>
      <c r="FT24" s="378" t="str">
        <f>IFERROR(IF(AND($FH24="mas",'Classificação geral'!$F18=1),'Classificação geral'!Q18,""),"")</f>
        <v/>
      </c>
      <c r="FU24" s="378" t="str">
        <f>IFERROR(IF(AND($FH24="mas",'Classificação geral'!$F18=1),'Classificação geral'!R18,""),"")</f>
        <v/>
      </c>
      <c r="FV24" s="399" t="str">
        <f>IFERROR(IF(AND($FH24="mas",'Classificação geral'!$F18=1),'Classificação geral'!U18,""),"")</f>
        <v/>
      </c>
      <c r="FW24" s="380" t="str">
        <f t="shared" si="110"/>
        <v/>
      </c>
      <c r="FX24" s="381" t="str">
        <f>IFERROR(RANK(FV24,FV:FV,0)+ COUNTIF($FV$13:FV23,FV24),"")</f>
        <v/>
      </c>
      <c r="FZ24" s="378" t="str">
        <f>IFERROR(IF(AND('Classificação geral'!$E18="FEM",'Classificação geral'!$F18=2),'Classificação geral'!$A18,""),"")</f>
        <v/>
      </c>
      <c r="GA24" s="378" t="str">
        <f>IFERROR(IF(AND('Classificação geral'!$E18="fem",'Classificação geral'!$F18=2),'Classificação geral'!$B18,""),"")</f>
        <v/>
      </c>
      <c r="GB24" s="382" t="str">
        <f>IF(GA24='Classificação geral'!$B18,'Classificação geral'!$C18,"")</f>
        <v/>
      </c>
      <c r="GC24" s="382" t="str">
        <f>IF(GA24='Classificação geral'!$B18,'Classificação geral'!$E18,"")</f>
        <v/>
      </c>
      <c r="GD24" s="399" t="str">
        <f>IFERROR(IF(AND(GC24="fem",'Classificação geral'!$F18=2),'Classificação geral'!$F18,""),"")</f>
        <v/>
      </c>
      <c r="GE24" s="378" t="str">
        <f>IFERROR(IF(AND($GC24="fem",'Classificação geral'!$F18=2),'Classificação geral'!G18,""),"")</f>
        <v/>
      </c>
      <c r="GF24" s="378" t="str">
        <f>IFERROR(IF(AND($GC24="fem",'Classificação geral'!$F18=2),'Classificação geral'!H18,""),"")</f>
        <v/>
      </c>
      <c r="GG24" s="378" t="str">
        <f>IFERROR(IF(AND($GC24="fem",'Classificação geral'!$F18=2),'Classificação geral'!I18,""),"")</f>
        <v/>
      </c>
      <c r="GH24" s="378" t="str">
        <f>IFERROR(IF(AND($GC24="fem",'Classificação geral'!$F18=2),'Classificação geral'!J18,""),"")</f>
        <v/>
      </c>
      <c r="GI24" s="378" t="str">
        <f>IFERROR(IF(AND($GC24="fem",'Classificação geral'!$F18=2),'Classificação geral'!K18,""),"")</f>
        <v/>
      </c>
      <c r="GJ24" s="378" t="str">
        <f>IFERROR(IF(AND($GC24="fem",'Classificação geral'!$F18=2),'Classificação geral'!L18,""),"")</f>
        <v/>
      </c>
      <c r="GK24" s="378" t="str">
        <f>IFERROR(IF(AND($GC24="fem",'Classificação geral'!$F18=2),'Classificação geral'!M18,""),"")</f>
        <v/>
      </c>
      <c r="GL24" s="378" t="str">
        <f>IFERROR(IF(AND($GC24="fem",'Classificação geral'!$F18=2),'Classificação geral'!N18,""),"")</f>
        <v/>
      </c>
      <c r="GM24" s="378" t="str">
        <f>IFERROR(IF(AND($GC24="fem",'Classificação geral'!$F18=2),'Classificação geral'!O18,""),"")</f>
        <v/>
      </c>
      <c r="GN24" s="378" t="str">
        <f>IFERROR(IF(AND($GC24="fem",'Classificação geral'!$F18=2),'Classificação geral'!P18,""),"")</f>
        <v/>
      </c>
      <c r="GO24" s="378" t="str">
        <f>IFERROR(IF(AND($GC24="fem",'Classificação geral'!$F18=2),'Classificação geral'!Q18,""),"")</f>
        <v/>
      </c>
      <c r="GP24" s="378" t="str">
        <f>IFERROR(IF(AND($GC24="fem",'Classificação geral'!$F18=2),'Classificação geral'!R18,""),"")</f>
        <v/>
      </c>
      <c r="GQ24" s="399" t="str">
        <f>IFERROR(IF(AND(GC24="fem",'Classificação geral'!$F18=2),'Classificação geral'!U18,""),"")</f>
        <v/>
      </c>
      <c r="GR24" s="380" t="str">
        <f t="shared" si="111"/>
        <v/>
      </c>
      <c r="GS24" s="381" t="str">
        <f>IFERROR(RANK(GQ24,GQ:GQ,0)+ COUNTIF($GQ$13:GQ23,GQ24),"")</f>
        <v/>
      </c>
      <c r="GU24" s="378" t="str">
        <f>IFERROR(IF(AND('Classificação geral'!$E18="mas",'Classificação geral'!$F18=2),'Classificação geral'!$A18,""),"")</f>
        <v/>
      </c>
      <c r="GV24" s="378" t="str">
        <f>IFERROR(IF(AND('Classificação geral'!$E18="mas",'Classificação geral'!$F18=2),'Classificação geral'!$B18,""),"")</f>
        <v/>
      </c>
      <c r="GW24" s="382" t="str">
        <f>IF(GV24='Classificação geral'!$B18,'Classificação geral'!$C18,"")</f>
        <v/>
      </c>
      <c r="GX24" s="382" t="str">
        <f>IF(GV24='Classificação geral'!$B18,'Classificação geral'!$E18,"")</f>
        <v/>
      </c>
      <c r="GY24" s="399" t="str">
        <f>IFERROR(IF(AND(GX24="mas",'Classificação geral'!$F18=2),'Classificação geral'!$F18,""),"")</f>
        <v/>
      </c>
      <c r="GZ24" s="378" t="str">
        <f>IFERROR(IF(AND($GX24="mas",'Classificação geral'!$F18=2),'Classificação geral'!H18,""),"")</f>
        <v/>
      </c>
      <c r="HA24" s="378" t="str">
        <f>IFERROR(IF(AND($GX24="mas",'Classificação geral'!$F18=2),'Classificação geral'!I18,""),"")</f>
        <v/>
      </c>
      <c r="HB24" s="378" t="str">
        <f>IFERROR(IF(AND($GX24="mas",'Classificação geral'!$F18=2),'Classificação geral'!J18,""),"")</f>
        <v/>
      </c>
      <c r="HC24" s="399" t="str">
        <f>IFERROR(IF(AND(GX24="mas",'Classificação geral'!$F18=2),'Classificação geral'!$G18,""),"")</f>
        <v/>
      </c>
      <c r="HD24" s="378" t="str">
        <f>IFERROR(IF(AND($GX24="mas",'Classificação geral'!$F18=2),'Classificação geral'!L18,""),"")</f>
        <v/>
      </c>
      <c r="HE24" s="378" t="str">
        <f>IFERROR(IF(AND($GX24="mas",'Classificação geral'!$F18=2),'Classificação geral'!M18,""),"")</f>
        <v/>
      </c>
      <c r="HF24" s="378" t="str">
        <f>IFERROR(IF(AND($GX24="mas",'Classificação geral'!$F18=2),'Classificação geral'!N18,""),"")</f>
        <v/>
      </c>
      <c r="HG24" s="399" t="str">
        <f>IFERROR(IF(AND(GX24="mas",'Classificação geral'!$F18=2),'Classificação geral'!$K18,""),"")</f>
        <v/>
      </c>
      <c r="HH24" s="378" t="str">
        <f>IFERROR(IF(AND($GX24="mas",'Classificação geral'!$F18=2),'Classificação geral'!P18,""),"")</f>
        <v/>
      </c>
      <c r="HI24" s="378" t="str">
        <f>IFERROR(IF(AND($GX24="mas",'Classificação geral'!$F18=2),'Classificação geral'!Q18,""),"")</f>
        <v/>
      </c>
      <c r="HJ24" s="378" t="str">
        <f>IFERROR(IF(AND($GX24="mas",'Classificação geral'!$F18=2),'Classificação geral'!R18,""),"")</f>
        <v/>
      </c>
      <c r="HK24" s="399" t="str">
        <f>IFERROR(IF(AND(GX24="mas",'Classificação geral'!$F18=2),'Classificação geral'!$O18,""),"")</f>
        <v/>
      </c>
      <c r="HL24" s="399" t="str">
        <f>IFERROR(IF(AND(GX24="mas",'Classificação geral'!$F18=2),'Classificação geral'!$U18,""),"")</f>
        <v/>
      </c>
      <c r="HM24" s="380" t="str">
        <f t="shared" si="112"/>
        <v/>
      </c>
      <c r="HN24" s="381" t="str">
        <f>IFERROR(RANK(HL24,HL:HL,0)+ COUNTIF($HL$13:HL23,HL24),"")</f>
        <v/>
      </c>
      <c r="HP24" s="378" t="str">
        <f>IFERROR(IF(AND('Classificação geral'!$E18="FEM",'Classificação geral'!$F18=3),'Classificação geral'!$A18,""),"")</f>
        <v/>
      </c>
      <c r="HQ24" s="399" t="str">
        <f>IFERROR(IF(AND('Classificação geral'!$E18="fem",'Classificação geral'!$F18=3),'Classificação geral'!$B18,""),"")</f>
        <v/>
      </c>
      <c r="HR24" s="382" t="str">
        <f>IF($HQ24='Classificação geral'!$B18,'Classificação geral'!$C18,"")</f>
        <v/>
      </c>
      <c r="HS24" s="382" t="str">
        <f>IF($HQ24='Classificação geral'!$B18,'Classificação geral'!$E18,"")</f>
        <v/>
      </c>
      <c r="HT24" s="382" t="str">
        <f>IF($HS24='Classificação geral'!$E18,'Classificação geral'!$F18,"")</f>
        <v/>
      </c>
      <c r="HU24" s="382">
        <f>IF($HT24='Classificação geral'!$F18,'Classificação geral'!G18,"")</f>
        <v>0</v>
      </c>
      <c r="HV24" s="382" t="str">
        <f>IF($HT24='Classificação geral'!$F18,'Classificação geral'!H18,"")</f>
        <v/>
      </c>
      <c r="HW24" s="382">
        <f>IF($HT24='Classificação geral'!$F18,'Classificação geral'!I18,"")</f>
        <v>0</v>
      </c>
      <c r="HX24" s="382">
        <f>IF($HT24='Classificação geral'!$F18,'Classificação geral'!J18,"")</f>
        <v>0</v>
      </c>
      <c r="HY24" s="382">
        <f>IF($HT24='Classificação geral'!$F18,'Classificação geral'!K18,"")</f>
        <v>0</v>
      </c>
      <c r="HZ24" s="382">
        <f>IF($HT24='Classificação geral'!$F18,'Classificação geral'!L18,"")</f>
        <v>0</v>
      </c>
      <c r="IA24" s="382">
        <f>IF($HT24='Classificação geral'!$F18,'Classificação geral'!M18,"")</f>
        <v>0</v>
      </c>
      <c r="IB24" s="382">
        <f>IF($HT24='Classificação geral'!$F18,'Classificação geral'!N18,"")</f>
        <v>0</v>
      </c>
      <c r="IC24" s="382">
        <f>IF($HT24='Classificação geral'!$F18,'Classificação geral'!O18,"")</f>
        <v>0</v>
      </c>
      <c r="ID24" s="382" t="b">
        <f>IF($HT24='Classificação geral'!$F18,'Classificação geral'!P18,"")</f>
        <v>0</v>
      </c>
      <c r="IE24" s="382">
        <f>IF($HT24='Classificação geral'!$F18,'Classificação geral'!Q18,"")</f>
        <v>0</v>
      </c>
      <c r="IF24" s="382">
        <f>IF($HT24='Classificação geral'!$F18,'Classificação geral'!R18,"")</f>
        <v>0</v>
      </c>
      <c r="IG24" s="379" t="str">
        <f>IF($HT24='Classificação geral'!$F18,'Classificação geral'!$U18,"")</f>
        <v/>
      </c>
      <c r="IH24" s="380" t="str">
        <f t="shared" si="106"/>
        <v/>
      </c>
      <c r="II24" s="381" t="str">
        <f>IFERROR(RANK(IG24,IG:IG,0)+ COUNTIF($IG$13:IG23,IG24),"")</f>
        <v/>
      </c>
      <c r="IK24" s="378" t="str">
        <f>IFERROR(IF(AND('Classificação geral'!$E18="mas",'Classificação geral'!$F18=3),'Classificação geral'!$A18,""),"")</f>
        <v/>
      </c>
      <c r="IL24" s="399" t="str">
        <f>IFERROR(IF(AND('Classificação geral'!$E18="mas",'Classificação geral'!$F18=3),'Classificação geral'!$B18,""),"")</f>
        <v/>
      </c>
      <c r="IM24" s="382" t="str">
        <f>IF($IL24='Classificação geral'!$B18,'Classificação geral'!$C18,"")</f>
        <v/>
      </c>
      <c r="IN24" s="382" t="str">
        <f>IF($IL24='Classificação geral'!$B18,'Classificação geral'!$E18,"")</f>
        <v/>
      </c>
      <c r="IO24" s="382" t="str">
        <f>IF($IN24='Classificação geral'!$E18,'Classificação geral'!$F18,"")</f>
        <v/>
      </c>
      <c r="IP24" s="379">
        <f>IF($IO24='Classificação geral'!$F18,'Classificação geral'!G18,"")</f>
        <v>0</v>
      </c>
      <c r="IQ24" s="379" t="str">
        <f>IF($IO24='Classificação geral'!$F18,'Classificação geral'!H18,"")</f>
        <v/>
      </c>
      <c r="IR24" s="379">
        <f>IF($IO24='Classificação geral'!$F18,'Classificação geral'!I18,"")</f>
        <v>0</v>
      </c>
      <c r="IS24" s="379">
        <f>IF($IO24='Classificação geral'!$F18,'Classificação geral'!J18,"")</f>
        <v>0</v>
      </c>
      <c r="IT24" s="379">
        <f>IF($IO24='Classificação geral'!$F18,'Classificação geral'!K18,"")</f>
        <v>0</v>
      </c>
      <c r="IU24" s="379">
        <f>IF($IO24='Classificação geral'!$F18,'Classificação geral'!L18,"")</f>
        <v>0</v>
      </c>
      <c r="IV24" s="379">
        <f>IF($IO24='Classificação geral'!$F18,'Classificação geral'!M18,"")</f>
        <v>0</v>
      </c>
      <c r="IW24" s="379">
        <f>IF($IO24='Classificação geral'!$F18,'Classificação geral'!N18,"")</f>
        <v>0</v>
      </c>
      <c r="IX24" s="379">
        <f>IF($IO24='Classificação geral'!$F18,'Classificação geral'!O18,"")</f>
        <v>0</v>
      </c>
      <c r="IY24" s="379" t="b">
        <f>IF($IO24='Classificação geral'!$F18,'Classificação geral'!P18,"")</f>
        <v>0</v>
      </c>
      <c r="IZ24" s="379">
        <f>IF($IO24='Classificação geral'!$F18,'Classificação geral'!Q18,"")</f>
        <v>0</v>
      </c>
      <c r="JA24" s="379">
        <f>IF($IO24='Classificação geral'!$F18,'Classificação geral'!R18,"")</f>
        <v>0</v>
      </c>
      <c r="JB24" s="379" t="str">
        <f>IF($IO24='Classificação geral'!$F18,'Classificação geral'!$U18,"")</f>
        <v/>
      </c>
      <c r="JC24" s="380" t="str">
        <f t="shared" si="107"/>
        <v/>
      </c>
      <c r="JD24" s="381" t="str">
        <f>IFERROR(RANK(JB24,JB:JB,0)+ COUNTIF($JB$13:JB23,JB24),"")</f>
        <v/>
      </c>
    </row>
    <row r="25" spans="2:264" s="397" customFormat="1" ht="25.95" customHeight="1" x14ac:dyDescent="0.4">
      <c r="B25" s="367" t="str">
        <f t="shared" si="0"/>
        <v/>
      </c>
      <c r="C25" s="390" t="str">
        <f t="shared" si="1"/>
        <v/>
      </c>
      <c r="D25" s="394" t="str">
        <f t="shared" si="2"/>
        <v/>
      </c>
      <c r="E25" s="395" t="str">
        <f t="shared" si="3"/>
        <v/>
      </c>
      <c r="F25" s="395" t="str">
        <f t="shared" si="4"/>
        <v/>
      </c>
      <c r="G25" s="395" t="str">
        <f>IFERROR(INDEX(#REF!,MATCH(U25,$FB$15:$FB$97,0)),"")</f>
        <v/>
      </c>
      <c r="H25" s="396" t="str">
        <f t="shared" si="5"/>
        <v/>
      </c>
      <c r="I25" s="396" t="str">
        <f t="shared" si="6"/>
        <v/>
      </c>
      <c r="J25" s="396" t="str">
        <f t="shared" si="7"/>
        <v/>
      </c>
      <c r="K25" s="479" t="str">
        <f t="shared" si="8"/>
        <v/>
      </c>
      <c r="L25" s="396" t="str">
        <f t="shared" si="9"/>
        <v/>
      </c>
      <c r="M25" s="396" t="str">
        <f t="shared" si="10"/>
        <v/>
      </c>
      <c r="N25" s="396" t="str">
        <f t="shared" si="11"/>
        <v/>
      </c>
      <c r="O25" s="479" t="str">
        <f t="shared" si="12"/>
        <v/>
      </c>
      <c r="P25" s="396" t="str">
        <f t="shared" si="13"/>
        <v/>
      </c>
      <c r="Q25" s="396" t="str">
        <f t="shared" si="14"/>
        <v/>
      </c>
      <c r="R25" s="396" t="str">
        <f t="shared" si="15"/>
        <v/>
      </c>
      <c r="S25" s="479" t="str">
        <f t="shared" si="16"/>
        <v/>
      </c>
      <c r="T25" s="396" t="str">
        <f t="shared" si="17"/>
        <v/>
      </c>
      <c r="U25" s="391">
        <v>11</v>
      </c>
      <c r="V25" s="392"/>
      <c r="W25" s="392"/>
      <c r="X25" s="367" t="str">
        <f t="shared" si="18"/>
        <v/>
      </c>
      <c r="Y25" s="390" t="str">
        <f t="shared" si="19"/>
        <v/>
      </c>
      <c r="Z25" s="394" t="str">
        <f t="shared" si="20"/>
        <v/>
      </c>
      <c r="AA25" s="395" t="str">
        <f t="shared" si="21"/>
        <v/>
      </c>
      <c r="AB25" s="395" t="str">
        <f t="shared" si="22"/>
        <v/>
      </c>
      <c r="AC25" s="395" t="str">
        <f>IFERROR(INDEX(#REF!,MATCH(AQ25,$FX$15:$FX$97,0)),"")</f>
        <v/>
      </c>
      <c r="AD25" s="396" t="str">
        <f t="shared" si="23"/>
        <v/>
      </c>
      <c r="AE25" s="396" t="str">
        <f t="shared" si="24"/>
        <v/>
      </c>
      <c r="AF25" s="396" t="str">
        <f t="shared" si="25"/>
        <v/>
      </c>
      <c r="AG25" s="479" t="str">
        <f t="shared" si="26"/>
        <v/>
      </c>
      <c r="AH25" s="396" t="str">
        <f t="shared" si="27"/>
        <v/>
      </c>
      <c r="AI25" s="396" t="str">
        <f t="shared" si="28"/>
        <v/>
      </c>
      <c r="AJ25" s="396" t="str">
        <f t="shared" si="29"/>
        <v/>
      </c>
      <c r="AK25" s="479" t="str">
        <f t="shared" si="30"/>
        <v/>
      </c>
      <c r="AL25" s="396" t="str">
        <f t="shared" si="31"/>
        <v/>
      </c>
      <c r="AM25" s="396" t="str">
        <f t="shared" si="32"/>
        <v/>
      </c>
      <c r="AN25" s="396" t="str">
        <f t="shared" si="33"/>
        <v/>
      </c>
      <c r="AO25" s="479" t="str">
        <f t="shared" si="34"/>
        <v/>
      </c>
      <c r="AP25" s="396" t="str">
        <f t="shared" si="35"/>
        <v/>
      </c>
      <c r="AQ25" s="391">
        <v>11</v>
      </c>
      <c r="AR25" s="392"/>
      <c r="AT25" s="367" t="str">
        <f t="shared" si="36"/>
        <v/>
      </c>
      <c r="AU25" s="390" t="str">
        <f t="shared" si="37"/>
        <v/>
      </c>
      <c r="AV25" s="390" t="str">
        <f t="shared" si="38"/>
        <v/>
      </c>
      <c r="AW25" s="395" t="str">
        <f t="shared" si="39"/>
        <v/>
      </c>
      <c r="AX25" s="395" t="str">
        <f t="shared" si="40"/>
        <v/>
      </c>
      <c r="AY25" s="395" t="str">
        <f>IFERROR(INDEX(#REF!,MATCH($BM25,$GS$15:$GS$97,0)),"")</f>
        <v/>
      </c>
      <c r="AZ25" s="396" t="str">
        <f t="shared" si="41"/>
        <v/>
      </c>
      <c r="BA25" s="396" t="str">
        <f t="shared" si="42"/>
        <v/>
      </c>
      <c r="BB25" s="396" t="str">
        <f t="shared" si="43"/>
        <v/>
      </c>
      <c r="BC25" s="479" t="str">
        <f t="shared" si="44"/>
        <v/>
      </c>
      <c r="BD25" s="396" t="str">
        <f t="shared" si="45"/>
        <v/>
      </c>
      <c r="BE25" s="396" t="str">
        <f t="shared" si="46"/>
        <v/>
      </c>
      <c r="BF25" s="396" t="str">
        <f t="shared" si="47"/>
        <v/>
      </c>
      <c r="BG25" s="479" t="str">
        <f t="shared" si="48"/>
        <v/>
      </c>
      <c r="BH25" s="396" t="str">
        <f t="shared" si="49"/>
        <v/>
      </c>
      <c r="BI25" s="396" t="str">
        <f t="shared" si="50"/>
        <v/>
      </c>
      <c r="BJ25" s="396" t="str">
        <f t="shared" si="51"/>
        <v/>
      </c>
      <c r="BK25" s="479" t="str">
        <f t="shared" si="52"/>
        <v/>
      </c>
      <c r="BL25" s="396" t="str">
        <f t="shared" si="53"/>
        <v/>
      </c>
      <c r="BM25" s="391">
        <v>11</v>
      </c>
      <c r="BN25" s="236"/>
      <c r="BO25" s="392"/>
      <c r="BP25" s="368" t="str">
        <f t="shared" si="54"/>
        <v/>
      </c>
      <c r="BQ25" s="390" t="str">
        <f t="shared" si="55"/>
        <v/>
      </c>
      <c r="BR25" s="394" t="str">
        <f t="shared" si="56"/>
        <v/>
      </c>
      <c r="BS25" s="395" t="str">
        <f t="shared" si="57"/>
        <v/>
      </c>
      <c r="BT25" s="395" t="str">
        <f t="shared" si="58"/>
        <v/>
      </c>
      <c r="BU25" s="395" t="str">
        <f>IFERROR(INDEX(#REF!,MATCH(CI25,$HN$15:$HN$97,0)),"")</f>
        <v/>
      </c>
      <c r="BV25" s="396" t="str">
        <f t="shared" si="59"/>
        <v/>
      </c>
      <c r="BW25" s="396" t="str">
        <f t="shared" si="60"/>
        <v/>
      </c>
      <c r="BX25" s="396" t="str">
        <f t="shared" si="61"/>
        <v/>
      </c>
      <c r="BY25" s="479" t="str">
        <f t="shared" si="62"/>
        <v/>
      </c>
      <c r="BZ25" s="396" t="str">
        <f t="shared" si="63"/>
        <v/>
      </c>
      <c r="CA25" s="396" t="str">
        <f t="shared" si="64"/>
        <v/>
      </c>
      <c r="CB25" s="396" t="str">
        <f t="shared" si="65"/>
        <v/>
      </c>
      <c r="CC25" s="479" t="str">
        <f t="shared" si="66"/>
        <v/>
      </c>
      <c r="CD25" s="396" t="str">
        <f t="shared" si="67"/>
        <v/>
      </c>
      <c r="CE25" s="396" t="str">
        <f t="shared" si="68"/>
        <v/>
      </c>
      <c r="CF25" s="396" t="str">
        <f t="shared" si="69"/>
        <v/>
      </c>
      <c r="CG25" s="479" t="str">
        <f t="shared" si="70"/>
        <v/>
      </c>
      <c r="CH25" s="396" t="str">
        <f t="shared" si="71"/>
        <v/>
      </c>
      <c r="CI25" s="391">
        <v>11</v>
      </c>
      <c r="CJ25" s="392"/>
      <c r="CL25" s="367" t="str">
        <f t="shared" si="72"/>
        <v/>
      </c>
      <c r="CM25" s="390" t="str">
        <f t="shared" si="73"/>
        <v/>
      </c>
      <c r="CN25" s="394" t="str">
        <f t="shared" si="74"/>
        <v/>
      </c>
      <c r="CO25" s="394" t="str">
        <f t="shared" si="75"/>
        <v/>
      </c>
      <c r="CP25" s="395" t="str">
        <f t="shared" si="76"/>
        <v/>
      </c>
      <c r="CQ25" s="395" t="str">
        <f>IFERROR(INDEX(#REF!,MATCH(DE25,$II$15:$II$97,0)),"")</f>
        <v/>
      </c>
      <c r="CR25" s="396" t="str">
        <f t="shared" si="77"/>
        <v/>
      </c>
      <c r="CS25" s="396" t="str">
        <f t="shared" si="78"/>
        <v/>
      </c>
      <c r="CT25" s="396" t="str">
        <f t="shared" si="79"/>
        <v/>
      </c>
      <c r="CU25" s="479" t="str">
        <f t="shared" si="80"/>
        <v/>
      </c>
      <c r="CV25" s="396" t="str">
        <f t="shared" si="81"/>
        <v/>
      </c>
      <c r="CW25" s="396" t="str">
        <f t="shared" si="82"/>
        <v/>
      </c>
      <c r="CX25" s="396" t="str">
        <f t="shared" si="83"/>
        <v/>
      </c>
      <c r="CY25" s="479" t="str">
        <f t="shared" si="84"/>
        <v/>
      </c>
      <c r="CZ25" s="396" t="str">
        <f t="shared" si="85"/>
        <v/>
      </c>
      <c r="DA25" s="396" t="str">
        <f t="shared" si="86"/>
        <v/>
      </c>
      <c r="DB25" s="396" t="str">
        <f t="shared" si="87"/>
        <v/>
      </c>
      <c r="DC25" s="479" t="str">
        <f t="shared" si="88"/>
        <v/>
      </c>
      <c r="DD25" s="396" t="str">
        <f t="shared" si="89"/>
        <v/>
      </c>
      <c r="DE25" s="391">
        <v>11</v>
      </c>
      <c r="DF25" s="393" t="str">
        <f t="shared" si="131"/>
        <v/>
      </c>
      <c r="DG25" s="392"/>
      <c r="DH25" s="392"/>
      <c r="DI25" s="367" t="str">
        <f t="shared" si="90"/>
        <v/>
      </c>
      <c r="DJ25" s="390" t="str">
        <f t="shared" si="91"/>
        <v/>
      </c>
      <c r="DK25" s="394" t="str">
        <f t="shared" si="92"/>
        <v/>
      </c>
      <c r="DL25" s="395" t="str">
        <f t="shared" si="93"/>
        <v/>
      </c>
      <c r="DM25" s="395" t="str">
        <f t="shared" si="94"/>
        <v/>
      </c>
      <c r="DN25" s="395" t="str">
        <f>IFERROR(INDEX(#REF!,MATCH(EB25,$JD$15:$JD$97,0)),"")</f>
        <v/>
      </c>
      <c r="DO25" s="396" t="str">
        <f t="shared" si="122"/>
        <v/>
      </c>
      <c r="DP25" s="396" t="str">
        <f t="shared" si="123"/>
        <v/>
      </c>
      <c r="DQ25" s="396" t="str">
        <f t="shared" si="124"/>
        <v/>
      </c>
      <c r="DR25" s="479" t="str">
        <f t="shared" si="96"/>
        <v/>
      </c>
      <c r="DS25" s="396" t="str">
        <f t="shared" si="125"/>
        <v/>
      </c>
      <c r="DT25" s="396" t="str">
        <f t="shared" si="126"/>
        <v/>
      </c>
      <c r="DU25" s="396" t="str">
        <f t="shared" si="127"/>
        <v/>
      </c>
      <c r="DV25" s="479" t="str">
        <f t="shared" si="100"/>
        <v/>
      </c>
      <c r="DW25" s="396" t="str">
        <f t="shared" si="128"/>
        <v/>
      </c>
      <c r="DX25" s="396" t="str">
        <f t="shared" si="129"/>
        <v/>
      </c>
      <c r="DY25" s="396" t="str">
        <f t="shared" si="130"/>
        <v/>
      </c>
      <c r="DZ25" s="479" t="str">
        <f t="shared" si="104"/>
        <v/>
      </c>
      <c r="EA25" s="396" t="str">
        <f t="shared" si="105"/>
        <v/>
      </c>
      <c r="EB25" s="391">
        <v>11</v>
      </c>
      <c r="EC25" s="398" t="str">
        <f t="shared" si="108"/>
        <v/>
      </c>
      <c r="ED25" s="392"/>
      <c r="EF25" s="392"/>
      <c r="EG25" s="392"/>
      <c r="EH25" s="392"/>
      <c r="EI25" s="378" t="str">
        <f>IFERROR(IF(AND('Classificação geral'!$E19="FEM",'Classificação geral'!$F19=1),'Classificação geral'!$A19,""),"")</f>
        <v/>
      </c>
      <c r="EJ25" s="399" t="str">
        <f>IFERROR(IF(AND('Classificação geral'!$E19="FEM",'Classificação geral'!$F19=1),'Classificação geral'!$B19,""),"")</f>
        <v/>
      </c>
      <c r="EK25" s="382" t="str">
        <f>IF($EJ25='Classificação geral'!$B19,'Classificação geral'!$C19,"")</f>
        <v/>
      </c>
      <c r="EL25" s="382" t="str">
        <f>IF($EJ25='Classificação geral'!$B19,'Classificação geral'!$E19,"")</f>
        <v/>
      </c>
      <c r="EM25" s="382" t="str">
        <f>IF($EL25='Classificação geral'!$E19,'Classificação geral'!$F19,"")</f>
        <v/>
      </c>
      <c r="EN25" s="378" t="str">
        <f>IFERROR(IF(AND($EL25="fem",'Classificação geral'!$F19=1),'Classificação geral'!G19,""),"")</f>
        <v/>
      </c>
      <c r="EO25" s="378" t="str">
        <f>IFERROR(IF(AND($EL25="fem",'Classificação geral'!$F19=1),'Classificação geral'!H19,""),"")</f>
        <v/>
      </c>
      <c r="EP25" s="378" t="str">
        <f>IFERROR(IF(AND($EL25="fem",'Classificação geral'!$F19=1),'Classificação geral'!I19,""),"")</f>
        <v/>
      </c>
      <c r="EQ25" s="378" t="str">
        <f>IFERROR(IF(AND($EL25="fem",'Classificação geral'!$F19=1),'Classificação geral'!J19,""),"")</f>
        <v/>
      </c>
      <c r="ER25" s="399" t="str">
        <f>IFERROR(IF(AND($EL25="fem",'Classificação geral'!$F19=1),'Classificação geral'!K19,""),"")</f>
        <v/>
      </c>
      <c r="ES25" s="378" t="str">
        <f>IFERROR(IF(AND($EL25="fem",'Classificação geral'!$F19=1),'Classificação geral'!L19,""),"")</f>
        <v/>
      </c>
      <c r="ET25" s="378" t="str">
        <f>IFERROR(IF(AND($EL25="fem",'Classificação geral'!$F19=1),'Classificação geral'!M19,""),"")</f>
        <v/>
      </c>
      <c r="EU25" s="378" t="str">
        <f>IFERROR(IF(AND($EL25="fem",'Classificação geral'!$F19=1),'Classificação geral'!N19,""),"")</f>
        <v/>
      </c>
      <c r="EV25" s="399" t="str">
        <f>IFERROR(IF(AND($EL25="fem",'Classificação geral'!$F19=1),'Classificação geral'!O19,""),"")</f>
        <v/>
      </c>
      <c r="EW25" s="378" t="str">
        <f>IFERROR(IF(AND($EL25="fem",'Classificação geral'!$F19=1),'Classificação geral'!P19,""),"")</f>
        <v/>
      </c>
      <c r="EX25" s="378" t="str">
        <f>IFERROR(IF(AND($EL25="fem",'Classificação geral'!$F19=1),'Classificação geral'!Q19,""),"")</f>
        <v/>
      </c>
      <c r="EY25" s="378" t="str">
        <f>IFERROR(IF(AND($EL25="fem",'Classificação geral'!$F19=1),'Classificação geral'!R19,""),"")</f>
        <v/>
      </c>
      <c r="EZ25" s="379" t="str">
        <f>IF($EM25='Classificação geral'!$F19,'Classificação geral'!$U19,"")</f>
        <v/>
      </c>
      <c r="FA25" s="380" t="str">
        <f t="shared" si="109"/>
        <v/>
      </c>
      <c r="FB25" s="381" t="str">
        <f>IFERROR(RANK(EZ25,EZ:EZ,0)+ COUNTIF(EZ$13:$EZ24,EZ25),"")</f>
        <v/>
      </c>
      <c r="FC25" s="383"/>
      <c r="FD25" s="397" t="s">
        <v>5</v>
      </c>
      <c r="FE25" s="378" t="str">
        <f>IFERROR(IF(AND('Classificação geral'!$E19="mas",'Classificação geral'!$F19=1),'Classificação geral'!$A19,""),"")</f>
        <v/>
      </c>
      <c r="FF25" s="399" t="str">
        <f>IFERROR(IF(AND('Classificação geral'!$E19="mas",'Classificação geral'!$F19=1),'Classificação geral'!$B19,""),"")</f>
        <v/>
      </c>
      <c r="FG25" s="382" t="str">
        <f>IF($FF25='Classificação geral'!$B19,'Classificação geral'!$C19,"")</f>
        <v/>
      </c>
      <c r="FH25" s="382" t="str">
        <f>IF($FF25='Classificação geral'!$B19,'Classificação geral'!$E19,"")</f>
        <v/>
      </c>
      <c r="FI25" s="399" t="str">
        <f>IFERROR(IF(AND($FH25="mas",'Classificação geral'!$F19=1),'Classificação geral'!F19,""),"")</f>
        <v/>
      </c>
      <c r="FJ25" s="378" t="str">
        <f>IFERROR(IF(AND($FH25="mas",'Classificação geral'!$F19=1),'Classificação geral'!G19,""),"")</f>
        <v/>
      </c>
      <c r="FK25" s="378" t="str">
        <f>IFERROR(IF(AND($FH25="mas",'Classificação geral'!$F19=1),'Classificação geral'!H19,""),"")</f>
        <v/>
      </c>
      <c r="FL25" s="378" t="str">
        <f>IFERROR(IF(AND($FH25="mas",'Classificação geral'!$F19=1),'Classificação geral'!I19,""),"")</f>
        <v/>
      </c>
      <c r="FM25" s="378" t="str">
        <f>IFERROR(IF(AND($FH25="mas",'Classificação geral'!$F19=1),'Classificação geral'!J19,""),"")</f>
        <v/>
      </c>
      <c r="FN25" s="378" t="str">
        <f>IFERROR(IF(AND($FH25="mas",'Classificação geral'!$F19=1),'Classificação geral'!K19,""),"")</f>
        <v/>
      </c>
      <c r="FO25" s="378" t="str">
        <f>IFERROR(IF(AND($FH25="mas",'Classificação geral'!$F19=1),'Classificação geral'!L19,""),"")</f>
        <v/>
      </c>
      <c r="FP25" s="378" t="str">
        <f>IFERROR(IF(AND($FH25="mas",'Classificação geral'!$F19=1),'Classificação geral'!M19,""),"")</f>
        <v/>
      </c>
      <c r="FQ25" s="378" t="str">
        <f>IFERROR(IF(AND($FH25="mas",'Classificação geral'!$F19=1),'Classificação geral'!N19,""),"")</f>
        <v/>
      </c>
      <c r="FR25" s="378" t="str">
        <f>IFERROR(IF(AND($FH25="mas",'Classificação geral'!$F19=1),'Classificação geral'!O19,""),"")</f>
        <v/>
      </c>
      <c r="FS25" s="378" t="str">
        <f>IFERROR(IF(AND($FH25="mas",'Classificação geral'!$F19=1),'Classificação geral'!P19,""),"")</f>
        <v/>
      </c>
      <c r="FT25" s="378" t="str">
        <f>IFERROR(IF(AND($FH25="mas",'Classificação geral'!$F19=1),'Classificação geral'!Q19,""),"")</f>
        <v/>
      </c>
      <c r="FU25" s="378" t="str">
        <f>IFERROR(IF(AND($FH25="mas",'Classificação geral'!$F19=1),'Classificação geral'!R19,""),"")</f>
        <v/>
      </c>
      <c r="FV25" s="399" t="str">
        <f>IFERROR(IF(AND($FH25="mas",'Classificação geral'!$F19=1),'Classificação geral'!U19,""),"")</f>
        <v/>
      </c>
      <c r="FW25" s="380" t="str">
        <f t="shared" si="110"/>
        <v/>
      </c>
      <c r="FX25" s="381" t="str">
        <f>IFERROR(RANK(FV25,FV:FV,0)+ COUNTIF($FV$13:FV24,FV25),"")</f>
        <v/>
      </c>
      <c r="FZ25" s="378" t="str">
        <f>IFERROR(IF(AND('Classificação geral'!$E19="FEM",'Classificação geral'!$F19=2),'Classificação geral'!$A19,""),"")</f>
        <v/>
      </c>
      <c r="GA25" s="378" t="str">
        <f>IFERROR(IF(AND('Classificação geral'!$E19="fem",'Classificação geral'!$F19=2),'Classificação geral'!$B19,""),"")</f>
        <v/>
      </c>
      <c r="GB25" s="382" t="str">
        <f>IF(GA25='Classificação geral'!$B19,'Classificação geral'!$C19,"")</f>
        <v/>
      </c>
      <c r="GC25" s="382" t="str">
        <f>IF(GA25='Classificação geral'!$B19,'Classificação geral'!$E19,"")</f>
        <v/>
      </c>
      <c r="GD25" s="399" t="str">
        <f>IFERROR(IF(AND(GC25="fem",'Classificação geral'!$F19=2),'Classificação geral'!$F19,""),"")</f>
        <v/>
      </c>
      <c r="GE25" s="378" t="str">
        <f>IFERROR(IF(AND($GC25="fem",'Classificação geral'!$F19=2),'Classificação geral'!G19,""),"")</f>
        <v/>
      </c>
      <c r="GF25" s="378" t="str">
        <f>IFERROR(IF(AND($GC25="fem",'Classificação geral'!$F19=2),'Classificação geral'!H19,""),"")</f>
        <v/>
      </c>
      <c r="GG25" s="378" t="str">
        <f>IFERROR(IF(AND($GC25="fem",'Classificação geral'!$F19=2),'Classificação geral'!I19,""),"")</f>
        <v/>
      </c>
      <c r="GH25" s="378" t="str">
        <f>IFERROR(IF(AND($GC25="fem",'Classificação geral'!$F19=2),'Classificação geral'!J19,""),"")</f>
        <v/>
      </c>
      <c r="GI25" s="378" t="str">
        <f>IFERROR(IF(AND($GC25="fem",'Classificação geral'!$F19=2),'Classificação geral'!K19,""),"")</f>
        <v/>
      </c>
      <c r="GJ25" s="378" t="str">
        <f>IFERROR(IF(AND($GC25="fem",'Classificação geral'!$F19=2),'Classificação geral'!L19,""),"")</f>
        <v/>
      </c>
      <c r="GK25" s="378" t="str">
        <f>IFERROR(IF(AND($GC25="fem",'Classificação geral'!$F19=2),'Classificação geral'!M19,""),"")</f>
        <v/>
      </c>
      <c r="GL25" s="378" t="str">
        <f>IFERROR(IF(AND($GC25="fem",'Classificação geral'!$F19=2),'Classificação geral'!N19,""),"")</f>
        <v/>
      </c>
      <c r="GM25" s="378" t="str">
        <f>IFERROR(IF(AND($GC25="fem",'Classificação geral'!$F19=2),'Classificação geral'!O19,""),"")</f>
        <v/>
      </c>
      <c r="GN25" s="378" t="str">
        <f>IFERROR(IF(AND($GC25="fem",'Classificação geral'!$F19=2),'Classificação geral'!P19,""),"")</f>
        <v/>
      </c>
      <c r="GO25" s="378" t="str">
        <f>IFERROR(IF(AND($GC25="fem",'Classificação geral'!$F19=2),'Classificação geral'!Q19,""),"")</f>
        <v/>
      </c>
      <c r="GP25" s="378" t="str">
        <f>IFERROR(IF(AND($GC25="fem",'Classificação geral'!$F19=2),'Classificação geral'!R19,""),"")</f>
        <v/>
      </c>
      <c r="GQ25" s="399" t="str">
        <f>IFERROR(IF(AND(GC25="fem",'Classificação geral'!$F19=2),'Classificação geral'!U19,""),"")</f>
        <v/>
      </c>
      <c r="GR25" s="380" t="str">
        <f t="shared" si="111"/>
        <v/>
      </c>
      <c r="GS25" s="381" t="str">
        <f>IFERROR(RANK(GQ25,GQ:GQ,0)+ COUNTIF($GQ$13:GQ24,GQ25),"")</f>
        <v/>
      </c>
      <c r="GU25" s="378" t="str">
        <f>IFERROR(IF(AND('Classificação geral'!$E19="mas",'Classificação geral'!$F19=2),'Classificação geral'!$A19,""),"")</f>
        <v/>
      </c>
      <c r="GV25" s="378" t="str">
        <f>IFERROR(IF(AND('Classificação geral'!$E19="mas",'Classificação geral'!$F19=2),'Classificação geral'!$B19,""),"")</f>
        <v/>
      </c>
      <c r="GW25" s="382" t="str">
        <f>IF(GV25='Classificação geral'!$B19,'Classificação geral'!$C19,"")</f>
        <v/>
      </c>
      <c r="GX25" s="382" t="str">
        <f>IF(GV25='Classificação geral'!$B19,'Classificação geral'!$E19,"")</f>
        <v/>
      </c>
      <c r="GY25" s="399" t="str">
        <f>IFERROR(IF(AND(GX25="mas",'Classificação geral'!$F19=2),'Classificação geral'!$F19,""),"")</f>
        <v/>
      </c>
      <c r="GZ25" s="378" t="str">
        <f>IFERROR(IF(AND($GX25="mas",'Classificação geral'!$F19=2),'Classificação geral'!H19,""),"")</f>
        <v/>
      </c>
      <c r="HA25" s="378" t="str">
        <f>IFERROR(IF(AND($GX25="mas",'Classificação geral'!$F19=2),'Classificação geral'!I19,""),"")</f>
        <v/>
      </c>
      <c r="HB25" s="378" t="str">
        <f>IFERROR(IF(AND($GX25="mas",'Classificação geral'!$F19=2),'Classificação geral'!J19,""),"")</f>
        <v/>
      </c>
      <c r="HC25" s="399" t="str">
        <f>IFERROR(IF(AND(GX25="mas",'Classificação geral'!$F19=2),'Classificação geral'!$G19,""),"")</f>
        <v/>
      </c>
      <c r="HD25" s="378" t="str">
        <f>IFERROR(IF(AND($GX25="mas",'Classificação geral'!$F19=2),'Classificação geral'!L19,""),"")</f>
        <v/>
      </c>
      <c r="HE25" s="378" t="str">
        <f>IFERROR(IF(AND($GX25="mas",'Classificação geral'!$F19=2),'Classificação geral'!M19,""),"")</f>
        <v/>
      </c>
      <c r="HF25" s="378" t="str">
        <f>IFERROR(IF(AND($GX25="mas",'Classificação geral'!$F19=2),'Classificação geral'!N19,""),"")</f>
        <v/>
      </c>
      <c r="HG25" s="399" t="str">
        <f>IFERROR(IF(AND(GX25="mas",'Classificação geral'!$F19=2),'Classificação geral'!$K19,""),"")</f>
        <v/>
      </c>
      <c r="HH25" s="378" t="str">
        <f>IFERROR(IF(AND($GX25="mas",'Classificação geral'!$F19=2),'Classificação geral'!P19,""),"")</f>
        <v/>
      </c>
      <c r="HI25" s="378" t="str">
        <f>IFERROR(IF(AND($GX25="mas",'Classificação geral'!$F19=2),'Classificação geral'!Q19,""),"")</f>
        <v/>
      </c>
      <c r="HJ25" s="378" t="str">
        <f>IFERROR(IF(AND($GX25="mas",'Classificação geral'!$F19=2),'Classificação geral'!R19,""),"")</f>
        <v/>
      </c>
      <c r="HK25" s="399" t="str">
        <f>IFERROR(IF(AND(GX25="mas",'Classificação geral'!$F19=2),'Classificação geral'!$O19,""),"")</f>
        <v/>
      </c>
      <c r="HL25" s="399" t="str">
        <f>IFERROR(IF(AND(GX25="mas",'Classificação geral'!$F19=2),'Classificação geral'!$U19,""),"")</f>
        <v/>
      </c>
      <c r="HM25" s="380" t="str">
        <f t="shared" si="112"/>
        <v/>
      </c>
      <c r="HN25" s="381" t="str">
        <f>IFERROR(RANK(HL25,HL:HL,0)+ COUNTIF($HL$13:HL24,HL25),"")</f>
        <v/>
      </c>
      <c r="HP25" s="378" t="str">
        <f>IFERROR(IF(AND('Classificação geral'!$E19="FEM",'Classificação geral'!$F19=3),'Classificação geral'!$A19,""),"")</f>
        <v/>
      </c>
      <c r="HQ25" s="399" t="str">
        <f>IFERROR(IF(AND('Classificação geral'!$E19="fem",'Classificação geral'!$F19=3),'Classificação geral'!$B19,""),"")</f>
        <v/>
      </c>
      <c r="HR25" s="382" t="str">
        <f>IF($HQ25='Classificação geral'!$B19,'Classificação geral'!$C19,"")</f>
        <v/>
      </c>
      <c r="HS25" s="382" t="str">
        <f>IF($HQ25='Classificação geral'!$B19,'Classificação geral'!$E19,"")</f>
        <v/>
      </c>
      <c r="HT25" s="382" t="str">
        <f>IF($HS25='Classificação geral'!$E19,'Classificação geral'!$F19,"")</f>
        <v/>
      </c>
      <c r="HU25" s="382">
        <f>IF($HT25='Classificação geral'!$F19,'Classificação geral'!G19,"")</f>
        <v>0</v>
      </c>
      <c r="HV25" s="382" t="str">
        <f>IF($HT25='Classificação geral'!$F19,'Classificação geral'!H19,"")</f>
        <v/>
      </c>
      <c r="HW25" s="382">
        <f>IF($HT25='Classificação geral'!$F19,'Classificação geral'!I19,"")</f>
        <v>0</v>
      </c>
      <c r="HX25" s="382">
        <f>IF($HT25='Classificação geral'!$F19,'Classificação geral'!J19,"")</f>
        <v>0</v>
      </c>
      <c r="HY25" s="382">
        <f>IF($HT25='Classificação geral'!$F19,'Classificação geral'!K19,"")</f>
        <v>0</v>
      </c>
      <c r="HZ25" s="382">
        <f>IF($HT25='Classificação geral'!$F19,'Classificação geral'!L19,"")</f>
        <v>0</v>
      </c>
      <c r="IA25" s="382">
        <f>IF($HT25='Classificação geral'!$F19,'Classificação geral'!M19,"")</f>
        <v>0</v>
      </c>
      <c r="IB25" s="382">
        <f>IF($HT25='Classificação geral'!$F19,'Classificação geral'!N19,"")</f>
        <v>0</v>
      </c>
      <c r="IC25" s="382">
        <f>IF($HT25='Classificação geral'!$F19,'Classificação geral'!O19,"")</f>
        <v>0</v>
      </c>
      <c r="ID25" s="382" t="b">
        <f>IF($HT25='Classificação geral'!$F19,'Classificação geral'!P19,"")</f>
        <v>0</v>
      </c>
      <c r="IE25" s="382">
        <f>IF($HT25='Classificação geral'!$F19,'Classificação geral'!Q19,"")</f>
        <v>0</v>
      </c>
      <c r="IF25" s="382">
        <f>IF($HT25='Classificação geral'!$F19,'Classificação geral'!R19,"")</f>
        <v>0</v>
      </c>
      <c r="IG25" s="379" t="str">
        <f>IF($HT25='Classificação geral'!$F19,'Classificação geral'!$U19,"")</f>
        <v/>
      </c>
      <c r="IH25" s="380" t="str">
        <f t="shared" si="106"/>
        <v/>
      </c>
      <c r="II25" s="381" t="str">
        <f>IFERROR(RANK(IG25,IG:IG,0)+ COUNTIF($IG$13:IG24,IG25),"")</f>
        <v/>
      </c>
      <c r="IK25" s="378" t="str">
        <f>IFERROR(IF(AND('Classificação geral'!$E19="mas",'Classificação geral'!$F19=3),'Classificação geral'!$A19,""),"")</f>
        <v/>
      </c>
      <c r="IL25" s="399" t="str">
        <f>IFERROR(IF(AND('Classificação geral'!$E19="mas",'Classificação geral'!$F19=3),'Classificação geral'!$B19,""),"")</f>
        <v/>
      </c>
      <c r="IM25" s="382" t="str">
        <f>IF($IL25='Classificação geral'!$B19,'Classificação geral'!$C19,"")</f>
        <v/>
      </c>
      <c r="IN25" s="382" t="str">
        <f>IF($IL25='Classificação geral'!$B19,'Classificação geral'!$E19,"")</f>
        <v/>
      </c>
      <c r="IO25" s="382" t="str">
        <f>IF($IN25='Classificação geral'!$E19,'Classificação geral'!$F19,"")</f>
        <v/>
      </c>
      <c r="IP25" s="379">
        <f>IF($IO25='Classificação geral'!$F19,'Classificação geral'!G19,"")</f>
        <v>0</v>
      </c>
      <c r="IQ25" s="379" t="str">
        <f>IF($IO25='Classificação geral'!$F19,'Classificação geral'!H19,"")</f>
        <v/>
      </c>
      <c r="IR25" s="379">
        <f>IF($IO25='Classificação geral'!$F19,'Classificação geral'!I19,"")</f>
        <v>0</v>
      </c>
      <c r="IS25" s="379">
        <f>IF($IO25='Classificação geral'!$F19,'Classificação geral'!J19,"")</f>
        <v>0</v>
      </c>
      <c r="IT25" s="379">
        <f>IF($IO25='Classificação geral'!$F19,'Classificação geral'!K19,"")</f>
        <v>0</v>
      </c>
      <c r="IU25" s="379">
        <f>IF($IO25='Classificação geral'!$F19,'Classificação geral'!L19,"")</f>
        <v>0</v>
      </c>
      <c r="IV25" s="379">
        <f>IF($IO25='Classificação geral'!$F19,'Classificação geral'!M19,"")</f>
        <v>0</v>
      </c>
      <c r="IW25" s="379">
        <f>IF($IO25='Classificação geral'!$F19,'Classificação geral'!N19,"")</f>
        <v>0</v>
      </c>
      <c r="IX25" s="379">
        <f>IF($IO25='Classificação geral'!$F19,'Classificação geral'!O19,"")</f>
        <v>0</v>
      </c>
      <c r="IY25" s="379" t="b">
        <f>IF($IO25='Classificação geral'!$F19,'Classificação geral'!P19,"")</f>
        <v>0</v>
      </c>
      <c r="IZ25" s="379">
        <f>IF($IO25='Classificação geral'!$F19,'Classificação geral'!Q19,"")</f>
        <v>0</v>
      </c>
      <c r="JA25" s="379">
        <f>IF($IO25='Classificação geral'!$F19,'Classificação geral'!R19,"")</f>
        <v>0</v>
      </c>
      <c r="JB25" s="379" t="str">
        <f>IF($IO25='Classificação geral'!$F19,'Classificação geral'!$U19,"")</f>
        <v/>
      </c>
      <c r="JC25" s="380" t="str">
        <f t="shared" si="107"/>
        <v/>
      </c>
      <c r="JD25" s="381" t="str">
        <f>IFERROR(RANK(JB25,JB:JB,0)+ COUNTIF($JB$13:JB24,JB25),"")</f>
        <v/>
      </c>
    </row>
    <row r="26" spans="2:264" s="397" customFormat="1" ht="25.95" customHeight="1" x14ac:dyDescent="0.4">
      <c r="B26" s="367" t="str">
        <f t="shared" si="0"/>
        <v/>
      </c>
      <c r="C26" s="390" t="str">
        <f t="shared" si="1"/>
        <v/>
      </c>
      <c r="D26" s="394" t="str">
        <f t="shared" si="2"/>
        <v/>
      </c>
      <c r="E26" s="395" t="str">
        <f t="shared" si="3"/>
        <v/>
      </c>
      <c r="F26" s="395" t="str">
        <f t="shared" si="4"/>
        <v/>
      </c>
      <c r="G26" s="395" t="str">
        <f>IFERROR(INDEX(#REF!,MATCH(U26,$FB$15:$FB$97,0)),"")</f>
        <v/>
      </c>
      <c r="H26" s="396" t="str">
        <f t="shared" si="5"/>
        <v/>
      </c>
      <c r="I26" s="396" t="str">
        <f t="shared" si="6"/>
        <v/>
      </c>
      <c r="J26" s="396" t="str">
        <f t="shared" si="7"/>
        <v/>
      </c>
      <c r="K26" s="479" t="str">
        <f t="shared" si="8"/>
        <v/>
      </c>
      <c r="L26" s="396" t="str">
        <f t="shared" si="9"/>
        <v/>
      </c>
      <c r="M26" s="396" t="str">
        <f t="shared" si="10"/>
        <v/>
      </c>
      <c r="N26" s="396" t="str">
        <f t="shared" si="11"/>
        <v/>
      </c>
      <c r="O26" s="479" t="str">
        <f t="shared" si="12"/>
        <v/>
      </c>
      <c r="P26" s="396" t="str">
        <f t="shared" si="13"/>
        <v/>
      </c>
      <c r="Q26" s="396" t="str">
        <f t="shared" si="14"/>
        <v/>
      </c>
      <c r="R26" s="396" t="str">
        <f t="shared" si="15"/>
        <v/>
      </c>
      <c r="S26" s="479" t="str">
        <f t="shared" si="16"/>
        <v/>
      </c>
      <c r="T26" s="396" t="str">
        <f t="shared" si="17"/>
        <v/>
      </c>
      <c r="U26" s="391">
        <v>12</v>
      </c>
      <c r="V26" s="392"/>
      <c r="W26" s="392"/>
      <c r="X26" s="367" t="str">
        <f t="shared" si="18"/>
        <v/>
      </c>
      <c r="Y26" s="390" t="str">
        <f t="shared" si="19"/>
        <v/>
      </c>
      <c r="Z26" s="394" t="str">
        <f t="shared" si="20"/>
        <v/>
      </c>
      <c r="AA26" s="395" t="str">
        <f t="shared" si="21"/>
        <v/>
      </c>
      <c r="AB26" s="395" t="str">
        <f t="shared" si="22"/>
        <v/>
      </c>
      <c r="AC26" s="395" t="str">
        <f>IFERROR(INDEX(#REF!,MATCH(AQ26,$FX$15:$FX$97,0)),"")</f>
        <v/>
      </c>
      <c r="AD26" s="396" t="str">
        <f t="shared" si="23"/>
        <v/>
      </c>
      <c r="AE26" s="396" t="str">
        <f t="shared" si="24"/>
        <v/>
      </c>
      <c r="AF26" s="396" t="str">
        <f t="shared" si="25"/>
        <v/>
      </c>
      <c r="AG26" s="479" t="str">
        <f t="shared" si="26"/>
        <v/>
      </c>
      <c r="AH26" s="396" t="str">
        <f t="shared" si="27"/>
        <v/>
      </c>
      <c r="AI26" s="396" t="str">
        <f t="shared" si="28"/>
        <v/>
      </c>
      <c r="AJ26" s="396" t="str">
        <f t="shared" si="29"/>
        <v/>
      </c>
      <c r="AK26" s="479" t="str">
        <f t="shared" si="30"/>
        <v/>
      </c>
      <c r="AL26" s="396" t="str">
        <f t="shared" si="31"/>
        <v/>
      </c>
      <c r="AM26" s="396" t="str">
        <f t="shared" si="32"/>
        <v/>
      </c>
      <c r="AN26" s="396" t="str">
        <f t="shared" si="33"/>
        <v/>
      </c>
      <c r="AO26" s="479" t="str">
        <f t="shared" si="34"/>
        <v/>
      </c>
      <c r="AP26" s="396" t="str">
        <f t="shared" si="35"/>
        <v/>
      </c>
      <c r="AQ26" s="391">
        <v>12</v>
      </c>
      <c r="AR26" s="392"/>
      <c r="AT26" s="367" t="str">
        <f t="shared" si="36"/>
        <v/>
      </c>
      <c r="AU26" s="390" t="str">
        <f t="shared" si="37"/>
        <v/>
      </c>
      <c r="AV26" s="390" t="str">
        <f t="shared" si="38"/>
        <v/>
      </c>
      <c r="AW26" s="395" t="str">
        <f t="shared" si="39"/>
        <v/>
      </c>
      <c r="AX26" s="395" t="str">
        <f t="shared" si="40"/>
        <v/>
      </c>
      <c r="AY26" s="395" t="str">
        <f>IFERROR(INDEX(#REF!,MATCH($BM26,$GS$15:$GS$97,0)),"")</f>
        <v/>
      </c>
      <c r="AZ26" s="396" t="str">
        <f t="shared" si="41"/>
        <v/>
      </c>
      <c r="BA26" s="396" t="str">
        <f t="shared" si="42"/>
        <v/>
      </c>
      <c r="BB26" s="396" t="str">
        <f t="shared" si="43"/>
        <v/>
      </c>
      <c r="BC26" s="479" t="str">
        <f t="shared" si="44"/>
        <v/>
      </c>
      <c r="BD26" s="396" t="str">
        <f t="shared" si="45"/>
        <v/>
      </c>
      <c r="BE26" s="396" t="str">
        <f t="shared" si="46"/>
        <v/>
      </c>
      <c r="BF26" s="396" t="str">
        <f t="shared" si="47"/>
        <v/>
      </c>
      <c r="BG26" s="479" t="str">
        <f t="shared" si="48"/>
        <v/>
      </c>
      <c r="BH26" s="396" t="str">
        <f t="shared" si="49"/>
        <v/>
      </c>
      <c r="BI26" s="396" t="str">
        <f t="shared" si="50"/>
        <v/>
      </c>
      <c r="BJ26" s="396" t="str">
        <f t="shared" si="51"/>
        <v/>
      </c>
      <c r="BK26" s="479" t="str">
        <f t="shared" si="52"/>
        <v/>
      </c>
      <c r="BL26" s="396" t="str">
        <f t="shared" si="53"/>
        <v/>
      </c>
      <c r="BM26" s="391">
        <v>12</v>
      </c>
      <c r="BN26" s="236"/>
      <c r="BO26" s="392"/>
      <c r="BP26" s="368" t="str">
        <f t="shared" si="54"/>
        <v/>
      </c>
      <c r="BQ26" s="390" t="str">
        <f t="shared" si="55"/>
        <v/>
      </c>
      <c r="BR26" s="394" t="str">
        <f t="shared" si="56"/>
        <v/>
      </c>
      <c r="BS26" s="395" t="str">
        <f t="shared" si="57"/>
        <v/>
      </c>
      <c r="BT26" s="395" t="str">
        <f t="shared" si="58"/>
        <v/>
      </c>
      <c r="BU26" s="395" t="str">
        <f>IFERROR(INDEX(#REF!,MATCH(CI26,$HN$15:$HN$97,0)),"")</f>
        <v/>
      </c>
      <c r="BV26" s="396" t="str">
        <f t="shared" si="59"/>
        <v/>
      </c>
      <c r="BW26" s="396" t="str">
        <f t="shared" si="60"/>
        <v/>
      </c>
      <c r="BX26" s="396" t="str">
        <f t="shared" si="61"/>
        <v/>
      </c>
      <c r="BY26" s="479" t="str">
        <f t="shared" si="62"/>
        <v/>
      </c>
      <c r="BZ26" s="396" t="str">
        <f t="shared" si="63"/>
        <v/>
      </c>
      <c r="CA26" s="396" t="str">
        <f t="shared" si="64"/>
        <v/>
      </c>
      <c r="CB26" s="396" t="str">
        <f t="shared" si="65"/>
        <v/>
      </c>
      <c r="CC26" s="479" t="str">
        <f t="shared" si="66"/>
        <v/>
      </c>
      <c r="CD26" s="396" t="str">
        <f t="shared" si="67"/>
        <v/>
      </c>
      <c r="CE26" s="396" t="str">
        <f t="shared" si="68"/>
        <v/>
      </c>
      <c r="CF26" s="396" t="str">
        <f t="shared" si="69"/>
        <v/>
      </c>
      <c r="CG26" s="479" t="str">
        <f t="shared" si="70"/>
        <v/>
      </c>
      <c r="CH26" s="396" t="str">
        <f t="shared" si="71"/>
        <v/>
      </c>
      <c r="CI26" s="391">
        <v>12</v>
      </c>
      <c r="CJ26" s="392"/>
      <c r="CL26" s="367" t="str">
        <f t="shared" si="72"/>
        <v/>
      </c>
      <c r="CM26" s="390" t="str">
        <f t="shared" si="73"/>
        <v/>
      </c>
      <c r="CN26" s="394" t="str">
        <f t="shared" si="74"/>
        <v/>
      </c>
      <c r="CO26" s="394" t="str">
        <f t="shared" si="75"/>
        <v/>
      </c>
      <c r="CP26" s="395" t="str">
        <f t="shared" si="76"/>
        <v/>
      </c>
      <c r="CQ26" s="395" t="str">
        <f>IFERROR(INDEX(#REF!,MATCH(DE26,$II$15:$II$97,0)),"")</f>
        <v/>
      </c>
      <c r="CR26" s="396" t="str">
        <f t="shared" si="77"/>
        <v/>
      </c>
      <c r="CS26" s="396" t="str">
        <f t="shared" si="78"/>
        <v/>
      </c>
      <c r="CT26" s="396" t="str">
        <f t="shared" si="79"/>
        <v/>
      </c>
      <c r="CU26" s="479" t="str">
        <f t="shared" si="80"/>
        <v/>
      </c>
      <c r="CV26" s="396" t="str">
        <f t="shared" si="81"/>
        <v/>
      </c>
      <c r="CW26" s="396" t="str">
        <f t="shared" si="82"/>
        <v/>
      </c>
      <c r="CX26" s="396" t="str">
        <f t="shared" si="83"/>
        <v/>
      </c>
      <c r="CY26" s="479" t="str">
        <f t="shared" si="84"/>
        <v/>
      </c>
      <c r="CZ26" s="396" t="str">
        <f t="shared" si="85"/>
        <v/>
      </c>
      <c r="DA26" s="396" t="str">
        <f t="shared" si="86"/>
        <v/>
      </c>
      <c r="DB26" s="396" t="str">
        <f t="shared" si="87"/>
        <v/>
      </c>
      <c r="DC26" s="479" t="str">
        <f t="shared" si="88"/>
        <v/>
      </c>
      <c r="DD26" s="396" t="str">
        <f t="shared" si="89"/>
        <v/>
      </c>
      <c r="DE26" s="391">
        <v>12</v>
      </c>
      <c r="DF26" s="393" t="str">
        <f t="shared" si="131"/>
        <v/>
      </c>
      <c r="DG26" s="392"/>
      <c r="DH26" s="392"/>
      <c r="DI26" s="367" t="str">
        <f t="shared" si="90"/>
        <v/>
      </c>
      <c r="DJ26" s="390" t="str">
        <f t="shared" si="91"/>
        <v/>
      </c>
      <c r="DK26" s="394" t="str">
        <f t="shared" si="92"/>
        <v/>
      </c>
      <c r="DL26" s="395" t="str">
        <f t="shared" si="93"/>
        <v/>
      </c>
      <c r="DM26" s="395" t="str">
        <f t="shared" si="94"/>
        <v/>
      </c>
      <c r="DN26" s="395" t="str">
        <f>IFERROR(INDEX(#REF!,MATCH(EB26,$JD$15:$JD$97,0)),"")</f>
        <v/>
      </c>
      <c r="DO26" s="396" t="str">
        <f t="shared" si="122"/>
        <v/>
      </c>
      <c r="DP26" s="396" t="str">
        <f t="shared" si="123"/>
        <v/>
      </c>
      <c r="DQ26" s="396" t="str">
        <f t="shared" si="124"/>
        <v/>
      </c>
      <c r="DR26" s="479" t="str">
        <f t="shared" si="96"/>
        <v/>
      </c>
      <c r="DS26" s="396" t="str">
        <f t="shared" si="125"/>
        <v/>
      </c>
      <c r="DT26" s="396" t="str">
        <f t="shared" si="126"/>
        <v/>
      </c>
      <c r="DU26" s="396" t="str">
        <f t="shared" si="127"/>
        <v/>
      </c>
      <c r="DV26" s="479" t="str">
        <f t="shared" si="100"/>
        <v/>
      </c>
      <c r="DW26" s="396" t="str">
        <f t="shared" si="128"/>
        <v/>
      </c>
      <c r="DX26" s="396" t="str">
        <f t="shared" si="129"/>
        <v/>
      </c>
      <c r="DY26" s="396" t="str">
        <f t="shared" si="130"/>
        <v/>
      </c>
      <c r="DZ26" s="479" t="str">
        <f t="shared" si="104"/>
        <v/>
      </c>
      <c r="EA26" s="396" t="str">
        <f t="shared" si="105"/>
        <v/>
      </c>
      <c r="EB26" s="391">
        <v>12</v>
      </c>
      <c r="EC26" s="393" t="str">
        <f t="shared" si="108"/>
        <v/>
      </c>
      <c r="ED26" s="392"/>
      <c r="EF26" s="392"/>
      <c r="EG26" s="392"/>
      <c r="EH26" s="392"/>
      <c r="EI26" s="378" t="str">
        <f>IFERROR(IF(AND('Classificação geral'!$E20="FEM",'Classificação geral'!$F20=1),'Classificação geral'!$A20,""),"")</f>
        <v/>
      </c>
      <c r="EJ26" s="399" t="str">
        <f>IFERROR(IF(AND('Classificação geral'!$E20="FEM",'Classificação geral'!$F20=1),'Classificação geral'!$B20,""),"")</f>
        <v/>
      </c>
      <c r="EK26" s="382" t="str">
        <f>IF($EJ26='Classificação geral'!$B20,'Classificação geral'!$C20,"")</f>
        <v/>
      </c>
      <c r="EL26" s="382" t="str">
        <f>IF($EJ26='Classificação geral'!$B20,'Classificação geral'!$E20,"")</f>
        <v/>
      </c>
      <c r="EM26" s="382" t="str">
        <f>IF($EL26='Classificação geral'!$E20,'Classificação geral'!$F20,"")</f>
        <v/>
      </c>
      <c r="EN26" s="378" t="str">
        <f>IFERROR(IF(AND($EL26="fem",'Classificação geral'!$F20=1),'Classificação geral'!G20,""),"")</f>
        <v/>
      </c>
      <c r="EO26" s="378" t="str">
        <f>IFERROR(IF(AND($EL26="fem",'Classificação geral'!$F20=1),'Classificação geral'!H20,""),"")</f>
        <v/>
      </c>
      <c r="EP26" s="378" t="str">
        <f>IFERROR(IF(AND($EL26="fem",'Classificação geral'!$F20=1),'Classificação geral'!I20,""),"")</f>
        <v/>
      </c>
      <c r="EQ26" s="378" t="str">
        <f>IFERROR(IF(AND($EL26="fem",'Classificação geral'!$F20=1),'Classificação geral'!J20,""),"")</f>
        <v/>
      </c>
      <c r="ER26" s="399" t="str">
        <f>IFERROR(IF(AND($EL26="fem",'Classificação geral'!$F20=1),'Classificação geral'!K20,""),"")</f>
        <v/>
      </c>
      <c r="ES26" s="378" t="str">
        <f>IFERROR(IF(AND($EL26="fem",'Classificação geral'!$F20=1),'Classificação geral'!L20,""),"")</f>
        <v/>
      </c>
      <c r="ET26" s="378" t="str">
        <f>IFERROR(IF(AND($EL26="fem",'Classificação geral'!$F20=1),'Classificação geral'!M20,""),"")</f>
        <v/>
      </c>
      <c r="EU26" s="378" t="str">
        <f>IFERROR(IF(AND($EL26="fem",'Classificação geral'!$F20=1),'Classificação geral'!N20,""),"")</f>
        <v/>
      </c>
      <c r="EV26" s="399" t="str">
        <f>IFERROR(IF(AND($EL26="fem",'Classificação geral'!$F20=1),'Classificação geral'!O20,""),"")</f>
        <v/>
      </c>
      <c r="EW26" s="378" t="str">
        <f>IFERROR(IF(AND($EL26="fem",'Classificação geral'!$F20=1),'Classificação geral'!P20,""),"")</f>
        <v/>
      </c>
      <c r="EX26" s="378" t="str">
        <f>IFERROR(IF(AND($EL26="fem",'Classificação geral'!$F20=1),'Classificação geral'!Q20,""),"")</f>
        <v/>
      </c>
      <c r="EY26" s="378" t="str">
        <f>IFERROR(IF(AND($EL26="fem",'Classificação geral'!$F20=1),'Classificação geral'!R20,""),"")</f>
        <v/>
      </c>
      <c r="EZ26" s="379" t="str">
        <f>IF($EM26='Classificação geral'!$F20,'Classificação geral'!$U20,"")</f>
        <v/>
      </c>
      <c r="FA26" s="380" t="str">
        <f t="shared" si="109"/>
        <v/>
      </c>
      <c r="FB26" s="381" t="str">
        <f>IFERROR(RANK(EZ26,EZ:EZ,0)+ COUNTIF(EZ$13:$EZ25,EZ26),"")</f>
        <v/>
      </c>
      <c r="FC26" s="383"/>
      <c r="FD26" s="397" t="s">
        <v>5</v>
      </c>
      <c r="FE26" s="378" t="str">
        <f>IFERROR(IF(AND('Classificação geral'!$E20="mas",'Classificação geral'!$F20=1),'Classificação geral'!$A20,""),"")</f>
        <v/>
      </c>
      <c r="FF26" s="399" t="str">
        <f>IFERROR(IF(AND('Classificação geral'!$E20="mas",'Classificação geral'!$F20=1),'Classificação geral'!$B20,""),"")</f>
        <v/>
      </c>
      <c r="FG26" s="382" t="str">
        <f>IF($FF26='Classificação geral'!$B20,'Classificação geral'!$C20,"")</f>
        <v/>
      </c>
      <c r="FH26" s="382" t="str">
        <f>IF($FF26='Classificação geral'!$B20,'Classificação geral'!$E20,"")</f>
        <v/>
      </c>
      <c r="FI26" s="399" t="str">
        <f>IFERROR(IF(AND($FH26="mas",'Classificação geral'!$F20=1),'Classificação geral'!F20,""),"")</f>
        <v/>
      </c>
      <c r="FJ26" s="378" t="str">
        <f>IFERROR(IF(AND($FH26="mas",'Classificação geral'!$F20=1),'Classificação geral'!G20,""),"")</f>
        <v/>
      </c>
      <c r="FK26" s="378" t="str">
        <f>IFERROR(IF(AND($FH26="mas",'Classificação geral'!$F20=1),'Classificação geral'!H20,""),"")</f>
        <v/>
      </c>
      <c r="FL26" s="378" t="str">
        <f>IFERROR(IF(AND($FH26="mas",'Classificação geral'!$F20=1),'Classificação geral'!I20,""),"")</f>
        <v/>
      </c>
      <c r="FM26" s="378" t="str">
        <f>IFERROR(IF(AND($FH26="mas",'Classificação geral'!$F20=1),'Classificação geral'!J20,""),"")</f>
        <v/>
      </c>
      <c r="FN26" s="378" t="str">
        <f>IFERROR(IF(AND($FH26="mas",'Classificação geral'!$F20=1),'Classificação geral'!K20,""),"")</f>
        <v/>
      </c>
      <c r="FO26" s="378" t="str">
        <f>IFERROR(IF(AND($FH26="mas",'Classificação geral'!$F20=1),'Classificação geral'!L20,""),"")</f>
        <v/>
      </c>
      <c r="FP26" s="378" t="str">
        <f>IFERROR(IF(AND($FH26="mas",'Classificação geral'!$F20=1),'Classificação geral'!M20,""),"")</f>
        <v/>
      </c>
      <c r="FQ26" s="378" t="str">
        <f>IFERROR(IF(AND($FH26="mas",'Classificação geral'!$F20=1),'Classificação geral'!N20,""),"")</f>
        <v/>
      </c>
      <c r="FR26" s="378" t="str">
        <f>IFERROR(IF(AND($FH26="mas",'Classificação geral'!$F20=1),'Classificação geral'!O20,""),"")</f>
        <v/>
      </c>
      <c r="FS26" s="378" t="str">
        <f>IFERROR(IF(AND($FH26="mas",'Classificação geral'!$F20=1),'Classificação geral'!P20,""),"")</f>
        <v/>
      </c>
      <c r="FT26" s="378" t="str">
        <f>IFERROR(IF(AND($FH26="mas",'Classificação geral'!$F20=1),'Classificação geral'!Q20,""),"")</f>
        <v/>
      </c>
      <c r="FU26" s="378" t="str">
        <f>IFERROR(IF(AND($FH26="mas",'Classificação geral'!$F20=1),'Classificação geral'!R20,""),"")</f>
        <v/>
      </c>
      <c r="FV26" s="399" t="str">
        <f>IFERROR(IF(AND($FH26="mas",'Classificação geral'!$F20=1),'Classificação geral'!U20,""),"")</f>
        <v/>
      </c>
      <c r="FW26" s="380" t="str">
        <f t="shared" si="110"/>
        <v/>
      </c>
      <c r="FX26" s="381" t="str">
        <f>IFERROR(RANK(FV26,FV:FV,0)+ COUNTIF($FV$13:FV25,FV26),"")</f>
        <v/>
      </c>
      <c r="FZ26" s="378" t="str">
        <f>IFERROR(IF(AND('Classificação geral'!$E20="FEM",'Classificação geral'!$F20=2),'Classificação geral'!$A20,""),"")</f>
        <v/>
      </c>
      <c r="GA26" s="378" t="str">
        <f>IFERROR(IF(AND('Classificação geral'!$E20="fem",'Classificação geral'!$F20=2),'Classificação geral'!$B20,""),"")</f>
        <v/>
      </c>
      <c r="GB26" s="382" t="str">
        <f>IF(GA26='Classificação geral'!$B20,'Classificação geral'!$C20,"")</f>
        <v/>
      </c>
      <c r="GC26" s="382" t="str">
        <f>IF(GA26='Classificação geral'!$B20,'Classificação geral'!$E20,"")</f>
        <v/>
      </c>
      <c r="GD26" s="399" t="str">
        <f>IFERROR(IF(AND(GC26="fem",'Classificação geral'!$F20=2),'Classificação geral'!$F20,""),"")</f>
        <v/>
      </c>
      <c r="GE26" s="378" t="str">
        <f>IFERROR(IF(AND($GC26="fem",'Classificação geral'!$F20=2),'Classificação geral'!G20,""),"")</f>
        <v/>
      </c>
      <c r="GF26" s="378" t="str">
        <f>IFERROR(IF(AND($GC26="fem",'Classificação geral'!$F20=2),'Classificação geral'!H20,""),"")</f>
        <v/>
      </c>
      <c r="GG26" s="378" t="str">
        <f>IFERROR(IF(AND($GC26="fem",'Classificação geral'!$F20=2),'Classificação geral'!I20,""),"")</f>
        <v/>
      </c>
      <c r="GH26" s="378" t="str">
        <f>IFERROR(IF(AND($GC26="fem",'Classificação geral'!$F20=2),'Classificação geral'!J20,""),"")</f>
        <v/>
      </c>
      <c r="GI26" s="378" t="str">
        <f>IFERROR(IF(AND($GC26="fem",'Classificação geral'!$F20=2),'Classificação geral'!K20,""),"")</f>
        <v/>
      </c>
      <c r="GJ26" s="378" t="str">
        <f>IFERROR(IF(AND($GC26="fem",'Classificação geral'!$F20=2),'Classificação geral'!L20,""),"")</f>
        <v/>
      </c>
      <c r="GK26" s="378" t="str">
        <f>IFERROR(IF(AND($GC26="fem",'Classificação geral'!$F20=2),'Classificação geral'!M20,""),"")</f>
        <v/>
      </c>
      <c r="GL26" s="378" t="str">
        <f>IFERROR(IF(AND($GC26="fem",'Classificação geral'!$F20=2),'Classificação geral'!N20,""),"")</f>
        <v/>
      </c>
      <c r="GM26" s="378" t="str">
        <f>IFERROR(IF(AND($GC26="fem",'Classificação geral'!$F20=2),'Classificação geral'!O20,""),"")</f>
        <v/>
      </c>
      <c r="GN26" s="378" t="str">
        <f>IFERROR(IF(AND($GC26="fem",'Classificação geral'!$F20=2),'Classificação geral'!P20,""),"")</f>
        <v/>
      </c>
      <c r="GO26" s="378" t="str">
        <f>IFERROR(IF(AND($GC26="fem",'Classificação geral'!$F20=2),'Classificação geral'!Q20,""),"")</f>
        <v/>
      </c>
      <c r="GP26" s="378" t="str">
        <f>IFERROR(IF(AND($GC26="fem",'Classificação geral'!$F20=2),'Classificação geral'!R20,""),"")</f>
        <v/>
      </c>
      <c r="GQ26" s="399" t="str">
        <f>IFERROR(IF(AND(GC26="fem",'Classificação geral'!$F20=2),'Classificação geral'!U20,""),"")</f>
        <v/>
      </c>
      <c r="GR26" s="380" t="str">
        <f t="shared" si="111"/>
        <v/>
      </c>
      <c r="GS26" s="381" t="str">
        <f>IFERROR(RANK(GQ26,GQ:GQ,0)+ COUNTIF($GQ$13:GQ25,GQ26),"")</f>
        <v/>
      </c>
      <c r="GU26" s="378" t="str">
        <f>IFERROR(IF(AND('Classificação geral'!$E20="mas",'Classificação geral'!$F20=2),'Classificação geral'!$A20,""),"")</f>
        <v/>
      </c>
      <c r="GV26" s="378" t="str">
        <f>IFERROR(IF(AND('Classificação geral'!$E20="mas",'Classificação geral'!$F20=2),'Classificação geral'!$B20,""),"")</f>
        <v/>
      </c>
      <c r="GW26" s="382" t="str">
        <f>IF(GV26='Classificação geral'!$B20,'Classificação geral'!$C20,"")</f>
        <v/>
      </c>
      <c r="GX26" s="382" t="str">
        <f>IF(GV26='Classificação geral'!$B20,'Classificação geral'!$E20,"")</f>
        <v/>
      </c>
      <c r="GY26" s="399" t="str">
        <f>IFERROR(IF(AND(GX26="mas",'Classificação geral'!$F20=2),'Classificação geral'!$F20,""),"")</f>
        <v/>
      </c>
      <c r="GZ26" s="378" t="str">
        <f>IFERROR(IF(AND($GX26="mas",'Classificação geral'!$F20=2),'Classificação geral'!H20,""),"")</f>
        <v/>
      </c>
      <c r="HA26" s="378" t="str">
        <f>IFERROR(IF(AND($GX26="mas",'Classificação geral'!$F20=2),'Classificação geral'!I20,""),"")</f>
        <v/>
      </c>
      <c r="HB26" s="378" t="str">
        <f>IFERROR(IF(AND($GX26="mas",'Classificação geral'!$F20=2),'Classificação geral'!J20,""),"")</f>
        <v/>
      </c>
      <c r="HC26" s="399" t="str">
        <f>IFERROR(IF(AND(GX26="mas",'Classificação geral'!$F20=2),'Classificação geral'!$G20,""),"")</f>
        <v/>
      </c>
      <c r="HD26" s="378" t="str">
        <f>IFERROR(IF(AND($GX26="mas",'Classificação geral'!$F20=2),'Classificação geral'!L20,""),"")</f>
        <v/>
      </c>
      <c r="HE26" s="378" t="str">
        <f>IFERROR(IF(AND($GX26="mas",'Classificação geral'!$F20=2),'Classificação geral'!M20,""),"")</f>
        <v/>
      </c>
      <c r="HF26" s="378" t="str">
        <f>IFERROR(IF(AND($GX26="mas",'Classificação geral'!$F20=2),'Classificação geral'!N20,""),"")</f>
        <v/>
      </c>
      <c r="HG26" s="399" t="str">
        <f>IFERROR(IF(AND(GX26="mas",'Classificação geral'!$F20=2),'Classificação geral'!$K20,""),"")</f>
        <v/>
      </c>
      <c r="HH26" s="378" t="str">
        <f>IFERROR(IF(AND($GX26="mas",'Classificação geral'!$F20=2),'Classificação geral'!P20,""),"")</f>
        <v/>
      </c>
      <c r="HI26" s="378" t="str">
        <f>IFERROR(IF(AND($GX26="mas",'Classificação geral'!$F20=2),'Classificação geral'!Q20,""),"")</f>
        <v/>
      </c>
      <c r="HJ26" s="378" t="str">
        <f>IFERROR(IF(AND($GX26="mas",'Classificação geral'!$F20=2),'Classificação geral'!R20,""),"")</f>
        <v/>
      </c>
      <c r="HK26" s="399" t="str">
        <f>IFERROR(IF(AND(GX26="mas",'Classificação geral'!$F20=2),'Classificação geral'!$O20,""),"")</f>
        <v/>
      </c>
      <c r="HL26" s="399" t="str">
        <f>IFERROR(IF(AND(GX26="mas",'Classificação geral'!$F20=2),'Classificação geral'!$U20,""),"")</f>
        <v/>
      </c>
      <c r="HM26" s="380" t="str">
        <f t="shared" si="112"/>
        <v/>
      </c>
      <c r="HN26" s="381" t="str">
        <f>IFERROR(RANK(HL26,HL:HL,0)+ COUNTIF($HL$13:HL25,HL26),"")</f>
        <v/>
      </c>
      <c r="HP26" s="378" t="str">
        <f>IFERROR(IF(AND('Classificação geral'!$E20="FEM",'Classificação geral'!$F20=3),'Classificação geral'!$A20,""),"")</f>
        <v/>
      </c>
      <c r="HQ26" s="399" t="str">
        <f>IFERROR(IF(AND('Classificação geral'!$E20="fem",'Classificação geral'!$F20=3),'Classificação geral'!$B20,""),"")</f>
        <v/>
      </c>
      <c r="HR26" s="382" t="str">
        <f>IF($HQ26='Classificação geral'!$B20,'Classificação geral'!$C20,"")</f>
        <v/>
      </c>
      <c r="HS26" s="382" t="str">
        <f>IF($HQ26='Classificação geral'!$B20,'Classificação geral'!$E20,"")</f>
        <v/>
      </c>
      <c r="HT26" s="382" t="str">
        <f>IF($HS26='Classificação geral'!$E20,'Classificação geral'!$F20,"")</f>
        <v/>
      </c>
      <c r="HU26" s="382">
        <f>IF($HT26='Classificação geral'!$F20,'Classificação geral'!G20,"")</f>
        <v>0</v>
      </c>
      <c r="HV26" s="382" t="str">
        <f>IF($HT26='Classificação geral'!$F20,'Classificação geral'!H20,"")</f>
        <v/>
      </c>
      <c r="HW26" s="382">
        <f>IF($HT26='Classificação geral'!$F20,'Classificação geral'!I20,"")</f>
        <v>0</v>
      </c>
      <c r="HX26" s="382">
        <f>IF($HT26='Classificação geral'!$F20,'Classificação geral'!J20,"")</f>
        <v>0</v>
      </c>
      <c r="HY26" s="382">
        <f>IF($HT26='Classificação geral'!$F20,'Classificação geral'!K20,"")</f>
        <v>0</v>
      </c>
      <c r="HZ26" s="382">
        <f>IF($HT26='Classificação geral'!$F20,'Classificação geral'!L20,"")</f>
        <v>0</v>
      </c>
      <c r="IA26" s="382">
        <f>IF($HT26='Classificação geral'!$F20,'Classificação geral'!M20,"")</f>
        <v>0</v>
      </c>
      <c r="IB26" s="382">
        <f>IF($HT26='Classificação geral'!$F20,'Classificação geral'!N20,"")</f>
        <v>0</v>
      </c>
      <c r="IC26" s="382">
        <f>IF($HT26='Classificação geral'!$F20,'Classificação geral'!O20,"")</f>
        <v>0</v>
      </c>
      <c r="ID26" s="382" t="b">
        <f>IF($HT26='Classificação geral'!$F20,'Classificação geral'!P20,"")</f>
        <v>0</v>
      </c>
      <c r="IE26" s="382">
        <f>IF($HT26='Classificação geral'!$F20,'Classificação geral'!Q20,"")</f>
        <v>0</v>
      </c>
      <c r="IF26" s="382">
        <f>IF($HT26='Classificação geral'!$F20,'Classificação geral'!R20,"")</f>
        <v>0</v>
      </c>
      <c r="IG26" s="379" t="str">
        <f>IF($HT26='Classificação geral'!$F20,'Classificação geral'!$U20,"")</f>
        <v/>
      </c>
      <c r="IH26" s="380" t="str">
        <f t="shared" si="106"/>
        <v/>
      </c>
      <c r="II26" s="381" t="str">
        <f>IFERROR(RANK(IG26,IG:IG,0)+ COUNTIF($IG$13:IG25,IG26),"")</f>
        <v/>
      </c>
      <c r="IK26" s="378" t="str">
        <f>IFERROR(IF(AND('Classificação geral'!$E20="mas",'Classificação geral'!$F20=3),'Classificação geral'!$A20,""),"")</f>
        <v/>
      </c>
      <c r="IL26" s="399" t="str">
        <f>IFERROR(IF(AND('Classificação geral'!$E20="mas",'Classificação geral'!$F20=3),'Classificação geral'!$B20,""),"")</f>
        <v/>
      </c>
      <c r="IM26" s="382" t="str">
        <f>IF($IL26='Classificação geral'!$B20,'Classificação geral'!$C20,"")</f>
        <v/>
      </c>
      <c r="IN26" s="382" t="str">
        <f>IF($IL26='Classificação geral'!$B20,'Classificação geral'!$E20,"")</f>
        <v/>
      </c>
      <c r="IO26" s="382" t="str">
        <f>IF($IN26='Classificação geral'!$E20,'Classificação geral'!$F20,"")</f>
        <v/>
      </c>
      <c r="IP26" s="379">
        <f>IF($IO26='Classificação geral'!$F20,'Classificação geral'!G20,"")</f>
        <v>0</v>
      </c>
      <c r="IQ26" s="379" t="str">
        <f>IF($IO26='Classificação geral'!$F20,'Classificação geral'!H20,"")</f>
        <v/>
      </c>
      <c r="IR26" s="379">
        <f>IF($IO26='Classificação geral'!$F20,'Classificação geral'!I20,"")</f>
        <v>0</v>
      </c>
      <c r="IS26" s="379">
        <f>IF($IO26='Classificação geral'!$F20,'Classificação geral'!J20,"")</f>
        <v>0</v>
      </c>
      <c r="IT26" s="379">
        <f>IF($IO26='Classificação geral'!$F20,'Classificação geral'!K20,"")</f>
        <v>0</v>
      </c>
      <c r="IU26" s="379">
        <f>IF($IO26='Classificação geral'!$F20,'Classificação geral'!L20,"")</f>
        <v>0</v>
      </c>
      <c r="IV26" s="379">
        <f>IF($IO26='Classificação geral'!$F20,'Classificação geral'!M20,"")</f>
        <v>0</v>
      </c>
      <c r="IW26" s="379">
        <f>IF($IO26='Classificação geral'!$F20,'Classificação geral'!N20,"")</f>
        <v>0</v>
      </c>
      <c r="IX26" s="379">
        <f>IF($IO26='Classificação geral'!$F20,'Classificação geral'!O20,"")</f>
        <v>0</v>
      </c>
      <c r="IY26" s="379" t="b">
        <f>IF($IO26='Classificação geral'!$F20,'Classificação geral'!P20,"")</f>
        <v>0</v>
      </c>
      <c r="IZ26" s="379">
        <f>IF($IO26='Classificação geral'!$F20,'Classificação geral'!Q20,"")</f>
        <v>0</v>
      </c>
      <c r="JA26" s="379">
        <f>IF($IO26='Classificação geral'!$F20,'Classificação geral'!R20,"")</f>
        <v>0</v>
      </c>
      <c r="JB26" s="379" t="str">
        <f>IF($IO26='Classificação geral'!$F20,'Classificação geral'!$U20,"")</f>
        <v/>
      </c>
      <c r="JC26" s="380" t="str">
        <f t="shared" si="107"/>
        <v/>
      </c>
      <c r="JD26" s="381" t="str">
        <f>IFERROR(RANK(JB26,JB:JB,0)+ COUNTIF($JB$13:JB25,JB26),"")</f>
        <v/>
      </c>
    </row>
    <row r="27" spans="2:264" s="397" customFormat="1" ht="25.95" customHeight="1" x14ac:dyDescent="0.4">
      <c r="B27" s="367" t="str">
        <f t="shared" si="0"/>
        <v/>
      </c>
      <c r="C27" s="390" t="str">
        <f t="shared" si="1"/>
        <v/>
      </c>
      <c r="D27" s="394" t="str">
        <f t="shared" si="2"/>
        <v/>
      </c>
      <c r="E27" s="395" t="str">
        <f t="shared" si="3"/>
        <v/>
      </c>
      <c r="F27" s="395" t="str">
        <f t="shared" si="4"/>
        <v/>
      </c>
      <c r="G27" s="395" t="str">
        <f>IFERROR(INDEX(#REF!,MATCH(U27,$FB$15:$FB$97,0)),"")</f>
        <v/>
      </c>
      <c r="H27" s="396" t="str">
        <f t="shared" si="5"/>
        <v/>
      </c>
      <c r="I27" s="396" t="str">
        <f t="shared" si="6"/>
        <v/>
      </c>
      <c r="J27" s="396" t="str">
        <f t="shared" si="7"/>
        <v/>
      </c>
      <c r="K27" s="479" t="str">
        <f t="shared" si="8"/>
        <v/>
      </c>
      <c r="L27" s="396" t="str">
        <f t="shared" si="9"/>
        <v/>
      </c>
      <c r="M27" s="396" t="str">
        <f t="shared" si="10"/>
        <v/>
      </c>
      <c r="N27" s="396" t="str">
        <f t="shared" si="11"/>
        <v/>
      </c>
      <c r="O27" s="479" t="str">
        <f t="shared" si="12"/>
        <v/>
      </c>
      <c r="P27" s="396" t="str">
        <f t="shared" si="13"/>
        <v/>
      </c>
      <c r="Q27" s="396" t="str">
        <f t="shared" si="14"/>
        <v/>
      </c>
      <c r="R27" s="396" t="str">
        <f t="shared" si="15"/>
        <v/>
      </c>
      <c r="S27" s="479" t="str">
        <f t="shared" si="16"/>
        <v/>
      </c>
      <c r="T27" s="396" t="str">
        <f t="shared" si="17"/>
        <v/>
      </c>
      <c r="U27" s="391">
        <v>13</v>
      </c>
      <c r="V27" s="392"/>
      <c r="W27" s="392"/>
      <c r="X27" s="367" t="str">
        <f t="shared" si="18"/>
        <v/>
      </c>
      <c r="Y27" s="390" t="str">
        <f t="shared" si="19"/>
        <v/>
      </c>
      <c r="Z27" s="394" t="str">
        <f t="shared" si="20"/>
        <v/>
      </c>
      <c r="AA27" s="395" t="str">
        <f t="shared" si="21"/>
        <v/>
      </c>
      <c r="AB27" s="395" t="str">
        <f t="shared" si="22"/>
        <v/>
      </c>
      <c r="AC27" s="395" t="str">
        <f>IFERROR(INDEX(#REF!,MATCH(AQ27,$FX$15:$FX$97,0)),"")</f>
        <v/>
      </c>
      <c r="AD27" s="396" t="str">
        <f t="shared" si="23"/>
        <v/>
      </c>
      <c r="AE27" s="396" t="str">
        <f t="shared" si="24"/>
        <v/>
      </c>
      <c r="AF27" s="396" t="str">
        <f t="shared" si="25"/>
        <v/>
      </c>
      <c r="AG27" s="479" t="str">
        <f t="shared" si="26"/>
        <v/>
      </c>
      <c r="AH27" s="396" t="str">
        <f t="shared" si="27"/>
        <v/>
      </c>
      <c r="AI27" s="396" t="str">
        <f t="shared" si="28"/>
        <v/>
      </c>
      <c r="AJ27" s="396" t="str">
        <f t="shared" si="29"/>
        <v/>
      </c>
      <c r="AK27" s="479" t="str">
        <f t="shared" si="30"/>
        <v/>
      </c>
      <c r="AL27" s="396" t="str">
        <f t="shared" si="31"/>
        <v/>
      </c>
      <c r="AM27" s="396" t="str">
        <f t="shared" si="32"/>
        <v/>
      </c>
      <c r="AN27" s="396" t="str">
        <f t="shared" si="33"/>
        <v/>
      </c>
      <c r="AO27" s="479" t="str">
        <f t="shared" si="34"/>
        <v/>
      </c>
      <c r="AP27" s="396" t="str">
        <f t="shared" si="35"/>
        <v/>
      </c>
      <c r="AQ27" s="391">
        <v>13</v>
      </c>
      <c r="AR27" s="392"/>
      <c r="AT27" s="367" t="str">
        <f t="shared" si="36"/>
        <v/>
      </c>
      <c r="AU27" s="390" t="str">
        <f t="shared" si="37"/>
        <v/>
      </c>
      <c r="AV27" s="390" t="str">
        <f t="shared" si="38"/>
        <v/>
      </c>
      <c r="AW27" s="395" t="str">
        <f t="shared" si="39"/>
        <v/>
      </c>
      <c r="AX27" s="395" t="str">
        <f t="shared" si="40"/>
        <v/>
      </c>
      <c r="AY27" s="395" t="str">
        <f>IFERROR(INDEX(#REF!,MATCH($BM27,$GS$15:$GS$97,0)),"")</f>
        <v/>
      </c>
      <c r="AZ27" s="396" t="str">
        <f t="shared" si="41"/>
        <v/>
      </c>
      <c r="BA27" s="396" t="str">
        <f t="shared" si="42"/>
        <v/>
      </c>
      <c r="BB27" s="396" t="str">
        <f t="shared" si="43"/>
        <v/>
      </c>
      <c r="BC27" s="479" t="str">
        <f t="shared" si="44"/>
        <v/>
      </c>
      <c r="BD27" s="396" t="str">
        <f t="shared" si="45"/>
        <v/>
      </c>
      <c r="BE27" s="396" t="str">
        <f t="shared" si="46"/>
        <v/>
      </c>
      <c r="BF27" s="396" t="str">
        <f t="shared" si="47"/>
        <v/>
      </c>
      <c r="BG27" s="479" t="str">
        <f t="shared" si="48"/>
        <v/>
      </c>
      <c r="BH27" s="396" t="str">
        <f t="shared" si="49"/>
        <v/>
      </c>
      <c r="BI27" s="396" t="str">
        <f t="shared" si="50"/>
        <v/>
      </c>
      <c r="BJ27" s="396" t="str">
        <f t="shared" si="51"/>
        <v/>
      </c>
      <c r="BK27" s="479" t="str">
        <f t="shared" si="52"/>
        <v/>
      </c>
      <c r="BL27" s="396" t="str">
        <f t="shared" si="53"/>
        <v/>
      </c>
      <c r="BM27" s="391">
        <v>13</v>
      </c>
      <c r="BN27" s="236"/>
      <c r="BO27" s="392"/>
      <c r="BP27" s="368" t="str">
        <f t="shared" si="54"/>
        <v/>
      </c>
      <c r="BQ27" s="390" t="str">
        <f t="shared" si="55"/>
        <v/>
      </c>
      <c r="BR27" s="394" t="str">
        <f t="shared" si="56"/>
        <v/>
      </c>
      <c r="BS27" s="395" t="str">
        <f t="shared" si="57"/>
        <v/>
      </c>
      <c r="BT27" s="395" t="str">
        <f t="shared" si="58"/>
        <v/>
      </c>
      <c r="BU27" s="395" t="str">
        <f>IFERROR(INDEX(#REF!,MATCH(CI27,$HN$15:$HN$97,0)),"")</f>
        <v/>
      </c>
      <c r="BV27" s="396" t="str">
        <f t="shared" si="59"/>
        <v/>
      </c>
      <c r="BW27" s="396" t="str">
        <f t="shared" si="60"/>
        <v/>
      </c>
      <c r="BX27" s="396" t="str">
        <f t="shared" si="61"/>
        <v/>
      </c>
      <c r="BY27" s="479" t="str">
        <f t="shared" si="62"/>
        <v/>
      </c>
      <c r="BZ27" s="396" t="str">
        <f t="shared" si="63"/>
        <v/>
      </c>
      <c r="CA27" s="396" t="str">
        <f t="shared" si="64"/>
        <v/>
      </c>
      <c r="CB27" s="396" t="str">
        <f t="shared" si="65"/>
        <v/>
      </c>
      <c r="CC27" s="479" t="str">
        <f t="shared" si="66"/>
        <v/>
      </c>
      <c r="CD27" s="396" t="str">
        <f t="shared" si="67"/>
        <v/>
      </c>
      <c r="CE27" s="396" t="str">
        <f t="shared" si="68"/>
        <v/>
      </c>
      <c r="CF27" s="396" t="str">
        <f t="shared" si="69"/>
        <v/>
      </c>
      <c r="CG27" s="479" t="str">
        <f t="shared" si="70"/>
        <v/>
      </c>
      <c r="CH27" s="396" t="str">
        <f t="shared" si="71"/>
        <v/>
      </c>
      <c r="CI27" s="391">
        <v>13</v>
      </c>
      <c r="CJ27" s="392"/>
      <c r="CL27" s="367" t="str">
        <f t="shared" si="72"/>
        <v/>
      </c>
      <c r="CM27" s="390" t="str">
        <f t="shared" si="73"/>
        <v/>
      </c>
      <c r="CN27" s="394" t="str">
        <f t="shared" si="74"/>
        <v/>
      </c>
      <c r="CO27" s="394" t="str">
        <f t="shared" si="75"/>
        <v/>
      </c>
      <c r="CP27" s="395" t="str">
        <f t="shared" si="76"/>
        <v/>
      </c>
      <c r="CQ27" s="395" t="str">
        <f>IFERROR(INDEX(#REF!,MATCH(DE27,$II$15:$II$97,0)),"")</f>
        <v/>
      </c>
      <c r="CR27" s="396" t="str">
        <f t="shared" si="77"/>
        <v/>
      </c>
      <c r="CS27" s="396" t="str">
        <f t="shared" si="78"/>
        <v/>
      </c>
      <c r="CT27" s="396" t="str">
        <f t="shared" si="79"/>
        <v/>
      </c>
      <c r="CU27" s="479" t="str">
        <f t="shared" si="80"/>
        <v/>
      </c>
      <c r="CV27" s="396" t="str">
        <f t="shared" si="81"/>
        <v/>
      </c>
      <c r="CW27" s="396" t="str">
        <f t="shared" si="82"/>
        <v/>
      </c>
      <c r="CX27" s="396" t="str">
        <f t="shared" si="83"/>
        <v/>
      </c>
      <c r="CY27" s="479" t="str">
        <f t="shared" si="84"/>
        <v/>
      </c>
      <c r="CZ27" s="396" t="str">
        <f t="shared" si="85"/>
        <v/>
      </c>
      <c r="DA27" s="396" t="str">
        <f t="shared" si="86"/>
        <v/>
      </c>
      <c r="DB27" s="396" t="str">
        <f t="shared" si="87"/>
        <v/>
      </c>
      <c r="DC27" s="479" t="str">
        <f t="shared" si="88"/>
        <v/>
      </c>
      <c r="DD27" s="396" t="str">
        <f t="shared" si="89"/>
        <v/>
      </c>
      <c r="DE27" s="391">
        <v>13</v>
      </c>
      <c r="DF27" s="393" t="str">
        <f t="shared" si="131"/>
        <v/>
      </c>
      <c r="DG27" s="392"/>
      <c r="DH27" s="392"/>
      <c r="DI27" s="367" t="str">
        <f t="shared" si="90"/>
        <v/>
      </c>
      <c r="DJ27" s="390" t="str">
        <f t="shared" si="91"/>
        <v/>
      </c>
      <c r="DK27" s="394" t="str">
        <f t="shared" si="92"/>
        <v/>
      </c>
      <c r="DL27" s="395" t="str">
        <f t="shared" si="93"/>
        <v/>
      </c>
      <c r="DM27" s="395" t="str">
        <f t="shared" si="94"/>
        <v/>
      </c>
      <c r="DN27" s="395" t="str">
        <f>IFERROR(INDEX(#REF!,MATCH(EB27,$JD$15:$JD$97,0)),"")</f>
        <v/>
      </c>
      <c r="DO27" s="396" t="str">
        <f t="shared" si="122"/>
        <v/>
      </c>
      <c r="DP27" s="396" t="str">
        <f t="shared" si="123"/>
        <v/>
      </c>
      <c r="DQ27" s="396" t="str">
        <f t="shared" si="124"/>
        <v/>
      </c>
      <c r="DR27" s="479" t="str">
        <f t="shared" si="96"/>
        <v/>
      </c>
      <c r="DS27" s="396" t="str">
        <f t="shared" si="125"/>
        <v/>
      </c>
      <c r="DT27" s="396" t="str">
        <f t="shared" si="126"/>
        <v/>
      </c>
      <c r="DU27" s="396" t="str">
        <f t="shared" si="127"/>
        <v/>
      </c>
      <c r="DV27" s="479" t="str">
        <f t="shared" si="100"/>
        <v/>
      </c>
      <c r="DW27" s="396" t="str">
        <f t="shared" si="128"/>
        <v/>
      </c>
      <c r="DX27" s="396" t="str">
        <f t="shared" si="129"/>
        <v/>
      </c>
      <c r="DY27" s="396" t="str">
        <f t="shared" si="130"/>
        <v/>
      </c>
      <c r="DZ27" s="479" t="str">
        <f t="shared" si="104"/>
        <v/>
      </c>
      <c r="EA27" s="396" t="str">
        <f t="shared" si="105"/>
        <v/>
      </c>
      <c r="EB27" s="391">
        <v>13</v>
      </c>
      <c r="EC27" s="393" t="str">
        <f t="shared" si="108"/>
        <v/>
      </c>
      <c r="ED27" s="392"/>
      <c r="EF27" s="392"/>
      <c r="EG27" s="392"/>
      <c r="EH27" s="392"/>
      <c r="EI27" s="378" t="str">
        <f>IFERROR(IF(AND('Classificação geral'!$E21="FEM",'Classificação geral'!$F21=1),'Classificação geral'!$A21,""),"")</f>
        <v/>
      </c>
      <c r="EJ27" s="399" t="str">
        <f>IFERROR(IF(AND('Classificação geral'!$E21="FEM",'Classificação geral'!$F21=1),'Classificação geral'!$B21,""),"")</f>
        <v/>
      </c>
      <c r="EK27" s="382" t="str">
        <f>IF($EJ27='Classificação geral'!$B21,'Classificação geral'!$C21,"")</f>
        <v/>
      </c>
      <c r="EL27" s="382" t="str">
        <f>IF($EJ27='Classificação geral'!$B21,'Classificação geral'!$E21,"")</f>
        <v/>
      </c>
      <c r="EM27" s="382" t="str">
        <f>IF($EL27='Classificação geral'!$E21,'Classificação geral'!$F21,"")</f>
        <v/>
      </c>
      <c r="EN27" s="378" t="str">
        <f>IFERROR(IF(AND($EL27="fem",'Classificação geral'!$F21=1),'Classificação geral'!G21,""),"")</f>
        <v/>
      </c>
      <c r="EO27" s="378" t="str">
        <f>IFERROR(IF(AND($EL27="fem",'Classificação geral'!$F21=1),'Classificação geral'!H21,""),"")</f>
        <v/>
      </c>
      <c r="EP27" s="378" t="str">
        <f>IFERROR(IF(AND($EL27="fem",'Classificação geral'!$F21=1),'Classificação geral'!I21,""),"")</f>
        <v/>
      </c>
      <c r="EQ27" s="378" t="str">
        <f>IFERROR(IF(AND($EL27="fem",'Classificação geral'!$F21=1),'Classificação geral'!J21,""),"")</f>
        <v/>
      </c>
      <c r="ER27" s="399" t="str">
        <f>IFERROR(IF(AND($EL27="fem",'Classificação geral'!$F21=1),'Classificação geral'!K21,""),"")</f>
        <v/>
      </c>
      <c r="ES27" s="378" t="str">
        <f>IFERROR(IF(AND($EL27="fem",'Classificação geral'!$F21=1),'Classificação geral'!L21,""),"")</f>
        <v/>
      </c>
      <c r="ET27" s="378" t="str">
        <f>IFERROR(IF(AND($EL27="fem",'Classificação geral'!$F21=1),'Classificação geral'!M21,""),"")</f>
        <v/>
      </c>
      <c r="EU27" s="378" t="str">
        <f>IFERROR(IF(AND($EL27="fem",'Classificação geral'!$F21=1),'Classificação geral'!N21,""),"")</f>
        <v/>
      </c>
      <c r="EV27" s="399" t="str">
        <f>IFERROR(IF(AND($EL27="fem",'Classificação geral'!$F21=1),'Classificação geral'!O21,""),"")</f>
        <v/>
      </c>
      <c r="EW27" s="378" t="str">
        <f>IFERROR(IF(AND($EL27="fem",'Classificação geral'!$F21=1),'Classificação geral'!P21,""),"")</f>
        <v/>
      </c>
      <c r="EX27" s="378" t="str">
        <f>IFERROR(IF(AND($EL27="fem",'Classificação geral'!$F21=1),'Classificação geral'!Q21,""),"")</f>
        <v/>
      </c>
      <c r="EY27" s="378" t="str">
        <f>IFERROR(IF(AND($EL27="fem",'Classificação geral'!$F21=1),'Classificação geral'!R21,""),"")</f>
        <v/>
      </c>
      <c r="EZ27" s="379" t="str">
        <f>IF($EM27='Classificação geral'!$F21,'Classificação geral'!$U21,"")</f>
        <v/>
      </c>
      <c r="FA27" s="380" t="str">
        <f t="shared" si="109"/>
        <v/>
      </c>
      <c r="FB27" s="381" t="str">
        <f>IFERROR(RANK(EZ27,EZ:EZ,0)+ COUNTIF(EZ$13:$EZ26,EZ27),"")</f>
        <v/>
      </c>
      <c r="FC27" s="383"/>
      <c r="FD27" s="397">
        <v>19</v>
      </c>
      <c r="FE27" s="378" t="str">
        <f>IFERROR(IF(AND('Classificação geral'!$E21="mas",'Classificação geral'!$F21=1),'Classificação geral'!$A21,""),"")</f>
        <v/>
      </c>
      <c r="FF27" s="399" t="str">
        <f>IFERROR(IF(AND('Classificação geral'!$E21="mas",'Classificação geral'!$F21=1),'Classificação geral'!$B21,""),"")</f>
        <v/>
      </c>
      <c r="FG27" s="382" t="str">
        <f>IF($FF27='Classificação geral'!$B21,'Classificação geral'!$C21,"")</f>
        <v/>
      </c>
      <c r="FH27" s="382" t="str">
        <f>IF($FF27='Classificação geral'!$B21,'Classificação geral'!$E21,"")</f>
        <v/>
      </c>
      <c r="FI27" s="399" t="str">
        <f>IFERROR(IF(AND($FH27="mas",'Classificação geral'!$F21=1),'Classificação geral'!F21,""),"")</f>
        <v/>
      </c>
      <c r="FJ27" s="378" t="str">
        <f>IFERROR(IF(AND($FH27="mas",'Classificação geral'!$F21=1),'Classificação geral'!G21,""),"")</f>
        <v/>
      </c>
      <c r="FK27" s="378" t="str">
        <f>IFERROR(IF(AND($FH27="mas",'Classificação geral'!$F21=1),'Classificação geral'!H21,""),"")</f>
        <v/>
      </c>
      <c r="FL27" s="378" t="str">
        <f>IFERROR(IF(AND($FH27="mas",'Classificação geral'!$F21=1),'Classificação geral'!I21,""),"")</f>
        <v/>
      </c>
      <c r="FM27" s="378" t="str">
        <f>IFERROR(IF(AND($FH27="mas",'Classificação geral'!$F21=1),'Classificação geral'!J21,""),"")</f>
        <v/>
      </c>
      <c r="FN27" s="378" t="str">
        <f>IFERROR(IF(AND($FH27="mas",'Classificação geral'!$F21=1),'Classificação geral'!K21,""),"")</f>
        <v/>
      </c>
      <c r="FO27" s="378" t="str">
        <f>IFERROR(IF(AND($FH27="mas",'Classificação geral'!$F21=1),'Classificação geral'!L21,""),"")</f>
        <v/>
      </c>
      <c r="FP27" s="378" t="str">
        <f>IFERROR(IF(AND($FH27="mas",'Classificação geral'!$F21=1),'Classificação geral'!M21,""),"")</f>
        <v/>
      </c>
      <c r="FQ27" s="378" t="str">
        <f>IFERROR(IF(AND($FH27="mas",'Classificação geral'!$F21=1),'Classificação geral'!N21,""),"")</f>
        <v/>
      </c>
      <c r="FR27" s="378" t="str">
        <f>IFERROR(IF(AND($FH27="mas",'Classificação geral'!$F21=1),'Classificação geral'!O21,""),"")</f>
        <v/>
      </c>
      <c r="FS27" s="378" t="str">
        <f>IFERROR(IF(AND($FH27="mas",'Classificação geral'!$F21=1),'Classificação geral'!P21,""),"")</f>
        <v/>
      </c>
      <c r="FT27" s="378" t="str">
        <f>IFERROR(IF(AND($FH27="mas",'Classificação geral'!$F21=1),'Classificação geral'!Q21,""),"")</f>
        <v/>
      </c>
      <c r="FU27" s="378" t="str">
        <f>IFERROR(IF(AND($FH27="mas",'Classificação geral'!$F21=1),'Classificação geral'!R21,""),"")</f>
        <v/>
      </c>
      <c r="FV27" s="399" t="str">
        <f>IFERROR(IF(AND($FH27="mas",'Classificação geral'!$F21=1),'Classificação geral'!U21,""),"")</f>
        <v/>
      </c>
      <c r="FW27" s="380" t="str">
        <f t="shared" si="110"/>
        <v/>
      </c>
      <c r="FX27" s="381" t="str">
        <f>IFERROR(RANK(FV27,FV:FV,0)+ COUNTIF($FV$13:FV26,FV27),"")</f>
        <v/>
      </c>
      <c r="FZ27" s="378" t="str">
        <f>IFERROR(IF(AND('Classificação geral'!$E21="FEM",'Classificação geral'!$F21=2),'Classificação geral'!$A21,""),"")</f>
        <v/>
      </c>
      <c r="GA27" s="378" t="str">
        <f>IFERROR(IF(AND('Classificação geral'!$E21="fem",'Classificação geral'!$F21=2),'Classificação geral'!$B21,""),"")</f>
        <v/>
      </c>
      <c r="GB27" s="382" t="str">
        <f>IF(GA27='Classificação geral'!$B21,'Classificação geral'!$C21,"")</f>
        <v/>
      </c>
      <c r="GC27" s="382" t="str">
        <f>IF(GA27='Classificação geral'!$B21,'Classificação geral'!$E21,"")</f>
        <v/>
      </c>
      <c r="GD27" s="399" t="str">
        <f>IFERROR(IF(AND(GC27="fem",'Classificação geral'!$F21=2),'Classificação geral'!$F21,""),"")</f>
        <v/>
      </c>
      <c r="GE27" s="378" t="str">
        <f>IFERROR(IF(AND($GC27="fem",'Classificação geral'!$F21=2),'Classificação geral'!G21,""),"")</f>
        <v/>
      </c>
      <c r="GF27" s="378" t="str">
        <f>IFERROR(IF(AND($GC27="fem",'Classificação geral'!$F21=2),'Classificação geral'!H21,""),"")</f>
        <v/>
      </c>
      <c r="GG27" s="378" t="str">
        <f>IFERROR(IF(AND($GC27="fem",'Classificação geral'!$F21=2),'Classificação geral'!I21,""),"")</f>
        <v/>
      </c>
      <c r="GH27" s="378" t="str">
        <f>IFERROR(IF(AND($GC27="fem",'Classificação geral'!$F21=2),'Classificação geral'!J21,""),"")</f>
        <v/>
      </c>
      <c r="GI27" s="378" t="str">
        <f>IFERROR(IF(AND($GC27="fem",'Classificação geral'!$F21=2),'Classificação geral'!K21,""),"")</f>
        <v/>
      </c>
      <c r="GJ27" s="378" t="str">
        <f>IFERROR(IF(AND($GC27="fem",'Classificação geral'!$F21=2),'Classificação geral'!L21,""),"")</f>
        <v/>
      </c>
      <c r="GK27" s="378" t="str">
        <f>IFERROR(IF(AND($GC27="fem",'Classificação geral'!$F21=2),'Classificação geral'!M21,""),"")</f>
        <v/>
      </c>
      <c r="GL27" s="378" t="str">
        <f>IFERROR(IF(AND($GC27="fem",'Classificação geral'!$F21=2),'Classificação geral'!N21,""),"")</f>
        <v/>
      </c>
      <c r="GM27" s="378" t="str">
        <f>IFERROR(IF(AND($GC27="fem",'Classificação geral'!$F21=2),'Classificação geral'!O21,""),"")</f>
        <v/>
      </c>
      <c r="GN27" s="378" t="str">
        <f>IFERROR(IF(AND($GC27="fem",'Classificação geral'!$F21=2),'Classificação geral'!P21,""),"")</f>
        <v/>
      </c>
      <c r="GO27" s="378" t="str">
        <f>IFERROR(IF(AND($GC27="fem",'Classificação geral'!$F21=2),'Classificação geral'!Q21,""),"")</f>
        <v/>
      </c>
      <c r="GP27" s="378" t="str">
        <f>IFERROR(IF(AND($GC27="fem",'Classificação geral'!$F21=2),'Classificação geral'!R21,""),"")</f>
        <v/>
      </c>
      <c r="GQ27" s="399" t="str">
        <f>IFERROR(IF(AND(GC27="fem",'Classificação geral'!$F21=2),'Classificação geral'!U21,""),"")</f>
        <v/>
      </c>
      <c r="GR27" s="380" t="str">
        <f t="shared" si="111"/>
        <v/>
      </c>
      <c r="GS27" s="381" t="str">
        <f>IFERROR(RANK(GQ27,GQ:GQ,0)+ COUNTIF($GQ$13:GQ26,GQ27),"")</f>
        <v/>
      </c>
      <c r="GU27" s="378" t="str">
        <f>IFERROR(IF(AND('Classificação geral'!$E21="mas",'Classificação geral'!$F21=2),'Classificação geral'!$A21,""),"")</f>
        <v/>
      </c>
      <c r="GV27" s="378" t="str">
        <f>IFERROR(IF(AND('Classificação geral'!$E21="mas",'Classificação geral'!$F21=2),'Classificação geral'!$B21,""),"")</f>
        <v/>
      </c>
      <c r="GW27" s="382" t="str">
        <f>IF(GV27='Classificação geral'!$B21,'Classificação geral'!$C21,"")</f>
        <v/>
      </c>
      <c r="GX27" s="382" t="str">
        <f>IF(GV27='Classificação geral'!$B21,'Classificação geral'!$E21,"")</f>
        <v/>
      </c>
      <c r="GY27" s="399" t="str">
        <f>IFERROR(IF(AND(GX27="mas",'Classificação geral'!$F21=2),'Classificação geral'!$F21,""),"")</f>
        <v/>
      </c>
      <c r="GZ27" s="378" t="str">
        <f>IFERROR(IF(AND($GX27="mas",'Classificação geral'!$F21=2),'Classificação geral'!H21,""),"")</f>
        <v/>
      </c>
      <c r="HA27" s="378" t="str">
        <f>IFERROR(IF(AND($GX27="mas",'Classificação geral'!$F21=2),'Classificação geral'!I21,""),"")</f>
        <v/>
      </c>
      <c r="HB27" s="378" t="str">
        <f>IFERROR(IF(AND($GX27="mas",'Classificação geral'!$F21=2),'Classificação geral'!J21,""),"")</f>
        <v/>
      </c>
      <c r="HC27" s="399" t="str">
        <f>IFERROR(IF(AND(GX27="mas",'Classificação geral'!$F21=2),'Classificação geral'!$G21,""),"")</f>
        <v/>
      </c>
      <c r="HD27" s="378" t="str">
        <f>IFERROR(IF(AND($GX27="mas",'Classificação geral'!$F21=2),'Classificação geral'!L21,""),"")</f>
        <v/>
      </c>
      <c r="HE27" s="378" t="str">
        <f>IFERROR(IF(AND($GX27="mas",'Classificação geral'!$F21=2),'Classificação geral'!M21,""),"")</f>
        <v/>
      </c>
      <c r="HF27" s="378" t="str">
        <f>IFERROR(IF(AND($GX27="mas",'Classificação geral'!$F21=2),'Classificação geral'!N21,""),"")</f>
        <v/>
      </c>
      <c r="HG27" s="399" t="str">
        <f>IFERROR(IF(AND(GX27="mas",'Classificação geral'!$F21=2),'Classificação geral'!$K21,""),"")</f>
        <v/>
      </c>
      <c r="HH27" s="378" t="str">
        <f>IFERROR(IF(AND($GX27="mas",'Classificação geral'!$F21=2),'Classificação geral'!P21,""),"")</f>
        <v/>
      </c>
      <c r="HI27" s="378" t="str">
        <f>IFERROR(IF(AND($GX27="mas",'Classificação geral'!$F21=2),'Classificação geral'!Q21,""),"")</f>
        <v/>
      </c>
      <c r="HJ27" s="378" t="str">
        <f>IFERROR(IF(AND($GX27="mas",'Classificação geral'!$F21=2),'Classificação geral'!R21,""),"")</f>
        <v/>
      </c>
      <c r="HK27" s="399" t="str">
        <f>IFERROR(IF(AND(GX27="mas",'Classificação geral'!$F21=2),'Classificação geral'!$O21,""),"")</f>
        <v/>
      </c>
      <c r="HL27" s="399" t="str">
        <f>IFERROR(IF(AND(GX27="mas",'Classificação geral'!$F21=2),'Classificação geral'!$U21,""),"")</f>
        <v/>
      </c>
      <c r="HM27" s="380" t="str">
        <f t="shared" si="112"/>
        <v/>
      </c>
      <c r="HN27" s="381" t="str">
        <f>IFERROR(RANK(HL27,HL:HL,0)+ COUNTIF($HL$13:HL26,HL27),"")</f>
        <v/>
      </c>
      <c r="HP27" s="378" t="str">
        <f>IFERROR(IF(AND('Classificação geral'!$E21="FEM",'Classificação geral'!$F21=3),'Classificação geral'!$A21,""),"")</f>
        <v/>
      </c>
      <c r="HQ27" s="399" t="str">
        <f>IFERROR(IF(AND('Classificação geral'!$E21="fem",'Classificação geral'!$F21=3),'Classificação geral'!$B21,""),"")</f>
        <v/>
      </c>
      <c r="HR27" s="382" t="str">
        <f>IF($HQ27='Classificação geral'!$B21,'Classificação geral'!$C21,"")</f>
        <v/>
      </c>
      <c r="HS27" s="382" t="str">
        <f>IF($HQ27='Classificação geral'!$B21,'Classificação geral'!$E21,"")</f>
        <v/>
      </c>
      <c r="HT27" s="382" t="str">
        <f>IF($HS27='Classificação geral'!$E21,'Classificação geral'!$F21,"")</f>
        <v/>
      </c>
      <c r="HU27" s="382">
        <f>IF($HT27='Classificação geral'!$F21,'Classificação geral'!G21,"")</f>
        <v>0</v>
      </c>
      <c r="HV27" s="382" t="str">
        <f>IF($HT27='Classificação geral'!$F21,'Classificação geral'!H21,"")</f>
        <v/>
      </c>
      <c r="HW27" s="382">
        <f>IF($HT27='Classificação geral'!$F21,'Classificação geral'!I21,"")</f>
        <v>0</v>
      </c>
      <c r="HX27" s="382">
        <f>IF($HT27='Classificação geral'!$F21,'Classificação geral'!J21,"")</f>
        <v>0</v>
      </c>
      <c r="HY27" s="382">
        <f>IF($HT27='Classificação geral'!$F21,'Classificação geral'!K21,"")</f>
        <v>0</v>
      </c>
      <c r="HZ27" s="382">
        <f>IF($HT27='Classificação geral'!$F21,'Classificação geral'!L21,"")</f>
        <v>0</v>
      </c>
      <c r="IA27" s="382">
        <f>IF($HT27='Classificação geral'!$F21,'Classificação geral'!M21,"")</f>
        <v>0</v>
      </c>
      <c r="IB27" s="382">
        <f>IF($HT27='Classificação geral'!$F21,'Classificação geral'!N21,"")</f>
        <v>0</v>
      </c>
      <c r="IC27" s="382">
        <f>IF($HT27='Classificação geral'!$F21,'Classificação geral'!O21,"")</f>
        <v>0</v>
      </c>
      <c r="ID27" s="382" t="b">
        <f>IF($HT27='Classificação geral'!$F21,'Classificação geral'!P21,"")</f>
        <v>0</v>
      </c>
      <c r="IE27" s="382">
        <f>IF($HT27='Classificação geral'!$F21,'Classificação geral'!Q21,"")</f>
        <v>0</v>
      </c>
      <c r="IF27" s="382">
        <f>IF($HT27='Classificação geral'!$F21,'Classificação geral'!R21,"")</f>
        <v>0</v>
      </c>
      <c r="IG27" s="379" t="str">
        <f>IF($HT27='Classificação geral'!$F21,'Classificação geral'!$U21,"")</f>
        <v/>
      </c>
      <c r="IH27" s="380" t="str">
        <f t="shared" si="106"/>
        <v/>
      </c>
      <c r="II27" s="381" t="str">
        <f>IFERROR(RANK(IG27,IG:IG,0)+ COUNTIF($IG$13:IG26,IG27),"")</f>
        <v/>
      </c>
      <c r="IK27" s="378" t="str">
        <f>IFERROR(IF(AND('Classificação geral'!$E21="mas",'Classificação geral'!$F21=3),'Classificação geral'!$A21,""),"")</f>
        <v/>
      </c>
      <c r="IL27" s="399" t="str">
        <f>IFERROR(IF(AND('Classificação geral'!$E21="mas",'Classificação geral'!$F21=3),'Classificação geral'!$B21,""),"")</f>
        <v/>
      </c>
      <c r="IM27" s="382" t="str">
        <f>IF($IL27='Classificação geral'!$B21,'Classificação geral'!$C21,"")</f>
        <v/>
      </c>
      <c r="IN27" s="382" t="str">
        <f>IF($IL27='Classificação geral'!$B21,'Classificação geral'!$E21,"")</f>
        <v/>
      </c>
      <c r="IO27" s="382" t="str">
        <f>IF($IN27='Classificação geral'!$E21,'Classificação geral'!$F21,"")</f>
        <v/>
      </c>
      <c r="IP27" s="379">
        <f>IF($IO27='Classificação geral'!$F21,'Classificação geral'!G21,"")</f>
        <v>0</v>
      </c>
      <c r="IQ27" s="379" t="str">
        <f>IF($IO27='Classificação geral'!$F21,'Classificação geral'!H21,"")</f>
        <v/>
      </c>
      <c r="IR27" s="379">
        <f>IF($IO27='Classificação geral'!$F21,'Classificação geral'!I21,"")</f>
        <v>0</v>
      </c>
      <c r="IS27" s="379">
        <f>IF($IO27='Classificação geral'!$F21,'Classificação geral'!J21,"")</f>
        <v>0</v>
      </c>
      <c r="IT27" s="379">
        <f>IF($IO27='Classificação geral'!$F21,'Classificação geral'!K21,"")</f>
        <v>0</v>
      </c>
      <c r="IU27" s="379">
        <f>IF($IO27='Classificação geral'!$F21,'Classificação geral'!L21,"")</f>
        <v>0</v>
      </c>
      <c r="IV27" s="379">
        <f>IF($IO27='Classificação geral'!$F21,'Classificação geral'!M21,"")</f>
        <v>0</v>
      </c>
      <c r="IW27" s="379">
        <f>IF($IO27='Classificação geral'!$F21,'Classificação geral'!N21,"")</f>
        <v>0</v>
      </c>
      <c r="IX27" s="379">
        <f>IF($IO27='Classificação geral'!$F21,'Classificação geral'!O21,"")</f>
        <v>0</v>
      </c>
      <c r="IY27" s="379" t="b">
        <f>IF($IO27='Classificação geral'!$F21,'Classificação geral'!P21,"")</f>
        <v>0</v>
      </c>
      <c r="IZ27" s="379">
        <f>IF($IO27='Classificação geral'!$F21,'Classificação geral'!Q21,"")</f>
        <v>0</v>
      </c>
      <c r="JA27" s="379">
        <f>IF($IO27='Classificação geral'!$F21,'Classificação geral'!R21,"")</f>
        <v>0</v>
      </c>
      <c r="JB27" s="379" t="str">
        <f>IF($IO27='Classificação geral'!$F21,'Classificação geral'!$U21,"")</f>
        <v/>
      </c>
      <c r="JC27" s="380" t="str">
        <f t="shared" si="107"/>
        <v/>
      </c>
      <c r="JD27" s="381" t="str">
        <f>IFERROR(RANK(JB27,JB:JB,0)+ COUNTIF($JB$13:JB26,JB27),"")</f>
        <v/>
      </c>
    </row>
    <row r="28" spans="2:264" s="397" customFormat="1" ht="25.95" customHeight="1" x14ac:dyDescent="0.4">
      <c r="B28" s="367" t="str">
        <f t="shared" si="0"/>
        <v/>
      </c>
      <c r="C28" s="390" t="str">
        <f t="shared" si="1"/>
        <v/>
      </c>
      <c r="D28" s="394" t="str">
        <f t="shared" si="2"/>
        <v/>
      </c>
      <c r="E28" s="395" t="str">
        <f t="shared" si="3"/>
        <v/>
      </c>
      <c r="F28" s="395" t="str">
        <f t="shared" si="4"/>
        <v/>
      </c>
      <c r="G28" s="395" t="str">
        <f>IFERROR(INDEX(#REF!,MATCH(U28,$FB$15:$FB$97,0)),"")</f>
        <v/>
      </c>
      <c r="H28" s="396" t="str">
        <f t="shared" si="5"/>
        <v/>
      </c>
      <c r="I28" s="396" t="str">
        <f t="shared" si="6"/>
        <v/>
      </c>
      <c r="J28" s="396" t="str">
        <f t="shared" si="7"/>
        <v/>
      </c>
      <c r="K28" s="479" t="str">
        <f t="shared" si="8"/>
        <v/>
      </c>
      <c r="L28" s="396" t="str">
        <f t="shared" si="9"/>
        <v/>
      </c>
      <c r="M28" s="396" t="str">
        <f t="shared" si="10"/>
        <v/>
      </c>
      <c r="N28" s="396" t="str">
        <f t="shared" si="11"/>
        <v/>
      </c>
      <c r="O28" s="479" t="str">
        <f t="shared" si="12"/>
        <v/>
      </c>
      <c r="P28" s="396" t="str">
        <f t="shared" si="13"/>
        <v/>
      </c>
      <c r="Q28" s="396" t="str">
        <f t="shared" si="14"/>
        <v/>
      </c>
      <c r="R28" s="396" t="str">
        <f t="shared" si="15"/>
        <v/>
      </c>
      <c r="S28" s="479" t="str">
        <f t="shared" si="16"/>
        <v/>
      </c>
      <c r="T28" s="396" t="str">
        <f t="shared" si="17"/>
        <v/>
      </c>
      <c r="U28" s="391">
        <v>14</v>
      </c>
      <c r="V28" s="392"/>
      <c r="W28" s="392"/>
      <c r="X28" s="367" t="str">
        <f t="shared" si="18"/>
        <v/>
      </c>
      <c r="Y28" s="390" t="str">
        <f t="shared" si="19"/>
        <v/>
      </c>
      <c r="Z28" s="394" t="str">
        <f t="shared" si="20"/>
        <v/>
      </c>
      <c r="AA28" s="395" t="str">
        <f t="shared" si="21"/>
        <v/>
      </c>
      <c r="AB28" s="395" t="str">
        <f t="shared" si="22"/>
        <v/>
      </c>
      <c r="AC28" s="395" t="str">
        <f>IFERROR(INDEX(#REF!,MATCH(AQ28,$FX$15:$FX$97,0)),"")</f>
        <v/>
      </c>
      <c r="AD28" s="396" t="str">
        <f t="shared" si="23"/>
        <v/>
      </c>
      <c r="AE28" s="396" t="str">
        <f t="shared" si="24"/>
        <v/>
      </c>
      <c r="AF28" s="396" t="str">
        <f t="shared" si="25"/>
        <v/>
      </c>
      <c r="AG28" s="479" t="str">
        <f t="shared" si="26"/>
        <v/>
      </c>
      <c r="AH28" s="396" t="str">
        <f t="shared" si="27"/>
        <v/>
      </c>
      <c r="AI28" s="396" t="str">
        <f t="shared" si="28"/>
        <v/>
      </c>
      <c r="AJ28" s="396" t="str">
        <f t="shared" si="29"/>
        <v/>
      </c>
      <c r="AK28" s="479" t="str">
        <f t="shared" si="30"/>
        <v/>
      </c>
      <c r="AL28" s="396" t="str">
        <f t="shared" si="31"/>
        <v/>
      </c>
      <c r="AM28" s="396" t="str">
        <f t="shared" si="32"/>
        <v/>
      </c>
      <c r="AN28" s="396" t="str">
        <f t="shared" si="33"/>
        <v/>
      </c>
      <c r="AO28" s="479" t="str">
        <f t="shared" si="34"/>
        <v/>
      </c>
      <c r="AP28" s="396" t="str">
        <f t="shared" si="35"/>
        <v/>
      </c>
      <c r="AQ28" s="391">
        <v>14</v>
      </c>
      <c r="AR28" s="392"/>
      <c r="AT28" s="367" t="str">
        <f t="shared" si="36"/>
        <v/>
      </c>
      <c r="AU28" s="390" t="str">
        <f t="shared" si="37"/>
        <v/>
      </c>
      <c r="AV28" s="390" t="str">
        <f t="shared" si="38"/>
        <v/>
      </c>
      <c r="AW28" s="395" t="str">
        <f t="shared" si="39"/>
        <v/>
      </c>
      <c r="AX28" s="395" t="str">
        <f t="shared" si="40"/>
        <v/>
      </c>
      <c r="AY28" s="395" t="str">
        <f>IFERROR(INDEX(#REF!,MATCH($BM28,$GS$15:$GS$97,0)),"")</f>
        <v/>
      </c>
      <c r="AZ28" s="396" t="str">
        <f t="shared" si="41"/>
        <v/>
      </c>
      <c r="BA28" s="396" t="str">
        <f t="shared" si="42"/>
        <v/>
      </c>
      <c r="BB28" s="396" t="str">
        <f t="shared" si="43"/>
        <v/>
      </c>
      <c r="BC28" s="479" t="str">
        <f t="shared" si="44"/>
        <v/>
      </c>
      <c r="BD28" s="396" t="str">
        <f t="shared" si="45"/>
        <v/>
      </c>
      <c r="BE28" s="396" t="str">
        <f t="shared" si="46"/>
        <v/>
      </c>
      <c r="BF28" s="396" t="str">
        <f t="shared" si="47"/>
        <v/>
      </c>
      <c r="BG28" s="479" t="str">
        <f t="shared" si="48"/>
        <v/>
      </c>
      <c r="BH28" s="396" t="str">
        <f t="shared" si="49"/>
        <v/>
      </c>
      <c r="BI28" s="396" t="str">
        <f t="shared" si="50"/>
        <v/>
      </c>
      <c r="BJ28" s="396" t="str">
        <f t="shared" si="51"/>
        <v/>
      </c>
      <c r="BK28" s="479" t="str">
        <f t="shared" si="52"/>
        <v/>
      </c>
      <c r="BL28" s="396" t="str">
        <f t="shared" si="53"/>
        <v/>
      </c>
      <c r="BM28" s="391">
        <v>14</v>
      </c>
      <c r="BN28" s="236"/>
      <c r="BO28" s="392"/>
      <c r="BP28" s="368" t="str">
        <f t="shared" si="54"/>
        <v/>
      </c>
      <c r="BQ28" s="390" t="str">
        <f t="shared" si="55"/>
        <v/>
      </c>
      <c r="BR28" s="394" t="str">
        <f t="shared" si="56"/>
        <v/>
      </c>
      <c r="BS28" s="395" t="str">
        <f t="shared" si="57"/>
        <v/>
      </c>
      <c r="BT28" s="395" t="str">
        <f t="shared" si="58"/>
        <v/>
      </c>
      <c r="BU28" s="395" t="str">
        <f>IFERROR(INDEX(#REF!,MATCH(CI28,$HN$15:$HN$97,0)),"")</f>
        <v/>
      </c>
      <c r="BV28" s="396" t="str">
        <f t="shared" si="59"/>
        <v/>
      </c>
      <c r="BW28" s="396" t="str">
        <f t="shared" si="60"/>
        <v/>
      </c>
      <c r="BX28" s="396" t="str">
        <f t="shared" si="61"/>
        <v/>
      </c>
      <c r="BY28" s="479" t="str">
        <f t="shared" si="62"/>
        <v/>
      </c>
      <c r="BZ28" s="396" t="str">
        <f t="shared" si="63"/>
        <v/>
      </c>
      <c r="CA28" s="396" t="str">
        <f t="shared" si="64"/>
        <v/>
      </c>
      <c r="CB28" s="396" t="str">
        <f t="shared" si="65"/>
        <v/>
      </c>
      <c r="CC28" s="479" t="str">
        <f t="shared" si="66"/>
        <v/>
      </c>
      <c r="CD28" s="396" t="str">
        <f t="shared" si="67"/>
        <v/>
      </c>
      <c r="CE28" s="396" t="str">
        <f t="shared" si="68"/>
        <v/>
      </c>
      <c r="CF28" s="396" t="str">
        <f t="shared" si="69"/>
        <v/>
      </c>
      <c r="CG28" s="479" t="str">
        <f t="shared" si="70"/>
        <v/>
      </c>
      <c r="CH28" s="396" t="str">
        <f t="shared" si="71"/>
        <v/>
      </c>
      <c r="CI28" s="391">
        <v>14</v>
      </c>
      <c r="CJ28" s="392"/>
      <c r="CL28" s="367" t="str">
        <f t="shared" si="72"/>
        <v/>
      </c>
      <c r="CM28" s="390" t="str">
        <f t="shared" si="73"/>
        <v/>
      </c>
      <c r="CN28" s="394" t="str">
        <f t="shared" si="74"/>
        <v/>
      </c>
      <c r="CO28" s="394" t="str">
        <f t="shared" si="75"/>
        <v/>
      </c>
      <c r="CP28" s="395" t="str">
        <f t="shared" si="76"/>
        <v/>
      </c>
      <c r="CQ28" s="395" t="str">
        <f>IFERROR(INDEX(#REF!,MATCH(DE28,$II$15:$II$97,0)),"")</f>
        <v/>
      </c>
      <c r="CR28" s="396" t="str">
        <f t="shared" si="77"/>
        <v/>
      </c>
      <c r="CS28" s="396" t="str">
        <f t="shared" si="78"/>
        <v/>
      </c>
      <c r="CT28" s="396" t="str">
        <f t="shared" si="79"/>
        <v/>
      </c>
      <c r="CU28" s="479" t="str">
        <f t="shared" si="80"/>
        <v/>
      </c>
      <c r="CV28" s="396" t="str">
        <f t="shared" si="81"/>
        <v/>
      </c>
      <c r="CW28" s="396" t="str">
        <f t="shared" si="82"/>
        <v/>
      </c>
      <c r="CX28" s="396" t="str">
        <f t="shared" si="83"/>
        <v/>
      </c>
      <c r="CY28" s="479" t="str">
        <f t="shared" si="84"/>
        <v/>
      </c>
      <c r="CZ28" s="396" t="str">
        <f t="shared" si="85"/>
        <v/>
      </c>
      <c r="DA28" s="396" t="str">
        <f t="shared" si="86"/>
        <v/>
      </c>
      <c r="DB28" s="396" t="str">
        <f t="shared" si="87"/>
        <v/>
      </c>
      <c r="DC28" s="479" t="str">
        <f t="shared" si="88"/>
        <v/>
      </c>
      <c r="DD28" s="396" t="str">
        <f t="shared" si="89"/>
        <v/>
      </c>
      <c r="DE28" s="391">
        <v>14</v>
      </c>
      <c r="DF28" s="393" t="str">
        <f t="shared" si="131"/>
        <v/>
      </c>
      <c r="DG28" s="392"/>
      <c r="DH28" s="392"/>
      <c r="DI28" s="367" t="str">
        <f t="shared" si="90"/>
        <v/>
      </c>
      <c r="DJ28" s="390" t="str">
        <f t="shared" si="91"/>
        <v/>
      </c>
      <c r="DK28" s="394" t="str">
        <f t="shared" si="92"/>
        <v/>
      </c>
      <c r="DL28" s="395" t="str">
        <f t="shared" si="93"/>
        <v/>
      </c>
      <c r="DM28" s="395" t="str">
        <f t="shared" si="94"/>
        <v/>
      </c>
      <c r="DN28" s="395" t="str">
        <f>IFERROR(INDEX(#REF!,MATCH(EB28,$JD$15:$JD$97,0)),"")</f>
        <v/>
      </c>
      <c r="DO28" s="396" t="str">
        <f t="shared" si="122"/>
        <v/>
      </c>
      <c r="DP28" s="396" t="str">
        <f t="shared" si="123"/>
        <v/>
      </c>
      <c r="DQ28" s="396" t="str">
        <f t="shared" si="124"/>
        <v/>
      </c>
      <c r="DR28" s="479" t="str">
        <f t="shared" si="96"/>
        <v/>
      </c>
      <c r="DS28" s="396" t="str">
        <f t="shared" si="125"/>
        <v/>
      </c>
      <c r="DT28" s="396" t="str">
        <f t="shared" si="126"/>
        <v/>
      </c>
      <c r="DU28" s="396" t="str">
        <f t="shared" si="127"/>
        <v/>
      </c>
      <c r="DV28" s="479" t="str">
        <f t="shared" si="100"/>
        <v/>
      </c>
      <c r="DW28" s="396" t="str">
        <f t="shared" si="128"/>
        <v/>
      </c>
      <c r="DX28" s="396" t="str">
        <f t="shared" si="129"/>
        <v/>
      </c>
      <c r="DY28" s="396" t="str">
        <f t="shared" si="130"/>
        <v/>
      </c>
      <c r="DZ28" s="479" t="str">
        <f t="shared" si="104"/>
        <v/>
      </c>
      <c r="EA28" s="396" t="str">
        <f t="shared" si="105"/>
        <v/>
      </c>
      <c r="EB28" s="391">
        <v>14</v>
      </c>
      <c r="EC28" s="393" t="str">
        <f t="shared" si="108"/>
        <v/>
      </c>
      <c r="ED28" s="392"/>
      <c r="EF28" s="392"/>
      <c r="EG28" s="392"/>
      <c r="EH28" s="392"/>
      <c r="EI28" s="378" t="str">
        <f>IFERROR(IF(AND('Classificação geral'!$E22="FEM",'Classificação geral'!$F22=1),'Classificação geral'!$A22,""),"")</f>
        <v/>
      </c>
      <c r="EJ28" s="399" t="str">
        <f>IFERROR(IF(AND('Classificação geral'!$E22="FEM",'Classificação geral'!$F22=1),'Classificação geral'!$B22,""),"")</f>
        <v/>
      </c>
      <c r="EK28" s="382" t="str">
        <f>IF($EJ28='Classificação geral'!$B22,'Classificação geral'!$C22,"")</f>
        <v/>
      </c>
      <c r="EL28" s="382" t="str">
        <f>IF($EJ28='Classificação geral'!$B22,'Classificação geral'!$E22,"")</f>
        <v/>
      </c>
      <c r="EM28" s="382" t="str">
        <f>IF($EL28='Classificação geral'!$E22,'Classificação geral'!$F22,"")</f>
        <v/>
      </c>
      <c r="EN28" s="378" t="str">
        <f>IFERROR(IF(AND($EL28="fem",'Classificação geral'!$F22=1),'Classificação geral'!G22,""),"")</f>
        <v/>
      </c>
      <c r="EO28" s="378" t="str">
        <f>IFERROR(IF(AND($EL28="fem",'Classificação geral'!$F22=1),'Classificação geral'!H22,""),"")</f>
        <v/>
      </c>
      <c r="EP28" s="378" t="str">
        <f>IFERROR(IF(AND($EL28="fem",'Classificação geral'!$F22=1),'Classificação geral'!I22,""),"")</f>
        <v/>
      </c>
      <c r="EQ28" s="378" t="str">
        <f>IFERROR(IF(AND($EL28="fem",'Classificação geral'!$F22=1),'Classificação geral'!J22,""),"")</f>
        <v/>
      </c>
      <c r="ER28" s="399" t="str">
        <f>IFERROR(IF(AND($EL28="fem",'Classificação geral'!$F22=1),'Classificação geral'!K22,""),"")</f>
        <v/>
      </c>
      <c r="ES28" s="378" t="str">
        <f>IFERROR(IF(AND($EL28="fem",'Classificação geral'!$F22=1),'Classificação geral'!L22,""),"")</f>
        <v/>
      </c>
      <c r="ET28" s="378" t="str">
        <f>IFERROR(IF(AND($EL28="fem",'Classificação geral'!$F22=1),'Classificação geral'!M22,""),"")</f>
        <v/>
      </c>
      <c r="EU28" s="378" t="str">
        <f>IFERROR(IF(AND($EL28="fem",'Classificação geral'!$F22=1),'Classificação geral'!N22,""),"")</f>
        <v/>
      </c>
      <c r="EV28" s="399" t="str">
        <f>IFERROR(IF(AND($EL28="fem",'Classificação geral'!$F22=1),'Classificação geral'!O22,""),"")</f>
        <v/>
      </c>
      <c r="EW28" s="378" t="str">
        <f>IFERROR(IF(AND($EL28="fem",'Classificação geral'!$F22=1),'Classificação geral'!P22,""),"")</f>
        <v/>
      </c>
      <c r="EX28" s="378" t="str">
        <f>IFERROR(IF(AND($EL28="fem",'Classificação geral'!$F22=1),'Classificação geral'!Q22,""),"")</f>
        <v/>
      </c>
      <c r="EY28" s="378" t="str">
        <f>IFERROR(IF(AND($EL28="fem",'Classificação geral'!$F22=1),'Classificação geral'!R22,""),"")</f>
        <v/>
      </c>
      <c r="EZ28" s="379" t="str">
        <f>IF($EM28='Classificação geral'!$F22,'Classificação geral'!$U22,"")</f>
        <v/>
      </c>
      <c r="FA28" s="380" t="str">
        <f t="shared" si="109"/>
        <v/>
      </c>
      <c r="FB28" s="381" t="str">
        <f>IFERROR(RANK(EZ28,EZ:EZ,0)+ COUNTIF(EZ$13:$EZ27,EZ28),"")</f>
        <v/>
      </c>
      <c r="FC28" s="383"/>
      <c r="FD28" s="397">
        <v>14</v>
      </c>
      <c r="FE28" s="378" t="str">
        <f>IFERROR(IF(AND('Classificação geral'!$E22="mas",'Classificação geral'!$F22=1),'Classificação geral'!$A22,""),"")</f>
        <v/>
      </c>
      <c r="FF28" s="399" t="str">
        <f>IFERROR(IF(AND('Classificação geral'!$E22="mas",'Classificação geral'!$F22=1),'Classificação geral'!$B22,""),"")</f>
        <v/>
      </c>
      <c r="FG28" s="382" t="str">
        <f>IF($FF28='Classificação geral'!$B22,'Classificação geral'!$C22,"")</f>
        <v/>
      </c>
      <c r="FH28" s="382" t="str">
        <f>IF($FF28='Classificação geral'!$B22,'Classificação geral'!$E22,"")</f>
        <v/>
      </c>
      <c r="FI28" s="399" t="str">
        <f>IFERROR(IF(AND($FH28="mas",'Classificação geral'!$F22=1),'Classificação geral'!F22,""),"")</f>
        <v/>
      </c>
      <c r="FJ28" s="378" t="str">
        <f>IFERROR(IF(AND($FH28="mas",'Classificação geral'!$F22=1),'Classificação geral'!G22,""),"")</f>
        <v/>
      </c>
      <c r="FK28" s="378" t="str">
        <f>IFERROR(IF(AND($FH28="mas",'Classificação geral'!$F22=1),'Classificação geral'!H22,""),"")</f>
        <v/>
      </c>
      <c r="FL28" s="378" t="str">
        <f>IFERROR(IF(AND($FH28="mas",'Classificação geral'!$F22=1),'Classificação geral'!I22,""),"")</f>
        <v/>
      </c>
      <c r="FM28" s="378" t="str">
        <f>IFERROR(IF(AND($FH28="mas",'Classificação geral'!$F22=1),'Classificação geral'!J22,""),"")</f>
        <v/>
      </c>
      <c r="FN28" s="378" t="str">
        <f>IFERROR(IF(AND($FH28="mas",'Classificação geral'!$F22=1),'Classificação geral'!K22,""),"")</f>
        <v/>
      </c>
      <c r="FO28" s="378" t="str">
        <f>IFERROR(IF(AND($FH28="mas",'Classificação geral'!$F22=1),'Classificação geral'!L22,""),"")</f>
        <v/>
      </c>
      <c r="FP28" s="378" t="str">
        <f>IFERROR(IF(AND($FH28="mas",'Classificação geral'!$F22=1),'Classificação geral'!M22,""),"")</f>
        <v/>
      </c>
      <c r="FQ28" s="378" t="str">
        <f>IFERROR(IF(AND($FH28="mas",'Classificação geral'!$F22=1),'Classificação geral'!N22,""),"")</f>
        <v/>
      </c>
      <c r="FR28" s="378" t="str">
        <f>IFERROR(IF(AND($FH28="mas",'Classificação geral'!$F22=1),'Classificação geral'!O22,""),"")</f>
        <v/>
      </c>
      <c r="FS28" s="378" t="str">
        <f>IFERROR(IF(AND($FH28="mas",'Classificação geral'!$F22=1),'Classificação geral'!P22,""),"")</f>
        <v/>
      </c>
      <c r="FT28" s="378" t="str">
        <f>IFERROR(IF(AND($FH28="mas",'Classificação geral'!$F22=1),'Classificação geral'!Q22,""),"")</f>
        <v/>
      </c>
      <c r="FU28" s="378" t="str">
        <f>IFERROR(IF(AND($FH28="mas",'Classificação geral'!$F22=1),'Classificação geral'!R22,""),"")</f>
        <v/>
      </c>
      <c r="FV28" s="399" t="str">
        <f>IFERROR(IF(AND($FH28="mas",'Classificação geral'!$F22=1),'Classificação geral'!U22,""),"")</f>
        <v/>
      </c>
      <c r="FW28" s="380" t="str">
        <f t="shared" si="110"/>
        <v/>
      </c>
      <c r="FX28" s="381" t="str">
        <f>IFERROR(RANK(FV28,FV:FV,0)+ COUNTIF($FV$13:FV27,FV28),"")</f>
        <v/>
      </c>
      <c r="FZ28" s="378" t="str">
        <f>IFERROR(IF(AND('Classificação geral'!$E22="FEM",'Classificação geral'!$F22=2),'Classificação geral'!$A22,""),"")</f>
        <v/>
      </c>
      <c r="GA28" s="378" t="str">
        <f>IFERROR(IF(AND('Classificação geral'!$E22="fem",'Classificação geral'!$F22=2),'Classificação geral'!$B22,""),"")</f>
        <v/>
      </c>
      <c r="GB28" s="382" t="str">
        <f>IF(GA28='Classificação geral'!$B22,'Classificação geral'!$C22,"")</f>
        <v/>
      </c>
      <c r="GC28" s="382" t="str">
        <f>IF(GA28='Classificação geral'!$B22,'Classificação geral'!$E22,"")</f>
        <v/>
      </c>
      <c r="GD28" s="399" t="str">
        <f>IFERROR(IF(AND(GC28="fem",'Classificação geral'!$F22=2),'Classificação geral'!$F22,""),"")</f>
        <v/>
      </c>
      <c r="GE28" s="378" t="str">
        <f>IFERROR(IF(AND($GC28="fem",'Classificação geral'!$F22=2),'Classificação geral'!G22,""),"")</f>
        <v/>
      </c>
      <c r="GF28" s="378" t="str">
        <f>IFERROR(IF(AND($GC28="fem",'Classificação geral'!$F22=2),'Classificação geral'!H22,""),"")</f>
        <v/>
      </c>
      <c r="GG28" s="378" t="str">
        <f>IFERROR(IF(AND($GC28="fem",'Classificação geral'!$F22=2),'Classificação geral'!I22,""),"")</f>
        <v/>
      </c>
      <c r="GH28" s="378" t="str">
        <f>IFERROR(IF(AND($GC28="fem",'Classificação geral'!$F22=2),'Classificação geral'!J22,""),"")</f>
        <v/>
      </c>
      <c r="GI28" s="378" t="str">
        <f>IFERROR(IF(AND($GC28="fem",'Classificação geral'!$F22=2),'Classificação geral'!K22,""),"")</f>
        <v/>
      </c>
      <c r="GJ28" s="378" t="str">
        <f>IFERROR(IF(AND($GC28="fem",'Classificação geral'!$F22=2),'Classificação geral'!L22,""),"")</f>
        <v/>
      </c>
      <c r="GK28" s="378" t="str">
        <f>IFERROR(IF(AND($GC28="fem",'Classificação geral'!$F22=2),'Classificação geral'!M22,""),"")</f>
        <v/>
      </c>
      <c r="GL28" s="378" t="str">
        <f>IFERROR(IF(AND($GC28="fem",'Classificação geral'!$F22=2),'Classificação geral'!N22,""),"")</f>
        <v/>
      </c>
      <c r="GM28" s="378" t="str">
        <f>IFERROR(IF(AND($GC28="fem",'Classificação geral'!$F22=2),'Classificação geral'!O22,""),"")</f>
        <v/>
      </c>
      <c r="GN28" s="378" t="str">
        <f>IFERROR(IF(AND($GC28="fem",'Classificação geral'!$F22=2),'Classificação geral'!P22,""),"")</f>
        <v/>
      </c>
      <c r="GO28" s="378" t="str">
        <f>IFERROR(IF(AND($GC28="fem",'Classificação geral'!$F22=2),'Classificação geral'!Q22,""),"")</f>
        <v/>
      </c>
      <c r="GP28" s="378" t="str">
        <f>IFERROR(IF(AND($GC28="fem",'Classificação geral'!$F22=2),'Classificação geral'!R22,""),"")</f>
        <v/>
      </c>
      <c r="GQ28" s="399" t="str">
        <f>IFERROR(IF(AND(GC28="fem",'Classificação geral'!$F22=2),'Classificação geral'!U22,""),"")</f>
        <v/>
      </c>
      <c r="GR28" s="380" t="str">
        <f t="shared" si="111"/>
        <v/>
      </c>
      <c r="GS28" s="381" t="str">
        <f>IFERROR(RANK(GQ28,GQ:GQ,0)+ COUNTIF($GQ$13:GQ27,GQ28),"")</f>
        <v/>
      </c>
      <c r="GU28" s="378" t="str">
        <f>IFERROR(IF(AND('Classificação geral'!$E22="mas",'Classificação geral'!$F22=2),'Classificação geral'!$A22,""),"")</f>
        <v/>
      </c>
      <c r="GV28" s="378" t="str">
        <f>IFERROR(IF(AND('Classificação geral'!$E22="mas",'Classificação geral'!$F22=2),'Classificação geral'!$B22,""),"")</f>
        <v/>
      </c>
      <c r="GW28" s="382" t="str">
        <f>IF(GV28='Classificação geral'!$B22,'Classificação geral'!$C22,"")</f>
        <v/>
      </c>
      <c r="GX28" s="382" t="str">
        <f>IF(GV28='Classificação geral'!$B22,'Classificação geral'!$E22,"")</f>
        <v/>
      </c>
      <c r="GY28" s="399" t="str">
        <f>IFERROR(IF(AND(GX28="mas",'Classificação geral'!$F22=2),'Classificação geral'!$F22,""),"")</f>
        <v/>
      </c>
      <c r="GZ28" s="378" t="str">
        <f>IFERROR(IF(AND($GX28="mas",'Classificação geral'!$F22=2),'Classificação geral'!H22,""),"")</f>
        <v/>
      </c>
      <c r="HA28" s="378" t="str">
        <f>IFERROR(IF(AND($GX28="mas",'Classificação geral'!$F22=2),'Classificação geral'!I22,""),"")</f>
        <v/>
      </c>
      <c r="HB28" s="378" t="str">
        <f>IFERROR(IF(AND($GX28="mas",'Classificação geral'!$F22=2),'Classificação geral'!J22,""),"")</f>
        <v/>
      </c>
      <c r="HC28" s="399" t="str">
        <f>IFERROR(IF(AND(GX28="mas",'Classificação geral'!$F22=2),'Classificação geral'!$G22,""),"")</f>
        <v/>
      </c>
      <c r="HD28" s="378" t="str">
        <f>IFERROR(IF(AND($GX28="mas",'Classificação geral'!$F22=2),'Classificação geral'!L22,""),"")</f>
        <v/>
      </c>
      <c r="HE28" s="378" t="str">
        <f>IFERROR(IF(AND($GX28="mas",'Classificação geral'!$F22=2),'Classificação geral'!M22,""),"")</f>
        <v/>
      </c>
      <c r="HF28" s="378" t="str">
        <f>IFERROR(IF(AND($GX28="mas",'Classificação geral'!$F22=2),'Classificação geral'!N22,""),"")</f>
        <v/>
      </c>
      <c r="HG28" s="399" t="str">
        <f>IFERROR(IF(AND(GX28="mas",'Classificação geral'!$F22=2),'Classificação geral'!$K22,""),"")</f>
        <v/>
      </c>
      <c r="HH28" s="378" t="str">
        <f>IFERROR(IF(AND($GX28="mas",'Classificação geral'!$F22=2),'Classificação geral'!P22,""),"")</f>
        <v/>
      </c>
      <c r="HI28" s="378" t="str">
        <f>IFERROR(IF(AND($GX28="mas",'Classificação geral'!$F22=2),'Classificação geral'!Q22,""),"")</f>
        <v/>
      </c>
      <c r="HJ28" s="378" t="str">
        <f>IFERROR(IF(AND($GX28="mas",'Classificação geral'!$F22=2),'Classificação geral'!R22,""),"")</f>
        <v/>
      </c>
      <c r="HK28" s="399" t="str">
        <f>IFERROR(IF(AND(GX28="mas",'Classificação geral'!$F22=2),'Classificação geral'!$O22,""),"")</f>
        <v/>
      </c>
      <c r="HL28" s="399" t="str">
        <f>IFERROR(IF(AND(GX28="mas",'Classificação geral'!$F22=2),'Classificação geral'!$U22,""),"")</f>
        <v/>
      </c>
      <c r="HM28" s="380" t="str">
        <f t="shared" si="112"/>
        <v/>
      </c>
      <c r="HN28" s="381" t="str">
        <f>IFERROR(RANK(HL28,HL:HL,0)+ COUNTIF($HL$13:HL27,HL28),"")</f>
        <v/>
      </c>
      <c r="HP28" s="378" t="str">
        <f>IFERROR(IF(AND('Classificação geral'!$E22="FEM",'Classificação geral'!$F22=3),'Classificação geral'!$A22,""),"")</f>
        <v/>
      </c>
      <c r="HQ28" s="399" t="str">
        <f>IFERROR(IF(AND('Classificação geral'!$E22="fem",'Classificação geral'!$F22=3),'Classificação geral'!$B22,""),"")</f>
        <v/>
      </c>
      <c r="HR28" s="382" t="str">
        <f>IF($HQ28='Classificação geral'!$B22,'Classificação geral'!$C22,"")</f>
        <v/>
      </c>
      <c r="HS28" s="382" t="str">
        <f>IF($HQ28='Classificação geral'!$B22,'Classificação geral'!$E22,"")</f>
        <v/>
      </c>
      <c r="HT28" s="382" t="str">
        <f>IF($HS28='Classificação geral'!$E22,'Classificação geral'!$F22,"")</f>
        <v/>
      </c>
      <c r="HU28" s="382">
        <f>IF($HT28='Classificação geral'!$F22,'Classificação geral'!G22,"")</f>
        <v>0</v>
      </c>
      <c r="HV28" s="382" t="str">
        <f>IF($HT28='Classificação geral'!$F22,'Classificação geral'!H22,"")</f>
        <v/>
      </c>
      <c r="HW28" s="382">
        <f>IF($HT28='Classificação geral'!$F22,'Classificação geral'!I22,"")</f>
        <v>0</v>
      </c>
      <c r="HX28" s="382">
        <f>IF($HT28='Classificação geral'!$F22,'Classificação geral'!J22,"")</f>
        <v>0</v>
      </c>
      <c r="HY28" s="382">
        <f>IF($HT28='Classificação geral'!$F22,'Classificação geral'!K22,"")</f>
        <v>0</v>
      </c>
      <c r="HZ28" s="382">
        <f>IF($HT28='Classificação geral'!$F22,'Classificação geral'!L22,"")</f>
        <v>0</v>
      </c>
      <c r="IA28" s="382">
        <f>IF($HT28='Classificação geral'!$F22,'Classificação geral'!M22,"")</f>
        <v>0</v>
      </c>
      <c r="IB28" s="382">
        <f>IF($HT28='Classificação geral'!$F22,'Classificação geral'!N22,"")</f>
        <v>0</v>
      </c>
      <c r="IC28" s="382">
        <f>IF($HT28='Classificação geral'!$F22,'Classificação geral'!O22,"")</f>
        <v>0</v>
      </c>
      <c r="ID28" s="382" t="b">
        <f>IF($HT28='Classificação geral'!$F22,'Classificação geral'!P22,"")</f>
        <v>0</v>
      </c>
      <c r="IE28" s="382">
        <f>IF($HT28='Classificação geral'!$F22,'Classificação geral'!Q22,"")</f>
        <v>0</v>
      </c>
      <c r="IF28" s="382">
        <f>IF($HT28='Classificação geral'!$F22,'Classificação geral'!R22,"")</f>
        <v>0</v>
      </c>
      <c r="IG28" s="379" t="str">
        <f>IF($HT28='Classificação geral'!$F22,'Classificação geral'!$U22,"")</f>
        <v/>
      </c>
      <c r="IH28" s="380" t="str">
        <f t="shared" si="106"/>
        <v/>
      </c>
      <c r="II28" s="381" t="str">
        <f>IFERROR(RANK(IG28,IG:IG,0)+ COUNTIF($IG$13:IG27,IG28),"")</f>
        <v/>
      </c>
      <c r="IK28" s="378" t="str">
        <f>IFERROR(IF(AND('Classificação geral'!$E22="mas",'Classificação geral'!$F22=3),'Classificação geral'!$A22,""),"")</f>
        <v/>
      </c>
      <c r="IL28" s="399" t="str">
        <f>IFERROR(IF(AND('Classificação geral'!$E22="mas",'Classificação geral'!$F22=3),'Classificação geral'!$B22,""),"")</f>
        <v/>
      </c>
      <c r="IM28" s="382" t="str">
        <f>IF($IL28='Classificação geral'!$B22,'Classificação geral'!$C22,"")</f>
        <v/>
      </c>
      <c r="IN28" s="382" t="str">
        <f>IF($IL28='Classificação geral'!$B22,'Classificação geral'!$E22,"")</f>
        <v/>
      </c>
      <c r="IO28" s="382" t="str">
        <f>IF($IN28='Classificação geral'!$E22,'Classificação geral'!$F22,"")</f>
        <v/>
      </c>
      <c r="IP28" s="379">
        <f>IF($IO28='Classificação geral'!$F22,'Classificação geral'!G22,"")</f>
        <v>0</v>
      </c>
      <c r="IQ28" s="379" t="str">
        <f>IF($IO28='Classificação geral'!$F22,'Classificação geral'!H22,"")</f>
        <v/>
      </c>
      <c r="IR28" s="379">
        <f>IF($IO28='Classificação geral'!$F22,'Classificação geral'!I22,"")</f>
        <v>0</v>
      </c>
      <c r="IS28" s="379">
        <f>IF($IO28='Classificação geral'!$F22,'Classificação geral'!J22,"")</f>
        <v>0</v>
      </c>
      <c r="IT28" s="379">
        <f>IF($IO28='Classificação geral'!$F22,'Classificação geral'!K22,"")</f>
        <v>0</v>
      </c>
      <c r="IU28" s="379">
        <f>IF($IO28='Classificação geral'!$F22,'Classificação geral'!L22,"")</f>
        <v>0</v>
      </c>
      <c r="IV28" s="379">
        <f>IF($IO28='Classificação geral'!$F22,'Classificação geral'!M22,"")</f>
        <v>0</v>
      </c>
      <c r="IW28" s="379">
        <f>IF($IO28='Classificação geral'!$F22,'Classificação geral'!N22,"")</f>
        <v>0</v>
      </c>
      <c r="IX28" s="379">
        <f>IF($IO28='Classificação geral'!$F22,'Classificação geral'!O22,"")</f>
        <v>0</v>
      </c>
      <c r="IY28" s="379" t="b">
        <f>IF($IO28='Classificação geral'!$F22,'Classificação geral'!P22,"")</f>
        <v>0</v>
      </c>
      <c r="IZ28" s="379">
        <f>IF($IO28='Classificação geral'!$F22,'Classificação geral'!Q22,"")</f>
        <v>0</v>
      </c>
      <c r="JA28" s="379">
        <f>IF($IO28='Classificação geral'!$F22,'Classificação geral'!R22,"")</f>
        <v>0</v>
      </c>
      <c r="JB28" s="379" t="str">
        <f>IF($IO28='Classificação geral'!$F22,'Classificação geral'!$U22,"")</f>
        <v/>
      </c>
      <c r="JC28" s="380" t="str">
        <f t="shared" si="107"/>
        <v/>
      </c>
      <c r="JD28" s="381" t="str">
        <f>IFERROR(RANK(JB28,JB:JB,0)+ COUNTIF($JB$13:JB27,JB28),"")</f>
        <v/>
      </c>
    </row>
    <row r="29" spans="2:264" s="397" customFormat="1" ht="25.95" customHeight="1" x14ac:dyDescent="0.4">
      <c r="B29" s="367" t="str">
        <f t="shared" si="0"/>
        <v/>
      </c>
      <c r="C29" s="390" t="str">
        <f t="shared" si="1"/>
        <v/>
      </c>
      <c r="D29" s="394" t="str">
        <f t="shared" si="2"/>
        <v/>
      </c>
      <c r="E29" s="395" t="str">
        <f t="shared" si="3"/>
        <v/>
      </c>
      <c r="F29" s="395" t="str">
        <f t="shared" si="4"/>
        <v/>
      </c>
      <c r="G29" s="395" t="str">
        <f>IFERROR(INDEX(#REF!,MATCH(U29,$FB$15:$FB$97,0)),"")</f>
        <v/>
      </c>
      <c r="H29" s="396" t="str">
        <f t="shared" si="5"/>
        <v/>
      </c>
      <c r="I29" s="396" t="str">
        <f t="shared" si="6"/>
        <v/>
      </c>
      <c r="J29" s="396" t="str">
        <f t="shared" si="7"/>
        <v/>
      </c>
      <c r="K29" s="479" t="str">
        <f t="shared" si="8"/>
        <v/>
      </c>
      <c r="L29" s="396" t="str">
        <f t="shared" si="9"/>
        <v/>
      </c>
      <c r="M29" s="396" t="str">
        <f t="shared" si="10"/>
        <v/>
      </c>
      <c r="N29" s="396" t="str">
        <f t="shared" si="11"/>
        <v/>
      </c>
      <c r="O29" s="479" t="str">
        <f t="shared" si="12"/>
        <v/>
      </c>
      <c r="P29" s="396" t="str">
        <f t="shared" si="13"/>
        <v/>
      </c>
      <c r="Q29" s="396" t="str">
        <f t="shared" si="14"/>
        <v/>
      </c>
      <c r="R29" s="396" t="str">
        <f t="shared" si="15"/>
        <v/>
      </c>
      <c r="S29" s="479" t="str">
        <f t="shared" si="16"/>
        <v/>
      </c>
      <c r="T29" s="396" t="str">
        <f t="shared" si="17"/>
        <v/>
      </c>
      <c r="U29" s="391">
        <v>15</v>
      </c>
      <c r="V29" s="392"/>
      <c r="W29" s="392"/>
      <c r="X29" s="367" t="str">
        <f t="shared" si="18"/>
        <v/>
      </c>
      <c r="Y29" s="390" t="str">
        <f t="shared" si="19"/>
        <v/>
      </c>
      <c r="Z29" s="394" t="str">
        <f t="shared" si="20"/>
        <v/>
      </c>
      <c r="AA29" s="395" t="str">
        <f t="shared" si="21"/>
        <v/>
      </c>
      <c r="AB29" s="395" t="str">
        <f t="shared" si="22"/>
        <v/>
      </c>
      <c r="AC29" s="395" t="str">
        <f>IFERROR(INDEX(#REF!,MATCH(AQ29,$FX$15:$FX$97,0)),"")</f>
        <v/>
      </c>
      <c r="AD29" s="396" t="str">
        <f t="shared" si="23"/>
        <v/>
      </c>
      <c r="AE29" s="396" t="str">
        <f t="shared" si="24"/>
        <v/>
      </c>
      <c r="AF29" s="396" t="str">
        <f t="shared" si="25"/>
        <v/>
      </c>
      <c r="AG29" s="479" t="str">
        <f t="shared" si="26"/>
        <v/>
      </c>
      <c r="AH29" s="396" t="str">
        <f t="shared" si="27"/>
        <v/>
      </c>
      <c r="AI29" s="396" t="str">
        <f t="shared" si="28"/>
        <v/>
      </c>
      <c r="AJ29" s="396" t="str">
        <f t="shared" si="29"/>
        <v/>
      </c>
      <c r="AK29" s="479" t="str">
        <f t="shared" si="30"/>
        <v/>
      </c>
      <c r="AL29" s="396" t="str">
        <f t="shared" si="31"/>
        <v/>
      </c>
      <c r="AM29" s="396" t="str">
        <f t="shared" si="32"/>
        <v/>
      </c>
      <c r="AN29" s="396" t="str">
        <f t="shared" si="33"/>
        <v/>
      </c>
      <c r="AO29" s="479" t="str">
        <f t="shared" si="34"/>
        <v/>
      </c>
      <c r="AP29" s="396" t="str">
        <f t="shared" si="35"/>
        <v/>
      </c>
      <c r="AQ29" s="391">
        <v>15</v>
      </c>
      <c r="AR29" s="392"/>
      <c r="AT29" s="367" t="str">
        <f t="shared" si="36"/>
        <v/>
      </c>
      <c r="AU29" s="390" t="str">
        <f t="shared" si="37"/>
        <v/>
      </c>
      <c r="AV29" s="390" t="str">
        <f t="shared" si="38"/>
        <v/>
      </c>
      <c r="AW29" s="395" t="str">
        <f t="shared" si="39"/>
        <v/>
      </c>
      <c r="AX29" s="395" t="str">
        <f t="shared" si="40"/>
        <v/>
      </c>
      <c r="AY29" s="395" t="str">
        <f>IFERROR(INDEX(#REF!,MATCH($BM29,$GS$15:$GS$97,0)),"")</f>
        <v/>
      </c>
      <c r="AZ29" s="396" t="str">
        <f t="shared" si="41"/>
        <v/>
      </c>
      <c r="BA29" s="396" t="str">
        <f t="shared" si="42"/>
        <v/>
      </c>
      <c r="BB29" s="396" t="str">
        <f t="shared" si="43"/>
        <v/>
      </c>
      <c r="BC29" s="479" t="str">
        <f t="shared" si="44"/>
        <v/>
      </c>
      <c r="BD29" s="396" t="str">
        <f t="shared" si="45"/>
        <v/>
      </c>
      <c r="BE29" s="396" t="str">
        <f t="shared" si="46"/>
        <v/>
      </c>
      <c r="BF29" s="396" t="str">
        <f t="shared" si="47"/>
        <v/>
      </c>
      <c r="BG29" s="479" t="str">
        <f t="shared" si="48"/>
        <v/>
      </c>
      <c r="BH29" s="396" t="str">
        <f t="shared" si="49"/>
        <v/>
      </c>
      <c r="BI29" s="396" t="str">
        <f t="shared" si="50"/>
        <v/>
      </c>
      <c r="BJ29" s="396" t="str">
        <f t="shared" si="51"/>
        <v/>
      </c>
      <c r="BK29" s="479" t="str">
        <f t="shared" si="52"/>
        <v/>
      </c>
      <c r="BL29" s="396" t="str">
        <f t="shared" si="53"/>
        <v/>
      </c>
      <c r="BM29" s="391">
        <v>15</v>
      </c>
      <c r="BN29" s="236"/>
      <c r="BO29" s="392"/>
      <c r="BP29" s="368" t="str">
        <f t="shared" si="54"/>
        <v/>
      </c>
      <c r="BQ29" s="390" t="str">
        <f t="shared" si="55"/>
        <v/>
      </c>
      <c r="BR29" s="394" t="str">
        <f t="shared" si="56"/>
        <v/>
      </c>
      <c r="BS29" s="395" t="str">
        <f t="shared" si="57"/>
        <v/>
      </c>
      <c r="BT29" s="395" t="str">
        <f t="shared" si="58"/>
        <v/>
      </c>
      <c r="BU29" s="395" t="str">
        <f>IFERROR(INDEX(#REF!,MATCH(CI29,$HN$15:$HN$97,0)),"")</f>
        <v/>
      </c>
      <c r="BV29" s="396" t="str">
        <f t="shared" si="59"/>
        <v/>
      </c>
      <c r="BW29" s="396" t="str">
        <f t="shared" si="60"/>
        <v/>
      </c>
      <c r="BX29" s="396" t="str">
        <f t="shared" si="61"/>
        <v/>
      </c>
      <c r="BY29" s="479" t="str">
        <f t="shared" si="62"/>
        <v/>
      </c>
      <c r="BZ29" s="396" t="str">
        <f t="shared" si="63"/>
        <v/>
      </c>
      <c r="CA29" s="396" t="str">
        <f t="shared" si="64"/>
        <v/>
      </c>
      <c r="CB29" s="396" t="str">
        <f t="shared" si="65"/>
        <v/>
      </c>
      <c r="CC29" s="479" t="str">
        <f t="shared" si="66"/>
        <v/>
      </c>
      <c r="CD29" s="396" t="str">
        <f t="shared" si="67"/>
        <v/>
      </c>
      <c r="CE29" s="396" t="str">
        <f t="shared" si="68"/>
        <v/>
      </c>
      <c r="CF29" s="396" t="str">
        <f t="shared" si="69"/>
        <v/>
      </c>
      <c r="CG29" s="479" t="str">
        <f t="shared" si="70"/>
        <v/>
      </c>
      <c r="CH29" s="396" t="str">
        <f t="shared" si="71"/>
        <v/>
      </c>
      <c r="CI29" s="391">
        <v>15</v>
      </c>
      <c r="CJ29" s="392"/>
      <c r="CL29" s="367" t="str">
        <f t="shared" si="72"/>
        <v/>
      </c>
      <c r="CM29" s="390" t="str">
        <f t="shared" si="73"/>
        <v/>
      </c>
      <c r="CN29" s="394" t="str">
        <f t="shared" si="74"/>
        <v/>
      </c>
      <c r="CO29" s="394" t="str">
        <f t="shared" si="75"/>
        <v/>
      </c>
      <c r="CP29" s="395" t="str">
        <f t="shared" si="76"/>
        <v/>
      </c>
      <c r="CQ29" s="395" t="str">
        <f>IFERROR(INDEX(#REF!,MATCH(DE29,$II$15:$II$97,0)),"")</f>
        <v/>
      </c>
      <c r="CR29" s="396" t="str">
        <f t="shared" si="77"/>
        <v/>
      </c>
      <c r="CS29" s="396" t="str">
        <f t="shared" si="78"/>
        <v/>
      </c>
      <c r="CT29" s="396" t="str">
        <f t="shared" si="79"/>
        <v/>
      </c>
      <c r="CU29" s="479" t="str">
        <f t="shared" si="80"/>
        <v/>
      </c>
      <c r="CV29" s="396" t="str">
        <f t="shared" si="81"/>
        <v/>
      </c>
      <c r="CW29" s="396" t="str">
        <f t="shared" si="82"/>
        <v/>
      </c>
      <c r="CX29" s="396" t="str">
        <f t="shared" si="83"/>
        <v/>
      </c>
      <c r="CY29" s="479" t="str">
        <f t="shared" si="84"/>
        <v/>
      </c>
      <c r="CZ29" s="396" t="str">
        <f t="shared" si="85"/>
        <v/>
      </c>
      <c r="DA29" s="396" t="str">
        <f t="shared" si="86"/>
        <v/>
      </c>
      <c r="DB29" s="396" t="str">
        <f t="shared" si="87"/>
        <v/>
      </c>
      <c r="DC29" s="479" t="str">
        <f t="shared" si="88"/>
        <v/>
      </c>
      <c r="DD29" s="396" t="str">
        <f t="shared" si="89"/>
        <v/>
      </c>
      <c r="DE29" s="391">
        <v>15</v>
      </c>
      <c r="DF29" s="393" t="str">
        <f t="shared" si="131"/>
        <v/>
      </c>
      <c r="DG29" s="392"/>
      <c r="DH29" s="392"/>
      <c r="DI29" s="367" t="str">
        <f t="shared" si="90"/>
        <v/>
      </c>
      <c r="DJ29" s="390" t="str">
        <f t="shared" si="91"/>
        <v/>
      </c>
      <c r="DK29" s="394" t="str">
        <f t="shared" si="92"/>
        <v/>
      </c>
      <c r="DL29" s="395" t="str">
        <f t="shared" si="93"/>
        <v/>
      </c>
      <c r="DM29" s="395" t="str">
        <f t="shared" si="94"/>
        <v/>
      </c>
      <c r="DN29" s="395" t="str">
        <f>IFERROR(INDEX(#REF!,MATCH(EB29,$JD$15:$JD$97,0)),"")</f>
        <v/>
      </c>
      <c r="DO29" s="396" t="str">
        <f t="shared" si="122"/>
        <v/>
      </c>
      <c r="DP29" s="396" t="str">
        <f t="shared" si="123"/>
        <v/>
      </c>
      <c r="DQ29" s="396" t="str">
        <f t="shared" si="124"/>
        <v/>
      </c>
      <c r="DR29" s="479" t="str">
        <f t="shared" si="96"/>
        <v/>
      </c>
      <c r="DS29" s="396" t="str">
        <f t="shared" si="125"/>
        <v/>
      </c>
      <c r="DT29" s="396" t="str">
        <f t="shared" si="126"/>
        <v/>
      </c>
      <c r="DU29" s="396" t="str">
        <f t="shared" si="127"/>
        <v/>
      </c>
      <c r="DV29" s="479" t="str">
        <f t="shared" si="100"/>
        <v/>
      </c>
      <c r="DW29" s="396" t="str">
        <f t="shared" si="128"/>
        <v/>
      </c>
      <c r="DX29" s="396" t="str">
        <f t="shared" si="129"/>
        <v/>
      </c>
      <c r="DY29" s="396" t="str">
        <f t="shared" si="130"/>
        <v/>
      </c>
      <c r="DZ29" s="479" t="str">
        <f t="shared" si="104"/>
        <v/>
      </c>
      <c r="EA29" s="396" t="str">
        <f t="shared" si="105"/>
        <v/>
      </c>
      <c r="EB29" s="391">
        <v>15</v>
      </c>
      <c r="EC29" s="393" t="str">
        <f t="shared" si="108"/>
        <v/>
      </c>
      <c r="ED29" s="392"/>
      <c r="EF29" s="392"/>
      <c r="EG29" s="392"/>
      <c r="EH29" s="392"/>
      <c r="EI29" s="378" t="str">
        <f>IFERROR(IF(AND('Classificação geral'!$E23="FEM",'Classificação geral'!$F23=1),'Classificação geral'!$A23,""),"")</f>
        <v/>
      </c>
      <c r="EJ29" s="399" t="str">
        <f>IFERROR(IF(AND('Classificação geral'!$E23="FEM",'Classificação geral'!$F23=1),'Classificação geral'!$B23,""),"")</f>
        <v/>
      </c>
      <c r="EK29" s="382" t="str">
        <f>IF($EJ29='Classificação geral'!$B23,'Classificação geral'!$C23,"")</f>
        <v/>
      </c>
      <c r="EL29" s="382" t="str">
        <f>IF($EJ29='Classificação geral'!$B23,'Classificação geral'!$E23,"")</f>
        <v/>
      </c>
      <c r="EM29" s="382" t="str">
        <f>IF($EL29='Classificação geral'!$E23,'Classificação geral'!$F23,"")</f>
        <v/>
      </c>
      <c r="EN29" s="378" t="str">
        <f>IFERROR(IF(AND($EL29="fem",'Classificação geral'!$F23=1),'Classificação geral'!G23,""),"")</f>
        <v/>
      </c>
      <c r="EO29" s="378" t="str">
        <f>IFERROR(IF(AND($EL29="fem",'Classificação geral'!$F23=1),'Classificação geral'!H23,""),"")</f>
        <v/>
      </c>
      <c r="EP29" s="378" t="str">
        <f>IFERROR(IF(AND($EL29="fem",'Classificação geral'!$F23=1),'Classificação geral'!I23,""),"")</f>
        <v/>
      </c>
      <c r="EQ29" s="378" t="str">
        <f>IFERROR(IF(AND($EL29="fem",'Classificação geral'!$F23=1),'Classificação geral'!J23,""),"")</f>
        <v/>
      </c>
      <c r="ER29" s="399" t="str">
        <f>IFERROR(IF(AND($EL29="fem",'Classificação geral'!$F23=1),'Classificação geral'!K23,""),"")</f>
        <v/>
      </c>
      <c r="ES29" s="378" t="str">
        <f>IFERROR(IF(AND($EL29="fem",'Classificação geral'!$F23=1),'Classificação geral'!L23,""),"")</f>
        <v/>
      </c>
      <c r="ET29" s="378" t="str">
        <f>IFERROR(IF(AND($EL29="fem",'Classificação geral'!$F23=1),'Classificação geral'!M23,""),"")</f>
        <v/>
      </c>
      <c r="EU29" s="378" t="str">
        <f>IFERROR(IF(AND($EL29="fem",'Classificação geral'!$F23=1),'Classificação geral'!N23,""),"")</f>
        <v/>
      </c>
      <c r="EV29" s="399" t="str">
        <f>IFERROR(IF(AND($EL29="fem",'Classificação geral'!$F23=1),'Classificação geral'!O23,""),"")</f>
        <v/>
      </c>
      <c r="EW29" s="378" t="str">
        <f>IFERROR(IF(AND($EL29="fem",'Classificação geral'!$F23=1),'Classificação geral'!P23,""),"")</f>
        <v/>
      </c>
      <c r="EX29" s="378" t="str">
        <f>IFERROR(IF(AND($EL29="fem",'Classificação geral'!$F23=1),'Classificação geral'!Q23,""),"")</f>
        <v/>
      </c>
      <c r="EY29" s="378" t="str">
        <f>IFERROR(IF(AND($EL29="fem",'Classificação geral'!$F23=1),'Classificação geral'!R23,""),"")</f>
        <v/>
      </c>
      <c r="EZ29" s="379" t="str">
        <f>IF($EM29='Classificação geral'!$F23,'Classificação geral'!$U23,"")</f>
        <v/>
      </c>
      <c r="FA29" s="380" t="str">
        <f t="shared" si="109"/>
        <v/>
      </c>
      <c r="FB29" s="381" t="str">
        <f>IFERROR(RANK(EZ29,EZ:EZ,0)+ COUNTIF(EZ$13:$EZ28,EZ29),"")</f>
        <v/>
      </c>
      <c r="FC29" s="383"/>
      <c r="FD29" s="397">
        <v>24</v>
      </c>
      <c r="FE29" s="378" t="str">
        <f>IFERROR(IF(AND('Classificação geral'!$E23="mas",'Classificação geral'!$F23=1),'Classificação geral'!$A23,""),"")</f>
        <v/>
      </c>
      <c r="FF29" s="399" t="str">
        <f>IFERROR(IF(AND('Classificação geral'!$E23="mas",'Classificação geral'!$F23=1),'Classificação geral'!$B23,""),"")</f>
        <v/>
      </c>
      <c r="FG29" s="382" t="str">
        <f>IF($FF29='Classificação geral'!$B23,'Classificação geral'!$C23,"")</f>
        <v/>
      </c>
      <c r="FH29" s="382" t="str">
        <f>IF($FF29='Classificação geral'!$B23,'Classificação geral'!$E23,"")</f>
        <v/>
      </c>
      <c r="FI29" s="399" t="str">
        <f>IFERROR(IF(AND($FH29="mas",'Classificação geral'!$F23=1),'Classificação geral'!F23,""),"")</f>
        <v/>
      </c>
      <c r="FJ29" s="378" t="str">
        <f>IFERROR(IF(AND($FH29="mas",'Classificação geral'!$F23=1),'Classificação geral'!G23,""),"")</f>
        <v/>
      </c>
      <c r="FK29" s="378" t="str">
        <f>IFERROR(IF(AND($FH29="mas",'Classificação geral'!$F23=1),'Classificação geral'!H23,""),"")</f>
        <v/>
      </c>
      <c r="FL29" s="378" t="str">
        <f>IFERROR(IF(AND($FH29="mas",'Classificação geral'!$F23=1),'Classificação geral'!I23,""),"")</f>
        <v/>
      </c>
      <c r="FM29" s="378" t="str">
        <f>IFERROR(IF(AND($FH29="mas",'Classificação geral'!$F23=1),'Classificação geral'!J23,""),"")</f>
        <v/>
      </c>
      <c r="FN29" s="378" t="str">
        <f>IFERROR(IF(AND($FH29="mas",'Classificação geral'!$F23=1),'Classificação geral'!K23,""),"")</f>
        <v/>
      </c>
      <c r="FO29" s="378" t="str">
        <f>IFERROR(IF(AND($FH29="mas",'Classificação geral'!$F23=1),'Classificação geral'!L23,""),"")</f>
        <v/>
      </c>
      <c r="FP29" s="378" t="str">
        <f>IFERROR(IF(AND($FH29="mas",'Classificação geral'!$F23=1),'Classificação geral'!M23,""),"")</f>
        <v/>
      </c>
      <c r="FQ29" s="378" t="str">
        <f>IFERROR(IF(AND($FH29="mas",'Classificação geral'!$F23=1),'Classificação geral'!N23,""),"")</f>
        <v/>
      </c>
      <c r="FR29" s="378" t="str">
        <f>IFERROR(IF(AND($FH29="mas",'Classificação geral'!$F23=1),'Classificação geral'!O23,""),"")</f>
        <v/>
      </c>
      <c r="FS29" s="378" t="str">
        <f>IFERROR(IF(AND($FH29="mas",'Classificação geral'!$F23=1),'Classificação geral'!P23,""),"")</f>
        <v/>
      </c>
      <c r="FT29" s="378" t="str">
        <f>IFERROR(IF(AND($FH29="mas",'Classificação geral'!$F23=1),'Classificação geral'!Q23,""),"")</f>
        <v/>
      </c>
      <c r="FU29" s="378" t="str">
        <f>IFERROR(IF(AND($FH29="mas",'Classificação geral'!$F23=1),'Classificação geral'!R23,""),"")</f>
        <v/>
      </c>
      <c r="FV29" s="399" t="str">
        <f>IFERROR(IF(AND($FH29="mas",'Classificação geral'!$F23=1),'Classificação geral'!U23,""),"")</f>
        <v/>
      </c>
      <c r="FW29" s="380" t="str">
        <f t="shared" si="110"/>
        <v/>
      </c>
      <c r="FX29" s="381" t="str">
        <f>IFERROR(RANK(FV29,FV:FV,0)+ COUNTIF($FV$13:FV28,FV29),"")</f>
        <v/>
      </c>
      <c r="FZ29" s="378" t="str">
        <f>IFERROR(IF(AND('Classificação geral'!$E23="FEM",'Classificação geral'!$F23=2),'Classificação geral'!$A23,""),"")</f>
        <v/>
      </c>
      <c r="GA29" s="378" t="str">
        <f>IFERROR(IF(AND('Classificação geral'!$E23="fem",'Classificação geral'!$F23=2),'Classificação geral'!$B23,""),"")</f>
        <v/>
      </c>
      <c r="GB29" s="378" t="str">
        <f>IF(GA29='Classificação geral'!$B23,'Classificação geral'!$C23,"")</f>
        <v/>
      </c>
      <c r="GC29" s="379" t="str">
        <f>IF(GA29='Classificação geral'!$B23,'Classificação geral'!$E23,"")</f>
        <v/>
      </c>
      <c r="GD29" s="379" t="str">
        <f>IFERROR(IF(AND(GC29="fem",'Classificação geral'!$F23=2),'Classificação geral'!$F23,""),"")</f>
        <v/>
      </c>
      <c r="GE29" s="378" t="str">
        <f>IFERROR(IF(AND($GC29="fem",'Classificação geral'!$F23=2),'Classificação geral'!G23,""),"")</f>
        <v/>
      </c>
      <c r="GF29" s="378" t="str">
        <f>IFERROR(IF(AND($GC29="fem",'Classificação geral'!$F23=2),'Classificação geral'!H23,""),"")</f>
        <v/>
      </c>
      <c r="GG29" s="378" t="str">
        <f>IFERROR(IF(AND($GC29="fem",'Classificação geral'!$F23=2),'Classificação geral'!I23,""),"")</f>
        <v/>
      </c>
      <c r="GH29" s="378" t="str">
        <f>IFERROR(IF(AND($GC29="fem",'Classificação geral'!$F23=2),'Classificação geral'!J23,""),"")</f>
        <v/>
      </c>
      <c r="GI29" s="378" t="str">
        <f>IFERROR(IF(AND($GC29="fem",'Classificação geral'!$F23=2),'Classificação geral'!K23,""),"")</f>
        <v/>
      </c>
      <c r="GJ29" s="378" t="str">
        <f>IFERROR(IF(AND($GC29="fem",'Classificação geral'!$F23=2),'Classificação geral'!L23,""),"")</f>
        <v/>
      </c>
      <c r="GK29" s="378" t="str">
        <f>IFERROR(IF(AND($GC29="fem",'Classificação geral'!$F23=2),'Classificação geral'!M23,""),"")</f>
        <v/>
      </c>
      <c r="GL29" s="378" t="str">
        <f>IFERROR(IF(AND($GC29="fem",'Classificação geral'!$F23=2),'Classificação geral'!N23,""),"")</f>
        <v/>
      </c>
      <c r="GM29" s="378" t="str">
        <f>IFERROR(IF(AND($GC29="fem",'Classificação geral'!$F23=2),'Classificação geral'!O23,""),"")</f>
        <v/>
      </c>
      <c r="GN29" s="378" t="str">
        <f>IFERROR(IF(AND($GC29="fem",'Classificação geral'!$F23=2),'Classificação geral'!P23,""),"")</f>
        <v/>
      </c>
      <c r="GO29" s="378" t="str">
        <f>IFERROR(IF(AND($GC29="fem",'Classificação geral'!$F23=2),'Classificação geral'!Q23,""),"")</f>
        <v/>
      </c>
      <c r="GP29" s="378" t="str">
        <f>IFERROR(IF(AND($GC29="fem",'Classificação geral'!$F23=2),'Classificação geral'!R23,""),"")</f>
        <v/>
      </c>
      <c r="GQ29" s="378" t="str">
        <f>IFERROR(IF(AND(GC29="fem",'Classificação geral'!$F23=2),'Classificação geral'!U23,""),"")</f>
        <v/>
      </c>
      <c r="GR29" s="380" t="str">
        <f t="shared" si="111"/>
        <v/>
      </c>
      <c r="GS29" s="380" t="str">
        <f>IFERROR(RANK(GQ29,GQ:GQ,0)+ COUNTIF($GQ$13:GQ28,GQ29),"")</f>
        <v/>
      </c>
      <c r="GU29" s="378" t="str">
        <f>IFERROR(IF(AND('Classificação geral'!$E23="mas",'Classificação geral'!$F23=2),'Classificação geral'!$A23,""),"")</f>
        <v/>
      </c>
      <c r="GV29" s="378" t="str">
        <f>IFERROR(IF(AND('Classificação geral'!$E23="mas",'Classificação geral'!$F23=2),'Classificação geral'!$B23,""),"")</f>
        <v/>
      </c>
      <c r="GW29" s="382" t="str">
        <f>IF(GV29='Classificação geral'!$B23,'Classificação geral'!$C23,"")</f>
        <v/>
      </c>
      <c r="GX29" s="382" t="str">
        <f>IF(GV29='Classificação geral'!$B23,'Classificação geral'!$E23,"")</f>
        <v/>
      </c>
      <c r="GY29" s="399" t="str">
        <f>IFERROR(IF(AND(GX29="mas",'Classificação geral'!$F23=2),'Classificação geral'!$F23,""),"")</f>
        <v/>
      </c>
      <c r="GZ29" s="378" t="str">
        <f>IFERROR(IF(AND($GX29="mas",'Classificação geral'!$F23=2),'Classificação geral'!H23,""),"")</f>
        <v/>
      </c>
      <c r="HA29" s="378" t="str">
        <f>IFERROR(IF(AND($GX29="mas",'Classificação geral'!$F23=2),'Classificação geral'!I23,""),"")</f>
        <v/>
      </c>
      <c r="HB29" s="378" t="str">
        <f>IFERROR(IF(AND($GX29="mas",'Classificação geral'!$F23=2),'Classificação geral'!J23,""),"")</f>
        <v/>
      </c>
      <c r="HC29" s="399" t="str">
        <f>IFERROR(IF(AND(GX29="mas",'Classificação geral'!$F23=2),'Classificação geral'!$G23,""),"")</f>
        <v/>
      </c>
      <c r="HD29" s="378" t="str">
        <f>IFERROR(IF(AND($GX29="mas",'Classificação geral'!$F23=2),'Classificação geral'!L23,""),"")</f>
        <v/>
      </c>
      <c r="HE29" s="378" t="str">
        <f>IFERROR(IF(AND($GX29="mas",'Classificação geral'!$F23=2),'Classificação geral'!M23,""),"")</f>
        <v/>
      </c>
      <c r="HF29" s="378" t="str">
        <f>IFERROR(IF(AND($GX29="mas",'Classificação geral'!$F23=2),'Classificação geral'!N23,""),"")</f>
        <v/>
      </c>
      <c r="HG29" s="399" t="str">
        <f>IFERROR(IF(AND(GX29="mas",'Classificação geral'!$F23=2),'Classificação geral'!$K23,""),"")</f>
        <v/>
      </c>
      <c r="HH29" s="378" t="str">
        <f>IFERROR(IF(AND($GX29="mas",'Classificação geral'!$F23=2),'Classificação geral'!P23,""),"")</f>
        <v/>
      </c>
      <c r="HI29" s="378" t="str">
        <f>IFERROR(IF(AND($GX29="mas",'Classificação geral'!$F23=2),'Classificação geral'!Q23,""),"")</f>
        <v/>
      </c>
      <c r="HJ29" s="378" t="str">
        <f>IFERROR(IF(AND($GX29="mas",'Classificação geral'!$F23=2),'Classificação geral'!R23,""),"")</f>
        <v/>
      </c>
      <c r="HK29" s="399" t="str">
        <f>IFERROR(IF(AND(GX29="mas",'Classificação geral'!$F23=2),'Classificação geral'!$O23,""),"")</f>
        <v/>
      </c>
      <c r="HL29" s="399" t="str">
        <f>IFERROR(IF(AND(GX29="mas",'Classificação geral'!$F23=2),'Classificação geral'!$U23,""),"")</f>
        <v/>
      </c>
      <c r="HM29" s="380" t="str">
        <f t="shared" si="112"/>
        <v/>
      </c>
      <c r="HN29" s="381" t="str">
        <f>IFERROR(RANK(HL29,HL:HL,0)+ COUNTIF($HL$13:HL28,HL29),"")</f>
        <v/>
      </c>
      <c r="HP29" s="378" t="str">
        <f>IFERROR(IF(AND('Classificação geral'!$E23="FEM",'Classificação geral'!$F23=3),'Classificação geral'!$A23,""),"")</f>
        <v/>
      </c>
      <c r="HQ29" s="399" t="str">
        <f>IFERROR(IF(AND('Classificação geral'!$E23="fem",'Classificação geral'!$F23=3),'Classificação geral'!$B23,""),"")</f>
        <v/>
      </c>
      <c r="HR29" s="382" t="str">
        <f>IF($HQ29='Classificação geral'!$B23,'Classificação geral'!$C23,"")</f>
        <v/>
      </c>
      <c r="HS29" s="382" t="str">
        <f>IF($HQ29='Classificação geral'!$B23,'Classificação geral'!$E23,"")</f>
        <v/>
      </c>
      <c r="HT29" s="382" t="str">
        <f>IF($HS29='Classificação geral'!$E23,'Classificação geral'!$F23,"")</f>
        <v/>
      </c>
      <c r="HU29" s="382">
        <f>IF($HT29='Classificação geral'!$F23,'Classificação geral'!G23,"")</f>
        <v>0</v>
      </c>
      <c r="HV29" s="382" t="str">
        <f>IF($HT29='Classificação geral'!$F23,'Classificação geral'!H23,"")</f>
        <v/>
      </c>
      <c r="HW29" s="382">
        <f>IF($HT29='Classificação geral'!$F23,'Classificação geral'!I23,"")</f>
        <v>0</v>
      </c>
      <c r="HX29" s="382">
        <f>IF($HT29='Classificação geral'!$F23,'Classificação geral'!J23,"")</f>
        <v>0</v>
      </c>
      <c r="HY29" s="382">
        <f>IF($HT29='Classificação geral'!$F23,'Classificação geral'!K23,"")</f>
        <v>0</v>
      </c>
      <c r="HZ29" s="382">
        <f>IF($HT29='Classificação geral'!$F23,'Classificação geral'!L23,"")</f>
        <v>0</v>
      </c>
      <c r="IA29" s="382">
        <f>IF($HT29='Classificação geral'!$F23,'Classificação geral'!M23,"")</f>
        <v>0</v>
      </c>
      <c r="IB29" s="382">
        <f>IF($HT29='Classificação geral'!$F23,'Classificação geral'!N23,"")</f>
        <v>0</v>
      </c>
      <c r="IC29" s="382">
        <f>IF($HT29='Classificação geral'!$F23,'Classificação geral'!O23,"")</f>
        <v>0</v>
      </c>
      <c r="ID29" s="382" t="b">
        <f>IF($HT29='Classificação geral'!$F23,'Classificação geral'!P23,"")</f>
        <v>0</v>
      </c>
      <c r="IE29" s="382">
        <f>IF($HT29='Classificação geral'!$F23,'Classificação geral'!Q23,"")</f>
        <v>0</v>
      </c>
      <c r="IF29" s="382">
        <f>IF($HT29='Classificação geral'!$F23,'Classificação geral'!R23,"")</f>
        <v>0</v>
      </c>
      <c r="IG29" s="379" t="str">
        <f>IF($HT29='Classificação geral'!$F23,'Classificação geral'!$U23,"")</f>
        <v/>
      </c>
      <c r="IH29" s="380" t="str">
        <f t="shared" si="106"/>
        <v/>
      </c>
      <c r="II29" s="381" t="str">
        <f>IFERROR(RANK(IG29,IG:IG,0)+ COUNTIF($IG$13:IG28,IG29),"")</f>
        <v/>
      </c>
      <c r="IK29" s="378" t="str">
        <f>IFERROR(IF(AND('Classificação geral'!$E23="mas",'Classificação geral'!$F23=3),'Classificação geral'!$A23,""),"")</f>
        <v/>
      </c>
      <c r="IL29" s="399" t="str">
        <f>IFERROR(IF(AND('Classificação geral'!$E23="mas",'Classificação geral'!$F23=3),'Classificação geral'!$B23,""),"")</f>
        <v/>
      </c>
      <c r="IM29" s="382" t="str">
        <f>IF($IL29='Classificação geral'!$B23,'Classificação geral'!$C23,"")</f>
        <v/>
      </c>
      <c r="IN29" s="382" t="str">
        <f>IF($IL29='Classificação geral'!$B23,'Classificação geral'!$E23,"")</f>
        <v/>
      </c>
      <c r="IO29" s="382" t="str">
        <f>IF($IN29='Classificação geral'!$E23,'Classificação geral'!$F23,"")</f>
        <v/>
      </c>
      <c r="IP29" s="379">
        <f>IF($IO29='Classificação geral'!$F23,'Classificação geral'!G23,"")</f>
        <v>0</v>
      </c>
      <c r="IQ29" s="379" t="str">
        <f>IF($IO29='Classificação geral'!$F23,'Classificação geral'!H23,"")</f>
        <v/>
      </c>
      <c r="IR29" s="379">
        <f>IF($IO29='Classificação geral'!$F23,'Classificação geral'!I23,"")</f>
        <v>0</v>
      </c>
      <c r="IS29" s="379">
        <f>IF($IO29='Classificação geral'!$F23,'Classificação geral'!J23,"")</f>
        <v>0</v>
      </c>
      <c r="IT29" s="379">
        <f>IF($IO29='Classificação geral'!$F23,'Classificação geral'!K23,"")</f>
        <v>0</v>
      </c>
      <c r="IU29" s="379">
        <f>IF($IO29='Classificação geral'!$F23,'Classificação geral'!L23,"")</f>
        <v>0</v>
      </c>
      <c r="IV29" s="379">
        <f>IF($IO29='Classificação geral'!$F23,'Classificação geral'!M23,"")</f>
        <v>0</v>
      </c>
      <c r="IW29" s="379">
        <f>IF($IO29='Classificação geral'!$F23,'Classificação geral'!N23,"")</f>
        <v>0</v>
      </c>
      <c r="IX29" s="379">
        <f>IF($IO29='Classificação geral'!$F23,'Classificação geral'!O23,"")</f>
        <v>0</v>
      </c>
      <c r="IY29" s="379" t="b">
        <f>IF($IO29='Classificação geral'!$F23,'Classificação geral'!P23,"")</f>
        <v>0</v>
      </c>
      <c r="IZ29" s="379">
        <f>IF($IO29='Classificação geral'!$F23,'Classificação geral'!Q23,"")</f>
        <v>0</v>
      </c>
      <c r="JA29" s="379">
        <f>IF($IO29='Classificação geral'!$F23,'Classificação geral'!R23,"")</f>
        <v>0</v>
      </c>
      <c r="JB29" s="379" t="str">
        <f>IF($IO29='Classificação geral'!$F23,'Classificação geral'!$U23,"")</f>
        <v/>
      </c>
      <c r="JC29" s="380" t="str">
        <f t="shared" si="107"/>
        <v/>
      </c>
      <c r="JD29" s="381" t="str">
        <f>IFERROR(RANK(JB29,JB:JB,0)+ COUNTIF($JB$13:JB28,JB29),"")</f>
        <v/>
      </c>
    </row>
    <row r="30" spans="2:264" s="397" customFormat="1" ht="25.95" customHeight="1" x14ac:dyDescent="0.4">
      <c r="B30" s="367" t="str">
        <f t="shared" si="0"/>
        <v/>
      </c>
      <c r="C30" s="390" t="str">
        <f t="shared" si="1"/>
        <v/>
      </c>
      <c r="D30" s="394" t="str">
        <f t="shared" si="2"/>
        <v/>
      </c>
      <c r="E30" s="395" t="str">
        <f t="shared" si="3"/>
        <v/>
      </c>
      <c r="F30" s="395" t="str">
        <f t="shared" si="4"/>
        <v/>
      </c>
      <c r="G30" s="395" t="str">
        <f>IFERROR(INDEX(#REF!,MATCH(U30,$FB$15:$FB$97,0)),"")</f>
        <v/>
      </c>
      <c r="H30" s="396" t="str">
        <f t="shared" si="5"/>
        <v/>
      </c>
      <c r="I30" s="396" t="str">
        <f t="shared" si="6"/>
        <v/>
      </c>
      <c r="J30" s="396" t="str">
        <f t="shared" si="7"/>
        <v/>
      </c>
      <c r="K30" s="479" t="str">
        <f t="shared" si="8"/>
        <v/>
      </c>
      <c r="L30" s="396" t="str">
        <f t="shared" si="9"/>
        <v/>
      </c>
      <c r="M30" s="396" t="str">
        <f t="shared" si="10"/>
        <v/>
      </c>
      <c r="N30" s="396" t="str">
        <f t="shared" si="11"/>
        <v/>
      </c>
      <c r="O30" s="479" t="str">
        <f t="shared" si="12"/>
        <v/>
      </c>
      <c r="P30" s="396" t="str">
        <f t="shared" si="13"/>
        <v/>
      </c>
      <c r="Q30" s="396" t="str">
        <f t="shared" si="14"/>
        <v/>
      </c>
      <c r="R30" s="396" t="str">
        <f t="shared" si="15"/>
        <v/>
      </c>
      <c r="S30" s="479" t="str">
        <f t="shared" si="16"/>
        <v/>
      </c>
      <c r="T30" s="396" t="str">
        <f t="shared" si="17"/>
        <v/>
      </c>
      <c r="U30" s="391">
        <v>16</v>
      </c>
      <c r="V30" s="392"/>
      <c r="W30" s="392"/>
      <c r="X30" s="367" t="str">
        <f t="shared" si="18"/>
        <v/>
      </c>
      <c r="Y30" s="390" t="str">
        <f t="shared" si="19"/>
        <v/>
      </c>
      <c r="Z30" s="394" t="str">
        <f t="shared" si="20"/>
        <v/>
      </c>
      <c r="AA30" s="395" t="str">
        <f t="shared" si="21"/>
        <v/>
      </c>
      <c r="AB30" s="395" t="str">
        <f t="shared" si="22"/>
        <v/>
      </c>
      <c r="AC30" s="395" t="str">
        <f>IFERROR(INDEX(#REF!,MATCH(AQ30,$FX$15:$FX$97,0)),"")</f>
        <v/>
      </c>
      <c r="AD30" s="396" t="str">
        <f t="shared" si="23"/>
        <v/>
      </c>
      <c r="AE30" s="396" t="str">
        <f t="shared" si="24"/>
        <v/>
      </c>
      <c r="AF30" s="396" t="str">
        <f t="shared" si="25"/>
        <v/>
      </c>
      <c r="AG30" s="479" t="str">
        <f t="shared" si="26"/>
        <v/>
      </c>
      <c r="AH30" s="396" t="str">
        <f t="shared" si="27"/>
        <v/>
      </c>
      <c r="AI30" s="396" t="str">
        <f t="shared" si="28"/>
        <v/>
      </c>
      <c r="AJ30" s="396" t="str">
        <f t="shared" si="29"/>
        <v/>
      </c>
      <c r="AK30" s="479" t="str">
        <f t="shared" si="30"/>
        <v/>
      </c>
      <c r="AL30" s="396" t="str">
        <f t="shared" si="31"/>
        <v/>
      </c>
      <c r="AM30" s="396" t="str">
        <f t="shared" si="32"/>
        <v/>
      </c>
      <c r="AN30" s="396" t="str">
        <f t="shared" si="33"/>
        <v/>
      </c>
      <c r="AO30" s="479" t="str">
        <f t="shared" si="34"/>
        <v/>
      </c>
      <c r="AP30" s="396" t="str">
        <f t="shared" si="35"/>
        <v/>
      </c>
      <c r="AQ30" s="391">
        <v>16</v>
      </c>
      <c r="AR30" s="392"/>
      <c r="AT30" s="367" t="str">
        <f t="shared" si="36"/>
        <v/>
      </c>
      <c r="AU30" s="390" t="str">
        <f t="shared" si="37"/>
        <v/>
      </c>
      <c r="AV30" s="390" t="str">
        <f t="shared" si="38"/>
        <v/>
      </c>
      <c r="AW30" s="395" t="str">
        <f t="shared" si="39"/>
        <v/>
      </c>
      <c r="AX30" s="395" t="str">
        <f t="shared" si="40"/>
        <v/>
      </c>
      <c r="AY30" s="395" t="str">
        <f>IFERROR(INDEX(#REF!,MATCH($BM30,$GS$15:$GS$97,0)),"")</f>
        <v/>
      </c>
      <c r="AZ30" s="396" t="str">
        <f t="shared" si="41"/>
        <v/>
      </c>
      <c r="BA30" s="396" t="str">
        <f t="shared" si="42"/>
        <v/>
      </c>
      <c r="BB30" s="396" t="str">
        <f t="shared" si="43"/>
        <v/>
      </c>
      <c r="BC30" s="479" t="str">
        <f t="shared" si="44"/>
        <v/>
      </c>
      <c r="BD30" s="396" t="str">
        <f t="shared" si="45"/>
        <v/>
      </c>
      <c r="BE30" s="396" t="str">
        <f t="shared" si="46"/>
        <v/>
      </c>
      <c r="BF30" s="396" t="str">
        <f t="shared" si="47"/>
        <v/>
      </c>
      <c r="BG30" s="479" t="str">
        <f t="shared" si="48"/>
        <v/>
      </c>
      <c r="BH30" s="396" t="str">
        <f t="shared" si="49"/>
        <v/>
      </c>
      <c r="BI30" s="396" t="str">
        <f t="shared" si="50"/>
        <v/>
      </c>
      <c r="BJ30" s="396" t="str">
        <f t="shared" si="51"/>
        <v/>
      </c>
      <c r="BK30" s="479" t="str">
        <f t="shared" si="52"/>
        <v/>
      </c>
      <c r="BL30" s="396" t="str">
        <f t="shared" si="53"/>
        <v/>
      </c>
      <c r="BM30" s="391">
        <v>16</v>
      </c>
      <c r="BN30" s="236"/>
      <c r="BO30" s="392"/>
      <c r="BP30" s="368" t="str">
        <f t="shared" si="54"/>
        <v/>
      </c>
      <c r="BQ30" s="390" t="str">
        <f t="shared" si="55"/>
        <v/>
      </c>
      <c r="BR30" s="394" t="str">
        <f t="shared" si="56"/>
        <v/>
      </c>
      <c r="BS30" s="395" t="str">
        <f t="shared" si="57"/>
        <v/>
      </c>
      <c r="BT30" s="395" t="str">
        <f t="shared" si="58"/>
        <v/>
      </c>
      <c r="BU30" s="395" t="str">
        <f>IFERROR(INDEX(#REF!,MATCH(CI30,$HN$15:$HN$97,0)),"")</f>
        <v/>
      </c>
      <c r="BV30" s="396" t="str">
        <f t="shared" si="59"/>
        <v/>
      </c>
      <c r="BW30" s="396" t="str">
        <f t="shared" si="60"/>
        <v/>
      </c>
      <c r="BX30" s="396" t="str">
        <f t="shared" si="61"/>
        <v/>
      </c>
      <c r="BY30" s="479" t="str">
        <f t="shared" si="62"/>
        <v/>
      </c>
      <c r="BZ30" s="396" t="str">
        <f t="shared" si="63"/>
        <v/>
      </c>
      <c r="CA30" s="396" t="str">
        <f t="shared" si="64"/>
        <v/>
      </c>
      <c r="CB30" s="396" t="str">
        <f t="shared" si="65"/>
        <v/>
      </c>
      <c r="CC30" s="479" t="str">
        <f t="shared" si="66"/>
        <v/>
      </c>
      <c r="CD30" s="396" t="str">
        <f t="shared" si="67"/>
        <v/>
      </c>
      <c r="CE30" s="396" t="str">
        <f t="shared" si="68"/>
        <v/>
      </c>
      <c r="CF30" s="396" t="str">
        <f t="shared" si="69"/>
        <v/>
      </c>
      <c r="CG30" s="479" t="str">
        <f t="shared" si="70"/>
        <v/>
      </c>
      <c r="CH30" s="396" t="str">
        <f t="shared" si="71"/>
        <v/>
      </c>
      <c r="CI30" s="391">
        <v>16</v>
      </c>
      <c r="CJ30" s="392"/>
      <c r="CL30" s="367" t="str">
        <f t="shared" si="72"/>
        <v/>
      </c>
      <c r="CM30" s="390" t="str">
        <f t="shared" si="73"/>
        <v/>
      </c>
      <c r="CN30" s="394" t="str">
        <f t="shared" si="74"/>
        <v/>
      </c>
      <c r="CO30" s="394" t="str">
        <f t="shared" si="75"/>
        <v/>
      </c>
      <c r="CP30" s="395" t="str">
        <f t="shared" si="76"/>
        <v/>
      </c>
      <c r="CQ30" s="395" t="str">
        <f>IFERROR(INDEX(#REF!,MATCH(DE30,$II$15:$II$97,0)),"")</f>
        <v/>
      </c>
      <c r="CR30" s="396" t="str">
        <f t="shared" si="77"/>
        <v/>
      </c>
      <c r="CS30" s="396" t="str">
        <f t="shared" si="78"/>
        <v/>
      </c>
      <c r="CT30" s="396" t="str">
        <f t="shared" si="79"/>
        <v/>
      </c>
      <c r="CU30" s="479" t="str">
        <f t="shared" si="80"/>
        <v/>
      </c>
      <c r="CV30" s="396" t="str">
        <f t="shared" si="81"/>
        <v/>
      </c>
      <c r="CW30" s="396" t="str">
        <f t="shared" si="82"/>
        <v/>
      </c>
      <c r="CX30" s="396" t="str">
        <f t="shared" si="83"/>
        <v/>
      </c>
      <c r="CY30" s="479" t="str">
        <f t="shared" si="84"/>
        <v/>
      </c>
      <c r="CZ30" s="396" t="str">
        <f t="shared" si="85"/>
        <v/>
      </c>
      <c r="DA30" s="396" t="str">
        <f t="shared" si="86"/>
        <v/>
      </c>
      <c r="DB30" s="396" t="str">
        <f t="shared" si="87"/>
        <v/>
      </c>
      <c r="DC30" s="479" t="str">
        <f t="shared" si="88"/>
        <v/>
      </c>
      <c r="DD30" s="396" t="str">
        <f t="shared" si="89"/>
        <v/>
      </c>
      <c r="DE30" s="391">
        <v>16</v>
      </c>
      <c r="DF30" s="393" t="str">
        <f t="shared" si="131"/>
        <v/>
      </c>
      <c r="DG30" s="392"/>
      <c r="DH30" s="392"/>
      <c r="DI30" s="367" t="str">
        <f t="shared" si="90"/>
        <v/>
      </c>
      <c r="DJ30" s="390" t="str">
        <f t="shared" si="91"/>
        <v/>
      </c>
      <c r="DK30" s="394" t="str">
        <f t="shared" si="92"/>
        <v/>
      </c>
      <c r="DL30" s="395" t="str">
        <f t="shared" si="93"/>
        <v/>
      </c>
      <c r="DM30" s="395" t="str">
        <f t="shared" si="94"/>
        <v/>
      </c>
      <c r="DN30" s="395" t="str">
        <f>IFERROR(INDEX(#REF!,MATCH(EB30,$JD$15:$JD$97,0)),"")</f>
        <v/>
      </c>
      <c r="DO30" s="396" t="str">
        <f t="shared" si="122"/>
        <v/>
      </c>
      <c r="DP30" s="396" t="str">
        <f t="shared" si="123"/>
        <v/>
      </c>
      <c r="DQ30" s="396" t="str">
        <f t="shared" si="124"/>
        <v/>
      </c>
      <c r="DR30" s="479" t="str">
        <f t="shared" si="96"/>
        <v/>
      </c>
      <c r="DS30" s="396" t="str">
        <f t="shared" si="125"/>
        <v/>
      </c>
      <c r="DT30" s="396" t="str">
        <f t="shared" si="126"/>
        <v/>
      </c>
      <c r="DU30" s="396" t="str">
        <f t="shared" si="127"/>
        <v/>
      </c>
      <c r="DV30" s="479" t="str">
        <f t="shared" si="100"/>
        <v/>
      </c>
      <c r="DW30" s="396" t="str">
        <f t="shared" si="128"/>
        <v/>
      </c>
      <c r="DX30" s="396" t="str">
        <f t="shared" si="129"/>
        <v/>
      </c>
      <c r="DY30" s="396" t="str">
        <f t="shared" si="130"/>
        <v/>
      </c>
      <c r="DZ30" s="479" t="str">
        <f t="shared" si="104"/>
        <v/>
      </c>
      <c r="EA30" s="396" t="str">
        <f t="shared" si="105"/>
        <v/>
      </c>
      <c r="EB30" s="391">
        <v>16</v>
      </c>
      <c r="EC30" s="393" t="str">
        <f t="shared" si="108"/>
        <v/>
      </c>
      <c r="ED30" s="392"/>
      <c r="EF30" s="392"/>
      <c r="EG30" s="392"/>
      <c r="EH30" s="392"/>
      <c r="EI30" s="378" t="str">
        <f>IFERROR(IF(AND('Classificação geral'!$E24="FEM",'Classificação geral'!$F24=1),'Classificação geral'!$A24,""),"")</f>
        <v/>
      </c>
      <c r="EJ30" s="399" t="str">
        <f>IFERROR(IF(AND('Classificação geral'!$E24="FEM",'Classificação geral'!$F24=1),'Classificação geral'!$B24,""),"")</f>
        <v/>
      </c>
      <c r="EK30" s="382" t="str">
        <f>IF($EJ30='Classificação geral'!$B24,'Classificação geral'!$C24,"")</f>
        <v/>
      </c>
      <c r="EL30" s="382" t="str">
        <f>IF($EJ30='Classificação geral'!$B24,'Classificação geral'!$E24,"")</f>
        <v/>
      </c>
      <c r="EM30" s="382" t="str">
        <f>IF($EL30='Classificação geral'!$E24,'Classificação geral'!$F24,"")</f>
        <v/>
      </c>
      <c r="EN30" s="378" t="str">
        <f>IFERROR(IF(AND($EL30="fem",'Classificação geral'!$F24=1),'Classificação geral'!G24,""),"")</f>
        <v/>
      </c>
      <c r="EO30" s="378" t="str">
        <f>IFERROR(IF(AND($EL30="fem",'Classificação geral'!$F24=1),'Classificação geral'!H24,""),"")</f>
        <v/>
      </c>
      <c r="EP30" s="378" t="str">
        <f>IFERROR(IF(AND($EL30="fem",'Classificação geral'!$F24=1),'Classificação geral'!I24,""),"")</f>
        <v/>
      </c>
      <c r="EQ30" s="378" t="str">
        <f>IFERROR(IF(AND($EL30="fem",'Classificação geral'!$F24=1),'Classificação geral'!J24,""),"")</f>
        <v/>
      </c>
      <c r="ER30" s="399" t="str">
        <f>IFERROR(IF(AND($EL30="fem",'Classificação geral'!$F24=1),'Classificação geral'!K24,""),"")</f>
        <v/>
      </c>
      <c r="ES30" s="378" t="str">
        <f>IFERROR(IF(AND($EL30="fem",'Classificação geral'!$F24=1),'Classificação geral'!L24,""),"")</f>
        <v/>
      </c>
      <c r="ET30" s="378" t="str">
        <f>IFERROR(IF(AND($EL30="fem",'Classificação geral'!$F24=1),'Classificação geral'!M24,""),"")</f>
        <v/>
      </c>
      <c r="EU30" s="378" t="str">
        <f>IFERROR(IF(AND($EL30="fem",'Classificação geral'!$F24=1),'Classificação geral'!N24,""),"")</f>
        <v/>
      </c>
      <c r="EV30" s="399" t="str">
        <f>IFERROR(IF(AND($EL30="fem",'Classificação geral'!$F24=1),'Classificação geral'!O24,""),"")</f>
        <v/>
      </c>
      <c r="EW30" s="378" t="str">
        <f>IFERROR(IF(AND($EL30="fem",'Classificação geral'!$F24=1),'Classificação geral'!P24,""),"")</f>
        <v/>
      </c>
      <c r="EX30" s="378" t="str">
        <f>IFERROR(IF(AND($EL30="fem",'Classificação geral'!$F24=1),'Classificação geral'!Q24,""),"")</f>
        <v/>
      </c>
      <c r="EY30" s="378" t="str">
        <f>IFERROR(IF(AND($EL30="fem",'Classificação geral'!$F24=1),'Classificação geral'!R24,""),"")</f>
        <v/>
      </c>
      <c r="EZ30" s="379" t="str">
        <f>IF($EM30='Classificação geral'!$F24,'Classificação geral'!$U24,"")</f>
        <v/>
      </c>
      <c r="FA30" s="380" t="str">
        <f t="shared" si="109"/>
        <v/>
      </c>
      <c r="FB30" s="381" t="str">
        <f>IFERROR(RANK(EZ30,EZ:EZ,0)+ COUNTIF(EZ$13:$EZ29,EZ30),"")</f>
        <v/>
      </c>
      <c r="FC30" s="383"/>
      <c r="FD30" s="397" t="s">
        <v>5</v>
      </c>
      <c r="FE30" s="378" t="str">
        <f>IFERROR(IF(AND('Classificação geral'!$E24="mas",'Classificação geral'!$F24=1),'Classificação geral'!$A24,""),"")</f>
        <v/>
      </c>
      <c r="FF30" s="399" t="str">
        <f>IFERROR(IF(AND('Classificação geral'!$E24="mas",'Classificação geral'!$F24=1),'Classificação geral'!$B24,""),"")</f>
        <v/>
      </c>
      <c r="FG30" s="382" t="str">
        <f>IF($FF30='Classificação geral'!$B24,'Classificação geral'!$C24,"")</f>
        <v/>
      </c>
      <c r="FH30" s="382" t="str">
        <f>IF($FF30='Classificação geral'!$B24,'Classificação geral'!$E24,"")</f>
        <v/>
      </c>
      <c r="FI30" s="399" t="str">
        <f>IFERROR(IF(AND($FH30="mas",'Classificação geral'!$F24=1),'Classificação geral'!F24,""),"")</f>
        <v/>
      </c>
      <c r="FJ30" s="378" t="str">
        <f>IFERROR(IF(AND($FH30="mas",'Classificação geral'!$F24=1),'Classificação geral'!G24,""),"")</f>
        <v/>
      </c>
      <c r="FK30" s="378" t="str">
        <f>IFERROR(IF(AND($FH30="mas",'Classificação geral'!$F24=1),'Classificação geral'!H24,""),"")</f>
        <v/>
      </c>
      <c r="FL30" s="378" t="str">
        <f>IFERROR(IF(AND($FH30="mas",'Classificação geral'!$F24=1),'Classificação geral'!I24,""),"")</f>
        <v/>
      </c>
      <c r="FM30" s="378" t="str">
        <f>IFERROR(IF(AND($FH30="mas",'Classificação geral'!$F24=1),'Classificação geral'!J24,""),"")</f>
        <v/>
      </c>
      <c r="FN30" s="378" t="str">
        <f>IFERROR(IF(AND($FH30="mas",'Classificação geral'!$F24=1),'Classificação geral'!K24,""),"")</f>
        <v/>
      </c>
      <c r="FO30" s="378" t="str">
        <f>IFERROR(IF(AND($FH30="mas",'Classificação geral'!$F24=1),'Classificação geral'!L24,""),"")</f>
        <v/>
      </c>
      <c r="FP30" s="378" t="str">
        <f>IFERROR(IF(AND($FH30="mas",'Classificação geral'!$F24=1),'Classificação geral'!M24,""),"")</f>
        <v/>
      </c>
      <c r="FQ30" s="378" t="str">
        <f>IFERROR(IF(AND($FH30="mas",'Classificação geral'!$F24=1),'Classificação geral'!N24,""),"")</f>
        <v/>
      </c>
      <c r="FR30" s="378" t="str">
        <f>IFERROR(IF(AND($FH30="mas",'Classificação geral'!$F24=1),'Classificação geral'!O24,""),"")</f>
        <v/>
      </c>
      <c r="FS30" s="378" t="str">
        <f>IFERROR(IF(AND($FH30="mas",'Classificação geral'!$F24=1),'Classificação geral'!P24,""),"")</f>
        <v/>
      </c>
      <c r="FT30" s="378" t="str">
        <f>IFERROR(IF(AND($FH30="mas",'Classificação geral'!$F24=1),'Classificação geral'!Q24,""),"")</f>
        <v/>
      </c>
      <c r="FU30" s="378" t="str">
        <f>IFERROR(IF(AND($FH30="mas",'Classificação geral'!$F24=1),'Classificação geral'!R24,""),"")</f>
        <v/>
      </c>
      <c r="FV30" s="399" t="str">
        <f>IFERROR(IF(AND($FH30="mas",'Classificação geral'!$F24=1),'Classificação geral'!U24,""),"")</f>
        <v/>
      </c>
      <c r="FW30" s="380" t="str">
        <f t="shared" si="110"/>
        <v/>
      </c>
      <c r="FX30" s="381" t="str">
        <f>IFERROR(RANK(FV30,FV:FV,0)+ COUNTIF($FV$13:FV29,FV30),"")</f>
        <v/>
      </c>
      <c r="FZ30" s="378" t="str">
        <f>IFERROR(IF(AND('Classificação geral'!$E24="FEM",'Classificação geral'!$F24=2),'Classificação geral'!$A24,""),"")</f>
        <v/>
      </c>
      <c r="GA30" s="378" t="str">
        <f>IFERROR(IF(AND('Classificação geral'!$E24="fem",'Classificação geral'!$F24=2),'Classificação geral'!$B24,""),"")</f>
        <v/>
      </c>
      <c r="GB30" s="382" t="str">
        <f>IF(GA30='Classificação geral'!$B24,'Classificação geral'!$C24,"")</f>
        <v/>
      </c>
      <c r="GC30" s="382" t="str">
        <f>IF(GA30='Classificação geral'!$B24,'Classificação geral'!$E24,"")</f>
        <v/>
      </c>
      <c r="GD30" s="399" t="str">
        <f>IFERROR(IF(AND(GC30="fem",'Classificação geral'!$F24=2),'Classificação geral'!$F24,""),"")</f>
        <v/>
      </c>
      <c r="GE30" s="378" t="str">
        <f>IFERROR(IF(AND($GC30="fem",'Classificação geral'!$F24=2),'Classificação geral'!G24,""),"")</f>
        <v/>
      </c>
      <c r="GF30" s="378" t="str">
        <f>IFERROR(IF(AND($GC30="fem",'Classificação geral'!$F24=2),'Classificação geral'!H24,""),"")</f>
        <v/>
      </c>
      <c r="GG30" s="378" t="str">
        <f>IFERROR(IF(AND($GC30="fem",'Classificação geral'!$F24=2),'Classificação geral'!I24,""),"")</f>
        <v/>
      </c>
      <c r="GH30" s="378" t="str">
        <f>IFERROR(IF(AND($GC30="fem",'Classificação geral'!$F24=2),'Classificação geral'!J24,""),"")</f>
        <v/>
      </c>
      <c r="GI30" s="378" t="str">
        <f>IFERROR(IF(AND($GC30="fem",'Classificação geral'!$F24=2),'Classificação geral'!K24,""),"")</f>
        <v/>
      </c>
      <c r="GJ30" s="378" t="str">
        <f>IFERROR(IF(AND($GC30="fem",'Classificação geral'!$F24=2),'Classificação geral'!L24,""),"")</f>
        <v/>
      </c>
      <c r="GK30" s="378" t="str">
        <f>IFERROR(IF(AND($GC30="fem",'Classificação geral'!$F24=2),'Classificação geral'!M24,""),"")</f>
        <v/>
      </c>
      <c r="GL30" s="378" t="str">
        <f>IFERROR(IF(AND($GC30="fem",'Classificação geral'!$F24=2),'Classificação geral'!N24,""),"")</f>
        <v/>
      </c>
      <c r="GM30" s="378" t="str">
        <f>IFERROR(IF(AND($GC30="fem",'Classificação geral'!$F24=2),'Classificação geral'!O24,""),"")</f>
        <v/>
      </c>
      <c r="GN30" s="378" t="str">
        <f>IFERROR(IF(AND($GC30="fem",'Classificação geral'!$F24=2),'Classificação geral'!P24,""),"")</f>
        <v/>
      </c>
      <c r="GO30" s="378" t="str">
        <f>IFERROR(IF(AND($GC30="fem",'Classificação geral'!$F24=2),'Classificação geral'!Q24,""),"")</f>
        <v/>
      </c>
      <c r="GP30" s="378" t="str">
        <f>IFERROR(IF(AND($GC30="fem",'Classificação geral'!$F24=2),'Classificação geral'!R24,""),"")</f>
        <v/>
      </c>
      <c r="GQ30" s="399" t="str">
        <f>IFERROR(IF(AND(GC30="fem",'Classificação geral'!$F24=2),'Classificação geral'!U24,""),"")</f>
        <v/>
      </c>
      <c r="GR30" s="380" t="str">
        <f t="shared" si="111"/>
        <v/>
      </c>
      <c r="GS30" s="381" t="str">
        <f>IFERROR(RANK(GQ30,GQ:GQ,0)+ COUNTIF($GQ$13:GQ29,GQ30),"")</f>
        <v/>
      </c>
      <c r="GU30" s="378" t="str">
        <f>IFERROR(IF(AND('Classificação geral'!$E24="mas",'Classificação geral'!$F24=2),'Classificação geral'!$A24,""),"")</f>
        <v/>
      </c>
      <c r="GV30" s="378" t="str">
        <f>IFERROR(IF(AND('Classificação geral'!$E24="mas",'Classificação geral'!$F24=2),'Classificação geral'!$B24,""),"")</f>
        <v/>
      </c>
      <c r="GW30" s="382" t="str">
        <f>IF(GV30='Classificação geral'!$B24,'Classificação geral'!$C24,"")</f>
        <v/>
      </c>
      <c r="GX30" s="382" t="str">
        <f>IF(GV30='Classificação geral'!$B24,'Classificação geral'!$E24,"")</f>
        <v/>
      </c>
      <c r="GY30" s="399" t="str">
        <f>IFERROR(IF(AND(GX30="mas",'Classificação geral'!$F24=2),'Classificação geral'!$F24,""),"")</f>
        <v/>
      </c>
      <c r="GZ30" s="378" t="str">
        <f>IFERROR(IF(AND($GX30="mas",'Classificação geral'!$F24=2),'Classificação geral'!H24,""),"")</f>
        <v/>
      </c>
      <c r="HA30" s="378" t="str">
        <f>IFERROR(IF(AND($GX30="mas",'Classificação geral'!$F24=2),'Classificação geral'!I24,""),"")</f>
        <v/>
      </c>
      <c r="HB30" s="378" t="str">
        <f>IFERROR(IF(AND($GX30="mas",'Classificação geral'!$F24=2),'Classificação geral'!J24,""),"")</f>
        <v/>
      </c>
      <c r="HC30" s="399" t="str">
        <f>IFERROR(IF(AND(GX30="mas",'Classificação geral'!$F24=2),'Classificação geral'!$G24,""),"")</f>
        <v/>
      </c>
      <c r="HD30" s="378" t="str">
        <f>IFERROR(IF(AND($GX30="mas",'Classificação geral'!$F24=2),'Classificação geral'!L24,""),"")</f>
        <v/>
      </c>
      <c r="HE30" s="378" t="str">
        <f>IFERROR(IF(AND($GX30="mas",'Classificação geral'!$F24=2),'Classificação geral'!M24,""),"")</f>
        <v/>
      </c>
      <c r="HF30" s="378" t="str">
        <f>IFERROR(IF(AND($GX30="mas",'Classificação geral'!$F24=2),'Classificação geral'!N24,""),"")</f>
        <v/>
      </c>
      <c r="HG30" s="399" t="str">
        <f>IFERROR(IF(AND(GX30="mas",'Classificação geral'!$F24=2),'Classificação geral'!$K24,""),"")</f>
        <v/>
      </c>
      <c r="HH30" s="378" t="str">
        <f>IFERROR(IF(AND($GX30="mas",'Classificação geral'!$F24=2),'Classificação geral'!P24,""),"")</f>
        <v/>
      </c>
      <c r="HI30" s="378" t="str">
        <f>IFERROR(IF(AND($GX30="mas",'Classificação geral'!$F24=2),'Classificação geral'!Q24,""),"")</f>
        <v/>
      </c>
      <c r="HJ30" s="378" t="str">
        <f>IFERROR(IF(AND($GX30="mas",'Classificação geral'!$F24=2),'Classificação geral'!R24,""),"")</f>
        <v/>
      </c>
      <c r="HK30" s="399" t="str">
        <f>IFERROR(IF(AND(GX30="mas",'Classificação geral'!$F24=2),'Classificação geral'!$O24,""),"")</f>
        <v/>
      </c>
      <c r="HL30" s="399" t="str">
        <f>IFERROR(IF(AND(GX30="mas",'Classificação geral'!$F24=2),'Classificação geral'!$U24,""),"")</f>
        <v/>
      </c>
      <c r="HM30" s="380" t="str">
        <f t="shared" si="112"/>
        <v/>
      </c>
      <c r="HN30" s="381" t="str">
        <f>IFERROR(RANK(HL30,HL:HL,0)+ COUNTIF($HL$13:HL29,HL30),"")</f>
        <v/>
      </c>
      <c r="HP30" s="378" t="str">
        <f>IFERROR(IF(AND('Classificação geral'!$E24="FEM",'Classificação geral'!$F24=3),'Classificação geral'!$A24,""),"")</f>
        <v/>
      </c>
      <c r="HQ30" s="399" t="str">
        <f>IFERROR(IF(AND('Classificação geral'!$E24="fem",'Classificação geral'!$F24=3),'Classificação geral'!$B24,""),"")</f>
        <v/>
      </c>
      <c r="HR30" s="382" t="str">
        <f>IF($HQ30='Classificação geral'!$B24,'Classificação geral'!$C24,"")</f>
        <v/>
      </c>
      <c r="HS30" s="382" t="str">
        <f>IF($HQ30='Classificação geral'!$B24,'Classificação geral'!$E24,"")</f>
        <v/>
      </c>
      <c r="HT30" s="382" t="str">
        <f>IF($HS30='Classificação geral'!$E24,'Classificação geral'!$F24,"")</f>
        <v/>
      </c>
      <c r="HU30" s="382">
        <f>IF($HT30='Classificação geral'!$F24,'Classificação geral'!G24,"")</f>
        <v>0</v>
      </c>
      <c r="HV30" s="382" t="str">
        <f>IF($HT30='Classificação geral'!$F24,'Classificação geral'!H24,"")</f>
        <v/>
      </c>
      <c r="HW30" s="382">
        <f>IF($HT30='Classificação geral'!$F24,'Classificação geral'!I24,"")</f>
        <v>0</v>
      </c>
      <c r="HX30" s="382">
        <f>IF($HT30='Classificação geral'!$F24,'Classificação geral'!J24,"")</f>
        <v>0</v>
      </c>
      <c r="HY30" s="382">
        <f>IF($HT30='Classificação geral'!$F24,'Classificação geral'!K24,"")</f>
        <v>0</v>
      </c>
      <c r="HZ30" s="382">
        <f>IF($HT30='Classificação geral'!$F24,'Classificação geral'!L24,"")</f>
        <v>0</v>
      </c>
      <c r="IA30" s="382">
        <f>IF($HT30='Classificação geral'!$F24,'Classificação geral'!M24,"")</f>
        <v>0</v>
      </c>
      <c r="IB30" s="382">
        <f>IF($HT30='Classificação geral'!$F24,'Classificação geral'!N24,"")</f>
        <v>0</v>
      </c>
      <c r="IC30" s="382">
        <f>IF($HT30='Classificação geral'!$F24,'Classificação geral'!O24,"")</f>
        <v>0</v>
      </c>
      <c r="ID30" s="382" t="b">
        <f>IF($HT30='Classificação geral'!$F24,'Classificação geral'!P24,"")</f>
        <v>0</v>
      </c>
      <c r="IE30" s="382">
        <f>IF($HT30='Classificação geral'!$F24,'Classificação geral'!Q24,"")</f>
        <v>0</v>
      </c>
      <c r="IF30" s="382">
        <f>IF($HT30='Classificação geral'!$F24,'Classificação geral'!R24,"")</f>
        <v>0</v>
      </c>
      <c r="IG30" s="379" t="str">
        <f>IF($HT30='Classificação geral'!$F24,'Classificação geral'!$U24,"")</f>
        <v/>
      </c>
      <c r="IH30" s="380" t="str">
        <f t="shared" si="106"/>
        <v/>
      </c>
      <c r="II30" s="381" t="str">
        <f>IFERROR(RANK(IG30,IG:IG,0)+ COUNTIF($IG$13:IG29,IG30),"")</f>
        <v/>
      </c>
      <c r="IK30" s="378" t="str">
        <f>IFERROR(IF(AND('Classificação geral'!$E24="mas",'Classificação geral'!$F24=3),'Classificação geral'!$A24,""),"")</f>
        <v/>
      </c>
      <c r="IL30" s="399" t="str">
        <f>IFERROR(IF(AND('Classificação geral'!$E24="mas",'Classificação geral'!$F24=3),'Classificação geral'!$B24,""),"")</f>
        <v/>
      </c>
      <c r="IM30" s="382" t="str">
        <f>IF($IL30='Classificação geral'!$B24,'Classificação geral'!$C24,"")</f>
        <v/>
      </c>
      <c r="IN30" s="382" t="str">
        <f>IF($IL30='Classificação geral'!$B24,'Classificação geral'!$E24,"")</f>
        <v/>
      </c>
      <c r="IO30" s="382" t="str">
        <f>IF($IN30='Classificação geral'!$E24,'Classificação geral'!$F24,"")</f>
        <v/>
      </c>
      <c r="IP30" s="379">
        <f>IF($IO30='Classificação geral'!$F24,'Classificação geral'!G24,"")</f>
        <v>0</v>
      </c>
      <c r="IQ30" s="379" t="str">
        <f>IF($IO30='Classificação geral'!$F24,'Classificação geral'!H24,"")</f>
        <v/>
      </c>
      <c r="IR30" s="379">
        <f>IF($IO30='Classificação geral'!$F24,'Classificação geral'!I24,"")</f>
        <v>0</v>
      </c>
      <c r="IS30" s="379">
        <f>IF($IO30='Classificação geral'!$F24,'Classificação geral'!J24,"")</f>
        <v>0</v>
      </c>
      <c r="IT30" s="379">
        <f>IF($IO30='Classificação geral'!$F24,'Classificação geral'!K24,"")</f>
        <v>0</v>
      </c>
      <c r="IU30" s="379">
        <f>IF($IO30='Classificação geral'!$F24,'Classificação geral'!L24,"")</f>
        <v>0</v>
      </c>
      <c r="IV30" s="379">
        <f>IF($IO30='Classificação geral'!$F24,'Classificação geral'!M24,"")</f>
        <v>0</v>
      </c>
      <c r="IW30" s="379">
        <f>IF($IO30='Classificação geral'!$F24,'Classificação geral'!N24,"")</f>
        <v>0</v>
      </c>
      <c r="IX30" s="379">
        <f>IF($IO30='Classificação geral'!$F24,'Classificação geral'!O24,"")</f>
        <v>0</v>
      </c>
      <c r="IY30" s="379" t="b">
        <f>IF($IO30='Classificação geral'!$F24,'Classificação geral'!P24,"")</f>
        <v>0</v>
      </c>
      <c r="IZ30" s="379">
        <f>IF($IO30='Classificação geral'!$F24,'Classificação geral'!Q24,"")</f>
        <v>0</v>
      </c>
      <c r="JA30" s="379">
        <f>IF($IO30='Classificação geral'!$F24,'Classificação geral'!R24,"")</f>
        <v>0</v>
      </c>
      <c r="JB30" s="379" t="str">
        <f>IF($IO30='Classificação geral'!$F24,'Classificação geral'!$U24,"")</f>
        <v/>
      </c>
      <c r="JC30" s="380" t="str">
        <f t="shared" si="107"/>
        <v/>
      </c>
      <c r="JD30" s="381" t="str">
        <f>IFERROR(RANK(JB30,JB:JB,0)+ COUNTIF($JB$13:JB29,JB30),"")</f>
        <v/>
      </c>
    </row>
    <row r="31" spans="2:264" s="397" customFormat="1" ht="25.95" customHeight="1" x14ac:dyDescent="0.4">
      <c r="B31" s="367" t="str">
        <f t="shared" si="0"/>
        <v/>
      </c>
      <c r="C31" s="390" t="str">
        <f t="shared" si="1"/>
        <v/>
      </c>
      <c r="D31" s="394" t="str">
        <f t="shared" si="2"/>
        <v/>
      </c>
      <c r="E31" s="395" t="str">
        <f t="shared" si="3"/>
        <v/>
      </c>
      <c r="F31" s="395" t="str">
        <f t="shared" si="4"/>
        <v/>
      </c>
      <c r="G31" s="395" t="str">
        <f>IFERROR(INDEX(#REF!,MATCH(U31,$FB$15:$FB$97,0)),"")</f>
        <v/>
      </c>
      <c r="H31" s="396" t="str">
        <f t="shared" si="5"/>
        <v/>
      </c>
      <c r="I31" s="396" t="str">
        <f t="shared" si="6"/>
        <v/>
      </c>
      <c r="J31" s="396" t="str">
        <f t="shared" si="7"/>
        <v/>
      </c>
      <c r="K31" s="479" t="str">
        <f t="shared" si="8"/>
        <v/>
      </c>
      <c r="L31" s="396" t="str">
        <f t="shared" si="9"/>
        <v/>
      </c>
      <c r="M31" s="396" t="str">
        <f t="shared" si="10"/>
        <v/>
      </c>
      <c r="N31" s="396" t="str">
        <f t="shared" si="11"/>
        <v/>
      </c>
      <c r="O31" s="479" t="str">
        <f t="shared" si="12"/>
        <v/>
      </c>
      <c r="P31" s="396" t="str">
        <f t="shared" si="13"/>
        <v/>
      </c>
      <c r="Q31" s="396" t="str">
        <f t="shared" si="14"/>
        <v/>
      </c>
      <c r="R31" s="396" t="str">
        <f t="shared" si="15"/>
        <v/>
      </c>
      <c r="S31" s="479" t="str">
        <f t="shared" si="16"/>
        <v/>
      </c>
      <c r="T31" s="396" t="str">
        <f t="shared" si="17"/>
        <v/>
      </c>
      <c r="U31" s="391">
        <v>17</v>
      </c>
      <c r="V31" s="392"/>
      <c r="W31" s="392"/>
      <c r="X31" s="367" t="str">
        <f t="shared" si="18"/>
        <v/>
      </c>
      <c r="Y31" s="390" t="str">
        <f t="shared" si="19"/>
        <v/>
      </c>
      <c r="Z31" s="394" t="str">
        <f t="shared" si="20"/>
        <v/>
      </c>
      <c r="AA31" s="395" t="str">
        <f t="shared" si="21"/>
        <v/>
      </c>
      <c r="AB31" s="395" t="str">
        <f t="shared" si="22"/>
        <v/>
      </c>
      <c r="AC31" s="395" t="str">
        <f>IFERROR(INDEX(#REF!,MATCH(AQ31,$FX$15:$FX$97,0)),"")</f>
        <v/>
      </c>
      <c r="AD31" s="396" t="str">
        <f t="shared" si="23"/>
        <v/>
      </c>
      <c r="AE31" s="396" t="str">
        <f t="shared" si="24"/>
        <v/>
      </c>
      <c r="AF31" s="396" t="str">
        <f t="shared" si="25"/>
        <v/>
      </c>
      <c r="AG31" s="479" t="str">
        <f t="shared" si="26"/>
        <v/>
      </c>
      <c r="AH31" s="396" t="str">
        <f t="shared" si="27"/>
        <v/>
      </c>
      <c r="AI31" s="396" t="str">
        <f t="shared" si="28"/>
        <v/>
      </c>
      <c r="AJ31" s="396" t="str">
        <f t="shared" si="29"/>
        <v/>
      </c>
      <c r="AK31" s="479" t="str">
        <f t="shared" si="30"/>
        <v/>
      </c>
      <c r="AL31" s="396" t="str">
        <f t="shared" si="31"/>
        <v/>
      </c>
      <c r="AM31" s="396" t="str">
        <f t="shared" si="32"/>
        <v/>
      </c>
      <c r="AN31" s="396" t="str">
        <f t="shared" si="33"/>
        <v/>
      </c>
      <c r="AO31" s="479" t="str">
        <f t="shared" si="34"/>
        <v/>
      </c>
      <c r="AP31" s="396" t="str">
        <f t="shared" si="35"/>
        <v/>
      </c>
      <c r="AQ31" s="391">
        <v>17</v>
      </c>
      <c r="AR31" s="392"/>
      <c r="AT31" s="367" t="str">
        <f t="shared" si="36"/>
        <v/>
      </c>
      <c r="AU31" s="390" t="str">
        <f t="shared" si="37"/>
        <v/>
      </c>
      <c r="AV31" s="390" t="str">
        <f t="shared" si="38"/>
        <v/>
      </c>
      <c r="AW31" s="395" t="str">
        <f t="shared" si="39"/>
        <v/>
      </c>
      <c r="AX31" s="395" t="str">
        <f t="shared" si="40"/>
        <v/>
      </c>
      <c r="AY31" s="395" t="str">
        <f>IFERROR(INDEX(#REF!,MATCH($BM31,$GS$15:$GS$97,0)),"")</f>
        <v/>
      </c>
      <c r="AZ31" s="396" t="str">
        <f t="shared" si="41"/>
        <v/>
      </c>
      <c r="BA31" s="396" t="str">
        <f t="shared" si="42"/>
        <v/>
      </c>
      <c r="BB31" s="396" t="str">
        <f t="shared" si="43"/>
        <v/>
      </c>
      <c r="BC31" s="479" t="str">
        <f t="shared" si="44"/>
        <v/>
      </c>
      <c r="BD31" s="396" t="str">
        <f t="shared" si="45"/>
        <v/>
      </c>
      <c r="BE31" s="396" t="str">
        <f t="shared" si="46"/>
        <v/>
      </c>
      <c r="BF31" s="396" t="str">
        <f t="shared" si="47"/>
        <v/>
      </c>
      <c r="BG31" s="479" t="str">
        <f t="shared" si="48"/>
        <v/>
      </c>
      <c r="BH31" s="396" t="str">
        <f t="shared" si="49"/>
        <v/>
      </c>
      <c r="BI31" s="396" t="str">
        <f t="shared" si="50"/>
        <v/>
      </c>
      <c r="BJ31" s="396" t="str">
        <f t="shared" si="51"/>
        <v/>
      </c>
      <c r="BK31" s="479" t="str">
        <f t="shared" si="52"/>
        <v/>
      </c>
      <c r="BL31" s="396" t="str">
        <f t="shared" si="53"/>
        <v/>
      </c>
      <c r="BM31" s="391">
        <v>17</v>
      </c>
      <c r="BN31" s="236"/>
      <c r="BO31" s="392"/>
      <c r="BP31" s="368" t="str">
        <f t="shared" si="54"/>
        <v/>
      </c>
      <c r="BQ31" s="390" t="str">
        <f t="shared" si="55"/>
        <v/>
      </c>
      <c r="BR31" s="394" t="str">
        <f t="shared" si="56"/>
        <v/>
      </c>
      <c r="BS31" s="395" t="str">
        <f t="shared" si="57"/>
        <v/>
      </c>
      <c r="BT31" s="395" t="str">
        <f t="shared" si="58"/>
        <v/>
      </c>
      <c r="BU31" s="395" t="str">
        <f>IFERROR(INDEX(#REF!,MATCH(CI31,$HN$15:$HN$97,0)),"")</f>
        <v/>
      </c>
      <c r="BV31" s="396" t="str">
        <f t="shared" si="59"/>
        <v/>
      </c>
      <c r="BW31" s="396" t="str">
        <f t="shared" si="60"/>
        <v/>
      </c>
      <c r="BX31" s="396" t="str">
        <f t="shared" si="61"/>
        <v/>
      </c>
      <c r="BY31" s="479" t="str">
        <f t="shared" si="62"/>
        <v/>
      </c>
      <c r="BZ31" s="396" t="str">
        <f t="shared" si="63"/>
        <v/>
      </c>
      <c r="CA31" s="396" t="str">
        <f t="shared" si="64"/>
        <v/>
      </c>
      <c r="CB31" s="396" t="str">
        <f t="shared" si="65"/>
        <v/>
      </c>
      <c r="CC31" s="479" t="str">
        <f t="shared" si="66"/>
        <v/>
      </c>
      <c r="CD31" s="396" t="str">
        <f t="shared" si="67"/>
        <v/>
      </c>
      <c r="CE31" s="396" t="str">
        <f t="shared" si="68"/>
        <v/>
      </c>
      <c r="CF31" s="396" t="str">
        <f t="shared" si="69"/>
        <v/>
      </c>
      <c r="CG31" s="479" t="str">
        <f t="shared" si="70"/>
        <v/>
      </c>
      <c r="CH31" s="396" t="str">
        <f t="shared" si="71"/>
        <v/>
      </c>
      <c r="CI31" s="391">
        <v>17</v>
      </c>
      <c r="CJ31" s="392"/>
      <c r="CL31" s="367" t="str">
        <f t="shared" si="72"/>
        <v/>
      </c>
      <c r="CM31" s="390" t="str">
        <f t="shared" si="73"/>
        <v/>
      </c>
      <c r="CN31" s="394" t="str">
        <f t="shared" si="74"/>
        <v/>
      </c>
      <c r="CO31" s="394" t="str">
        <f t="shared" si="75"/>
        <v/>
      </c>
      <c r="CP31" s="395" t="str">
        <f t="shared" si="76"/>
        <v/>
      </c>
      <c r="CQ31" s="395" t="str">
        <f>IFERROR(INDEX(#REF!,MATCH(DE31,$II$15:$II$97,0)),"")</f>
        <v/>
      </c>
      <c r="CR31" s="396" t="str">
        <f t="shared" si="77"/>
        <v/>
      </c>
      <c r="CS31" s="396" t="str">
        <f t="shared" si="78"/>
        <v/>
      </c>
      <c r="CT31" s="396" t="str">
        <f t="shared" si="79"/>
        <v/>
      </c>
      <c r="CU31" s="479" t="str">
        <f t="shared" si="80"/>
        <v/>
      </c>
      <c r="CV31" s="396" t="str">
        <f t="shared" si="81"/>
        <v/>
      </c>
      <c r="CW31" s="396" t="str">
        <f t="shared" si="82"/>
        <v/>
      </c>
      <c r="CX31" s="396" t="str">
        <f t="shared" si="83"/>
        <v/>
      </c>
      <c r="CY31" s="479" t="str">
        <f t="shared" si="84"/>
        <v/>
      </c>
      <c r="CZ31" s="396" t="str">
        <f t="shared" si="85"/>
        <v/>
      </c>
      <c r="DA31" s="396" t="str">
        <f t="shared" si="86"/>
        <v/>
      </c>
      <c r="DB31" s="396" t="str">
        <f t="shared" si="87"/>
        <v/>
      </c>
      <c r="DC31" s="479" t="str">
        <f t="shared" si="88"/>
        <v/>
      </c>
      <c r="DD31" s="396" t="str">
        <f t="shared" si="89"/>
        <v/>
      </c>
      <c r="DE31" s="391">
        <v>17</v>
      </c>
      <c r="DF31" s="393" t="str">
        <f t="shared" si="131"/>
        <v/>
      </c>
      <c r="DG31" s="392"/>
      <c r="DH31" s="392"/>
      <c r="DI31" s="367" t="str">
        <f t="shared" si="90"/>
        <v/>
      </c>
      <c r="DJ31" s="390" t="str">
        <f t="shared" si="91"/>
        <v/>
      </c>
      <c r="DK31" s="394" t="str">
        <f t="shared" si="92"/>
        <v/>
      </c>
      <c r="DL31" s="395" t="str">
        <f t="shared" si="93"/>
        <v/>
      </c>
      <c r="DM31" s="395" t="str">
        <f t="shared" si="94"/>
        <v/>
      </c>
      <c r="DN31" s="395" t="str">
        <f>IFERROR(INDEX(#REF!,MATCH(EB31,$JD$15:$JD$97,0)),"")</f>
        <v/>
      </c>
      <c r="DO31" s="396" t="str">
        <f t="shared" si="122"/>
        <v/>
      </c>
      <c r="DP31" s="396" t="str">
        <f t="shared" si="123"/>
        <v/>
      </c>
      <c r="DQ31" s="396" t="str">
        <f t="shared" si="124"/>
        <v/>
      </c>
      <c r="DR31" s="479" t="str">
        <f t="shared" si="96"/>
        <v/>
      </c>
      <c r="DS31" s="396" t="str">
        <f t="shared" si="125"/>
        <v/>
      </c>
      <c r="DT31" s="396" t="str">
        <f t="shared" si="126"/>
        <v/>
      </c>
      <c r="DU31" s="396" t="str">
        <f t="shared" si="127"/>
        <v/>
      </c>
      <c r="DV31" s="479" t="str">
        <f t="shared" si="100"/>
        <v/>
      </c>
      <c r="DW31" s="396" t="str">
        <f t="shared" si="128"/>
        <v/>
      </c>
      <c r="DX31" s="396" t="str">
        <f t="shared" si="129"/>
        <v/>
      </c>
      <c r="DY31" s="396" t="str">
        <f t="shared" si="130"/>
        <v/>
      </c>
      <c r="DZ31" s="479" t="str">
        <f t="shared" si="104"/>
        <v/>
      </c>
      <c r="EA31" s="396" t="str">
        <f t="shared" si="105"/>
        <v/>
      </c>
      <c r="EB31" s="391">
        <v>17</v>
      </c>
      <c r="EC31" s="393" t="str">
        <f t="shared" si="108"/>
        <v/>
      </c>
      <c r="ED31" s="392"/>
      <c r="EF31" s="392"/>
      <c r="EG31" s="392"/>
      <c r="EH31" s="392"/>
      <c r="EI31" s="378" t="str">
        <f>IFERROR(IF(AND('Classificação geral'!$E25="FEM",'Classificação geral'!$F25=1),'Classificação geral'!$A25,""),"")</f>
        <v/>
      </c>
      <c r="EJ31" s="399" t="str">
        <f>IFERROR(IF(AND('Classificação geral'!$E25="FEM",'Classificação geral'!$F25=1),'Classificação geral'!$B25,""),"")</f>
        <v/>
      </c>
      <c r="EK31" s="382" t="str">
        <f>IF($EJ31='Classificação geral'!$B25,'Classificação geral'!$C25,"")</f>
        <v/>
      </c>
      <c r="EL31" s="382" t="str">
        <f>IF($EJ31='Classificação geral'!$B25,'Classificação geral'!$E25,"")</f>
        <v/>
      </c>
      <c r="EM31" s="382" t="str">
        <f>IF($EL31='Classificação geral'!$E25,'Classificação geral'!$F25,"")</f>
        <v/>
      </c>
      <c r="EN31" s="378" t="str">
        <f>IFERROR(IF(AND($EL31="fem",'Classificação geral'!$F25=1),'Classificação geral'!G25,""),"")</f>
        <v/>
      </c>
      <c r="EO31" s="378" t="str">
        <f>IFERROR(IF(AND($EL31="fem",'Classificação geral'!$F25=1),'Classificação geral'!H25,""),"")</f>
        <v/>
      </c>
      <c r="EP31" s="378" t="str">
        <f>IFERROR(IF(AND($EL31="fem",'Classificação geral'!$F25=1),'Classificação geral'!I25,""),"")</f>
        <v/>
      </c>
      <c r="EQ31" s="378" t="str">
        <f>IFERROR(IF(AND($EL31="fem",'Classificação geral'!$F25=1),'Classificação geral'!J25,""),"")</f>
        <v/>
      </c>
      <c r="ER31" s="399" t="str">
        <f>IFERROR(IF(AND($EL31="fem",'Classificação geral'!$F25=1),'Classificação geral'!K25,""),"")</f>
        <v/>
      </c>
      <c r="ES31" s="378" t="str">
        <f>IFERROR(IF(AND($EL31="fem",'Classificação geral'!$F25=1),'Classificação geral'!L25,""),"")</f>
        <v/>
      </c>
      <c r="ET31" s="378" t="str">
        <f>IFERROR(IF(AND($EL31="fem",'Classificação geral'!$F25=1),'Classificação geral'!M25,""),"")</f>
        <v/>
      </c>
      <c r="EU31" s="378" t="str">
        <f>IFERROR(IF(AND($EL31="fem",'Classificação geral'!$F25=1),'Classificação geral'!N25,""),"")</f>
        <v/>
      </c>
      <c r="EV31" s="399" t="str">
        <f>IFERROR(IF(AND($EL31="fem",'Classificação geral'!$F25=1),'Classificação geral'!O25,""),"")</f>
        <v/>
      </c>
      <c r="EW31" s="378" t="str">
        <f>IFERROR(IF(AND($EL31="fem",'Classificação geral'!$F25=1),'Classificação geral'!P25,""),"")</f>
        <v/>
      </c>
      <c r="EX31" s="378" t="str">
        <f>IFERROR(IF(AND($EL31="fem",'Classificação geral'!$F25=1),'Classificação geral'!Q25,""),"")</f>
        <v/>
      </c>
      <c r="EY31" s="378" t="str">
        <f>IFERROR(IF(AND($EL31="fem",'Classificação geral'!$F25=1),'Classificação geral'!R25,""),"")</f>
        <v/>
      </c>
      <c r="EZ31" s="379" t="str">
        <f>IF($EM31='Classificação geral'!$F25,'Classificação geral'!$U25,"")</f>
        <v/>
      </c>
      <c r="FA31" s="380" t="str">
        <f t="shared" si="109"/>
        <v/>
      </c>
      <c r="FB31" s="381" t="str">
        <f>IFERROR(RANK(EZ31,EZ:EZ,0)+ COUNTIF(EZ$13:$EZ30,EZ31),"")</f>
        <v/>
      </c>
      <c r="FC31" s="383"/>
      <c r="FD31" s="397">
        <v>8</v>
      </c>
      <c r="FE31" s="378" t="str">
        <f>IFERROR(IF(AND('Classificação geral'!$E25="mas",'Classificação geral'!$F25=1),'Classificação geral'!$A25,""),"")</f>
        <v/>
      </c>
      <c r="FF31" s="399" t="str">
        <f>IFERROR(IF(AND('Classificação geral'!$E25="mas",'Classificação geral'!$F25=1),'Classificação geral'!$B25,""),"")</f>
        <v/>
      </c>
      <c r="FG31" s="382" t="str">
        <f>IF($FF31='Classificação geral'!$B25,'Classificação geral'!$C25,"")</f>
        <v/>
      </c>
      <c r="FH31" s="382" t="str">
        <f>IF($FF31='Classificação geral'!$B25,'Classificação geral'!$E25,"")</f>
        <v/>
      </c>
      <c r="FI31" s="399" t="str">
        <f>IFERROR(IF(AND($FH31="mas",'Classificação geral'!$F25=1),'Classificação geral'!F25,""),"")</f>
        <v/>
      </c>
      <c r="FJ31" s="378" t="str">
        <f>IFERROR(IF(AND($FH31="mas",'Classificação geral'!$F25=1),'Classificação geral'!G25,""),"")</f>
        <v/>
      </c>
      <c r="FK31" s="378" t="str">
        <f>IFERROR(IF(AND($FH31="mas",'Classificação geral'!$F25=1),'Classificação geral'!H25,""),"")</f>
        <v/>
      </c>
      <c r="FL31" s="378" t="str">
        <f>IFERROR(IF(AND($FH31="mas",'Classificação geral'!$F25=1),'Classificação geral'!I25,""),"")</f>
        <v/>
      </c>
      <c r="FM31" s="378" t="str">
        <f>IFERROR(IF(AND($FH31="mas",'Classificação geral'!$F25=1),'Classificação geral'!J25,""),"")</f>
        <v/>
      </c>
      <c r="FN31" s="378" t="str">
        <f>IFERROR(IF(AND($FH31="mas",'Classificação geral'!$F25=1),'Classificação geral'!K25,""),"")</f>
        <v/>
      </c>
      <c r="FO31" s="378" t="str">
        <f>IFERROR(IF(AND($FH31="mas",'Classificação geral'!$F25=1),'Classificação geral'!L25,""),"")</f>
        <v/>
      </c>
      <c r="FP31" s="378" t="str">
        <f>IFERROR(IF(AND($FH31="mas",'Classificação geral'!$F25=1),'Classificação geral'!M25,""),"")</f>
        <v/>
      </c>
      <c r="FQ31" s="378" t="str">
        <f>IFERROR(IF(AND($FH31="mas",'Classificação geral'!$F25=1),'Classificação geral'!N25,""),"")</f>
        <v/>
      </c>
      <c r="FR31" s="378" t="str">
        <f>IFERROR(IF(AND($FH31="mas",'Classificação geral'!$F25=1),'Classificação geral'!O25,""),"")</f>
        <v/>
      </c>
      <c r="FS31" s="378" t="str">
        <f>IFERROR(IF(AND($FH31="mas",'Classificação geral'!$F25=1),'Classificação geral'!P25,""),"")</f>
        <v/>
      </c>
      <c r="FT31" s="378" t="str">
        <f>IFERROR(IF(AND($FH31="mas",'Classificação geral'!$F25=1),'Classificação geral'!Q25,""),"")</f>
        <v/>
      </c>
      <c r="FU31" s="378" t="str">
        <f>IFERROR(IF(AND($FH31="mas",'Classificação geral'!$F25=1),'Classificação geral'!R25,""),"")</f>
        <v/>
      </c>
      <c r="FV31" s="399" t="str">
        <f>IFERROR(IF(AND($FH31="mas",'Classificação geral'!$F25=1),'Classificação geral'!U25,""),"")</f>
        <v/>
      </c>
      <c r="FW31" s="380" t="str">
        <f t="shared" si="110"/>
        <v/>
      </c>
      <c r="FX31" s="381" t="str">
        <f>IFERROR(RANK(FV31,FV:FV,0)+ COUNTIF($FV$13:FV30,FV31),"")</f>
        <v/>
      </c>
      <c r="FZ31" s="378" t="str">
        <f>IFERROR(IF(AND('Classificação geral'!$E25="FEM",'Classificação geral'!$F25=2),'Classificação geral'!$A25,""),"")</f>
        <v/>
      </c>
      <c r="GA31" s="378" t="str">
        <f>IFERROR(IF(AND('Classificação geral'!$E25="fem",'Classificação geral'!$F25=2),'Classificação geral'!$B25,""),"")</f>
        <v/>
      </c>
      <c r="GB31" s="382" t="str">
        <f>IF(GA31='Classificação geral'!$B25,'Classificação geral'!$C25,"")</f>
        <v/>
      </c>
      <c r="GC31" s="382" t="str">
        <f>IF(GA31='Classificação geral'!$B25,'Classificação geral'!$E25,"")</f>
        <v/>
      </c>
      <c r="GD31" s="399" t="str">
        <f>IFERROR(IF(AND(GC31="fem",'Classificação geral'!$F25=2),'Classificação geral'!$F25,""),"")</f>
        <v/>
      </c>
      <c r="GE31" s="378" t="str">
        <f>IFERROR(IF(AND($GC31="fem",'Classificação geral'!$F25=2),'Classificação geral'!G25,""),"")</f>
        <v/>
      </c>
      <c r="GF31" s="378" t="str">
        <f>IFERROR(IF(AND($GC31="fem",'Classificação geral'!$F25=2),'Classificação geral'!H25,""),"")</f>
        <v/>
      </c>
      <c r="GG31" s="378" t="str">
        <f>IFERROR(IF(AND($GC31="fem",'Classificação geral'!$F25=2),'Classificação geral'!I25,""),"")</f>
        <v/>
      </c>
      <c r="GH31" s="378" t="str">
        <f>IFERROR(IF(AND($GC31="fem",'Classificação geral'!$F25=2),'Classificação geral'!J25,""),"")</f>
        <v/>
      </c>
      <c r="GI31" s="378" t="str">
        <f>IFERROR(IF(AND($GC31="fem",'Classificação geral'!$F25=2),'Classificação geral'!K25,""),"")</f>
        <v/>
      </c>
      <c r="GJ31" s="378" t="str">
        <f>IFERROR(IF(AND($GC31="fem",'Classificação geral'!$F25=2),'Classificação geral'!L25,""),"")</f>
        <v/>
      </c>
      <c r="GK31" s="378" t="str">
        <f>IFERROR(IF(AND($GC31="fem",'Classificação geral'!$F25=2),'Classificação geral'!M25,""),"")</f>
        <v/>
      </c>
      <c r="GL31" s="378" t="str">
        <f>IFERROR(IF(AND($GC31="fem",'Classificação geral'!$F25=2),'Classificação geral'!N25,""),"")</f>
        <v/>
      </c>
      <c r="GM31" s="378" t="str">
        <f>IFERROR(IF(AND($GC31="fem",'Classificação geral'!$F25=2),'Classificação geral'!O25,""),"")</f>
        <v/>
      </c>
      <c r="GN31" s="378" t="str">
        <f>IFERROR(IF(AND($GC31="fem",'Classificação geral'!$F25=2),'Classificação geral'!P25,""),"")</f>
        <v/>
      </c>
      <c r="GO31" s="378" t="str">
        <f>IFERROR(IF(AND($GC31="fem",'Classificação geral'!$F25=2),'Classificação geral'!Q25,""),"")</f>
        <v/>
      </c>
      <c r="GP31" s="378" t="str">
        <f>IFERROR(IF(AND($GC31="fem",'Classificação geral'!$F25=2),'Classificação geral'!R25,""),"")</f>
        <v/>
      </c>
      <c r="GQ31" s="399" t="str">
        <f>IFERROR(IF(AND(GC31="fem",'Classificação geral'!$F25=2),'Classificação geral'!U25,""),"")</f>
        <v/>
      </c>
      <c r="GR31" s="380" t="str">
        <f t="shared" si="111"/>
        <v/>
      </c>
      <c r="GS31" s="381" t="str">
        <f>IFERROR(RANK(GQ31,GQ:GQ,0)+ COUNTIF($GQ$13:GQ30,GQ31),"")</f>
        <v/>
      </c>
      <c r="GU31" s="378" t="str">
        <f>IFERROR(IF(AND('Classificação geral'!$E25="mas",'Classificação geral'!$F25=2),'Classificação geral'!$A25,""),"")</f>
        <v/>
      </c>
      <c r="GV31" s="378" t="str">
        <f>IFERROR(IF(AND('Classificação geral'!$E25="mas",'Classificação geral'!$F25=2),'Classificação geral'!$B25,""),"")</f>
        <v/>
      </c>
      <c r="GW31" s="382" t="str">
        <f>IF(GV31='Classificação geral'!$B25,'Classificação geral'!$C25,"")</f>
        <v/>
      </c>
      <c r="GX31" s="382" t="str">
        <f>IF(GV31='Classificação geral'!$B25,'Classificação geral'!$E25,"")</f>
        <v/>
      </c>
      <c r="GY31" s="399" t="str">
        <f>IFERROR(IF(AND(GX31="mas",'Classificação geral'!$F25=2),'Classificação geral'!$F25,""),"")</f>
        <v/>
      </c>
      <c r="GZ31" s="378" t="str">
        <f>IFERROR(IF(AND($GX31="mas",'Classificação geral'!$F25=2),'Classificação geral'!H25,""),"")</f>
        <v/>
      </c>
      <c r="HA31" s="378" t="str">
        <f>IFERROR(IF(AND($GX31="mas",'Classificação geral'!$F25=2),'Classificação geral'!I25,""),"")</f>
        <v/>
      </c>
      <c r="HB31" s="378" t="str">
        <f>IFERROR(IF(AND($GX31="mas",'Classificação geral'!$F25=2),'Classificação geral'!J25,""),"")</f>
        <v/>
      </c>
      <c r="HC31" s="399" t="str">
        <f>IFERROR(IF(AND(GX31="mas",'Classificação geral'!$F25=2),'Classificação geral'!$G25,""),"")</f>
        <v/>
      </c>
      <c r="HD31" s="378" t="str">
        <f>IFERROR(IF(AND($GX31="mas",'Classificação geral'!$F25=2),'Classificação geral'!L25,""),"")</f>
        <v/>
      </c>
      <c r="HE31" s="378" t="str">
        <f>IFERROR(IF(AND($GX31="mas",'Classificação geral'!$F25=2),'Classificação geral'!M25,""),"")</f>
        <v/>
      </c>
      <c r="HF31" s="378" t="str">
        <f>IFERROR(IF(AND($GX31="mas",'Classificação geral'!$F25=2),'Classificação geral'!N25,""),"")</f>
        <v/>
      </c>
      <c r="HG31" s="399" t="str">
        <f>IFERROR(IF(AND(GX31="mas",'Classificação geral'!$F25=2),'Classificação geral'!$K25,""),"")</f>
        <v/>
      </c>
      <c r="HH31" s="378" t="str">
        <f>IFERROR(IF(AND($GX31="mas",'Classificação geral'!$F25=2),'Classificação geral'!P25,""),"")</f>
        <v/>
      </c>
      <c r="HI31" s="378" t="str">
        <f>IFERROR(IF(AND($GX31="mas",'Classificação geral'!$F25=2),'Classificação geral'!Q25,""),"")</f>
        <v/>
      </c>
      <c r="HJ31" s="378" t="str">
        <f>IFERROR(IF(AND($GX31="mas",'Classificação geral'!$F25=2),'Classificação geral'!R25,""),"")</f>
        <v/>
      </c>
      <c r="HK31" s="399" t="str">
        <f>IFERROR(IF(AND(GX31="mas",'Classificação geral'!$F25=2),'Classificação geral'!$O25,""),"")</f>
        <v/>
      </c>
      <c r="HL31" s="399" t="str">
        <f>IFERROR(IF(AND(GX31="mas",'Classificação geral'!$F25=2),'Classificação geral'!$U25,""),"")</f>
        <v/>
      </c>
      <c r="HM31" s="380" t="str">
        <f t="shared" si="112"/>
        <v/>
      </c>
      <c r="HN31" s="381" t="str">
        <f>IFERROR(RANK(HL31,HL:HL,0)+ COUNTIF($HL$13:HL30,HL31),"")</f>
        <v/>
      </c>
      <c r="HP31" s="378" t="str">
        <f>IFERROR(IF(AND('Classificação geral'!$E25="FEM",'Classificação geral'!$F25=3),'Classificação geral'!$A25,""),"")</f>
        <v/>
      </c>
      <c r="HQ31" s="399" t="str">
        <f>IFERROR(IF(AND('Classificação geral'!$E25="fem",'Classificação geral'!$F25=3),'Classificação geral'!$B25,""),"")</f>
        <v/>
      </c>
      <c r="HR31" s="382" t="str">
        <f>IF($HQ31='Classificação geral'!$B25,'Classificação geral'!$C25,"")</f>
        <v/>
      </c>
      <c r="HS31" s="382" t="str">
        <f>IF($HQ31='Classificação geral'!$B25,'Classificação geral'!$E25,"")</f>
        <v/>
      </c>
      <c r="HT31" s="382" t="str">
        <f>IF($HS31='Classificação geral'!$E25,'Classificação geral'!$F25,"")</f>
        <v/>
      </c>
      <c r="HU31" s="382">
        <f>IF($HT31='Classificação geral'!$F25,'Classificação geral'!G25,"")</f>
        <v>0</v>
      </c>
      <c r="HV31" s="382" t="str">
        <f>IF($HT31='Classificação geral'!$F25,'Classificação geral'!H25,"")</f>
        <v/>
      </c>
      <c r="HW31" s="382">
        <f>IF($HT31='Classificação geral'!$F25,'Classificação geral'!I25,"")</f>
        <v>0</v>
      </c>
      <c r="HX31" s="382">
        <f>IF($HT31='Classificação geral'!$F25,'Classificação geral'!J25,"")</f>
        <v>0</v>
      </c>
      <c r="HY31" s="382">
        <f>IF($HT31='Classificação geral'!$F25,'Classificação geral'!K25,"")</f>
        <v>0</v>
      </c>
      <c r="HZ31" s="382">
        <f>IF($HT31='Classificação geral'!$F25,'Classificação geral'!L25,"")</f>
        <v>0</v>
      </c>
      <c r="IA31" s="382">
        <f>IF($HT31='Classificação geral'!$F25,'Classificação geral'!M25,"")</f>
        <v>0</v>
      </c>
      <c r="IB31" s="382">
        <f>IF($HT31='Classificação geral'!$F25,'Classificação geral'!N25,"")</f>
        <v>0</v>
      </c>
      <c r="IC31" s="382">
        <f>IF($HT31='Classificação geral'!$F25,'Classificação geral'!O25,"")</f>
        <v>0</v>
      </c>
      <c r="ID31" s="382" t="b">
        <f>IF($HT31='Classificação geral'!$F25,'Classificação geral'!P25,"")</f>
        <v>0</v>
      </c>
      <c r="IE31" s="382">
        <f>IF($HT31='Classificação geral'!$F25,'Classificação geral'!Q25,"")</f>
        <v>0</v>
      </c>
      <c r="IF31" s="382">
        <f>IF($HT31='Classificação geral'!$F25,'Classificação geral'!R25,"")</f>
        <v>0</v>
      </c>
      <c r="IG31" s="379" t="str">
        <f>IF($HT31='Classificação geral'!$F25,'Classificação geral'!$U25,"")</f>
        <v/>
      </c>
      <c r="IH31" s="380" t="str">
        <f t="shared" si="106"/>
        <v/>
      </c>
      <c r="II31" s="381" t="str">
        <f>IFERROR(RANK(IG31,IG:IG,0)+ COUNTIF($IG$13:IG30,IG31),"")</f>
        <v/>
      </c>
      <c r="IK31" s="378" t="str">
        <f>IFERROR(IF(AND('Classificação geral'!$E25="mas",'Classificação geral'!$F25=3),'Classificação geral'!$A25,""),"")</f>
        <v/>
      </c>
      <c r="IL31" s="399" t="str">
        <f>IFERROR(IF(AND('Classificação geral'!$E25="mas",'Classificação geral'!$F25=3),'Classificação geral'!$B25,""),"")</f>
        <v/>
      </c>
      <c r="IM31" s="382" t="str">
        <f>IF($IL31='Classificação geral'!$B25,'Classificação geral'!$C25,"")</f>
        <v/>
      </c>
      <c r="IN31" s="382" t="str">
        <f>IF($IL31='Classificação geral'!$B25,'Classificação geral'!$E25,"")</f>
        <v/>
      </c>
      <c r="IO31" s="382" t="str">
        <f>IF($IN31='Classificação geral'!$E25,'Classificação geral'!$F25,"")</f>
        <v/>
      </c>
      <c r="IP31" s="379">
        <f>IF($IO31='Classificação geral'!$F25,'Classificação geral'!G25,"")</f>
        <v>0</v>
      </c>
      <c r="IQ31" s="379" t="str">
        <f>IF($IO31='Classificação geral'!$F25,'Classificação geral'!H25,"")</f>
        <v/>
      </c>
      <c r="IR31" s="379">
        <f>IF($IO31='Classificação geral'!$F25,'Classificação geral'!I25,"")</f>
        <v>0</v>
      </c>
      <c r="IS31" s="379">
        <f>IF($IO31='Classificação geral'!$F25,'Classificação geral'!J25,"")</f>
        <v>0</v>
      </c>
      <c r="IT31" s="379">
        <f>IF($IO31='Classificação geral'!$F25,'Classificação geral'!K25,"")</f>
        <v>0</v>
      </c>
      <c r="IU31" s="379">
        <f>IF($IO31='Classificação geral'!$F25,'Classificação geral'!L25,"")</f>
        <v>0</v>
      </c>
      <c r="IV31" s="379">
        <f>IF($IO31='Classificação geral'!$F25,'Classificação geral'!M25,"")</f>
        <v>0</v>
      </c>
      <c r="IW31" s="379">
        <f>IF($IO31='Classificação geral'!$F25,'Classificação geral'!N25,"")</f>
        <v>0</v>
      </c>
      <c r="IX31" s="379">
        <f>IF($IO31='Classificação geral'!$F25,'Classificação geral'!O25,"")</f>
        <v>0</v>
      </c>
      <c r="IY31" s="379" t="b">
        <f>IF($IO31='Classificação geral'!$F25,'Classificação geral'!P25,"")</f>
        <v>0</v>
      </c>
      <c r="IZ31" s="379">
        <f>IF($IO31='Classificação geral'!$F25,'Classificação geral'!Q25,"")</f>
        <v>0</v>
      </c>
      <c r="JA31" s="379">
        <f>IF($IO31='Classificação geral'!$F25,'Classificação geral'!R25,"")</f>
        <v>0</v>
      </c>
      <c r="JB31" s="379" t="str">
        <f>IF($IO31='Classificação geral'!$F25,'Classificação geral'!$U25,"")</f>
        <v/>
      </c>
      <c r="JC31" s="380" t="str">
        <f t="shared" si="107"/>
        <v/>
      </c>
      <c r="JD31" s="381" t="str">
        <f>IFERROR(RANK(JB31,JB:JB,0)+ COUNTIF($JB$13:JB30,JB31),"")</f>
        <v/>
      </c>
    </row>
    <row r="32" spans="2:264" s="397" customFormat="1" ht="25.95" customHeight="1" x14ac:dyDescent="0.4">
      <c r="B32" s="367" t="str">
        <f t="shared" si="0"/>
        <v/>
      </c>
      <c r="C32" s="390" t="str">
        <f t="shared" si="1"/>
        <v/>
      </c>
      <c r="D32" s="394" t="str">
        <f t="shared" si="2"/>
        <v/>
      </c>
      <c r="E32" s="395" t="str">
        <f t="shared" si="3"/>
        <v/>
      </c>
      <c r="F32" s="395" t="str">
        <f t="shared" si="4"/>
        <v/>
      </c>
      <c r="G32" s="395" t="str">
        <f>IFERROR(INDEX(#REF!,MATCH(U32,$FB$15:$FB$97,0)),"")</f>
        <v/>
      </c>
      <c r="H32" s="396" t="str">
        <f t="shared" si="5"/>
        <v/>
      </c>
      <c r="I32" s="396" t="str">
        <f t="shared" si="6"/>
        <v/>
      </c>
      <c r="J32" s="396" t="str">
        <f t="shared" si="7"/>
        <v/>
      </c>
      <c r="K32" s="479" t="str">
        <f t="shared" si="8"/>
        <v/>
      </c>
      <c r="L32" s="396" t="str">
        <f t="shared" si="9"/>
        <v/>
      </c>
      <c r="M32" s="396" t="str">
        <f t="shared" si="10"/>
        <v/>
      </c>
      <c r="N32" s="396" t="str">
        <f t="shared" si="11"/>
        <v/>
      </c>
      <c r="O32" s="479" t="str">
        <f t="shared" si="12"/>
        <v/>
      </c>
      <c r="P32" s="396" t="str">
        <f t="shared" si="13"/>
        <v/>
      </c>
      <c r="Q32" s="396" t="str">
        <f t="shared" si="14"/>
        <v/>
      </c>
      <c r="R32" s="396" t="str">
        <f t="shared" si="15"/>
        <v/>
      </c>
      <c r="S32" s="479" t="str">
        <f t="shared" si="16"/>
        <v/>
      </c>
      <c r="T32" s="396" t="str">
        <f t="shared" si="17"/>
        <v/>
      </c>
      <c r="U32" s="391">
        <v>18</v>
      </c>
      <c r="V32" s="392"/>
      <c r="W32" s="392"/>
      <c r="X32" s="367" t="str">
        <f t="shared" si="18"/>
        <v/>
      </c>
      <c r="Y32" s="390" t="str">
        <f t="shared" si="19"/>
        <v/>
      </c>
      <c r="Z32" s="394" t="str">
        <f t="shared" si="20"/>
        <v/>
      </c>
      <c r="AA32" s="395" t="str">
        <f t="shared" si="21"/>
        <v/>
      </c>
      <c r="AB32" s="395" t="str">
        <f t="shared" si="22"/>
        <v/>
      </c>
      <c r="AC32" s="395" t="str">
        <f>IFERROR(INDEX(#REF!,MATCH(AQ32,$FX$15:$FX$97,0)),"")</f>
        <v/>
      </c>
      <c r="AD32" s="396" t="str">
        <f t="shared" si="23"/>
        <v/>
      </c>
      <c r="AE32" s="396" t="str">
        <f t="shared" si="24"/>
        <v/>
      </c>
      <c r="AF32" s="396" t="str">
        <f t="shared" si="25"/>
        <v/>
      </c>
      <c r="AG32" s="479" t="str">
        <f t="shared" si="26"/>
        <v/>
      </c>
      <c r="AH32" s="396" t="str">
        <f t="shared" si="27"/>
        <v/>
      </c>
      <c r="AI32" s="396" t="str">
        <f t="shared" si="28"/>
        <v/>
      </c>
      <c r="AJ32" s="396" t="str">
        <f t="shared" si="29"/>
        <v/>
      </c>
      <c r="AK32" s="479" t="str">
        <f t="shared" si="30"/>
        <v/>
      </c>
      <c r="AL32" s="396" t="str">
        <f t="shared" si="31"/>
        <v/>
      </c>
      <c r="AM32" s="396" t="str">
        <f t="shared" si="32"/>
        <v/>
      </c>
      <c r="AN32" s="396" t="str">
        <f t="shared" si="33"/>
        <v/>
      </c>
      <c r="AO32" s="479" t="str">
        <f t="shared" si="34"/>
        <v/>
      </c>
      <c r="AP32" s="396" t="str">
        <f t="shared" si="35"/>
        <v/>
      </c>
      <c r="AQ32" s="391">
        <v>18</v>
      </c>
      <c r="AR32" s="392"/>
      <c r="AT32" s="367" t="str">
        <f t="shared" si="36"/>
        <v/>
      </c>
      <c r="AU32" s="390" t="str">
        <f t="shared" si="37"/>
        <v/>
      </c>
      <c r="AV32" s="390" t="str">
        <f t="shared" si="38"/>
        <v/>
      </c>
      <c r="AW32" s="395" t="str">
        <f t="shared" si="39"/>
        <v/>
      </c>
      <c r="AX32" s="395" t="str">
        <f t="shared" si="40"/>
        <v/>
      </c>
      <c r="AY32" s="395" t="str">
        <f>IFERROR(INDEX(#REF!,MATCH($BM32,$GS$15:$GS$97,0)),"")</f>
        <v/>
      </c>
      <c r="AZ32" s="396" t="str">
        <f t="shared" si="41"/>
        <v/>
      </c>
      <c r="BA32" s="396" t="str">
        <f t="shared" si="42"/>
        <v/>
      </c>
      <c r="BB32" s="396" t="str">
        <f t="shared" si="43"/>
        <v/>
      </c>
      <c r="BC32" s="479" t="str">
        <f t="shared" si="44"/>
        <v/>
      </c>
      <c r="BD32" s="396" t="str">
        <f t="shared" si="45"/>
        <v/>
      </c>
      <c r="BE32" s="396" t="str">
        <f t="shared" si="46"/>
        <v/>
      </c>
      <c r="BF32" s="396" t="str">
        <f t="shared" si="47"/>
        <v/>
      </c>
      <c r="BG32" s="479" t="str">
        <f t="shared" si="48"/>
        <v/>
      </c>
      <c r="BH32" s="396" t="str">
        <f t="shared" si="49"/>
        <v/>
      </c>
      <c r="BI32" s="396" t="str">
        <f t="shared" si="50"/>
        <v/>
      </c>
      <c r="BJ32" s="396" t="str">
        <f t="shared" si="51"/>
        <v/>
      </c>
      <c r="BK32" s="479" t="str">
        <f t="shared" si="52"/>
        <v/>
      </c>
      <c r="BL32" s="396" t="str">
        <f t="shared" si="53"/>
        <v/>
      </c>
      <c r="BM32" s="391">
        <v>18</v>
      </c>
      <c r="BN32" s="236"/>
      <c r="BO32" s="392"/>
      <c r="BP32" s="368" t="str">
        <f t="shared" si="54"/>
        <v/>
      </c>
      <c r="BQ32" s="390" t="str">
        <f t="shared" si="55"/>
        <v/>
      </c>
      <c r="BR32" s="394" t="str">
        <f t="shared" si="56"/>
        <v/>
      </c>
      <c r="BS32" s="395" t="str">
        <f t="shared" si="57"/>
        <v/>
      </c>
      <c r="BT32" s="395" t="str">
        <f t="shared" si="58"/>
        <v/>
      </c>
      <c r="BU32" s="395" t="str">
        <f>IFERROR(INDEX(#REF!,MATCH(CI32,$HN$15:$HN$97,0)),"")</f>
        <v/>
      </c>
      <c r="BV32" s="396" t="str">
        <f t="shared" si="59"/>
        <v/>
      </c>
      <c r="BW32" s="396" t="str">
        <f t="shared" si="60"/>
        <v/>
      </c>
      <c r="BX32" s="396" t="str">
        <f t="shared" si="61"/>
        <v/>
      </c>
      <c r="BY32" s="479" t="str">
        <f t="shared" si="62"/>
        <v/>
      </c>
      <c r="BZ32" s="396" t="str">
        <f t="shared" si="63"/>
        <v/>
      </c>
      <c r="CA32" s="396" t="str">
        <f t="shared" si="64"/>
        <v/>
      </c>
      <c r="CB32" s="396" t="str">
        <f t="shared" si="65"/>
        <v/>
      </c>
      <c r="CC32" s="479" t="str">
        <f t="shared" si="66"/>
        <v/>
      </c>
      <c r="CD32" s="396" t="str">
        <f t="shared" si="67"/>
        <v/>
      </c>
      <c r="CE32" s="396" t="str">
        <f t="shared" si="68"/>
        <v/>
      </c>
      <c r="CF32" s="396" t="str">
        <f t="shared" si="69"/>
        <v/>
      </c>
      <c r="CG32" s="479" t="str">
        <f t="shared" si="70"/>
        <v/>
      </c>
      <c r="CH32" s="396" t="str">
        <f t="shared" si="71"/>
        <v/>
      </c>
      <c r="CI32" s="391">
        <v>18</v>
      </c>
      <c r="CJ32" s="392"/>
      <c r="CL32" s="367" t="str">
        <f t="shared" si="72"/>
        <v/>
      </c>
      <c r="CM32" s="390" t="str">
        <f t="shared" si="73"/>
        <v/>
      </c>
      <c r="CN32" s="394" t="str">
        <f t="shared" si="74"/>
        <v/>
      </c>
      <c r="CO32" s="394" t="str">
        <f t="shared" si="75"/>
        <v/>
      </c>
      <c r="CP32" s="395" t="str">
        <f t="shared" si="76"/>
        <v/>
      </c>
      <c r="CQ32" s="395" t="str">
        <f>IFERROR(INDEX(#REF!,MATCH(DE32,$II$15:$II$97,0)),"")</f>
        <v/>
      </c>
      <c r="CR32" s="396" t="str">
        <f t="shared" si="77"/>
        <v/>
      </c>
      <c r="CS32" s="396" t="str">
        <f t="shared" si="78"/>
        <v/>
      </c>
      <c r="CT32" s="396" t="str">
        <f t="shared" si="79"/>
        <v/>
      </c>
      <c r="CU32" s="479" t="str">
        <f t="shared" si="80"/>
        <v/>
      </c>
      <c r="CV32" s="396" t="str">
        <f t="shared" si="81"/>
        <v/>
      </c>
      <c r="CW32" s="396" t="str">
        <f t="shared" si="82"/>
        <v/>
      </c>
      <c r="CX32" s="396" t="str">
        <f t="shared" si="83"/>
        <v/>
      </c>
      <c r="CY32" s="479" t="str">
        <f t="shared" si="84"/>
        <v/>
      </c>
      <c r="CZ32" s="396" t="str">
        <f t="shared" si="85"/>
        <v/>
      </c>
      <c r="DA32" s="396" t="str">
        <f t="shared" si="86"/>
        <v/>
      </c>
      <c r="DB32" s="396" t="str">
        <f t="shared" si="87"/>
        <v/>
      </c>
      <c r="DC32" s="479" t="str">
        <f t="shared" si="88"/>
        <v/>
      </c>
      <c r="DD32" s="396" t="str">
        <f t="shared" si="89"/>
        <v/>
      </c>
      <c r="DE32" s="391">
        <v>18</v>
      </c>
      <c r="DF32" s="393" t="str">
        <f t="shared" si="131"/>
        <v/>
      </c>
      <c r="DG32" s="392"/>
      <c r="DH32" s="392"/>
      <c r="DI32" s="367" t="str">
        <f t="shared" si="90"/>
        <v/>
      </c>
      <c r="DJ32" s="390" t="str">
        <f t="shared" si="91"/>
        <v/>
      </c>
      <c r="DK32" s="394" t="str">
        <f t="shared" si="92"/>
        <v/>
      </c>
      <c r="DL32" s="395" t="str">
        <f t="shared" si="93"/>
        <v/>
      </c>
      <c r="DM32" s="395" t="str">
        <f t="shared" si="94"/>
        <v/>
      </c>
      <c r="DN32" s="395" t="str">
        <f>IFERROR(INDEX(#REF!,MATCH(EB32,$JD$15:$JD$97,0)),"")</f>
        <v/>
      </c>
      <c r="DO32" s="396" t="str">
        <f t="shared" si="122"/>
        <v/>
      </c>
      <c r="DP32" s="396" t="str">
        <f t="shared" si="123"/>
        <v/>
      </c>
      <c r="DQ32" s="396" t="str">
        <f t="shared" si="124"/>
        <v/>
      </c>
      <c r="DR32" s="479" t="str">
        <f t="shared" si="96"/>
        <v/>
      </c>
      <c r="DS32" s="396" t="str">
        <f t="shared" si="125"/>
        <v/>
      </c>
      <c r="DT32" s="396" t="str">
        <f t="shared" si="126"/>
        <v/>
      </c>
      <c r="DU32" s="396" t="str">
        <f t="shared" si="127"/>
        <v/>
      </c>
      <c r="DV32" s="479" t="str">
        <f t="shared" si="100"/>
        <v/>
      </c>
      <c r="DW32" s="396" t="str">
        <f t="shared" si="128"/>
        <v/>
      </c>
      <c r="DX32" s="396" t="str">
        <f t="shared" si="129"/>
        <v/>
      </c>
      <c r="DY32" s="396" t="str">
        <f t="shared" si="130"/>
        <v/>
      </c>
      <c r="DZ32" s="479" t="str">
        <f t="shared" si="104"/>
        <v/>
      </c>
      <c r="EA32" s="396" t="str">
        <f t="shared" si="105"/>
        <v/>
      </c>
      <c r="EB32" s="391">
        <v>18</v>
      </c>
      <c r="EC32" s="393" t="str">
        <f t="shared" si="108"/>
        <v/>
      </c>
      <c r="ED32" s="392"/>
      <c r="EF32" s="392"/>
      <c r="EG32" s="392"/>
      <c r="EH32" s="392"/>
      <c r="EI32" s="378" t="str">
        <f>IFERROR(IF(AND('Classificação geral'!$E26="FEM",'Classificação geral'!$F26=1),'Classificação geral'!$A26,""),"")</f>
        <v/>
      </c>
      <c r="EJ32" s="399" t="str">
        <f>IFERROR(IF(AND('Classificação geral'!$E26="FEM",'Classificação geral'!$F26=1),'Classificação geral'!$B26,""),"")</f>
        <v/>
      </c>
      <c r="EK32" s="382" t="str">
        <f>IF($EJ32='Classificação geral'!$B26,'Classificação geral'!$C26,"")</f>
        <v/>
      </c>
      <c r="EL32" s="382" t="str">
        <f>IF($EJ32='Classificação geral'!$B26,'Classificação geral'!$E26,"")</f>
        <v/>
      </c>
      <c r="EM32" s="382" t="str">
        <f>IF($EL32='Classificação geral'!$E26,'Classificação geral'!$F26,"")</f>
        <v/>
      </c>
      <c r="EN32" s="378" t="str">
        <f>IFERROR(IF(AND($EL32="fem",'Classificação geral'!$F26=1),'Classificação geral'!G26,""),"")</f>
        <v/>
      </c>
      <c r="EO32" s="378" t="str">
        <f>IFERROR(IF(AND($EL32="fem",'Classificação geral'!$F26=1),'Classificação geral'!H26,""),"")</f>
        <v/>
      </c>
      <c r="EP32" s="378" t="str">
        <f>IFERROR(IF(AND($EL32="fem",'Classificação geral'!$F26=1),'Classificação geral'!I26,""),"")</f>
        <v/>
      </c>
      <c r="EQ32" s="378" t="str">
        <f>IFERROR(IF(AND($EL32="fem",'Classificação geral'!$F26=1),'Classificação geral'!J26,""),"")</f>
        <v/>
      </c>
      <c r="ER32" s="399" t="str">
        <f>IFERROR(IF(AND($EL32="fem",'Classificação geral'!$F26=1),'Classificação geral'!K26,""),"")</f>
        <v/>
      </c>
      <c r="ES32" s="378" t="str">
        <f>IFERROR(IF(AND($EL32="fem",'Classificação geral'!$F26=1),'Classificação geral'!L26,""),"")</f>
        <v/>
      </c>
      <c r="ET32" s="378" t="str">
        <f>IFERROR(IF(AND($EL32="fem",'Classificação geral'!$F26=1),'Classificação geral'!M26,""),"")</f>
        <v/>
      </c>
      <c r="EU32" s="378" t="str">
        <f>IFERROR(IF(AND($EL32="fem",'Classificação geral'!$F26=1),'Classificação geral'!N26,""),"")</f>
        <v/>
      </c>
      <c r="EV32" s="399" t="str">
        <f>IFERROR(IF(AND($EL32="fem",'Classificação geral'!$F26=1),'Classificação geral'!O26,""),"")</f>
        <v/>
      </c>
      <c r="EW32" s="378" t="str">
        <f>IFERROR(IF(AND($EL32="fem",'Classificação geral'!$F26=1),'Classificação geral'!P26,""),"")</f>
        <v/>
      </c>
      <c r="EX32" s="378" t="str">
        <f>IFERROR(IF(AND($EL32="fem",'Classificação geral'!$F26=1),'Classificação geral'!Q26,""),"")</f>
        <v/>
      </c>
      <c r="EY32" s="378" t="str">
        <f>IFERROR(IF(AND($EL32="fem",'Classificação geral'!$F26=1),'Classificação geral'!R26,""),"")</f>
        <v/>
      </c>
      <c r="EZ32" s="379" t="str">
        <f>IF($EM32='Classificação geral'!$F26,'Classificação geral'!$U26,"")</f>
        <v/>
      </c>
      <c r="FA32" s="380" t="str">
        <f t="shared" si="109"/>
        <v/>
      </c>
      <c r="FB32" s="381" t="str">
        <f>IFERROR(RANK(EZ32,EZ:EZ,0)+ COUNTIF(EZ$13:$EZ31,EZ32),"")</f>
        <v/>
      </c>
      <c r="FC32" s="383"/>
      <c r="FD32" s="397">
        <v>25</v>
      </c>
      <c r="FE32" s="378" t="str">
        <f>IFERROR(IF(AND('Classificação geral'!$E26="mas",'Classificação geral'!$F26=1),'Classificação geral'!$A26,""),"")</f>
        <v/>
      </c>
      <c r="FF32" s="399" t="str">
        <f>IFERROR(IF(AND('Classificação geral'!$E26="mas",'Classificação geral'!$F26=1),'Classificação geral'!$B26,""),"")</f>
        <v/>
      </c>
      <c r="FG32" s="382" t="str">
        <f>IF($FF32='Classificação geral'!$B26,'Classificação geral'!$C26,"")</f>
        <v/>
      </c>
      <c r="FH32" s="382" t="str">
        <f>IF($FF32='Classificação geral'!$B26,'Classificação geral'!$E26,"")</f>
        <v/>
      </c>
      <c r="FI32" s="399" t="str">
        <f>IFERROR(IF(AND($FH32="mas",'Classificação geral'!$F26=1),'Classificação geral'!F26,""),"")</f>
        <v/>
      </c>
      <c r="FJ32" s="378" t="str">
        <f>IFERROR(IF(AND($FH32="mas",'Classificação geral'!$F26=1),'Classificação geral'!G26,""),"")</f>
        <v/>
      </c>
      <c r="FK32" s="378" t="str">
        <f>IFERROR(IF(AND($FH32="mas",'Classificação geral'!$F26=1),'Classificação geral'!H26,""),"")</f>
        <v/>
      </c>
      <c r="FL32" s="378" t="str">
        <f>IFERROR(IF(AND($FH32="mas",'Classificação geral'!$F26=1),'Classificação geral'!I26,""),"")</f>
        <v/>
      </c>
      <c r="FM32" s="378" t="str">
        <f>IFERROR(IF(AND($FH32="mas",'Classificação geral'!$F26=1),'Classificação geral'!J26,""),"")</f>
        <v/>
      </c>
      <c r="FN32" s="378" t="str">
        <f>IFERROR(IF(AND($FH32="mas",'Classificação geral'!$F26=1),'Classificação geral'!K26,""),"")</f>
        <v/>
      </c>
      <c r="FO32" s="378" t="str">
        <f>IFERROR(IF(AND($FH32="mas",'Classificação geral'!$F26=1),'Classificação geral'!L26,""),"")</f>
        <v/>
      </c>
      <c r="FP32" s="378" t="str">
        <f>IFERROR(IF(AND($FH32="mas",'Classificação geral'!$F26=1),'Classificação geral'!M26,""),"")</f>
        <v/>
      </c>
      <c r="FQ32" s="378" t="str">
        <f>IFERROR(IF(AND($FH32="mas",'Classificação geral'!$F26=1),'Classificação geral'!N26,""),"")</f>
        <v/>
      </c>
      <c r="FR32" s="378" t="str">
        <f>IFERROR(IF(AND($FH32="mas",'Classificação geral'!$F26=1),'Classificação geral'!O26,""),"")</f>
        <v/>
      </c>
      <c r="FS32" s="378" t="str">
        <f>IFERROR(IF(AND($FH32="mas",'Classificação geral'!$F26=1),'Classificação geral'!P26,""),"")</f>
        <v/>
      </c>
      <c r="FT32" s="378" t="str">
        <f>IFERROR(IF(AND($FH32="mas",'Classificação geral'!$F26=1),'Classificação geral'!Q26,""),"")</f>
        <v/>
      </c>
      <c r="FU32" s="378" t="str">
        <f>IFERROR(IF(AND($FH32="mas",'Classificação geral'!$F26=1),'Classificação geral'!R26,""),"")</f>
        <v/>
      </c>
      <c r="FV32" s="399" t="str">
        <f>IFERROR(IF(AND($FH32="mas",'Classificação geral'!$F26=1),'Classificação geral'!U26,""),"")</f>
        <v/>
      </c>
      <c r="FW32" s="380" t="str">
        <f t="shared" si="110"/>
        <v/>
      </c>
      <c r="FX32" s="381" t="str">
        <f>IFERROR(RANK(FV32,FV:FV,0)+ COUNTIF($FV$13:FV31,FV32),"")</f>
        <v/>
      </c>
      <c r="FZ32" s="378" t="str">
        <f>IFERROR(IF(AND('Classificação geral'!$E26="FEM",'Classificação geral'!$F26=2),'Classificação geral'!$A26,""),"")</f>
        <v/>
      </c>
      <c r="GA32" s="378" t="str">
        <f>IFERROR(IF(AND('Classificação geral'!$E26="fem",'Classificação geral'!$F26=2),'Classificação geral'!$B26,""),"")</f>
        <v/>
      </c>
      <c r="GB32" s="382" t="str">
        <f>IF(GA32='Classificação geral'!$B26,'Classificação geral'!$C26,"")</f>
        <v/>
      </c>
      <c r="GC32" s="382" t="str">
        <f>IF(GA32='Classificação geral'!$B26,'Classificação geral'!$E26,"")</f>
        <v/>
      </c>
      <c r="GD32" s="399" t="str">
        <f>IFERROR(IF(AND(GC32="fem",'Classificação geral'!$F26=2),'Classificação geral'!$F26,""),"")</f>
        <v/>
      </c>
      <c r="GE32" s="378" t="str">
        <f>IFERROR(IF(AND($GC32="fem",'Classificação geral'!$F26=2),'Classificação geral'!G26,""),"")</f>
        <v/>
      </c>
      <c r="GF32" s="378" t="str">
        <f>IFERROR(IF(AND($GC32="fem",'Classificação geral'!$F26=2),'Classificação geral'!H26,""),"")</f>
        <v/>
      </c>
      <c r="GG32" s="378" t="str">
        <f>IFERROR(IF(AND($GC32="fem",'Classificação geral'!$F26=2),'Classificação geral'!I26,""),"")</f>
        <v/>
      </c>
      <c r="GH32" s="378" t="str">
        <f>IFERROR(IF(AND($GC32="fem",'Classificação geral'!$F26=2),'Classificação geral'!J26,""),"")</f>
        <v/>
      </c>
      <c r="GI32" s="378" t="str">
        <f>IFERROR(IF(AND($GC32="fem",'Classificação geral'!$F26=2),'Classificação geral'!K26,""),"")</f>
        <v/>
      </c>
      <c r="GJ32" s="378" t="str">
        <f>IFERROR(IF(AND($GC32="fem",'Classificação geral'!$F26=2),'Classificação geral'!L26,""),"")</f>
        <v/>
      </c>
      <c r="GK32" s="378" t="str">
        <f>IFERROR(IF(AND($GC32="fem",'Classificação geral'!$F26=2),'Classificação geral'!M26,""),"")</f>
        <v/>
      </c>
      <c r="GL32" s="378" t="str">
        <f>IFERROR(IF(AND($GC32="fem",'Classificação geral'!$F26=2),'Classificação geral'!N26,""),"")</f>
        <v/>
      </c>
      <c r="GM32" s="378" t="str">
        <f>IFERROR(IF(AND($GC32="fem",'Classificação geral'!$F26=2),'Classificação geral'!O26,""),"")</f>
        <v/>
      </c>
      <c r="GN32" s="378" t="str">
        <f>IFERROR(IF(AND($GC32="fem",'Classificação geral'!$F26=2),'Classificação geral'!P26,""),"")</f>
        <v/>
      </c>
      <c r="GO32" s="378" t="str">
        <f>IFERROR(IF(AND($GC32="fem",'Classificação geral'!$F26=2),'Classificação geral'!Q26,""),"")</f>
        <v/>
      </c>
      <c r="GP32" s="378" t="str">
        <f>IFERROR(IF(AND($GC32="fem",'Classificação geral'!$F26=2),'Classificação geral'!R26,""),"")</f>
        <v/>
      </c>
      <c r="GQ32" s="399" t="str">
        <f>IFERROR(IF(AND(GC32="fem",'Classificação geral'!$F26=2),'Classificação geral'!U26,""),"")</f>
        <v/>
      </c>
      <c r="GR32" s="380" t="str">
        <f t="shared" si="111"/>
        <v/>
      </c>
      <c r="GS32" s="381" t="str">
        <f>IFERROR(RANK(GQ32,GQ:GQ,0)+ COUNTIF($GQ$13:GQ31,GQ32),"")</f>
        <v/>
      </c>
      <c r="GU32" s="378" t="str">
        <f>IFERROR(IF(AND('Classificação geral'!$E26="mas",'Classificação geral'!$F26=2),'Classificação geral'!$A26,""),"")</f>
        <v/>
      </c>
      <c r="GV32" s="378" t="str">
        <f>IFERROR(IF(AND('Classificação geral'!$E26="mas",'Classificação geral'!$F26=2),'Classificação geral'!$B26,""),"")</f>
        <v/>
      </c>
      <c r="GW32" s="382" t="str">
        <f>IF(GV32='Classificação geral'!$B26,'Classificação geral'!$C26,"")</f>
        <v/>
      </c>
      <c r="GX32" s="382" t="str">
        <f>IF(GV32='Classificação geral'!$B26,'Classificação geral'!$E26,"")</f>
        <v/>
      </c>
      <c r="GY32" s="399" t="str">
        <f>IFERROR(IF(AND(GX32="mas",'Classificação geral'!$F26=2),'Classificação geral'!$F26,""),"")</f>
        <v/>
      </c>
      <c r="GZ32" s="378" t="str">
        <f>IFERROR(IF(AND($GX32="mas",'Classificação geral'!$F26=2),'Classificação geral'!H26,""),"")</f>
        <v/>
      </c>
      <c r="HA32" s="378" t="str">
        <f>IFERROR(IF(AND($GX32="mas",'Classificação geral'!$F26=2),'Classificação geral'!I26,""),"")</f>
        <v/>
      </c>
      <c r="HB32" s="378" t="str">
        <f>IFERROR(IF(AND($GX32="mas",'Classificação geral'!$F26=2),'Classificação geral'!J26,""),"")</f>
        <v/>
      </c>
      <c r="HC32" s="399" t="str">
        <f>IFERROR(IF(AND(GX32="mas",'Classificação geral'!$F26=2),'Classificação geral'!$G26,""),"")</f>
        <v/>
      </c>
      <c r="HD32" s="378" t="str">
        <f>IFERROR(IF(AND($GX32="mas",'Classificação geral'!$F26=2),'Classificação geral'!L26,""),"")</f>
        <v/>
      </c>
      <c r="HE32" s="378" t="str">
        <f>IFERROR(IF(AND($GX32="mas",'Classificação geral'!$F26=2),'Classificação geral'!M26,""),"")</f>
        <v/>
      </c>
      <c r="HF32" s="378" t="str">
        <f>IFERROR(IF(AND($GX32="mas",'Classificação geral'!$F26=2),'Classificação geral'!N26,""),"")</f>
        <v/>
      </c>
      <c r="HG32" s="399" t="str">
        <f>IFERROR(IF(AND(GX32="mas",'Classificação geral'!$F26=2),'Classificação geral'!$K26,""),"")</f>
        <v/>
      </c>
      <c r="HH32" s="378" t="str">
        <f>IFERROR(IF(AND($GX32="mas",'Classificação geral'!$F26=2),'Classificação geral'!P26,""),"")</f>
        <v/>
      </c>
      <c r="HI32" s="378" t="str">
        <f>IFERROR(IF(AND($GX32="mas",'Classificação geral'!$F26=2),'Classificação geral'!Q26,""),"")</f>
        <v/>
      </c>
      <c r="HJ32" s="378" t="str">
        <f>IFERROR(IF(AND($GX32="mas",'Classificação geral'!$F26=2),'Classificação geral'!R26,""),"")</f>
        <v/>
      </c>
      <c r="HK32" s="399" t="str">
        <f>IFERROR(IF(AND(GX32="mas",'Classificação geral'!$F26=2),'Classificação geral'!$O26,""),"")</f>
        <v/>
      </c>
      <c r="HL32" s="399" t="str">
        <f>IFERROR(IF(AND(GX32="mas",'Classificação geral'!$F26=2),'Classificação geral'!$U26,""),"")</f>
        <v/>
      </c>
      <c r="HM32" s="380" t="str">
        <f t="shared" si="112"/>
        <v/>
      </c>
      <c r="HN32" s="381" t="str">
        <f>IFERROR(RANK(HL32,HL:HL,0)+ COUNTIF($HL$13:HL31,HL32),"")</f>
        <v/>
      </c>
      <c r="HP32" s="378" t="str">
        <f>IFERROR(IF(AND('Classificação geral'!$E26="FEM",'Classificação geral'!$F26=3),'Classificação geral'!$A26,""),"")</f>
        <v/>
      </c>
      <c r="HQ32" s="399" t="str">
        <f>IFERROR(IF(AND('Classificação geral'!$E26="fem",'Classificação geral'!$F26=3),'Classificação geral'!$B26,""),"")</f>
        <v/>
      </c>
      <c r="HR32" s="382" t="str">
        <f>IF($HQ32='Classificação geral'!$B26,'Classificação geral'!$C26,"")</f>
        <v/>
      </c>
      <c r="HS32" s="382" t="str">
        <f>IF($HQ32='Classificação geral'!$B26,'Classificação geral'!$E26,"")</f>
        <v/>
      </c>
      <c r="HT32" s="382" t="str">
        <f>IF($HS32='Classificação geral'!$E26,'Classificação geral'!$F26,"")</f>
        <v/>
      </c>
      <c r="HU32" s="382">
        <f>IF($HT32='Classificação geral'!$F26,'Classificação geral'!G26,"")</f>
        <v>0</v>
      </c>
      <c r="HV32" s="382" t="str">
        <f>IF($HT32='Classificação geral'!$F26,'Classificação geral'!H26,"")</f>
        <v/>
      </c>
      <c r="HW32" s="382">
        <f>IF($HT32='Classificação geral'!$F26,'Classificação geral'!I26,"")</f>
        <v>0</v>
      </c>
      <c r="HX32" s="382">
        <f>IF($HT32='Classificação geral'!$F26,'Classificação geral'!J26,"")</f>
        <v>0</v>
      </c>
      <c r="HY32" s="382">
        <f>IF($HT32='Classificação geral'!$F26,'Classificação geral'!K26,"")</f>
        <v>0</v>
      </c>
      <c r="HZ32" s="382">
        <f>IF($HT32='Classificação geral'!$F26,'Classificação geral'!L26,"")</f>
        <v>0</v>
      </c>
      <c r="IA32" s="382">
        <f>IF($HT32='Classificação geral'!$F26,'Classificação geral'!M26,"")</f>
        <v>0</v>
      </c>
      <c r="IB32" s="382">
        <f>IF($HT32='Classificação geral'!$F26,'Classificação geral'!N26,"")</f>
        <v>0</v>
      </c>
      <c r="IC32" s="382">
        <f>IF($HT32='Classificação geral'!$F26,'Classificação geral'!O26,"")</f>
        <v>0</v>
      </c>
      <c r="ID32" s="382" t="b">
        <f>IF($HT32='Classificação geral'!$F26,'Classificação geral'!P26,"")</f>
        <v>0</v>
      </c>
      <c r="IE32" s="382">
        <f>IF($HT32='Classificação geral'!$F26,'Classificação geral'!Q26,"")</f>
        <v>0</v>
      </c>
      <c r="IF32" s="382">
        <f>IF($HT32='Classificação geral'!$F26,'Classificação geral'!R26,"")</f>
        <v>0</v>
      </c>
      <c r="IG32" s="379" t="str">
        <f>IF($HT32='Classificação geral'!$F26,'Classificação geral'!$U26,"")</f>
        <v/>
      </c>
      <c r="IH32" s="380" t="str">
        <f t="shared" si="106"/>
        <v/>
      </c>
      <c r="II32" s="381" t="str">
        <f>IFERROR(RANK(IG32,IG:IG,0)+ COUNTIF($IG$13:IG31,IG32),"")</f>
        <v/>
      </c>
      <c r="IK32" s="378" t="str">
        <f>IFERROR(IF(AND('Classificação geral'!$E26="mas",'Classificação geral'!$F26=3),'Classificação geral'!$A26,""),"")</f>
        <v/>
      </c>
      <c r="IL32" s="399" t="str">
        <f>IFERROR(IF(AND('Classificação geral'!$E26="mas",'Classificação geral'!$F26=3),'Classificação geral'!$B26,""),"")</f>
        <v/>
      </c>
      <c r="IM32" s="382" t="str">
        <f>IF($IL32='Classificação geral'!$B26,'Classificação geral'!$C26,"")</f>
        <v/>
      </c>
      <c r="IN32" s="382" t="str">
        <f>IF($IL32='Classificação geral'!$B26,'Classificação geral'!$E26,"")</f>
        <v/>
      </c>
      <c r="IO32" s="382" t="str">
        <f>IF($IN32='Classificação geral'!$E26,'Classificação geral'!$F26,"")</f>
        <v/>
      </c>
      <c r="IP32" s="379">
        <f>IF($IO32='Classificação geral'!$F26,'Classificação geral'!G26,"")</f>
        <v>0</v>
      </c>
      <c r="IQ32" s="379" t="str">
        <f>IF($IO32='Classificação geral'!$F26,'Classificação geral'!H26,"")</f>
        <v/>
      </c>
      <c r="IR32" s="379">
        <f>IF($IO32='Classificação geral'!$F26,'Classificação geral'!I26,"")</f>
        <v>0</v>
      </c>
      <c r="IS32" s="379">
        <f>IF($IO32='Classificação geral'!$F26,'Classificação geral'!J26,"")</f>
        <v>0</v>
      </c>
      <c r="IT32" s="379">
        <f>IF($IO32='Classificação geral'!$F26,'Classificação geral'!K26,"")</f>
        <v>0</v>
      </c>
      <c r="IU32" s="379">
        <f>IF($IO32='Classificação geral'!$F26,'Classificação geral'!L26,"")</f>
        <v>0</v>
      </c>
      <c r="IV32" s="379">
        <f>IF($IO32='Classificação geral'!$F26,'Classificação geral'!M26,"")</f>
        <v>0</v>
      </c>
      <c r="IW32" s="379">
        <f>IF($IO32='Classificação geral'!$F26,'Classificação geral'!N26,"")</f>
        <v>0</v>
      </c>
      <c r="IX32" s="379">
        <f>IF($IO32='Classificação geral'!$F26,'Classificação geral'!O26,"")</f>
        <v>0</v>
      </c>
      <c r="IY32" s="379" t="b">
        <f>IF($IO32='Classificação geral'!$F26,'Classificação geral'!P26,"")</f>
        <v>0</v>
      </c>
      <c r="IZ32" s="379">
        <f>IF($IO32='Classificação geral'!$F26,'Classificação geral'!Q26,"")</f>
        <v>0</v>
      </c>
      <c r="JA32" s="379">
        <f>IF($IO32='Classificação geral'!$F26,'Classificação geral'!R26,"")</f>
        <v>0</v>
      </c>
      <c r="JB32" s="379" t="str">
        <f>IF($IO32='Classificação geral'!$F26,'Classificação geral'!$U26,"")</f>
        <v/>
      </c>
      <c r="JC32" s="380" t="str">
        <f t="shared" si="107"/>
        <v/>
      </c>
      <c r="JD32" s="381" t="str">
        <f>IFERROR(RANK(JB32,JB:JB,0)+ COUNTIF($JB$13:JB31,JB32),"")</f>
        <v/>
      </c>
    </row>
    <row r="33" spans="2:264" s="397" customFormat="1" ht="25.95" customHeight="1" x14ac:dyDescent="0.4">
      <c r="B33" s="367" t="str">
        <f t="shared" si="0"/>
        <v/>
      </c>
      <c r="C33" s="390" t="str">
        <f t="shared" si="1"/>
        <v/>
      </c>
      <c r="D33" s="394" t="str">
        <f t="shared" si="2"/>
        <v/>
      </c>
      <c r="E33" s="395" t="str">
        <f t="shared" si="3"/>
        <v/>
      </c>
      <c r="F33" s="395" t="str">
        <f t="shared" si="4"/>
        <v/>
      </c>
      <c r="G33" s="395" t="str">
        <f>IFERROR(INDEX(#REF!,MATCH(U33,$FB$15:$FB$97,0)),"")</f>
        <v/>
      </c>
      <c r="H33" s="396" t="str">
        <f t="shared" si="5"/>
        <v/>
      </c>
      <c r="I33" s="396" t="str">
        <f t="shared" si="6"/>
        <v/>
      </c>
      <c r="J33" s="396" t="str">
        <f t="shared" si="7"/>
        <v/>
      </c>
      <c r="K33" s="479" t="str">
        <f t="shared" si="8"/>
        <v/>
      </c>
      <c r="L33" s="396" t="str">
        <f t="shared" si="9"/>
        <v/>
      </c>
      <c r="M33" s="396" t="str">
        <f t="shared" si="10"/>
        <v/>
      </c>
      <c r="N33" s="396" t="str">
        <f t="shared" si="11"/>
        <v/>
      </c>
      <c r="O33" s="479" t="str">
        <f t="shared" si="12"/>
        <v/>
      </c>
      <c r="P33" s="396" t="str">
        <f t="shared" si="13"/>
        <v/>
      </c>
      <c r="Q33" s="396" t="str">
        <f t="shared" si="14"/>
        <v/>
      </c>
      <c r="R33" s="396" t="str">
        <f t="shared" si="15"/>
        <v/>
      </c>
      <c r="S33" s="479" t="str">
        <f t="shared" si="16"/>
        <v/>
      </c>
      <c r="T33" s="396" t="str">
        <f t="shared" si="17"/>
        <v/>
      </c>
      <c r="U33" s="391">
        <v>19</v>
      </c>
      <c r="V33" s="392"/>
      <c r="W33" s="392"/>
      <c r="X33" s="367" t="str">
        <f t="shared" si="18"/>
        <v/>
      </c>
      <c r="Y33" s="390" t="str">
        <f t="shared" si="19"/>
        <v/>
      </c>
      <c r="Z33" s="394" t="str">
        <f t="shared" si="20"/>
        <v/>
      </c>
      <c r="AA33" s="395" t="str">
        <f t="shared" si="21"/>
        <v/>
      </c>
      <c r="AB33" s="395" t="str">
        <f t="shared" si="22"/>
        <v/>
      </c>
      <c r="AC33" s="395" t="str">
        <f>IFERROR(INDEX(#REF!,MATCH(AQ33,$FX$15:$FX$97,0)),"")</f>
        <v/>
      </c>
      <c r="AD33" s="396" t="str">
        <f t="shared" si="23"/>
        <v/>
      </c>
      <c r="AE33" s="396" t="str">
        <f t="shared" si="24"/>
        <v/>
      </c>
      <c r="AF33" s="396" t="str">
        <f t="shared" si="25"/>
        <v/>
      </c>
      <c r="AG33" s="479" t="str">
        <f t="shared" si="26"/>
        <v/>
      </c>
      <c r="AH33" s="396" t="str">
        <f t="shared" si="27"/>
        <v/>
      </c>
      <c r="AI33" s="396" t="str">
        <f t="shared" si="28"/>
        <v/>
      </c>
      <c r="AJ33" s="396" t="str">
        <f t="shared" si="29"/>
        <v/>
      </c>
      <c r="AK33" s="479" t="str">
        <f t="shared" si="30"/>
        <v/>
      </c>
      <c r="AL33" s="396" t="str">
        <f t="shared" si="31"/>
        <v/>
      </c>
      <c r="AM33" s="396" t="str">
        <f t="shared" si="32"/>
        <v/>
      </c>
      <c r="AN33" s="396" t="str">
        <f t="shared" si="33"/>
        <v/>
      </c>
      <c r="AO33" s="479" t="str">
        <f t="shared" si="34"/>
        <v/>
      </c>
      <c r="AP33" s="396" t="str">
        <f t="shared" si="35"/>
        <v/>
      </c>
      <c r="AQ33" s="391">
        <v>19</v>
      </c>
      <c r="AR33" s="392"/>
      <c r="AT33" s="367" t="str">
        <f t="shared" si="36"/>
        <v/>
      </c>
      <c r="AU33" s="390" t="str">
        <f t="shared" si="37"/>
        <v/>
      </c>
      <c r="AV33" s="390" t="str">
        <f t="shared" si="38"/>
        <v/>
      </c>
      <c r="AW33" s="395" t="str">
        <f t="shared" si="39"/>
        <v/>
      </c>
      <c r="AX33" s="395" t="str">
        <f t="shared" si="40"/>
        <v/>
      </c>
      <c r="AY33" s="395" t="str">
        <f>IFERROR(INDEX(#REF!,MATCH($BM33,$GS$15:$GS$97,0)),"")</f>
        <v/>
      </c>
      <c r="AZ33" s="396" t="str">
        <f t="shared" si="41"/>
        <v/>
      </c>
      <c r="BA33" s="396" t="str">
        <f t="shared" si="42"/>
        <v/>
      </c>
      <c r="BB33" s="396" t="str">
        <f t="shared" si="43"/>
        <v/>
      </c>
      <c r="BC33" s="479" t="str">
        <f t="shared" si="44"/>
        <v/>
      </c>
      <c r="BD33" s="396" t="str">
        <f t="shared" si="45"/>
        <v/>
      </c>
      <c r="BE33" s="396" t="str">
        <f t="shared" si="46"/>
        <v/>
      </c>
      <c r="BF33" s="396" t="str">
        <f t="shared" si="47"/>
        <v/>
      </c>
      <c r="BG33" s="479" t="str">
        <f t="shared" si="48"/>
        <v/>
      </c>
      <c r="BH33" s="396" t="str">
        <f t="shared" si="49"/>
        <v/>
      </c>
      <c r="BI33" s="396" t="str">
        <f t="shared" si="50"/>
        <v/>
      </c>
      <c r="BJ33" s="396" t="str">
        <f t="shared" si="51"/>
        <v/>
      </c>
      <c r="BK33" s="479" t="str">
        <f t="shared" si="52"/>
        <v/>
      </c>
      <c r="BL33" s="396" t="str">
        <f t="shared" si="53"/>
        <v/>
      </c>
      <c r="BM33" s="391">
        <v>19</v>
      </c>
      <c r="BN33" s="236"/>
      <c r="BO33" s="392"/>
      <c r="BP33" s="368" t="str">
        <f t="shared" si="54"/>
        <v/>
      </c>
      <c r="BQ33" s="390" t="str">
        <f t="shared" si="55"/>
        <v/>
      </c>
      <c r="BR33" s="394" t="str">
        <f t="shared" si="56"/>
        <v/>
      </c>
      <c r="BS33" s="395" t="str">
        <f t="shared" si="57"/>
        <v/>
      </c>
      <c r="BT33" s="395" t="str">
        <f t="shared" si="58"/>
        <v/>
      </c>
      <c r="BU33" s="395" t="str">
        <f>IFERROR(INDEX(#REF!,MATCH(CI33,$HN$15:$HN$97,0)),"")</f>
        <v/>
      </c>
      <c r="BV33" s="396" t="str">
        <f t="shared" si="59"/>
        <v/>
      </c>
      <c r="BW33" s="396" t="str">
        <f t="shared" si="60"/>
        <v/>
      </c>
      <c r="BX33" s="396" t="str">
        <f t="shared" si="61"/>
        <v/>
      </c>
      <c r="BY33" s="479" t="str">
        <f t="shared" si="62"/>
        <v/>
      </c>
      <c r="BZ33" s="396" t="str">
        <f t="shared" si="63"/>
        <v/>
      </c>
      <c r="CA33" s="396" t="str">
        <f t="shared" si="64"/>
        <v/>
      </c>
      <c r="CB33" s="396" t="str">
        <f t="shared" si="65"/>
        <v/>
      </c>
      <c r="CC33" s="479" t="str">
        <f t="shared" si="66"/>
        <v/>
      </c>
      <c r="CD33" s="396" t="str">
        <f t="shared" si="67"/>
        <v/>
      </c>
      <c r="CE33" s="396" t="str">
        <f t="shared" si="68"/>
        <v/>
      </c>
      <c r="CF33" s="396" t="str">
        <f t="shared" si="69"/>
        <v/>
      </c>
      <c r="CG33" s="479" t="str">
        <f t="shared" si="70"/>
        <v/>
      </c>
      <c r="CH33" s="396" t="str">
        <f t="shared" si="71"/>
        <v/>
      </c>
      <c r="CI33" s="391">
        <v>19</v>
      </c>
      <c r="CJ33" s="392"/>
      <c r="CL33" s="367" t="str">
        <f t="shared" si="72"/>
        <v/>
      </c>
      <c r="CM33" s="390" t="str">
        <f t="shared" si="73"/>
        <v/>
      </c>
      <c r="CN33" s="394" t="str">
        <f t="shared" si="74"/>
        <v/>
      </c>
      <c r="CO33" s="394" t="str">
        <f t="shared" si="75"/>
        <v/>
      </c>
      <c r="CP33" s="395" t="str">
        <f t="shared" si="76"/>
        <v/>
      </c>
      <c r="CQ33" s="395" t="str">
        <f>IFERROR(INDEX(#REF!,MATCH(DE33,$II$15:$II$97,0)),"")</f>
        <v/>
      </c>
      <c r="CR33" s="396" t="str">
        <f t="shared" si="77"/>
        <v/>
      </c>
      <c r="CS33" s="396" t="str">
        <f t="shared" si="78"/>
        <v/>
      </c>
      <c r="CT33" s="396" t="str">
        <f t="shared" si="79"/>
        <v/>
      </c>
      <c r="CU33" s="479" t="str">
        <f t="shared" si="80"/>
        <v/>
      </c>
      <c r="CV33" s="396" t="str">
        <f t="shared" si="81"/>
        <v/>
      </c>
      <c r="CW33" s="396" t="str">
        <f t="shared" si="82"/>
        <v/>
      </c>
      <c r="CX33" s="396" t="str">
        <f t="shared" si="83"/>
        <v/>
      </c>
      <c r="CY33" s="479" t="str">
        <f t="shared" si="84"/>
        <v/>
      </c>
      <c r="CZ33" s="396" t="str">
        <f t="shared" si="85"/>
        <v/>
      </c>
      <c r="DA33" s="396" t="str">
        <f t="shared" si="86"/>
        <v/>
      </c>
      <c r="DB33" s="396" t="str">
        <f t="shared" si="87"/>
        <v/>
      </c>
      <c r="DC33" s="479" t="str">
        <f t="shared" si="88"/>
        <v/>
      </c>
      <c r="DD33" s="396" t="str">
        <f t="shared" si="89"/>
        <v/>
      </c>
      <c r="DE33" s="391">
        <v>19</v>
      </c>
      <c r="DF33" s="393" t="str">
        <f t="shared" si="131"/>
        <v/>
      </c>
      <c r="DG33" s="392"/>
      <c r="DH33" s="392"/>
      <c r="DI33" s="367" t="str">
        <f t="shared" si="90"/>
        <v/>
      </c>
      <c r="DJ33" s="390" t="str">
        <f t="shared" si="91"/>
        <v/>
      </c>
      <c r="DK33" s="394" t="str">
        <f t="shared" si="92"/>
        <v/>
      </c>
      <c r="DL33" s="395" t="str">
        <f t="shared" si="93"/>
        <v/>
      </c>
      <c r="DM33" s="395" t="str">
        <f t="shared" si="94"/>
        <v/>
      </c>
      <c r="DN33" s="395" t="str">
        <f>IFERROR(INDEX(#REF!,MATCH(EB33,$JD$15:$JD$97,0)),"")</f>
        <v/>
      </c>
      <c r="DO33" s="396" t="str">
        <f t="shared" si="122"/>
        <v/>
      </c>
      <c r="DP33" s="396" t="str">
        <f t="shared" si="123"/>
        <v/>
      </c>
      <c r="DQ33" s="396" t="str">
        <f t="shared" si="124"/>
        <v/>
      </c>
      <c r="DR33" s="479" t="str">
        <f t="shared" si="96"/>
        <v/>
      </c>
      <c r="DS33" s="396" t="str">
        <f t="shared" si="125"/>
        <v/>
      </c>
      <c r="DT33" s="396" t="str">
        <f t="shared" si="126"/>
        <v/>
      </c>
      <c r="DU33" s="396" t="str">
        <f t="shared" si="127"/>
        <v/>
      </c>
      <c r="DV33" s="479" t="str">
        <f t="shared" si="100"/>
        <v/>
      </c>
      <c r="DW33" s="396" t="str">
        <f t="shared" si="128"/>
        <v/>
      </c>
      <c r="DX33" s="396" t="str">
        <f t="shared" si="129"/>
        <v/>
      </c>
      <c r="DY33" s="396" t="str">
        <f t="shared" si="130"/>
        <v/>
      </c>
      <c r="DZ33" s="479" t="str">
        <f t="shared" si="104"/>
        <v/>
      </c>
      <c r="EA33" s="396" t="str">
        <f t="shared" si="105"/>
        <v/>
      </c>
      <c r="EB33" s="391">
        <v>19</v>
      </c>
      <c r="EC33" s="393" t="str">
        <f t="shared" si="108"/>
        <v/>
      </c>
      <c r="ED33" s="392"/>
      <c r="EF33" s="392"/>
      <c r="EG33" s="392"/>
      <c r="EH33" s="392"/>
      <c r="EI33" s="378" t="str">
        <f>IFERROR(IF(AND('Classificação geral'!$E27="FEM",'Classificação geral'!$F27=1),'Classificação geral'!$A27,""),"")</f>
        <v/>
      </c>
      <c r="EJ33" s="399" t="str">
        <f>IFERROR(IF(AND('Classificação geral'!$E27="FEM",'Classificação geral'!$F27=1),'Classificação geral'!$B27,""),"")</f>
        <v/>
      </c>
      <c r="EK33" s="382" t="str">
        <f>IF($EJ33='Classificação geral'!$B27,'Classificação geral'!$C27,"")</f>
        <v/>
      </c>
      <c r="EL33" s="382" t="str">
        <f>IF($EJ33='Classificação geral'!$B27,'Classificação geral'!$E27,"")</f>
        <v/>
      </c>
      <c r="EM33" s="382" t="str">
        <f>IF($EL33='Classificação geral'!$E27,'Classificação geral'!$F27,"")</f>
        <v/>
      </c>
      <c r="EN33" s="378" t="str">
        <f>IFERROR(IF(AND($EL33="fem",'Classificação geral'!$F27=1),'Classificação geral'!G27,""),"")</f>
        <v/>
      </c>
      <c r="EO33" s="378" t="str">
        <f>IFERROR(IF(AND($EL33="fem",'Classificação geral'!$F27=1),'Classificação geral'!H27,""),"")</f>
        <v/>
      </c>
      <c r="EP33" s="378" t="str">
        <f>IFERROR(IF(AND($EL33="fem",'Classificação geral'!$F27=1),'Classificação geral'!I27,""),"")</f>
        <v/>
      </c>
      <c r="EQ33" s="378" t="str">
        <f>IFERROR(IF(AND($EL33="fem",'Classificação geral'!$F27=1),'Classificação geral'!J27,""),"")</f>
        <v/>
      </c>
      <c r="ER33" s="399" t="str">
        <f>IFERROR(IF(AND($EL33="fem",'Classificação geral'!$F27=1),'Classificação geral'!K27,""),"")</f>
        <v/>
      </c>
      <c r="ES33" s="378" t="str">
        <f>IFERROR(IF(AND($EL33="fem",'Classificação geral'!$F27=1),'Classificação geral'!L27,""),"")</f>
        <v/>
      </c>
      <c r="ET33" s="378" t="str">
        <f>IFERROR(IF(AND($EL33="fem",'Classificação geral'!$F27=1),'Classificação geral'!M27,""),"")</f>
        <v/>
      </c>
      <c r="EU33" s="378" t="str">
        <f>IFERROR(IF(AND($EL33="fem",'Classificação geral'!$F27=1),'Classificação geral'!N27,""),"")</f>
        <v/>
      </c>
      <c r="EV33" s="399" t="str">
        <f>IFERROR(IF(AND($EL33="fem",'Classificação geral'!$F27=1),'Classificação geral'!O27,""),"")</f>
        <v/>
      </c>
      <c r="EW33" s="378" t="str">
        <f>IFERROR(IF(AND($EL33="fem",'Classificação geral'!$F27=1),'Classificação geral'!P27,""),"")</f>
        <v/>
      </c>
      <c r="EX33" s="378" t="str">
        <f>IFERROR(IF(AND($EL33="fem",'Classificação geral'!$F27=1),'Classificação geral'!Q27,""),"")</f>
        <v/>
      </c>
      <c r="EY33" s="378" t="str">
        <f>IFERROR(IF(AND($EL33="fem",'Classificação geral'!$F27=1),'Classificação geral'!R27,""),"")</f>
        <v/>
      </c>
      <c r="EZ33" s="379" t="str">
        <f>IF($EM33='Classificação geral'!$F27,'Classificação geral'!$U27,"")</f>
        <v/>
      </c>
      <c r="FA33" s="380" t="str">
        <f t="shared" si="109"/>
        <v/>
      </c>
      <c r="FB33" s="381" t="str">
        <f>IFERROR(RANK(EZ33,EZ:EZ,0)+ COUNTIF(EZ$13:$EZ32,EZ33),"")</f>
        <v/>
      </c>
      <c r="FC33" s="383"/>
      <c r="FD33" s="397" t="s">
        <v>5</v>
      </c>
      <c r="FE33" s="378" t="str">
        <f>IFERROR(IF(AND('Classificação geral'!$E27="mas",'Classificação geral'!$F27=1),'Classificação geral'!$A27,""),"")</f>
        <v/>
      </c>
      <c r="FF33" s="399" t="str">
        <f>IFERROR(IF(AND('Classificação geral'!$E27="mas",'Classificação geral'!$F27=1),'Classificação geral'!$B27,""),"")</f>
        <v/>
      </c>
      <c r="FG33" s="382" t="str">
        <f>IF($FF33='Classificação geral'!$B27,'Classificação geral'!$C27,"")</f>
        <v/>
      </c>
      <c r="FH33" s="382" t="str">
        <f>IF($FF33='Classificação geral'!$B27,'Classificação geral'!$E27,"")</f>
        <v/>
      </c>
      <c r="FI33" s="399" t="str">
        <f>IFERROR(IF(AND($FH33="mas",'Classificação geral'!$F27=1),'Classificação geral'!F27,""),"")</f>
        <v/>
      </c>
      <c r="FJ33" s="378" t="str">
        <f>IFERROR(IF(AND($FH33="mas",'Classificação geral'!$F27=1),'Classificação geral'!G27,""),"")</f>
        <v/>
      </c>
      <c r="FK33" s="378" t="str">
        <f>IFERROR(IF(AND($FH33="mas",'Classificação geral'!$F27=1),'Classificação geral'!H27,""),"")</f>
        <v/>
      </c>
      <c r="FL33" s="378" t="str">
        <f>IFERROR(IF(AND($FH33="mas",'Classificação geral'!$F27=1),'Classificação geral'!I27,""),"")</f>
        <v/>
      </c>
      <c r="FM33" s="378" t="str">
        <f>IFERROR(IF(AND($FH33="mas",'Classificação geral'!$F27=1),'Classificação geral'!J27,""),"")</f>
        <v/>
      </c>
      <c r="FN33" s="378" t="str">
        <f>IFERROR(IF(AND($FH33="mas",'Classificação geral'!$F27=1),'Classificação geral'!K27,""),"")</f>
        <v/>
      </c>
      <c r="FO33" s="378" t="str">
        <f>IFERROR(IF(AND($FH33="mas",'Classificação geral'!$F27=1),'Classificação geral'!L27,""),"")</f>
        <v/>
      </c>
      <c r="FP33" s="378" t="str">
        <f>IFERROR(IF(AND($FH33="mas",'Classificação geral'!$F27=1),'Classificação geral'!M27,""),"")</f>
        <v/>
      </c>
      <c r="FQ33" s="378" t="str">
        <f>IFERROR(IF(AND($FH33="mas",'Classificação geral'!$F27=1),'Classificação geral'!N27,""),"")</f>
        <v/>
      </c>
      <c r="FR33" s="378" t="str">
        <f>IFERROR(IF(AND($FH33="mas",'Classificação geral'!$F27=1),'Classificação geral'!O27,""),"")</f>
        <v/>
      </c>
      <c r="FS33" s="378" t="str">
        <f>IFERROR(IF(AND($FH33="mas",'Classificação geral'!$F27=1),'Classificação geral'!P27,""),"")</f>
        <v/>
      </c>
      <c r="FT33" s="378" t="str">
        <f>IFERROR(IF(AND($FH33="mas",'Classificação geral'!$F27=1),'Classificação geral'!Q27,""),"")</f>
        <v/>
      </c>
      <c r="FU33" s="378" t="str">
        <f>IFERROR(IF(AND($FH33="mas",'Classificação geral'!$F27=1),'Classificação geral'!R27,""),"")</f>
        <v/>
      </c>
      <c r="FV33" s="399" t="str">
        <f>IFERROR(IF(AND($FH33="mas",'Classificação geral'!$F27=1),'Classificação geral'!U27,""),"")</f>
        <v/>
      </c>
      <c r="FW33" s="380" t="str">
        <f t="shared" si="110"/>
        <v/>
      </c>
      <c r="FX33" s="381" t="str">
        <f>IFERROR(RANK(FV33,FV:FV,0)+ COUNTIF($FV$13:FV32,FV33),"")</f>
        <v/>
      </c>
      <c r="FZ33" s="378" t="str">
        <f>IFERROR(IF(AND('Classificação geral'!$E27="FEM",'Classificação geral'!$F27=2),'Classificação geral'!$A27,""),"")</f>
        <v/>
      </c>
      <c r="GA33" s="378" t="str">
        <f>IFERROR(IF(AND('Classificação geral'!$E27="fem",'Classificação geral'!$F27=2),'Classificação geral'!$B27,""),"")</f>
        <v/>
      </c>
      <c r="GB33" s="382" t="str">
        <f>IF(GA33='Classificação geral'!$B27,'Classificação geral'!$C27,"")</f>
        <v/>
      </c>
      <c r="GC33" s="382" t="str">
        <f>IF(GA33='Classificação geral'!$B27,'Classificação geral'!$E27,"")</f>
        <v/>
      </c>
      <c r="GD33" s="399" t="str">
        <f>IFERROR(IF(AND(GC33="fem",'Classificação geral'!$F27=2),'Classificação geral'!$F27,""),"")</f>
        <v/>
      </c>
      <c r="GE33" s="378" t="str">
        <f>IFERROR(IF(AND($GC33="fem",'Classificação geral'!$F27=2),'Classificação geral'!G27,""),"")</f>
        <v/>
      </c>
      <c r="GF33" s="378" t="str">
        <f>IFERROR(IF(AND($GC33="fem",'Classificação geral'!$F27=2),'Classificação geral'!H27,""),"")</f>
        <v/>
      </c>
      <c r="GG33" s="378" t="str">
        <f>IFERROR(IF(AND($GC33="fem",'Classificação geral'!$F27=2),'Classificação geral'!I27,""),"")</f>
        <v/>
      </c>
      <c r="GH33" s="378" t="str">
        <f>IFERROR(IF(AND($GC33="fem",'Classificação geral'!$F27=2),'Classificação geral'!J27,""),"")</f>
        <v/>
      </c>
      <c r="GI33" s="378" t="str">
        <f>IFERROR(IF(AND($GC33="fem",'Classificação geral'!$F27=2),'Classificação geral'!K27,""),"")</f>
        <v/>
      </c>
      <c r="GJ33" s="378" t="str">
        <f>IFERROR(IF(AND($GC33="fem",'Classificação geral'!$F27=2),'Classificação geral'!L27,""),"")</f>
        <v/>
      </c>
      <c r="GK33" s="378" t="str">
        <f>IFERROR(IF(AND($GC33="fem",'Classificação geral'!$F27=2),'Classificação geral'!M27,""),"")</f>
        <v/>
      </c>
      <c r="GL33" s="378" t="str">
        <f>IFERROR(IF(AND($GC33="fem",'Classificação geral'!$F27=2),'Classificação geral'!N27,""),"")</f>
        <v/>
      </c>
      <c r="GM33" s="378" t="str">
        <f>IFERROR(IF(AND($GC33="fem",'Classificação geral'!$F27=2),'Classificação geral'!O27,""),"")</f>
        <v/>
      </c>
      <c r="GN33" s="378" t="str">
        <f>IFERROR(IF(AND($GC33="fem",'Classificação geral'!$F27=2),'Classificação geral'!P27,""),"")</f>
        <v/>
      </c>
      <c r="GO33" s="378" t="str">
        <f>IFERROR(IF(AND($GC33="fem",'Classificação geral'!$F27=2),'Classificação geral'!Q27,""),"")</f>
        <v/>
      </c>
      <c r="GP33" s="378" t="str">
        <f>IFERROR(IF(AND($GC33="fem",'Classificação geral'!$F27=2),'Classificação geral'!R27,""),"")</f>
        <v/>
      </c>
      <c r="GQ33" s="399" t="str">
        <f>IFERROR(IF(AND(GC33="fem",'Classificação geral'!$F27=2),'Classificação geral'!U27,""),"")</f>
        <v/>
      </c>
      <c r="GR33" s="380" t="str">
        <f t="shared" si="111"/>
        <v/>
      </c>
      <c r="GS33" s="381" t="str">
        <f>IFERROR(RANK(GQ33,GQ:GQ,0)+ COUNTIF($GQ$13:GQ32,GQ33),"")</f>
        <v/>
      </c>
      <c r="GU33" s="378" t="str">
        <f>IFERROR(IF(AND('Classificação geral'!$E27="mas",'Classificação geral'!$F27=2),'Classificação geral'!$A27,""),"")</f>
        <v/>
      </c>
      <c r="GV33" s="378" t="str">
        <f>IFERROR(IF(AND('Classificação geral'!$E27="mas",'Classificação geral'!$F27=2),'Classificação geral'!$B27,""),"")</f>
        <v/>
      </c>
      <c r="GW33" s="382" t="str">
        <f>IF(GV33='Classificação geral'!$B27,'Classificação geral'!$C27,"")</f>
        <v/>
      </c>
      <c r="GX33" s="382" t="str">
        <f>IF(GV33='Classificação geral'!$B27,'Classificação geral'!$E27,"")</f>
        <v/>
      </c>
      <c r="GY33" s="399" t="str">
        <f>IFERROR(IF(AND(GX33="mas",'Classificação geral'!$F27=2),'Classificação geral'!$F27,""),"")</f>
        <v/>
      </c>
      <c r="GZ33" s="378" t="str">
        <f>IFERROR(IF(AND($GX33="mas",'Classificação geral'!$F27=2),'Classificação geral'!H27,""),"")</f>
        <v/>
      </c>
      <c r="HA33" s="378" t="str">
        <f>IFERROR(IF(AND($GX33="mas",'Classificação geral'!$F27=2),'Classificação geral'!I27,""),"")</f>
        <v/>
      </c>
      <c r="HB33" s="378" t="str">
        <f>IFERROR(IF(AND($GX33="mas",'Classificação geral'!$F27=2),'Classificação geral'!J27,""),"")</f>
        <v/>
      </c>
      <c r="HC33" s="399" t="str">
        <f>IFERROR(IF(AND(GX33="mas",'Classificação geral'!$F27=2),'Classificação geral'!$G27,""),"")</f>
        <v/>
      </c>
      <c r="HD33" s="378" t="str">
        <f>IFERROR(IF(AND($GX33="mas",'Classificação geral'!$F27=2),'Classificação geral'!L27,""),"")</f>
        <v/>
      </c>
      <c r="HE33" s="378" t="str">
        <f>IFERROR(IF(AND($GX33="mas",'Classificação geral'!$F27=2),'Classificação geral'!M27,""),"")</f>
        <v/>
      </c>
      <c r="HF33" s="378" t="str">
        <f>IFERROR(IF(AND($GX33="mas",'Classificação geral'!$F27=2),'Classificação geral'!N27,""),"")</f>
        <v/>
      </c>
      <c r="HG33" s="399" t="str">
        <f>IFERROR(IF(AND(GX33="mas",'Classificação geral'!$F27=2),'Classificação geral'!$K27,""),"")</f>
        <v/>
      </c>
      <c r="HH33" s="378" t="str">
        <f>IFERROR(IF(AND($GX33="mas",'Classificação geral'!$F27=2),'Classificação geral'!P27,""),"")</f>
        <v/>
      </c>
      <c r="HI33" s="378" t="str">
        <f>IFERROR(IF(AND($GX33="mas",'Classificação geral'!$F27=2),'Classificação geral'!Q27,""),"")</f>
        <v/>
      </c>
      <c r="HJ33" s="378" t="str">
        <f>IFERROR(IF(AND($GX33="mas",'Classificação geral'!$F27=2),'Classificação geral'!R27,""),"")</f>
        <v/>
      </c>
      <c r="HK33" s="399" t="str">
        <f>IFERROR(IF(AND(GX33="mas",'Classificação geral'!$F27=2),'Classificação geral'!$O27,""),"")</f>
        <v/>
      </c>
      <c r="HL33" s="399" t="str">
        <f>IFERROR(IF(AND(GX33="mas",'Classificação geral'!$F27=2),'Classificação geral'!$U27,""),"")</f>
        <v/>
      </c>
      <c r="HM33" s="380" t="str">
        <f t="shared" si="112"/>
        <v/>
      </c>
      <c r="HN33" s="381" t="str">
        <f>IFERROR(RANK(HL33,HL:HL,0)+ COUNTIF($HL$13:HL32,HL33),"")</f>
        <v/>
      </c>
      <c r="HP33" s="378" t="str">
        <f>IFERROR(IF(AND('Classificação geral'!$E27="FEM",'Classificação geral'!$F27=3),'Classificação geral'!$A27,""),"")</f>
        <v/>
      </c>
      <c r="HQ33" s="399" t="str">
        <f>IFERROR(IF(AND('Classificação geral'!$E27="fem",'Classificação geral'!$F27=3),'Classificação geral'!$B27,""),"")</f>
        <v/>
      </c>
      <c r="HR33" s="382" t="str">
        <f>IF($HQ33='Classificação geral'!$B27,'Classificação geral'!$C27,"")</f>
        <v/>
      </c>
      <c r="HS33" s="382" t="str">
        <f>IF($HQ33='Classificação geral'!$B27,'Classificação geral'!$E27,"")</f>
        <v/>
      </c>
      <c r="HT33" s="382" t="str">
        <f>IF($HS33='Classificação geral'!$E27,'Classificação geral'!$F27,"")</f>
        <v/>
      </c>
      <c r="HU33" s="382">
        <f>IF($HT33='Classificação geral'!$F27,'Classificação geral'!G27,"")</f>
        <v>0</v>
      </c>
      <c r="HV33" s="382" t="str">
        <f>IF($HT33='Classificação geral'!$F27,'Classificação geral'!H27,"")</f>
        <v/>
      </c>
      <c r="HW33" s="382">
        <f>IF($HT33='Classificação geral'!$F27,'Classificação geral'!I27,"")</f>
        <v>0</v>
      </c>
      <c r="HX33" s="382">
        <f>IF($HT33='Classificação geral'!$F27,'Classificação geral'!J27,"")</f>
        <v>0</v>
      </c>
      <c r="HY33" s="382">
        <f>IF($HT33='Classificação geral'!$F27,'Classificação geral'!K27,"")</f>
        <v>0</v>
      </c>
      <c r="HZ33" s="382">
        <f>IF($HT33='Classificação geral'!$F27,'Classificação geral'!L27,"")</f>
        <v>0</v>
      </c>
      <c r="IA33" s="382">
        <f>IF($HT33='Classificação geral'!$F27,'Classificação geral'!M27,"")</f>
        <v>0</v>
      </c>
      <c r="IB33" s="382">
        <f>IF($HT33='Classificação geral'!$F27,'Classificação geral'!N27,"")</f>
        <v>0</v>
      </c>
      <c r="IC33" s="382">
        <f>IF($HT33='Classificação geral'!$F27,'Classificação geral'!O27,"")</f>
        <v>0</v>
      </c>
      <c r="ID33" s="382" t="b">
        <f>IF($HT33='Classificação geral'!$F27,'Classificação geral'!P27,"")</f>
        <v>0</v>
      </c>
      <c r="IE33" s="382">
        <f>IF($HT33='Classificação geral'!$F27,'Classificação geral'!Q27,"")</f>
        <v>0</v>
      </c>
      <c r="IF33" s="382">
        <f>IF($HT33='Classificação geral'!$F27,'Classificação geral'!R27,"")</f>
        <v>0</v>
      </c>
      <c r="IG33" s="379" t="str">
        <f>IF($HT33='Classificação geral'!$F27,'Classificação geral'!$U27,"")</f>
        <v/>
      </c>
      <c r="IH33" s="380" t="str">
        <f t="shared" si="106"/>
        <v/>
      </c>
      <c r="II33" s="381" t="str">
        <f>IFERROR(RANK(IG33,IG:IG,0)+ COUNTIF($IG$13:IG32,IG33),"")</f>
        <v/>
      </c>
      <c r="IK33" s="378" t="str">
        <f>IFERROR(IF(AND('Classificação geral'!$E27="mas",'Classificação geral'!$F27=3),'Classificação geral'!$A27,""),"")</f>
        <v/>
      </c>
      <c r="IL33" s="399" t="str">
        <f>IFERROR(IF(AND('Classificação geral'!$E27="mas",'Classificação geral'!$F27=3),'Classificação geral'!$B27,""),"")</f>
        <v/>
      </c>
      <c r="IM33" s="382" t="str">
        <f>IF($IL33='Classificação geral'!$B27,'Classificação geral'!$C27,"")</f>
        <v/>
      </c>
      <c r="IN33" s="382" t="str">
        <f>IF($IL33='Classificação geral'!$B27,'Classificação geral'!$E27,"")</f>
        <v/>
      </c>
      <c r="IO33" s="382" t="str">
        <f>IF($IN33='Classificação geral'!$E27,'Classificação geral'!$F27,"")</f>
        <v/>
      </c>
      <c r="IP33" s="379">
        <f>IF($IO33='Classificação geral'!$F27,'Classificação geral'!G27,"")</f>
        <v>0</v>
      </c>
      <c r="IQ33" s="379" t="str">
        <f>IF($IO33='Classificação geral'!$F27,'Classificação geral'!H27,"")</f>
        <v/>
      </c>
      <c r="IR33" s="379">
        <f>IF($IO33='Classificação geral'!$F27,'Classificação geral'!I27,"")</f>
        <v>0</v>
      </c>
      <c r="IS33" s="379">
        <f>IF($IO33='Classificação geral'!$F27,'Classificação geral'!J27,"")</f>
        <v>0</v>
      </c>
      <c r="IT33" s="379">
        <f>IF($IO33='Classificação geral'!$F27,'Classificação geral'!K27,"")</f>
        <v>0</v>
      </c>
      <c r="IU33" s="379">
        <f>IF($IO33='Classificação geral'!$F27,'Classificação geral'!L27,"")</f>
        <v>0</v>
      </c>
      <c r="IV33" s="379">
        <f>IF($IO33='Classificação geral'!$F27,'Classificação geral'!M27,"")</f>
        <v>0</v>
      </c>
      <c r="IW33" s="379">
        <f>IF($IO33='Classificação geral'!$F27,'Classificação geral'!N27,"")</f>
        <v>0</v>
      </c>
      <c r="IX33" s="379">
        <f>IF($IO33='Classificação geral'!$F27,'Classificação geral'!O27,"")</f>
        <v>0</v>
      </c>
      <c r="IY33" s="379" t="b">
        <f>IF($IO33='Classificação geral'!$F27,'Classificação geral'!P27,"")</f>
        <v>0</v>
      </c>
      <c r="IZ33" s="379">
        <f>IF($IO33='Classificação geral'!$F27,'Classificação geral'!Q27,"")</f>
        <v>0</v>
      </c>
      <c r="JA33" s="379">
        <f>IF($IO33='Classificação geral'!$F27,'Classificação geral'!R27,"")</f>
        <v>0</v>
      </c>
      <c r="JB33" s="379" t="str">
        <f>IF($IO33='Classificação geral'!$F27,'Classificação geral'!$U27,"")</f>
        <v/>
      </c>
      <c r="JC33" s="380" t="str">
        <f t="shared" si="107"/>
        <v/>
      </c>
      <c r="JD33" s="381" t="str">
        <f>IFERROR(RANK(JB33,JB:JB,0)+ COUNTIF($JB$13:JB32,JB33),"")</f>
        <v/>
      </c>
    </row>
    <row r="34" spans="2:264" s="397" customFormat="1" ht="25.95" customHeight="1" x14ac:dyDescent="0.4">
      <c r="B34" s="367" t="str">
        <f t="shared" si="0"/>
        <v/>
      </c>
      <c r="C34" s="390" t="str">
        <f t="shared" si="1"/>
        <v/>
      </c>
      <c r="D34" s="394" t="str">
        <f t="shared" si="2"/>
        <v/>
      </c>
      <c r="E34" s="395" t="str">
        <f t="shared" si="3"/>
        <v/>
      </c>
      <c r="F34" s="395" t="str">
        <f t="shared" si="4"/>
        <v/>
      </c>
      <c r="G34" s="395" t="str">
        <f>IFERROR(INDEX(#REF!,MATCH(U34,$FB$15:$FB$97,0)),"")</f>
        <v/>
      </c>
      <c r="H34" s="396" t="str">
        <f t="shared" si="5"/>
        <v/>
      </c>
      <c r="I34" s="396" t="str">
        <f t="shared" si="6"/>
        <v/>
      </c>
      <c r="J34" s="396" t="str">
        <f t="shared" si="7"/>
        <v/>
      </c>
      <c r="K34" s="479" t="str">
        <f t="shared" si="8"/>
        <v/>
      </c>
      <c r="L34" s="396" t="str">
        <f t="shared" si="9"/>
        <v/>
      </c>
      <c r="M34" s="396" t="str">
        <f t="shared" si="10"/>
        <v/>
      </c>
      <c r="N34" s="396" t="str">
        <f t="shared" si="11"/>
        <v/>
      </c>
      <c r="O34" s="479" t="str">
        <f t="shared" si="12"/>
        <v/>
      </c>
      <c r="P34" s="396" t="str">
        <f t="shared" si="13"/>
        <v/>
      </c>
      <c r="Q34" s="396" t="str">
        <f t="shared" si="14"/>
        <v/>
      </c>
      <c r="R34" s="396" t="str">
        <f t="shared" si="15"/>
        <v/>
      </c>
      <c r="S34" s="479" t="str">
        <f t="shared" si="16"/>
        <v/>
      </c>
      <c r="T34" s="396" t="str">
        <f t="shared" si="17"/>
        <v/>
      </c>
      <c r="U34" s="391">
        <v>20</v>
      </c>
      <c r="V34" s="392"/>
      <c r="W34" s="392"/>
      <c r="X34" s="367" t="str">
        <f t="shared" si="18"/>
        <v/>
      </c>
      <c r="Y34" s="390" t="str">
        <f t="shared" si="19"/>
        <v/>
      </c>
      <c r="Z34" s="394" t="str">
        <f t="shared" si="20"/>
        <v/>
      </c>
      <c r="AA34" s="395" t="str">
        <f t="shared" si="21"/>
        <v/>
      </c>
      <c r="AB34" s="395" t="str">
        <f t="shared" si="22"/>
        <v/>
      </c>
      <c r="AC34" s="395" t="str">
        <f>IFERROR(INDEX(#REF!,MATCH(AQ34,$FX$15:$FX$97,0)),"")</f>
        <v/>
      </c>
      <c r="AD34" s="396" t="str">
        <f t="shared" si="23"/>
        <v/>
      </c>
      <c r="AE34" s="396" t="str">
        <f t="shared" si="24"/>
        <v/>
      </c>
      <c r="AF34" s="396" t="str">
        <f t="shared" si="25"/>
        <v/>
      </c>
      <c r="AG34" s="479" t="str">
        <f t="shared" si="26"/>
        <v/>
      </c>
      <c r="AH34" s="396" t="str">
        <f t="shared" si="27"/>
        <v/>
      </c>
      <c r="AI34" s="396" t="str">
        <f t="shared" si="28"/>
        <v/>
      </c>
      <c r="AJ34" s="396" t="str">
        <f t="shared" si="29"/>
        <v/>
      </c>
      <c r="AK34" s="479" t="str">
        <f t="shared" si="30"/>
        <v/>
      </c>
      <c r="AL34" s="396" t="str">
        <f t="shared" si="31"/>
        <v/>
      </c>
      <c r="AM34" s="396" t="str">
        <f t="shared" si="32"/>
        <v/>
      </c>
      <c r="AN34" s="396" t="str">
        <f t="shared" si="33"/>
        <v/>
      </c>
      <c r="AO34" s="479" t="str">
        <f t="shared" si="34"/>
        <v/>
      </c>
      <c r="AP34" s="396" t="str">
        <f t="shared" si="35"/>
        <v/>
      </c>
      <c r="AQ34" s="391">
        <v>20</v>
      </c>
      <c r="AR34" s="392"/>
      <c r="AT34" s="367" t="str">
        <f t="shared" si="36"/>
        <v/>
      </c>
      <c r="AU34" s="390" t="str">
        <f t="shared" si="37"/>
        <v/>
      </c>
      <c r="AV34" s="390" t="str">
        <f t="shared" si="38"/>
        <v/>
      </c>
      <c r="AW34" s="395" t="str">
        <f t="shared" si="39"/>
        <v/>
      </c>
      <c r="AX34" s="395" t="str">
        <f t="shared" si="40"/>
        <v/>
      </c>
      <c r="AY34" s="395" t="str">
        <f>IFERROR(INDEX(#REF!,MATCH($BM34,$GS$15:$GS$97,0)),"")</f>
        <v/>
      </c>
      <c r="AZ34" s="396" t="str">
        <f t="shared" si="41"/>
        <v/>
      </c>
      <c r="BA34" s="396" t="str">
        <f t="shared" si="42"/>
        <v/>
      </c>
      <c r="BB34" s="396" t="str">
        <f t="shared" si="43"/>
        <v/>
      </c>
      <c r="BC34" s="479" t="str">
        <f t="shared" si="44"/>
        <v/>
      </c>
      <c r="BD34" s="396" t="str">
        <f t="shared" si="45"/>
        <v/>
      </c>
      <c r="BE34" s="396" t="str">
        <f t="shared" si="46"/>
        <v/>
      </c>
      <c r="BF34" s="396" t="str">
        <f t="shared" si="47"/>
        <v/>
      </c>
      <c r="BG34" s="479" t="str">
        <f t="shared" si="48"/>
        <v/>
      </c>
      <c r="BH34" s="396" t="str">
        <f t="shared" si="49"/>
        <v/>
      </c>
      <c r="BI34" s="396" t="str">
        <f t="shared" si="50"/>
        <v/>
      </c>
      <c r="BJ34" s="396" t="str">
        <f t="shared" si="51"/>
        <v/>
      </c>
      <c r="BK34" s="479" t="str">
        <f t="shared" si="52"/>
        <v/>
      </c>
      <c r="BL34" s="396" t="str">
        <f t="shared" si="53"/>
        <v/>
      </c>
      <c r="BM34" s="391">
        <v>20</v>
      </c>
      <c r="BN34" s="236"/>
      <c r="BO34" s="392"/>
      <c r="BP34" s="368" t="str">
        <f t="shared" si="54"/>
        <v/>
      </c>
      <c r="BQ34" s="390" t="str">
        <f t="shared" si="55"/>
        <v/>
      </c>
      <c r="BR34" s="394" t="str">
        <f t="shared" si="56"/>
        <v/>
      </c>
      <c r="BS34" s="395" t="str">
        <f t="shared" si="57"/>
        <v/>
      </c>
      <c r="BT34" s="395" t="str">
        <f t="shared" si="58"/>
        <v/>
      </c>
      <c r="BU34" s="395" t="str">
        <f>IFERROR(INDEX(#REF!,MATCH(CI34,$HN$15:$HN$97,0)),"")</f>
        <v/>
      </c>
      <c r="BV34" s="396" t="str">
        <f t="shared" si="59"/>
        <v/>
      </c>
      <c r="BW34" s="396" t="str">
        <f t="shared" si="60"/>
        <v/>
      </c>
      <c r="BX34" s="396" t="str">
        <f t="shared" si="61"/>
        <v/>
      </c>
      <c r="BY34" s="479" t="str">
        <f t="shared" si="62"/>
        <v/>
      </c>
      <c r="BZ34" s="396" t="str">
        <f t="shared" si="63"/>
        <v/>
      </c>
      <c r="CA34" s="396" t="str">
        <f t="shared" si="64"/>
        <v/>
      </c>
      <c r="CB34" s="396" t="str">
        <f t="shared" si="65"/>
        <v/>
      </c>
      <c r="CC34" s="479" t="str">
        <f t="shared" si="66"/>
        <v/>
      </c>
      <c r="CD34" s="396" t="str">
        <f t="shared" si="67"/>
        <v/>
      </c>
      <c r="CE34" s="396" t="str">
        <f t="shared" si="68"/>
        <v/>
      </c>
      <c r="CF34" s="396" t="str">
        <f t="shared" si="69"/>
        <v/>
      </c>
      <c r="CG34" s="479" t="str">
        <f t="shared" si="70"/>
        <v/>
      </c>
      <c r="CH34" s="396" t="str">
        <f t="shared" si="71"/>
        <v/>
      </c>
      <c r="CI34" s="391">
        <v>20</v>
      </c>
      <c r="CJ34" s="392"/>
      <c r="CL34" s="367" t="str">
        <f t="shared" si="72"/>
        <v/>
      </c>
      <c r="CM34" s="390" t="str">
        <f t="shared" si="73"/>
        <v/>
      </c>
      <c r="CN34" s="394" t="str">
        <f t="shared" si="74"/>
        <v/>
      </c>
      <c r="CO34" s="394" t="str">
        <f t="shared" si="75"/>
        <v/>
      </c>
      <c r="CP34" s="395" t="str">
        <f t="shared" si="76"/>
        <v/>
      </c>
      <c r="CQ34" s="395" t="str">
        <f>IFERROR(INDEX(#REF!,MATCH(DE34,$II$15:$II$97,0)),"")</f>
        <v/>
      </c>
      <c r="CR34" s="396" t="str">
        <f t="shared" si="77"/>
        <v/>
      </c>
      <c r="CS34" s="396" t="str">
        <f t="shared" si="78"/>
        <v/>
      </c>
      <c r="CT34" s="396" t="str">
        <f t="shared" si="79"/>
        <v/>
      </c>
      <c r="CU34" s="479" t="str">
        <f t="shared" si="80"/>
        <v/>
      </c>
      <c r="CV34" s="396" t="str">
        <f t="shared" si="81"/>
        <v/>
      </c>
      <c r="CW34" s="396" t="str">
        <f t="shared" si="82"/>
        <v/>
      </c>
      <c r="CX34" s="396" t="str">
        <f t="shared" si="83"/>
        <v/>
      </c>
      <c r="CY34" s="479" t="str">
        <f t="shared" si="84"/>
        <v/>
      </c>
      <c r="CZ34" s="396" t="str">
        <f t="shared" si="85"/>
        <v/>
      </c>
      <c r="DA34" s="396" t="str">
        <f t="shared" si="86"/>
        <v/>
      </c>
      <c r="DB34" s="396" t="str">
        <f t="shared" si="87"/>
        <v/>
      </c>
      <c r="DC34" s="479" t="str">
        <f t="shared" si="88"/>
        <v/>
      </c>
      <c r="DD34" s="396" t="str">
        <f t="shared" si="89"/>
        <v/>
      </c>
      <c r="DE34" s="391">
        <v>20</v>
      </c>
      <c r="DF34" s="393" t="str">
        <f t="shared" si="131"/>
        <v/>
      </c>
      <c r="DG34" s="392"/>
      <c r="DH34" s="392"/>
      <c r="DI34" s="367" t="str">
        <f t="shared" si="90"/>
        <v/>
      </c>
      <c r="DJ34" s="390" t="str">
        <f t="shared" si="91"/>
        <v/>
      </c>
      <c r="DK34" s="394" t="str">
        <f t="shared" si="92"/>
        <v/>
      </c>
      <c r="DL34" s="395" t="str">
        <f t="shared" si="93"/>
        <v/>
      </c>
      <c r="DM34" s="395" t="str">
        <f t="shared" si="94"/>
        <v/>
      </c>
      <c r="DN34" s="395" t="str">
        <f>IFERROR(INDEX(#REF!,MATCH(EB34,$JD$15:$JD$97,0)),"")</f>
        <v/>
      </c>
      <c r="DO34" s="396" t="str">
        <f t="shared" si="122"/>
        <v/>
      </c>
      <c r="DP34" s="396" t="str">
        <f t="shared" si="123"/>
        <v/>
      </c>
      <c r="DQ34" s="396" t="str">
        <f t="shared" si="124"/>
        <v/>
      </c>
      <c r="DR34" s="479" t="str">
        <f t="shared" si="96"/>
        <v/>
      </c>
      <c r="DS34" s="396" t="str">
        <f t="shared" si="125"/>
        <v/>
      </c>
      <c r="DT34" s="396" t="str">
        <f t="shared" si="126"/>
        <v/>
      </c>
      <c r="DU34" s="396" t="str">
        <f t="shared" si="127"/>
        <v/>
      </c>
      <c r="DV34" s="479" t="str">
        <f t="shared" si="100"/>
        <v/>
      </c>
      <c r="DW34" s="396" t="str">
        <f t="shared" si="128"/>
        <v/>
      </c>
      <c r="DX34" s="396" t="str">
        <f t="shared" si="129"/>
        <v/>
      </c>
      <c r="DY34" s="396" t="str">
        <f t="shared" si="130"/>
        <v/>
      </c>
      <c r="DZ34" s="479" t="str">
        <f t="shared" si="104"/>
        <v/>
      </c>
      <c r="EA34" s="396" t="str">
        <f t="shared" si="105"/>
        <v/>
      </c>
      <c r="EB34" s="391">
        <v>20</v>
      </c>
      <c r="EC34" s="393" t="str">
        <f t="shared" si="108"/>
        <v/>
      </c>
      <c r="ED34" s="392"/>
      <c r="EF34" s="392"/>
      <c r="EG34" s="392"/>
      <c r="EH34" s="392"/>
      <c r="EI34" s="378" t="str">
        <f>IFERROR(IF(AND('Classificação geral'!$E28="FEM",'Classificação geral'!$F28=1),'Classificação geral'!$A28,""),"")</f>
        <v/>
      </c>
      <c r="EJ34" s="399" t="str">
        <f>IFERROR(IF(AND('Classificação geral'!$E28="FEM",'Classificação geral'!$F28=1),'Classificação geral'!$B28,""),"")</f>
        <v/>
      </c>
      <c r="EK34" s="382" t="str">
        <f>IF($EJ34='Classificação geral'!$B28,'Classificação geral'!$C28,"")</f>
        <v/>
      </c>
      <c r="EL34" s="382" t="str">
        <f>IF($EJ34='Classificação geral'!$B28,'Classificação geral'!$E28,"")</f>
        <v/>
      </c>
      <c r="EM34" s="382" t="str">
        <f>IF($EL34='Classificação geral'!$E28,'Classificação geral'!$F28,"")</f>
        <v/>
      </c>
      <c r="EN34" s="378" t="str">
        <f>IFERROR(IF(AND($EL34="fem",'Classificação geral'!$F28=1),'Classificação geral'!G28,""),"")</f>
        <v/>
      </c>
      <c r="EO34" s="378" t="str">
        <f>IFERROR(IF(AND($EL34="fem",'Classificação geral'!$F28=1),'Classificação geral'!H28,""),"")</f>
        <v/>
      </c>
      <c r="EP34" s="378" t="str">
        <f>IFERROR(IF(AND($EL34="fem",'Classificação geral'!$F28=1),'Classificação geral'!I28,""),"")</f>
        <v/>
      </c>
      <c r="EQ34" s="378" t="str">
        <f>IFERROR(IF(AND($EL34="fem",'Classificação geral'!$F28=1),'Classificação geral'!J28,""),"")</f>
        <v/>
      </c>
      <c r="ER34" s="399" t="str">
        <f>IFERROR(IF(AND($EL34="fem",'Classificação geral'!$F28=1),'Classificação geral'!K28,""),"")</f>
        <v/>
      </c>
      <c r="ES34" s="378" t="str">
        <f>IFERROR(IF(AND($EL34="fem",'Classificação geral'!$F28=1),'Classificação geral'!L28,""),"")</f>
        <v/>
      </c>
      <c r="ET34" s="378" t="str">
        <f>IFERROR(IF(AND($EL34="fem",'Classificação geral'!$F28=1),'Classificação geral'!M28,""),"")</f>
        <v/>
      </c>
      <c r="EU34" s="378" t="str">
        <f>IFERROR(IF(AND($EL34="fem",'Classificação geral'!$F28=1),'Classificação geral'!N28,""),"")</f>
        <v/>
      </c>
      <c r="EV34" s="399" t="str">
        <f>IFERROR(IF(AND($EL34="fem",'Classificação geral'!$F28=1),'Classificação geral'!O28,""),"")</f>
        <v/>
      </c>
      <c r="EW34" s="378" t="str">
        <f>IFERROR(IF(AND($EL34="fem",'Classificação geral'!$F28=1),'Classificação geral'!P28,""),"")</f>
        <v/>
      </c>
      <c r="EX34" s="378" t="str">
        <f>IFERROR(IF(AND($EL34="fem",'Classificação geral'!$F28=1),'Classificação geral'!Q28,""),"")</f>
        <v/>
      </c>
      <c r="EY34" s="378" t="str">
        <f>IFERROR(IF(AND($EL34="fem",'Classificação geral'!$F28=1),'Classificação geral'!R28,""),"")</f>
        <v/>
      </c>
      <c r="EZ34" s="379" t="str">
        <f>IF($EM34='Classificação geral'!$F28,'Classificação geral'!$U28,"")</f>
        <v/>
      </c>
      <c r="FA34" s="380" t="str">
        <f t="shared" si="109"/>
        <v/>
      </c>
      <c r="FB34" s="381" t="str">
        <f>IFERROR(RANK(EZ34,EZ:EZ,0)+ COUNTIF(EZ$13:$EZ33,EZ34),"")</f>
        <v/>
      </c>
      <c r="FC34" s="383"/>
      <c r="FD34" s="397">
        <v>26</v>
      </c>
      <c r="FE34" s="378" t="str">
        <f>IFERROR(IF(AND('Classificação geral'!$E28="mas",'Classificação geral'!$F28=1),'Classificação geral'!$A28,""),"")</f>
        <v/>
      </c>
      <c r="FF34" s="399" t="str">
        <f>IFERROR(IF(AND('Classificação geral'!$E28="mas",'Classificação geral'!$F28=1),'Classificação geral'!$B28,""),"")</f>
        <v/>
      </c>
      <c r="FG34" s="382" t="str">
        <f>IF($FF34='Classificação geral'!$B28,'Classificação geral'!$C28,"")</f>
        <v/>
      </c>
      <c r="FH34" s="382" t="str">
        <f>IF($FF34='Classificação geral'!$B28,'Classificação geral'!$E28,"")</f>
        <v/>
      </c>
      <c r="FI34" s="399" t="str">
        <f>IFERROR(IF(AND($FH34="mas",'Classificação geral'!$F28=1),'Classificação geral'!F28,""),"")</f>
        <v/>
      </c>
      <c r="FJ34" s="378" t="str">
        <f>IFERROR(IF(AND($FH34="mas",'Classificação geral'!$F28=1),'Classificação geral'!G28,""),"")</f>
        <v/>
      </c>
      <c r="FK34" s="378" t="str">
        <f>IFERROR(IF(AND($FH34="mas",'Classificação geral'!$F28=1),'Classificação geral'!H28,""),"")</f>
        <v/>
      </c>
      <c r="FL34" s="378" t="str">
        <f>IFERROR(IF(AND($FH34="mas",'Classificação geral'!$F28=1),'Classificação geral'!I28,""),"")</f>
        <v/>
      </c>
      <c r="FM34" s="378" t="str">
        <f>IFERROR(IF(AND($FH34="mas",'Classificação geral'!$F28=1),'Classificação geral'!J28,""),"")</f>
        <v/>
      </c>
      <c r="FN34" s="378" t="str">
        <f>IFERROR(IF(AND($FH34="mas",'Classificação geral'!$F28=1),'Classificação geral'!K28,""),"")</f>
        <v/>
      </c>
      <c r="FO34" s="378" t="str">
        <f>IFERROR(IF(AND($FH34="mas",'Classificação geral'!$F28=1),'Classificação geral'!L28,""),"")</f>
        <v/>
      </c>
      <c r="FP34" s="378" t="str">
        <f>IFERROR(IF(AND($FH34="mas",'Classificação geral'!$F28=1),'Classificação geral'!M28,""),"")</f>
        <v/>
      </c>
      <c r="FQ34" s="378" t="str">
        <f>IFERROR(IF(AND($FH34="mas",'Classificação geral'!$F28=1),'Classificação geral'!N28,""),"")</f>
        <v/>
      </c>
      <c r="FR34" s="378" t="str">
        <f>IFERROR(IF(AND($FH34="mas",'Classificação geral'!$F28=1),'Classificação geral'!O28,""),"")</f>
        <v/>
      </c>
      <c r="FS34" s="378" t="str">
        <f>IFERROR(IF(AND($FH34="mas",'Classificação geral'!$F28=1),'Classificação geral'!P28,""),"")</f>
        <v/>
      </c>
      <c r="FT34" s="378" t="str">
        <f>IFERROR(IF(AND($FH34="mas",'Classificação geral'!$F28=1),'Classificação geral'!Q28,""),"")</f>
        <v/>
      </c>
      <c r="FU34" s="378" t="str">
        <f>IFERROR(IF(AND($FH34="mas",'Classificação geral'!$F28=1),'Classificação geral'!R28,""),"")</f>
        <v/>
      </c>
      <c r="FV34" s="399" t="str">
        <f>IFERROR(IF(AND($FH34="mas",'Classificação geral'!$F28=1),'Classificação geral'!U28,""),"")</f>
        <v/>
      </c>
      <c r="FW34" s="380" t="str">
        <f t="shared" si="110"/>
        <v/>
      </c>
      <c r="FX34" s="381" t="str">
        <f>IFERROR(RANK(FV34,FV:FV,0)+ COUNTIF($FV$13:FV33,FV34),"")</f>
        <v/>
      </c>
      <c r="FZ34" s="378" t="str">
        <f>IFERROR(IF(AND('Classificação geral'!$E28="FEM",'Classificação geral'!$F28=2),'Classificação geral'!$A28,""),"")</f>
        <v/>
      </c>
      <c r="GA34" s="378" t="str">
        <f>IFERROR(IF(AND('Classificação geral'!$E28="fem",'Classificação geral'!$F28=2),'Classificação geral'!$B28,""),"")</f>
        <v/>
      </c>
      <c r="GB34" s="382" t="str">
        <f>IF(GA34='Classificação geral'!$B28,'Classificação geral'!$C28,"")</f>
        <v/>
      </c>
      <c r="GC34" s="382" t="str">
        <f>IF(GA34='Classificação geral'!$B28,'Classificação geral'!$E28,"")</f>
        <v/>
      </c>
      <c r="GD34" s="399" t="str">
        <f>IFERROR(IF(AND(GC34="fem",'Classificação geral'!$F28=2),'Classificação geral'!$F28,""),"")</f>
        <v/>
      </c>
      <c r="GE34" s="378" t="str">
        <f>IFERROR(IF(AND($GC34="fem",'Classificação geral'!$F28=2),'Classificação geral'!G28,""),"")</f>
        <v/>
      </c>
      <c r="GF34" s="378" t="str">
        <f>IFERROR(IF(AND($GC34="fem",'Classificação geral'!$F28=2),'Classificação geral'!H28,""),"")</f>
        <v/>
      </c>
      <c r="GG34" s="378" t="str">
        <f>IFERROR(IF(AND($GC34="fem",'Classificação geral'!$F28=2),'Classificação geral'!I28,""),"")</f>
        <v/>
      </c>
      <c r="GH34" s="378" t="str">
        <f>IFERROR(IF(AND($GC34="fem",'Classificação geral'!$F28=2),'Classificação geral'!J28,""),"")</f>
        <v/>
      </c>
      <c r="GI34" s="378" t="str">
        <f>IFERROR(IF(AND($GC34="fem",'Classificação geral'!$F28=2),'Classificação geral'!K28,""),"")</f>
        <v/>
      </c>
      <c r="GJ34" s="378" t="str">
        <f>IFERROR(IF(AND($GC34="fem",'Classificação geral'!$F28=2),'Classificação geral'!L28,""),"")</f>
        <v/>
      </c>
      <c r="GK34" s="378" t="str">
        <f>IFERROR(IF(AND($GC34="fem",'Classificação geral'!$F28=2),'Classificação geral'!M28,""),"")</f>
        <v/>
      </c>
      <c r="GL34" s="378" t="str">
        <f>IFERROR(IF(AND($GC34="fem",'Classificação geral'!$F28=2),'Classificação geral'!N28,""),"")</f>
        <v/>
      </c>
      <c r="GM34" s="378" t="str">
        <f>IFERROR(IF(AND($GC34="fem",'Classificação geral'!$F28=2),'Classificação geral'!O28,""),"")</f>
        <v/>
      </c>
      <c r="GN34" s="378" t="str">
        <f>IFERROR(IF(AND($GC34="fem",'Classificação geral'!$F28=2),'Classificação geral'!P28,""),"")</f>
        <v/>
      </c>
      <c r="GO34" s="378" t="str">
        <f>IFERROR(IF(AND($GC34="fem",'Classificação geral'!$F28=2),'Classificação geral'!Q28,""),"")</f>
        <v/>
      </c>
      <c r="GP34" s="378" t="str">
        <f>IFERROR(IF(AND($GC34="fem",'Classificação geral'!$F28=2),'Classificação geral'!R28,""),"")</f>
        <v/>
      </c>
      <c r="GQ34" s="399" t="str">
        <f>IFERROR(IF(AND(GC34="fem",'Classificação geral'!$F28=2),'Classificação geral'!U28,""),"")</f>
        <v/>
      </c>
      <c r="GR34" s="380" t="str">
        <f t="shared" si="111"/>
        <v/>
      </c>
      <c r="GS34" s="381" t="str">
        <f>IFERROR(RANK(GQ34,GQ:GQ,0)+ COUNTIF($GQ$13:GQ33,GQ34),"")</f>
        <v/>
      </c>
      <c r="GU34" s="378" t="str">
        <f>IFERROR(IF(AND('Classificação geral'!$E28="mas",'Classificação geral'!$F28=2),'Classificação geral'!$A28,""),"")</f>
        <v/>
      </c>
      <c r="GV34" s="378" t="str">
        <f>IFERROR(IF(AND('Classificação geral'!$E28="mas",'Classificação geral'!$F28=2),'Classificação geral'!$B28,""),"")</f>
        <v/>
      </c>
      <c r="GW34" s="382" t="str">
        <f>IF(GV34='Classificação geral'!$B28,'Classificação geral'!$C28,"")</f>
        <v/>
      </c>
      <c r="GX34" s="382" t="str">
        <f>IF(GV34='Classificação geral'!$B28,'Classificação geral'!$E28,"")</f>
        <v/>
      </c>
      <c r="GY34" s="399" t="str">
        <f>IFERROR(IF(AND(GX34="mas",'Classificação geral'!$F28=2),'Classificação geral'!$F28,""),"")</f>
        <v/>
      </c>
      <c r="GZ34" s="378" t="str">
        <f>IFERROR(IF(AND($GX34="mas",'Classificação geral'!$F28=2),'Classificação geral'!H28,""),"")</f>
        <v/>
      </c>
      <c r="HA34" s="378" t="str">
        <f>IFERROR(IF(AND($GX34="mas",'Classificação geral'!$F28=2),'Classificação geral'!I28,""),"")</f>
        <v/>
      </c>
      <c r="HB34" s="378" t="str">
        <f>IFERROR(IF(AND($GX34="mas",'Classificação geral'!$F28=2),'Classificação geral'!J28,""),"")</f>
        <v/>
      </c>
      <c r="HC34" s="399" t="str">
        <f>IFERROR(IF(AND(GX34="mas",'Classificação geral'!$F28=2),'Classificação geral'!$G28,""),"")</f>
        <v/>
      </c>
      <c r="HD34" s="378" t="str">
        <f>IFERROR(IF(AND($GX34="mas",'Classificação geral'!$F28=2),'Classificação geral'!L28,""),"")</f>
        <v/>
      </c>
      <c r="HE34" s="378" t="str">
        <f>IFERROR(IF(AND($GX34="mas",'Classificação geral'!$F28=2),'Classificação geral'!M28,""),"")</f>
        <v/>
      </c>
      <c r="HF34" s="378" t="str">
        <f>IFERROR(IF(AND($GX34="mas",'Classificação geral'!$F28=2),'Classificação geral'!N28,""),"")</f>
        <v/>
      </c>
      <c r="HG34" s="399" t="str">
        <f>IFERROR(IF(AND(GX34="mas",'Classificação geral'!$F28=2),'Classificação geral'!$K28,""),"")</f>
        <v/>
      </c>
      <c r="HH34" s="378" t="str">
        <f>IFERROR(IF(AND($GX34="mas",'Classificação geral'!$F28=2),'Classificação geral'!P28,""),"")</f>
        <v/>
      </c>
      <c r="HI34" s="378" t="str">
        <f>IFERROR(IF(AND($GX34="mas",'Classificação geral'!$F28=2),'Classificação geral'!Q28,""),"")</f>
        <v/>
      </c>
      <c r="HJ34" s="378" t="str">
        <f>IFERROR(IF(AND($GX34="mas",'Classificação geral'!$F28=2),'Classificação geral'!R28,""),"")</f>
        <v/>
      </c>
      <c r="HK34" s="399" t="str">
        <f>IFERROR(IF(AND(GX34="mas",'Classificação geral'!$F28=2),'Classificação geral'!$O28,""),"")</f>
        <v/>
      </c>
      <c r="HL34" s="399" t="str">
        <f>IFERROR(IF(AND(GX34="mas",'Classificação geral'!$F28=2),'Classificação geral'!$U28,""),"")</f>
        <v/>
      </c>
      <c r="HM34" s="380" t="str">
        <f t="shared" si="112"/>
        <v/>
      </c>
      <c r="HN34" s="381" t="str">
        <f>IFERROR(RANK(HL34,HL:HL,0)+ COUNTIF($HL$13:HL33,HL34),"")</f>
        <v/>
      </c>
      <c r="HP34" s="378" t="str">
        <f>IFERROR(IF(AND('Classificação geral'!$E28="FEM",'Classificação geral'!$F28=3),'Classificação geral'!$A28,""),"")</f>
        <v/>
      </c>
      <c r="HQ34" s="399" t="str">
        <f>IFERROR(IF(AND('Classificação geral'!$E28="fem",'Classificação geral'!$F28=3),'Classificação geral'!$B28,""),"")</f>
        <v/>
      </c>
      <c r="HR34" s="382" t="str">
        <f>IF($HQ34='Classificação geral'!$B28,'Classificação geral'!$C28,"")</f>
        <v/>
      </c>
      <c r="HS34" s="382" t="str">
        <f>IF($HQ34='Classificação geral'!$B28,'Classificação geral'!$E28,"")</f>
        <v/>
      </c>
      <c r="HT34" s="382" t="str">
        <f>IF($HS34='Classificação geral'!$E28,'Classificação geral'!$F28,"")</f>
        <v/>
      </c>
      <c r="HU34" s="382">
        <f>IF($HT34='Classificação geral'!$F28,'Classificação geral'!G28,"")</f>
        <v>0</v>
      </c>
      <c r="HV34" s="382" t="str">
        <f>IF($HT34='Classificação geral'!$F28,'Classificação geral'!H28,"")</f>
        <v/>
      </c>
      <c r="HW34" s="382">
        <f>IF($HT34='Classificação geral'!$F28,'Classificação geral'!I28,"")</f>
        <v>0</v>
      </c>
      <c r="HX34" s="382">
        <f>IF($HT34='Classificação geral'!$F28,'Classificação geral'!J28,"")</f>
        <v>0</v>
      </c>
      <c r="HY34" s="382">
        <f>IF($HT34='Classificação geral'!$F28,'Classificação geral'!K28,"")</f>
        <v>0</v>
      </c>
      <c r="HZ34" s="382">
        <f>IF($HT34='Classificação geral'!$F28,'Classificação geral'!L28,"")</f>
        <v>0</v>
      </c>
      <c r="IA34" s="382">
        <f>IF($HT34='Classificação geral'!$F28,'Classificação geral'!M28,"")</f>
        <v>0</v>
      </c>
      <c r="IB34" s="382">
        <f>IF($HT34='Classificação geral'!$F28,'Classificação geral'!N28,"")</f>
        <v>0</v>
      </c>
      <c r="IC34" s="382">
        <f>IF($HT34='Classificação geral'!$F28,'Classificação geral'!O28,"")</f>
        <v>0</v>
      </c>
      <c r="ID34" s="382" t="b">
        <f>IF($HT34='Classificação geral'!$F28,'Classificação geral'!P28,"")</f>
        <v>0</v>
      </c>
      <c r="IE34" s="382">
        <f>IF($HT34='Classificação geral'!$F28,'Classificação geral'!Q28,"")</f>
        <v>0</v>
      </c>
      <c r="IF34" s="382">
        <f>IF($HT34='Classificação geral'!$F28,'Classificação geral'!R28,"")</f>
        <v>0</v>
      </c>
      <c r="IG34" s="379" t="str">
        <f>IF($HT34='Classificação geral'!$F28,'Classificação geral'!$U28,"")</f>
        <v/>
      </c>
      <c r="IH34" s="380" t="str">
        <f t="shared" si="106"/>
        <v/>
      </c>
      <c r="II34" s="381" t="str">
        <f>IFERROR(RANK(IG34,IG:IG,0)+ COUNTIF($IG$13:IG33,IG34),"")</f>
        <v/>
      </c>
      <c r="IK34" s="378" t="str">
        <f>IFERROR(IF(AND('Classificação geral'!$E28="mas",'Classificação geral'!$F28=3),'Classificação geral'!$A28,""),"")</f>
        <v/>
      </c>
      <c r="IL34" s="399" t="str">
        <f>IFERROR(IF(AND('Classificação geral'!$E28="mas",'Classificação geral'!$F28=3),'Classificação geral'!$B28,""),"")</f>
        <v/>
      </c>
      <c r="IM34" s="382" t="str">
        <f>IF($IL34='Classificação geral'!$B28,'Classificação geral'!$C28,"")</f>
        <v/>
      </c>
      <c r="IN34" s="382" t="str">
        <f>IF($IL34='Classificação geral'!$B28,'Classificação geral'!$E28,"")</f>
        <v/>
      </c>
      <c r="IO34" s="382" t="str">
        <f>IF($IN34='Classificação geral'!$E28,'Classificação geral'!$F28,"")</f>
        <v/>
      </c>
      <c r="IP34" s="379">
        <f>IF($IO34='Classificação geral'!$F28,'Classificação geral'!G28,"")</f>
        <v>0</v>
      </c>
      <c r="IQ34" s="379" t="str">
        <f>IF($IO34='Classificação geral'!$F28,'Classificação geral'!H28,"")</f>
        <v/>
      </c>
      <c r="IR34" s="379">
        <f>IF($IO34='Classificação geral'!$F28,'Classificação geral'!I28,"")</f>
        <v>0</v>
      </c>
      <c r="IS34" s="379">
        <f>IF($IO34='Classificação geral'!$F28,'Classificação geral'!J28,"")</f>
        <v>0</v>
      </c>
      <c r="IT34" s="379">
        <f>IF($IO34='Classificação geral'!$F28,'Classificação geral'!K28,"")</f>
        <v>0</v>
      </c>
      <c r="IU34" s="379">
        <f>IF($IO34='Classificação geral'!$F28,'Classificação geral'!L28,"")</f>
        <v>0</v>
      </c>
      <c r="IV34" s="379">
        <f>IF($IO34='Classificação geral'!$F28,'Classificação geral'!M28,"")</f>
        <v>0</v>
      </c>
      <c r="IW34" s="379">
        <f>IF($IO34='Classificação geral'!$F28,'Classificação geral'!N28,"")</f>
        <v>0</v>
      </c>
      <c r="IX34" s="379">
        <f>IF($IO34='Classificação geral'!$F28,'Classificação geral'!O28,"")</f>
        <v>0</v>
      </c>
      <c r="IY34" s="379" t="b">
        <f>IF($IO34='Classificação geral'!$F28,'Classificação geral'!P28,"")</f>
        <v>0</v>
      </c>
      <c r="IZ34" s="379">
        <f>IF($IO34='Classificação geral'!$F28,'Classificação geral'!Q28,"")</f>
        <v>0</v>
      </c>
      <c r="JA34" s="379">
        <f>IF($IO34='Classificação geral'!$F28,'Classificação geral'!R28,"")</f>
        <v>0</v>
      </c>
      <c r="JB34" s="379" t="str">
        <f>IF($IO34='Classificação geral'!$F28,'Classificação geral'!$U28,"")</f>
        <v/>
      </c>
      <c r="JC34" s="380" t="str">
        <f t="shared" si="107"/>
        <v/>
      </c>
      <c r="JD34" s="381" t="str">
        <f>IFERROR(RANK(JB34,JB:JB,0)+ COUNTIF($JB$13:JB33,JB34),"")</f>
        <v/>
      </c>
    </row>
    <row r="35" spans="2:264" s="397" customFormat="1" ht="25.95" customHeight="1" x14ac:dyDescent="0.4">
      <c r="B35" s="367" t="str">
        <f t="shared" si="0"/>
        <v/>
      </c>
      <c r="C35" s="390" t="str">
        <f t="shared" si="1"/>
        <v/>
      </c>
      <c r="D35" s="394" t="str">
        <f t="shared" si="2"/>
        <v/>
      </c>
      <c r="E35" s="395" t="str">
        <f t="shared" si="3"/>
        <v/>
      </c>
      <c r="F35" s="395" t="str">
        <f t="shared" si="4"/>
        <v/>
      </c>
      <c r="G35" s="395" t="str">
        <f>IFERROR(INDEX(#REF!,MATCH(U35,$FB$15:$FB$97,0)),"")</f>
        <v/>
      </c>
      <c r="H35" s="396" t="str">
        <f t="shared" si="5"/>
        <v/>
      </c>
      <c r="I35" s="396" t="str">
        <f t="shared" si="6"/>
        <v/>
      </c>
      <c r="J35" s="396" t="str">
        <f t="shared" si="7"/>
        <v/>
      </c>
      <c r="K35" s="479" t="str">
        <f t="shared" si="8"/>
        <v/>
      </c>
      <c r="L35" s="396" t="str">
        <f t="shared" si="9"/>
        <v/>
      </c>
      <c r="M35" s="396" t="str">
        <f t="shared" si="10"/>
        <v/>
      </c>
      <c r="N35" s="396" t="str">
        <f t="shared" si="11"/>
        <v/>
      </c>
      <c r="O35" s="479" t="str">
        <f t="shared" si="12"/>
        <v/>
      </c>
      <c r="P35" s="396" t="str">
        <f t="shared" si="13"/>
        <v/>
      </c>
      <c r="Q35" s="396" t="str">
        <f t="shared" si="14"/>
        <v/>
      </c>
      <c r="R35" s="396" t="str">
        <f t="shared" si="15"/>
        <v/>
      </c>
      <c r="S35" s="479" t="str">
        <f t="shared" si="16"/>
        <v/>
      </c>
      <c r="T35" s="396" t="str">
        <f t="shared" si="17"/>
        <v/>
      </c>
      <c r="U35" s="391">
        <v>21</v>
      </c>
      <c r="V35" s="392"/>
      <c r="W35" s="392"/>
      <c r="X35" s="367" t="str">
        <f t="shared" si="18"/>
        <v/>
      </c>
      <c r="Y35" s="390" t="str">
        <f t="shared" si="19"/>
        <v/>
      </c>
      <c r="Z35" s="394" t="str">
        <f t="shared" si="20"/>
        <v/>
      </c>
      <c r="AA35" s="395" t="str">
        <f t="shared" si="21"/>
        <v/>
      </c>
      <c r="AB35" s="395" t="str">
        <f t="shared" si="22"/>
        <v/>
      </c>
      <c r="AC35" s="395" t="str">
        <f>IFERROR(INDEX(#REF!,MATCH(AQ35,$FX$15:$FX$97,0)),"")</f>
        <v/>
      </c>
      <c r="AD35" s="396" t="str">
        <f t="shared" si="23"/>
        <v/>
      </c>
      <c r="AE35" s="396" t="str">
        <f t="shared" si="24"/>
        <v/>
      </c>
      <c r="AF35" s="396" t="str">
        <f t="shared" si="25"/>
        <v/>
      </c>
      <c r="AG35" s="479" t="str">
        <f t="shared" si="26"/>
        <v/>
      </c>
      <c r="AH35" s="396" t="str">
        <f t="shared" si="27"/>
        <v/>
      </c>
      <c r="AI35" s="396" t="str">
        <f t="shared" si="28"/>
        <v/>
      </c>
      <c r="AJ35" s="396" t="str">
        <f t="shared" si="29"/>
        <v/>
      </c>
      <c r="AK35" s="479" t="str">
        <f t="shared" si="30"/>
        <v/>
      </c>
      <c r="AL35" s="396" t="str">
        <f t="shared" si="31"/>
        <v/>
      </c>
      <c r="AM35" s="396" t="str">
        <f t="shared" si="32"/>
        <v/>
      </c>
      <c r="AN35" s="396" t="str">
        <f t="shared" si="33"/>
        <v/>
      </c>
      <c r="AO35" s="479" t="str">
        <f t="shared" si="34"/>
        <v/>
      </c>
      <c r="AP35" s="396" t="str">
        <f t="shared" si="35"/>
        <v/>
      </c>
      <c r="AQ35" s="391">
        <v>21</v>
      </c>
      <c r="AR35" s="392"/>
      <c r="AT35" s="367" t="str">
        <f t="shared" si="36"/>
        <v/>
      </c>
      <c r="AU35" s="390" t="str">
        <f t="shared" si="37"/>
        <v/>
      </c>
      <c r="AV35" s="390" t="str">
        <f t="shared" si="38"/>
        <v/>
      </c>
      <c r="AW35" s="395" t="str">
        <f t="shared" si="39"/>
        <v/>
      </c>
      <c r="AX35" s="395" t="str">
        <f t="shared" si="40"/>
        <v/>
      </c>
      <c r="AY35" s="395" t="str">
        <f>IFERROR(INDEX(#REF!,MATCH($BM35,$GS$15:$GS$97,0)),"")</f>
        <v/>
      </c>
      <c r="AZ35" s="396" t="str">
        <f t="shared" si="41"/>
        <v/>
      </c>
      <c r="BA35" s="396" t="str">
        <f t="shared" si="42"/>
        <v/>
      </c>
      <c r="BB35" s="396" t="str">
        <f t="shared" si="43"/>
        <v/>
      </c>
      <c r="BC35" s="479" t="str">
        <f t="shared" si="44"/>
        <v/>
      </c>
      <c r="BD35" s="396" t="str">
        <f t="shared" si="45"/>
        <v/>
      </c>
      <c r="BE35" s="396" t="str">
        <f t="shared" si="46"/>
        <v/>
      </c>
      <c r="BF35" s="396" t="str">
        <f t="shared" si="47"/>
        <v/>
      </c>
      <c r="BG35" s="479" t="str">
        <f t="shared" si="48"/>
        <v/>
      </c>
      <c r="BH35" s="396" t="str">
        <f t="shared" si="49"/>
        <v/>
      </c>
      <c r="BI35" s="396" t="str">
        <f t="shared" si="50"/>
        <v/>
      </c>
      <c r="BJ35" s="396" t="str">
        <f t="shared" si="51"/>
        <v/>
      </c>
      <c r="BK35" s="479" t="str">
        <f t="shared" si="52"/>
        <v/>
      </c>
      <c r="BL35" s="396" t="str">
        <f t="shared" si="53"/>
        <v/>
      </c>
      <c r="BM35" s="391">
        <v>21</v>
      </c>
      <c r="BN35" s="236"/>
      <c r="BO35" s="392"/>
      <c r="BP35" s="368" t="str">
        <f t="shared" si="54"/>
        <v/>
      </c>
      <c r="BQ35" s="390" t="str">
        <f t="shared" si="55"/>
        <v/>
      </c>
      <c r="BR35" s="394" t="str">
        <f t="shared" si="56"/>
        <v/>
      </c>
      <c r="BS35" s="395" t="str">
        <f t="shared" si="57"/>
        <v/>
      </c>
      <c r="BT35" s="395" t="str">
        <f t="shared" si="58"/>
        <v/>
      </c>
      <c r="BU35" s="395" t="str">
        <f>IFERROR(INDEX(#REF!,MATCH(CI35,$HN$15:$HN$97,0)),"")</f>
        <v/>
      </c>
      <c r="BV35" s="396" t="str">
        <f t="shared" si="59"/>
        <v/>
      </c>
      <c r="BW35" s="396" t="str">
        <f t="shared" si="60"/>
        <v/>
      </c>
      <c r="BX35" s="396" t="str">
        <f t="shared" si="61"/>
        <v/>
      </c>
      <c r="BY35" s="479" t="str">
        <f t="shared" si="62"/>
        <v/>
      </c>
      <c r="BZ35" s="396" t="str">
        <f t="shared" si="63"/>
        <v/>
      </c>
      <c r="CA35" s="396" t="str">
        <f t="shared" si="64"/>
        <v/>
      </c>
      <c r="CB35" s="396" t="str">
        <f t="shared" si="65"/>
        <v/>
      </c>
      <c r="CC35" s="479" t="str">
        <f t="shared" si="66"/>
        <v/>
      </c>
      <c r="CD35" s="396" t="str">
        <f t="shared" si="67"/>
        <v/>
      </c>
      <c r="CE35" s="396" t="str">
        <f t="shared" si="68"/>
        <v/>
      </c>
      <c r="CF35" s="396" t="str">
        <f t="shared" si="69"/>
        <v/>
      </c>
      <c r="CG35" s="479" t="str">
        <f t="shared" si="70"/>
        <v/>
      </c>
      <c r="CH35" s="396" t="str">
        <f t="shared" si="71"/>
        <v/>
      </c>
      <c r="CI35" s="391">
        <v>21</v>
      </c>
      <c r="CJ35" s="392"/>
      <c r="CL35" s="367" t="str">
        <f t="shared" si="72"/>
        <v/>
      </c>
      <c r="CM35" s="390" t="str">
        <f t="shared" si="73"/>
        <v/>
      </c>
      <c r="CN35" s="394" t="str">
        <f t="shared" si="74"/>
        <v/>
      </c>
      <c r="CO35" s="394" t="str">
        <f t="shared" si="75"/>
        <v/>
      </c>
      <c r="CP35" s="395" t="str">
        <f t="shared" si="76"/>
        <v/>
      </c>
      <c r="CQ35" s="395" t="str">
        <f>IFERROR(INDEX(#REF!,MATCH(DE35,$II$15:$II$97,0)),"")</f>
        <v/>
      </c>
      <c r="CR35" s="396" t="str">
        <f t="shared" si="77"/>
        <v/>
      </c>
      <c r="CS35" s="396" t="str">
        <f t="shared" si="78"/>
        <v/>
      </c>
      <c r="CT35" s="396" t="str">
        <f t="shared" si="79"/>
        <v/>
      </c>
      <c r="CU35" s="479" t="str">
        <f t="shared" si="80"/>
        <v/>
      </c>
      <c r="CV35" s="396" t="str">
        <f t="shared" si="81"/>
        <v/>
      </c>
      <c r="CW35" s="396" t="str">
        <f t="shared" si="82"/>
        <v/>
      </c>
      <c r="CX35" s="396" t="str">
        <f t="shared" si="83"/>
        <v/>
      </c>
      <c r="CY35" s="479" t="str">
        <f t="shared" si="84"/>
        <v/>
      </c>
      <c r="CZ35" s="396" t="str">
        <f t="shared" si="85"/>
        <v/>
      </c>
      <c r="DA35" s="396" t="str">
        <f t="shared" si="86"/>
        <v/>
      </c>
      <c r="DB35" s="396" t="str">
        <f t="shared" si="87"/>
        <v/>
      </c>
      <c r="DC35" s="479" t="str">
        <f t="shared" si="88"/>
        <v/>
      </c>
      <c r="DD35" s="396" t="str">
        <f t="shared" si="89"/>
        <v/>
      </c>
      <c r="DE35" s="391">
        <v>21</v>
      </c>
      <c r="DF35" s="393" t="str">
        <f t="shared" si="131"/>
        <v/>
      </c>
      <c r="DG35" s="392"/>
      <c r="DH35" s="392"/>
      <c r="DI35" s="367" t="str">
        <f t="shared" si="90"/>
        <v/>
      </c>
      <c r="DJ35" s="390" t="str">
        <f t="shared" si="91"/>
        <v/>
      </c>
      <c r="DK35" s="394" t="str">
        <f t="shared" si="92"/>
        <v/>
      </c>
      <c r="DL35" s="395" t="str">
        <f t="shared" si="93"/>
        <v/>
      </c>
      <c r="DM35" s="395" t="str">
        <f t="shared" si="94"/>
        <v/>
      </c>
      <c r="DN35" s="395" t="str">
        <f>IFERROR(INDEX(#REF!,MATCH(EB35,$JD$15:$JD$97,0)),"")</f>
        <v/>
      </c>
      <c r="DO35" s="396" t="str">
        <f t="shared" si="122"/>
        <v/>
      </c>
      <c r="DP35" s="396" t="str">
        <f t="shared" si="123"/>
        <v/>
      </c>
      <c r="DQ35" s="396" t="str">
        <f t="shared" si="124"/>
        <v/>
      </c>
      <c r="DR35" s="479" t="str">
        <f t="shared" si="96"/>
        <v/>
      </c>
      <c r="DS35" s="396" t="str">
        <f t="shared" si="125"/>
        <v/>
      </c>
      <c r="DT35" s="396" t="str">
        <f t="shared" si="126"/>
        <v/>
      </c>
      <c r="DU35" s="396" t="str">
        <f t="shared" si="127"/>
        <v/>
      </c>
      <c r="DV35" s="479" t="str">
        <f t="shared" si="100"/>
        <v/>
      </c>
      <c r="DW35" s="396" t="str">
        <f t="shared" si="128"/>
        <v/>
      </c>
      <c r="DX35" s="396" t="str">
        <f t="shared" si="129"/>
        <v/>
      </c>
      <c r="DY35" s="396" t="str">
        <f t="shared" si="130"/>
        <v/>
      </c>
      <c r="DZ35" s="479" t="str">
        <f t="shared" si="104"/>
        <v/>
      </c>
      <c r="EA35" s="396" t="str">
        <f t="shared" si="105"/>
        <v/>
      </c>
      <c r="EB35" s="391">
        <v>21</v>
      </c>
      <c r="EC35" s="393" t="str">
        <f t="shared" si="108"/>
        <v/>
      </c>
      <c r="ED35" s="392"/>
      <c r="EF35" s="392"/>
      <c r="EG35" s="392"/>
      <c r="EH35" s="392"/>
      <c r="EI35" s="378" t="str">
        <f>IFERROR(IF(AND('Classificação geral'!$E29="FEM",'Classificação geral'!$F29=1),'Classificação geral'!$A29,""),"")</f>
        <v/>
      </c>
      <c r="EJ35" s="399" t="str">
        <f>IFERROR(IF(AND('Classificação geral'!$E29="FEM",'Classificação geral'!$F29=1),'Classificação geral'!$B29,""),"")</f>
        <v/>
      </c>
      <c r="EK35" s="382" t="str">
        <f>IF($EJ35='Classificação geral'!$B29,'Classificação geral'!$C29,"")</f>
        <v/>
      </c>
      <c r="EL35" s="382" t="str">
        <f>IF($EJ35='Classificação geral'!$B29,'Classificação geral'!$E29,"")</f>
        <v/>
      </c>
      <c r="EM35" s="382" t="str">
        <f>IF($EL35='Classificação geral'!$E29,'Classificação geral'!$F29,"")</f>
        <v/>
      </c>
      <c r="EN35" s="378" t="str">
        <f>IFERROR(IF(AND($EL35="fem",'Classificação geral'!$F29=1),'Classificação geral'!G29,""),"")</f>
        <v/>
      </c>
      <c r="EO35" s="378" t="str">
        <f>IFERROR(IF(AND($EL35="fem",'Classificação geral'!$F29=1),'Classificação geral'!H29,""),"")</f>
        <v/>
      </c>
      <c r="EP35" s="378" t="str">
        <f>IFERROR(IF(AND($EL35="fem",'Classificação geral'!$F29=1),'Classificação geral'!I29,""),"")</f>
        <v/>
      </c>
      <c r="EQ35" s="378" t="str">
        <f>IFERROR(IF(AND($EL35="fem",'Classificação geral'!$F29=1),'Classificação geral'!J29,""),"")</f>
        <v/>
      </c>
      <c r="ER35" s="399" t="str">
        <f>IFERROR(IF(AND($EL35="fem",'Classificação geral'!$F29=1),'Classificação geral'!K29,""),"")</f>
        <v/>
      </c>
      <c r="ES35" s="378" t="str">
        <f>IFERROR(IF(AND($EL35="fem",'Classificação geral'!$F29=1),'Classificação geral'!L29,""),"")</f>
        <v/>
      </c>
      <c r="ET35" s="378" t="str">
        <f>IFERROR(IF(AND($EL35="fem",'Classificação geral'!$F29=1),'Classificação geral'!M29,""),"")</f>
        <v/>
      </c>
      <c r="EU35" s="378" t="str">
        <f>IFERROR(IF(AND($EL35="fem",'Classificação geral'!$F29=1),'Classificação geral'!N29,""),"")</f>
        <v/>
      </c>
      <c r="EV35" s="399" t="str">
        <f>IFERROR(IF(AND($EL35="fem",'Classificação geral'!$F29=1),'Classificação geral'!O29,""),"")</f>
        <v/>
      </c>
      <c r="EW35" s="378" t="str">
        <f>IFERROR(IF(AND($EL35="fem",'Classificação geral'!$F29=1),'Classificação geral'!P29,""),"")</f>
        <v/>
      </c>
      <c r="EX35" s="378" t="str">
        <f>IFERROR(IF(AND($EL35="fem",'Classificação geral'!$F29=1),'Classificação geral'!Q29,""),"")</f>
        <v/>
      </c>
      <c r="EY35" s="378" t="str">
        <f>IFERROR(IF(AND($EL35="fem",'Classificação geral'!$F29=1),'Classificação geral'!R29,""),"")</f>
        <v/>
      </c>
      <c r="EZ35" s="379" t="str">
        <f>IF($EM35='Classificação geral'!$F29,'Classificação geral'!$U29,"")</f>
        <v/>
      </c>
      <c r="FA35" s="380" t="str">
        <f t="shared" si="109"/>
        <v/>
      </c>
      <c r="FB35" s="381" t="str">
        <f>IFERROR(RANK(EZ35,EZ:EZ,0)+ COUNTIF(EZ$13:$EZ34,EZ35),"")</f>
        <v/>
      </c>
      <c r="FC35" s="383"/>
      <c r="FD35" s="397" t="s">
        <v>5</v>
      </c>
      <c r="FE35" s="378" t="str">
        <f>IFERROR(IF(AND('Classificação geral'!$E29="mas",'Classificação geral'!$F29=1),'Classificação geral'!$A29,""),"")</f>
        <v/>
      </c>
      <c r="FF35" s="399" t="str">
        <f>IFERROR(IF(AND('Classificação geral'!$E29="mas",'Classificação geral'!$F29=1),'Classificação geral'!$B29,""),"")</f>
        <v/>
      </c>
      <c r="FG35" s="382" t="str">
        <f>IF($FF35='Classificação geral'!$B29,'Classificação geral'!$C29,"")</f>
        <v/>
      </c>
      <c r="FH35" s="382" t="str">
        <f>IF($FF35='Classificação geral'!$B29,'Classificação geral'!$E29,"")</f>
        <v/>
      </c>
      <c r="FI35" s="399" t="str">
        <f>IFERROR(IF(AND($FH35="mas",'Classificação geral'!$F29=1),'Classificação geral'!F29,""),"")</f>
        <v/>
      </c>
      <c r="FJ35" s="378" t="str">
        <f>IFERROR(IF(AND($FH35="mas",'Classificação geral'!$F29=1),'Classificação geral'!G29,""),"")</f>
        <v/>
      </c>
      <c r="FK35" s="378" t="str">
        <f>IFERROR(IF(AND($FH35="mas",'Classificação geral'!$F29=1),'Classificação geral'!H29,""),"")</f>
        <v/>
      </c>
      <c r="FL35" s="378" t="str">
        <f>IFERROR(IF(AND($FH35="mas",'Classificação geral'!$F29=1),'Classificação geral'!I29,""),"")</f>
        <v/>
      </c>
      <c r="FM35" s="378" t="str">
        <f>IFERROR(IF(AND($FH35="mas",'Classificação geral'!$F29=1),'Classificação geral'!J29,""),"")</f>
        <v/>
      </c>
      <c r="FN35" s="378" t="str">
        <f>IFERROR(IF(AND($FH35="mas",'Classificação geral'!$F29=1),'Classificação geral'!K29,""),"")</f>
        <v/>
      </c>
      <c r="FO35" s="378" t="str">
        <f>IFERROR(IF(AND($FH35="mas",'Classificação geral'!$F29=1),'Classificação geral'!L29,""),"")</f>
        <v/>
      </c>
      <c r="FP35" s="378" t="str">
        <f>IFERROR(IF(AND($FH35="mas",'Classificação geral'!$F29=1),'Classificação geral'!M29,""),"")</f>
        <v/>
      </c>
      <c r="FQ35" s="378" t="str">
        <f>IFERROR(IF(AND($FH35="mas",'Classificação geral'!$F29=1),'Classificação geral'!N29,""),"")</f>
        <v/>
      </c>
      <c r="FR35" s="378" t="str">
        <f>IFERROR(IF(AND($FH35="mas",'Classificação geral'!$F29=1),'Classificação geral'!O29,""),"")</f>
        <v/>
      </c>
      <c r="FS35" s="378" t="str">
        <f>IFERROR(IF(AND($FH35="mas",'Classificação geral'!$F29=1),'Classificação geral'!P29,""),"")</f>
        <v/>
      </c>
      <c r="FT35" s="378" t="str">
        <f>IFERROR(IF(AND($FH35="mas",'Classificação geral'!$F29=1),'Classificação geral'!Q29,""),"")</f>
        <v/>
      </c>
      <c r="FU35" s="378" t="str">
        <f>IFERROR(IF(AND($FH35="mas",'Classificação geral'!$F29=1),'Classificação geral'!R29,""),"")</f>
        <v/>
      </c>
      <c r="FV35" s="399" t="str">
        <f>IFERROR(IF(AND($FH35="mas",'Classificação geral'!$F29=1),'Classificação geral'!U29,""),"")</f>
        <v/>
      </c>
      <c r="FW35" s="380" t="str">
        <f t="shared" si="110"/>
        <v/>
      </c>
      <c r="FX35" s="381" t="str">
        <f>IFERROR(RANK(FV35,FV:FV,0)+ COUNTIF($FV$13:FV34,FV35),"")</f>
        <v/>
      </c>
      <c r="FZ35" s="378" t="str">
        <f>IFERROR(IF(AND('Classificação geral'!$E29="FEM",'Classificação geral'!$F29=2),'Classificação geral'!$A29,""),"")</f>
        <v/>
      </c>
      <c r="GA35" s="378" t="str">
        <f>IFERROR(IF(AND('Classificação geral'!$E29="fem",'Classificação geral'!$F29=2),'Classificação geral'!$B29,""),"")</f>
        <v/>
      </c>
      <c r="GB35" s="382" t="str">
        <f>IF(GA35='Classificação geral'!$B29,'Classificação geral'!$C29,"")</f>
        <v/>
      </c>
      <c r="GC35" s="382" t="str">
        <f>IF(GA35='Classificação geral'!$B29,'Classificação geral'!$E29,"")</f>
        <v/>
      </c>
      <c r="GD35" s="399" t="str">
        <f>IFERROR(IF(AND(GC35="fem",'Classificação geral'!$F29=2),'Classificação geral'!$F29,""),"")</f>
        <v/>
      </c>
      <c r="GE35" s="378" t="str">
        <f>IFERROR(IF(AND($GC35="fem",'Classificação geral'!$F29=2),'Classificação geral'!G29,""),"")</f>
        <v/>
      </c>
      <c r="GF35" s="378" t="str">
        <f>IFERROR(IF(AND($GC35="fem",'Classificação geral'!$F29=2),'Classificação geral'!H29,""),"")</f>
        <v/>
      </c>
      <c r="GG35" s="378" t="str">
        <f>IFERROR(IF(AND($GC35="fem",'Classificação geral'!$F29=2),'Classificação geral'!I29,""),"")</f>
        <v/>
      </c>
      <c r="GH35" s="378" t="str">
        <f>IFERROR(IF(AND($GC35="fem",'Classificação geral'!$F29=2),'Classificação geral'!J29,""),"")</f>
        <v/>
      </c>
      <c r="GI35" s="378" t="str">
        <f>IFERROR(IF(AND($GC35="fem",'Classificação geral'!$F29=2),'Classificação geral'!K29,""),"")</f>
        <v/>
      </c>
      <c r="GJ35" s="378" t="str">
        <f>IFERROR(IF(AND($GC35="fem",'Classificação geral'!$F29=2),'Classificação geral'!L29,""),"")</f>
        <v/>
      </c>
      <c r="GK35" s="378" t="str">
        <f>IFERROR(IF(AND($GC35="fem",'Classificação geral'!$F29=2),'Classificação geral'!M29,""),"")</f>
        <v/>
      </c>
      <c r="GL35" s="378" t="str">
        <f>IFERROR(IF(AND($GC35="fem",'Classificação geral'!$F29=2),'Classificação geral'!N29,""),"")</f>
        <v/>
      </c>
      <c r="GM35" s="378" t="str">
        <f>IFERROR(IF(AND($GC35="fem",'Classificação geral'!$F29=2),'Classificação geral'!O29,""),"")</f>
        <v/>
      </c>
      <c r="GN35" s="378" t="str">
        <f>IFERROR(IF(AND($GC35="fem",'Classificação geral'!$F29=2),'Classificação geral'!P29,""),"")</f>
        <v/>
      </c>
      <c r="GO35" s="378" t="str">
        <f>IFERROR(IF(AND($GC35="fem",'Classificação geral'!$F29=2),'Classificação geral'!Q29,""),"")</f>
        <v/>
      </c>
      <c r="GP35" s="378" t="str">
        <f>IFERROR(IF(AND($GC35="fem",'Classificação geral'!$F29=2),'Classificação geral'!R29,""),"")</f>
        <v/>
      </c>
      <c r="GQ35" s="399" t="str">
        <f>IFERROR(IF(AND(GC35="fem",'Classificação geral'!$F29=2),'Classificação geral'!U29,""),"")</f>
        <v/>
      </c>
      <c r="GR35" s="380" t="str">
        <f t="shared" si="111"/>
        <v/>
      </c>
      <c r="GS35" s="381" t="str">
        <f>IFERROR(RANK(GQ35,GQ:GQ,0)+ COUNTIF($GQ$13:GQ34,GQ35),"")</f>
        <v/>
      </c>
      <c r="GU35" s="378" t="str">
        <f>IFERROR(IF(AND('Classificação geral'!$E29="mas",'Classificação geral'!$F29=2),'Classificação geral'!$A29,""),"")</f>
        <v/>
      </c>
      <c r="GV35" s="378" t="str">
        <f>IFERROR(IF(AND('Classificação geral'!$E29="mas",'Classificação geral'!$F29=2),'Classificação geral'!$B29,""),"")</f>
        <v/>
      </c>
      <c r="GW35" s="382" t="str">
        <f>IF(GV35='Classificação geral'!$B29,'Classificação geral'!$C29,"")</f>
        <v/>
      </c>
      <c r="GX35" s="382" t="str">
        <f>IF(GV35='Classificação geral'!$B29,'Classificação geral'!$E29,"")</f>
        <v/>
      </c>
      <c r="GY35" s="399" t="str">
        <f>IFERROR(IF(AND(GX35="mas",'Classificação geral'!$F29=2),'Classificação geral'!$F29,""),"")</f>
        <v/>
      </c>
      <c r="GZ35" s="378" t="str">
        <f>IFERROR(IF(AND($GX35="mas",'Classificação geral'!$F29=2),'Classificação geral'!H29,""),"")</f>
        <v/>
      </c>
      <c r="HA35" s="378" t="str">
        <f>IFERROR(IF(AND($GX35="mas",'Classificação geral'!$F29=2),'Classificação geral'!I29,""),"")</f>
        <v/>
      </c>
      <c r="HB35" s="378" t="str">
        <f>IFERROR(IF(AND($GX35="mas",'Classificação geral'!$F29=2),'Classificação geral'!J29,""),"")</f>
        <v/>
      </c>
      <c r="HC35" s="399" t="str">
        <f>IFERROR(IF(AND(GX35="mas",'Classificação geral'!$F29=2),'Classificação geral'!$G29,""),"")</f>
        <v/>
      </c>
      <c r="HD35" s="378" t="str">
        <f>IFERROR(IF(AND($GX35="mas",'Classificação geral'!$F29=2),'Classificação geral'!L29,""),"")</f>
        <v/>
      </c>
      <c r="HE35" s="378" t="str">
        <f>IFERROR(IF(AND($GX35="mas",'Classificação geral'!$F29=2),'Classificação geral'!M29,""),"")</f>
        <v/>
      </c>
      <c r="HF35" s="378" t="str">
        <f>IFERROR(IF(AND($GX35="mas",'Classificação geral'!$F29=2),'Classificação geral'!N29,""),"")</f>
        <v/>
      </c>
      <c r="HG35" s="399" t="str">
        <f>IFERROR(IF(AND(GX35="mas",'Classificação geral'!$F29=2),'Classificação geral'!$K29,""),"")</f>
        <v/>
      </c>
      <c r="HH35" s="378" t="str">
        <f>IFERROR(IF(AND($GX35="mas",'Classificação geral'!$F29=2),'Classificação geral'!P29,""),"")</f>
        <v/>
      </c>
      <c r="HI35" s="378" t="str">
        <f>IFERROR(IF(AND($GX35="mas",'Classificação geral'!$F29=2),'Classificação geral'!Q29,""),"")</f>
        <v/>
      </c>
      <c r="HJ35" s="378" t="str">
        <f>IFERROR(IF(AND($GX35="mas",'Classificação geral'!$F29=2),'Classificação geral'!R29,""),"")</f>
        <v/>
      </c>
      <c r="HK35" s="399" t="str">
        <f>IFERROR(IF(AND(GX35="mas",'Classificação geral'!$F29=2),'Classificação geral'!$O29,""),"")</f>
        <v/>
      </c>
      <c r="HL35" s="399" t="str">
        <f>IFERROR(IF(AND(GX35="mas",'Classificação geral'!$F29=2),'Classificação geral'!$U29,""),"")</f>
        <v/>
      </c>
      <c r="HM35" s="380" t="str">
        <f t="shared" si="112"/>
        <v/>
      </c>
      <c r="HN35" s="381" t="str">
        <f>IFERROR(RANK(HL35,HL:HL,0)+ COUNTIF($HL$13:HL34,HL35),"")</f>
        <v/>
      </c>
      <c r="HP35" s="378" t="str">
        <f>IFERROR(IF(AND('Classificação geral'!$E29="FEM",'Classificação geral'!$F29=3),'Classificação geral'!$A29,""),"")</f>
        <v/>
      </c>
      <c r="HQ35" s="399" t="str">
        <f>IFERROR(IF(AND('Classificação geral'!$E29="fem",'Classificação geral'!$F29=3),'Classificação geral'!$B29,""),"")</f>
        <v/>
      </c>
      <c r="HR35" s="382" t="str">
        <f>IF($HQ35='Classificação geral'!$B29,'Classificação geral'!$C29,"")</f>
        <v/>
      </c>
      <c r="HS35" s="382" t="str">
        <f>IF($HQ35='Classificação geral'!$B29,'Classificação geral'!$E29,"")</f>
        <v/>
      </c>
      <c r="HT35" s="382" t="str">
        <f>IF($HS35='Classificação geral'!$E29,'Classificação geral'!$F29,"")</f>
        <v/>
      </c>
      <c r="HU35" s="382">
        <f>IF($HT35='Classificação geral'!$F29,'Classificação geral'!G29,"")</f>
        <v>0</v>
      </c>
      <c r="HV35" s="382" t="str">
        <f>IF($HT35='Classificação geral'!$F29,'Classificação geral'!H29,"")</f>
        <v/>
      </c>
      <c r="HW35" s="382">
        <f>IF($HT35='Classificação geral'!$F29,'Classificação geral'!I29,"")</f>
        <v>0</v>
      </c>
      <c r="HX35" s="382">
        <f>IF($HT35='Classificação geral'!$F29,'Classificação geral'!J29,"")</f>
        <v>0</v>
      </c>
      <c r="HY35" s="382">
        <f>IF($HT35='Classificação geral'!$F29,'Classificação geral'!K29,"")</f>
        <v>0</v>
      </c>
      <c r="HZ35" s="382">
        <f>IF($HT35='Classificação geral'!$F29,'Classificação geral'!L29,"")</f>
        <v>0</v>
      </c>
      <c r="IA35" s="382">
        <f>IF($HT35='Classificação geral'!$F29,'Classificação geral'!M29,"")</f>
        <v>0</v>
      </c>
      <c r="IB35" s="382">
        <f>IF($HT35='Classificação geral'!$F29,'Classificação geral'!N29,"")</f>
        <v>0</v>
      </c>
      <c r="IC35" s="382">
        <f>IF($HT35='Classificação geral'!$F29,'Classificação geral'!O29,"")</f>
        <v>0</v>
      </c>
      <c r="ID35" s="382" t="b">
        <f>IF($HT35='Classificação geral'!$F29,'Classificação geral'!P29,"")</f>
        <v>0</v>
      </c>
      <c r="IE35" s="382">
        <f>IF($HT35='Classificação geral'!$F29,'Classificação geral'!Q29,"")</f>
        <v>0</v>
      </c>
      <c r="IF35" s="382">
        <f>IF($HT35='Classificação geral'!$F29,'Classificação geral'!R29,"")</f>
        <v>0</v>
      </c>
      <c r="IG35" s="379" t="str">
        <f>IF($HT35='Classificação geral'!$F29,'Classificação geral'!$U29,"")</f>
        <v/>
      </c>
      <c r="IH35" s="380" t="str">
        <f t="shared" si="106"/>
        <v/>
      </c>
      <c r="II35" s="381" t="str">
        <f>IFERROR(RANK(IG35,IG:IG,0)+ COUNTIF($IG$13:IG34,IG35),"")</f>
        <v/>
      </c>
      <c r="IK35" s="378" t="str">
        <f>IFERROR(IF(AND('Classificação geral'!$E29="mas",'Classificação geral'!$F29=3),'Classificação geral'!$A29,""),"")</f>
        <v/>
      </c>
      <c r="IL35" s="399" t="str">
        <f>IFERROR(IF(AND('Classificação geral'!$E29="mas",'Classificação geral'!$F29=3),'Classificação geral'!$B29,""),"")</f>
        <v/>
      </c>
      <c r="IM35" s="382" t="str">
        <f>IF($IL35='Classificação geral'!$B29,'Classificação geral'!$C29,"")</f>
        <v/>
      </c>
      <c r="IN35" s="382" t="str">
        <f>IF($IL35='Classificação geral'!$B29,'Classificação geral'!$E29,"")</f>
        <v/>
      </c>
      <c r="IO35" s="382" t="str">
        <f>IF($IN35='Classificação geral'!$E29,'Classificação geral'!$F29,"")</f>
        <v/>
      </c>
      <c r="IP35" s="379">
        <f>IF($IO35='Classificação geral'!$F29,'Classificação geral'!G29,"")</f>
        <v>0</v>
      </c>
      <c r="IQ35" s="379" t="str">
        <f>IF($IO35='Classificação geral'!$F29,'Classificação geral'!H29,"")</f>
        <v/>
      </c>
      <c r="IR35" s="379">
        <f>IF($IO35='Classificação geral'!$F29,'Classificação geral'!I29,"")</f>
        <v>0</v>
      </c>
      <c r="IS35" s="379">
        <f>IF($IO35='Classificação geral'!$F29,'Classificação geral'!J29,"")</f>
        <v>0</v>
      </c>
      <c r="IT35" s="379">
        <f>IF($IO35='Classificação geral'!$F29,'Classificação geral'!K29,"")</f>
        <v>0</v>
      </c>
      <c r="IU35" s="379">
        <f>IF($IO35='Classificação geral'!$F29,'Classificação geral'!L29,"")</f>
        <v>0</v>
      </c>
      <c r="IV35" s="379">
        <f>IF($IO35='Classificação geral'!$F29,'Classificação geral'!M29,"")</f>
        <v>0</v>
      </c>
      <c r="IW35" s="379">
        <f>IF($IO35='Classificação geral'!$F29,'Classificação geral'!N29,"")</f>
        <v>0</v>
      </c>
      <c r="IX35" s="379">
        <f>IF($IO35='Classificação geral'!$F29,'Classificação geral'!O29,"")</f>
        <v>0</v>
      </c>
      <c r="IY35" s="379" t="b">
        <f>IF($IO35='Classificação geral'!$F29,'Classificação geral'!P29,"")</f>
        <v>0</v>
      </c>
      <c r="IZ35" s="379">
        <f>IF($IO35='Classificação geral'!$F29,'Classificação geral'!Q29,"")</f>
        <v>0</v>
      </c>
      <c r="JA35" s="379">
        <f>IF($IO35='Classificação geral'!$F29,'Classificação geral'!R29,"")</f>
        <v>0</v>
      </c>
      <c r="JB35" s="379" t="str">
        <f>IF($IO35='Classificação geral'!$F29,'Classificação geral'!$U29,"")</f>
        <v/>
      </c>
      <c r="JC35" s="380" t="str">
        <f t="shared" si="107"/>
        <v/>
      </c>
      <c r="JD35" s="381" t="str">
        <f>IFERROR(RANK(JB35,JB:JB,0)+ COUNTIF($JB$13:JB34,JB35),"")</f>
        <v/>
      </c>
    </row>
    <row r="36" spans="2:264" s="397" customFormat="1" ht="25.95" customHeight="1" x14ac:dyDescent="0.4">
      <c r="B36" s="367" t="str">
        <f t="shared" si="0"/>
        <v/>
      </c>
      <c r="C36" s="390" t="str">
        <f t="shared" si="1"/>
        <v/>
      </c>
      <c r="D36" s="394" t="str">
        <f t="shared" si="2"/>
        <v/>
      </c>
      <c r="E36" s="395" t="str">
        <f t="shared" si="3"/>
        <v/>
      </c>
      <c r="F36" s="395" t="str">
        <f t="shared" si="4"/>
        <v/>
      </c>
      <c r="G36" s="395" t="str">
        <f>IFERROR(INDEX(#REF!,MATCH(U36,$FB$15:$FB$97,0)),"")</f>
        <v/>
      </c>
      <c r="H36" s="396" t="str">
        <f t="shared" si="5"/>
        <v/>
      </c>
      <c r="I36" s="396" t="str">
        <f t="shared" si="6"/>
        <v/>
      </c>
      <c r="J36" s="396" t="str">
        <f t="shared" si="7"/>
        <v/>
      </c>
      <c r="K36" s="479" t="str">
        <f t="shared" si="8"/>
        <v/>
      </c>
      <c r="L36" s="396" t="str">
        <f t="shared" si="9"/>
        <v/>
      </c>
      <c r="M36" s="396" t="str">
        <f t="shared" si="10"/>
        <v/>
      </c>
      <c r="N36" s="396" t="str">
        <f t="shared" si="11"/>
        <v/>
      </c>
      <c r="O36" s="479" t="str">
        <f t="shared" si="12"/>
        <v/>
      </c>
      <c r="P36" s="396" t="str">
        <f t="shared" si="13"/>
        <v/>
      </c>
      <c r="Q36" s="396" t="str">
        <f t="shared" si="14"/>
        <v/>
      </c>
      <c r="R36" s="396" t="str">
        <f t="shared" si="15"/>
        <v/>
      </c>
      <c r="S36" s="479" t="str">
        <f t="shared" si="16"/>
        <v/>
      </c>
      <c r="T36" s="396" t="str">
        <f t="shared" si="17"/>
        <v/>
      </c>
      <c r="U36" s="391">
        <v>22</v>
      </c>
      <c r="V36" s="392"/>
      <c r="W36" s="392"/>
      <c r="X36" s="367" t="str">
        <f t="shared" si="18"/>
        <v/>
      </c>
      <c r="Y36" s="390" t="str">
        <f t="shared" si="19"/>
        <v/>
      </c>
      <c r="Z36" s="394" t="str">
        <f t="shared" si="20"/>
        <v/>
      </c>
      <c r="AA36" s="395" t="str">
        <f t="shared" si="21"/>
        <v/>
      </c>
      <c r="AB36" s="395" t="str">
        <f t="shared" si="22"/>
        <v/>
      </c>
      <c r="AC36" s="395" t="str">
        <f>IFERROR(INDEX(#REF!,MATCH(AQ36,$FX$15:$FX$97,0)),"")</f>
        <v/>
      </c>
      <c r="AD36" s="396" t="str">
        <f t="shared" si="23"/>
        <v/>
      </c>
      <c r="AE36" s="396" t="str">
        <f t="shared" si="24"/>
        <v/>
      </c>
      <c r="AF36" s="396" t="str">
        <f t="shared" si="25"/>
        <v/>
      </c>
      <c r="AG36" s="479" t="str">
        <f t="shared" si="26"/>
        <v/>
      </c>
      <c r="AH36" s="396" t="str">
        <f t="shared" si="27"/>
        <v/>
      </c>
      <c r="AI36" s="396" t="str">
        <f t="shared" si="28"/>
        <v/>
      </c>
      <c r="AJ36" s="396" t="str">
        <f t="shared" si="29"/>
        <v/>
      </c>
      <c r="AK36" s="479" t="str">
        <f t="shared" si="30"/>
        <v/>
      </c>
      <c r="AL36" s="396" t="str">
        <f t="shared" si="31"/>
        <v/>
      </c>
      <c r="AM36" s="396" t="str">
        <f t="shared" si="32"/>
        <v/>
      </c>
      <c r="AN36" s="396" t="str">
        <f t="shared" si="33"/>
        <v/>
      </c>
      <c r="AO36" s="479" t="str">
        <f t="shared" si="34"/>
        <v/>
      </c>
      <c r="AP36" s="396" t="str">
        <f t="shared" si="35"/>
        <v/>
      </c>
      <c r="AQ36" s="391">
        <v>22</v>
      </c>
      <c r="AR36" s="392"/>
      <c r="AT36" s="367" t="str">
        <f t="shared" si="36"/>
        <v/>
      </c>
      <c r="AU36" s="390" t="str">
        <f t="shared" si="37"/>
        <v/>
      </c>
      <c r="AV36" s="390" t="str">
        <f t="shared" si="38"/>
        <v/>
      </c>
      <c r="AW36" s="395" t="str">
        <f t="shared" si="39"/>
        <v/>
      </c>
      <c r="AX36" s="395" t="str">
        <f t="shared" si="40"/>
        <v/>
      </c>
      <c r="AY36" s="395" t="str">
        <f>IFERROR(INDEX(#REF!,MATCH($BM36,$GS$15:$GS$97,0)),"")</f>
        <v/>
      </c>
      <c r="AZ36" s="396" t="str">
        <f t="shared" si="41"/>
        <v/>
      </c>
      <c r="BA36" s="396" t="str">
        <f t="shared" si="42"/>
        <v/>
      </c>
      <c r="BB36" s="396" t="str">
        <f t="shared" si="43"/>
        <v/>
      </c>
      <c r="BC36" s="479" t="str">
        <f t="shared" si="44"/>
        <v/>
      </c>
      <c r="BD36" s="396" t="str">
        <f t="shared" si="45"/>
        <v/>
      </c>
      <c r="BE36" s="396" t="str">
        <f t="shared" si="46"/>
        <v/>
      </c>
      <c r="BF36" s="396" t="str">
        <f t="shared" si="47"/>
        <v/>
      </c>
      <c r="BG36" s="479" t="str">
        <f t="shared" si="48"/>
        <v/>
      </c>
      <c r="BH36" s="396" t="str">
        <f t="shared" si="49"/>
        <v/>
      </c>
      <c r="BI36" s="396" t="str">
        <f t="shared" si="50"/>
        <v/>
      </c>
      <c r="BJ36" s="396" t="str">
        <f t="shared" si="51"/>
        <v/>
      </c>
      <c r="BK36" s="479" t="str">
        <f t="shared" si="52"/>
        <v/>
      </c>
      <c r="BL36" s="396" t="str">
        <f t="shared" si="53"/>
        <v/>
      </c>
      <c r="BM36" s="391">
        <v>22</v>
      </c>
      <c r="BN36" s="236"/>
      <c r="BO36" s="392"/>
      <c r="BP36" s="368" t="str">
        <f t="shared" si="54"/>
        <v/>
      </c>
      <c r="BQ36" s="390" t="str">
        <f t="shared" si="55"/>
        <v/>
      </c>
      <c r="BR36" s="394" t="str">
        <f t="shared" si="56"/>
        <v/>
      </c>
      <c r="BS36" s="395" t="str">
        <f t="shared" si="57"/>
        <v/>
      </c>
      <c r="BT36" s="395" t="str">
        <f t="shared" si="58"/>
        <v/>
      </c>
      <c r="BU36" s="395" t="str">
        <f>IFERROR(INDEX(#REF!,MATCH(CI36,$HN$15:$HN$97,0)),"")</f>
        <v/>
      </c>
      <c r="BV36" s="396" t="str">
        <f t="shared" si="59"/>
        <v/>
      </c>
      <c r="BW36" s="396" t="str">
        <f t="shared" si="60"/>
        <v/>
      </c>
      <c r="BX36" s="396" t="str">
        <f t="shared" si="61"/>
        <v/>
      </c>
      <c r="BY36" s="479" t="str">
        <f t="shared" si="62"/>
        <v/>
      </c>
      <c r="BZ36" s="396" t="str">
        <f t="shared" si="63"/>
        <v/>
      </c>
      <c r="CA36" s="396" t="str">
        <f t="shared" si="64"/>
        <v/>
      </c>
      <c r="CB36" s="396" t="str">
        <f t="shared" si="65"/>
        <v/>
      </c>
      <c r="CC36" s="479" t="str">
        <f t="shared" si="66"/>
        <v/>
      </c>
      <c r="CD36" s="396" t="str">
        <f t="shared" si="67"/>
        <v/>
      </c>
      <c r="CE36" s="396" t="str">
        <f t="shared" si="68"/>
        <v/>
      </c>
      <c r="CF36" s="396" t="str">
        <f t="shared" si="69"/>
        <v/>
      </c>
      <c r="CG36" s="479" t="str">
        <f t="shared" si="70"/>
        <v/>
      </c>
      <c r="CH36" s="396" t="str">
        <f t="shared" si="71"/>
        <v/>
      </c>
      <c r="CI36" s="391">
        <v>22</v>
      </c>
      <c r="CJ36" s="392"/>
      <c r="CL36" s="367" t="str">
        <f t="shared" si="72"/>
        <v/>
      </c>
      <c r="CM36" s="390" t="str">
        <f t="shared" si="73"/>
        <v/>
      </c>
      <c r="CN36" s="394" t="str">
        <f t="shared" si="74"/>
        <v/>
      </c>
      <c r="CO36" s="394" t="str">
        <f t="shared" si="75"/>
        <v/>
      </c>
      <c r="CP36" s="395" t="str">
        <f t="shared" si="76"/>
        <v/>
      </c>
      <c r="CQ36" s="395" t="str">
        <f>IFERROR(INDEX(#REF!,MATCH(DE36,$II$15:$II$97,0)),"")</f>
        <v/>
      </c>
      <c r="CR36" s="396" t="str">
        <f t="shared" si="77"/>
        <v/>
      </c>
      <c r="CS36" s="396" t="str">
        <f t="shared" si="78"/>
        <v/>
      </c>
      <c r="CT36" s="396" t="str">
        <f t="shared" si="79"/>
        <v/>
      </c>
      <c r="CU36" s="479" t="str">
        <f t="shared" si="80"/>
        <v/>
      </c>
      <c r="CV36" s="396" t="str">
        <f t="shared" si="81"/>
        <v/>
      </c>
      <c r="CW36" s="396" t="str">
        <f t="shared" si="82"/>
        <v/>
      </c>
      <c r="CX36" s="396" t="str">
        <f t="shared" si="83"/>
        <v/>
      </c>
      <c r="CY36" s="479" t="str">
        <f t="shared" si="84"/>
        <v/>
      </c>
      <c r="CZ36" s="396" t="str">
        <f t="shared" si="85"/>
        <v/>
      </c>
      <c r="DA36" s="396" t="str">
        <f t="shared" si="86"/>
        <v/>
      </c>
      <c r="DB36" s="396" t="str">
        <f t="shared" si="87"/>
        <v/>
      </c>
      <c r="DC36" s="479" t="str">
        <f t="shared" si="88"/>
        <v/>
      </c>
      <c r="DD36" s="396" t="str">
        <f t="shared" si="89"/>
        <v/>
      </c>
      <c r="DE36" s="391">
        <v>22</v>
      </c>
      <c r="DF36" s="393" t="str">
        <f t="shared" si="131"/>
        <v/>
      </c>
      <c r="DG36" s="392"/>
      <c r="DH36" s="392"/>
      <c r="DI36" s="367" t="str">
        <f t="shared" si="90"/>
        <v/>
      </c>
      <c r="DJ36" s="390" t="str">
        <f t="shared" si="91"/>
        <v/>
      </c>
      <c r="DK36" s="394" t="str">
        <f t="shared" si="92"/>
        <v/>
      </c>
      <c r="DL36" s="395" t="str">
        <f t="shared" si="93"/>
        <v/>
      </c>
      <c r="DM36" s="395" t="str">
        <f t="shared" si="94"/>
        <v/>
      </c>
      <c r="DN36" s="395" t="str">
        <f>IFERROR(INDEX(#REF!,MATCH(EB36,$JD$15:$JD$97,0)),"")</f>
        <v/>
      </c>
      <c r="DO36" s="396" t="str">
        <f t="shared" si="122"/>
        <v/>
      </c>
      <c r="DP36" s="396" t="str">
        <f t="shared" si="123"/>
        <v/>
      </c>
      <c r="DQ36" s="396" t="str">
        <f t="shared" si="124"/>
        <v/>
      </c>
      <c r="DR36" s="479" t="str">
        <f t="shared" si="96"/>
        <v/>
      </c>
      <c r="DS36" s="396" t="str">
        <f t="shared" si="125"/>
        <v/>
      </c>
      <c r="DT36" s="396" t="str">
        <f t="shared" si="126"/>
        <v/>
      </c>
      <c r="DU36" s="396" t="str">
        <f t="shared" si="127"/>
        <v/>
      </c>
      <c r="DV36" s="479" t="str">
        <f t="shared" si="100"/>
        <v/>
      </c>
      <c r="DW36" s="396" t="str">
        <f t="shared" si="128"/>
        <v/>
      </c>
      <c r="DX36" s="396" t="str">
        <f t="shared" si="129"/>
        <v/>
      </c>
      <c r="DY36" s="396" t="str">
        <f t="shared" si="130"/>
        <v/>
      </c>
      <c r="DZ36" s="479" t="str">
        <f t="shared" si="104"/>
        <v/>
      </c>
      <c r="EA36" s="396" t="str">
        <f t="shared" si="105"/>
        <v/>
      </c>
      <c r="EB36" s="391">
        <v>22</v>
      </c>
      <c r="EC36" s="393" t="str">
        <f t="shared" si="108"/>
        <v/>
      </c>
      <c r="ED36" s="392"/>
      <c r="EF36" s="392"/>
      <c r="EG36" s="392"/>
      <c r="EH36" s="392"/>
      <c r="EI36" s="378" t="str">
        <f>IFERROR(IF(AND('Classificação geral'!$E30="FEM",'Classificação geral'!$F30=1),'Classificação geral'!$A30,""),"")</f>
        <v/>
      </c>
      <c r="EJ36" s="399" t="str">
        <f>IFERROR(IF(AND('Classificação geral'!$E30="FEM",'Classificação geral'!$F30=1),'Classificação geral'!$B30,""),"")</f>
        <v/>
      </c>
      <c r="EK36" s="382" t="str">
        <f>IF($EJ36='Classificação geral'!$B30,'Classificação geral'!$C30,"")</f>
        <v/>
      </c>
      <c r="EL36" s="382" t="str">
        <f>IF($EJ36='Classificação geral'!$B30,'Classificação geral'!$E30,"")</f>
        <v/>
      </c>
      <c r="EM36" s="382" t="str">
        <f>IF($EL36='Classificação geral'!$E30,'Classificação geral'!$F30,"")</f>
        <v/>
      </c>
      <c r="EN36" s="378" t="str">
        <f>IFERROR(IF(AND($EL36="fem",'Classificação geral'!$F30=1),'Classificação geral'!G30,""),"")</f>
        <v/>
      </c>
      <c r="EO36" s="378" t="str">
        <f>IFERROR(IF(AND($EL36="fem",'Classificação geral'!$F30=1),'Classificação geral'!H30,""),"")</f>
        <v/>
      </c>
      <c r="EP36" s="378" t="str">
        <f>IFERROR(IF(AND($EL36="fem",'Classificação geral'!$F30=1),'Classificação geral'!I30,""),"")</f>
        <v/>
      </c>
      <c r="EQ36" s="378" t="str">
        <f>IFERROR(IF(AND($EL36="fem",'Classificação geral'!$F30=1),'Classificação geral'!J30,""),"")</f>
        <v/>
      </c>
      <c r="ER36" s="399" t="str">
        <f>IFERROR(IF(AND($EL36="fem",'Classificação geral'!$F30=1),'Classificação geral'!K30,""),"")</f>
        <v/>
      </c>
      <c r="ES36" s="378" t="str">
        <f>IFERROR(IF(AND($EL36="fem",'Classificação geral'!$F30=1),'Classificação geral'!L30,""),"")</f>
        <v/>
      </c>
      <c r="ET36" s="378" t="str">
        <f>IFERROR(IF(AND($EL36="fem",'Classificação geral'!$F30=1),'Classificação geral'!M30,""),"")</f>
        <v/>
      </c>
      <c r="EU36" s="378" t="str">
        <f>IFERROR(IF(AND($EL36="fem",'Classificação geral'!$F30=1),'Classificação geral'!N30,""),"")</f>
        <v/>
      </c>
      <c r="EV36" s="399" t="str">
        <f>IFERROR(IF(AND($EL36="fem",'Classificação geral'!$F30=1),'Classificação geral'!O30,""),"")</f>
        <v/>
      </c>
      <c r="EW36" s="378" t="str">
        <f>IFERROR(IF(AND($EL36="fem",'Classificação geral'!$F30=1),'Classificação geral'!P30,""),"")</f>
        <v/>
      </c>
      <c r="EX36" s="378" t="str">
        <f>IFERROR(IF(AND($EL36="fem",'Classificação geral'!$F30=1),'Classificação geral'!Q30,""),"")</f>
        <v/>
      </c>
      <c r="EY36" s="378" t="str">
        <f>IFERROR(IF(AND($EL36="fem",'Classificação geral'!$F30=1),'Classificação geral'!R30,""),"")</f>
        <v/>
      </c>
      <c r="EZ36" s="379" t="str">
        <f>IF($EM36='Classificação geral'!$F30,'Classificação geral'!$U30,"")</f>
        <v/>
      </c>
      <c r="FA36" s="380" t="str">
        <f t="shared" si="109"/>
        <v/>
      </c>
      <c r="FB36" s="381" t="str">
        <f>IFERROR(RANK(EZ36,EZ:EZ,0)+ COUNTIF(EZ$13:$EZ35,EZ36),"")</f>
        <v/>
      </c>
      <c r="FC36" s="383"/>
      <c r="FD36" s="397" t="s">
        <v>5</v>
      </c>
      <c r="FE36" s="378" t="str">
        <f>IFERROR(IF(AND('Classificação geral'!$E30="mas",'Classificação geral'!$F30=1),'Classificação geral'!$A30,""),"")</f>
        <v/>
      </c>
      <c r="FF36" s="399" t="str">
        <f>IFERROR(IF(AND('Classificação geral'!$E30="mas",'Classificação geral'!$F30=1),'Classificação geral'!$B30,""),"")</f>
        <v/>
      </c>
      <c r="FG36" s="382" t="str">
        <f>IF($FF36='Classificação geral'!$B30,'Classificação geral'!$C30,"")</f>
        <v/>
      </c>
      <c r="FH36" s="382" t="str">
        <f>IF($FF36='Classificação geral'!$B30,'Classificação geral'!$E30,"")</f>
        <v/>
      </c>
      <c r="FI36" s="399" t="str">
        <f>IFERROR(IF(AND($FH36="mas",'Classificação geral'!$F30=1),'Classificação geral'!F30,""),"")</f>
        <v/>
      </c>
      <c r="FJ36" s="378" t="str">
        <f>IFERROR(IF(AND($FH36="mas",'Classificação geral'!$F30=1),'Classificação geral'!G30,""),"")</f>
        <v/>
      </c>
      <c r="FK36" s="378" t="str">
        <f>IFERROR(IF(AND($FH36="mas",'Classificação geral'!$F30=1),'Classificação geral'!H30,""),"")</f>
        <v/>
      </c>
      <c r="FL36" s="378" t="str">
        <f>IFERROR(IF(AND($FH36="mas",'Classificação geral'!$F30=1),'Classificação geral'!I30,""),"")</f>
        <v/>
      </c>
      <c r="FM36" s="378" t="str">
        <f>IFERROR(IF(AND($FH36="mas",'Classificação geral'!$F30=1),'Classificação geral'!J30,""),"")</f>
        <v/>
      </c>
      <c r="FN36" s="378" t="str">
        <f>IFERROR(IF(AND($FH36="mas",'Classificação geral'!$F30=1),'Classificação geral'!K30,""),"")</f>
        <v/>
      </c>
      <c r="FO36" s="378" t="str">
        <f>IFERROR(IF(AND($FH36="mas",'Classificação geral'!$F30=1),'Classificação geral'!L30,""),"")</f>
        <v/>
      </c>
      <c r="FP36" s="378" t="str">
        <f>IFERROR(IF(AND($FH36="mas",'Classificação geral'!$F30=1),'Classificação geral'!M30,""),"")</f>
        <v/>
      </c>
      <c r="FQ36" s="378" t="str">
        <f>IFERROR(IF(AND($FH36="mas",'Classificação geral'!$F30=1),'Classificação geral'!N30,""),"")</f>
        <v/>
      </c>
      <c r="FR36" s="378" t="str">
        <f>IFERROR(IF(AND($FH36="mas",'Classificação geral'!$F30=1),'Classificação geral'!O30,""),"")</f>
        <v/>
      </c>
      <c r="FS36" s="378" t="str">
        <f>IFERROR(IF(AND($FH36="mas",'Classificação geral'!$F30=1),'Classificação geral'!P30,""),"")</f>
        <v/>
      </c>
      <c r="FT36" s="378" t="str">
        <f>IFERROR(IF(AND($FH36="mas",'Classificação geral'!$F30=1),'Classificação geral'!Q30,""),"")</f>
        <v/>
      </c>
      <c r="FU36" s="378" t="str">
        <f>IFERROR(IF(AND($FH36="mas",'Classificação geral'!$F30=1),'Classificação geral'!R30,""),"")</f>
        <v/>
      </c>
      <c r="FV36" s="399" t="str">
        <f>IFERROR(IF(AND($FH36="mas",'Classificação geral'!$F30=1),'Classificação geral'!U30,""),"")</f>
        <v/>
      </c>
      <c r="FW36" s="380" t="str">
        <f t="shared" si="110"/>
        <v/>
      </c>
      <c r="FX36" s="381" t="str">
        <f>IFERROR(RANK(FV36,FV:FV,0)+ COUNTIF($FV$13:FV35,FV36),"")</f>
        <v/>
      </c>
      <c r="FZ36" s="378" t="str">
        <f>IFERROR(IF(AND('Classificação geral'!$E30="FEM",'Classificação geral'!$F30=2),'Classificação geral'!$A30,""),"")</f>
        <v/>
      </c>
      <c r="GA36" s="378" t="str">
        <f>IFERROR(IF(AND('Classificação geral'!$E30="fem",'Classificação geral'!$F30=2),'Classificação geral'!$B30,""),"")</f>
        <v/>
      </c>
      <c r="GB36" s="382" t="str">
        <f>IF(GA36='Classificação geral'!$B30,'Classificação geral'!$C30,"")</f>
        <v/>
      </c>
      <c r="GC36" s="382" t="str">
        <f>IF(GA36='Classificação geral'!$B30,'Classificação geral'!$E30,"")</f>
        <v/>
      </c>
      <c r="GD36" s="399" t="str">
        <f>IFERROR(IF(AND(GC36="fem",'Classificação geral'!$F30=2),'Classificação geral'!$F30,""),"")</f>
        <v/>
      </c>
      <c r="GE36" s="378" t="str">
        <f>IFERROR(IF(AND($GC36="fem",'Classificação geral'!$F30=2),'Classificação geral'!G30,""),"")</f>
        <v/>
      </c>
      <c r="GF36" s="378" t="str">
        <f>IFERROR(IF(AND($GC36="fem",'Classificação geral'!$F30=2),'Classificação geral'!H30,""),"")</f>
        <v/>
      </c>
      <c r="GG36" s="378" t="str">
        <f>IFERROR(IF(AND($GC36="fem",'Classificação geral'!$F30=2),'Classificação geral'!I30,""),"")</f>
        <v/>
      </c>
      <c r="GH36" s="378" t="str">
        <f>IFERROR(IF(AND($GC36="fem",'Classificação geral'!$F30=2),'Classificação geral'!J30,""),"")</f>
        <v/>
      </c>
      <c r="GI36" s="378" t="str">
        <f>IFERROR(IF(AND($GC36="fem",'Classificação geral'!$F30=2),'Classificação geral'!K30,""),"")</f>
        <v/>
      </c>
      <c r="GJ36" s="378" t="str">
        <f>IFERROR(IF(AND($GC36="fem",'Classificação geral'!$F30=2),'Classificação geral'!L30,""),"")</f>
        <v/>
      </c>
      <c r="GK36" s="378" t="str">
        <f>IFERROR(IF(AND($GC36="fem",'Classificação geral'!$F30=2),'Classificação geral'!M30,""),"")</f>
        <v/>
      </c>
      <c r="GL36" s="378" t="str">
        <f>IFERROR(IF(AND($GC36="fem",'Classificação geral'!$F30=2),'Classificação geral'!N30,""),"")</f>
        <v/>
      </c>
      <c r="GM36" s="378" t="str">
        <f>IFERROR(IF(AND($GC36="fem",'Classificação geral'!$F30=2),'Classificação geral'!O30,""),"")</f>
        <v/>
      </c>
      <c r="GN36" s="378" t="str">
        <f>IFERROR(IF(AND($GC36="fem",'Classificação geral'!$F30=2),'Classificação geral'!P30,""),"")</f>
        <v/>
      </c>
      <c r="GO36" s="378" t="str">
        <f>IFERROR(IF(AND($GC36="fem",'Classificação geral'!$F30=2),'Classificação geral'!Q30,""),"")</f>
        <v/>
      </c>
      <c r="GP36" s="378" t="str">
        <f>IFERROR(IF(AND($GC36="fem",'Classificação geral'!$F30=2),'Classificação geral'!R30,""),"")</f>
        <v/>
      </c>
      <c r="GQ36" s="399" t="str">
        <f>IFERROR(IF(AND(GC36="fem",'Classificação geral'!$F30=2),'Classificação geral'!U30,""),"")</f>
        <v/>
      </c>
      <c r="GR36" s="380" t="str">
        <f t="shared" si="111"/>
        <v/>
      </c>
      <c r="GS36" s="381" t="str">
        <f>IFERROR(RANK(GQ36,GQ:GQ,0)+ COUNTIF($GQ$13:GQ35,GQ36),"")</f>
        <v/>
      </c>
      <c r="GU36" s="378" t="str">
        <f>IFERROR(IF(AND('Classificação geral'!$E30="mas",'Classificação geral'!$F30=2),'Classificação geral'!$A30,""),"")</f>
        <v/>
      </c>
      <c r="GV36" s="378" t="str">
        <f>IFERROR(IF(AND('Classificação geral'!$E30="mas",'Classificação geral'!$F30=2),'Classificação geral'!$B30,""),"")</f>
        <v/>
      </c>
      <c r="GW36" s="382" t="str">
        <f>IF(GV36='Classificação geral'!$B30,'Classificação geral'!$C30,"")</f>
        <v/>
      </c>
      <c r="GX36" s="382" t="str">
        <f>IF(GV36='Classificação geral'!$B30,'Classificação geral'!$E30,"")</f>
        <v/>
      </c>
      <c r="GY36" s="399" t="str">
        <f>IFERROR(IF(AND(GX36="mas",'Classificação geral'!$F30=2),'Classificação geral'!$F30,""),"")</f>
        <v/>
      </c>
      <c r="GZ36" s="378" t="str">
        <f>IFERROR(IF(AND($GX36="mas",'Classificação geral'!$F30=2),'Classificação geral'!H30,""),"")</f>
        <v/>
      </c>
      <c r="HA36" s="378" t="str">
        <f>IFERROR(IF(AND($GX36="mas",'Classificação geral'!$F30=2),'Classificação geral'!I30,""),"")</f>
        <v/>
      </c>
      <c r="HB36" s="378" t="str">
        <f>IFERROR(IF(AND($GX36="mas",'Classificação geral'!$F30=2),'Classificação geral'!J30,""),"")</f>
        <v/>
      </c>
      <c r="HC36" s="399" t="str">
        <f>IFERROR(IF(AND(GX36="mas",'Classificação geral'!$F30=2),'Classificação geral'!$G30,""),"")</f>
        <v/>
      </c>
      <c r="HD36" s="378" t="str">
        <f>IFERROR(IF(AND($GX36="mas",'Classificação geral'!$F30=2),'Classificação geral'!L30,""),"")</f>
        <v/>
      </c>
      <c r="HE36" s="378" t="str">
        <f>IFERROR(IF(AND($GX36="mas",'Classificação geral'!$F30=2),'Classificação geral'!M30,""),"")</f>
        <v/>
      </c>
      <c r="HF36" s="378" t="str">
        <f>IFERROR(IF(AND($GX36="mas",'Classificação geral'!$F30=2),'Classificação geral'!N30,""),"")</f>
        <v/>
      </c>
      <c r="HG36" s="399" t="str">
        <f>IFERROR(IF(AND(GX36="mas",'Classificação geral'!$F30=2),'Classificação geral'!$K30,""),"")</f>
        <v/>
      </c>
      <c r="HH36" s="378" t="str">
        <f>IFERROR(IF(AND($GX36="mas",'Classificação geral'!$F30=2),'Classificação geral'!P30,""),"")</f>
        <v/>
      </c>
      <c r="HI36" s="378" t="str">
        <f>IFERROR(IF(AND($GX36="mas",'Classificação geral'!$F30=2),'Classificação geral'!Q30,""),"")</f>
        <v/>
      </c>
      <c r="HJ36" s="378" t="str">
        <f>IFERROR(IF(AND($GX36="mas",'Classificação geral'!$F30=2),'Classificação geral'!R30,""),"")</f>
        <v/>
      </c>
      <c r="HK36" s="399" t="str">
        <f>IFERROR(IF(AND(GX36="mas",'Classificação geral'!$F30=2),'Classificação geral'!$O30,""),"")</f>
        <v/>
      </c>
      <c r="HL36" s="399" t="str">
        <f>IFERROR(IF(AND(GX36="mas",'Classificação geral'!$F30=2),'Classificação geral'!$U30,""),"")</f>
        <v/>
      </c>
      <c r="HM36" s="380" t="str">
        <f t="shared" si="112"/>
        <v/>
      </c>
      <c r="HN36" s="381" t="str">
        <f>IFERROR(RANK(HL36,HL:HL,0)+ COUNTIF($HL$13:HL35,HL36),"")</f>
        <v/>
      </c>
      <c r="HP36" s="378" t="str">
        <f>IFERROR(IF(AND('Classificação geral'!$E30="FEM",'Classificação geral'!$F30=3),'Classificação geral'!$A30,""),"")</f>
        <v/>
      </c>
      <c r="HQ36" s="399" t="str">
        <f>IFERROR(IF(AND('Classificação geral'!$E30="fem",'Classificação geral'!$F30=3),'Classificação geral'!$B30,""),"")</f>
        <v/>
      </c>
      <c r="HR36" s="382" t="str">
        <f>IF($HQ36='Classificação geral'!$B30,'Classificação geral'!$C30,"")</f>
        <v/>
      </c>
      <c r="HS36" s="382" t="str">
        <f>IF($HQ36='Classificação geral'!$B30,'Classificação geral'!$E30,"")</f>
        <v/>
      </c>
      <c r="HT36" s="382" t="str">
        <f>IF($HS36='Classificação geral'!$E30,'Classificação geral'!$F30,"")</f>
        <v/>
      </c>
      <c r="HU36" s="382">
        <f>IF($HT36='Classificação geral'!$F30,'Classificação geral'!G30,"")</f>
        <v>0</v>
      </c>
      <c r="HV36" s="382" t="str">
        <f>IF($HT36='Classificação geral'!$F30,'Classificação geral'!H30,"")</f>
        <v/>
      </c>
      <c r="HW36" s="382">
        <f>IF($HT36='Classificação geral'!$F30,'Classificação geral'!I30,"")</f>
        <v>0</v>
      </c>
      <c r="HX36" s="382">
        <f>IF($HT36='Classificação geral'!$F30,'Classificação geral'!J30,"")</f>
        <v>0</v>
      </c>
      <c r="HY36" s="382">
        <f>IF($HT36='Classificação geral'!$F30,'Classificação geral'!K30,"")</f>
        <v>0</v>
      </c>
      <c r="HZ36" s="382">
        <f>IF($HT36='Classificação geral'!$F30,'Classificação geral'!L30,"")</f>
        <v>0</v>
      </c>
      <c r="IA36" s="382">
        <f>IF($HT36='Classificação geral'!$F30,'Classificação geral'!M30,"")</f>
        <v>0</v>
      </c>
      <c r="IB36" s="382">
        <f>IF($HT36='Classificação geral'!$F30,'Classificação geral'!N30,"")</f>
        <v>0</v>
      </c>
      <c r="IC36" s="382">
        <f>IF($HT36='Classificação geral'!$F30,'Classificação geral'!O30,"")</f>
        <v>0</v>
      </c>
      <c r="ID36" s="382" t="b">
        <f>IF($HT36='Classificação geral'!$F30,'Classificação geral'!P30,"")</f>
        <v>0</v>
      </c>
      <c r="IE36" s="382">
        <f>IF($HT36='Classificação geral'!$F30,'Classificação geral'!Q30,"")</f>
        <v>0</v>
      </c>
      <c r="IF36" s="382">
        <f>IF($HT36='Classificação geral'!$F30,'Classificação geral'!R30,"")</f>
        <v>0</v>
      </c>
      <c r="IG36" s="379" t="str">
        <f>IF($HT36='Classificação geral'!$F30,'Classificação geral'!$U30,"")</f>
        <v/>
      </c>
      <c r="IH36" s="380" t="str">
        <f t="shared" si="106"/>
        <v/>
      </c>
      <c r="II36" s="381" t="str">
        <f>IFERROR(RANK(IG36,IG:IG,0)+ COUNTIF($IG$13:IG35,IG36),"")</f>
        <v/>
      </c>
      <c r="IK36" s="378" t="str">
        <f>IFERROR(IF(AND('Classificação geral'!$E30="mas",'Classificação geral'!$F30=3),'Classificação geral'!$A30,""),"")</f>
        <v/>
      </c>
      <c r="IL36" s="399" t="str">
        <f>IFERROR(IF(AND('Classificação geral'!$E30="mas",'Classificação geral'!$F30=3),'Classificação geral'!$B30,""),"")</f>
        <v/>
      </c>
      <c r="IM36" s="382" t="str">
        <f>IF($IL36='Classificação geral'!$B30,'Classificação geral'!$C30,"")</f>
        <v/>
      </c>
      <c r="IN36" s="382" t="str">
        <f>IF($IL36='Classificação geral'!$B30,'Classificação geral'!$E30,"")</f>
        <v/>
      </c>
      <c r="IO36" s="382" t="str">
        <f>IF($IN36='Classificação geral'!$E30,'Classificação geral'!$F30,"")</f>
        <v/>
      </c>
      <c r="IP36" s="379">
        <f>IF($IO36='Classificação geral'!$F30,'Classificação geral'!G30,"")</f>
        <v>0</v>
      </c>
      <c r="IQ36" s="379" t="str">
        <f>IF($IO36='Classificação geral'!$F30,'Classificação geral'!H30,"")</f>
        <v/>
      </c>
      <c r="IR36" s="379">
        <f>IF($IO36='Classificação geral'!$F30,'Classificação geral'!I30,"")</f>
        <v>0</v>
      </c>
      <c r="IS36" s="379">
        <f>IF($IO36='Classificação geral'!$F30,'Classificação geral'!J30,"")</f>
        <v>0</v>
      </c>
      <c r="IT36" s="379">
        <f>IF($IO36='Classificação geral'!$F30,'Classificação geral'!K30,"")</f>
        <v>0</v>
      </c>
      <c r="IU36" s="379">
        <f>IF($IO36='Classificação geral'!$F30,'Classificação geral'!L30,"")</f>
        <v>0</v>
      </c>
      <c r="IV36" s="379">
        <f>IF($IO36='Classificação geral'!$F30,'Classificação geral'!M30,"")</f>
        <v>0</v>
      </c>
      <c r="IW36" s="379">
        <f>IF($IO36='Classificação geral'!$F30,'Classificação geral'!N30,"")</f>
        <v>0</v>
      </c>
      <c r="IX36" s="379">
        <f>IF($IO36='Classificação geral'!$F30,'Classificação geral'!O30,"")</f>
        <v>0</v>
      </c>
      <c r="IY36" s="379" t="b">
        <f>IF($IO36='Classificação geral'!$F30,'Classificação geral'!P30,"")</f>
        <v>0</v>
      </c>
      <c r="IZ36" s="379">
        <f>IF($IO36='Classificação geral'!$F30,'Classificação geral'!Q30,"")</f>
        <v>0</v>
      </c>
      <c r="JA36" s="379">
        <f>IF($IO36='Classificação geral'!$F30,'Classificação geral'!R30,"")</f>
        <v>0</v>
      </c>
      <c r="JB36" s="379" t="str">
        <f>IF($IO36='Classificação geral'!$F30,'Classificação geral'!$U30,"")</f>
        <v/>
      </c>
      <c r="JC36" s="380" t="str">
        <f t="shared" si="107"/>
        <v/>
      </c>
      <c r="JD36" s="381" t="str">
        <f>IFERROR(RANK(JB36,JB:JB,0)+ COUNTIF($JB$13:JB35,JB36),"")</f>
        <v/>
      </c>
    </row>
    <row r="37" spans="2:264" s="397" customFormat="1" ht="25.95" customHeight="1" x14ac:dyDescent="0.4">
      <c r="B37" s="367" t="str">
        <f t="shared" si="0"/>
        <v/>
      </c>
      <c r="C37" s="390" t="str">
        <f t="shared" si="1"/>
        <v/>
      </c>
      <c r="D37" s="394" t="str">
        <f t="shared" si="2"/>
        <v/>
      </c>
      <c r="E37" s="395" t="str">
        <f t="shared" si="3"/>
        <v/>
      </c>
      <c r="F37" s="395" t="str">
        <f t="shared" si="4"/>
        <v/>
      </c>
      <c r="G37" s="395" t="str">
        <f>IFERROR(INDEX(#REF!,MATCH(U37,$FB$15:$FB$97,0)),"")</f>
        <v/>
      </c>
      <c r="H37" s="396" t="str">
        <f t="shared" si="5"/>
        <v/>
      </c>
      <c r="I37" s="396" t="str">
        <f t="shared" si="6"/>
        <v/>
      </c>
      <c r="J37" s="396" t="str">
        <f t="shared" si="7"/>
        <v/>
      </c>
      <c r="K37" s="479" t="str">
        <f t="shared" si="8"/>
        <v/>
      </c>
      <c r="L37" s="396" t="str">
        <f t="shared" si="9"/>
        <v/>
      </c>
      <c r="M37" s="396" t="str">
        <f t="shared" si="10"/>
        <v/>
      </c>
      <c r="N37" s="396" t="str">
        <f t="shared" si="11"/>
        <v/>
      </c>
      <c r="O37" s="479" t="str">
        <f t="shared" si="12"/>
        <v/>
      </c>
      <c r="P37" s="396" t="str">
        <f t="shared" si="13"/>
        <v/>
      </c>
      <c r="Q37" s="396" t="str">
        <f t="shared" si="14"/>
        <v/>
      </c>
      <c r="R37" s="396" t="str">
        <f t="shared" si="15"/>
        <v/>
      </c>
      <c r="S37" s="479" t="str">
        <f t="shared" si="16"/>
        <v/>
      </c>
      <c r="T37" s="396" t="str">
        <f t="shared" si="17"/>
        <v/>
      </c>
      <c r="U37" s="391">
        <v>23</v>
      </c>
      <c r="V37" s="392"/>
      <c r="W37" s="392"/>
      <c r="X37" s="367" t="str">
        <f t="shared" si="18"/>
        <v/>
      </c>
      <c r="Y37" s="390" t="str">
        <f t="shared" si="19"/>
        <v/>
      </c>
      <c r="Z37" s="394" t="str">
        <f t="shared" si="20"/>
        <v/>
      </c>
      <c r="AA37" s="395" t="str">
        <f t="shared" si="21"/>
        <v/>
      </c>
      <c r="AB37" s="395" t="str">
        <f t="shared" si="22"/>
        <v/>
      </c>
      <c r="AC37" s="395" t="str">
        <f>IFERROR(INDEX(#REF!,MATCH(AQ37,$FX$15:$FX$97,0)),"")</f>
        <v/>
      </c>
      <c r="AD37" s="396" t="str">
        <f t="shared" si="23"/>
        <v/>
      </c>
      <c r="AE37" s="396" t="str">
        <f t="shared" si="24"/>
        <v/>
      </c>
      <c r="AF37" s="396" t="str">
        <f t="shared" si="25"/>
        <v/>
      </c>
      <c r="AG37" s="479" t="str">
        <f t="shared" si="26"/>
        <v/>
      </c>
      <c r="AH37" s="396" t="str">
        <f t="shared" si="27"/>
        <v/>
      </c>
      <c r="AI37" s="396" t="str">
        <f t="shared" si="28"/>
        <v/>
      </c>
      <c r="AJ37" s="396" t="str">
        <f t="shared" si="29"/>
        <v/>
      </c>
      <c r="AK37" s="479" t="str">
        <f t="shared" si="30"/>
        <v/>
      </c>
      <c r="AL37" s="396" t="str">
        <f t="shared" si="31"/>
        <v/>
      </c>
      <c r="AM37" s="396" t="str">
        <f t="shared" si="32"/>
        <v/>
      </c>
      <c r="AN37" s="396" t="str">
        <f t="shared" si="33"/>
        <v/>
      </c>
      <c r="AO37" s="479" t="str">
        <f t="shared" si="34"/>
        <v/>
      </c>
      <c r="AP37" s="396" t="str">
        <f t="shared" si="35"/>
        <v/>
      </c>
      <c r="AQ37" s="391">
        <v>23</v>
      </c>
      <c r="AR37" s="392"/>
      <c r="AT37" s="367" t="str">
        <f t="shared" si="36"/>
        <v/>
      </c>
      <c r="AU37" s="390" t="str">
        <f t="shared" si="37"/>
        <v/>
      </c>
      <c r="AV37" s="390" t="str">
        <f t="shared" si="38"/>
        <v/>
      </c>
      <c r="AW37" s="395" t="str">
        <f t="shared" si="39"/>
        <v/>
      </c>
      <c r="AX37" s="395" t="str">
        <f t="shared" si="40"/>
        <v/>
      </c>
      <c r="AY37" s="395" t="str">
        <f>IFERROR(INDEX(#REF!,MATCH($BM37,$GS$15:$GS$97,0)),"")</f>
        <v/>
      </c>
      <c r="AZ37" s="396" t="str">
        <f t="shared" si="41"/>
        <v/>
      </c>
      <c r="BA37" s="396" t="str">
        <f t="shared" si="42"/>
        <v/>
      </c>
      <c r="BB37" s="396" t="str">
        <f t="shared" si="43"/>
        <v/>
      </c>
      <c r="BC37" s="479" t="str">
        <f t="shared" si="44"/>
        <v/>
      </c>
      <c r="BD37" s="396" t="str">
        <f t="shared" si="45"/>
        <v/>
      </c>
      <c r="BE37" s="396" t="str">
        <f t="shared" si="46"/>
        <v/>
      </c>
      <c r="BF37" s="396" t="str">
        <f t="shared" si="47"/>
        <v/>
      </c>
      <c r="BG37" s="479" t="str">
        <f t="shared" si="48"/>
        <v/>
      </c>
      <c r="BH37" s="396" t="str">
        <f t="shared" si="49"/>
        <v/>
      </c>
      <c r="BI37" s="396" t="str">
        <f t="shared" si="50"/>
        <v/>
      </c>
      <c r="BJ37" s="396" t="str">
        <f t="shared" si="51"/>
        <v/>
      </c>
      <c r="BK37" s="479" t="str">
        <f t="shared" si="52"/>
        <v/>
      </c>
      <c r="BL37" s="396" t="str">
        <f t="shared" si="53"/>
        <v/>
      </c>
      <c r="BM37" s="391">
        <v>23</v>
      </c>
      <c r="BN37" s="236"/>
      <c r="BO37" s="392"/>
      <c r="BP37" s="368" t="str">
        <f t="shared" si="54"/>
        <v/>
      </c>
      <c r="BQ37" s="390" t="str">
        <f t="shared" si="55"/>
        <v/>
      </c>
      <c r="BR37" s="394" t="str">
        <f t="shared" si="56"/>
        <v/>
      </c>
      <c r="BS37" s="395" t="str">
        <f t="shared" si="57"/>
        <v/>
      </c>
      <c r="BT37" s="395" t="str">
        <f t="shared" si="58"/>
        <v/>
      </c>
      <c r="BU37" s="395" t="str">
        <f>IFERROR(INDEX(#REF!,MATCH(CI37,$HN$15:$HN$97,0)),"")</f>
        <v/>
      </c>
      <c r="BV37" s="396" t="str">
        <f t="shared" si="59"/>
        <v/>
      </c>
      <c r="BW37" s="396" t="str">
        <f t="shared" si="60"/>
        <v/>
      </c>
      <c r="BX37" s="396" t="str">
        <f t="shared" si="61"/>
        <v/>
      </c>
      <c r="BY37" s="479" t="str">
        <f t="shared" si="62"/>
        <v/>
      </c>
      <c r="BZ37" s="396" t="str">
        <f t="shared" si="63"/>
        <v/>
      </c>
      <c r="CA37" s="396" t="str">
        <f t="shared" si="64"/>
        <v/>
      </c>
      <c r="CB37" s="396" t="str">
        <f t="shared" si="65"/>
        <v/>
      </c>
      <c r="CC37" s="479" t="str">
        <f t="shared" si="66"/>
        <v/>
      </c>
      <c r="CD37" s="396" t="str">
        <f t="shared" si="67"/>
        <v/>
      </c>
      <c r="CE37" s="396" t="str">
        <f t="shared" si="68"/>
        <v/>
      </c>
      <c r="CF37" s="396" t="str">
        <f t="shared" si="69"/>
        <v/>
      </c>
      <c r="CG37" s="479" t="str">
        <f t="shared" si="70"/>
        <v/>
      </c>
      <c r="CH37" s="396" t="str">
        <f t="shared" si="71"/>
        <v/>
      </c>
      <c r="CI37" s="391">
        <v>23</v>
      </c>
      <c r="CJ37" s="392"/>
      <c r="CL37" s="367" t="str">
        <f t="shared" si="72"/>
        <v/>
      </c>
      <c r="CM37" s="390" t="str">
        <f t="shared" si="73"/>
        <v/>
      </c>
      <c r="CN37" s="394" t="str">
        <f t="shared" si="74"/>
        <v/>
      </c>
      <c r="CO37" s="394" t="str">
        <f t="shared" si="75"/>
        <v/>
      </c>
      <c r="CP37" s="395" t="str">
        <f t="shared" si="76"/>
        <v/>
      </c>
      <c r="CQ37" s="395" t="str">
        <f>IFERROR(INDEX(#REF!,MATCH(DE37,$II$15:$II$97,0)),"")</f>
        <v/>
      </c>
      <c r="CR37" s="396" t="str">
        <f t="shared" si="77"/>
        <v/>
      </c>
      <c r="CS37" s="396" t="str">
        <f t="shared" si="78"/>
        <v/>
      </c>
      <c r="CT37" s="396" t="str">
        <f t="shared" si="79"/>
        <v/>
      </c>
      <c r="CU37" s="479" t="str">
        <f t="shared" si="80"/>
        <v/>
      </c>
      <c r="CV37" s="396" t="str">
        <f t="shared" si="81"/>
        <v/>
      </c>
      <c r="CW37" s="396" t="str">
        <f t="shared" si="82"/>
        <v/>
      </c>
      <c r="CX37" s="396" t="str">
        <f t="shared" si="83"/>
        <v/>
      </c>
      <c r="CY37" s="479" t="str">
        <f t="shared" si="84"/>
        <v/>
      </c>
      <c r="CZ37" s="396" t="str">
        <f t="shared" si="85"/>
        <v/>
      </c>
      <c r="DA37" s="396" t="str">
        <f t="shared" si="86"/>
        <v/>
      </c>
      <c r="DB37" s="396" t="str">
        <f t="shared" si="87"/>
        <v/>
      </c>
      <c r="DC37" s="479" t="str">
        <f t="shared" si="88"/>
        <v/>
      </c>
      <c r="DD37" s="396" t="str">
        <f t="shared" si="89"/>
        <v/>
      </c>
      <c r="DE37" s="391">
        <v>23</v>
      </c>
      <c r="DF37" s="393" t="str">
        <f t="shared" si="131"/>
        <v/>
      </c>
      <c r="DG37" s="392"/>
      <c r="DH37" s="392"/>
      <c r="DI37" s="367" t="str">
        <f t="shared" si="90"/>
        <v/>
      </c>
      <c r="DJ37" s="390" t="str">
        <f t="shared" si="91"/>
        <v/>
      </c>
      <c r="DK37" s="394" t="str">
        <f t="shared" si="92"/>
        <v/>
      </c>
      <c r="DL37" s="395" t="str">
        <f t="shared" si="93"/>
        <v/>
      </c>
      <c r="DM37" s="395" t="str">
        <f t="shared" si="94"/>
        <v/>
      </c>
      <c r="DN37" s="395" t="str">
        <f>IFERROR(INDEX(#REF!,MATCH(EB37,$JD$15:$JD$97,0)),"")</f>
        <v/>
      </c>
      <c r="DO37" s="396" t="str">
        <f t="shared" si="122"/>
        <v/>
      </c>
      <c r="DP37" s="396" t="str">
        <f t="shared" si="123"/>
        <v/>
      </c>
      <c r="DQ37" s="396" t="str">
        <f t="shared" si="124"/>
        <v/>
      </c>
      <c r="DR37" s="479" t="str">
        <f t="shared" si="96"/>
        <v/>
      </c>
      <c r="DS37" s="396" t="str">
        <f t="shared" si="125"/>
        <v/>
      </c>
      <c r="DT37" s="396" t="str">
        <f t="shared" si="126"/>
        <v/>
      </c>
      <c r="DU37" s="396" t="str">
        <f t="shared" si="127"/>
        <v/>
      </c>
      <c r="DV37" s="479" t="str">
        <f t="shared" si="100"/>
        <v/>
      </c>
      <c r="DW37" s="396" t="str">
        <f t="shared" si="128"/>
        <v/>
      </c>
      <c r="DX37" s="396" t="str">
        <f t="shared" si="129"/>
        <v/>
      </c>
      <c r="DY37" s="396" t="str">
        <f t="shared" si="130"/>
        <v/>
      </c>
      <c r="DZ37" s="479" t="str">
        <f t="shared" si="104"/>
        <v/>
      </c>
      <c r="EA37" s="396" t="str">
        <f t="shared" si="105"/>
        <v/>
      </c>
      <c r="EB37" s="391">
        <v>23</v>
      </c>
      <c r="EC37" s="393" t="str">
        <f t="shared" si="108"/>
        <v/>
      </c>
      <c r="ED37" s="392"/>
      <c r="EF37" s="392"/>
      <c r="EG37" s="392"/>
      <c r="EH37" s="392"/>
      <c r="EI37" s="378" t="str">
        <f>IFERROR(IF(AND('Classificação geral'!$E31="FEM",'Classificação geral'!$F31=1),'Classificação geral'!$A31,""),"")</f>
        <v/>
      </c>
      <c r="EJ37" s="399" t="str">
        <f>IFERROR(IF(AND('Classificação geral'!$E31="FEM",'Classificação geral'!$F31=1),'Classificação geral'!$B31,""),"")</f>
        <v/>
      </c>
      <c r="EK37" s="382" t="str">
        <f>IF($EJ37='Classificação geral'!$B31,'Classificação geral'!$C31,"")</f>
        <v/>
      </c>
      <c r="EL37" s="382" t="str">
        <f>IF($EJ37='Classificação geral'!$B31,'Classificação geral'!$E31,"")</f>
        <v/>
      </c>
      <c r="EM37" s="382" t="str">
        <f>IF($EL37='Classificação geral'!$E31,'Classificação geral'!$F31,"")</f>
        <v/>
      </c>
      <c r="EN37" s="378" t="str">
        <f>IFERROR(IF(AND($EL37="fem",'Classificação geral'!$F31=1),'Classificação geral'!G31,""),"")</f>
        <v/>
      </c>
      <c r="EO37" s="378" t="str">
        <f>IFERROR(IF(AND($EL37="fem",'Classificação geral'!$F31=1),'Classificação geral'!H31,""),"")</f>
        <v/>
      </c>
      <c r="EP37" s="378" t="str">
        <f>IFERROR(IF(AND($EL37="fem",'Classificação geral'!$F31=1),'Classificação geral'!I31,""),"")</f>
        <v/>
      </c>
      <c r="EQ37" s="378" t="str">
        <f>IFERROR(IF(AND($EL37="fem",'Classificação geral'!$F31=1),'Classificação geral'!J31,""),"")</f>
        <v/>
      </c>
      <c r="ER37" s="399" t="str">
        <f>IFERROR(IF(AND($EL37="fem",'Classificação geral'!$F31=1),'Classificação geral'!K31,""),"")</f>
        <v/>
      </c>
      <c r="ES37" s="378" t="str">
        <f>IFERROR(IF(AND($EL37="fem",'Classificação geral'!$F31=1),'Classificação geral'!L31,""),"")</f>
        <v/>
      </c>
      <c r="ET37" s="378" t="str">
        <f>IFERROR(IF(AND($EL37="fem",'Classificação geral'!$F31=1),'Classificação geral'!M31,""),"")</f>
        <v/>
      </c>
      <c r="EU37" s="378" t="str">
        <f>IFERROR(IF(AND($EL37="fem",'Classificação geral'!$F31=1),'Classificação geral'!N31,""),"")</f>
        <v/>
      </c>
      <c r="EV37" s="399" t="str">
        <f>IFERROR(IF(AND($EL37="fem",'Classificação geral'!$F31=1),'Classificação geral'!O31,""),"")</f>
        <v/>
      </c>
      <c r="EW37" s="378" t="str">
        <f>IFERROR(IF(AND($EL37="fem",'Classificação geral'!$F31=1),'Classificação geral'!P31,""),"")</f>
        <v/>
      </c>
      <c r="EX37" s="378" t="str">
        <f>IFERROR(IF(AND($EL37="fem",'Classificação geral'!$F31=1),'Classificação geral'!Q31,""),"")</f>
        <v/>
      </c>
      <c r="EY37" s="378" t="str">
        <f>IFERROR(IF(AND($EL37="fem",'Classificação geral'!$F31=1),'Classificação geral'!R31,""),"")</f>
        <v/>
      </c>
      <c r="EZ37" s="379" t="str">
        <f>IF($EM37='Classificação geral'!$F31,'Classificação geral'!$U31,"")</f>
        <v/>
      </c>
      <c r="FA37" s="380" t="str">
        <f t="shared" si="109"/>
        <v/>
      </c>
      <c r="FB37" s="381" t="str">
        <f>IFERROR(RANK(EZ37,EZ:EZ,0)+ COUNTIF(EZ$13:$EZ36,EZ37),"")</f>
        <v/>
      </c>
      <c r="FC37" s="383"/>
      <c r="FD37" s="397" t="s">
        <v>5</v>
      </c>
      <c r="FE37" s="378" t="str">
        <f>IFERROR(IF(AND('Classificação geral'!$E31="mas",'Classificação geral'!$F31=1),'Classificação geral'!$A31,""),"")</f>
        <v/>
      </c>
      <c r="FF37" s="399" t="str">
        <f>IFERROR(IF(AND('Classificação geral'!$E31="mas",'Classificação geral'!$F31=1),'Classificação geral'!$B31,""),"")</f>
        <v/>
      </c>
      <c r="FG37" s="382" t="str">
        <f>IF($FF37='Classificação geral'!$B31,'Classificação geral'!$C31,"")</f>
        <v/>
      </c>
      <c r="FH37" s="382" t="str">
        <f>IF($FF37='Classificação geral'!$B31,'Classificação geral'!$E31,"")</f>
        <v/>
      </c>
      <c r="FI37" s="399" t="str">
        <f>IFERROR(IF(AND($FH37="mas",'Classificação geral'!$F31=1),'Classificação geral'!F31,""),"")</f>
        <v/>
      </c>
      <c r="FJ37" s="378" t="str">
        <f>IFERROR(IF(AND($FH37="mas",'Classificação geral'!$F31=1),'Classificação geral'!G31,""),"")</f>
        <v/>
      </c>
      <c r="FK37" s="378" t="str">
        <f>IFERROR(IF(AND($FH37="mas",'Classificação geral'!$F31=1),'Classificação geral'!H31,""),"")</f>
        <v/>
      </c>
      <c r="FL37" s="378" t="str">
        <f>IFERROR(IF(AND($FH37="mas",'Classificação geral'!$F31=1),'Classificação geral'!I31,""),"")</f>
        <v/>
      </c>
      <c r="FM37" s="378" t="str">
        <f>IFERROR(IF(AND($FH37="mas",'Classificação geral'!$F31=1),'Classificação geral'!J31,""),"")</f>
        <v/>
      </c>
      <c r="FN37" s="378" t="str">
        <f>IFERROR(IF(AND($FH37="mas",'Classificação geral'!$F31=1),'Classificação geral'!K31,""),"")</f>
        <v/>
      </c>
      <c r="FO37" s="378" t="str">
        <f>IFERROR(IF(AND($FH37="mas",'Classificação geral'!$F31=1),'Classificação geral'!L31,""),"")</f>
        <v/>
      </c>
      <c r="FP37" s="378" t="str">
        <f>IFERROR(IF(AND($FH37="mas",'Classificação geral'!$F31=1),'Classificação geral'!M31,""),"")</f>
        <v/>
      </c>
      <c r="FQ37" s="378" t="str">
        <f>IFERROR(IF(AND($FH37="mas",'Classificação geral'!$F31=1),'Classificação geral'!N31,""),"")</f>
        <v/>
      </c>
      <c r="FR37" s="378" t="str">
        <f>IFERROR(IF(AND($FH37="mas",'Classificação geral'!$F31=1),'Classificação geral'!O31,""),"")</f>
        <v/>
      </c>
      <c r="FS37" s="378" t="str">
        <f>IFERROR(IF(AND($FH37="mas",'Classificação geral'!$F31=1),'Classificação geral'!P31,""),"")</f>
        <v/>
      </c>
      <c r="FT37" s="378" t="str">
        <f>IFERROR(IF(AND($FH37="mas",'Classificação geral'!$F31=1),'Classificação geral'!Q31,""),"")</f>
        <v/>
      </c>
      <c r="FU37" s="378" t="str">
        <f>IFERROR(IF(AND($FH37="mas",'Classificação geral'!$F31=1),'Classificação geral'!R31,""),"")</f>
        <v/>
      </c>
      <c r="FV37" s="399" t="str">
        <f>IFERROR(IF(AND($FH37="mas",'Classificação geral'!$F31=1),'Classificação geral'!U31,""),"")</f>
        <v/>
      </c>
      <c r="FW37" s="380" t="str">
        <f t="shared" si="110"/>
        <v/>
      </c>
      <c r="FX37" s="381" t="str">
        <f>IFERROR(RANK(FV37,FV:FV,0)+ COUNTIF($FV$13:FV36,FV37),"")</f>
        <v/>
      </c>
      <c r="FZ37" s="378" t="str">
        <f>IFERROR(IF(AND('Classificação geral'!$E31="FEM",'Classificação geral'!$F31=2),'Classificação geral'!$A31,""),"")</f>
        <v/>
      </c>
      <c r="GA37" s="378" t="str">
        <f>IFERROR(IF(AND('Classificação geral'!$E31="fem",'Classificação geral'!$F31=2),'Classificação geral'!$B31,""),"")</f>
        <v/>
      </c>
      <c r="GB37" s="382" t="str">
        <f>IF(GA37='Classificação geral'!$B31,'Classificação geral'!$C31,"")</f>
        <v/>
      </c>
      <c r="GC37" s="382" t="str">
        <f>IF(GA37='Classificação geral'!$B31,'Classificação geral'!$E31,"")</f>
        <v/>
      </c>
      <c r="GD37" s="399" t="str">
        <f>IFERROR(IF(AND(GC37="fem",'Classificação geral'!$F31=2),'Classificação geral'!$F31,""),"")</f>
        <v/>
      </c>
      <c r="GE37" s="378" t="str">
        <f>IFERROR(IF(AND($GC37="fem",'Classificação geral'!$F31=2),'Classificação geral'!G31,""),"")</f>
        <v/>
      </c>
      <c r="GF37" s="378" t="str">
        <f>IFERROR(IF(AND($GC37="fem",'Classificação geral'!$F31=2),'Classificação geral'!H31,""),"")</f>
        <v/>
      </c>
      <c r="GG37" s="378" t="str">
        <f>IFERROR(IF(AND($GC37="fem",'Classificação geral'!$F31=2),'Classificação geral'!I31,""),"")</f>
        <v/>
      </c>
      <c r="GH37" s="378" t="str">
        <f>IFERROR(IF(AND($GC37="fem",'Classificação geral'!$F31=2),'Classificação geral'!J31,""),"")</f>
        <v/>
      </c>
      <c r="GI37" s="378" t="str">
        <f>IFERROR(IF(AND($GC37="fem",'Classificação geral'!$F31=2),'Classificação geral'!K31,""),"")</f>
        <v/>
      </c>
      <c r="GJ37" s="378" t="str">
        <f>IFERROR(IF(AND($GC37="fem",'Classificação geral'!$F31=2),'Classificação geral'!L31,""),"")</f>
        <v/>
      </c>
      <c r="GK37" s="378" t="str">
        <f>IFERROR(IF(AND($GC37="fem",'Classificação geral'!$F31=2),'Classificação geral'!M31,""),"")</f>
        <v/>
      </c>
      <c r="GL37" s="378" t="str">
        <f>IFERROR(IF(AND($GC37="fem",'Classificação geral'!$F31=2),'Classificação geral'!N31,""),"")</f>
        <v/>
      </c>
      <c r="GM37" s="378" t="str">
        <f>IFERROR(IF(AND($GC37="fem",'Classificação geral'!$F31=2),'Classificação geral'!O31,""),"")</f>
        <v/>
      </c>
      <c r="GN37" s="378" t="str">
        <f>IFERROR(IF(AND($GC37="fem",'Classificação geral'!$F31=2),'Classificação geral'!P31,""),"")</f>
        <v/>
      </c>
      <c r="GO37" s="378" t="str">
        <f>IFERROR(IF(AND($GC37="fem",'Classificação geral'!$F31=2),'Classificação geral'!Q31,""),"")</f>
        <v/>
      </c>
      <c r="GP37" s="378" t="str">
        <f>IFERROR(IF(AND($GC37="fem",'Classificação geral'!$F31=2),'Classificação geral'!R31,""),"")</f>
        <v/>
      </c>
      <c r="GQ37" s="399" t="str">
        <f>IFERROR(IF(AND(GC37="fem",'Classificação geral'!$F31=2),'Classificação geral'!U31,""),"")</f>
        <v/>
      </c>
      <c r="GR37" s="380" t="str">
        <f t="shared" si="111"/>
        <v/>
      </c>
      <c r="GS37" s="381" t="str">
        <f>IFERROR(RANK(GQ37,GQ:GQ,0)+ COUNTIF($GQ$13:GQ36,GQ37),"")</f>
        <v/>
      </c>
      <c r="GU37" s="378" t="str">
        <f>IFERROR(IF(AND('Classificação geral'!$E31="mas",'Classificação geral'!$F31=2),'Classificação geral'!$A31,""),"")</f>
        <v/>
      </c>
      <c r="GV37" s="378" t="str">
        <f>IFERROR(IF(AND('Classificação geral'!$E31="mas",'Classificação geral'!$F31=2),'Classificação geral'!$B31,""),"")</f>
        <v/>
      </c>
      <c r="GW37" s="382" t="str">
        <f>IF(GV37='Classificação geral'!$B31,'Classificação geral'!$C31,"")</f>
        <v/>
      </c>
      <c r="GX37" s="382" t="str">
        <f>IF(GV37='Classificação geral'!$B31,'Classificação geral'!$E31,"")</f>
        <v/>
      </c>
      <c r="GY37" s="399" t="str">
        <f>IFERROR(IF(AND(GX37="mas",'Classificação geral'!$F31=2),'Classificação geral'!$F31,""),"")</f>
        <v/>
      </c>
      <c r="GZ37" s="378" t="str">
        <f>IFERROR(IF(AND($GX37="mas",'Classificação geral'!$F31=2),'Classificação geral'!H31,""),"")</f>
        <v/>
      </c>
      <c r="HA37" s="378" t="str">
        <f>IFERROR(IF(AND($GX37="mas",'Classificação geral'!$F31=2),'Classificação geral'!I31,""),"")</f>
        <v/>
      </c>
      <c r="HB37" s="378" t="str">
        <f>IFERROR(IF(AND($GX37="mas",'Classificação geral'!$F31=2),'Classificação geral'!J31,""),"")</f>
        <v/>
      </c>
      <c r="HC37" s="399" t="str">
        <f>IFERROR(IF(AND(GX37="mas",'Classificação geral'!$F31=2),'Classificação geral'!$G31,""),"")</f>
        <v/>
      </c>
      <c r="HD37" s="378" t="str">
        <f>IFERROR(IF(AND($GX37="mas",'Classificação geral'!$F31=2),'Classificação geral'!L31,""),"")</f>
        <v/>
      </c>
      <c r="HE37" s="378" t="str">
        <f>IFERROR(IF(AND($GX37="mas",'Classificação geral'!$F31=2),'Classificação geral'!M31,""),"")</f>
        <v/>
      </c>
      <c r="HF37" s="378" t="str">
        <f>IFERROR(IF(AND($GX37="mas",'Classificação geral'!$F31=2),'Classificação geral'!N31,""),"")</f>
        <v/>
      </c>
      <c r="HG37" s="399" t="str">
        <f>IFERROR(IF(AND(GX37="mas",'Classificação geral'!$F31=2),'Classificação geral'!$K31,""),"")</f>
        <v/>
      </c>
      <c r="HH37" s="378" t="str">
        <f>IFERROR(IF(AND($GX37="mas",'Classificação geral'!$F31=2),'Classificação geral'!P31,""),"")</f>
        <v/>
      </c>
      <c r="HI37" s="378" t="str">
        <f>IFERROR(IF(AND($GX37="mas",'Classificação geral'!$F31=2),'Classificação geral'!Q31,""),"")</f>
        <v/>
      </c>
      <c r="HJ37" s="378" t="str">
        <f>IFERROR(IF(AND($GX37="mas",'Classificação geral'!$F31=2),'Classificação geral'!R31,""),"")</f>
        <v/>
      </c>
      <c r="HK37" s="399" t="str">
        <f>IFERROR(IF(AND(GX37="mas",'Classificação geral'!$F31=2),'Classificação geral'!$O31,""),"")</f>
        <v/>
      </c>
      <c r="HL37" s="399" t="str">
        <f>IFERROR(IF(AND(GX37="mas",'Classificação geral'!$F31=2),'Classificação geral'!$U31,""),"")</f>
        <v/>
      </c>
      <c r="HM37" s="380" t="str">
        <f t="shared" si="112"/>
        <v/>
      </c>
      <c r="HN37" s="381" t="str">
        <f>IFERROR(RANK(HL37,HL:HL,0)+ COUNTIF($HL$13:HL36,HL37),"")</f>
        <v/>
      </c>
      <c r="HP37" s="378" t="str">
        <f>IFERROR(IF(AND('Classificação geral'!$E31="FEM",'Classificação geral'!$F31=3),'Classificação geral'!$A31,""),"")</f>
        <v/>
      </c>
      <c r="HQ37" s="399" t="str">
        <f>IFERROR(IF(AND('Classificação geral'!$E31="fem",'Classificação geral'!$F31=3),'Classificação geral'!$B31,""),"")</f>
        <v/>
      </c>
      <c r="HR37" s="382" t="str">
        <f>IF($HQ37='Classificação geral'!$B31,'Classificação geral'!$C31,"")</f>
        <v/>
      </c>
      <c r="HS37" s="382" t="str">
        <f>IF($HQ37='Classificação geral'!$B31,'Classificação geral'!$E31,"")</f>
        <v/>
      </c>
      <c r="HT37" s="382" t="str">
        <f>IF($HS37='Classificação geral'!$E31,'Classificação geral'!$F31,"")</f>
        <v/>
      </c>
      <c r="HU37" s="382">
        <f>IF($HT37='Classificação geral'!$F31,'Classificação geral'!G31,"")</f>
        <v>0</v>
      </c>
      <c r="HV37" s="382" t="str">
        <f>IF($HT37='Classificação geral'!$F31,'Classificação geral'!H31,"")</f>
        <v/>
      </c>
      <c r="HW37" s="382">
        <f>IF($HT37='Classificação geral'!$F31,'Classificação geral'!I31,"")</f>
        <v>0</v>
      </c>
      <c r="HX37" s="382">
        <f>IF($HT37='Classificação geral'!$F31,'Classificação geral'!J31,"")</f>
        <v>0</v>
      </c>
      <c r="HY37" s="382">
        <f>IF($HT37='Classificação geral'!$F31,'Classificação geral'!K31,"")</f>
        <v>0</v>
      </c>
      <c r="HZ37" s="382">
        <f>IF($HT37='Classificação geral'!$F31,'Classificação geral'!L31,"")</f>
        <v>0</v>
      </c>
      <c r="IA37" s="382">
        <f>IF($HT37='Classificação geral'!$F31,'Classificação geral'!M31,"")</f>
        <v>0</v>
      </c>
      <c r="IB37" s="382">
        <f>IF($HT37='Classificação geral'!$F31,'Classificação geral'!N31,"")</f>
        <v>0</v>
      </c>
      <c r="IC37" s="382">
        <f>IF($HT37='Classificação geral'!$F31,'Classificação geral'!O31,"")</f>
        <v>0</v>
      </c>
      <c r="ID37" s="382" t="b">
        <f>IF($HT37='Classificação geral'!$F31,'Classificação geral'!P31,"")</f>
        <v>0</v>
      </c>
      <c r="IE37" s="382">
        <f>IF($HT37='Classificação geral'!$F31,'Classificação geral'!Q31,"")</f>
        <v>0</v>
      </c>
      <c r="IF37" s="382">
        <f>IF($HT37='Classificação geral'!$F31,'Classificação geral'!R31,"")</f>
        <v>0</v>
      </c>
      <c r="IG37" s="379" t="str">
        <f>IF($HT37='Classificação geral'!$F31,'Classificação geral'!$U31,"")</f>
        <v/>
      </c>
      <c r="IH37" s="380" t="str">
        <f t="shared" si="106"/>
        <v/>
      </c>
      <c r="II37" s="381" t="str">
        <f>IFERROR(RANK(IG37,IG:IG,0)+ COUNTIF($IG$13:IG36,IG37),"")</f>
        <v/>
      </c>
      <c r="IK37" s="378" t="str">
        <f>IFERROR(IF(AND('Classificação geral'!$E31="mas",'Classificação geral'!$F31=3),'Classificação geral'!$A31,""),"")</f>
        <v/>
      </c>
      <c r="IL37" s="399" t="str">
        <f>IFERROR(IF(AND('Classificação geral'!$E31="mas",'Classificação geral'!$F31=3),'Classificação geral'!$B31,""),"")</f>
        <v/>
      </c>
      <c r="IM37" s="382" t="str">
        <f>IF($IL37='Classificação geral'!$B31,'Classificação geral'!$C31,"")</f>
        <v/>
      </c>
      <c r="IN37" s="382" t="str">
        <f>IF($IL37='Classificação geral'!$B31,'Classificação geral'!$E31,"")</f>
        <v/>
      </c>
      <c r="IO37" s="382" t="str">
        <f>IF($IN37='Classificação geral'!$E31,'Classificação geral'!$F31,"")</f>
        <v/>
      </c>
      <c r="IP37" s="379">
        <f>IF($IO37='Classificação geral'!$F31,'Classificação geral'!G31,"")</f>
        <v>0</v>
      </c>
      <c r="IQ37" s="379" t="str">
        <f>IF($IO37='Classificação geral'!$F31,'Classificação geral'!H31,"")</f>
        <v/>
      </c>
      <c r="IR37" s="379">
        <f>IF($IO37='Classificação geral'!$F31,'Classificação geral'!I31,"")</f>
        <v>0</v>
      </c>
      <c r="IS37" s="379">
        <f>IF($IO37='Classificação geral'!$F31,'Classificação geral'!J31,"")</f>
        <v>0</v>
      </c>
      <c r="IT37" s="379">
        <f>IF($IO37='Classificação geral'!$F31,'Classificação geral'!K31,"")</f>
        <v>0</v>
      </c>
      <c r="IU37" s="379">
        <f>IF($IO37='Classificação geral'!$F31,'Classificação geral'!L31,"")</f>
        <v>0</v>
      </c>
      <c r="IV37" s="379">
        <f>IF($IO37='Classificação geral'!$F31,'Classificação geral'!M31,"")</f>
        <v>0</v>
      </c>
      <c r="IW37" s="379">
        <f>IF($IO37='Classificação geral'!$F31,'Classificação geral'!N31,"")</f>
        <v>0</v>
      </c>
      <c r="IX37" s="379">
        <f>IF($IO37='Classificação geral'!$F31,'Classificação geral'!O31,"")</f>
        <v>0</v>
      </c>
      <c r="IY37" s="379" t="b">
        <f>IF($IO37='Classificação geral'!$F31,'Classificação geral'!P31,"")</f>
        <v>0</v>
      </c>
      <c r="IZ37" s="379">
        <f>IF($IO37='Classificação geral'!$F31,'Classificação geral'!Q31,"")</f>
        <v>0</v>
      </c>
      <c r="JA37" s="379">
        <f>IF($IO37='Classificação geral'!$F31,'Classificação geral'!R31,"")</f>
        <v>0</v>
      </c>
      <c r="JB37" s="379" t="str">
        <f>IF($IO37='Classificação geral'!$F31,'Classificação geral'!$U31,"")</f>
        <v/>
      </c>
      <c r="JC37" s="380" t="str">
        <f t="shared" si="107"/>
        <v/>
      </c>
      <c r="JD37" s="381" t="str">
        <f>IFERROR(RANK(JB37,JB:JB,0)+ COUNTIF($JB$13:JB36,JB37),"")</f>
        <v/>
      </c>
    </row>
    <row r="38" spans="2:264" s="397" customFormat="1" ht="25.95" customHeight="1" x14ac:dyDescent="0.4">
      <c r="B38" s="367" t="str">
        <f t="shared" si="0"/>
        <v/>
      </c>
      <c r="C38" s="390" t="str">
        <f t="shared" si="1"/>
        <v/>
      </c>
      <c r="D38" s="394" t="str">
        <f t="shared" si="2"/>
        <v/>
      </c>
      <c r="E38" s="395" t="str">
        <f t="shared" si="3"/>
        <v/>
      </c>
      <c r="F38" s="395" t="str">
        <f t="shared" si="4"/>
        <v/>
      </c>
      <c r="G38" s="395" t="str">
        <f>IFERROR(INDEX(#REF!,MATCH(U38,$FB$15:$FB$97,0)),"")</f>
        <v/>
      </c>
      <c r="H38" s="396" t="str">
        <f t="shared" si="5"/>
        <v/>
      </c>
      <c r="I38" s="396" t="str">
        <f t="shared" si="6"/>
        <v/>
      </c>
      <c r="J38" s="396" t="str">
        <f t="shared" si="7"/>
        <v/>
      </c>
      <c r="K38" s="479" t="str">
        <f t="shared" si="8"/>
        <v/>
      </c>
      <c r="L38" s="396" t="str">
        <f t="shared" si="9"/>
        <v/>
      </c>
      <c r="M38" s="396" t="str">
        <f t="shared" si="10"/>
        <v/>
      </c>
      <c r="N38" s="396" t="str">
        <f t="shared" si="11"/>
        <v/>
      </c>
      <c r="O38" s="479" t="str">
        <f t="shared" si="12"/>
        <v/>
      </c>
      <c r="P38" s="396" t="str">
        <f t="shared" si="13"/>
        <v/>
      </c>
      <c r="Q38" s="396" t="str">
        <f t="shared" si="14"/>
        <v/>
      </c>
      <c r="R38" s="396" t="str">
        <f t="shared" si="15"/>
        <v/>
      </c>
      <c r="S38" s="479" t="str">
        <f t="shared" si="16"/>
        <v/>
      </c>
      <c r="T38" s="396" t="str">
        <f t="shared" si="17"/>
        <v/>
      </c>
      <c r="U38" s="391">
        <v>24</v>
      </c>
      <c r="V38" s="392"/>
      <c r="W38" s="392"/>
      <c r="X38" s="367" t="str">
        <f t="shared" si="18"/>
        <v/>
      </c>
      <c r="Y38" s="390" t="str">
        <f t="shared" si="19"/>
        <v/>
      </c>
      <c r="Z38" s="394" t="str">
        <f t="shared" si="20"/>
        <v/>
      </c>
      <c r="AA38" s="395" t="str">
        <f t="shared" si="21"/>
        <v/>
      </c>
      <c r="AB38" s="395" t="str">
        <f t="shared" si="22"/>
        <v/>
      </c>
      <c r="AC38" s="395" t="str">
        <f>IFERROR(INDEX(#REF!,MATCH(AQ38,$FX$15:$FX$97,0)),"")</f>
        <v/>
      </c>
      <c r="AD38" s="396" t="str">
        <f t="shared" si="23"/>
        <v/>
      </c>
      <c r="AE38" s="396" t="str">
        <f t="shared" si="24"/>
        <v/>
      </c>
      <c r="AF38" s="396" t="str">
        <f t="shared" si="25"/>
        <v/>
      </c>
      <c r="AG38" s="479" t="str">
        <f t="shared" si="26"/>
        <v/>
      </c>
      <c r="AH38" s="396" t="str">
        <f t="shared" si="27"/>
        <v/>
      </c>
      <c r="AI38" s="396" t="str">
        <f t="shared" si="28"/>
        <v/>
      </c>
      <c r="AJ38" s="396" t="str">
        <f t="shared" si="29"/>
        <v/>
      </c>
      <c r="AK38" s="479" t="str">
        <f t="shared" si="30"/>
        <v/>
      </c>
      <c r="AL38" s="396" t="str">
        <f t="shared" si="31"/>
        <v/>
      </c>
      <c r="AM38" s="396" t="str">
        <f t="shared" si="32"/>
        <v/>
      </c>
      <c r="AN38" s="396" t="str">
        <f t="shared" si="33"/>
        <v/>
      </c>
      <c r="AO38" s="479" t="str">
        <f t="shared" si="34"/>
        <v/>
      </c>
      <c r="AP38" s="396" t="str">
        <f t="shared" si="35"/>
        <v/>
      </c>
      <c r="AQ38" s="391">
        <v>24</v>
      </c>
      <c r="AR38" s="392"/>
      <c r="AT38" s="367" t="str">
        <f t="shared" si="36"/>
        <v/>
      </c>
      <c r="AU38" s="390" t="str">
        <f t="shared" si="37"/>
        <v/>
      </c>
      <c r="AV38" s="390" t="str">
        <f t="shared" si="38"/>
        <v/>
      </c>
      <c r="AW38" s="395" t="str">
        <f t="shared" si="39"/>
        <v/>
      </c>
      <c r="AX38" s="395" t="str">
        <f t="shared" si="40"/>
        <v/>
      </c>
      <c r="AY38" s="395" t="str">
        <f>IFERROR(INDEX(#REF!,MATCH($BM38,$GS$15:$GS$97,0)),"")</f>
        <v/>
      </c>
      <c r="AZ38" s="396" t="str">
        <f t="shared" si="41"/>
        <v/>
      </c>
      <c r="BA38" s="396" t="str">
        <f t="shared" si="42"/>
        <v/>
      </c>
      <c r="BB38" s="396" t="str">
        <f t="shared" si="43"/>
        <v/>
      </c>
      <c r="BC38" s="479" t="str">
        <f t="shared" si="44"/>
        <v/>
      </c>
      <c r="BD38" s="396" t="str">
        <f t="shared" si="45"/>
        <v/>
      </c>
      <c r="BE38" s="396" t="str">
        <f t="shared" si="46"/>
        <v/>
      </c>
      <c r="BF38" s="396" t="str">
        <f t="shared" si="47"/>
        <v/>
      </c>
      <c r="BG38" s="479" t="str">
        <f t="shared" si="48"/>
        <v/>
      </c>
      <c r="BH38" s="396" t="str">
        <f t="shared" si="49"/>
        <v/>
      </c>
      <c r="BI38" s="396" t="str">
        <f t="shared" si="50"/>
        <v/>
      </c>
      <c r="BJ38" s="396" t="str">
        <f t="shared" si="51"/>
        <v/>
      </c>
      <c r="BK38" s="479" t="str">
        <f t="shared" si="52"/>
        <v/>
      </c>
      <c r="BL38" s="396" t="str">
        <f t="shared" si="53"/>
        <v/>
      </c>
      <c r="BM38" s="391">
        <v>24</v>
      </c>
      <c r="BN38" s="236"/>
      <c r="BO38" s="392"/>
      <c r="BP38" s="368" t="str">
        <f t="shared" si="54"/>
        <v/>
      </c>
      <c r="BQ38" s="390" t="str">
        <f t="shared" si="55"/>
        <v/>
      </c>
      <c r="BR38" s="394" t="str">
        <f t="shared" si="56"/>
        <v/>
      </c>
      <c r="BS38" s="395" t="str">
        <f t="shared" si="57"/>
        <v/>
      </c>
      <c r="BT38" s="395" t="str">
        <f t="shared" si="58"/>
        <v/>
      </c>
      <c r="BU38" s="395" t="str">
        <f>IFERROR(INDEX(#REF!,MATCH(CI38,$HN$15:$HN$97,0)),"")</f>
        <v/>
      </c>
      <c r="BV38" s="396" t="str">
        <f t="shared" si="59"/>
        <v/>
      </c>
      <c r="BW38" s="396" t="str">
        <f t="shared" si="60"/>
        <v/>
      </c>
      <c r="BX38" s="396" t="str">
        <f t="shared" si="61"/>
        <v/>
      </c>
      <c r="BY38" s="479" t="str">
        <f t="shared" si="62"/>
        <v/>
      </c>
      <c r="BZ38" s="396" t="str">
        <f t="shared" si="63"/>
        <v/>
      </c>
      <c r="CA38" s="396" t="str">
        <f t="shared" si="64"/>
        <v/>
      </c>
      <c r="CB38" s="396" t="str">
        <f t="shared" si="65"/>
        <v/>
      </c>
      <c r="CC38" s="479" t="str">
        <f t="shared" si="66"/>
        <v/>
      </c>
      <c r="CD38" s="396" t="str">
        <f t="shared" si="67"/>
        <v/>
      </c>
      <c r="CE38" s="396" t="str">
        <f t="shared" si="68"/>
        <v/>
      </c>
      <c r="CF38" s="396" t="str">
        <f t="shared" si="69"/>
        <v/>
      </c>
      <c r="CG38" s="479" t="str">
        <f t="shared" si="70"/>
        <v/>
      </c>
      <c r="CH38" s="396" t="str">
        <f t="shared" si="71"/>
        <v/>
      </c>
      <c r="CI38" s="391">
        <v>24</v>
      </c>
      <c r="CJ38" s="392"/>
      <c r="CL38" s="367" t="str">
        <f t="shared" si="72"/>
        <v/>
      </c>
      <c r="CM38" s="390" t="str">
        <f t="shared" si="73"/>
        <v/>
      </c>
      <c r="CN38" s="394" t="str">
        <f t="shared" si="74"/>
        <v/>
      </c>
      <c r="CO38" s="394" t="str">
        <f t="shared" si="75"/>
        <v/>
      </c>
      <c r="CP38" s="395" t="str">
        <f t="shared" si="76"/>
        <v/>
      </c>
      <c r="CQ38" s="395" t="str">
        <f>IFERROR(INDEX(#REF!,MATCH(DE38,$II$15:$II$97,0)),"")</f>
        <v/>
      </c>
      <c r="CR38" s="396" t="str">
        <f t="shared" si="77"/>
        <v/>
      </c>
      <c r="CS38" s="396" t="str">
        <f t="shared" si="78"/>
        <v/>
      </c>
      <c r="CT38" s="396" t="str">
        <f t="shared" si="79"/>
        <v/>
      </c>
      <c r="CU38" s="479" t="str">
        <f t="shared" si="80"/>
        <v/>
      </c>
      <c r="CV38" s="396" t="str">
        <f t="shared" si="81"/>
        <v/>
      </c>
      <c r="CW38" s="396" t="str">
        <f t="shared" si="82"/>
        <v/>
      </c>
      <c r="CX38" s="396" t="str">
        <f t="shared" si="83"/>
        <v/>
      </c>
      <c r="CY38" s="479" t="str">
        <f t="shared" si="84"/>
        <v/>
      </c>
      <c r="CZ38" s="396" t="str">
        <f t="shared" si="85"/>
        <v/>
      </c>
      <c r="DA38" s="396" t="str">
        <f t="shared" si="86"/>
        <v/>
      </c>
      <c r="DB38" s="396" t="str">
        <f t="shared" si="87"/>
        <v/>
      </c>
      <c r="DC38" s="479" t="str">
        <f t="shared" si="88"/>
        <v/>
      </c>
      <c r="DD38" s="396" t="str">
        <f t="shared" si="89"/>
        <v/>
      </c>
      <c r="DE38" s="391">
        <v>24</v>
      </c>
      <c r="DF38" s="393" t="str">
        <f t="shared" si="131"/>
        <v/>
      </c>
      <c r="DG38" s="392"/>
      <c r="DH38" s="392"/>
      <c r="DI38" s="367" t="str">
        <f t="shared" si="90"/>
        <v/>
      </c>
      <c r="DJ38" s="390" t="str">
        <f t="shared" si="91"/>
        <v/>
      </c>
      <c r="DK38" s="394" t="str">
        <f t="shared" si="92"/>
        <v/>
      </c>
      <c r="DL38" s="395" t="str">
        <f t="shared" si="93"/>
        <v/>
      </c>
      <c r="DM38" s="395" t="str">
        <f t="shared" si="94"/>
        <v/>
      </c>
      <c r="DN38" s="395" t="str">
        <f>IFERROR(INDEX(#REF!,MATCH(EB38,$JD$15:$JD$97,0)),"")</f>
        <v/>
      </c>
      <c r="DO38" s="396" t="str">
        <f t="shared" si="122"/>
        <v/>
      </c>
      <c r="DP38" s="396" t="str">
        <f t="shared" si="123"/>
        <v/>
      </c>
      <c r="DQ38" s="396" t="str">
        <f t="shared" si="124"/>
        <v/>
      </c>
      <c r="DR38" s="479" t="str">
        <f t="shared" si="96"/>
        <v/>
      </c>
      <c r="DS38" s="396" t="str">
        <f t="shared" si="125"/>
        <v/>
      </c>
      <c r="DT38" s="396" t="str">
        <f t="shared" si="126"/>
        <v/>
      </c>
      <c r="DU38" s="396" t="str">
        <f t="shared" si="127"/>
        <v/>
      </c>
      <c r="DV38" s="479" t="str">
        <f t="shared" si="100"/>
        <v/>
      </c>
      <c r="DW38" s="396" t="str">
        <f t="shared" si="128"/>
        <v/>
      </c>
      <c r="DX38" s="396" t="str">
        <f t="shared" si="129"/>
        <v/>
      </c>
      <c r="DY38" s="396" t="str">
        <f t="shared" si="130"/>
        <v/>
      </c>
      <c r="DZ38" s="479" t="str">
        <f t="shared" si="104"/>
        <v/>
      </c>
      <c r="EA38" s="396" t="str">
        <f t="shared" si="105"/>
        <v/>
      </c>
      <c r="EB38" s="391">
        <v>24</v>
      </c>
      <c r="EC38" s="393" t="str">
        <f t="shared" si="108"/>
        <v/>
      </c>
      <c r="ED38" s="392"/>
      <c r="EF38" s="392"/>
      <c r="EG38" s="392"/>
      <c r="EH38" s="392"/>
      <c r="EI38" s="378" t="str">
        <f>IFERROR(IF(AND('Classificação geral'!$E32="FEM",'Classificação geral'!$F32=1),'Classificação geral'!$A32,""),"")</f>
        <v/>
      </c>
      <c r="EJ38" s="399" t="str">
        <f>IFERROR(IF(AND('Classificação geral'!$E32="FEM",'Classificação geral'!$F32=1),'Classificação geral'!$B32,""),"")</f>
        <v/>
      </c>
      <c r="EK38" s="382" t="str">
        <f>IF($EJ38='Classificação geral'!$B32,'Classificação geral'!$C32,"")</f>
        <v/>
      </c>
      <c r="EL38" s="382" t="str">
        <f>IF($EJ38='Classificação geral'!$B32,'Classificação geral'!$E32,"")</f>
        <v/>
      </c>
      <c r="EM38" s="382" t="str">
        <f>IF($EL38='Classificação geral'!$E32,'Classificação geral'!$F32,"")</f>
        <v/>
      </c>
      <c r="EN38" s="378" t="str">
        <f>IFERROR(IF(AND($EL38="fem",'Classificação geral'!$F32=1),'Classificação geral'!G32,""),"")</f>
        <v/>
      </c>
      <c r="EO38" s="378" t="str">
        <f>IFERROR(IF(AND($EL38="fem",'Classificação geral'!$F32=1),'Classificação geral'!H32,""),"")</f>
        <v/>
      </c>
      <c r="EP38" s="378" t="str">
        <f>IFERROR(IF(AND($EL38="fem",'Classificação geral'!$F32=1),'Classificação geral'!I32,""),"")</f>
        <v/>
      </c>
      <c r="EQ38" s="378" t="str">
        <f>IFERROR(IF(AND($EL38="fem",'Classificação geral'!$F32=1),'Classificação geral'!J32,""),"")</f>
        <v/>
      </c>
      <c r="ER38" s="399" t="str">
        <f>IFERROR(IF(AND($EL38="fem",'Classificação geral'!$F32=1),'Classificação geral'!K32,""),"")</f>
        <v/>
      </c>
      <c r="ES38" s="378" t="str">
        <f>IFERROR(IF(AND($EL38="fem",'Classificação geral'!$F32=1),'Classificação geral'!L32,""),"")</f>
        <v/>
      </c>
      <c r="ET38" s="378" t="str">
        <f>IFERROR(IF(AND($EL38="fem",'Classificação geral'!$F32=1),'Classificação geral'!M32,""),"")</f>
        <v/>
      </c>
      <c r="EU38" s="378" t="str">
        <f>IFERROR(IF(AND($EL38="fem",'Classificação geral'!$F32=1),'Classificação geral'!N32,""),"")</f>
        <v/>
      </c>
      <c r="EV38" s="399" t="str">
        <f>IFERROR(IF(AND($EL38="fem",'Classificação geral'!$F32=1),'Classificação geral'!O32,""),"")</f>
        <v/>
      </c>
      <c r="EW38" s="378" t="str">
        <f>IFERROR(IF(AND($EL38="fem",'Classificação geral'!$F32=1),'Classificação geral'!P32,""),"")</f>
        <v/>
      </c>
      <c r="EX38" s="378" t="str">
        <f>IFERROR(IF(AND($EL38="fem",'Classificação geral'!$F32=1),'Classificação geral'!Q32,""),"")</f>
        <v/>
      </c>
      <c r="EY38" s="378" t="str">
        <f>IFERROR(IF(AND($EL38="fem",'Classificação geral'!$F32=1),'Classificação geral'!R32,""),"")</f>
        <v/>
      </c>
      <c r="EZ38" s="379" t="str">
        <f>IF($EM38='Classificação geral'!$F32,'Classificação geral'!$U32,"")</f>
        <v/>
      </c>
      <c r="FA38" s="380" t="str">
        <f t="shared" si="109"/>
        <v/>
      </c>
      <c r="FB38" s="381" t="str">
        <f>IFERROR(RANK(EZ38,EZ:EZ,0)+ COUNTIF(EZ$13:$EZ37,EZ38),"")</f>
        <v/>
      </c>
      <c r="FC38" s="383"/>
      <c r="FD38" s="397" t="s">
        <v>5</v>
      </c>
      <c r="FE38" s="378" t="str">
        <f>IFERROR(IF(AND('Classificação geral'!$E32="mas",'Classificação geral'!$F32=1),'Classificação geral'!$A32,""),"")</f>
        <v/>
      </c>
      <c r="FF38" s="399" t="str">
        <f>IFERROR(IF(AND('Classificação geral'!$E32="mas",'Classificação geral'!$F32=1),'Classificação geral'!$B32,""),"")</f>
        <v/>
      </c>
      <c r="FG38" s="382" t="str">
        <f>IF($FF38='Classificação geral'!$B32,'Classificação geral'!$C32,"")</f>
        <v/>
      </c>
      <c r="FH38" s="382" t="str">
        <f>IF($FF38='Classificação geral'!$B32,'Classificação geral'!$E32,"")</f>
        <v/>
      </c>
      <c r="FI38" s="399" t="str">
        <f>IFERROR(IF(AND($FH38="mas",'Classificação geral'!$F32=1),'Classificação geral'!F32,""),"")</f>
        <v/>
      </c>
      <c r="FJ38" s="378" t="str">
        <f>IFERROR(IF(AND($FH38="mas",'Classificação geral'!$F32=1),'Classificação geral'!G32,""),"")</f>
        <v/>
      </c>
      <c r="FK38" s="378" t="str">
        <f>IFERROR(IF(AND($FH38="mas",'Classificação geral'!$F32=1),'Classificação geral'!H32,""),"")</f>
        <v/>
      </c>
      <c r="FL38" s="378" t="str">
        <f>IFERROR(IF(AND($FH38="mas",'Classificação geral'!$F32=1),'Classificação geral'!I32,""),"")</f>
        <v/>
      </c>
      <c r="FM38" s="378" t="str">
        <f>IFERROR(IF(AND($FH38="mas",'Classificação geral'!$F32=1),'Classificação geral'!J32,""),"")</f>
        <v/>
      </c>
      <c r="FN38" s="378" t="str">
        <f>IFERROR(IF(AND($FH38="mas",'Classificação geral'!$F32=1),'Classificação geral'!K32,""),"")</f>
        <v/>
      </c>
      <c r="FO38" s="378" t="str">
        <f>IFERROR(IF(AND($FH38="mas",'Classificação geral'!$F32=1),'Classificação geral'!L32,""),"")</f>
        <v/>
      </c>
      <c r="FP38" s="378" t="str">
        <f>IFERROR(IF(AND($FH38="mas",'Classificação geral'!$F32=1),'Classificação geral'!M32,""),"")</f>
        <v/>
      </c>
      <c r="FQ38" s="378" t="str">
        <f>IFERROR(IF(AND($FH38="mas",'Classificação geral'!$F32=1),'Classificação geral'!N32,""),"")</f>
        <v/>
      </c>
      <c r="FR38" s="378" t="str">
        <f>IFERROR(IF(AND($FH38="mas",'Classificação geral'!$F32=1),'Classificação geral'!O32,""),"")</f>
        <v/>
      </c>
      <c r="FS38" s="378" t="str">
        <f>IFERROR(IF(AND($FH38="mas",'Classificação geral'!$F32=1),'Classificação geral'!P32,""),"")</f>
        <v/>
      </c>
      <c r="FT38" s="378" t="str">
        <f>IFERROR(IF(AND($FH38="mas",'Classificação geral'!$F32=1),'Classificação geral'!Q32,""),"")</f>
        <v/>
      </c>
      <c r="FU38" s="378" t="str">
        <f>IFERROR(IF(AND($FH38="mas",'Classificação geral'!$F32=1),'Classificação geral'!R32,""),"")</f>
        <v/>
      </c>
      <c r="FV38" s="399" t="str">
        <f>IFERROR(IF(AND($FH38="mas",'Classificação geral'!$F32=1),'Classificação geral'!U32,""),"")</f>
        <v/>
      </c>
      <c r="FW38" s="380" t="str">
        <f t="shared" si="110"/>
        <v/>
      </c>
      <c r="FX38" s="381" t="str">
        <f>IFERROR(RANK(FV38,FV:FV,0)+ COUNTIF($FV$13:FV37,FV38),"")</f>
        <v/>
      </c>
      <c r="FZ38" s="378" t="str">
        <f>IFERROR(IF(AND('Classificação geral'!$E32="FEM",'Classificação geral'!$F32=2),'Classificação geral'!$A32,""),"")</f>
        <v/>
      </c>
      <c r="GA38" s="378" t="str">
        <f>IFERROR(IF(AND('Classificação geral'!$E32="fem",'Classificação geral'!$F32=2),'Classificação geral'!$B32,""),"")</f>
        <v/>
      </c>
      <c r="GB38" s="382" t="str">
        <f>IF(GA38='Classificação geral'!$B32,'Classificação geral'!$C32,"")</f>
        <v/>
      </c>
      <c r="GC38" s="382" t="str">
        <f>IF(GA38='Classificação geral'!$B32,'Classificação geral'!$E32,"")</f>
        <v/>
      </c>
      <c r="GD38" s="399" t="str">
        <f>IFERROR(IF(AND(GC38="fem",'Classificação geral'!$F32=2),'Classificação geral'!$F32,""),"")</f>
        <v/>
      </c>
      <c r="GE38" s="378" t="str">
        <f>IFERROR(IF(AND($GC38="fem",'Classificação geral'!$F32=2),'Classificação geral'!G32,""),"")</f>
        <v/>
      </c>
      <c r="GF38" s="378" t="str">
        <f>IFERROR(IF(AND($GC38="fem",'Classificação geral'!$F32=2),'Classificação geral'!H32,""),"")</f>
        <v/>
      </c>
      <c r="GG38" s="378" t="str">
        <f>IFERROR(IF(AND($GC38="fem",'Classificação geral'!$F32=2),'Classificação geral'!I32,""),"")</f>
        <v/>
      </c>
      <c r="GH38" s="378" t="str">
        <f>IFERROR(IF(AND($GC38="fem",'Classificação geral'!$F32=2),'Classificação geral'!J32,""),"")</f>
        <v/>
      </c>
      <c r="GI38" s="378" t="str">
        <f>IFERROR(IF(AND($GC38="fem",'Classificação geral'!$F32=2),'Classificação geral'!K32,""),"")</f>
        <v/>
      </c>
      <c r="GJ38" s="378" t="str">
        <f>IFERROR(IF(AND($GC38="fem",'Classificação geral'!$F32=2),'Classificação geral'!L32,""),"")</f>
        <v/>
      </c>
      <c r="GK38" s="378" t="str">
        <f>IFERROR(IF(AND($GC38="fem",'Classificação geral'!$F32=2),'Classificação geral'!M32,""),"")</f>
        <v/>
      </c>
      <c r="GL38" s="378" t="str">
        <f>IFERROR(IF(AND($GC38="fem",'Classificação geral'!$F32=2),'Classificação geral'!N32,""),"")</f>
        <v/>
      </c>
      <c r="GM38" s="378" t="str">
        <f>IFERROR(IF(AND($GC38="fem",'Classificação geral'!$F32=2),'Classificação geral'!O32,""),"")</f>
        <v/>
      </c>
      <c r="GN38" s="378" t="str">
        <f>IFERROR(IF(AND($GC38="fem",'Classificação geral'!$F32=2),'Classificação geral'!P32,""),"")</f>
        <v/>
      </c>
      <c r="GO38" s="378" t="str">
        <f>IFERROR(IF(AND($GC38="fem",'Classificação geral'!$F32=2),'Classificação geral'!Q32,""),"")</f>
        <v/>
      </c>
      <c r="GP38" s="378" t="str">
        <f>IFERROR(IF(AND($GC38="fem",'Classificação geral'!$F32=2),'Classificação geral'!R32,""),"")</f>
        <v/>
      </c>
      <c r="GQ38" s="399" t="str">
        <f>IFERROR(IF(AND(GC38="fem",'Classificação geral'!$F32=2),'Classificação geral'!U32,""),"")</f>
        <v/>
      </c>
      <c r="GR38" s="380" t="str">
        <f t="shared" si="111"/>
        <v/>
      </c>
      <c r="GS38" s="381" t="str">
        <f>IFERROR(RANK(GQ38,GQ:GQ,0)+ COUNTIF($GQ$13:GQ37,GQ38),"")</f>
        <v/>
      </c>
      <c r="GU38" s="378" t="str">
        <f>IFERROR(IF(AND('Classificação geral'!$E32="mas",'Classificação geral'!$F32=2),'Classificação geral'!$A32,""),"")</f>
        <v/>
      </c>
      <c r="GV38" s="378" t="str">
        <f>IFERROR(IF(AND('Classificação geral'!$E32="mas",'Classificação geral'!$F32=2),'Classificação geral'!$B32,""),"")</f>
        <v/>
      </c>
      <c r="GW38" s="382" t="str">
        <f>IF(GV38='Classificação geral'!$B32,'Classificação geral'!$C32,"")</f>
        <v/>
      </c>
      <c r="GX38" s="382" t="str">
        <f>IF(GV38='Classificação geral'!$B32,'Classificação geral'!$E32,"")</f>
        <v/>
      </c>
      <c r="GY38" s="399" t="str">
        <f>IFERROR(IF(AND(GX38="mas",'Classificação geral'!$F32=2),'Classificação geral'!$F32,""),"")</f>
        <v/>
      </c>
      <c r="GZ38" s="378" t="str">
        <f>IFERROR(IF(AND($GX38="mas",'Classificação geral'!$F32=2),'Classificação geral'!H32,""),"")</f>
        <v/>
      </c>
      <c r="HA38" s="378" t="str">
        <f>IFERROR(IF(AND($GX38="mas",'Classificação geral'!$F32=2),'Classificação geral'!I32,""),"")</f>
        <v/>
      </c>
      <c r="HB38" s="378" t="str">
        <f>IFERROR(IF(AND($GX38="mas",'Classificação geral'!$F32=2),'Classificação geral'!J32,""),"")</f>
        <v/>
      </c>
      <c r="HC38" s="399" t="str">
        <f>IFERROR(IF(AND(GX38="mas",'Classificação geral'!$F32=2),'Classificação geral'!$G32,""),"")</f>
        <v/>
      </c>
      <c r="HD38" s="378" t="str">
        <f>IFERROR(IF(AND($GX38="mas",'Classificação geral'!$F32=2),'Classificação geral'!L32,""),"")</f>
        <v/>
      </c>
      <c r="HE38" s="378" t="str">
        <f>IFERROR(IF(AND($GX38="mas",'Classificação geral'!$F32=2),'Classificação geral'!M32,""),"")</f>
        <v/>
      </c>
      <c r="HF38" s="378" t="str">
        <f>IFERROR(IF(AND($GX38="mas",'Classificação geral'!$F32=2),'Classificação geral'!N32,""),"")</f>
        <v/>
      </c>
      <c r="HG38" s="399" t="str">
        <f>IFERROR(IF(AND(GX38="mas",'Classificação geral'!$F32=2),'Classificação geral'!$K32,""),"")</f>
        <v/>
      </c>
      <c r="HH38" s="378" t="str">
        <f>IFERROR(IF(AND($GX38="mas",'Classificação geral'!$F32=2),'Classificação geral'!P32,""),"")</f>
        <v/>
      </c>
      <c r="HI38" s="378" t="str">
        <f>IFERROR(IF(AND($GX38="mas",'Classificação geral'!$F32=2),'Classificação geral'!Q32,""),"")</f>
        <v/>
      </c>
      <c r="HJ38" s="378" t="str">
        <f>IFERROR(IF(AND($GX38="mas",'Classificação geral'!$F32=2),'Classificação geral'!R32,""),"")</f>
        <v/>
      </c>
      <c r="HK38" s="399" t="str">
        <f>IFERROR(IF(AND(GX38="mas",'Classificação geral'!$F32=2),'Classificação geral'!$O32,""),"")</f>
        <v/>
      </c>
      <c r="HL38" s="399" t="str">
        <f>IFERROR(IF(AND(GX38="mas",'Classificação geral'!$F32=2),'Classificação geral'!$U32,""),"")</f>
        <v/>
      </c>
      <c r="HM38" s="380" t="str">
        <f t="shared" si="112"/>
        <v/>
      </c>
      <c r="HN38" s="381" t="str">
        <f>IFERROR(RANK(HL38,HL:HL,0)+ COUNTIF($HL$13:HL37,HL38),"")</f>
        <v/>
      </c>
      <c r="HP38" s="378" t="str">
        <f>IFERROR(IF(AND('Classificação geral'!$E32="FEM",'Classificação geral'!$F32=3),'Classificação geral'!$A32,""),"")</f>
        <v/>
      </c>
      <c r="HQ38" s="399" t="str">
        <f>IFERROR(IF(AND('Classificação geral'!$E32="fem",'Classificação geral'!$F32=3),'Classificação geral'!$B32,""),"")</f>
        <v/>
      </c>
      <c r="HR38" s="382" t="str">
        <f>IF($HQ38='Classificação geral'!$B32,'Classificação geral'!$C32,"")</f>
        <v/>
      </c>
      <c r="HS38" s="382" t="str">
        <f>IF($HQ38='Classificação geral'!$B32,'Classificação geral'!$E32,"")</f>
        <v/>
      </c>
      <c r="HT38" s="382" t="str">
        <f>IF($HS38='Classificação geral'!$E32,'Classificação geral'!$F32,"")</f>
        <v/>
      </c>
      <c r="HU38" s="382">
        <f>IF($HT38='Classificação geral'!$F32,'Classificação geral'!G32,"")</f>
        <v>0</v>
      </c>
      <c r="HV38" s="382" t="str">
        <f>IF($HT38='Classificação geral'!$F32,'Classificação geral'!H32,"")</f>
        <v/>
      </c>
      <c r="HW38" s="382">
        <f>IF($HT38='Classificação geral'!$F32,'Classificação geral'!I32,"")</f>
        <v>0</v>
      </c>
      <c r="HX38" s="382">
        <f>IF($HT38='Classificação geral'!$F32,'Classificação geral'!J32,"")</f>
        <v>0</v>
      </c>
      <c r="HY38" s="382">
        <f>IF($HT38='Classificação geral'!$F32,'Classificação geral'!K32,"")</f>
        <v>0</v>
      </c>
      <c r="HZ38" s="382">
        <f>IF($HT38='Classificação geral'!$F32,'Classificação geral'!L32,"")</f>
        <v>0</v>
      </c>
      <c r="IA38" s="382">
        <f>IF($HT38='Classificação geral'!$F32,'Classificação geral'!M32,"")</f>
        <v>0</v>
      </c>
      <c r="IB38" s="382">
        <f>IF($HT38='Classificação geral'!$F32,'Classificação geral'!N32,"")</f>
        <v>0</v>
      </c>
      <c r="IC38" s="382">
        <f>IF($HT38='Classificação geral'!$F32,'Classificação geral'!O32,"")</f>
        <v>0</v>
      </c>
      <c r="ID38" s="382" t="b">
        <f>IF($HT38='Classificação geral'!$F32,'Classificação geral'!P32,"")</f>
        <v>0</v>
      </c>
      <c r="IE38" s="382">
        <f>IF($HT38='Classificação geral'!$F32,'Classificação geral'!Q32,"")</f>
        <v>0</v>
      </c>
      <c r="IF38" s="382">
        <f>IF($HT38='Classificação geral'!$F32,'Classificação geral'!R32,"")</f>
        <v>0</v>
      </c>
      <c r="IG38" s="379" t="str">
        <f>IF($HT38='Classificação geral'!$F32,'Classificação geral'!$U32,"")</f>
        <v/>
      </c>
      <c r="IH38" s="380" t="str">
        <f t="shared" si="106"/>
        <v/>
      </c>
      <c r="II38" s="381" t="str">
        <f>IFERROR(RANK(IG38,IG:IG,0)+ COUNTIF($IG$13:IG37,IG38),"")</f>
        <v/>
      </c>
      <c r="IK38" s="378" t="str">
        <f>IFERROR(IF(AND('Classificação geral'!$E32="mas",'Classificação geral'!$F32=3),'Classificação geral'!$A32,""),"")</f>
        <v/>
      </c>
      <c r="IL38" s="399" t="str">
        <f>IFERROR(IF(AND('Classificação geral'!$E32="mas",'Classificação geral'!$F32=3),'Classificação geral'!$B32,""),"")</f>
        <v/>
      </c>
      <c r="IM38" s="382" t="str">
        <f>IF($IL38='Classificação geral'!$B32,'Classificação geral'!$C32,"")</f>
        <v/>
      </c>
      <c r="IN38" s="382" t="str">
        <f>IF($IL38='Classificação geral'!$B32,'Classificação geral'!$E32,"")</f>
        <v/>
      </c>
      <c r="IO38" s="382" t="str">
        <f>IF($IN38='Classificação geral'!$E32,'Classificação geral'!$F32,"")</f>
        <v/>
      </c>
      <c r="IP38" s="379">
        <f>IF($IO38='Classificação geral'!$F32,'Classificação geral'!G32,"")</f>
        <v>0</v>
      </c>
      <c r="IQ38" s="379" t="str">
        <f>IF($IO38='Classificação geral'!$F32,'Classificação geral'!H32,"")</f>
        <v/>
      </c>
      <c r="IR38" s="379">
        <f>IF($IO38='Classificação geral'!$F32,'Classificação geral'!I32,"")</f>
        <v>0</v>
      </c>
      <c r="IS38" s="379">
        <f>IF($IO38='Classificação geral'!$F32,'Classificação geral'!J32,"")</f>
        <v>0</v>
      </c>
      <c r="IT38" s="379">
        <f>IF($IO38='Classificação geral'!$F32,'Classificação geral'!K32,"")</f>
        <v>0</v>
      </c>
      <c r="IU38" s="379">
        <f>IF($IO38='Classificação geral'!$F32,'Classificação geral'!L32,"")</f>
        <v>0</v>
      </c>
      <c r="IV38" s="379">
        <f>IF($IO38='Classificação geral'!$F32,'Classificação geral'!M32,"")</f>
        <v>0</v>
      </c>
      <c r="IW38" s="379">
        <f>IF($IO38='Classificação geral'!$F32,'Classificação geral'!N32,"")</f>
        <v>0</v>
      </c>
      <c r="IX38" s="379">
        <f>IF($IO38='Classificação geral'!$F32,'Classificação geral'!O32,"")</f>
        <v>0</v>
      </c>
      <c r="IY38" s="379" t="b">
        <f>IF($IO38='Classificação geral'!$F32,'Classificação geral'!P32,"")</f>
        <v>0</v>
      </c>
      <c r="IZ38" s="379">
        <f>IF($IO38='Classificação geral'!$F32,'Classificação geral'!Q32,"")</f>
        <v>0</v>
      </c>
      <c r="JA38" s="379">
        <f>IF($IO38='Classificação geral'!$F32,'Classificação geral'!R32,"")</f>
        <v>0</v>
      </c>
      <c r="JB38" s="379" t="str">
        <f>IF($IO38='Classificação geral'!$F32,'Classificação geral'!$U32,"")</f>
        <v/>
      </c>
      <c r="JC38" s="380" t="str">
        <f t="shared" si="107"/>
        <v/>
      </c>
      <c r="JD38" s="381" t="str">
        <f>IFERROR(RANK(JB38,JB:JB,0)+ COUNTIF($JB$13:JB37,JB38),"")</f>
        <v/>
      </c>
    </row>
    <row r="39" spans="2:264" s="397" customFormat="1" ht="25.95" customHeight="1" x14ac:dyDescent="0.4">
      <c r="B39" s="367" t="str">
        <f t="shared" si="0"/>
        <v/>
      </c>
      <c r="C39" s="390" t="str">
        <f t="shared" si="1"/>
        <v/>
      </c>
      <c r="D39" s="394" t="str">
        <f t="shared" si="2"/>
        <v/>
      </c>
      <c r="E39" s="395" t="str">
        <f t="shared" si="3"/>
        <v/>
      </c>
      <c r="F39" s="395" t="str">
        <f t="shared" si="4"/>
        <v/>
      </c>
      <c r="G39" s="395" t="str">
        <f>IFERROR(INDEX(#REF!,MATCH(U39,$FB$15:$FB$97,0)),"")</f>
        <v/>
      </c>
      <c r="H39" s="396" t="str">
        <f t="shared" si="5"/>
        <v/>
      </c>
      <c r="I39" s="396" t="str">
        <f t="shared" si="6"/>
        <v/>
      </c>
      <c r="J39" s="396" t="str">
        <f t="shared" si="7"/>
        <v/>
      </c>
      <c r="K39" s="479" t="str">
        <f t="shared" si="8"/>
        <v/>
      </c>
      <c r="L39" s="396" t="str">
        <f t="shared" si="9"/>
        <v/>
      </c>
      <c r="M39" s="396" t="str">
        <f t="shared" si="10"/>
        <v/>
      </c>
      <c r="N39" s="396" t="str">
        <f t="shared" si="11"/>
        <v/>
      </c>
      <c r="O39" s="479" t="str">
        <f t="shared" si="12"/>
        <v/>
      </c>
      <c r="P39" s="396" t="str">
        <f t="shared" si="13"/>
        <v/>
      </c>
      <c r="Q39" s="396" t="str">
        <f t="shared" si="14"/>
        <v/>
      </c>
      <c r="R39" s="396" t="str">
        <f t="shared" si="15"/>
        <v/>
      </c>
      <c r="S39" s="479" t="str">
        <f t="shared" si="16"/>
        <v/>
      </c>
      <c r="T39" s="396" t="str">
        <f t="shared" si="17"/>
        <v/>
      </c>
      <c r="U39" s="391">
        <v>25</v>
      </c>
      <c r="V39" s="392"/>
      <c r="W39" s="392"/>
      <c r="X39" s="367" t="str">
        <f t="shared" si="18"/>
        <v/>
      </c>
      <c r="Y39" s="390" t="str">
        <f t="shared" si="19"/>
        <v/>
      </c>
      <c r="Z39" s="394" t="str">
        <f t="shared" si="20"/>
        <v/>
      </c>
      <c r="AA39" s="395" t="str">
        <f t="shared" si="21"/>
        <v/>
      </c>
      <c r="AB39" s="395" t="str">
        <f t="shared" si="22"/>
        <v/>
      </c>
      <c r="AC39" s="395" t="str">
        <f>IFERROR(INDEX(#REF!,MATCH(AQ39,$FX$15:$FX$97,0)),"")</f>
        <v/>
      </c>
      <c r="AD39" s="396" t="str">
        <f t="shared" si="23"/>
        <v/>
      </c>
      <c r="AE39" s="396" t="str">
        <f t="shared" si="24"/>
        <v/>
      </c>
      <c r="AF39" s="396" t="str">
        <f t="shared" si="25"/>
        <v/>
      </c>
      <c r="AG39" s="479" t="str">
        <f t="shared" si="26"/>
        <v/>
      </c>
      <c r="AH39" s="396" t="str">
        <f t="shared" si="27"/>
        <v/>
      </c>
      <c r="AI39" s="396" t="str">
        <f t="shared" si="28"/>
        <v/>
      </c>
      <c r="AJ39" s="396" t="str">
        <f t="shared" si="29"/>
        <v/>
      </c>
      <c r="AK39" s="479" t="str">
        <f t="shared" si="30"/>
        <v/>
      </c>
      <c r="AL39" s="396" t="str">
        <f t="shared" si="31"/>
        <v/>
      </c>
      <c r="AM39" s="396" t="str">
        <f t="shared" si="32"/>
        <v/>
      </c>
      <c r="AN39" s="396" t="str">
        <f t="shared" si="33"/>
        <v/>
      </c>
      <c r="AO39" s="479" t="str">
        <f t="shared" si="34"/>
        <v/>
      </c>
      <c r="AP39" s="396" t="str">
        <f t="shared" si="35"/>
        <v/>
      </c>
      <c r="AQ39" s="391">
        <v>25</v>
      </c>
      <c r="AR39" s="392"/>
      <c r="AT39" s="367" t="str">
        <f t="shared" si="36"/>
        <v/>
      </c>
      <c r="AU39" s="390" t="str">
        <f t="shared" si="37"/>
        <v/>
      </c>
      <c r="AV39" s="390" t="str">
        <f t="shared" si="38"/>
        <v/>
      </c>
      <c r="AW39" s="395" t="str">
        <f t="shared" si="39"/>
        <v/>
      </c>
      <c r="AX39" s="395" t="str">
        <f t="shared" si="40"/>
        <v/>
      </c>
      <c r="AY39" s="395" t="str">
        <f>IFERROR(INDEX(#REF!,MATCH($BM39,$GS$15:$GS$97,0)),"")</f>
        <v/>
      </c>
      <c r="AZ39" s="396" t="str">
        <f t="shared" si="41"/>
        <v/>
      </c>
      <c r="BA39" s="396" t="str">
        <f t="shared" si="42"/>
        <v/>
      </c>
      <c r="BB39" s="396" t="str">
        <f t="shared" si="43"/>
        <v/>
      </c>
      <c r="BC39" s="479" t="str">
        <f t="shared" si="44"/>
        <v/>
      </c>
      <c r="BD39" s="396" t="str">
        <f t="shared" si="45"/>
        <v/>
      </c>
      <c r="BE39" s="396" t="str">
        <f t="shared" si="46"/>
        <v/>
      </c>
      <c r="BF39" s="396" t="str">
        <f t="shared" si="47"/>
        <v/>
      </c>
      <c r="BG39" s="479" t="str">
        <f t="shared" si="48"/>
        <v/>
      </c>
      <c r="BH39" s="396" t="str">
        <f t="shared" si="49"/>
        <v/>
      </c>
      <c r="BI39" s="396" t="str">
        <f t="shared" si="50"/>
        <v/>
      </c>
      <c r="BJ39" s="396" t="str">
        <f t="shared" si="51"/>
        <v/>
      </c>
      <c r="BK39" s="479" t="str">
        <f t="shared" si="52"/>
        <v/>
      </c>
      <c r="BL39" s="396" t="str">
        <f t="shared" si="53"/>
        <v/>
      </c>
      <c r="BM39" s="391">
        <v>25</v>
      </c>
      <c r="BN39" s="236"/>
      <c r="BO39" s="392"/>
      <c r="BP39" s="368" t="str">
        <f t="shared" si="54"/>
        <v/>
      </c>
      <c r="BQ39" s="390" t="str">
        <f t="shared" si="55"/>
        <v/>
      </c>
      <c r="BR39" s="394" t="str">
        <f t="shared" si="56"/>
        <v/>
      </c>
      <c r="BS39" s="395" t="str">
        <f t="shared" si="57"/>
        <v/>
      </c>
      <c r="BT39" s="395" t="str">
        <f t="shared" si="58"/>
        <v/>
      </c>
      <c r="BU39" s="395" t="str">
        <f>IFERROR(INDEX(#REF!,MATCH(CI39,$HN$15:$HN$97,0)),"")</f>
        <v/>
      </c>
      <c r="BV39" s="396" t="str">
        <f t="shared" si="59"/>
        <v/>
      </c>
      <c r="BW39" s="396" t="str">
        <f t="shared" si="60"/>
        <v/>
      </c>
      <c r="BX39" s="396" t="str">
        <f t="shared" si="61"/>
        <v/>
      </c>
      <c r="BY39" s="479" t="str">
        <f t="shared" si="62"/>
        <v/>
      </c>
      <c r="BZ39" s="396" t="str">
        <f t="shared" si="63"/>
        <v/>
      </c>
      <c r="CA39" s="396" t="str">
        <f t="shared" si="64"/>
        <v/>
      </c>
      <c r="CB39" s="396" t="str">
        <f t="shared" si="65"/>
        <v/>
      </c>
      <c r="CC39" s="479" t="str">
        <f t="shared" si="66"/>
        <v/>
      </c>
      <c r="CD39" s="396" t="str">
        <f t="shared" si="67"/>
        <v/>
      </c>
      <c r="CE39" s="396" t="str">
        <f t="shared" si="68"/>
        <v/>
      </c>
      <c r="CF39" s="396" t="str">
        <f t="shared" si="69"/>
        <v/>
      </c>
      <c r="CG39" s="479" t="str">
        <f t="shared" si="70"/>
        <v/>
      </c>
      <c r="CH39" s="396" t="str">
        <f t="shared" si="71"/>
        <v/>
      </c>
      <c r="CI39" s="391">
        <v>25</v>
      </c>
      <c r="CJ39" s="392"/>
      <c r="CL39" s="367" t="str">
        <f t="shared" si="72"/>
        <v/>
      </c>
      <c r="CM39" s="390" t="str">
        <f t="shared" si="73"/>
        <v/>
      </c>
      <c r="CN39" s="394" t="str">
        <f t="shared" si="74"/>
        <v/>
      </c>
      <c r="CO39" s="394" t="str">
        <f t="shared" si="75"/>
        <v/>
      </c>
      <c r="CP39" s="395" t="str">
        <f t="shared" si="76"/>
        <v/>
      </c>
      <c r="CQ39" s="395" t="str">
        <f>IFERROR(INDEX(#REF!,MATCH(DE39,$II$15:$II$97,0)),"")</f>
        <v/>
      </c>
      <c r="CR39" s="396" t="str">
        <f t="shared" si="77"/>
        <v/>
      </c>
      <c r="CS39" s="396" t="str">
        <f t="shared" si="78"/>
        <v/>
      </c>
      <c r="CT39" s="396" t="str">
        <f t="shared" si="79"/>
        <v/>
      </c>
      <c r="CU39" s="479" t="str">
        <f t="shared" si="80"/>
        <v/>
      </c>
      <c r="CV39" s="396" t="str">
        <f t="shared" si="81"/>
        <v/>
      </c>
      <c r="CW39" s="396" t="str">
        <f t="shared" si="82"/>
        <v/>
      </c>
      <c r="CX39" s="396" t="str">
        <f t="shared" si="83"/>
        <v/>
      </c>
      <c r="CY39" s="479" t="str">
        <f t="shared" si="84"/>
        <v/>
      </c>
      <c r="CZ39" s="396" t="str">
        <f t="shared" si="85"/>
        <v/>
      </c>
      <c r="DA39" s="396" t="str">
        <f t="shared" si="86"/>
        <v/>
      </c>
      <c r="DB39" s="396" t="str">
        <f t="shared" si="87"/>
        <v/>
      </c>
      <c r="DC39" s="479" t="str">
        <f t="shared" si="88"/>
        <v/>
      </c>
      <c r="DD39" s="396" t="str">
        <f t="shared" si="89"/>
        <v/>
      </c>
      <c r="DE39" s="391">
        <v>25</v>
      </c>
      <c r="DF39" s="393" t="str">
        <f t="shared" si="131"/>
        <v/>
      </c>
      <c r="DG39" s="392"/>
      <c r="DH39" s="392"/>
      <c r="DI39" s="367" t="str">
        <f t="shared" si="90"/>
        <v/>
      </c>
      <c r="DJ39" s="390" t="str">
        <f t="shared" si="91"/>
        <v/>
      </c>
      <c r="DK39" s="394" t="str">
        <f t="shared" si="92"/>
        <v/>
      </c>
      <c r="DL39" s="395" t="str">
        <f t="shared" si="93"/>
        <v/>
      </c>
      <c r="DM39" s="395" t="str">
        <f t="shared" si="94"/>
        <v/>
      </c>
      <c r="DN39" s="395" t="str">
        <f>IFERROR(INDEX(#REF!,MATCH(EB39,$JD$15:$JD$97,0)),"")</f>
        <v/>
      </c>
      <c r="DO39" s="396" t="str">
        <f t="shared" si="122"/>
        <v/>
      </c>
      <c r="DP39" s="396" t="str">
        <f t="shared" si="123"/>
        <v/>
      </c>
      <c r="DQ39" s="396" t="str">
        <f t="shared" si="124"/>
        <v/>
      </c>
      <c r="DR39" s="479" t="str">
        <f t="shared" si="96"/>
        <v/>
      </c>
      <c r="DS39" s="396" t="str">
        <f t="shared" si="125"/>
        <v/>
      </c>
      <c r="DT39" s="396" t="str">
        <f t="shared" si="126"/>
        <v/>
      </c>
      <c r="DU39" s="396" t="str">
        <f t="shared" si="127"/>
        <v/>
      </c>
      <c r="DV39" s="479" t="str">
        <f t="shared" si="100"/>
        <v/>
      </c>
      <c r="DW39" s="396" t="str">
        <f t="shared" si="128"/>
        <v/>
      </c>
      <c r="DX39" s="396" t="str">
        <f t="shared" si="129"/>
        <v/>
      </c>
      <c r="DY39" s="396" t="str">
        <f t="shared" si="130"/>
        <v/>
      </c>
      <c r="DZ39" s="479" t="str">
        <f t="shared" si="104"/>
        <v/>
      </c>
      <c r="EA39" s="396" t="str">
        <f t="shared" si="105"/>
        <v/>
      </c>
      <c r="EB39" s="391">
        <v>25</v>
      </c>
      <c r="EC39" s="393" t="str">
        <f t="shared" si="108"/>
        <v/>
      </c>
      <c r="ED39" s="392"/>
      <c r="EF39" s="392"/>
      <c r="EG39" s="392"/>
      <c r="EH39" s="392"/>
      <c r="EI39" s="378" t="str">
        <f>IFERROR(IF(AND('Classificação geral'!$E33="FEM",'Classificação geral'!$F33=1),'Classificação geral'!$A33,""),"")</f>
        <v/>
      </c>
      <c r="EJ39" s="399" t="str">
        <f>IFERROR(IF(AND('Classificação geral'!$E33="FEM",'Classificação geral'!$F33=1),'Classificação geral'!$B33,""),"")</f>
        <v/>
      </c>
      <c r="EK39" s="382" t="str">
        <f>IF($EJ39='Classificação geral'!$B33,'Classificação geral'!$C33,"")</f>
        <v/>
      </c>
      <c r="EL39" s="382" t="str">
        <f>IF($EJ39='Classificação geral'!$B33,'Classificação geral'!$E33,"")</f>
        <v/>
      </c>
      <c r="EM39" s="382" t="str">
        <f>IF($EL39='Classificação geral'!$E33,'Classificação geral'!$F33,"")</f>
        <v/>
      </c>
      <c r="EN39" s="378" t="str">
        <f>IFERROR(IF(AND($EL39="fem",'Classificação geral'!$F33=1),'Classificação geral'!G33,""),"")</f>
        <v/>
      </c>
      <c r="EO39" s="378" t="str">
        <f>IFERROR(IF(AND($EL39="fem",'Classificação geral'!$F33=1),'Classificação geral'!H33,""),"")</f>
        <v/>
      </c>
      <c r="EP39" s="378" t="str">
        <f>IFERROR(IF(AND($EL39="fem",'Classificação geral'!$F33=1),'Classificação geral'!I33,""),"")</f>
        <v/>
      </c>
      <c r="EQ39" s="378" t="str">
        <f>IFERROR(IF(AND($EL39="fem",'Classificação geral'!$F33=1),'Classificação geral'!J33,""),"")</f>
        <v/>
      </c>
      <c r="ER39" s="399" t="str">
        <f>IFERROR(IF(AND($EL39="fem",'Classificação geral'!$F33=1),'Classificação geral'!K33,""),"")</f>
        <v/>
      </c>
      <c r="ES39" s="378" t="str">
        <f>IFERROR(IF(AND($EL39="fem",'Classificação geral'!$F33=1),'Classificação geral'!L33,""),"")</f>
        <v/>
      </c>
      <c r="ET39" s="378" t="str">
        <f>IFERROR(IF(AND($EL39="fem",'Classificação geral'!$F33=1),'Classificação geral'!M33,""),"")</f>
        <v/>
      </c>
      <c r="EU39" s="378" t="str">
        <f>IFERROR(IF(AND($EL39="fem",'Classificação geral'!$F33=1),'Classificação geral'!N33,""),"")</f>
        <v/>
      </c>
      <c r="EV39" s="399" t="str">
        <f>IFERROR(IF(AND($EL39="fem",'Classificação geral'!$F33=1),'Classificação geral'!O33,""),"")</f>
        <v/>
      </c>
      <c r="EW39" s="378" t="str">
        <f>IFERROR(IF(AND($EL39="fem",'Classificação geral'!$F33=1),'Classificação geral'!P33,""),"")</f>
        <v/>
      </c>
      <c r="EX39" s="378" t="str">
        <f>IFERROR(IF(AND($EL39="fem",'Classificação geral'!$F33=1),'Classificação geral'!Q33,""),"")</f>
        <v/>
      </c>
      <c r="EY39" s="378" t="str">
        <f>IFERROR(IF(AND($EL39="fem",'Classificação geral'!$F33=1),'Classificação geral'!R33,""),"")</f>
        <v/>
      </c>
      <c r="EZ39" s="379" t="str">
        <f>IF($EM39='Classificação geral'!$F33,'Classificação geral'!$U33,"")</f>
        <v/>
      </c>
      <c r="FA39" s="380" t="str">
        <f t="shared" si="109"/>
        <v/>
      </c>
      <c r="FB39" s="381" t="str">
        <f>IFERROR(RANK(EZ39,EZ:EZ,0)+ COUNTIF(EZ$13:$EZ38,EZ39),"")</f>
        <v/>
      </c>
      <c r="FC39" s="383"/>
      <c r="FD39" s="397">
        <v>15</v>
      </c>
      <c r="FE39" s="378" t="str">
        <f>IFERROR(IF(AND('Classificação geral'!$E33="mas",'Classificação geral'!$F33=1),'Classificação geral'!$A33,""),"")</f>
        <v/>
      </c>
      <c r="FF39" s="399" t="str">
        <f>IFERROR(IF(AND('Classificação geral'!$E33="mas",'Classificação geral'!$F33=1),'Classificação geral'!$B33,""),"")</f>
        <v/>
      </c>
      <c r="FG39" s="382" t="str">
        <f>IF($FF39='Classificação geral'!$B33,'Classificação geral'!$C33,"")</f>
        <v/>
      </c>
      <c r="FH39" s="382" t="str">
        <f>IF($FF39='Classificação geral'!$B33,'Classificação geral'!$E33,"")</f>
        <v/>
      </c>
      <c r="FI39" s="399" t="str">
        <f>IFERROR(IF(AND($FH39="mas",'Classificação geral'!$F33=1),'Classificação geral'!F33,""),"")</f>
        <v/>
      </c>
      <c r="FJ39" s="378" t="str">
        <f>IFERROR(IF(AND($FH39="mas",'Classificação geral'!$F33=1),'Classificação geral'!G33,""),"")</f>
        <v/>
      </c>
      <c r="FK39" s="378" t="str">
        <f>IFERROR(IF(AND($FH39="mas",'Classificação geral'!$F33=1),'Classificação geral'!H33,""),"")</f>
        <v/>
      </c>
      <c r="FL39" s="378" t="str">
        <f>IFERROR(IF(AND($FH39="mas",'Classificação geral'!$F33=1),'Classificação geral'!I33,""),"")</f>
        <v/>
      </c>
      <c r="FM39" s="378" t="str">
        <f>IFERROR(IF(AND($FH39="mas",'Classificação geral'!$F33=1),'Classificação geral'!J33,""),"")</f>
        <v/>
      </c>
      <c r="FN39" s="378" t="str">
        <f>IFERROR(IF(AND($FH39="mas",'Classificação geral'!$F33=1),'Classificação geral'!K33,""),"")</f>
        <v/>
      </c>
      <c r="FO39" s="378" t="str">
        <f>IFERROR(IF(AND($FH39="mas",'Classificação geral'!$F33=1),'Classificação geral'!L33,""),"")</f>
        <v/>
      </c>
      <c r="FP39" s="378" t="str">
        <f>IFERROR(IF(AND($FH39="mas",'Classificação geral'!$F33=1),'Classificação geral'!M33,""),"")</f>
        <v/>
      </c>
      <c r="FQ39" s="378" t="str">
        <f>IFERROR(IF(AND($FH39="mas",'Classificação geral'!$F33=1),'Classificação geral'!N33,""),"")</f>
        <v/>
      </c>
      <c r="FR39" s="378" t="str">
        <f>IFERROR(IF(AND($FH39="mas",'Classificação geral'!$F33=1),'Classificação geral'!O33,""),"")</f>
        <v/>
      </c>
      <c r="FS39" s="378" t="str">
        <f>IFERROR(IF(AND($FH39="mas",'Classificação geral'!$F33=1),'Classificação geral'!P33,""),"")</f>
        <v/>
      </c>
      <c r="FT39" s="378" t="str">
        <f>IFERROR(IF(AND($FH39="mas",'Classificação geral'!$F33=1),'Classificação geral'!Q33,""),"")</f>
        <v/>
      </c>
      <c r="FU39" s="378" t="str">
        <f>IFERROR(IF(AND($FH39="mas",'Classificação geral'!$F33=1),'Classificação geral'!R33,""),"")</f>
        <v/>
      </c>
      <c r="FV39" s="399" t="str">
        <f>IFERROR(IF(AND($FH39="mas",'Classificação geral'!$F33=1),'Classificação geral'!U33,""),"")</f>
        <v/>
      </c>
      <c r="FW39" s="380" t="str">
        <f t="shared" si="110"/>
        <v/>
      </c>
      <c r="FX39" s="381" t="str">
        <f>IFERROR(RANK(FV39,FV:FV,0)+ COUNTIF($FV$13:FV38,FV39),"")</f>
        <v/>
      </c>
      <c r="FZ39" s="378" t="str">
        <f>IFERROR(IF(AND('Classificação geral'!$E33="FEM",'Classificação geral'!$F33=2),'Classificação geral'!$A33,""),"")</f>
        <v/>
      </c>
      <c r="GA39" s="378" t="str">
        <f>IFERROR(IF(AND('Classificação geral'!$E33="fem",'Classificação geral'!$F33=2),'Classificação geral'!$B33,""),"")</f>
        <v/>
      </c>
      <c r="GB39" s="382" t="str">
        <f>IF(GA39='Classificação geral'!$B33,'Classificação geral'!$C33,"")</f>
        <v/>
      </c>
      <c r="GC39" s="382" t="str">
        <f>IF(GA39='Classificação geral'!$B33,'Classificação geral'!$E33,"")</f>
        <v/>
      </c>
      <c r="GD39" s="399" t="str">
        <f>IFERROR(IF(AND(GC39="fem",'Classificação geral'!$F33=2),'Classificação geral'!$F33,""),"")</f>
        <v/>
      </c>
      <c r="GE39" s="378" t="str">
        <f>IFERROR(IF(AND($GC39="fem",'Classificação geral'!$F33=2),'Classificação geral'!G33,""),"")</f>
        <v/>
      </c>
      <c r="GF39" s="378" t="str">
        <f>IFERROR(IF(AND($GC39="fem",'Classificação geral'!$F33=2),'Classificação geral'!H33,""),"")</f>
        <v/>
      </c>
      <c r="GG39" s="378" t="str">
        <f>IFERROR(IF(AND($GC39="fem",'Classificação geral'!$F33=2),'Classificação geral'!I33,""),"")</f>
        <v/>
      </c>
      <c r="GH39" s="378" t="str">
        <f>IFERROR(IF(AND($GC39="fem",'Classificação geral'!$F33=2),'Classificação geral'!J33,""),"")</f>
        <v/>
      </c>
      <c r="GI39" s="378" t="str">
        <f>IFERROR(IF(AND($GC39="fem",'Classificação geral'!$F33=2),'Classificação geral'!K33,""),"")</f>
        <v/>
      </c>
      <c r="GJ39" s="378" t="str">
        <f>IFERROR(IF(AND($GC39="fem",'Classificação geral'!$F33=2),'Classificação geral'!L33,""),"")</f>
        <v/>
      </c>
      <c r="GK39" s="378" t="str">
        <f>IFERROR(IF(AND($GC39="fem",'Classificação geral'!$F33=2),'Classificação geral'!M33,""),"")</f>
        <v/>
      </c>
      <c r="GL39" s="378" t="str">
        <f>IFERROR(IF(AND($GC39="fem",'Classificação geral'!$F33=2),'Classificação geral'!N33,""),"")</f>
        <v/>
      </c>
      <c r="GM39" s="378" t="str">
        <f>IFERROR(IF(AND($GC39="fem",'Classificação geral'!$F33=2),'Classificação geral'!O33,""),"")</f>
        <v/>
      </c>
      <c r="GN39" s="378" t="str">
        <f>IFERROR(IF(AND($GC39="fem",'Classificação geral'!$F33=2),'Classificação geral'!P33,""),"")</f>
        <v/>
      </c>
      <c r="GO39" s="378" t="str">
        <f>IFERROR(IF(AND($GC39="fem",'Classificação geral'!$F33=2),'Classificação geral'!Q33,""),"")</f>
        <v/>
      </c>
      <c r="GP39" s="378" t="str">
        <f>IFERROR(IF(AND($GC39="fem",'Classificação geral'!$F33=2),'Classificação geral'!R33,""),"")</f>
        <v/>
      </c>
      <c r="GQ39" s="399" t="str">
        <f>IFERROR(IF(AND(GC39="fem",'Classificação geral'!$F33=2),'Classificação geral'!U33,""),"")</f>
        <v/>
      </c>
      <c r="GR39" s="380" t="str">
        <f t="shared" si="111"/>
        <v/>
      </c>
      <c r="GS39" s="381" t="str">
        <f>IFERROR(RANK(GQ39,GQ:GQ,0)+ COUNTIF($GQ$13:GQ38,GQ39),"")</f>
        <v/>
      </c>
      <c r="GU39" s="378" t="str">
        <f>IFERROR(IF(AND('Classificação geral'!$E33="mas",'Classificação geral'!$F33=2),'Classificação geral'!$A33,""),"")</f>
        <v/>
      </c>
      <c r="GV39" s="378" t="str">
        <f>IFERROR(IF(AND('Classificação geral'!$E33="mas",'Classificação geral'!$F33=2),'Classificação geral'!$B33,""),"")</f>
        <v/>
      </c>
      <c r="GW39" s="382" t="str">
        <f>IF(GV39='Classificação geral'!$B33,'Classificação geral'!$C33,"")</f>
        <v/>
      </c>
      <c r="GX39" s="382" t="str">
        <f>IF(GV39='Classificação geral'!$B33,'Classificação geral'!$E33,"")</f>
        <v/>
      </c>
      <c r="GY39" s="399" t="str">
        <f>IFERROR(IF(AND(GX39="mas",'Classificação geral'!$F33=2),'Classificação geral'!$F33,""),"")</f>
        <v/>
      </c>
      <c r="GZ39" s="378" t="str">
        <f>IFERROR(IF(AND($GX39="mas",'Classificação geral'!$F33=2),'Classificação geral'!H33,""),"")</f>
        <v/>
      </c>
      <c r="HA39" s="378" t="str">
        <f>IFERROR(IF(AND($GX39="mas",'Classificação geral'!$F33=2),'Classificação geral'!I33,""),"")</f>
        <v/>
      </c>
      <c r="HB39" s="378" t="str">
        <f>IFERROR(IF(AND($GX39="mas",'Classificação geral'!$F33=2),'Classificação geral'!J33,""),"")</f>
        <v/>
      </c>
      <c r="HC39" s="399" t="str">
        <f>IFERROR(IF(AND(GX39="mas",'Classificação geral'!$F33=2),'Classificação geral'!$G33,""),"")</f>
        <v/>
      </c>
      <c r="HD39" s="378" t="str">
        <f>IFERROR(IF(AND($GX39="mas",'Classificação geral'!$F33=2),'Classificação geral'!L33,""),"")</f>
        <v/>
      </c>
      <c r="HE39" s="378" t="str">
        <f>IFERROR(IF(AND($GX39="mas",'Classificação geral'!$F33=2),'Classificação geral'!M33,""),"")</f>
        <v/>
      </c>
      <c r="HF39" s="378" t="str">
        <f>IFERROR(IF(AND($GX39="mas",'Classificação geral'!$F33=2),'Classificação geral'!N33,""),"")</f>
        <v/>
      </c>
      <c r="HG39" s="399" t="str">
        <f>IFERROR(IF(AND(GX39="mas",'Classificação geral'!$F33=2),'Classificação geral'!$K33,""),"")</f>
        <v/>
      </c>
      <c r="HH39" s="378" t="str">
        <f>IFERROR(IF(AND($GX39="mas",'Classificação geral'!$F33=2),'Classificação geral'!P33,""),"")</f>
        <v/>
      </c>
      <c r="HI39" s="378" t="str">
        <f>IFERROR(IF(AND($GX39="mas",'Classificação geral'!$F33=2),'Classificação geral'!Q33,""),"")</f>
        <v/>
      </c>
      <c r="HJ39" s="378" t="str">
        <f>IFERROR(IF(AND($GX39="mas",'Classificação geral'!$F33=2),'Classificação geral'!R33,""),"")</f>
        <v/>
      </c>
      <c r="HK39" s="399" t="str">
        <f>IFERROR(IF(AND(GX39="mas",'Classificação geral'!$F33=2),'Classificação geral'!$O33,""),"")</f>
        <v/>
      </c>
      <c r="HL39" s="399" t="str">
        <f>IFERROR(IF(AND(GX39="mas",'Classificação geral'!$F33=2),'Classificação geral'!$U33,""),"")</f>
        <v/>
      </c>
      <c r="HM39" s="380" t="str">
        <f t="shared" si="112"/>
        <v/>
      </c>
      <c r="HN39" s="381" t="str">
        <f>IFERROR(RANK(HL39,HL:HL,0)+ COUNTIF($HL$13:HL38,HL39),"")</f>
        <v/>
      </c>
      <c r="HP39" s="378" t="str">
        <f>IFERROR(IF(AND('Classificação geral'!$E33="FEM",'Classificação geral'!$F33=3),'Classificação geral'!$A33,""),"")</f>
        <v/>
      </c>
      <c r="HQ39" s="399" t="str">
        <f>IFERROR(IF(AND('Classificação geral'!$E33="fem",'Classificação geral'!$F33=3),'Classificação geral'!$B33,""),"")</f>
        <v/>
      </c>
      <c r="HR39" s="382" t="str">
        <f>IF($HQ39='Classificação geral'!$B33,'Classificação geral'!$C33,"")</f>
        <v/>
      </c>
      <c r="HS39" s="382" t="str">
        <f>IF($HQ39='Classificação geral'!$B33,'Classificação geral'!$E33,"")</f>
        <v/>
      </c>
      <c r="HT39" s="382" t="str">
        <f>IF($HS39='Classificação geral'!$E33,'Classificação geral'!$F33,"")</f>
        <v/>
      </c>
      <c r="HU39" s="382">
        <f>IF($HT39='Classificação geral'!$F33,'Classificação geral'!G33,"")</f>
        <v>0</v>
      </c>
      <c r="HV39" s="382" t="str">
        <f>IF($HT39='Classificação geral'!$F33,'Classificação geral'!H33,"")</f>
        <v/>
      </c>
      <c r="HW39" s="382">
        <f>IF($HT39='Classificação geral'!$F33,'Classificação geral'!I33,"")</f>
        <v>0</v>
      </c>
      <c r="HX39" s="382">
        <f>IF($HT39='Classificação geral'!$F33,'Classificação geral'!J33,"")</f>
        <v>0</v>
      </c>
      <c r="HY39" s="382">
        <f>IF($HT39='Classificação geral'!$F33,'Classificação geral'!K33,"")</f>
        <v>0</v>
      </c>
      <c r="HZ39" s="382">
        <f>IF($HT39='Classificação geral'!$F33,'Classificação geral'!L33,"")</f>
        <v>0</v>
      </c>
      <c r="IA39" s="382">
        <f>IF($HT39='Classificação geral'!$F33,'Classificação geral'!M33,"")</f>
        <v>0</v>
      </c>
      <c r="IB39" s="382">
        <f>IF($HT39='Classificação geral'!$F33,'Classificação geral'!N33,"")</f>
        <v>0</v>
      </c>
      <c r="IC39" s="382">
        <f>IF($HT39='Classificação geral'!$F33,'Classificação geral'!O33,"")</f>
        <v>0</v>
      </c>
      <c r="ID39" s="382" t="b">
        <f>IF($HT39='Classificação geral'!$F33,'Classificação geral'!P33,"")</f>
        <v>0</v>
      </c>
      <c r="IE39" s="382">
        <f>IF($HT39='Classificação geral'!$F33,'Classificação geral'!Q33,"")</f>
        <v>0</v>
      </c>
      <c r="IF39" s="382">
        <f>IF($HT39='Classificação geral'!$F33,'Classificação geral'!R33,"")</f>
        <v>0</v>
      </c>
      <c r="IG39" s="379" t="str">
        <f>IF($HT39='Classificação geral'!$F33,'Classificação geral'!$U33,"")</f>
        <v/>
      </c>
      <c r="IH39" s="380" t="str">
        <f t="shared" si="106"/>
        <v/>
      </c>
      <c r="II39" s="381" t="str">
        <f>IFERROR(RANK(IG39,IG:IG,0)+ COUNTIF($IG$13:IG38,IG39),"")</f>
        <v/>
      </c>
      <c r="IK39" s="378" t="str">
        <f>IFERROR(IF(AND('Classificação geral'!$E33="mas",'Classificação geral'!$F33=3),'Classificação geral'!$A33,""),"")</f>
        <v/>
      </c>
      <c r="IL39" s="399" t="str">
        <f>IFERROR(IF(AND('Classificação geral'!$E33="mas",'Classificação geral'!$F33=3),'Classificação geral'!$B33,""),"")</f>
        <v/>
      </c>
      <c r="IM39" s="382" t="str">
        <f>IF($IL39='Classificação geral'!$B33,'Classificação geral'!$C33,"")</f>
        <v/>
      </c>
      <c r="IN39" s="382" t="str">
        <f>IF($IL39='Classificação geral'!$B33,'Classificação geral'!$E33,"")</f>
        <v/>
      </c>
      <c r="IO39" s="382" t="str">
        <f>IF($IN39='Classificação geral'!$E33,'Classificação geral'!$F33,"")</f>
        <v/>
      </c>
      <c r="IP39" s="379">
        <f>IF($IO39='Classificação geral'!$F33,'Classificação geral'!G33,"")</f>
        <v>0</v>
      </c>
      <c r="IQ39" s="379" t="str">
        <f>IF($IO39='Classificação geral'!$F33,'Classificação geral'!H33,"")</f>
        <v/>
      </c>
      <c r="IR39" s="379">
        <f>IF($IO39='Classificação geral'!$F33,'Classificação geral'!I33,"")</f>
        <v>0</v>
      </c>
      <c r="IS39" s="379">
        <f>IF($IO39='Classificação geral'!$F33,'Classificação geral'!J33,"")</f>
        <v>0</v>
      </c>
      <c r="IT39" s="379">
        <f>IF($IO39='Classificação geral'!$F33,'Classificação geral'!K33,"")</f>
        <v>0</v>
      </c>
      <c r="IU39" s="379">
        <f>IF($IO39='Classificação geral'!$F33,'Classificação geral'!L33,"")</f>
        <v>0</v>
      </c>
      <c r="IV39" s="379">
        <f>IF($IO39='Classificação geral'!$F33,'Classificação geral'!M33,"")</f>
        <v>0</v>
      </c>
      <c r="IW39" s="379">
        <f>IF($IO39='Classificação geral'!$F33,'Classificação geral'!N33,"")</f>
        <v>0</v>
      </c>
      <c r="IX39" s="379">
        <f>IF($IO39='Classificação geral'!$F33,'Classificação geral'!O33,"")</f>
        <v>0</v>
      </c>
      <c r="IY39" s="379" t="b">
        <f>IF($IO39='Classificação geral'!$F33,'Classificação geral'!P33,"")</f>
        <v>0</v>
      </c>
      <c r="IZ39" s="379">
        <f>IF($IO39='Classificação geral'!$F33,'Classificação geral'!Q33,"")</f>
        <v>0</v>
      </c>
      <c r="JA39" s="379">
        <f>IF($IO39='Classificação geral'!$F33,'Classificação geral'!R33,"")</f>
        <v>0</v>
      </c>
      <c r="JB39" s="379" t="str">
        <f>IF($IO39='Classificação geral'!$F33,'Classificação geral'!$U33,"")</f>
        <v/>
      </c>
      <c r="JC39" s="380" t="str">
        <f t="shared" si="107"/>
        <v/>
      </c>
      <c r="JD39" s="381" t="str">
        <f>IFERROR(RANK(JB39,JB:JB,0)+ COUNTIF($JB$13:JB38,JB39),"")</f>
        <v/>
      </c>
    </row>
    <row r="40" spans="2:264" s="397" customFormat="1" ht="25.95" customHeight="1" x14ac:dyDescent="0.4">
      <c r="B40" s="367" t="str">
        <f t="shared" si="0"/>
        <v/>
      </c>
      <c r="C40" s="390" t="str">
        <f t="shared" si="1"/>
        <v/>
      </c>
      <c r="D40" s="394" t="str">
        <f t="shared" si="2"/>
        <v/>
      </c>
      <c r="E40" s="395" t="str">
        <f t="shared" si="3"/>
        <v/>
      </c>
      <c r="F40" s="395" t="str">
        <f t="shared" si="4"/>
        <v/>
      </c>
      <c r="G40" s="395" t="str">
        <f>IFERROR(INDEX(#REF!,MATCH(U40,$FB$15:$FB$97,0)),"")</f>
        <v/>
      </c>
      <c r="H40" s="396" t="str">
        <f t="shared" si="5"/>
        <v/>
      </c>
      <c r="I40" s="396" t="str">
        <f t="shared" si="6"/>
        <v/>
      </c>
      <c r="J40" s="396" t="str">
        <f t="shared" si="7"/>
        <v/>
      </c>
      <c r="K40" s="479" t="str">
        <f t="shared" si="8"/>
        <v/>
      </c>
      <c r="L40" s="396" t="str">
        <f t="shared" si="9"/>
        <v/>
      </c>
      <c r="M40" s="396" t="str">
        <f t="shared" si="10"/>
        <v/>
      </c>
      <c r="N40" s="396" t="str">
        <f t="shared" si="11"/>
        <v/>
      </c>
      <c r="O40" s="479" t="str">
        <f t="shared" si="12"/>
        <v/>
      </c>
      <c r="P40" s="396" t="str">
        <f t="shared" si="13"/>
        <v/>
      </c>
      <c r="Q40" s="396" t="str">
        <f t="shared" si="14"/>
        <v/>
      </c>
      <c r="R40" s="396" t="str">
        <f t="shared" si="15"/>
        <v/>
      </c>
      <c r="S40" s="479" t="str">
        <f t="shared" si="16"/>
        <v/>
      </c>
      <c r="T40" s="396" t="str">
        <f t="shared" si="17"/>
        <v/>
      </c>
      <c r="U40" s="391">
        <v>26</v>
      </c>
      <c r="V40" s="392"/>
      <c r="W40" s="392"/>
      <c r="X40" s="367" t="str">
        <f t="shared" si="18"/>
        <v/>
      </c>
      <c r="Y40" s="390" t="str">
        <f t="shared" si="19"/>
        <v/>
      </c>
      <c r="Z40" s="394" t="str">
        <f t="shared" si="20"/>
        <v/>
      </c>
      <c r="AA40" s="395" t="str">
        <f t="shared" si="21"/>
        <v/>
      </c>
      <c r="AB40" s="395" t="str">
        <f t="shared" si="22"/>
        <v/>
      </c>
      <c r="AC40" s="395" t="str">
        <f>IFERROR(INDEX(#REF!,MATCH(AQ40,$FX$15:$FX$97,0)),"")</f>
        <v/>
      </c>
      <c r="AD40" s="396" t="str">
        <f t="shared" si="23"/>
        <v/>
      </c>
      <c r="AE40" s="396" t="str">
        <f t="shared" si="24"/>
        <v/>
      </c>
      <c r="AF40" s="396" t="str">
        <f t="shared" si="25"/>
        <v/>
      </c>
      <c r="AG40" s="479" t="str">
        <f t="shared" si="26"/>
        <v/>
      </c>
      <c r="AH40" s="396" t="str">
        <f t="shared" si="27"/>
        <v/>
      </c>
      <c r="AI40" s="396" t="str">
        <f t="shared" si="28"/>
        <v/>
      </c>
      <c r="AJ40" s="396" t="str">
        <f t="shared" si="29"/>
        <v/>
      </c>
      <c r="AK40" s="479" t="str">
        <f t="shared" si="30"/>
        <v/>
      </c>
      <c r="AL40" s="396" t="str">
        <f t="shared" si="31"/>
        <v/>
      </c>
      <c r="AM40" s="396" t="str">
        <f t="shared" si="32"/>
        <v/>
      </c>
      <c r="AN40" s="396" t="str">
        <f t="shared" si="33"/>
        <v/>
      </c>
      <c r="AO40" s="479" t="str">
        <f t="shared" si="34"/>
        <v/>
      </c>
      <c r="AP40" s="396" t="str">
        <f t="shared" si="35"/>
        <v/>
      </c>
      <c r="AQ40" s="391">
        <v>26</v>
      </c>
      <c r="AR40" s="392"/>
      <c r="AT40" s="367" t="str">
        <f t="shared" si="36"/>
        <v/>
      </c>
      <c r="AU40" s="390" t="str">
        <f t="shared" si="37"/>
        <v/>
      </c>
      <c r="AV40" s="390" t="str">
        <f t="shared" si="38"/>
        <v/>
      </c>
      <c r="AW40" s="395" t="str">
        <f t="shared" si="39"/>
        <v/>
      </c>
      <c r="AX40" s="395" t="str">
        <f t="shared" si="40"/>
        <v/>
      </c>
      <c r="AY40" s="395" t="str">
        <f>IFERROR(INDEX(#REF!,MATCH($BM40,$GS$15:$GS$97,0)),"")</f>
        <v/>
      </c>
      <c r="AZ40" s="396" t="str">
        <f t="shared" si="41"/>
        <v/>
      </c>
      <c r="BA40" s="396" t="str">
        <f t="shared" si="42"/>
        <v/>
      </c>
      <c r="BB40" s="396" t="str">
        <f t="shared" si="43"/>
        <v/>
      </c>
      <c r="BC40" s="479" t="str">
        <f t="shared" si="44"/>
        <v/>
      </c>
      <c r="BD40" s="396" t="str">
        <f t="shared" si="45"/>
        <v/>
      </c>
      <c r="BE40" s="396" t="str">
        <f t="shared" si="46"/>
        <v/>
      </c>
      <c r="BF40" s="396" t="str">
        <f t="shared" si="47"/>
        <v/>
      </c>
      <c r="BG40" s="479" t="str">
        <f t="shared" si="48"/>
        <v/>
      </c>
      <c r="BH40" s="396" t="str">
        <f t="shared" si="49"/>
        <v/>
      </c>
      <c r="BI40" s="396" t="str">
        <f t="shared" si="50"/>
        <v/>
      </c>
      <c r="BJ40" s="396" t="str">
        <f t="shared" si="51"/>
        <v/>
      </c>
      <c r="BK40" s="479" t="str">
        <f t="shared" si="52"/>
        <v/>
      </c>
      <c r="BL40" s="396" t="str">
        <f t="shared" si="53"/>
        <v/>
      </c>
      <c r="BM40" s="391">
        <v>26</v>
      </c>
      <c r="BN40" s="236"/>
      <c r="BO40" s="392"/>
      <c r="BP40" s="368" t="str">
        <f t="shared" si="54"/>
        <v/>
      </c>
      <c r="BQ40" s="390" t="str">
        <f t="shared" si="55"/>
        <v/>
      </c>
      <c r="BR40" s="394" t="str">
        <f t="shared" si="56"/>
        <v/>
      </c>
      <c r="BS40" s="395" t="str">
        <f t="shared" si="57"/>
        <v/>
      </c>
      <c r="BT40" s="395" t="str">
        <f t="shared" si="58"/>
        <v/>
      </c>
      <c r="BU40" s="395" t="str">
        <f>IFERROR(INDEX(#REF!,MATCH(CI40,$HN$15:$HN$97,0)),"")</f>
        <v/>
      </c>
      <c r="BV40" s="396" t="str">
        <f t="shared" si="59"/>
        <v/>
      </c>
      <c r="BW40" s="396" t="str">
        <f t="shared" si="60"/>
        <v/>
      </c>
      <c r="BX40" s="396" t="str">
        <f t="shared" si="61"/>
        <v/>
      </c>
      <c r="BY40" s="479" t="str">
        <f t="shared" si="62"/>
        <v/>
      </c>
      <c r="BZ40" s="396" t="str">
        <f t="shared" si="63"/>
        <v/>
      </c>
      <c r="CA40" s="396" t="str">
        <f t="shared" si="64"/>
        <v/>
      </c>
      <c r="CB40" s="396" t="str">
        <f t="shared" si="65"/>
        <v/>
      </c>
      <c r="CC40" s="479" t="str">
        <f t="shared" si="66"/>
        <v/>
      </c>
      <c r="CD40" s="396" t="str">
        <f t="shared" si="67"/>
        <v/>
      </c>
      <c r="CE40" s="396" t="str">
        <f t="shared" si="68"/>
        <v/>
      </c>
      <c r="CF40" s="396" t="str">
        <f t="shared" si="69"/>
        <v/>
      </c>
      <c r="CG40" s="479" t="str">
        <f t="shared" si="70"/>
        <v/>
      </c>
      <c r="CH40" s="396" t="str">
        <f t="shared" si="71"/>
        <v/>
      </c>
      <c r="CI40" s="391">
        <v>26</v>
      </c>
      <c r="CJ40" s="392"/>
      <c r="CL40" s="367" t="str">
        <f t="shared" si="72"/>
        <v/>
      </c>
      <c r="CM40" s="390" t="str">
        <f t="shared" si="73"/>
        <v/>
      </c>
      <c r="CN40" s="394" t="str">
        <f t="shared" si="74"/>
        <v/>
      </c>
      <c r="CO40" s="394" t="str">
        <f t="shared" si="75"/>
        <v/>
      </c>
      <c r="CP40" s="395" t="str">
        <f t="shared" si="76"/>
        <v/>
      </c>
      <c r="CQ40" s="395" t="str">
        <f>IFERROR(INDEX(#REF!,MATCH(DE40,$II$15:$II$97,0)),"")</f>
        <v/>
      </c>
      <c r="CR40" s="396" t="str">
        <f t="shared" si="77"/>
        <v/>
      </c>
      <c r="CS40" s="396" t="str">
        <f t="shared" si="78"/>
        <v/>
      </c>
      <c r="CT40" s="396" t="str">
        <f t="shared" si="79"/>
        <v/>
      </c>
      <c r="CU40" s="479" t="str">
        <f t="shared" si="80"/>
        <v/>
      </c>
      <c r="CV40" s="396" t="str">
        <f t="shared" si="81"/>
        <v/>
      </c>
      <c r="CW40" s="396" t="str">
        <f t="shared" si="82"/>
        <v/>
      </c>
      <c r="CX40" s="396" t="str">
        <f t="shared" si="83"/>
        <v/>
      </c>
      <c r="CY40" s="479" t="str">
        <f t="shared" si="84"/>
        <v/>
      </c>
      <c r="CZ40" s="396" t="str">
        <f t="shared" si="85"/>
        <v/>
      </c>
      <c r="DA40" s="396" t="str">
        <f t="shared" si="86"/>
        <v/>
      </c>
      <c r="DB40" s="396" t="str">
        <f t="shared" si="87"/>
        <v/>
      </c>
      <c r="DC40" s="479" t="str">
        <f t="shared" si="88"/>
        <v/>
      </c>
      <c r="DD40" s="396" t="str">
        <f t="shared" si="89"/>
        <v/>
      </c>
      <c r="DE40" s="391">
        <v>26</v>
      </c>
      <c r="DF40" s="393" t="str">
        <f t="shared" si="131"/>
        <v/>
      </c>
      <c r="DG40" s="392"/>
      <c r="DH40" s="392"/>
      <c r="DI40" s="367" t="str">
        <f t="shared" si="90"/>
        <v/>
      </c>
      <c r="DJ40" s="390" t="str">
        <f t="shared" si="91"/>
        <v/>
      </c>
      <c r="DK40" s="394" t="str">
        <f t="shared" si="92"/>
        <v/>
      </c>
      <c r="DL40" s="395" t="str">
        <f t="shared" si="93"/>
        <v/>
      </c>
      <c r="DM40" s="395" t="str">
        <f t="shared" si="94"/>
        <v/>
      </c>
      <c r="DN40" s="395" t="str">
        <f>IFERROR(INDEX(#REF!,MATCH(EB40,$JD$15:$JD$97,0)),"")</f>
        <v/>
      </c>
      <c r="DO40" s="396" t="str">
        <f t="shared" si="122"/>
        <v/>
      </c>
      <c r="DP40" s="396" t="str">
        <f t="shared" si="123"/>
        <v/>
      </c>
      <c r="DQ40" s="396" t="str">
        <f t="shared" si="124"/>
        <v/>
      </c>
      <c r="DR40" s="479" t="str">
        <f t="shared" si="96"/>
        <v/>
      </c>
      <c r="DS40" s="396" t="str">
        <f t="shared" si="125"/>
        <v/>
      </c>
      <c r="DT40" s="396" t="str">
        <f t="shared" si="126"/>
        <v/>
      </c>
      <c r="DU40" s="396" t="str">
        <f t="shared" si="127"/>
        <v/>
      </c>
      <c r="DV40" s="479" t="str">
        <f t="shared" si="100"/>
        <v/>
      </c>
      <c r="DW40" s="396" t="str">
        <f t="shared" si="128"/>
        <v/>
      </c>
      <c r="DX40" s="396" t="str">
        <f t="shared" si="129"/>
        <v/>
      </c>
      <c r="DY40" s="396" t="str">
        <f t="shared" si="130"/>
        <v/>
      </c>
      <c r="DZ40" s="479" t="str">
        <f t="shared" si="104"/>
        <v/>
      </c>
      <c r="EA40" s="396" t="str">
        <f t="shared" si="105"/>
        <v/>
      </c>
      <c r="EB40" s="391">
        <v>26</v>
      </c>
      <c r="EC40" s="393" t="str">
        <f t="shared" si="108"/>
        <v/>
      </c>
      <c r="ED40" s="392"/>
      <c r="EF40" s="392"/>
      <c r="EG40" s="392"/>
      <c r="EH40" s="392"/>
      <c r="EI40" s="378" t="str">
        <f>IFERROR(IF(AND('Classificação geral'!$E34="FEM",'Classificação geral'!$F34=1),'Classificação geral'!$A34,""),"")</f>
        <v/>
      </c>
      <c r="EJ40" s="399" t="str">
        <f>IFERROR(IF(AND('Classificação geral'!$E34="FEM",'Classificação geral'!$F34=1),'Classificação geral'!$B34,""),"")</f>
        <v/>
      </c>
      <c r="EK40" s="382" t="str">
        <f>IF($EJ40='Classificação geral'!$B34,'Classificação geral'!$C34,"")</f>
        <v/>
      </c>
      <c r="EL40" s="382" t="str">
        <f>IF($EJ40='Classificação geral'!$B34,'Classificação geral'!$E34,"")</f>
        <v/>
      </c>
      <c r="EM40" s="382" t="str">
        <f>IF($EL40='Classificação geral'!$E34,'Classificação geral'!$F34,"")</f>
        <v/>
      </c>
      <c r="EN40" s="378" t="str">
        <f>IFERROR(IF(AND($EL40="fem",'Classificação geral'!$F34=1),'Classificação geral'!G34,""),"")</f>
        <v/>
      </c>
      <c r="EO40" s="378" t="str">
        <f>IFERROR(IF(AND($EL40="fem",'Classificação geral'!$F34=1),'Classificação geral'!H34,""),"")</f>
        <v/>
      </c>
      <c r="EP40" s="378" t="str">
        <f>IFERROR(IF(AND($EL40="fem",'Classificação geral'!$F34=1),'Classificação geral'!I34,""),"")</f>
        <v/>
      </c>
      <c r="EQ40" s="378" t="str">
        <f>IFERROR(IF(AND($EL40="fem",'Classificação geral'!$F34=1),'Classificação geral'!J34,""),"")</f>
        <v/>
      </c>
      <c r="ER40" s="399" t="str">
        <f>IFERROR(IF(AND($EL40="fem",'Classificação geral'!$F34=1),'Classificação geral'!K34,""),"")</f>
        <v/>
      </c>
      <c r="ES40" s="378" t="str">
        <f>IFERROR(IF(AND($EL40="fem",'Classificação geral'!$F34=1),'Classificação geral'!L34,""),"")</f>
        <v/>
      </c>
      <c r="ET40" s="378" t="str">
        <f>IFERROR(IF(AND($EL40="fem",'Classificação geral'!$F34=1),'Classificação geral'!M34,""),"")</f>
        <v/>
      </c>
      <c r="EU40" s="378" t="str">
        <f>IFERROR(IF(AND($EL40="fem",'Classificação geral'!$F34=1),'Classificação geral'!N34,""),"")</f>
        <v/>
      </c>
      <c r="EV40" s="399" t="str">
        <f>IFERROR(IF(AND($EL40="fem",'Classificação geral'!$F34=1),'Classificação geral'!O34,""),"")</f>
        <v/>
      </c>
      <c r="EW40" s="378" t="str">
        <f>IFERROR(IF(AND($EL40="fem",'Classificação geral'!$F34=1),'Classificação geral'!P34,""),"")</f>
        <v/>
      </c>
      <c r="EX40" s="378" t="str">
        <f>IFERROR(IF(AND($EL40="fem",'Classificação geral'!$F34=1),'Classificação geral'!Q34,""),"")</f>
        <v/>
      </c>
      <c r="EY40" s="378" t="str">
        <f>IFERROR(IF(AND($EL40="fem",'Classificação geral'!$F34=1),'Classificação geral'!R34,""),"")</f>
        <v/>
      </c>
      <c r="EZ40" s="379" t="str">
        <f>IF($EM40='Classificação geral'!$F34,'Classificação geral'!$U34,"")</f>
        <v/>
      </c>
      <c r="FA40" s="380" t="str">
        <f t="shared" si="109"/>
        <v/>
      </c>
      <c r="FB40" s="381" t="str">
        <f>IFERROR(RANK(EZ40,EZ:EZ,0)+ COUNTIF(EZ$13:$EZ39,EZ40),"")</f>
        <v/>
      </c>
      <c r="FC40" s="383"/>
      <c r="FD40" s="397">
        <v>7</v>
      </c>
      <c r="FE40" s="378" t="str">
        <f>IFERROR(IF(AND('Classificação geral'!$E34="mas",'Classificação geral'!$F34=1),'Classificação geral'!$A34,""),"")</f>
        <v/>
      </c>
      <c r="FF40" s="399" t="str">
        <f>IFERROR(IF(AND('Classificação geral'!$E34="mas",'Classificação geral'!$F34=1),'Classificação geral'!$B34,""),"")</f>
        <v/>
      </c>
      <c r="FG40" s="382" t="str">
        <f>IF($FF40='Classificação geral'!$B34,'Classificação geral'!$C34,"")</f>
        <v/>
      </c>
      <c r="FH40" s="382" t="str">
        <f>IF($FF40='Classificação geral'!$B34,'Classificação geral'!$E34,"")</f>
        <v/>
      </c>
      <c r="FI40" s="399" t="str">
        <f>IFERROR(IF(AND($FH40="mas",'Classificação geral'!$F34=1),'Classificação geral'!F34,""),"")</f>
        <v/>
      </c>
      <c r="FJ40" s="378" t="str">
        <f>IFERROR(IF(AND($FH40="mas",'Classificação geral'!$F34=1),'Classificação geral'!G34,""),"")</f>
        <v/>
      </c>
      <c r="FK40" s="378" t="str">
        <f>IFERROR(IF(AND($FH40="mas",'Classificação geral'!$F34=1),'Classificação geral'!H34,""),"")</f>
        <v/>
      </c>
      <c r="FL40" s="378" t="str">
        <f>IFERROR(IF(AND($FH40="mas",'Classificação geral'!$F34=1),'Classificação geral'!I34,""),"")</f>
        <v/>
      </c>
      <c r="FM40" s="378" t="str">
        <f>IFERROR(IF(AND($FH40="mas",'Classificação geral'!$F34=1),'Classificação geral'!J34,""),"")</f>
        <v/>
      </c>
      <c r="FN40" s="378" t="str">
        <f>IFERROR(IF(AND($FH40="mas",'Classificação geral'!$F34=1),'Classificação geral'!K34,""),"")</f>
        <v/>
      </c>
      <c r="FO40" s="378" t="str">
        <f>IFERROR(IF(AND($FH40="mas",'Classificação geral'!$F34=1),'Classificação geral'!L34,""),"")</f>
        <v/>
      </c>
      <c r="FP40" s="378" t="str">
        <f>IFERROR(IF(AND($FH40="mas",'Classificação geral'!$F34=1),'Classificação geral'!M34,""),"")</f>
        <v/>
      </c>
      <c r="FQ40" s="378" t="str">
        <f>IFERROR(IF(AND($FH40="mas",'Classificação geral'!$F34=1),'Classificação geral'!N34,""),"")</f>
        <v/>
      </c>
      <c r="FR40" s="378" t="str">
        <f>IFERROR(IF(AND($FH40="mas",'Classificação geral'!$F34=1),'Classificação geral'!O34,""),"")</f>
        <v/>
      </c>
      <c r="FS40" s="378" t="str">
        <f>IFERROR(IF(AND($FH40="mas",'Classificação geral'!$F34=1),'Classificação geral'!P34,""),"")</f>
        <v/>
      </c>
      <c r="FT40" s="378" t="str">
        <f>IFERROR(IF(AND($FH40="mas",'Classificação geral'!$F34=1),'Classificação geral'!Q34,""),"")</f>
        <v/>
      </c>
      <c r="FU40" s="378" t="str">
        <f>IFERROR(IF(AND($FH40="mas",'Classificação geral'!$F34=1),'Classificação geral'!R34,""),"")</f>
        <v/>
      </c>
      <c r="FV40" s="399" t="str">
        <f>IFERROR(IF(AND($FH40="mas",'Classificação geral'!$F34=1),'Classificação geral'!U34,""),"")</f>
        <v/>
      </c>
      <c r="FW40" s="380" t="str">
        <f t="shared" si="110"/>
        <v/>
      </c>
      <c r="FX40" s="381" t="str">
        <f>IFERROR(RANK(FV40,FV:FV,0)+ COUNTIF($FV$13:FV39,FV40),"")</f>
        <v/>
      </c>
      <c r="FZ40" s="378" t="str">
        <f>IFERROR(IF(AND('Classificação geral'!$E34="FEM",'Classificação geral'!$F34=2),'Classificação geral'!$A34,""),"")</f>
        <v/>
      </c>
      <c r="GA40" s="378" t="str">
        <f>IFERROR(IF(AND('Classificação geral'!$E34="fem",'Classificação geral'!$F34=2),'Classificação geral'!$B34,""),"")</f>
        <v/>
      </c>
      <c r="GB40" s="382" t="str">
        <f>IF(GA40='Classificação geral'!$B34,'Classificação geral'!$C34,"")</f>
        <v/>
      </c>
      <c r="GC40" s="382" t="str">
        <f>IF(GA40='Classificação geral'!$B34,'Classificação geral'!$E34,"")</f>
        <v/>
      </c>
      <c r="GD40" s="399" t="str">
        <f>IFERROR(IF(AND(GC40="fem",'Classificação geral'!$F34=2),'Classificação geral'!$F34,""),"")</f>
        <v/>
      </c>
      <c r="GE40" s="378" t="str">
        <f>IFERROR(IF(AND($GC40="fem",'Classificação geral'!$F34=2),'Classificação geral'!G34,""),"")</f>
        <v/>
      </c>
      <c r="GF40" s="378" t="str">
        <f>IFERROR(IF(AND($GC40="fem",'Classificação geral'!$F34=2),'Classificação geral'!H34,""),"")</f>
        <v/>
      </c>
      <c r="GG40" s="378" t="str">
        <f>IFERROR(IF(AND($GC40="fem",'Classificação geral'!$F34=2),'Classificação geral'!I34,""),"")</f>
        <v/>
      </c>
      <c r="GH40" s="378" t="str">
        <f>IFERROR(IF(AND($GC40="fem",'Classificação geral'!$F34=2),'Classificação geral'!J34,""),"")</f>
        <v/>
      </c>
      <c r="GI40" s="378" t="str">
        <f>IFERROR(IF(AND($GC40="fem",'Classificação geral'!$F34=2),'Classificação geral'!K34,""),"")</f>
        <v/>
      </c>
      <c r="GJ40" s="378" t="str">
        <f>IFERROR(IF(AND($GC40="fem",'Classificação geral'!$F34=2),'Classificação geral'!L34,""),"")</f>
        <v/>
      </c>
      <c r="GK40" s="378" t="str">
        <f>IFERROR(IF(AND($GC40="fem",'Classificação geral'!$F34=2),'Classificação geral'!M34,""),"")</f>
        <v/>
      </c>
      <c r="GL40" s="378" t="str">
        <f>IFERROR(IF(AND($GC40="fem",'Classificação geral'!$F34=2),'Classificação geral'!N34,""),"")</f>
        <v/>
      </c>
      <c r="GM40" s="378" t="str">
        <f>IFERROR(IF(AND($GC40="fem",'Classificação geral'!$F34=2),'Classificação geral'!O34,""),"")</f>
        <v/>
      </c>
      <c r="GN40" s="378" t="str">
        <f>IFERROR(IF(AND($GC40="fem",'Classificação geral'!$F34=2),'Classificação geral'!P34,""),"")</f>
        <v/>
      </c>
      <c r="GO40" s="378" t="str">
        <f>IFERROR(IF(AND($GC40="fem",'Classificação geral'!$F34=2),'Classificação geral'!Q34,""),"")</f>
        <v/>
      </c>
      <c r="GP40" s="378" t="str">
        <f>IFERROR(IF(AND($GC40="fem",'Classificação geral'!$F34=2),'Classificação geral'!R34,""),"")</f>
        <v/>
      </c>
      <c r="GQ40" s="399" t="str">
        <f>IFERROR(IF(AND(GC40="fem",'Classificação geral'!$F34=2),'Classificação geral'!U34,""),"")</f>
        <v/>
      </c>
      <c r="GR40" s="380" t="str">
        <f t="shared" si="111"/>
        <v/>
      </c>
      <c r="GS40" s="381" t="str">
        <f>IFERROR(RANK(GQ40,GQ:GQ,0)+ COUNTIF($GQ$13:GQ39,GQ40),"")</f>
        <v/>
      </c>
      <c r="GU40" s="378" t="str">
        <f>IFERROR(IF(AND('Classificação geral'!$E34="mas",'Classificação geral'!$F34=2),'Classificação geral'!$A34,""),"")</f>
        <v/>
      </c>
      <c r="GV40" s="378" t="str">
        <f>IFERROR(IF(AND('Classificação geral'!$E34="mas",'Classificação geral'!$F34=2),'Classificação geral'!$B34,""),"")</f>
        <v/>
      </c>
      <c r="GW40" s="382" t="str">
        <f>IF(GV40='Classificação geral'!$B34,'Classificação geral'!$C34,"")</f>
        <v/>
      </c>
      <c r="GX40" s="382" t="str">
        <f>IF(GV40='Classificação geral'!$B34,'Classificação geral'!$E34,"")</f>
        <v/>
      </c>
      <c r="GY40" s="399" t="str">
        <f>IFERROR(IF(AND(GX40="mas",'Classificação geral'!$F34=2),'Classificação geral'!$F34,""),"")</f>
        <v/>
      </c>
      <c r="GZ40" s="378" t="str">
        <f>IFERROR(IF(AND($GX40="mas",'Classificação geral'!$F34=2),'Classificação geral'!H34,""),"")</f>
        <v/>
      </c>
      <c r="HA40" s="378" t="str">
        <f>IFERROR(IF(AND($GX40="mas",'Classificação geral'!$F34=2),'Classificação geral'!I34,""),"")</f>
        <v/>
      </c>
      <c r="HB40" s="378" t="str">
        <f>IFERROR(IF(AND($GX40="mas",'Classificação geral'!$F34=2),'Classificação geral'!J34,""),"")</f>
        <v/>
      </c>
      <c r="HC40" s="399" t="str">
        <f>IFERROR(IF(AND(GX40="mas",'Classificação geral'!$F34=2),'Classificação geral'!$G34,""),"")</f>
        <v/>
      </c>
      <c r="HD40" s="378" t="str">
        <f>IFERROR(IF(AND($GX40="mas",'Classificação geral'!$F34=2),'Classificação geral'!L34,""),"")</f>
        <v/>
      </c>
      <c r="HE40" s="378" t="str">
        <f>IFERROR(IF(AND($GX40="mas",'Classificação geral'!$F34=2),'Classificação geral'!M34,""),"")</f>
        <v/>
      </c>
      <c r="HF40" s="378" t="str">
        <f>IFERROR(IF(AND($GX40="mas",'Classificação geral'!$F34=2),'Classificação geral'!N34,""),"")</f>
        <v/>
      </c>
      <c r="HG40" s="399" t="str">
        <f>IFERROR(IF(AND(GX40="mas",'Classificação geral'!$F34=2),'Classificação geral'!$K34,""),"")</f>
        <v/>
      </c>
      <c r="HH40" s="378" t="str">
        <f>IFERROR(IF(AND($GX40="mas",'Classificação geral'!$F34=2),'Classificação geral'!P34,""),"")</f>
        <v/>
      </c>
      <c r="HI40" s="378" t="str">
        <f>IFERROR(IF(AND($GX40="mas",'Classificação geral'!$F34=2),'Classificação geral'!Q34,""),"")</f>
        <v/>
      </c>
      <c r="HJ40" s="378" t="str">
        <f>IFERROR(IF(AND($GX40="mas",'Classificação geral'!$F34=2),'Classificação geral'!R34,""),"")</f>
        <v/>
      </c>
      <c r="HK40" s="399" t="str">
        <f>IFERROR(IF(AND(GX40="mas",'Classificação geral'!$F34=2),'Classificação geral'!$O34,""),"")</f>
        <v/>
      </c>
      <c r="HL40" s="399" t="str">
        <f>IFERROR(IF(AND(GX40="mas",'Classificação geral'!$F34=2),'Classificação geral'!$U34,""),"")</f>
        <v/>
      </c>
      <c r="HM40" s="380" t="str">
        <f t="shared" si="112"/>
        <v/>
      </c>
      <c r="HN40" s="381" t="str">
        <f>IFERROR(RANK(HL40,HL:HL,0)+ COUNTIF($HL$13:HL39,HL40),"")</f>
        <v/>
      </c>
      <c r="HP40" s="378" t="str">
        <f>IFERROR(IF(AND('Classificação geral'!$E34="FEM",'Classificação geral'!$F34=3),'Classificação geral'!$A34,""),"")</f>
        <v/>
      </c>
      <c r="HQ40" s="399" t="str">
        <f>IFERROR(IF(AND('Classificação geral'!$E34="fem",'Classificação geral'!$F34=3),'Classificação geral'!$B34,""),"")</f>
        <v/>
      </c>
      <c r="HR40" s="382" t="str">
        <f>IF($HQ40='Classificação geral'!$B34,'Classificação geral'!$C34,"")</f>
        <v/>
      </c>
      <c r="HS40" s="382" t="str">
        <f>IF($HQ40='Classificação geral'!$B34,'Classificação geral'!$E34,"")</f>
        <v/>
      </c>
      <c r="HT40" s="382" t="str">
        <f>IF($HS40='Classificação geral'!$E34,'Classificação geral'!$F34,"")</f>
        <v/>
      </c>
      <c r="HU40" s="382">
        <f>IF($HT40='Classificação geral'!$F34,'Classificação geral'!G34,"")</f>
        <v>0</v>
      </c>
      <c r="HV40" s="382" t="str">
        <f>IF($HT40='Classificação geral'!$F34,'Classificação geral'!H34,"")</f>
        <v/>
      </c>
      <c r="HW40" s="382">
        <f>IF($HT40='Classificação geral'!$F34,'Classificação geral'!I34,"")</f>
        <v>0</v>
      </c>
      <c r="HX40" s="382">
        <f>IF($HT40='Classificação geral'!$F34,'Classificação geral'!J34,"")</f>
        <v>0</v>
      </c>
      <c r="HY40" s="382">
        <f>IF($HT40='Classificação geral'!$F34,'Classificação geral'!K34,"")</f>
        <v>0</v>
      </c>
      <c r="HZ40" s="382">
        <f>IF($HT40='Classificação geral'!$F34,'Classificação geral'!L34,"")</f>
        <v>0</v>
      </c>
      <c r="IA40" s="382">
        <f>IF($HT40='Classificação geral'!$F34,'Classificação geral'!M34,"")</f>
        <v>0</v>
      </c>
      <c r="IB40" s="382">
        <f>IF($HT40='Classificação geral'!$F34,'Classificação geral'!N34,"")</f>
        <v>0</v>
      </c>
      <c r="IC40" s="382">
        <f>IF($HT40='Classificação geral'!$F34,'Classificação geral'!O34,"")</f>
        <v>0</v>
      </c>
      <c r="ID40" s="382" t="b">
        <f>IF($HT40='Classificação geral'!$F34,'Classificação geral'!P34,"")</f>
        <v>0</v>
      </c>
      <c r="IE40" s="382">
        <f>IF($HT40='Classificação geral'!$F34,'Classificação geral'!Q34,"")</f>
        <v>0</v>
      </c>
      <c r="IF40" s="382">
        <f>IF($HT40='Classificação geral'!$F34,'Classificação geral'!R34,"")</f>
        <v>0</v>
      </c>
      <c r="IG40" s="379" t="str">
        <f>IF($HT40='Classificação geral'!$F34,'Classificação geral'!$U34,"")</f>
        <v/>
      </c>
      <c r="IH40" s="380" t="str">
        <f t="shared" si="106"/>
        <v/>
      </c>
      <c r="II40" s="381" t="str">
        <f>IFERROR(RANK(IG40,IG:IG,0)+ COUNTIF($IG$13:IG39,IG40),"")</f>
        <v/>
      </c>
      <c r="IK40" s="378" t="str">
        <f>IFERROR(IF(AND('Classificação geral'!$E34="mas",'Classificação geral'!$F34=3),'Classificação geral'!$A34,""),"")</f>
        <v/>
      </c>
      <c r="IL40" s="399" t="str">
        <f>IFERROR(IF(AND('Classificação geral'!$E34="mas",'Classificação geral'!$F34=3),'Classificação geral'!$B34,""),"")</f>
        <v/>
      </c>
      <c r="IM40" s="382" t="str">
        <f>IF($IL40='Classificação geral'!$B34,'Classificação geral'!$C34,"")</f>
        <v/>
      </c>
      <c r="IN40" s="382" t="str">
        <f>IF($IL40='Classificação geral'!$B34,'Classificação geral'!$E34,"")</f>
        <v/>
      </c>
      <c r="IO40" s="382" t="str">
        <f>IF($IN40='Classificação geral'!$E34,'Classificação geral'!$F34,"")</f>
        <v/>
      </c>
      <c r="IP40" s="379">
        <f>IF($IO40='Classificação geral'!$F34,'Classificação geral'!G34,"")</f>
        <v>0</v>
      </c>
      <c r="IQ40" s="379" t="str">
        <f>IF($IO40='Classificação geral'!$F34,'Classificação geral'!H34,"")</f>
        <v/>
      </c>
      <c r="IR40" s="379">
        <f>IF($IO40='Classificação geral'!$F34,'Classificação geral'!I34,"")</f>
        <v>0</v>
      </c>
      <c r="IS40" s="379">
        <f>IF($IO40='Classificação geral'!$F34,'Classificação geral'!J34,"")</f>
        <v>0</v>
      </c>
      <c r="IT40" s="379">
        <f>IF($IO40='Classificação geral'!$F34,'Classificação geral'!K34,"")</f>
        <v>0</v>
      </c>
      <c r="IU40" s="379">
        <f>IF($IO40='Classificação geral'!$F34,'Classificação geral'!L34,"")</f>
        <v>0</v>
      </c>
      <c r="IV40" s="379">
        <f>IF($IO40='Classificação geral'!$F34,'Classificação geral'!M34,"")</f>
        <v>0</v>
      </c>
      <c r="IW40" s="379">
        <f>IF($IO40='Classificação geral'!$F34,'Classificação geral'!N34,"")</f>
        <v>0</v>
      </c>
      <c r="IX40" s="379">
        <f>IF($IO40='Classificação geral'!$F34,'Classificação geral'!O34,"")</f>
        <v>0</v>
      </c>
      <c r="IY40" s="379" t="b">
        <f>IF($IO40='Classificação geral'!$F34,'Classificação geral'!P34,"")</f>
        <v>0</v>
      </c>
      <c r="IZ40" s="379">
        <f>IF($IO40='Classificação geral'!$F34,'Classificação geral'!Q34,"")</f>
        <v>0</v>
      </c>
      <c r="JA40" s="379">
        <f>IF($IO40='Classificação geral'!$F34,'Classificação geral'!R34,"")</f>
        <v>0</v>
      </c>
      <c r="JB40" s="379" t="str">
        <f>IF($IO40='Classificação geral'!$F34,'Classificação geral'!$U34,"")</f>
        <v/>
      </c>
      <c r="JC40" s="380" t="str">
        <f t="shared" si="107"/>
        <v/>
      </c>
      <c r="JD40" s="381" t="str">
        <f>IFERROR(RANK(JB40,JB:JB,0)+ COUNTIF($JB$13:JB39,JB40),"")</f>
        <v/>
      </c>
    </row>
    <row r="41" spans="2:264" s="397" customFormat="1" ht="25.95" customHeight="1" x14ac:dyDescent="0.4">
      <c r="B41" s="367" t="str">
        <f t="shared" si="0"/>
        <v/>
      </c>
      <c r="C41" s="390" t="str">
        <f t="shared" si="1"/>
        <v/>
      </c>
      <c r="D41" s="394" t="str">
        <f t="shared" si="2"/>
        <v/>
      </c>
      <c r="E41" s="395" t="str">
        <f t="shared" si="3"/>
        <v/>
      </c>
      <c r="F41" s="395" t="str">
        <f t="shared" si="4"/>
        <v/>
      </c>
      <c r="G41" s="395" t="str">
        <f>IFERROR(INDEX(#REF!,MATCH(U41,$FB$15:$FB$97,0)),"")</f>
        <v/>
      </c>
      <c r="H41" s="396" t="str">
        <f t="shared" si="5"/>
        <v/>
      </c>
      <c r="I41" s="396" t="str">
        <f t="shared" si="6"/>
        <v/>
      </c>
      <c r="J41" s="396" t="str">
        <f t="shared" si="7"/>
        <v/>
      </c>
      <c r="K41" s="479" t="str">
        <f t="shared" si="8"/>
        <v/>
      </c>
      <c r="L41" s="396" t="str">
        <f t="shared" si="9"/>
        <v/>
      </c>
      <c r="M41" s="396" t="str">
        <f t="shared" si="10"/>
        <v/>
      </c>
      <c r="N41" s="396" t="str">
        <f t="shared" si="11"/>
        <v/>
      </c>
      <c r="O41" s="479" t="str">
        <f t="shared" si="12"/>
        <v/>
      </c>
      <c r="P41" s="396" t="str">
        <f t="shared" si="13"/>
        <v/>
      </c>
      <c r="Q41" s="396" t="str">
        <f t="shared" si="14"/>
        <v/>
      </c>
      <c r="R41" s="396" t="str">
        <f t="shared" si="15"/>
        <v/>
      </c>
      <c r="S41" s="479" t="str">
        <f t="shared" si="16"/>
        <v/>
      </c>
      <c r="T41" s="396" t="str">
        <f t="shared" si="17"/>
        <v/>
      </c>
      <c r="U41" s="391">
        <v>27</v>
      </c>
      <c r="V41" s="392"/>
      <c r="W41" s="392"/>
      <c r="X41" s="367" t="str">
        <f t="shared" si="18"/>
        <v/>
      </c>
      <c r="Y41" s="390" t="str">
        <f t="shared" si="19"/>
        <v/>
      </c>
      <c r="Z41" s="394" t="str">
        <f t="shared" si="20"/>
        <v/>
      </c>
      <c r="AA41" s="395" t="str">
        <f t="shared" si="21"/>
        <v/>
      </c>
      <c r="AB41" s="395" t="str">
        <f t="shared" si="22"/>
        <v/>
      </c>
      <c r="AC41" s="395" t="str">
        <f>IFERROR(INDEX(#REF!,MATCH(AQ41,$FX$15:$FX$97,0)),"")</f>
        <v/>
      </c>
      <c r="AD41" s="396" t="str">
        <f t="shared" si="23"/>
        <v/>
      </c>
      <c r="AE41" s="396" t="str">
        <f t="shared" si="24"/>
        <v/>
      </c>
      <c r="AF41" s="396" t="str">
        <f t="shared" si="25"/>
        <v/>
      </c>
      <c r="AG41" s="479" t="str">
        <f t="shared" si="26"/>
        <v/>
      </c>
      <c r="AH41" s="396" t="str">
        <f t="shared" si="27"/>
        <v/>
      </c>
      <c r="AI41" s="396" t="str">
        <f t="shared" si="28"/>
        <v/>
      </c>
      <c r="AJ41" s="396" t="str">
        <f t="shared" si="29"/>
        <v/>
      </c>
      <c r="AK41" s="479" t="str">
        <f t="shared" si="30"/>
        <v/>
      </c>
      <c r="AL41" s="396" t="str">
        <f t="shared" si="31"/>
        <v/>
      </c>
      <c r="AM41" s="396" t="str">
        <f t="shared" si="32"/>
        <v/>
      </c>
      <c r="AN41" s="396" t="str">
        <f t="shared" si="33"/>
        <v/>
      </c>
      <c r="AO41" s="479" t="str">
        <f t="shared" si="34"/>
        <v/>
      </c>
      <c r="AP41" s="396" t="str">
        <f t="shared" si="35"/>
        <v/>
      </c>
      <c r="AQ41" s="391">
        <v>27</v>
      </c>
      <c r="AR41" s="392"/>
      <c r="AT41" s="367" t="str">
        <f t="shared" si="36"/>
        <v/>
      </c>
      <c r="AU41" s="390" t="str">
        <f t="shared" si="37"/>
        <v/>
      </c>
      <c r="AV41" s="390" t="str">
        <f t="shared" si="38"/>
        <v/>
      </c>
      <c r="AW41" s="395" t="str">
        <f t="shared" si="39"/>
        <v/>
      </c>
      <c r="AX41" s="395" t="str">
        <f t="shared" si="40"/>
        <v/>
      </c>
      <c r="AY41" s="395" t="str">
        <f>IFERROR(INDEX(#REF!,MATCH($BM41,$GS$15:$GS$97,0)),"")</f>
        <v/>
      </c>
      <c r="AZ41" s="396" t="str">
        <f t="shared" si="41"/>
        <v/>
      </c>
      <c r="BA41" s="396" t="str">
        <f t="shared" si="42"/>
        <v/>
      </c>
      <c r="BB41" s="396" t="str">
        <f t="shared" si="43"/>
        <v/>
      </c>
      <c r="BC41" s="479" t="str">
        <f t="shared" si="44"/>
        <v/>
      </c>
      <c r="BD41" s="396" t="str">
        <f t="shared" si="45"/>
        <v/>
      </c>
      <c r="BE41" s="396" t="str">
        <f t="shared" si="46"/>
        <v/>
      </c>
      <c r="BF41" s="396" t="str">
        <f t="shared" si="47"/>
        <v/>
      </c>
      <c r="BG41" s="479" t="str">
        <f t="shared" si="48"/>
        <v/>
      </c>
      <c r="BH41" s="396" t="str">
        <f t="shared" si="49"/>
        <v/>
      </c>
      <c r="BI41" s="396" t="str">
        <f t="shared" si="50"/>
        <v/>
      </c>
      <c r="BJ41" s="396" t="str">
        <f t="shared" si="51"/>
        <v/>
      </c>
      <c r="BK41" s="479" t="str">
        <f t="shared" si="52"/>
        <v/>
      </c>
      <c r="BL41" s="396" t="str">
        <f t="shared" si="53"/>
        <v/>
      </c>
      <c r="BM41" s="391">
        <v>27</v>
      </c>
      <c r="BN41" s="236"/>
      <c r="BO41" s="392"/>
      <c r="BP41" s="368" t="str">
        <f t="shared" si="54"/>
        <v/>
      </c>
      <c r="BQ41" s="390" t="str">
        <f t="shared" si="55"/>
        <v/>
      </c>
      <c r="BR41" s="394" t="str">
        <f t="shared" si="56"/>
        <v/>
      </c>
      <c r="BS41" s="395" t="str">
        <f t="shared" si="57"/>
        <v/>
      </c>
      <c r="BT41" s="395" t="str">
        <f t="shared" si="58"/>
        <v/>
      </c>
      <c r="BU41" s="395" t="str">
        <f>IFERROR(INDEX(#REF!,MATCH(CI41,$HN$15:$HN$97,0)),"")</f>
        <v/>
      </c>
      <c r="BV41" s="396" t="str">
        <f t="shared" si="59"/>
        <v/>
      </c>
      <c r="BW41" s="396" t="str">
        <f t="shared" si="60"/>
        <v/>
      </c>
      <c r="BX41" s="396" t="str">
        <f t="shared" si="61"/>
        <v/>
      </c>
      <c r="BY41" s="479" t="str">
        <f t="shared" si="62"/>
        <v/>
      </c>
      <c r="BZ41" s="396" t="str">
        <f t="shared" si="63"/>
        <v/>
      </c>
      <c r="CA41" s="396" t="str">
        <f t="shared" si="64"/>
        <v/>
      </c>
      <c r="CB41" s="396" t="str">
        <f t="shared" si="65"/>
        <v/>
      </c>
      <c r="CC41" s="479" t="str">
        <f t="shared" si="66"/>
        <v/>
      </c>
      <c r="CD41" s="396" t="str">
        <f t="shared" si="67"/>
        <v/>
      </c>
      <c r="CE41" s="396" t="str">
        <f t="shared" si="68"/>
        <v/>
      </c>
      <c r="CF41" s="396" t="str">
        <f t="shared" si="69"/>
        <v/>
      </c>
      <c r="CG41" s="479" t="str">
        <f t="shared" si="70"/>
        <v/>
      </c>
      <c r="CH41" s="396" t="str">
        <f t="shared" si="71"/>
        <v/>
      </c>
      <c r="CI41" s="391">
        <v>27</v>
      </c>
      <c r="CJ41" s="392"/>
      <c r="CL41" s="367" t="str">
        <f t="shared" si="72"/>
        <v/>
      </c>
      <c r="CM41" s="390" t="str">
        <f t="shared" si="73"/>
        <v/>
      </c>
      <c r="CN41" s="394" t="str">
        <f t="shared" si="74"/>
        <v/>
      </c>
      <c r="CO41" s="394" t="str">
        <f t="shared" si="75"/>
        <v/>
      </c>
      <c r="CP41" s="395" t="str">
        <f t="shared" si="76"/>
        <v/>
      </c>
      <c r="CQ41" s="395" t="str">
        <f>IFERROR(INDEX(#REF!,MATCH(DE41,$II$15:$II$97,0)),"")</f>
        <v/>
      </c>
      <c r="CR41" s="396" t="str">
        <f t="shared" si="77"/>
        <v/>
      </c>
      <c r="CS41" s="396" t="str">
        <f t="shared" si="78"/>
        <v/>
      </c>
      <c r="CT41" s="396" t="str">
        <f t="shared" si="79"/>
        <v/>
      </c>
      <c r="CU41" s="479" t="str">
        <f t="shared" si="80"/>
        <v/>
      </c>
      <c r="CV41" s="396" t="str">
        <f t="shared" si="81"/>
        <v/>
      </c>
      <c r="CW41" s="396" t="str">
        <f t="shared" si="82"/>
        <v/>
      </c>
      <c r="CX41" s="396" t="str">
        <f t="shared" si="83"/>
        <v/>
      </c>
      <c r="CY41" s="479" t="str">
        <f t="shared" si="84"/>
        <v/>
      </c>
      <c r="CZ41" s="396" t="str">
        <f t="shared" si="85"/>
        <v/>
      </c>
      <c r="DA41" s="396" t="str">
        <f t="shared" si="86"/>
        <v/>
      </c>
      <c r="DB41" s="396" t="str">
        <f t="shared" si="87"/>
        <v/>
      </c>
      <c r="DC41" s="479" t="str">
        <f t="shared" si="88"/>
        <v/>
      </c>
      <c r="DD41" s="396" t="str">
        <f t="shared" si="89"/>
        <v/>
      </c>
      <c r="DE41" s="391">
        <v>27</v>
      </c>
      <c r="DF41" s="393" t="str">
        <f t="shared" si="131"/>
        <v/>
      </c>
      <c r="DG41" s="392"/>
      <c r="DH41" s="392"/>
      <c r="DI41" s="367" t="str">
        <f t="shared" si="90"/>
        <v/>
      </c>
      <c r="DJ41" s="390" t="str">
        <f t="shared" si="91"/>
        <v/>
      </c>
      <c r="DK41" s="394" t="str">
        <f t="shared" si="92"/>
        <v/>
      </c>
      <c r="DL41" s="395" t="str">
        <f t="shared" si="93"/>
        <v/>
      </c>
      <c r="DM41" s="395" t="str">
        <f t="shared" si="94"/>
        <v/>
      </c>
      <c r="DN41" s="395" t="str">
        <f>IFERROR(INDEX(#REF!,MATCH(EB41,$JD$15:$JD$97,0)),"")</f>
        <v/>
      </c>
      <c r="DO41" s="396" t="str">
        <f t="shared" si="122"/>
        <v/>
      </c>
      <c r="DP41" s="396" t="str">
        <f t="shared" si="123"/>
        <v/>
      </c>
      <c r="DQ41" s="396" t="str">
        <f t="shared" si="124"/>
        <v/>
      </c>
      <c r="DR41" s="479" t="str">
        <f t="shared" si="96"/>
        <v/>
      </c>
      <c r="DS41" s="396" t="str">
        <f t="shared" si="125"/>
        <v/>
      </c>
      <c r="DT41" s="396" t="str">
        <f t="shared" si="126"/>
        <v/>
      </c>
      <c r="DU41" s="396" t="str">
        <f t="shared" si="127"/>
        <v/>
      </c>
      <c r="DV41" s="479" t="str">
        <f t="shared" si="100"/>
        <v/>
      </c>
      <c r="DW41" s="396" t="str">
        <f t="shared" si="128"/>
        <v/>
      </c>
      <c r="DX41" s="396" t="str">
        <f t="shared" si="129"/>
        <v/>
      </c>
      <c r="DY41" s="396" t="str">
        <f t="shared" si="130"/>
        <v/>
      </c>
      <c r="DZ41" s="479" t="str">
        <f t="shared" si="104"/>
        <v/>
      </c>
      <c r="EA41" s="396" t="str">
        <f t="shared" si="105"/>
        <v/>
      </c>
      <c r="EB41" s="391">
        <v>27</v>
      </c>
      <c r="EC41" s="393" t="str">
        <f t="shared" si="108"/>
        <v/>
      </c>
      <c r="ED41" s="392"/>
      <c r="EF41" s="392"/>
      <c r="EG41" s="392"/>
      <c r="EH41" s="392"/>
      <c r="EI41" s="378" t="str">
        <f>IFERROR(IF(AND('Classificação geral'!$E35="FEM",'Classificação geral'!$F35=1),'Classificação geral'!$A35,""),"")</f>
        <v/>
      </c>
      <c r="EJ41" s="399" t="str">
        <f>IFERROR(IF(AND('Classificação geral'!$E35="FEM",'Classificação geral'!$F35=1),'Classificação geral'!$B35,""),"")</f>
        <v/>
      </c>
      <c r="EK41" s="382" t="str">
        <f>IF($EJ41='Classificação geral'!$B35,'Classificação geral'!$C35,"")</f>
        <v/>
      </c>
      <c r="EL41" s="382" t="str">
        <f>IF($EJ41='Classificação geral'!$B35,'Classificação geral'!$E35,"")</f>
        <v/>
      </c>
      <c r="EM41" s="382" t="str">
        <f>IF($EL41='Classificação geral'!$E35,'Classificação geral'!$F35,"")</f>
        <v/>
      </c>
      <c r="EN41" s="378" t="str">
        <f>IFERROR(IF(AND($EL41="fem",'Classificação geral'!$F35=1),'Classificação geral'!G35,""),"")</f>
        <v/>
      </c>
      <c r="EO41" s="378" t="str">
        <f>IFERROR(IF(AND($EL41="fem",'Classificação geral'!$F35=1),'Classificação geral'!H35,""),"")</f>
        <v/>
      </c>
      <c r="EP41" s="378" t="str">
        <f>IFERROR(IF(AND($EL41="fem",'Classificação geral'!$F35=1),'Classificação geral'!I35,""),"")</f>
        <v/>
      </c>
      <c r="EQ41" s="378" t="str">
        <f>IFERROR(IF(AND($EL41="fem",'Classificação geral'!$F35=1),'Classificação geral'!J35,""),"")</f>
        <v/>
      </c>
      <c r="ER41" s="399" t="str">
        <f>IFERROR(IF(AND($EL41="fem",'Classificação geral'!$F35=1),'Classificação geral'!K35,""),"")</f>
        <v/>
      </c>
      <c r="ES41" s="378" t="str">
        <f>IFERROR(IF(AND($EL41="fem",'Classificação geral'!$F35=1),'Classificação geral'!L35,""),"")</f>
        <v/>
      </c>
      <c r="ET41" s="378" t="str">
        <f>IFERROR(IF(AND($EL41="fem",'Classificação geral'!$F35=1),'Classificação geral'!M35,""),"")</f>
        <v/>
      </c>
      <c r="EU41" s="378" t="str">
        <f>IFERROR(IF(AND($EL41="fem",'Classificação geral'!$F35=1),'Classificação geral'!N35,""),"")</f>
        <v/>
      </c>
      <c r="EV41" s="399" t="str">
        <f>IFERROR(IF(AND($EL41="fem",'Classificação geral'!$F35=1),'Classificação geral'!O35,""),"")</f>
        <v/>
      </c>
      <c r="EW41" s="378" t="str">
        <f>IFERROR(IF(AND($EL41="fem",'Classificação geral'!$F35=1),'Classificação geral'!P35,""),"")</f>
        <v/>
      </c>
      <c r="EX41" s="378" t="str">
        <f>IFERROR(IF(AND($EL41="fem",'Classificação geral'!$F35=1),'Classificação geral'!Q35,""),"")</f>
        <v/>
      </c>
      <c r="EY41" s="378" t="str">
        <f>IFERROR(IF(AND($EL41="fem",'Classificação geral'!$F35=1),'Classificação geral'!R35,""),"")</f>
        <v/>
      </c>
      <c r="EZ41" s="379" t="str">
        <f>IF($EM41='Classificação geral'!$F35,'Classificação geral'!$U35,"")</f>
        <v/>
      </c>
      <c r="FA41" s="380" t="str">
        <f t="shared" si="109"/>
        <v/>
      </c>
      <c r="FB41" s="381" t="str">
        <f>IFERROR(RANK(EZ41,EZ:EZ,0)+ COUNTIF(EZ$13:$EZ40,EZ41),"")</f>
        <v/>
      </c>
      <c r="FC41" s="383"/>
      <c r="FD41" s="397">
        <v>27</v>
      </c>
      <c r="FE41" s="378" t="str">
        <f>IFERROR(IF(AND('Classificação geral'!$E35="mas",'Classificação geral'!$F35=1),'Classificação geral'!$A35,""),"")</f>
        <v/>
      </c>
      <c r="FF41" s="399" t="str">
        <f>IFERROR(IF(AND('Classificação geral'!$E35="mas",'Classificação geral'!$F35=1),'Classificação geral'!$B35,""),"")</f>
        <v/>
      </c>
      <c r="FG41" s="382" t="str">
        <f>IF($FF41='Classificação geral'!$B35,'Classificação geral'!$C35,"")</f>
        <v/>
      </c>
      <c r="FH41" s="382" t="str">
        <f>IF($FF41='Classificação geral'!$B35,'Classificação geral'!$E35,"")</f>
        <v/>
      </c>
      <c r="FI41" s="399" t="str">
        <f>IFERROR(IF(AND($FH41="mas",'Classificação geral'!$F35=1),'Classificação geral'!F35,""),"")</f>
        <v/>
      </c>
      <c r="FJ41" s="378" t="str">
        <f>IFERROR(IF(AND($FH41="mas",'Classificação geral'!$F35=1),'Classificação geral'!G35,""),"")</f>
        <v/>
      </c>
      <c r="FK41" s="378" t="str">
        <f>IFERROR(IF(AND($FH41="mas",'Classificação geral'!$F35=1),'Classificação geral'!H35,""),"")</f>
        <v/>
      </c>
      <c r="FL41" s="378" t="str">
        <f>IFERROR(IF(AND($FH41="mas",'Classificação geral'!$F35=1),'Classificação geral'!I35,""),"")</f>
        <v/>
      </c>
      <c r="FM41" s="378" t="str">
        <f>IFERROR(IF(AND($FH41="mas",'Classificação geral'!$F35=1),'Classificação geral'!J35,""),"")</f>
        <v/>
      </c>
      <c r="FN41" s="378" t="str">
        <f>IFERROR(IF(AND($FH41="mas",'Classificação geral'!$F35=1),'Classificação geral'!K35,""),"")</f>
        <v/>
      </c>
      <c r="FO41" s="378" t="str">
        <f>IFERROR(IF(AND($FH41="mas",'Classificação geral'!$F35=1),'Classificação geral'!L35,""),"")</f>
        <v/>
      </c>
      <c r="FP41" s="378" t="str">
        <f>IFERROR(IF(AND($FH41="mas",'Classificação geral'!$F35=1),'Classificação geral'!M35,""),"")</f>
        <v/>
      </c>
      <c r="FQ41" s="378" t="str">
        <f>IFERROR(IF(AND($FH41="mas",'Classificação geral'!$F35=1),'Classificação geral'!N35,""),"")</f>
        <v/>
      </c>
      <c r="FR41" s="378" t="str">
        <f>IFERROR(IF(AND($FH41="mas",'Classificação geral'!$F35=1),'Classificação geral'!O35,""),"")</f>
        <v/>
      </c>
      <c r="FS41" s="378" t="str">
        <f>IFERROR(IF(AND($FH41="mas",'Classificação geral'!$F35=1),'Classificação geral'!P35,""),"")</f>
        <v/>
      </c>
      <c r="FT41" s="378" t="str">
        <f>IFERROR(IF(AND($FH41="mas",'Classificação geral'!$F35=1),'Classificação geral'!Q35,""),"")</f>
        <v/>
      </c>
      <c r="FU41" s="378" t="str">
        <f>IFERROR(IF(AND($FH41="mas",'Classificação geral'!$F35=1),'Classificação geral'!R35,""),"")</f>
        <v/>
      </c>
      <c r="FV41" s="399" t="str">
        <f>IFERROR(IF(AND($FH41="mas",'Classificação geral'!$F35=1),'Classificação geral'!U35,""),"")</f>
        <v/>
      </c>
      <c r="FW41" s="380" t="str">
        <f t="shared" si="110"/>
        <v/>
      </c>
      <c r="FX41" s="381" t="str">
        <f>IFERROR(RANK(FV41,FV:FV,0)+ COUNTIF($FV$13:FV40,FV41),"")</f>
        <v/>
      </c>
      <c r="FZ41" s="378" t="str">
        <f>IFERROR(IF(AND('Classificação geral'!$E35="FEM",'Classificação geral'!$F35=2),'Classificação geral'!$A35,""),"")</f>
        <v/>
      </c>
      <c r="GA41" s="378" t="str">
        <f>IFERROR(IF(AND('Classificação geral'!$E35="fem",'Classificação geral'!$F35=2),'Classificação geral'!$B35,""),"")</f>
        <v/>
      </c>
      <c r="GB41" s="382" t="str">
        <f>IF(GA41='Classificação geral'!$B35,'Classificação geral'!$C35,"")</f>
        <v/>
      </c>
      <c r="GC41" s="382" t="str">
        <f>IF(GA41='Classificação geral'!$B35,'Classificação geral'!$E35,"")</f>
        <v/>
      </c>
      <c r="GD41" s="399" t="str">
        <f>IFERROR(IF(AND(GC41="fem",'Classificação geral'!$F35=2),'Classificação geral'!$F35,""),"")</f>
        <v/>
      </c>
      <c r="GE41" s="378" t="str">
        <f>IFERROR(IF(AND($GC41="fem",'Classificação geral'!$F35=2),'Classificação geral'!G35,""),"")</f>
        <v/>
      </c>
      <c r="GF41" s="378" t="str">
        <f>IFERROR(IF(AND($GC41="fem",'Classificação geral'!$F35=2),'Classificação geral'!H35,""),"")</f>
        <v/>
      </c>
      <c r="GG41" s="378" t="str">
        <f>IFERROR(IF(AND($GC41="fem",'Classificação geral'!$F35=2),'Classificação geral'!I35,""),"")</f>
        <v/>
      </c>
      <c r="GH41" s="378" t="str">
        <f>IFERROR(IF(AND($GC41="fem",'Classificação geral'!$F35=2),'Classificação geral'!J35,""),"")</f>
        <v/>
      </c>
      <c r="GI41" s="378" t="str">
        <f>IFERROR(IF(AND($GC41="fem",'Classificação geral'!$F35=2),'Classificação geral'!K35,""),"")</f>
        <v/>
      </c>
      <c r="GJ41" s="378" t="str">
        <f>IFERROR(IF(AND($GC41="fem",'Classificação geral'!$F35=2),'Classificação geral'!L35,""),"")</f>
        <v/>
      </c>
      <c r="GK41" s="378" t="str">
        <f>IFERROR(IF(AND($GC41="fem",'Classificação geral'!$F35=2),'Classificação geral'!M35,""),"")</f>
        <v/>
      </c>
      <c r="GL41" s="378" t="str">
        <f>IFERROR(IF(AND($GC41="fem",'Classificação geral'!$F35=2),'Classificação geral'!N35,""),"")</f>
        <v/>
      </c>
      <c r="GM41" s="378" t="str">
        <f>IFERROR(IF(AND($GC41="fem",'Classificação geral'!$F35=2),'Classificação geral'!O35,""),"")</f>
        <v/>
      </c>
      <c r="GN41" s="378" t="str">
        <f>IFERROR(IF(AND($GC41="fem",'Classificação geral'!$F35=2),'Classificação geral'!P35,""),"")</f>
        <v/>
      </c>
      <c r="GO41" s="378" t="str">
        <f>IFERROR(IF(AND($GC41="fem",'Classificação geral'!$F35=2),'Classificação geral'!Q35,""),"")</f>
        <v/>
      </c>
      <c r="GP41" s="378" t="str">
        <f>IFERROR(IF(AND($GC41="fem",'Classificação geral'!$F35=2),'Classificação geral'!R35,""),"")</f>
        <v/>
      </c>
      <c r="GQ41" s="399" t="str">
        <f>IFERROR(IF(AND(GC41="fem",'Classificação geral'!$F35=2),'Classificação geral'!U35,""),"")</f>
        <v/>
      </c>
      <c r="GR41" s="380" t="str">
        <f t="shared" si="111"/>
        <v/>
      </c>
      <c r="GS41" s="381" t="str">
        <f>IFERROR(RANK(GQ41,GQ:GQ,0)+ COUNTIF($GQ$13:GQ40,GQ41),"")</f>
        <v/>
      </c>
      <c r="GU41" s="378" t="str">
        <f>IFERROR(IF(AND('Classificação geral'!$E35="mas",'Classificação geral'!$F35=2),'Classificação geral'!$A35,""),"")</f>
        <v/>
      </c>
      <c r="GV41" s="378" t="str">
        <f>IFERROR(IF(AND('Classificação geral'!$E35="mas",'Classificação geral'!$F35=2),'Classificação geral'!$B35,""),"")</f>
        <v/>
      </c>
      <c r="GW41" s="382" t="str">
        <f>IF(GV41='Classificação geral'!$B35,'Classificação geral'!$C35,"")</f>
        <v/>
      </c>
      <c r="GX41" s="382" t="str">
        <f>IF(GV41='Classificação geral'!$B35,'Classificação geral'!$E35,"")</f>
        <v/>
      </c>
      <c r="GY41" s="399" t="str">
        <f>IFERROR(IF(AND(GX41="mas",'Classificação geral'!$F35=2),'Classificação geral'!$F35,""),"")</f>
        <v/>
      </c>
      <c r="GZ41" s="378" t="str">
        <f>IFERROR(IF(AND($GX41="mas",'Classificação geral'!$F35=2),'Classificação geral'!H35,""),"")</f>
        <v/>
      </c>
      <c r="HA41" s="378" t="str">
        <f>IFERROR(IF(AND($GX41="mas",'Classificação geral'!$F35=2),'Classificação geral'!I35,""),"")</f>
        <v/>
      </c>
      <c r="HB41" s="378" t="str">
        <f>IFERROR(IF(AND($GX41="mas",'Classificação geral'!$F35=2),'Classificação geral'!J35,""),"")</f>
        <v/>
      </c>
      <c r="HC41" s="399" t="str">
        <f>IFERROR(IF(AND(GX41="mas",'Classificação geral'!$F35=2),'Classificação geral'!$G35,""),"")</f>
        <v/>
      </c>
      <c r="HD41" s="378" t="str">
        <f>IFERROR(IF(AND($GX41="mas",'Classificação geral'!$F35=2),'Classificação geral'!L35,""),"")</f>
        <v/>
      </c>
      <c r="HE41" s="378" t="str">
        <f>IFERROR(IF(AND($GX41="mas",'Classificação geral'!$F35=2),'Classificação geral'!M35,""),"")</f>
        <v/>
      </c>
      <c r="HF41" s="378" t="str">
        <f>IFERROR(IF(AND($GX41="mas",'Classificação geral'!$F35=2),'Classificação geral'!N35,""),"")</f>
        <v/>
      </c>
      <c r="HG41" s="399" t="str">
        <f>IFERROR(IF(AND(GX41="mas",'Classificação geral'!$F35=2),'Classificação geral'!$K35,""),"")</f>
        <v/>
      </c>
      <c r="HH41" s="378" t="str">
        <f>IFERROR(IF(AND($GX41="mas",'Classificação geral'!$F35=2),'Classificação geral'!P35,""),"")</f>
        <v/>
      </c>
      <c r="HI41" s="378" t="str">
        <f>IFERROR(IF(AND($GX41="mas",'Classificação geral'!$F35=2),'Classificação geral'!Q35,""),"")</f>
        <v/>
      </c>
      <c r="HJ41" s="378" t="str">
        <f>IFERROR(IF(AND($GX41="mas",'Classificação geral'!$F35=2),'Classificação geral'!R35,""),"")</f>
        <v/>
      </c>
      <c r="HK41" s="399" t="str">
        <f>IFERROR(IF(AND(GX41="mas",'Classificação geral'!$F35=2),'Classificação geral'!$O35,""),"")</f>
        <v/>
      </c>
      <c r="HL41" s="399" t="str">
        <f>IFERROR(IF(AND(GX41="mas",'Classificação geral'!$F35=2),'Classificação geral'!$U35,""),"")</f>
        <v/>
      </c>
      <c r="HM41" s="380" t="str">
        <f t="shared" si="112"/>
        <v/>
      </c>
      <c r="HN41" s="381" t="str">
        <f>IFERROR(RANK(HL41,HL:HL,0)+ COUNTIF($HL$13:HL40,HL41),"")</f>
        <v/>
      </c>
      <c r="HP41" s="378" t="str">
        <f>IFERROR(IF(AND('Classificação geral'!$E35="FEM",'Classificação geral'!$F35=3),'Classificação geral'!$A35,""),"")</f>
        <v/>
      </c>
      <c r="HQ41" s="399" t="str">
        <f>IFERROR(IF(AND('Classificação geral'!$E35="fem",'Classificação geral'!$F35=3),'Classificação geral'!$B35,""),"")</f>
        <v/>
      </c>
      <c r="HR41" s="382" t="str">
        <f>IF($HQ41='Classificação geral'!$B35,'Classificação geral'!$C35,"")</f>
        <v/>
      </c>
      <c r="HS41" s="382" t="str">
        <f>IF($HQ41='Classificação geral'!$B35,'Classificação geral'!$E35,"")</f>
        <v/>
      </c>
      <c r="HT41" s="382" t="str">
        <f>IF($HS41='Classificação geral'!$E35,'Classificação geral'!$F35,"")</f>
        <v/>
      </c>
      <c r="HU41" s="382">
        <f>IF($HT41='Classificação geral'!$F35,'Classificação geral'!G35,"")</f>
        <v>0</v>
      </c>
      <c r="HV41" s="382" t="str">
        <f>IF($HT41='Classificação geral'!$F35,'Classificação geral'!H35,"")</f>
        <v/>
      </c>
      <c r="HW41" s="382">
        <f>IF($HT41='Classificação geral'!$F35,'Classificação geral'!I35,"")</f>
        <v>0</v>
      </c>
      <c r="HX41" s="382">
        <f>IF($HT41='Classificação geral'!$F35,'Classificação geral'!J35,"")</f>
        <v>0</v>
      </c>
      <c r="HY41" s="382">
        <f>IF($HT41='Classificação geral'!$F35,'Classificação geral'!K35,"")</f>
        <v>0</v>
      </c>
      <c r="HZ41" s="382">
        <f>IF($HT41='Classificação geral'!$F35,'Classificação geral'!L35,"")</f>
        <v>0</v>
      </c>
      <c r="IA41" s="382">
        <f>IF($HT41='Classificação geral'!$F35,'Classificação geral'!M35,"")</f>
        <v>0</v>
      </c>
      <c r="IB41" s="382">
        <f>IF($HT41='Classificação geral'!$F35,'Classificação geral'!N35,"")</f>
        <v>0</v>
      </c>
      <c r="IC41" s="382">
        <f>IF($HT41='Classificação geral'!$F35,'Classificação geral'!O35,"")</f>
        <v>0</v>
      </c>
      <c r="ID41" s="382" t="b">
        <f>IF($HT41='Classificação geral'!$F35,'Classificação geral'!P35,"")</f>
        <v>0</v>
      </c>
      <c r="IE41" s="382">
        <f>IF($HT41='Classificação geral'!$F35,'Classificação geral'!Q35,"")</f>
        <v>0</v>
      </c>
      <c r="IF41" s="382">
        <f>IF($HT41='Classificação geral'!$F35,'Classificação geral'!R35,"")</f>
        <v>0</v>
      </c>
      <c r="IG41" s="379" t="str">
        <f>IF($HT41='Classificação geral'!$F35,'Classificação geral'!$U35,"")</f>
        <v/>
      </c>
      <c r="IH41" s="380" t="str">
        <f t="shared" si="106"/>
        <v/>
      </c>
      <c r="II41" s="381" t="str">
        <f>IFERROR(RANK(IG41,IG:IG,0)+ COUNTIF($IG$13:IG40,IG41),"")</f>
        <v/>
      </c>
      <c r="IK41" s="378" t="str">
        <f>IFERROR(IF(AND('Classificação geral'!$E35="mas",'Classificação geral'!$F35=3),'Classificação geral'!$A35,""),"")</f>
        <v/>
      </c>
      <c r="IL41" s="399" t="str">
        <f>IFERROR(IF(AND('Classificação geral'!$E35="mas",'Classificação geral'!$F35=3),'Classificação geral'!$B35,""),"")</f>
        <v/>
      </c>
      <c r="IM41" s="382" t="str">
        <f>IF($IL41='Classificação geral'!$B35,'Classificação geral'!$C35,"")</f>
        <v/>
      </c>
      <c r="IN41" s="382" t="str">
        <f>IF($IL41='Classificação geral'!$B35,'Classificação geral'!$E35,"")</f>
        <v/>
      </c>
      <c r="IO41" s="382" t="str">
        <f>IF($IN41='Classificação geral'!$E35,'Classificação geral'!$F35,"")</f>
        <v/>
      </c>
      <c r="IP41" s="379">
        <f>IF($IO41='Classificação geral'!$F35,'Classificação geral'!G35,"")</f>
        <v>0</v>
      </c>
      <c r="IQ41" s="379" t="str">
        <f>IF($IO41='Classificação geral'!$F35,'Classificação geral'!H35,"")</f>
        <v/>
      </c>
      <c r="IR41" s="379">
        <f>IF($IO41='Classificação geral'!$F35,'Classificação geral'!I35,"")</f>
        <v>0</v>
      </c>
      <c r="IS41" s="379">
        <f>IF($IO41='Classificação geral'!$F35,'Classificação geral'!J35,"")</f>
        <v>0</v>
      </c>
      <c r="IT41" s="379">
        <f>IF($IO41='Classificação geral'!$F35,'Classificação geral'!K35,"")</f>
        <v>0</v>
      </c>
      <c r="IU41" s="379">
        <f>IF($IO41='Classificação geral'!$F35,'Classificação geral'!L35,"")</f>
        <v>0</v>
      </c>
      <c r="IV41" s="379">
        <f>IF($IO41='Classificação geral'!$F35,'Classificação geral'!M35,"")</f>
        <v>0</v>
      </c>
      <c r="IW41" s="379">
        <f>IF($IO41='Classificação geral'!$F35,'Classificação geral'!N35,"")</f>
        <v>0</v>
      </c>
      <c r="IX41" s="379">
        <f>IF($IO41='Classificação geral'!$F35,'Classificação geral'!O35,"")</f>
        <v>0</v>
      </c>
      <c r="IY41" s="379" t="b">
        <f>IF($IO41='Classificação geral'!$F35,'Classificação geral'!P35,"")</f>
        <v>0</v>
      </c>
      <c r="IZ41" s="379">
        <f>IF($IO41='Classificação geral'!$F35,'Classificação geral'!Q35,"")</f>
        <v>0</v>
      </c>
      <c r="JA41" s="379">
        <f>IF($IO41='Classificação geral'!$F35,'Classificação geral'!R35,"")</f>
        <v>0</v>
      </c>
      <c r="JB41" s="379" t="str">
        <f>IF($IO41='Classificação geral'!$F35,'Classificação geral'!$U35,"")</f>
        <v/>
      </c>
      <c r="JC41" s="380" t="str">
        <f t="shared" si="107"/>
        <v/>
      </c>
      <c r="JD41" s="381" t="str">
        <f>IFERROR(RANK(JB41,JB:JB,0)+ COUNTIF($JB$13:JB40,JB41),"")</f>
        <v/>
      </c>
    </row>
    <row r="42" spans="2:264" s="397" customFormat="1" ht="25.95" customHeight="1" x14ac:dyDescent="0.4">
      <c r="B42" s="367" t="str">
        <f t="shared" si="0"/>
        <v/>
      </c>
      <c r="C42" s="390" t="str">
        <f t="shared" si="1"/>
        <v/>
      </c>
      <c r="D42" s="394" t="str">
        <f t="shared" si="2"/>
        <v/>
      </c>
      <c r="E42" s="395" t="str">
        <f t="shared" si="3"/>
        <v/>
      </c>
      <c r="F42" s="395" t="str">
        <f t="shared" si="4"/>
        <v/>
      </c>
      <c r="G42" s="395" t="str">
        <f>IFERROR(INDEX(#REF!,MATCH(U42,$FB$15:$FB$97,0)),"")</f>
        <v/>
      </c>
      <c r="H42" s="396" t="str">
        <f t="shared" si="5"/>
        <v/>
      </c>
      <c r="I42" s="396" t="str">
        <f t="shared" si="6"/>
        <v/>
      </c>
      <c r="J42" s="396" t="str">
        <f t="shared" si="7"/>
        <v/>
      </c>
      <c r="K42" s="479" t="str">
        <f t="shared" si="8"/>
        <v/>
      </c>
      <c r="L42" s="396" t="str">
        <f t="shared" si="9"/>
        <v/>
      </c>
      <c r="M42" s="396" t="str">
        <f t="shared" si="10"/>
        <v/>
      </c>
      <c r="N42" s="396" t="str">
        <f t="shared" si="11"/>
        <v/>
      </c>
      <c r="O42" s="479" t="str">
        <f t="shared" si="12"/>
        <v/>
      </c>
      <c r="P42" s="396" t="str">
        <f t="shared" si="13"/>
        <v/>
      </c>
      <c r="Q42" s="396" t="str">
        <f t="shared" si="14"/>
        <v/>
      </c>
      <c r="R42" s="396" t="str">
        <f t="shared" si="15"/>
        <v/>
      </c>
      <c r="S42" s="479" t="str">
        <f t="shared" si="16"/>
        <v/>
      </c>
      <c r="T42" s="396" t="str">
        <f t="shared" si="17"/>
        <v/>
      </c>
      <c r="U42" s="391">
        <v>28</v>
      </c>
      <c r="V42" s="392"/>
      <c r="W42" s="392"/>
      <c r="X42" s="367" t="str">
        <f t="shared" si="18"/>
        <v/>
      </c>
      <c r="Y42" s="390" t="str">
        <f t="shared" si="19"/>
        <v/>
      </c>
      <c r="Z42" s="394" t="str">
        <f t="shared" si="20"/>
        <v/>
      </c>
      <c r="AA42" s="395" t="str">
        <f t="shared" si="21"/>
        <v/>
      </c>
      <c r="AB42" s="395" t="str">
        <f t="shared" si="22"/>
        <v/>
      </c>
      <c r="AC42" s="395" t="str">
        <f>IFERROR(INDEX(#REF!,MATCH(AQ42,$FX$15:$FX$97,0)),"")</f>
        <v/>
      </c>
      <c r="AD42" s="396" t="str">
        <f t="shared" si="23"/>
        <v/>
      </c>
      <c r="AE42" s="396" t="str">
        <f t="shared" si="24"/>
        <v/>
      </c>
      <c r="AF42" s="396" t="str">
        <f t="shared" si="25"/>
        <v/>
      </c>
      <c r="AG42" s="479" t="str">
        <f t="shared" si="26"/>
        <v/>
      </c>
      <c r="AH42" s="396" t="str">
        <f t="shared" si="27"/>
        <v/>
      </c>
      <c r="AI42" s="396" t="str">
        <f t="shared" si="28"/>
        <v/>
      </c>
      <c r="AJ42" s="396" t="str">
        <f t="shared" si="29"/>
        <v/>
      </c>
      <c r="AK42" s="479" t="str">
        <f t="shared" si="30"/>
        <v/>
      </c>
      <c r="AL42" s="396" t="str">
        <f t="shared" si="31"/>
        <v/>
      </c>
      <c r="AM42" s="396" t="str">
        <f t="shared" si="32"/>
        <v/>
      </c>
      <c r="AN42" s="396" t="str">
        <f t="shared" si="33"/>
        <v/>
      </c>
      <c r="AO42" s="479" t="str">
        <f t="shared" si="34"/>
        <v/>
      </c>
      <c r="AP42" s="396" t="str">
        <f t="shared" si="35"/>
        <v/>
      </c>
      <c r="AQ42" s="391">
        <v>28</v>
      </c>
      <c r="AR42" s="392"/>
      <c r="AT42" s="367" t="str">
        <f t="shared" si="36"/>
        <v/>
      </c>
      <c r="AU42" s="390" t="str">
        <f t="shared" si="37"/>
        <v/>
      </c>
      <c r="AV42" s="390" t="str">
        <f t="shared" si="38"/>
        <v/>
      </c>
      <c r="AW42" s="395" t="str">
        <f t="shared" si="39"/>
        <v/>
      </c>
      <c r="AX42" s="395" t="str">
        <f t="shared" si="40"/>
        <v/>
      </c>
      <c r="AY42" s="395" t="str">
        <f>IFERROR(INDEX(#REF!,MATCH($BM42,$GS$15:$GS$97,0)),"")</f>
        <v/>
      </c>
      <c r="AZ42" s="396" t="str">
        <f t="shared" si="41"/>
        <v/>
      </c>
      <c r="BA42" s="396" t="str">
        <f t="shared" si="42"/>
        <v/>
      </c>
      <c r="BB42" s="396" t="str">
        <f t="shared" si="43"/>
        <v/>
      </c>
      <c r="BC42" s="479" t="str">
        <f t="shared" si="44"/>
        <v/>
      </c>
      <c r="BD42" s="396" t="str">
        <f t="shared" si="45"/>
        <v/>
      </c>
      <c r="BE42" s="396" t="str">
        <f t="shared" si="46"/>
        <v/>
      </c>
      <c r="BF42" s="396" t="str">
        <f t="shared" si="47"/>
        <v/>
      </c>
      <c r="BG42" s="479" t="str">
        <f t="shared" si="48"/>
        <v/>
      </c>
      <c r="BH42" s="396" t="str">
        <f t="shared" si="49"/>
        <v/>
      </c>
      <c r="BI42" s="396" t="str">
        <f t="shared" si="50"/>
        <v/>
      </c>
      <c r="BJ42" s="396" t="str">
        <f t="shared" si="51"/>
        <v/>
      </c>
      <c r="BK42" s="479" t="str">
        <f t="shared" si="52"/>
        <v/>
      </c>
      <c r="BL42" s="396" t="str">
        <f t="shared" si="53"/>
        <v/>
      </c>
      <c r="BM42" s="391">
        <v>28</v>
      </c>
      <c r="BN42" s="236"/>
      <c r="BO42" s="392"/>
      <c r="BP42" s="368" t="str">
        <f t="shared" si="54"/>
        <v/>
      </c>
      <c r="BQ42" s="390" t="str">
        <f t="shared" si="55"/>
        <v/>
      </c>
      <c r="BR42" s="394" t="str">
        <f t="shared" si="56"/>
        <v/>
      </c>
      <c r="BS42" s="395" t="str">
        <f t="shared" si="57"/>
        <v/>
      </c>
      <c r="BT42" s="395" t="str">
        <f t="shared" si="58"/>
        <v/>
      </c>
      <c r="BU42" s="395" t="str">
        <f>IFERROR(INDEX(#REF!,MATCH(CI42,$HN$15:$HN$97,0)),"")</f>
        <v/>
      </c>
      <c r="BV42" s="396" t="str">
        <f t="shared" si="59"/>
        <v/>
      </c>
      <c r="BW42" s="396" t="str">
        <f t="shared" si="60"/>
        <v/>
      </c>
      <c r="BX42" s="396" t="str">
        <f t="shared" si="61"/>
        <v/>
      </c>
      <c r="BY42" s="479" t="str">
        <f t="shared" si="62"/>
        <v/>
      </c>
      <c r="BZ42" s="396" t="str">
        <f t="shared" si="63"/>
        <v/>
      </c>
      <c r="CA42" s="396" t="str">
        <f t="shared" si="64"/>
        <v/>
      </c>
      <c r="CB42" s="396" t="str">
        <f t="shared" si="65"/>
        <v/>
      </c>
      <c r="CC42" s="479" t="str">
        <f t="shared" si="66"/>
        <v/>
      </c>
      <c r="CD42" s="396" t="str">
        <f t="shared" si="67"/>
        <v/>
      </c>
      <c r="CE42" s="396" t="str">
        <f t="shared" si="68"/>
        <v/>
      </c>
      <c r="CF42" s="396" t="str">
        <f t="shared" si="69"/>
        <v/>
      </c>
      <c r="CG42" s="479" t="str">
        <f t="shared" si="70"/>
        <v/>
      </c>
      <c r="CH42" s="396" t="str">
        <f t="shared" si="71"/>
        <v/>
      </c>
      <c r="CI42" s="391">
        <v>28</v>
      </c>
      <c r="CJ42" s="392"/>
      <c r="CL42" s="367" t="str">
        <f t="shared" si="72"/>
        <v/>
      </c>
      <c r="CM42" s="390" t="str">
        <f t="shared" si="73"/>
        <v/>
      </c>
      <c r="CN42" s="394" t="str">
        <f t="shared" si="74"/>
        <v/>
      </c>
      <c r="CO42" s="394" t="str">
        <f t="shared" si="75"/>
        <v/>
      </c>
      <c r="CP42" s="395" t="str">
        <f t="shared" si="76"/>
        <v/>
      </c>
      <c r="CQ42" s="395" t="str">
        <f>IFERROR(INDEX(#REF!,MATCH(DE42,$II$15:$II$97,0)),"")</f>
        <v/>
      </c>
      <c r="CR42" s="396" t="str">
        <f t="shared" si="77"/>
        <v/>
      </c>
      <c r="CS42" s="396" t="str">
        <f t="shared" si="78"/>
        <v/>
      </c>
      <c r="CT42" s="396" t="str">
        <f t="shared" si="79"/>
        <v/>
      </c>
      <c r="CU42" s="479" t="str">
        <f t="shared" si="80"/>
        <v/>
      </c>
      <c r="CV42" s="396" t="str">
        <f t="shared" si="81"/>
        <v/>
      </c>
      <c r="CW42" s="396" t="str">
        <f t="shared" si="82"/>
        <v/>
      </c>
      <c r="CX42" s="396" t="str">
        <f t="shared" si="83"/>
        <v/>
      </c>
      <c r="CY42" s="479" t="str">
        <f t="shared" si="84"/>
        <v/>
      </c>
      <c r="CZ42" s="396" t="str">
        <f t="shared" si="85"/>
        <v/>
      </c>
      <c r="DA42" s="396" t="str">
        <f t="shared" si="86"/>
        <v/>
      </c>
      <c r="DB42" s="396" t="str">
        <f t="shared" si="87"/>
        <v/>
      </c>
      <c r="DC42" s="479" t="str">
        <f t="shared" si="88"/>
        <v/>
      </c>
      <c r="DD42" s="396" t="str">
        <f t="shared" si="89"/>
        <v/>
      </c>
      <c r="DE42" s="391">
        <v>28</v>
      </c>
      <c r="DF42" s="393" t="str">
        <f t="shared" si="131"/>
        <v/>
      </c>
      <c r="DG42" s="392"/>
      <c r="DH42" s="392"/>
      <c r="DI42" s="367" t="str">
        <f t="shared" si="90"/>
        <v/>
      </c>
      <c r="DJ42" s="390" t="str">
        <f t="shared" si="91"/>
        <v/>
      </c>
      <c r="DK42" s="394" t="str">
        <f t="shared" si="92"/>
        <v/>
      </c>
      <c r="DL42" s="395" t="str">
        <f t="shared" si="93"/>
        <v/>
      </c>
      <c r="DM42" s="395" t="str">
        <f t="shared" si="94"/>
        <v/>
      </c>
      <c r="DN42" s="395" t="str">
        <f>IFERROR(INDEX(#REF!,MATCH(EB42,$JD$15:$JD$97,0)),"")</f>
        <v/>
      </c>
      <c r="DO42" s="396" t="str">
        <f t="shared" si="122"/>
        <v/>
      </c>
      <c r="DP42" s="396" t="str">
        <f t="shared" si="123"/>
        <v/>
      </c>
      <c r="DQ42" s="396" t="str">
        <f t="shared" si="124"/>
        <v/>
      </c>
      <c r="DR42" s="479" t="str">
        <f t="shared" si="96"/>
        <v/>
      </c>
      <c r="DS42" s="396" t="str">
        <f t="shared" si="125"/>
        <v/>
      </c>
      <c r="DT42" s="396" t="str">
        <f t="shared" si="126"/>
        <v/>
      </c>
      <c r="DU42" s="396" t="str">
        <f t="shared" si="127"/>
        <v/>
      </c>
      <c r="DV42" s="479" t="str">
        <f t="shared" si="100"/>
        <v/>
      </c>
      <c r="DW42" s="396" t="str">
        <f t="shared" si="128"/>
        <v/>
      </c>
      <c r="DX42" s="396" t="str">
        <f t="shared" si="129"/>
        <v/>
      </c>
      <c r="DY42" s="396" t="str">
        <f t="shared" si="130"/>
        <v/>
      </c>
      <c r="DZ42" s="479" t="str">
        <f t="shared" si="104"/>
        <v/>
      </c>
      <c r="EA42" s="396" t="str">
        <f t="shared" si="105"/>
        <v/>
      </c>
      <c r="EB42" s="391">
        <v>28</v>
      </c>
      <c r="EC42" s="393" t="str">
        <f t="shared" si="108"/>
        <v/>
      </c>
      <c r="ED42" s="392"/>
      <c r="EF42" s="392"/>
      <c r="EG42" s="392"/>
      <c r="EH42" s="392"/>
      <c r="EI42" s="378" t="str">
        <f>IFERROR(IF(AND('Classificação geral'!$E36="FEM",'Classificação geral'!$F36=1),'Classificação geral'!$A36,""),"")</f>
        <v/>
      </c>
      <c r="EJ42" s="399" t="str">
        <f>IFERROR(IF(AND('Classificação geral'!$E36="FEM",'Classificação geral'!$F36=1),'Classificação geral'!$B36,""),"")</f>
        <v/>
      </c>
      <c r="EK42" s="382" t="str">
        <f>IF($EJ42='Classificação geral'!$B36,'Classificação geral'!$C36,"")</f>
        <v/>
      </c>
      <c r="EL42" s="382" t="str">
        <f>IF($EJ42='Classificação geral'!$B36,'Classificação geral'!$E36,"")</f>
        <v/>
      </c>
      <c r="EM42" s="382" t="str">
        <f>IF($EL42='Classificação geral'!$E36,'Classificação geral'!$F36,"")</f>
        <v/>
      </c>
      <c r="EN42" s="378" t="str">
        <f>IFERROR(IF(AND($EL42="fem",'Classificação geral'!$F36=1),'Classificação geral'!G36,""),"")</f>
        <v/>
      </c>
      <c r="EO42" s="378" t="str">
        <f>IFERROR(IF(AND($EL42="fem",'Classificação geral'!$F36=1),'Classificação geral'!H36,""),"")</f>
        <v/>
      </c>
      <c r="EP42" s="378" t="str">
        <f>IFERROR(IF(AND($EL42="fem",'Classificação geral'!$F36=1),'Classificação geral'!I36,""),"")</f>
        <v/>
      </c>
      <c r="EQ42" s="378" t="str">
        <f>IFERROR(IF(AND($EL42="fem",'Classificação geral'!$F36=1),'Classificação geral'!J36,""),"")</f>
        <v/>
      </c>
      <c r="ER42" s="399" t="str">
        <f>IFERROR(IF(AND($EL42="fem",'Classificação geral'!$F36=1),'Classificação geral'!K36,""),"")</f>
        <v/>
      </c>
      <c r="ES42" s="378" t="str">
        <f>IFERROR(IF(AND($EL42="fem",'Classificação geral'!$F36=1),'Classificação geral'!L36,""),"")</f>
        <v/>
      </c>
      <c r="ET42" s="378" t="str">
        <f>IFERROR(IF(AND($EL42="fem",'Classificação geral'!$F36=1),'Classificação geral'!M36,""),"")</f>
        <v/>
      </c>
      <c r="EU42" s="378" t="str">
        <f>IFERROR(IF(AND($EL42="fem",'Classificação geral'!$F36=1),'Classificação geral'!N36,""),"")</f>
        <v/>
      </c>
      <c r="EV42" s="399" t="str">
        <f>IFERROR(IF(AND($EL42="fem",'Classificação geral'!$F36=1),'Classificação geral'!O36,""),"")</f>
        <v/>
      </c>
      <c r="EW42" s="378" t="str">
        <f>IFERROR(IF(AND($EL42="fem",'Classificação geral'!$F36=1),'Classificação geral'!P36,""),"")</f>
        <v/>
      </c>
      <c r="EX42" s="378" t="str">
        <f>IFERROR(IF(AND($EL42="fem",'Classificação geral'!$F36=1),'Classificação geral'!Q36,""),"")</f>
        <v/>
      </c>
      <c r="EY42" s="378" t="str">
        <f>IFERROR(IF(AND($EL42="fem",'Classificação geral'!$F36=1),'Classificação geral'!R36,""),"")</f>
        <v/>
      </c>
      <c r="EZ42" s="379" t="str">
        <f>IF($EM42='Classificação geral'!$F36,'Classificação geral'!$U36,"")</f>
        <v/>
      </c>
      <c r="FA42" s="380" t="str">
        <f t="shared" si="109"/>
        <v/>
      </c>
      <c r="FB42" s="381" t="str">
        <f>IFERROR(RANK(EZ42,EZ:EZ,0)+ COUNTIF(EZ$13:$EZ41,EZ42),"")</f>
        <v/>
      </c>
      <c r="FC42" s="383"/>
      <c r="FD42" s="397">
        <v>10</v>
      </c>
      <c r="FE42" s="378" t="str">
        <f>IFERROR(IF(AND('Classificação geral'!$E36="mas",'Classificação geral'!$F36=1),'Classificação geral'!$A36,""),"")</f>
        <v/>
      </c>
      <c r="FF42" s="399" t="str">
        <f>IFERROR(IF(AND('Classificação geral'!$E36="mas",'Classificação geral'!$F36=1),'Classificação geral'!$B36,""),"")</f>
        <v/>
      </c>
      <c r="FG42" s="382" t="str">
        <f>IF($FF42='Classificação geral'!$B36,'Classificação geral'!$C36,"")</f>
        <v/>
      </c>
      <c r="FH42" s="382" t="str">
        <f>IF($FF42='Classificação geral'!$B36,'Classificação geral'!$E36,"")</f>
        <v/>
      </c>
      <c r="FI42" s="399" t="str">
        <f>IFERROR(IF(AND($FH42="mas",'Classificação geral'!$F36=1),'Classificação geral'!F36,""),"")</f>
        <v/>
      </c>
      <c r="FJ42" s="378" t="str">
        <f>IFERROR(IF(AND($FH42="mas",'Classificação geral'!$F36=1),'Classificação geral'!G36,""),"")</f>
        <v/>
      </c>
      <c r="FK42" s="378" t="str">
        <f>IFERROR(IF(AND($FH42="mas",'Classificação geral'!$F36=1),'Classificação geral'!H36,""),"")</f>
        <v/>
      </c>
      <c r="FL42" s="378" t="str">
        <f>IFERROR(IF(AND($FH42="mas",'Classificação geral'!$F36=1),'Classificação geral'!I36,""),"")</f>
        <v/>
      </c>
      <c r="FM42" s="378" t="str">
        <f>IFERROR(IF(AND($FH42="mas",'Classificação geral'!$F36=1),'Classificação geral'!J36,""),"")</f>
        <v/>
      </c>
      <c r="FN42" s="378" t="str">
        <f>IFERROR(IF(AND($FH42="mas",'Classificação geral'!$F36=1),'Classificação geral'!K36,""),"")</f>
        <v/>
      </c>
      <c r="FO42" s="378" t="str">
        <f>IFERROR(IF(AND($FH42="mas",'Classificação geral'!$F36=1),'Classificação geral'!L36,""),"")</f>
        <v/>
      </c>
      <c r="FP42" s="378" t="str">
        <f>IFERROR(IF(AND($FH42="mas",'Classificação geral'!$F36=1),'Classificação geral'!M36,""),"")</f>
        <v/>
      </c>
      <c r="FQ42" s="378" t="str">
        <f>IFERROR(IF(AND($FH42="mas",'Classificação geral'!$F36=1),'Classificação geral'!N36,""),"")</f>
        <v/>
      </c>
      <c r="FR42" s="378" t="str">
        <f>IFERROR(IF(AND($FH42="mas",'Classificação geral'!$F36=1),'Classificação geral'!O36,""),"")</f>
        <v/>
      </c>
      <c r="FS42" s="378" t="str">
        <f>IFERROR(IF(AND($FH42="mas",'Classificação geral'!$F36=1),'Classificação geral'!P36,""),"")</f>
        <v/>
      </c>
      <c r="FT42" s="378" t="str">
        <f>IFERROR(IF(AND($FH42="mas",'Classificação geral'!$F36=1),'Classificação geral'!Q36,""),"")</f>
        <v/>
      </c>
      <c r="FU42" s="378" t="str">
        <f>IFERROR(IF(AND($FH42="mas",'Classificação geral'!$F36=1),'Classificação geral'!R36,""),"")</f>
        <v/>
      </c>
      <c r="FV42" s="399" t="str">
        <f>IFERROR(IF(AND($FH42="mas",'Classificação geral'!$F36=1),'Classificação geral'!U36,""),"")</f>
        <v/>
      </c>
      <c r="FW42" s="380" t="str">
        <f t="shared" si="110"/>
        <v/>
      </c>
      <c r="FX42" s="381" t="str">
        <f>IFERROR(RANK(FV42,FV:FV,0)+ COUNTIF($FV$13:FV41,FV42),"")</f>
        <v/>
      </c>
      <c r="FZ42" s="378" t="str">
        <f>IFERROR(IF(AND('Classificação geral'!$E36="FEM",'Classificação geral'!$F36=2),'Classificação geral'!$A36,""),"")</f>
        <v/>
      </c>
      <c r="GA42" s="378" t="str">
        <f>IFERROR(IF(AND('Classificação geral'!$E36="fem",'Classificação geral'!$F36=2),'Classificação geral'!$B36,""),"")</f>
        <v/>
      </c>
      <c r="GB42" s="382" t="str">
        <f>IF(GA42='Classificação geral'!$B36,'Classificação geral'!$C36,"")</f>
        <v/>
      </c>
      <c r="GC42" s="382" t="str">
        <f>IF(GA42='Classificação geral'!$B36,'Classificação geral'!$E36,"")</f>
        <v/>
      </c>
      <c r="GD42" s="399" t="str">
        <f>IFERROR(IF(AND(GC42="fem",'Classificação geral'!$F36=2),'Classificação geral'!$F36,""),"")</f>
        <v/>
      </c>
      <c r="GE42" s="378" t="str">
        <f>IFERROR(IF(AND($GC42="fem",'Classificação geral'!$F36=2),'Classificação geral'!G36,""),"")</f>
        <v/>
      </c>
      <c r="GF42" s="378" t="str">
        <f>IFERROR(IF(AND($GC42="fem",'Classificação geral'!$F36=2),'Classificação geral'!H36,""),"")</f>
        <v/>
      </c>
      <c r="GG42" s="378" t="str">
        <f>IFERROR(IF(AND($GC42="fem",'Classificação geral'!$F36=2),'Classificação geral'!I36,""),"")</f>
        <v/>
      </c>
      <c r="GH42" s="378" t="str">
        <f>IFERROR(IF(AND($GC42="fem",'Classificação geral'!$F36=2),'Classificação geral'!J36,""),"")</f>
        <v/>
      </c>
      <c r="GI42" s="378" t="str">
        <f>IFERROR(IF(AND($GC42="fem",'Classificação geral'!$F36=2),'Classificação geral'!K36,""),"")</f>
        <v/>
      </c>
      <c r="GJ42" s="378" t="str">
        <f>IFERROR(IF(AND($GC42="fem",'Classificação geral'!$F36=2),'Classificação geral'!L36,""),"")</f>
        <v/>
      </c>
      <c r="GK42" s="378" t="str">
        <f>IFERROR(IF(AND($GC42="fem",'Classificação geral'!$F36=2),'Classificação geral'!M36,""),"")</f>
        <v/>
      </c>
      <c r="GL42" s="378" t="str">
        <f>IFERROR(IF(AND($GC42="fem",'Classificação geral'!$F36=2),'Classificação geral'!N36,""),"")</f>
        <v/>
      </c>
      <c r="GM42" s="378" t="str">
        <f>IFERROR(IF(AND($GC42="fem",'Classificação geral'!$F36=2),'Classificação geral'!O36,""),"")</f>
        <v/>
      </c>
      <c r="GN42" s="378" t="str">
        <f>IFERROR(IF(AND($GC42="fem",'Classificação geral'!$F36=2),'Classificação geral'!P36,""),"")</f>
        <v/>
      </c>
      <c r="GO42" s="378" t="str">
        <f>IFERROR(IF(AND($GC42="fem",'Classificação geral'!$F36=2),'Classificação geral'!Q36,""),"")</f>
        <v/>
      </c>
      <c r="GP42" s="378" t="str">
        <f>IFERROR(IF(AND($GC42="fem",'Classificação geral'!$F36=2),'Classificação geral'!R36,""),"")</f>
        <v/>
      </c>
      <c r="GQ42" s="399" t="str">
        <f>IFERROR(IF(AND(GC42="fem",'Classificação geral'!$F36=2),'Classificação geral'!U36,""),"")</f>
        <v/>
      </c>
      <c r="GR42" s="380" t="str">
        <f t="shared" si="111"/>
        <v/>
      </c>
      <c r="GS42" s="381" t="str">
        <f>IFERROR(RANK(GQ42,GQ:GQ,0)+ COUNTIF($GQ$13:GQ41,GQ42),"")</f>
        <v/>
      </c>
      <c r="GU42" s="378" t="str">
        <f>IFERROR(IF(AND('Classificação geral'!$E36="mas",'Classificação geral'!$F36=2),'Classificação geral'!$A36,""),"")</f>
        <v/>
      </c>
      <c r="GV42" s="378" t="str">
        <f>IFERROR(IF(AND('Classificação geral'!$E36="mas",'Classificação geral'!$F36=2),'Classificação geral'!$B36,""),"")</f>
        <v/>
      </c>
      <c r="GW42" s="382" t="str">
        <f>IF(GV42='Classificação geral'!$B36,'Classificação geral'!$C36,"")</f>
        <v/>
      </c>
      <c r="GX42" s="382" t="str">
        <f>IF(GV42='Classificação geral'!$B36,'Classificação geral'!$E36,"")</f>
        <v/>
      </c>
      <c r="GY42" s="399" t="str">
        <f>IFERROR(IF(AND(GX42="mas",'Classificação geral'!$F36=2),'Classificação geral'!$F36,""),"")</f>
        <v/>
      </c>
      <c r="GZ42" s="378" t="str">
        <f>IFERROR(IF(AND($GX42="mas",'Classificação geral'!$F36=2),'Classificação geral'!H36,""),"")</f>
        <v/>
      </c>
      <c r="HA42" s="378" t="str">
        <f>IFERROR(IF(AND($GX42="mas",'Classificação geral'!$F36=2),'Classificação geral'!I36,""),"")</f>
        <v/>
      </c>
      <c r="HB42" s="378" t="str">
        <f>IFERROR(IF(AND($GX42="mas",'Classificação geral'!$F36=2),'Classificação geral'!J36,""),"")</f>
        <v/>
      </c>
      <c r="HC42" s="399" t="str">
        <f>IFERROR(IF(AND(GX42="mas",'Classificação geral'!$F36=2),'Classificação geral'!$G36,""),"")</f>
        <v/>
      </c>
      <c r="HD42" s="378" t="str">
        <f>IFERROR(IF(AND($GX42="mas",'Classificação geral'!$F36=2),'Classificação geral'!L36,""),"")</f>
        <v/>
      </c>
      <c r="HE42" s="378" t="str">
        <f>IFERROR(IF(AND($GX42="mas",'Classificação geral'!$F36=2),'Classificação geral'!M36,""),"")</f>
        <v/>
      </c>
      <c r="HF42" s="378" t="str">
        <f>IFERROR(IF(AND($GX42="mas",'Classificação geral'!$F36=2),'Classificação geral'!N36,""),"")</f>
        <v/>
      </c>
      <c r="HG42" s="399" t="str">
        <f>IFERROR(IF(AND(GX42="mas",'Classificação geral'!$F36=2),'Classificação geral'!$K36,""),"")</f>
        <v/>
      </c>
      <c r="HH42" s="378" t="str">
        <f>IFERROR(IF(AND($GX42="mas",'Classificação geral'!$F36=2),'Classificação geral'!P36,""),"")</f>
        <v/>
      </c>
      <c r="HI42" s="378" t="str">
        <f>IFERROR(IF(AND($GX42="mas",'Classificação geral'!$F36=2),'Classificação geral'!Q36,""),"")</f>
        <v/>
      </c>
      <c r="HJ42" s="378" t="str">
        <f>IFERROR(IF(AND($GX42="mas",'Classificação geral'!$F36=2),'Classificação geral'!R36,""),"")</f>
        <v/>
      </c>
      <c r="HK42" s="399" t="str">
        <f>IFERROR(IF(AND(GX42="mas",'Classificação geral'!$F36=2),'Classificação geral'!$O36,""),"")</f>
        <v/>
      </c>
      <c r="HL42" s="399" t="str">
        <f>IFERROR(IF(AND(GX42="mas",'Classificação geral'!$F36=2),'Classificação geral'!$U36,""),"")</f>
        <v/>
      </c>
      <c r="HM42" s="380" t="str">
        <f t="shared" si="112"/>
        <v/>
      </c>
      <c r="HN42" s="381" t="str">
        <f>IFERROR(RANK(HL42,HL:HL,0)+ COUNTIF($HL$13:HL41,HL42),"")</f>
        <v/>
      </c>
      <c r="HP42" s="378" t="str">
        <f>IFERROR(IF(AND('Classificação geral'!$E36="FEM",'Classificação geral'!$F36=3),'Classificação geral'!$A36,""),"")</f>
        <v/>
      </c>
      <c r="HQ42" s="399" t="str">
        <f>IFERROR(IF(AND('Classificação geral'!$E36="fem",'Classificação geral'!$F36=3),'Classificação geral'!$B36,""),"")</f>
        <v/>
      </c>
      <c r="HR42" s="382" t="str">
        <f>IF($HQ42='Classificação geral'!$B36,'Classificação geral'!$C36,"")</f>
        <v/>
      </c>
      <c r="HS42" s="382" t="str">
        <f>IF($HQ42='Classificação geral'!$B36,'Classificação geral'!$E36,"")</f>
        <v/>
      </c>
      <c r="HT42" s="382" t="str">
        <f>IF($HS42='Classificação geral'!$E36,'Classificação geral'!$F36,"")</f>
        <v/>
      </c>
      <c r="HU42" s="382">
        <f>IF($HT42='Classificação geral'!$F36,'Classificação geral'!G36,"")</f>
        <v>0</v>
      </c>
      <c r="HV42" s="382" t="str">
        <f>IF($HT42='Classificação geral'!$F36,'Classificação geral'!H36,"")</f>
        <v/>
      </c>
      <c r="HW42" s="382">
        <f>IF($HT42='Classificação geral'!$F36,'Classificação geral'!I36,"")</f>
        <v>0</v>
      </c>
      <c r="HX42" s="382">
        <f>IF($HT42='Classificação geral'!$F36,'Classificação geral'!J36,"")</f>
        <v>0</v>
      </c>
      <c r="HY42" s="382">
        <f>IF($HT42='Classificação geral'!$F36,'Classificação geral'!K36,"")</f>
        <v>0</v>
      </c>
      <c r="HZ42" s="382">
        <f>IF($HT42='Classificação geral'!$F36,'Classificação geral'!L36,"")</f>
        <v>0</v>
      </c>
      <c r="IA42" s="382">
        <f>IF($HT42='Classificação geral'!$F36,'Classificação geral'!M36,"")</f>
        <v>0</v>
      </c>
      <c r="IB42" s="382">
        <f>IF($HT42='Classificação geral'!$F36,'Classificação geral'!N36,"")</f>
        <v>0</v>
      </c>
      <c r="IC42" s="382">
        <f>IF($HT42='Classificação geral'!$F36,'Classificação geral'!O36,"")</f>
        <v>0</v>
      </c>
      <c r="ID42" s="382" t="b">
        <f>IF($HT42='Classificação geral'!$F36,'Classificação geral'!P36,"")</f>
        <v>0</v>
      </c>
      <c r="IE42" s="382">
        <f>IF($HT42='Classificação geral'!$F36,'Classificação geral'!Q36,"")</f>
        <v>0</v>
      </c>
      <c r="IF42" s="382">
        <f>IF($HT42='Classificação geral'!$F36,'Classificação geral'!R36,"")</f>
        <v>0</v>
      </c>
      <c r="IG42" s="379" t="str">
        <f>IF($HT42='Classificação geral'!$F36,'Classificação geral'!$U36,"")</f>
        <v/>
      </c>
      <c r="IH42" s="380" t="str">
        <f t="shared" si="106"/>
        <v/>
      </c>
      <c r="II42" s="381" t="str">
        <f>IFERROR(RANK(IG42,IG:IG,0)+ COUNTIF($IG$13:IG41,IG42),"")</f>
        <v/>
      </c>
      <c r="IK42" s="378" t="str">
        <f>IFERROR(IF(AND('Classificação geral'!$E36="mas",'Classificação geral'!$F36=3),'Classificação geral'!$A36,""),"")</f>
        <v/>
      </c>
      <c r="IL42" s="399" t="str">
        <f>IFERROR(IF(AND('Classificação geral'!$E36="mas",'Classificação geral'!$F36=3),'Classificação geral'!$B36,""),"")</f>
        <v/>
      </c>
      <c r="IM42" s="382" t="str">
        <f>IF($IL42='Classificação geral'!$B36,'Classificação geral'!$C36,"")</f>
        <v/>
      </c>
      <c r="IN42" s="382" t="str">
        <f>IF($IL42='Classificação geral'!$B36,'Classificação geral'!$E36,"")</f>
        <v/>
      </c>
      <c r="IO42" s="382" t="str">
        <f>IF($IN42='Classificação geral'!$E36,'Classificação geral'!$F36,"")</f>
        <v/>
      </c>
      <c r="IP42" s="379">
        <f>IF($IO42='Classificação geral'!$F36,'Classificação geral'!G36,"")</f>
        <v>0</v>
      </c>
      <c r="IQ42" s="379" t="str">
        <f>IF($IO42='Classificação geral'!$F36,'Classificação geral'!H36,"")</f>
        <v/>
      </c>
      <c r="IR42" s="379">
        <f>IF($IO42='Classificação geral'!$F36,'Classificação geral'!I36,"")</f>
        <v>0</v>
      </c>
      <c r="IS42" s="379">
        <f>IF($IO42='Classificação geral'!$F36,'Classificação geral'!J36,"")</f>
        <v>0</v>
      </c>
      <c r="IT42" s="379">
        <f>IF($IO42='Classificação geral'!$F36,'Classificação geral'!K36,"")</f>
        <v>0</v>
      </c>
      <c r="IU42" s="379">
        <f>IF($IO42='Classificação geral'!$F36,'Classificação geral'!L36,"")</f>
        <v>0</v>
      </c>
      <c r="IV42" s="379">
        <f>IF($IO42='Classificação geral'!$F36,'Classificação geral'!M36,"")</f>
        <v>0</v>
      </c>
      <c r="IW42" s="379">
        <f>IF($IO42='Classificação geral'!$F36,'Classificação geral'!N36,"")</f>
        <v>0</v>
      </c>
      <c r="IX42" s="379">
        <f>IF($IO42='Classificação geral'!$F36,'Classificação geral'!O36,"")</f>
        <v>0</v>
      </c>
      <c r="IY42" s="379" t="b">
        <f>IF($IO42='Classificação geral'!$F36,'Classificação geral'!P36,"")</f>
        <v>0</v>
      </c>
      <c r="IZ42" s="379">
        <f>IF($IO42='Classificação geral'!$F36,'Classificação geral'!Q36,"")</f>
        <v>0</v>
      </c>
      <c r="JA42" s="379">
        <f>IF($IO42='Classificação geral'!$F36,'Classificação geral'!R36,"")</f>
        <v>0</v>
      </c>
      <c r="JB42" s="379" t="str">
        <f>IF($IO42='Classificação geral'!$F36,'Classificação geral'!$U36,"")</f>
        <v/>
      </c>
      <c r="JC42" s="380" t="str">
        <f t="shared" si="107"/>
        <v/>
      </c>
      <c r="JD42" s="381" t="str">
        <f>IFERROR(RANK(JB42,JB:JB,0)+ COUNTIF($JB$13:JB41,JB42),"")</f>
        <v/>
      </c>
    </row>
    <row r="43" spans="2:264" s="397" customFormat="1" ht="25.95" customHeight="1" x14ac:dyDescent="0.4">
      <c r="B43" s="367" t="str">
        <f t="shared" si="0"/>
        <v/>
      </c>
      <c r="C43" s="390" t="str">
        <f t="shared" si="1"/>
        <v/>
      </c>
      <c r="D43" s="394" t="str">
        <f t="shared" si="2"/>
        <v/>
      </c>
      <c r="E43" s="395" t="str">
        <f t="shared" si="3"/>
        <v/>
      </c>
      <c r="F43" s="395" t="str">
        <f t="shared" si="4"/>
        <v/>
      </c>
      <c r="G43" s="395" t="str">
        <f>IFERROR(INDEX(#REF!,MATCH(U43,$FB$15:$FB$97,0)),"")</f>
        <v/>
      </c>
      <c r="H43" s="396" t="str">
        <f t="shared" si="5"/>
        <v/>
      </c>
      <c r="I43" s="396" t="str">
        <f t="shared" si="6"/>
        <v/>
      </c>
      <c r="J43" s="396" t="str">
        <f t="shared" si="7"/>
        <v/>
      </c>
      <c r="K43" s="479" t="str">
        <f t="shared" si="8"/>
        <v/>
      </c>
      <c r="L43" s="396" t="str">
        <f t="shared" si="9"/>
        <v/>
      </c>
      <c r="M43" s="396" t="str">
        <f t="shared" si="10"/>
        <v/>
      </c>
      <c r="N43" s="396" t="str">
        <f t="shared" si="11"/>
        <v/>
      </c>
      <c r="O43" s="479" t="str">
        <f t="shared" si="12"/>
        <v/>
      </c>
      <c r="P43" s="396" t="str">
        <f t="shared" si="13"/>
        <v/>
      </c>
      <c r="Q43" s="396" t="str">
        <f t="shared" si="14"/>
        <v/>
      </c>
      <c r="R43" s="396" t="str">
        <f t="shared" si="15"/>
        <v/>
      </c>
      <c r="S43" s="479" t="str">
        <f t="shared" si="16"/>
        <v/>
      </c>
      <c r="T43" s="396" t="str">
        <f t="shared" si="17"/>
        <v/>
      </c>
      <c r="U43" s="391">
        <v>29</v>
      </c>
      <c r="V43" s="392"/>
      <c r="W43" s="392"/>
      <c r="X43" s="367" t="str">
        <f t="shared" si="18"/>
        <v/>
      </c>
      <c r="Y43" s="390" t="str">
        <f t="shared" si="19"/>
        <v/>
      </c>
      <c r="Z43" s="394" t="str">
        <f t="shared" si="20"/>
        <v/>
      </c>
      <c r="AA43" s="395" t="str">
        <f t="shared" si="21"/>
        <v/>
      </c>
      <c r="AB43" s="395" t="str">
        <f t="shared" si="22"/>
        <v/>
      </c>
      <c r="AC43" s="395" t="str">
        <f>IFERROR(INDEX(#REF!,MATCH(AQ43,$FX$15:$FX$97,0)),"")</f>
        <v/>
      </c>
      <c r="AD43" s="396" t="str">
        <f t="shared" si="23"/>
        <v/>
      </c>
      <c r="AE43" s="396" t="str">
        <f t="shared" si="24"/>
        <v/>
      </c>
      <c r="AF43" s="396" t="str">
        <f t="shared" si="25"/>
        <v/>
      </c>
      <c r="AG43" s="479" t="str">
        <f t="shared" si="26"/>
        <v/>
      </c>
      <c r="AH43" s="396" t="str">
        <f t="shared" si="27"/>
        <v/>
      </c>
      <c r="AI43" s="396" t="str">
        <f t="shared" si="28"/>
        <v/>
      </c>
      <c r="AJ43" s="396" t="str">
        <f t="shared" si="29"/>
        <v/>
      </c>
      <c r="AK43" s="479" t="str">
        <f t="shared" si="30"/>
        <v/>
      </c>
      <c r="AL43" s="396" t="str">
        <f t="shared" si="31"/>
        <v/>
      </c>
      <c r="AM43" s="396" t="str">
        <f t="shared" si="32"/>
        <v/>
      </c>
      <c r="AN43" s="396" t="str">
        <f t="shared" si="33"/>
        <v/>
      </c>
      <c r="AO43" s="479" t="str">
        <f t="shared" si="34"/>
        <v/>
      </c>
      <c r="AP43" s="396" t="str">
        <f t="shared" si="35"/>
        <v/>
      </c>
      <c r="AQ43" s="391">
        <v>29</v>
      </c>
      <c r="AR43" s="392"/>
      <c r="AT43" s="367" t="str">
        <f t="shared" si="36"/>
        <v/>
      </c>
      <c r="AU43" s="390" t="str">
        <f t="shared" si="37"/>
        <v/>
      </c>
      <c r="AV43" s="390" t="str">
        <f t="shared" si="38"/>
        <v/>
      </c>
      <c r="AW43" s="395" t="str">
        <f t="shared" si="39"/>
        <v/>
      </c>
      <c r="AX43" s="395" t="str">
        <f t="shared" si="40"/>
        <v/>
      </c>
      <c r="AY43" s="395" t="str">
        <f>IFERROR(INDEX(#REF!,MATCH($BM43,$GS$15:$GS$97,0)),"")</f>
        <v/>
      </c>
      <c r="AZ43" s="396" t="str">
        <f t="shared" si="41"/>
        <v/>
      </c>
      <c r="BA43" s="396" t="str">
        <f t="shared" si="42"/>
        <v/>
      </c>
      <c r="BB43" s="396" t="str">
        <f t="shared" si="43"/>
        <v/>
      </c>
      <c r="BC43" s="479" t="str">
        <f t="shared" si="44"/>
        <v/>
      </c>
      <c r="BD43" s="396" t="str">
        <f t="shared" si="45"/>
        <v/>
      </c>
      <c r="BE43" s="396" t="str">
        <f t="shared" si="46"/>
        <v/>
      </c>
      <c r="BF43" s="396" t="str">
        <f t="shared" si="47"/>
        <v/>
      </c>
      <c r="BG43" s="479" t="str">
        <f t="shared" si="48"/>
        <v/>
      </c>
      <c r="BH43" s="396" t="str">
        <f t="shared" si="49"/>
        <v/>
      </c>
      <c r="BI43" s="396" t="str">
        <f t="shared" si="50"/>
        <v/>
      </c>
      <c r="BJ43" s="396" t="str">
        <f t="shared" si="51"/>
        <v/>
      </c>
      <c r="BK43" s="479" t="str">
        <f t="shared" si="52"/>
        <v/>
      </c>
      <c r="BL43" s="396" t="str">
        <f t="shared" si="53"/>
        <v/>
      </c>
      <c r="BM43" s="391">
        <v>29</v>
      </c>
      <c r="BN43" s="236"/>
      <c r="BO43" s="392"/>
      <c r="BP43" s="368" t="str">
        <f t="shared" si="54"/>
        <v/>
      </c>
      <c r="BQ43" s="390" t="str">
        <f t="shared" si="55"/>
        <v/>
      </c>
      <c r="BR43" s="394" t="str">
        <f t="shared" si="56"/>
        <v/>
      </c>
      <c r="BS43" s="395" t="str">
        <f t="shared" si="57"/>
        <v/>
      </c>
      <c r="BT43" s="395" t="str">
        <f t="shared" si="58"/>
        <v/>
      </c>
      <c r="BU43" s="395" t="str">
        <f>IFERROR(INDEX(#REF!,MATCH(CI43,$HN$15:$HN$97,0)),"")</f>
        <v/>
      </c>
      <c r="BV43" s="396" t="str">
        <f t="shared" si="59"/>
        <v/>
      </c>
      <c r="BW43" s="396" t="str">
        <f t="shared" si="60"/>
        <v/>
      </c>
      <c r="BX43" s="396" t="str">
        <f t="shared" si="61"/>
        <v/>
      </c>
      <c r="BY43" s="479" t="str">
        <f t="shared" si="62"/>
        <v/>
      </c>
      <c r="BZ43" s="396" t="str">
        <f t="shared" si="63"/>
        <v/>
      </c>
      <c r="CA43" s="396" t="str">
        <f t="shared" si="64"/>
        <v/>
      </c>
      <c r="CB43" s="396" t="str">
        <f t="shared" si="65"/>
        <v/>
      </c>
      <c r="CC43" s="479" t="str">
        <f t="shared" si="66"/>
        <v/>
      </c>
      <c r="CD43" s="396" t="str">
        <f t="shared" si="67"/>
        <v/>
      </c>
      <c r="CE43" s="396" t="str">
        <f t="shared" si="68"/>
        <v/>
      </c>
      <c r="CF43" s="396" t="str">
        <f t="shared" si="69"/>
        <v/>
      </c>
      <c r="CG43" s="479" t="str">
        <f t="shared" si="70"/>
        <v/>
      </c>
      <c r="CH43" s="396" t="str">
        <f t="shared" si="71"/>
        <v/>
      </c>
      <c r="CI43" s="391">
        <v>29</v>
      </c>
      <c r="CJ43" s="392"/>
      <c r="CL43" s="367" t="str">
        <f t="shared" si="72"/>
        <v/>
      </c>
      <c r="CM43" s="390" t="str">
        <f t="shared" si="73"/>
        <v/>
      </c>
      <c r="CN43" s="394" t="str">
        <f t="shared" si="74"/>
        <v/>
      </c>
      <c r="CO43" s="394" t="str">
        <f t="shared" si="75"/>
        <v/>
      </c>
      <c r="CP43" s="395" t="str">
        <f t="shared" si="76"/>
        <v/>
      </c>
      <c r="CQ43" s="395" t="str">
        <f>IFERROR(INDEX(#REF!,MATCH(DE43,$II$15:$II$97,0)),"")</f>
        <v/>
      </c>
      <c r="CR43" s="396" t="str">
        <f t="shared" si="77"/>
        <v/>
      </c>
      <c r="CS43" s="396" t="str">
        <f t="shared" si="78"/>
        <v/>
      </c>
      <c r="CT43" s="396" t="str">
        <f t="shared" si="79"/>
        <v/>
      </c>
      <c r="CU43" s="479" t="str">
        <f t="shared" si="80"/>
        <v/>
      </c>
      <c r="CV43" s="396" t="str">
        <f t="shared" si="81"/>
        <v/>
      </c>
      <c r="CW43" s="396" t="str">
        <f t="shared" si="82"/>
        <v/>
      </c>
      <c r="CX43" s="396" t="str">
        <f t="shared" si="83"/>
        <v/>
      </c>
      <c r="CY43" s="479" t="str">
        <f t="shared" si="84"/>
        <v/>
      </c>
      <c r="CZ43" s="396" t="str">
        <f t="shared" si="85"/>
        <v/>
      </c>
      <c r="DA43" s="396" t="str">
        <f t="shared" si="86"/>
        <v/>
      </c>
      <c r="DB43" s="396" t="str">
        <f t="shared" si="87"/>
        <v/>
      </c>
      <c r="DC43" s="479" t="str">
        <f t="shared" si="88"/>
        <v/>
      </c>
      <c r="DD43" s="396" t="str">
        <f t="shared" si="89"/>
        <v/>
      </c>
      <c r="DE43" s="391">
        <v>29</v>
      </c>
      <c r="DF43" s="393" t="str">
        <f t="shared" si="131"/>
        <v/>
      </c>
      <c r="DG43" s="392"/>
      <c r="DH43" s="392"/>
      <c r="DI43" s="367" t="str">
        <f t="shared" si="90"/>
        <v/>
      </c>
      <c r="DJ43" s="390" t="str">
        <f t="shared" si="91"/>
        <v/>
      </c>
      <c r="DK43" s="394" t="str">
        <f t="shared" si="92"/>
        <v/>
      </c>
      <c r="DL43" s="395" t="str">
        <f t="shared" si="93"/>
        <v/>
      </c>
      <c r="DM43" s="395" t="str">
        <f t="shared" si="94"/>
        <v/>
      </c>
      <c r="DN43" s="395" t="str">
        <f>IFERROR(INDEX(#REF!,MATCH(EB43,$JD$15:$JD$97,0)),"")</f>
        <v/>
      </c>
      <c r="DO43" s="396" t="str">
        <f t="shared" si="122"/>
        <v/>
      </c>
      <c r="DP43" s="396" t="str">
        <f t="shared" si="123"/>
        <v/>
      </c>
      <c r="DQ43" s="396" t="str">
        <f t="shared" si="124"/>
        <v/>
      </c>
      <c r="DR43" s="479" t="str">
        <f t="shared" si="96"/>
        <v/>
      </c>
      <c r="DS43" s="396" t="str">
        <f t="shared" si="125"/>
        <v/>
      </c>
      <c r="DT43" s="396" t="str">
        <f t="shared" si="126"/>
        <v/>
      </c>
      <c r="DU43" s="396" t="str">
        <f t="shared" si="127"/>
        <v/>
      </c>
      <c r="DV43" s="479" t="str">
        <f t="shared" si="100"/>
        <v/>
      </c>
      <c r="DW43" s="396" t="str">
        <f t="shared" si="128"/>
        <v/>
      </c>
      <c r="DX43" s="396" t="str">
        <f t="shared" si="129"/>
        <v/>
      </c>
      <c r="DY43" s="396" t="str">
        <f t="shared" si="130"/>
        <v/>
      </c>
      <c r="DZ43" s="479" t="str">
        <f t="shared" si="104"/>
        <v/>
      </c>
      <c r="EA43" s="396" t="str">
        <f t="shared" si="105"/>
        <v/>
      </c>
      <c r="EB43" s="391">
        <v>29</v>
      </c>
      <c r="EC43" s="393" t="str">
        <f t="shared" si="108"/>
        <v/>
      </c>
      <c r="ED43" s="392"/>
      <c r="EF43" s="392"/>
      <c r="EG43" s="392"/>
      <c r="EH43" s="392"/>
      <c r="EI43" s="378" t="str">
        <f>IFERROR(IF(AND('Classificação geral'!$E37="FEM",'Classificação geral'!$F37=1),'Classificação geral'!$A37,""),"")</f>
        <v/>
      </c>
      <c r="EJ43" s="399" t="str">
        <f>IFERROR(IF(AND('Classificação geral'!$E37="FEM",'Classificação geral'!$F37=1),'Classificação geral'!$B37,""),"")</f>
        <v/>
      </c>
      <c r="EK43" s="382" t="str">
        <f>IF($EJ43='Classificação geral'!$B37,'Classificação geral'!$C37,"")</f>
        <v/>
      </c>
      <c r="EL43" s="382" t="str">
        <f>IF($EJ43='Classificação geral'!$B37,'Classificação geral'!$E37,"")</f>
        <v/>
      </c>
      <c r="EM43" s="382" t="str">
        <f>IF($EL43='Classificação geral'!$E37,'Classificação geral'!$F37,"")</f>
        <v/>
      </c>
      <c r="EN43" s="378" t="str">
        <f>IFERROR(IF(AND($EL43="fem",'Classificação geral'!$F37=1),'Classificação geral'!G37,""),"")</f>
        <v/>
      </c>
      <c r="EO43" s="378" t="str">
        <f>IFERROR(IF(AND($EL43="fem",'Classificação geral'!$F37=1),'Classificação geral'!H37,""),"")</f>
        <v/>
      </c>
      <c r="EP43" s="378" t="str">
        <f>IFERROR(IF(AND($EL43="fem",'Classificação geral'!$F37=1),'Classificação geral'!I37,""),"")</f>
        <v/>
      </c>
      <c r="EQ43" s="378" t="str">
        <f>IFERROR(IF(AND($EL43="fem",'Classificação geral'!$F37=1),'Classificação geral'!J37,""),"")</f>
        <v/>
      </c>
      <c r="ER43" s="399" t="str">
        <f>IFERROR(IF(AND($EL43="fem",'Classificação geral'!$F37=1),'Classificação geral'!K37,""),"")</f>
        <v/>
      </c>
      <c r="ES43" s="378" t="str">
        <f>IFERROR(IF(AND($EL43="fem",'Classificação geral'!$F37=1),'Classificação geral'!L37,""),"")</f>
        <v/>
      </c>
      <c r="ET43" s="378" t="str">
        <f>IFERROR(IF(AND($EL43="fem",'Classificação geral'!$F37=1),'Classificação geral'!M37,""),"")</f>
        <v/>
      </c>
      <c r="EU43" s="378" t="str">
        <f>IFERROR(IF(AND($EL43="fem",'Classificação geral'!$F37=1),'Classificação geral'!N37,""),"")</f>
        <v/>
      </c>
      <c r="EV43" s="399" t="str">
        <f>IFERROR(IF(AND($EL43="fem",'Classificação geral'!$F37=1),'Classificação geral'!O37,""),"")</f>
        <v/>
      </c>
      <c r="EW43" s="378" t="str">
        <f>IFERROR(IF(AND($EL43="fem",'Classificação geral'!$F37=1),'Classificação geral'!P37,""),"")</f>
        <v/>
      </c>
      <c r="EX43" s="378" t="str">
        <f>IFERROR(IF(AND($EL43="fem",'Classificação geral'!$F37=1),'Classificação geral'!Q37,""),"")</f>
        <v/>
      </c>
      <c r="EY43" s="378" t="str">
        <f>IFERROR(IF(AND($EL43="fem",'Classificação geral'!$F37=1),'Classificação geral'!R37,""),"")</f>
        <v/>
      </c>
      <c r="EZ43" s="379" t="str">
        <f>IF($EM43='Classificação geral'!$F37,'Classificação geral'!$U37,"")</f>
        <v/>
      </c>
      <c r="FA43" s="380" t="str">
        <f t="shared" si="109"/>
        <v/>
      </c>
      <c r="FB43" s="381" t="str">
        <f>IFERROR(RANK(EZ43,EZ:EZ,0)+ COUNTIF(EZ$13:$EZ42,EZ43),"")</f>
        <v/>
      </c>
      <c r="FC43" s="383"/>
      <c r="FD43" s="397">
        <v>6</v>
      </c>
      <c r="FE43" s="378" t="str">
        <f>IFERROR(IF(AND('Classificação geral'!$E37="mas",'Classificação geral'!$F37=1),'Classificação geral'!$A37,""),"")</f>
        <v/>
      </c>
      <c r="FF43" s="399" t="str">
        <f>IFERROR(IF(AND('Classificação geral'!$E37="mas",'Classificação geral'!$F37=1),'Classificação geral'!$B37,""),"")</f>
        <v/>
      </c>
      <c r="FG43" s="382" t="str">
        <f>IF($FF43='Classificação geral'!$B37,'Classificação geral'!$C37,"")</f>
        <v/>
      </c>
      <c r="FH43" s="382" t="str">
        <f>IF($FF43='Classificação geral'!$B37,'Classificação geral'!$E37,"")</f>
        <v/>
      </c>
      <c r="FI43" s="399" t="str">
        <f>IFERROR(IF(AND($FH43="mas",'Classificação geral'!$F37=1),'Classificação geral'!F37,""),"")</f>
        <v/>
      </c>
      <c r="FJ43" s="378" t="str">
        <f>IFERROR(IF(AND($FH43="mas",'Classificação geral'!$F37=1),'Classificação geral'!G37,""),"")</f>
        <v/>
      </c>
      <c r="FK43" s="378" t="str">
        <f>IFERROR(IF(AND($FH43="mas",'Classificação geral'!$F37=1),'Classificação geral'!H37,""),"")</f>
        <v/>
      </c>
      <c r="FL43" s="378" t="str">
        <f>IFERROR(IF(AND($FH43="mas",'Classificação geral'!$F37=1),'Classificação geral'!I37,""),"")</f>
        <v/>
      </c>
      <c r="FM43" s="378" t="str">
        <f>IFERROR(IF(AND($FH43="mas",'Classificação geral'!$F37=1),'Classificação geral'!J37,""),"")</f>
        <v/>
      </c>
      <c r="FN43" s="378" t="str">
        <f>IFERROR(IF(AND($FH43="mas",'Classificação geral'!$F37=1),'Classificação geral'!K37,""),"")</f>
        <v/>
      </c>
      <c r="FO43" s="378" t="str">
        <f>IFERROR(IF(AND($FH43="mas",'Classificação geral'!$F37=1),'Classificação geral'!L37,""),"")</f>
        <v/>
      </c>
      <c r="FP43" s="378" t="str">
        <f>IFERROR(IF(AND($FH43="mas",'Classificação geral'!$F37=1),'Classificação geral'!M37,""),"")</f>
        <v/>
      </c>
      <c r="FQ43" s="378" t="str">
        <f>IFERROR(IF(AND($FH43="mas",'Classificação geral'!$F37=1),'Classificação geral'!N37,""),"")</f>
        <v/>
      </c>
      <c r="FR43" s="378" t="str">
        <f>IFERROR(IF(AND($FH43="mas",'Classificação geral'!$F37=1),'Classificação geral'!O37,""),"")</f>
        <v/>
      </c>
      <c r="FS43" s="378" t="str">
        <f>IFERROR(IF(AND($FH43="mas",'Classificação geral'!$F37=1),'Classificação geral'!P37,""),"")</f>
        <v/>
      </c>
      <c r="FT43" s="378" t="str">
        <f>IFERROR(IF(AND($FH43="mas",'Classificação geral'!$F37=1),'Classificação geral'!Q37,""),"")</f>
        <v/>
      </c>
      <c r="FU43" s="378" t="str">
        <f>IFERROR(IF(AND($FH43="mas",'Classificação geral'!$F37=1),'Classificação geral'!R37,""),"")</f>
        <v/>
      </c>
      <c r="FV43" s="399" t="str">
        <f>IFERROR(IF(AND($FH43="mas",'Classificação geral'!$F37=1),'Classificação geral'!U37,""),"")</f>
        <v/>
      </c>
      <c r="FW43" s="380" t="str">
        <f t="shared" si="110"/>
        <v/>
      </c>
      <c r="FX43" s="381" t="str">
        <f>IFERROR(RANK(FV43,FV:FV,0)+ COUNTIF($FV$13:FV42,FV43),"")</f>
        <v/>
      </c>
      <c r="FZ43" s="378" t="str">
        <f>IFERROR(IF(AND('Classificação geral'!$E37="FEM",'Classificação geral'!$F37=2),'Classificação geral'!$A37,""),"")</f>
        <v/>
      </c>
      <c r="GA43" s="378" t="str">
        <f>IFERROR(IF(AND('Classificação geral'!$E37="fem",'Classificação geral'!$F37=2),'Classificação geral'!$B37,""),"")</f>
        <v/>
      </c>
      <c r="GB43" s="382" t="str">
        <f>IF(GA43='Classificação geral'!$B37,'Classificação geral'!$C37,"")</f>
        <v/>
      </c>
      <c r="GC43" s="382" t="str">
        <f>IF(GA43='Classificação geral'!$B37,'Classificação geral'!$E37,"")</f>
        <v/>
      </c>
      <c r="GD43" s="399" t="str">
        <f>IFERROR(IF(AND(GC43="fem",'Classificação geral'!$F37=2),'Classificação geral'!$F37,""),"")</f>
        <v/>
      </c>
      <c r="GE43" s="378" t="str">
        <f>IFERROR(IF(AND($GC43="fem",'Classificação geral'!$F37=2),'Classificação geral'!G37,""),"")</f>
        <v/>
      </c>
      <c r="GF43" s="378" t="str">
        <f>IFERROR(IF(AND($GC43="fem",'Classificação geral'!$F37=2),'Classificação geral'!H37,""),"")</f>
        <v/>
      </c>
      <c r="GG43" s="378" t="str">
        <f>IFERROR(IF(AND($GC43="fem",'Classificação geral'!$F37=2),'Classificação geral'!I37,""),"")</f>
        <v/>
      </c>
      <c r="GH43" s="378" t="str">
        <f>IFERROR(IF(AND($GC43="fem",'Classificação geral'!$F37=2),'Classificação geral'!J37,""),"")</f>
        <v/>
      </c>
      <c r="GI43" s="378" t="str">
        <f>IFERROR(IF(AND($GC43="fem",'Classificação geral'!$F37=2),'Classificação geral'!K37,""),"")</f>
        <v/>
      </c>
      <c r="GJ43" s="378" t="str">
        <f>IFERROR(IF(AND($GC43="fem",'Classificação geral'!$F37=2),'Classificação geral'!L37,""),"")</f>
        <v/>
      </c>
      <c r="GK43" s="378" t="str">
        <f>IFERROR(IF(AND($GC43="fem",'Classificação geral'!$F37=2),'Classificação geral'!M37,""),"")</f>
        <v/>
      </c>
      <c r="GL43" s="378" t="str">
        <f>IFERROR(IF(AND($GC43="fem",'Classificação geral'!$F37=2),'Classificação geral'!N37,""),"")</f>
        <v/>
      </c>
      <c r="GM43" s="378" t="str">
        <f>IFERROR(IF(AND($GC43="fem",'Classificação geral'!$F37=2),'Classificação geral'!O37,""),"")</f>
        <v/>
      </c>
      <c r="GN43" s="378" t="str">
        <f>IFERROR(IF(AND($GC43="fem",'Classificação geral'!$F37=2),'Classificação geral'!P37,""),"")</f>
        <v/>
      </c>
      <c r="GO43" s="378" t="str">
        <f>IFERROR(IF(AND($GC43="fem",'Classificação geral'!$F37=2),'Classificação geral'!Q37,""),"")</f>
        <v/>
      </c>
      <c r="GP43" s="378" t="str">
        <f>IFERROR(IF(AND($GC43="fem",'Classificação geral'!$F37=2),'Classificação geral'!R37,""),"")</f>
        <v/>
      </c>
      <c r="GQ43" s="399" t="str">
        <f>IFERROR(IF(AND(GC43="fem",'Classificação geral'!$F37=2),'Classificação geral'!U37,""),"")</f>
        <v/>
      </c>
      <c r="GR43" s="380" t="str">
        <f t="shared" si="111"/>
        <v/>
      </c>
      <c r="GS43" s="381" t="str">
        <f>IFERROR(RANK(GQ43,GQ:GQ,0)+ COUNTIF($GQ$13:GQ42,GQ43),"")</f>
        <v/>
      </c>
      <c r="GU43" s="378" t="str">
        <f>IFERROR(IF(AND('Classificação geral'!$E37="mas",'Classificação geral'!$F37=2),'Classificação geral'!$A37,""),"")</f>
        <v/>
      </c>
      <c r="GV43" s="378" t="str">
        <f>IFERROR(IF(AND('Classificação geral'!$E37="mas",'Classificação geral'!$F37=2),'Classificação geral'!$B37,""),"")</f>
        <v/>
      </c>
      <c r="GW43" s="382" t="str">
        <f>IF(GV43='Classificação geral'!$B37,'Classificação geral'!$C37,"")</f>
        <v/>
      </c>
      <c r="GX43" s="382" t="str">
        <f>IF(GV43='Classificação geral'!$B37,'Classificação geral'!$E37,"")</f>
        <v/>
      </c>
      <c r="GY43" s="399" t="str">
        <f>IFERROR(IF(AND(GX43="mas",'Classificação geral'!$F37=2),'Classificação geral'!$F37,""),"")</f>
        <v/>
      </c>
      <c r="GZ43" s="378" t="str">
        <f>IFERROR(IF(AND($GX43="mas",'Classificação geral'!$F37=2),'Classificação geral'!H37,""),"")</f>
        <v/>
      </c>
      <c r="HA43" s="378" t="str">
        <f>IFERROR(IF(AND($GX43="mas",'Classificação geral'!$F37=2),'Classificação geral'!I37,""),"")</f>
        <v/>
      </c>
      <c r="HB43" s="378" t="str">
        <f>IFERROR(IF(AND($GX43="mas",'Classificação geral'!$F37=2),'Classificação geral'!J37,""),"")</f>
        <v/>
      </c>
      <c r="HC43" s="399" t="str">
        <f>IFERROR(IF(AND(GX43="mas",'Classificação geral'!$F37=2),'Classificação geral'!$G37,""),"")</f>
        <v/>
      </c>
      <c r="HD43" s="378" t="str">
        <f>IFERROR(IF(AND($GX43="mas",'Classificação geral'!$F37=2),'Classificação geral'!L37,""),"")</f>
        <v/>
      </c>
      <c r="HE43" s="378" t="str">
        <f>IFERROR(IF(AND($GX43="mas",'Classificação geral'!$F37=2),'Classificação geral'!M37,""),"")</f>
        <v/>
      </c>
      <c r="HF43" s="378" t="str">
        <f>IFERROR(IF(AND($GX43="mas",'Classificação geral'!$F37=2),'Classificação geral'!N37,""),"")</f>
        <v/>
      </c>
      <c r="HG43" s="399" t="str">
        <f>IFERROR(IF(AND(GX43="mas",'Classificação geral'!$F37=2),'Classificação geral'!$K37,""),"")</f>
        <v/>
      </c>
      <c r="HH43" s="378" t="str">
        <f>IFERROR(IF(AND($GX43="mas",'Classificação geral'!$F37=2),'Classificação geral'!P37,""),"")</f>
        <v/>
      </c>
      <c r="HI43" s="378" t="str">
        <f>IFERROR(IF(AND($GX43="mas",'Classificação geral'!$F37=2),'Classificação geral'!Q37,""),"")</f>
        <v/>
      </c>
      <c r="HJ43" s="378" t="str">
        <f>IFERROR(IF(AND($GX43="mas",'Classificação geral'!$F37=2),'Classificação geral'!R37,""),"")</f>
        <v/>
      </c>
      <c r="HK43" s="399" t="str">
        <f>IFERROR(IF(AND(GX43="mas",'Classificação geral'!$F37=2),'Classificação geral'!$O37,""),"")</f>
        <v/>
      </c>
      <c r="HL43" s="399" t="str">
        <f>IFERROR(IF(AND(GX43="mas",'Classificação geral'!$F37=2),'Classificação geral'!$U37,""),"")</f>
        <v/>
      </c>
      <c r="HM43" s="380" t="str">
        <f t="shared" si="112"/>
        <v/>
      </c>
      <c r="HN43" s="381" t="str">
        <f>IFERROR(RANK(HL43,HL:HL,0)+ COUNTIF($HL$13:HL42,HL43),"")</f>
        <v/>
      </c>
      <c r="HP43" s="378" t="str">
        <f>IFERROR(IF(AND('Classificação geral'!$E37="FEM",'Classificação geral'!$F37=3),'Classificação geral'!$A37,""),"")</f>
        <v/>
      </c>
      <c r="HQ43" s="399" t="str">
        <f>IFERROR(IF(AND('Classificação geral'!$E37="fem",'Classificação geral'!$F37=3),'Classificação geral'!$B37,""),"")</f>
        <v/>
      </c>
      <c r="HR43" s="382" t="str">
        <f>IF($HQ43='Classificação geral'!$B37,'Classificação geral'!$C37,"")</f>
        <v/>
      </c>
      <c r="HS43" s="382" t="str">
        <f>IF($HQ43='Classificação geral'!$B37,'Classificação geral'!$E37,"")</f>
        <v/>
      </c>
      <c r="HT43" s="382" t="str">
        <f>IF($HS43='Classificação geral'!$E37,'Classificação geral'!$F37,"")</f>
        <v/>
      </c>
      <c r="HU43" s="382">
        <f>IF($HT43='Classificação geral'!$F37,'Classificação geral'!G37,"")</f>
        <v>0</v>
      </c>
      <c r="HV43" s="382" t="str">
        <f>IF($HT43='Classificação geral'!$F37,'Classificação geral'!H37,"")</f>
        <v/>
      </c>
      <c r="HW43" s="382">
        <f>IF($HT43='Classificação geral'!$F37,'Classificação geral'!I37,"")</f>
        <v>0</v>
      </c>
      <c r="HX43" s="382">
        <f>IF($HT43='Classificação geral'!$F37,'Classificação geral'!J37,"")</f>
        <v>0</v>
      </c>
      <c r="HY43" s="382">
        <f>IF($HT43='Classificação geral'!$F37,'Classificação geral'!K37,"")</f>
        <v>0</v>
      </c>
      <c r="HZ43" s="382">
        <f>IF($HT43='Classificação geral'!$F37,'Classificação geral'!L37,"")</f>
        <v>0</v>
      </c>
      <c r="IA43" s="382">
        <f>IF($HT43='Classificação geral'!$F37,'Classificação geral'!M37,"")</f>
        <v>0</v>
      </c>
      <c r="IB43" s="382">
        <f>IF($HT43='Classificação geral'!$F37,'Classificação geral'!N37,"")</f>
        <v>0</v>
      </c>
      <c r="IC43" s="382">
        <f>IF($HT43='Classificação geral'!$F37,'Classificação geral'!O37,"")</f>
        <v>0</v>
      </c>
      <c r="ID43" s="382" t="b">
        <f>IF($HT43='Classificação geral'!$F37,'Classificação geral'!P37,"")</f>
        <v>0</v>
      </c>
      <c r="IE43" s="382">
        <f>IF($HT43='Classificação geral'!$F37,'Classificação geral'!Q37,"")</f>
        <v>0</v>
      </c>
      <c r="IF43" s="382">
        <f>IF($HT43='Classificação geral'!$F37,'Classificação geral'!R37,"")</f>
        <v>0</v>
      </c>
      <c r="IG43" s="379" t="str">
        <f>IF($HT43='Classificação geral'!$F37,'Classificação geral'!$U37,"")</f>
        <v/>
      </c>
      <c r="IH43" s="380" t="str">
        <f t="shared" si="106"/>
        <v/>
      </c>
      <c r="II43" s="381" t="str">
        <f>IFERROR(RANK(IG43,IG:IG,0)+ COUNTIF($IG$13:IG42,IG43),"")</f>
        <v/>
      </c>
      <c r="IK43" s="378" t="str">
        <f>IFERROR(IF(AND('Classificação geral'!$E37="mas",'Classificação geral'!$F37=3),'Classificação geral'!$A37,""),"")</f>
        <v/>
      </c>
      <c r="IL43" s="399" t="str">
        <f>IFERROR(IF(AND('Classificação geral'!$E37="mas",'Classificação geral'!$F37=3),'Classificação geral'!$B37,""),"")</f>
        <v/>
      </c>
      <c r="IM43" s="382" t="str">
        <f>IF($IL43='Classificação geral'!$B37,'Classificação geral'!$C37,"")</f>
        <v/>
      </c>
      <c r="IN43" s="382" t="str">
        <f>IF($IL43='Classificação geral'!$B37,'Classificação geral'!$E37,"")</f>
        <v/>
      </c>
      <c r="IO43" s="382" t="str">
        <f>IF($IN43='Classificação geral'!$E37,'Classificação geral'!$F37,"")</f>
        <v/>
      </c>
      <c r="IP43" s="379">
        <f>IF($IO43='Classificação geral'!$F37,'Classificação geral'!G37,"")</f>
        <v>0</v>
      </c>
      <c r="IQ43" s="379" t="str">
        <f>IF($IO43='Classificação geral'!$F37,'Classificação geral'!H37,"")</f>
        <v/>
      </c>
      <c r="IR43" s="379">
        <f>IF($IO43='Classificação geral'!$F37,'Classificação geral'!I37,"")</f>
        <v>0</v>
      </c>
      <c r="IS43" s="379">
        <f>IF($IO43='Classificação geral'!$F37,'Classificação geral'!J37,"")</f>
        <v>0</v>
      </c>
      <c r="IT43" s="379">
        <f>IF($IO43='Classificação geral'!$F37,'Classificação geral'!K37,"")</f>
        <v>0</v>
      </c>
      <c r="IU43" s="379">
        <f>IF($IO43='Classificação geral'!$F37,'Classificação geral'!L37,"")</f>
        <v>0</v>
      </c>
      <c r="IV43" s="379">
        <f>IF($IO43='Classificação geral'!$F37,'Classificação geral'!M37,"")</f>
        <v>0</v>
      </c>
      <c r="IW43" s="379">
        <f>IF($IO43='Classificação geral'!$F37,'Classificação geral'!N37,"")</f>
        <v>0</v>
      </c>
      <c r="IX43" s="379">
        <f>IF($IO43='Classificação geral'!$F37,'Classificação geral'!O37,"")</f>
        <v>0</v>
      </c>
      <c r="IY43" s="379" t="b">
        <f>IF($IO43='Classificação geral'!$F37,'Classificação geral'!P37,"")</f>
        <v>0</v>
      </c>
      <c r="IZ43" s="379">
        <f>IF($IO43='Classificação geral'!$F37,'Classificação geral'!Q37,"")</f>
        <v>0</v>
      </c>
      <c r="JA43" s="379">
        <f>IF($IO43='Classificação geral'!$F37,'Classificação geral'!R37,"")</f>
        <v>0</v>
      </c>
      <c r="JB43" s="379" t="str">
        <f>IF($IO43='Classificação geral'!$F37,'Classificação geral'!$U37,"")</f>
        <v/>
      </c>
      <c r="JC43" s="380" t="str">
        <f t="shared" si="107"/>
        <v/>
      </c>
      <c r="JD43" s="381" t="str">
        <f>IFERROR(RANK(JB43,JB:JB,0)+ COUNTIF($JB$13:JB42,JB43),"")</f>
        <v/>
      </c>
    </row>
    <row r="44" spans="2:264" s="397" customFormat="1" ht="25.95" customHeight="1" x14ac:dyDescent="0.4">
      <c r="B44" s="367" t="str">
        <f t="shared" si="0"/>
        <v/>
      </c>
      <c r="C44" s="390" t="str">
        <f t="shared" si="1"/>
        <v/>
      </c>
      <c r="D44" s="394" t="str">
        <f t="shared" si="2"/>
        <v/>
      </c>
      <c r="E44" s="395" t="str">
        <f t="shared" si="3"/>
        <v/>
      </c>
      <c r="F44" s="395" t="str">
        <f t="shared" si="4"/>
        <v/>
      </c>
      <c r="G44" s="395" t="str">
        <f>IFERROR(INDEX(#REF!,MATCH(U44,$FB$15:$FB$97,0)),"")</f>
        <v/>
      </c>
      <c r="H44" s="396" t="str">
        <f t="shared" si="5"/>
        <v/>
      </c>
      <c r="I44" s="396" t="str">
        <f t="shared" si="6"/>
        <v/>
      </c>
      <c r="J44" s="396" t="str">
        <f t="shared" si="7"/>
        <v/>
      </c>
      <c r="K44" s="479" t="str">
        <f t="shared" si="8"/>
        <v/>
      </c>
      <c r="L44" s="396" t="str">
        <f t="shared" si="9"/>
        <v/>
      </c>
      <c r="M44" s="396" t="str">
        <f t="shared" si="10"/>
        <v/>
      </c>
      <c r="N44" s="396" t="str">
        <f t="shared" si="11"/>
        <v/>
      </c>
      <c r="O44" s="479" t="str">
        <f t="shared" si="12"/>
        <v/>
      </c>
      <c r="P44" s="396" t="str">
        <f t="shared" si="13"/>
        <v/>
      </c>
      <c r="Q44" s="396" t="str">
        <f t="shared" si="14"/>
        <v/>
      </c>
      <c r="R44" s="396" t="str">
        <f t="shared" si="15"/>
        <v/>
      </c>
      <c r="S44" s="479" t="str">
        <f t="shared" si="16"/>
        <v/>
      </c>
      <c r="T44" s="396" t="str">
        <f t="shared" si="17"/>
        <v/>
      </c>
      <c r="U44" s="391">
        <v>30</v>
      </c>
      <c r="V44" s="392"/>
      <c r="W44" s="392"/>
      <c r="X44" s="367" t="str">
        <f t="shared" si="18"/>
        <v/>
      </c>
      <c r="Y44" s="390" t="str">
        <f t="shared" si="19"/>
        <v/>
      </c>
      <c r="Z44" s="394" t="str">
        <f t="shared" si="20"/>
        <v/>
      </c>
      <c r="AA44" s="395" t="str">
        <f t="shared" si="21"/>
        <v/>
      </c>
      <c r="AB44" s="395" t="str">
        <f t="shared" si="22"/>
        <v/>
      </c>
      <c r="AC44" s="395" t="str">
        <f>IFERROR(INDEX(#REF!,MATCH(AQ44,$FX$15:$FX$97,0)),"")</f>
        <v/>
      </c>
      <c r="AD44" s="396" t="str">
        <f t="shared" si="23"/>
        <v/>
      </c>
      <c r="AE44" s="396" t="str">
        <f t="shared" si="24"/>
        <v/>
      </c>
      <c r="AF44" s="396" t="str">
        <f t="shared" si="25"/>
        <v/>
      </c>
      <c r="AG44" s="479" t="str">
        <f t="shared" si="26"/>
        <v/>
      </c>
      <c r="AH44" s="396" t="str">
        <f t="shared" si="27"/>
        <v/>
      </c>
      <c r="AI44" s="396" t="str">
        <f t="shared" si="28"/>
        <v/>
      </c>
      <c r="AJ44" s="396" t="str">
        <f t="shared" si="29"/>
        <v/>
      </c>
      <c r="AK44" s="479" t="str">
        <f t="shared" si="30"/>
        <v/>
      </c>
      <c r="AL44" s="396" t="str">
        <f t="shared" si="31"/>
        <v/>
      </c>
      <c r="AM44" s="396" t="str">
        <f t="shared" si="32"/>
        <v/>
      </c>
      <c r="AN44" s="396" t="str">
        <f t="shared" si="33"/>
        <v/>
      </c>
      <c r="AO44" s="479" t="str">
        <f t="shared" si="34"/>
        <v/>
      </c>
      <c r="AP44" s="396" t="str">
        <f t="shared" si="35"/>
        <v/>
      </c>
      <c r="AQ44" s="391">
        <v>30</v>
      </c>
      <c r="AR44" s="392"/>
      <c r="AT44" s="367" t="str">
        <f t="shared" si="36"/>
        <v/>
      </c>
      <c r="AU44" s="390" t="str">
        <f t="shared" si="37"/>
        <v/>
      </c>
      <c r="AV44" s="390" t="str">
        <f t="shared" si="38"/>
        <v/>
      </c>
      <c r="AW44" s="395" t="str">
        <f t="shared" si="39"/>
        <v/>
      </c>
      <c r="AX44" s="395" t="str">
        <f t="shared" si="40"/>
        <v/>
      </c>
      <c r="AY44" s="395" t="str">
        <f>IFERROR(INDEX(#REF!,MATCH($BM44,$GS$15:$GS$97,0)),"")</f>
        <v/>
      </c>
      <c r="AZ44" s="396" t="str">
        <f t="shared" si="41"/>
        <v/>
      </c>
      <c r="BA44" s="396" t="str">
        <f t="shared" si="42"/>
        <v/>
      </c>
      <c r="BB44" s="396" t="str">
        <f t="shared" si="43"/>
        <v/>
      </c>
      <c r="BC44" s="479" t="str">
        <f t="shared" si="44"/>
        <v/>
      </c>
      <c r="BD44" s="396" t="str">
        <f t="shared" si="45"/>
        <v/>
      </c>
      <c r="BE44" s="396" t="str">
        <f t="shared" si="46"/>
        <v/>
      </c>
      <c r="BF44" s="396" t="str">
        <f t="shared" si="47"/>
        <v/>
      </c>
      <c r="BG44" s="479" t="str">
        <f t="shared" si="48"/>
        <v/>
      </c>
      <c r="BH44" s="396" t="str">
        <f t="shared" si="49"/>
        <v/>
      </c>
      <c r="BI44" s="396" t="str">
        <f t="shared" si="50"/>
        <v/>
      </c>
      <c r="BJ44" s="396" t="str">
        <f t="shared" si="51"/>
        <v/>
      </c>
      <c r="BK44" s="479" t="str">
        <f t="shared" si="52"/>
        <v/>
      </c>
      <c r="BL44" s="396" t="str">
        <f t="shared" si="53"/>
        <v/>
      </c>
      <c r="BM44" s="391">
        <v>30</v>
      </c>
      <c r="BN44" s="236"/>
      <c r="BO44" s="392"/>
      <c r="BP44" s="368" t="str">
        <f t="shared" si="54"/>
        <v/>
      </c>
      <c r="BQ44" s="390" t="str">
        <f t="shared" si="55"/>
        <v/>
      </c>
      <c r="BR44" s="394" t="str">
        <f t="shared" si="56"/>
        <v/>
      </c>
      <c r="BS44" s="395" t="str">
        <f t="shared" si="57"/>
        <v/>
      </c>
      <c r="BT44" s="395" t="str">
        <f t="shared" si="58"/>
        <v/>
      </c>
      <c r="BU44" s="395" t="str">
        <f>IFERROR(INDEX(#REF!,MATCH(CI44,$HN$15:$HN$97,0)),"")</f>
        <v/>
      </c>
      <c r="BV44" s="396" t="str">
        <f t="shared" si="59"/>
        <v/>
      </c>
      <c r="BW44" s="396" t="str">
        <f t="shared" si="60"/>
        <v/>
      </c>
      <c r="BX44" s="396" t="str">
        <f t="shared" si="61"/>
        <v/>
      </c>
      <c r="BY44" s="479" t="str">
        <f t="shared" si="62"/>
        <v/>
      </c>
      <c r="BZ44" s="396" t="str">
        <f t="shared" si="63"/>
        <v/>
      </c>
      <c r="CA44" s="396" t="str">
        <f t="shared" si="64"/>
        <v/>
      </c>
      <c r="CB44" s="396" t="str">
        <f t="shared" si="65"/>
        <v/>
      </c>
      <c r="CC44" s="479" t="str">
        <f t="shared" si="66"/>
        <v/>
      </c>
      <c r="CD44" s="396" t="str">
        <f t="shared" si="67"/>
        <v/>
      </c>
      <c r="CE44" s="396" t="str">
        <f t="shared" si="68"/>
        <v/>
      </c>
      <c r="CF44" s="396" t="str">
        <f t="shared" si="69"/>
        <v/>
      </c>
      <c r="CG44" s="479" t="str">
        <f t="shared" si="70"/>
        <v/>
      </c>
      <c r="CH44" s="396" t="str">
        <f t="shared" si="71"/>
        <v/>
      </c>
      <c r="CI44" s="391">
        <v>30</v>
      </c>
      <c r="CJ44" s="392"/>
      <c r="CL44" s="367" t="str">
        <f t="shared" si="72"/>
        <v/>
      </c>
      <c r="CM44" s="390" t="str">
        <f t="shared" si="73"/>
        <v/>
      </c>
      <c r="CN44" s="394" t="str">
        <f t="shared" si="74"/>
        <v/>
      </c>
      <c r="CO44" s="394" t="str">
        <f t="shared" si="75"/>
        <v/>
      </c>
      <c r="CP44" s="395" t="str">
        <f t="shared" si="76"/>
        <v/>
      </c>
      <c r="CQ44" s="395" t="str">
        <f>IFERROR(INDEX(#REF!,MATCH(DE44,$II$15:$II$97,0)),"")</f>
        <v/>
      </c>
      <c r="CR44" s="396" t="str">
        <f t="shared" si="77"/>
        <v/>
      </c>
      <c r="CS44" s="396" t="str">
        <f t="shared" si="78"/>
        <v/>
      </c>
      <c r="CT44" s="396" t="str">
        <f t="shared" si="79"/>
        <v/>
      </c>
      <c r="CU44" s="479" t="str">
        <f t="shared" si="80"/>
        <v/>
      </c>
      <c r="CV44" s="396" t="str">
        <f t="shared" si="81"/>
        <v/>
      </c>
      <c r="CW44" s="396" t="str">
        <f t="shared" si="82"/>
        <v/>
      </c>
      <c r="CX44" s="396" t="str">
        <f t="shared" si="83"/>
        <v/>
      </c>
      <c r="CY44" s="479" t="str">
        <f t="shared" si="84"/>
        <v/>
      </c>
      <c r="CZ44" s="396" t="str">
        <f t="shared" si="85"/>
        <v/>
      </c>
      <c r="DA44" s="396" t="str">
        <f t="shared" si="86"/>
        <v/>
      </c>
      <c r="DB44" s="396" t="str">
        <f t="shared" si="87"/>
        <v/>
      </c>
      <c r="DC44" s="479" t="str">
        <f t="shared" si="88"/>
        <v/>
      </c>
      <c r="DD44" s="396" t="str">
        <f t="shared" si="89"/>
        <v/>
      </c>
      <c r="DE44" s="391">
        <v>30</v>
      </c>
      <c r="DF44" s="393" t="str">
        <f t="shared" si="131"/>
        <v/>
      </c>
      <c r="DG44" s="392"/>
      <c r="DH44" s="392"/>
      <c r="DI44" s="367" t="str">
        <f t="shared" si="90"/>
        <v/>
      </c>
      <c r="DJ44" s="390" t="str">
        <f t="shared" si="91"/>
        <v/>
      </c>
      <c r="DK44" s="394" t="str">
        <f t="shared" si="92"/>
        <v/>
      </c>
      <c r="DL44" s="395" t="str">
        <f t="shared" si="93"/>
        <v/>
      </c>
      <c r="DM44" s="395" t="str">
        <f t="shared" si="94"/>
        <v/>
      </c>
      <c r="DN44" s="395" t="str">
        <f>IFERROR(INDEX(#REF!,MATCH(EB44,$JD$15:$JD$97,0)),"")</f>
        <v/>
      </c>
      <c r="DO44" s="396" t="str">
        <f t="shared" si="122"/>
        <v/>
      </c>
      <c r="DP44" s="396" t="str">
        <f t="shared" si="123"/>
        <v/>
      </c>
      <c r="DQ44" s="396" t="str">
        <f t="shared" si="124"/>
        <v/>
      </c>
      <c r="DR44" s="479" t="str">
        <f t="shared" si="96"/>
        <v/>
      </c>
      <c r="DS44" s="396" t="str">
        <f t="shared" si="125"/>
        <v/>
      </c>
      <c r="DT44" s="396" t="str">
        <f t="shared" si="126"/>
        <v/>
      </c>
      <c r="DU44" s="396" t="str">
        <f t="shared" si="127"/>
        <v/>
      </c>
      <c r="DV44" s="479" t="str">
        <f t="shared" si="100"/>
        <v/>
      </c>
      <c r="DW44" s="396" t="str">
        <f t="shared" si="128"/>
        <v/>
      </c>
      <c r="DX44" s="396" t="str">
        <f t="shared" si="129"/>
        <v/>
      </c>
      <c r="DY44" s="396" t="str">
        <f t="shared" si="130"/>
        <v/>
      </c>
      <c r="DZ44" s="479" t="str">
        <f t="shared" si="104"/>
        <v/>
      </c>
      <c r="EA44" s="396" t="str">
        <f t="shared" si="105"/>
        <v/>
      </c>
      <c r="EB44" s="391">
        <v>30</v>
      </c>
      <c r="EC44" s="393" t="str">
        <f t="shared" si="108"/>
        <v/>
      </c>
      <c r="ED44" s="392"/>
      <c r="EF44" s="392"/>
      <c r="EG44" s="392"/>
      <c r="EH44" s="392"/>
      <c r="EI44" s="378" t="str">
        <f>IFERROR(IF(AND('Classificação geral'!$E38="FEM",'Classificação geral'!$F38=1),'Classificação geral'!$A38,""),"")</f>
        <v/>
      </c>
      <c r="EJ44" s="399" t="str">
        <f>IFERROR(IF(AND('Classificação geral'!$E38="FEM",'Classificação geral'!$F38=1),'Classificação geral'!$B38,""),"")</f>
        <v/>
      </c>
      <c r="EK44" s="382" t="str">
        <f>IF($EJ44='Classificação geral'!$B38,'Classificação geral'!$C38,"")</f>
        <v/>
      </c>
      <c r="EL44" s="382" t="str">
        <f>IF($EJ44='Classificação geral'!$B38,'Classificação geral'!$E38,"")</f>
        <v/>
      </c>
      <c r="EM44" s="382" t="str">
        <f>IF($EL44='Classificação geral'!$E38,'Classificação geral'!$F38,"")</f>
        <v/>
      </c>
      <c r="EN44" s="378" t="str">
        <f>IFERROR(IF(AND($EL44="fem",'Classificação geral'!$F38=1),'Classificação geral'!G38,""),"")</f>
        <v/>
      </c>
      <c r="EO44" s="378" t="str">
        <f>IFERROR(IF(AND($EL44="fem",'Classificação geral'!$F38=1),'Classificação geral'!H38,""),"")</f>
        <v/>
      </c>
      <c r="EP44" s="378" t="str">
        <f>IFERROR(IF(AND($EL44="fem",'Classificação geral'!$F38=1),'Classificação geral'!I38,""),"")</f>
        <v/>
      </c>
      <c r="EQ44" s="378" t="str">
        <f>IFERROR(IF(AND($EL44="fem",'Classificação geral'!$F38=1),'Classificação geral'!J38,""),"")</f>
        <v/>
      </c>
      <c r="ER44" s="399" t="str">
        <f>IFERROR(IF(AND($EL44="fem",'Classificação geral'!$F38=1),'Classificação geral'!K38,""),"")</f>
        <v/>
      </c>
      <c r="ES44" s="378" t="str">
        <f>IFERROR(IF(AND($EL44="fem",'Classificação geral'!$F38=1),'Classificação geral'!L38,""),"")</f>
        <v/>
      </c>
      <c r="ET44" s="378" t="str">
        <f>IFERROR(IF(AND($EL44="fem",'Classificação geral'!$F38=1),'Classificação geral'!M38,""),"")</f>
        <v/>
      </c>
      <c r="EU44" s="378" t="str">
        <f>IFERROR(IF(AND($EL44="fem",'Classificação geral'!$F38=1),'Classificação geral'!N38,""),"")</f>
        <v/>
      </c>
      <c r="EV44" s="399" t="str">
        <f>IFERROR(IF(AND($EL44="fem",'Classificação geral'!$F38=1),'Classificação geral'!O38,""),"")</f>
        <v/>
      </c>
      <c r="EW44" s="378" t="str">
        <f>IFERROR(IF(AND($EL44="fem",'Classificação geral'!$F38=1),'Classificação geral'!P38,""),"")</f>
        <v/>
      </c>
      <c r="EX44" s="378" t="str">
        <f>IFERROR(IF(AND($EL44="fem",'Classificação geral'!$F38=1),'Classificação geral'!Q38,""),"")</f>
        <v/>
      </c>
      <c r="EY44" s="378" t="str">
        <f>IFERROR(IF(AND($EL44="fem",'Classificação geral'!$F38=1),'Classificação geral'!R38,""),"")</f>
        <v/>
      </c>
      <c r="EZ44" s="379" t="str">
        <f>IF($EM44='Classificação geral'!$F38,'Classificação geral'!$U38,"")</f>
        <v/>
      </c>
      <c r="FA44" s="380" t="str">
        <f t="shared" si="109"/>
        <v/>
      </c>
      <c r="FB44" s="381" t="str">
        <f>IFERROR(RANK(EZ44,EZ:EZ,0)+ COUNTIF(EZ$13:$EZ43,EZ44),"")</f>
        <v/>
      </c>
      <c r="FC44" s="383"/>
      <c r="FD44" s="397">
        <v>5</v>
      </c>
      <c r="FE44" s="378" t="str">
        <f>IFERROR(IF(AND('Classificação geral'!$E38="mas",'Classificação geral'!$F38=1),'Classificação geral'!$A38,""),"")</f>
        <v/>
      </c>
      <c r="FF44" s="399" t="str">
        <f>IFERROR(IF(AND('Classificação geral'!$E38="mas",'Classificação geral'!$F38=1),'Classificação geral'!$B38,""),"")</f>
        <v/>
      </c>
      <c r="FG44" s="382" t="str">
        <f>IF($FF44='Classificação geral'!$B38,'Classificação geral'!$C38,"")</f>
        <v/>
      </c>
      <c r="FH44" s="382" t="str">
        <f>IF($FF44='Classificação geral'!$B38,'Classificação geral'!$E38,"")</f>
        <v/>
      </c>
      <c r="FI44" s="399" t="str">
        <f>IFERROR(IF(AND($FH44="mas",'Classificação geral'!$F38=1),'Classificação geral'!F38,""),"")</f>
        <v/>
      </c>
      <c r="FJ44" s="378" t="str">
        <f>IFERROR(IF(AND($FH44="mas",'Classificação geral'!$F38=1),'Classificação geral'!G38,""),"")</f>
        <v/>
      </c>
      <c r="FK44" s="378" t="str">
        <f>IFERROR(IF(AND($FH44="mas",'Classificação geral'!$F38=1),'Classificação geral'!H38,""),"")</f>
        <v/>
      </c>
      <c r="FL44" s="378" t="str">
        <f>IFERROR(IF(AND($FH44="mas",'Classificação geral'!$F38=1),'Classificação geral'!I38,""),"")</f>
        <v/>
      </c>
      <c r="FM44" s="378" t="str">
        <f>IFERROR(IF(AND($FH44="mas",'Classificação geral'!$F38=1),'Classificação geral'!J38,""),"")</f>
        <v/>
      </c>
      <c r="FN44" s="378" t="str">
        <f>IFERROR(IF(AND($FH44="mas",'Classificação geral'!$F38=1),'Classificação geral'!K38,""),"")</f>
        <v/>
      </c>
      <c r="FO44" s="378" t="str">
        <f>IFERROR(IF(AND($FH44="mas",'Classificação geral'!$F38=1),'Classificação geral'!L38,""),"")</f>
        <v/>
      </c>
      <c r="FP44" s="378" t="str">
        <f>IFERROR(IF(AND($FH44="mas",'Classificação geral'!$F38=1),'Classificação geral'!M38,""),"")</f>
        <v/>
      </c>
      <c r="FQ44" s="378" t="str">
        <f>IFERROR(IF(AND($FH44="mas",'Classificação geral'!$F38=1),'Classificação geral'!N38,""),"")</f>
        <v/>
      </c>
      <c r="FR44" s="378" t="str">
        <f>IFERROR(IF(AND($FH44="mas",'Classificação geral'!$F38=1),'Classificação geral'!O38,""),"")</f>
        <v/>
      </c>
      <c r="FS44" s="378" t="str">
        <f>IFERROR(IF(AND($FH44="mas",'Classificação geral'!$F38=1),'Classificação geral'!P38,""),"")</f>
        <v/>
      </c>
      <c r="FT44" s="378" t="str">
        <f>IFERROR(IF(AND($FH44="mas",'Classificação geral'!$F38=1),'Classificação geral'!Q38,""),"")</f>
        <v/>
      </c>
      <c r="FU44" s="378" t="str">
        <f>IFERROR(IF(AND($FH44="mas",'Classificação geral'!$F38=1),'Classificação geral'!R38,""),"")</f>
        <v/>
      </c>
      <c r="FV44" s="399" t="str">
        <f>IFERROR(IF(AND($FH44="mas",'Classificação geral'!$F38=1),'Classificação geral'!U38,""),"")</f>
        <v/>
      </c>
      <c r="FW44" s="380" t="str">
        <f t="shared" si="110"/>
        <v/>
      </c>
      <c r="FX44" s="381" t="str">
        <f>IFERROR(RANK(FV44,FV:FV,0)+ COUNTIF($FV$13:FV43,FV44),"")</f>
        <v/>
      </c>
      <c r="FZ44" s="378" t="str">
        <f>IFERROR(IF(AND('Classificação geral'!$E38="FEM",'Classificação geral'!$F38=2),'Classificação geral'!$A38,""),"")</f>
        <v/>
      </c>
      <c r="GA44" s="378" t="str">
        <f>IFERROR(IF(AND('Classificação geral'!$E38="fem",'Classificação geral'!$F38=2),'Classificação geral'!$B38,""),"")</f>
        <v/>
      </c>
      <c r="GB44" s="382" t="str">
        <f>IF(GA44='Classificação geral'!$B38,'Classificação geral'!$C38,"")</f>
        <v/>
      </c>
      <c r="GC44" s="382" t="str">
        <f>IF(GA44='Classificação geral'!$B38,'Classificação geral'!$E38,"")</f>
        <v/>
      </c>
      <c r="GD44" s="399" t="str">
        <f>IFERROR(IF(AND(GC44="fem",'Classificação geral'!$F38=2),'Classificação geral'!$F38,""),"")</f>
        <v/>
      </c>
      <c r="GE44" s="378" t="str">
        <f>IFERROR(IF(AND($GC44="fem",'Classificação geral'!$F38=2),'Classificação geral'!G38,""),"")</f>
        <v/>
      </c>
      <c r="GF44" s="378" t="str">
        <f>IFERROR(IF(AND($GC44="fem",'Classificação geral'!$F38=2),'Classificação geral'!H38,""),"")</f>
        <v/>
      </c>
      <c r="GG44" s="378" t="str">
        <f>IFERROR(IF(AND($GC44="fem",'Classificação geral'!$F38=2),'Classificação geral'!I38,""),"")</f>
        <v/>
      </c>
      <c r="GH44" s="378" t="str">
        <f>IFERROR(IF(AND($GC44="fem",'Classificação geral'!$F38=2),'Classificação geral'!J38,""),"")</f>
        <v/>
      </c>
      <c r="GI44" s="378" t="str">
        <f>IFERROR(IF(AND($GC44="fem",'Classificação geral'!$F38=2),'Classificação geral'!K38,""),"")</f>
        <v/>
      </c>
      <c r="GJ44" s="378" t="str">
        <f>IFERROR(IF(AND($GC44="fem",'Classificação geral'!$F38=2),'Classificação geral'!L38,""),"")</f>
        <v/>
      </c>
      <c r="GK44" s="378" t="str">
        <f>IFERROR(IF(AND($GC44="fem",'Classificação geral'!$F38=2),'Classificação geral'!M38,""),"")</f>
        <v/>
      </c>
      <c r="GL44" s="378" t="str">
        <f>IFERROR(IF(AND($GC44="fem",'Classificação geral'!$F38=2),'Classificação geral'!N38,""),"")</f>
        <v/>
      </c>
      <c r="GM44" s="378" t="str">
        <f>IFERROR(IF(AND($GC44="fem",'Classificação geral'!$F38=2),'Classificação geral'!O38,""),"")</f>
        <v/>
      </c>
      <c r="GN44" s="378" t="str">
        <f>IFERROR(IF(AND($GC44="fem",'Classificação geral'!$F38=2),'Classificação geral'!P38,""),"")</f>
        <v/>
      </c>
      <c r="GO44" s="378" t="str">
        <f>IFERROR(IF(AND($GC44="fem",'Classificação geral'!$F38=2),'Classificação geral'!Q38,""),"")</f>
        <v/>
      </c>
      <c r="GP44" s="378" t="str">
        <f>IFERROR(IF(AND($GC44="fem",'Classificação geral'!$F38=2),'Classificação geral'!R38,""),"")</f>
        <v/>
      </c>
      <c r="GQ44" s="399" t="str">
        <f>IFERROR(IF(AND(GC44="fem",'Classificação geral'!$F38=2),'Classificação geral'!U38,""),"")</f>
        <v/>
      </c>
      <c r="GR44" s="380" t="str">
        <f t="shared" si="111"/>
        <v/>
      </c>
      <c r="GS44" s="381" t="str">
        <f>IFERROR(RANK(GQ44,GQ:GQ,0)+ COUNTIF($GQ$13:GQ43,GQ44),"")</f>
        <v/>
      </c>
      <c r="GU44" s="378" t="str">
        <f>IFERROR(IF(AND('Classificação geral'!$E38="mas",'Classificação geral'!$F38=2),'Classificação geral'!$A38,""),"")</f>
        <v/>
      </c>
      <c r="GV44" s="378" t="str">
        <f>IFERROR(IF(AND('Classificação geral'!$E38="mas",'Classificação geral'!$F38=2),'Classificação geral'!$B38,""),"")</f>
        <v/>
      </c>
      <c r="GW44" s="382" t="str">
        <f>IF(GV44='Classificação geral'!$B38,'Classificação geral'!$C38,"")</f>
        <v/>
      </c>
      <c r="GX44" s="382" t="str">
        <f>IF(GV44='Classificação geral'!$B38,'Classificação geral'!$E38,"")</f>
        <v/>
      </c>
      <c r="GY44" s="399" t="str">
        <f>IFERROR(IF(AND(GX44="mas",'Classificação geral'!$F38=2),'Classificação geral'!$F38,""),"")</f>
        <v/>
      </c>
      <c r="GZ44" s="378" t="str">
        <f>IFERROR(IF(AND($GX44="mas",'Classificação geral'!$F38=2),'Classificação geral'!H38,""),"")</f>
        <v/>
      </c>
      <c r="HA44" s="378" t="str">
        <f>IFERROR(IF(AND($GX44="mas",'Classificação geral'!$F38=2),'Classificação geral'!I38,""),"")</f>
        <v/>
      </c>
      <c r="HB44" s="378" t="str">
        <f>IFERROR(IF(AND($GX44="mas",'Classificação geral'!$F38=2),'Classificação geral'!J38,""),"")</f>
        <v/>
      </c>
      <c r="HC44" s="399" t="str">
        <f>IFERROR(IF(AND(GX44="mas",'Classificação geral'!$F38=2),'Classificação geral'!$G38,""),"")</f>
        <v/>
      </c>
      <c r="HD44" s="378" t="str">
        <f>IFERROR(IF(AND($GX44="mas",'Classificação geral'!$F38=2),'Classificação geral'!L38,""),"")</f>
        <v/>
      </c>
      <c r="HE44" s="378" t="str">
        <f>IFERROR(IF(AND($GX44="mas",'Classificação geral'!$F38=2),'Classificação geral'!M38,""),"")</f>
        <v/>
      </c>
      <c r="HF44" s="378" t="str">
        <f>IFERROR(IF(AND($GX44="mas",'Classificação geral'!$F38=2),'Classificação geral'!N38,""),"")</f>
        <v/>
      </c>
      <c r="HG44" s="399" t="str">
        <f>IFERROR(IF(AND(GX44="mas",'Classificação geral'!$F38=2),'Classificação geral'!$K38,""),"")</f>
        <v/>
      </c>
      <c r="HH44" s="378" t="str">
        <f>IFERROR(IF(AND($GX44="mas",'Classificação geral'!$F38=2),'Classificação geral'!P38,""),"")</f>
        <v/>
      </c>
      <c r="HI44" s="378" t="str">
        <f>IFERROR(IF(AND($GX44="mas",'Classificação geral'!$F38=2),'Classificação geral'!Q38,""),"")</f>
        <v/>
      </c>
      <c r="HJ44" s="378" t="str">
        <f>IFERROR(IF(AND($GX44="mas",'Classificação geral'!$F38=2),'Classificação geral'!R38,""),"")</f>
        <v/>
      </c>
      <c r="HK44" s="399" t="str">
        <f>IFERROR(IF(AND(GX44="mas",'Classificação geral'!$F38=2),'Classificação geral'!$O38,""),"")</f>
        <v/>
      </c>
      <c r="HL44" s="399" t="str">
        <f>IFERROR(IF(AND(GX44="mas",'Classificação geral'!$F38=2),'Classificação geral'!$U38,""),"")</f>
        <v/>
      </c>
      <c r="HM44" s="380" t="str">
        <f t="shared" si="112"/>
        <v/>
      </c>
      <c r="HN44" s="381" t="str">
        <f>IFERROR(RANK(HL44,HL:HL,0)+ COUNTIF($HL$13:HL43,HL44),"")</f>
        <v/>
      </c>
      <c r="HP44" s="378" t="str">
        <f>IFERROR(IF(AND('Classificação geral'!$E38="FEM",'Classificação geral'!$F38=3),'Classificação geral'!$A38,""),"")</f>
        <v/>
      </c>
      <c r="HQ44" s="399" t="str">
        <f>IFERROR(IF(AND('Classificação geral'!$E38="fem",'Classificação geral'!$F38=3),'Classificação geral'!$B38,""),"")</f>
        <v/>
      </c>
      <c r="HR44" s="382" t="str">
        <f>IF($HQ44='Classificação geral'!$B38,'Classificação geral'!$C38,"")</f>
        <v/>
      </c>
      <c r="HS44" s="382" t="str">
        <f>IF($HQ44='Classificação geral'!$B38,'Classificação geral'!$E38,"")</f>
        <v/>
      </c>
      <c r="HT44" s="382" t="str">
        <f>IF($HS44='Classificação geral'!$E38,'Classificação geral'!$F38,"")</f>
        <v/>
      </c>
      <c r="HU44" s="382">
        <f>IF($HT44='Classificação geral'!$F38,'Classificação geral'!G38,"")</f>
        <v>0</v>
      </c>
      <c r="HV44" s="382" t="str">
        <f>IF($HT44='Classificação geral'!$F38,'Classificação geral'!H38,"")</f>
        <v/>
      </c>
      <c r="HW44" s="382">
        <f>IF($HT44='Classificação geral'!$F38,'Classificação geral'!I38,"")</f>
        <v>0</v>
      </c>
      <c r="HX44" s="382">
        <f>IF($HT44='Classificação geral'!$F38,'Classificação geral'!J38,"")</f>
        <v>0</v>
      </c>
      <c r="HY44" s="382">
        <f>IF($HT44='Classificação geral'!$F38,'Classificação geral'!K38,"")</f>
        <v>0</v>
      </c>
      <c r="HZ44" s="382">
        <f>IF($HT44='Classificação geral'!$F38,'Classificação geral'!L38,"")</f>
        <v>0</v>
      </c>
      <c r="IA44" s="382">
        <f>IF($HT44='Classificação geral'!$F38,'Classificação geral'!M38,"")</f>
        <v>0</v>
      </c>
      <c r="IB44" s="382">
        <f>IF($HT44='Classificação geral'!$F38,'Classificação geral'!N38,"")</f>
        <v>0</v>
      </c>
      <c r="IC44" s="382">
        <f>IF($HT44='Classificação geral'!$F38,'Classificação geral'!O38,"")</f>
        <v>0</v>
      </c>
      <c r="ID44" s="382" t="b">
        <f>IF($HT44='Classificação geral'!$F38,'Classificação geral'!P38,"")</f>
        <v>0</v>
      </c>
      <c r="IE44" s="382">
        <f>IF($HT44='Classificação geral'!$F38,'Classificação geral'!Q38,"")</f>
        <v>0</v>
      </c>
      <c r="IF44" s="382">
        <f>IF($HT44='Classificação geral'!$F38,'Classificação geral'!R38,"")</f>
        <v>0</v>
      </c>
      <c r="IG44" s="379" t="str">
        <f>IF($HT44='Classificação geral'!$F38,'Classificação geral'!$U38,"")</f>
        <v/>
      </c>
      <c r="IH44" s="380" t="str">
        <f t="shared" si="106"/>
        <v/>
      </c>
      <c r="II44" s="381" t="str">
        <f>IFERROR(RANK(IG44,IG:IG,0)+ COUNTIF($IG$13:IG43,IG44),"")</f>
        <v/>
      </c>
      <c r="IK44" s="378" t="str">
        <f>IFERROR(IF(AND('Classificação geral'!$E38="mas",'Classificação geral'!$F38=3),'Classificação geral'!$A38,""),"")</f>
        <v/>
      </c>
      <c r="IL44" s="399" t="str">
        <f>IFERROR(IF(AND('Classificação geral'!$E38="mas",'Classificação geral'!$F38=3),'Classificação geral'!$B38,""),"")</f>
        <v/>
      </c>
      <c r="IM44" s="382" t="str">
        <f>IF($IL44='Classificação geral'!$B38,'Classificação geral'!$C38,"")</f>
        <v/>
      </c>
      <c r="IN44" s="382" t="str">
        <f>IF($IL44='Classificação geral'!$B38,'Classificação geral'!$E38,"")</f>
        <v/>
      </c>
      <c r="IO44" s="382" t="str">
        <f>IF($IN44='Classificação geral'!$E38,'Classificação geral'!$F38,"")</f>
        <v/>
      </c>
      <c r="IP44" s="379">
        <f>IF($IO44='Classificação geral'!$F38,'Classificação geral'!G38,"")</f>
        <v>0</v>
      </c>
      <c r="IQ44" s="379" t="str">
        <f>IF($IO44='Classificação geral'!$F38,'Classificação geral'!H38,"")</f>
        <v/>
      </c>
      <c r="IR44" s="379">
        <f>IF($IO44='Classificação geral'!$F38,'Classificação geral'!I38,"")</f>
        <v>0</v>
      </c>
      <c r="IS44" s="379">
        <f>IF($IO44='Classificação geral'!$F38,'Classificação geral'!J38,"")</f>
        <v>0</v>
      </c>
      <c r="IT44" s="379">
        <f>IF($IO44='Classificação geral'!$F38,'Classificação geral'!K38,"")</f>
        <v>0</v>
      </c>
      <c r="IU44" s="379">
        <f>IF($IO44='Classificação geral'!$F38,'Classificação geral'!L38,"")</f>
        <v>0</v>
      </c>
      <c r="IV44" s="379">
        <f>IF($IO44='Classificação geral'!$F38,'Classificação geral'!M38,"")</f>
        <v>0</v>
      </c>
      <c r="IW44" s="379">
        <f>IF($IO44='Classificação geral'!$F38,'Classificação geral'!N38,"")</f>
        <v>0</v>
      </c>
      <c r="IX44" s="379">
        <f>IF($IO44='Classificação geral'!$F38,'Classificação geral'!O38,"")</f>
        <v>0</v>
      </c>
      <c r="IY44" s="379" t="b">
        <f>IF($IO44='Classificação geral'!$F38,'Classificação geral'!P38,"")</f>
        <v>0</v>
      </c>
      <c r="IZ44" s="379">
        <f>IF($IO44='Classificação geral'!$F38,'Classificação geral'!Q38,"")</f>
        <v>0</v>
      </c>
      <c r="JA44" s="379">
        <f>IF($IO44='Classificação geral'!$F38,'Classificação geral'!R38,"")</f>
        <v>0</v>
      </c>
      <c r="JB44" s="379" t="str">
        <f>IF($IO44='Classificação geral'!$F38,'Classificação geral'!$U38,"")</f>
        <v/>
      </c>
      <c r="JC44" s="380" t="str">
        <f t="shared" si="107"/>
        <v/>
      </c>
      <c r="JD44" s="381" t="str">
        <f>IFERROR(RANK(JB44,JB:JB,0)+ COUNTIF($JB$13:JB43,JB44),"")</f>
        <v/>
      </c>
    </row>
    <row r="45" spans="2:264" s="397" customFormat="1" ht="25.95" customHeight="1" x14ac:dyDescent="0.4">
      <c r="B45" s="367" t="str">
        <f t="shared" si="0"/>
        <v/>
      </c>
      <c r="C45" s="390" t="str">
        <f t="shared" si="1"/>
        <v/>
      </c>
      <c r="D45" s="394" t="str">
        <f t="shared" si="2"/>
        <v/>
      </c>
      <c r="E45" s="395" t="str">
        <f t="shared" si="3"/>
        <v/>
      </c>
      <c r="F45" s="395" t="str">
        <f t="shared" si="4"/>
        <v/>
      </c>
      <c r="G45" s="395" t="str">
        <f>IFERROR(INDEX(#REF!,MATCH(U45,$FB$15:$FB$97,0)),"")</f>
        <v/>
      </c>
      <c r="H45" s="396" t="str">
        <f t="shared" si="5"/>
        <v/>
      </c>
      <c r="I45" s="396" t="str">
        <f t="shared" si="6"/>
        <v/>
      </c>
      <c r="J45" s="396" t="str">
        <f t="shared" si="7"/>
        <v/>
      </c>
      <c r="K45" s="479" t="str">
        <f t="shared" si="8"/>
        <v/>
      </c>
      <c r="L45" s="396" t="str">
        <f t="shared" si="9"/>
        <v/>
      </c>
      <c r="M45" s="396" t="str">
        <f t="shared" si="10"/>
        <v/>
      </c>
      <c r="N45" s="396" t="str">
        <f t="shared" si="11"/>
        <v/>
      </c>
      <c r="O45" s="479" t="str">
        <f t="shared" si="12"/>
        <v/>
      </c>
      <c r="P45" s="396" t="str">
        <f t="shared" si="13"/>
        <v/>
      </c>
      <c r="Q45" s="396" t="str">
        <f t="shared" si="14"/>
        <v/>
      </c>
      <c r="R45" s="396" t="str">
        <f t="shared" si="15"/>
        <v/>
      </c>
      <c r="S45" s="479" t="str">
        <f t="shared" si="16"/>
        <v/>
      </c>
      <c r="T45" s="396" t="str">
        <f t="shared" si="17"/>
        <v/>
      </c>
      <c r="U45" s="391">
        <v>31</v>
      </c>
      <c r="V45" s="392"/>
      <c r="W45" s="392"/>
      <c r="X45" s="367" t="str">
        <f t="shared" si="18"/>
        <v/>
      </c>
      <c r="Y45" s="390" t="str">
        <f t="shared" si="19"/>
        <v/>
      </c>
      <c r="Z45" s="394" t="str">
        <f t="shared" si="20"/>
        <v/>
      </c>
      <c r="AA45" s="395" t="str">
        <f t="shared" si="21"/>
        <v/>
      </c>
      <c r="AB45" s="395" t="str">
        <f t="shared" si="22"/>
        <v/>
      </c>
      <c r="AC45" s="395" t="str">
        <f>IFERROR(INDEX(#REF!,MATCH(AQ45,$FX$15:$FX$97,0)),"")</f>
        <v/>
      </c>
      <c r="AD45" s="396" t="str">
        <f t="shared" si="23"/>
        <v/>
      </c>
      <c r="AE45" s="396" t="str">
        <f t="shared" si="24"/>
        <v/>
      </c>
      <c r="AF45" s="396" t="str">
        <f t="shared" si="25"/>
        <v/>
      </c>
      <c r="AG45" s="479" t="str">
        <f t="shared" si="26"/>
        <v/>
      </c>
      <c r="AH45" s="396" t="str">
        <f t="shared" si="27"/>
        <v/>
      </c>
      <c r="AI45" s="396" t="str">
        <f t="shared" si="28"/>
        <v/>
      </c>
      <c r="AJ45" s="396" t="str">
        <f t="shared" si="29"/>
        <v/>
      </c>
      <c r="AK45" s="479" t="str">
        <f t="shared" si="30"/>
        <v/>
      </c>
      <c r="AL45" s="396" t="str">
        <f t="shared" si="31"/>
        <v/>
      </c>
      <c r="AM45" s="396" t="str">
        <f t="shared" si="32"/>
        <v/>
      </c>
      <c r="AN45" s="396" t="str">
        <f t="shared" si="33"/>
        <v/>
      </c>
      <c r="AO45" s="479" t="str">
        <f t="shared" si="34"/>
        <v/>
      </c>
      <c r="AP45" s="396" t="str">
        <f t="shared" si="35"/>
        <v/>
      </c>
      <c r="AQ45" s="391">
        <v>31</v>
      </c>
      <c r="AR45" s="392"/>
      <c r="AT45" s="367" t="str">
        <f t="shared" si="36"/>
        <v/>
      </c>
      <c r="AU45" s="390" t="str">
        <f t="shared" si="37"/>
        <v/>
      </c>
      <c r="AV45" s="390" t="str">
        <f t="shared" si="38"/>
        <v/>
      </c>
      <c r="AW45" s="395" t="str">
        <f t="shared" si="39"/>
        <v/>
      </c>
      <c r="AX45" s="395" t="str">
        <f t="shared" si="40"/>
        <v/>
      </c>
      <c r="AY45" s="395" t="str">
        <f>IFERROR(INDEX(#REF!,MATCH($BM45,$GS$15:$GS$97,0)),"")</f>
        <v/>
      </c>
      <c r="AZ45" s="396" t="str">
        <f t="shared" si="41"/>
        <v/>
      </c>
      <c r="BA45" s="396" t="str">
        <f t="shared" si="42"/>
        <v/>
      </c>
      <c r="BB45" s="396" t="str">
        <f t="shared" si="43"/>
        <v/>
      </c>
      <c r="BC45" s="479" t="str">
        <f t="shared" si="44"/>
        <v/>
      </c>
      <c r="BD45" s="396" t="str">
        <f t="shared" si="45"/>
        <v/>
      </c>
      <c r="BE45" s="396" t="str">
        <f t="shared" si="46"/>
        <v/>
      </c>
      <c r="BF45" s="396" t="str">
        <f t="shared" si="47"/>
        <v/>
      </c>
      <c r="BG45" s="479" t="str">
        <f t="shared" si="48"/>
        <v/>
      </c>
      <c r="BH45" s="396" t="str">
        <f t="shared" si="49"/>
        <v/>
      </c>
      <c r="BI45" s="396" t="str">
        <f t="shared" si="50"/>
        <v/>
      </c>
      <c r="BJ45" s="396" t="str">
        <f t="shared" si="51"/>
        <v/>
      </c>
      <c r="BK45" s="479" t="str">
        <f t="shared" si="52"/>
        <v/>
      </c>
      <c r="BL45" s="396" t="str">
        <f t="shared" si="53"/>
        <v/>
      </c>
      <c r="BM45" s="391">
        <v>31</v>
      </c>
      <c r="BN45" s="236"/>
      <c r="BO45" s="392"/>
      <c r="BP45" s="368" t="str">
        <f t="shared" si="54"/>
        <v/>
      </c>
      <c r="BQ45" s="390" t="str">
        <f t="shared" si="55"/>
        <v/>
      </c>
      <c r="BR45" s="394" t="str">
        <f t="shared" si="56"/>
        <v/>
      </c>
      <c r="BS45" s="395" t="str">
        <f t="shared" si="57"/>
        <v/>
      </c>
      <c r="BT45" s="395" t="str">
        <f t="shared" si="58"/>
        <v/>
      </c>
      <c r="BU45" s="395" t="str">
        <f>IFERROR(INDEX(#REF!,MATCH(CI45,$HN$15:$HN$97,0)),"")</f>
        <v/>
      </c>
      <c r="BV45" s="396" t="str">
        <f t="shared" si="59"/>
        <v/>
      </c>
      <c r="BW45" s="396" t="str">
        <f t="shared" si="60"/>
        <v/>
      </c>
      <c r="BX45" s="396" t="str">
        <f t="shared" si="61"/>
        <v/>
      </c>
      <c r="BY45" s="479" t="str">
        <f t="shared" si="62"/>
        <v/>
      </c>
      <c r="BZ45" s="396" t="str">
        <f t="shared" si="63"/>
        <v/>
      </c>
      <c r="CA45" s="396" t="str">
        <f t="shared" si="64"/>
        <v/>
      </c>
      <c r="CB45" s="396" t="str">
        <f t="shared" si="65"/>
        <v/>
      </c>
      <c r="CC45" s="479" t="str">
        <f t="shared" si="66"/>
        <v/>
      </c>
      <c r="CD45" s="396" t="str">
        <f t="shared" si="67"/>
        <v/>
      </c>
      <c r="CE45" s="396" t="str">
        <f t="shared" si="68"/>
        <v/>
      </c>
      <c r="CF45" s="396" t="str">
        <f t="shared" si="69"/>
        <v/>
      </c>
      <c r="CG45" s="479" t="str">
        <f t="shared" si="70"/>
        <v/>
      </c>
      <c r="CH45" s="396" t="str">
        <f t="shared" si="71"/>
        <v/>
      </c>
      <c r="CI45" s="391">
        <v>31</v>
      </c>
      <c r="CJ45" s="392"/>
      <c r="CL45" s="367" t="str">
        <f t="shared" si="72"/>
        <v/>
      </c>
      <c r="CM45" s="390" t="str">
        <f t="shared" si="73"/>
        <v/>
      </c>
      <c r="CN45" s="394" t="str">
        <f t="shared" si="74"/>
        <v/>
      </c>
      <c r="CO45" s="394" t="str">
        <f t="shared" si="75"/>
        <v/>
      </c>
      <c r="CP45" s="395" t="str">
        <f t="shared" si="76"/>
        <v/>
      </c>
      <c r="CQ45" s="395" t="str">
        <f>IFERROR(INDEX(#REF!,MATCH(DE45,$II$15:$II$97,0)),"")</f>
        <v/>
      </c>
      <c r="CR45" s="396" t="str">
        <f t="shared" si="77"/>
        <v/>
      </c>
      <c r="CS45" s="396" t="str">
        <f t="shared" si="78"/>
        <v/>
      </c>
      <c r="CT45" s="396" t="str">
        <f t="shared" si="79"/>
        <v/>
      </c>
      <c r="CU45" s="479" t="str">
        <f t="shared" si="80"/>
        <v/>
      </c>
      <c r="CV45" s="396" t="str">
        <f t="shared" si="81"/>
        <v/>
      </c>
      <c r="CW45" s="396" t="str">
        <f t="shared" si="82"/>
        <v/>
      </c>
      <c r="CX45" s="396" t="str">
        <f t="shared" si="83"/>
        <v/>
      </c>
      <c r="CY45" s="479" t="str">
        <f t="shared" si="84"/>
        <v/>
      </c>
      <c r="CZ45" s="396" t="str">
        <f t="shared" si="85"/>
        <v/>
      </c>
      <c r="DA45" s="396" t="str">
        <f t="shared" si="86"/>
        <v/>
      </c>
      <c r="DB45" s="396" t="str">
        <f t="shared" si="87"/>
        <v/>
      </c>
      <c r="DC45" s="479" t="str">
        <f t="shared" si="88"/>
        <v/>
      </c>
      <c r="DD45" s="396" t="str">
        <f t="shared" si="89"/>
        <v/>
      </c>
      <c r="DE45" s="391">
        <v>31</v>
      </c>
      <c r="DF45" s="393" t="str">
        <f t="shared" si="131"/>
        <v/>
      </c>
      <c r="DG45" s="392"/>
      <c r="DH45" s="392"/>
      <c r="DI45" s="367" t="str">
        <f t="shared" si="90"/>
        <v/>
      </c>
      <c r="DJ45" s="390" t="str">
        <f t="shared" si="91"/>
        <v/>
      </c>
      <c r="DK45" s="394" t="str">
        <f t="shared" si="92"/>
        <v/>
      </c>
      <c r="DL45" s="395" t="str">
        <f t="shared" si="93"/>
        <v/>
      </c>
      <c r="DM45" s="395" t="str">
        <f t="shared" si="94"/>
        <v/>
      </c>
      <c r="DN45" s="395" t="str">
        <f>IFERROR(INDEX(#REF!,MATCH(EB45,$JD$15:$JD$97,0)),"")</f>
        <v/>
      </c>
      <c r="DO45" s="396" t="str">
        <f t="shared" si="122"/>
        <v/>
      </c>
      <c r="DP45" s="396" t="str">
        <f t="shared" si="123"/>
        <v/>
      </c>
      <c r="DQ45" s="396" t="str">
        <f t="shared" si="124"/>
        <v/>
      </c>
      <c r="DR45" s="479" t="str">
        <f t="shared" si="96"/>
        <v/>
      </c>
      <c r="DS45" s="396" t="str">
        <f t="shared" si="125"/>
        <v/>
      </c>
      <c r="DT45" s="396" t="str">
        <f t="shared" si="126"/>
        <v/>
      </c>
      <c r="DU45" s="396" t="str">
        <f t="shared" si="127"/>
        <v/>
      </c>
      <c r="DV45" s="479" t="str">
        <f t="shared" si="100"/>
        <v/>
      </c>
      <c r="DW45" s="396" t="str">
        <f t="shared" si="128"/>
        <v/>
      </c>
      <c r="DX45" s="396" t="str">
        <f t="shared" si="129"/>
        <v/>
      </c>
      <c r="DY45" s="396" t="str">
        <f t="shared" si="130"/>
        <v/>
      </c>
      <c r="DZ45" s="479" t="str">
        <f t="shared" si="104"/>
        <v/>
      </c>
      <c r="EA45" s="396" t="str">
        <f t="shared" si="105"/>
        <v/>
      </c>
      <c r="EB45" s="391">
        <v>31</v>
      </c>
      <c r="EC45" s="393"/>
      <c r="ED45" s="392"/>
      <c r="EF45" s="392"/>
      <c r="EG45" s="392"/>
      <c r="EH45" s="392"/>
      <c r="EI45" s="378" t="str">
        <f>IFERROR(IF(AND('Classificação geral'!$E39="FEM",'Classificação geral'!$F39=1),'Classificação geral'!$A39,""),"")</f>
        <v/>
      </c>
      <c r="EJ45" s="399" t="str">
        <f>IFERROR(IF(AND('Classificação geral'!$E39="FEM",'Classificação geral'!$F39=1),'Classificação geral'!$B39,""),"")</f>
        <v/>
      </c>
      <c r="EK45" s="382" t="str">
        <f>IF($EJ45='Classificação geral'!$B39,'Classificação geral'!$C39,"")</f>
        <v/>
      </c>
      <c r="EL45" s="382" t="str">
        <f>IF($EJ45='Classificação geral'!$B39,'Classificação geral'!$E39,"")</f>
        <v/>
      </c>
      <c r="EM45" s="382" t="str">
        <f>IF($EL45='Classificação geral'!$E39,'Classificação geral'!$F39,"")</f>
        <v/>
      </c>
      <c r="EN45" s="378" t="str">
        <f>IFERROR(IF(AND($EL45="fem",'Classificação geral'!$F39=1),'Classificação geral'!G39,""),"")</f>
        <v/>
      </c>
      <c r="EO45" s="378" t="str">
        <f>IFERROR(IF(AND($EL45="fem",'Classificação geral'!$F39=1),'Classificação geral'!H39,""),"")</f>
        <v/>
      </c>
      <c r="EP45" s="378" t="str">
        <f>IFERROR(IF(AND($EL45="fem",'Classificação geral'!$F39=1),'Classificação geral'!I39,""),"")</f>
        <v/>
      </c>
      <c r="EQ45" s="378" t="str">
        <f>IFERROR(IF(AND($EL45="fem",'Classificação geral'!$F39=1),'Classificação geral'!J39,""),"")</f>
        <v/>
      </c>
      <c r="ER45" s="399" t="str">
        <f>IFERROR(IF(AND($EL45="fem",'Classificação geral'!$F39=1),'Classificação geral'!K39,""),"")</f>
        <v/>
      </c>
      <c r="ES45" s="378" t="str">
        <f>IFERROR(IF(AND($EL45="fem",'Classificação geral'!$F39=1),'Classificação geral'!L39,""),"")</f>
        <v/>
      </c>
      <c r="ET45" s="378" t="str">
        <f>IFERROR(IF(AND($EL45="fem",'Classificação geral'!$F39=1),'Classificação geral'!M39,""),"")</f>
        <v/>
      </c>
      <c r="EU45" s="378" t="str">
        <f>IFERROR(IF(AND($EL45="fem",'Classificação geral'!$F39=1),'Classificação geral'!N39,""),"")</f>
        <v/>
      </c>
      <c r="EV45" s="399" t="str">
        <f>IFERROR(IF(AND($EL45="fem",'Classificação geral'!$F39=1),'Classificação geral'!O39,""),"")</f>
        <v/>
      </c>
      <c r="EW45" s="378" t="str">
        <f>IFERROR(IF(AND($EL45="fem",'Classificação geral'!$F39=1),'Classificação geral'!P39,""),"")</f>
        <v/>
      </c>
      <c r="EX45" s="378" t="str">
        <f>IFERROR(IF(AND($EL45="fem",'Classificação geral'!$F39=1),'Classificação geral'!Q39,""),"")</f>
        <v/>
      </c>
      <c r="EY45" s="378" t="str">
        <f>IFERROR(IF(AND($EL45="fem",'Classificação geral'!$F39=1),'Classificação geral'!R39,""),"")</f>
        <v/>
      </c>
      <c r="EZ45" s="379" t="str">
        <f>IF($EM45='Classificação geral'!$F39,'Classificação geral'!$U39,"")</f>
        <v/>
      </c>
      <c r="FA45" s="380" t="str">
        <f t="shared" si="109"/>
        <v/>
      </c>
      <c r="FB45" s="381" t="str">
        <f>IFERROR(RANK(EZ45,EZ:EZ,0)+ COUNTIF(EZ$13:$EZ44,EZ45),"")</f>
        <v/>
      </c>
      <c r="FC45" s="383"/>
      <c r="FD45" s="397">
        <v>9</v>
      </c>
      <c r="FE45" s="378" t="str">
        <f>IFERROR(IF(AND('Classificação geral'!$E39="mas",'Classificação geral'!$F39=1),'Classificação geral'!$A39,""),"")</f>
        <v/>
      </c>
      <c r="FF45" s="399" t="str">
        <f>IFERROR(IF(AND('Classificação geral'!$E39="mas",'Classificação geral'!$F39=1),'Classificação geral'!$B39,""),"")</f>
        <v/>
      </c>
      <c r="FG45" s="382" t="str">
        <f>IF($FF45='Classificação geral'!$B39,'Classificação geral'!$C39,"")</f>
        <v/>
      </c>
      <c r="FH45" s="382" t="str">
        <f>IF($FF45='Classificação geral'!$B39,'Classificação geral'!$E39,"")</f>
        <v/>
      </c>
      <c r="FI45" s="399" t="str">
        <f>IFERROR(IF(AND($FH45="mas",'Classificação geral'!$F39=1),'Classificação geral'!F39,""),"")</f>
        <v/>
      </c>
      <c r="FJ45" s="378" t="str">
        <f>IFERROR(IF(AND($FH45="mas",'Classificação geral'!$F39=1),'Classificação geral'!G39,""),"")</f>
        <v/>
      </c>
      <c r="FK45" s="378" t="str">
        <f>IFERROR(IF(AND($FH45="mas",'Classificação geral'!$F39=1),'Classificação geral'!H39,""),"")</f>
        <v/>
      </c>
      <c r="FL45" s="378" t="str">
        <f>IFERROR(IF(AND($FH45="mas",'Classificação geral'!$F39=1),'Classificação geral'!I39,""),"")</f>
        <v/>
      </c>
      <c r="FM45" s="378" t="str">
        <f>IFERROR(IF(AND($FH45="mas",'Classificação geral'!$F39=1),'Classificação geral'!J39,""),"")</f>
        <v/>
      </c>
      <c r="FN45" s="378" t="str">
        <f>IFERROR(IF(AND($FH45="mas",'Classificação geral'!$F39=1),'Classificação geral'!K39,""),"")</f>
        <v/>
      </c>
      <c r="FO45" s="378" t="str">
        <f>IFERROR(IF(AND($FH45="mas",'Classificação geral'!$F39=1),'Classificação geral'!L39,""),"")</f>
        <v/>
      </c>
      <c r="FP45" s="378" t="str">
        <f>IFERROR(IF(AND($FH45="mas",'Classificação geral'!$F39=1),'Classificação geral'!M39,""),"")</f>
        <v/>
      </c>
      <c r="FQ45" s="378" t="str">
        <f>IFERROR(IF(AND($FH45="mas",'Classificação geral'!$F39=1),'Classificação geral'!N39,""),"")</f>
        <v/>
      </c>
      <c r="FR45" s="378" t="str">
        <f>IFERROR(IF(AND($FH45="mas",'Classificação geral'!$F39=1),'Classificação geral'!O39,""),"")</f>
        <v/>
      </c>
      <c r="FS45" s="378" t="str">
        <f>IFERROR(IF(AND($FH45="mas",'Classificação geral'!$F39=1),'Classificação geral'!P39,""),"")</f>
        <v/>
      </c>
      <c r="FT45" s="378" t="str">
        <f>IFERROR(IF(AND($FH45="mas",'Classificação geral'!$F39=1),'Classificação geral'!Q39,""),"")</f>
        <v/>
      </c>
      <c r="FU45" s="378" t="str">
        <f>IFERROR(IF(AND($FH45="mas",'Classificação geral'!$F39=1),'Classificação geral'!R39,""),"")</f>
        <v/>
      </c>
      <c r="FV45" s="399" t="str">
        <f>IFERROR(IF(AND($FH45="mas",'Classificação geral'!$F39=1),'Classificação geral'!U39,""),"")</f>
        <v/>
      </c>
      <c r="FW45" s="380" t="str">
        <f t="shared" si="110"/>
        <v/>
      </c>
      <c r="FX45" s="381" t="str">
        <f>IFERROR(RANK(FV45,FV:FV,0)+ COUNTIF($FV$13:FV44,FV45),"")</f>
        <v/>
      </c>
      <c r="FZ45" s="378" t="str">
        <f>IFERROR(IF(AND('Classificação geral'!$E39="FEM",'Classificação geral'!$F39=2),'Classificação geral'!$A39,""),"")</f>
        <v/>
      </c>
      <c r="GA45" s="378" t="str">
        <f>IFERROR(IF(AND('Classificação geral'!$E39="fem",'Classificação geral'!$F39=2),'Classificação geral'!$B39,""),"")</f>
        <v/>
      </c>
      <c r="GB45" s="382" t="str">
        <f>IF(GA45='Classificação geral'!$B39,'Classificação geral'!$C39,"")</f>
        <v/>
      </c>
      <c r="GC45" s="382" t="str">
        <f>IF(GA45='Classificação geral'!$B39,'Classificação geral'!$E39,"")</f>
        <v/>
      </c>
      <c r="GD45" s="399" t="str">
        <f>IFERROR(IF(AND(GC45="fem",'Classificação geral'!$F39=2),'Classificação geral'!$F39,""),"")</f>
        <v/>
      </c>
      <c r="GE45" s="378" t="str">
        <f>IFERROR(IF(AND($GC45="fem",'Classificação geral'!$F39=2),'Classificação geral'!G39,""),"")</f>
        <v/>
      </c>
      <c r="GF45" s="378" t="str">
        <f>IFERROR(IF(AND($GC45="fem",'Classificação geral'!$F39=2),'Classificação geral'!H39,""),"")</f>
        <v/>
      </c>
      <c r="GG45" s="378" t="str">
        <f>IFERROR(IF(AND($GC45="fem",'Classificação geral'!$F39=2),'Classificação geral'!I39,""),"")</f>
        <v/>
      </c>
      <c r="GH45" s="378" t="str">
        <f>IFERROR(IF(AND($GC45="fem",'Classificação geral'!$F39=2),'Classificação geral'!J39,""),"")</f>
        <v/>
      </c>
      <c r="GI45" s="378" t="str">
        <f>IFERROR(IF(AND($GC45="fem",'Classificação geral'!$F39=2),'Classificação geral'!K39,""),"")</f>
        <v/>
      </c>
      <c r="GJ45" s="378" t="str">
        <f>IFERROR(IF(AND($GC45="fem",'Classificação geral'!$F39=2),'Classificação geral'!L39,""),"")</f>
        <v/>
      </c>
      <c r="GK45" s="378" t="str">
        <f>IFERROR(IF(AND($GC45="fem",'Classificação geral'!$F39=2),'Classificação geral'!M39,""),"")</f>
        <v/>
      </c>
      <c r="GL45" s="378" t="str">
        <f>IFERROR(IF(AND($GC45="fem",'Classificação geral'!$F39=2),'Classificação geral'!N39,""),"")</f>
        <v/>
      </c>
      <c r="GM45" s="378" t="str">
        <f>IFERROR(IF(AND($GC45="fem",'Classificação geral'!$F39=2),'Classificação geral'!O39,""),"")</f>
        <v/>
      </c>
      <c r="GN45" s="378" t="str">
        <f>IFERROR(IF(AND($GC45="fem",'Classificação geral'!$F39=2),'Classificação geral'!P39,""),"")</f>
        <v/>
      </c>
      <c r="GO45" s="378" t="str">
        <f>IFERROR(IF(AND($GC45="fem",'Classificação geral'!$F39=2),'Classificação geral'!Q39,""),"")</f>
        <v/>
      </c>
      <c r="GP45" s="378" t="str">
        <f>IFERROR(IF(AND($GC45="fem",'Classificação geral'!$F39=2),'Classificação geral'!R39,""),"")</f>
        <v/>
      </c>
      <c r="GQ45" s="399" t="str">
        <f>IFERROR(IF(AND(GC45="fem",'Classificação geral'!$F39=2),'Classificação geral'!U39,""),"")</f>
        <v/>
      </c>
      <c r="GR45" s="380" t="str">
        <f t="shared" si="111"/>
        <v/>
      </c>
      <c r="GS45" s="381" t="str">
        <f>IFERROR(RANK(GQ45,GQ:GQ,0)+ COUNTIF($GQ$13:GQ44,GQ45),"")</f>
        <v/>
      </c>
      <c r="GU45" s="378" t="str">
        <f>IFERROR(IF(AND('Classificação geral'!$E39="mas",'Classificação geral'!$F39=2),'Classificação geral'!$A39,""),"")</f>
        <v/>
      </c>
      <c r="GV45" s="378" t="str">
        <f>IFERROR(IF(AND('Classificação geral'!$E39="mas",'Classificação geral'!$F39=2),'Classificação geral'!$B39,""),"")</f>
        <v/>
      </c>
      <c r="GW45" s="382" t="str">
        <f>IF(GV45='Classificação geral'!$B39,'Classificação geral'!$C39,"")</f>
        <v/>
      </c>
      <c r="GX45" s="382" t="str">
        <f>IF(GV45='Classificação geral'!$B39,'Classificação geral'!$E39,"")</f>
        <v/>
      </c>
      <c r="GY45" s="399" t="str">
        <f>IFERROR(IF(AND(GX45="mas",'Classificação geral'!$F39=2),'Classificação geral'!$F39,""),"")</f>
        <v/>
      </c>
      <c r="GZ45" s="378" t="str">
        <f>IFERROR(IF(AND($GX45="mas",'Classificação geral'!$F39=2),'Classificação geral'!H39,""),"")</f>
        <v/>
      </c>
      <c r="HA45" s="378" t="str">
        <f>IFERROR(IF(AND($GX45="mas",'Classificação geral'!$F39=2),'Classificação geral'!I39,""),"")</f>
        <v/>
      </c>
      <c r="HB45" s="378" t="str">
        <f>IFERROR(IF(AND($GX45="mas",'Classificação geral'!$F39=2),'Classificação geral'!J39,""),"")</f>
        <v/>
      </c>
      <c r="HC45" s="399" t="str">
        <f>IFERROR(IF(AND(GX45="mas",'Classificação geral'!$F39=2),'Classificação geral'!$G39,""),"")</f>
        <v/>
      </c>
      <c r="HD45" s="378" t="str">
        <f>IFERROR(IF(AND($GX45="mas",'Classificação geral'!$F39=2),'Classificação geral'!L39,""),"")</f>
        <v/>
      </c>
      <c r="HE45" s="378" t="str">
        <f>IFERROR(IF(AND($GX45="mas",'Classificação geral'!$F39=2),'Classificação geral'!M39,""),"")</f>
        <v/>
      </c>
      <c r="HF45" s="378" t="str">
        <f>IFERROR(IF(AND($GX45="mas",'Classificação geral'!$F39=2),'Classificação geral'!N39,""),"")</f>
        <v/>
      </c>
      <c r="HG45" s="399" t="str">
        <f>IFERROR(IF(AND(GX45="mas",'Classificação geral'!$F39=2),'Classificação geral'!$K39,""),"")</f>
        <v/>
      </c>
      <c r="HH45" s="378" t="str">
        <f>IFERROR(IF(AND($GX45="mas",'Classificação geral'!$F39=2),'Classificação geral'!P39,""),"")</f>
        <v/>
      </c>
      <c r="HI45" s="378" t="str">
        <f>IFERROR(IF(AND($GX45="mas",'Classificação geral'!$F39=2),'Classificação geral'!Q39,""),"")</f>
        <v/>
      </c>
      <c r="HJ45" s="378" t="str">
        <f>IFERROR(IF(AND($GX45="mas",'Classificação geral'!$F39=2),'Classificação geral'!R39,""),"")</f>
        <v/>
      </c>
      <c r="HK45" s="399" t="str">
        <f>IFERROR(IF(AND(GX45="mas",'Classificação geral'!$F39=2),'Classificação geral'!$O39,""),"")</f>
        <v/>
      </c>
      <c r="HL45" s="399" t="str">
        <f>IFERROR(IF(AND(GX45="mas",'Classificação geral'!$F39=2),'Classificação geral'!$U39,""),"")</f>
        <v/>
      </c>
      <c r="HM45" s="380" t="str">
        <f t="shared" si="112"/>
        <v/>
      </c>
      <c r="HN45" s="381" t="str">
        <f>IFERROR(RANK(HL45,HL:HL,0)+ COUNTIF($HL$13:HL44,HL45),"")</f>
        <v/>
      </c>
      <c r="HP45" s="378" t="str">
        <f>IFERROR(IF(AND('Classificação geral'!$E39="FEM",'Classificação geral'!$F39=3),'Classificação geral'!$A39,""),"")</f>
        <v/>
      </c>
      <c r="HQ45" s="399" t="str">
        <f>IFERROR(IF(AND('Classificação geral'!$E39="fem",'Classificação geral'!$F39=3),'Classificação geral'!$B39,""),"")</f>
        <v/>
      </c>
      <c r="HR45" s="382" t="str">
        <f>IF($HQ45='Classificação geral'!$B39,'Classificação geral'!$C39,"")</f>
        <v/>
      </c>
      <c r="HS45" s="382" t="str">
        <f>IF($HQ45='Classificação geral'!$B39,'Classificação geral'!$E39,"")</f>
        <v/>
      </c>
      <c r="HT45" s="382" t="str">
        <f>IF($HS45='Classificação geral'!$E39,'Classificação geral'!$F39,"")</f>
        <v/>
      </c>
      <c r="HU45" s="382">
        <f>IF($HT45='Classificação geral'!$F39,'Classificação geral'!G39,"")</f>
        <v>0</v>
      </c>
      <c r="HV45" s="382" t="str">
        <f>IF($HT45='Classificação geral'!$F39,'Classificação geral'!H39,"")</f>
        <v/>
      </c>
      <c r="HW45" s="382">
        <f>IF($HT45='Classificação geral'!$F39,'Classificação geral'!I39,"")</f>
        <v>0</v>
      </c>
      <c r="HX45" s="382">
        <f>IF($HT45='Classificação geral'!$F39,'Classificação geral'!J39,"")</f>
        <v>0</v>
      </c>
      <c r="HY45" s="382">
        <f>IF($HT45='Classificação geral'!$F39,'Classificação geral'!K39,"")</f>
        <v>0</v>
      </c>
      <c r="HZ45" s="382">
        <f>IF($HT45='Classificação geral'!$F39,'Classificação geral'!L39,"")</f>
        <v>0</v>
      </c>
      <c r="IA45" s="382">
        <f>IF($HT45='Classificação geral'!$F39,'Classificação geral'!M39,"")</f>
        <v>0</v>
      </c>
      <c r="IB45" s="382">
        <f>IF($HT45='Classificação geral'!$F39,'Classificação geral'!N39,"")</f>
        <v>0</v>
      </c>
      <c r="IC45" s="382">
        <f>IF($HT45='Classificação geral'!$F39,'Classificação geral'!O39,"")</f>
        <v>0</v>
      </c>
      <c r="ID45" s="382" t="b">
        <f>IF($HT45='Classificação geral'!$F39,'Classificação geral'!P39,"")</f>
        <v>0</v>
      </c>
      <c r="IE45" s="382">
        <f>IF($HT45='Classificação geral'!$F39,'Classificação geral'!Q39,"")</f>
        <v>0</v>
      </c>
      <c r="IF45" s="382">
        <f>IF($HT45='Classificação geral'!$F39,'Classificação geral'!R39,"")</f>
        <v>0</v>
      </c>
      <c r="IG45" s="379" t="str">
        <f>IF($HT45='Classificação geral'!$F39,'Classificação geral'!$U39,"")</f>
        <v/>
      </c>
      <c r="IH45" s="380" t="str">
        <f t="shared" si="106"/>
        <v/>
      </c>
      <c r="II45" s="381" t="str">
        <f>IFERROR(RANK(IG45,IG:IG,0)+ COUNTIF($IG$13:IG44,IG45),"")</f>
        <v/>
      </c>
      <c r="IK45" s="378" t="str">
        <f>IFERROR(IF(AND('Classificação geral'!$E39="mas",'Classificação geral'!$F39=3),'Classificação geral'!$A39,""),"")</f>
        <v/>
      </c>
      <c r="IL45" s="399" t="str">
        <f>IFERROR(IF(AND('Classificação geral'!$E39="mas",'Classificação geral'!$F39=3),'Classificação geral'!$B39,""),"")</f>
        <v/>
      </c>
      <c r="IM45" s="382" t="str">
        <f>IF($IL45='Classificação geral'!$B39,'Classificação geral'!$C39,"")</f>
        <v/>
      </c>
      <c r="IN45" s="382" t="str">
        <f>IF($IL45='Classificação geral'!$B39,'Classificação geral'!$E39,"")</f>
        <v/>
      </c>
      <c r="IO45" s="382" t="str">
        <f>IF($IN45='Classificação geral'!$E39,'Classificação geral'!$F39,"")</f>
        <v/>
      </c>
      <c r="IP45" s="379">
        <f>IF($IO45='Classificação geral'!$F39,'Classificação geral'!G39,"")</f>
        <v>0</v>
      </c>
      <c r="IQ45" s="379" t="str">
        <f>IF($IO45='Classificação geral'!$F39,'Classificação geral'!H39,"")</f>
        <v/>
      </c>
      <c r="IR45" s="379">
        <f>IF($IO45='Classificação geral'!$F39,'Classificação geral'!I39,"")</f>
        <v>0</v>
      </c>
      <c r="IS45" s="379">
        <f>IF($IO45='Classificação geral'!$F39,'Classificação geral'!J39,"")</f>
        <v>0</v>
      </c>
      <c r="IT45" s="379">
        <f>IF($IO45='Classificação geral'!$F39,'Classificação geral'!K39,"")</f>
        <v>0</v>
      </c>
      <c r="IU45" s="379">
        <f>IF($IO45='Classificação geral'!$F39,'Classificação geral'!L39,"")</f>
        <v>0</v>
      </c>
      <c r="IV45" s="379">
        <f>IF($IO45='Classificação geral'!$F39,'Classificação geral'!M39,"")</f>
        <v>0</v>
      </c>
      <c r="IW45" s="379">
        <f>IF($IO45='Classificação geral'!$F39,'Classificação geral'!N39,"")</f>
        <v>0</v>
      </c>
      <c r="IX45" s="379">
        <f>IF($IO45='Classificação geral'!$F39,'Classificação geral'!O39,"")</f>
        <v>0</v>
      </c>
      <c r="IY45" s="379" t="b">
        <f>IF($IO45='Classificação geral'!$F39,'Classificação geral'!P39,"")</f>
        <v>0</v>
      </c>
      <c r="IZ45" s="379">
        <f>IF($IO45='Classificação geral'!$F39,'Classificação geral'!Q39,"")</f>
        <v>0</v>
      </c>
      <c r="JA45" s="379">
        <f>IF($IO45='Classificação geral'!$F39,'Classificação geral'!R39,"")</f>
        <v>0</v>
      </c>
      <c r="JB45" s="379" t="str">
        <f>IF($IO45='Classificação geral'!$F39,'Classificação geral'!$U39,"")</f>
        <v/>
      </c>
      <c r="JC45" s="380" t="str">
        <f t="shared" si="107"/>
        <v/>
      </c>
      <c r="JD45" s="381" t="str">
        <f>IFERROR(RANK(JB45,JB:JB,0)+ COUNTIF($JB$13:JB44,JB45),"")</f>
        <v/>
      </c>
    </row>
    <row r="46" spans="2:264" s="397" customFormat="1" ht="25.95" customHeight="1" x14ac:dyDescent="0.4">
      <c r="B46" s="367" t="str">
        <f t="shared" si="0"/>
        <v/>
      </c>
      <c r="C46" s="390" t="str">
        <f t="shared" si="1"/>
        <v/>
      </c>
      <c r="D46" s="394" t="str">
        <f t="shared" si="2"/>
        <v/>
      </c>
      <c r="E46" s="395" t="str">
        <f t="shared" si="3"/>
        <v/>
      </c>
      <c r="F46" s="395" t="str">
        <f t="shared" si="4"/>
        <v/>
      </c>
      <c r="G46" s="395" t="str">
        <f>IFERROR(INDEX(#REF!,MATCH(U46,$FB$15:$FB$97,0)),"")</f>
        <v/>
      </c>
      <c r="H46" s="396" t="str">
        <f t="shared" si="5"/>
        <v/>
      </c>
      <c r="I46" s="396" t="str">
        <f t="shared" si="6"/>
        <v/>
      </c>
      <c r="J46" s="396" t="str">
        <f t="shared" si="7"/>
        <v/>
      </c>
      <c r="K46" s="479" t="str">
        <f t="shared" si="8"/>
        <v/>
      </c>
      <c r="L46" s="396" t="str">
        <f t="shared" si="9"/>
        <v/>
      </c>
      <c r="M46" s="396" t="str">
        <f t="shared" si="10"/>
        <v/>
      </c>
      <c r="N46" s="396" t="str">
        <f t="shared" si="11"/>
        <v/>
      </c>
      <c r="O46" s="479" t="str">
        <f t="shared" si="12"/>
        <v/>
      </c>
      <c r="P46" s="396" t="str">
        <f t="shared" si="13"/>
        <v/>
      </c>
      <c r="Q46" s="396" t="str">
        <f t="shared" si="14"/>
        <v/>
      </c>
      <c r="R46" s="396" t="str">
        <f t="shared" si="15"/>
        <v/>
      </c>
      <c r="S46" s="479" t="str">
        <f t="shared" si="16"/>
        <v/>
      </c>
      <c r="T46" s="396" t="str">
        <f t="shared" si="17"/>
        <v/>
      </c>
      <c r="U46" s="391">
        <v>32</v>
      </c>
      <c r="V46" s="392"/>
      <c r="W46" s="392"/>
      <c r="X46" s="367" t="str">
        <f t="shared" si="18"/>
        <v/>
      </c>
      <c r="Y46" s="390" t="str">
        <f t="shared" si="19"/>
        <v/>
      </c>
      <c r="Z46" s="394" t="str">
        <f t="shared" si="20"/>
        <v/>
      </c>
      <c r="AA46" s="395" t="str">
        <f t="shared" si="21"/>
        <v/>
      </c>
      <c r="AB46" s="395" t="str">
        <f t="shared" si="22"/>
        <v/>
      </c>
      <c r="AC46" s="395" t="str">
        <f>IFERROR(INDEX(#REF!,MATCH(AQ46,$FX$15:$FX$97,0)),"")</f>
        <v/>
      </c>
      <c r="AD46" s="396" t="str">
        <f t="shared" si="23"/>
        <v/>
      </c>
      <c r="AE46" s="396" t="str">
        <f t="shared" si="24"/>
        <v/>
      </c>
      <c r="AF46" s="396" t="str">
        <f t="shared" si="25"/>
        <v/>
      </c>
      <c r="AG46" s="479" t="str">
        <f t="shared" si="26"/>
        <v/>
      </c>
      <c r="AH46" s="396" t="str">
        <f t="shared" si="27"/>
        <v/>
      </c>
      <c r="AI46" s="396" t="str">
        <f t="shared" si="28"/>
        <v/>
      </c>
      <c r="AJ46" s="396" t="str">
        <f t="shared" si="29"/>
        <v/>
      </c>
      <c r="AK46" s="479" t="str">
        <f t="shared" si="30"/>
        <v/>
      </c>
      <c r="AL46" s="396" t="str">
        <f t="shared" si="31"/>
        <v/>
      </c>
      <c r="AM46" s="396" t="str">
        <f t="shared" si="32"/>
        <v/>
      </c>
      <c r="AN46" s="396" t="str">
        <f t="shared" si="33"/>
        <v/>
      </c>
      <c r="AO46" s="479" t="str">
        <f t="shared" si="34"/>
        <v/>
      </c>
      <c r="AP46" s="396" t="str">
        <f t="shared" si="35"/>
        <v/>
      </c>
      <c r="AQ46" s="391">
        <v>32</v>
      </c>
      <c r="AR46" s="392"/>
      <c r="AT46" s="367" t="str">
        <f t="shared" si="36"/>
        <v/>
      </c>
      <c r="AU46" s="390" t="str">
        <f t="shared" si="37"/>
        <v/>
      </c>
      <c r="AV46" s="390" t="str">
        <f t="shared" si="38"/>
        <v/>
      </c>
      <c r="AW46" s="395" t="str">
        <f t="shared" si="39"/>
        <v/>
      </c>
      <c r="AX46" s="395" t="str">
        <f t="shared" si="40"/>
        <v/>
      </c>
      <c r="AY46" s="395" t="str">
        <f>IFERROR(INDEX(#REF!,MATCH($BM46,$GS$15:$GS$97,0)),"")</f>
        <v/>
      </c>
      <c r="AZ46" s="396" t="str">
        <f t="shared" si="41"/>
        <v/>
      </c>
      <c r="BA46" s="396" t="str">
        <f t="shared" si="42"/>
        <v/>
      </c>
      <c r="BB46" s="396" t="str">
        <f t="shared" si="43"/>
        <v/>
      </c>
      <c r="BC46" s="479" t="str">
        <f t="shared" si="44"/>
        <v/>
      </c>
      <c r="BD46" s="396" t="str">
        <f t="shared" si="45"/>
        <v/>
      </c>
      <c r="BE46" s="396" t="str">
        <f t="shared" si="46"/>
        <v/>
      </c>
      <c r="BF46" s="396" t="str">
        <f t="shared" si="47"/>
        <v/>
      </c>
      <c r="BG46" s="479" t="str">
        <f t="shared" si="48"/>
        <v/>
      </c>
      <c r="BH46" s="396" t="str">
        <f t="shared" si="49"/>
        <v/>
      </c>
      <c r="BI46" s="396" t="str">
        <f t="shared" si="50"/>
        <v/>
      </c>
      <c r="BJ46" s="396" t="str">
        <f t="shared" si="51"/>
        <v/>
      </c>
      <c r="BK46" s="479" t="str">
        <f t="shared" si="52"/>
        <v/>
      </c>
      <c r="BL46" s="396" t="str">
        <f t="shared" si="53"/>
        <v/>
      </c>
      <c r="BM46" s="391">
        <v>32</v>
      </c>
      <c r="BN46" s="236"/>
      <c r="BO46" s="392"/>
      <c r="BP46" s="368" t="str">
        <f t="shared" si="54"/>
        <v/>
      </c>
      <c r="BQ46" s="390" t="str">
        <f t="shared" si="55"/>
        <v/>
      </c>
      <c r="BR46" s="394" t="str">
        <f t="shared" si="56"/>
        <v/>
      </c>
      <c r="BS46" s="395" t="str">
        <f t="shared" si="57"/>
        <v/>
      </c>
      <c r="BT46" s="395" t="str">
        <f t="shared" si="58"/>
        <v/>
      </c>
      <c r="BU46" s="395" t="str">
        <f>IFERROR(INDEX(#REF!,MATCH(CI46,$HN$15:$HN$97,0)),"")</f>
        <v/>
      </c>
      <c r="BV46" s="396" t="str">
        <f t="shared" si="59"/>
        <v/>
      </c>
      <c r="BW46" s="396" t="str">
        <f t="shared" si="60"/>
        <v/>
      </c>
      <c r="BX46" s="396" t="str">
        <f t="shared" si="61"/>
        <v/>
      </c>
      <c r="BY46" s="479" t="str">
        <f t="shared" si="62"/>
        <v/>
      </c>
      <c r="BZ46" s="396" t="str">
        <f t="shared" si="63"/>
        <v/>
      </c>
      <c r="CA46" s="396" t="str">
        <f t="shared" si="64"/>
        <v/>
      </c>
      <c r="CB46" s="396" t="str">
        <f t="shared" si="65"/>
        <v/>
      </c>
      <c r="CC46" s="479" t="str">
        <f t="shared" si="66"/>
        <v/>
      </c>
      <c r="CD46" s="396" t="str">
        <f t="shared" si="67"/>
        <v/>
      </c>
      <c r="CE46" s="396" t="str">
        <f t="shared" si="68"/>
        <v/>
      </c>
      <c r="CF46" s="396" t="str">
        <f t="shared" si="69"/>
        <v/>
      </c>
      <c r="CG46" s="479" t="str">
        <f t="shared" si="70"/>
        <v/>
      </c>
      <c r="CH46" s="396" t="str">
        <f t="shared" si="71"/>
        <v/>
      </c>
      <c r="CI46" s="391">
        <v>32</v>
      </c>
      <c r="CJ46" s="392"/>
      <c r="CL46" s="367" t="str">
        <f t="shared" si="72"/>
        <v/>
      </c>
      <c r="CM46" s="390" t="str">
        <f t="shared" si="73"/>
        <v/>
      </c>
      <c r="CN46" s="394" t="str">
        <f t="shared" si="74"/>
        <v/>
      </c>
      <c r="CO46" s="394" t="str">
        <f t="shared" si="75"/>
        <v/>
      </c>
      <c r="CP46" s="395" t="str">
        <f t="shared" si="76"/>
        <v/>
      </c>
      <c r="CQ46" s="395" t="str">
        <f>IFERROR(INDEX(#REF!,MATCH(DE46,$II$15:$II$97,0)),"")</f>
        <v/>
      </c>
      <c r="CR46" s="396" t="str">
        <f t="shared" si="77"/>
        <v/>
      </c>
      <c r="CS46" s="396" t="str">
        <f t="shared" si="78"/>
        <v/>
      </c>
      <c r="CT46" s="396" t="str">
        <f t="shared" si="79"/>
        <v/>
      </c>
      <c r="CU46" s="479" t="str">
        <f t="shared" si="80"/>
        <v/>
      </c>
      <c r="CV46" s="396" t="str">
        <f t="shared" si="81"/>
        <v/>
      </c>
      <c r="CW46" s="396" t="str">
        <f t="shared" si="82"/>
        <v/>
      </c>
      <c r="CX46" s="396" t="str">
        <f t="shared" si="83"/>
        <v/>
      </c>
      <c r="CY46" s="479" t="str">
        <f t="shared" si="84"/>
        <v/>
      </c>
      <c r="CZ46" s="396" t="str">
        <f t="shared" si="85"/>
        <v/>
      </c>
      <c r="DA46" s="396" t="str">
        <f t="shared" si="86"/>
        <v/>
      </c>
      <c r="DB46" s="396" t="str">
        <f t="shared" si="87"/>
        <v/>
      </c>
      <c r="DC46" s="479" t="str">
        <f t="shared" si="88"/>
        <v/>
      </c>
      <c r="DD46" s="396" t="str">
        <f t="shared" si="89"/>
        <v/>
      </c>
      <c r="DE46" s="391">
        <v>32</v>
      </c>
      <c r="DF46" s="393" t="str">
        <f t="shared" si="131"/>
        <v/>
      </c>
      <c r="DG46" s="392"/>
      <c r="DH46" s="392"/>
      <c r="DI46" s="367" t="str">
        <f t="shared" si="90"/>
        <v/>
      </c>
      <c r="DJ46" s="390" t="str">
        <f t="shared" si="91"/>
        <v/>
      </c>
      <c r="DK46" s="394" t="str">
        <f t="shared" si="92"/>
        <v/>
      </c>
      <c r="DL46" s="395" t="str">
        <f t="shared" si="93"/>
        <v/>
      </c>
      <c r="DM46" s="395" t="str">
        <f t="shared" si="94"/>
        <v/>
      </c>
      <c r="DN46" s="395" t="str">
        <f>IFERROR(INDEX(#REF!,MATCH(EB46,$JD$15:$JD$97,0)),"")</f>
        <v/>
      </c>
      <c r="DO46" s="396" t="str">
        <f t="shared" si="122"/>
        <v/>
      </c>
      <c r="DP46" s="396" t="str">
        <f t="shared" si="123"/>
        <v/>
      </c>
      <c r="DQ46" s="396" t="str">
        <f t="shared" si="124"/>
        <v/>
      </c>
      <c r="DR46" s="479" t="str">
        <f t="shared" si="96"/>
        <v/>
      </c>
      <c r="DS46" s="396" t="str">
        <f t="shared" si="125"/>
        <v/>
      </c>
      <c r="DT46" s="396" t="str">
        <f t="shared" si="126"/>
        <v/>
      </c>
      <c r="DU46" s="396" t="str">
        <f t="shared" si="127"/>
        <v/>
      </c>
      <c r="DV46" s="479" t="str">
        <f t="shared" si="100"/>
        <v/>
      </c>
      <c r="DW46" s="396" t="str">
        <f t="shared" si="128"/>
        <v/>
      </c>
      <c r="DX46" s="396" t="str">
        <f t="shared" si="129"/>
        <v/>
      </c>
      <c r="DY46" s="396" t="str">
        <f t="shared" si="130"/>
        <v/>
      </c>
      <c r="DZ46" s="479" t="str">
        <f t="shared" si="104"/>
        <v/>
      </c>
      <c r="EA46" s="396" t="str">
        <f t="shared" si="105"/>
        <v/>
      </c>
      <c r="EB46" s="391">
        <v>32</v>
      </c>
      <c r="EC46" s="393"/>
      <c r="ED46" s="392"/>
      <c r="EF46" s="392"/>
      <c r="EG46" s="392"/>
      <c r="EH46" s="392"/>
      <c r="EI46" s="378" t="str">
        <f>IFERROR(IF(AND('Classificação geral'!$E40="FEM",'Classificação geral'!$F40=1),'Classificação geral'!$A40,""),"")</f>
        <v/>
      </c>
      <c r="EJ46" s="399" t="str">
        <f>IFERROR(IF(AND('Classificação geral'!$E40="FEM",'Classificação geral'!$F40=1),'Classificação geral'!$B40,""),"")</f>
        <v/>
      </c>
      <c r="EK46" s="382" t="str">
        <f>IF($EJ46='Classificação geral'!$B40,'Classificação geral'!$C40,"")</f>
        <v/>
      </c>
      <c r="EL46" s="382" t="str">
        <f>IF($EJ46='Classificação geral'!$B40,'Classificação geral'!$E40,"")</f>
        <v/>
      </c>
      <c r="EM46" s="382" t="str">
        <f>IF($EL46='Classificação geral'!$E40,'Classificação geral'!$F40,"")</f>
        <v/>
      </c>
      <c r="EN46" s="378" t="str">
        <f>IFERROR(IF(AND($EL46="fem",'Classificação geral'!$F40=1),'Classificação geral'!G40,""),"")</f>
        <v/>
      </c>
      <c r="EO46" s="378" t="str">
        <f>IFERROR(IF(AND($EL46="fem",'Classificação geral'!$F40=1),'Classificação geral'!H40,""),"")</f>
        <v/>
      </c>
      <c r="EP46" s="378" t="str">
        <f>IFERROR(IF(AND($EL46="fem",'Classificação geral'!$F40=1),'Classificação geral'!I40,""),"")</f>
        <v/>
      </c>
      <c r="EQ46" s="378" t="str">
        <f>IFERROR(IF(AND($EL46="fem",'Classificação geral'!$F40=1),'Classificação geral'!J40,""),"")</f>
        <v/>
      </c>
      <c r="ER46" s="399" t="str">
        <f>IFERROR(IF(AND($EL46="fem",'Classificação geral'!$F40=1),'Classificação geral'!K40,""),"")</f>
        <v/>
      </c>
      <c r="ES46" s="378" t="str">
        <f>IFERROR(IF(AND($EL46="fem",'Classificação geral'!$F40=1),'Classificação geral'!L40,""),"")</f>
        <v/>
      </c>
      <c r="ET46" s="378" t="str">
        <f>IFERROR(IF(AND($EL46="fem",'Classificação geral'!$F40=1),'Classificação geral'!M40,""),"")</f>
        <v/>
      </c>
      <c r="EU46" s="378" t="str">
        <f>IFERROR(IF(AND($EL46="fem",'Classificação geral'!$F40=1),'Classificação geral'!N40,""),"")</f>
        <v/>
      </c>
      <c r="EV46" s="399" t="str">
        <f>IFERROR(IF(AND($EL46="fem",'Classificação geral'!$F40=1),'Classificação geral'!O40,""),"")</f>
        <v/>
      </c>
      <c r="EW46" s="378" t="str">
        <f>IFERROR(IF(AND($EL46="fem",'Classificação geral'!$F40=1),'Classificação geral'!P40,""),"")</f>
        <v/>
      </c>
      <c r="EX46" s="378" t="str">
        <f>IFERROR(IF(AND($EL46="fem",'Classificação geral'!$F40=1),'Classificação geral'!Q40,""),"")</f>
        <v/>
      </c>
      <c r="EY46" s="378" t="str">
        <f>IFERROR(IF(AND($EL46="fem",'Classificação geral'!$F40=1),'Classificação geral'!R40,""),"")</f>
        <v/>
      </c>
      <c r="EZ46" s="379" t="str">
        <f>IF($EM46='Classificação geral'!$F40,'Classificação geral'!$U40,"")</f>
        <v/>
      </c>
      <c r="FA46" s="380" t="str">
        <f t="shared" si="109"/>
        <v/>
      </c>
      <c r="FB46" s="381" t="str">
        <f>IFERROR(RANK(EZ46,EZ:EZ,0)+ COUNTIF(EZ$13:$EZ45,EZ46),"")</f>
        <v/>
      </c>
      <c r="FC46" s="383"/>
      <c r="FD46" s="397">
        <v>4</v>
      </c>
      <c r="FE46" s="378" t="str">
        <f>IFERROR(IF(AND('Classificação geral'!$E40="mas",'Classificação geral'!$F40=1),'Classificação geral'!$A40,""),"")</f>
        <v/>
      </c>
      <c r="FF46" s="399" t="str">
        <f>IFERROR(IF(AND('Classificação geral'!$E40="mas",'Classificação geral'!$F40=1),'Classificação geral'!$B40,""),"")</f>
        <v/>
      </c>
      <c r="FG46" s="382" t="str">
        <f>IF($FF46='Classificação geral'!$B40,'Classificação geral'!$C40,"")</f>
        <v/>
      </c>
      <c r="FH46" s="382" t="str">
        <f>IF($FF46='Classificação geral'!$B40,'Classificação geral'!$E40,"")</f>
        <v/>
      </c>
      <c r="FI46" s="399" t="str">
        <f>IFERROR(IF(AND($FH46="mas",'Classificação geral'!$F40=1),'Classificação geral'!F40,""),"")</f>
        <v/>
      </c>
      <c r="FJ46" s="378" t="str">
        <f>IFERROR(IF(AND($FH46="mas",'Classificação geral'!$F40=1),'Classificação geral'!G40,""),"")</f>
        <v/>
      </c>
      <c r="FK46" s="378" t="str">
        <f>IFERROR(IF(AND($FH46="mas",'Classificação geral'!$F40=1),'Classificação geral'!H40,""),"")</f>
        <v/>
      </c>
      <c r="FL46" s="378" t="str">
        <f>IFERROR(IF(AND($FH46="mas",'Classificação geral'!$F40=1),'Classificação geral'!I40,""),"")</f>
        <v/>
      </c>
      <c r="FM46" s="378" t="str">
        <f>IFERROR(IF(AND($FH46="mas",'Classificação geral'!$F40=1),'Classificação geral'!J40,""),"")</f>
        <v/>
      </c>
      <c r="FN46" s="378" t="str">
        <f>IFERROR(IF(AND($FH46="mas",'Classificação geral'!$F40=1),'Classificação geral'!K40,""),"")</f>
        <v/>
      </c>
      <c r="FO46" s="378" t="str">
        <f>IFERROR(IF(AND($FH46="mas",'Classificação geral'!$F40=1),'Classificação geral'!L40,""),"")</f>
        <v/>
      </c>
      <c r="FP46" s="378" t="str">
        <f>IFERROR(IF(AND($FH46="mas",'Classificação geral'!$F40=1),'Classificação geral'!M40,""),"")</f>
        <v/>
      </c>
      <c r="FQ46" s="378" t="str">
        <f>IFERROR(IF(AND($FH46="mas",'Classificação geral'!$F40=1),'Classificação geral'!N40,""),"")</f>
        <v/>
      </c>
      <c r="FR46" s="378" t="str">
        <f>IFERROR(IF(AND($FH46="mas",'Classificação geral'!$F40=1),'Classificação geral'!O40,""),"")</f>
        <v/>
      </c>
      <c r="FS46" s="378" t="str">
        <f>IFERROR(IF(AND($FH46="mas",'Classificação geral'!$F40=1),'Classificação geral'!P40,""),"")</f>
        <v/>
      </c>
      <c r="FT46" s="378" t="str">
        <f>IFERROR(IF(AND($FH46="mas",'Classificação geral'!$F40=1),'Classificação geral'!Q40,""),"")</f>
        <v/>
      </c>
      <c r="FU46" s="378" t="str">
        <f>IFERROR(IF(AND($FH46="mas",'Classificação geral'!$F40=1),'Classificação geral'!R40,""),"")</f>
        <v/>
      </c>
      <c r="FV46" s="399" t="str">
        <f>IFERROR(IF(AND($FH46="mas",'Classificação geral'!$F40=1),'Classificação geral'!U40,""),"")</f>
        <v/>
      </c>
      <c r="FW46" s="380" t="str">
        <f t="shared" si="110"/>
        <v/>
      </c>
      <c r="FX46" s="381" t="str">
        <f>IFERROR(RANK(FV46,FV:FV,0)+ COUNTIF($FV$13:FV45,FV46),"")</f>
        <v/>
      </c>
      <c r="FZ46" s="378" t="str">
        <f>IFERROR(IF(AND('Classificação geral'!$E40="FEM",'Classificação geral'!$F40=2),'Classificação geral'!$A40,""),"")</f>
        <v/>
      </c>
      <c r="GA46" s="378" t="str">
        <f>IFERROR(IF(AND('Classificação geral'!$E40="fem",'Classificação geral'!$F40=2),'Classificação geral'!$B40,""),"")</f>
        <v/>
      </c>
      <c r="GB46" s="382" t="str">
        <f>IF(GA46='Classificação geral'!$B40,'Classificação geral'!$C40,"")</f>
        <v/>
      </c>
      <c r="GC46" s="382" t="str">
        <f>IF(GA46='Classificação geral'!$B40,'Classificação geral'!$E40,"")</f>
        <v/>
      </c>
      <c r="GD46" s="399" t="str">
        <f>IFERROR(IF(AND(GC46="fem",'Classificação geral'!$F40=2),'Classificação geral'!$F40,""),"")</f>
        <v/>
      </c>
      <c r="GE46" s="378" t="str">
        <f>IFERROR(IF(AND($GC46="fem",'Classificação geral'!$F40=2),'Classificação geral'!G40,""),"")</f>
        <v/>
      </c>
      <c r="GF46" s="378" t="str">
        <f>IFERROR(IF(AND($GC46="fem",'Classificação geral'!$F40=2),'Classificação geral'!H40,""),"")</f>
        <v/>
      </c>
      <c r="GG46" s="378" t="str">
        <f>IFERROR(IF(AND($GC46="fem",'Classificação geral'!$F40=2),'Classificação geral'!I40,""),"")</f>
        <v/>
      </c>
      <c r="GH46" s="378" t="str">
        <f>IFERROR(IF(AND($GC46="fem",'Classificação geral'!$F40=2),'Classificação geral'!J40,""),"")</f>
        <v/>
      </c>
      <c r="GI46" s="378" t="str">
        <f>IFERROR(IF(AND($GC46="fem",'Classificação geral'!$F40=2),'Classificação geral'!K40,""),"")</f>
        <v/>
      </c>
      <c r="GJ46" s="378" t="str">
        <f>IFERROR(IF(AND($GC46="fem",'Classificação geral'!$F40=2),'Classificação geral'!L40,""),"")</f>
        <v/>
      </c>
      <c r="GK46" s="378" t="str">
        <f>IFERROR(IF(AND($GC46="fem",'Classificação geral'!$F40=2),'Classificação geral'!M40,""),"")</f>
        <v/>
      </c>
      <c r="GL46" s="378" t="str">
        <f>IFERROR(IF(AND($GC46="fem",'Classificação geral'!$F40=2),'Classificação geral'!N40,""),"")</f>
        <v/>
      </c>
      <c r="GM46" s="378" t="str">
        <f>IFERROR(IF(AND($GC46="fem",'Classificação geral'!$F40=2),'Classificação geral'!O40,""),"")</f>
        <v/>
      </c>
      <c r="GN46" s="378" t="str">
        <f>IFERROR(IF(AND($GC46="fem",'Classificação geral'!$F40=2),'Classificação geral'!P40,""),"")</f>
        <v/>
      </c>
      <c r="GO46" s="378" t="str">
        <f>IFERROR(IF(AND($GC46="fem",'Classificação geral'!$F40=2),'Classificação geral'!Q40,""),"")</f>
        <v/>
      </c>
      <c r="GP46" s="378" t="str">
        <f>IFERROR(IF(AND($GC46="fem",'Classificação geral'!$F40=2),'Classificação geral'!R40,""),"")</f>
        <v/>
      </c>
      <c r="GQ46" s="399" t="str">
        <f>IFERROR(IF(AND(GC46="fem",'Classificação geral'!$F40=2),'Classificação geral'!U40,""),"")</f>
        <v/>
      </c>
      <c r="GR46" s="380" t="str">
        <f t="shared" si="111"/>
        <v/>
      </c>
      <c r="GS46" s="381" t="str">
        <f>IFERROR(RANK(GQ46,GQ:GQ,0)+ COUNTIF($GQ$13:GQ45,GQ46),"")</f>
        <v/>
      </c>
      <c r="GU46" s="378" t="str">
        <f>IFERROR(IF(AND('Classificação geral'!$E40="mas",'Classificação geral'!$F40=2),'Classificação geral'!$A40,""),"")</f>
        <v/>
      </c>
      <c r="GV46" s="378" t="str">
        <f>IFERROR(IF(AND('Classificação geral'!$E40="mas",'Classificação geral'!$F40=2),'Classificação geral'!$B40,""),"")</f>
        <v/>
      </c>
      <c r="GW46" s="382" t="str">
        <f>IF(GV46='Classificação geral'!$B40,'Classificação geral'!$C40,"")</f>
        <v/>
      </c>
      <c r="GX46" s="382" t="str">
        <f>IF(GV46='Classificação geral'!$B40,'Classificação geral'!$E40,"")</f>
        <v/>
      </c>
      <c r="GY46" s="399" t="str">
        <f>IFERROR(IF(AND(GX46="mas",'Classificação geral'!$F40=2),'Classificação geral'!$F40,""),"")</f>
        <v/>
      </c>
      <c r="GZ46" s="378" t="str">
        <f>IFERROR(IF(AND($GX46="mas",'Classificação geral'!$F40=2),'Classificação geral'!H40,""),"")</f>
        <v/>
      </c>
      <c r="HA46" s="378" t="str">
        <f>IFERROR(IF(AND($GX46="mas",'Classificação geral'!$F40=2),'Classificação geral'!I40,""),"")</f>
        <v/>
      </c>
      <c r="HB46" s="378" t="str">
        <f>IFERROR(IF(AND($GX46="mas",'Classificação geral'!$F40=2),'Classificação geral'!J40,""),"")</f>
        <v/>
      </c>
      <c r="HC46" s="399" t="str">
        <f>IFERROR(IF(AND(GX46="mas",'Classificação geral'!$F40=2),'Classificação geral'!$G40,""),"")</f>
        <v/>
      </c>
      <c r="HD46" s="378" t="str">
        <f>IFERROR(IF(AND($GX46="mas",'Classificação geral'!$F40=2),'Classificação geral'!L40,""),"")</f>
        <v/>
      </c>
      <c r="HE46" s="378" t="str">
        <f>IFERROR(IF(AND($GX46="mas",'Classificação geral'!$F40=2),'Classificação geral'!M40,""),"")</f>
        <v/>
      </c>
      <c r="HF46" s="378" t="str">
        <f>IFERROR(IF(AND($GX46="mas",'Classificação geral'!$F40=2),'Classificação geral'!N40,""),"")</f>
        <v/>
      </c>
      <c r="HG46" s="399" t="str">
        <f>IFERROR(IF(AND(GX46="mas",'Classificação geral'!$F40=2),'Classificação geral'!$K40,""),"")</f>
        <v/>
      </c>
      <c r="HH46" s="378" t="str">
        <f>IFERROR(IF(AND($GX46="mas",'Classificação geral'!$F40=2),'Classificação geral'!P40,""),"")</f>
        <v/>
      </c>
      <c r="HI46" s="378" t="str">
        <f>IFERROR(IF(AND($GX46="mas",'Classificação geral'!$F40=2),'Classificação geral'!Q40,""),"")</f>
        <v/>
      </c>
      <c r="HJ46" s="378" t="str">
        <f>IFERROR(IF(AND($GX46="mas",'Classificação geral'!$F40=2),'Classificação geral'!R40,""),"")</f>
        <v/>
      </c>
      <c r="HK46" s="399" t="str">
        <f>IFERROR(IF(AND(GX46="mas",'Classificação geral'!$F40=2),'Classificação geral'!$O40,""),"")</f>
        <v/>
      </c>
      <c r="HL46" s="399" t="str">
        <f>IFERROR(IF(AND(GX46="mas",'Classificação geral'!$F40=2),'Classificação geral'!$U40,""),"")</f>
        <v/>
      </c>
      <c r="HM46" s="380" t="str">
        <f t="shared" si="112"/>
        <v/>
      </c>
      <c r="HN46" s="381" t="str">
        <f>IFERROR(RANK(HL46,HL:HL,0)+ COUNTIF($HL$13:HL45,HL46),"")</f>
        <v/>
      </c>
      <c r="HP46" s="378" t="str">
        <f>IFERROR(IF(AND('Classificação geral'!$E40="FEM",'Classificação geral'!$F40=3),'Classificação geral'!$A40,""),"")</f>
        <v/>
      </c>
      <c r="HQ46" s="399" t="str">
        <f>IFERROR(IF(AND('Classificação geral'!$E40="fem",'Classificação geral'!$F40=3),'Classificação geral'!$B40,""),"")</f>
        <v/>
      </c>
      <c r="HR46" s="382" t="str">
        <f>IF($HQ46='Classificação geral'!$B40,'Classificação geral'!$C40,"")</f>
        <v/>
      </c>
      <c r="HS46" s="382" t="str">
        <f>IF($HQ46='Classificação geral'!$B40,'Classificação geral'!$E40,"")</f>
        <v/>
      </c>
      <c r="HT46" s="382" t="str">
        <f>IF($HS46='Classificação geral'!$E40,'Classificação geral'!$F40,"")</f>
        <v/>
      </c>
      <c r="HU46" s="382">
        <f>IF($HT46='Classificação geral'!$F40,'Classificação geral'!G40,"")</f>
        <v>0</v>
      </c>
      <c r="HV46" s="382" t="str">
        <f>IF($HT46='Classificação geral'!$F40,'Classificação geral'!H40,"")</f>
        <v/>
      </c>
      <c r="HW46" s="382">
        <f>IF($HT46='Classificação geral'!$F40,'Classificação geral'!I40,"")</f>
        <v>0</v>
      </c>
      <c r="HX46" s="382">
        <f>IF($HT46='Classificação geral'!$F40,'Classificação geral'!J40,"")</f>
        <v>0</v>
      </c>
      <c r="HY46" s="382">
        <f>IF($HT46='Classificação geral'!$F40,'Classificação geral'!K40,"")</f>
        <v>0</v>
      </c>
      <c r="HZ46" s="382">
        <f>IF($HT46='Classificação geral'!$F40,'Classificação geral'!L40,"")</f>
        <v>0</v>
      </c>
      <c r="IA46" s="382">
        <f>IF($HT46='Classificação geral'!$F40,'Classificação geral'!M40,"")</f>
        <v>0</v>
      </c>
      <c r="IB46" s="382">
        <f>IF($HT46='Classificação geral'!$F40,'Classificação geral'!N40,"")</f>
        <v>0</v>
      </c>
      <c r="IC46" s="382">
        <f>IF($HT46='Classificação geral'!$F40,'Classificação geral'!O40,"")</f>
        <v>0</v>
      </c>
      <c r="ID46" s="382" t="b">
        <f>IF($HT46='Classificação geral'!$F40,'Classificação geral'!P40,"")</f>
        <v>0</v>
      </c>
      <c r="IE46" s="382">
        <f>IF($HT46='Classificação geral'!$F40,'Classificação geral'!Q40,"")</f>
        <v>0</v>
      </c>
      <c r="IF46" s="382">
        <f>IF($HT46='Classificação geral'!$F40,'Classificação geral'!R40,"")</f>
        <v>0</v>
      </c>
      <c r="IG46" s="379" t="str">
        <f>IF($HT46='Classificação geral'!$F40,'Classificação geral'!$U40,"")</f>
        <v/>
      </c>
      <c r="IH46" s="380" t="str">
        <f t="shared" si="106"/>
        <v/>
      </c>
      <c r="II46" s="381" t="str">
        <f>IFERROR(RANK(IG46,IG:IG,0)+ COUNTIF($IG$13:IG45,IG46),"")</f>
        <v/>
      </c>
      <c r="IK46" s="378" t="str">
        <f>IFERROR(IF(AND('Classificação geral'!$E40="mas",'Classificação geral'!$F40=3),'Classificação geral'!$A40,""),"")</f>
        <v/>
      </c>
      <c r="IL46" s="399" t="str">
        <f>IFERROR(IF(AND('Classificação geral'!$E40="mas",'Classificação geral'!$F40=3),'Classificação geral'!$B40,""),"")</f>
        <v/>
      </c>
      <c r="IM46" s="382" t="str">
        <f>IF($IL46='Classificação geral'!$B40,'Classificação geral'!$C40,"")</f>
        <v/>
      </c>
      <c r="IN46" s="382" t="str">
        <f>IF($IL46='Classificação geral'!$B40,'Classificação geral'!$E40,"")</f>
        <v/>
      </c>
      <c r="IO46" s="382" t="str">
        <f>IF($IN46='Classificação geral'!$E40,'Classificação geral'!$F40,"")</f>
        <v/>
      </c>
      <c r="IP46" s="379">
        <f>IF($IO46='Classificação geral'!$F40,'Classificação geral'!G40,"")</f>
        <v>0</v>
      </c>
      <c r="IQ46" s="379" t="str">
        <f>IF($IO46='Classificação geral'!$F40,'Classificação geral'!H40,"")</f>
        <v/>
      </c>
      <c r="IR46" s="379">
        <f>IF($IO46='Classificação geral'!$F40,'Classificação geral'!I40,"")</f>
        <v>0</v>
      </c>
      <c r="IS46" s="379">
        <f>IF($IO46='Classificação geral'!$F40,'Classificação geral'!J40,"")</f>
        <v>0</v>
      </c>
      <c r="IT46" s="379">
        <f>IF($IO46='Classificação geral'!$F40,'Classificação geral'!K40,"")</f>
        <v>0</v>
      </c>
      <c r="IU46" s="379">
        <f>IF($IO46='Classificação geral'!$F40,'Classificação geral'!L40,"")</f>
        <v>0</v>
      </c>
      <c r="IV46" s="379">
        <f>IF($IO46='Classificação geral'!$F40,'Classificação geral'!M40,"")</f>
        <v>0</v>
      </c>
      <c r="IW46" s="379">
        <f>IF($IO46='Classificação geral'!$F40,'Classificação geral'!N40,"")</f>
        <v>0</v>
      </c>
      <c r="IX46" s="379">
        <f>IF($IO46='Classificação geral'!$F40,'Classificação geral'!O40,"")</f>
        <v>0</v>
      </c>
      <c r="IY46" s="379" t="b">
        <f>IF($IO46='Classificação geral'!$F40,'Classificação geral'!P40,"")</f>
        <v>0</v>
      </c>
      <c r="IZ46" s="379">
        <f>IF($IO46='Classificação geral'!$F40,'Classificação geral'!Q40,"")</f>
        <v>0</v>
      </c>
      <c r="JA46" s="379">
        <f>IF($IO46='Classificação geral'!$F40,'Classificação geral'!R40,"")</f>
        <v>0</v>
      </c>
      <c r="JB46" s="379" t="str">
        <f>IF($IO46='Classificação geral'!$F40,'Classificação geral'!$U40,"")</f>
        <v/>
      </c>
      <c r="JC46" s="380" t="str">
        <f t="shared" si="107"/>
        <v/>
      </c>
      <c r="JD46" s="381" t="str">
        <f>IFERROR(RANK(JB46,JB:JB,0)+ COUNTIF($JB$13:JB45,JB46),"")</f>
        <v/>
      </c>
    </row>
    <row r="47" spans="2:264" s="397" customFormat="1" ht="25.95" customHeight="1" x14ac:dyDescent="0.4">
      <c r="B47" s="367" t="str">
        <f t="shared" ref="B47:B78" si="132">IFERROR(INDEX($EI$15:$EI$97,MATCH(U47,$FB$15:$FB$97,0)),"")</f>
        <v/>
      </c>
      <c r="C47" s="390" t="str">
        <f t="shared" ref="C47:C78" si="133">IFERROR(INDEX($EJ$15:$EJ$97,MATCH(U47,$FB$15:$FB$97,0)),"")</f>
        <v/>
      </c>
      <c r="D47" s="394" t="str">
        <f t="shared" ref="D47:D78" si="134">IFERROR(INDEX($EK$15:$EK$97,MATCH(U47,$FB$15:$FB$97,0)),"")</f>
        <v/>
      </c>
      <c r="E47" s="395" t="str">
        <f t="shared" ref="E47:E78" si="135">IFERROR(INDEX($EL$15:$EL$97,MATCH(U47,$FB$15:$FB$97,0)),"")</f>
        <v/>
      </c>
      <c r="F47" s="395" t="str">
        <f t="shared" ref="F47:F78" si="136">IFERROR(INDEX($EM$15:$EM$97,MATCH(U47,$FB$15:$FB$97,0)),"")</f>
        <v/>
      </c>
      <c r="G47" s="395" t="str">
        <f>IFERROR(INDEX(#REF!,MATCH(U47,$FB$15:$FB$97,0)),"")</f>
        <v/>
      </c>
      <c r="H47" s="396" t="str">
        <f t="shared" ref="H47:H78" si="137">IFERROR(INDEX($EO$15:$EO$97,MATCH(U47,$FB$15:$FB$97,0)),"")</f>
        <v/>
      </c>
      <c r="I47" s="396" t="str">
        <f t="shared" ref="I47:I78" si="138">IFERROR(INDEX($EP$15:$EP$97,MATCH(U47,$FB$15:$FB$97,0)),"")</f>
        <v/>
      </c>
      <c r="J47" s="396" t="str">
        <f t="shared" ref="J47:J78" si="139">IFERROR(INDEX($EQ$15:$EQ$97,MATCH(U47,$FB$15:$FB$97,0)),"")</f>
        <v/>
      </c>
      <c r="K47" s="479" t="str">
        <f t="shared" ref="K47:K78" si="140">IFERROR(INDEX($EN$15:$EN$97,MATCH(U47,$FB$15:$FB$97,0)),"")</f>
        <v/>
      </c>
      <c r="L47" s="396" t="str">
        <f t="shared" ref="L47:L78" si="141">IFERROR(INDEX($ES$15:$ES$97,MATCH(U47,$FB$15:$FB$97,0)),"")</f>
        <v/>
      </c>
      <c r="M47" s="396" t="str">
        <f t="shared" ref="M47:M78" si="142">IFERROR(INDEX($ET$15:$ET$97,MATCH(U47,$FB$15:$FB$97,0)),"")</f>
        <v/>
      </c>
      <c r="N47" s="396" t="str">
        <f t="shared" ref="N47:N78" si="143">IFERROR(INDEX($EU$15:$EU$97,MATCH(U47,$FB$15:$FB$97,0)),"")</f>
        <v/>
      </c>
      <c r="O47" s="479" t="str">
        <f t="shared" ref="O47:O78" si="144">IFERROR(INDEX($ER$15:$ER$97,MATCH(U47,$FB$15:$FB$97,0)),"")</f>
        <v/>
      </c>
      <c r="P47" s="396" t="str">
        <f t="shared" ref="P47:P78" si="145">IFERROR(INDEX($EW$15:$EW$97,MATCH(U47,$FB$15:$FB$97,0)),"")</f>
        <v/>
      </c>
      <c r="Q47" s="396" t="str">
        <f t="shared" ref="Q47:Q78" si="146">IFERROR(INDEX($EX$15:$EX$97,MATCH(U47,$FB$15:$FB$97,0)),"")</f>
        <v/>
      </c>
      <c r="R47" s="396" t="str">
        <f t="shared" ref="R47:R78" si="147">IFERROR(INDEX($EY$15:$EY$97,MATCH(U47,$FB$15:$FB$97,0)),"")</f>
        <v/>
      </c>
      <c r="S47" s="479" t="str">
        <f t="shared" ref="S47:S78" si="148">IFERROR(INDEX($EV$15:$EV$97,MATCH(U47,$FB$15:$FB$97,0)),"")</f>
        <v/>
      </c>
      <c r="T47" s="396" t="str">
        <f t="shared" ref="T47:T78" si="149">IFERROR(INDEX($EZ$15:$EZ$97,MATCH(U47,$FB$15:$FB$97,0)),"")</f>
        <v/>
      </c>
      <c r="U47" s="391">
        <v>33</v>
      </c>
      <c r="V47" s="392"/>
      <c r="W47" s="392"/>
      <c r="X47" s="367" t="str">
        <f t="shared" ref="X47:X78" si="150">IFERROR(INDEX($FE$15:$FE$97,MATCH($AQ47,$FX$15:$FX$97,0)),"")</f>
        <v/>
      </c>
      <c r="Y47" s="390" t="str">
        <f t="shared" ref="Y47:Y78" si="151">IFERROR(INDEX($FF$15:$FF$97,MATCH($AQ47,$FX$15:$FX$97,0)),"")</f>
        <v/>
      </c>
      <c r="Z47" s="394" t="str">
        <f t="shared" ref="Z47:Z78" si="152">IFERROR(INDEX($FG$15:$FG$97,MATCH($AQ47,$FX$15:$FX$97,0)),"")</f>
        <v/>
      </c>
      <c r="AA47" s="395" t="str">
        <f t="shared" ref="AA47:AA78" si="153">IFERROR(INDEX($FH$15:$FH$97,MATCH($AQ47,$FX$15:$FX$97,0)),"")</f>
        <v/>
      </c>
      <c r="AB47" s="395" t="str">
        <f t="shared" ref="AB47:AB78" si="154">IFERROR(INDEX($FI$15:$FI$97,MATCH($AQ47,$FX$15:$FX$97,0)),"")</f>
        <v/>
      </c>
      <c r="AC47" s="395" t="str">
        <f>IFERROR(INDEX(#REF!,MATCH(AQ47,$FX$15:$FX$97,0)),"")</f>
        <v/>
      </c>
      <c r="AD47" s="396" t="str">
        <f t="shared" ref="AD47:AD78" si="155">IFERROR(INDEX(FK$15:FK$97,MATCH($AQ47,$FX$15:$FX$97,0)),"")</f>
        <v/>
      </c>
      <c r="AE47" s="396" t="str">
        <f t="shared" ref="AE47:AE78" si="156">IFERROR(INDEX(FL$15:FL$97,MATCH($AQ47,$FX$15:$FX$97,0)),"")</f>
        <v/>
      </c>
      <c r="AF47" s="396" t="str">
        <f t="shared" ref="AF47:AF78" si="157">IFERROR(INDEX(FM$15:FM$97,MATCH($AQ47,$FX$15:$FX$97,0)),"")</f>
        <v/>
      </c>
      <c r="AG47" s="479" t="str">
        <f t="shared" ref="AG47:AG78" si="158">IFERROR(INDEX(FJ$15:FJ$97,MATCH($AQ47,$FX$15:$FX$97,0)),"")</f>
        <v/>
      </c>
      <c r="AH47" s="396" t="str">
        <f t="shared" ref="AH47:AH78" si="159">IFERROR(INDEX(FO$15:FO$97,MATCH($AQ47,$FX$15:$FX$97,0)),"")</f>
        <v/>
      </c>
      <c r="AI47" s="396" t="str">
        <f t="shared" ref="AI47:AI78" si="160">IFERROR(INDEX(FP$15:FP$97,MATCH($AQ47,$FX$15:$FX$97,0)),"")</f>
        <v/>
      </c>
      <c r="AJ47" s="396" t="str">
        <f t="shared" ref="AJ47:AJ78" si="161">IFERROR(INDEX(FQ$15:FQ$97,MATCH($AQ47,$FX$15:$FX$97,0)),"")</f>
        <v/>
      </c>
      <c r="AK47" s="479" t="str">
        <f t="shared" ref="AK47:AK78" si="162">IFERROR(INDEX(FN$15:FN$97,MATCH($AQ47,$FX$15:$FX$97,0)),"")</f>
        <v/>
      </c>
      <c r="AL47" s="396" t="str">
        <f t="shared" ref="AL47:AL78" si="163">IFERROR(INDEX(FS$15:FS$97,MATCH($AQ47,$FX$15:$FX$97,0)),"")</f>
        <v/>
      </c>
      <c r="AM47" s="396" t="str">
        <f t="shared" ref="AM47:AM78" si="164">IFERROR(INDEX(FT$15:FT$97,MATCH($AQ47,$FX$15:$FX$97,0)),"")</f>
        <v/>
      </c>
      <c r="AN47" s="396" t="str">
        <f t="shared" ref="AN47:AN78" si="165">IFERROR(INDEX(FU$15:FU$97,MATCH($AQ47,$FX$15:$FX$97,0)),"")</f>
        <v/>
      </c>
      <c r="AO47" s="479" t="str">
        <f t="shared" ref="AO47:AO78" si="166">IFERROR(INDEX(FR$15:FR$97,MATCH($AQ47,$FX$15:$FX$97,0)),"")</f>
        <v/>
      </c>
      <c r="AP47" s="396" t="str">
        <f t="shared" ref="AP47:AP78" si="167">IFERROR(INDEX(FW$15:FW$97,MATCH($AQ47,$FX$15:$FX$97,0)),"")</f>
        <v/>
      </c>
      <c r="AQ47" s="391">
        <v>33</v>
      </c>
      <c r="AR47" s="392"/>
      <c r="AT47" s="367" t="str">
        <f t="shared" ref="AT47:AT78" si="168">IFERROR(INDEX($FZ$15:$FZ$97,MATCH($BM47,$GS$15:$GS$97,0)),"")</f>
        <v/>
      </c>
      <c r="AU47" s="390" t="str">
        <f t="shared" ref="AU47:AU78" si="169">IFERROR(INDEX($GA$15:$GA$97,MATCH($BM47,$GS$15:$GS$97,0)),"")</f>
        <v/>
      </c>
      <c r="AV47" s="390" t="str">
        <f t="shared" ref="AV47:AV78" si="170">IFERROR(INDEX($GB$15:$GB$97,MATCH($BM47,$GS$15:$GS$97,0)),"")</f>
        <v/>
      </c>
      <c r="AW47" s="395" t="str">
        <f t="shared" ref="AW47:AW78" si="171">IFERROR(INDEX($GC$15:$GC$97,MATCH($BM47,$GS$15:$GS$97,0)),"")</f>
        <v/>
      </c>
      <c r="AX47" s="395" t="str">
        <f t="shared" ref="AX47:AX78" si="172">IFERROR(INDEX($GD$15:$GD$97,MATCH($BM47,$GS$15:$GS$97,0)),"")</f>
        <v/>
      </c>
      <c r="AY47" s="395" t="str">
        <f>IFERROR(INDEX(#REF!,MATCH($BM47,$GS$15:$GS$97,0)),"")</f>
        <v/>
      </c>
      <c r="AZ47" s="396" t="str">
        <f t="shared" ref="AZ47:AZ78" si="173">IFERROR(INDEX(GF$15:GF$97,MATCH($BM47,$GS$15:$GS$97,0)),"")</f>
        <v/>
      </c>
      <c r="BA47" s="396" t="str">
        <f t="shared" ref="BA47:BA78" si="174">IFERROR(INDEX(GG$15:GG$97,MATCH($BM47,$GS$15:$GS$97,0)),"")</f>
        <v/>
      </c>
      <c r="BB47" s="396" t="str">
        <f t="shared" ref="BB47:BB78" si="175">IFERROR(INDEX(GH$15:GH$97,MATCH($BM47,$GS$15:$GS$97,0)),"")</f>
        <v/>
      </c>
      <c r="BC47" s="479" t="str">
        <f t="shared" ref="BC47:BC78" si="176">IFERROR(INDEX(GE$15:GE$97,MATCH($BM47,$GS$15:$GS$97,0)),"")</f>
        <v/>
      </c>
      <c r="BD47" s="396" t="str">
        <f t="shared" ref="BD47:BD78" si="177">IFERROR(INDEX(GJ$15:GJ$97,MATCH($BM47,$GS$15:$GS$97,0)),"")</f>
        <v/>
      </c>
      <c r="BE47" s="396" t="str">
        <f t="shared" ref="BE47:BE78" si="178">IFERROR(INDEX(GK$15:GK$97,MATCH($BM47,$GS$15:$GS$97,0)),"")</f>
        <v/>
      </c>
      <c r="BF47" s="396" t="str">
        <f t="shared" ref="BF47:BF78" si="179">IFERROR(INDEX(GL$15:GL$97,MATCH($BM47,$GS$15:$GS$97,0)),"")</f>
        <v/>
      </c>
      <c r="BG47" s="479" t="str">
        <f t="shared" ref="BG47:BG78" si="180">IFERROR(INDEX(GI$15:GI$97,MATCH($BM47,$GS$15:$GS$97,0)),"")</f>
        <v/>
      </c>
      <c r="BH47" s="396" t="str">
        <f t="shared" ref="BH47:BH78" si="181">IFERROR(INDEX(GN$15:GN$97,MATCH($BM47,$GS$15:$GS$97,0)),"")</f>
        <v/>
      </c>
      <c r="BI47" s="396" t="str">
        <f t="shared" ref="BI47:BI78" si="182">IFERROR(INDEX(GO$15:GO$97,MATCH($BM47,$GS$15:$GS$97,0)),"")</f>
        <v/>
      </c>
      <c r="BJ47" s="396" t="str">
        <f t="shared" ref="BJ47:BJ78" si="183">IFERROR(INDEX(GP$15:GP$97,MATCH($BM47,$GS$15:$GS$97,0)),"")</f>
        <v/>
      </c>
      <c r="BK47" s="479" t="str">
        <f t="shared" ref="BK47:BK78" si="184">IFERROR(INDEX(GM$15:GM$97,MATCH($BM47,$GS$15:$GS$97,0)),"")</f>
        <v/>
      </c>
      <c r="BL47" s="396" t="str">
        <f t="shared" ref="BL47:BL78" si="185">IFERROR(INDEX($GQ$15:$GQ$97,MATCH($BM47,$GS$15:$GS$97,0)),"")</f>
        <v/>
      </c>
      <c r="BM47" s="391">
        <v>33</v>
      </c>
      <c r="BN47" s="236"/>
      <c r="BO47" s="392"/>
      <c r="BP47" s="368" t="str">
        <f t="shared" ref="BP47:BP78" si="186">IFERROR(INDEX($GU$15:$GU$97,MATCH($CI47,$HN$15:$HN$97,0)),"")</f>
        <v/>
      </c>
      <c r="BQ47" s="390" t="str">
        <f t="shared" ref="BQ47:BQ78" si="187">IFERROR(INDEX($GV$15:$GV$97,MATCH($AQ47,$HN$15:$HN$97,0)),"")</f>
        <v/>
      </c>
      <c r="BR47" s="394" t="str">
        <f t="shared" ref="BR47:BR78" si="188">IFERROR(INDEX($GW$15:$GW$97,MATCH($AQ47,$HN$15:$HN$97,0)),"")</f>
        <v/>
      </c>
      <c r="BS47" s="395" t="str">
        <f t="shared" ref="BS47:BS78" si="189">IFERROR(INDEX($GX$15:$GX$97,MATCH($AQ47,$HN$15:$HN$97,0)),"")</f>
        <v/>
      </c>
      <c r="BT47" s="395" t="str">
        <f t="shared" ref="BT47:BT78" si="190">IFERROR(INDEX($GY$15:$GY$97,MATCH($AQ47,$HN$15:$HN$97,0)),"")</f>
        <v/>
      </c>
      <c r="BU47" s="395" t="str">
        <f>IFERROR(INDEX(#REF!,MATCH(CI47,$HN$15:$HN$97,0)),"")</f>
        <v/>
      </c>
      <c r="BV47" s="396" t="str">
        <f t="shared" ref="BV47:BV78" si="191">IFERROR(INDEX(GZ$15:GZ$97,MATCH($CI47,$HN$15:$HN$97,0)),"")</f>
        <v/>
      </c>
      <c r="BW47" s="396" t="str">
        <f t="shared" ref="BW47:BW78" si="192">IFERROR(INDEX(HA$15:HA$97,MATCH($CI47,$HN$15:$HN$97,0)),"")</f>
        <v/>
      </c>
      <c r="BX47" s="396" t="str">
        <f t="shared" ref="BX47:BX78" si="193">IFERROR(INDEX(HB$15:HB$97,MATCH($CI47,$HN$15:$HN$97,0)),"")</f>
        <v/>
      </c>
      <c r="BY47" s="479" t="str">
        <f t="shared" ref="BY47:BY78" si="194">IFERROR(INDEX(HC$15:HC$97,MATCH($CI47,$HN$15:$HN$97,0)),"")</f>
        <v/>
      </c>
      <c r="BZ47" s="396" t="str">
        <f t="shared" ref="BZ47:BZ78" si="195">IFERROR(INDEX(HD$15:HD$97,MATCH($CI47,$HN$15:$HN$97,0)),"")</f>
        <v/>
      </c>
      <c r="CA47" s="396" t="str">
        <f t="shared" ref="CA47:CA78" si="196">IFERROR(INDEX(HE$15:HE$97,MATCH($CI47,$HN$15:$HN$97,0)),"")</f>
        <v/>
      </c>
      <c r="CB47" s="396" t="str">
        <f t="shared" ref="CB47:CB78" si="197">IFERROR(INDEX(HF$15:HF$97,MATCH($CI47,$HN$15:$HN$97,0)),"")</f>
        <v/>
      </c>
      <c r="CC47" s="479" t="str">
        <f t="shared" ref="CC47:CC78" si="198">IFERROR(INDEX(HG$15:HG$97,MATCH($CI47,$HN$15:$HN$97,0)),"")</f>
        <v/>
      </c>
      <c r="CD47" s="396" t="str">
        <f t="shared" ref="CD47:CD78" si="199">IFERROR(INDEX(HH$15:HH$97,MATCH($CI47,$HN$15:$HN$97,0)),"")</f>
        <v/>
      </c>
      <c r="CE47" s="396" t="str">
        <f t="shared" ref="CE47:CE78" si="200">IFERROR(INDEX(HI$15:HI$97,MATCH($CI47,$HN$15:$HN$97,0)),"")</f>
        <v/>
      </c>
      <c r="CF47" s="396" t="str">
        <f t="shared" ref="CF47:CF78" si="201">IFERROR(INDEX(HJ$15:HJ$97,MATCH($CI47,$HN$15:$HN$97,0)),"")</f>
        <v/>
      </c>
      <c r="CG47" s="479" t="str">
        <f t="shared" ref="CG47:CG78" si="202">IFERROR(INDEX(HK$15:HK$97,MATCH($CI47,$HN$15:$HN$97,0)),"")</f>
        <v/>
      </c>
      <c r="CH47" s="396" t="str">
        <f t="shared" ref="CH47:CH78" si="203">IFERROR(INDEX($HL$15:$HL$97,MATCH($AQ47,$HN$15:$HN$97,0)),"")</f>
        <v/>
      </c>
      <c r="CI47" s="391">
        <v>33</v>
      </c>
      <c r="CJ47" s="392"/>
      <c r="CL47" s="367" t="str">
        <f t="shared" ref="CL47:CL78" si="204">IFERROR(INDEX($HP$15:$HP$97,MATCH(DE47,$II$15:$II$97,0)),"")</f>
        <v/>
      </c>
      <c r="CM47" s="390" t="str">
        <f t="shared" ref="CM47:CM78" si="205">IFERROR(INDEX($HQ$15:$HQ$97,MATCH(DE47,$II$15:$II$97,0)),"")</f>
        <v/>
      </c>
      <c r="CN47" s="394" t="str">
        <f t="shared" ref="CN47:CN78" si="206">IFERROR(INDEX($HR$15:$HR$97,MATCH(DE47,$II$15:$II$97,0)),"")</f>
        <v/>
      </c>
      <c r="CO47" s="394" t="str">
        <f t="shared" ref="CO47:CO78" si="207">IFERROR(INDEX($HS$15:$HS$97,MATCH(DE47,$II$15:$II$97,0)),"")</f>
        <v/>
      </c>
      <c r="CP47" s="395" t="str">
        <f t="shared" ref="CP47:CP78" si="208">IFERROR(INDEX($HT$15:$HT$97,MATCH(DE47,$II$15:$II$97,0)),"")</f>
        <v/>
      </c>
      <c r="CQ47" s="395" t="str">
        <f>IFERROR(INDEX(#REF!,MATCH(DE47,$II$15:$II$97,0)),"")</f>
        <v/>
      </c>
      <c r="CR47" s="396" t="str">
        <f t="shared" ref="CR47:CR78" si="209">IFERROR(INDEX(HV$15:HV$97,MATCH($DE47,$II$15:$II$97,0)),"")</f>
        <v/>
      </c>
      <c r="CS47" s="396" t="str">
        <f t="shared" ref="CS47:CS78" si="210">IFERROR(INDEX(HW$15:HW$97,MATCH($DE47,$II$15:$II$97,0)),"")</f>
        <v/>
      </c>
      <c r="CT47" s="396" t="str">
        <f t="shared" ref="CT47:CT78" si="211">IFERROR(INDEX(HX$15:HX$97,MATCH($DE47,$II$15:$II$97,0)),"")</f>
        <v/>
      </c>
      <c r="CU47" s="479" t="str">
        <f t="shared" ref="CU47:CU78" si="212">IFERROR(INDEX(HU$15:HU$97,MATCH($DE47,$II$15:$II$97,0)),"")</f>
        <v/>
      </c>
      <c r="CV47" s="396" t="str">
        <f t="shared" ref="CV47:CV78" si="213">IFERROR(INDEX(HZ$15:HZ$97,MATCH($DE47,$II$15:$II$97,0)),"")</f>
        <v/>
      </c>
      <c r="CW47" s="396" t="str">
        <f t="shared" ref="CW47:CW78" si="214">IFERROR(INDEX(IA$15:IA$97,MATCH($DE47,$II$15:$II$97,0)),"")</f>
        <v/>
      </c>
      <c r="CX47" s="396" t="str">
        <f t="shared" ref="CX47:CX78" si="215">IFERROR(INDEX(IB$15:IB$97,MATCH($DE47,$II$15:$II$97,0)),"")</f>
        <v/>
      </c>
      <c r="CY47" s="479" t="str">
        <f t="shared" ref="CY47:CY78" si="216">IFERROR(INDEX(HY$15:HY$97,MATCH($DE47,$II$15:$II$97,0)),"")</f>
        <v/>
      </c>
      <c r="CZ47" s="396" t="str">
        <f t="shared" ref="CZ47:CZ78" si="217">IFERROR(INDEX(ID$15:ID$97,MATCH($DE47,$II$15:$II$97,0)),"")</f>
        <v/>
      </c>
      <c r="DA47" s="396" t="str">
        <f t="shared" ref="DA47:DA78" si="218">IFERROR(INDEX(IE$15:IE$97,MATCH($DE47,$II$15:$II$97,0)),"")</f>
        <v/>
      </c>
      <c r="DB47" s="396" t="str">
        <f t="shared" ref="DB47:DB78" si="219">IFERROR(INDEX(IF$15:IF$97,MATCH($DE47,$II$15:$II$97,0)),"")</f>
        <v/>
      </c>
      <c r="DC47" s="479" t="str">
        <f t="shared" ref="DC47:DC78" si="220">IFERROR(INDEX(IC$15:IC$97,MATCH($DE47,$II$15:$II$97,0)),"")</f>
        <v/>
      </c>
      <c r="DD47" s="396" t="str">
        <f t="shared" ref="DD47:DD78" si="221">IFERROR(INDEX($IG$15:$IG$97,MATCH(DE47,$II$15:$II$97,0)),"")</f>
        <v/>
      </c>
      <c r="DE47" s="391">
        <v>33</v>
      </c>
      <c r="DF47" s="393" t="str">
        <f t="shared" si="131"/>
        <v/>
      </c>
      <c r="DG47" s="392"/>
      <c r="DH47" s="392"/>
      <c r="DI47" s="367" t="str">
        <f t="shared" si="90"/>
        <v/>
      </c>
      <c r="DJ47" s="390" t="str">
        <f t="shared" ref="DJ47:DJ78" si="222">IFERROR(INDEX($IL$15:$IL$97,MATCH($AQ47,$JD$15:$JD$97,0)),"")</f>
        <v/>
      </c>
      <c r="DK47" s="394" t="str">
        <f t="shared" ref="DK47:DK78" si="223">IFERROR(INDEX($IM$15:$IM$97,MATCH($AQ47,$JD$15:$JD$97,0)),"")</f>
        <v/>
      </c>
      <c r="DL47" s="395" t="str">
        <f t="shared" ref="DL47:DL78" si="224">IFERROR(INDEX($IN$15:$IN$97,MATCH($AQ47,$JD$15:$JD$97,0)),"")</f>
        <v/>
      </c>
      <c r="DM47" s="395" t="str">
        <f t="shared" ref="DM47:DM78" si="225">IFERROR(INDEX($IO$15:$IO$97,MATCH($AQ47,$JD$15:$JD$97,0)),"")</f>
        <v/>
      </c>
      <c r="DN47" s="395" t="str">
        <f>IFERROR(INDEX(#REF!,MATCH(EB47,$JD$15:$JD$97,0)),"")</f>
        <v/>
      </c>
      <c r="DO47" s="396" t="str">
        <f t="shared" si="122"/>
        <v/>
      </c>
      <c r="DP47" s="396" t="str">
        <f t="shared" si="123"/>
        <v/>
      </c>
      <c r="DQ47" s="396" t="str">
        <f t="shared" si="124"/>
        <v/>
      </c>
      <c r="DR47" s="479" t="str">
        <f t="shared" ref="DR47:DR78" si="226">IFERROR(INDEX(IP$15:IP$97,MATCH($EB47,$JD$15:$JD$97,0)),"")</f>
        <v/>
      </c>
      <c r="DS47" s="396" t="str">
        <f t="shared" si="125"/>
        <v/>
      </c>
      <c r="DT47" s="396" t="str">
        <f t="shared" si="126"/>
        <v/>
      </c>
      <c r="DU47" s="396" t="str">
        <f t="shared" si="127"/>
        <v/>
      </c>
      <c r="DV47" s="479" t="str">
        <f t="shared" ref="DV47:DV78" si="227">IFERROR(INDEX(IT$15:IT$97,MATCH($EB47,$JD$15:$JD$97,0)),"")</f>
        <v/>
      </c>
      <c r="DW47" s="396" t="str">
        <f t="shared" si="128"/>
        <v/>
      </c>
      <c r="DX47" s="396" t="str">
        <f t="shared" si="129"/>
        <v/>
      </c>
      <c r="DY47" s="396" t="str">
        <f t="shared" si="130"/>
        <v/>
      </c>
      <c r="DZ47" s="479" t="str">
        <f t="shared" ref="DZ47:DZ78" si="228">IFERROR(INDEX(IX$15:IX$97,MATCH($EB47,$JD$15:$JD$97,0)),"")</f>
        <v/>
      </c>
      <c r="EA47" s="396" t="str">
        <f t="shared" ref="EA47:EA78" si="229">IFERROR(INDEX($JB$15:$JB$97,MATCH($AQ47,$JD$15:$JD$97,0)),"")</f>
        <v/>
      </c>
      <c r="EB47" s="391">
        <v>33</v>
      </c>
      <c r="EC47" s="393"/>
      <c r="ED47" s="392"/>
      <c r="EF47" s="392"/>
      <c r="EG47" s="392"/>
      <c r="EH47" s="392"/>
      <c r="EI47" s="378" t="str">
        <f>IFERROR(IF(AND('Classificação geral'!$E41="FEM",'Classificação geral'!$F41=1),'Classificação geral'!$A41,""),"")</f>
        <v/>
      </c>
      <c r="EJ47" s="399" t="str">
        <f>IFERROR(IF(AND('Classificação geral'!$E41="FEM",'Classificação geral'!$F41=1),'Classificação geral'!$B41,""),"")</f>
        <v/>
      </c>
      <c r="EK47" s="382" t="str">
        <f>IF($EJ47='Classificação geral'!$B41,'Classificação geral'!$C41,"")</f>
        <v/>
      </c>
      <c r="EL47" s="382" t="str">
        <f>IF($EJ47='Classificação geral'!$B41,'Classificação geral'!$E41,"")</f>
        <v/>
      </c>
      <c r="EM47" s="382" t="str">
        <f>IF($EL47='Classificação geral'!$E41,'Classificação geral'!$F41,"")</f>
        <v/>
      </c>
      <c r="EN47" s="378" t="str">
        <f>IFERROR(IF(AND($EL47="fem",'Classificação geral'!$F41=1),'Classificação geral'!G41,""),"")</f>
        <v/>
      </c>
      <c r="EO47" s="378" t="str">
        <f>IFERROR(IF(AND($EL47="fem",'Classificação geral'!$F41=1),'Classificação geral'!H41,""),"")</f>
        <v/>
      </c>
      <c r="EP47" s="378" t="str">
        <f>IFERROR(IF(AND($EL47="fem",'Classificação geral'!$F41=1),'Classificação geral'!I41,""),"")</f>
        <v/>
      </c>
      <c r="EQ47" s="378" t="str">
        <f>IFERROR(IF(AND($EL47="fem",'Classificação geral'!$F41=1),'Classificação geral'!J41,""),"")</f>
        <v/>
      </c>
      <c r="ER47" s="399" t="str">
        <f>IFERROR(IF(AND($EL47="fem",'Classificação geral'!$F41=1),'Classificação geral'!K41,""),"")</f>
        <v/>
      </c>
      <c r="ES47" s="378" t="str">
        <f>IFERROR(IF(AND($EL47="fem",'Classificação geral'!$F41=1),'Classificação geral'!L41,""),"")</f>
        <v/>
      </c>
      <c r="ET47" s="378" t="str">
        <f>IFERROR(IF(AND($EL47="fem",'Classificação geral'!$F41=1),'Classificação geral'!M41,""),"")</f>
        <v/>
      </c>
      <c r="EU47" s="378" t="str">
        <f>IFERROR(IF(AND($EL47="fem",'Classificação geral'!$F41=1),'Classificação geral'!N41,""),"")</f>
        <v/>
      </c>
      <c r="EV47" s="399" t="str">
        <f>IFERROR(IF(AND($EL47="fem",'Classificação geral'!$F41=1),'Classificação geral'!O41,""),"")</f>
        <v/>
      </c>
      <c r="EW47" s="378" t="str">
        <f>IFERROR(IF(AND($EL47="fem",'Classificação geral'!$F41=1),'Classificação geral'!P41,""),"")</f>
        <v/>
      </c>
      <c r="EX47" s="378" t="str">
        <f>IFERROR(IF(AND($EL47="fem",'Classificação geral'!$F41=1),'Classificação geral'!Q41,""),"")</f>
        <v/>
      </c>
      <c r="EY47" s="378" t="str">
        <f>IFERROR(IF(AND($EL47="fem",'Classificação geral'!$F41=1),'Classificação geral'!R41,""),"")</f>
        <v/>
      </c>
      <c r="EZ47" s="379" t="str">
        <f>IF($EM47='Classificação geral'!$F41,'Classificação geral'!$U41,"")</f>
        <v/>
      </c>
      <c r="FA47" s="380" t="str">
        <f t="shared" si="109"/>
        <v/>
      </c>
      <c r="FB47" s="381" t="str">
        <f>IFERROR(RANK(EZ47,EZ:EZ,0)+ COUNTIF(EZ$13:$EZ46,EZ47),"")</f>
        <v/>
      </c>
      <c r="FC47" s="383"/>
      <c r="FD47" s="397">
        <v>12</v>
      </c>
      <c r="FE47" s="378" t="str">
        <f>IFERROR(IF(AND('Classificação geral'!$E41="mas",'Classificação geral'!$F41=1),'Classificação geral'!$A41,""),"")</f>
        <v/>
      </c>
      <c r="FF47" s="399" t="str">
        <f>IFERROR(IF(AND('Classificação geral'!$E41="mas",'Classificação geral'!$F41=1),'Classificação geral'!$B41,""),"")</f>
        <v/>
      </c>
      <c r="FG47" s="382" t="str">
        <f>IF($FF47='Classificação geral'!$B41,'Classificação geral'!$C41,"")</f>
        <v/>
      </c>
      <c r="FH47" s="382" t="str">
        <f>IF($FF47='Classificação geral'!$B41,'Classificação geral'!$E41,"")</f>
        <v/>
      </c>
      <c r="FI47" s="399" t="str">
        <f>IFERROR(IF(AND($FH47="mas",'Classificação geral'!$F41=1),'Classificação geral'!F41,""),"")</f>
        <v/>
      </c>
      <c r="FJ47" s="378" t="str">
        <f>IFERROR(IF(AND($FH47="mas",'Classificação geral'!$F41=1),'Classificação geral'!G41,""),"")</f>
        <v/>
      </c>
      <c r="FK47" s="378" t="str">
        <f>IFERROR(IF(AND($FH47="mas",'Classificação geral'!$F41=1),'Classificação geral'!H41,""),"")</f>
        <v/>
      </c>
      <c r="FL47" s="378" t="str">
        <f>IFERROR(IF(AND($FH47="mas",'Classificação geral'!$F41=1),'Classificação geral'!I41,""),"")</f>
        <v/>
      </c>
      <c r="FM47" s="378" t="str">
        <f>IFERROR(IF(AND($FH47="mas",'Classificação geral'!$F41=1),'Classificação geral'!J41,""),"")</f>
        <v/>
      </c>
      <c r="FN47" s="378" t="str">
        <f>IFERROR(IF(AND($FH47="mas",'Classificação geral'!$F41=1),'Classificação geral'!K41,""),"")</f>
        <v/>
      </c>
      <c r="FO47" s="378" t="str">
        <f>IFERROR(IF(AND($FH47="mas",'Classificação geral'!$F41=1),'Classificação geral'!L41,""),"")</f>
        <v/>
      </c>
      <c r="FP47" s="378" t="str">
        <f>IFERROR(IF(AND($FH47="mas",'Classificação geral'!$F41=1),'Classificação geral'!M41,""),"")</f>
        <v/>
      </c>
      <c r="FQ47" s="378" t="str">
        <f>IFERROR(IF(AND($FH47="mas",'Classificação geral'!$F41=1),'Classificação geral'!N41,""),"")</f>
        <v/>
      </c>
      <c r="FR47" s="378" t="str">
        <f>IFERROR(IF(AND($FH47="mas",'Classificação geral'!$F41=1),'Classificação geral'!O41,""),"")</f>
        <v/>
      </c>
      <c r="FS47" s="378" t="str">
        <f>IFERROR(IF(AND($FH47="mas",'Classificação geral'!$F41=1),'Classificação geral'!P41,""),"")</f>
        <v/>
      </c>
      <c r="FT47" s="378" t="str">
        <f>IFERROR(IF(AND($FH47="mas",'Classificação geral'!$F41=1),'Classificação geral'!Q41,""),"")</f>
        <v/>
      </c>
      <c r="FU47" s="378" t="str">
        <f>IFERROR(IF(AND($FH47="mas",'Classificação geral'!$F41=1),'Classificação geral'!R41,""),"")</f>
        <v/>
      </c>
      <c r="FV47" s="399" t="str">
        <f>IFERROR(IF(AND($FH47="mas",'Classificação geral'!$F41=1),'Classificação geral'!U41,""),"")</f>
        <v/>
      </c>
      <c r="FW47" s="380" t="str">
        <f t="shared" si="110"/>
        <v/>
      </c>
      <c r="FX47" s="381" t="str">
        <f>IFERROR(RANK(FV47,FV:FV,0)+ COUNTIF($FV$13:FV46,FV47),"")</f>
        <v/>
      </c>
      <c r="FZ47" s="378" t="str">
        <f>IFERROR(IF(AND('Classificação geral'!$E41="FEM",'Classificação geral'!$F41=2),'Classificação geral'!$A41,""),"")</f>
        <v/>
      </c>
      <c r="GA47" s="378" t="str">
        <f>IFERROR(IF(AND('Classificação geral'!$E41="fem",'Classificação geral'!$F41=2),'Classificação geral'!$B41,""),"")</f>
        <v/>
      </c>
      <c r="GB47" s="382" t="str">
        <f>IF(GA47='Classificação geral'!$B41,'Classificação geral'!$C41,"")</f>
        <v/>
      </c>
      <c r="GC47" s="382" t="str">
        <f>IF(GA47='Classificação geral'!$B41,'Classificação geral'!$E41,"")</f>
        <v/>
      </c>
      <c r="GD47" s="399" t="str">
        <f>IFERROR(IF(AND(GC47="fem",'Classificação geral'!$F41=2),'Classificação geral'!$F41,""),"")</f>
        <v/>
      </c>
      <c r="GE47" s="378" t="str">
        <f>IFERROR(IF(AND($GC47="fem",'Classificação geral'!$F41=2),'Classificação geral'!G41,""),"")</f>
        <v/>
      </c>
      <c r="GF47" s="378" t="str">
        <f>IFERROR(IF(AND($GC47="fem",'Classificação geral'!$F41=2),'Classificação geral'!H41,""),"")</f>
        <v/>
      </c>
      <c r="GG47" s="378" t="str">
        <f>IFERROR(IF(AND($GC47="fem",'Classificação geral'!$F41=2),'Classificação geral'!I41,""),"")</f>
        <v/>
      </c>
      <c r="GH47" s="378" t="str">
        <f>IFERROR(IF(AND($GC47="fem",'Classificação geral'!$F41=2),'Classificação geral'!J41,""),"")</f>
        <v/>
      </c>
      <c r="GI47" s="378" t="str">
        <f>IFERROR(IF(AND($GC47="fem",'Classificação geral'!$F41=2),'Classificação geral'!K41,""),"")</f>
        <v/>
      </c>
      <c r="GJ47" s="378" t="str">
        <f>IFERROR(IF(AND($GC47="fem",'Classificação geral'!$F41=2),'Classificação geral'!L41,""),"")</f>
        <v/>
      </c>
      <c r="GK47" s="378" t="str">
        <f>IFERROR(IF(AND($GC47="fem",'Classificação geral'!$F41=2),'Classificação geral'!M41,""),"")</f>
        <v/>
      </c>
      <c r="GL47" s="378" t="str">
        <f>IFERROR(IF(AND($GC47="fem",'Classificação geral'!$F41=2),'Classificação geral'!N41,""),"")</f>
        <v/>
      </c>
      <c r="GM47" s="378" t="str">
        <f>IFERROR(IF(AND($GC47="fem",'Classificação geral'!$F41=2),'Classificação geral'!O41,""),"")</f>
        <v/>
      </c>
      <c r="GN47" s="378" t="str">
        <f>IFERROR(IF(AND($GC47="fem",'Classificação geral'!$F41=2),'Classificação geral'!P41,""),"")</f>
        <v/>
      </c>
      <c r="GO47" s="378" t="str">
        <f>IFERROR(IF(AND($GC47="fem",'Classificação geral'!$F41=2),'Classificação geral'!Q41,""),"")</f>
        <v/>
      </c>
      <c r="GP47" s="378" t="str">
        <f>IFERROR(IF(AND($GC47="fem",'Classificação geral'!$F41=2),'Classificação geral'!R41,""),"")</f>
        <v/>
      </c>
      <c r="GQ47" s="399" t="str">
        <f>IFERROR(IF(AND(GC47="fem",'Classificação geral'!$F41=2),'Classificação geral'!U41,""),"")</f>
        <v/>
      </c>
      <c r="GR47" s="380" t="str">
        <f t="shared" si="111"/>
        <v/>
      </c>
      <c r="GS47" s="381" t="str">
        <f>IFERROR(RANK(GQ47,GQ:GQ,0)+ COUNTIF($GQ$13:GQ46,GQ47),"")</f>
        <v/>
      </c>
      <c r="GU47" s="378" t="str">
        <f>IFERROR(IF(AND('Classificação geral'!$E41="mas",'Classificação geral'!$F41=2),'Classificação geral'!$A41,""),"")</f>
        <v/>
      </c>
      <c r="GV47" s="378" t="str">
        <f>IFERROR(IF(AND('Classificação geral'!$E41="mas",'Classificação geral'!$F41=2),'Classificação geral'!$B41,""),"")</f>
        <v/>
      </c>
      <c r="GW47" s="382" t="str">
        <f>IF(GV47='Classificação geral'!$B41,'Classificação geral'!$C41,"")</f>
        <v/>
      </c>
      <c r="GX47" s="382" t="str">
        <f>IF(GV47='Classificação geral'!$B41,'Classificação geral'!$E41,"")</f>
        <v/>
      </c>
      <c r="GY47" s="399" t="str">
        <f>IFERROR(IF(AND(GX47="mas",'Classificação geral'!$F41=2),'Classificação geral'!$F41,""),"")</f>
        <v/>
      </c>
      <c r="GZ47" s="378" t="str">
        <f>IFERROR(IF(AND($GX47="mas",'Classificação geral'!$F41=2),'Classificação geral'!H41,""),"")</f>
        <v/>
      </c>
      <c r="HA47" s="378" t="str">
        <f>IFERROR(IF(AND($GX47="mas",'Classificação geral'!$F41=2),'Classificação geral'!I41,""),"")</f>
        <v/>
      </c>
      <c r="HB47" s="378" t="str">
        <f>IFERROR(IF(AND($GX47="mas",'Classificação geral'!$F41=2),'Classificação geral'!J41,""),"")</f>
        <v/>
      </c>
      <c r="HC47" s="399" t="str">
        <f>IFERROR(IF(AND(GX47="mas",'Classificação geral'!$F41=2),'Classificação geral'!$G41,""),"")</f>
        <v/>
      </c>
      <c r="HD47" s="378" t="str">
        <f>IFERROR(IF(AND($GX47="mas",'Classificação geral'!$F41=2),'Classificação geral'!L41,""),"")</f>
        <v/>
      </c>
      <c r="HE47" s="378" t="str">
        <f>IFERROR(IF(AND($GX47="mas",'Classificação geral'!$F41=2),'Classificação geral'!M41,""),"")</f>
        <v/>
      </c>
      <c r="HF47" s="378" t="str">
        <f>IFERROR(IF(AND($GX47="mas",'Classificação geral'!$F41=2),'Classificação geral'!N41,""),"")</f>
        <v/>
      </c>
      <c r="HG47" s="399" t="str">
        <f>IFERROR(IF(AND(GX47="mas",'Classificação geral'!$F41=2),'Classificação geral'!$K41,""),"")</f>
        <v/>
      </c>
      <c r="HH47" s="378" t="str">
        <f>IFERROR(IF(AND($GX47="mas",'Classificação geral'!$F41=2),'Classificação geral'!P41,""),"")</f>
        <v/>
      </c>
      <c r="HI47" s="378" t="str">
        <f>IFERROR(IF(AND($GX47="mas",'Classificação geral'!$F41=2),'Classificação geral'!Q41,""),"")</f>
        <v/>
      </c>
      <c r="HJ47" s="378" t="str">
        <f>IFERROR(IF(AND($GX47="mas",'Classificação geral'!$F41=2),'Classificação geral'!R41,""),"")</f>
        <v/>
      </c>
      <c r="HK47" s="399" t="str">
        <f>IFERROR(IF(AND(GX47="mas",'Classificação geral'!$F41=2),'Classificação geral'!$O41,""),"")</f>
        <v/>
      </c>
      <c r="HL47" s="399" t="str">
        <f>IFERROR(IF(AND(GX47="mas",'Classificação geral'!$F41=2),'Classificação geral'!$U41,""),"")</f>
        <v/>
      </c>
      <c r="HM47" s="380" t="str">
        <f t="shared" si="112"/>
        <v/>
      </c>
      <c r="HN47" s="381" t="str">
        <f>IFERROR(RANK(HL47,HL:HL,0)+ COUNTIF($HL$13:HL46,HL47),"")</f>
        <v/>
      </c>
      <c r="HP47" s="378" t="str">
        <f>IFERROR(IF(AND('Classificação geral'!$E41="FEM",'Classificação geral'!$F41=3),'Classificação geral'!$A41,""),"")</f>
        <v/>
      </c>
      <c r="HQ47" s="399" t="str">
        <f>IFERROR(IF(AND('Classificação geral'!$E41="fem",'Classificação geral'!$F41=3),'Classificação geral'!$B41,""),"")</f>
        <v/>
      </c>
      <c r="HR47" s="382" t="str">
        <f>IF($HQ47='Classificação geral'!$B41,'Classificação geral'!$C41,"")</f>
        <v/>
      </c>
      <c r="HS47" s="382" t="str">
        <f>IF($HQ47='Classificação geral'!$B41,'Classificação geral'!$E41,"")</f>
        <v/>
      </c>
      <c r="HT47" s="382" t="str">
        <f>IF($HS47='Classificação geral'!$E41,'Classificação geral'!$F41,"")</f>
        <v/>
      </c>
      <c r="HU47" s="382">
        <f>IF($HT47='Classificação geral'!$F41,'Classificação geral'!G41,"")</f>
        <v>0</v>
      </c>
      <c r="HV47" s="382" t="str">
        <f>IF($HT47='Classificação geral'!$F41,'Classificação geral'!H41,"")</f>
        <v/>
      </c>
      <c r="HW47" s="382">
        <f>IF($HT47='Classificação geral'!$F41,'Classificação geral'!I41,"")</f>
        <v>0</v>
      </c>
      <c r="HX47" s="382">
        <f>IF($HT47='Classificação geral'!$F41,'Classificação geral'!J41,"")</f>
        <v>0</v>
      </c>
      <c r="HY47" s="382">
        <f>IF($HT47='Classificação geral'!$F41,'Classificação geral'!K41,"")</f>
        <v>0</v>
      </c>
      <c r="HZ47" s="382">
        <f>IF($HT47='Classificação geral'!$F41,'Classificação geral'!L41,"")</f>
        <v>0</v>
      </c>
      <c r="IA47" s="382">
        <f>IF($HT47='Classificação geral'!$F41,'Classificação geral'!M41,"")</f>
        <v>0</v>
      </c>
      <c r="IB47" s="382">
        <f>IF($HT47='Classificação geral'!$F41,'Classificação geral'!N41,"")</f>
        <v>0</v>
      </c>
      <c r="IC47" s="382">
        <f>IF($HT47='Classificação geral'!$F41,'Classificação geral'!O41,"")</f>
        <v>0</v>
      </c>
      <c r="ID47" s="382" t="b">
        <f>IF($HT47='Classificação geral'!$F41,'Classificação geral'!P41,"")</f>
        <v>0</v>
      </c>
      <c r="IE47" s="382">
        <f>IF($HT47='Classificação geral'!$F41,'Classificação geral'!Q41,"")</f>
        <v>0</v>
      </c>
      <c r="IF47" s="382">
        <f>IF($HT47='Classificação geral'!$F41,'Classificação geral'!R41,"")</f>
        <v>0</v>
      </c>
      <c r="IG47" s="379" t="str">
        <f>IF($HT47='Classificação geral'!$F41,'Classificação geral'!$U41,"")</f>
        <v/>
      </c>
      <c r="IH47" s="380" t="str">
        <f t="shared" si="106"/>
        <v/>
      </c>
      <c r="II47" s="381" t="str">
        <f>IFERROR(RANK(IG47,IG:IG,0)+ COUNTIF($IG$13:IG46,IG47),"")</f>
        <v/>
      </c>
      <c r="IK47" s="378" t="str">
        <f>IFERROR(IF(AND('Classificação geral'!$E41="mas",'Classificação geral'!$F41=3),'Classificação geral'!$A41,""),"")</f>
        <v/>
      </c>
      <c r="IL47" s="399" t="str">
        <f>IFERROR(IF(AND('Classificação geral'!$E41="mas",'Classificação geral'!$F41=3),'Classificação geral'!$B41,""),"")</f>
        <v/>
      </c>
      <c r="IM47" s="382" t="str">
        <f>IF($IL47='Classificação geral'!$B41,'Classificação geral'!$C41,"")</f>
        <v/>
      </c>
      <c r="IN47" s="382" t="str">
        <f>IF($IL47='Classificação geral'!$B41,'Classificação geral'!$E41,"")</f>
        <v/>
      </c>
      <c r="IO47" s="382" t="str">
        <f>IF($IN47='Classificação geral'!$E41,'Classificação geral'!$F41,"")</f>
        <v/>
      </c>
      <c r="IP47" s="379">
        <f>IF($IO47='Classificação geral'!$F41,'Classificação geral'!G41,"")</f>
        <v>0</v>
      </c>
      <c r="IQ47" s="379" t="str">
        <f>IF($IO47='Classificação geral'!$F41,'Classificação geral'!H41,"")</f>
        <v/>
      </c>
      <c r="IR47" s="379">
        <f>IF($IO47='Classificação geral'!$F41,'Classificação geral'!I41,"")</f>
        <v>0</v>
      </c>
      <c r="IS47" s="379">
        <f>IF($IO47='Classificação geral'!$F41,'Classificação geral'!J41,"")</f>
        <v>0</v>
      </c>
      <c r="IT47" s="379">
        <f>IF($IO47='Classificação geral'!$F41,'Classificação geral'!K41,"")</f>
        <v>0</v>
      </c>
      <c r="IU47" s="379">
        <f>IF($IO47='Classificação geral'!$F41,'Classificação geral'!L41,"")</f>
        <v>0</v>
      </c>
      <c r="IV47" s="379">
        <f>IF($IO47='Classificação geral'!$F41,'Classificação geral'!M41,"")</f>
        <v>0</v>
      </c>
      <c r="IW47" s="379">
        <f>IF($IO47='Classificação geral'!$F41,'Classificação geral'!N41,"")</f>
        <v>0</v>
      </c>
      <c r="IX47" s="379">
        <f>IF($IO47='Classificação geral'!$F41,'Classificação geral'!O41,"")</f>
        <v>0</v>
      </c>
      <c r="IY47" s="379" t="b">
        <f>IF($IO47='Classificação geral'!$F41,'Classificação geral'!P41,"")</f>
        <v>0</v>
      </c>
      <c r="IZ47" s="379">
        <f>IF($IO47='Classificação geral'!$F41,'Classificação geral'!Q41,"")</f>
        <v>0</v>
      </c>
      <c r="JA47" s="379">
        <f>IF($IO47='Classificação geral'!$F41,'Classificação geral'!R41,"")</f>
        <v>0</v>
      </c>
      <c r="JB47" s="379" t="str">
        <f>IF($IO47='Classificação geral'!$F41,'Classificação geral'!$U41,"")</f>
        <v/>
      </c>
      <c r="JC47" s="380" t="str">
        <f t="shared" si="107"/>
        <v/>
      </c>
      <c r="JD47" s="381" t="str">
        <f>IFERROR(RANK(JB47,JB:JB,0)+ COUNTIF($JB$13:JB46,JB47),"")</f>
        <v/>
      </c>
    </row>
    <row r="48" spans="2:264" s="397" customFormat="1" ht="25.95" customHeight="1" x14ac:dyDescent="0.4">
      <c r="B48" s="367" t="str">
        <f t="shared" si="132"/>
        <v/>
      </c>
      <c r="C48" s="390" t="str">
        <f t="shared" si="133"/>
        <v/>
      </c>
      <c r="D48" s="394" t="str">
        <f t="shared" si="134"/>
        <v/>
      </c>
      <c r="E48" s="395" t="str">
        <f t="shared" si="135"/>
        <v/>
      </c>
      <c r="F48" s="395" t="str">
        <f t="shared" si="136"/>
        <v/>
      </c>
      <c r="G48" s="395" t="str">
        <f>IFERROR(INDEX(#REF!,MATCH(U48,$FB$15:$FB$97,0)),"")</f>
        <v/>
      </c>
      <c r="H48" s="396" t="str">
        <f t="shared" si="137"/>
        <v/>
      </c>
      <c r="I48" s="396" t="str">
        <f t="shared" si="138"/>
        <v/>
      </c>
      <c r="J48" s="396" t="str">
        <f t="shared" si="139"/>
        <v/>
      </c>
      <c r="K48" s="479" t="str">
        <f t="shared" si="140"/>
        <v/>
      </c>
      <c r="L48" s="396" t="str">
        <f t="shared" si="141"/>
        <v/>
      </c>
      <c r="M48" s="396" t="str">
        <f t="shared" si="142"/>
        <v/>
      </c>
      <c r="N48" s="396" t="str">
        <f t="shared" si="143"/>
        <v/>
      </c>
      <c r="O48" s="479" t="str">
        <f t="shared" si="144"/>
        <v/>
      </c>
      <c r="P48" s="396" t="str">
        <f t="shared" si="145"/>
        <v/>
      </c>
      <c r="Q48" s="396" t="str">
        <f t="shared" si="146"/>
        <v/>
      </c>
      <c r="R48" s="396" t="str">
        <f t="shared" si="147"/>
        <v/>
      </c>
      <c r="S48" s="479" t="str">
        <f t="shared" si="148"/>
        <v/>
      </c>
      <c r="T48" s="396" t="str">
        <f t="shared" si="149"/>
        <v/>
      </c>
      <c r="U48" s="391">
        <v>34</v>
      </c>
      <c r="V48" s="392"/>
      <c r="W48" s="392"/>
      <c r="X48" s="367" t="str">
        <f t="shared" si="150"/>
        <v/>
      </c>
      <c r="Y48" s="390" t="str">
        <f t="shared" si="151"/>
        <v/>
      </c>
      <c r="Z48" s="394" t="str">
        <f t="shared" si="152"/>
        <v/>
      </c>
      <c r="AA48" s="395" t="str">
        <f t="shared" si="153"/>
        <v/>
      </c>
      <c r="AB48" s="395" t="str">
        <f t="shared" si="154"/>
        <v/>
      </c>
      <c r="AC48" s="395" t="str">
        <f>IFERROR(INDEX(#REF!,MATCH(AQ48,$FX$15:$FX$97,0)),"")</f>
        <v/>
      </c>
      <c r="AD48" s="396" t="str">
        <f t="shared" si="155"/>
        <v/>
      </c>
      <c r="AE48" s="396" t="str">
        <f t="shared" si="156"/>
        <v/>
      </c>
      <c r="AF48" s="396" t="str">
        <f t="shared" si="157"/>
        <v/>
      </c>
      <c r="AG48" s="479" t="str">
        <f t="shared" si="158"/>
        <v/>
      </c>
      <c r="AH48" s="396" t="str">
        <f t="shared" si="159"/>
        <v/>
      </c>
      <c r="AI48" s="396" t="str">
        <f t="shared" si="160"/>
        <v/>
      </c>
      <c r="AJ48" s="396" t="str">
        <f t="shared" si="161"/>
        <v/>
      </c>
      <c r="AK48" s="479" t="str">
        <f t="shared" si="162"/>
        <v/>
      </c>
      <c r="AL48" s="396" t="str">
        <f t="shared" si="163"/>
        <v/>
      </c>
      <c r="AM48" s="396" t="str">
        <f t="shared" si="164"/>
        <v/>
      </c>
      <c r="AN48" s="396" t="str">
        <f t="shared" si="165"/>
        <v/>
      </c>
      <c r="AO48" s="479" t="str">
        <f t="shared" si="166"/>
        <v/>
      </c>
      <c r="AP48" s="396" t="str">
        <f t="shared" si="167"/>
        <v/>
      </c>
      <c r="AQ48" s="391">
        <v>34</v>
      </c>
      <c r="AR48" s="392"/>
      <c r="AT48" s="367" t="str">
        <f t="shared" si="168"/>
        <v/>
      </c>
      <c r="AU48" s="390" t="str">
        <f t="shared" si="169"/>
        <v/>
      </c>
      <c r="AV48" s="390" t="str">
        <f t="shared" si="170"/>
        <v/>
      </c>
      <c r="AW48" s="395" t="str">
        <f t="shared" si="171"/>
        <v/>
      </c>
      <c r="AX48" s="395" t="str">
        <f t="shared" si="172"/>
        <v/>
      </c>
      <c r="AY48" s="395" t="str">
        <f>IFERROR(INDEX(#REF!,MATCH($BM48,$GS$15:$GS$97,0)),"")</f>
        <v/>
      </c>
      <c r="AZ48" s="396" t="str">
        <f t="shared" si="173"/>
        <v/>
      </c>
      <c r="BA48" s="396" t="str">
        <f t="shared" si="174"/>
        <v/>
      </c>
      <c r="BB48" s="396" t="str">
        <f t="shared" si="175"/>
        <v/>
      </c>
      <c r="BC48" s="479" t="str">
        <f t="shared" si="176"/>
        <v/>
      </c>
      <c r="BD48" s="396" t="str">
        <f t="shared" si="177"/>
        <v/>
      </c>
      <c r="BE48" s="396" t="str">
        <f t="shared" si="178"/>
        <v/>
      </c>
      <c r="BF48" s="396" t="str">
        <f t="shared" si="179"/>
        <v/>
      </c>
      <c r="BG48" s="479" t="str">
        <f t="shared" si="180"/>
        <v/>
      </c>
      <c r="BH48" s="396" t="str">
        <f t="shared" si="181"/>
        <v/>
      </c>
      <c r="BI48" s="396" t="str">
        <f t="shared" si="182"/>
        <v/>
      </c>
      <c r="BJ48" s="396" t="str">
        <f t="shared" si="183"/>
        <v/>
      </c>
      <c r="BK48" s="479" t="str">
        <f t="shared" si="184"/>
        <v/>
      </c>
      <c r="BL48" s="396" t="str">
        <f t="shared" si="185"/>
        <v/>
      </c>
      <c r="BM48" s="391">
        <v>34</v>
      </c>
      <c r="BN48" s="236"/>
      <c r="BO48" s="392"/>
      <c r="BP48" s="368" t="str">
        <f t="shared" si="186"/>
        <v/>
      </c>
      <c r="BQ48" s="390" t="str">
        <f t="shared" si="187"/>
        <v/>
      </c>
      <c r="BR48" s="394" t="str">
        <f t="shared" si="188"/>
        <v/>
      </c>
      <c r="BS48" s="395" t="str">
        <f t="shared" si="189"/>
        <v/>
      </c>
      <c r="BT48" s="395" t="str">
        <f t="shared" si="190"/>
        <v/>
      </c>
      <c r="BU48" s="395" t="str">
        <f>IFERROR(INDEX(#REF!,MATCH(CI48,$HN$15:$HN$97,0)),"")</f>
        <v/>
      </c>
      <c r="BV48" s="396" t="str">
        <f t="shared" si="191"/>
        <v/>
      </c>
      <c r="BW48" s="396" t="str">
        <f t="shared" si="192"/>
        <v/>
      </c>
      <c r="BX48" s="396" t="str">
        <f t="shared" si="193"/>
        <v/>
      </c>
      <c r="BY48" s="479" t="str">
        <f t="shared" si="194"/>
        <v/>
      </c>
      <c r="BZ48" s="396" t="str">
        <f t="shared" si="195"/>
        <v/>
      </c>
      <c r="CA48" s="396" t="str">
        <f t="shared" si="196"/>
        <v/>
      </c>
      <c r="CB48" s="396" t="str">
        <f t="shared" si="197"/>
        <v/>
      </c>
      <c r="CC48" s="479" t="str">
        <f t="shared" si="198"/>
        <v/>
      </c>
      <c r="CD48" s="396" t="str">
        <f t="shared" si="199"/>
        <v/>
      </c>
      <c r="CE48" s="396" t="str">
        <f t="shared" si="200"/>
        <v/>
      </c>
      <c r="CF48" s="396" t="str">
        <f t="shared" si="201"/>
        <v/>
      </c>
      <c r="CG48" s="479" t="str">
        <f t="shared" si="202"/>
        <v/>
      </c>
      <c r="CH48" s="396" t="str">
        <f t="shared" si="203"/>
        <v/>
      </c>
      <c r="CI48" s="391">
        <v>34</v>
      </c>
      <c r="CJ48" s="392"/>
      <c r="CL48" s="367" t="str">
        <f t="shared" si="204"/>
        <v/>
      </c>
      <c r="CM48" s="390" t="str">
        <f t="shared" si="205"/>
        <v/>
      </c>
      <c r="CN48" s="394" t="str">
        <f t="shared" si="206"/>
        <v/>
      </c>
      <c r="CO48" s="394" t="str">
        <f t="shared" si="207"/>
        <v/>
      </c>
      <c r="CP48" s="395" t="str">
        <f t="shared" si="208"/>
        <v/>
      </c>
      <c r="CQ48" s="395" t="str">
        <f>IFERROR(INDEX(#REF!,MATCH(DE48,$II$15:$II$97,0)),"")</f>
        <v/>
      </c>
      <c r="CR48" s="396" t="str">
        <f t="shared" si="209"/>
        <v/>
      </c>
      <c r="CS48" s="396" t="str">
        <f t="shared" si="210"/>
        <v/>
      </c>
      <c r="CT48" s="396" t="str">
        <f t="shared" si="211"/>
        <v/>
      </c>
      <c r="CU48" s="479" t="str">
        <f t="shared" si="212"/>
        <v/>
      </c>
      <c r="CV48" s="396" t="str">
        <f t="shared" si="213"/>
        <v/>
      </c>
      <c r="CW48" s="396" t="str">
        <f t="shared" si="214"/>
        <v/>
      </c>
      <c r="CX48" s="396" t="str">
        <f t="shared" si="215"/>
        <v/>
      </c>
      <c r="CY48" s="479" t="str">
        <f t="shared" si="216"/>
        <v/>
      </c>
      <c r="CZ48" s="396" t="str">
        <f t="shared" si="217"/>
        <v/>
      </c>
      <c r="DA48" s="396" t="str">
        <f t="shared" si="218"/>
        <v/>
      </c>
      <c r="DB48" s="396" t="str">
        <f t="shared" si="219"/>
        <v/>
      </c>
      <c r="DC48" s="479" t="str">
        <f t="shared" si="220"/>
        <v/>
      </c>
      <c r="DD48" s="396" t="str">
        <f t="shared" si="221"/>
        <v/>
      </c>
      <c r="DE48" s="391">
        <v>34</v>
      </c>
      <c r="DF48" s="393" t="str">
        <f t="shared" si="131"/>
        <v/>
      </c>
      <c r="DG48" s="392"/>
      <c r="DH48" s="392"/>
      <c r="DI48" s="367" t="str">
        <f t="shared" si="90"/>
        <v/>
      </c>
      <c r="DJ48" s="390" t="str">
        <f t="shared" si="222"/>
        <v/>
      </c>
      <c r="DK48" s="394" t="str">
        <f t="shared" si="223"/>
        <v/>
      </c>
      <c r="DL48" s="395" t="str">
        <f t="shared" si="224"/>
        <v/>
      </c>
      <c r="DM48" s="395" t="str">
        <f t="shared" si="225"/>
        <v/>
      </c>
      <c r="DN48" s="395" t="str">
        <f>IFERROR(INDEX(#REF!,MATCH(EB48,$JD$15:$JD$97,0)),"")</f>
        <v/>
      </c>
      <c r="DO48" s="396" t="str">
        <f t="shared" si="122"/>
        <v/>
      </c>
      <c r="DP48" s="396" t="str">
        <f t="shared" si="123"/>
        <v/>
      </c>
      <c r="DQ48" s="396" t="str">
        <f t="shared" si="124"/>
        <v/>
      </c>
      <c r="DR48" s="479" t="str">
        <f t="shared" si="226"/>
        <v/>
      </c>
      <c r="DS48" s="396" t="str">
        <f t="shared" si="125"/>
        <v/>
      </c>
      <c r="DT48" s="396" t="str">
        <f t="shared" si="126"/>
        <v/>
      </c>
      <c r="DU48" s="396" t="str">
        <f t="shared" si="127"/>
        <v/>
      </c>
      <c r="DV48" s="479" t="str">
        <f t="shared" si="227"/>
        <v/>
      </c>
      <c r="DW48" s="396" t="str">
        <f t="shared" si="128"/>
        <v/>
      </c>
      <c r="DX48" s="396" t="str">
        <f t="shared" si="129"/>
        <v/>
      </c>
      <c r="DY48" s="396" t="str">
        <f t="shared" si="130"/>
        <v/>
      </c>
      <c r="DZ48" s="479" t="str">
        <f t="shared" si="228"/>
        <v/>
      </c>
      <c r="EA48" s="396" t="str">
        <f t="shared" si="229"/>
        <v/>
      </c>
      <c r="EB48" s="391">
        <v>34</v>
      </c>
      <c r="EC48" s="393"/>
      <c r="ED48" s="392"/>
      <c r="EF48" s="392"/>
      <c r="EG48" s="392"/>
      <c r="EH48" s="392"/>
      <c r="EI48" s="378" t="str">
        <f>IFERROR(IF(AND('Classificação geral'!$E42="FEM",'Classificação geral'!$F42=1),'Classificação geral'!$A42,""),"")</f>
        <v/>
      </c>
      <c r="EJ48" s="399" t="str">
        <f>IFERROR(IF(AND('Classificação geral'!$E42="FEM",'Classificação geral'!$F42=1),'Classificação geral'!$B42,""),"")</f>
        <v/>
      </c>
      <c r="EK48" s="382" t="str">
        <f>IF($EJ48='Classificação geral'!$B42,'Classificação geral'!$C42,"")</f>
        <v/>
      </c>
      <c r="EL48" s="382" t="str">
        <f>IF($EJ48='Classificação geral'!$B42,'Classificação geral'!$E42,"")</f>
        <v/>
      </c>
      <c r="EM48" s="382" t="str">
        <f>IF($EL48='Classificação geral'!$E42,'Classificação geral'!$F42,"")</f>
        <v/>
      </c>
      <c r="EN48" s="378" t="str">
        <f>IFERROR(IF(AND($EL48="fem",'Classificação geral'!$F42=1),'Classificação geral'!G42,""),"")</f>
        <v/>
      </c>
      <c r="EO48" s="378" t="str">
        <f>IFERROR(IF(AND($EL48="fem",'Classificação geral'!$F42=1),'Classificação geral'!H42,""),"")</f>
        <v/>
      </c>
      <c r="EP48" s="378" t="str">
        <f>IFERROR(IF(AND($EL48="fem",'Classificação geral'!$F42=1),'Classificação geral'!I42,""),"")</f>
        <v/>
      </c>
      <c r="EQ48" s="378" t="str">
        <f>IFERROR(IF(AND($EL48="fem",'Classificação geral'!$F42=1),'Classificação geral'!J42,""),"")</f>
        <v/>
      </c>
      <c r="ER48" s="399" t="str">
        <f>IFERROR(IF(AND($EL48="fem",'Classificação geral'!$F42=1),'Classificação geral'!K42,""),"")</f>
        <v/>
      </c>
      <c r="ES48" s="378" t="str">
        <f>IFERROR(IF(AND($EL48="fem",'Classificação geral'!$F42=1),'Classificação geral'!L42,""),"")</f>
        <v/>
      </c>
      <c r="ET48" s="378" t="str">
        <f>IFERROR(IF(AND($EL48="fem",'Classificação geral'!$F42=1),'Classificação geral'!M42,""),"")</f>
        <v/>
      </c>
      <c r="EU48" s="378" t="str">
        <f>IFERROR(IF(AND($EL48="fem",'Classificação geral'!$F42=1),'Classificação geral'!N42,""),"")</f>
        <v/>
      </c>
      <c r="EV48" s="399" t="str">
        <f>IFERROR(IF(AND($EL48="fem",'Classificação geral'!$F42=1),'Classificação geral'!O42,""),"")</f>
        <v/>
      </c>
      <c r="EW48" s="378" t="str">
        <f>IFERROR(IF(AND($EL48="fem",'Classificação geral'!$F42=1),'Classificação geral'!P42,""),"")</f>
        <v/>
      </c>
      <c r="EX48" s="378" t="str">
        <f>IFERROR(IF(AND($EL48="fem",'Classificação geral'!$F42=1),'Classificação geral'!Q42,""),"")</f>
        <v/>
      </c>
      <c r="EY48" s="378" t="str">
        <f>IFERROR(IF(AND($EL48="fem",'Classificação geral'!$F42=1),'Classificação geral'!R42,""),"")</f>
        <v/>
      </c>
      <c r="EZ48" s="379" t="str">
        <f>IF($EM48='Classificação geral'!$F42,'Classificação geral'!$U42,"")</f>
        <v/>
      </c>
      <c r="FA48" s="380" t="str">
        <f t="shared" si="109"/>
        <v/>
      </c>
      <c r="FB48" s="381" t="str">
        <f>IFERROR(RANK(EZ48,EZ:EZ,0)+ COUNTIF(EZ$13:$EZ47,EZ48),"")</f>
        <v/>
      </c>
      <c r="FC48" s="383"/>
      <c r="FD48" s="397" t="s">
        <v>5</v>
      </c>
      <c r="FE48" s="378" t="str">
        <f>IFERROR(IF(AND('Classificação geral'!$E42="mas",'Classificação geral'!$F42=1),'Classificação geral'!$A42,""),"")</f>
        <v/>
      </c>
      <c r="FF48" s="399" t="str">
        <f>IFERROR(IF(AND('Classificação geral'!$E42="mas",'Classificação geral'!$F42=1),'Classificação geral'!$B42,""),"")</f>
        <v/>
      </c>
      <c r="FG48" s="382" t="str">
        <f>IF($FF48='Classificação geral'!$B42,'Classificação geral'!$C42,"")</f>
        <v/>
      </c>
      <c r="FH48" s="382" t="str">
        <f>IF($FF48='Classificação geral'!$B42,'Classificação geral'!$E42,"")</f>
        <v/>
      </c>
      <c r="FI48" s="399" t="str">
        <f>IFERROR(IF(AND($FH48="mas",'Classificação geral'!$F42=1),'Classificação geral'!F42,""),"")</f>
        <v/>
      </c>
      <c r="FJ48" s="378" t="str">
        <f>IFERROR(IF(AND($FH48="mas",'Classificação geral'!$F42=1),'Classificação geral'!G42,""),"")</f>
        <v/>
      </c>
      <c r="FK48" s="378" t="str">
        <f>IFERROR(IF(AND($FH48="mas",'Classificação geral'!$F42=1),'Classificação geral'!H42,""),"")</f>
        <v/>
      </c>
      <c r="FL48" s="378" t="str">
        <f>IFERROR(IF(AND($FH48="mas",'Classificação geral'!$F42=1),'Classificação geral'!I42,""),"")</f>
        <v/>
      </c>
      <c r="FM48" s="378" t="str">
        <f>IFERROR(IF(AND($FH48="mas",'Classificação geral'!$F42=1),'Classificação geral'!J42,""),"")</f>
        <v/>
      </c>
      <c r="FN48" s="378" t="str">
        <f>IFERROR(IF(AND($FH48="mas",'Classificação geral'!$F42=1),'Classificação geral'!K42,""),"")</f>
        <v/>
      </c>
      <c r="FO48" s="378" t="str">
        <f>IFERROR(IF(AND($FH48="mas",'Classificação geral'!$F42=1),'Classificação geral'!L42,""),"")</f>
        <v/>
      </c>
      <c r="FP48" s="378" t="str">
        <f>IFERROR(IF(AND($FH48="mas",'Classificação geral'!$F42=1),'Classificação geral'!M42,""),"")</f>
        <v/>
      </c>
      <c r="FQ48" s="378" t="str">
        <f>IFERROR(IF(AND($FH48="mas",'Classificação geral'!$F42=1),'Classificação geral'!N42,""),"")</f>
        <v/>
      </c>
      <c r="FR48" s="378" t="str">
        <f>IFERROR(IF(AND($FH48="mas",'Classificação geral'!$F42=1),'Classificação geral'!O42,""),"")</f>
        <v/>
      </c>
      <c r="FS48" s="378" t="str">
        <f>IFERROR(IF(AND($FH48="mas",'Classificação geral'!$F42=1),'Classificação geral'!P42,""),"")</f>
        <v/>
      </c>
      <c r="FT48" s="378" t="str">
        <f>IFERROR(IF(AND($FH48="mas",'Classificação geral'!$F42=1),'Classificação geral'!Q42,""),"")</f>
        <v/>
      </c>
      <c r="FU48" s="378" t="str">
        <f>IFERROR(IF(AND($FH48="mas",'Classificação geral'!$F42=1),'Classificação geral'!R42,""),"")</f>
        <v/>
      </c>
      <c r="FV48" s="399" t="str">
        <f>IFERROR(IF(AND($FH48="mas",'Classificação geral'!$F42=1),'Classificação geral'!U42,""),"")</f>
        <v/>
      </c>
      <c r="FW48" s="380" t="str">
        <f t="shared" si="110"/>
        <v/>
      </c>
      <c r="FX48" s="381" t="str">
        <f>IFERROR(RANK(FV48,FV:FV,0)+ COUNTIF($FV$13:FV47,FV48),"")</f>
        <v/>
      </c>
      <c r="FZ48" s="378" t="str">
        <f>IFERROR(IF(AND('Classificação geral'!$E42="FEM",'Classificação geral'!$F42=2),'Classificação geral'!$A42,""),"")</f>
        <v/>
      </c>
      <c r="GA48" s="378" t="str">
        <f>IFERROR(IF(AND('Classificação geral'!$E42="fem",'Classificação geral'!$F42=2),'Classificação geral'!$B42,""),"")</f>
        <v/>
      </c>
      <c r="GB48" s="382" t="str">
        <f>IF(GA48='Classificação geral'!$B42,'Classificação geral'!$C42,"")</f>
        <v/>
      </c>
      <c r="GC48" s="382" t="str">
        <f>IF(GA48='Classificação geral'!$B42,'Classificação geral'!$E42,"")</f>
        <v/>
      </c>
      <c r="GD48" s="399" t="str">
        <f>IFERROR(IF(AND(GC48="fem",'Classificação geral'!$F42=2),'Classificação geral'!$F42,""),"")</f>
        <v/>
      </c>
      <c r="GE48" s="378" t="str">
        <f>IFERROR(IF(AND($GC48="fem",'Classificação geral'!$F42=2),'Classificação geral'!G42,""),"")</f>
        <v/>
      </c>
      <c r="GF48" s="378" t="str">
        <f>IFERROR(IF(AND($GC48="fem",'Classificação geral'!$F42=2),'Classificação geral'!H42,""),"")</f>
        <v/>
      </c>
      <c r="GG48" s="378" t="str">
        <f>IFERROR(IF(AND($GC48="fem",'Classificação geral'!$F42=2),'Classificação geral'!I42,""),"")</f>
        <v/>
      </c>
      <c r="GH48" s="378" t="str">
        <f>IFERROR(IF(AND($GC48="fem",'Classificação geral'!$F42=2),'Classificação geral'!J42,""),"")</f>
        <v/>
      </c>
      <c r="GI48" s="378" t="str">
        <f>IFERROR(IF(AND($GC48="fem",'Classificação geral'!$F42=2),'Classificação geral'!K42,""),"")</f>
        <v/>
      </c>
      <c r="GJ48" s="378" t="str">
        <f>IFERROR(IF(AND($GC48="fem",'Classificação geral'!$F42=2),'Classificação geral'!L42,""),"")</f>
        <v/>
      </c>
      <c r="GK48" s="378" t="str">
        <f>IFERROR(IF(AND($GC48="fem",'Classificação geral'!$F42=2),'Classificação geral'!M42,""),"")</f>
        <v/>
      </c>
      <c r="GL48" s="378" t="str">
        <f>IFERROR(IF(AND($GC48="fem",'Classificação geral'!$F42=2),'Classificação geral'!N42,""),"")</f>
        <v/>
      </c>
      <c r="GM48" s="378" t="str">
        <f>IFERROR(IF(AND($GC48="fem",'Classificação geral'!$F42=2),'Classificação geral'!O42,""),"")</f>
        <v/>
      </c>
      <c r="GN48" s="378" t="str">
        <f>IFERROR(IF(AND($GC48="fem",'Classificação geral'!$F42=2),'Classificação geral'!P42,""),"")</f>
        <v/>
      </c>
      <c r="GO48" s="378" t="str">
        <f>IFERROR(IF(AND($GC48="fem",'Classificação geral'!$F42=2),'Classificação geral'!Q42,""),"")</f>
        <v/>
      </c>
      <c r="GP48" s="378" t="str">
        <f>IFERROR(IF(AND($GC48="fem",'Classificação geral'!$F42=2),'Classificação geral'!R42,""),"")</f>
        <v/>
      </c>
      <c r="GQ48" s="399" t="str">
        <f>IFERROR(IF(AND(GC48="fem",'Classificação geral'!$F42=2),'Classificação geral'!U42,""),"")</f>
        <v/>
      </c>
      <c r="GR48" s="380" t="str">
        <f t="shared" si="111"/>
        <v/>
      </c>
      <c r="GS48" s="381" t="str">
        <f>IFERROR(RANK(GQ48,GQ:GQ,0)+ COUNTIF($GQ$13:GQ47,GQ48),"")</f>
        <v/>
      </c>
      <c r="GU48" s="378" t="str">
        <f>IFERROR(IF(AND('Classificação geral'!$E42="mas",'Classificação geral'!$F42=2),'Classificação geral'!$A42,""),"")</f>
        <v/>
      </c>
      <c r="GV48" s="378" t="str">
        <f>IFERROR(IF(AND('Classificação geral'!$E42="mas",'Classificação geral'!$F42=2),'Classificação geral'!$B42,""),"")</f>
        <v/>
      </c>
      <c r="GW48" s="382" t="str">
        <f>IF(GV48='Classificação geral'!$B42,'Classificação geral'!$C42,"")</f>
        <v/>
      </c>
      <c r="GX48" s="382" t="str">
        <f>IF(GV48='Classificação geral'!$B42,'Classificação geral'!$E42,"")</f>
        <v/>
      </c>
      <c r="GY48" s="399" t="str">
        <f>IFERROR(IF(AND(GX48="mas",'Classificação geral'!$F42=2),'Classificação geral'!$F42,""),"")</f>
        <v/>
      </c>
      <c r="GZ48" s="378" t="str">
        <f>IFERROR(IF(AND($GX48="mas",'Classificação geral'!$F42=2),'Classificação geral'!H42,""),"")</f>
        <v/>
      </c>
      <c r="HA48" s="378" t="str">
        <f>IFERROR(IF(AND($GX48="mas",'Classificação geral'!$F42=2),'Classificação geral'!I42,""),"")</f>
        <v/>
      </c>
      <c r="HB48" s="378" t="str">
        <f>IFERROR(IF(AND($GX48="mas",'Classificação geral'!$F42=2),'Classificação geral'!J42,""),"")</f>
        <v/>
      </c>
      <c r="HC48" s="399" t="str">
        <f>IFERROR(IF(AND(GX48="mas",'Classificação geral'!$F42=2),'Classificação geral'!$G42,""),"")</f>
        <v/>
      </c>
      <c r="HD48" s="378" t="str">
        <f>IFERROR(IF(AND($GX48="mas",'Classificação geral'!$F42=2),'Classificação geral'!L42,""),"")</f>
        <v/>
      </c>
      <c r="HE48" s="378" t="str">
        <f>IFERROR(IF(AND($GX48="mas",'Classificação geral'!$F42=2),'Classificação geral'!M42,""),"")</f>
        <v/>
      </c>
      <c r="HF48" s="378" t="str">
        <f>IFERROR(IF(AND($GX48="mas",'Classificação geral'!$F42=2),'Classificação geral'!N42,""),"")</f>
        <v/>
      </c>
      <c r="HG48" s="399" t="str">
        <f>IFERROR(IF(AND(GX48="mas",'Classificação geral'!$F42=2),'Classificação geral'!$K42,""),"")</f>
        <v/>
      </c>
      <c r="HH48" s="378" t="str">
        <f>IFERROR(IF(AND($GX48="mas",'Classificação geral'!$F42=2),'Classificação geral'!P42,""),"")</f>
        <v/>
      </c>
      <c r="HI48" s="378" t="str">
        <f>IFERROR(IF(AND($GX48="mas",'Classificação geral'!$F42=2),'Classificação geral'!Q42,""),"")</f>
        <v/>
      </c>
      <c r="HJ48" s="378" t="str">
        <f>IFERROR(IF(AND($GX48="mas",'Classificação geral'!$F42=2),'Classificação geral'!R42,""),"")</f>
        <v/>
      </c>
      <c r="HK48" s="399" t="str">
        <f>IFERROR(IF(AND(GX48="mas",'Classificação geral'!$F42=2),'Classificação geral'!$O42,""),"")</f>
        <v/>
      </c>
      <c r="HL48" s="399" t="str">
        <f>IFERROR(IF(AND(GX48="mas",'Classificação geral'!$F42=2),'Classificação geral'!$U42,""),"")</f>
        <v/>
      </c>
      <c r="HM48" s="380" t="str">
        <f t="shared" si="112"/>
        <v/>
      </c>
      <c r="HN48" s="381" t="str">
        <f>IFERROR(RANK(HL48,HL:HL,0)+ COUNTIF($HL$13:HL47,HL48),"")</f>
        <v/>
      </c>
      <c r="HP48" s="378" t="str">
        <f>IFERROR(IF(AND('Classificação geral'!$E42="FEM",'Classificação geral'!$F42=3),'Classificação geral'!$A42,""),"")</f>
        <v/>
      </c>
      <c r="HQ48" s="399" t="str">
        <f>IFERROR(IF(AND('Classificação geral'!$E42="fem",'Classificação geral'!$F42=3),'Classificação geral'!$B42,""),"")</f>
        <v/>
      </c>
      <c r="HR48" s="382" t="str">
        <f>IF($HQ48='Classificação geral'!$B42,'Classificação geral'!$C42,"")</f>
        <v/>
      </c>
      <c r="HS48" s="382" t="str">
        <f>IF($HQ48='Classificação geral'!$B42,'Classificação geral'!$E42,"")</f>
        <v/>
      </c>
      <c r="HT48" s="382" t="str">
        <f>IF($HS48='Classificação geral'!$E42,'Classificação geral'!$F42,"")</f>
        <v/>
      </c>
      <c r="HU48" s="382">
        <f>IF($HT48='Classificação geral'!$F42,'Classificação geral'!G42,"")</f>
        <v>0</v>
      </c>
      <c r="HV48" s="382" t="str">
        <f>IF($HT48='Classificação geral'!$F42,'Classificação geral'!H42,"")</f>
        <v/>
      </c>
      <c r="HW48" s="382">
        <f>IF($HT48='Classificação geral'!$F42,'Classificação geral'!I42,"")</f>
        <v>0</v>
      </c>
      <c r="HX48" s="382">
        <f>IF($HT48='Classificação geral'!$F42,'Classificação geral'!J42,"")</f>
        <v>0</v>
      </c>
      <c r="HY48" s="382">
        <f>IF($HT48='Classificação geral'!$F42,'Classificação geral'!K42,"")</f>
        <v>0</v>
      </c>
      <c r="HZ48" s="382">
        <f>IF($HT48='Classificação geral'!$F42,'Classificação geral'!L42,"")</f>
        <v>0</v>
      </c>
      <c r="IA48" s="382">
        <f>IF($HT48='Classificação geral'!$F42,'Classificação geral'!M42,"")</f>
        <v>0</v>
      </c>
      <c r="IB48" s="382">
        <f>IF($HT48='Classificação geral'!$F42,'Classificação geral'!N42,"")</f>
        <v>0</v>
      </c>
      <c r="IC48" s="382">
        <f>IF($HT48='Classificação geral'!$F42,'Classificação geral'!O42,"")</f>
        <v>0</v>
      </c>
      <c r="ID48" s="382" t="b">
        <f>IF($HT48='Classificação geral'!$F42,'Classificação geral'!P42,"")</f>
        <v>0</v>
      </c>
      <c r="IE48" s="382">
        <f>IF($HT48='Classificação geral'!$F42,'Classificação geral'!Q42,"")</f>
        <v>0</v>
      </c>
      <c r="IF48" s="382">
        <f>IF($HT48='Classificação geral'!$F42,'Classificação geral'!R42,"")</f>
        <v>0</v>
      </c>
      <c r="IG48" s="379" t="str">
        <f>IF($HT48='Classificação geral'!$F42,'Classificação geral'!$U42,"")</f>
        <v/>
      </c>
      <c r="IH48" s="380" t="str">
        <f t="shared" si="106"/>
        <v/>
      </c>
      <c r="II48" s="381" t="str">
        <f>IFERROR(RANK(IG48,IG:IG,0)+ COUNTIF($IG$13:IG47,IG48),"")</f>
        <v/>
      </c>
      <c r="IK48" s="378" t="str">
        <f>IFERROR(IF(AND('Classificação geral'!$E42="mas",'Classificação geral'!$F42=3),'Classificação geral'!$A42,""),"")</f>
        <v/>
      </c>
      <c r="IL48" s="399" t="str">
        <f>IFERROR(IF(AND('Classificação geral'!$E42="mas",'Classificação geral'!$F42=3),'Classificação geral'!$B42,""),"")</f>
        <v/>
      </c>
      <c r="IM48" s="382" t="str">
        <f>IF($IL48='Classificação geral'!$B42,'Classificação geral'!$C42,"")</f>
        <v/>
      </c>
      <c r="IN48" s="382" t="str">
        <f>IF($IL48='Classificação geral'!$B42,'Classificação geral'!$E42,"")</f>
        <v/>
      </c>
      <c r="IO48" s="382" t="str">
        <f>IF($IN48='Classificação geral'!$E42,'Classificação geral'!$F42,"")</f>
        <v/>
      </c>
      <c r="IP48" s="379">
        <f>IF($IO48='Classificação geral'!$F42,'Classificação geral'!G42,"")</f>
        <v>0</v>
      </c>
      <c r="IQ48" s="379" t="str">
        <f>IF($IO48='Classificação geral'!$F42,'Classificação geral'!H42,"")</f>
        <v/>
      </c>
      <c r="IR48" s="379">
        <f>IF($IO48='Classificação geral'!$F42,'Classificação geral'!I42,"")</f>
        <v>0</v>
      </c>
      <c r="IS48" s="379">
        <f>IF($IO48='Classificação geral'!$F42,'Classificação geral'!J42,"")</f>
        <v>0</v>
      </c>
      <c r="IT48" s="379">
        <f>IF($IO48='Classificação geral'!$F42,'Classificação geral'!K42,"")</f>
        <v>0</v>
      </c>
      <c r="IU48" s="379">
        <f>IF($IO48='Classificação geral'!$F42,'Classificação geral'!L42,"")</f>
        <v>0</v>
      </c>
      <c r="IV48" s="379">
        <f>IF($IO48='Classificação geral'!$F42,'Classificação geral'!M42,"")</f>
        <v>0</v>
      </c>
      <c r="IW48" s="379">
        <f>IF($IO48='Classificação geral'!$F42,'Classificação geral'!N42,"")</f>
        <v>0</v>
      </c>
      <c r="IX48" s="379">
        <f>IF($IO48='Classificação geral'!$F42,'Classificação geral'!O42,"")</f>
        <v>0</v>
      </c>
      <c r="IY48" s="379" t="b">
        <f>IF($IO48='Classificação geral'!$F42,'Classificação geral'!P42,"")</f>
        <v>0</v>
      </c>
      <c r="IZ48" s="379">
        <f>IF($IO48='Classificação geral'!$F42,'Classificação geral'!Q42,"")</f>
        <v>0</v>
      </c>
      <c r="JA48" s="379">
        <f>IF($IO48='Classificação geral'!$F42,'Classificação geral'!R42,"")</f>
        <v>0</v>
      </c>
      <c r="JB48" s="379" t="str">
        <f>IF($IO48='Classificação geral'!$F42,'Classificação geral'!$U42,"")</f>
        <v/>
      </c>
      <c r="JC48" s="380" t="str">
        <f t="shared" si="107"/>
        <v/>
      </c>
      <c r="JD48" s="381" t="str">
        <f>IFERROR(RANK(JB48,JB:JB,0)+ COUNTIF($JB$13:JB47,JB48),"")</f>
        <v/>
      </c>
    </row>
    <row r="49" spans="1:264" s="397" customFormat="1" ht="25.95" customHeight="1" x14ac:dyDescent="0.4">
      <c r="B49" s="367" t="str">
        <f t="shared" si="132"/>
        <v/>
      </c>
      <c r="C49" s="390" t="str">
        <f t="shared" si="133"/>
        <v/>
      </c>
      <c r="D49" s="394" t="str">
        <f t="shared" si="134"/>
        <v/>
      </c>
      <c r="E49" s="395" t="str">
        <f t="shared" si="135"/>
        <v/>
      </c>
      <c r="F49" s="395" t="str">
        <f t="shared" si="136"/>
        <v/>
      </c>
      <c r="G49" s="395" t="str">
        <f>IFERROR(INDEX(#REF!,MATCH(U49,$FB$15:$FB$97,0)),"")</f>
        <v/>
      </c>
      <c r="H49" s="396" t="str">
        <f t="shared" si="137"/>
        <v/>
      </c>
      <c r="I49" s="396" t="str">
        <f t="shared" si="138"/>
        <v/>
      </c>
      <c r="J49" s="396" t="str">
        <f t="shared" si="139"/>
        <v/>
      </c>
      <c r="K49" s="479" t="str">
        <f t="shared" si="140"/>
        <v/>
      </c>
      <c r="L49" s="396" t="str">
        <f t="shared" si="141"/>
        <v/>
      </c>
      <c r="M49" s="396" t="str">
        <f t="shared" si="142"/>
        <v/>
      </c>
      <c r="N49" s="396" t="str">
        <f t="shared" si="143"/>
        <v/>
      </c>
      <c r="O49" s="479" t="str">
        <f t="shared" si="144"/>
        <v/>
      </c>
      <c r="P49" s="396" t="str">
        <f t="shared" si="145"/>
        <v/>
      </c>
      <c r="Q49" s="396" t="str">
        <f t="shared" si="146"/>
        <v/>
      </c>
      <c r="R49" s="396" t="str">
        <f t="shared" si="147"/>
        <v/>
      </c>
      <c r="S49" s="479" t="str">
        <f t="shared" si="148"/>
        <v/>
      </c>
      <c r="T49" s="396" t="str">
        <f t="shared" si="149"/>
        <v/>
      </c>
      <c r="U49" s="391">
        <v>35</v>
      </c>
      <c r="V49" s="392"/>
      <c r="W49" s="392"/>
      <c r="X49" s="367" t="str">
        <f t="shared" si="150"/>
        <v/>
      </c>
      <c r="Y49" s="390" t="str">
        <f t="shared" si="151"/>
        <v/>
      </c>
      <c r="Z49" s="394" t="str">
        <f t="shared" si="152"/>
        <v/>
      </c>
      <c r="AA49" s="395" t="str">
        <f t="shared" si="153"/>
        <v/>
      </c>
      <c r="AB49" s="395" t="str">
        <f t="shared" si="154"/>
        <v/>
      </c>
      <c r="AC49" s="395" t="str">
        <f>IFERROR(INDEX(#REF!,MATCH(AQ49,$FX$15:$FX$97,0)),"")</f>
        <v/>
      </c>
      <c r="AD49" s="396" t="str">
        <f t="shared" si="155"/>
        <v/>
      </c>
      <c r="AE49" s="396" t="str">
        <f t="shared" si="156"/>
        <v/>
      </c>
      <c r="AF49" s="396" t="str">
        <f t="shared" si="157"/>
        <v/>
      </c>
      <c r="AG49" s="479" t="str">
        <f t="shared" si="158"/>
        <v/>
      </c>
      <c r="AH49" s="396" t="str">
        <f t="shared" si="159"/>
        <v/>
      </c>
      <c r="AI49" s="396" t="str">
        <f t="shared" si="160"/>
        <v/>
      </c>
      <c r="AJ49" s="396" t="str">
        <f t="shared" si="161"/>
        <v/>
      </c>
      <c r="AK49" s="479" t="str">
        <f t="shared" si="162"/>
        <v/>
      </c>
      <c r="AL49" s="396" t="str">
        <f t="shared" si="163"/>
        <v/>
      </c>
      <c r="AM49" s="396" t="str">
        <f t="shared" si="164"/>
        <v/>
      </c>
      <c r="AN49" s="396" t="str">
        <f t="shared" si="165"/>
        <v/>
      </c>
      <c r="AO49" s="479" t="str">
        <f t="shared" si="166"/>
        <v/>
      </c>
      <c r="AP49" s="396" t="str">
        <f t="shared" si="167"/>
        <v/>
      </c>
      <c r="AQ49" s="391">
        <v>35</v>
      </c>
      <c r="AR49" s="392"/>
      <c r="AT49" s="367" t="str">
        <f t="shared" si="168"/>
        <v/>
      </c>
      <c r="AU49" s="390" t="str">
        <f t="shared" si="169"/>
        <v/>
      </c>
      <c r="AV49" s="390" t="str">
        <f t="shared" si="170"/>
        <v/>
      </c>
      <c r="AW49" s="395" t="str">
        <f t="shared" si="171"/>
        <v/>
      </c>
      <c r="AX49" s="395" t="str">
        <f t="shared" si="172"/>
        <v/>
      </c>
      <c r="AY49" s="395" t="str">
        <f>IFERROR(INDEX(#REF!,MATCH($BM49,$GS$15:$GS$97,0)),"")</f>
        <v/>
      </c>
      <c r="AZ49" s="396" t="str">
        <f t="shared" si="173"/>
        <v/>
      </c>
      <c r="BA49" s="396" t="str">
        <f t="shared" si="174"/>
        <v/>
      </c>
      <c r="BB49" s="396" t="str">
        <f t="shared" si="175"/>
        <v/>
      </c>
      <c r="BC49" s="479" t="str">
        <f t="shared" si="176"/>
        <v/>
      </c>
      <c r="BD49" s="396" t="str">
        <f t="shared" si="177"/>
        <v/>
      </c>
      <c r="BE49" s="396" t="str">
        <f t="shared" si="178"/>
        <v/>
      </c>
      <c r="BF49" s="396" t="str">
        <f t="shared" si="179"/>
        <v/>
      </c>
      <c r="BG49" s="479" t="str">
        <f t="shared" si="180"/>
        <v/>
      </c>
      <c r="BH49" s="396" t="str">
        <f t="shared" si="181"/>
        <v/>
      </c>
      <c r="BI49" s="396" t="str">
        <f t="shared" si="182"/>
        <v/>
      </c>
      <c r="BJ49" s="396" t="str">
        <f t="shared" si="183"/>
        <v/>
      </c>
      <c r="BK49" s="479" t="str">
        <f t="shared" si="184"/>
        <v/>
      </c>
      <c r="BL49" s="396" t="str">
        <f t="shared" si="185"/>
        <v/>
      </c>
      <c r="BM49" s="391">
        <v>35</v>
      </c>
      <c r="BN49" s="236"/>
      <c r="BO49" s="392"/>
      <c r="BP49" s="368" t="str">
        <f t="shared" si="186"/>
        <v/>
      </c>
      <c r="BQ49" s="390" t="str">
        <f t="shared" si="187"/>
        <v/>
      </c>
      <c r="BR49" s="394" t="str">
        <f t="shared" si="188"/>
        <v/>
      </c>
      <c r="BS49" s="395" t="str">
        <f t="shared" si="189"/>
        <v/>
      </c>
      <c r="BT49" s="395" t="str">
        <f t="shared" si="190"/>
        <v/>
      </c>
      <c r="BU49" s="395" t="str">
        <f>IFERROR(INDEX(#REF!,MATCH(CI49,$HN$15:$HN$97,0)),"")</f>
        <v/>
      </c>
      <c r="BV49" s="396" t="str">
        <f t="shared" si="191"/>
        <v/>
      </c>
      <c r="BW49" s="396" t="str">
        <f t="shared" si="192"/>
        <v/>
      </c>
      <c r="BX49" s="396" t="str">
        <f t="shared" si="193"/>
        <v/>
      </c>
      <c r="BY49" s="479" t="str">
        <f t="shared" si="194"/>
        <v/>
      </c>
      <c r="BZ49" s="396" t="str">
        <f t="shared" si="195"/>
        <v/>
      </c>
      <c r="CA49" s="396" t="str">
        <f t="shared" si="196"/>
        <v/>
      </c>
      <c r="CB49" s="396" t="str">
        <f t="shared" si="197"/>
        <v/>
      </c>
      <c r="CC49" s="479" t="str">
        <f t="shared" si="198"/>
        <v/>
      </c>
      <c r="CD49" s="396" t="str">
        <f t="shared" si="199"/>
        <v/>
      </c>
      <c r="CE49" s="396" t="str">
        <f t="shared" si="200"/>
        <v/>
      </c>
      <c r="CF49" s="396" t="str">
        <f t="shared" si="201"/>
        <v/>
      </c>
      <c r="CG49" s="479" t="str">
        <f t="shared" si="202"/>
        <v/>
      </c>
      <c r="CH49" s="396" t="str">
        <f t="shared" si="203"/>
        <v/>
      </c>
      <c r="CI49" s="391">
        <v>35</v>
      </c>
      <c r="CJ49" s="392"/>
      <c r="CL49" s="367" t="str">
        <f t="shared" si="204"/>
        <v/>
      </c>
      <c r="CM49" s="390" t="str">
        <f t="shared" si="205"/>
        <v/>
      </c>
      <c r="CN49" s="394" t="str">
        <f t="shared" si="206"/>
        <v/>
      </c>
      <c r="CO49" s="394" t="str">
        <f t="shared" si="207"/>
        <v/>
      </c>
      <c r="CP49" s="395" t="str">
        <f t="shared" si="208"/>
        <v/>
      </c>
      <c r="CQ49" s="395" t="str">
        <f>IFERROR(INDEX(#REF!,MATCH(DE49,$II$15:$II$97,0)),"")</f>
        <v/>
      </c>
      <c r="CR49" s="396" t="str">
        <f t="shared" si="209"/>
        <v/>
      </c>
      <c r="CS49" s="396" t="str">
        <f t="shared" si="210"/>
        <v/>
      </c>
      <c r="CT49" s="396" t="str">
        <f t="shared" si="211"/>
        <v/>
      </c>
      <c r="CU49" s="479" t="str">
        <f t="shared" si="212"/>
        <v/>
      </c>
      <c r="CV49" s="396" t="str">
        <f t="shared" si="213"/>
        <v/>
      </c>
      <c r="CW49" s="396" t="str">
        <f t="shared" si="214"/>
        <v/>
      </c>
      <c r="CX49" s="396" t="str">
        <f t="shared" si="215"/>
        <v/>
      </c>
      <c r="CY49" s="479" t="str">
        <f t="shared" si="216"/>
        <v/>
      </c>
      <c r="CZ49" s="396" t="str">
        <f t="shared" si="217"/>
        <v/>
      </c>
      <c r="DA49" s="396" t="str">
        <f t="shared" si="218"/>
        <v/>
      </c>
      <c r="DB49" s="396" t="str">
        <f t="shared" si="219"/>
        <v/>
      </c>
      <c r="DC49" s="479" t="str">
        <f t="shared" si="220"/>
        <v/>
      </c>
      <c r="DD49" s="396" t="str">
        <f t="shared" si="221"/>
        <v/>
      </c>
      <c r="DE49" s="391">
        <v>35</v>
      </c>
      <c r="DF49" s="393" t="str">
        <f t="shared" si="131"/>
        <v/>
      </c>
      <c r="DG49" s="392"/>
      <c r="DH49" s="392"/>
      <c r="DI49" s="367" t="str">
        <f t="shared" si="90"/>
        <v/>
      </c>
      <c r="DJ49" s="390" t="str">
        <f t="shared" si="222"/>
        <v/>
      </c>
      <c r="DK49" s="394" t="str">
        <f t="shared" si="223"/>
        <v/>
      </c>
      <c r="DL49" s="395" t="str">
        <f t="shared" si="224"/>
        <v/>
      </c>
      <c r="DM49" s="395" t="str">
        <f t="shared" si="225"/>
        <v/>
      </c>
      <c r="DN49" s="395" t="str">
        <f>IFERROR(INDEX(#REF!,MATCH(EB49,$JD$15:$JD$97,0)),"")</f>
        <v/>
      </c>
      <c r="DO49" s="396" t="str">
        <f t="shared" si="122"/>
        <v/>
      </c>
      <c r="DP49" s="396" t="str">
        <f t="shared" si="123"/>
        <v/>
      </c>
      <c r="DQ49" s="396" t="str">
        <f t="shared" si="124"/>
        <v/>
      </c>
      <c r="DR49" s="479" t="str">
        <f t="shared" si="226"/>
        <v/>
      </c>
      <c r="DS49" s="396" t="str">
        <f t="shared" si="125"/>
        <v/>
      </c>
      <c r="DT49" s="396" t="str">
        <f t="shared" si="126"/>
        <v/>
      </c>
      <c r="DU49" s="396" t="str">
        <f t="shared" si="127"/>
        <v/>
      </c>
      <c r="DV49" s="479" t="str">
        <f t="shared" si="227"/>
        <v/>
      </c>
      <c r="DW49" s="396" t="str">
        <f t="shared" si="128"/>
        <v/>
      </c>
      <c r="DX49" s="396" t="str">
        <f t="shared" si="129"/>
        <v/>
      </c>
      <c r="DY49" s="396" t="str">
        <f t="shared" si="130"/>
        <v/>
      </c>
      <c r="DZ49" s="479" t="str">
        <f t="shared" si="228"/>
        <v/>
      </c>
      <c r="EA49" s="396" t="str">
        <f t="shared" si="229"/>
        <v/>
      </c>
      <c r="EB49" s="391">
        <v>35</v>
      </c>
      <c r="EC49" s="393"/>
      <c r="ED49" s="392"/>
      <c r="EF49" s="392"/>
      <c r="EG49" s="392"/>
      <c r="EH49" s="392"/>
      <c r="EI49" s="378" t="str">
        <f>IFERROR(IF(AND('Classificação geral'!$E43="FEM",'Classificação geral'!$F43=1),'Classificação geral'!$A43,""),"")</f>
        <v/>
      </c>
      <c r="EJ49" s="399" t="str">
        <f>IFERROR(IF(AND('Classificação geral'!$E43="FEM",'Classificação geral'!$F43=1),'Classificação geral'!$B43,""),"")</f>
        <v/>
      </c>
      <c r="EK49" s="382" t="str">
        <f>IF($EJ49='Classificação geral'!$B43,'Classificação geral'!$C43,"")</f>
        <v/>
      </c>
      <c r="EL49" s="382" t="str">
        <f>IF($EJ49='Classificação geral'!$B43,'Classificação geral'!$E43,"")</f>
        <v/>
      </c>
      <c r="EM49" s="382" t="str">
        <f>IF($EL49='Classificação geral'!$E43,'Classificação geral'!$F43,"")</f>
        <v/>
      </c>
      <c r="EN49" s="378" t="str">
        <f>IFERROR(IF(AND($EL49="fem",'Classificação geral'!$F43=1),'Classificação geral'!G43,""),"")</f>
        <v/>
      </c>
      <c r="EO49" s="378" t="str">
        <f>IFERROR(IF(AND($EL49="fem",'Classificação geral'!$F43=1),'Classificação geral'!H43,""),"")</f>
        <v/>
      </c>
      <c r="EP49" s="378" t="str">
        <f>IFERROR(IF(AND($EL49="fem",'Classificação geral'!$F43=1),'Classificação geral'!I43,""),"")</f>
        <v/>
      </c>
      <c r="EQ49" s="378" t="str">
        <f>IFERROR(IF(AND($EL49="fem",'Classificação geral'!$F43=1),'Classificação geral'!J43,""),"")</f>
        <v/>
      </c>
      <c r="ER49" s="399" t="str">
        <f>IFERROR(IF(AND($EL49="fem",'Classificação geral'!$F43=1),'Classificação geral'!K43,""),"")</f>
        <v/>
      </c>
      <c r="ES49" s="378" t="str">
        <f>IFERROR(IF(AND($EL49="fem",'Classificação geral'!$F43=1),'Classificação geral'!L43,""),"")</f>
        <v/>
      </c>
      <c r="ET49" s="378" t="str">
        <f>IFERROR(IF(AND($EL49="fem",'Classificação geral'!$F43=1),'Classificação geral'!M43,""),"")</f>
        <v/>
      </c>
      <c r="EU49" s="378" t="str">
        <f>IFERROR(IF(AND($EL49="fem",'Classificação geral'!$F43=1),'Classificação geral'!N43,""),"")</f>
        <v/>
      </c>
      <c r="EV49" s="399" t="str">
        <f>IFERROR(IF(AND($EL49="fem",'Classificação geral'!$F43=1),'Classificação geral'!O43,""),"")</f>
        <v/>
      </c>
      <c r="EW49" s="378" t="str">
        <f>IFERROR(IF(AND($EL49="fem",'Classificação geral'!$F43=1),'Classificação geral'!P43,""),"")</f>
        <v/>
      </c>
      <c r="EX49" s="378" t="str">
        <f>IFERROR(IF(AND($EL49="fem",'Classificação geral'!$F43=1),'Classificação geral'!Q43,""),"")</f>
        <v/>
      </c>
      <c r="EY49" s="378" t="str">
        <f>IFERROR(IF(AND($EL49="fem",'Classificação geral'!$F43=1),'Classificação geral'!R43,""),"")</f>
        <v/>
      </c>
      <c r="EZ49" s="379" t="str">
        <f>IF($EM49='Classificação geral'!$F43,'Classificação geral'!$U43,"")</f>
        <v/>
      </c>
      <c r="FA49" s="380" t="str">
        <f t="shared" si="109"/>
        <v/>
      </c>
      <c r="FB49" s="381" t="str">
        <f>IFERROR(RANK(EZ49,EZ:EZ,0)+ COUNTIF(EZ$13:$EZ48,EZ49),"")</f>
        <v/>
      </c>
      <c r="FC49" s="383"/>
      <c r="FD49" s="397">
        <v>1</v>
      </c>
      <c r="FE49" s="378" t="str">
        <f>IFERROR(IF(AND('Classificação geral'!$E43="mas",'Classificação geral'!$F43=1),'Classificação geral'!$A43,""),"")</f>
        <v/>
      </c>
      <c r="FF49" s="399" t="str">
        <f>IFERROR(IF(AND('Classificação geral'!$E43="mas",'Classificação geral'!$F43=1),'Classificação geral'!$B43,""),"")</f>
        <v/>
      </c>
      <c r="FG49" s="382" t="str">
        <f>IF($FF49='Classificação geral'!$B43,'Classificação geral'!$C43,"")</f>
        <v/>
      </c>
      <c r="FH49" s="382" t="str">
        <f>IF($FF49='Classificação geral'!$B43,'Classificação geral'!$E43,"")</f>
        <v/>
      </c>
      <c r="FI49" s="399" t="str">
        <f>IFERROR(IF(AND($FH49="mas",'Classificação geral'!$F43=1),'Classificação geral'!F43,""),"")</f>
        <v/>
      </c>
      <c r="FJ49" s="378" t="str">
        <f>IFERROR(IF(AND($FH49="mas",'Classificação geral'!$F43=1),'Classificação geral'!G43,""),"")</f>
        <v/>
      </c>
      <c r="FK49" s="378" t="str">
        <f>IFERROR(IF(AND($FH49="mas",'Classificação geral'!$F43=1),'Classificação geral'!H43,""),"")</f>
        <v/>
      </c>
      <c r="FL49" s="378" t="str">
        <f>IFERROR(IF(AND($FH49="mas",'Classificação geral'!$F43=1),'Classificação geral'!I43,""),"")</f>
        <v/>
      </c>
      <c r="FM49" s="378" t="str">
        <f>IFERROR(IF(AND($FH49="mas",'Classificação geral'!$F43=1),'Classificação geral'!J43,""),"")</f>
        <v/>
      </c>
      <c r="FN49" s="378" t="str">
        <f>IFERROR(IF(AND($FH49="mas",'Classificação geral'!$F43=1),'Classificação geral'!K43,""),"")</f>
        <v/>
      </c>
      <c r="FO49" s="378" t="str">
        <f>IFERROR(IF(AND($FH49="mas",'Classificação geral'!$F43=1),'Classificação geral'!L43,""),"")</f>
        <v/>
      </c>
      <c r="FP49" s="378" t="str">
        <f>IFERROR(IF(AND($FH49="mas",'Classificação geral'!$F43=1),'Classificação geral'!M43,""),"")</f>
        <v/>
      </c>
      <c r="FQ49" s="378" t="str">
        <f>IFERROR(IF(AND($FH49="mas",'Classificação geral'!$F43=1),'Classificação geral'!N43,""),"")</f>
        <v/>
      </c>
      <c r="FR49" s="378" t="str">
        <f>IFERROR(IF(AND($FH49="mas",'Classificação geral'!$F43=1),'Classificação geral'!O43,""),"")</f>
        <v/>
      </c>
      <c r="FS49" s="378" t="str">
        <f>IFERROR(IF(AND($FH49="mas",'Classificação geral'!$F43=1),'Classificação geral'!P43,""),"")</f>
        <v/>
      </c>
      <c r="FT49" s="378" t="str">
        <f>IFERROR(IF(AND($FH49="mas",'Classificação geral'!$F43=1),'Classificação geral'!Q43,""),"")</f>
        <v/>
      </c>
      <c r="FU49" s="378" t="str">
        <f>IFERROR(IF(AND($FH49="mas",'Classificação geral'!$F43=1),'Classificação geral'!R43,""),"")</f>
        <v/>
      </c>
      <c r="FV49" s="399" t="str">
        <f>IFERROR(IF(AND($FH49="mas",'Classificação geral'!$F43=1),'Classificação geral'!U43,""),"")</f>
        <v/>
      </c>
      <c r="FW49" s="380" t="str">
        <f t="shared" si="110"/>
        <v/>
      </c>
      <c r="FX49" s="381" t="str">
        <f>IFERROR(RANK(FV49,FV:FV,0)+ COUNTIF($FV$13:FV48,FV49),"")</f>
        <v/>
      </c>
      <c r="FZ49" s="378" t="str">
        <f>IFERROR(IF(AND('Classificação geral'!$E43="FEM",'Classificação geral'!$F43=2),'Classificação geral'!$A43,""),"")</f>
        <v/>
      </c>
      <c r="GA49" s="378" t="str">
        <f>IFERROR(IF(AND('Classificação geral'!$E43="fem",'Classificação geral'!$F43=2),'Classificação geral'!$B43,""),"")</f>
        <v/>
      </c>
      <c r="GB49" s="382" t="str">
        <f>IF(GA49='Classificação geral'!$B43,'Classificação geral'!$C43,"")</f>
        <v/>
      </c>
      <c r="GC49" s="382" t="str">
        <f>IF(GA49='Classificação geral'!$B43,'Classificação geral'!$E43,"")</f>
        <v/>
      </c>
      <c r="GD49" s="399" t="str">
        <f>IFERROR(IF(AND(GC49="fem",'Classificação geral'!$F43=2),'Classificação geral'!$F43,""),"")</f>
        <v/>
      </c>
      <c r="GE49" s="378" t="str">
        <f>IFERROR(IF(AND($GC49="fem",'Classificação geral'!$F43=2),'Classificação geral'!G43,""),"")</f>
        <v/>
      </c>
      <c r="GF49" s="378" t="str">
        <f>IFERROR(IF(AND($GC49="fem",'Classificação geral'!$F43=2),'Classificação geral'!H43,""),"")</f>
        <v/>
      </c>
      <c r="GG49" s="378" t="str">
        <f>IFERROR(IF(AND($GC49="fem",'Classificação geral'!$F43=2),'Classificação geral'!I43,""),"")</f>
        <v/>
      </c>
      <c r="GH49" s="378" t="str">
        <f>IFERROR(IF(AND($GC49="fem",'Classificação geral'!$F43=2),'Classificação geral'!J43,""),"")</f>
        <v/>
      </c>
      <c r="GI49" s="378" t="str">
        <f>IFERROR(IF(AND($GC49="fem",'Classificação geral'!$F43=2),'Classificação geral'!K43,""),"")</f>
        <v/>
      </c>
      <c r="GJ49" s="378" t="str">
        <f>IFERROR(IF(AND($GC49="fem",'Classificação geral'!$F43=2),'Classificação geral'!L43,""),"")</f>
        <v/>
      </c>
      <c r="GK49" s="378" t="str">
        <f>IFERROR(IF(AND($GC49="fem",'Classificação geral'!$F43=2),'Classificação geral'!M43,""),"")</f>
        <v/>
      </c>
      <c r="GL49" s="378" t="str">
        <f>IFERROR(IF(AND($GC49="fem",'Classificação geral'!$F43=2),'Classificação geral'!N43,""),"")</f>
        <v/>
      </c>
      <c r="GM49" s="378" t="str">
        <f>IFERROR(IF(AND($GC49="fem",'Classificação geral'!$F43=2),'Classificação geral'!O43,""),"")</f>
        <v/>
      </c>
      <c r="GN49" s="378" t="str">
        <f>IFERROR(IF(AND($GC49="fem",'Classificação geral'!$F43=2),'Classificação geral'!P43,""),"")</f>
        <v/>
      </c>
      <c r="GO49" s="378" t="str">
        <f>IFERROR(IF(AND($GC49="fem",'Classificação geral'!$F43=2),'Classificação geral'!Q43,""),"")</f>
        <v/>
      </c>
      <c r="GP49" s="378" t="str">
        <f>IFERROR(IF(AND($GC49="fem",'Classificação geral'!$F43=2),'Classificação geral'!R43,""),"")</f>
        <v/>
      </c>
      <c r="GQ49" s="399" t="str">
        <f>IFERROR(IF(AND(GC49="fem",'Classificação geral'!$F43=2),'Classificação geral'!U43,""),"")</f>
        <v/>
      </c>
      <c r="GR49" s="380" t="str">
        <f t="shared" si="111"/>
        <v/>
      </c>
      <c r="GS49" s="381" t="str">
        <f>IFERROR(RANK(GQ49,GQ:GQ,0)+ COUNTIF($GQ$13:GQ48,GQ49),"")</f>
        <v/>
      </c>
      <c r="GU49" s="378" t="str">
        <f>IFERROR(IF(AND('Classificação geral'!$E43="mas",'Classificação geral'!$F43=2),'Classificação geral'!$A43,""),"")</f>
        <v/>
      </c>
      <c r="GV49" s="378" t="str">
        <f>IFERROR(IF(AND('Classificação geral'!$E43="mas",'Classificação geral'!$F43=2),'Classificação geral'!$B43,""),"")</f>
        <v/>
      </c>
      <c r="GW49" s="382" t="str">
        <f>IF(GV49='Classificação geral'!$B43,'Classificação geral'!$C43,"")</f>
        <v/>
      </c>
      <c r="GX49" s="382" t="str">
        <f>IF(GV49='Classificação geral'!$B43,'Classificação geral'!$E43,"")</f>
        <v/>
      </c>
      <c r="GY49" s="399" t="str">
        <f>IFERROR(IF(AND(GX49="mas",'Classificação geral'!$F43=2),'Classificação geral'!$F43,""),"")</f>
        <v/>
      </c>
      <c r="GZ49" s="378" t="str">
        <f>IFERROR(IF(AND($GX49="mas",'Classificação geral'!$F43=2),'Classificação geral'!H43,""),"")</f>
        <v/>
      </c>
      <c r="HA49" s="378" t="str">
        <f>IFERROR(IF(AND($GX49="mas",'Classificação geral'!$F43=2),'Classificação geral'!I43,""),"")</f>
        <v/>
      </c>
      <c r="HB49" s="378" t="str">
        <f>IFERROR(IF(AND($GX49="mas",'Classificação geral'!$F43=2),'Classificação geral'!J43,""),"")</f>
        <v/>
      </c>
      <c r="HC49" s="399" t="str">
        <f>IFERROR(IF(AND(GX49="mas",'Classificação geral'!$F43=2),'Classificação geral'!$G43,""),"")</f>
        <v/>
      </c>
      <c r="HD49" s="378" t="str">
        <f>IFERROR(IF(AND($GX49="mas",'Classificação geral'!$F43=2),'Classificação geral'!L43,""),"")</f>
        <v/>
      </c>
      <c r="HE49" s="378" t="str">
        <f>IFERROR(IF(AND($GX49="mas",'Classificação geral'!$F43=2),'Classificação geral'!M43,""),"")</f>
        <v/>
      </c>
      <c r="HF49" s="378" t="str">
        <f>IFERROR(IF(AND($GX49="mas",'Classificação geral'!$F43=2),'Classificação geral'!N43,""),"")</f>
        <v/>
      </c>
      <c r="HG49" s="399" t="str">
        <f>IFERROR(IF(AND(GX49="mas",'Classificação geral'!$F43=2),'Classificação geral'!$K43,""),"")</f>
        <v/>
      </c>
      <c r="HH49" s="378" t="str">
        <f>IFERROR(IF(AND($GX49="mas",'Classificação geral'!$F43=2),'Classificação geral'!P43,""),"")</f>
        <v/>
      </c>
      <c r="HI49" s="378" t="str">
        <f>IFERROR(IF(AND($GX49="mas",'Classificação geral'!$F43=2),'Classificação geral'!Q43,""),"")</f>
        <v/>
      </c>
      <c r="HJ49" s="378" t="str">
        <f>IFERROR(IF(AND($GX49="mas",'Classificação geral'!$F43=2),'Classificação geral'!R43,""),"")</f>
        <v/>
      </c>
      <c r="HK49" s="399" t="str">
        <f>IFERROR(IF(AND(GX49="mas",'Classificação geral'!$F43=2),'Classificação geral'!$O43,""),"")</f>
        <v/>
      </c>
      <c r="HL49" s="399" t="str">
        <f>IFERROR(IF(AND(GX49="mas",'Classificação geral'!$F43=2),'Classificação geral'!$U43,""),"")</f>
        <v/>
      </c>
      <c r="HM49" s="380" t="str">
        <f t="shared" si="112"/>
        <v/>
      </c>
      <c r="HN49" s="381" t="str">
        <f>IFERROR(RANK(HL49,HL:HL,0)+ COUNTIF($HL$13:HL48,HL49),"")</f>
        <v/>
      </c>
      <c r="HP49" s="378" t="str">
        <f>IFERROR(IF(AND('Classificação geral'!$E43="FEM",'Classificação geral'!$F43=3),'Classificação geral'!$A43,""),"")</f>
        <v/>
      </c>
      <c r="HQ49" s="399" t="str">
        <f>IFERROR(IF(AND('Classificação geral'!$E43="fem",'Classificação geral'!$F43=3),'Classificação geral'!$B43,""),"")</f>
        <v/>
      </c>
      <c r="HR49" s="382" t="str">
        <f>IF($HQ49='Classificação geral'!$B43,'Classificação geral'!$C43,"")</f>
        <v/>
      </c>
      <c r="HS49" s="382" t="str">
        <f>IF($HQ49='Classificação geral'!$B43,'Classificação geral'!$E43,"")</f>
        <v/>
      </c>
      <c r="HT49" s="382" t="str">
        <f>IF($HS49='Classificação geral'!$E43,'Classificação geral'!$F43,"")</f>
        <v/>
      </c>
      <c r="HU49" s="382">
        <f>IF($HT49='Classificação geral'!$F43,'Classificação geral'!G43,"")</f>
        <v>0</v>
      </c>
      <c r="HV49" s="382" t="str">
        <f>IF($HT49='Classificação geral'!$F43,'Classificação geral'!H43,"")</f>
        <v/>
      </c>
      <c r="HW49" s="382">
        <f>IF($HT49='Classificação geral'!$F43,'Classificação geral'!I43,"")</f>
        <v>0</v>
      </c>
      <c r="HX49" s="382">
        <f>IF($HT49='Classificação geral'!$F43,'Classificação geral'!J43,"")</f>
        <v>0</v>
      </c>
      <c r="HY49" s="382">
        <f>IF($HT49='Classificação geral'!$F43,'Classificação geral'!K43,"")</f>
        <v>0</v>
      </c>
      <c r="HZ49" s="382">
        <f>IF($HT49='Classificação geral'!$F43,'Classificação geral'!L43,"")</f>
        <v>0</v>
      </c>
      <c r="IA49" s="382">
        <f>IF($HT49='Classificação geral'!$F43,'Classificação geral'!M43,"")</f>
        <v>0</v>
      </c>
      <c r="IB49" s="382">
        <f>IF($HT49='Classificação geral'!$F43,'Classificação geral'!N43,"")</f>
        <v>0</v>
      </c>
      <c r="IC49" s="382">
        <f>IF($HT49='Classificação geral'!$F43,'Classificação geral'!O43,"")</f>
        <v>0</v>
      </c>
      <c r="ID49" s="382" t="b">
        <f>IF($HT49='Classificação geral'!$F43,'Classificação geral'!P43,"")</f>
        <v>0</v>
      </c>
      <c r="IE49" s="382">
        <f>IF($HT49='Classificação geral'!$F43,'Classificação geral'!Q43,"")</f>
        <v>0</v>
      </c>
      <c r="IF49" s="382">
        <f>IF($HT49='Classificação geral'!$F43,'Classificação geral'!R43,"")</f>
        <v>0</v>
      </c>
      <c r="IG49" s="379" t="str">
        <f>IF($HT49='Classificação geral'!$F43,'Classificação geral'!$U43,"")</f>
        <v/>
      </c>
      <c r="IH49" s="380" t="str">
        <f t="shared" si="106"/>
        <v/>
      </c>
      <c r="II49" s="381" t="str">
        <f>IFERROR(RANK(IG49,IG:IG,0)+ COUNTIF($IG$13:IG48,IG49),"")</f>
        <v/>
      </c>
      <c r="IK49" s="378" t="str">
        <f>IFERROR(IF(AND('Classificação geral'!$E43="mas",'Classificação geral'!$F43=3),'Classificação geral'!$A43,""),"")</f>
        <v/>
      </c>
      <c r="IL49" s="399" t="str">
        <f>IFERROR(IF(AND('Classificação geral'!$E43="mas",'Classificação geral'!$F43=3),'Classificação geral'!$B43,""),"")</f>
        <v/>
      </c>
      <c r="IM49" s="382" t="str">
        <f>IF($IL49='Classificação geral'!$B43,'Classificação geral'!$C43,"")</f>
        <v/>
      </c>
      <c r="IN49" s="382" t="str">
        <f>IF($IL49='Classificação geral'!$B43,'Classificação geral'!$E43,"")</f>
        <v/>
      </c>
      <c r="IO49" s="382" t="str">
        <f>IF($IN49='Classificação geral'!$E43,'Classificação geral'!$F43,"")</f>
        <v/>
      </c>
      <c r="IP49" s="379">
        <f>IF($IO49='Classificação geral'!$F43,'Classificação geral'!G43,"")</f>
        <v>0</v>
      </c>
      <c r="IQ49" s="379" t="str">
        <f>IF($IO49='Classificação geral'!$F43,'Classificação geral'!H43,"")</f>
        <v/>
      </c>
      <c r="IR49" s="379">
        <f>IF($IO49='Classificação geral'!$F43,'Classificação geral'!I43,"")</f>
        <v>0</v>
      </c>
      <c r="IS49" s="379">
        <f>IF($IO49='Classificação geral'!$F43,'Classificação geral'!J43,"")</f>
        <v>0</v>
      </c>
      <c r="IT49" s="379">
        <f>IF($IO49='Classificação geral'!$F43,'Classificação geral'!K43,"")</f>
        <v>0</v>
      </c>
      <c r="IU49" s="379">
        <f>IF($IO49='Classificação geral'!$F43,'Classificação geral'!L43,"")</f>
        <v>0</v>
      </c>
      <c r="IV49" s="379">
        <f>IF($IO49='Classificação geral'!$F43,'Classificação geral'!M43,"")</f>
        <v>0</v>
      </c>
      <c r="IW49" s="379">
        <f>IF($IO49='Classificação geral'!$F43,'Classificação geral'!N43,"")</f>
        <v>0</v>
      </c>
      <c r="IX49" s="379">
        <f>IF($IO49='Classificação geral'!$F43,'Classificação geral'!O43,"")</f>
        <v>0</v>
      </c>
      <c r="IY49" s="379" t="b">
        <f>IF($IO49='Classificação geral'!$F43,'Classificação geral'!P43,"")</f>
        <v>0</v>
      </c>
      <c r="IZ49" s="379">
        <f>IF($IO49='Classificação geral'!$F43,'Classificação geral'!Q43,"")</f>
        <v>0</v>
      </c>
      <c r="JA49" s="379">
        <f>IF($IO49='Classificação geral'!$F43,'Classificação geral'!R43,"")</f>
        <v>0</v>
      </c>
      <c r="JB49" s="379" t="str">
        <f>IF($IO49='Classificação geral'!$F43,'Classificação geral'!$U43,"")</f>
        <v/>
      </c>
      <c r="JC49" s="380" t="str">
        <f t="shared" si="107"/>
        <v/>
      </c>
      <c r="JD49" s="381" t="str">
        <f>IFERROR(RANK(JB49,JB:JB,0)+ COUNTIF($JB$13:JB48,JB49),"")</f>
        <v/>
      </c>
    </row>
    <row r="50" spans="1:264" s="397" customFormat="1" ht="25.95" customHeight="1" x14ac:dyDescent="0.4">
      <c r="B50" s="367" t="str">
        <f t="shared" si="132"/>
        <v/>
      </c>
      <c r="C50" s="390" t="str">
        <f t="shared" si="133"/>
        <v/>
      </c>
      <c r="D50" s="394" t="str">
        <f t="shared" si="134"/>
        <v/>
      </c>
      <c r="E50" s="395" t="str">
        <f t="shared" si="135"/>
        <v/>
      </c>
      <c r="F50" s="395" t="str">
        <f t="shared" si="136"/>
        <v/>
      </c>
      <c r="G50" s="395" t="str">
        <f>IFERROR(INDEX(#REF!,MATCH(U50,$FB$15:$FB$97,0)),"")</f>
        <v/>
      </c>
      <c r="H50" s="396" t="str">
        <f t="shared" si="137"/>
        <v/>
      </c>
      <c r="I50" s="396" t="str">
        <f t="shared" si="138"/>
        <v/>
      </c>
      <c r="J50" s="396" t="str">
        <f t="shared" si="139"/>
        <v/>
      </c>
      <c r="K50" s="479" t="str">
        <f t="shared" si="140"/>
        <v/>
      </c>
      <c r="L50" s="396" t="str">
        <f t="shared" si="141"/>
        <v/>
      </c>
      <c r="M50" s="396" t="str">
        <f t="shared" si="142"/>
        <v/>
      </c>
      <c r="N50" s="396" t="str">
        <f t="shared" si="143"/>
        <v/>
      </c>
      <c r="O50" s="479" t="str">
        <f t="shared" si="144"/>
        <v/>
      </c>
      <c r="P50" s="396" t="str">
        <f t="shared" si="145"/>
        <v/>
      </c>
      <c r="Q50" s="396" t="str">
        <f t="shared" si="146"/>
        <v/>
      </c>
      <c r="R50" s="396" t="str">
        <f t="shared" si="147"/>
        <v/>
      </c>
      <c r="S50" s="479" t="str">
        <f t="shared" si="148"/>
        <v/>
      </c>
      <c r="T50" s="396" t="str">
        <f t="shared" si="149"/>
        <v/>
      </c>
      <c r="U50" s="391">
        <v>36</v>
      </c>
      <c r="V50" s="392"/>
      <c r="W50" s="392"/>
      <c r="X50" s="367" t="str">
        <f t="shared" si="150"/>
        <v/>
      </c>
      <c r="Y50" s="390" t="str">
        <f t="shared" si="151"/>
        <v/>
      </c>
      <c r="Z50" s="394" t="str">
        <f t="shared" si="152"/>
        <v/>
      </c>
      <c r="AA50" s="395" t="str">
        <f t="shared" si="153"/>
        <v/>
      </c>
      <c r="AB50" s="395" t="str">
        <f t="shared" si="154"/>
        <v/>
      </c>
      <c r="AC50" s="395" t="str">
        <f>IFERROR(INDEX(#REF!,MATCH(AQ50,$FX$15:$FX$97,0)),"")</f>
        <v/>
      </c>
      <c r="AD50" s="396" t="str">
        <f t="shared" si="155"/>
        <v/>
      </c>
      <c r="AE50" s="396" t="str">
        <f t="shared" si="156"/>
        <v/>
      </c>
      <c r="AF50" s="396" t="str">
        <f t="shared" si="157"/>
        <v/>
      </c>
      <c r="AG50" s="479" t="str">
        <f t="shared" si="158"/>
        <v/>
      </c>
      <c r="AH50" s="396" t="str">
        <f t="shared" si="159"/>
        <v/>
      </c>
      <c r="AI50" s="396" t="str">
        <f t="shared" si="160"/>
        <v/>
      </c>
      <c r="AJ50" s="396" t="str">
        <f t="shared" si="161"/>
        <v/>
      </c>
      <c r="AK50" s="479" t="str">
        <f t="shared" si="162"/>
        <v/>
      </c>
      <c r="AL50" s="396" t="str">
        <f t="shared" si="163"/>
        <v/>
      </c>
      <c r="AM50" s="396" t="str">
        <f t="shared" si="164"/>
        <v/>
      </c>
      <c r="AN50" s="396" t="str">
        <f t="shared" si="165"/>
        <v/>
      </c>
      <c r="AO50" s="479" t="str">
        <f t="shared" si="166"/>
        <v/>
      </c>
      <c r="AP50" s="396" t="str">
        <f t="shared" si="167"/>
        <v/>
      </c>
      <c r="AQ50" s="391">
        <v>36</v>
      </c>
      <c r="AR50" s="392"/>
      <c r="AT50" s="367" t="str">
        <f t="shared" si="168"/>
        <v/>
      </c>
      <c r="AU50" s="390" t="str">
        <f t="shared" si="169"/>
        <v/>
      </c>
      <c r="AV50" s="390" t="str">
        <f t="shared" si="170"/>
        <v/>
      </c>
      <c r="AW50" s="395" t="str">
        <f t="shared" si="171"/>
        <v/>
      </c>
      <c r="AX50" s="395" t="str">
        <f t="shared" si="172"/>
        <v/>
      </c>
      <c r="AY50" s="395" t="str">
        <f>IFERROR(INDEX(#REF!,MATCH($BM50,$GS$15:$GS$97,0)),"")</f>
        <v/>
      </c>
      <c r="AZ50" s="396" t="str">
        <f t="shared" si="173"/>
        <v/>
      </c>
      <c r="BA50" s="396" t="str">
        <f t="shared" si="174"/>
        <v/>
      </c>
      <c r="BB50" s="396" t="str">
        <f t="shared" si="175"/>
        <v/>
      </c>
      <c r="BC50" s="479" t="str">
        <f t="shared" si="176"/>
        <v/>
      </c>
      <c r="BD50" s="396" t="str">
        <f t="shared" si="177"/>
        <v/>
      </c>
      <c r="BE50" s="396" t="str">
        <f t="shared" si="178"/>
        <v/>
      </c>
      <c r="BF50" s="396" t="str">
        <f t="shared" si="179"/>
        <v/>
      </c>
      <c r="BG50" s="479" t="str">
        <f t="shared" si="180"/>
        <v/>
      </c>
      <c r="BH50" s="396" t="str">
        <f t="shared" si="181"/>
        <v/>
      </c>
      <c r="BI50" s="396" t="str">
        <f t="shared" si="182"/>
        <v/>
      </c>
      <c r="BJ50" s="396" t="str">
        <f t="shared" si="183"/>
        <v/>
      </c>
      <c r="BK50" s="479" t="str">
        <f t="shared" si="184"/>
        <v/>
      </c>
      <c r="BL50" s="396" t="str">
        <f t="shared" si="185"/>
        <v/>
      </c>
      <c r="BM50" s="391">
        <v>36</v>
      </c>
      <c r="BN50" s="236"/>
      <c r="BO50" s="392"/>
      <c r="BP50" s="368" t="str">
        <f t="shared" si="186"/>
        <v/>
      </c>
      <c r="BQ50" s="390" t="str">
        <f t="shared" si="187"/>
        <v/>
      </c>
      <c r="BR50" s="394" t="str">
        <f t="shared" si="188"/>
        <v/>
      </c>
      <c r="BS50" s="395" t="str">
        <f t="shared" si="189"/>
        <v/>
      </c>
      <c r="BT50" s="395" t="str">
        <f t="shared" si="190"/>
        <v/>
      </c>
      <c r="BU50" s="395" t="str">
        <f>IFERROR(INDEX(#REF!,MATCH(CI50,$HN$15:$HN$97,0)),"")</f>
        <v/>
      </c>
      <c r="BV50" s="396" t="str">
        <f t="shared" si="191"/>
        <v/>
      </c>
      <c r="BW50" s="396" t="str">
        <f t="shared" si="192"/>
        <v/>
      </c>
      <c r="BX50" s="396" t="str">
        <f t="shared" si="193"/>
        <v/>
      </c>
      <c r="BY50" s="479" t="str">
        <f t="shared" si="194"/>
        <v/>
      </c>
      <c r="BZ50" s="396" t="str">
        <f t="shared" si="195"/>
        <v/>
      </c>
      <c r="CA50" s="396" t="str">
        <f t="shared" si="196"/>
        <v/>
      </c>
      <c r="CB50" s="396" t="str">
        <f t="shared" si="197"/>
        <v/>
      </c>
      <c r="CC50" s="479" t="str">
        <f t="shared" si="198"/>
        <v/>
      </c>
      <c r="CD50" s="396" t="str">
        <f t="shared" si="199"/>
        <v/>
      </c>
      <c r="CE50" s="396" t="str">
        <f t="shared" si="200"/>
        <v/>
      </c>
      <c r="CF50" s="396" t="str">
        <f t="shared" si="201"/>
        <v/>
      </c>
      <c r="CG50" s="479" t="str">
        <f t="shared" si="202"/>
        <v/>
      </c>
      <c r="CH50" s="396" t="str">
        <f t="shared" si="203"/>
        <v/>
      </c>
      <c r="CI50" s="391">
        <v>36</v>
      </c>
      <c r="CJ50" s="392"/>
      <c r="CL50" s="367" t="str">
        <f t="shared" si="204"/>
        <v/>
      </c>
      <c r="CM50" s="390" t="str">
        <f t="shared" si="205"/>
        <v/>
      </c>
      <c r="CN50" s="394" t="str">
        <f t="shared" si="206"/>
        <v/>
      </c>
      <c r="CO50" s="394" t="str">
        <f t="shared" si="207"/>
        <v/>
      </c>
      <c r="CP50" s="395" t="str">
        <f t="shared" si="208"/>
        <v/>
      </c>
      <c r="CQ50" s="395" t="str">
        <f>IFERROR(INDEX(#REF!,MATCH(DE50,$II$15:$II$97,0)),"")</f>
        <v/>
      </c>
      <c r="CR50" s="396" t="str">
        <f t="shared" si="209"/>
        <v/>
      </c>
      <c r="CS50" s="396" t="str">
        <f t="shared" si="210"/>
        <v/>
      </c>
      <c r="CT50" s="396" t="str">
        <f t="shared" si="211"/>
        <v/>
      </c>
      <c r="CU50" s="479" t="str">
        <f t="shared" si="212"/>
        <v/>
      </c>
      <c r="CV50" s="396" t="str">
        <f t="shared" si="213"/>
        <v/>
      </c>
      <c r="CW50" s="396" t="str">
        <f t="shared" si="214"/>
        <v/>
      </c>
      <c r="CX50" s="396" t="str">
        <f t="shared" si="215"/>
        <v/>
      </c>
      <c r="CY50" s="479" t="str">
        <f t="shared" si="216"/>
        <v/>
      </c>
      <c r="CZ50" s="396" t="str">
        <f t="shared" si="217"/>
        <v/>
      </c>
      <c r="DA50" s="396" t="str">
        <f t="shared" si="218"/>
        <v/>
      </c>
      <c r="DB50" s="396" t="str">
        <f t="shared" si="219"/>
        <v/>
      </c>
      <c r="DC50" s="479" t="str">
        <f t="shared" si="220"/>
        <v/>
      </c>
      <c r="DD50" s="396" t="str">
        <f t="shared" si="221"/>
        <v/>
      </c>
      <c r="DE50" s="391">
        <v>36</v>
      </c>
      <c r="DF50" s="393" t="str">
        <f t="shared" si="131"/>
        <v/>
      </c>
      <c r="DG50" s="392"/>
      <c r="DH50" s="392"/>
      <c r="DI50" s="367" t="str">
        <f t="shared" si="90"/>
        <v/>
      </c>
      <c r="DJ50" s="390" t="str">
        <f t="shared" si="222"/>
        <v/>
      </c>
      <c r="DK50" s="394" t="str">
        <f t="shared" si="223"/>
        <v/>
      </c>
      <c r="DL50" s="395" t="str">
        <f t="shared" si="224"/>
        <v/>
      </c>
      <c r="DM50" s="395" t="str">
        <f t="shared" si="225"/>
        <v/>
      </c>
      <c r="DN50" s="395" t="str">
        <f>IFERROR(INDEX(#REF!,MATCH(EB50,$JD$15:$JD$97,0)),"")</f>
        <v/>
      </c>
      <c r="DO50" s="396" t="str">
        <f t="shared" si="122"/>
        <v/>
      </c>
      <c r="DP50" s="396" t="str">
        <f t="shared" si="123"/>
        <v/>
      </c>
      <c r="DQ50" s="396" t="str">
        <f t="shared" si="124"/>
        <v/>
      </c>
      <c r="DR50" s="479" t="str">
        <f t="shared" si="226"/>
        <v/>
      </c>
      <c r="DS50" s="396" t="str">
        <f t="shared" si="125"/>
        <v/>
      </c>
      <c r="DT50" s="396" t="str">
        <f t="shared" si="126"/>
        <v/>
      </c>
      <c r="DU50" s="396" t="str">
        <f t="shared" si="127"/>
        <v/>
      </c>
      <c r="DV50" s="479" t="str">
        <f t="shared" si="227"/>
        <v/>
      </c>
      <c r="DW50" s="396" t="str">
        <f t="shared" si="128"/>
        <v/>
      </c>
      <c r="DX50" s="396" t="str">
        <f t="shared" si="129"/>
        <v/>
      </c>
      <c r="DY50" s="396" t="str">
        <f t="shared" si="130"/>
        <v/>
      </c>
      <c r="DZ50" s="479" t="str">
        <f t="shared" si="228"/>
        <v/>
      </c>
      <c r="EA50" s="396" t="str">
        <f t="shared" si="229"/>
        <v/>
      </c>
      <c r="EB50" s="391">
        <v>36</v>
      </c>
      <c r="EC50" s="393"/>
      <c r="ED50" s="392"/>
      <c r="EF50" s="392"/>
      <c r="EG50" s="392"/>
      <c r="EH50" s="392"/>
      <c r="EI50" s="378" t="str">
        <f>IFERROR(IF(AND('Classificação geral'!$E44="FEM",'Classificação geral'!$F44=1),'Classificação geral'!$A44,""),"")</f>
        <v/>
      </c>
      <c r="EJ50" s="399" t="str">
        <f>IFERROR(IF(AND('Classificação geral'!$E44="FEM",'Classificação geral'!$F44=1),'Classificação geral'!$B44,""),"")</f>
        <v/>
      </c>
      <c r="EK50" s="382" t="str">
        <f>IF($EJ50='Classificação geral'!$B44,'Classificação geral'!$C44,"")</f>
        <v/>
      </c>
      <c r="EL50" s="382" t="str">
        <f>IF($EJ50='Classificação geral'!$B44,'Classificação geral'!$E44,"")</f>
        <v/>
      </c>
      <c r="EM50" s="382" t="str">
        <f>IF($EL50='Classificação geral'!$E44,'Classificação geral'!$F44,"")</f>
        <v/>
      </c>
      <c r="EN50" s="378" t="str">
        <f>IFERROR(IF(AND($EL50="fem",'Classificação geral'!$F44=1),'Classificação geral'!G44,""),"")</f>
        <v/>
      </c>
      <c r="EO50" s="378" t="str">
        <f>IFERROR(IF(AND($EL50="fem",'Classificação geral'!$F44=1),'Classificação geral'!H44,""),"")</f>
        <v/>
      </c>
      <c r="EP50" s="378" t="str">
        <f>IFERROR(IF(AND($EL50="fem",'Classificação geral'!$F44=1),'Classificação geral'!I44,""),"")</f>
        <v/>
      </c>
      <c r="EQ50" s="378" t="str">
        <f>IFERROR(IF(AND($EL50="fem",'Classificação geral'!$F44=1),'Classificação geral'!J44,""),"")</f>
        <v/>
      </c>
      <c r="ER50" s="399" t="str">
        <f>IFERROR(IF(AND($EL50="fem",'Classificação geral'!$F44=1),'Classificação geral'!K44,""),"")</f>
        <v/>
      </c>
      <c r="ES50" s="378" t="str">
        <f>IFERROR(IF(AND($EL50="fem",'Classificação geral'!$F44=1),'Classificação geral'!L44,""),"")</f>
        <v/>
      </c>
      <c r="ET50" s="378" t="str">
        <f>IFERROR(IF(AND($EL50="fem",'Classificação geral'!$F44=1),'Classificação geral'!M44,""),"")</f>
        <v/>
      </c>
      <c r="EU50" s="378" t="str">
        <f>IFERROR(IF(AND($EL50="fem",'Classificação geral'!$F44=1),'Classificação geral'!N44,""),"")</f>
        <v/>
      </c>
      <c r="EV50" s="399" t="str">
        <f>IFERROR(IF(AND($EL50="fem",'Classificação geral'!$F44=1),'Classificação geral'!O44,""),"")</f>
        <v/>
      </c>
      <c r="EW50" s="378" t="str">
        <f>IFERROR(IF(AND($EL50="fem",'Classificação geral'!$F44=1),'Classificação geral'!P44,""),"")</f>
        <v/>
      </c>
      <c r="EX50" s="378" t="str">
        <f>IFERROR(IF(AND($EL50="fem",'Classificação geral'!$F44=1),'Classificação geral'!Q44,""),"")</f>
        <v/>
      </c>
      <c r="EY50" s="378" t="str">
        <f>IFERROR(IF(AND($EL50="fem",'Classificação geral'!$F44=1),'Classificação geral'!R44,""),"")</f>
        <v/>
      </c>
      <c r="EZ50" s="379" t="str">
        <f>IF($EM50='Classificação geral'!$F44,'Classificação geral'!$U44,"")</f>
        <v/>
      </c>
      <c r="FA50" s="380" t="str">
        <f t="shared" si="109"/>
        <v/>
      </c>
      <c r="FB50" s="381" t="str">
        <f>IFERROR(RANK(EZ50,EZ:EZ,0)+ COUNTIF(EZ$13:$EZ49,EZ50),"")</f>
        <v/>
      </c>
      <c r="FC50" s="373"/>
      <c r="FD50" s="397">
        <v>28</v>
      </c>
      <c r="FE50" s="378" t="str">
        <f>IFERROR(IF(AND('Classificação geral'!$E44="mas",'Classificação geral'!$F44=1),'Classificação geral'!$A44,""),"")</f>
        <v/>
      </c>
      <c r="FF50" s="399" t="str">
        <f>IFERROR(IF(AND('Classificação geral'!$E44="mas",'Classificação geral'!$F44=1),'Classificação geral'!$B44,""),"")</f>
        <v/>
      </c>
      <c r="FG50" s="382" t="str">
        <f>IF($FF50='Classificação geral'!$B44,'Classificação geral'!$C44,"")</f>
        <v/>
      </c>
      <c r="FH50" s="382" t="str">
        <f>IF($FF50='Classificação geral'!$B44,'Classificação geral'!$E44,"")</f>
        <v/>
      </c>
      <c r="FI50" s="399" t="str">
        <f>IFERROR(IF(AND($FH50="mas",'Classificação geral'!$F44=1),'Classificação geral'!F44,""),"")</f>
        <v/>
      </c>
      <c r="FJ50" s="378" t="str">
        <f>IFERROR(IF(AND($FH50="mas",'Classificação geral'!$F44=1),'Classificação geral'!G44,""),"")</f>
        <v/>
      </c>
      <c r="FK50" s="378" t="str">
        <f>IFERROR(IF(AND($FH50="mas",'Classificação geral'!$F44=1),'Classificação geral'!H44,""),"")</f>
        <v/>
      </c>
      <c r="FL50" s="378" t="str">
        <f>IFERROR(IF(AND($FH50="mas",'Classificação geral'!$F44=1),'Classificação geral'!I44,""),"")</f>
        <v/>
      </c>
      <c r="FM50" s="378" t="str">
        <f>IFERROR(IF(AND($FH50="mas",'Classificação geral'!$F44=1),'Classificação geral'!J44,""),"")</f>
        <v/>
      </c>
      <c r="FN50" s="378" t="str">
        <f>IFERROR(IF(AND($FH50="mas",'Classificação geral'!$F44=1),'Classificação geral'!K44,""),"")</f>
        <v/>
      </c>
      <c r="FO50" s="378" t="str">
        <f>IFERROR(IF(AND($FH50="mas",'Classificação geral'!$F44=1),'Classificação geral'!L44,""),"")</f>
        <v/>
      </c>
      <c r="FP50" s="378" t="str">
        <f>IFERROR(IF(AND($FH50="mas",'Classificação geral'!$F44=1),'Classificação geral'!M44,""),"")</f>
        <v/>
      </c>
      <c r="FQ50" s="378" t="str">
        <f>IFERROR(IF(AND($FH50="mas",'Classificação geral'!$F44=1),'Classificação geral'!N44,""),"")</f>
        <v/>
      </c>
      <c r="FR50" s="378" t="str">
        <f>IFERROR(IF(AND($FH50="mas",'Classificação geral'!$F44=1),'Classificação geral'!O44,""),"")</f>
        <v/>
      </c>
      <c r="FS50" s="378" t="str">
        <f>IFERROR(IF(AND($FH50="mas",'Classificação geral'!$F44=1),'Classificação geral'!P44,""),"")</f>
        <v/>
      </c>
      <c r="FT50" s="378" t="str">
        <f>IFERROR(IF(AND($FH50="mas",'Classificação geral'!$F44=1),'Classificação geral'!Q44,""),"")</f>
        <v/>
      </c>
      <c r="FU50" s="378" t="str">
        <f>IFERROR(IF(AND($FH50="mas",'Classificação geral'!$F44=1),'Classificação geral'!R44,""),"")</f>
        <v/>
      </c>
      <c r="FV50" s="399" t="str">
        <f>IFERROR(IF(AND($FH50="mas",'Classificação geral'!$F44=1),'Classificação geral'!U44,""),"")</f>
        <v/>
      </c>
      <c r="FW50" s="380" t="str">
        <f t="shared" si="110"/>
        <v/>
      </c>
      <c r="FX50" s="381" t="str">
        <f>IFERROR(RANK(FV50,FV:FV,0)+ COUNTIF($FV$13:FV49,FV50),"")</f>
        <v/>
      </c>
      <c r="FZ50" s="378" t="str">
        <f>IFERROR(IF(AND('Classificação geral'!$E44="FEM",'Classificação geral'!$F44=2),'Classificação geral'!$A44,""),"")</f>
        <v/>
      </c>
      <c r="GA50" s="378" t="str">
        <f>IFERROR(IF(AND('Classificação geral'!$E44="fem",'Classificação geral'!$F44=2),'Classificação geral'!$B44,""),"")</f>
        <v/>
      </c>
      <c r="GB50" s="382" t="str">
        <f>IF(GA50='Classificação geral'!$B44,'Classificação geral'!$C44,"")</f>
        <v/>
      </c>
      <c r="GC50" s="382" t="str">
        <f>IF(GA50='Classificação geral'!$B44,'Classificação geral'!$E44,"")</f>
        <v/>
      </c>
      <c r="GD50" s="399" t="str">
        <f>IFERROR(IF(AND(GC50="fem",'Classificação geral'!$F44=2),'Classificação geral'!$F44,""),"")</f>
        <v/>
      </c>
      <c r="GE50" s="378" t="str">
        <f>IFERROR(IF(AND($GC50="fem",'Classificação geral'!$F44=2),'Classificação geral'!G44,""),"")</f>
        <v/>
      </c>
      <c r="GF50" s="378" t="str">
        <f>IFERROR(IF(AND($GC50="fem",'Classificação geral'!$F44=2),'Classificação geral'!H44,""),"")</f>
        <v/>
      </c>
      <c r="GG50" s="378" t="str">
        <f>IFERROR(IF(AND($GC50="fem",'Classificação geral'!$F44=2),'Classificação geral'!I44,""),"")</f>
        <v/>
      </c>
      <c r="GH50" s="378" t="str">
        <f>IFERROR(IF(AND($GC50="fem",'Classificação geral'!$F44=2),'Classificação geral'!J44,""),"")</f>
        <v/>
      </c>
      <c r="GI50" s="378" t="str">
        <f>IFERROR(IF(AND($GC50="fem",'Classificação geral'!$F44=2),'Classificação geral'!K44,""),"")</f>
        <v/>
      </c>
      <c r="GJ50" s="378" t="str">
        <f>IFERROR(IF(AND($GC50="fem",'Classificação geral'!$F44=2),'Classificação geral'!L44,""),"")</f>
        <v/>
      </c>
      <c r="GK50" s="378" t="str">
        <f>IFERROR(IF(AND($GC50="fem",'Classificação geral'!$F44=2),'Classificação geral'!M44,""),"")</f>
        <v/>
      </c>
      <c r="GL50" s="378" t="str">
        <f>IFERROR(IF(AND($GC50="fem",'Classificação geral'!$F44=2),'Classificação geral'!N44,""),"")</f>
        <v/>
      </c>
      <c r="GM50" s="378" t="str">
        <f>IFERROR(IF(AND($GC50="fem",'Classificação geral'!$F44=2),'Classificação geral'!O44,""),"")</f>
        <v/>
      </c>
      <c r="GN50" s="378" t="str">
        <f>IFERROR(IF(AND($GC50="fem",'Classificação geral'!$F44=2),'Classificação geral'!P44,""),"")</f>
        <v/>
      </c>
      <c r="GO50" s="378" t="str">
        <f>IFERROR(IF(AND($GC50="fem",'Classificação geral'!$F44=2),'Classificação geral'!Q44,""),"")</f>
        <v/>
      </c>
      <c r="GP50" s="378" t="str">
        <f>IFERROR(IF(AND($GC50="fem",'Classificação geral'!$F44=2),'Classificação geral'!R44,""),"")</f>
        <v/>
      </c>
      <c r="GQ50" s="399" t="str">
        <f>IFERROR(IF(AND(GC50="fem",'Classificação geral'!$F44=2),'Classificação geral'!U44,""),"")</f>
        <v/>
      </c>
      <c r="GR50" s="380" t="str">
        <f t="shared" si="111"/>
        <v/>
      </c>
      <c r="GS50" s="381" t="str">
        <f>IFERROR(RANK(GQ50,GQ:GQ,0)+ COUNTIF($GQ$13:GQ49,GQ50),"")</f>
        <v/>
      </c>
      <c r="GU50" s="378" t="str">
        <f>IFERROR(IF(AND('Classificação geral'!$E44="mas",'Classificação geral'!$F44=2),'Classificação geral'!$A44,""),"")</f>
        <v/>
      </c>
      <c r="GV50" s="378" t="str">
        <f>IFERROR(IF(AND('Classificação geral'!$E44="mas",'Classificação geral'!$F44=2),'Classificação geral'!$B44,""),"")</f>
        <v/>
      </c>
      <c r="GW50" s="382" t="str">
        <f>IF(GV50='Classificação geral'!$B44,'Classificação geral'!$C44,"")</f>
        <v/>
      </c>
      <c r="GX50" s="382" t="str">
        <f>IF(GV50='Classificação geral'!$B44,'Classificação geral'!$E44,"")</f>
        <v/>
      </c>
      <c r="GY50" s="399" t="str">
        <f>IFERROR(IF(AND(GX50="mas",'Classificação geral'!$F44=2),'Classificação geral'!$F44,""),"")</f>
        <v/>
      </c>
      <c r="GZ50" s="378" t="str">
        <f>IFERROR(IF(AND($GX50="mas",'Classificação geral'!$F44=2),'Classificação geral'!H44,""),"")</f>
        <v/>
      </c>
      <c r="HA50" s="378" t="str">
        <f>IFERROR(IF(AND($GX50="mas",'Classificação geral'!$F44=2),'Classificação geral'!I44,""),"")</f>
        <v/>
      </c>
      <c r="HB50" s="378" t="str">
        <f>IFERROR(IF(AND($GX50="mas",'Classificação geral'!$F44=2),'Classificação geral'!J44,""),"")</f>
        <v/>
      </c>
      <c r="HC50" s="399" t="str">
        <f>IFERROR(IF(AND(GX50="mas",'Classificação geral'!$F44=2),'Classificação geral'!$G44,""),"")</f>
        <v/>
      </c>
      <c r="HD50" s="378" t="str">
        <f>IFERROR(IF(AND($GX50="mas",'Classificação geral'!$F44=2),'Classificação geral'!L44,""),"")</f>
        <v/>
      </c>
      <c r="HE50" s="378" t="str">
        <f>IFERROR(IF(AND($GX50="mas",'Classificação geral'!$F44=2),'Classificação geral'!M44,""),"")</f>
        <v/>
      </c>
      <c r="HF50" s="378" t="str">
        <f>IFERROR(IF(AND($GX50="mas",'Classificação geral'!$F44=2),'Classificação geral'!N44,""),"")</f>
        <v/>
      </c>
      <c r="HG50" s="399" t="str">
        <f>IFERROR(IF(AND(GX50="mas",'Classificação geral'!$F44=2),'Classificação geral'!$K44,""),"")</f>
        <v/>
      </c>
      <c r="HH50" s="378" t="str">
        <f>IFERROR(IF(AND($GX50="mas",'Classificação geral'!$F44=2),'Classificação geral'!P44,""),"")</f>
        <v/>
      </c>
      <c r="HI50" s="378" t="str">
        <f>IFERROR(IF(AND($GX50="mas",'Classificação geral'!$F44=2),'Classificação geral'!Q44,""),"")</f>
        <v/>
      </c>
      <c r="HJ50" s="378" t="str">
        <f>IFERROR(IF(AND($GX50="mas",'Classificação geral'!$F44=2),'Classificação geral'!R44,""),"")</f>
        <v/>
      </c>
      <c r="HK50" s="399" t="str">
        <f>IFERROR(IF(AND(GX50="mas",'Classificação geral'!$F44=2),'Classificação geral'!$O44,""),"")</f>
        <v/>
      </c>
      <c r="HL50" s="399" t="str">
        <f>IFERROR(IF(AND(GX50="mas",'Classificação geral'!$F44=2),'Classificação geral'!$U44,""),"")</f>
        <v/>
      </c>
      <c r="HM50" s="380" t="str">
        <f t="shared" si="112"/>
        <v/>
      </c>
      <c r="HN50" s="381" t="str">
        <f>IFERROR(RANK(HL50,HL:HL,0)+ COUNTIF($HL$13:HL49,HL50),"")</f>
        <v/>
      </c>
      <c r="HP50" s="378" t="str">
        <f>IFERROR(IF(AND('Classificação geral'!$E44="FEM",'Classificação geral'!$F44=3),'Classificação geral'!$A44,""),"")</f>
        <v/>
      </c>
      <c r="HQ50" s="399" t="str">
        <f>IFERROR(IF(AND('Classificação geral'!$E44="fem",'Classificação geral'!$F44=3),'Classificação geral'!$B44,""),"")</f>
        <v/>
      </c>
      <c r="HR50" s="382" t="str">
        <f>IF($HQ50='Classificação geral'!$B44,'Classificação geral'!$C44,"")</f>
        <v/>
      </c>
      <c r="HS50" s="382" t="str">
        <f>IF($HQ50='Classificação geral'!$B44,'Classificação geral'!$E44,"")</f>
        <v/>
      </c>
      <c r="HT50" s="382" t="str">
        <f>IF($HS50='Classificação geral'!$E44,'Classificação geral'!$F44,"")</f>
        <v/>
      </c>
      <c r="HU50" s="382">
        <f>IF($HT50='Classificação geral'!$F44,'Classificação geral'!G44,"")</f>
        <v>0</v>
      </c>
      <c r="HV50" s="382" t="str">
        <f>IF($HT50='Classificação geral'!$F44,'Classificação geral'!H44,"")</f>
        <v/>
      </c>
      <c r="HW50" s="382">
        <f>IF($HT50='Classificação geral'!$F44,'Classificação geral'!I44,"")</f>
        <v>0</v>
      </c>
      <c r="HX50" s="382">
        <f>IF($HT50='Classificação geral'!$F44,'Classificação geral'!J44,"")</f>
        <v>0</v>
      </c>
      <c r="HY50" s="382">
        <f>IF($HT50='Classificação geral'!$F44,'Classificação geral'!K44,"")</f>
        <v>0</v>
      </c>
      <c r="HZ50" s="382">
        <f>IF($HT50='Classificação geral'!$F44,'Classificação geral'!L44,"")</f>
        <v>0</v>
      </c>
      <c r="IA50" s="382">
        <f>IF($HT50='Classificação geral'!$F44,'Classificação geral'!M44,"")</f>
        <v>0</v>
      </c>
      <c r="IB50" s="382">
        <f>IF($HT50='Classificação geral'!$F44,'Classificação geral'!N44,"")</f>
        <v>0</v>
      </c>
      <c r="IC50" s="382">
        <f>IF($HT50='Classificação geral'!$F44,'Classificação geral'!O44,"")</f>
        <v>0</v>
      </c>
      <c r="ID50" s="382" t="b">
        <f>IF($HT50='Classificação geral'!$F44,'Classificação geral'!P44,"")</f>
        <v>0</v>
      </c>
      <c r="IE50" s="382">
        <f>IF($HT50='Classificação geral'!$F44,'Classificação geral'!Q44,"")</f>
        <v>0</v>
      </c>
      <c r="IF50" s="382">
        <f>IF($HT50='Classificação geral'!$F44,'Classificação geral'!R44,"")</f>
        <v>0</v>
      </c>
      <c r="IG50" s="379" t="str">
        <f>IF($HT50='Classificação geral'!$F44,'Classificação geral'!$U44,"")</f>
        <v/>
      </c>
      <c r="IH50" s="380" t="str">
        <f t="shared" si="106"/>
        <v/>
      </c>
      <c r="II50" s="381" t="str">
        <f>IFERROR(RANK(IG50,IG:IG,0)+ COUNTIF($IG$13:IG49,IG50),"")</f>
        <v/>
      </c>
      <c r="IK50" s="378" t="str">
        <f>IFERROR(IF(AND('Classificação geral'!$E44="mas",'Classificação geral'!$F44=3),'Classificação geral'!$A44,""),"")</f>
        <v/>
      </c>
      <c r="IL50" s="399" t="str">
        <f>IFERROR(IF(AND('Classificação geral'!$E44="mas",'Classificação geral'!$F44=3),'Classificação geral'!$B44,""),"")</f>
        <v/>
      </c>
      <c r="IM50" s="382" t="str">
        <f>IF($IL50='Classificação geral'!$B44,'Classificação geral'!$C44,"")</f>
        <v/>
      </c>
      <c r="IN50" s="382" t="str">
        <f>IF($IL50='Classificação geral'!$B44,'Classificação geral'!$E44,"")</f>
        <v/>
      </c>
      <c r="IO50" s="382" t="str">
        <f>IF($IN50='Classificação geral'!$E44,'Classificação geral'!$F44,"")</f>
        <v/>
      </c>
      <c r="IP50" s="379">
        <f>IF($IO50='Classificação geral'!$F44,'Classificação geral'!G44,"")</f>
        <v>0</v>
      </c>
      <c r="IQ50" s="379" t="str">
        <f>IF($IO50='Classificação geral'!$F44,'Classificação geral'!H44,"")</f>
        <v/>
      </c>
      <c r="IR50" s="379">
        <f>IF($IO50='Classificação geral'!$F44,'Classificação geral'!I44,"")</f>
        <v>0</v>
      </c>
      <c r="IS50" s="379">
        <f>IF($IO50='Classificação geral'!$F44,'Classificação geral'!J44,"")</f>
        <v>0</v>
      </c>
      <c r="IT50" s="379">
        <f>IF($IO50='Classificação geral'!$F44,'Classificação geral'!K44,"")</f>
        <v>0</v>
      </c>
      <c r="IU50" s="379">
        <f>IF($IO50='Classificação geral'!$F44,'Classificação geral'!L44,"")</f>
        <v>0</v>
      </c>
      <c r="IV50" s="379">
        <f>IF($IO50='Classificação geral'!$F44,'Classificação geral'!M44,"")</f>
        <v>0</v>
      </c>
      <c r="IW50" s="379">
        <f>IF($IO50='Classificação geral'!$F44,'Classificação geral'!N44,"")</f>
        <v>0</v>
      </c>
      <c r="IX50" s="379">
        <f>IF($IO50='Classificação geral'!$F44,'Classificação geral'!O44,"")</f>
        <v>0</v>
      </c>
      <c r="IY50" s="379" t="b">
        <f>IF($IO50='Classificação geral'!$F44,'Classificação geral'!P44,"")</f>
        <v>0</v>
      </c>
      <c r="IZ50" s="379">
        <f>IF($IO50='Classificação geral'!$F44,'Classificação geral'!Q44,"")</f>
        <v>0</v>
      </c>
      <c r="JA50" s="379">
        <f>IF($IO50='Classificação geral'!$F44,'Classificação geral'!R44,"")</f>
        <v>0</v>
      </c>
      <c r="JB50" s="379" t="str">
        <f>IF($IO50='Classificação geral'!$F44,'Classificação geral'!$U44,"")</f>
        <v/>
      </c>
      <c r="JC50" s="380" t="str">
        <f t="shared" si="107"/>
        <v/>
      </c>
      <c r="JD50" s="381" t="str">
        <f>IFERROR(RANK(JB50,JB:JB,0)+ COUNTIF($JB$13:JB49,JB50),"")</f>
        <v/>
      </c>
    </row>
    <row r="51" spans="1:264" s="397" customFormat="1" ht="25.95" customHeight="1" x14ac:dyDescent="0.4">
      <c r="B51" s="367" t="str">
        <f t="shared" si="132"/>
        <v/>
      </c>
      <c r="C51" s="390" t="str">
        <f t="shared" si="133"/>
        <v/>
      </c>
      <c r="D51" s="394" t="str">
        <f t="shared" si="134"/>
        <v/>
      </c>
      <c r="E51" s="395" t="str">
        <f t="shared" si="135"/>
        <v/>
      </c>
      <c r="F51" s="395" t="str">
        <f t="shared" si="136"/>
        <v/>
      </c>
      <c r="G51" s="395" t="str">
        <f>IFERROR(INDEX(#REF!,MATCH(U51,$FB$15:$FB$97,0)),"")</f>
        <v/>
      </c>
      <c r="H51" s="396" t="str">
        <f t="shared" si="137"/>
        <v/>
      </c>
      <c r="I51" s="396" t="str">
        <f t="shared" si="138"/>
        <v/>
      </c>
      <c r="J51" s="396" t="str">
        <f t="shared" si="139"/>
        <v/>
      </c>
      <c r="K51" s="479" t="str">
        <f t="shared" si="140"/>
        <v/>
      </c>
      <c r="L51" s="396" t="str">
        <f t="shared" si="141"/>
        <v/>
      </c>
      <c r="M51" s="396" t="str">
        <f t="shared" si="142"/>
        <v/>
      </c>
      <c r="N51" s="396" t="str">
        <f t="shared" si="143"/>
        <v/>
      </c>
      <c r="O51" s="479" t="str">
        <f t="shared" si="144"/>
        <v/>
      </c>
      <c r="P51" s="396" t="str">
        <f t="shared" si="145"/>
        <v/>
      </c>
      <c r="Q51" s="396" t="str">
        <f t="shared" si="146"/>
        <v/>
      </c>
      <c r="R51" s="396" t="str">
        <f t="shared" si="147"/>
        <v/>
      </c>
      <c r="S51" s="479" t="str">
        <f t="shared" si="148"/>
        <v/>
      </c>
      <c r="T51" s="396" t="str">
        <f t="shared" si="149"/>
        <v/>
      </c>
      <c r="U51" s="391">
        <v>37</v>
      </c>
      <c r="V51" s="392"/>
      <c r="W51" s="392"/>
      <c r="X51" s="367" t="str">
        <f t="shared" si="150"/>
        <v/>
      </c>
      <c r="Y51" s="390" t="str">
        <f t="shared" si="151"/>
        <v/>
      </c>
      <c r="Z51" s="394" t="str">
        <f t="shared" si="152"/>
        <v/>
      </c>
      <c r="AA51" s="395" t="str">
        <f t="shared" si="153"/>
        <v/>
      </c>
      <c r="AB51" s="395" t="str">
        <f t="shared" si="154"/>
        <v/>
      </c>
      <c r="AC51" s="395" t="str">
        <f>IFERROR(INDEX(#REF!,MATCH(AQ51,$FX$15:$FX$97,0)),"")</f>
        <v/>
      </c>
      <c r="AD51" s="396" t="str">
        <f t="shared" si="155"/>
        <v/>
      </c>
      <c r="AE51" s="396" t="str">
        <f t="shared" si="156"/>
        <v/>
      </c>
      <c r="AF51" s="396" t="str">
        <f t="shared" si="157"/>
        <v/>
      </c>
      <c r="AG51" s="479" t="str">
        <f t="shared" si="158"/>
        <v/>
      </c>
      <c r="AH51" s="396" t="str">
        <f t="shared" si="159"/>
        <v/>
      </c>
      <c r="AI51" s="396" t="str">
        <f t="shared" si="160"/>
        <v/>
      </c>
      <c r="AJ51" s="396" t="str">
        <f t="shared" si="161"/>
        <v/>
      </c>
      <c r="AK51" s="479" t="str">
        <f t="shared" si="162"/>
        <v/>
      </c>
      <c r="AL51" s="396" t="str">
        <f t="shared" si="163"/>
        <v/>
      </c>
      <c r="AM51" s="396" t="str">
        <f t="shared" si="164"/>
        <v/>
      </c>
      <c r="AN51" s="396" t="str">
        <f t="shared" si="165"/>
        <v/>
      </c>
      <c r="AO51" s="479" t="str">
        <f t="shared" si="166"/>
        <v/>
      </c>
      <c r="AP51" s="396" t="str">
        <f t="shared" si="167"/>
        <v/>
      </c>
      <c r="AQ51" s="391">
        <v>37</v>
      </c>
      <c r="AR51" s="392"/>
      <c r="AT51" s="367" t="str">
        <f t="shared" si="168"/>
        <v/>
      </c>
      <c r="AU51" s="390" t="str">
        <f t="shared" si="169"/>
        <v/>
      </c>
      <c r="AV51" s="390" t="str">
        <f t="shared" si="170"/>
        <v/>
      </c>
      <c r="AW51" s="395" t="str">
        <f t="shared" si="171"/>
        <v/>
      </c>
      <c r="AX51" s="395" t="str">
        <f t="shared" si="172"/>
        <v/>
      </c>
      <c r="AY51" s="395" t="str">
        <f>IFERROR(INDEX(#REF!,MATCH($BM51,$GS$15:$GS$97,0)),"")</f>
        <v/>
      </c>
      <c r="AZ51" s="396" t="str">
        <f t="shared" si="173"/>
        <v/>
      </c>
      <c r="BA51" s="396" t="str">
        <f t="shared" si="174"/>
        <v/>
      </c>
      <c r="BB51" s="396" t="str">
        <f t="shared" si="175"/>
        <v/>
      </c>
      <c r="BC51" s="479" t="str">
        <f t="shared" si="176"/>
        <v/>
      </c>
      <c r="BD51" s="396" t="str">
        <f t="shared" si="177"/>
        <v/>
      </c>
      <c r="BE51" s="396" t="str">
        <f t="shared" si="178"/>
        <v/>
      </c>
      <c r="BF51" s="396" t="str">
        <f t="shared" si="179"/>
        <v/>
      </c>
      <c r="BG51" s="479" t="str">
        <f t="shared" si="180"/>
        <v/>
      </c>
      <c r="BH51" s="396" t="str">
        <f t="shared" si="181"/>
        <v/>
      </c>
      <c r="BI51" s="396" t="str">
        <f t="shared" si="182"/>
        <v/>
      </c>
      <c r="BJ51" s="396" t="str">
        <f t="shared" si="183"/>
        <v/>
      </c>
      <c r="BK51" s="479" t="str">
        <f t="shared" si="184"/>
        <v/>
      </c>
      <c r="BL51" s="396" t="str">
        <f t="shared" si="185"/>
        <v/>
      </c>
      <c r="BM51" s="391">
        <v>37</v>
      </c>
      <c r="BN51" s="236"/>
      <c r="BO51" s="392"/>
      <c r="BP51" s="368" t="str">
        <f t="shared" si="186"/>
        <v/>
      </c>
      <c r="BQ51" s="390" t="str">
        <f t="shared" si="187"/>
        <v/>
      </c>
      <c r="BR51" s="394" t="str">
        <f t="shared" si="188"/>
        <v/>
      </c>
      <c r="BS51" s="395" t="str">
        <f t="shared" si="189"/>
        <v/>
      </c>
      <c r="BT51" s="395" t="str">
        <f t="shared" si="190"/>
        <v/>
      </c>
      <c r="BU51" s="395" t="str">
        <f>IFERROR(INDEX(#REF!,MATCH(CI51,$HN$15:$HN$97,0)),"")</f>
        <v/>
      </c>
      <c r="BV51" s="396" t="str">
        <f t="shared" si="191"/>
        <v/>
      </c>
      <c r="BW51" s="396" t="str">
        <f t="shared" si="192"/>
        <v/>
      </c>
      <c r="BX51" s="396" t="str">
        <f t="shared" si="193"/>
        <v/>
      </c>
      <c r="BY51" s="479" t="str">
        <f t="shared" si="194"/>
        <v/>
      </c>
      <c r="BZ51" s="396" t="str">
        <f t="shared" si="195"/>
        <v/>
      </c>
      <c r="CA51" s="396" t="str">
        <f t="shared" si="196"/>
        <v/>
      </c>
      <c r="CB51" s="396" t="str">
        <f t="shared" si="197"/>
        <v/>
      </c>
      <c r="CC51" s="479" t="str">
        <f t="shared" si="198"/>
        <v/>
      </c>
      <c r="CD51" s="396" t="str">
        <f t="shared" si="199"/>
        <v/>
      </c>
      <c r="CE51" s="396" t="str">
        <f t="shared" si="200"/>
        <v/>
      </c>
      <c r="CF51" s="396" t="str">
        <f t="shared" si="201"/>
        <v/>
      </c>
      <c r="CG51" s="479" t="str">
        <f t="shared" si="202"/>
        <v/>
      </c>
      <c r="CH51" s="396" t="str">
        <f t="shared" si="203"/>
        <v/>
      </c>
      <c r="CI51" s="391">
        <v>37</v>
      </c>
      <c r="CJ51" s="392"/>
      <c r="CL51" s="367" t="str">
        <f t="shared" si="204"/>
        <v/>
      </c>
      <c r="CM51" s="390" t="str">
        <f t="shared" si="205"/>
        <v/>
      </c>
      <c r="CN51" s="394" t="str">
        <f t="shared" si="206"/>
        <v/>
      </c>
      <c r="CO51" s="394" t="str">
        <f t="shared" si="207"/>
        <v/>
      </c>
      <c r="CP51" s="395" t="str">
        <f t="shared" si="208"/>
        <v/>
      </c>
      <c r="CQ51" s="395" t="str">
        <f>IFERROR(INDEX(#REF!,MATCH(DE51,$II$15:$II$97,0)),"")</f>
        <v/>
      </c>
      <c r="CR51" s="396" t="str">
        <f t="shared" si="209"/>
        <v/>
      </c>
      <c r="CS51" s="396" t="str">
        <f t="shared" si="210"/>
        <v/>
      </c>
      <c r="CT51" s="396" t="str">
        <f t="shared" si="211"/>
        <v/>
      </c>
      <c r="CU51" s="479" t="str">
        <f t="shared" si="212"/>
        <v/>
      </c>
      <c r="CV51" s="396" t="str">
        <f t="shared" si="213"/>
        <v/>
      </c>
      <c r="CW51" s="396" t="str">
        <f t="shared" si="214"/>
        <v/>
      </c>
      <c r="CX51" s="396" t="str">
        <f t="shared" si="215"/>
        <v/>
      </c>
      <c r="CY51" s="479" t="str">
        <f t="shared" si="216"/>
        <v/>
      </c>
      <c r="CZ51" s="396" t="str">
        <f t="shared" si="217"/>
        <v/>
      </c>
      <c r="DA51" s="396" t="str">
        <f t="shared" si="218"/>
        <v/>
      </c>
      <c r="DB51" s="396" t="str">
        <f t="shared" si="219"/>
        <v/>
      </c>
      <c r="DC51" s="479" t="str">
        <f t="shared" si="220"/>
        <v/>
      </c>
      <c r="DD51" s="396" t="str">
        <f t="shared" si="221"/>
        <v/>
      </c>
      <c r="DE51" s="391">
        <v>37</v>
      </c>
      <c r="DF51" s="393" t="str">
        <f t="shared" si="131"/>
        <v/>
      </c>
      <c r="DG51" s="392"/>
      <c r="DH51" s="392"/>
      <c r="DI51" s="367" t="str">
        <f t="shared" si="90"/>
        <v/>
      </c>
      <c r="DJ51" s="390" t="str">
        <f t="shared" si="222"/>
        <v/>
      </c>
      <c r="DK51" s="394" t="str">
        <f t="shared" si="223"/>
        <v/>
      </c>
      <c r="DL51" s="395" t="str">
        <f t="shared" si="224"/>
        <v/>
      </c>
      <c r="DM51" s="395" t="str">
        <f t="shared" si="225"/>
        <v/>
      </c>
      <c r="DN51" s="395" t="str">
        <f>IFERROR(INDEX(#REF!,MATCH(EB51,$JD$15:$JD$97,0)),"")</f>
        <v/>
      </c>
      <c r="DO51" s="396" t="str">
        <f t="shared" si="122"/>
        <v/>
      </c>
      <c r="DP51" s="396" t="str">
        <f t="shared" si="123"/>
        <v/>
      </c>
      <c r="DQ51" s="396" t="str">
        <f t="shared" si="124"/>
        <v/>
      </c>
      <c r="DR51" s="479" t="str">
        <f t="shared" si="226"/>
        <v/>
      </c>
      <c r="DS51" s="396" t="str">
        <f t="shared" si="125"/>
        <v/>
      </c>
      <c r="DT51" s="396" t="str">
        <f t="shared" si="126"/>
        <v/>
      </c>
      <c r="DU51" s="396" t="str">
        <f t="shared" si="127"/>
        <v/>
      </c>
      <c r="DV51" s="479" t="str">
        <f t="shared" si="227"/>
        <v/>
      </c>
      <c r="DW51" s="396" t="str">
        <f t="shared" si="128"/>
        <v/>
      </c>
      <c r="DX51" s="396" t="str">
        <f t="shared" si="129"/>
        <v/>
      </c>
      <c r="DY51" s="396" t="str">
        <f t="shared" si="130"/>
        <v/>
      </c>
      <c r="DZ51" s="479" t="str">
        <f t="shared" si="228"/>
        <v/>
      </c>
      <c r="EA51" s="396" t="str">
        <f t="shared" si="229"/>
        <v/>
      </c>
      <c r="EB51" s="391">
        <v>37</v>
      </c>
      <c r="EC51" s="393"/>
      <c r="ED51" s="392"/>
      <c r="EF51" s="392"/>
      <c r="EG51" s="392"/>
      <c r="EH51" s="392"/>
      <c r="EI51" s="378" t="str">
        <f>IFERROR(IF(AND('Classificação geral'!$E45="FEM",'Classificação geral'!$F45=1),'Classificação geral'!$A45,""),"")</f>
        <v/>
      </c>
      <c r="EJ51" s="399" t="str">
        <f>IFERROR(IF(AND('Classificação geral'!$E45="FEM",'Classificação geral'!$F45=1),'Classificação geral'!$B45,""),"")</f>
        <v/>
      </c>
      <c r="EK51" s="382" t="str">
        <f>IF($EJ51='Classificação geral'!$B45,'Classificação geral'!$C45,"")</f>
        <v/>
      </c>
      <c r="EL51" s="382" t="str">
        <f>IF($EJ51='Classificação geral'!$B45,'Classificação geral'!$E45,"")</f>
        <v/>
      </c>
      <c r="EM51" s="382" t="str">
        <f>IF($EL51='Classificação geral'!$E45,'Classificação geral'!$F45,"")</f>
        <v/>
      </c>
      <c r="EN51" s="378" t="str">
        <f>IFERROR(IF(AND($EL51="fem",'Classificação geral'!$F45=1),'Classificação geral'!G45,""),"")</f>
        <v/>
      </c>
      <c r="EO51" s="378" t="str">
        <f>IFERROR(IF(AND($EL51="fem",'Classificação geral'!$F45=1),'Classificação geral'!H45,""),"")</f>
        <v/>
      </c>
      <c r="EP51" s="378" t="str">
        <f>IFERROR(IF(AND($EL51="fem",'Classificação geral'!$F45=1),'Classificação geral'!I45,""),"")</f>
        <v/>
      </c>
      <c r="EQ51" s="378" t="str">
        <f>IFERROR(IF(AND($EL51="fem",'Classificação geral'!$F45=1),'Classificação geral'!J45,""),"")</f>
        <v/>
      </c>
      <c r="ER51" s="399" t="str">
        <f>IFERROR(IF(AND($EL51="fem",'Classificação geral'!$F45=1),'Classificação geral'!K45,""),"")</f>
        <v/>
      </c>
      <c r="ES51" s="378" t="str">
        <f>IFERROR(IF(AND($EL51="fem",'Classificação geral'!$F45=1),'Classificação geral'!L45,""),"")</f>
        <v/>
      </c>
      <c r="ET51" s="378" t="str">
        <f>IFERROR(IF(AND($EL51="fem",'Classificação geral'!$F45=1),'Classificação geral'!M45,""),"")</f>
        <v/>
      </c>
      <c r="EU51" s="378" t="str">
        <f>IFERROR(IF(AND($EL51="fem",'Classificação geral'!$F45=1),'Classificação geral'!N45,""),"")</f>
        <v/>
      </c>
      <c r="EV51" s="399" t="str">
        <f>IFERROR(IF(AND($EL51="fem",'Classificação geral'!$F45=1),'Classificação geral'!O45,""),"")</f>
        <v/>
      </c>
      <c r="EW51" s="378" t="str">
        <f>IFERROR(IF(AND($EL51="fem",'Classificação geral'!$F45=1),'Classificação geral'!P45,""),"")</f>
        <v/>
      </c>
      <c r="EX51" s="378" t="str">
        <f>IFERROR(IF(AND($EL51="fem",'Classificação geral'!$F45=1),'Classificação geral'!Q45,""),"")</f>
        <v/>
      </c>
      <c r="EY51" s="378" t="str">
        <f>IFERROR(IF(AND($EL51="fem",'Classificação geral'!$F45=1),'Classificação geral'!R45,""),"")</f>
        <v/>
      </c>
      <c r="EZ51" s="379" t="str">
        <f>IF($EM51='Classificação geral'!$F45,'Classificação geral'!$U45,"")</f>
        <v/>
      </c>
      <c r="FA51" s="380" t="str">
        <f t="shared" si="109"/>
        <v/>
      </c>
      <c r="FB51" s="381" t="str">
        <f>IFERROR(RANK(EZ51,EZ:EZ,0)+ COUNTIF(EZ$13:$EZ50,EZ51),"")</f>
        <v/>
      </c>
      <c r="FC51" s="373"/>
      <c r="FD51" s="397">
        <v>2</v>
      </c>
      <c r="FE51" s="378" t="str">
        <f>IFERROR(IF(AND('Classificação geral'!$E45="mas",'Classificação geral'!$F45=1),'Classificação geral'!$A45,""),"")</f>
        <v/>
      </c>
      <c r="FF51" s="399" t="str">
        <f>IFERROR(IF(AND('Classificação geral'!$E45="mas",'Classificação geral'!$F45=1),'Classificação geral'!$B45,""),"")</f>
        <v/>
      </c>
      <c r="FG51" s="382" t="str">
        <f>IF($FF51='Classificação geral'!$B45,'Classificação geral'!$C45,"")</f>
        <v/>
      </c>
      <c r="FH51" s="382" t="str">
        <f>IF($FF51='Classificação geral'!$B45,'Classificação geral'!$E45,"")</f>
        <v/>
      </c>
      <c r="FI51" s="399" t="str">
        <f>IFERROR(IF(AND($FH51="mas",'Classificação geral'!$F45=1),'Classificação geral'!F45,""),"")</f>
        <v/>
      </c>
      <c r="FJ51" s="378" t="str">
        <f>IFERROR(IF(AND($FH51="mas",'Classificação geral'!$F45=1),'Classificação geral'!G45,""),"")</f>
        <v/>
      </c>
      <c r="FK51" s="378" t="str">
        <f>IFERROR(IF(AND($FH51="mas",'Classificação geral'!$F45=1),'Classificação geral'!H45,""),"")</f>
        <v/>
      </c>
      <c r="FL51" s="378" t="str">
        <f>IFERROR(IF(AND($FH51="mas",'Classificação geral'!$F45=1),'Classificação geral'!I45,""),"")</f>
        <v/>
      </c>
      <c r="FM51" s="378" t="str">
        <f>IFERROR(IF(AND($FH51="mas",'Classificação geral'!$F45=1),'Classificação geral'!J45,""),"")</f>
        <v/>
      </c>
      <c r="FN51" s="378" t="str">
        <f>IFERROR(IF(AND($FH51="mas",'Classificação geral'!$F45=1),'Classificação geral'!K45,""),"")</f>
        <v/>
      </c>
      <c r="FO51" s="378" t="str">
        <f>IFERROR(IF(AND($FH51="mas",'Classificação geral'!$F45=1),'Classificação geral'!L45,""),"")</f>
        <v/>
      </c>
      <c r="FP51" s="378" t="str">
        <f>IFERROR(IF(AND($FH51="mas",'Classificação geral'!$F45=1),'Classificação geral'!M45,""),"")</f>
        <v/>
      </c>
      <c r="FQ51" s="378" t="str">
        <f>IFERROR(IF(AND($FH51="mas",'Classificação geral'!$F45=1),'Classificação geral'!N45,""),"")</f>
        <v/>
      </c>
      <c r="FR51" s="378" t="str">
        <f>IFERROR(IF(AND($FH51="mas",'Classificação geral'!$F45=1),'Classificação geral'!O45,""),"")</f>
        <v/>
      </c>
      <c r="FS51" s="378" t="str">
        <f>IFERROR(IF(AND($FH51="mas",'Classificação geral'!$F45=1),'Classificação geral'!P45,""),"")</f>
        <v/>
      </c>
      <c r="FT51" s="378" t="str">
        <f>IFERROR(IF(AND($FH51="mas",'Classificação geral'!$F45=1),'Classificação geral'!Q45,""),"")</f>
        <v/>
      </c>
      <c r="FU51" s="378" t="str">
        <f>IFERROR(IF(AND($FH51="mas",'Classificação geral'!$F45=1),'Classificação geral'!R45,""),"")</f>
        <v/>
      </c>
      <c r="FV51" s="399" t="str">
        <f>IFERROR(IF(AND($FH51="mas",'Classificação geral'!$F45=1),'Classificação geral'!U45,""),"")</f>
        <v/>
      </c>
      <c r="FW51" s="380" t="str">
        <f t="shared" si="110"/>
        <v/>
      </c>
      <c r="FX51" s="381" t="str">
        <f>IFERROR(RANK(FV51,FV:FV,0)+ COUNTIF($FV$13:FV50,FV51),"")</f>
        <v/>
      </c>
      <c r="FZ51" s="378" t="str">
        <f>IFERROR(IF(AND('Classificação geral'!$E45="FEM",'Classificação geral'!$F45=2),'Classificação geral'!$A45,""),"")</f>
        <v/>
      </c>
      <c r="GA51" s="378" t="str">
        <f>IFERROR(IF(AND('Classificação geral'!$E45="fem",'Classificação geral'!$F45=2),'Classificação geral'!$B45,""),"")</f>
        <v/>
      </c>
      <c r="GB51" s="382" t="str">
        <f>IF(GA51='Classificação geral'!$B45,'Classificação geral'!$C45,"")</f>
        <v/>
      </c>
      <c r="GC51" s="382" t="str">
        <f>IF(GA51='Classificação geral'!$B45,'Classificação geral'!$E45,"")</f>
        <v/>
      </c>
      <c r="GD51" s="399" t="str">
        <f>IFERROR(IF(AND(GC51="fem",'Classificação geral'!$F45=2),'Classificação geral'!$F45,""),"")</f>
        <v/>
      </c>
      <c r="GE51" s="378" t="str">
        <f>IFERROR(IF(AND($GC51="fem",'Classificação geral'!$F45=2),'Classificação geral'!G45,""),"")</f>
        <v/>
      </c>
      <c r="GF51" s="378" t="str">
        <f>IFERROR(IF(AND($GC51="fem",'Classificação geral'!$F45=2),'Classificação geral'!H45,""),"")</f>
        <v/>
      </c>
      <c r="GG51" s="378" t="str">
        <f>IFERROR(IF(AND($GC51="fem",'Classificação geral'!$F45=2),'Classificação geral'!I45,""),"")</f>
        <v/>
      </c>
      <c r="GH51" s="378" t="str">
        <f>IFERROR(IF(AND($GC51="fem",'Classificação geral'!$F45=2),'Classificação geral'!J45,""),"")</f>
        <v/>
      </c>
      <c r="GI51" s="378" t="str">
        <f>IFERROR(IF(AND($GC51="fem",'Classificação geral'!$F45=2),'Classificação geral'!K45,""),"")</f>
        <v/>
      </c>
      <c r="GJ51" s="378" t="str">
        <f>IFERROR(IF(AND($GC51="fem",'Classificação geral'!$F45=2),'Classificação geral'!L45,""),"")</f>
        <v/>
      </c>
      <c r="GK51" s="378" t="str">
        <f>IFERROR(IF(AND($GC51="fem",'Classificação geral'!$F45=2),'Classificação geral'!M45,""),"")</f>
        <v/>
      </c>
      <c r="GL51" s="378" t="str">
        <f>IFERROR(IF(AND($GC51="fem",'Classificação geral'!$F45=2),'Classificação geral'!N45,""),"")</f>
        <v/>
      </c>
      <c r="GM51" s="378" t="str">
        <f>IFERROR(IF(AND($GC51="fem",'Classificação geral'!$F45=2),'Classificação geral'!O45,""),"")</f>
        <v/>
      </c>
      <c r="GN51" s="378" t="str">
        <f>IFERROR(IF(AND($GC51="fem",'Classificação geral'!$F45=2),'Classificação geral'!P45,""),"")</f>
        <v/>
      </c>
      <c r="GO51" s="378" t="str">
        <f>IFERROR(IF(AND($GC51="fem",'Classificação geral'!$F45=2),'Classificação geral'!Q45,""),"")</f>
        <v/>
      </c>
      <c r="GP51" s="378" t="str">
        <f>IFERROR(IF(AND($GC51="fem",'Classificação geral'!$F45=2),'Classificação geral'!R45,""),"")</f>
        <v/>
      </c>
      <c r="GQ51" s="399" t="str">
        <f>IFERROR(IF(AND(GC51="fem",'Classificação geral'!$F45=2),'Classificação geral'!U45,""),"")</f>
        <v/>
      </c>
      <c r="GR51" s="380" t="str">
        <f t="shared" si="111"/>
        <v/>
      </c>
      <c r="GS51" s="381" t="str">
        <f>IFERROR(RANK(GQ51,GQ:GQ,0)+ COUNTIF($GQ$13:GQ50,GQ51),"")</f>
        <v/>
      </c>
      <c r="GU51" s="378" t="str">
        <f>IFERROR(IF(AND('Classificação geral'!$E45="mas",'Classificação geral'!$F45=2),'Classificação geral'!$A45,""),"")</f>
        <v/>
      </c>
      <c r="GV51" s="378" t="str">
        <f>IFERROR(IF(AND('Classificação geral'!$E45="mas",'Classificação geral'!$F45=2),'Classificação geral'!$B45,""),"")</f>
        <v/>
      </c>
      <c r="GW51" s="382" t="str">
        <f>IF(GV51='Classificação geral'!$B45,'Classificação geral'!$C45,"")</f>
        <v/>
      </c>
      <c r="GX51" s="382" t="str">
        <f>IF(GV51='Classificação geral'!$B45,'Classificação geral'!$E45,"")</f>
        <v/>
      </c>
      <c r="GY51" s="399" t="str">
        <f>IFERROR(IF(AND(GX51="mas",'Classificação geral'!$F45=2),'Classificação geral'!$F45,""),"")</f>
        <v/>
      </c>
      <c r="GZ51" s="378" t="str">
        <f>IFERROR(IF(AND($GX51="mas",'Classificação geral'!$F45=2),'Classificação geral'!H45,""),"")</f>
        <v/>
      </c>
      <c r="HA51" s="378" t="str">
        <f>IFERROR(IF(AND($GX51="mas",'Classificação geral'!$F45=2),'Classificação geral'!I45,""),"")</f>
        <v/>
      </c>
      <c r="HB51" s="378" t="str">
        <f>IFERROR(IF(AND($GX51="mas",'Classificação geral'!$F45=2),'Classificação geral'!J45,""),"")</f>
        <v/>
      </c>
      <c r="HC51" s="399" t="str">
        <f>IFERROR(IF(AND(GX51="mas",'Classificação geral'!$F45=2),'Classificação geral'!$G45,""),"")</f>
        <v/>
      </c>
      <c r="HD51" s="378" t="str">
        <f>IFERROR(IF(AND($GX51="mas",'Classificação geral'!$F45=2),'Classificação geral'!L45,""),"")</f>
        <v/>
      </c>
      <c r="HE51" s="378" t="str">
        <f>IFERROR(IF(AND($GX51="mas",'Classificação geral'!$F45=2),'Classificação geral'!M45,""),"")</f>
        <v/>
      </c>
      <c r="HF51" s="378" t="str">
        <f>IFERROR(IF(AND($GX51="mas",'Classificação geral'!$F45=2),'Classificação geral'!N45,""),"")</f>
        <v/>
      </c>
      <c r="HG51" s="399" t="str">
        <f>IFERROR(IF(AND(GX51="mas",'Classificação geral'!$F45=2),'Classificação geral'!$K45,""),"")</f>
        <v/>
      </c>
      <c r="HH51" s="378" t="str">
        <f>IFERROR(IF(AND($GX51="mas",'Classificação geral'!$F45=2),'Classificação geral'!P45,""),"")</f>
        <v/>
      </c>
      <c r="HI51" s="378" t="str">
        <f>IFERROR(IF(AND($GX51="mas",'Classificação geral'!$F45=2),'Classificação geral'!Q45,""),"")</f>
        <v/>
      </c>
      <c r="HJ51" s="378" t="str">
        <f>IFERROR(IF(AND($GX51="mas",'Classificação geral'!$F45=2),'Classificação geral'!R45,""),"")</f>
        <v/>
      </c>
      <c r="HK51" s="399" t="str">
        <f>IFERROR(IF(AND(GX51="mas",'Classificação geral'!$F45=2),'Classificação geral'!$O45,""),"")</f>
        <v/>
      </c>
      <c r="HL51" s="399" t="str">
        <f>IFERROR(IF(AND(GX51="mas",'Classificação geral'!$F45=2),'Classificação geral'!$U45,""),"")</f>
        <v/>
      </c>
      <c r="HM51" s="380" t="str">
        <f t="shared" si="112"/>
        <v/>
      </c>
      <c r="HN51" s="381" t="str">
        <f>IFERROR(RANK(HL51,HL:HL,0)+ COUNTIF($HL$13:HL50,HL51),"")</f>
        <v/>
      </c>
      <c r="HP51" s="378" t="str">
        <f>IFERROR(IF(AND('Classificação geral'!$E45="FEM",'Classificação geral'!$F45=3),'Classificação geral'!$A45,""),"")</f>
        <v/>
      </c>
      <c r="HQ51" s="399" t="str">
        <f>IFERROR(IF(AND('Classificação geral'!$E45="fem",'Classificação geral'!$F45=3),'Classificação geral'!$B45,""),"")</f>
        <v/>
      </c>
      <c r="HR51" s="382" t="str">
        <f>IF($HQ51='Classificação geral'!$B45,'Classificação geral'!$C45,"")</f>
        <v/>
      </c>
      <c r="HS51" s="382" t="str">
        <f>IF($HQ51='Classificação geral'!$B45,'Classificação geral'!$E45,"")</f>
        <v/>
      </c>
      <c r="HT51" s="382" t="str">
        <f>IF($HS51='Classificação geral'!$E45,'Classificação geral'!$F45,"")</f>
        <v/>
      </c>
      <c r="HU51" s="382">
        <f>IF($HT51='Classificação geral'!$F45,'Classificação geral'!G45,"")</f>
        <v>0</v>
      </c>
      <c r="HV51" s="382" t="str">
        <f>IF($HT51='Classificação geral'!$F45,'Classificação geral'!H45,"")</f>
        <v/>
      </c>
      <c r="HW51" s="382">
        <f>IF($HT51='Classificação geral'!$F45,'Classificação geral'!I45,"")</f>
        <v>0</v>
      </c>
      <c r="HX51" s="382">
        <f>IF($HT51='Classificação geral'!$F45,'Classificação geral'!J45,"")</f>
        <v>0</v>
      </c>
      <c r="HY51" s="382">
        <f>IF($HT51='Classificação geral'!$F45,'Classificação geral'!K45,"")</f>
        <v>0</v>
      </c>
      <c r="HZ51" s="382">
        <f>IF($HT51='Classificação geral'!$F45,'Classificação geral'!L45,"")</f>
        <v>0</v>
      </c>
      <c r="IA51" s="382">
        <f>IF($HT51='Classificação geral'!$F45,'Classificação geral'!M45,"")</f>
        <v>0</v>
      </c>
      <c r="IB51" s="382">
        <f>IF($HT51='Classificação geral'!$F45,'Classificação geral'!N45,"")</f>
        <v>0</v>
      </c>
      <c r="IC51" s="382">
        <f>IF($HT51='Classificação geral'!$F45,'Classificação geral'!O45,"")</f>
        <v>0</v>
      </c>
      <c r="ID51" s="382" t="b">
        <f>IF($HT51='Classificação geral'!$F45,'Classificação geral'!P45,"")</f>
        <v>0</v>
      </c>
      <c r="IE51" s="382">
        <f>IF($HT51='Classificação geral'!$F45,'Classificação geral'!Q45,"")</f>
        <v>0</v>
      </c>
      <c r="IF51" s="382">
        <f>IF($HT51='Classificação geral'!$F45,'Classificação geral'!R45,"")</f>
        <v>0</v>
      </c>
      <c r="IG51" s="379" t="str">
        <f>IF($HT51='Classificação geral'!$F45,'Classificação geral'!$U45,"")</f>
        <v/>
      </c>
      <c r="IH51" s="380" t="str">
        <f t="shared" si="106"/>
        <v/>
      </c>
      <c r="II51" s="381" t="str">
        <f>IFERROR(RANK(IG51,IG:IG,0)+ COUNTIF($IG$13:IG50,IG51),"")</f>
        <v/>
      </c>
      <c r="IK51" s="378" t="str">
        <f>IFERROR(IF(AND('Classificação geral'!$E45="mas",'Classificação geral'!$F45=3),'Classificação geral'!$A45,""),"")</f>
        <v/>
      </c>
      <c r="IL51" s="399" t="str">
        <f>IFERROR(IF(AND('Classificação geral'!$E45="mas",'Classificação geral'!$F45=3),'Classificação geral'!$B45,""),"")</f>
        <v/>
      </c>
      <c r="IM51" s="382" t="str">
        <f>IF($IL51='Classificação geral'!$B45,'Classificação geral'!$C45,"")</f>
        <v/>
      </c>
      <c r="IN51" s="382" t="str">
        <f>IF($IL51='Classificação geral'!$B45,'Classificação geral'!$E45,"")</f>
        <v/>
      </c>
      <c r="IO51" s="382" t="str">
        <f>IF($IN51='Classificação geral'!$E45,'Classificação geral'!$F45,"")</f>
        <v/>
      </c>
      <c r="IP51" s="379">
        <f>IF($IO51='Classificação geral'!$F45,'Classificação geral'!G45,"")</f>
        <v>0</v>
      </c>
      <c r="IQ51" s="379" t="str">
        <f>IF($IO51='Classificação geral'!$F45,'Classificação geral'!H45,"")</f>
        <v/>
      </c>
      <c r="IR51" s="379">
        <f>IF($IO51='Classificação geral'!$F45,'Classificação geral'!I45,"")</f>
        <v>0</v>
      </c>
      <c r="IS51" s="379">
        <f>IF($IO51='Classificação geral'!$F45,'Classificação geral'!J45,"")</f>
        <v>0</v>
      </c>
      <c r="IT51" s="379">
        <f>IF($IO51='Classificação geral'!$F45,'Classificação geral'!K45,"")</f>
        <v>0</v>
      </c>
      <c r="IU51" s="379">
        <f>IF($IO51='Classificação geral'!$F45,'Classificação geral'!L45,"")</f>
        <v>0</v>
      </c>
      <c r="IV51" s="379">
        <f>IF($IO51='Classificação geral'!$F45,'Classificação geral'!M45,"")</f>
        <v>0</v>
      </c>
      <c r="IW51" s="379">
        <f>IF($IO51='Classificação geral'!$F45,'Classificação geral'!N45,"")</f>
        <v>0</v>
      </c>
      <c r="IX51" s="379">
        <f>IF($IO51='Classificação geral'!$F45,'Classificação geral'!O45,"")</f>
        <v>0</v>
      </c>
      <c r="IY51" s="379" t="b">
        <f>IF($IO51='Classificação geral'!$F45,'Classificação geral'!P45,"")</f>
        <v>0</v>
      </c>
      <c r="IZ51" s="379">
        <f>IF($IO51='Classificação geral'!$F45,'Classificação geral'!Q45,"")</f>
        <v>0</v>
      </c>
      <c r="JA51" s="379">
        <f>IF($IO51='Classificação geral'!$F45,'Classificação geral'!R45,"")</f>
        <v>0</v>
      </c>
      <c r="JB51" s="379" t="str">
        <f>IF($IO51='Classificação geral'!$F45,'Classificação geral'!$U45,"")</f>
        <v/>
      </c>
      <c r="JC51" s="380" t="str">
        <f t="shared" si="107"/>
        <v/>
      </c>
      <c r="JD51" s="381" t="str">
        <f>IFERROR(RANK(JB51,JB:JB,0)+ COUNTIF($JB$13:JB50,JB51),"")</f>
        <v/>
      </c>
    </row>
    <row r="52" spans="1:264" s="397" customFormat="1" ht="25.95" customHeight="1" x14ac:dyDescent="0.4">
      <c r="B52" s="367" t="str">
        <f t="shared" si="132"/>
        <v/>
      </c>
      <c r="C52" s="390" t="str">
        <f t="shared" si="133"/>
        <v/>
      </c>
      <c r="D52" s="394" t="str">
        <f t="shared" si="134"/>
        <v/>
      </c>
      <c r="E52" s="395" t="str">
        <f t="shared" si="135"/>
        <v/>
      </c>
      <c r="F52" s="395" t="str">
        <f t="shared" si="136"/>
        <v/>
      </c>
      <c r="G52" s="395" t="str">
        <f>IFERROR(INDEX(#REF!,MATCH(U52,$FB$15:$FB$97,0)),"")</f>
        <v/>
      </c>
      <c r="H52" s="396" t="str">
        <f t="shared" si="137"/>
        <v/>
      </c>
      <c r="I52" s="396" t="str">
        <f t="shared" si="138"/>
        <v/>
      </c>
      <c r="J52" s="396" t="str">
        <f t="shared" si="139"/>
        <v/>
      </c>
      <c r="K52" s="479" t="str">
        <f t="shared" si="140"/>
        <v/>
      </c>
      <c r="L52" s="396" t="str">
        <f t="shared" si="141"/>
        <v/>
      </c>
      <c r="M52" s="396" t="str">
        <f t="shared" si="142"/>
        <v/>
      </c>
      <c r="N52" s="396" t="str">
        <f t="shared" si="143"/>
        <v/>
      </c>
      <c r="O52" s="479" t="str">
        <f t="shared" si="144"/>
        <v/>
      </c>
      <c r="P52" s="396" t="str">
        <f t="shared" si="145"/>
        <v/>
      </c>
      <c r="Q52" s="396" t="str">
        <f t="shared" si="146"/>
        <v/>
      </c>
      <c r="R52" s="396" t="str">
        <f t="shared" si="147"/>
        <v/>
      </c>
      <c r="S52" s="479" t="str">
        <f t="shared" si="148"/>
        <v/>
      </c>
      <c r="T52" s="396" t="str">
        <f t="shared" si="149"/>
        <v/>
      </c>
      <c r="U52" s="391">
        <v>38</v>
      </c>
      <c r="V52" s="392"/>
      <c r="W52" s="392"/>
      <c r="X52" s="367" t="str">
        <f t="shared" si="150"/>
        <v/>
      </c>
      <c r="Y52" s="390" t="str">
        <f t="shared" si="151"/>
        <v/>
      </c>
      <c r="Z52" s="394" t="str">
        <f t="shared" si="152"/>
        <v/>
      </c>
      <c r="AA52" s="395" t="str">
        <f t="shared" si="153"/>
        <v/>
      </c>
      <c r="AB52" s="395" t="str">
        <f t="shared" si="154"/>
        <v/>
      </c>
      <c r="AC52" s="395" t="str">
        <f>IFERROR(INDEX(#REF!,MATCH(AQ52,$FX$15:$FX$97,0)),"")</f>
        <v/>
      </c>
      <c r="AD52" s="396" t="str">
        <f t="shared" si="155"/>
        <v/>
      </c>
      <c r="AE52" s="396" t="str">
        <f t="shared" si="156"/>
        <v/>
      </c>
      <c r="AF52" s="396" t="str">
        <f t="shared" si="157"/>
        <v/>
      </c>
      <c r="AG52" s="479" t="str">
        <f t="shared" si="158"/>
        <v/>
      </c>
      <c r="AH52" s="396" t="str">
        <f t="shared" si="159"/>
        <v/>
      </c>
      <c r="AI52" s="396" t="str">
        <f t="shared" si="160"/>
        <v/>
      </c>
      <c r="AJ52" s="396" t="str">
        <f t="shared" si="161"/>
        <v/>
      </c>
      <c r="AK52" s="479" t="str">
        <f t="shared" si="162"/>
        <v/>
      </c>
      <c r="AL52" s="396" t="str">
        <f t="shared" si="163"/>
        <v/>
      </c>
      <c r="AM52" s="396" t="str">
        <f t="shared" si="164"/>
        <v/>
      </c>
      <c r="AN52" s="396" t="str">
        <f t="shared" si="165"/>
        <v/>
      </c>
      <c r="AO52" s="479" t="str">
        <f t="shared" si="166"/>
        <v/>
      </c>
      <c r="AP52" s="396" t="str">
        <f t="shared" si="167"/>
        <v/>
      </c>
      <c r="AQ52" s="391">
        <v>38</v>
      </c>
      <c r="AR52" s="392"/>
      <c r="AT52" s="367" t="str">
        <f t="shared" si="168"/>
        <v/>
      </c>
      <c r="AU52" s="390" t="str">
        <f t="shared" si="169"/>
        <v/>
      </c>
      <c r="AV52" s="390" t="str">
        <f t="shared" si="170"/>
        <v/>
      </c>
      <c r="AW52" s="395" t="str">
        <f t="shared" si="171"/>
        <v/>
      </c>
      <c r="AX52" s="395" t="str">
        <f t="shared" si="172"/>
        <v/>
      </c>
      <c r="AY52" s="395" t="str">
        <f>IFERROR(INDEX(#REF!,MATCH($BM52,$GS$15:$GS$97,0)),"")</f>
        <v/>
      </c>
      <c r="AZ52" s="396" t="str">
        <f t="shared" si="173"/>
        <v/>
      </c>
      <c r="BA52" s="396" t="str">
        <f t="shared" si="174"/>
        <v/>
      </c>
      <c r="BB52" s="396" t="str">
        <f t="shared" si="175"/>
        <v/>
      </c>
      <c r="BC52" s="479" t="str">
        <f t="shared" si="176"/>
        <v/>
      </c>
      <c r="BD52" s="396" t="str">
        <f t="shared" si="177"/>
        <v/>
      </c>
      <c r="BE52" s="396" t="str">
        <f t="shared" si="178"/>
        <v/>
      </c>
      <c r="BF52" s="396" t="str">
        <f t="shared" si="179"/>
        <v/>
      </c>
      <c r="BG52" s="479" t="str">
        <f t="shared" si="180"/>
        <v/>
      </c>
      <c r="BH52" s="396" t="str">
        <f t="shared" si="181"/>
        <v/>
      </c>
      <c r="BI52" s="396" t="str">
        <f t="shared" si="182"/>
        <v/>
      </c>
      <c r="BJ52" s="396" t="str">
        <f t="shared" si="183"/>
        <v/>
      </c>
      <c r="BK52" s="479" t="str">
        <f t="shared" si="184"/>
        <v/>
      </c>
      <c r="BL52" s="396" t="str">
        <f t="shared" si="185"/>
        <v/>
      </c>
      <c r="BM52" s="391">
        <v>38</v>
      </c>
      <c r="BN52" s="236"/>
      <c r="BO52" s="392"/>
      <c r="BP52" s="368" t="str">
        <f t="shared" si="186"/>
        <v/>
      </c>
      <c r="BQ52" s="390" t="str">
        <f t="shared" si="187"/>
        <v/>
      </c>
      <c r="BR52" s="394" t="str">
        <f t="shared" si="188"/>
        <v/>
      </c>
      <c r="BS52" s="395" t="str">
        <f t="shared" si="189"/>
        <v/>
      </c>
      <c r="BT52" s="395" t="str">
        <f t="shared" si="190"/>
        <v/>
      </c>
      <c r="BU52" s="395" t="str">
        <f>IFERROR(INDEX(#REF!,MATCH(CI52,$HN$15:$HN$97,0)),"")</f>
        <v/>
      </c>
      <c r="BV52" s="396" t="str">
        <f t="shared" si="191"/>
        <v/>
      </c>
      <c r="BW52" s="396" t="str">
        <f t="shared" si="192"/>
        <v/>
      </c>
      <c r="BX52" s="396" t="str">
        <f t="shared" si="193"/>
        <v/>
      </c>
      <c r="BY52" s="479" t="str">
        <f t="shared" si="194"/>
        <v/>
      </c>
      <c r="BZ52" s="396" t="str">
        <f t="shared" si="195"/>
        <v/>
      </c>
      <c r="CA52" s="396" t="str">
        <f t="shared" si="196"/>
        <v/>
      </c>
      <c r="CB52" s="396" t="str">
        <f t="shared" si="197"/>
        <v/>
      </c>
      <c r="CC52" s="479" t="str">
        <f t="shared" si="198"/>
        <v/>
      </c>
      <c r="CD52" s="396" t="str">
        <f t="shared" si="199"/>
        <v/>
      </c>
      <c r="CE52" s="396" t="str">
        <f t="shared" si="200"/>
        <v/>
      </c>
      <c r="CF52" s="396" t="str">
        <f t="shared" si="201"/>
        <v/>
      </c>
      <c r="CG52" s="479" t="str">
        <f t="shared" si="202"/>
        <v/>
      </c>
      <c r="CH52" s="396" t="str">
        <f t="shared" si="203"/>
        <v/>
      </c>
      <c r="CI52" s="391">
        <v>38</v>
      </c>
      <c r="CJ52" s="392"/>
      <c r="CL52" s="367" t="str">
        <f t="shared" si="204"/>
        <v/>
      </c>
      <c r="CM52" s="390" t="str">
        <f t="shared" si="205"/>
        <v/>
      </c>
      <c r="CN52" s="394" t="str">
        <f t="shared" si="206"/>
        <v/>
      </c>
      <c r="CO52" s="394" t="str">
        <f t="shared" si="207"/>
        <v/>
      </c>
      <c r="CP52" s="395" t="str">
        <f t="shared" si="208"/>
        <v/>
      </c>
      <c r="CQ52" s="395" t="str">
        <f>IFERROR(INDEX(#REF!,MATCH(DE52,$II$15:$II$97,0)),"")</f>
        <v/>
      </c>
      <c r="CR52" s="396" t="str">
        <f t="shared" si="209"/>
        <v/>
      </c>
      <c r="CS52" s="396" t="str">
        <f t="shared" si="210"/>
        <v/>
      </c>
      <c r="CT52" s="396" t="str">
        <f t="shared" si="211"/>
        <v/>
      </c>
      <c r="CU52" s="479" t="str">
        <f t="shared" si="212"/>
        <v/>
      </c>
      <c r="CV52" s="396" t="str">
        <f t="shared" si="213"/>
        <v/>
      </c>
      <c r="CW52" s="396" t="str">
        <f t="shared" si="214"/>
        <v/>
      </c>
      <c r="CX52" s="396" t="str">
        <f t="shared" si="215"/>
        <v/>
      </c>
      <c r="CY52" s="479" t="str">
        <f t="shared" si="216"/>
        <v/>
      </c>
      <c r="CZ52" s="396" t="str">
        <f t="shared" si="217"/>
        <v/>
      </c>
      <c r="DA52" s="396" t="str">
        <f t="shared" si="218"/>
        <v/>
      </c>
      <c r="DB52" s="396" t="str">
        <f t="shared" si="219"/>
        <v/>
      </c>
      <c r="DC52" s="479" t="str">
        <f t="shared" si="220"/>
        <v/>
      </c>
      <c r="DD52" s="396" t="str">
        <f t="shared" si="221"/>
        <v/>
      </c>
      <c r="DE52" s="391">
        <v>38</v>
      </c>
      <c r="DF52" s="393" t="str">
        <f t="shared" si="131"/>
        <v/>
      </c>
      <c r="DG52" s="392"/>
      <c r="DH52" s="392"/>
      <c r="DI52" s="367" t="str">
        <f t="shared" si="90"/>
        <v/>
      </c>
      <c r="DJ52" s="390" t="str">
        <f t="shared" si="222"/>
        <v/>
      </c>
      <c r="DK52" s="394" t="str">
        <f t="shared" si="223"/>
        <v/>
      </c>
      <c r="DL52" s="395" t="str">
        <f t="shared" si="224"/>
        <v/>
      </c>
      <c r="DM52" s="395" t="str">
        <f t="shared" si="225"/>
        <v/>
      </c>
      <c r="DN52" s="395" t="str">
        <f>IFERROR(INDEX(#REF!,MATCH(EB52,$JD$15:$JD$97,0)),"")</f>
        <v/>
      </c>
      <c r="DO52" s="396" t="str">
        <f t="shared" si="122"/>
        <v/>
      </c>
      <c r="DP52" s="396" t="str">
        <f t="shared" si="123"/>
        <v/>
      </c>
      <c r="DQ52" s="396" t="str">
        <f t="shared" si="124"/>
        <v/>
      </c>
      <c r="DR52" s="479" t="str">
        <f t="shared" si="226"/>
        <v/>
      </c>
      <c r="DS52" s="396" t="str">
        <f t="shared" si="125"/>
        <v/>
      </c>
      <c r="DT52" s="396" t="str">
        <f t="shared" si="126"/>
        <v/>
      </c>
      <c r="DU52" s="396" t="str">
        <f t="shared" si="127"/>
        <v/>
      </c>
      <c r="DV52" s="479" t="str">
        <f t="shared" si="227"/>
        <v/>
      </c>
      <c r="DW52" s="396" t="str">
        <f t="shared" si="128"/>
        <v/>
      </c>
      <c r="DX52" s="396" t="str">
        <f t="shared" si="129"/>
        <v/>
      </c>
      <c r="DY52" s="396" t="str">
        <f t="shared" si="130"/>
        <v/>
      </c>
      <c r="DZ52" s="479" t="str">
        <f t="shared" si="228"/>
        <v/>
      </c>
      <c r="EA52" s="396" t="str">
        <f t="shared" si="229"/>
        <v/>
      </c>
      <c r="EB52" s="391">
        <v>38</v>
      </c>
      <c r="EC52" s="393"/>
      <c r="ED52" s="392"/>
      <c r="EF52" s="392"/>
      <c r="EG52" s="392"/>
      <c r="EH52" s="392"/>
      <c r="EI52" s="378" t="str">
        <f>IFERROR(IF(AND('Classificação geral'!$E46="FEM",'Classificação geral'!$F46=1),'Classificação geral'!$A46,""),"")</f>
        <v/>
      </c>
      <c r="EJ52" s="399" t="str">
        <f>IFERROR(IF(AND('Classificação geral'!$E46="FEM",'Classificação geral'!$F46=1),'Classificação geral'!$B46,""),"")</f>
        <v/>
      </c>
      <c r="EK52" s="382" t="str">
        <f>IF($EJ52='Classificação geral'!$B46,'Classificação geral'!$C46,"")</f>
        <v/>
      </c>
      <c r="EL52" s="382" t="str">
        <f>IF($EJ52='Classificação geral'!$B46,'Classificação geral'!$E46,"")</f>
        <v/>
      </c>
      <c r="EM52" s="382" t="str">
        <f>IF($EL52='Classificação geral'!$E46,'Classificação geral'!$F46,"")</f>
        <v/>
      </c>
      <c r="EN52" s="378" t="str">
        <f>IFERROR(IF(AND($EL52="fem",'Classificação geral'!$F46=1),'Classificação geral'!G46,""),"")</f>
        <v/>
      </c>
      <c r="EO52" s="378" t="str">
        <f>IFERROR(IF(AND($EL52="fem",'Classificação geral'!$F46=1),'Classificação geral'!H46,""),"")</f>
        <v/>
      </c>
      <c r="EP52" s="378" t="str">
        <f>IFERROR(IF(AND($EL52="fem",'Classificação geral'!$F46=1),'Classificação geral'!I46,""),"")</f>
        <v/>
      </c>
      <c r="EQ52" s="378" t="str">
        <f>IFERROR(IF(AND($EL52="fem",'Classificação geral'!$F46=1),'Classificação geral'!J46,""),"")</f>
        <v/>
      </c>
      <c r="ER52" s="399" t="str">
        <f>IFERROR(IF(AND($EL52="fem",'Classificação geral'!$F46=1),'Classificação geral'!K46,""),"")</f>
        <v/>
      </c>
      <c r="ES52" s="378" t="str">
        <f>IFERROR(IF(AND($EL52="fem",'Classificação geral'!$F46=1),'Classificação geral'!L46,""),"")</f>
        <v/>
      </c>
      <c r="ET52" s="378" t="str">
        <f>IFERROR(IF(AND($EL52="fem",'Classificação geral'!$F46=1),'Classificação geral'!M46,""),"")</f>
        <v/>
      </c>
      <c r="EU52" s="378" t="str">
        <f>IFERROR(IF(AND($EL52="fem",'Classificação geral'!$F46=1),'Classificação geral'!N46,""),"")</f>
        <v/>
      </c>
      <c r="EV52" s="399" t="str">
        <f>IFERROR(IF(AND($EL52="fem",'Classificação geral'!$F46=1),'Classificação geral'!O46,""),"")</f>
        <v/>
      </c>
      <c r="EW52" s="378" t="str">
        <f>IFERROR(IF(AND($EL52="fem",'Classificação geral'!$F46=1),'Classificação geral'!P46,""),"")</f>
        <v/>
      </c>
      <c r="EX52" s="378" t="str">
        <f>IFERROR(IF(AND($EL52="fem",'Classificação geral'!$F46=1),'Classificação geral'!Q46,""),"")</f>
        <v/>
      </c>
      <c r="EY52" s="378" t="str">
        <f>IFERROR(IF(AND($EL52="fem",'Classificação geral'!$F46=1),'Classificação geral'!R46,""),"")</f>
        <v/>
      </c>
      <c r="EZ52" s="379" t="str">
        <f>IF($EM52='Classificação geral'!$F46,'Classificação geral'!$U46,"")</f>
        <v/>
      </c>
      <c r="FA52" s="380" t="str">
        <f t="shared" si="109"/>
        <v/>
      </c>
      <c r="FB52" s="381" t="str">
        <f>IFERROR(RANK(EZ52,EZ:EZ,0)+ COUNTIF(EZ$13:$EZ51,EZ52),"")</f>
        <v/>
      </c>
      <c r="FC52" s="373"/>
      <c r="FD52" s="397">
        <v>3</v>
      </c>
      <c r="FE52" s="378" t="str">
        <f>IFERROR(IF(AND('Classificação geral'!$E46="mas",'Classificação geral'!$F46=1),'Classificação geral'!$A46,""),"")</f>
        <v/>
      </c>
      <c r="FF52" s="399" t="str">
        <f>IFERROR(IF(AND('Classificação geral'!$E46="mas",'Classificação geral'!$F46=1),'Classificação geral'!$B46,""),"")</f>
        <v/>
      </c>
      <c r="FG52" s="382" t="str">
        <f>IF($FF52='Classificação geral'!$B46,'Classificação geral'!$C46,"")</f>
        <v/>
      </c>
      <c r="FH52" s="382" t="str">
        <f>IF($FF52='Classificação geral'!$B46,'Classificação geral'!$E46,"")</f>
        <v/>
      </c>
      <c r="FI52" s="399" t="str">
        <f>IFERROR(IF(AND($FH52="mas",'Classificação geral'!$F46=1),'Classificação geral'!F46,""),"")</f>
        <v/>
      </c>
      <c r="FJ52" s="378" t="str">
        <f>IFERROR(IF(AND($FH52="mas",'Classificação geral'!$F46=1),'Classificação geral'!G46,""),"")</f>
        <v/>
      </c>
      <c r="FK52" s="378" t="str">
        <f>IFERROR(IF(AND($FH52="mas",'Classificação geral'!$F46=1),'Classificação geral'!H46,""),"")</f>
        <v/>
      </c>
      <c r="FL52" s="378" t="str">
        <f>IFERROR(IF(AND($FH52="mas",'Classificação geral'!$F46=1),'Classificação geral'!I46,""),"")</f>
        <v/>
      </c>
      <c r="FM52" s="378" t="str">
        <f>IFERROR(IF(AND($FH52="mas",'Classificação geral'!$F46=1),'Classificação geral'!J46,""),"")</f>
        <v/>
      </c>
      <c r="FN52" s="378" t="str">
        <f>IFERROR(IF(AND($FH52="mas",'Classificação geral'!$F46=1),'Classificação geral'!K46,""),"")</f>
        <v/>
      </c>
      <c r="FO52" s="378" t="str">
        <f>IFERROR(IF(AND($FH52="mas",'Classificação geral'!$F46=1),'Classificação geral'!L46,""),"")</f>
        <v/>
      </c>
      <c r="FP52" s="378" t="str">
        <f>IFERROR(IF(AND($FH52="mas",'Classificação geral'!$F46=1),'Classificação geral'!M46,""),"")</f>
        <v/>
      </c>
      <c r="FQ52" s="378" t="str">
        <f>IFERROR(IF(AND($FH52="mas",'Classificação geral'!$F46=1),'Classificação geral'!N46,""),"")</f>
        <v/>
      </c>
      <c r="FR52" s="378" t="str">
        <f>IFERROR(IF(AND($FH52="mas",'Classificação geral'!$F46=1),'Classificação geral'!O46,""),"")</f>
        <v/>
      </c>
      <c r="FS52" s="378" t="str">
        <f>IFERROR(IF(AND($FH52="mas",'Classificação geral'!$F46=1),'Classificação geral'!P46,""),"")</f>
        <v/>
      </c>
      <c r="FT52" s="378" t="str">
        <f>IFERROR(IF(AND($FH52="mas",'Classificação geral'!$F46=1),'Classificação geral'!Q46,""),"")</f>
        <v/>
      </c>
      <c r="FU52" s="378" t="str">
        <f>IFERROR(IF(AND($FH52="mas",'Classificação geral'!$F46=1),'Classificação geral'!R46,""),"")</f>
        <v/>
      </c>
      <c r="FV52" s="399" t="str">
        <f>IFERROR(IF(AND($FH52="mas",'Classificação geral'!$F46=1),'Classificação geral'!U46,""),"")</f>
        <v/>
      </c>
      <c r="FW52" s="380" t="str">
        <f t="shared" si="110"/>
        <v/>
      </c>
      <c r="FX52" s="381" t="str">
        <f>IFERROR(RANK(FV52,FV:FV,0)+ COUNTIF($FV$13:FV51,FV52),"")</f>
        <v/>
      </c>
      <c r="FZ52" s="378" t="str">
        <f>IFERROR(IF(AND('Classificação geral'!$E46="FEM",'Classificação geral'!$F46=2),'Classificação geral'!$A46,""),"")</f>
        <v/>
      </c>
      <c r="GA52" s="378" t="str">
        <f>IFERROR(IF(AND('Classificação geral'!$E46="fem",'Classificação geral'!$F46=2),'Classificação geral'!$B46,""),"")</f>
        <v/>
      </c>
      <c r="GB52" s="382" t="str">
        <f>IF(GA52='Classificação geral'!$B46,'Classificação geral'!$C46,"")</f>
        <v/>
      </c>
      <c r="GC52" s="382" t="str">
        <f>IF(GA52='Classificação geral'!$B46,'Classificação geral'!$E46,"")</f>
        <v/>
      </c>
      <c r="GD52" s="399" t="str">
        <f>IFERROR(IF(AND(GC52="fem",'Classificação geral'!$F46=2),'Classificação geral'!$F46,""),"")</f>
        <v/>
      </c>
      <c r="GE52" s="378" t="str">
        <f>IFERROR(IF(AND($GC52="fem",'Classificação geral'!$F46=2),'Classificação geral'!G46,""),"")</f>
        <v/>
      </c>
      <c r="GF52" s="378" t="str">
        <f>IFERROR(IF(AND($GC52="fem",'Classificação geral'!$F46=2),'Classificação geral'!H46,""),"")</f>
        <v/>
      </c>
      <c r="GG52" s="378" t="str">
        <f>IFERROR(IF(AND($GC52="fem",'Classificação geral'!$F46=2),'Classificação geral'!I46,""),"")</f>
        <v/>
      </c>
      <c r="GH52" s="378" t="str">
        <f>IFERROR(IF(AND($GC52="fem",'Classificação geral'!$F46=2),'Classificação geral'!J46,""),"")</f>
        <v/>
      </c>
      <c r="GI52" s="378" t="str">
        <f>IFERROR(IF(AND($GC52="fem",'Classificação geral'!$F46=2),'Classificação geral'!K46,""),"")</f>
        <v/>
      </c>
      <c r="GJ52" s="378" t="str">
        <f>IFERROR(IF(AND($GC52="fem",'Classificação geral'!$F46=2),'Classificação geral'!L46,""),"")</f>
        <v/>
      </c>
      <c r="GK52" s="378" t="str">
        <f>IFERROR(IF(AND($GC52="fem",'Classificação geral'!$F46=2),'Classificação geral'!M46,""),"")</f>
        <v/>
      </c>
      <c r="GL52" s="378" t="str">
        <f>IFERROR(IF(AND($GC52="fem",'Classificação geral'!$F46=2),'Classificação geral'!N46,""),"")</f>
        <v/>
      </c>
      <c r="GM52" s="378" t="str">
        <f>IFERROR(IF(AND($GC52="fem",'Classificação geral'!$F46=2),'Classificação geral'!O46,""),"")</f>
        <v/>
      </c>
      <c r="GN52" s="378" t="str">
        <f>IFERROR(IF(AND($GC52="fem",'Classificação geral'!$F46=2),'Classificação geral'!P46,""),"")</f>
        <v/>
      </c>
      <c r="GO52" s="378" t="str">
        <f>IFERROR(IF(AND($GC52="fem",'Classificação geral'!$F46=2),'Classificação geral'!Q46,""),"")</f>
        <v/>
      </c>
      <c r="GP52" s="378" t="str">
        <f>IFERROR(IF(AND($GC52="fem",'Classificação geral'!$F46=2),'Classificação geral'!R46,""),"")</f>
        <v/>
      </c>
      <c r="GQ52" s="399" t="str">
        <f>IFERROR(IF(AND(GC52="fem",'Classificação geral'!$F46=2),'Classificação geral'!U46,""),"")</f>
        <v/>
      </c>
      <c r="GR52" s="380" t="str">
        <f t="shared" si="111"/>
        <v/>
      </c>
      <c r="GS52" s="381" t="str">
        <f>IFERROR(RANK(GQ52,GQ:GQ,0)+ COUNTIF($GQ$13:GQ51,GQ52),"")</f>
        <v/>
      </c>
      <c r="GU52" s="378" t="str">
        <f>IFERROR(IF(AND('Classificação geral'!$E46="mas",'Classificação geral'!$F46=2),'Classificação geral'!$A46,""),"")</f>
        <v/>
      </c>
      <c r="GV52" s="378" t="str">
        <f>IFERROR(IF(AND('Classificação geral'!$E46="mas",'Classificação geral'!$F46=2),'Classificação geral'!$B46,""),"")</f>
        <v/>
      </c>
      <c r="GW52" s="382" t="str">
        <f>IF(GV52='Classificação geral'!$B46,'Classificação geral'!$C46,"")</f>
        <v/>
      </c>
      <c r="GX52" s="382" t="str">
        <f>IF(GV52='Classificação geral'!$B46,'Classificação geral'!$E46,"")</f>
        <v/>
      </c>
      <c r="GY52" s="399" t="str">
        <f>IFERROR(IF(AND(GX52="mas",'Classificação geral'!$F46=2),'Classificação geral'!$F46,""),"")</f>
        <v/>
      </c>
      <c r="GZ52" s="378" t="str">
        <f>IFERROR(IF(AND($GX52="mas",'Classificação geral'!$F46=2),'Classificação geral'!H46,""),"")</f>
        <v/>
      </c>
      <c r="HA52" s="378" t="str">
        <f>IFERROR(IF(AND($GX52="mas",'Classificação geral'!$F46=2),'Classificação geral'!I46,""),"")</f>
        <v/>
      </c>
      <c r="HB52" s="378" t="str">
        <f>IFERROR(IF(AND($GX52="mas",'Classificação geral'!$F46=2),'Classificação geral'!J46,""),"")</f>
        <v/>
      </c>
      <c r="HC52" s="399" t="str">
        <f>IFERROR(IF(AND(GX52="mas",'Classificação geral'!$F46=2),'Classificação geral'!$G46,""),"")</f>
        <v/>
      </c>
      <c r="HD52" s="378" t="str">
        <f>IFERROR(IF(AND($GX52="mas",'Classificação geral'!$F46=2),'Classificação geral'!L46,""),"")</f>
        <v/>
      </c>
      <c r="HE52" s="378" t="str">
        <f>IFERROR(IF(AND($GX52="mas",'Classificação geral'!$F46=2),'Classificação geral'!M46,""),"")</f>
        <v/>
      </c>
      <c r="HF52" s="378" t="str">
        <f>IFERROR(IF(AND($GX52="mas",'Classificação geral'!$F46=2),'Classificação geral'!N46,""),"")</f>
        <v/>
      </c>
      <c r="HG52" s="399" t="str">
        <f>IFERROR(IF(AND(GX52="mas",'Classificação geral'!$F46=2),'Classificação geral'!$K46,""),"")</f>
        <v/>
      </c>
      <c r="HH52" s="378" t="str">
        <f>IFERROR(IF(AND($GX52="mas",'Classificação geral'!$F46=2),'Classificação geral'!P46,""),"")</f>
        <v/>
      </c>
      <c r="HI52" s="378" t="str">
        <f>IFERROR(IF(AND($GX52="mas",'Classificação geral'!$F46=2),'Classificação geral'!Q46,""),"")</f>
        <v/>
      </c>
      <c r="HJ52" s="378" t="str">
        <f>IFERROR(IF(AND($GX52="mas",'Classificação geral'!$F46=2),'Classificação geral'!R46,""),"")</f>
        <v/>
      </c>
      <c r="HK52" s="399" t="str">
        <f>IFERROR(IF(AND(GX52="mas",'Classificação geral'!$F46=2),'Classificação geral'!$O46,""),"")</f>
        <v/>
      </c>
      <c r="HL52" s="399" t="str">
        <f>IFERROR(IF(AND(GX52="mas",'Classificação geral'!$F46=2),'Classificação geral'!$U46,""),"")</f>
        <v/>
      </c>
      <c r="HM52" s="380" t="str">
        <f t="shared" si="112"/>
        <v/>
      </c>
      <c r="HN52" s="381" t="str">
        <f>IFERROR(RANK(HL52,HL:HL,0)+ COUNTIF($HL$13:HL51,HL52),"")</f>
        <v/>
      </c>
      <c r="HP52" s="378" t="str">
        <f>IFERROR(IF(AND('Classificação geral'!$E46="FEM",'Classificação geral'!$F46=3),'Classificação geral'!$A46,""),"")</f>
        <v/>
      </c>
      <c r="HQ52" s="399" t="str">
        <f>IFERROR(IF(AND('Classificação geral'!$E46="fem",'Classificação geral'!$F46=3),'Classificação geral'!$B46,""),"")</f>
        <v/>
      </c>
      <c r="HR52" s="382" t="str">
        <f>IF($HQ52='Classificação geral'!$B46,'Classificação geral'!$C46,"")</f>
        <v/>
      </c>
      <c r="HS52" s="382" t="str">
        <f>IF($HQ52='Classificação geral'!$B46,'Classificação geral'!$E46,"")</f>
        <v/>
      </c>
      <c r="HT52" s="382" t="str">
        <f>IF($HS52='Classificação geral'!$E46,'Classificação geral'!$F46,"")</f>
        <v/>
      </c>
      <c r="HU52" s="382">
        <f>IF($HT52='Classificação geral'!$F46,'Classificação geral'!G46,"")</f>
        <v>0</v>
      </c>
      <c r="HV52" s="382" t="str">
        <f>IF($HT52='Classificação geral'!$F46,'Classificação geral'!H46,"")</f>
        <v/>
      </c>
      <c r="HW52" s="382">
        <f>IF($HT52='Classificação geral'!$F46,'Classificação geral'!I46,"")</f>
        <v>0</v>
      </c>
      <c r="HX52" s="382">
        <f>IF($HT52='Classificação geral'!$F46,'Classificação geral'!J46,"")</f>
        <v>0</v>
      </c>
      <c r="HY52" s="382">
        <f>IF($HT52='Classificação geral'!$F46,'Classificação geral'!K46,"")</f>
        <v>0</v>
      </c>
      <c r="HZ52" s="382">
        <f>IF($HT52='Classificação geral'!$F46,'Classificação geral'!L46,"")</f>
        <v>0</v>
      </c>
      <c r="IA52" s="382">
        <f>IF($HT52='Classificação geral'!$F46,'Classificação geral'!M46,"")</f>
        <v>0</v>
      </c>
      <c r="IB52" s="382">
        <f>IF($HT52='Classificação geral'!$F46,'Classificação geral'!N46,"")</f>
        <v>0</v>
      </c>
      <c r="IC52" s="382">
        <f>IF($HT52='Classificação geral'!$F46,'Classificação geral'!O46,"")</f>
        <v>0</v>
      </c>
      <c r="ID52" s="382" t="b">
        <f>IF($HT52='Classificação geral'!$F46,'Classificação geral'!P46,"")</f>
        <v>0</v>
      </c>
      <c r="IE52" s="382">
        <f>IF($HT52='Classificação geral'!$F46,'Classificação geral'!Q46,"")</f>
        <v>0</v>
      </c>
      <c r="IF52" s="382">
        <f>IF($HT52='Classificação geral'!$F46,'Classificação geral'!R46,"")</f>
        <v>0</v>
      </c>
      <c r="IG52" s="379" t="str">
        <f>IF($HT52='Classificação geral'!$F46,'Classificação geral'!$U46,"")</f>
        <v/>
      </c>
      <c r="IH52" s="380" t="str">
        <f t="shared" si="106"/>
        <v/>
      </c>
      <c r="II52" s="381" t="str">
        <f>IFERROR(RANK(IG52,IG:IG,0)+ COUNTIF($IG$13:IG51,IG52),"")</f>
        <v/>
      </c>
      <c r="IK52" s="378" t="str">
        <f>IFERROR(IF(AND('Classificação geral'!$E46="mas",'Classificação geral'!$F46=3),'Classificação geral'!$A46,""),"")</f>
        <v/>
      </c>
      <c r="IL52" s="399" t="str">
        <f>IFERROR(IF(AND('Classificação geral'!$E46="mas",'Classificação geral'!$F46=3),'Classificação geral'!$B46,""),"")</f>
        <v/>
      </c>
      <c r="IM52" s="382" t="str">
        <f>IF($IL52='Classificação geral'!$B46,'Classificação geral'!$C46,"")</f>
        <v/>
      </c>
      <c r="IN52" s="382" t="str">
        <f>IF($IL52='Classificação geral'!$B46,'Classificação geral'!$E46,"")</f>
        <v/>
      </c>
      <c r="IO52" s="382" t="str">
        <f>IF($IN52='Classificação geral'!$E46,'Classificação geral'!$F46,"")</f>
        <v/>
      </c>
      <c r="IP52" s="379">
        <f>IF($IO52='Classificação geral'!$F46,'Classificação geral'!G46,"")</f>
        <v>0</v>
      </c>
      <c r="IQ52" s="379" t="str">
        <f>IF($IO52='Classificação geral'!$F46,'Classificação geral'!H46,"")</f>
        <v/>
      </c>
      <c r="IR52" s="379">
        <f>IF($IO52='Classificação geral'!$F46,'Classificação geral'!I46,"")</f>
        <v>0</v>
      </c>
      <c r="IS52" s="379">
        <f>IF($IO52='Classificação geral'!$F46,'Classificação geral'!J46,"")</f>
        <v>0</v>
      </c>
      <c r="IT52" s="379">
        <f>IF($IO52='Classificação geral'!$F46,'Classificação geral'!K46,"")</f>
        <v>0</v>
      </c>
      <c r="IU52" s="379">
        <f>IF($IO52='Classificação geral'!$F46,'Classificação geral'!L46,"")</f>
        <v>0</v>
      </c>
      <c r="IV52" s="379">
        <f>IF($IO52='Classificação geral'!$F46,'Classificação geral'!M46,"")</f>
        <v>0</v>
      </c>
      <c r="IW52" s="379">
        <f>IF($IO52='Classificação geral'!$F46,'Classificação geral'!N46,"")</f>
        <v>0</v>
      </c>
      <c r="IX52" s="379">
        <f>IF($IO52='Classificação geral'!$F46,'Classificação geral'!O46,"")</f>
        <v>0</v>
      </c>
      <c r="IY52" s="379" t="b">
        <f>IF($IO52='Classificação geral'!$F46,'Classificação geral'!P46,"")</f>
        <v>0</v>
      </c>
      <c r="IZ52" s="379">
        <f>IF($IO52='Classificação geral'!$F46,'Classificação geral'!Q46,"")</f>
        <v>0</v>
      </c>
      <c r="JA52" s="379">
        <f>IF($IO52='Classificação geral'!$F46,'Classificação geral'!R46,"")</f>
        <v>0</v>
      </c>
      <c r="JB52" s="379" t="str">
        <f>IF($IO52='Classificação geral'!$F46,'Classificação geral'!$U46,"")</f>
        <v/>
      </c>
      <c r="JC52" s="380" t="str">
        <f t="shared" si="107"/>
        <v/>
      </c>
      <c r="JD52" s="381" t="str">
        <f>IFERROR(RANK(JB52,JB:JB,0)+ COUNTIF($JB$13:JB51,JB52),"")</f>
        <v/>
      </c>
    </row>
    <row r="53" spans="1:264" s="397" customFormat="1" ht="25.95" customHeight="1" x14ac:dyDescent="0.4">
      <c r="B53" s="367" t="str">
        <f t="shared" si="132"/>
        <v/>
      </c>
      <c r="C53" s="390" t="str">
        <f t="shared" si="133"/>
        <v/>
      </c>
      <c r="D53" s="394" t="str">
        <f t="shared" si="134"/>
        <v/>
      </c>
      <c r="E53" s="395" t="str">
        <f t="shared" si="135"/>
        <v/>
      </c>
      <c r="F53" s="395" t="str">
        <f t="shared" si="136"/>
        <v/>
      </c>
      <c r="G53" s="395" t="str">
        <f>IFERROR(INDEX(#REF!,MATCH(U53,$FB$15:$FB$97,0)),"")</f>
        <v/>
      </c>
      <c r="H53" s="396" t="str">
        <f t="shared" si="137"/>
        <v/>
      </c>
      <c r="I53" s="396" t="str">
        <f t="shared" si="138"/>
        <v/>
      </c>
      <c r="J53" s="396" t="str">
        <f t="shared" si="139"/>
        <v/>
      </c>
      <c r="K53" s="479" t="str">
        <f t="shared" si="140"/>
        <v/>
      </c>
      <c r="L53" s="396" t="str">
        <f t="shared" si="141"/>
        <v/>
      </c>
      <c r="M53" s="396" t="str">
        <f t="shared" si="142"/>
        <v/>
      </c>
      <c r="N53" s="396" t="str">
        <f t="shared" si="143"/>
        <v/>
      </c>
      <c r="O53" s="479" t="str">
        <f t="shared" si="144"/>
        <v/>
      </c>
      <c r="P53" s="396" t="str">
        <f t="shared" si="145"/>
        <v/>
      </c>
      <c r="Q53" s="396" t="str">
        <f t="shared" si="146"/>
        <v/>
      </c>
      <c r="R53" s="396" t="str">
        <f t="shared" si="147"/>
        <v/>
      </c>
      <c r="S53" s="479" t="str">
        <f t="shared" si="148"/>
        <v/>
      </c>
      <c r="T53" s="396" t="str">
        <f t="shared" si="149"/>
        <v/>
      </c>
      <c r="U53" s="391">
        <v>39</v>
      </c>
      <c r="V53" s="392"/>
      <c r="W53" s="392"/>
      <c r="X53" s="367" t="str">
        <f t="shared" si="150"/>
        <v/>
      </c>
      <c r="Y53" s="390" t="str">
        <f t="shared" si="151"/>
        <v/>
      </c>
      <c r="Z53" s="394" t="str">
        <f t="shared" si="152"/>
        <v/>
      </c>
      <c r="AA53" s="395" t="str">
        <f t="shared" si="153"/>
        <v/>
      </c>
      <c r="AB53" s="395" t="str">
        <f t="shared" si="154"/>
        <v/>
      </c>
      <c r="AC53" s="395" t="str">
        <f>IFERROR(INDEX(#REF!,MATCH(AQ53,$FX$15:$FX$97,0)),"")</f>
        <v/>
      </c>
      <c r="AD53" s="396" t="str">
        <f t="shared" si="155"/>
        <v/>
      </c>
      <c r="AE53" s="396" t="str">
        <f t="shared" si="156"/>
        <v/>
      </c>
      <c r="AF53" s="396" t="str">
        <f t="shared" si="157"/>
        <v/>
      </c>
      <c r="AG53" s="479" t="str">
        <f t="shared" si="158"/>
        <v/>
      </c>
      <c r="AH53" s="396" t="str">
        <f t="shared" si="159"/>
        <v/>
      </c>
      <c r="AI53" s="396" t="str">
        <f t="shared" si="160"/>
        <v/>
      </c>
      <c r="AJ53" s="396" t="str">
        <f t="shared" si="161"/>
        <v/>
      </c>
      <c r="AK53" s="479" t="str">
        <f t="shared" si="162"/>
        <v/>
      </c>
      <c r="AL53" s="396" t="str">
        <f t="shared" si="163"/>
        <v/>
      </c>
      <c r="AM53" s="396" t="str">
        <f t="shared" si="164"/>
        <v/>
      </c>
      <c r="AN53" s="396" t="str">
        <f t="shared" si="165"/>
        <v/>
      </c>
      <c r="AO53" s="479" t="str">
        <f t="shared" si="166"/>
        <v/>
      </c>
      <c r="AP53" s="396" t="str">
        <f t="shared" si="167"/>
        <v/>
      </c>
      <c r="AQ53" s="391">
        <v>39</v>
      </c>
      <c r="AR53" s="392"/>
      <c r="AT53" s="367" t="str">
        <f t="shared" si="168"/>
        <v/>
      </c>
      <c r="AU53" s="390" t="str">
        <f t="shared" si="169"/>
        <v/>
      </c>
      <c r="AV53" s="390" t="str">
        <f t="shared" si="170"/>
        <v/>
      </c>
      <c r="AW53" s="395" t="str">
        <f t="shared" si="171"/>
        <v/>
      </c>
      <c r="AX53" s="395" t="str">
        <f t="shared" si="172"/>
        <v/>
      </c>
      <c r="AY53" s="395" t="str">
        <f>IFERROR(INDEX(#REF!,MATCH($BM53,$GS$15:$GS$97,0)),"")</f>
        <v/>
      </c>
      <c r="AZ53" s="396" t="str">
        <f t="shared" si="173"/>
        <v/>
      </c>
      <c r="BA53" s="396" t="str">
        <f t="shared" si="174"/>
        <v/>
      </c>
      <c r="BB53" s="396" t="str">
        <f t="shared" si="175"/>
        <v/>
      </c>
      <c r="BC53" s="479" t="str">
        <f t="shared" si="176"/>
        <v/>
      </c>
      <c r="BD53" s="396" t="str">
        <f t="shared" si="177"/>
        <v/>
      </c>
      <c r="BE53" s="396" t="str">
        <f t="shared" si="178"/>
        <v/>
      </c>
      <c r="BF53" s="396" t="str">
        <f t="shared" si="179"/>
        <v/>
      </c>
      <c r="BG53" s="479" t="str">
        <f t="shared" si="180"/>
        <v/>
      </c>
      <c r="BH53" s="396" t="str">
        <f t="shared" si="181"/>
        <v/>
      </c>
      <c r="BI53" s="396" t="str">
        <f t="shared" si="182"/>
        <v/>
      </c>
      <c r="BJ53" s="396" t="str">
        <f t="shared" si="183"/>
        <v/>
      </c>
      <c r="BK53" s="479" t="str">
        <f t="shared" si="184"/>
        <v/>
      </c>
      <c r="BL53" s="396" t="str">
        <f t="shared" si="185"/>
        <v/>
      </c>
      <c r="BM53" s="391">
        <v>39</v>
      </c>
      <c r="BN53" s="236"/>
      <c r="BO53" s="392"/>
      <c r="BP53" s="368" t="str">
        <f t="shared" si="186"/>
        <v/>
      </c>
      <c r="BQ53" s="390" t="str">
        <f t="shared" si="187"/>
        <v/>
      </c>
      <c r="BR53" s="394" t="str">
        <f t="shared" si="188"/>
        <v/>
      </c>
      <c r="BS53" s="395" t="str">
        <f t="shared" si="189"/>
        <v/>
      </c>
      <c r="BT53" s="395" t="str">
        <f t="shared" si="190"/>
        <v/>
      </c>
      <c r="BU53" s="395" t="str">
        <f>IFERROR(INDEX(#REF!,MATCH(CI53,$HN$15:$HN$97,0)),"")</f>
        <v/>
      </c>
      <c r="BV53" s="396" t="str">
        <f t="shared" si="191"/>
        <v/>
      </c>
      <c r="BW53" s="396" t="str">
        <f t="shared" si="192"/>
        <v/>
      </c>
      <c r="BX53" s="396" t="str">
        <f t="shared" si="193"/>
        <v/>
      </c>
      <c r="BY53" s="479" t="str">
        <f t="shared" si="194"/>
        <v/>
      </c>
      <c r="BZ53" s="396" t="str">
        <f t="shared" si="195"/>
        <v/>
      </c>
      <c r="CA53" s="396" t="str">
        <f t="shared" si="196"/>
        <v/>
      </c>
      <c r="CB53" s="396" t="str">
        <f t="shared" si="197"/>
        <v/>
      </c>
      <c r="CC53" s="479" t="str">
        <f t="shared" si="198"/>
        <v/>
      </c>
      <c r="CD53" s="396" t="str">
        <f t="shared" si="199"/>
        <v/>
      </c>
      <c r="CE53" s="396" t="str">
        <f t="shared" si="200"/>
        <v/>
      </c>
      <c r="CF53" s="396" t="str">
        <f t="shared" si="201"/>
        <v/>
      </c>
      <c r="CG53" s="479" t="str">
        <f t="shared" si="202"/>
        <v/>
      </c>
      <c r="CH53" s="396" t="str">
        <f t="shared" si="203"/>
        <v/>
      </c>
      <c r="CI53" s="391">
        <v>39</v>
      </c>
      <c r="CJ53" s="392"/>
      <c r="CL53" s="367" t="str">
        <f t="shared" si="204"/>
        <v/>
      </c>
      <c r="CM53" s="390" t="str">
        <f t="shared" si="205"/>
        <v/>
      </c>
      <c r="CN53" s="394" t="str">
        <f t="shared" si="206"/>
        <v/>
      </c>
      <c r="CO53" s="394" t="str">
        <f t="shared" si="207"/>
        <v/>
      </c>
      <c r="CP53" s="395" t="str">
        <f t="shared" si="208"/>
        <v/>
      </c>
      <c r="CQ53" s="395" t="str">
        <f>IFERROR(INDEX(#REF!,MATCH(DE53,$II$15:$II$97,0)),"")</f>
        <v/>
      </c>
      <c r="CR53" s="396" t="str">
        <f t="shared" si="209"/>
        <v/>
      </c>
      <c r="CS53" s="396" t="str">
        <f t="shared" si="210"/>
        <v/>
      </c>
      <c r="CT53" s="396" t="str">
        <f t="shared" si="211"/>
        <v/>
      </c>
      <c r="CU53" s="479" t="str">
        <f t="shared" si="212"/>
        <v/>
      </c>
      <c r="CV53" s="396" t="str">
        <f t="shared" si="213"/>
        <v/>
      </c>
      <c r="CW53" s="396" t="str">
        <f t="shared" si="214"/>
        <v/>
      </c>
      <c r="CX53" s="396" t="str">
        <f t="shared" si="215"/>
        <v/>
      </c>
      <c r="CY53" s="479" t="str">
        <f t="shared" si="216"/>
        <v/>
      </c>
      <c r="CZ53" s="396" t="str">
        <f t="shared" si="217"/>
        <v/>
      </c>
      <c r="DA53" s="396" t="str">
        <f t="shared" si="218"/>
        <v/>
      </c>
      <c r="DB53" s="396" t="str">
        <f t="shared" si="219"/>
        <v/>
      </c>
      <c r="DC53" s="479" t="str">
        <f t="shared" si="220"/>
        <v/>
      </c>
      <c r="DD53" s="396" t="str">
        <f t="shared" si="221"/>
        <v/>
      </c>
      <c r="DE53" s="391">
        <v>39</v>
      </c>
      <c r="DF53" s="393" t="str">
        <f t="shared" si="131"/>
        <v/>
      </c>
      <c r="DG53" s="392"/>
      <c r="DH53" s="392"/>
      <c r="DI53" s="367" t="str">
        <f t="shared" si="90"/>
        <v/>
      </c>
      <c r="DJ53" s="390" t="str">
        <f t="shared" si="222"/>
        <v/>
      </c>
      <c r="DK53" s="394" t="str">
        <f t="shared" si="223"/>
        <v/>
      </c>
      <c r="DL53" s="395" t="str">
        <f t="shared" si="224"/>
        <v/>
      </c>
      <c r="DM53" s="395" t="str">
        <f t="shared" si="225"/>
        <v/>
      </c>
      <c r="DN53" s="395" t="str">
        <f>IFERROR(INDEX(#REF!,MATCH(EB53,$JD$15:$JD$97,0)),"")</f>
        <v/>
      </c>
      <c r="DO53" s="396" t="str">
        <f t="shared" si="122"/>
        <v/>
      </c>
      <c r="DP53" s="396" t="str">
        <f t="shared" si="123"/>
        <v/>
      </c>
      <c r="DQ53" s="396" t="str">
        <f t="shared" si="124"/>
        <v/>
      </c>
      <c r="DR53" s="479" t="str">
        <f t="shared" si="226"/>
        <v/>
      </c>
      <c r="DS53" s="396" t="str">
        <f t="shared" si="125"/>
        <v/>
      </c>
      <c r="DT53" s="396" t="str">
        <f t="shared" si="126"/>
        <v/>
      </c>
      <c r="DU53" s="396" t="str">
        <f t="shared" si="127"/>
        <v/>
      </c>
      <c r="DV53" s="479" t="str">
        <f t="shared" si="227"/>
        <v/>
      </c>
      <c r="DW53" s="396" t="str">
        <f t="shared" si="128"/>
        <v/>
      </c>
      <c r="DX53" s="396" t="str">
        <f t="shared" si="129"/>
        <v/>
      </c>
      <c r="DY53" s="396" t="str">
        <f t="shared" si="130"/>
        <v/>
      </c>
      <c r="DZ53" s="479" t="str">
        <f t="shared" si="228"/>
        <v/>
      </c>
      <c r="EA53" s="396" t="str">
        <f t="shared" si="229"/>
        <v/>
      </c>
      <c r="EB53" s="391">
        <v>39</v>
      </c>
      <c r="EC53" s="393"/>
      <c r="ED53" s="392"/>
      <c r="EF53" s="392"/>
      <c r="EG53" s="392"/>
      <c r="EH53" s="392"/>
      <c r="EI53" s="378" t="str">
        <f>IFERROR(IF(AND('Classificação geral'!$E47="FEM",'Classificação geral'!$F47=1),'Classificação geral'!$A47,""),"")</f>
        <v/>
      </c>
      <c r="EJ53" s="399" t="str">
        <f>IFERROR(IF(AND('Classificação geral'!$E47="FEM",'Classificação geral'!$F47=1),'Classificação geral'!$B47,""),"")</f>
        <v/>
      </c>
      <c r="EK53" s="382" t="str">
        <f>IF($EJ53='Classificação geral'!$B47,'Classificação geral'!$C47,"")</f>
        <v/>
      </c>
      <c r="EL53" s="382" t="str">
        <f>IF($EJ53='Classificação geral'!$B47,'Classificação geral'!$E47,"")</f>
        <v/>
      </c>
      <c r="EM53" s="382" t="str">
        <f>IF($EL53='Classificação geral'!$E47,'Classificação geral'!$F47,"")</f>
        <v/>
      </c>
      <c r="EN53" s="378" t="str">
        <f>IFERROR(IF(AND($EL53="fem",'Classificação geral'!$F47=1),'Classificação geral'!G47,""),"")</f>
        <v/>
      </c>
      <c r="EO53" s="378" t="str">
        <f>IFERROR(IF(AND($EL53="fem",'Classificação geral'!$F47=1),'Classificação geral'!H47,""),"")</f>
        <v/>
      </c>
      <c r="EP53" s="378" t="str">
        <f>IFERROR(IF(AND($EL53="fem",'Classificação geral'!$F47=1),'Classificação geral'!I47,""),"")</f>
        <v/>
      </c>
      <c r="EQ53" s="378" t="str">
        <f>IFERROR(IF(AND($EL53="fem",'Classificação geral'!$F47=1),'Classificação geral'!J47,""),"")</f>
        <v/>
      </c>
      <c r="ER53" s="399" t="str">
        <f>IFERROR(IF(AND($EL53="fem",'Classificação geral'!$F47=1),'Classificação geral'!K47,""),"")</f>
        <v/>
      </c>
      <c r="ES53" s="378" t="str">
        <f>IFERROR(IF(AND($EL53="fem",'Classificação geral'!$F47=1),'Classificação geral'!L47,""),"")</f>
        <v/>
      </c>
      <c r="ET53" s="378" t="str">
        <f>IFERROR(IF(AND($EL53="fem",'Classificação geral'!$F47=1),'Classificação geral'!M47,""),"")</f>
        <v/>
      </c>
      <c r="EU53" s="378" t="str">
        <f>IFERROR(IF(AND($EL53="fem",'Classificação geral'!$F47=1),'Classificação geral'!N47,""),"")</f>
        <v/>
      </c>
      <c r="EV53" s="399" t="str">
        <f>IFERROR(IF(AND($EL53="fem",'Classificação geral'!$F47=1),'Classificação geral'!O47,""),"")</f>
        <v/>
      </c>
      <c r="EW53" s="378" t="str">
        <f>IFERROR(IF(AND($EL53="fem",'Classificação geral'!$F47=1),'Classificação geral'!P47,""),"")</f>
        <v/>
      </c>
      <c r="EX53" s="378" t="str">
        <f>IFERROR(IF(AND($EL53="fem",'Classificação geral'!$F47=1),'Classificação geral'!Q47,""),"")</f>
        <v/>
      </c>
      <c r="EY53" s="378" t="str">
        <f>IFERROR(IF(AND($EL53="fem",'Classificação geral'!$F47=1),'Classificação geral'!R47,""),"")</f>
        <v/>
      </c>
      <c r="EZ53" s="379" t="str">
        <f>IF($EM53='Classificação geral'!$F47,'Classificação geral'!$U47,"")</f>
        <v/>
      </c>
      <c r="FA53" s="380" t="str">
        <f t="shared" si="109"/>
        <v/>
      </c>
      <c r="FB53" s="381" t="str">
        <f>IFERROR(RANK(EZ53,EZ:EZ,0)+ COUNTIF(EZ$13:$EZ52,EZ53),"")</f>
        <v/>
      </c>
      <c r="FC53" s="373"/>
      <c r="FD53" s="397">
        <v>29</v>
      </c>
      <c r="FE53" s="378" t="str">
        <f>IFERROR(IF(AND('Classificação geral'!$E47="mas",'Classificação geral'!$F47=1),'Classificação geral'!$A47,""),"")</f>
        <v/>
      </c>
      <c r="FF53" s="399" t="str">
        <f>IFERROR(IF(AND('Classificação geral'!$E47="mas",'Classificação geral'!$F47=1),'Classificação geral'!$B47,""),"")</f>
        <v/>
      </c>
      <c r="FG53" s="382" t="str">
        <f>IF($FF53='Classificação geral'!$B47,'Classificação geral'!$C47,"")</f>
        <v/>
      </c>
      <c r="FH53" s="382" t="str">
        <f>IF($FF53='Classificação geral'!$B47,'Classificação geral'!$E47,"")</f>
        <v/>
      </c>
      <c r="FI53" s="399" t="str">
        <f>IFERROR(IF(AND($FH53="mas",'Classificação geral'!$F47=1),'Classificação geral'!F47,""),"")</f>
        <v/>
      </c>
      <c r="FJ53" s="378" t="str">
        <f>IFERROR(IF(AND($FH53="mas",'Classificação geral'!$F47=1),'Classificação geral'!G47,""),"")</f>
        <v/>
      </c>
      <c r="FK53" s="378" t="str">
        <f>IFERROR(IF(AND($FH53="mas",'Classificação geral'!$F47=1),'Classificação geral'!H47,""),"")</f>
        <v/>
      </c>
      <c r="FL53" s="378" t="str">
        <f>IFERROR(IF(AND($FH53="mas",'Classificação geral'!$F47=1),'Classificação geral'!I47,""),"")</f>
        <v/>
      </c>
      <c r="FM53" s="378" t="str">
        <f>IFERROR(IF(AND($FH53="mas",'Classificação geral'!$F47=1),'Classificação geral'!J47,""),"")</f>
        <v/>
      </c>
      <c r="FN53" s="378" t="str">
        <f>IFERROR(IF(AND($FH53="mas",'Classificação geral'!$F47=1),'Classificação geral'!K47,""),"")</f>
        <v/>
      </c>
      <c r="FO53" s="378" t="str">
        <f>IFERROR(IF(AND($FH53="mas",'Classificação geral'!$F47=1),'Classificação geral'!L47,""),"")</f>
        <v/>
      </c>
      <c r="FP53" s="378" t="str">
        <f>IFERROR(IF(AND($FH53="mas",'Classificação geral'!$F47=1),'Classificação geral'!M47,""),"")</f>
        <v/>
      </c>
      <c r="FQ53" s="378" t="str">
        <f>IFERROR(IF(AND($FH53="mas",'Classificação geral'!$F47=1),'Classificação geral'!N47,""),"")</f>
        <v/>
      </c>
      <c r="FR53" s="378" t="str">
        <f>IFERROR(IF(AND($FH53="mas",'Classificação geral'!$F47=1),'Classificação geral'!O47,""),"")</f>
        <v/>
      </c>
      <c r="FS53" s="378" t="str">
        <f>IFERROR(IF(AND($FH53="mas",'Classificação geral'!$F47=1),'Classificação geral'!P47,""),"")</f>
        <v/>
      </c>
      <c r="FT53" s="378" t="str">
        <f>IFERROR(IF(AND($FH53="mas",'Classificação geral'!$F47=1),'Classificação geral'!Q47,""),"")</f>
        <v/>
      </c>
      <c r="FU53" s="378" t="str">
        <f>IFERROR(IF(AND($FH53="mas",'Classificação geral'!$F47=1),'Classificação geral'!R47,""),"")</f>
        <v/>
      </c>
      <c r="FV53" s="399" t="str">
        <f>IFERROR(IF(AND($FH53="mas",'Classificação geral'!$F47=1),'Classificação geral'!U47,""),"")</f>
        <v/>
      </c>
      <c r="FW53" s="380" t="str">
        <f t="shared" si="110"/>
        <v/>
      </c>
      <c r="FX53" s="381" t="str">
        <f>IFERROR(RANK(FV53,FV:FV,0)+ COUNTIF($FV$13:FV52,FV53),"")</f>
        <v/>
      </c>
      <c r="FZ53" s="378" t="str">
        <f>IFERROR(IF(AND('Classificação geral'!$E47="FEM",'Classificação geral'!$F47=2),'Classificação geral'!$A47,""),"")</f>
        <v/>
      </c>
      <c r="GA53" s="378" t="str">
        <f>IFERROR(IF(AND('Classificação geral'!$E47="fem",'Classificação geral'!$F47=2),'Classificação geral'!$B47,""),"")</f>
        <v/>
      </c>
      <c r="GB53" s="382" t="str">
        <f>IF(GA53='Classificação geral'!$B47,'Classificação geral'!$C47,"")</f>
        <v/>
      </c>
      <c r="GC53" s="382" t="str">
        <f>IF(GA53='Classificação geral'!$B47,'Classificação geral'!$E47,"")</f>
        <v/>
      </c>
      <c r="GD53" s="399" t="str">
        <f>IFERROR(IF(AND(GC53="fem",'Classificação geral'!$F47=2),'Classificação geral'!$F47,""),"")</f>
        <v/>
      </c>
      <c r="GE53" s="378" t="str">
        <f>IFERROR(IF(AND($GC53="fem",'Classificação geral'!$F47=2),'Classificação geral'!G47,""),"")</f>
        <v/>
      </c>
      <c r="GF53" s="378" t="str">
        <f>IFERROR(IF(AND($GC53="fem",'Classificação geral'!$F47=2),'Classificação geral'!H47,""),"")</f>
        <v/>
      </c>
      <c r="GG53" s="378" t="str">
        <f>IFERROR(IF(AND($GC53="fem",'Classificação geral'!$F47=2),'Classificação geral'!I47,""),"")</f>
        <v/>
      </c>
      <c r="GH53" s="378" t="str">
        <f>IFERROR(IF(AND($GC53="fem",'Classificação geral'!$F47=2),'Classificação geral'!J47,""),"")</f>
        <v/>
      </c>
      <c r="GI53" s="378" t="str">
        <f>IFERROR(IF(AND($GC53="fem",'Classificação geral'!$F47=2),'Classificação geral'!K47,""),"")</f>
        <v/>
      </c>
      <c r="GJ53" s="378" t="str">
        <f>IFERROR(IF(AND($GC53="fem",'Classificação geral'!$F47=2),'Classificação geral'!L47,""),"")</f>
        <v/>
      </c>
      <c r="GK53" s="378" t="str">
        <f>IFERROR(IF(AND($GC53="fem",'Classificação geral'!$F47=2),'Classificação geral'!M47,""),"")</f>
        <v/>
      </c>
      <c r="GL53" s="378" t="str">
        <f>IFERROR(IF(AND($GC53="fem",'Classificação geral'!$F47=2),'Classificação geral'!N47,""),"")</f>
        <v/>
      </c>
      <c r="GM53" s="378" t="str">
        <f>IFERROR(IF(AND($GC53="fem",'Classificação geral'!$F47=2),'Classificação geral'!O47,""),"")</f>
        <v/>
      </c>
      <c r="GN53" s="378" t="str">
        <f>IFERROR(IF(AND($GC53="fem",'Classificação geral'!$F47=2),'Classificação geral'!P47,""),"")</f>
        <v/>
      </c>
      <c r="GO53" s="378" t="str">
        <f>IFERROR(IF(AND($GC53="fem",'Classificação geral'!$F47=2),'Classificação geral'!Q47,""),"")</f>
        <v/>
      </c>
      <c r="GP53" s="378" t="str">
        <f>IFERROR(IF(AND($GC53="fem",'Classificação geral'!$F47=2),'Classificação geral'!R47,""),"")</f>
        <v/>
      </c>
      <c r="GQ53" s="399" t="str">
        <f>IFERROR(IF(AND(GC53="fem",'Classificação geral'!$F47=2),'Classificação geral'!U47,""),"")</f>
        <v/>
      </c>
      <c r="GR53" s="380" t="str">
        <f t="shared" si="111"/>
        <v/>
      </c>
      <c r="GS53" s="381" t="str">
        <f>IFERROR(RANK(GQ53,GQ:GQ,0)+ COUNTIF($GQ$13:GQ52,GQ53),"")</f>
        <v/>
      </c>
      <c r="GU53" s="378" t="str">
        <f>IFERROR(IF(AND('Classificação geral'!$E47="mas",'Classificação geral'!$F47=2),'Classificação geral'!$A47,""),"")</f>
        <v/>
      </c>
      <c r="GV53" s="378" t="str">
        <f>IFERROR(IF(AND('Classificação geral'!$E47="mas",'Classificação geral'!$F47=2),'Classificação geral'!$B47,""),"")</f>
        <v/>
      </c>
      <c r="GW53" s="382" t="str">
        <f>IF(GV53='Classificação geral'!$B47,'Classificação geral'!$C47,"")</f>
        <v/>
      </c>
      <c r="GX53" s="382" t="str">
        <f>IF(GV53='Classificação geral'!$B47,'Classificação geral'!$E47,"")</f>
        <v/>
      </c>
      <c r="GY53" s="399" t="str">
        <f>IFERROR(IF(AND(GX53="mas",'Classificação geral'!$F47=2),'Classificação geral'!$F47,""),"")</f>
        <v/>
      </c>
      <c r="GZ53" s="378" t="str">
        <f>IFERROR(IF(AND($GX53="mas",'Classificação geral'!$F47=2),'Classificação geral'!H47,""),"")</f>
        <v/>
      </c>
      <c r="HA53" s="378" t="str">
        <f>IFERROR(IF(AND($GX53="mas",'Classificação geral'!$F47=2),'Classificação geral'!I47,""),"")</f>
        <v/>
      </c>
      <c r="HB53" s="378" t="str">
        <f>IFERROR(IF(AND($GX53="mas",'Classificação geral'!$F47=2),'Classificação geral'!J47,""),"")</f>
        <v/>
      </c>
      <c r="HC53" s="399" t="str">
        <f>IFERROR(IF(AND(GX53="mas",'Classificação geral'!$F47=2),'Classificação geral'!$G47,""),"")</f>
        <v/>
      </c>
      <c r="HD53" s="378" t="str">
        <f>IFERROR(IF(AND($GX53="mas",'Classificação geral'!$F47=2),'Classificação geral'!L47,""),"")</f>
        <v/>
      </c>
      <c r="HE53" s="378" t="str">
        <f>IFERROR(IF(AND($GX53="mas",'Classificação geral'!$F47=2),'Classificação geral'!M47,""),"")</f>
        <v/>
      </c>
      <c r="HF53" s="378" t="str">
        <f>IFERROR(IF(AND($GX53="mas",'Classificação geral'!$F47=2),'Classificação geral'!N47,""),"")</f>
        <v/>
      </c>
      <c r="HG53" s="399" t="str">
        <f>IFERROR(IF(AND(GX53="mas",'Classificação geral'!$F47=2),'Classificação geral'!$K47,""),"")</f>
        <v/>
      </c>
      <c r="HH53" s="378" t="str">
        <f>IFERROR(IF(AND($GX53="mas",'Classificação geral'!$F47=2),'Classificação geral'!P47,""),"")</f>
        <v/>
      </c>
      <c r="HI53" s="378" t="str">
        <f>IFERROR(IF(AND($GX53="mas",'Classificação geral'!$F47=2),'Classificação geral'!Q47,""),"")</f>
        <v/>
      </c>
      <c r="HJ53" s="378" t="str">
        <f>IFERROR(IF(AND($GX53="mas",'Classificação geral'!$F47=2),'Classificação geral'!R47,""),"")</f>
        <v/>
      </c>
      <c r="HK53" s="399" t="str">
        <f>IFERROR(IF(AND(GX53="mas",'Classificação geral'!$F47=2),'Classificação geral'!$O47,""),"")</f>
        <v/>
      </c>
      <c r="HL53" s="399" t="str">
        <f>IFERROR(IF(AND(GX53="mas",'Classificação geral'!$F47=2),'Classificação geral'!$U47,""),"")</f>
        <v/>
      </c>
      <c r="HM53" s="380" t="str">
        <f t="shared" si="112"/>
        <v/>
      </c>
      <c r="HN53" s="381" t="str">
        <f>IFERROR(RANK(HL53,HL:HL,0)+ COUNTIF($HL$13:HL52,HL53),"")</f>
        <v/>
      </c>
      <c r="HP53" s="378" t="str">
        <f>IFERROR(IF(AND('Classificação geral'!$E47="FEM",'Classificação geral'!$F47=3),'Classificação geral'!$A47,""),"")</f>
        <v/>
      </c>
      <c r="HQ53" s="399" t="str">
        <f>IFERROR(IF(AND('Classificação geral'!$E47="fem",'Classificação geral'!$F47=3),'Classificação geral'!$B47,""),"")</f>
        <v/>
      </c>
      <c r="HR53" s="382" t="str">
        <f>IF($HQ53='Classificação geral'!$B47,'Classificação geral'!$C47,"")</f>
        <v/>
      </c>
      <c r="HS53" s="382" t="str">
        <f>IF($HQ53='Classificação geral'!$B47,'Classificação geral'!$E47,"")</f>
        <v/>
      </c>
      <c r="HT53" s="382" t="str">
        <f>IF($HS53='Classificação geral'!$E47,'Classificação geral'!$F47,"")</f>
        <v/>
      </c>
      <c r="HU53" s="382">
        <f>IF($HT53='Classificação geral'!$F47,'Classificação geral'!G47,"")</f>
        <v>0</v>
      </c>
      <c r="HV53" s="382" t="str">
        <f>IF($HT53='Classificação geral'!$F47,'Classificação geral'!H47,"")</f>
        <v/>
      </c>
      <c r="HW53" s="382">
        <f>IF($HT53='Classificação geral'!$F47,'Classificação geral'!I47,"")</f>
        <v>0</v>
      </c>
      <c r="HX53" s="382">
        <f>IF($HT53='Classificação geral'!$F47,'Classificação geral'!J47,"")</f>
        <v>0</v>
      </c>
      <c r="HY53" s="382">
        <f>IF($HT53='Classificação geral'!$F47,'Classificação geral'!K47,"")</f>
        <v>0</v>
      </c>
      <c r="HZ53" s="382">
        <f>IF($HT53='Classificação geral'!$F47,'Classificação geral'!L47,"")</f>
        <v>0</v>
      </c>
      <c r="IA53" s="382">
        <f>IF($HT53='Classificação geral'!$F47,'Classificação geral'!M47,"")</f>
        <v>0</v>
      </c>
      <c r="IB53" s="382">
        <f>IF($HT53='Classificação geral'!$F47,'Classificação geral'!N47,"")</f>
        <v>0</v>
      </c>
      <c r="IC53" s="382">
        <f>IF($HT53='Classificação geral'!$F47,'Classificação geral'!O47,"")</f>
        <v>0</v>
      </c>
      <c r="ID53" s="382" t="b">
        <f>IF($HT53='Classificação geral'!$F47,'Classificação geral'!P47,"")</f>
        <v>0</v>
      </c>
      <c r="IE53" s="382">
        <f>IF($HT53='Classificação geral'!$F47,'Classificação geral'!Q47,"")</f>
        <v>0</v>
      </c>
      <c r="IF53" s="382">
        <f>IF($HT53='Classificação geral'!$F47,'Classificação geral'!R47,"")</f>
        <v>0</v>
      </c>
      <c r="IG53" s="379" t="str">
        <f>IF($HT53='Classificação geral'!$F47,'Classificação geral'!$U47,"")</f>
        <v/>
      </c>
      <c r="IH53" s="380" t="str">
        <f t="shared" si="106"/>
        <v/>
      </c>
      <c r="II53" s="381" t="str">
        <f>IFERROR(RANK(IG53,IG:IG,0)+ COUNTIF($IG$13:IG52,IG53),"")</f>
        <v/>
      </c>
      <c r="IK53" s="378" t="str">
        <f>IFERROR(IF(AND('Classificação geral'!$E47="mas",'Classificação geral'!$F47=3),'Classificação geral'!$A47,""),"")</f>
        <v/>
      </c>
      <c r="IL53" s="399" t="str">
        <f>IFERROR(IF(AND('Classificação geral'!$E47="mas",'Classificação geral'!$F47=3),'Classificação geral'!$B47,""),"")</f>
        <v/>
      </c>
      <c r="IM53" s="382" t="str">
        <f>IF($IL53='Classificação geral'!$B47,'Classificação geral'!$C47,"")</f>
        <v/>
      </c>
      <c r="IN53" s="382" t="str">
        <f>IF($IL53='Classificação geral'!$B47,'Classificação geral'!$E47,"")</f>
        <v/>
      </c>
      <c r="IO53" s="382" t="str">
        <f>IF($IN53='Classificação geral'!$E47,'Classificação geral'!$F47,"")</f>
        <v/>
      </c>
      <c r="IP53" s="379">
        <f>IF($IO53='Classificação geral'!$F47,'Classificação geral'!G47,"")</f>
        <v>0</v>
      </c>
      <c r="IQ53" s="379" t="str">
        <f>IF($IO53='Classificação geral'!$F47,'Classificação geral'!H47,"")</f>
        <v/>
      </c>
      <c r="IR53" s="379">
        <f>IF($IO53='Classificação geral'!$F47,'Classificação geral'!I47,"")</f>
        <v>0</v>
      </c>
      <c r="IS53" s="379">
        <f>IF($IO53='Classificação geral'!$F47,'Classificação geral'!J47,"")</f>
        <v>0</v>
      </c>
      <c r="IT53" s="379">
        <f>IF($IO53='Classificação geral'!$F47,'Classificação geral'!K47,"")</f>
        <v>0</v>
      </c>
      <c r="IU53" s="379">
        <f>IF($IO53='Classificação geral'!$F47,'Classificação geral'!L47,"")</f>
        <v>0</v>
      </c>
      <c r="IV53" s="379">
        <f>IF($IO53='Classificação geral'!$F47,'Classificação geral'!M47,"")</f>
        <v>0</v>
      </c>
      <c r="IW53" s="379">
        <f>IF($IO53='Classificação geral'!$F47,'Classificação geral'!N47,"")</f>
        <v>0</v>
      </c>
      <c r="IX53" s="379">
        <f>IF($IO53='Classificação geral'!$F47,'Classificação geral'!O47,"")</f>
        <v>0</v>
      </c>
      <c r="IY53" s="379" t="b">
        <f>IF($IO53='Classificação geral'!$F47,'Classificação geral'!P47,"")</f>
        <v>0</v>
      </c>
      <c r="IZ53" s="379">
        <f>IF($IO53='Classificação geral'!$F47,'Classificação geral'!Q47,"")</f>
        <v>0</v>
      </c>
      <c r="JA53" s="379">
        <f>IF($IO53='Classificação geral'!$F47,'Classificação geral'!R47,"")</f>
        <v>0</v>
      </c>
      <c r="JB53" s="379" t="str">
        <f>IF($IO53='Classificação geral'!$F47,'Classificação geral'!$U47,"")</f>
        <v/>
      </c>
      <c r="JC53" s="380" t="str">
        <f t="shared" si="107"/>
        <v/>
      </c>
      <c r="JD53" s="381" t="str">
        <f>IFERROR(RANK(JB53,JB:JB,0)+ COUNTIF($JB$13:JB52,JB53),"")</f>
        <v/>
      </c>
    </row>
    <row r="54" spans="1:264" s="397" customFormat="1" ht="25.95" customHeight="1" x14ac:dyDescent="0.4">
      <c r="B54" s="367" t="str">
        <f t="shared" si="132"/>
        <v/>
      </c>
      <c r="C54" s="390" t="str">
        <f t="shared" si="133"/>
        <v/>
      </c>
      <c r="D54" s="394" t="str">
        <f t="shared" si="134"/>
        <v/>
      </c>
      <c r="E54" s="395" t="str">
        <f t="shared" si="135"/>
        <v/>
      </c>
      <c r="F54" s="395" t="str">
        <f t="shared" si="136"/>
        <v/>
      </c>
      <c r="G54" s="395" t="str">
        <f>IFERROR(INDEX(#REF!,MATCH(U54,$FB$15:$FB$97,0)),"")</f>
        <v/>
      </c>
      <c r="H54" s="396" t="str">
        <f t="shared" si="137"/>
        <v/>
      </c>
      <c r="I54" s="396" t="str">
        <f t="shared" si="138"/>
        <v/>
      </c>
      <c r="J54" s="396" t="str">
        <f t="shared" si="139"/>
        <v/>
      </c>
      <c r="K54" s="479" t="str">
        <f t="shared" si="140"/>
        <v/>
      </c>
      <c r="L54" s="396" t="str">
        <f t="shared" si="141"/>
        <v/>
      </c>
      <c r="M54" s="396" t="str">
        <f t="shared" si="142"/>
        <v/>
      </c>
      <c r="N54" s="396" t="str">
        <f t="shared" si="143"/>
        <v/>
      </c>
      <c r="O54" s="479" t="str">
        <f t="shared" si="144"/>
        <v/>
      </c>
      <c r="P54" s="396" t="str">
        <f t="shared" si="145"/>
        <v/>
      </c>
      <c r="Q54" s="396" t="str">
        <f t="shared" si="146"/>
        <v/>
      </c>
      <c r="R54" s="396" t="str">
        <f t="shared" si="147"/>
        <v/>
      </c>
      <c r="S54" s="479" t="str">
        <f t="shared" si="148"/>
        <v/>
      </c>
      <c r="T54" s="396" t="str">
        <f t="shared" si="149"/>
        <v/>
      </c>
      <c r="U54" s="391">
        <v>40</v>
      </c>
      <c r="V54" s="392"/>
      <c r="W54" s="392"/>
      <c r="X54" s="367" t="str">
        <f t="shared" si="150"/>
        <v/>
      </c>
      <c r="Y54" s="390" t="str">
        <f t="shared" si="151"/>
        <v/>
      </c>
      <c r="Z54" s="394" t="str">
        <f t="shared" si="152"/>
        <v/>
      </c>
      <c r="AA54" s="395" t="str">
        <f t="shared" si="153"/>
        <v/>
      </c>
      <c r="AB54" s="395" t="str">
        <f t="shared" si="154"/>
        <v/>
      </c>
      <c r="AC54" s="395" t="str">
        <f>IFERROR(INDEX(#REF!,MATCH(AQ54,$FX$15:$FX$97,0)),"")</f>
        <v/>
      </c>
      <c r="AD54" s="396" t="str">
        <f t="shared" si="155"/>
        <v/>
      </c>
      <c r="AE54" s="396" t="str">
        <f t="shared" si="156"/>
        <v/>
      </c>
      <c r="AF54" s="396" t="str">
        <f t="shared" si="157"/>
        <v/>
      </c>
      <c r="AG54" s="479" t="str">
        <f t="shared" si="158"/>
        <v/>
      </c>
      <c r="AH54" s="396" t="str">
        <f t="shared" si="159"/>
        <v/>
      </c>
      <c r="AI54" s="396" t="str">
        <f t="shared" si="160"/>
        <v/>
      </c>
      <c r="AJ54" s="396" t="str">
        <f t="shared" si="161"/>
        <v/>
      </c>
      <c r="AK54" s="479" t="str">
        <f t="shared" si="162"/>
        <v/>
      </c>
      <c r="AL54" s="396" t="str">
        <f t="shared" si="163"/>
        <v/>
      </c>
      <c r="AM54" s="396" t="str">
        <f t="shared" si="164"/>
        <v/>
      </c>
      <c r="AN54" s="396" t="str">
        <f t="shared" si="165"/>
        <v/>
      </c>
      <c r="AO54" s="479" t="str">
        <f t="shared" si="166"/>
        <v/>
      </c>
      <c r="AP54" s="396" t="str">
        <f t="shared" si="167"/>
        <v/>
      </c>
      <c r="AQ54" s="391">
        <v>40</v>
      </c>
      <c r="AR54" s="392"/>
      <c r="AT54" s="367" t="str">
        <f t="shared" si="168"/>
        <v/>
      </c>
      <c r="AU54" s="390" t="str">
        <f t="shared" si="169"/>
        <v/>
      </c>
      <c r="AV54" s="390" t="str">
        <f t="shared" si="170"/>
        <v/>
      </c>
      <c r="AW54" s="395" t="str">
        <f t="shared" si="171"/>
        <v/>
      </c>
      <c r="AX54" s="395" t="str">
        <f t="shared" si="172"/>
        <v/>
      </c>
      <c r="AY54" s="395" t="str">
        <f>IFERROR(INDEX(#REF!,MATCH($BM54,$GS$15:$GS$97,0)),"")</f>
        <v/>
      </c>
      <c r="AZ54" s="396" t="str">
        <f t="shared" si="173"/>
        <v/>
      </c>
      <c r="BA54" s="396" t="str">
        <f t="shared" si="174"/>
        <v/>
      </c>
      <c r="BB54" s="396" t="str">
        <f t="shared" si="175"/>
        <v/>
      </c>
      <c r="BC54" s="479" t="str">
        <f t="shared" si="176"/>
        <v/>
      </c>
      <c r="BD54" s="396" t="str">
        <f t="shared" si="177"/>
        <v/>
      </c>
      <c r="BE54" s="396" t="str">
        <f t="shared" si="178"/>
        <v/>
      </c>
      <c r="BF54" s="396" t="str">
        <f t="shared" si="179"/>
        <v/>
      </c>
      <c r="BG54" s="479" t="str">
        <f t="shared" si="180"/>
        <v/>
      </c>
      <c r="BH54" s="396" t="str">
        <f t="shared" si="181"/>
        <v/>
      </c>
      <c r="BI54" s="396" t="str">
        <f t="shared" si="182"/>
        <v/>
      </c>
      <c r="BJ54" s="396" t="str">
        <f t="shared" si="183"/>
        <v/>
      </c>
      <c r="BK54" s="479" t="str">
        <f t="shared" si="184"/>
        <v/>
      </c>
      <c r="BL54" s="396" t="str">
        <f t="shared" si="185"/>
        <v/>
      </c>
      <c r="BM54" s="391">
        <v>40</v>
      </c>
      <c r="BN54" s="236"/>
      <c r="BO54" s="392"/>
      <c r="BP54" s="368" t="str">
        <f t="shared" si="186"/>
        <v/>
      </c>
      <c r="BQ54" s="390" t="str">
        <f t="shared" si="187"/>
        <v/>
      </c>
      <c r="BR54" s="394" t="str">
        <f t="shared" si="188"/>
        <v/>
      </c>
      <c r="BS54" s="395" t="str">
        <f t="shared" si="189"/>
        <v/>
      </c>
      <c r="BT54" s="395" t="str">
        <f t="shared" si="190"/>
        <v/>
      </c>
      <c r="BU54" s="395" t="str">
        <f>IFERROR(INDEX(#REF!,MATCH(CI54,$HN$15:$HN$97,0)),"")</f>
        <v/>
      </c>
      <c r="BV54" s="396" t="str">
        <f t="shared" si="191"/>
        <v/>
      </c>
      <c r="BW54" s="396" t="str">
        <f t="shared" si="192"/>
        <v/>
      </c>
      <c r="BX54" s="396" t="str">
        <f t="shared" si="193"/>
        <v/>
      </c>
      <c r="BY54" s="479" t="str">
        <f t="shared" si="194"/>
        <v/>
      </c>
      <c r="BZ54" s="396" t="str">
        <f t="shared" si="195"/>
        <v/>
      </c>
      <c r="CA54" s="396" t="str">
        <f t="shared" si="196"/>
        <v/>
      </c>
      <c r="CB54" s="396" t="str">
        <f t="shared" si="197"/>
        <v/>
      </c>
      <c r="CC54" s="479" t="str">
        <f t="shared" si="198"/>
        <v/>
      </c>
      <c r="CD54" s="396" t="str">
        <f t="shared" si="199"/>
        <v/>
      </c>
      <c r="CE54" s="396" t="str">
        <f t="shared" si="200"/>
        <v/>
      </c>
      <c r="CF54" s="396" t="str">
        <f t="shared" si="201"/>
        <v/>
      </c>
      <c r="CG54" s="479" t="str">
        <f t="shared" si="202"/>
        <v/>
      </c>
      <c r="CH54" s="396" t="str">
        <f t="shared" si="203"/>
        <v/>
      </c>
      <c r="CI54" s="391">
        <v>40</v>
      </c>
      <c r="CJ54" s="392"/>
      <c r="CL54" s="367" t="str">
        <f t="shared" si="204"/>
        <v/>
      </c>
      <c r="CM54" s="390" t="str">
        <f t="shared" si="205"/>
        <v/>
      </c>
      <c r="CN54" s="394" t="str">
        <f t="shared" si="206"/>
        <v/>
      </c>
      <c r="CO54" s="394" t="str">
        <f t="shared" si="207"/>
        <v/>
      </c>
      <c r="CP54" s="395" t="str">
        <f t="shared" si="208"/>
        <v/>
      </c>
      <c r="CQ54" s="395" t="str">
        <f>IFERROR(INDEX(#REF!,MATCH(DE54,$II$15:$II$97,0)),"")</f>
        <v/>
      </c>
      <c r="CR54" s="396" t="str">
        <f t="shared" si="209"/>
        <v/>
      </c>
      <c r="CS54" s="396" t="str">
        <f t="shared" si="210"/>
        <v/>
      </c>
      <c r="CT54" s="396" t="str">
        <f t="shared" si="211"/>
        <v/>
      </c>
      <c r="CU54" s="479" t="str">
        <f t="shared" si="212"/>
        <v/>
      </c>
      <c r="CV54" s="396" t="str">
        <f t="shared" si="213"/>
        <v/>
      </c>
      <c r="CW54" s="396" t="str">
        <f t="shared" si="214"/>
        <v/>
      </c>
      <c r="CX54" s="396" t="str">
        <f t="shared" si="215"/>
        <v/>
      </c>
      <c r="CY54" s="479" t="str">
        <f t="shared" si="216"/>
        <v/>
      </c>
      <c r="CZ54" s="396" t="str">
        <f t="shared" si="217"/>
        <v/>
      </c>
      <c r="DA54" s="396" t="str">
        <f t="shared" si="218"/>
        <v/>
      </c>
      <c r="DB54" s="396" t="str">
        <f t="shared" si="219"/>
        <v/>
      </c>
      <c r="DC54" s="479" t="str">
        <f t="shared" si="220"/>
        <v/>
      </c>
      <c r="DD54" s="396" t="str">
        <f t="shared" si="221"/>
        <v/>
      </c>
      <c r="DE54" s="391">
        <v>40</v>
      </c>
      <c r="DF54" s="393" t="str">
        <f t="shared" ref="DF54:DF117" si="230">IF(DD54="","",IF(DE54=1,20,IF(DE54=2,18,IF(DE54=3,16,IF(DE54=4,14,IF(DE54=5,12,IF(DE54=6,10,IF(DE54=7,9,IF(DE54=8,8,IF(DE54=9,7,IF(DE54=10,6,IF(DE54=11,5,IF(DE54=12,4,IF(DE54=13,3,IF(DE54=14,2,1)))))))))))))))</f>
        <v/>
      </c>
      <c r="DG54" s="392"/>
      <c r="DH54" s="392"/>
      <c r="DI54" s="367" t="str">
        <f t="shared" ref="DI54:DI117" si="231">IFERROR(INDEX($IK$15:$IK$97,MATCH($EB54,$JD$15:$JD$97,0)),"")</f>
        <v/>
      </c>
      <c r="DJ54" s="390" t="str">
        <f t="shared" si="222"/>
        <v/>
      </c>
      <c r="DK54" s="394" t="str">
        <f t="shared" si="223"/>
        <v/>
      </c>
      <c r="DL54" s="395" t="str">
        <f t="shared" si="224"/>
        <v/>
      </c>
      <c r="DM54" s="395" t="str">
        <f t="shared" si="225"/>
        <v/>
      </c>
      <c r="DN54" s="395" t="str">
        <f>IFERROR(INDEX(#REF!,MATCH(EB54,$JD$15:$JD$97,0)),"")</f>
        <v/>
      </c>
      <c r="DO54" s="396" t="str">
        <f t="shared" ref="DO54:DO117" si="232">IFERROR(INDEX(IQ$15:IQ$97,MATCH($EB54,$JD$15:$JD$97,0)),"")</f>
        <v/>
      </c>
      <c r="DP54" s="396" t="str">
        <f t="shared" ref="DP54:DP117" si="233">IFERROR(INDEX(IR$15:IR$97,MATCH($EB54,$JD$15:$JD$97,0)),"")</f>
        <v/>
      </c>
      <c r="DQ54" s="396" t="str">
        <f t="shared" ref="DQ54:DQ117" si="234">IFERROR(INDEX(IS$15:IS$97,MATCH($EB54,$JD$15:$JD$97,0)),"")</f>
        <v/>
      </c>
      <c r="DR54" s="479" t="str">
        <f t="shared" si="226"/>
        <v/>
      </c>
      <c r="DS54" s="396" t="str">
        <f t="shared" ref="DS54:DS117" si="235">IFERROR(INDEX(IU$15:IU$97,MATCH($EB54,$JD$15:$JD$97,0)),"")</f>
        <v/>
      </c>
      <c r="DT54" s="396" t="str">
        <f t="shared" ref="DT54:DT117" si="236">IFERROR(INDEX(IV$15:IV$97,MATCH($EB54,$JD$15:$JD$97,0)),"")</f>
        <v/>
      </c>
      <c r="DU54" s="396" t="str">
        <f t="shared" ref="DU54:DU117" si="237">IFERROR(INDEX(IW$15:IW$97,MATCH($EB54,$JD$15:$JD$97,0)),"")</f>
        <v/>
      </c>
      <c r="DV54" s="479" t="str">
        <f t="shared" si="227"/>
        <v/>
      </c>
      <c r="DW54" s="396" t="str">
        <f t="shared" ref="DW54:DW117" si="238">IFERROR(INDEX(IY$15:IY$97,MATCH($EB54,$JD$15:$JD$97,0)),"")</f>
        <v/>
      </c>
      <c r="DX54" s="396" t="str">
        <f t="shared" ref="DX54:DX117" si="239">IFERROR(INDEX(IZ$15:IZ$97,MATCH($EB54,$JD$15:$JD$97,0)),"")</f>
        <v/>
      </c>
      <c r="DY54" s="396" t="str">
        <f t="shared" ref="DY54:DY117" si="240">IFERROR(INDEX(JA$15:JA$97,MATCH($EB54,$JD$15:$JD$97,0)),"")</f>
        <v/>
      </c>
      <c r="DZ54" s="479" t="str">
        <f t="shared" si="228"/>
        <v/>
      </c>
      <c r="EA54" s="396" t="str">
        <f t="shared" si="229"/>
        <v/>
      </c>
      <c r="EB54" s="391">
        <v>40</v>
      </c>
      <c r="EC54" s="393"/>
      <c r="ED54" s="392"/>
      <c r="EF54" s="392"/>
      <c r="EG54" s="392"/>
      <c r="EH54" s="392"/>
      <c r="EI54" s="378" t="str">
        <f>IFERROR(IF(AND('Classificação geral'!$E48="FEM",'Classificação geral'!$F48=1),'Classificação geral'!$A48,""),"")</f>
        <v/>
      </c>
      <c r="EJ54" s="399" t="str">
        <f>IFERROR(IF(AND('Classificação geral'!$E48="FEM",'Classificação geral'!$F48=1),'Classificação geral'!$B48,""),"")</f>
        <v/>
      </c>
      <c r="EK54" s="382" t="str">
        <f>IF($EJ54='Classificação geral'!$B48,'Classificação geral'!$C48,"")</f>
        <v/>
      </c>
      <c r="EL54" s="382" t="str">
        <f>IF($EJ54='Classificação geral'!$B48,'Classificação geral'!$E48,"")</f>
        <v/>
      </c>
      <c r="EM54" s="382" t="str">
        <f>IF($EL54='Classificação geral'!$E48,'Classificação geral'!$F48,"")</f>
        <v/>
      </c>
      <c r="EN54" s="378" t="str">
        <f>IFERROR(IF(AND($EL54="fem",'Classificação geral'!$F48=1),'Classificação geral'!G48,""),"")</f>
        <v/>
      </c>
      <c r="EO54" s="378" t="str">
        <f>IFERROR(IF(AND($EL54="fem",'Classificação geral'!$F48=1),'Classificação geral'!H48,""),"")</f>
        <v/>
      </c>
      <c r="EP54" s="378" t="str">
        <f>IFERROR(IF(AND($EL54="fem",'Classificação geral'!$F48=1),'Classificação geral'!I48,""),"")</f>
        <v/>
      </c>
      <c r="EQ54" s="378" t="str">
        <f>IFERROR(IF(AND($EL54="fem",'Classificação geral'!$F48=1),'Classificação geral'!J48,""),"")</f>
        <v/>
      </c>
      <c r="ER54" s="399" t="str">
        <f>IFERROR(IF(AND($EL54="fem",'Classificação geral'!$F48=1),'Classificação geral'!K48,""),"")</f>
        <v/>
      </c>
      <c r="ES54" s="378" t="str">
        <f>IFERROR(IF(AND($EL54="fem",'Classificação geral'!$F48=1),'Classificação geral'!L48,""),"")</f>
        <v/>
      </c>
      <c r="ET54" s="378" t="str">
        <f>IFERROR(IF(AND($EL54="fem",'Classificação geral'!$F48=1),'Classificação geral'!M48,""),"")</f>
        <v/>
      </c>
      <c r="EU54" s="378" t="str">
        <f>IFERROR(IF(AND($EL54="fem",'Classificação geral'!$F48=1),'Classificação geral'!N48,""),"")</f>
        <v/>
      </c>
      <c r="EV54" s="399" t="str">
        <f>IFERROR(IF(AND($EL54="fem",'Classificação geral'!$F48=1),'Classificação geral'!O48,""),"")</f>
        <v/>
      </c>
      <c r="EW54" s="378" t="str">
        <f>IFERROR(IF(AND($EL54="fem",'Classificação geral'!$F48=1),'Classificação geral'!P48,""),"")</f>
        <v/>
      </c>
      <c r="EX54" s="378" t="str">
        <f>IFERROR(IF(AND($EL54="fem",'Classificação geral'!$F48=1),'Classificação geral'!Q48,""),"")</f>
        <v/>
      </c>
      <c r="EY54" s="378" t="str">
        <f>IFERROR(IF(AND($EL54="fem",'Classificação geral'!$F48=1),'Classificação geral'!R48,""),"")</f>
        <v/>
      </c>
      <c r="EZ54" s="379" t="str">
        <f>IF($EM54='Classificação geral'!$F48,'Classificação geral'!$U48,"")</f>
        <v/>
      </c>
      <c r="FA54" s="380" t="str">
        <f t="shared" si="109"/>
        <v/>
      </c>
      <c r="FB54" s="381" t="str">
        <f>IFERROR(RANK(EZ54,EZ:EZ,0)+ COUNTIF(EZ$13:$EZ53,EZ54),"")</f>
        <v/>
      </c>
      <c r="FC54" s="373"/>
      <c r="FD54" s="397" t="s">
        <v>5</v>
      </c>
      <c r="FE54" s="378" t="str">
        <f>IFERROR(IF(AND('Classificação geral'!$E48="mas",'Classificação geral'!$F48=1),'Classificação geral'!$A48,""),"")</f>
        <v/>
      </c>
      <c r="FF54" s="399" t="str">
        <f>IFERROR(IF(AND('Classificação geral'!$E48="mas",'Classificação geral'!$F48=1),'Classificação geral'!$B48,""),"")</f>
        <v/>
      </c>
      <c r="FG54" s="382" t="str">
        <f>IF($FF54='Classificação geral'!$B48,'Classificação geral'!$C48,"")</f>
        <v/>
      </c>
      <c r="FH54" s="382" t="str">
        <f>IF($FF54='Classificação geral'!$B48,'Classificação geral'!$E48,"")</f>
        <v/>
      </c>
      <c r="FI54" s="399" t="str">
        <f>IFERROR(IF(AND($FH54="mas",'Classificação geral'!$F48=1),'Classificação geral'!F48,""),"")</f>
        <v/>
      </c>
      <c r="FJ54" s="378" t="str">
        <f>IFERROR(IF(AND($FH54="mas",'Classificação geral'!$F48=1),'Classificação geral'!G48,""),"")</f>
        <v/>
      </c>
      <c r="FK54" s="378" t="str">
        <f>IFERROR(IF(AND($FH54="mas",'Classificação geral'!$F48=1),'Classificação geral'!H48,""),"")</f>
        <v/>
      </c>
      <c r="FL54" s="378" t="str">
        <f>IFERROR(IF(AND($FH54="mas",'Classificação geral'!$F48=1),'Classificação geral'!I48,""),"")</f>
        <v/>
      </c>
      <c r="FM54" s="378" t="str">
        <f>IFERROR(IF(AND($FH54="mas",'Classificação geral'!$F48=1),'Classificação geral'!J48,""),"")</f>
        <v/>
      </c>
      <c r="FN54" s="378" t="str">
        <f>IFERROR(IF(AND($FH54="mas",'Classificação geral'!$F48=1),'Classificação geral'!K48,""),"")</f>
        <v/>
      </c>
      <c r="FO54" s="378" t="str">
        <f>IFERROR(IF(AND($FH54="mas",'Classificação geral'!$F48=1),'Classificação geral'!L48,""),"")</f>
        <v/>
      </c>
      <c r="FP54" s="378" t="str">
        <f>IFERROR(IF(AND($FH54="mas",'Classificação geral'!$F48=1),'Classificação geral'!M48,""),"")</f>
        <v/>
      </c>
      <c r="FQ54" s="378" t="str">
        <f>IFERROR(IF(AND($FH54="mas",'Classificação geral'!$F48=1),'Classificação geral'!N48,""),"")</f>
        <v/>
      </c>
      <c r="FR54" s="378" t="str">
        <f>IFERROR(IF(AND($FH54="mas",'Classificação geral'!$F48=1),'Classificação geral'!O48,""),"")</f>
        <v/>
      </c>
      <c r="FS54" s="378" t="str">
        <f>IFERROR(IF(AND($FH54="mas",'Classificação geral'!$F48=1),'Classificação geral'!P48,""),"")</f>
        <v/>
      </c>
      <c r="FT54" s="378" t="str">
        <f>IFERROR(IF(AND($FH54="mas",'Classificação geral'!$F48=1),'Classificação geral'!Q48,""),"")</f>
        <v/>
      </c>
      <c r="FU54" s="378" t="str">
        <f>IFERROR(IF(AND($FH54="mas",'Classificação geral'!$F48=1),'Classificação geral'!R48,""),"")</f>
        <v/>
      </c>
      <c r="FV54" s="399" t="str">
        <f>IFERROR(IF(AND($FH54="mas",'Classificação geral'!$F48=1),'Classificação geral'!U48,""),"")</f>
        <v/>
      </c>
      <c r="FW54" s="380" t="str">
        <f t="shared" si="110"/>
        <v/>
      </c>
      <c r="FX54" s="381" t="str">
        <f>IFERROR(RANK(FV54,FV:FV,0)+ COUNTIF($FV$13:FV53,FV54),"")</f>
        <v/>
      </c>
      <c r="FZ54" s="378" t="str">
        <f>IFERROR(IF(AND('Classificação geral'!$E48="FEM",'Classificação geral'!$F48=2),'Classificação geral'!$A48,""),"")</f>
        <v/>
      </c>
      <c r="GA54" s="378" t="str">
        <f>IFERROR(IF(AND('Classificação geral'!$E48="fem",'Classificação geral'!$F48=2),'Classificação geral'!$B48,""),"")</f>
        <v/>
      </c>
      <c r="GB54" s="382" t="str">
        <f>IF(GA54='Classificação geral'!$B48,'Classificação geral'!$C48,"")</f>
        <v/>
      </c>
      <c r="GC54" s="382" t="str">
        <f>IF(GA54='Classificação geral'!$B48,'Classificação geral'!$E48,"")</f>
        <v/>
      </c>
      <c r="GD54" s="399" t="str">
        <f>IFERROR(IF(AND(GC54="fem",'Classificação geral'!$F48=2),'Classificação geral'!$F48,""),"")</f>
        <v/>
      </c>
      <c r="GE54" s="378" t="str">
        <f>IFERROR(IF(AND($GC54="fem",'Classificação geral'!$F48=2),'Classificação geral'!G48,""),"")</f>
        <v/>
      </c>
      <c r="GF54" s="378" t="str">
        <f>IFERROR(IF(AND($GC54="fem",'Classificação geral'!$F48=2),'Classificação geral'!H48,""),"")</f>
        <v/>
      </c>
      <c r="GG54" s="378" t="str">
        <f>IFERROR(IF(AND($GC54="fem",'Classificação geral'!$F48=2),'Classificação geral'!I48,""),"")</f>
        <v/>
      </c>
      <c r="GH54" s="378" t="str">
        <f>IFERROR(IF(AND($GC54="fem",'Classificação geral'!$F48=2),'Classificação geral'!J48,""),"")</f>
        <v/>
      </c>
      <c r="GI54" s="378" t="str">
        <f>IFERROR(IF(AND($GC54="fem",'Classificação geral'!$F48=2),'Classificação geral'!K48,""),"")</f>
        <v/>
      </c>
      <c r="GJ54" s="378" t="str">
        <f>IFERROR(IF(AND($GC54="fem",'Classificação geral'!$F48=2),'Classificação geral'!L48,""),"")</f>
        <v/>
      </c>
      <c r="GK54" s="378" t="str">
        <f>IFERROR(IF(AND($GC54="fem",'Classificação geral'!$F48=2),'Classificação geral'!M48,""),"")</f>
        <v/>
      </c>
      <c r="GL54" s="378" t="str">
        <f>IFERROR(IF(AND($GC54="fem",'Classificação geral'!$F48=2),'Classificação geral'!N48,""),"")</f>
        <v/>
      </c>
      <c r="GM54" s="378" t="str">
        <f>IFERROR(IF(AND($GC54="fem",'Classificação geral'!$F48=2),'Classificação geral'!O48,""),"")</f>
        <v/>
      </c>
      <c r="GN54" s="378" t="str">
        <f>IFERROR(IF(AND($GC54="fem",'Classificação geral'!$F48=2),'Classificação geral'!P48,""),"")</f>
        <v/>
      </c>
      <c r="GO54" s="378" t="str">
        <f>IFERROR(IF(AND($GC54="fem",'Classificação geral'!$F48=2),'Classificação geral'!Q48,""),"")</f>
        <v/>
      </c>
      <c r="GP54" s="378" t="str">
        <f>IFERROR(IF(AND($GC54="fem",'Classificação geral'!$F48=2),'Classificação geral'!R48,""),"")</f>
        <v/>
      </c>
      <c r="GQ54" s="399" t="str">
        <f>IFERROR(IF(AND(GC54="fem",'Classificação geral'!$F48=2),'Classificação geral'!U48,""),"")</f>
        <v/>
      </c>
      <c r="GR54" s="380" t="str">
        <f t="shared" si="111"/>
        <v/>
      </c>
      <c r="GS54" s="381" t="str">
        <f>IFERROR(RANK(GQ54,GQ:GQ,0)+ COUNTIF($GQ$13:GQ53,GQ54),"")</f>
        <v/>
      </c>
      <c r="GU54" s="378" t="str">
        <f>IFERROR(IF(AND('Classificação geral'!$E48="mas",'Classificação geral'!$F48=2),'Classificação geral'!$A48,""),"")</f>
        <v/>
      </c>
      <c r="GV54" s="378" t="str">
        <f>IFERROR(IF(AND('Classificação geral'!$E48="mas",'Classificação geral'!$F48=2),'Classificação geral'!$B48,""),"")</f>
        <v/>
      </c>
      <c r="GW54" s="382" t="str">
        <f>IF(GV54='Classificação geral'!$B48,'Classificação geral'!$C48,"")</f>
        <v/>
      </c>
      <c r="GX54" s="382" t="str">
        <f>IF(GV54='Classificação geral'!$B48,'Classificação geral'!$E48,"")</f>
        <v/>
      </c>
      <c r="GY54" s="399" t="str">
        <f>IFERROR(IF(AND(GX54="mas",'Classificação geral'!$F48=2),'Classificação geral'!$F48,""),"")</f>
        <v/>
      </c>
      <c r="GZ54" s="378" t="str">
        <f>IFERROR(IF(AND($GX54="mas",'Classificação geral'!$F48=2),'Classificação geral'!H48,""),"")</f>
        <v/>
      </c>
      <c r="HA54" s="378" t="str">
        <f>IFERROR(IF(AND($GX54="mas",'Classificação geral'!$F48=2),'Classificação geral'!I48,""),"")</f>
        <v/>
      </c>
      <c r="HB54" s="378" t="str">
        <f>IFERROR(IF(AND($GX54="mas",'Classificação geral'!$F48=2),'Classificação geral'!J48,""),"")</f>
        <v/>
      </c>
      <c r="HC54" s="399" t="str">
        <f>IFERROR(IF(AND(GX54="mas",'Classificação geral'!$F48=2),'Classificação geral'!$G48,""),"")</f>
        <v/>
      </c>
      <c r="HD54" s="378" t="str">
        <f>IFERROR(IF(AND($GX54="mas",'Classificação geral'!$F48=2),'Classificação geral'!L48,""),"")</f>
        <v/>
      </c>
      <c r="HE54" s="378" t="str">
        <f>IFERROR(IF(AND($GX54="mas",'Classificação geral'!$F48=2),'Classificação geral'!M48,""),"")</f>
        <v/>
      </c>
      <c r="HF54" s="378" t="str">
        <f>IFERROR(IF(AND($GX54="mas",'Classificação geral'!$F48=2),'Classificação geral'!N48,""),"")</f>
        <v/>
      </c>
      <c r="HG54" s="399" t="str">
        <f>IFERROR(IF(AND(GX54="mas",'Classificação geral'!$F48=2),'Classificação geral'!$K48,""),"")</f>
        <v/>
      </c>
      <c r="HH54" s="378" t="str">
        <f>IFERROR(IF(AND($GX54="mas",'Classificação geral'!$F48=2),'Classificação geral'!P48,""),"")</f>
        <v/>
      </c>
      <c r="HI54" s="378" t="str">
        <f>IFERROR(IF(AND($GX54="mas",'Classificação geral'!$F48=2),'Classificação geral'!Q48,""),"")</f>
        <v/>
      </c>
      <c r="HJ54" s="378" t="str">
        <f>IFERROR(IF(AND($GX54="mas",'Classificação geral'!$F48=2),'Classificação geral'!R48,""),"")</f>
        <v/>
      </c>
      <c r="HK54" s="399" t="str">
        <f>IFERROR(IF(AND(GX54="mas",'Classificação geral'!$F48=2),'Classificação geral'!$O48,""),"")</f>
        <v/>
      </c>
      <c r="HL54" s="399" t="str">
        <f>IFERROR(IF(AND(GX54="mas",'Classificação geral'!$F48=2),'Classificação geral'!$U48,""),"")</f>
        <v/>
      </c>
      <c r="HM54" s="380" t="str">
        <f t="shared" si="112"/>
        <v/>
      </c>
      <c r="HN54" s="381" t="str">
        <f>IFERROR(RANK(HL54,HL:HL,0)+ COUNTIF($HL$13:HL53,HL54),"")</f>
        <v/>
      </c>
      <c r="HP54" s="378" t="str">
        <f>IFERROR(IF(AND('Classificação geral'!$E48="FEM",'Classificação geral'!$F48=3),'Classificação geral'!$A48,""),"")</f>
        <v/>
      </c>
      <c r="HQ54" s="399" t="str">
        <f>IFERROR(IF(AND('Classificação geral'!$E48="fem",'Classificação geral'!$F48=3),'Classificação geral'!$B48,""),"")</f>
        <v/>
      </c>
      <c r="HR54" s="382" t="str">
        <f>IF($HQ54='Classificação geral'!$B48,'Classificação geral'!$C48,"")</f>
        <v/>
      </c>
      <c r="HS54" s="382" t="str">
        <f>IF($HQ54='Classificação geral'!$B48,'Classificação geral'!$E48,"")</f>
        <v/>
      </c>
      <c r="HT54" s="382" t="str">
        <f>IF($HS54='Classificação geral'!$E48,'Classificação geral'!$F48,"")</f>
        <v/>
      </c>
      <c r="HU54" s="382">
        <f>IF($HT54='Classificação geral'!$F48,'Classificação geral'!G48,"")</f>
        <v>0</v>
      </c>
      <c r="HV54" s="382" t="str">
        <f>IF($HT54='Classificação geral'!$F48,'Classificação geral'!H48,"")</f>
        <v/>
      </c>
      <c r="HW54" s="382">
        <f>IF($HT54='Classificação geral'!$F48,'Classificação geral'!I48,"")</f>
        <v>0</v>
      </c>
      <c r="HX54" s="382">
        <f>IF($HT54='Classificação geral'!$F48,'Classificação geral'!J48,"")</f>
        <v>0</v>
      </c>
      <c r="HY54" s="382">
        <f>IF($HT54='Classificação geral'!$F48,'Classificação geral'!K48,"")</f>
        <v>0</v>
      </c>
      <c r="HZ54" s="382">
        <f>IF($HT54='Classificação geral'!$F48,'Classificação geral'!L48,"")</f>
        <v>0</v>
      </c>
      <c r="IA54" s="382">
        <f>IF($HT54='Classificação geral'!$F48,'Classificação geral'!M48,"")</f>
        <v>0</v>
      </c>
      <c r="IB54" s="382">
        <f>IF($HT54='Classificação geral'!$F48,'Classificação geral'!N48,"")</f>
        <v>0</v>
      </c>
      <c r="IC54" s="382">
        <f>IF($HT54='Classificação geral'!$F48,'Classificação geral'!O48,"")</f>
        <v>0</v>
      </c>
      <c r="ID54" s="382" t="b">
        <f>IF($HT54='Classificação geral'!$F48,'Classificação geral'!P48,"")</f>
        <v>0</v>
      </c>
      <c r="IE54" s="382">
        <f>IF($HT54='Classificação geral'!$F48,'Classificação geral'!Q48,"")</f>
        <v>0</v>
      </c>
      <c r="IF54" s="382">
        <f>IF($HT54='Classificação geral'!$F48,'Classificação geral'!R48,"")</f>
        <v>0</v>
      </c>
      <c r="IG54" s="379" t="str">
        <f>IF($HT54='Classificação geral'!$F48,'Classificação geral'!$U48,"")</f>
        <v/>
      </c>
      <c r="IH54" s="380" t="str">
        <f t="shared" si="106"/>
        <v/>
      </c>
      <c r="II54" s="381" t="str">
        <f>IFERROR(RANK(IG54,IG:IG,0)+ COUNTIF($IG$13:IG53,IG54),"")</f>
        <v/>
      </c>
      <c r="IK54" s="378" t="str">
        <f>IFERROR(IF(AND('Classificação geral'!$E48="mas",'Classificação geral'!$F48=3),'Classificação geral'!$A48,""),"")</f>
        <v/>
      </c>
      <c r="IL54" s="399" t="str">
        <f>IFERROR(IF(AND('Classificação geral'!$E48="mas",'Classificação geral'!$F48=3),'Classificação geral'!$B48,""),"")</f>
        <v/>
      </c>
      <c r="IM54" s="382" t="str">
        <f>IF($IL54='Classificação geral'!$B48,'Classificação geral'!$C48,"")</f>
        <v/>
      </c>
      <c r="IN54" s="382" t="str">
        <f>IF($IL54='Classificação geral'!$B48,'Classificação geral'!$E48,"")</f>
        <v/>
      </c>
      <c r="IO54" s="382" t="str">
        <f>IF($IN54='Classificação geral'!$E48,'Classificação geral'!$F48,"")</f>
        <v/>
      </c>
      <c r="IP54" s="379">
        <f>IF($IO54='Classificação geral'!$F48,'Classificação geral'!G48,"")</f>
        <v>0</v>
      </c>
      <c r="IQ54" s="379" t="str">
        <f>IF($IO54='Classificação geral'!$F48,'Classificação geral'!H48,"")</f>
        <v/>
      </c>
      <c r="IR54" s="379">
        <f>IF($IO54='Classificação geral'!$F48,'Classificação geral'!I48,"")</f>
        <v>0</v>
      </c>
      <c r="IS54" s="379">
        <f>IF($IO54='Classificação geral'!$F48,'Classificação geral'!J48,"")</f>
        <v>0</v>
      </c>
      <c r="IT54" s="379">
        <f>IF($IO54='Classificação geral'!$F48,'Classificação geral'!K48,"")</f>
        <v>0</v>
      </c>
      <c r="IU54" s="379">
        <f>IF($IO54='Classificação geral'!$F48,'Classificação geral'!L48,"")</f>
        <v>0</v>
      </c>
      <c r="IV54" s="379">
        <f>IF($IO54='Classificação geral'!$F48,'Classificação geral'!M48,"")</f>
        <v>0</v>
      </c>
      <c r="IW54" s="379">
        <f>IF($IO54='Classificação geral'!$F48,'Classificação geral'!N48,"")</f>
        <v>0</v>
      </c>
      <c r="IX54" s="379">
        <f>IF($IO54='Classificação geral'!$F48,'Classificação geral'!O48,"")</f>
        <v>0</v>
      </c>
      <c r="IY54" s="379" t="b">
        <f>IF($IO54='Classificação geral'!$F48,'Classificação geral'!P48,"")</f>
        <v>0</v>
      </c>
      <c r="IZ54" s="379">
        <f>IF($IO54='Classificação geral'!$F48,'Classificação geral'!Q48,"")</f>
        <v>0</v>
      </c>
      <c r="JA54" s="379">
        <f>IF($IO54='Classificação geral'!$F48,'Classificação geral'!R48,"")</f>
        <v>0</v>
      </c>
      <c r="JB54" s="379" t="str">
        <f>IF($IO54='Classificação geral'!$F48,'Classificação geral'!$U48,"")</f>
        <v/>
      </c>
      <c r="JC54" s="380" t="str">
        <f t="shared" si="107"/>
        <v/>
      </c>
      <c r="JD54" s="381" t="str">
        <f>IFERROR(RANK(JB54,JB:JB,0)+ COUNTIF($JB$13:JB53,JB54),"")</f>
        <v/>
      </c>
    </row>
    <row r="55" spans="1:264" s="397" customFormat="1" ht="25.95" customHeight="1" x14ac:dyDescent="0.4">
      <c r="B55" s="367" t="str">
        <f t="shared" si="132"/>
        <v/>
      </c>
      <c r="C55" s="390" t="str">
        <f t="shared" si="133"/>
        <v/>
      </c>
      <c r="D55" s="394" t="str">
        <f t="shared" si="134"/>
        <v/>
      </c>
      <c r="E55" s="395" t="str">
        <f t="shared" si="135"/>
        <v/>
      </c>
      <c r="F55" s="395" t="str">
        <f t="shared" si="136"/>
        <v/>
      </c>
      <c r="G55" s="395" t="str">
        <f>IFERROR(INDEX(#REF!,MATCH(U55,$FB$15:$FB$97,0)),"")</f>
        <v/>
      </c>
      <c r="H55" s="396" t="str">
        <f t="shared" si="137"/>
        <v/>
      </c>
      <c r="I55" s="396" t="str">
        <f t="shared" si="138"/>
        <v/>
      </c>
      <c r="J55" s="396" t="str">
        <f t="shared" si="139"/>
        <v/>
      </c>
      <c r="K55" s="479" t="str">
        <f t="shared" si="140"/>
        <v/>
      </c>
      <c r="L55" s="396" t="str">
        <f t="shared" si="141"/>
        <v/>
      </c>
      <c r="M55" s="396" t="str">
        <f t="shared" si="142"/>
        <v/>
      </c>
      <c r="N55" s="396" t="str">
        <f t="shared" si="143"/>
        <v/>
      </c>
      <c r="O55" s="479" t="str">
        <f t="shared" si="144"/>
        <v/>
      </c>
      <c r="P55" s="396" t="str">
        <f t="shared" si="145"/>
        <v/>
      </c>
      <c r="Q55" s="396" t="str">
        <f t="shared" si="146"/>
        <v/>
      </c>
      <c r="R55" s="396" t="str">
        <f t="shared" si="147"/>
        <v/>
      </c>
      <c r="S55" s="479" t="str">
        <f t="shared" si="148"/>
        <v/>
      </c>
      <c r="T55" s="396" t="str">
        <f t="shared" si="149"/>
        <v/>
      </c>
      <c r="U55" s="391">
        <v>41</v>
      </c>
      <c r="V55" s="392"/>
      <c r="W55" s="392"/>
      <c r="X55" s="367" t="str">
        <f t="shared" si="150"/>
        <v/>
      </c>
      <c r="Y55" s="390" t="str">
        <f t="shared" si="151"/>
        <v/>
      </c>
      <c r="Z55" s="394" t="str">
        <f t="shared" si="152"/>
        <v/>
      </c>
      <c r="AA55" s="395" t="str">
        <f t="shared" si="153"/>
        <v/>
      </c>
      <c r="AB55" s="395" t="str">
        <f t="shared" si="154"/>
        <v/>
      </c>
      <c r="AC55" s="395" t="str">
        <f>IFERROR(INDEX(#REF!,MATCH(AQ55,$FX$15:$FX$97,0)),"")</f>
        <v/>
      </c>
      <c r="AD55" s="396" t="str">
        <f t="shared" si="155"/>
        <v/>
      </c>
      <c r="AE55" s="396" t="str">
        <f t="shared" si="156"/>
        <v/>
      </c>
      <c r="AF55" s="396" t="str">
        <f t="shared" si="157"/>
        <v/>
      </c>
      <c r="AG55" s="479" t="str">
        <f t="shared" si="158"/>
        <v/>
      </c>
      <c r="AH55" s="396" t="str">
        <f t="shared" si="159"/>
        <v/>
      </c>
      <c r="AI55" s="396" t="str">
        <f t="shared" si="160"/>
        <v/>
      </c>
      <c r="AJ55" s="396" t="str">
        <f t="shared" si="161"/>
        <v/>
      </c>
      <c r="AK55" s="479" t="str">
        <f t="shared" si="162"/>
        <v/>
      </c>
      <c r="AL55" s="396" t="str">
        <f t="shared" si="163"/>
        <v/>
      </c>
      <c r="AM55" s="396" t="str">
        <f t="shared" si="164"/>
        <v/>
      </c>
      <c r="AN55" s="396" t="str">
        <f t="shared" si="165"/>
        <v/>
      </c>
      <c r="AO55" s="479" t="str">
        <f t="shared" si="166"/>
        <v/>
      </c>
      <c r="AP55" s="396" t="str">
        <f t="shared" si="167"/>
        <v/>
      </c>
      <c r="AQ55" s="391">
        <v>41</v>
      </c>
      <c r="AR55" s="392"/>
      <c r="AT55" s="367" t="str">
        <f t="shared" si="168"/>
        <v/>
      </c>
      <c r="AU55" s="390" t="str">
        <f t="shared" si="169"/>
        <v/>
      </c>
      <c r="AV55" s="390" t="str">
        <f t="shared" si="170"/>
        <v/>
      </c>
      <c r="AW55" s="395" t="str">
        <f t="shared" si="171"/>
        <v/>
      </c>
      <c r="AX55" s="395" t="str">
        <f t="shared" si="172"/>
        <v/>
      </c>
      <c r="AY55" s="395" t="str">
        <f>IFERROR(INDEX(#REF!,MATCH($BM55,$GS$15:$GS$97,0)),"")</f>
        <v/>
      </c>
      <c r="AZ55" s="396" t="str">
        <f t="shared" si="173"/>
        <v/>
      </c>
      <c r="BA55" s="396" t="str">
        <f t="shared" si="174"/>
        <v/>
      </c>
      <c r="BB55" s="396" t="str">
        <f t="shared" si="175"/>
        <v/>
      </c>
      <c r="BC55" s="479" t="str">
        <f t="shared" si="176"/>
        <v/>
      </c>
      <c r="BD55" s="396" t="str">
        <f t="shared" si="177"/>
        <v/>
      </c>
      <c r="BE55" s="396" t="str">
        <f t="shared" si="178"/>
        <v/>
      </c>
      <c r="BF55" s="396" t="str">
        <f t="shared" si="179"/>
        <v/>
      </c>
      <c r="BG55" s="479" t="str">
        <f t="shared" si="180"/>
        <v/>
      </c>
      <c r="BH55" s="396" t="str">
        <f t="shared" si="181"/>
        <v/>
      </c>
      <c r="BI55" s="396" t="str">
        <f t="shared" si="182"/>
        <v/>
      </c>
      <c r="BJ55" s="396" t="str">
        <f t="shared" si="183"/>
        <v/>
      </c>
      <c r="BK55" s="479" t="str">
        <f t="shared" si="184"/>
        <v/>
      </c>
      <c r="BL55" s="396" t="str">
        <f t="shared" si="185"/>
        <v/>
      </c>
      <c r="BM55" s="391">
        <v>41</v>
      </c>
      <c r="BN55" s="236"/>
      <c r="BO55" s="392"/>
      <c r="BP55" s="368" t="str">
        <f t="shared" si="186"/>
        <v/>
      </c>
      <c r="BQ55" s="390" t="str">
        <f t="shared" si="187"/>
        <v/>
      </c>
      <c r="BR55" s="394" t="str">
        <f t="shared" si="188"/>
        <v/>
      </c>
      <c r="BS55" s="395" t="str">
        <f t="shared" si="189"/>
        <v/>
      </c>
      <c r="BT55" s="395" t="str">
        <f t="shared" si="190"/>
        <v/>
      </c>
      <c r="BU55" s="395" t="str">
        <f>IFERROR(INDEX(#REF!,MATCH(CI55,$HN$15:$HN$97,0)),"")</f>
        <v/>
      </c>
      <c r="BV55" s="396" t="str">
        <f t="shared" si="191"/>
        <v/>
      </c>
      <c r="BW55" s="396" t="str">
        <f t="shared" si="192"/>
        <v/>
      </c>
      <c r="BX55" s="396" t="str">
        <f t="shared" si="193"/>
        <v/>
      </c>
      <c r="BY55" s="479" t="str">
        <f t="shared" si="194"/>
        <v/>
      </c>
      <c r="BZ55" s="396" t="str">
        <f t="shared" si="195"/>
        <v/>
      </c>
      <c r="CA55" s="396" t="str">
        <f t="shared" si="196"/>
        <v/>
      </c>
      <c r="CB55" s="396" t="str">
        <f t="shared" si="197"/>
        <v/>
      </c>
      <c r="CC55" s="479" t="str">
        <f t="shared" si="198"/>
        <v/>
      </c>
      <c r="CD55" s="396" t="str">
        <f t="shared" si="199"/>
        <v/>
      </c>
      <c r="CE55" s="396" t="str">
        <f t="shared" si="200"/>
        <v/>
      </c>
      <c r="CF55" s="396" t="str">
        <f t="shared" si="201"/>
        <v/>
      </c>
      <c r="CG55" s="479" t="str">
        <f t="shared" si="202"/>
        <v/>
      </c>
      <c r="CH55" s="396" t="str">
        <f t="shared" si="203"/>
        <v/>
      </c>
      <c r="CI55" s="391">
        <v>41</v>
      </c>
      <c r="CJ55" s="392"/>
      <c r="CL55" s="367" t="str">
        <f t="shared" si="204"/>
        <v/>
      </c>
      <c r="CM55" s="390" t="str">
        <f t="shared" si="205"/>
        <v/>
      </c>
      <c r="CN55" s="394" t="str">
        <f t="shared" si="206"/>
        <v/>
      </c>
      <c r="CO55" s="394" t="str">
        <f t="shared" si="207"/>
        <v/>
      </c>
      <c r="CP55" s="395" t="str">
        <f t="shared" si="208"/>
        <v/>
      </c>
      <c r="CQ55" s="395" t="str">
        <f>IFERROR(INDEX(#REF!,MATCH(DE55,$II$15:$II$97,0)),"")</f>
        <v/>
      </c>
      <c r="CR55" s="396" t="str">
        <f t="shared" si="209"/>
        <v/>
      </c>
      <c r="CS55" s="396" t="str">
        <f t="shared" si="210"/>
        <v/>
      </c>
      <c r="CT55" s="396" t="str">
        <f t="shared" si="211"/>
        <v/>
      </c>
      <c r="CU55" s="479" t="str">
        <f t="shared" si="212"/>
        <v/>
      </c>
      <c r="CV55" s="396" t="str">
        <f t="shared" si="213"/>
        <v/>
      </c>
      <c r="CW55" s="396" t="str">
        <f t="shared" si="214"/>
        <v/>
      </c>
      <c r="CX55" s="396" t="str">
        <f t="shared" si="215"/>
        <v/>
      </c>
      <c r="CY55" s="479" t="str">
        <f t="shared" si="216"/>
        <v/>
      </c>
      <c r="CZ55" s="396" t="str">
        <f t="shared" si="217"/>
        <v/>
      </c>
      <c r="DA55" s="396" t="str">
        <f t="shared" si="218"/>
        <v/>
      </c>
      <c r="DB55" s="396" t="str">
        <f t="shared" si="219"/>
        <v/>
      </c>
      <c r="DC55" s="479" t="str">
        <f t="shared" si="220"/>
        <v/>
      </c>
      <c r="DD55" s="396" t="str">
        <f t="shared" si="221"/>
        <v/>
      </c>
      <c r="DE55" s="391">
        <v>41</v>
      </c>
      <c r="DF55" s="393" t="str">
        <f t="shared" si="230"/>
        <v/>
      </c>
      <c r="DG55" s="392"/>
      <c r="DH55" s="392"/>
      <c r="DI55" s="367" t="str">
        <f t="shared" si="231"/>
        <v/>
      </c>
      <c r="DJ55" s="390" t="str">
        <f t="shared" si="222"/>
        <v/>
      </c>
      <c r="DK55" s="394" t="str">
        <f t="shared" si="223"/>
        <v/>
      </c>
      <c r="DL55" s="395" t="str">
        <f t="shared" si="224"/>
        <v/>
      </c>
      <c r="DM55" s="395" t="str">
        <f t="shared" si="225"/>
        <v/>
      </c>
      <c r="DN55" s="395" t="str">
        <f>IFERROR(INDEX(#REF!,MATCH(EB55,$JD$15:$JD$97,0)),"")</f>
        <v/>
      </c>
      <c r="DO55" s="396" t="str">
        <f t="shared" si="232"/>
        <v/>
      </c>
      <c r="DP55" s="396" t="str">
        <f t="shared" si="233"/>
        <v/>
      </c>
      <c r="DQ55" s="396" t="str">
        <f t="shared" si="234"/>
        <v/>
      </c>
      <c r="DR55" s="479" t="str">
        <f t="shared" si="226"/>
        <v/>
      </c>
      <c r="DS55" s="396" t="str">
        <f t="shared" si="235"/>
        <v/>
      </c>
      <c r="DT55" s="396" t="str">
        <f t="shared" si="236"/>
        <v/>
      </c>
      <c r="DU55" s="396" t="str">
        <f t="shared" si="237"/>
        <v/>
      </c>
      <c r="DV55" s="479" t="str">
        <f t="shared" si="227"/>
        <v/>
      </c>
      <c r="DW55" s="396" t="str">
        <f t="shared" si="238"/>
        <v/>
      </c>
      <c r="DX55" s="396" t="str">
        <f t="shared" si="239"/>
        <v/>
      </c>
      <c r="DY55" s="396" t="str">
        <f t="shared" si="240"/>
        <v/>
      </c>
      <c r="DZ55" s="479" t="str">
        <f t="shared" si="228"/>
        <v/>
      </c>
      <c r="EA55" s="396" t="str">
        <f t="shared" si="229"/>
        <v/>
      </c>
      <c r="EB55" s="391">
        <v>41</v>
      </c>
      <c r="EC55" s="393"/>
      <c r="ED55" s="392"/>
      <c r="EF55" s="392"/>
      <c r="EG55" s="392"/>
      <c r="EH55" s="392"/>
      <c r="EI55" s="378" t="str">
        <f>IFERROR(IF(AND('Classificação geral'!$E49="FEM",'Classificação geral'!$F49=1),'Classificação geral'!$A49,""),"")</f>
        <v/>
      </c>
      <c r="EJ55" s="399" t="str">
        <f>IFERROR(IF(AND('Classificação geral'!$E49="FEM",'Classificação geral'!$F49=1),'Classificação geral'!$B49,""),"")</f>
        <v/>
      </c>
      <c r="EK55" s="382" t="str">
        <f>IF($EJ55='Classificação geral'!$B49,'Classificação geral'!$C49,"")</f>
        <v/>
      </c>
      <c r="EL55" s="382" t="str">
        <f>IF($EJ55='Classificação geral'!$B49,'Classificação geral'!$E49,"")</f>
        <v/>
      </c>
      <c r="EM55" s="382" t="str">
        <f>IF($EL55='Classificação geral'!$E49,'Classificação geral'!$F49,"")</f>
        <v/>
      </c>
      <c r="EN55" s="378" t="str">
        <f>IFERROR(IF(AND($EL55="fem",'Classificação geral'!$F49=1),'Classificação geral'!G49,""),"")</f>
        <v/>
      </c>
      <c r="EO55" s="378" t="str">
        <f>IFERROR(IF(AND($EL55="fem",'Classificação geral'!$F49=1),'Classificação geral'!H49,""),"")</f>
        <v/>
      </c>
      <c r="EP55" s="378" t="str">
        <f>IFERROR(IF(AND($EL55="fem",'Classificação geral'!$F49=1),'Classificação geral'!I49,""),"")</f>
        <v/>
      </c>
      <c r="EQ55" s="378" t="str">
        <f>IFERROR(IF(AND($EL55="fem",'Classificação geral'!$F49=1),'Classificação geral'!J49,""),"")</f>
        <v/>
      </c>
      <c r="ER55" s="399" t="str">
        <f>IFERROR(IF(AND($EL55="fem",'Classificação geral'!$F49=1),'Classificação geral'!K49,""),"")</f>
        <v/>
      </c>
      <c r="ES55" s="378" t="str">
        <f>IFERROR(IF(AND($EL55="fem",'Classificação geral'!$F49=1),'Classificação geral'!L49,""),"")</f>
        <v/>
      </c>
      <c r="ET55" s="378" t="str">
        <f>IFERROR(IF(AND($EL55="fem",'Classificação geral'!$F49=1),'Classificação geral'!M49,""),"")</f>
        <v/>
      </c>
      <c r="EU55" s="378" t="str">
        <f>IFERROR(IF(AND($EL55="fem",'Classificação geral'!$F49=1),'Classificação geral'!N49,""),"")</f>
        <v/>
      </c>
      <c r="EV55" s="399" t="str">
        <f>IFERROR(IF(AND($EL55="fem",'Classificação geral'!$F49=1),'Classificação geral'!O49,""),"")</f>
        <v/>
      </c>
      <c r="EW55" s="378" t="str">
        <f>IFERROR(IF(AND($EL55="fem",'Classificação geral'!$F49=1),'Classificação geral'!P49,""),"")</f>
        <v/>
      </c>
      <c r="EX55" s="378" t="str">
        <f>IFERROR(IF(AND($EL55="fem",'Classificação geral'!$F49=1),'Classificação geral'!Q49,""),"")</f>
        <v/>
      </c>
      <c r="EY55" s="378" t="str">
        <f>IFERROR(IF(AND($EL55="fem",'Classificação geral'!$F49=1),'Classificação geral'!R49,""),"")</f>
        <v/>
      </c>
      <c r="EZ55" s="379" t="str">
        <f>IF($EM55='Classificação geral'!$F49,'Classificação geral'!$U49,"")</f>
        <v/>
      </c>
      <c r="FA55" s="380" t="str">
        <f t="shared" si="109"/>
        <v/>
      </c>
      <c r="FB55" s="381" t="str">
        <f>IFERROR(RANK(EZ55,EZ:EZ,0)+ COUNTIF(EZ$13:$EZ54,EZ55),"")</f>
        <v/>
      </c>
      <c r="FC55" s="373"/>
      <c r="FD55" s="397" t="s">
        <v>5</v>
      </c>
      <c r="FE55" s="378" t="str">
        <f>IFERROR(IF(AND('Classificação geral'!$E49="mas",'Classificação geral'!$F49=1),'Classificação geral'!$A49,""),"")</f>
        <v/>
      </c>
      <c r="FF55" s="399" t="str">
        <f>IFERROR(IF(AND('Classificação geral'!$E49="mas",'Classificação geral'!$F49=1),'Classificação geral'!$B49,""),"")</f>
        <v/>
      </c>
      <c r="FG55" s="382" t="str">
        <f>IF($FF55='Classificação geral'!$B49,'Classificação geral'!$C49,"")</f>
        <v/>
      </c>
      <c r="FH55" s="382" t="str">
        <f>IF($FF55='Classificação geral'!$B49,'Classificação geral'!$E49,"")</f>
        <v/>
      </c>
      <c r="FI55" s="399" t="str">
        <f>IFERROR(IF(AND($FH55="mas",'Classificação geral'!$F49=1),'Classificação geral'!F49,""),"")</f>
        <v/>
      </c>
      <c r="FJ55" s="378" t="str">
        <f>IFERROR(IF(AND($FH55="mas",'Classificação geral'!$F49=1),'Classificação geral'!G49,""),"")</f>
        <v/>
      </c>
      <c r="FK55" s="378" t="str">
        <f>IFERROR(IF(AND($FH55="mas",'Classificação geral'!$F49=1),'Classificação geral'!H49,""),"")</f>
        <v/>
      </c>
      <c r="FL55" s="378" t="str">
        <f>IFERROR(IF(AND($FH55="mas",'Classificação geral'!$F49=1),'Classificação geral'!I49,""),"")</f>
        <v/>
      </c>
      <c r="FM55" s="378" t="str">
        <f>IFERROR(IF(AND($FH55="mas",'Classificação geral'!$F49=1),'Classificação geral'!J49,""),"")</f>
        <v/>
      </c>
      <c r="FN55" s="378" t="str">
        <f>IFERROR(IF(AND($FH55="mas",'Classificação geral'!$F49=1),'Classificação geral'!K49,""),"")</f>
        <v/>
      </c>
      <c r="FO55" s="378" t="str">
        <f>IFERROR(IF(AND($FH55="mas",'Classificação geral'!$F49=1),'Classificação geral'!L49,""),"")</f>
        <v/>
      </c>
      <c r="FP55" s="378" t="str">
        <f>IFERROR(IF(AND($FH55="mas",'Classificação geral'!$F49=1),'Classificação geral'!M49,""),"")</f>
        <v/>
      </c>
      <c r="FQ55" s="378" t="str">
        <f>IFERROR(IF(AND($FH55="mas",'Classificação geral'!$F49=1),'Classificação geral'!N49,""),"")</f>
        <v/>
      </c>
      <c r="FR55" s="378" t="str">
        <f>IFERROR(IF(AND($FH55="mas",'Classificação geral'!$F49=1),'Classificação geral'!O49,""),"")</f>
        <v/>
      </c>
      <c r="FS55" s="378" t="str">
        <f>IFERROR(IF(AND($FH55="mas",'Classificação geral'!$F49=1),'Classificação geral'!P49,""),"")</f>
        <v/>
      </c>
      <c r="FT55" s="378" t="str">
        <f>IFERROR(IF(AND($FH55="mas",'Classificação geral'!$F49=1),'Classificação geral'!Q49,""),"")</f>
        <v/>
      </c>
      <c r="FU55" s="378" t="str">
        <f>IFERROR(IF(AND($FH55="mas",'Classificação geral'!$F49=1),'Classificação geral'!R49,""),"")</f>
        <v/>
      </c>
      <c r="FV55" s="399" t="str">
        <f>IFERROR(IF(AND($FH55="mas",'Classificação geral'!$F49=1),'Classificação geral'!U49,""),"")</f>
        <v/>
      </c>
      <c r="FW55" s="380" t="str">
        <f t="shared" si="110"/>
        <v/>
      </c>
      <c r="FX55" s="381" t="str">
        <f>IFERROR(RANK(FV55,FV:FV,0)+ COUNTIF($FV$13:FV54,FV55),"")</f>
        <v/>
      </c>
      <c r="FZ55" s="378" t="str">
        <f>IFERROR(IF(AND('Classificação geral'!$E49="FEM",'Classificação geral'!$F49=2),'Classificação geral'!$A49,""),"")</f>
        <v/>
      </c>
      <c r="GA55" s="378" t="str">
        <f>IFERROR(IF(AND('Classificação geral'!$E49="fem",'Classificação geral'!$F49=2),'Classificação geral'!$B49,""),"")</f>
        <v/>
      </c>
      <c r="GB55" s="382" t="str">
        <f>IF(GA55='Classificação geral'!$B49,'Classificação geral'!$C49,"")</f>
        <v/>
      </c>
      <c r="GC55" s="382" t="str">
        <f>IF(GA55='Classificação geral'!$B49,'Classificação geral'!$E49,"")</f>
        <v/>
      </c>
      <c r="GD55" s="399" t="str">
        <f>IFERROR(IF(AND(GC55="fem",'Classificação geral'!$F49=2),'Classificação geral'!$F49,""),"")</f>
        <v/>
      </c>
      <c r="GE55" s="378" t="str">
        <f>IFERROR(IF(AND($GC55="fem",'Classificação geral'!$F49=2),'Classificação geral'!G49,""),"")</f>
        <v/>
      </c>
      <c r="GF55" s="378" t="str">
        <f>IFERROR(IF(AND($GC55="fem",'Classificação geral'!$F49=2),'Classificação geral'!H49,""),"")</f>
        <v/>
      </c>
      <c r="GG55" s="378" t="str">
        <f>IFERROR(IF(AND($GC55="fem",'Classificação geral'!$F49=2),'Classificação geral'!I49,""),"")</f>
        <v/>
      </c>
      <c r="GH55" s="378" t="str">
        <f>IFERROR(IF(AND($GC55="fem",'Classificação geral'!$F49=2),'Classificação geral'!J49,""),"")</f>
        <v/>
      </c>
      <c r="GI55" s="378" t="str">
        <f>IFERROR(IF(AND($GC55="fem",'Classificação geral'!$F49=2),'Classificação geral'!K49,""),"")</f>
        <v/>
      </c>
      <c r="GJ55" s="378" t="str">
        <f>IFERROR(IF(AND($GC55="fem",'Classificação geral'!$F49=2),'Classificação geral'!L49,""),"")</f>
        <v/>
      </c>
      <c r="GK55" s="378" t="str">
        <f>IFERROR(IF(AND($GC55="fem",'Classificação geral'!$F49=2),'Classificação geral'!M49,""),"")</f>
        <v/>
      </c>
      <c r="GL55" s="378" t="str">
        <f>IFERROR(IF(AND($GC55="fem",'Classificação geral'!$F49=2),'Classificação geral'!N49,""),"")</f>
        <v/>
      </c>
      <c r="GM55" s="378" t="str">
        <f>IFERROR(IF(AND($GC55="fem",'Classificação geral'!$F49=2),'Classificação geral'!O49,""),"")</f>
        <v/>
      </c>
      <c r="GN55" s="378" t="str">
        <f>IFERROR(IF(AND($GC55="fem",'Classificação geral'!$F49=2),'Classificação geral'!P49,""),"")</f>
        <v/>
      </c>
      <c r="GO55" s="378" t="str">
        <f>IFERROR(IF(AND($GC55="fem",'Classificação geral'!$F49=2),'Classificação geral'!Q49,""),"")</f>
        <v/>
      </c>
      <c r="GP55" s="378" t="str">
        <f>IFERROR(IF(AND($GC55="fem",'Classificação geral'!$F49=2),'Classificação geral'!R49,""),"")</f>
        <v/>
      </c>
      <c r="GQ55" s="399" t="str">
        <f>IFERROR(IF(AND(GC55="fem",'Classificação geral'!$F49=2),'Classificação geral'!U49,""),"")</f>
        <v/>
      </c>
      <c r="GR55" s="380" t="str">
        <f t="shared" si="111"/>
        <v/>
      </c>
      <c r="GS55" s="381" t="str">
        <f>IFERROR(RANK(GQ55,GQ:GQ,0)+ COUNTIF($GQ$13:GQ54,GQ55),"")</f>
        <v/>
      </c>
      <c r="GU55" s="378" t="str">
        <f>IFERROR(IF(AND('Classificação geral'!$E49="mas",'Classificação geral'!$F49=2),'Classificação geral'!$A49,""),"")</f>
        <v/>
      </c>
      <c r="GV55" s="378" t="str">
        <f>IFERROR(IF(AND('Classificação geral'!$E49="mas",'Classificação geral'!$F49=2),'Classificação geral'!$B49,""),"")</f>
        <v/>
      </c>
      <c r="GW55" s="382" t="str">
        <f>IF(GV55='Classificação geral'!$B49,'Classificação geral'!$C49,"")</f>
        <v/>
      </c>
      <c r="GX55" s="382" t="str">
        <f>IF(GV55='Classificação geral'!$B49,'Classificação geral'!$E49,"")</f>
        <v/>
      </c>
      <c r="GY55" s="399" t="str">
        <f>IFERROR(IF(AND(GX55="mas",'Classificação geral'!$F49=2),'Classificação geral'!$F49,""),"")</f>
        <v/>
      </c>
      <c r="GZ55" s="378" t="str">
        <f>IFERROR(IF(AND($GX55="mas",'Classificação geral'!$F49=2),'Classificação geral'!H49,""),"")</f>
        <v/>
      </c>
      <c r="HA55" s="378" t="str">
        <f>IFERROR(IF(AND($GX55="mas",'Classificação geral'!$F49=2),'Classificação geral'!I49,""),"")</f>
        <v/>
      </c>
      <c r="HB55" s="378" t="str">
        <f>IFERROR(IF(AND($GX55="mas",'Classificação geral'!$F49=2),'Classificação geral'!J49,""),"")</f>
        <v/>
      </c>
      <c r="HC55" s="399" t="str">
        <f>IFERROR(IF(AND(GX55="mas",'Classificação geral'!$F49=2),'Classificação geral'!$G49,""),"")</f>
        <v/>
      </c>
      <c r="HD55" s="378" t="str">
        <f>IFERROR(IF(AND($GX55="mas",'Classificação geral'!$F49=2),'Classificação geral'!L49,""),"")</f>
        <v/>
      </c>
      <c r="HE55" s="378" t="str">
        <f>IFERROR(IF(AND($GX55="mas",'Classificação geral'!$F49=2),'Classificação geral'!M49,""),"")</f>
        <v/>
      </c>
      <c r="HF55" s="378" t="str">
        <f>IFERROR(IF(AND($GX55="mas",'Classificação geral'!$F49=2),'Classificação geral'!N49,""),"")</f>
        <v/>
      </c>
      <c r="HG55" s="399" t="str">
        <f>IFERROR(IF(AND(GX55="mas",'Classificação geral'!$F49=2),'Classificação geral'!$K49,""),"")</f>
        <v/>
      </c>
      <c r="HH55" s="378" t="str">
        <f>IFERROR(IF(AND($GX55="mas",'Classificação geral'!$F49=2),'Classificação geral'!P49,""),"")</f>
        <v/>
      </c>
      <c r="HI55" s="378" t="str">
        <f>IFERROR(IF(AND($GX55="mas",'Classificação geral'!$F49=2),'Classificação geral'!Q49,""),"")</f>
        <v/>
      </c>
      <c r="HJ55" s="378" t="str">
        <f>IFERROR(IF(AND($GX55="mas",'Classificação geral'!$F49=2),'Classificação geral'!R49,""),"")</f>
        <v/>
      </c>
      <c r="HK55" s="399" t="str">
        <f>IFERROR(IF(AND(GX55="mas",'Classificação geral'!$F49=2),'Classificação geral'!$O49,""),"")</f>
        <v/>
      </c>
      <c r="HL55" s="399" t="str">
        <f>IFERROR(IF(AND(GX55="mas",'Classificação geral'!$F49=2),'Classificação geral'!$U49,""),"")</f>
        <v/>
      </c>
      <c r="HM55" s="380" t="str">
        <f t="shared" si="112"/>
        <v/>
      </c>
      <c r="HN55" s="381" t="str">
        <f>IFERROR(RANK(HL55,HL:HL,0)+ COUNTIF($HL$13:HL54,HL55),"")</f>
        <v/>
      </c>
      <c r="HP55" s="378" t="str">
        <f>IFERROR(IF(AND('Classificação geral'!$E49="FEM",'Classificação geral'!$F49=3),'Classificação geral'!$A49,""),"")</f>
        <v/>
      </c>
      <c r="HQ55" s="399" t="str">
        <f>IFERROR(IF(AND('Classificação geral'!$E49="fem",'Classificação geral'!$F49=3),'Classificação geral'!$B49,""),"")</f>
        <v/>
      </c>
      <c r="HR55" s="382" t="str">
        <f>IF($HQ55='Classificação geral'!$B49,'Classificação geral'!$C49,"")</f>
        <v/>
      </c>
      <c r="HS55" s="382" t="str">
        <f>IF($HQ55='Classificação geral'!$B49,'Classificação geral'!$E49,"")</f>
        <v/>
      </c>
      <c r="HT55" s="382" t="str">
        <f>IF($HS55='Classificação geral'!$E49,'Classificação geral'!$F49,"")</f>
        <v/>
      </c>
      <c r="HU55" s="382">
        <f>IF($HT55='Classificação geral'!$F49,'Classificação geral'!G49,"")</f>
        <v>0</v>
      </c>
      <c r="HV55" s="382" t="str">
        <f>IF($HT55='Classificação geral'!$F49,'Classificação geral'!H49,"")</f>
        <v/>
      </c>
      <c r="HW55" s="382">
        <f>IF($HT55='Classificação geral'!$F49,'Classificação geral'!I49,"")</f>
        <v>0</v>
      </c>
      <c r="HX55" s="382">
        <f>IF($HT55='Classificação geral'!$F49,'Classificação geral'!J49,"")</f>
        <v>0</v>
      </c>
      <c r="HY55" s="382">
        <f>IF($HT55='Classificação geral'!$F49,'Classificação geral'!K49,"")</f>
        <v>0</v>
      </c>
      <c r="HZ55" s="382">
        <f>IF($HT55='Classificação geral'!$F49,'Classificação geral'!L49,"")</f>
        <v>0</v>
      </c>
      <c r="IA55" s="382">
        <f>IF($HT55='Classificação geral'!$F49,'Classificação geral'!M49,"")</f>
        <v>0</v>
      </c>
      <c r="IB55" s="382">
        <f>IF($HT55='Classificação geral'!$F49,'Classificação geral'!N49,"")</f>
        <v>0</v>
      </c>
      <c r="IC55" s="382">
        <f>IF($HT55='Classificação geral'!$F49,'Classificação geral'!O49,"")</f>
        <v>0</v>
      </c>
      <c r="ID55" s="382" t="b">
        <f>IF($HT55='Classificação geral'!$F49,'Classificação geral'!P49,"")</f>
        <v>0</v>
      </c>
      <c r="IE55" s="382">
        <f>IF($HT55='Classificação geral'!$F49,'Classificação geral'!Q49,"")</f>
        <v>0</v>
      </c>
      <c r="IF55" s="382">
        <f>IF($HT55='Classificação geral'!$F49,'Classificação geral'!R49,"")</f>
        <v>0</v>
      </c>
      <c r="IG55" s="379" t="str">
        <f>IF($HT55='Classificação geral'!$F49,'Classificação geral'!$U49,"")</f>
        <v/>
      </c>
      <c r="IH55" s="380" t="str">
        <f t="shared" si="106"/>
        <v/>
      </c>
      <c r="II55" s="381" t="str">
        <f>IFERROR(RANK(IG55,IG:IG,0)+ COUNTIF($IG$13:IG54,IG55),"")</f>
        <v/>
      </c>
      <c r="IK55" s="378" t="str">
        <f>IFERROR(IF(AND('Classificação geral'!$E49="mas",'Classificação geral'!$F49=3),'Classificação geral'!$A49,""),"")</f>
        <v/>
      </c>
      <c r="IL55" s="399" t="str">
        <f>IFERROR(IF(AND('Classificação geral'!$E49="mas",'Classificação geral'!$F49=3),'Classificação geral'!$B49,""),"")</f>
        <v/>
      </c>
      <c r="IM55" s="382" t="str">
        <f>IF($IL55='Classificação geral'!$B49,'Classificação geral'!$C49,"")</f>
        <v/>
      </c>
      <c r="IN55" s="382" t="str">
        <f>IF($IL55='Classificação geral'!$B49,'Classificação geral'!$E49,"")</f>
        <v/>
      </c>
      <c r="IO55" s="382" t="str">
        <f>IF($IN55='Classificação geral'!$E49,'Classificação geral'!$F49,"")</f>
        <v/>
      </c>
      <c r="IP55" s="379">
        <f>IF($IO55='Classificação geral'!$F49,'Classificação geral'!G49,"")</f>
        <v>0</v>
      </c>
      <c r="IQ55" s="379" t="str">
        <f>IF($IO55='Classificação geral'!$F49,'Classificação geral'!H49,"")</f>
        <v/>
      </c>
      <c r="IR55" s="379">
        <f>IF($IO55='Classificação geral'!$F49,'Classificação geral'!I49,"")</f>
        <v>0</v>
      </c>
      <c r="IS55" s="379">
        <f>IF($IO55='Classificação geral'!$F49,'Classificação geral'!J49,"")</f>
        <v>0</v>
      </c>
      <c r="IT55" s="379">
        <f>IF($IO55='Classificação geral'!$F49,'Classificação geral'!K49,"")</f>
        <v>0</v>
      </c>
      <c r="IU55" s="379">
        <f>IF($IO55='Classificação geral'!$F49,'Classificação geral'!L49,"")</f>
        <v>0</v>
      </c>
      <c r="IV55" s="379">
        <f>IF($IO55='Classificação geral'!$F49,'Classificação geral'!M49,"")</f>
        <v>0</v>
      </c>
      <c r="IW55" s="379">
        <f>IF($IO55='Classificação geral'!$F49,'Classificação geral'!N49,"")</f>
        <v>0</v>
      </c>
      <c r="IX55" s="379">
        <f>IF($IO55='Classificação geral'!$F49,'Classificação geral'!O49,"")</f>
        <v>0</v>
      </c>
      <c r="IY55" s="379" t="b">
        <f>IF($IO55='Classificação geral'!$F49,'Classificação geral'!P49,"")</f>
        <v>0</v>
      </c>
      <c r="IZ55" s="379">
        <f>IF($IO55='Classificação geral'!$F49,'Classificação geral'!Q49,"")</f>
        <v>0</v>
      </c>
      <c r="JA55" s="379">
        <f>IF($IO55='Classificação geral'!$F49,'Classificação geral'!R49,"")</f>
        <v>0</v>
      </c>
      <c r="JB55" s="379" t="str">
        <f>IF($IO55='Classificação geral'!$F49,'Classificação geral'!$U49,"")</f>
        <v/>
      </c>
      <c r="JC55" s="380" t="str">
        <f t="shared" si="107"/>
        <v/>
      </c>
      <c r="JD55" s="381" t="str">
        <f>IFERROR(RANK(JB55,JB:JB,0)+ COUNTIF($JB$13:JB54,JB55),"")</f>
        <v/>
      </c>
    </row>
    <row r="56" spans="1:264" s="397" customFormat="1" ht="25.95" customHeight="1" x14ac:dyDescent="0.4">
      <c r="B56" s="367" t="str">
        <f t="shared" si="132"/>
        <v/>
      </c>
      <c r="C56" s="390" t="str">
        <f t="shared" si="133"/>
        <v/>
      </c>
      <c r="D56" s="394" t="str">
        <f t="shared" si="134"/>
        <v/>
      </c>
      <c r="E56" s="395" t="str">
        <f t="shared" si="135"/>
        <v/>
      </c>
      <c r="F56" s="395" t="str">
        <f t="shared" si="136"/>
        <v/>
      </c>
      <c r="G56" s="395" t="str">
        <f>IFERROR(INDEX(#REF!,MATCH(U56,$FB$15:$FB$97,0)),"")</f>
        <v/>
      </c>
      <c r="H56" s="396" t="str">
        <f t="shared" si="137"/>
        <v/>
      </c>
      <c r="I56" s="396" t="str">
        <f t="shared" si="138"/>
        <v/>
      </c>
      <c r="J56" s="396" t="str">
        <f t="shared" si="139"/>
        <v/>
      </c>
      <c r="K56" s="479" t="str">
        <f t="shared" si="140"/>
        <v/>
      </c>
      <c r="L56" s="396" t="str">
        <f t="shared" si="141"/>
        <v/>
      </c>
      <c r="M56" s="396" t="str">
        <f t="shared" si="142"/>
        <v/>
      </c>
      <c r="N56" s="396" t="str">
        <f t="shared" si="143"/>
        <v/>
      </c>
      <c r="O56" s="479" t="str">
        <f t="shared" si="144"/>
        <v/>
      </c>
      <c r="P56" s="396" t="str">
        <f t="shared" si="145"/>
        <v/>
      </c>
      <c r="Q56" s="396" t="str">
        <f t="shared" si="146"/>
        <v/>
      </c>
      <c r="R56" s="396" t="str">
        <f t="shared" si="147"/>
        <v/>
      </c>
      <c r="S56" s="479" t="str">
        <f t="shared" si="148"/>
        <v/>
      </c>
      <c r="T56" s="396" t="str">
        <f t="shared" si="149"/>
        <v/>
      </c>
      <c r="U56" s="391">
        <v>42</v>
      </c>
      <c r="V56" s="392"/>
      <c r="W56" s="392"/>
      <c r="X56" s="367" t="str">
        <f t="shared" si="150"/>
        <v/>
      </c>
      <c r="Y56" s="390" t="str">
        <f t="shared" si="151"/>
        <v/>
      </c>
      <c r="Z56" s="394" t="str">
        <f t="shared" si="152"/>
        <v/>
      </c>
      <c r="AA56" s="395" t="str">
        <f t="shared" si="153"/>
        <v/>
      </c>
      <c r="AB56" s="395" t="str">
        <f t="shared" si="154"/>
        <v/>
      </c>
      <c r="AC56" s="395" t="str">
        <f>IFERROR(INDEX(#REF!,MATCH(AQ56,$FX$15:$FX$97,0)),"")</f>
        <v/>
      </c>
      <c r="AD56" s="396" t="str">
        <f t="shared" si="155"/>
        <v/>
      </c>
      <c r="AE56" s="396" t="str">
        <f t="shared" si="156"/>
        <v/>
      </c>
      <c r="AF56" s="396" t="str">
        <f t="shared" si="157"/>
        <v/>
      </c>
      <c r="AG56" s="479" t="str">
        <f t="shared" si="158"/>
        <v/>
      </c>
      <c r="AH56" s="396" t="str">
        <f t="shared" si="159"/>
        <v/>
      </c>
      <c r="AI56" s="396" t="str">
        <f t="shared" si="160"/>
        <v/>
      </c>
      <c r="AJ56" s="396" t="str">
        <f t="shared" si="161"/>
        <v/>
      </c>
      <c r="AK56" s="479" t="str">
        <f t="shared" si="162"/>
        <v/>
      </c>
      <c r="AL56" s="396" t="str">
        <f t="shared" si="163"/>
        <v/>
      </c>
      <c r="AM56" s="396" t="str">
        <f t="shared" si="164"/>
        <v/>
      </c>
      <c r="AN56" s="396" t="str">
        <f t="shared" si="165"/>
        <v/>
      </c>
      <c r="AO56" s="479" t="str">
        <f t="shared" si="166"/>
        <v/>
      </c>
      <c r="AP56" s="396" t="str">
        <f t="shared" si="167"/>
        <v/>
      </c>
      <c r="AQ56" s="391">
        <v>42</v>
      </c>
      <c r="AR56" s="392"/>
      <c r="AT56" s="367" t="str">
        <f t="shared" si="168"/>
        <v/>
      </c>
      <c r="AU56" s="390" t="str">
        <f t="shared" si="169"/>
        <v/>
      </c>
      <c r="AV56" s="390" t="str">
        <f t="shared" si="170"/>
        <v/>
      </c>
      <c r="AW56" s="395" t="str">
        <f t="shared" si="171"/>
        <v/>
      </c>
      <c r="AX56" s="395" t="str">
        <f t="shared" si="172"/>
        <v/>
      </c>
      <c r="AY56" s="395" t="str">
        <f>IFERROR(INDEX(#REF!,MATCH($BM56,$GS$15:$GS$97,0)),"")</f>
        <v/>
      </c>
      <c r="AZ56" s="396" t="str">
        <f t="shared" si="173"/>
        <v/>
      </c>
      <c r="BA56" s="396" t="str">
        <f t="shared" si="174"/>
        <v/>
      </c>
      <c r="BB56" s="396" t="str">
        <f t="shared" si="175"/>
        <v/>
      </c>
      <c r="BC56" s="479" t="str">
        <f t="shared" si="176"/>
        <v/>
      </c>
      <c r="BD56" s="396" t="str">
        <f t="shared" si="177"/>
        <v/>
      </c>
      <c r="BE56" s="396" t="str">
        <f t="shared" si="178"/>
        <v/>
      </c>
      <c r="BF56" s="396" t="str">
        <f t="shared" si="179"/>
        <v/>
      </c>
      <c r="BG56" s="479" t="str">
        <f t="shared" si="180"/>
        <v/>
      </c>
      <c r="BH56" s="396" t="str">
        <f t="shared" si="181"/>
        <v/>
      </c>
      <c r="BI56" s="396" t="str">
        <f t="shared" si="182"/>
        <v/>
      </c>
      <c r="BJ56" s="396" t="str">
        <f t="shared" si="183"/>
        <v/>
      </c>
      <c r="BK56" s="479" t="str">
        <f t="shared" si="184"/>
        <v/>
      </c>
      <c r="BL56" s="396" t="str">
        <f t="shared" si="185"/>
        <v/>
      </c>
      <c r="BM56" s="391">
        <v>42</v>
      </c>
      <c r="BN56" s="236"/>
      <c r="BO56" s="392"/>
      <c r="BP56" s="368" t="str">
        <f t="shared" si="186"/>
        <v/>
      </c>
      <c r="BQ56" s="390" t="str">
        <f t="shared" si="187"/>
        <v/>
      </c>
      <c r="BR56" s="394" t="str">
        <f t="shared" si="188"/>
        <v/>
      </c>
      <c r="BS56" s="395" t="str">
        <f t="shared" si="189"/>
        <v/>
      </c>
      <c r="BT56" s="395" t="str">
        <f t="shared" si="190"/>
        <v/>
      </c>
      <c r="BU56" s="395" t="str">
        <f>IFERROR(INDEX(#REF!,MATCH(CI56,$HN$15:$HN$97,0)),"")</f>
        <v/>
      </c>
      <c r="BV56" s="396" t="str">
        <f t="shared" si="191"/>
        <v/>
      </c>
      <c r="BW56" s="396" t="str">
        <f t="shared" si="192"/>
        <v/>
      </c>
      <c r="BX56" s="396" t="str">
        <f t="shared" si="193"/>
        <v/>
      </c>
      <c r="BY56" s="479" t="str">
        <f t="shared" si="194"/>
        <v/>
      </c>
      <c r="BZ56" s="396" t="str">
        <f t="shared" si="195"/>
        <v/>
      </c>
      <c r="CA56" s="396" t="str">
        <f t="shared" si="196"/>
        <v/>
      </c>
      <c r="CB56" s="396" t="str">
        <f t="shared" si="197"/>
        <v/>
      </c>
      <c r="CC56" s="479" t="str">
        <f t="shared" si="198"/>
        <v/>
      </c>
      <c r="CD56" s="396" t="str">
        <f t="shared" si="199"/>
        <v/>
      </c>
      <c r="CE56" s="396" t="str">
        <f t="shared" si="200"/>
        <v/>
      </c>
      <c r="CF56" s="396" t="str">
        <f t="shared" si="201"/>
        <v/>
      </c>
      <c r="CG56" s="479" t="str">
        <f t="shared" si="202"/>
        <v/>
      </c>
      <c r="CH56" s="396" t="str">
        <f t="shared" si="203"/>
        <v/>
      </c>
      <c r="CI56" s="391">
        <v>42</v>
      </c>
      <c r="CJ56" s="392"/>
      <c r="CL56" s="367" t="str">
        <f t="shared" si="204"/>
        <v/>
      </c>
      <c r="CM56" s="390" t="str">
        <f t="shared" si="205"/>
        <v/>
      </c>
      <c r="CN56" s="394" t="str">
        <f t="shared" si="206"/>
        <v/>
      </c>
      <c r="CO56" s="394" t="str">
        <f t="shared" si="207"/>
        <v/>
      </c>
      <c r="CP56" s="395" t="str">
        <f t="shared" si="208"/>
        <v/>
      </c>
      <c r="CQ56" s="395" t="str">
        <f>IFERROR(INDEX(#REF!,MATCH(DE56,$II$15:$II$97,0)),"")</f>
        <v/>
      </c>
      <c r="CR56" s="396" t="str">
        <f t="shared" si="209"/>
        <v/>
      </c>
      <c r="CS56" s="396" t="str">
        <f t="shared" si="210"/>
        <v/>
      </c>
      <c r="CT56" s="396" t="str">
        <f t="shared" si="211"/>
        <v/>
      </c>
      <c r="CU56" s="479" t="str">
        <f t="shared" si="212"/>
        <v/>
      </c>
      <c r="CV56" s="396" t="str">
        <f t="shared" si="213"/>
        <v/>
      </c>
      <c r="CW56" s="396" t="str">
        <f t="shared" si="214"/>
        <v/>
      </c>
      <c r="CX56" s="396" t="str">
        <f t="shared" si="215"/>
        <v/>
      </c>
      <c r="CY56" s="479" t="str">
        <f t="shared" si="216"/>
        <v/>
      </c>
      <c r="CZ56" s="396" t="str">
        <f t="shared" si="217"/>
        <v/>
      </c>
      <c r="DA56" s="396" t="str">
        <f t="shared" si="218"/>
        <v/>
      </c>
      <c r="DB56" s="396" t="str">
        <f t="shared" si="219"/>
        <v/>
      </c>
      <c r="DC56" s="479" t="str">
        <f t="shared" si="220"/>
        <v/>
      </c>
      <c r="DD56" s="396" t="str">
        <f t="shared" si="221"/>
        <v/>
      </c>
      <c r="DE56" s="391">
        <v>42</v>
      </c>
      <c r="DF56" s="393" t="str">
        <f t="shared" si="230"/>
        <v/>
      </c>
      <c r="DG56" s="392"/>
      <c r="DH56" s="392"/>
      <c r="DI56" s="367" t="str">
        <f t="shared" si="231"/>
        <v/>
      </c>
      <c r="DJ56" s="390" t="str">
        <f t="shared" si="222"/>
        <v/>
      </c>
      <c r="DK56" s="394" t="str">
        <f t="shared" si="223"/>
        <v/>
      </c>
      <c r="DL56" s="395" t="str">
        <f t="shared" si="224"/>
        <v/>
      </c>
      <c r="DM56" s="395" t="str">
        <f t="shared" si="225"/>
        <v/>
      </c>
      <c r="DN56" s="395" t="str">
        <f>IFERROR(INDEX(#REF!,MATCH(EB56,$JD$15:$JD$97,0)),"")</f>
        <v/>
      </c>
      <c r="DO56" s="396" t="str">
        <f t="shared" si="232"/>
        <v/>
      </c>
      <c r="DP56" s="396" t="str">
        <f t="shared" si="233"/>
        <v/>
      </c>
      <c r="DQ56" s="396" t="str">
        <f t="shared" si="234"/>
        <v/>
      </c>
      <c r="DR56" s="479" t="str">
        <f t="shared" si="226"/>
        <v/>
      </c>
      <c r="DS56" s="396" t="str">
        <f t="shared" si="235"/>
        <v/>
      </c>
      <c r="DT56" s="396" t="str">
        <f t="shared" si="236"/>
        <v/>
      </c>
      <c r="DU56" s="396" t="str">
        <f t="shared" si="237"/>
        <v/>
      </c>
      <c r="DV56" s="479" t="str">
        <f t="shared" si="227"/>
        <v/>
      </c>
      <c r="DW56" s="396" t="str">
        <f t="shared" si="238"/>
        <v/>
      </c>
      <c r="DX56" s="396" t="str">
        <f t="shared" si="239"/>
        <v/>
      </c>
      <c r="DY56" s="396" t="str">
        <f t="shared" si="240"/>
        <v/>
      </c>
      <c r="DZ56" s="479" t="str">
        <f t="shared" si="228"/>
        <v/>
      </c>
      <c r="EA56" s="396" t="str">
        <f t="shared" si="229"/>
        <v/>
      </c>
      <c r="EB56" s="391">
        <v>42</v>
      </c>
      <c r="EC56" s="393"/>
      <c r="ED56" s="392"/>
      <c r="EF56" s="392"/>
      <c r="EG56" s="392"/>
      <c r="EH56" s="392"/>
      <c r="EI56" s="378" t="str">
        <f>IFERROR(IF(AND('Classificação geral'!$E50="FEM",'Classificação geral'!$F50=1),'Classificação geral'!$A50,""),"")</f>
        <v/>
      </c>
      <c r="EJ56" s="399" t="str">
        <f>IFERROR(IF(AND('Classificação geral'!$E50="FEM",'Classificação geral'!$F50=1),'Classificação geral'!$B50,""),"")</f>
        <v/>
      </c>
      <c r="EK56" s="382" t="str">
        <f>IF($EJ56='Classificação geral'!$B50,'Classificação geral'!$C50,"")</f>
        <v/>
      </c>
      <c r="EL56" s="382" t="str">
        <f>IF($EJ56='Classificação geral'!$B50,'Classificação geral'!$E50,"")</f>
        <v/>
      </c>
      <c r="EM56" s="382" t="str">
        <f>IF($EL56='Classificação geral'!$E50,'Classificação geral'!$F50,"")</f>
        <v/>
      </c>
      <c r="EN56" s="378" t="str">
        <f>IFERROR(IF(AND($EL56="fem",'Classificação geral'!$F50=1),'Classificação geral'!G50,""),"")</f>
        <v/>
      </c>
      <c r="EO56" s="378" t="str">
        <f>IFERROR(IF(AND($EL56="fem",'Classificação geral'!$F50=1),'Classificação geral'!H50,""),"")</f>
        <v/>
      </c>
      <c r="EP56" s="378" t="str">
        <f>IFERROR(IF(AND($EL56="fem",'Classificação geral'!$F50=1),'Classificação geral'!I50,""),"")</f>
        <v/>
      </c>
      <c r="EQ56" s="378" t="str">
        <f>IFERROR(IF(AND($EL56="fem",'Classificação geral'!$F50=1),'Classificação geral'!J50,""),"")</f>
        <v/>
      </c>
      <c r="ER56" s="399" t="str">
        <f>IFERROR(IF(AND($EL56="fem",'Classificação geral'!$F50=1),'Classificação geral'!K50,""),"")</f>
        <v/>
      </c>
      <c r="ES56" s="378" t="str">
        <f>IFERROR(IF(AND($EL56="fem",'Classificação geral'!$F50=1),'Classificação geral'!L50,""),"")</f>
        <v/>
      </c>
      <c r="ET56" s="378" t="str">
        <f>IFERROR(IF(AND($EL56="fem",'Classificação geral'!$F50=1),'Classificação geral'!M50,""),"")</f>
        <v/>
      </c>
      <c r="EU56" s="378" t="str">
        <f>IFERROR(IF(AND($EL56="fem",'Classificação geral'!$F50=1),'Classificação geral'!N50,""),"")</f>
        <v/>
      </c>
      <c r="EV56" s="399" t="str">
        <f>IFERROR(IF(AND($EL56="fem",'Classificação geral'!$F50=1),'Classificação geral'!O50,""),"")</f>
        <v/>
      </c>
      <c r="EW56" s="378" t="str">
        <f>IFERROR(IF(AND($EL56="fem",'Classificação geral'!$F50=1),'Classificação geral'!P50,""),"")</f>
        <v/>
      </c>
      <c r="EX56" s="378" t="str">
        <f>IFERROR(IF(AND($EL56="fem",'Classificação geral'!$F50=1),'Classificação geral'!Q50,""),"")</f>
        <v/>
      </c>
      <c r="EY56" s="378" t="str">
        <f>IFERROR(IF(AND($EL56="fem",'Classificação geral'!$F50=1),'Classificação geral'!R50,""),"")</f>
        <v/>
      </c>
      <c r="EZ56" s="379" t="str">
        <f>IF($EM56='Classificação geral'!$F50,'Classificação geral'!$U50,"")</f>
        <v/>
      </c>
      <c r="FA56" s="380" t="str">
        <f t="shared" si="109"/>
        <v/>
      </c>
      <c r="FB56" s="381" t="str">
        <f>IFERROR(RANK(EZ56,EZ:EZ,0)+ COUNTIF(EZ$13:$EZ55,EZ56),"")</f>
        <v/>
      </c>
      <c r="FC56" s="373"/>
      <c r="FD56" s="397">
        <v>30</v>
      </c>
      <c r="FE56" s="378" t="str">
        <f>IFERROR(IF(AND('Classificação geral'!$E50="mas",'Classificação geral'!$F50=1),'Classificação geral'!$A50,""),"")</f>
        <v/>
      </c>
      <c r="FF56" s="399" t="str">
        <f>IFERROR(IF(AND('Classificação geral'!$E50="mas",'Classificação geral'!$F50=1),'Classificação geral'!$B50,""),"")</f>
        <v/>
      </c>
      <c r="FG56" s="382" t="str">
        <f>IF($FF56='Classificação geral'!$B50,'Classificação geral'!$C50,"")</f>
        <v/>
      </c>
      <c r="FH56" s="382" t="str">
        <f>IF($FF56='Classificação geral'!$B50,'Classificação geral'!$E50,"")</f>
        <v/>
      </c>
      <c r="FI56" s="399" t="str">
        <f>IFERROR(IF(AND($FH56="mas",'Classificação geral'!$F50=1),'Classificação geral'!F50,""),"")</f>
        <v/>
      </c>
      <c r="FJ56" s="378" t="str">
        <f>IFERROR(IF(AND($FH56="mas",'Classificação geral'!$F50=1),'Classificação geral'!G50,""),"")</f>
        <v/>
      </c>
      <c r="FK56" s="378" t="str">
        <f>IFERROR(IF(AND($FH56="mas",'Classificação geral'!$F50=1),'Classificação geral'!H50,""),"")</f>
        <v/>
      </c>
      <c r="FL56" s="378" t="str">
        <f>IFERROR(IF(AND($FH56="mas",'Classificação geral'!$F50=1),'Classificação geral'!I50,""),"")</f>
        <v/>
      </c>
      <c r="FM56" s="378" t="str">
        <f>IFERROR(IF(AND($FH56="mas",'Classificação geral'!$F50=1),'Classificação geral'!J50,""),"")</f>
        <v/>
      </c>
      <c r="FN56" s="378" t="str">
        <f>IFERROR(IF(AND($FH56="mas",'Classificação geral'!$F50=1),'Classificação geral'!K50,""),"")</f>
        <v/>
      </c>
      <c r="FO56" s="378" t="str">
        <f>IFERROR(IF(AND($FH56="mas",'Classificação geral'!$F50=1),'Classificação geral'!L50,""),"")</f>
        <v/>
      </c>
      <c r="FP56" s="378" t="str">
        <f>IFERROR(IF(AND($FH56="mas",'Classificação geral'!$F50=1),'Classificação geral'!M50,""),"")</f>
        <v/>
      </c>
      <c r="FQ56" s="378" t="str">
        <f>IFERROR(IF(AND($FH56="mas",'Classificação geral'!$F50=1),'Classificação geral'!N50,""),"")</f>
        <v/>
      </c>
      <c r="FR56" s="378" t="str">
        <f>IFERROR(IF(AND($FH56="mas",'Classificação geral'!$F50=1),'Classificação geral'!O50,""),"")</f>
        <v/>
      </c>
      <c r="FS56" s="378" t="str">
        <f>IFERROR(IF(AND($FH56="mas",'Classificação geral'!$F50=1),'Classificação geral'!P50,""),"")</f>
        <v/>
      </c>
      <c r="FT56" s="378" t="str">
        <f>IFERROR(IF(AND($FH56="mas",'Classificação geral'!$F50=1),'Classificação geral'!Q50,""),"")</f>
        <v/>
      </c>
      <c r="FU56" s="378" t="str">
        <f>IFERROR(IF(AND($FH56="mas",'Classificação geral'!$F50=1),'Classificação geral'!R50,""),"")</f>
        <v/>
      </c>
      <c r="FV56" s="399" t="str">
        <f>IFERROR(IF(AND($FH56="mas",'Classificação geral'!$F50=1),'Classificação geral'!U50,""),"")</f>
        <v/>
      </c>
      <c r="FW56" s="380" t="str">
        <f t="shared" si="110"/>
        <v/>
      </c>
      <c r="FX56" s="381" t="str">
        <f>IFERROR(RANK(FV56,FV:FV,0)+ COUNTIF($FV$13:FV55,FV56),"")</f>
        <v/>
      </c>
      <c r="FZ56" s="378" t="str">
        <f>IFERROR(IF(AND('Classificação geral'!$E50="FEM",'Classificação geral'!$F50=2),'Classificação geral'!$A50,""),"")</f>
        <v/>
      </c>
      <c r="GA56" s="378" t="str">
        <f>IFERROR(IF(AND('Classificação geral'!$E50="fem",'Classificação geral'!$F50=2),'Classificação geral'!$B50,""),"")</f>
        <v/>
      </c>
      <c r="GB56" s="382" t="str">
        <f>IF(GA56='Classificação geral'!$B50,'Classificação geral'!$C50,"")</f>
        <v/>
      </c>
      <c r="GC56" s="382" t="str">
        <f>IF(GA56='Classificação geral'!$B50,'Classificação geral'!$E50,"")</f>
        <v/>
      </c>
      <c r="GD56" s="399" t="str">
        <f>IFERROR(IF(AND(GC56="fem",'Classificação geral'!$F50=2),'Classificação geral'!$F50,""),"")</f>
        <v/>
      </c>
      <c r="GE56" s="378" t="str">
        <f>IFERROR(IF(AND($GC56="fem",'Classificação geral'!$F50=2),'Classificação geral'!G50,""),"")</f>
        <v/>
      </c>
      <c r="GF56" s="378" t="str">
        <f>IFERROR(IF(AND($GC56="fem",'Classificação geral'!$F50=2),'Classificação geral'!H50,""),"")</f>
        <v/>
      </c>
      <c r="GG56" s="378" t="str">
        <f>IFERROR(IF(AND($GC56="fem",'Classificação geral'!$F50=2),'Classificação geral'!I50,""),"")</f>
        <v/>
      </c>
      <c r="GH56" s="378" t="str">
        <f>IFERROR(IF(AND($GC56="fem",'Classificação geral'!$F50=2),'Classificação geral'!J50,""),"")</f>
        <v/>
      </c>
      <c r="GI56" s="378" t="str">
        <f>IFERROR(IF(AND($GC56="fem",'Classificação geral'!$F50=2),'Classificação geral'!K50,""),"")</f>
        <v/>
      </c>
      <c r="GJ56" s="378" t="str">
        <f>IFERROR(IF(AND($GC56="fem",'Classificação geral'!$F50=2),'Classificação geral'!L50,""),"")</f>
        <v/>
      </c>
      <c r="GK56" s="378" t="str">
        <f>IFERROR(IF(AND($GC56="fem",'Classificação geral'!$F50=2),'Classificação geral'!M50,""),"")</f>
        <v/>
      </c>
      <c r="GL56" s="378" t="str">
        <f>IFERROR(IF(AND($GC56="fem",'Classificação geral'!$F50=2),'Classificação geral'!N50,""),"")</f>
        <v/>
      </c>
      <c r="GM56" s="378" t="str">
        <f>IFERROR(IF(AND($GC56="fem",'Classificação geral'!$F50=2),'Classificação geral'!O50,""),"")</f>
        <v/>
      </c>
      <c r="GN56" s="378" t="str">
        <f>IFERROR(IF(AND($GC56="fem",'Classificação geral'!$F50=2),'Classificação geral'!P50,""),"")</f>
        <v/>
      </c>
      <c r="GO56" s="378" t="str">
        <f>IFERROR(IF(AND($GC56="fem",'Classificação geral'!$F50=2),'Classificação geral'!Q50,""),"")</f>
        <v/>
      </c>
      <c r="GP56" s="378" t="str">
        <f>IFERROR(IF(AND($GC56="fem",'Classificação geral'!$F50=2),'Classificação geral'!R50,""),"")</f>
        <v/>
      </c>
      <c r="GQ56" s="399" t="str">
        <f>IFERROR(IF(AND(GC56="fem",'Classificação geral'!$F50=2),'Classificação geral'!U50,""),"")</f>
        <v/>
      </c>
      <c r="GR56" s="380" t="str">
        <f t="shared" si="111"/>
        <v/>
      </c>
      <c r="GS56" s="381" t="str">
        <f>IFERROR(RANK(GQ56,GQ:GQ,0)+ COUNTIF($GQ$13:GQ55,GQ56),"")</f>
        <v/>
      </c>
      <c r="GU56" s="378" t="str">
        <f>IFERROR(IF(AND('Classificação geral'!$E50="mas",'Classificação geral'!$F50=2),'Classificação geral'!$A50,""),"")</f>
        <v/>
      </c>
      <c r="GV56" s="378" t="str">
        <f>IFERROR(IF(AND('Classificação geral'!$E50="mas",'Classificação geral'!$F50=2),'Classificação geral'!$B50,""),"")</f>
        <v/>
      </c>
      <c r="GW56" s="382" t="str">
        <f>IF(GV56='Classificação geral'!$B50,'Classificação geral'!$C50,"")</f>
        <v/>
      </c>
      <c r="GX56" s="382" t="str">
        <f>IF(GV56='Classificação geral'!$B50,'Classificação geral'!$E50,"")</f>
        <v/>
      </c>
      <c r="GY56" s="399" t="str">
        <f>IFERROR(IF(AND(GX56="mas",'Classificação geral'!$F50=2),'Classificação geral'!$F50,""),"")</f>
        <v/>
      </c>
      <c r="GZ56" s="378" t="str">
        <f>IFERROR(IF(AND($GX56="mas",'Classificação geral'!$F50=2),'Classificação geral'!H50,""),"")</f>
        <v/>
      </c>
      <c r="HA56" s="378" t="str">
        <f>IFERROR(IF(AND($GX56="mas",'Classificação geral'!$F50=2),'Classificação geral'!I50,""),"")</f>
        <v/>
      </c>
      <c r="HB56" s="378" t="str">
        <f>IFERROR(IF(AND($GX56="mas",'Classificação geral'!$F50=2),'Classificação geral'!J50,""),"")</f>
        <v/>
      </c>
      <c r="HC56" s="399" t="str">
        <f>IFERROR(IF(AND(GX56="mas",'Classificação geral'!$F50=2),'Classificação geral'!$G50,""),"")</f>
        <v/>
      </c>
      <c r="HD56" s="378" t="str">
        <f>IFERROR(IF(AND($GX56="mas",'Classificação geral'!$F50=2),'Classificação geral'!L50,""),"")</f>
        <v/>
      </c>
      <c r="HE56" s="378" t="str">
        <f>IFERROR(IF(AND($GX56="mas",'Classificação geral'!$F50=2),'Classificação geral'!M50,""),"")</f>
        <v/>
      </c>
      <c r="HF56" s="378" t="str">
        <f>IFERROR(IF(AND($GX56="mas",'Classificação geral'!$F50=2),'Classificação geral'!N50,""),"")</f>
        <v/>
      </c>
      <c r="HG56" s="399" t="str">
        <f>IFERROR(IF(AND(GX56="mas",'Classificação geral'!$F50=2),'Classificação geral'!$K50,""),"")</f>
        <v/>
      </c>
      <c r="HH56" s="378" t="str">
        <f>IFERROR(IF(AND($GX56="mas",'Classificação geral'!$F50=2),'Classificação geral'!P50,""),"")</f>
        <v/>
      </c>
      <c r="HI56" s="378" t="str">
        <f>IFERROR(IF(AND($GX56="mas",'Classificação geral'!$F50=2),'Classificação geral'!Q50,""),"")</f>
        <v/>
      </c>
      <c r="HJ56" s="378" t="str">
        <f>IFERROR(IF(AND($GX56="mas",'Classificação geral'!$F50=2),'Classificação geral'!R50,""),"")</f>
        <v/>
      </c>
      <c r="HK56" s="399" t="str">
        <f>IFERROR(IF(AND(GX56="mas",'Classificação geral'!$F50=2),'Classificação geral'!$O50,""),"")</f>
        <v/>
      </c>
      <c r="HL56" s="399" t="str">
        <f>IFERROR(IF(AND(GX56="mas",'Classificação geral'!$F50=2),'Classificação geral'!$U50,""),"")</f>
        <v/>
      </c>
      <c r="HM56" s="380" t="str">
        <f t="shared" si="112"/>
        <v/>
      </c>
      <c r="HN56" s="381" t="str">
        <f>IFERROR(RANK(HL56,HL:HL,0)+ COUNTIF($HL$13:HL55,HL56),"")</f>
        <v/>
      </c>
      <c r="HP56" s="378" t="str">
        <f>IFERROR(IF(AND('Classificação geral'!$E50="FEM",'Classificação geral'!$F50=3),'Classificação geral'!$A50,""),"")</f>
        <v/>
      </c>
      <c r="HQ56" s="399" t="str">
        <f>IFERROR(IF(AND('Classificação geral'!$E50="fem",'Classificação geral'!$F50=3),'Classificação geral'!$B50,""),"")</f>
        <v/>
      </c>
      <c r="HR56" s="382" t="str">
        <f>IF($HQ56='Classificação geral'!$B50,'Classificação geral'!$C50,"")</f>
        <v/>
      </c>
      <c r="HS56" s="382" t="str">
        <f>IF($HQ56='Classificação geral'!$B50,'Classificação geral'!$E50,"")</f>
        <v/>
      </c>
      <c r="HT56" s="382" t="str">
        <f>IF($HS56='Classificação geral'!$E50,'Classificação geral'!$F50,"")</f>
        <v/>
      </c>
      <c r="HU56" s="382">
        <f>IF($HT56='Classificação geral'!$F50,'Classificação geral'!G50,"")</f>
        <v>0</v>
      </c>
      <c r="HV56" s="382" t="str">
        <f>IF($HT56='Classificação geral'!$F50,'Classificação geral'!H50,"")</f>
        <v/>
      </c>
      <c r="HW56" s="382">
        <f>IF($HT56='Classificação geral'!$F50,'Classificação geral'!I50,"")</f>
        <v>0</v>
      </c>
      <c r="HX56" s="382">
        <f>IF($HT56='Classificação geral'!$F50,'Classificação geral'!J50,"")</f>
        <v>0</v>
      </c>
      <c r="HY56" s="382">
        <f>IF($HT56='Classificação geral'!$F50,'Classificação geral'!K50,"")</f>
        <v>0</v>
      </c>
      <c r="HZ56" s="382">
        <f>IF($HT56='Classificação geral'!$F50,'Classificação geral'!L50,"")</f>
        <v>0</v>
      </c>
      <c r="IA56" s="382">
        <f>IF($HT56='Classificação geral'!$F50,'Classificação geral'!M50,"")</f>
        <v>0</v>
      </c>
      <c r="IB56" s="382">
        <f>IF($HT56='Classificação geral'!$F50,'Classificação geral'!N50,"")</f>
        <v>0</v>
      </c>
      <c r="IC56" s="382">
        <f>IF($HT56='Classificação geral'!$F50,'Classificação geral'!O50,"")</f>
        <v>0</v>
      </c>
      <c r="ID56" s="382" t="b">
        <f>IF($HT56='Classificação geral'!$F50,'Classificação geral'!P50,"")</f>
        <v>0</v>
      </c>
      <c r="IE56" s="382">
        <f>IF($HT56='Classificação geral'!$F50,'Classificação geral'!Q50,"")</f>
        <v>0</v>
      </c>
      <c r="IF56" s="382">
        <f>IF($HT56='Classificação geral'!$F50,'Classificação geral'!R50,"")</f>
        <v>0</v>
      </c>
      <c r="IG56" s="379" t="str">
        <f>IF($HT56='Classificação geral'!$F50,'Classificação geral'!$U50,"")</f>
        <v/>
      </c>
      <c r="IH56" s="380" t="str">
        <f t="shared" si="106"/>
        <v/>
      </c>
      <c r="II56" s="381" t="str">
        <f>IFERROR(RANK(IG56,IG:IG,0)+ COUNTIF($IG$13:IG55,IG56),"")</f>
        <v/>
      </c>
      <c r="IK56" s="378" t="str">
        <f>IFERROR(IF(AND('Classificação geral'!$E50="mas",'Classificação geral'!$F50=3),'Classificação geral'!$A50,""),"")</f>
        <v/>
      </c>
      <c r="IL56" s="399" t="str">
        <f>IFERROR(IF(AND('Classificação geral'!$E50="mas",'Classificação geral'!$F50=3),'Classificação geral'!$B50,""),"")</f>
        <v/>
      </c>
      <c r="IM56" s="382" t="str">
        <f>IF($IL56='Classificação geral'!$B50,'Classificação geral'!$C50,"")</f>
        <v/>
      </c>
      <c r="IN56" s="382" t="str">
        <f>IF($IL56='Classificação geral'!$B50,'Classificação geral'!$E50,"")</f>
        <v/>
      </c>
      <c r="IO56" s="382" t="str">
        <f>IF($IN56='Classificação geral'!$E50,'Classificação geral'!$F50,"")</f>
        <v/>
      </c>
      <c r="IP56" s="379">
        <f>IF($IO56='Classificação geral'!$F50,'Classificação geral'!G50,"")</f>
        <v>0</v>
      </c>
      <c r="IQ56" s="379" t="str">
        <f>IF($IO56='Classificação geral'!$F50,'Classificação geral'!H50,"")</f>
        <v/>
      </c>
      <c r="IR56" s="379">
        <f>IF($IO56='Classificação geral'!$F50,'Classificação geral'!I50,"")</f>
        <v>0</v>
      </c>
      <c r="IS56" s="379">
        <f>IF($IO56='Classificação geral'!$F50,'Classificação geral'!J50,"")</f>
        <v>0</v>
      </c>
      <c r="IT56" s="379">
        <f>IF($IO56='Classificação geral'!$F50,'Classificação geral'!K50,"")</f>
        <v>0</v>
      </c>
      <c r="IU56" s="379">
        <f>IF($IO56='Classificação geral'!$F50,'Classificação geral'!L50,"")</f>
        <v>0</v>
      </c>
      <c r="IV56" s="379">
        <f>IF($IO56='Classificação geral'!$F50,'Classificação geral'!M50,"")</f>
        <v>0</v>
      </c>
      <c r="IW56" s="379">
        <f>IF($IO56='Classificação geral'!$F50,'Classificação geral'!N50,"")</f>
        <v>0</v>
      </c>
      <c r="IX56" s="379">
        <f>IF($IO56='Classificação geral'!$F50,'Classificação geral'!O50,"")</f>
        <v>0</v>
      </c>
      <c r="IY56" s="379" t="b">
        <f>IF($IO56='Classificação geral'!$F50,'Classificação geral'!P50,"")</f>
        <v>0</v>
      </c>
      <c r="IZ56" s="379">
        <f>IF($IO56='Classificação geral'!$F50,'Classificação geral'!Q50,"")</f>
        <v>0</v>
      </c>
      <c r="JA56" s="379">
        <f>IF($IO56='Classificação geral'!$F50,'Classificação geral'!R50,"")</f>
        <v>0</v>
      </c>
      <c r="JB56" s="379" t="str">
        <f>IF($IO56='Classificação geral'!$F50,'Classificação geral'!$U50,"")</f>
        <v/>
      </c>
      <c r="JC56" s="380" t="str">
        <f t="shared" si="107"/>
        <v/>
      </c>
      <c r="JD56" s="381" t="str">
        <f>IFERROR(RANK(JB56,JB:JB,0)+ COUNTIF($JB$13:JB55,JB56),"")</f>
        <v/>
      </c>
    </row>
    <row r="57" spans="1:264" s="400" customFormat="1" ht="25.95" customHeight="1" x14ac:dyDescent="0.4">
      <c r="A57" s="397"/>
      <c r="B57" s="367" t="str">
        <f t="shared" si="132"/>
        <v/>
      </c>
      <c r="C57" s="390" t="str">
        <f t="shared" si="133"/>
        <v/>
      </c>
      <c r="D57" s="394" t="str">
        <f t="shared" si="134"/>
        <v/>
      </c>
      <c r="E57" s="395" t="str">
        <f t="shared" si="135"/>
        <v/>
      </c>
      <c r="F57" s="395" t="str">
        <f t="shared" si="136"/>
        <v/>
      </c>
      <c r="G57" s="395" t="str">
        <f>IFERROR(INDEX(#REF!,MATCH(U57,$FB$15:$FB$97,0)),"")</f>
        <v/>
      </c>
      <c r="H57" s="396" t="str">
        <f t="shared" si="137"/>
        <v/>
      </c>
      <c r="I57" s="396" t="str">
        <f t="shared" si="138"/>
        <v/>
      </c>
      <c r="J57" s="396" t="str">
        <f t="shared" si="139"/>
        <v/>
      </c>
      <c r="K57" s="479" t="str">
        <f t="shared" si="140"/>
        <v/>
      </c>
      <c r="L57" s="396" t="str">
        <f t="shared" si="141"/>
        <v/>
      </c>
      <c r="M57" s="396" t="str">
        <f t="shared" si="142"/>
        <v/>
      </c>
      <c r="N57" s="396" t="str">
        <f t="shared" si="143"/>
        <v/>
      </c>
      <c r="O57" s="479" t="str">
        <f t="shared" si="144"/>
        <v/>
      </c>
      <c r="P57" s="396" t="str">
        <f t="shared" si="145"/>
        <v/>
      </c>
      <c r="Q57" s="396" t="str">
        <f t="shared" si="146"/>
        <v/>
      </c>
      <c r="R57" s="396" t="str">
        <f t="shared" si="147"/>
        <v/>
      </c>
      <c r="S57" s="479" t="str">
        <f t="shared" si="148"/>
        <v/>
      </c>
      <c r="T57" s="396" t="str">
        <f t="shared" si="149"/>
        <v/>
      </c>
      <c r="U57" s="391">
        <v>43</v>
      </c>
      <c r="V57" s="392"/>
      <c r="W57" s="392"/>
      <c r="X57" s="367" t="str">
        <f t="shared" si="150"/>
        <v/>
      </c>
      <c r="Y57" s="390" t="str">
        <f t="shared" si="151"/>
        <v/>
      </c>
      <c r="Z57" s="394" t="str">
        <f t="shared" si="152"/>
        <v/>
      </c>
      <c r="AA57" s="395" t="str">
        <f t="shared" si="153"/>
        <v/>
      </c>
      <c r="AB57" s="395" t="str">
        <f t="shared" si="154"/>
        <v/>
      </c>
      <c r="AC57" s="395" t="str">
        <f>IFERROR(INDEX(#REF!,MATCH(AQ57,$FX$15:$FX$97,0)),"")</f>
        <v/>
      </c>
      <c r="AD57" s="396" t="str">
        <f t="shared" si="155"/>
        <v/>
      </c>
      <c r="AE57" s="396" t="str">
        <f t="shared" si="156"/>
        <v/>
      </c>
      <c r="AF57" s="396" t="str">
        <f t="shared" si="157"/>
        <v/>
      </c>
      <c r="AG57" s="479" t="str">
        <f t="shared" si="158"/>
        <v/>
      </c>
      <c r="AH57" s="396" t="str">
        <f t="shared" si="159"/>
        <v/>
      </c>
      <c r="AI57" s="396" t="str">
        <f t="shared" si="160"/>
        <v/>
      </c>
      <c r="AJ57" s="396" t="str">
        <f t="shared" si="161"/>
        <v/>
      </c>
      <c r="AK57" s="479" t="str">
        <f t="shared" si="162"/>
        <v/>
      </c>
      <c r="AL57" s="396" t="str">
        <f t="shared" si="163"/>
        <v/>
      </c>
      <c r="AM57" s="396" t="str">
        <f t="shared" si="164"/>
        <v/>
      </c>
      <c r="AN57" s="396" t="str">
        <f t="shared" si="165"/>
        <v/>
      </c>
      <c r="AO57" s="479" t="str">
        <f t="shared" si="166"/>
        <v/>
      </c>
      <c r="AP57" s="396" t="str">
        <f t="shared" si="167"/>
        <v/>
      </c>
      <c r="AQ57" s="391">
        <v>43</v>
      </c>
      <c r="AR57" s="392"/>
      <c r="AS57" s="397"/>
      <c r="AT57" s="367" t="str">
        <f t="shared" si="168"/>
        <v/>
      </c>
      <c r="AU57" s="390" t="str">
        <f t="shared" si="169"/>
        <v/>
      </c>
      <c r="AV57" s="390" t="str">
        <f t="shared" si="170"/>
        <v/>
      </c>
      <c r="AW57" s="395" t="str">
        <f t="shared" si="171"/>
        <v/>
      </c>
      <c r="AX57" s="395" t="str">
        <f t="shared" si="172"/>
        <v/>
      </c>
      <c r="AY57" s="395" t="str">
        <f>IFERROR(INDEX(#REF!,MATCH($BM57,$GS$15:$GS$97,0)),"")</f>
        <v/>
      </c>
      <c r="AZ57" s="396" t="str">
        <f t="shared" si="173"/>
        <v/>
      </c>
      <c r="BA57" s="396" t="str">
        <f t="shared" si="174"/>
        <v/>
      </c>
      <c r="BB57" s="396" t="str">
        <f t="shared" si="175"/>
        <v/>
      </c>
      <c r="BC57" s="479" t="str">
        <f t="shared" si="176"/>
        <v/>
      </c>
      <c r="BD57" s="396" t="str">
        <f t="shared" si="177"/>
        <v/>
      </c>
      <c r="BE57" s="396" t="str">
        <f t="shared" si="178"/>
        <v/>
      </c>
      <c r="BF57" s="396" t="str">
        <f t="shared" si="179"/>
        <v/>
      </c>
      <c r="BG57" s="479" t="str">
        <f t="shared" si="180"/>
        <v/>
      </c>
      <c r="BH57" s="396" t="str">
        <f t="shared" si="181"/>
        <v/>
      </c>
      <c r="BI57" s="396" t="str">
        <f t="shared" si="182"/>
        <v/>
      </c>
      <c r="BJ57" s="396" t="str">
        <f t="shared" si="183"/>
        <v/>
      </c>
      <c r="BK57" s="479" t="str">
        <f t="shared" si="184"/>
        <v/>
      </c>
      <c r="BL57" s="396" t="str">
        <f t="shared" si="185"/>
        <v/>
      </c>
      <c r="BM57" s="391">
        <v>43</v>
      </c>
      <c r="BN57" s="236"/>
      <c r="BO57" s="392"/>
      <c r="BP57" s="368" t="str">
        <f t="shared" si="186"/>
        <v/>
      </c>
      <c r="BQ57" s="390" t="str">
        <f t="shared" si="187"/>
        <v/>
      </c>
      <c r="BR57" s="394" t="str">
        <f t="shared" si="188"/>
        <v/>
      </c>
      <c r="BS57" s="395" t="str">
        <f t="shared" si="189"/>
        <v/>
      </c>
      <c r="BT57" s="395" t="str">
        <f t="shared" si="190"/>
        <v/>
      </c>
      <c r="BU57" s="395" t="str">
        <f>IFERROR(INDEX(#REF!,MATCH(CI57,$HN$15:$HN$97,0)),"")</f>
        <v/>
      </c>
      <c r="BV57" s="396" t="str">
        <f t="shared" si="191"/>
        <v/>
      </c>
      <c r="BW57" s="396" t="str">
        <f t="shared" si="192"/>
        <v/>
      </c>
      <c r="BX57" s="396" t="str">
        <f t="shared" si="193"/>
        <v/>
      </c>
      <c r="BY57" s="479" t="str">
        <f t="shared" si="194"/>
        <v/>
      </c>
      <c r="BZ57" s="396" t="str">
        <f t="shared" si="195"/>
        <v/>
      </c>
      <c r="CA57" s="396" t="str">
        <f t="shared" si="196"/>
        <v/>
      </c>
      <c r="CB57" s="396" t="str">
        <f t="shared" si="197"/>
        <v/>
      </c>
      <c r="CC57" s="479" t="str">
        <f t="shared" si="198"/>
        <v/>
      </c>
      <c r="CD57" s="396" t="str">
        <f t="shared" si="199"/>
        <v/>
      </c>
      <c r="CE57" s="396" t="str">
        <f t="shared" si="200"/>
        <v/>
      </c>
      <c r="CF57" s="396" t="str">
        <f t="shared" si="201"/>
        <v/>
      </c>
      <c r="CG57" s="479" t="str">
        <f t="shared" si="202"/>
        <v/>
      </c>
      <c r="CH57" s="396" t="str">
        <f t="shared" si="203"/>
        <v/>
      </c>
      <c r="CI57" s="391">
        <v>43</v>
      </c>
      <c r="CJ57" s="392"/>
      <c r="CK57" s="397"/>
      <c r="CL57" s="367" t="str">
        <f t="shared" si="204"/>
        <v/>
      </c>
      <c r="CM57" s="390" t="str">
        <f t="shared" si="205"/>
        <v/>
      </c>
      <c r="CN57" s="394" t="str">
        <f t="shared" si="206"/>
        <v/>
      </c>
      <c r="CO57" s="394" t="str">
        <f t="shared" si="207"/>
        <v/>
      </c>
      <c r="CP57" s="395" t="str">
        <f t="shared" si="208"/>
        <v/>
      </c>
      <c r="CQ57" s="395" t="str">
        <f>IFERROR(INDEX(#REF!,MATCH(DE57,$II$15:$II$97,0)),"")</f>
        <v/>
      </c>
      <c r="CR57" s="396" t="str">
        <f t="shared" si="209"/>
        <v/>
      </c>
      <c r="CS57" s="396" t="str">
        <f t="shared" si="210"/>
        <v/>
      </c>
      <c r="CT57" s="396" t="str">
        <f t="shared" si="211"/>
        <v/>
      </c>
      <c r="CU57" s="479" t="str">
        <f t="shared" si="212"/>
        <v/>
      </c>
      <c r="CV57" s="396" t="str">
        <f t="shared" si="213"/>
        <v/>
      </c>
      <c r="CW57" s="396" t="str">
        <f t="shared" si="214"/>
        <v/>
      </c>
      <c r="CX57" s="396" t="str">
        <f t="shared" si="215"/>
        <v/>
      </c>
      <c r="CY57" s="479" t="str">
        <f t="shared" si="216"/>
        <v/>
      </c>
      <c r="CZ57" s="396" t="str">
        <f t="shared" si="217"/>
        <v/>
      </c>
      <c r="DA57" s="396" t="str">
        <f t="shared" si="218"/>
        <v/>
      </c>
      <c r="DB57" s="396" t="str">
        <f t="shared" si="219"/>
        <v/>
      </c>
      <c r="DC57" s="479" t="str">
        <f t="shared" si="220"/>
        <v/>
      </c>
      <c r="DD57" s="396" t="str">
        <f t="shared" si="221"/>
        <v/>
      </c>
      <c r="DE57" s="391">
        <v>43</v>
      </c>
      <c r="DF57" s="393" t="str">
        <f t="shared" si="230"/>
        <v/>
      </c>
      <c r="DG57" s="392"/>
      <c r="DH57" s="392"/>
      <c r="DI57" s="367" t="str">
        <f t="shared" si="231"/>
        <v/>
      </c>
      <c r="DJ57" s="390" t="str">
        <f t="shared" si="222"/>
        <v/>
      </c>
      <c r="DK57" s="394" t="str">
        <f t="shared" si="223"/>
        <v/>
      </c>
      <c r="DL57" s="395" t="str">
        <f t="shared" si="224"/>
        <v/>
      </c>
      <c r="DM57" s="395" t="str">
        <f t="shared" si="225"/>
        <v/>
      </c>
      <c r="DN57" s="395" t="str">
        <f>IFERROR(INDEX(#REF!,MATCH(EB57,$JD$15:$JD$97,0)),"")</f>
        <v/>
      </c>
      <c r="DO57" s="396" t="str">
        <f t="shared" si="232"/>
        <v/>
      </c>
      <c r="DP57" s="396" t="str">
        <f t="shared" si="233"/>
        <v/>
      </c>
      <c r="DQ57" s="396" t="str">
        <f t="shared" si="234"/>
        <v/>
      </c>
      <c r="DR57" s="479" t="str">
        <f t="shared" si="226"/>
        <v/>
      </c>
      <c r="DS57" s="396" t="str">
        <f t="shared" si="235"/>
        <v/>
      </c>
      <c r="DT57" s="396" t="str">
        <f t="shared" si="236"/>
        <v/>
      </c>
      <c r="DU57" s="396" t="str">
        <f t="shared" si="237"/>
        <v/>
      </c>
      <c r="DV57" s="479" t="str">
        <f t="shared" si="227"/>
        <v/>
      </c>
      <c r="DW57" s="396" t="str">
        <f t="shared" si="238"/>
        <v/>
      </c>
      <c r="DX57" s="396" t="str">
        <f t="shared" si="239"/>
        <v/>
      </c>
      <c r="DY57" s="396" t="str">
        <f t="shared" si="240"/>
        <v/>
      </c>
      <c r="DZ57" s="479" t="str">
        <f t="shared" si="228"/>
        <v/>
      </c>
      <c r="EA57" s="396" t="str">
        <f t="shared" si="229"/>
        <v/>
      </c>
      <c r="EB57" s="391">
        <v>43</v>
      </c>
      <c r="EC57" s="393"/>
      <c r="ED57" s="392"/>
      <c r="EF57" s="401"/>
      <c r="EG57" s="401"/>
      <c r="EH57" s="402"/>
      <c r="EI57" s="378" t="str">
        <f>IFERROR(IF(AND('Classificação geral'!$E51="FEM",'Classificação geral'!$F51=1),'Classificação geral'!$A51,""),"")</f>
        <v/>
      </c>
      <c r="EJ57" s="399" t="str">
        <f>IFERROR(IF(AND('Classificação geral'!$E51="FEM",'Classificação geral'!$F51=1),'Classificação geral'!$B51,""),"")</f>
        <v/>
      </c>
      <c r="EK57" s="382" t="str">
        <f>IF($EJ57='Classificação geral'!$B51,'Classificação geral'!$C51,"")</f>
        <v/>
      </c>
      <c r="EL57" s="382" t="str">
        <f>IF($EJ57='Classificação geral'!$B51,'Classificação geral'!$E51,"")</f>
        <v/>
      </c>
      <c r="EM57" s="382" t="str">
        <f>IF($EL57='Classificação geral'!$E51,'Classificação geral'!$F51,"")</f>
        <v/>
      </c>
      <c r="EN57" s="378" t="str">
        <f>IFERROR(IF(AND($EL57="fem",'Classificação geral'!$F51=1),'Classificação geral'!G51,""),"")</f>
        <v/>
      </c>
      <c r="EO57" s="378" t="str">
        <f>IFERROR(IF(AND($EL57="fem",'Classificação geral'!$F51=1),'Classificação geral'!H51,""),"")</f>
        <v/>
      </c>
      <c r="EP57" s="378" t="str">
        <f>IFERROR(IF(AND($EL57="fem",'Classificação geral'!$F51=1),'Classificação geral'!I51,""),"")</f>
        <v/>
      </c>
      <c r="EQ57" s="378" t="str">
        <f>IFERROR(IF(AND($EL57="fem",'Classificação geral'!$F51=1),'Classificação geral'!J51,""),"")</f>
        <v/>
      </c>
      <c r="ER57" s="399" t="str">
        <f>IFERROR(IF(AND($EL57="fem",'Classificação geral'!$F51=1),'Classificação geral'!K51,""),"")</f>
        <v/>
      </c>
      <c r="ES57" s="378" t="str">
        <f>IFERROR(IF(AND($EL57="fem",'Classificação geral'!$F51=1),'Classificação geral'!L51,""),"")</f>
        <v/>
      </c>
      <c r="ET57" s="378" t="str">
        <f>IFERROR(IF(AND($EL57="fem",'Classificação geral'!$F51=1),'Classificação geral'!M51,""),"")</f>
        <v/>
      </c>
      <c r="EU57" s="378" t="str">
        <f>IFERROR(IF(AND($EL57="fem",'Classificação geral'!$F51=1),'Classificação geral'!N51,""),"")</f>
        <v/>
      </c>
      <c r="EV57" s="399" t="str">
        <f>IFERROR(IF(AND($EL57="fem",'Classificação geral'!$F51=1),'Classificação geral'!O51,""),"")</f>
        <v/>
      </c>
      <c r="EW57" s="378" t="str">
        <f>IFERROR(IF(AND($EL57="fem",'Classificação geral'!$F51=1),'Classificação geral'!P51,""),"")</f>
        <v/>
      </c>
      <c r="EX57" s="378" t="str">
        <f>IFERROR(IF(AND($EL57="fem",'Classificação geral'!$F51=1),'Classificação geral'!Q51,""),"")</f>
        <v/>
      </c>
      <c r="EY57" s="378" t="str">
        <f>IFERROR(IF(AND($EL57="fem",'Classificação geral'!$F51=1),'Classificação geral'!R51,""),"")</f>
        <v/>
      </c>
      <c r="EZ57" s="379" t="str">
        <f>IF($EM57='Classificação geral'!$F51,'Classificação geral'!$U51,"")</f>
        <v/>
      </c>
      <c r="FA57" s="380" t="str">
        <f t="shared" si="109"/>
        <v/>
      </c>
      <c r="FB57" s="381" t="str">
        <f>IFERROR(RANK(EZ57,EZ:EZ,0)+ COUNTIF(EZ$13:$EZ56,EZ57),"")</f>
        <v/>
      </c>
      <c r="FC57" s="373"/>
      <c r="FD57" s="397" t="s">
        <v>5</v>
      </c>
      <c r="FE57" s="378" t="str">
        <f>IFERROR(IF(AND('Classificação geral'!$E51="mas",'Classificação geral'!$F51=1),'Classificação geral'!$A51,""),"")</f>
        <v/>
      </c>
      <c r="FF57" s="399" t="str">
        <f>IFERROR(IF(AND('Classificação geral'!$E51="mas",'Classificação geral'!$F51=1),'Classificação geral'!$B51,""),"")</f>
        <v/>
      </c>
      <c r="FG57" s="382" t="str">
        <f>IF($FF57='Classificação geral'!$B51,'Classificação geral'!$C51,"")</f>
        <v/>
      </c>
      <c r="FH57" s="382" t="str">
        <f>IF($FF57='Classificação geral'!$B51,'Classificação geral'!$E51,"")</f>
        <v/>
      </c>
      <c r="FI57" s="399" t="str">
        <f>IFERROR(IF(AND($FH57="mas",'Classificação geral'!$F51=1),'Classificação geral'!F51,""),"")</f>
        <v/>
      </c>
      <c r="FJ57" s="378" t="str">
        <f>IFERROR(IF(AND($FH57="mas",'Classificação geral'!$F51=1),'Classificação geral'!G51,""),"")</f>
        <v/>
      </c>
      <c r="FK57" s="378" t="str">
        <f>IFERROR(IF(AND($FH57="mas",'Classificação geral'!$F51=1),'Classificação geral'!H51,""),"")</f>
        <v/>
      </c>
      <c r="FL57" s="378" t="str">
        <f>IFERROR(IF(AND($FH57="mas",'Classificação geral'!$F51=1),'Classificação geral'!I51,""),"")</f>
        <v/>
      </c>
      <c r="FM57" s="378" t="str">
        <f>IFERROR(IF(AND($FH57="mas",'Classificação geral'!$F51=1),'Classificação geral'!J51,""),"")</f>
        <v/>
      </c>
      <c r="FN57" s="378" t="str">
        <f>IFERROR(IF(AND($FH57="mas",'Classificação geral'!$F51=1),'Classificação geral'!K51,""),"")</f>
        <v/>
      </c>
      <c r="FO57" s="378" t="str">
        <f>IFERROR(IF(AND($FH57="mas",'Classificação geral'!$F51=1),'Classificação geral'!L51,""),"")</f>
        <v/>
      </c>
      <c r="FP57" s="378" t="str">
        <f>IFERROR(IF(AND($FH57="mas",'Classificação geral'!$F51=1),'Classificação geral'!M51,""),"")</f>
        <v/>
      </c>
      <c r="FQ57" s="378" t="str">
        <f>IFERROR(IF(AND($FH57="mas",'Classificação geral'!$F51=1),'Classificação geral'!N51,""),"")</f>
        <v/>
      </c>
      <c r="FR57" s="378" t="str">
        <f>IFERROR(IF(AND($FH57="mas",'Classificação geral'!$F51=1),'Classificação geral'!O51,""),"")</f>
        <v/>
      </c>
      <c r="FS57" s="378" t="str">
        <f>IFERROR(IF(AND($FH57="mas",'Classificação geral'!$F51=1),'Classificação geral'!P51,""),"")</f>
        <v/>
      </c>
      <c r="FT57" s="378" t="str">
        <f>IFERROR(IF(AND($FH57="mas",'Classificação geral'!$F51=1),'Classificação geral'!Q51,""),"")</f>
        <v/>
      </c>
      <c r="FU57" s="378" t="str">
        <f>IFERROR(IF(AND($FH57="mas",'Classificação geral'!$F51=1),'Classificação geral'!R51,""),"")</f>
        <v/>
      </c>
      <c r="FV57" s="399" t="str">
        <f>IFERROR(IF(AND($FH57="mas",'Classificação geral'!$F51=1),'Classificação geral'!U51,""),"")</f>
        <v/>
      </c>
      <c r="FW57" s="380" t="str">
        <f t="shared" si="110"/>
        <v/>
      </c>
      <c r="FX57" s="381" t="str">
        <f>IFERROR(RANK(FV57,FV:FV,0)+ COUNTIF($FV$13:FV56,FV57),"")</f>
        <v/>
      </c>
      <c r="FY57" s="397"/>
      <c r="FZ57" s="378" t="str">
        <f>IFERROR(IF(AND('Classificação geral'!$E51="FEM",'Classificação geral'!$F51=2),'Classificação geral'!$A51,""),"")</f>
        <v/>
      </c>
      <c r="GA57" s="378" t="str">
        <f>IFERROR(IF(AND('Classificação geral'!$E51="fem",'Classificação geral'!$F51=2),'Classificação geral'!$B51,""),"")</f>
        <v/>
      </c>
      <c r="GB57" s="382" t="str">
        <f>IF(GA57='Classificação geral'!$B51,'Classificação geral'!$C51,"")</f>
        <v/>
      </c>
      <c r="GC57" s="382" t="str">
        <f>IF(GA57='Classificação geral'!$B51,'Classificação geral'!$E51,"")</f>
        <v/>
      </c>
      <c r="GD57" s="399" t="str">
        <f>IFERROR(IF(AND(GC57="fem",'Classificação geral'!$F51=2),'Classificação geral'!$F51,""),"")</f>
        <v/>
      </c>
      <c r="GE57" s="378" t="str">
        <f>IFERROR(IF(AND($GC57="fem",'Classificação geral'!$F51=2),'Classificação geral'!G51,""),"")</f>
        <v/>
      </c>
      <c r="GF57" s="378" t="str">
        <f>IFERROR(IF(AND($GC57="fem",'Classificação geral'!$F51=2),'Classificação geral'!H51,""),"")</f>
        <v/>
      </c>
      <c r="GG57" s="378" t="str">
        <f>IFERROR(IF(AND($GC57="fem",'Classificação geral'!$F51=2),'Classificação geral'!I51,""),"")</f>
        <v/>
      </c>
      <c r="GH57" s="378" t="str">
        <f>IFERROR(IF(AND($GC57="fem",'Classificação geral'!$F51=2),'Classificação geral'!J51,""),"")</f>
        <v/>
      </c>
      <c r="GI57" s="378" t="str">
        <f>IFERROR(IF(AND($GC57="fem",'Classificação geral'!$F51=2),'Classificação geral'!K51,""),"")</f>
        <v/>
      </c>
      <c r="GJ57" s="378" t="str">
        <f>IFERROR(IF(AND($GC57="fem",'Classificação geral'!$F51=2),'Classificação geral'!L51,""),"")</f>
        <v/>
      </c>
      <c r="GK57" s="378" t="str">
        <f>IFERROR(IF(AND($GC57="fem",'Classificação geral'!$F51=2),'Classificação geral'!M51,""),"")</f>
        <v/>
      </c>
      <c r="GL57" s="378" t="str">
        <f>IFERROR(IF(AND($GC57="fem",'Classificação geral'!$F51=2),'Classificação geral'!N51,""),"")</f>
        <v/>
      </c>
      <c r="GM57" s="378" t="str">
        <f>IFERROR(IF(AND($GC57="fem",'Classificação geral'!$F51=2),'Classificação geral'!O51,""),"")</f>
        <v/>
      </c>
      <c r="GN57" s="378" t="str">
        <f>IFERROR(IF(AND($GC57="fem",'Classificação geral'!$F51=2),'Classificação geral'!P51,""),"")</f>
        <v/>
      </c>
      <c r="GO57" s="378" t="str">
        <f>IFERROR(IF(AND($GC57="fem",'Classificação geral'!$F51=2),'Classificação geral'!Q51,""),"")</f>
        <v/>
      </c>
      <c r="GP57" s="378" t="str">
        <f>IFERROR(IF(AND($GC57="fem",'Classificação geral'!$F51=2),'Classificação geral'!R51,""),"")</f>
        <v/>
      </c>
      <c r="GQ57" s="399" t="str">
        <f>IFERROR(IF(AND(GC57="fem",'Classificação geral'!$F51=2),'Classificação geral'!U51,""),"")</f>
        <v/>
      </c>
      <c r="GR57" s="380" t="str">
        <f t="shared" si="111"/>
        <v/>
      </c>
      <c r="GS57" s="381" t="str">
        <f>IFERROR(RANK(GQ57,GQ:GQ,0)+ COUNTIF($GQ$13:GQ56,GQ57),"")</f>
        <v/>
      </c>
      <c r="GT57" s="397"/>
      <c r="GU57" s="378" t="str">
        <f>IFERROR(IF(AND('Classificação geral'!$E51="mas",'Classificação geral'!$F51=2),'Classificação geral'!$A51,""),"")</f>
        <v/>
      </c>
      <c r="GV57" s="378" t="str">
        <f>IFERROR(IF(AND('Classificação geral'!$E51="mas",'Classificação geral'!$F51=2),'Classificação geral'!$B51,""),"")</f>
        <v/>
      </c>
      <c r="GW57" s="382" t="str">
        <f>IF(GV57='Classificação geral'!$B51,'Classificação geral'!$C51,"")</f>
        <v/>
      </c>
      <c r="GX57" s="382" t="str">
        <f>IF(GV57='Classificação geral'!$B51,'Classificação geral'!$E51,"")</f>
        <v/>
      </c>
      <c r="GY57" s="399" t="str">
        <f>IFERROR(IF(AND(GX57="mas",'Classificação geral'!$F51=2),'Classificação geral'!$F51,""),"")</f>
        <v/>
      </c>
      <c r="GZ57" s="378" t="str">
        <f>IFERROR(IF(AND($GX57="mas",'Classificação geral'!$F51=2),'Classificação geral'!H51,""),"")</f>
        <v/>
      </c>
      <c r="HA57" s="378" t="str">
        <f>IFERROR(IF(AND($GX57="mas",'Classificação geral'!$F51=2),'Classificação geral'!I51,""),"")</f>
        <v/>
      </c>
      <c r="HB57" s="378" t="str">
        <f>IFERROR(IF(AND($GX57="mas",'Classificação geral'!$F51=2),'Classificação geral'!J51,""),"")</f>
        <v/>
      </c>
      <c r="HC57" s="399" t="str">
        <f>IFERROR(IF(AND(GX57="mas",'Classificação geral'!$F51=2),'Classificação geral'!$G51,""),"")</f>
        <v/>
      </c>
      <c r="HD57" s="378" t="str">
        <f>IFERROR(IF(AND($GX57="mas",'Classificação geral'!$F51=2),'Classificação geral'!L51,""),"")</f>
        <v/>
      </c>
      <c r="HE57" s="378" t="str">
        <f>IFERROR(IF(AND($GX57="mas",'Classificação geral'!$F51=2),'Classificação geral'!M51,""),"")</f>
        <v/>
      </c>
      <c r="HF57" s="378" t="str">
        <f>IFERROR(IF(AND($GX57="mas",'Classificação geral'!$F51=2),'Classificação geral'!N51,""),"")</f>
        <v/>
      </c>
      <c r="HG57" s="399" t="str">
        <f>IFERROR(IF(AND(GX57="mas",'Classificação geral'!$F51=2),'Classificação geral'!$K51,""),"")</f>
        <v/>
      </c>
      <c r="HH57" s="378" t="str">
        <f>IFERROR(IF(AND($GX57="mas",'Classificação geral'!$F51=2),'Classificação geral'!P51,""),"")</f>
        <v/>
      </c>
      <c r="HI57" s="378" t="str">
        <f>IFERROR(IF(AND($GX57="mas",'Classificação geral'!$F51=2),'Classificação geral'!Q51,""),"")</f>
        <v/>
      </c>
      <c r="HJ57" s="378" t="str">
        <f>IFERROR(IF(AND($GX57="mas",'Classificação geral'!$F51=2),'Classificação geral'!R51,""),"")</f>
        <v/>
      </c>
      <c r="HK57" s="399" t="str">
        <f>IFERROR(IF(AND(GX57="mas",'Classificação geral'!$F51=2),'Classificação geral'!$O51,""),"")</f>
        <v/>
      </c>
      <c r="HL57" s="399" t="str">
        <f>IFERROR(IF(AND(GX57="mas",'Classificação geral'!$F51=2),'Classificação geral'!$U51,""),"")</f>
        <v/>
      </c>
      <c r="HM57" s="380" t="str">
        <f t="shared" si="112"/>
        <v/>
      </c>
      <c r="HN57" s="381" t="str">
        <f>IFERROR(RANK(HL57,HL:HL,0)+ COUNTIF($HL$13:HL56,HL57),"")</f>
        <v/>
      </c>
      <c r="HO57" s="397"/>
      <c r="HP57" s="378" t="str">
        <f>IFERROR(IF(AND('Classificação geral'!$E51="FEM",'Classificação geral'!$F51=3),'Classificação geral'!$A51,""),"")</f>
        <v/>
      </c>
      <c r="HQ57" s="399" t="str">
        <f>IFERROR(IF(AND('Classificação geral'!$E51="fem",'Classificação geral'!$F51=3),'Classificação geral'!$B51,""),"")</f>
        <v/>
      </c>
      <c r="HR57" s="382" t="str">
        <f>IF($HQ57='Classificação geral'!$B51,'Classificação geral'!$C51,"")</f>
        <v/>
      </c>
      <c r="HS57" s="382" t="str">
        <f>IF($HQ57='Classificação geral'!$B51,'Classificação geral'!$E51,"")</f>
        <v/>
      </c>
      <c r="HT57" s="382" t="str">
        <f>IF($HS57='Classificação geral'!$E51,'Classificação geral'!$F51,"")</f>
        <v/>
      </c>
      <c r="HU57" s="382">
        <f>IF($HT57='Classificação geral'!$F51,'Classificação geral'!G51,"")</f>
        <v>0</v>
      </c>
      <c r="HV57" s="382" t="str">
        <f>IF($HT57='Classificação geral'!$F51,'Classificação geral'!H51,"")</f>
        <v/>
      </c>
      <c r="HW57" s="382">
        <f>IF($HT57='Classificação geral'!$F51,'Classificação geral'!I51,"")</f>
        <v>0</v>
      </c>
      <c r="HX57" s="382">
        <f>IF($HT57='Classificação geral'!$F51,'Classificação geral'!J51,"")</f>
        <v>0</v>
      </c>
      <c r="HY57" s="382">
        <f>IF($HT57='Classificação geral'!$F51,'Classificação geral'!K51,"")</f>
        <v>0</v>
      </c>
      <c r="HZ57" s="382">
        <f>IF($HT57='Classificação geral'!$F51,'Classificação geral'!L51,"")</f>
        <v>0</v>
      </c>
      <c r="IA57" s="382">
        <f>IF($HT57='Classificação geral'!$F51,'Classificação geral'!M51,"")</f>
        <v>0</v>
      </c>
      <c r="IB57" s="382">
        <f>IF($HT57='Classificação geral'!$F51,'Classificação geral'!N51,"")</f>
        <v>0</v>
      </c>
      <c r="IC57" s="382">
        <f>IF($HT57='Classificação geral'!$F51,'Classificação geral'!O51,"")</f>
        <v>0</v>
      </c>
      <c r="ID57" s="382" t="b">
        <f>IF($HT57='Classificação geral'!$F51,'Classificação geral'!P51,"")</f>
        <v>0</v>
      </c>
      <c r="IE57" s="382">
        <f>IF($HT57='Classificação geral'!$F51,'Classificação geral'!Q51,"")</f>
        <v>0</v>
      </c>
      <c r="IF57" s="382">
        <f>IF($HT57='Classificação geral'!$F51,'Classificação geral'!R51,"")</f>
        <v>0</v>
      </c>
      <c r="IG57" s="379" t="str">
        <f>IF($HT57='Classificação geral'!$F51,'Classificação geral'!$U51,"")</f>
        <v/>
      </c>
      <c r="IH57" s="380" t="str">
        <f t="shared" si="106"/>
        <v/>
      </c>
      <c r="II57" s="381" t="str">
        <f>IFERROR(RANK(IG57,IG:IG,0)+ COUNTIF($IG$13:IG56,IG57),"")</f>
        <v/>
      </c>
      <c r="IJ57" s="397"/>
      <c r="IK57" s="378" t="str">
        <f>IFERROR(IF(AND('Classificação geral'!$E51="mas",'Classificação geral'!$F51=3),'Classificação geral'!$A51,""),"")</f>
        <v/>
      </c>
      <c r="IL57" s="399" t="str">
        <f>IFERROR(IF(AND('Classificação geral'!$E51="mas",'Classificação geral'!$F51=3),'Classificação geral'!$B51,""),"")</f>
        <v/>
      </c>
      <c r="IM57" s="382" t="str">
        <f>IF($IL57='Classificação geral'!$B51,'Classificação geral'!$C51,"")</f>
        <v/>
      </c>
      <c r="IN57" s="382" t="str">
        <f>IF($IL57='Classificação geral'!$B51,'Classificação geral'!$E51,"")</f>
        <v/>
      </c>
      <c r="IO57" s="382" t="str">
        <f>IF($IN57='Classificação geral'!$E51,'Classificação geral'!$F51,"")</f>
        <v/>
      </c>
      <c r="IP57" s="379">
        <f>IF($IO57='Classificação geral'!$F51,'Classificação geral'!G51,"")</f>
        <v>0</v>
      </c>
      <c r="IQ57" s="379" t="str">
        <f>IF($IO57='Classificação geral'!$F51,'Classificação geral'!H51,"")</f>
        <v/>
      </c>
      <c r="IR57" s="379">
        <f>IF($IO57='Classificação geral'!$F51,'Classificação geral'!I51,"")</f>
        <v>0</v>
      </c>
      <c r="IS57" s="379">
        <f>IF($IO57='Classificação geral'!$F51,'Classificação geral'!J51,"")</f>
        <v>0</v>
      </c>
      <c r="IT57" s="379">
        <f>IF($IO57='Classificação geral'!$F51,'Classificação geral'!K51,"")</f>
        <v>0</v>
      </c>
      <c r="IU57" s="379">
        <f>IF($IO57='Classificação geral'!$F51,'Classificação geral'!L51,"")</f>
        <v>0</v>
      </c>
      <c r="IV57" s="379">
        <f>IF($IO57='Classificação geral'!$F51,'Classificação geral'!M51,"")</f>
        <v>0</v>
      </c>
      <c r="IW57" s="379">
        <f>IF($IO57='Classificação geral'!$F51,'Classificação geral'!N51,"")</f>
        <v>0</v>
      </c>
      <c r="IX57" s="379">
        <f>IF($IO57='Classificação geral'!$F51,'Classificação geral'!O51,"")</f>
        <v>0</v>
      </c>
      <c r="IY57" s="379" t="b">
        <f>IF($IO57='Classificação geral'!$F51,'Classificação geral'!P51,"")</f>
        <v>0</v>
      </c>
      <c r="IZ57" s="379">
        <f>IF($IO57='Classificação geral'!$F51,'Classificação geral'!Q51,"")</f>
        <v>0</v>
      </c>
      <c r="JA57" s="379">
        <f>IF($IO57='Classificação geral'!$F51,'Classificação geral'!R51,"")</f>
        <v>0</v>
      </c>
      <c r="JB57" s="379" t="str">
        <f>IF($IO57='Classificação geral'!$F51,'Classificação geral'!$U51,"")</f>
        <v/>
      </c>
      <c r="JC57" s="380" t="str">
        <f t="shared" si="107"/>
        <v/>
      </c>
      <c r="JD57" s="381" t="str">
        <f>IFERROR(RANK(JB57,JB:JB,0)+ COUNTIF($JB$13:JB56,JB57),"")</f>
        <v/>
      </c>
    </row>
    <row r="58" spans="1:264" ht="25.95" customHeight="1" x14ac:dyDescent="0.4">
      <c r="A58" s="397"/>
      <c r="B58" s="367" t="str">
        <f t="shared" si="132"/>
        <v/>
      </c>
      <c r="C58" s="390" t="str">
        <f t="shared" si="133"/>
        <v/>
      </c>
      <c r="D58" s="394" t="str">
        <f t="shared" si="134"/>
        <v/>
      </c>
      <c r="E58" s="395" t="str">
        <f t="shared" si="135"/>
        <v/>
      </c>
      <c r="F58" s="395" t="str">
        <f t="shared" si="136"/>
        <v/>
      </c>
      <c r="G58" s="395" t="str">
        <f>IFERROR(INDEX(#REF!,MATCH(U58,$FB$15:$FB$97,0)),"")</f>
        <v/>
      </c>
      <c r="H58" s="396" t="str">
        <f t="shared" si="137"/>
        <v/>
      </c>
      <c r="I58" s="396" t="str">
        <f t="shared" si="138"/>
        <v/>
      </c>
      <c r="J58" s="396" t="str">
        <f t="shared" si="139"/>
        <v/>
      </c>
      <c r="K58" s="479" t="str">
        <f t="shared" si="140"/>
        <v/>
      </c>
      <c r="L58" s="396" t="str">
        <f t="shared" si="141"/>
        <v/>
      </c>
      <c r="M58" s="396" t="str">
        <f t="shared" si="142"/>
        <v/>
      </c>
      <c r="N58" s="396" t="str">
        <f t="shared" si="143"/>
        <v/>
      </c>
      <c r="O58" s="479" t="str">
        <f t="shared" si="144"/>
        <v/>
      </c>
      <c r="P58" s="396" t="str">
        <f t="shared" si="145"/>
        <v/>
      </c>
      <c r="Q58" s="396" t="str">
        <f t="shared" si="146"/>
        <v/>
      </c>
      <c r="R58" s="396" t="str">
        <f t="shared" si="147"/>
        <v/>
      </c>
      <c r="S58" s="479" t="str">
        <f t="shared" si="148"/>
        <v/>
      </c>
      <c r="T58" s="396" t="str">
        <f t="shared" si="149"/>
        <v/>
      </c>
      <c r="U58" s="391">
        <v>44</v>
      </c>
      <c r="V58" s="392"/>
      <c r="W58" s="392"/>
      <c r="X58" s="367" t="str">
        <f t="shared" si="150"/>
        <v/>
      </c>
      <c r="Y58" s="390" t="str">
        <f t="shared" si="151"/>
        <v/>
      </c>
      <c r="Z58" s="394" t="str">
        <f t="shared" si="152"/>
        <v/>
      </c>
      <c r="AA58" s="395" t="str">
        <f t="shared" si="153"/>
        <v/>
      </c>
      <c r="AB58" s="395" t="str">
        <f t="shared" si="154"/>
        <v/>
      </c>
      <c r="AC58" s="395" t="str">
        <f>IFERROR(INDEX(#REF!,MATCH(AQ58,$FX$15:$FX$97,0)),"")</f>
        <v/>
      </c>
      <c r="AD58" s="396" t="str">
        <f t="shared" si="155"/>
        <v/>
      </c>
      <c r="AE58" s="396" t="str">
        <f t="shared" si="156"/>
        <v/>
      </c>
      <c r="AF58" s="396" t="str">
        <f t="shared" si="157"/>
        <v/>
      </c>
      <c r="AG58" s="479" t="str">
        <f t="shared" si="158"/>
        <v/>
      </c>
      <c r="AH58" s="396" t="str">
        <f t="shared" si="159"/>
        <v/>
      </c>
      <c r="AI58" s="396" t="str">
        <f t="shared" si="160"/>
        <v/>
      </c>
      <c r="AJ58" s="396" t="str">
        <f t="shared" si="161"/>
        <v/>
      </c>
      <c r="AK58" s="479" t="str">
        <f t="shared" si="162"/>
        <v/>
      </c>
      <c r="AL58" s="396" t="str">
        <f t="shared" si="163"/>
        <v/>
      </c>
      <c r="AM58" s="396" t="str">
        <f t="shared" si="164"/>
        <v/>
      </c>
      <c r="AN58" s="396" t="str">
        <f t="shared" si="165"/>
        <v/>
      </c>
      <c r="AO58" s="479" t="str">
        <f t="shared" si="166"/>
        <v/>
      </c>
      <c r="AP58" s="396" t="str">
        <f t="shared" si="167"/>
        <v/>
      </c>
      <c r="AQ58" s="391">
        <v>44</v>
      </c>
      <c r="AR58" s="392"/>
      <c r="AS58" s="397"/>
      <c r="AT58" s="367" t="str">
        <f t="shared" si="168"/>
        <v/>
      </c>
      <c r="AU58" s="390" t="str">
        <f t="shared" si="169"/>
        <v/>
      </c>
      <c r="AV58" s="390" t="str">
        <f t="shared" si="170"/>
        <v/>
      </c>
      <c r="AW58" s="395" t="str">
        <f t="shared" si="171"/>
        <v/>
      </c>
      <c r="AX58" s="395" t="str">
        <f t="shared" si="172"/>
        <v/>
      </c>
      <c r="AY58" s="395" t="str">
        <f>IFERROR(INDEX(#REF!,MATCH($BM58,$GS$15:$GS$97,0)),"")</f>
        <v/>
      </c>
      <c r="AZ58" s="396" t="str">
        <f t="shared" si="173"/>
        <v/>
      </c>
      <c r="BA58" s="396" t="str">
        <f t="shared" si="174"/>
        <v/>
      </c>
      <c r="BB58" s="396" t="str">
        <f t="shared" si="175"/>
        <v/>
      </c>
      <c r="BC58" s="479" t="str">
        <f t="shared" si="176"/>
        <v/>
      </c>
      <c r="BD58" s="396" t="str">
        <f t="shared" si="177"/>
        <v/>
      </c>
      <c r="BE58" s="396" t="str">
        <f t="shared" si="178"/>
        <v/>
      </c>
      <c r="BF58" s="396" t="str">
        <f t="shared" si="179"/>
        <v/>
      </c>
      <c r="BG58" s="479" t="str">
        <f t="shared" si="180"/>
        <v/>
      </c>
      <c r="BH58" s="396" t="str">
        <f t="shared" si="181"/>
        <v/>
      </c>
      <c r="BI58" s="396" t="str">
        <f t="shared" si="182"/>
        <v/>
      </c>
      <c r="BJ58" s="396" t="str">
        <f t="shared" si="183"/>
        <v/>
      </c>
      <c r="BK58" s="479" t="str">
        <f t="shared" si="184"/>
        <v/>
      </c>
      <c r="BL58" s="396" t="str">
        <f t="shared" si="185"/>
        <v/>
      </c>
      <c r="BM58" s="391">
        <v>44</v>
      </c>
      <c r="BN58" s="236"/>
      <c r="BO58" s="392"/>
      <c r="BP58" s="368" t="str">
        <f t="shared" si="186"/>
        <v/>
      </c>
      <c r="BQ58" s="390" t="str">
        <f t="shared" si="187"/>
        <v/>
      </c>
      <c r="BR58" s="394" t="str">
        <f t="shared" si="188"/>
        <v/>
      </c>
      <c r="BS58" s="395" t="str">
        <f t="shared" si="189"/>
        <v/>
      </c>
      <c r="BT58" s="395" t="str">
        <f t="shared" si="190"/>
        <v/>
      </c>
      <c r="BU58" s="395" t="str">
        <f>IFERROR(INDEX(#REF!,MATCH(CI58,$HN$15:$HN$97,0)),"")</f>
        <v/>
      </c>
      <c r="BV58" s="396" t="str">
        <f t="shared" si="191"/>
        <v/>
      </c>
      <c r="BW58" s="396" t="str">
        <f t="shared" si="192"/>
        <v/>
      </c>
      <c r="BX58" s="396" t="str">
        <f t="shared" si="193"/>
        <v/>
      </c>
      <c r="BY58" s="479" t="str">
        <f t="shared" si="194"/>
        <v/>
      </c>
      <c r="BZ58" s="396" t="str">
        <f t="shared" si="195"/>
        <v/>
      </c>
      <c r="CA58" s="396" t="str">
        <f t="shared" si="196"/>
        <v/>
      </c>
      <c r="CB58" s="396" t="str">
        <f t="shared" si="197"/>
        <v/>
      </c>
      <c r="CC58" s="479" t="str">
        <f t="shared" si="198"/>
        <v/>
      </c>
      <c r="CD58" s="396" t="str">
        <f t="shared" si="199"/>
        <v/>
      </c>
      <c r="CE58" s="396" t="str">
        <f t="shared" si="200"/>
        <v/>
      </c>
      <c r="CF58" s="396" t="str">
        <f t="shared" si="201"/>
        <v/>
      </c>
      <c r="CG58" s="479" t="str">
        <f t="shared" si="202"/>
        <v/>
      </c>
      <c r="CH58" s="396" t="str">
        <f t="shared" si="203"/>
        <v/>
      </c>
      <c r="CI58" s="391">
        <v>44</v>
      </c>
      <c r="CJ58" s="392"/>
      <c r="CK58" s="397"/>
      <c r="CL58" s="367" t="str">
        <f t="shared" si="204"/>
        <v/>
      </c>
      <c r="CM58" s="390" t="str">
        <f t="shared" si="205"/>
        <v/>
      </c>
      <c r="CN58" s="394" t="str">
        <f t="shared" si="206"/>
        <v/>
      </c>
      <c r="CO58" s="394" t="str">
        <f t="shared" si="207"/>
        <v/>
      </c>
      <c r="CP58" s="395" t="str">
        <f t="shared" si="208"/>
        <v/>
      </c>
      <c r="CQ58" s="395" t="str">
        <f>IFERROR(INDEX(#REF!,MATCH(DE58,$II$15:$II$97,0)),"")</f>
        <v/>
      </c>
      <c r="CR58" s="396" t="str">
        <f t="shared" si="209"/>
        <v/>
      </c>
      <c r="CS58" s="396" t="str">
        <f t="shared" si="210"/>
        <v/>
      </c>
      <c r="CT58" s="396" t="str">
        <f t="shared" si="211"/>
        <v/>
      </c>
      <c r="CU58" s="479" t="str">
        <f t="shared" si="212"/>
        <v/>
      </c>
      <c r="CV58" s="396" t="str">
        <f t="shared" si="213"/>
        <v/>
      </c>
      <c r="CW58" s="396" t="str">
        <f t="shared" si="214"/>
        <v/>
      </c>
      <c r="CX58" s="396" t="str">
        <f t="shared" si="215"/>
        <v/>
      </c>
      <c r="CY58" s="479" t="str">
        <f t="shared" si="216"/>
        <v/>
      </c>
      <c r="CZ58" s="396" t="str">
        <f t="shared" si="217"/>
        <v/>
      </c>
      <c r="DA58" s="396" t="str">
        <f t="shared" si="218"/>
        <v/>
      </c>
      <c r="DB58" s="396" t="str">
        <f t="shared" si="219"/>
        <v/>
      </c>
      <c r="DC58" s="479" t="str">
        <f t="shared" si="220"/>
        <v/>
      </c>
      <c r="DD58" s="396" t="str">
        <f t="shared" si="221"/>
        <v/>
      </c>
      <c r="DE58" s="391">
        <v>44</v>
      </c>
      <c r="DF58" s="393" t="str">
        <f t="shared" si="230"/>
        <v/>
      </c>
      <c r="DG58" s="392"/>
      <c r="DH58" s="392"/>
      <c r="DI58" s="367" t="str">
        <f t="shared" si="231"/>
        <v/>
      </c>
      <c r="DJ58" s="390" t="str">
        <f t="shared" si="222"/>
        <v/>
      </c>
      <c r="DK58" s="394" t="str">
        <f t="shared" si="223"/>
        <v/>
      </c>
      <c r="DL58" s="395" t="str">
        <f t="shared" si="224"/>
        <v/>
      </c>
      <c r="DM58" s="395" t="str">
        <f t="shared" si="225"/>
        <v/>
      </c>
      <c r="DN58" s="395" t="str">
        <f>IFERROR(INDEX(#REF!,MATCH(EB58,$JD$15:$JD$97,0)),"")</f>
        <v/>
      </c>
      <c r="DO58" s="396" t="str">
        <f t="shared" si="232"/>
        <v/>
      </c>
      <c r="DP58" s="396" t="str">
        <f t="shared" si="233"/>
        <v/>
      </c>
      <c r="DQ58" s="396" t="str">
        <f t="shared" si="234"/>
        <v/>
      </c>
      <c r="DR58" s="479" t="str">
        <f t="shared" si="226"/>
        <v/>
      </c>
      <c r="DS58" s="396" t="str">
        <f t="shared" si="235"/>
        <v/>
      </c>
      <c r="DT58" s="396" t="str">
        <f t="shared" si="236"/>
        <v/>
      </c>
      <c r="DU58" s="396" t="str">
        <f t="shared" si="237"/>
        <v/>
      </c>
      <c r="DV58" s="479" t="str">
        <f t="shared" si="227"/>
        <v/>
      </c>
      <c r="DW58" s="396" t="str">
        <f t="shared" si="238"/>
        <v/>
      </c>
      <c r="DX58" s="396" t="str">
        <f t="shared" si="239"/>
        <v/>
      </c>
      <c r="DY58" s="396" t="str">
        <f t="shared" si="240"/>
        <v/>
      </c>
      <c r="DZ58" s="479" t="str">
        <f t="shared" si="228"/>
        <v/>
      </c>
      <c r="EA58" s="396" t="str">
        <f t="shared" si="229"/>
        <v/>
      </c>
      <c r="EB58" s="391">
        <v>44</v>
      </c>
      <c r="EC58" s="393"/>
      <c r="ED58" s="392"/>
      <c r="EI58" s="295" t="str">
        <f>IFERROR(IF(AND('Classificação geral'!$E52="FEM",'Classificação geral'!$F52=1),'Classificação geral'!$A52,""),"")</f>
        <v/>
      </c>
      <c r="EJ58" s="306" t="str">
        <f>IFERROR(IF(AND('Classificação geral'!$E52="FEM",'Classificação geral'!$F52=1),'Classificação geral'!$B52,""),"")</f>
        <v/>
      </c>
      <c r="EK58" s="293" t="str">
        <f>IF($EJ58='Classificação geral'!$B52,'Classificação geral'!$C52,"")</f>
        <v/>
      </c>
      <c r="EL58" s="293" t="str">
        <f>IF($EJ58='Classificação geral'!$B52,'Classificação geral'!$E52,"")</f>
        <v/>
      </c>
      <c r="EM58" s="293" t="str">
        <f>IF($EL58='Classificação geral'!$E52,'Classificação geral'!$F52,"")</f>
        <v/>
      </c>
      <c r="EN58" s="378" t="str">
        <f>IFERROR(IF(AND($EL58="fem",'Classificação geral'!$F52=1),'Classificação geral'!G52,""),"")</f>
        <v/>
      </c>
      <c r="EO58" s="378" t="str">
        <f>IFERROR(IF(AND($EL58="fem",'Classificação geral'!$F52=1),'Classificação geral'!H52,""),"")</f>
        <v/>
      </c>
      <c r="EP58" s="378" t="str">
        <f>IFERROR(IF(AND($EL58="fem",'Classificação geral'!$F52=1),'Classificação geral'!I52,""),"")</f>
        <v/>
      </c>
      <c r="EQ58" s="378" t="str">
        <f>IFERROR(IF(AND($EL58="fem",'Classificação geral'!$F52=1),'Classificação geral'!J52,""),"")</f>
        <v/>
      </c>
      <c r="ER58" s="306" t="str">
        <f>IFERROR(IF(AND($EL58="fem",'Classificação geral'!$F52=1),'Classificação geral'!K52,""),"")</f>
        <v/>
      </c>
      <c r="ES58" s="378" t="str">
        <f>IFERROR(IF(AND($EL58="fem",'Classificação geral'!$F52=1),'Classificação geral'!L52,""),"")</f>
        <v/>
      </c>
      <c r="ET58" s="378" t="str">
        <f>IFERROR(IF(AND($EL58="fem",'Classificação geral'!$F52=1),'Classificação geral'!M52,""),"")</f>
        <v/>
      </c>
      <c r="EU58" s="378" t="str">
        <f>IFERROR(IF(AND($EL58="fem",'Classificação geral'!$F52=1),'Classificação geral'!N52,""),"")</f>
        <v/>
      </c>
      <c r="EV58" s="306" t="str">
        <f>IFERROR(IF(AND($EL58="fem",'Classificação geral'!$F52=1),'Classificação geral'!O52,""),"")</f>
        <v/>
      </c>
      <c r="EW58" s="378" t="str">
        <f>IFERROR(IF(AND($EL58="fem",'Classificação geral'!$F52=1),'Classificação geral'!P52,""),"")</f>
        <v/>
      </c>
      <c r="EX58" s="378" t="str">
        <f>IFERROR(IF(AND($EL58="fem",'Classificação geral'!$F52=1),'Classificação geral'!Q52,""),"")</f>
        <v/>
      </c>
      <c r="EY58" s="378" t="str">
        <f>IFERROR(IF(AND($EL58="fem",'Classificação geral'!$F52=1),'Classificação geral'!R52,""),"")</f>
        <v/>
      </c>
      <c r="EZ58" s="296" t="str">
        <f>IF($EM58='Classificação geral'!$F52,'Classificação geral'!$U52,"")</f>
        <v/>
      </c>
      <c r="FA58" s="380" t="str">
        <f t="shared" si="109"/>
        <v/>
      </c>
      <c r="FB58" s="297" t="str">
        <f>IFERROR(RANK(EZ58,EZ:EZ,0)+ COUNTIF(EZ$13:$EZ57,EZ58),"")</f>
        <v/>
      </c>
      <c r="FC58" s="294"/>
      <c r="FD58" s="305" t="s">
        <v>5</v>
      </c>
      <c r="FE58" s="295" t="str">
        <f>IFERROR(IF(AND('Classificação geral'!$E52="mas",'Classificação geral'!$F52=1),'Classificação geral'!$A52,""),"")</f>
        <v/>
      </c>
      <c r="FF58" s="306" t="str">
        <f>IFERROR(IF(AND('Classificação geral'!$E52="mas",'Classificação geral'!$F52=1),'Classificação geral'!$B52,""),"")</f>
        <v/>
      </c>
      <c r="FG58" s="293" t="str">
        <f>IF($FF58='Classificação geral'!$B52,'Classificação geral'!$C52,"")</f>
        <v/>
      </c>
      <c r="FH58" s="293" t="str">
        <f>IF($FF58='Classificação geral'!$B52,'Classificação geral'!$E52,"")</f>
        <v/>
      </c>
      <c r="FI58" s="306" t="str">
        <f>IFERROR(IF(AND($FH58="mas",'Classificação geral'!$F52=1),'Classificação geral'!F52,""),"")</f>
        <v/>
      </c>
      <c r="FJ58" s="378" t="str">
        <f>IFERROR(IF(AND($FH58="mas",'Classificação geral'!$F52=1),'Classificação geral'!G52,""),"")</f>
        <v/>
      </c>
      <c r="FK58" s="378" t="str">
        <f>IFERROR(IF(AND($FH58="mas",'Classificação geral'!$F52=1),'Classificação geral'!H52,""),"")</f>
        <v/>
      </c>
      <c r="FL58" s="378" t="str">
        <f>IFERROR(IF(AND($FH58="mas",'Classificação geral'!$F52=1),'Classificação geral'!I52,""),"")</f>
        <v/>
      </c>
      <c r="FM58" s="378" t="str">
        <f>IFERROR(IF(AND($FH58="mas",'Classificação geral'!$F52=1),'Classificação geral'!J52,""),"")</f>
        <v/>
      </c>
      <c r="FN58" s="378" t="str">
        <f>IFERROR(IF(AND($FH58="mas",'Classificação geral'!$F52=1),'Classificação geral'!K52,""),"")</f>
        <v/>
      </c>
      <c r="FO58" s="378" t="str">
        <f>IFERROR(IF(AND($FH58="mas",'Classificação geral'!$F52=1),'Classificação geral'!L52,""),"")</f>
        <v/>
      </c>
      <c r="FP58" s="378" t="str">
        <f>IFERROR(IF(AND($FH58="mas",'Classificação geral'!$F52=1),'Classificação geral'!M52,""),"")</f>
        <v/>
      </c>
      <c r="FQ58" s="378" t="str">
        <f>IFERROR(IF(AND($FH58="mas",'Classificação geral'!$F52=1),'Classificação geral'!N52,""),"")</f>
        <v/>
      </c>
      <c r="FR58" s="378" t="str">
        <f>IFERROR(IF(AND($FH58="mas",'Classificação geral'!$F52=1),'Classificação geral'!O52,""),"")</f>
        <v/>
      </c>
      <c r="FS58" s="378" t="str">
        <f>IFERROR(IF(AND($FH58="mas",'Classificação geral'!$F52=1),'Classificação geral'!P52,""),"")</f>
        <v/>
      </c>
      <c r="FT58" s="378" t="str">
        <f>IFERROR(IF(AND($FH58="mas",'Classificação geral'!$F52=1),'Classificação geral'!Q52,""),"")</f>
        <v/>
      </c>
      <c r="FU58" s="378" t="str">
        <f>IFERROR(IF(AND($FH58="mas",'Classificação geral'!$F52=1),'Classificação geral'!R52,""),"")</f>
        <v/>
      </c>
      <c r="FV58" s="306" t="str">
        <f>IFERROR(IF(AND($FH58="mas",'Classificação geral'!$F52=1),'Classificação geral'!U52,""),"")</f>
        <v/>
      </c>
      <c r="FW58" s="380" t="str">
        <f t="shared" si="110"/>
        <v/>
      </c>
      <c r="FX58" s="297" t="str">
        <f>IFERROR(RANK(FV58,FV:FV,0)+ COUNTIF($FV$13:FV57,FV58),"")</f>
        <v/>
      </c>
      <c r="FY58" s="305"/>
      <c r="FZ58" s="295" t="str">
        <f>IFERROR(IF(AND('Classificação geral'!$E52="FEM",'Classificação geral'!$F52=2),'Classificação geral'!$A52,""),"")</f>
        <v/>
      </c>
      <c r="GA58" s="378" t="str">
        <f>IFERROR(IF(AND('Classificação geral'!$E52="fem",'Classificação geral'!$F52=2),'Classificação geral'!$B52,""),"")</f>
        <v/>
      </c>
      <c r="GB58" s="293" t="str">
        <f>IF(GA58='Classificação geral'!$B52,'Classificação geral'!$C52,"")</f>
        <v/>
      </c>
      <c r="GC58" s="293" t="str">
        <f>IF(GA58='Classificação geral'!$B52,'Classificação geral'!$E52,"")</f>
        <v/>
      </c>
      <c r="GD58" s="306" t="str">
        <f>IFERROR(IF(AND(GC58="fem",'Classificação geral'!$F52=2),'Classificação geral'!$F52,""),"")</f>
        <v/>
      </c>
      <c r="GE58" s="378" t="str">
        <f>IFERROR(IF(AND($GC58="fem",'Classificação geral'!$F52=2),'Classificação geral'!G52,""),"")</f>
        <v/>
      </c>
      <c r="GF58" s="378" t="str">
        <f>IFERROR(IF(AND($GC58="fem",'Classificação geral'!$F52=2),'Classificação geral'!H52,""),"")</f>
        <v/>
      </c>
      <c r="GG58" s="378" t="str">
        <f>IFERROR(IF(AND($GC58="fem",'Classificação geral'!$F52=2),'Classificação geral'!I52,""),"")</f>
        <v/>
      </c>
      <c r="GH58" s="378" t="str">
        <f>IFERROR(IF(AND($GC58="fem",'Classificação geral'!$F52=2),'Classificação geral'!J52,""),"")</f>
        <v/>
      </c>
      <c r="GI58" s="378" t="str">
        <f>IFERROR(IF(AND($GC58="fem",'Classificação geral'!$F52=2),'Classificação geral'!K52,""),"")</f>
        <v/>
      </c>
      <c r="GJ58" s="378" t="str">
        <f>IFERROR(IF(AND($GC58="fem",'Classificação geral'!$F52=2),'Classificação geral'!L52,""),"")</f>
        <v/>
      </c>
      <c r="GK58" s="378" t="str">
        <f>IFERROR(IF(AND($GC58="fem",'Classificação geral'!$F52=2),'Classificação geral'!M52,""),"")</f>
        <v/>
      </c>
      <c r="GL58" s="378" t="str">
        <f>IFERROR(IF(AND($GC58="fem",'Classificação geral'!$F52=2),'Classificação geral'!N52,""),"")</f>
        <v/>
      </c>
      <c r="GM58" s="378" t="str">
        <f>IFERROR(IF(AND($GC58="fem",'Classificação geral'!$F52=2),'Classificação geral'!O52,""),"")</f>
        <v/>
      </c>
      <c r="GN58" s="378" t="str">
        <f>IFERROR(IF(AND($GC58="fem",'Classificação geral'!$F52=2),'Classificação geral'!P52,""),"")</f>
        <v/>
      </c>
      <c r="GO58" s="378" t="str">
        <f>IFERROR(IF(AND($GC58="fem",'Classificação geral'!$F52=2),'Classificação geral'!Q52,""),"")</f>
        <v/>
      </c>
      <c r="GP58" s="378" t="str">
        <f>IFERROR(IF(AND($GC58="fem",'Classificação geral'!$F52=2),'Classificação geral'!R52,""),"")</f>
        <v/>
      </c>
      <c r="GQ58" s="306" t="str">
        <f>IFERROR(IF(AND(GC58="fem",'Classificação geral'!$F52=2),'Classificação geral'!U52,""),"")</f>
        <v/>
      </c>
      <c r="GR58" s="380" t="str">
        <f t="shared" si="111"/>
        <v/>
      </c>
      <c r="GS58" s="297" t="str">
        <f>IFERROR(RANK(GQ58,GQ:GQ,0)+ COUNTIF($GQ$13:GQ57,GQ58),"")</f>
        <v/>
      </c>
      <c r="GT58" s="305"/>
      <c r="GU58" s="295" t="str">
        <f>IFERROR(IF(AND('Classificação geral'!$E52="mas",'Classificação geral'!$F52=2),'Classificação geral'!$A52,""),"")</f>
        <v/>
      </c>
      <c r="GV58" s="295" t="str">
        <f>IFERROR(IF(AND('Classificação geral'!$E52="mas",'Classificação geral'!$F52=2),'Classificação geral'!$B52,""),"")</f>
        <v/>
      </c>
      <c r="GW58" s="293" t="str">
        <f>IF(GV58='Classificação geral'!$B52,'Classificação geral'!$C52,"")</f>
        <v/>
      </c>
      <c r="GX58" s="293" t="str">
        <f>IF(GV58='Classificação geral'!$B52,'Classificação geral'!$E52,"")</f>
        <v/>
      </c>
      <c r="GY58" s="306" t="str">
        <f>IFERROR(IF(AND(GX58="mas",'Classificação geral'!$F52=2),'Classificação geral'!$F52,""),"")</f>
        <v/>
      </c>
      <c r="GZ58" s="378" t="str">
        <f>IFERROR(IF(AND($GX58="mas",'Classificação geral'!$F52=2),'Classificação geral'!H52,""),"")</f>
        <v/>
      </c>
      <c r="HA58" s="378" t="str">
        <f>IFERROR(IF(AND($GX58="mas",'Classificação geral'!$F52=2),'Classificação geral'!I52,""),"")</f>
        <v/>
      </c>
      <c r="HB58" s="378" t="str">
        <f>IFERROR(IF(AND($GX58="mas",'Classificação geral'!$F52=2),'Classificação geral'!J52,""),"")</f>
        <v/>
      </c>
      <c r="HC58" s="306" t="str">
        <f>IFERROR(IF(AND(GX58="mas",'Classificação geral'!$F52=2),'Classificação geral'!$G52,""),"")</f>
        <v/>
      </c>
      <c r="HD58" s="378" t="str">
        <f>IFERROR(IF(AND($GX58="mas",'Classificação geral'!$F52=2),'Classificação geral'!L52,""),"")</f>
        <v/>
      </c>
      <c r="HE58" s="378" t="str">
        <f>IFERROR(IF(AND($GX58="mas",'Classificação geral'!$F52=2),'Classificação geral'!M52,""),"")</f>
        <v/>
      </c>
      <c r="HF58" s="378" t="str">
        <f>IFERROR(IF(AND($GX58="mas",'Classificação geral'!$F52=2),'Classificação geral'!N52,""),"")</f>
        <v/>
      </c>
      <c r="HG58" s="306" t="str">
        <f>IFERROR(IF(AND(GX58="mas",'Classificação geral'!$F52=2),'Classificação geral'!$K52,""),"")</f>
        <v/>
      </c>
      <c r="HH58" s="378" t="str">
        <f>IFERROR(IF(AND($GX58="mas",'Classificação geral'!$F52=2),'Classificação geral'!P52,""),"")</f>
        <v/>
      </c>
      <c r="HI58" s="378" t="str">
        <f>IFERROR(IF(AND($GX58="mas",'Classificação geral'!$F52=2),'Classificação geral'!Q52,""),"")</f>
        <v/>
      </c>
      <c r="HJ58" s="378" t="str">
        <f>IFERROR(IF(AND($GX58="mas",'Classificação geral'!$F52=2),'Classificação geral'!R52,""),"")</f>
        <v/>
      </c>
      <c r="HK58" s="306" t="str">
        <f>IFERROR(IF(AND(GX58="mas",'Classificação geral'!$F52=2),'Classificação geral'!$O52,""),"")</f>
        <v/>
      </c>
      <c r="HL58" s="306" t="str">
        <f>IFERROR(IF(AND(GX58="mas",'Classificação geral'!$F52=2),'Classificação geral'!$U52,""),"")</f>
        <v/>
      </c>
      <c r="HM58" s="380" t="str">
        <f t="shared" si="112"/>
        <v/>
      </c>
      <c r="HN58" s="297" t="str">
        <f>IFERROR(RANK(HL58,HL:HL,0)+ COUNTIF($HL$13:HL57,HL58),"")</f>
        <v/>
      </c>
      <c r="HO58" s="305"/>
      <c r="HP58" s="295" t="str">
        <f>IFERROR(IF(AND('Classificação geral'!$E52="FEM",'Classificação geral'!$F52=3),'Classificação geral'!$A52,""),"")</f>
        <v/>
      </c>
      <c r="HQ58" s="306" t="str">
        <f>IFERROR(IF(AND('Classificação geral'!$E52="fem",'Classificação geral'!$F52=3),'Classificação geral'!$B52,""),"")</f>
        <v/>
      </c>
      <c r="HR58" s="293" t="str">
        <f>IF($HQ58='Classificação geral'!$B52,'Classificação geral'!$C52,"")</f>
        <v/>
      </c>
      <c r="HS58" s="293" t="str">
        <f>IF($HQ58='Classificação geral'!$B52,'Classificação geral'!$E52,"")</f>
        <v/>
      </c>
      <c r="HT58" s="293" t="str">
        <f>IF($HS58='Classificação geral'!$E52,'Classificação geral'!$F52,"")</f>
        <v/>
      </c>
      <c r="HU58" s="382">
        <f>IF($HT58='Classificação geral'!$F52,'Classificação geral'!G52,"")</f>
        <v>0</v>
      </c>
      <c r="HV58" s="382" t="str">
        <f>IF($HT58='Classificação geral'!$F52,'Classificação geral'!H52,"")</f>
        <v/>
      </c>
      <c r="HW58" s="382">
        <f>IF($HT58='Classificação geral'!$F52,'Classificação geral'!I52,"")</f>
        <v>0</v>
      </c>
      <c r="HX58" s="382">
        <f>IF($HT58='Classificação geral'!$F52,'Classificação geral'!J52,"")</f>
        <v>0</v>
      </c>
      <c r="HY58" s="382">
        <f>IF($HT58='Classificação geral'!$F52,'Classificação geral'!K52,"")</f>
        <v>0</v>
      </c>
      <c r="HZ58" s="382">
        <f>IF($HT58='Classificação geral'!$F52,'Classificação geral'!L52,"")</f>
        <v>0</v>
      </c>
      <c r="IA58" s="382">
        <f>IF($HT58='Classificação geral'!$F52,'Classificação geral'!M52,"")</f>
        <v>0</v>
      </c>
      <c r="IB58" s="382">
        <f>IF($HT58='Classificação geral'!$F52,'Classificação geral'!N52,"")</f>
        <v>0</v>
      </c>
      <c r="IC58" s="382">
        <f>IF($HT58='Classificação geral'!$F52,'Classificação geral'!O52,"")</f>
        <v>0</v>
      </c>
      <c r="ID58" s="382" t="b">
        <f>IF($HT58='Classificação geral'!$F52,'Classificação geral'!P52,"")</f>
        <v>0</v>
      </c>
      <c r="IE58" s="382">
        <f>IF($HT58='Classificação geral'!$F52,'Classificação geral'!Q52,"")</f>
        <v>0</v>
      </c>
      <c r="IF58" s="382">
        <f>IF($HT58='Classificação geral'!$F52,'Classificação geral'!R52,"")</f>
        <v>0</v>
      </c>
      <c r="IG58" s="379" t="str">
        <f>IF($HT58='Classificação geral'!$F52,'Classificação geral'!$U52,"")</f>
        <v/>
      </c>
      <c r="IH58" s="334" t="str">
        <f t="shared" si="106"/>
        <v/>
      </c>
      <c r="II58" s="297" t="str">
        <f>IFERROR(RANK(IG58,IG:IG,0)+ COUNTIF($IG$13:IG57,IG58),"")</f>
        <v/>
      </c>
      <c r="IJ58" s="305"/>
      <c r="IK58" s="295" t="str">
        <f>IFERROR(IF(AND('Classificação geral'!$E52="mas",'Classificação geral'!$F52=3),'Classificação geral'!$A52,""),"")</f>
        <v/>
      </c>
      <c r="IL58" s="306" t="str">
        <f>IFERROR(IF(AND('Classificação geral'!$E52="mas",'Classificação geral'!$F52=3),'Classificação geral'!$B52,""),"")</f>
        <v/>
      </c>
      <c r="IM58" s="293" t="str">
        <f>IF($IL58='Classificação geral'!$B52,'Classificação geral'!$C52,"")</f>
        <v/>
      </c>
      <c r="IN58" s="293" t="str">
        <f>IF($IL58='Classificação geral'!$B52,'Classificação geral'!$E52,"")</f>
        <v/>
      </c>
      <c r="IO58" s="293" t="str">
        <f>IF($IN58='Classificação geral'!$E52,'Classificação geral'!$F52,"")</f>
        <v/>
      </c>
      <c r="IP58" s="379">
        <f>IF($IO58='Classificação geral'!$F52,'Classificação geral'!G52,"")</f>
        <v>0</v>
      </c>
      <c r="IQ58" s="379" t="str">
        <f>IF($IO58='Classificação geral'!$F52,'Classificação geral'!H52,"")</f>
        <v/>
      </c>
      <c r="IR58" s="379">
        <f>IF($IO58='Classificação geral'!$F52,'Classificação geral'!I52,"")</f>
        <v>0</v>
      </c>
      <c r="IS58" s="379">
        <f>IF($IO58='Classificação geral'!$F52,'Classificação geral'!J52,"")</f>
        <v>0</v>
      </c>
      <c r="IT58" s="379">
        <f>IF($IO58='Classificação geral'!$F52,'Classificação geral'!K52,"")</f>
        <v>0</v>
      </c>
      <c r="IU58" s="379">
        <f>IF($IO58='Classificação geral'!$F52,'Classificação geral'!L52,"")</f>
        <v>0</v>
      </c>
      <c r="IV58" s="379">
        <f>IF($IO58='Classificação geral'!$F52,'Classificação geral'!M52,"")</f>
        <v>0</v>
      </c>
      <c r="IW58" s="379">
        <f>IF($IO58='Classificação geral'!$F52,'Classificação geral'!N52,"")</f>
        <v>0</v>
      </c>
      <c r="IX58" s="379">
        <f>IF($IO58='Classificação geral'!$F52,'Classificação geral'!O52,"")</f>
        <v>0</v>
      </c>
      <c r="IY58" s="379" t="b">
        <f>IF($IO58='Classificação geral'!$F52,'Classificação geral'!P52,"")</f>
        <v>0</v>
      </c>
      <c r="IZ58" s="379">
        <f>IF($IO58='Classificação geral'!$F52,'Classificação geral'!Q52,"")</f>
        <v>0</v>
      </c>
      <c r="JA58" s="379">
        <f>IF($IO58='Classificação geral'!$F52,'Classificação geral'!R52,"")</f>
        <v>0</v>
      </c>
      <c r="JB58" s="296" t="str">
        <f>IF($IO58='Classificação geral'!$F52,'Classificação geral'!$U52,"")</f>
        <v/>
      </c>
      <c r="JC58" s="334" t="str">
        <f t="shared" si="107"/>
        <v/>
      </c>
      <c r="JD58" s="297" t="str">
        <f>IFERROR(RANK(JB58,JB:JB,0)+ COUNTIF($JB$13:JB57,JB58),"")</f>
        <v/>
      </c>
    </row>
    <row r="59" spans="1:264" ht="25.95" customHeight="1" x14ac:dyDescent="0.4">
      <c r="A59" s="397"/>
      <c r="B59" s="367" t="str">
        <f t="shared" si="132"/>
        <v/>
      </c>
      <c r="C59" s="390" t="str">
        <f t="shared" si="133"/>
        <v/>
      </c>
      <c r="D59" s="394" t="str">
        <f t="shared" si="134"/>
        <v/>
      </c>
      <c r="E59" s="395" t="str">
        <f t="shared" si="135"/>
        <v/>
      </c>
      <c r="F59" s="395" t="str">
        <f t="shared" si="136"/>
        <v/>
      </c>
      <c r="G59" s="395" t="str">
        <f>IFERROR(INDEX(#REF!,MATCH(U59,$FB$15:$FB$97,0)),"")</f>
        <v/>
      </c>
      <c r="H59" s="396" t="str">
        <f t="shared" si="137"/>
        <v/>
      </c>
      <c r="I59" s="396" t="str">
        <f t="shared" si="138"/>
        <v/>
      </c>
      <c r="J59" s="396" t="str">
        <f t="shared" si="139"/>
        <v/>
      </c>
      <c r="K59" s="479" t="str">
        <f t="shared" si="140"/>
        <v/>
      </c>
      <c r="L59" s="396" t="str">
        <f t="shared" si="141"/>
        <v/>
      </c>
      <c r="M59" s="396" t="str">
        <f t="shared" si="142"/>
        <v/>
      </c>
      <c r="N59" s="396" t="str">
        <f t="shared" si="143"/>
        <v/>
      </c>
      <c r="O59" s="479" t="str">
        <f t="shared" si="144"/>
        <v/>
      </c>
      <c r="P59" s="396" t="str">
        <f t="shared" si="145"/>
        <v/>
      </c>
      <c r="Q59" s="396" t="str">
        <f t="shared" si="146"/>
        <v/>
      </c>
      <c r="R59" s="396" t="str">
        <f t="shared" si="147"/>
        <v/>
      </c>
      <c r="S59" s="479" t="str">
        <f t="shared" si="148"/>
        <v/>
      </c>
      <c r="T59" s="396" t="str">
        <f t="shared" si="149"/>
        <v/>
      </c>
      <c r="U59" s="391">
        <v>45</v>
      </c>
      <c r="V59" s="392"/>
      <c r="W59" s="392"/>
      <c r="X59" s="367" t="str">
        <f t="shared" si="150"/>
        <v/>
      </c>
      <c r="Y59" s="390" t="str">
        <f t="shared" si="151"/>
        <v/>
      </c>
      <c r="Z59" s="394" t="str">
        <f t="shared" si="152"/>
        <v/>
      </c>
      <c r="AA59" s="395" t="str">
        <f t="shared" si="153"/>
        <v/>
      </c>
      <c r="AB59" s="395" t="str">
        <f t="shared" si="154"/>
        <v/>
      </c>
      <c r="AC59" s="395" t="str">
        <f>IFERROR(INDEX(#REF!,MATCH(AQ59,$FX$15:$FX$97,0)),"")</f>
        <v/>
      </c>
      <c r="AD59" s="396" t="str">
        <f t="shared" si="155"/>
        <v/>
      </c>
      <c r="AE59" s="396" t="str">
        <f t="shared" si="156"/>
        <v/>
      </c>
      <c r="AF59" s="396" t="str">
        <f t="shared" si="157"/>
        <v/>
      </c>
      <c r="AG59" s="479" t="str">
        <f t="shared" si="158"/>
        <v/>
      </c>
      <c r="AH59" s="396" t="str">
        <f t="shared" si="159"/>
        <v/>
      </c>
      <c r="AI59" s="396" t="str">
        <f t="shared" si="160"/>
        <v/>
      </c>
      <c r="AJ59" s="396" t="str">
        <f t="shared" si="161"/>
        <v/>
      </c>
      <c r="AK59" s="479" t="str">
        <f t="shared" si="162"/>
        <v/>
      </c>
      <c r="AL59" s="396" t="str">
        <f t="shared" si="163"/>
        <v/>
      </c>
      <c r="AM59" s="396" t="str">
        <f t="shared" si="164"/>
        <v/>
      </c>
      <c r="AN59" s="396" t="str">
        <f t="shared" si="165"/>
        <v/>
      </c>
      <c r="AO59" s="479" t="str">
        <f t="shared" si="166"/>
        <v/>
      </c>
      <c r="AP59" s="396" t="str">
        <f t="shared" si="167"/>
        <v/>
      </c>
      <c r="AQ59" s="391">
        <v>45</v>
      </c>
      <c r="AR59" s="392"/>
      <c r="AS59" s="397"/>
      <c r="AT59" s="367" t="str">
        <f t="shared" si="168"/>
        <v/>
      </c>
      <c r="AU59" s="390" t="str">
        <f t="shared" si="169"/>
        <v/>
      </c>
      <c r="AV59" s="390" t="str">
        <f t="shared" si="170"/>
        <v/>
      </c>
      <c r="AW59" s="395" t="str">
        <f t="shared" si="171"/>
        <v/>
      </c>
      <c r="AX59" s="395" t="str">
        <f t="shared" si="172"/>
        <v/>
      </c>
      <c r="AY59" s="395" t="str">
        <f>IFERROR(INDEX(#REF!,MATCH($BM59,$GS$15:$GS$97,0)),"")</f>
        <v/>
      </c>
      <c r="AZ59" s="396" t="str">
        <f t="shared" si="173"/>
        <v/>
      </c>
      <c r="BA59" s="396" t="str">
        <f t="shared" si="174"/>
        <v/>
      </c>
      <c r="BB59" s="396" t="str">
        <f t="shared" si="175"/>
        <v/>
      </c>
      <c r="BC59" s="479" t="str">
        <f t="shared" si="176"/>
        <v/>
      </c>
      <c r="BD59" s="396" t="str">
        <f t="shared" si="177"/>
        <v/>
      </c>
      <c r="BE59" s="396" t="str">
        <f t="shared" si="178"/>
        <v/>
      </c>
      <c r="BF59" s="396" t="str">
        <f t="shared" si="179"/>
        <v/>
      </c>
      <c r="BG59" s="479" t="str">
        <f t="shared" si="180"/>
        <v/>
      </c>
      <c r="BH59" s="396" t="str">
        <f t="shared" si="181"/>
        <v/>
      </c>
      <c r="BI59" s="396" t="str">
        <f t="shared" si="182"/>
        <v/>
      </c>
      <c r="BJ59" s="396" t="str">
        <f t="shared" si="183"/>
        <v/>
      </c>
      <c r="BK59" s="479" t="str">
        <f t="shared" si="184"/>
        <v/>
      </c>
      <c r="BL59" s="396" t="str">
        <f t="shared" si="185"/>
        <v/>
      </c>
      <c r="BM59" s="391">
        <v>45</v>
      </c>
      <c r="BN59" s="236"/>
      <c r="BO59" s="392"/>
      <c r="BP59" s="368" t="str">
        <f t="shared" si="186"/>
        <v/>
      </c>
      <c r="BQ59" s="390" t="str">
        <f t="shared" si="187"/>
        <v/>
      </c>
      <c r="BR59" s="394" t="str">
        <f t="shared" si="188"/>
        <v/>
      </c>
      <c r="BS59" s="395" t="str">
        <f t="shared" si="189"/>
        <v/>
      </c>
      <c r="BT59" s="395" t="str">
        <f t="shared" si="190"/>
        <v/>
      </c>
      <c r="BU59" s="395" t="str">
        <f>IFERROR(INDEX(#REF!,MATCH(CI59,$HN$15:$HN$97,0)),"")</f>
        <v/>
      </c>
      <c r="BV59" s="396" t="str">
        <f t="shared" si="191"/>
        <v/>
      </c>
      <c r="BW59" s="396" t="str">
        <f t="shared" si="192"/>
        <v/>
      </c>
      <c r="BX59" s="396" t="str">
        <f t="shared" si="193"/>
        <v/>
      </c>
      <c r="BY59" s="479" t="str">
        <f t="shared" si="194"/>
        <v/>
      </c>
      <c r="BZ59" s="396" t="str">
        <f t="shared" si="195"/>
        <v/>
      </c>
      <c r="CA59" s="396" t="str">
        <f t="shared" si="196"/>
        <v/>
      </c>
      <c r="CB59" s="396" t="str">
        <f t="shared" si="197"/>
        <v/>
      </c>
      <c r="CC59" s="479" t="str">
        <f t="shared" si="198"/>
        <v/>
      </c>
      <c r="CD59" s="396" t="str">
        <f t="shared" si="199"/>
        <v/>
      </c>
      <c r="CE59" s="396" t="str">
        <f t="shared" si="200"/>
        <v/>
      </c>
      <c r="CF59" s="396" t="str">
        <f t="shared" si="201"/>
        <v/>
      </c>
      <c r="CG59" s="479" t="str">
        <f t="shared" si="202"/>
        <v/>
      </c>
      <c r="CH59" s="396" t="str">
        <f t="shared" si="203"/>
        <v/>
      </c>
      <c r="CI59" s="391">
        <v>45</v>
      </c>
      <c r="CJ59" s="392"/>
      <c r="CK59" s="397"/>
      <c r="CL59" s="367" t="str">
        <f t="shared" si="204"/>
        <v/>
      </c>
      <c r="CM59" s="390" t="str">
        <f t="shared" si="205"/>
        <v/>
      </c>
      <c r="CN59" s="394" t="str">
        <f t="shared" si="206"/>
        <v/>
      </c>
      <c r="CO59" s="394" t="str">
        <f t="shared" si="207"/>
        <v/>
      </c>
      <c r="CP59" s="395" t="str">
        <f t="shared" si="208"/>
        <v/>
      </c>
      <c r="CQ59" s="395" t="str">
        <f>IFERROR(INDEX(#REF!,MATCH(DE59,$II$15:$II$97,0)),"")</f>
        <v/>
      </c>
      <c r="CR59" s="396" t="str">
        <f t="shared" si="209"/>
        <v/>
      </c>
      <c r="CS59" s="396" t="str">
        <f t="shared" si="210"/>
        <v/>
      </c>
      <c r="CT59" s="396" t="str">
        <f t="shared" si="211"/>
        <v/>
      </c>
      <c r="CU59" s="479" t="str">
        <f t="shared" si="212"/>
        <v/>
      </c>
      <c r="CV59" s="396" t="str">
        <f t="shared" si="213"/>
        <v/>
      </c>
      <c r="CW59" s="396" t="str">
        <f t="shared" si="214"/>
        <v/>
      </c>
      <c r="CX59" s="396" t="str">
        <f t="shared" si="215"/>
        <v/>
      </c>
      <c r="CY59" s="479" t="str">
        <f t="shared" si="216"/>
        <v/>
      </c>
      <c r="CZ59" s="396" t="str">
        <f t="shared" si="217"/>
        <v/>
      </c>
      <c r="DA59" s="396" t="str">
        <f t="shared" si="218"/>
        <v/>
      </c>
      <c r="DB59" s="396" t="str">
        <f t="shared" si="219"/>
        <v/>
      </c>
      <c r="DC59" s="479" t="str">
        <f t="shared" si="220"/>
        <v/>
      </c>
      <c r="DD59" s="396" t="str">
        <f t="shared" si="221"/>
        <v/>
      </c>
      <c r="DE59" s="391">
        <v>45</v>
      </c>
      <c r="DF59" s="393" t="str">
        <f t="shared" si="230"/>
        <v/>
      </c>
      <c r="DG59" s="392"/>
      <c r="DH59" s="392"/>
      <c r="DI59" s="367" t="str">
        <f t="shared" si="231"/>
        <v/>
      </c>
      <c r="DJ59" s="390" t="str">
        <f t="shared" si="222"/>
        <v/>
      </c>
      <c r="DK59" s="394" t="str">
        <f t="shared" si="223"/>
        <v/>
      </c>
      <c r="DL59" s="395" t="str">
        <f t="shared" si="224"/>
        <v/>
      </c>
      <c r="DM59" s="395" t="str">
        <f t="shared" si="225"/>
        <v/>
      </c>
      <c r="DN59" s="395" t="str">
        <f>IFERROR(INDEX(#REF!,MATCH(EB59,$JD$15:$JD$97,0)),"")</f>
        <v/>
      </c>
      <c r="DO59" s="396" t="str">
        <f t="shared" si="232"/>
        <v/>
      </c>
      <c r="DP59" s="396" t="str">
        <f t="shared" si="233"/>
        <v/>
      </c>
      <c r="DQ59" s="396" t="str">
        <f t="shared" si="234"/>
        <v/>
      </c>
      <c r="DR59" s="479" t="str">
        <f t="shared" si="226"/>
        <v/>
      </c>
      <c r="DS59" s="396" t="str">
        <f t="shared" si="235"/>
        <v/>
      </c>
      <c r="DT59" s="396" t="str">
        <f t="shared" si="236"/>
        <v/>
      </c>
      <c r="DU59" s="396" t="str">
        <f t="shared" si="237"/>
        <v/>
      </c>
      <c r="DV59" s="479" t="str">
        <f t="shared" si="227"/>
        <v/>
      </c>
      <c r="DW59" s="396" t="str">
        <f t="shared" si="238"/>
        <v/>
      </c>
      <c r="DX59" s="396" t="str">
        <f t="shared" si="239"/>
        <v/>
      </c>
      <c r="DY59" s="396" t="str">
        <f t="shared" si="240"/>
        <v/>
      </c>
      <c r="DZ59" s="479" t="str">
        <f t="shared" si="228"/>
        <v/>
      </c>
      <c r="EA59" s="396" t="str">
        <f t="shared" si="229"/>
        <v/>
      </c>
      <c r="EB59" s="391">
        <v>45</v>
      </c>
      <c r="EC59" s="393"/>
      <c r="ED59" s="392"/>
      <c r="EI59" s="295" t="str">
        <f>IFERROR(IF(AND('Classificação geral'!$E53="FEM",'Classificação geral'!$F53=1),'Classificação geral'!$A53,""),"")</f>
        <v/>
      </c>
      <c r="EJ59" s="306" t="str">
        <f>IFERROR(IF(AND('Classificação geral'!$E53="FEM",'Classificação geral'!$F53=1),'Classificação geral'!$B53,""),"")</f>
        <v/>
      </c>
      <c r="EK59" s="293" t="str">
        <f>IF($EJ59='Classificação geral'!$B53,'Classificação geral'!$C53,"")</f>
        <v/>
      </c>
      <c r="EL59" s="293" t="str">
        <f>IF($EJ59='Classificação geral'!$B53,'Classificação geral'!$E53,"")</f>
        <v/>
      </c>
      <c r="EM59" s="293" t="str">
        <f>IF($EL59='Classificação geral'!$E53,'Classificação geral'!$F53,"")</f>
        <v/>
      </c>
      <c r="EN59" s="378" t="str">
        <f>IFERROR(IF(AND($EL59="fem",'Classificação geral'!$F53=1),'Classificação geral'!G53,""),"")</f>
        <v/>
      </c>
      <c r="EO59" s="378" t="str">
        <f>IFERROR(IF(AND($EL59="fem",'Classificação geral'!$F53=1),'Classificação geral'!H53,""),"")</f>
        <v/>
      </c>
      <c r="EP59" s="378" t="str">
        <f>IFERROR(IF(AND($EL59="fem",'Classificação geral'!$F53=1),'Classificação geral'!I53,""),"")</f>
        <v/>
      </c>
      <c r="EQ59" s="378" t="str">
        <f>IFERROR(IF(AND($EL59="fem",'Classificação geral'!$F53=1),'Classificação geral'!J53,""),"")</f>
        <v/>
      </c>
      <c r="ER59" s="306" t="str">
        <f>IFERROR(IF(AND($EL59="fem",'Classificação geral'!$F53=1),'Classificação geral'!K53,""),"")</f>
        <v/>
      </c>
      <c r="ES59" s="378" t="str">
        <f>IFERROR(IF(AND($EL59="fem",'Classificação geral'!$F53=1),'Classificação geral'!L53,""),"")</f>
        <v/>
      </c>
      <c r="ET59" s="378" t="str">
        <f>IFERROR(IF(AND($EL59="fem",'Classificação geral'!$F53=1),'Classificação geral'!M53,""),"")</f>
        <v/>
      </c>
      <c r="EU59" s="378" t="str">
        <f>IFERROR(IF(AND($EL59="fem",'Classificação geral'!$F53=1),'Classificação geral'!N53,""),"")</f>
        <v/>
      </c>
      <c r="EV59" s="306" t="str">
        <f>IFERROR(IF(AND($EL59="fem",'Classificação geral'!$F53=1),'Classificação geral'!O53,""),"")</f>
        <v/>
      </c>
      <c r="EW59" s="378" t="str">
        <f>IFERROR(IF(AND($EL59="fem",'Classificação geral'!$F53=1),'Classificação geral'!P53,""),"")</f>
        <v/>
      </c>
      <c r="EX59" s="378" t="str">
        <f>IFERROR(IF(AND($EL59="fem",'Classificação geral'!$F53=1),'Classificação geral'!Q53,""),"")</f>
        <v/>
      </c>
      <c r="EY59" s="378" t="str">
        <f>IFERROR(IF(AND($EL59="fem",'Classificação geral'!$F53=1),'Classificação geral'!R53,""),"")</f>
        <v/>
      </c>
      <c r="EZ59" s="296" t="str">
        <f>IF($EM59='Classificação geral'!$F53,'Classificação geral'!$U53,"")</f>
        <v/>
      </c>
      <c r="FA59" s="380" t="str">
        <f t="shared" si="109"/>
        <v/>
      </c>
      <c r="FB59" s="297" t="str">
        <f>IFERROR(RANK(EZ59,EZ:EZ,0)+ COUNTIF(EZ$13:$EZ58,EZ59),"")</f>
        <v/>
      </c>
      <c r="FC59" s="294"/>
      <c r="FD59" s="305">
        <v>31</v>
      </c>
      <c r="FE59" s="295" t="str">
        <f>IFERROR(IF(AND('Classificação geral'!$E53="mas",'Classificação geral'!$F53=1),'Classificação geral'!$A53,""),"")</f>
        <v/>
      </c>
      <c r="FF59" s="306" t="str">
        <f>IFERROR(IF(AND('Classificação geral'!$E53="mas",'Classificação geral'!$F53=1),'Classificação geral'!$B53,""),"")</f>
        <v/>
      </c>
      <c r="FG59" s="293" t="str">
        <f>IF($FF59='Classificação geral'!$B53,'Classificação geral'!$C53,"")</f>
        <v/>
      </c>
      <c r="FH59" s="293" t="str">
        <f>IF($FF59='Classificação geral'!$B53,'Classificação geral'!$E53,"")</f>
        <v/>
      </c>
      <c r="FI59" s="306" t="str">
        <f>IFERROR(IF(AND($FH59="mas",'Classificação geral'!$F53=1),'Classificação geral'!F53,""),"")</f>
        <v/>
      </c>
      <c r="FJ59" s="378" t="str">
        <f>IFERROR(IF(AND($FH59="mas",'Classificação geral'!$F53=1),'Classificação geral'!G53,""),"")</f>
        <v/>
      </c>
      <c r="FK59" s="378" t="str">
        <f>IFERROR(IF(AND($FH59="mas",'Classificação geral'!$F53=1),'Classificação geral'!H53,""),"")</f>
        <v/>
      </c>
      <c r="FL59" s="378" t="str">
        <f>IFERROR(IF(AND($FH59="mas",'Classificação geral'!$F53=1),'Classificação geral'!I53,""),"")</f>
        <v/>
      </c>
      <c r="FM59" s="378" t="str">
        <f>IFERROR(IF(AND($FH59="mas",'Classificação geral'!$F53=1),'Classificação geral'!J53,""),"")</f>
        <v/>
      </c>
      <c r="FN59" s="378" t="str">
        <f>IFERROR(IF(AND($FH59="mas",'Classificação geral'!$F53=1),'Classificação geral'!K53,""),"")</f>
        <v/>
      </c>
      <c r="FO59" s="378" t="str">
        <f>IFERROR(IF(AND($FH59="mas",'Classificação geral'!$F53=1),'Classificação geral'!L53,""),"")</f>
        <v/>
      </c>
      <c r="FP59" s="378" t="str">
        <f>IFERROR(IF(AND($FH59="mas",'Classificação geral'!$F53=1),'Classificação geral'!M53,""),"")</f>
        <v/>
      </c>
      <c r="FQ59" s="378" t="str">
        <f>IFERROR(IF(AND($FH59="mas",'Classificação geral'!$F53=1),'Classificação geral'!N53,""),"")</f>
        <v/>
      </c>
      <c r="FR59" s="378" t="str">
        <f>IFERROR(IF(AND($FH59="mas",'Classificação geral'!$F53=1),'Classificação geral'!O53,""),"")</f>
        <v/>
      </c>
      <c r="FS59" s="378" t="str">
        <f>IFERROR(IF(AND($FH59="mas",'Classificação geral'!$F53=1),'Classificação geral'!P53,""),"")</f>
        <v/>
      </c>
      <c r="FT59" s="378" t="str">
        <f>IFERROR(IF(AND($FH59="mas",'Classificação geral'!$F53=1),'Classificação geral'!Q53,""),"")</f>
        <v/>
      </c>
      <c r="FU59" s="378" t="str">
        <f>IFERROR(IF(AND($FH59="mas",'Classificação geral'!$F53=1),'Classificação geral'!R53,""),"")</f>
        <v/>
      </c>
      <c r="FV59" s="306" t="str">
        <f>IFERROR(IF(AND($FH59="mas",'Classificação geral'!$F53=1),'Classificação geral'!U53,""),"")</f>
        <v/>
      </c>
      <c r="FW59" s="380" t="str">
        <f t="shared" si="110"/>
        <v/>
      </c>
      <c r="FX59" s="297" t="str">
        <f>IFERROR(RANK(FV59,FV:FV,0)+ COUNTIF($FV$13:FV58,FV59),"")</f>
        <v/>
      </c>
      <c r="FY59" s="305"/>
      <c r="FZ59" s="295" t="str">
        <f>IFERROR(IF(AND('Classificação geral'!$E53="FEM",'Classificação geral'!$F53=2),'Classificação geral'!$A53,""),"")</f>
        <v/>
      </c>
      <c r="GA59" s="378" t="str">
        <f>IFERROR(IF(AND('Classificação geral'!$E53="fem",'Classificação geral'!$F53=2),'Classificação geral'!$B53,""),"")</f>
        <v/>
      </c>
      <c r="GB59" s="293" t="str">
        <f>IF(GA59='Classificação geral'!$B53,'Classificação geral'!$C53,"")</f>
        <v/>
      </c>
      <c r="GC59" s="293" t="str">
        <f>IF(GA59='Classificação geral'!$B53,'Classificação geral'!$E53,"")</f>
        <v/>
      </c>
      <c r="GD59" s="306" t="str">
        <f>IFERROR(IF(AND(GC59="fem",'Classificação geral'!$F53=2),'Classificação geral'!$F53,""),"")</f>
        <v/>
      </c>
      <c r="GE59" s="378" t="str">
        <f>IFERROR(IF(AND($GC59="fem",'Classificação geral'!$F53=2),'Classificação geral'!G53,""),"")</f>
        <v/>
      </c>
      <c r="GF59" s="378" t="str">
        <f>IFERROR(IF(AND($GC59="fem",'Classificação geral'!$F53=2),'Classificação geral'!H53,""),"")</f>
        <v/>
      </c>
      <c r="GG59" s="378" t="str">
        <f>IFERROR(IF(AND($GC59="fem",'Classificação geral'!$F53=2),'Classificação geral'!I53,""),"")</f>
        <v/>
      </c>
      <c r="GH59" s="378" t="str">
        <f>IFERROR(IF(AND($GC59="fem",'Classificação geral'!$F53=2),'Classificação geral'!J53,""),"")</f>
        <v/>
      </c>
      <c r="GI59" s="378" t="str">
        <f>IFERROR(IF(AND($GC59="fem",'Classificação geral'!$F53=2),'Classificação geral'!K53,""),"")</f>
        <v/>
      </c>
      <c r="GJ59" s="378" t="str">
        <f>IFERROR(IF(AND($GC59="fem",'Classificação geral'!$F53=2),'Classificação geral'!L53,""),"")</f>
        <v/>
      </c>
      <c r="GK59" s="378" t="str">
        <f>IFERROR(IF(AND($GC59="fem",'Classificação geral'!$F53=2),'Classificação geral'!M53,""),"")</f>
        <v/>
      </c>
      <c r="GL59" s="378" t="str">
        <f>IFERROR(IF(AND($GC59="fem",'Classificação geral'!$F53=2),'Classificação geral'!N53,""),"")</f>
        <v/>
      </c>
      <c r="GM59" s="378" t="str">
        <f>IFERROR(IF(AND($GC59="fem",'Classificação geral'!$F53=2),'Classificação geral'!O53,""),"")</f>
        <v/>
      </c>
      <c r="GN59" s="378" t="str">
        <f>IFERROR(IF(AND($GC59="fem",'Classificação geral'!$F53=2),'Classificação geral'!P53,""),"")</f>
        <v/>
      </c>
      <c r="GO59" s="378" t="str">
        <f>IFERROR(IF(AND($GC59="fem",'Classificação geral'!$F53=2),'Classificação geral'!Q53,""),"")</f>
        <v/>
      </c>
      <c r="GP59" s="378" t="str">
        <f>IFERROR(IF(AND($GC59="fem",'Classificação geral'!$F53=2),'Classificação geral'!R53,""),"")</f>
        <v/>
      </c>
      <c r="GQ59" s="306" t="str">
        <f>IFERROR(IF(AND(GC59="fem",'Classificação geral'!$F53=2),'Classificação geral'!U53,""),"")</f>
        <v/>
      </c>
      <c r="GR59" s="380" t="str">
        <f t="shared" si="111"/>
        <v/>
      </c>
      <c r="GS59" s="297" t="str">
        <f>IFERROR(RANK(GQ59,GQ:GQ,0)+ COUNTIF($GQ$13:GQ58,GQ59),"")</f>
        <v/>
      </c>
      <c r="GT59" s="305"/>
      <c r="GU59" s="295" t="str">
        <f>IFERROR(IF(AND('Classificação geral'!$E53="mas",'Classificação geral'!$F53=2),'Classificação geral'!$A53,""),"")</f>
        <v/>
      </c>
      <c r="GV59" s="295" t="str">
        <f>IFERROR(IF(AND('Classificação geral'!$E53="mas",'Classificação geral'!$F53=2),'Classificação geral'!$B53,""),"")</f>
        <v/>
      </c>
      <c r="GW59" s="293" t="str">
        <f>IF(GV59='Classificação geral'!$B53,'Classificação geral'!$C53,"")</f>
        <v/>
      </c>
      <c r="GX59" s="293" t="str">
        <f>IF(GV59='Classificação geral'!$B53,'Classificação geral'!$E53,"")</f>
        <v/>
      </c>
      <c r="GY59" s="306" t="str">
        <f>IFERROR(IF(AND(GX59="mas",'Classificação geral'!$F53=2),'Classificação geral'!$F53,""),"")</f>
        <v/>
      </c>
      <c r="GZ59" s="378" t="str">
        <f>IFERROR(IF(AND($GX59="mas",'Classificação geral'!$F53=2),'Classificação geral'!H53,""),"")</f>
        <v/>
      </c>
      <c r="HA59" s="378" t="str">
        <f>IFERROR(IF(AND($GX59="mas",'Classificação geral'!$F53=2),'Classificação geral'!I53,""),"")</f>
        <v/>
      </c>
      <c r="HB59" s="378" t="str">
        <f>IFERROR(IF(AND($GX59="mas",'Classificação geral'!$F53=2),'Classificação geral'!J53,""),"")</f>
        <v/>
      </c>
      <c r="HC59" s="306" t="str">
        <f>IFERROR(IF(AND(GX59="mas",'Classificação geral'!$F53=2),'Classificação geral'!$G53,""),"")</f>
        <v/>
      </c>
      <c r="HD59" s="378" t="str">
        <f>IFERROR(IF(AND($GX59="mas",'Classificação geral'!$F53=2),'Classificação geral'!L53,""),"")</f>
        <v/>
      </c>
      <c r="HE59" s="378" t="str">
        <f>IFERROR(IF(AND($GX59="mas",'Classificação geral'!$F53=2),'Classificação geral'!M53,""),"")</f>
        <v/>
      </c>
      <c r="HF59" s="378" t="str">
        <f>IFERROR(IF(AND($GX59="mas",'Classificação geral'!$F53=2),'Classificação geral'!N53,""),"")</f>
        <v/>
      </c>
      <c r="HG59" s="306" t="str">
        <f>IFERROR(IF(AND(GX59="mas",'Classificação geral'!$F53=2),'Classificação geral'!$K53,""),"")</f>
        <v/>
      </c>
      <c r="HH59" s="378" t="str">
        <f>IFERROR(IF(AND($GX59="mas",'Classificação geral'!$F53=2),'Classificação geral'!P53,""),"")</f>
        <v/>
      </c>
      <c r="HI59" s="378" t="str">
        <f>IFERROR(IF(AND($GX59="mas",'Classificação geral'!$F53=2),'Classificação geral'!Q53,""),"")</f>
        <v/>
      </c>
      <c r="HJ59" s="378" t="str">
        <f>IFERROR(IF(AND($GX59="mas",'Classificação geral'!$F53=2),'Classificação geral'!R53,""),"")</f>
        <v/>
      </c>
      <c r="HK59" s="306" t="str">
        <f>IFERROR(IF(AND(GX59="mas",'Classificação geral'!$F53=2),'Classificação geral'!$O53,""),"")</f>
        <v/>
      </c>
      <c r="HL59" s="306" t="str">
        <f>IFERROR(IF(AND(GX59="mas",'Classificação geral'!$F53=2),'Classificação geral'!$U53,""),"")</f>
        <v/>
      </c>
      <c r="HM59" s="380" t="str">
        <f t="shared" si="112"/>
        <v/>
      </c>
      <c r="HN59" s="297" t="str">
        <f>IFERROR(RANK(HL59,HL:HL,0)+ COUNTIF($HL$13:HL58,HL59),"")</f>
        <v/>
      </c>
      <c r="HO59" s="305"/>
      <c r="HP59" s="295" t="str">
        <f>IFERROR(IF(AND('Classificação geral'!$E53="FEM",'Classificação geral'!$F53=3),'Classificação geral'!$A53,""),"")</f>
        <v/>
      </c>
      <c r="HQ59" s="306" t="str">
        <f>IFERROR(IF(AND('Classificação geral'!$E53="fem",'Classificação geral'!$F53=3),'Classificação geral'!$B53,""),"")</f>
        <v/>
      </c>
      <c r="HR59" s="293" t="str">
        <f>IF($HQ59='Classificação geral'!$B53,'Classificação geral'!$C53,"")</f>
        <v/>
      </c>
      <c r="HS59" s="293" t="str">
        <f>IF($HQ59='Classificação geral'!$B53,'Classificação geral'!$E53,"")</f>
        <v/>
      </c>
      <c r="HT59" s="293" t="str">
        <f>IF($HS59='Classificação geral'!$E53,'Classificação geral'!$F53,"")</f>
        <v/>
      </c>
      <c r="HU59" s="382">
        <f>IF($HT59='Classificação geral'!$F53,'Classificação geral'!G53,"")</f>
        <v>0</v>
      </c>
      <c r="HV59" s="382" t="str">
        <f>IF($HT59='Classificação geral'!$F53,'Classificação geral'!H53,"")</f>
        <v/>
      </c>
      <c r="HW59" s="382">
        <f>IF($HT59='Classificação geral'!$F53,'Classificação geral'!I53,"")</f>
        <v>0</v>
      </c>
      <c r="HX59" s="382">
        <f>IF($HT59='Classificação geral'!$F53,'Classificação geral'!J53,"")</f>
        <v>0</v>
      </c>
      <c r="HY59" s="382">
        <f>IF($HT59='Classificação geral'!$F53,'Classificação geral'!K53,"")</f>
        <v>0</v>
      </c>
      <c r="HZ59" s="382">
        <f>IF($HT59='Classificação geral'!$F53,'Classificação geral'!L53,"")</f>
        <v>0</v>
      </c>
      <c r="IA59" s="382">
        <f>IF($HT59='Classificação geral'!$F53,'Classificação geral'!M53,"")</f>
        <v>0</v>
      </c>
      <c r="IB59" s="382">
        <f>IF($HT59='Classificação geral'!$F53,'Classificação geral'!N53,"")</f>
        <v>0</v>
      </c>
      <c r="IC59" s="382">
        <f>IF($HT59='Classificação geral'!$F53,'Classificação geral'!O53,"")</f>
        <v>0</v>
      </c>
      <c r="ID59" s="382" t="b">
        <f>IF($HT59='Classificação geral'!$F53,'Classificação geral'!P53,"")</f>
        <v>0</v>
      </c>
      <c r="IE59" s="382">
        <f>IF($HT59='Classificação geral'!$F53,'Classificação geral'!Q53,"")</f>
        <v>0</v>
      </c>
      <c r="IF59" s="382">
        <f>IF($HT59='Classificação geral'!$F53,'Classificação geral'!R53,"")</f>
        <v>0</v>
      </c>
      <c r="IG59" s="379" t="str">
        <f>IF($HT59='Classificação geral'!$F53,'Classificação geral'!$U53,"")</f>
        <v/>
      </c>
      <c r="IH59" s="334" t="str">
        <f t="shared" si="106"/>
        <v/>
      </c>
      <c r="II59" s="297" t="str">
        <f>IFERROR(RANK(IG59,IG:IG,0)+ COUNTIF($IG$13:IG58,IG59),"")</f>
        <v/>
      </c>
      <c r="IJ59" s="305"/>
      <c r="IK59" s="295" t="str">
        <f>IFERROR(IF(AND('Classificação geral'!$E53="mas",'Classificação geral'!$F53=3),'Classificação geral'!$A53,""),"")</f>
        <v/>
      </c>
      <c r="IL59" s="306" t="str">
        <f>IFERROR(IF(AND('Classificação geral'!$E53="mas",'Classificação geral'!$F53=3),'Classificação geral'!$B53,""),"")</f>
        <v/>
      </c>
      <c r="IM59" s="293" t="str">
        <f>IF($IL59='Classificação geral'!$B53,'Classificação geral'!$C53,"")</f>
        <v/>
      </c>
      <c r="IN59" s="293" t="str">
        <f>IF($IL59='Classificação geral'!$B53,'Classificação geral'!$E53,"")</f>
        <v/>
      </c>
      <c r="IO59" s="293" t="str">
        <f>IF($IN59='Classificação geral'!$E53,'Classificação geral'!$F53,"")</f>
        <v/>
      </c>
      <c r="IP59" s="379">
        <f>IF($IO59='Classificação geral'!$F53,'Classificação geral'!G53,"")</f>
        <v>0</v>
      </c>
      <c r="IQ59" s="379" t="str">
        <f>IF($IO59='Classificação geral'!$F53,'Classificação geral'!H53,"")</f>
        <v/>
      </c>
      <c r="IR59" s="379">
        <f>IF($IO59='Classificação geral'!$F53,'Classificação geral'!I53,"")</f>
        <v>0</v>
      </c>
      <c r="IS59" s="379">
        <f>IF($IO59='Classificação geral'!$F53,'Classificação geral'!J53,"")</f>
        <v>0</v>
      </c>
      <c r="IT59" s="379">
        <f>IF($IO59='Classificação geral'!$F53,'Classificação geral'!K53,"")</f>
        <v>0</v>
      </c>
      <c r="IU59" s="379">
        <f>IF($IO59='Classificação geral'!$F53,'Classificação geral'!L53,"")</f>
        <v>0</v>
      </c>
      <c r="IV59" s="379">
        <f>IF($IO59='Classificação geral'!$F53,'Classificação geral'!M53,"")</f>
        <v>0</v>
      </c>
      <c r="IW59" s="379">
        <f>IF($IO59='Classificação geral'!$F53,'Classificação geral'!N53,"")</f>
        <v>0</v>
      </c>
      <c r="IX59" s="379">
        <f>IF($IO59='Classificação geral'!$F53,'Classificação geral'!O53,"")</f>
        <v>0</v>
      </c>
      <c r="IY59" s="379" t="b">
        <f>IF($IO59='Classificação geral'!$F53,'Classificação geral'!P53,"")</f>
        <v>0</v>
      </c>
      <c r="IZ59" s="379">
        <f>IF($IO59='Classificação geral'!$F53,'Classificação geral'!Q53,"")</f>
        <v>0</v>
      </c>
      <c r="JA59" s="379">
        <f>IF($IO59='Classificação geral'!$F53,'Classificação geral'!R53,"")</f>
        <v>0</v>
      </c>
      <c r="JB59" s="296" t="str">
        <f>IF($IO59='Classificação geral'!$F53,'Classificação geral'!$U53,"")</f>
        <v/>
      </c>
      <c r="JC59" s="334" t="str">
        <f t="shared" si="107"/>
        <v/>
      </c>
      <c r="JD59" s="297" t="str">
        <f>IFERROR(RANK(JB59,JB:JB,0)+ COUNTIF($JB$13:JB58,JB59),"")</f>
        <v/>
      </c>
    </row>
    <row r="60" spans="1:264" ht="25.95" customHeight="1" x14ac:dyDescent="0.4">
      <c r="A60" s="397"/>
      <c r="B60" s="367" t="str">
        <f t="shared" si="132"/>
        <v/>
      </c>
      <c r="C60" s="390" t="str">
        <f t="shared" si="133"/>
        <v/>
      </c>
      <c r="D60" s="394" t="str">
        <f t="shared" si="134"/>
        <v/>
      </c>
      <c r="E60" s="395" t="str">
        <f t="shared" si="135"/>
        <v/>
      </c>
      <c r="F60" s="395" t="str">
        <f t="shared" si="136"/>
        <v/>
      </c>
      <c r="G60" s="395" t="str">
        <f>IFERROR(INDEX(#REF!,MATCH(U60,$FB$15:$FB$97,0)),"")</f>
        <v/>
      </c>
      <c r="H60" s="396" t="str">
        <f t="shared" si="137"/>
        <v/>
      </c>
      <c r="I60" s="396" t="str">
        <f t="shared" si="138"/>
        <v/>
      </c>
      <c r="J60" s="396" t="str">
        <f t="shared" si="139"/>
        <v/>
      </c>
      <c r="K60" s="479" t="str">
        <f t="shared" si="140"/>
        <v/>
      </c>
      <c r="L60" s="396" t="str">
        <f t="shared" si="141"/>
        <v/>
      </c>
      <c r="M60" s="396" t="str">
        <f t="shared" si="142"/>
        <v/>
      </c>
      <c r="N60" s="396" t="str">
        <f t="shared" si="143"/>
        <v/>
      </c>
      <c r="O60" s="479" t="str">
        <f t="shared" si="144"/>
        <v/>
      </c>
      <c r="P60" s="396" t="str">
        <f t="shared" si="145"/>
        <v/>
      </c>
      <c r="Q60" s="396" t="str">
        <f t="shared" si="146"/>
        <v/>
      </c>
      <c r="R60" s="396" t="str">
        <f t="shared" si="147"/>
        <v/>
      </c>
      <c r="S60" s="479" t="str">
        <f t="shared" si="148"/>
        <v/>
      </c>
      <c r="T60" s="396" t="str">
        <f t="shared" si="149"/>
        <v/>
      </c>
      <c r="U60" s="391">
        <v>46</v>
      </c>
      <c r="V60" s="392"/>
      <c r="W60" s="392"/>
      <c r="X60" s="367" t="str">
        <f t="shared" si="150"/>
        <v/>
      </c>
      <c r="Y60" s="390" t="str">
        <f t="shared" si="151"/>
        <v/>
      </c>
      <c r="Z60" s="394" t="str">
        <f t="shared" si="152"/>
        <v/>
      </c>
      <c r="AA60" s="395" t="str">
        <f t="shared" si="153"/>
        <v/>
      </c>
      <c r="AB60" s="395" t="str">
        <f t="shared" si="154"/>
        <v/>
      </c>
      <c r="AC60" s="395" t="str">
        <f>IFERROR(INDEX(#REF!,MATCH(AQ60,$FX$15:$FX$97,0)),"")</f>
        <v/>
      </c>
      <c r="AD60" s="396" t="str">
        <f t="shared" si="155"/>
        <v/>
      </c>
      <c r="AE60" s="396" t="str">
        <f t="shared" si="156"/>
        <v/>
      </c>
      <c r="AF60" s="396" t="str">
        <f t="shared" si="157"/>
        <v/>
      </c>
      <c r="AG60" s="479" t="str">
        <f t="shared" si="158"/>
        <v/>
      </c>
      <c r="AH60" s="396" t="str">
        <f t="shared" si="159"/>
        <v/>
      </c>
      <c r="AI60" s="396" t="str">
        <f t="shared" si="160"/>
        <v/>
      </c>
      <c r="AJ60" s="396" t="str">
        <f t="shared" si="161"/>
        <v/>
      </c>
      <c r="AK60" s="479" t="str">
        <f t="shared" si="162"/>
        <v/>
      </c>
      <c r="AL60" s="396" t="str">
        <f t="shared" si="163"/>
        <v/>
      </c>
      <c r="AM60" s="396" t="str">
        <f t="shared" si="164"/>
        <v/>
      </c>
      <c r="AN60" s="396" t="str">
        <f t="shared" si="165"/>
        <v/>
      </c>
      <c r="AO60" s="479" t="str">
        <f t="shared" si="166"/>
        <v/>
      </c>
      <c r="AP60" s="396" t="str">
        <f t="shared" si="167"/>
        <v/>
      </c>
      <c r="AQ60" s="391">
        <v>46</v>
      </c>
      <c r="AR60" s="392"/>
      <c r="AS60" s="397"/>
      <c r="AT60" s="367" t="str">
        <f t="shared" si="168"/>
        <v/>
      </c>
      <c r="AU60" s="390" t="str">
        <f t="shared" si="169"/>
        <v/>
      </c>
      <c r="AV60" s="390" t="str">
        <f t="shared" si="170"/>
        <v/>
      </c>
      <c r="AW60" s="395" t="str">
        <f t="shared" si="171"/>
        <v/>
      </c>
      <c r="AX60" s="395" t="str">
        <f t="shared" si="172"/>
        <v/>
      </c>
      <c r="AY60" s="395" t="str">
        <f>IFERROR(INDEX(#REF!,MATCH($BM60,$GS$15:$GS$97,0)),"")</f>
        <v/>
      </c>
      <c r="AZ60" s="396" t="str">
        <f t="shared" si="173"/>
        <v/>
      </c>
      <c r="BA60" s="396" t="str">
        <f t="shared" si="174"/>
        <v/>
      </c>
      <c r="BB60" s="396" t="str">
        <f t="shared" si="175"/>
        <v/>
      </c>
      <c r="BC60" s="479" t="str">
        <f t="shared" si="176"/>
        <v/>
      </c>
      <c r="BD60" s="396" t="str">
        <f t="shared" si="177"/>
        <v/>
      </c>
      <c r="BE60" s="396" t="str">
        <f t="shared" si="178"/>
        <v/>
      </c>
      <c r="BF60" s="396" t="str">
        <f t="shared" si="179"/>
        <v/>
      </c>
      <c r="BG60" s="479" t="str">
        <f t="shared" si="180"/>
        <v/>
      </c>
      <c r="BH60" s="396" t="str">
        <f t="shared" si="181"/>
        <v/>
      </c>
      <c r="BI60" s="396" t="str">
        <f t="shared" si="182"/>
        <v/>
      </c>
      <c r="BJ60" s="396" t="str">
        <f t="shared" si="183"/>
        <v/>
      </c>
      <c r="BK60" s="479" t="str">
        <f t="shared" si="184"/>
        <v/>
      </c>
      <c r="BL60" s="396" t="str">
        <f t="shared" si="185"/>
        <v/>
      </c>
      <c r="BM60" s="391">
        <v>46</v>
      </c>
      <c r="BN60" s="236"/>
      <c r="BO60" s="392"/>
      <c r="BP60" s="368" t="str">
        <f t="shared" si="186"/>
        <v/>
      </c>
      <c r="BQ60" s="390" t="str">
        <f t="shared" si="187"/>
        <v/>
      </c>
      <c r="BR60" s="394" t="str">
        <f t="shared" si="188"/>
        <v/>
      </c>
      <c r="BS60" s="395" t="str">
        <f t="shared" si="189"/>
        <v/>
      </c>
      <c r="BT60" s="395" t="str">
        <f t="shared" si="190"/>
        <v/>
      </c>
      <c r="BU60" s="395" t="str">
        <f>IFERROR(INDEX(#REF!,MATCH(CI60,$HN$15:$HN$97,0)),"")</f>
        <v/>
      </c>
      <c r="BV60" s="396" t="str">
        <f t="shared" si="191"/>
        <v/>
      </c>
      <c r="BW60" s="396" t="str">
        <f t="shared" si="192"/>
        <v/>
      </c>
      <c r="BX60" s="396" t="str">
        <f t="shared" si="193"/>
        <v/>
      </c>
      <c r="BY60" s="479" t="str">
        <f t="shared" si="194"/>
        <v/>
      </c>
      <c r="BZ60" s="396" t="str">
        <f t="shared" si="195"/>
        <v/>
      </c>
      <c r="CA60" s="396" t="str">
        <f t="shared" si="196"/>
        <v/>
      </c>
      <c r="CB60" s="396" t="str">
        <f t="shared" si="197"/>
        <v/>
      </c>
      <c r="CC60" s="479" t="str">
        <f t="shared" si="198"/>
        <v/>
      </c>
      <c r="CD60" s="396" t="str">
        <f t="shared" si="199"/>
        <v/>
      </c>
      <c r="CE60" s="396" t="str">
        <f t="shared" si="200"/>
        <v/>
      </c>
      <c r="CF60" s="396" t="str">
        <f t="shared" si="201"/>
        <v/>
      </c>
      <c r="CG60" s="479" t="str">
        <f t="shared" si="202"/>
        <v/>
      </c>
      <c r="CH60" s="396" t="str">
        <f t="shared" si="203"/>
        <v/>
      </c>
      <c r="CI60" s="391">
        <v>46</v>
      </c>
      <c r="CJ60" s="392"/>
      <c r="CK60" s="397"/>
      <c r="CL60" s="367" t="str">
        <f t="shared" si="204"/>
        <v/>
      </c>
      <c r="CM60" s="390" t="str">
        <f t="shared" si="205"/>
        <v/>
      </c>
      <c r="CN60" s="394" t="str">
        <f t="shared" si="206"/>
        <v/>
      </c>
      <c r="CO60" s="394" t="str">
        <f t="shared" si="207"/>
        <v/>
      </c>
      <c r="CP60" s="395" t="str">
        <f t="shared" si="208"/>
        <v/>
      </c>
      <c r="CQ60" s="395" t="str">
        <f>IFERROR(INDEX(#REF!,MATCH(DE60,$II$15:$II$97,0)),"")</f>
        <v/>
      </c>
      <c r="CR60" s="396" t="str">
        <f t="shared" si="209"/>
        <v/>
      </c>
      <c r="CS60" s="396" t="str">
        <f t="shared" si="210"/>
        <v/>
      </c>
      <c r="CT60" s="396" t="str">
        <f t="shared" si="211"/>
        <v/>
      </c>
      <c r="CU60" s="479" t="str">
        <f t="shared" si="212"/>
        <v/>
      </c>
      <c r="CV60" s="396" t="str">
        <f t="shared" si="213"/>
        <v/>
      </c>
      <c r="CW60" s="396" t="str">
        <f t="shared" si="214"/>
        <v/>
      </c>
      <c r="CX60" s="396" t="str">
        <f t="shared" si="215"/>
        <v/>
      </c>
      <c r="CY60" s="479" t="str">
        <f t="shared" si="216"/>
        <v/>
      </c>
      <c r="CZ60" s="396" t="str">
        <f t="shared" si="217"/>
        <v/>
      </c>
      <c r="DA60" s="396" t="str">
        <f t="shared" si="218"/>
        <v/>
      </c>
      <c r="DB60" s="396" t="str">
        <f t="shared" si="219"/>
        <v/>
      </c>
      <c r="DC60" s="479" t="str">
        <f t="shared" si="220"/>
        <v/>
      </c>
      <c r="DD60" s="396" t="str">
        <f t="shared" si="221"/>
        <v/>
      </c>
      <c r="DE60" s="391">
        <v>46</v>
      </c>
      <c r="DF60" s="393" t="str">
        <f t="shared" si="230"/>
        <v/>
      </c>
      <c r="DG60" s="392"/>
      <c r="DH60" s="392"/>
      <c r="DI60" s="367" t="str">
        <f t="shared" si="231"/>
        <v/>
      </c>
      <c r="DJ60" s="390" t="str">
        <f t="shared" si="222"/>
        <v/>
      </c>
      <c r="DK60" s="394" t="str">
        <f t="shared" si="223"/>
        <v/>
      </c>
      <c r="DL60" s="395" t="str">
        <f t="shared" si="224"/>
        <v/>
      </c>
      <c r="DM60" s="395" t="str">
        <f t="shared" si="225"/>
        <v/>
      </c>
      <c r="DN60" s="395" t="str">
        <f>IFERROR(INDEX(#REF!,MATCH(EB60,$JD$15:$JD$97,0)),"")</f>
        <v/>
      </c>
      <c r="DO60" s="396" t="str">
        <f t="shared" si="232"/>
        <v/>
      </c>
      <c r="DP60" s="396" t="str">
        <f t="shared" si="233"/>
        <v/>
      </c>
      <c r="DQ60" s="396" t="str">
        <f t="shared" si="234"/>
        <v/>
      </c>
      <c r="DR60" s="479" t="str">
        <f t="shared" si="226"/>
        <v/>
      </c>
      <c r="DS60" s="396" t="str">
        <f t="shared" si="235"/>
        <v/>
      </c>
      <c r="DT60" s="396" t="str">
        <f t="shared" si="236"/>
        <v/>
      </c>
      <c r="DU60" s="396" t="str">
        <f t="shared" si="237"/>
        <v/>
      </c>
      <c r="DV60" s="479" t="str">
        <f t="shared" si="227"/>
        <v/>
      </c>
      <c r="DW60" s="396" t="str">
        <f t="shared" si="238"/>
        <v/>
      </c>
      <c r="DX60" s="396" t="str">
        <f t="shared" si="239"/>
        <v/>
      </c>
      <c r="DY60" s="396" t="str">
        <f t="shared" si="240"/>
        <v/>
      </c>
      <c r="DZ60" s="479" t="str">
        <f t="shared" si="228"/>
        <v/>
      </c>
      <c r="EA60" s="396" t="str">
        <f t="shared" si="229"/>
        <v/>
      </c>
      <c r="EB60" s="391">
        <v>46</v>
      </c>
      <c r="EC60" s="393"/>
      <c r="ED60" s="392"/>
      <c r="EI60" s="295" t="str">
        <f>IFERROR(IF(AND('Classificação geral'!$E54="FEM",'Classificação geral'!$F54=1),'Classificação geral'!$A54,""),"")</f>
        <v/>
      </c>
      <c r="EJ60" s="306" t="str">
        <f>IFERROR(IF(AND('Classificação geral'!$E54="FEM",'Classificação geral'!$F54=1),'Classificação geral'!$B54,""),"")</f>
        <v/>
      </c>
      <c r="EK60" s="293" t="str">
        <f>IF($EJ60='Classificação geral'!$B54,'Classificação geral'!$C54,"")</f>
        <v/>
      </c>
      <c r="EL60" s="293" t="str">
        <f>IF($EJ60='Classificação geral'!$B54,'Classificação geral'!$E54,"")</f>
        <v/>
      </c>
      <c r="EM60" s="293" t="str">
        <f>IF($EL60='Classificação geral'!$E54,'Classificação geral'!$F54,"")</f>
        <v/>
      </c>
      <c r="EN60" s="378" t="str">
        <f>IFERROR(IF(AND($EL60="fem",'Classificação geral'!$F54=1),'Classificação geral'!G54,""),"")</f>
        <v/>
      </c>
      <c r="EO60" s="378" t="str">
        <f>IFERROR(IF(AND($EL60="fem",'Classificação geral'!$F54=1),'Classificação geral'!H54,""),"")</f>
        <v/>
      </c>
      <c r="EP60" s="378" t="str">
        <f>IFERROR(IF(AND($EL60="fem",'Classificação geral'!$F54=1),'Classificação geral'!I54,""),"")</f>
        <v/>
      </c>
      <c r="EQ60" s="378" t="str">
        <f>IFERROR(IF(AND($EL60="fem",'Classificação geral'!$F54=1),'Classificação geral'!J54,""),"")</f>
        <v/>
      </c>
      <c r="ER60" s="306" t="str">
        <f>IFERROR(IF(AND($EL60="fem",'Classificação geral'!$F54=1),'Classificação geral'!K54,""),"")</f>
        <v/>
      </c>
      <c r="ES60" s="378" t="str">
        <f>IFERROR(IF(AND($EL60="fem",'Classificação geral'!$F54=1),'Classificação geral'!L54,""),"")</f>
        <v/>
      </c>
      <c r="ET60" s="378" t="str">
        <f>IFERROR(IF(AND($EL60="fem",'Classificação geral'!$F54=1),'Classificação geral'!M54,""),"")</f>
        <v/>
      </c>
      <c r="EU60" s="378" t="str">
        <f>IFERROR(IF(AND($EL60="fem",'Classificação geral'!$F54=1),'Classificação geral'!N54,""),"")</f>
        <v/>
      </c>
      <c r="EV60" s="306" t="str">
        <f>IFERROR(IF(AND($EL60="fem",'Classificação geral'!$F54=1),'Classificação geral'!O54,""),"")</f>
        <v/>
      </c>
      <c r="EW60" s="378" t="str">
        <f>IFERROR(IF(AND($EL60="fem",'Classificação geral'!$F54=1),'Classificação geral'!P54,""),"")</f>
        <v/>
      </c>
      <c r="EX60" s="378" t="str">
        <f>IFERROR(IF(AND($EL60="fem",'Classificação geral'!$F54=1),'Classificação geral'!Q54,""),"")</f>
        <v/>
      </c>
      <c r="EY60" s="378" t="str">
        <f>IFERROR(IF(AND($EL60="fem",'Classificação geral'!$F54=1),'Classificação geral'!R54,""),"")</f>
        <v/>
      </c>
      <c r="EZ60" s="296" t="str">
        <f>IF($EM60='Classificação geral'!$F54,'Classificação geral'!$U54,"")</f>
        <v/>
      </c>
      <c r="FA60" s="380" t="str">
        <f t="shared" si="109"/>
        <v/>
      </c>
      <c r="FB60" s="297" t="str">
        <f>IFERROR(RANK(EZ60,EZ:EZ,0)+ COUNTIF(EZ$13:$EZ59,EZ60),"")</f>
        <v/>
      </c>
      <c r="FC60" s="294"/>
      <c r="FD60" s="305" t="s">
        <v>5</v>
      </c>
      <c r="FE60" s="295" t="str">
        <f>IFERROR(IF(AND('Classificação geral'!$E54="mas",'Classificação geral'!$F54=1),'Classificação geral'!$A54,""),"")</f>
        <v/>
      </c>
      <c r="FF60" s="306" t="str">
        <f>IFERROR(IF(AND('Classificação geral'!$E54="mas",'Classificação geral'!$F54=1),'Classificação geral'!$B54,""),"")</f>
        <v/>
      </c>
      <c r="FG60" s="293" t="str">
        <f>IF($FF60='Classificação geral'!$B54,'Classificação geral'!$C54,"")</f>
        <v/>
      </c>
      <c r="FH60" s="293" t="str">
        <f>IF($FF60='Classificação geral'!$B54,'Classificação geral'!$E54,"")</f>
        <v/>
      </c>
      <c r="FI60" s="306" t="str">
        <f>IFERROR(IF(AND($FH60="mas",'Classificação geral'!$F54=1),'Classificação geral'!F54,""),"")</f>
        <v/>
      </c>
      <c r="FJ60" s="378" t="str">
        <f>IFERROR(IF(AND($FH60="mas",'Classificação geral'!$F54=1),'Classificação geral'!G54,""),"")</f>
        <v/>
      </c>
      <c r="FK60" s="378" t="str">
        <f>IFERROR(IF(AND($FH60="mas",'Classificação geral'!$F54=1),'Classificação geral'!H54,""),"")</f>
        <v/>
      </c>
      <c r="FL60" s="378" t="str">
        <f>IFERROR(IF(AND($FH60="mas",'Classificação geral'!$F54=1),'Classificação geral'!I54,""),"")</f>
        <v/>
      </c>
      <c r="FM60" s="378" t="str">
        <f>IFERROR(IF(AND($FH60="mas",'Classificação geral'!$F54=1),'Classificação geral'!J54,""),"")</f>
        <v/>
      </c>
      <c r="FN60" s="378" t="str">
        <f>IFERROR(IF(AND($FH60="mas",'Classificação geral'!$F54=1),'Classificação geral'!K54,""),"")</f>
        <v/>
      </c>
      <c r="FO60" s="378" t="str">
        <f>IFERROR(IF(AND($FH60="mas",'Classificação geral'!$F54=1),'Classificação geral'!L54,""),"")</f>
        <v/>
      </c>
      <c r="FP60" s="378" t="str">
        <f>IFERROR(IF(AND($FH60="mas",'Classificação geral'!$F54=1),'Classificação geral'!M54,""),"")</f>
        <v/>
      </c>
      <c r="FQ60" s="378" t="str">
        <f>IFERROR(IF(AND($FH60="mas",'Classificação geral'!$F54=1),'Classificação geral'!N54,""),"")</f>
        <v/>
      </c>
      <c r="FR60" s="378" t="str">
        <f>IFERROR(IF(AND($FH60="mas",'Classificação geral'!$F54=1),'Classificação geral'!O54,""),"")</f>
        <v/>
      </c>
      <c r="FS60" s="378" t="str">
        <f>IFERROR(IF(AND($FH60="mas",'Classificação geral'!$F54=1),'Classificação geral'!P54,""),"")</f>
        <v/>
      </c>
      <c r="FT60" s="378" t="str">
        <f>IFERROR(IF(AND($FH60="mas",'Classificação geral'!$F54=1),'Classificação geral'!Q54,""),"")</f>
        <v/>
      </c>
      <c r="FU60" s="378" t="str">
        <f>IFERROR(IF(AND($FH60="mas",'Classificação geral'!$F54=1),'Classificação geral'!R54,""),"")</f>
        <v/>
      </c>
      <c r="FV60" s="306" t="str">
        <f>IFERROR(IF(AND($FH60="mas",'Classificação geral'!$F54=1),'Classificação geral'!U54,""),"")</f>
        <v/>
      </c>
      <c r="FW60" s="380" t="str">
        <f t="shared" si="110"/>
        <v/>
      </c>
      <c r="FX60" s="297" t="str">
        <f>IFERROR(RANK(FV60,FV:FV,0)+ COUNTIF($FV$13:FV59,FV60),"")</f>
        <v/>
      </c>
      <c r="FY60" s="305"/>
      <c r="FZ60" s="295" t="str">
        <f>IFERROR(IF(AND('Classificação geral'!$E54="FEM",'Classificação geral'!$F54=2),'Classificação geral'!$A54,""),"")</f>
        <v/>
      </c>
      <c r="GA60" s="378" t="str">
        <f>IFERROR(IF(AND('Classificação geral'!$E54="fem",'Classificação geral'!$F54=2),'Classificação geral'!$B54,""),"")</f>
        <v/>
      </c>
      <c r="GB60" s="293" t="str">
        <f>IF(GA60='Classificação geral'!$B54,'Classificação geral'!$C54,"")</f>
        <v/>
      </c>
      <c r="GC60" s="293" t="str">
        <f>IF(GA60='Classificação geral'!$B54,'Classificação geral'!$E54,"")</f>
        <v/>
      </c>
      <c r="GD60" s="306" t="str">
        <f>IFERROR(IF(AND(GC60="fem",'Classificação geral'!$F54=2),'Classificação geral'!$F54,""),"")</f>
        <v/>
      </c>
      <c r="GE60" s="378" t="str">
        <f>IFERROR(IF(AND($GC60="fem",'Classificação geral'!$F54=2),'Classificação geral'!G54,""),"")</f>
        <v/>
      </c>
      <c r="GF60" s="378" t="str">
        <f>IFERROR(IF(AND($GC60="fem",'Classificação geral'!$F54=2),'Classificação geral'!H54,""),"")</f>
        <v/>
      </c>
      <c r="GG60" s="378" t="str">
        <f>IFERROR(IF(AND($GC60="fem",'Classificação geral'!$F54=2),'Classificação geral'!I54,""),"")</f>
        <v/>
      </c>
      <c r="GH60" s="378" t="str">
        <f>IFERROR(IF(AND($GC60="fem",'Classificação geral'!$F54=2),'Classificação geral'!J54,""),"")</f>
        <v/>
      </c>
      <c r="GI60" s="378" t="str">
        <f>IFERROR(IF(AND($GC60="fem",'Classificação geral'!$F54=2),'Classificação geral'!K54,""),"")</f>
        <v/>
      </c>
      <c r="GJ60" s="378" t="str">
        <f>IFERROR(IF(AND($GC60="fem",'Classificação geral'!$F54=2),'Classificação geral'!L54,""),"")</f>
        <v/>
      </c>
      <c r="GK60" s="378" t="str">
        <f>IFERROR(IF(AND($GC60="fem",'Classificação geral'!$F54=2),'Classificação geral'!M54,""),"")</f>
        <v/>
      </c>
      <c r="GL60" s="378" t="str">
        <f>IFERROR(IF(AND($GC60="fem",'Classificação geral'!$F54=2),'Classificação geral'!N54,""),"")</f>
        <v/>
      </c>
      <c r="GM60" s="378" t="str">
        <f>IFERROR(IF(AND($GC60="fem",'Classificação geral'!$F54=2),'Classificação geral'!O54,""),"")</f>
        <v/>
      </c>
      <c r="GN60" s="378" t="str">
        <f>IFERROR(IF(AND($GC60="fem",'Classificação geral'!$F54=2),'Classificação geral'!P54,""),"")</f>
        <v/>
      </c>
      <c r="GO60" s="378" t="str">
        <f>IFERROR(IF(AND($GC60="fem",'Classificação geral'!$F54=2),'Classificação geral'!Q54,""),"")</f>
        <v/>
      </c>
      <c r="GP60" s="378" t="str">
        <f>IFERROR(IF(AND($GC60="fem",'Classificação geral'!$F54=2),'Classificação geral'!R54,""),"")</f>
        <v/>
      </c>
      <c r="GQ60" s="306" t="str">
        <f>IFERROR(IF(AND(GC60="fem",'Classificação geral'!$F54=2),'Classificação geral'!U54,""),"")</f>
        <v/>
      </c>
      <c r="GR60" s="380" t="str">
        <f t="shared" si="111"/>
        <v/>
      </c>
      <c r="GS60" s="297" t="str">
        <f>IFERROR(RANK(GQ60,GQ:GQ,0)+ COUNTIF($GQ$13:GQ59,GQ60),"")</f>
        <v/>
      </c>
      <c r="GT60" s="305"/>
      <c r="GU60" s="295" t="str">
        <f>IFERROR(IF(AND('Classificação geral'!$E54="mas",'Classificação geral'!$F54=2),'Classificação geral'!$A54,""),"")</f>
        <v/>
      </c>
      <c r="GV60" s="295" t="str">
        <f>IFERROR(IF(AND('Classificação geral'!$E54="mas",'Classificação geral'!$F54=2),'Classificação geral'!$B54,""),"")</f>
        <v/>
      </c>
      <c r="GW60" s="293" t="str">
        <f>IF(GV60='Classificação geral'!$B54,'Classificação geral'!$C54,"")</f>
        <v/>
      </c>
      <c r="GX60" s="293" t="str">
        <f>IF(GV60='Classificação geral'!$B54,'Classificação geral'!$E54,"")</f>
        <v/>
      </c>
      <c r="GY60" s="306" t="str">
        <f>IFERROR(IF(AND(GX60="mas",'Classificação geral'!$F54=2),'Classificação geral'!$F54,""),"")</f>
        <v/>
      </c>
      <c r="GZ60" s="378" t="str">
        <f>IFERROR(IF(AND($GX60="mas",'Classificação geral'!$F54=2),'Classificação geral'!H54,""),"")</f>
        <v/>
      </c>
      <c r="HA60" s="378" t="str">
        <f>IFERROR(IF(AND($GX60="mas",'Classificação geral'!$F54=2),'Classificação geral'!I54,""),"")</f>
        <v/>
      </c>
      <c r="HB60" s="378" t="str">
        <f>IFERROR(IF(AND($GX60="mas",'Classificação geral'!$F54=2),'Classificação geral'!J54,""),"")</f>
        <v/>
      </c>
      <c r="HC60" s="306" t="str">
        <f>IFERROR(IF(AND(GX60="mas",'Classificação geral'!$F54=2),'Classificação geral'!$G54,""),"")</f>
        <v/>
      </c>
      <c r="HD60" s="378" t="str">
        <f>IFERROR(IF(AND($GX60="mas",'Classificação geral'!$F54=2),'Classificação geral'!L54,""),"")</f>
        <v/>
      </c>
      <c r="HE60" s="378" t="str">
        <f>IFERROR(IF(AND($GX60="mas",'Classificação geral'!$F54=2),'Classificação geral'!M54,""),"")</f>
        <v/>
      </c>
      <c r="HF60" s="378" t="str">
        <f>IFERROR(IF(AND($GX60="mas",'Classificação geral'!$F54=2),'Classificação geral'!N54,""),"")</f>
        <v/>
      </c>
      <c r="HG60" s="306" t="str">
        <f>IFERROR(IF(AND(GX60="mas",'Classificação geral'!$F54=2),'Classificação geral'!$K54,""),"")</f>
        <v/>
      </c>
      <c r="HH60" s="378" t="str">
        <f>IFERROR(IF(AND($GX60="mas",'Classificação geral'!$F54=2),'Classificação geral'!P54,""),"")</f>
        <v/>
      </c>
      <c r="HI60" s="378" t="str">
        <f>IFERROR(IF(AND($GX60="mas",'Classificação geral'!$F54=2),'Classificação geral'!Q54,""),"")</f>
        <v/>
      </c>
      <c r="HJ60" s="378" t="str">
        <f>IFERROR(IF(AND($GX60="mas",'Classificação geral'!$F54=2),'Classificação geral'!R54,""),"")</f>
        <v/>
      </c>
      <c r="HK60" s="306" t="str">
        <f>IFERROR(IF(AND(GX60="mas",'Classificação geral'!$F54=2),'Classificação geral'!$O54,""),"")</f>
        <v/>
      </c>
      <c r="HL60" s="306" t="str">
        <f>IFERROR(IF(AND(GX60="mas",'Classificação geral'!$F54=2),'Classificação geral'!$U54,""),"")</f>
        <v/>
      </c>
      <c r="HM60" s="380" t="str">
        <f t="shared" si="112"/>
        <v/>
      </c>
      <c r="HN60" s="297" t="str">
        <f>IFERROR(RANK(HL60,HL:HL,0)+ COUNTIF($HL$13:HL59,HL60),"")</f>
        <v/>
      </c>
      <c r="HO60" s="305"/>
      <c r="HP60" s="295" t="str">
        <f>IFERROR(IF(AND('Classificação geral'!$E54="FEM",'Classificação geral'!$F54=3),'Classificação geral'!$A54,""),"")</f>
        <v/>
      </c>
      <c r="HQ60" s="306" t="str">
        <f>IFERROR(IF(AND('Classificação geral'!$E54="fem",'Classificação geral'!$F54=3),'Classificação geral'!$B54,""),"")</f>
        <v/>
      </c>
      <c r="HR60" s="293" t="str">
        <f>IF($HQ60='Classificação geral'!$B54,'Classificação geral'!$C54,"")</f>
        <v/>
      </c>
      <c r="HS60" s="293" t="str">
        <f>IF($HQ60='Classificação geral'!$B54,'Classificação geral'!$E54,"")</f>
        <v/>
      </c>
      <c r="HT60" s="293" t="str">
        <f>IF($HS60='Classificação geral'!$E54,'Classificação geral'!$F54,"")</f>
        <v/>
      </c>
      <c r="HU60" s="382">
        <f>IF($HT60='Classificação geral'!$F54,'Classificação geral'!G54,"")</f>
        <v>0</v>
      </c>
      <c r="HV60" s="382" t="str">
        <f>IF($HT60='Classificação geral'!$F54,'Classificação geral'!H54,"")</f>
        <v/>
      </c>
      <c r="HW60" s="382">
        <f>IF($HT60='Classificação geral'!$F54,'Classificação geral'!I54,"")</f>
        <v>0</v>
      </c>
      <c r="HX60" s="382">
        <f>IF($HT60='Classificação geral'!$F54,'Classificação geral'!J54,"")</f>
        <v>0</v>
      </c>
      <c r="HY60" s="382">
        <f>IF($HT60='Classificação geral'!$F54,'Classificação geral'!K54,"")</f>
        <v>0</v>
      </c>
      <c r="HZ60" s="382">
        <f>IF($HT60='Classificação geral'!$F54,'Classificação geral'!L54,"")</f>
        <v>0</v>
      </c>
      <c r="IA60" s="382">
        <f>IF($HT60='Classificação geral'!$F54,'Classificação geral'!M54,"")</f>
        <v>0</v>
      </c>
      <c r="IB60" s="382">
        <f>IF($HT60='Classificação geral'!$F54,'Classificação geral'!N54,"")</f>
        <v>0</v>
      </c>
      <c r="IC60" s="382">
        <f>IF($HT60='Classificação geral'!$F54,'Classificação geral'!O54,"")</f>
        <v>0</v>
      </c>
      <c r="ID60" s="382" t="b">
        <f>IF($HT60='Classificação geral'!$F54,'Classificação geral'!P54,"")</f>
        <v>0</v>
      </c>
      <c r="IE60" s="382">
        <f>IF($HT60='Classificação geral'!$F54,'Classificação geral'!Q54,"")</f>
        <v>0</v>
      </c>
      <c r="IF60" s="382">
        <f>IF($HT60='Classificação geral'!$F54,'Classificação geral'!R54,"")</f>
        <v>0</v>
      </c>
      <c r="IG60" s="379" t="str">
        <f>IF($HT60='Classificação geral'!$F54,'Classificação geral'!$U54,"")</f>
        <v/>
      </c>
      <c r="IH60" s="334" t="str">
        <f t="shared" si="106"/>
        <v/>
      </c>
      <c r="II60" s="297" t="str">
        <f>IFERROR(RANK(IG60,IG:IG,0)+ COUNTIF($IG$13:IG59,IG60),"")</f>
        <v/>
      </c>
      <c r="IJ60" s="305"/>
      <c r="IK60" s="295" t="str">
        <f>IFERROR(IF(AND('Classificação geral'!$E54="mas",'Classificação geral'!$F54=3),'Classificação geral'!$A54,""),"")</f>
        <v/>
      </c>
      <c r="IL60" s="306" t="str">
        <f>IFERROR(IF(AND('Classificação geral'!$E54="mas",'Classificação geral'!$F54=3),'Classificação geral'!$B54,""),"")</f>
        <v/>
      </c>
      <c r="IM60" s="293" t="str">
        <f>IF($IL60='Classificação geral'!$B54,'Classificação geral'!$C54,"")</f>
        <v/>
      </c>
      <c r="IN60" s="293" t="str">
        <f>IF($IL60='Classificação geral'!$B54,'Classificação geral'!$E54,"")</f>
        <v/>
      </c>
      <c r="IO60" s="293" t="str">
        <f>IF($IN60='Classificação geral'!$E54,'Classificação geral'!$F54,"")</f>
        <v/>
      </c>
      <c r="IP60" s="379">
        <f>IF($IO60='Classificação geral'!$F54,'Classificação geral'!G54,"")</f>
        <v>0</v>
      </c>
      <c r="IQ60" s="379" t="str">
        <f>IF($IO60='Classificação geral'!$F54,'Classificação geral'!H54,"")</f>
        <v/>
      </c>
      <c r="IR60" s="379">
        <f>IF($IO60='Classificação geral'!$F54,'Classificação geral'!I54,"")</f>
        <v>0</v>
      </c>
      <c r="IS60" s="379">
        <f>IF($IO60='Classificação geral'!$F54,'Classificação geral'!J54,"")</f>
        <v>0</v>
      </c>
      <c r="IT60" s="379">
        <f>IF($IO60='Classificação geral'!$F54,'Classificação geral'!K54,"")</f>
        <v>0</v>
      </c>
      <c r="IU60" s="379">
        <f>IF($IO60='Classificação geral'!$F54,'Classificação geral'!L54,"")</f>
        <v>0</v>
      </c>
      <c r="IV60" s="379">
        <f>IF($IO60='Classificação geral'!$F54,'Classificação geral'!M54,"")</f>
        <v>0</v>
      </c>
      <c r="IW60" s="379">
        <f>IF($IO60='Classificação geral'!$F54,'Classificação geral'!N54,"")</f>
        <v>0</v>
      </c>
      <c r="IX60" s="379">
        <f>IF($IO60='Classificação geral'!$F54,'Classificação geral'!O54,"")</f>
        <v>0</v>
      </c>
      <c r="IY60" s="379" t="b">
        <f>IF($IO60='Classificação geral'!$F54,'Classificação geral'!P54,"")</f>
        <v>0</v>
      </c>
      <c r="IZ60" s="379">
        <f>IF($IO60='Classificação geral'!$F54,'Classificação geral'!Q54,"")</f>
        <v>0</v>
      </c>
      <c r="JA60" s="379">
        <f>IF($IO60='Classificação geral'!$F54,'Classificação geral'!R54,"")</f>
        <v>0</v>
      </c>
      <c r="JB60" s="296" t="str">
        <f>IF($IO60='Classificação geral'!$F54,'Classificação geral'!$U54,"")</f>
        <v/>
      </c>
      <c r="JC60" s="334" t="str">
        <f t="shared" si="107"/>
        <v/>
      </c>
      <c r="JD60" s="297" t="str">
        <f>IFERROR(RANK(JB60,JB:JB,0)+ COUNTIF($JB$13:JB59,JB60),"")</f>
        <v/>
      </c>
    </row>
    <row r="61" spans="1:264" ht="25.95" customHeight="1" x14ac:dyDescent="0.4">
      <c r="A61" s="397"/>
      <c r="B61" s="367" t="str">
        <f t="shared" si="132"/>
        <v/>
      </c>
      <c r="C61" s="390" t="str">
        <f t="shared" si="133"/>
        <v/>
      </c>
      <c r="D61" s="394" t="str">
        <f t="shared" si="134"/>
        <v/>
      </c>
      <c r="E61" s="395" t="str">
        <f t="shared" si="135"/>
        <v/>
      </c>
      <c r="F61" s="395" t="str">
        <f t="shared" si="136"/>
        <v/>
      </c>
      <c r="G61" s="395" t="str">
        <f>IFERROR(INDEX(#REF!,MATCH(U61,$FB$15:$FB$97,0)),"")</f>
        <v/>
      </c>
      <c r="H61" s="396" t="str">
        <f t="shared" si="137"/>
        <v/>
      </c>
      <c r="I61" s="396" t="str">
        <f t="shared" si="138"/>
        <v/>
      </c>
      <c r="J61" s="396" t="str">
        <f t="shared" si="139"/>
        <v/>
      </c>
      <c r="K61" s="479" t="str">
        <f t="shared" si="140"/>
        <v/>
      </c>
      <c r="L61" s="396" t="str">
        <f t="shared" si="141"/>
        <v/>
      </c>
      <c r="M61" s="396" t="str">
        <f t="shared" si="142"/>
        <v/>
      </c>
      <c r="N61" s="396" t="str">
        <f t="shared" si="143"/>
        <v/>
      </c>
      <c r="O61" s="479" t="str">
        <f t="shared" si="144"/>
        <v/>
      </c>
      <c r="P61" s="396" t="str">
        <f t="shared" si="145"/>
        <v/>
      </c>
      <c r="Q61" s="396" t="str">
        <f t="shared" si="146"/>
        <v/>
      </c>
      <c r="R61" s="396" t="str">
        <f t="shared" si="147"/>
        <v/>
      </c>
      <c r="S61" s="479" t="str">
        <f t="shared" si="148"/>
        <v/>
      </c>
      <c r="T61" s="396" t="str">
        <f t="shared" si="149"/>
        <v/>
      </c>
      <c r="U61" s="391">
        <v>47</v>
      </c>
      <c r="V61" s="392"/>
      <c r="W61" s="392"/>
      <c r="X61" s="367" t="str">
        <f t="shared" si="150"/>
        <v/>
      </c>
      <c r="Y61" s="390" t="str">
        <f t="shared" si="151"/>
        <v/>
      </c>
      <c r="Z61" s="394" t="str">
        <f t="shared" si="152"/>
        <v/>
      </c>
      <c r="AA61" s="395" t="str">
        <f t="shared" si="153"/>
        <v/>
      </c>
      <c r="AB61" s="395" t="str">
        <f t="shared" si="154"/>
        <v/>
      </c>
      <c r="AC61" s="395" t="str">
        <f>IFERROR(INDEX(#REF!,MATCH(AQ61,$FX$15:$FX$97,0)),"")</f>
        <v/>
      </c>
      <c r="AD61" s="396" t="str">
        <f t="shared" si="155"/>
        <v/>
      </c>
      <c r="AE61" s="396" t="str">
        <f t="shared" si="156"/>
        <v/>
      </c>
      <c r="AF61" s="396" t="str">
        <f t="shared" si="157"/>
        <v/>
      </c>
      <c r="AG61" s="479" t="str">
        <f t="shared" si="158"/>
        <v/>
      </c>
      <c r="AH61" s="396" t="str">
        <f t="shared" si="159"/>
        <v/>
      </c>
      <c r="AI61" s="396" t="str">
        <f t="shared" si="160"/>
        <v/>
      </c>
      <c r="AJ61" s="396" t="str">
        <f t="shared" si="161"/>
        <v/>
      </c>
      <c r="AK61" s="479" t="str">
        <f t="shared" si="162"/>
        <v/>
      </c>
      <c r="AL61" s="396" t="str">
        <f t="shared" si="163"/>
        <v/>
      </c>
      <c r="AM61" s="396" t="str">
        <f t="shared" si="164"/>
        <v/>
      </c>
      <c r="AN61" s="396" t="str">
        <f t="shared" si="165"/>
        <v/>
      </c>
      <c r="AO61" s="479" t="str">
        <f t="shared" si="166"/>
        <v/>
      </c>
      <c r="AP61" s="396" t="str">
        <f t="shared" si="167"/>
        <v/>
      </c>
      <c r="AQ61" s="391">
        <v>47</v>
      </c>
      <c r="AR61" s="392"/>
      <c r="AS61" s="397"/>
      <c r="AT61" s="367" t="str">
        <f t="shared" si="168"/>
        <v/>
      </c>
      <c r="AU61" s="390" t="str">
        <f t="shared" si="169"/>
        <v/>
      </c>
      <c r="AV61" s="390" t="str">
        <f t="shared" si="170"/>
        <v/>
      </c>
      <c r="AW61" s="395" t="str">
        <f t="shared" si="171"/>
        <v/>
      </c>
      <c r="AX61" s="395" t="str">
        <f t="shared" si="172"/>
        <v/>
      </c>
      <c r="AY61" s="395" t="str">
        <f>IFERROR(INDEX(#REF!,MATCH($BM61,$GS$15:$GS$97,0)),"")</f>
        <v/>
      </c>
      <c r="AZ61" s="396" t="str">
        <f t="shared" si="173"/>
        <v/>
      </c>
      <c r="BA61" s="396" t="str">
        <f t="shared" si="174"/>
        <v/>
      </c>
      <c r="BB61" s="396" t="str">
        <f t="shared" si="175"/>
        <v/>
      </c>
      <c r="BC61" s="479" t="str">
        <f t="shared" si="176"/>
        <v/>
      </c>
      <c r="BD61" s="396" t="str">
        <f t="shared" si="177"/>
        <v/>
      </c>
      <c r="BE61" s="396" t="str">
        <f t="shared" si="178"/>
        <v/>
      </c>
      <c r="BF61" s="396" t="str">
        <f t="shared" si="179"/>
        <v/>
      </c>
      <c r="BG61" s="479" t="str">
        <f t="shared" si="180"/>
        <v/>
      </c>
      <c r="BH61" s="396" t="str">
        <f t="shared" si="181"/>
        <v/>
      </c>
      <c r="BI61" s="396" t="str">
        <f t="shared" si="182"/>
        <v/>
      </c>
      <c r="BJ61" s="396" t="str">
        <f t="shared" si="183"/>
        <v/>
      </c>
      <c r="BK61" s="479" t="str">
        <f t="shared" si="184"/>
        <v/>
      </c>
      <c r="BL61" s="396" t="str">
        <f t="shared" si="185"/>
        <v/>
      </c>
      <c r="BM61" s="391">
        <v>47</v>
      </c>
      <c r="BN61" s="236"/>
      <c r="BO61" s="392"/>
      <c r="BP61" s="368" t="str">
        <f t="shared" si="186"/>
        <v/>
      </c>
      <c r="BQ61" s="390" t="str">
        <f t="shared" si="187"/>
        <v/>
      </c>
      <c r="BR61" s="394" t="str">
        <f t="shared" si="188"/>
        <v/>
      </c>
      <c r="BS61" s="395" t="str">
        <f t="shared" si="189"/>
        <v/>
      </c>
      <c r="BT61" s="395" t="str">
        <f t="shared" si="190"/>
        <v/>
      </c>
      <c r="BU61" s="395" t="str">
        <f>IFERROR(INDEX(#REF!,MATCH(CI61,$HN$15:$HN$97,0)),"")</f>
        <v/>
      </c>
      <c r="BV61" s="396" t="str">
        <f t="shared" si="191"/>
        <v/>
      </c>
      <c r="BW61" s="396" t="str">
        <f t="shared" si="192"/>
        <v/>
      </c>
      <c r="BX61" s="396" t="str">
        <f t="shared" si="193"/>
        <v/>
      </c>
      <c r="BY61" s="479" t="str">
        <f t="shared" si="194"/>
        <v/>
      </c>
      <c r="BZ61" s="396" t="str">
        <f t="shared" si="195"/>
        <v/>
      </c>
      <c r="CA61" s="396" t="str">
        <f t="shared" si="196"/>
        <v/>
      </c>
      <c r="CB61" s="396" t="str">
        <f t="shared" si="197"/>
        <v/>
      </c>
      <c r="CC61" s="479" t="str">
        <f t="shared" si="198"/>
        <v/>
      </c>
      <c r="CD61" s="396" t="str">
        <f t="shared" si="199"/>
        <v/>
      </c>
      <c r="CE61" s="396" t="str">
        <f t="shared" si="200"/>
        <v/>
      </c>
      <c r="CF61" s="396" t="str">
        <f t="shared" si="201"/>
        <v/>
      </c>
      <c r="CG61" s="479" t="str">
        <f t="shared" si="202"/>
        <v/>
      </c>
      <c r="CH61" s="396" t="str">
        <f t="shared" si="203"/>
        <v/>
      </c>
      <c r="CI61" s="391">
        <v>47</v>
      </c>
      <c r="CJ61" s="392"/>
      <c r="CK61" s="397"/>
      <c r="CL61" s="367" t="str">
        <f t="shared" si="204"/>
        <v/>
      </c>
      <c r="CM61" s="390" t="str">
        <f t="shared" si="205"/>
        <v/>
      </c>
      <c r="CN61" s="394" t="str">
        <f t="shared" si="206"/>
        <v/>
      </c>
      <c r="CO61" s="394" t="str">
        <f t="shared" si="207"/>
        <v/>
      </c>
      <c r="CP61" s="395" t="str">
        <f t="shared" si="208"/>
        <v/>
      </c>
      <c r="CQ61" s="395" t="str">
        <f>IFERROR(INDEX(#REF!,MATCH(DE61,$II$15:$II$97,0)),"")</f>
        <v/>
      </c>
      <c r="CR61" s="396" t="str">
        <f t="shared" si="209"/>
        <v/>
      </c>
      <c r="CS61" s="396" t="str">
        <f t="shared" si="210"/>
        <v/>
      </c>
      <c r="CT61" s="396" t="str">
        <f t="shared" si="211"/>
        <v/>
      </c>
      <c r="CU61" s="479" t="str">
        <f t="shared" si="212"/>
        <v/>
      </c>
      <c r="CV61" s="396" t="str">
        <f t="shared" si="213"/>
        <v/>
      </c>
      <c r="CW61" s="396" t="str">
        <f t="shared" si="214"/>
        <v/>
      </c>
      <c r="CX61" s="396" t="str">
        <f t="shared" si="215"/>
        <v/>
      </c>
      <c r="CY61" s="479" t="str">
        <f t="shared" si="216"/>
        <v/>
      </c>
      <c r="CZ61" s="396" t="str">
        <f t="shared" si="217"/>
        <v/>
      </c>
      <c r="DA61" s="396" t="str">
        <f t="shared" si="218"/>
        <v/>
      </c>
      <c r="DB61" s="396" t="str">
        <f t="shared" si="219"/>
        <v/>
      </c>
      <c r="DC61" s="479" t="str">
        <f t="shared" si="220"/>
        <v/>
      </c>
      <c r="DD61" s="396" t="str">
        <f t="shared" si="221"/>
        <v/>
      </c>
      <c r="DE61" s="391">
        <v>47</v>
      </c>
      <c r="DF61" s="393" t="str">
        <f t="shared" si="230"/>
        <v/>
      </c>
      <c r="DG61" s="392"/>
      <c r="DH61" s="392"/>
      <c r="DI61" s="367" t="str">
        <f t="shared" si="231"/>
        <v/>
      </c>
      <c r="DJ61" s="390" t="str">
        <f t="shared" si="222"/>
        <v/>
      </c>
      <c r="DK61" s="394" t="str">
        <f t="shared" si="223"/>
        <v/>
      </c>
      <c r="DL61" s="395" t="str">
        <f t="shared" si="224"/>
        <v/>
      </c>
      <c r="DM61" s="395" t="str">
        <f t="shared" si="225"/>
        <v/>
      </c>
      <c r="DN61" s="395" t="str">
        <f>IFERROR(INDEX(#REF!,MATCH(EB61,$JD$15:$JD$97,0)),"")</f>
        <v/>
      </c>
      <c r="DO61" s="396" t="str">
        <f t="shared" si="232"/>
        <v/>
      </c>
      <c r="DP61" s="396" t="str">
        <f t="shared" si="233"/>
        <v/>
      </c>
      <c r="DQ61" s="396" t="str">
        <f t="shared" si="234"/>
        <v/>
      </c>
      <c r="DR61" s="479" t="str">
        <f t="shared" si="226"/>
        <v/>
      </c>
      <c r="DS61" s="396" t="str">
        <f t="shared" si="235"/>
        <v/>
      </c>
      <c r="DT61" s="396" t="str">
        <f t="shared" si="236"/>
        <v/>
      </c>
      <c r="DU61" s="396" t="str">
        <f t="shared" si="237"/>
        <v/>
      </c>
      <c r="DV61" s="479" t="str">
        <f t="shared" si="227"/>
        <v/>
      </c>
      <c r="DW61" s="396" t="str">
        <f t="shared" si="238"/>
        <v/>
      </c>
      <c r="DX61" s="396" t="str">
        <f t="shared" si="239"/>
        <v/>
      </c>
      <c r="DY61" s="396" t="str">
        <f t="shared" si="240"/>
        <v/>
      </c>
      <c r="DZ61" s="479" t="str">
        <f t="shared" si="228"/>
        <v/>
      </c>
      <c r="EA61" s="396" t="str">
        <f t="shared" si="229"/>
        <v/>
      </c>
      <c r="EB61" s="391">
        <v>47</v>
      </c>
      <c r="EC61" s="393"/>
      <c r="ED61" s="392"/>
      <c r="EI61" s="295" t="str">
        <f>IFERROR(IF(AND('Classificação geral'!$E55="FEM",'Classificação geral'!$F55=1),'Classificação geral'!$A55,""),"")</f>
        <v/>
      </c>
      <c r="EJ61" s="306" t="str">
        <f>IFERROR(IF(AND('Classificação geral'!$E55="FEM",'Classificação geral'!$F55=1),'Classificação geral'!$B55,""),"")</f>
        <v/>
      </c>
      <c r="EK61" s="293" t="str">
        <f>IF($EJ61='Classificação geral'!$B55,'Classificação geral'!$C55,"")</f>
        <v/>
      </c>
      <c r="EL61" s="293" t="str">
        <f>IF($EJ61='Classificação geral'!$B55,'Classificação geral'!$E55,"")</f>
        <v/>
      </c>
      <c r="EM61" s="293" t="str">
        <f>IF($EL61='Classificação geral'!$E55,'Classificação geral'!$F55,"")</f>
        <v/>
      </c>
      <c r="EN61" s="378" t="str">
        <f>IFERROR(IF(AND($EL61="fem",'Classificação geral'!$F55=1),'Classificação geral'!G55,""),"")</f>
        <v/>
      </c>
      <c r="EO61" s="378" t="str">
        <f>IFERROR(IF(AND($EL61="fem",'Classificação geral'!$F55=1),'Classificação geral'!H55,""),"")</f>
        <v/>
      </c>
      <c r="EP61" s="378" t="str">
        <f>IFERROR(IF(AND($EL61="fem",'Classificação geral'!$F55=1),'Classificação geral'!I55,""),"")</f>
        <v/>
      </c>
      <c r="EQ61" s="378" t="str">
        <f>IFERROR(IF(AND($EL61="fem",'Classificação geral'!$F55=1),'Classificação geral'!J55,""),"")</f>
        <v/>
      </c>
      <c r="ER61" s="306" t="str">
        <f>IFERROR(IF(AND($EL61="fem",'Classificação geral'!$F55=1),'Classificação geral'!K55,""),"")</f>
        <v/>
      </c>
      <c r="ES61" s="378" t="str">
        <f>IFERROR(IF(AND($EL61="fem",'Classificação geral'!$F55=1),'Classificação geral'!L55,""),"")</f>
        <v/>
      </c>
      <c r="ET61" s="378" t="str">
        <f>IFERROR(IF(AND($EL61="fem",'Classificação geral'!$F55=1),'Classificação geral'!M55,""),"")</f>
        <v/>
      </c>
      <c r="EU61" s="378" t="str">
        <f>IFERROR(IF(AND($EL61="fem",'Classificação geral'!$F55=1),'Classificação geral'!N55,""),"")</f>
        <v/>
      </c>
      <c r="EV61" s="306" t="str">
        <f>IFERROR(IF(AND($EL61="fem",'Classificação geral'!$F55=1),'Classificação geral'!O55,""),"")</f>
        <v/>
      </c>
      <c r="EW61" s="378" t="str">
        <f>IFERROR(IF(AND($EL61="fem",'Classificação geral'!$F55=1),'Classificação geral'!P55,""),"")</f>
        <v/>
      </c>
      <c r="EX61" s="378" t="str">
        <f>IFERROR(IF(AND($EL61="fem",'Classificação geral'!$F55=1),'Classificação geral'!Q55,""),"")</f>
        <v/>
      </c>
      <c r="EY61" s="378" t="str">
        <f>IFERROR(IF(AND($EL61="fem",'Classificação geral'!$F55=1),'Classificação geral'!R55,""),"")</f>
        <v/>
      </c>
      <c r="EZ61" s="296" t="str">
        <f>IF($EM61='Classificação geral'!$F55,'Classificação geral'!$U55,"")</f>
        <v/>
      </c>
      <c r="FA61" s="380" t="str">
        <f t="shared" si="109"/>
        <v/>
      </c>
      <c r="FB61" s="297" t="str">
        <f>IFERROR(RANK(EZ61,EZ:EZ,0)+ COUNTIF(EZ$13:$EZ60,EZ61),"")</f>
        <v/>
      </c>
      <c r="FC61" s="294"/>
      <c r="FD61" s="305" t="s">
        <v>5</v>
      </c>
      <c r="FE61" s="295" t="str">
        <f>IFERROR(IF(AND('Classificação geral'!$E55="mas",'Classificação geral'!$F55=1),'Classificação geral'!$A55,""),"")</f>
        <v/>
      </c>
      <c r="FF61" s="306" t="str">
        <f>IFERROR(IF(AND('Classificação geral'!$E55="mas",'Classificação geral'!$F55=1),'Classificação geral'!$B55,""),"")</f>
        <v/>
      </c>
      <c r="FG61" s="293" t="str">
        <f>IF($FF61='Classificação geral'!$B55,'Classificação geral'!$C55,"")</f>
        <v/>
      </c>
      <c r="FH61" s="293" t="str">
        <f>IF($FF61='Classificação geral'!$B55,'Classificação geral'!$E55,"")</f>
        <v/>
      </c>
      <c r="FI61" s="306" t="str">
        <f>IFERROR(IF(AND($FH61="mas",'Classificação geral'!$F55=1),'Classificação geral'!F55,""),"")</f>
        <v/>
      </c>
      <c r="FJ61" s="378" t="str">
        <f>IFERROR(IF(AND($FH61="mas",'Classificação geral'!$F55=1),'Classificação geral'!G55,""),"")</f>
        <v/>
      </c>
      <c r="FK61" s="378" t="str">
        <f>IFERROR(IF(AND($FH61="mas",'Classificação geral'!$F55=1),'Classificação geral'!H55,""),"")</f>
        <v/>
      </c>
      <c r="FL61" s="378" t="str">
        <f>IFERROR(IF(AND($FH61="mas",'Classificação geral'!$F55=1),'Classificação geral'!I55,""),"")</f>
        <v/>
      </c>
      <c r="FM61" s="378" t="str">
        <f>IFERROR(IF(AND($FH61="mas",'Classificação geral'!$F55=1),'Classificação geral'!J55,""),"")</f>
        <v/>
      </c>
      <c r="FN61" s="378" t="str">
        <f>IFERROR(IF(AND($FH61="mas",'Classificação geral'!$F55=1),'Classificação geral'!K55,""),"")</f>
        <v/>
      </c>
      <c r="FO61" s="378" t="str">
        <f>IFERROR(IF(AND($FH61="mas",'Classificação geral'!$F55=1),'Classificação geral'!L55,""),"")</f>
        <v/>
      </c>
      <c r="FP61" s="378" t="str">
        <f>IFERROR(IF(AND($FH61="mas",'Classificação geral'!$F55=1),'Classificação geral'!M55,""),"")</f>
        <v/>
      </c>
      <c r="FQ61" s="378" t="str">
        <f>IFERROR(IF(AND($FH61="mas",'Classificação geral'!$F55=1),'Classificação geral'!N55,""),"")</f>
        <v/>
      </c>
      <c r="FR61" s="378" t="str">
        <f>IFERROR(IF(AND($FH61="mas",'Classificação geral'!$F55=1),'Classificação geral'!O55,""),"")</f>
        <v/>
      </c>
      <c r="FS61" s="378" t="str">
        <f>IFERROR(IF(AND($FH61="mas",'Classificação geral'!$F55=1),'Classificação geral'!P55,""),"")</f>
        <v/>
      </c>
      <c r="FT61" s="378" t="str">
        <f>IFERROR(IF(AND($FH61="mas",'Classificação geral'!$F55=1),'Classificação geral'!Q55,""),"")</f>
        <v/>
      </c>
      <c r="FU61" s="378" t="str">
        <f>IFERROR(IF(AND($FH61="mas",'Classificação geral'!$F55=1),'Classificação geral'!R55,""),"")</f>
        <v/>
      </c>
      <c r="FV61" s="306" t="str">
        <f>IFERROR(IF(AND($FH61="mas",'Classificação geral'!$F55=1),'Classificação geral'!U55,""),"")</f>
        <v/>
      </c>
      <c r="FW61" s="380" t="str">
        <f t="shared" si="110"/>
        <v/>
      </c>
      <c r="FX61" s="297" t="str">
        <f>IFERROR(RANK(FV61,FV:FV,0)+ COUNTIF($FV$13:FV60,FV61),"")</f>
        <v/>
      </c>
      <c r="FY61" s="305"/>
      <c r="FZ61" s="295" t="str">
        <f>IFERROR(IF(AND('Classificação geral'!$E55="FEM",'Classificação geral'!$F55=2),'Classificação geral'!$A55,""),"")</f>
        <v/>
      </c>
      <c r="GA61" s="378" t="str">
        <f>IFERROR(IF(AND('Classificação geral'!$E55="fem",'Classificação geral'!$F55=2),'Classificação geral'!$B55,""),"")</f>
        <v/>
      </c>
      <c r="GB61" s="293" t="str">
        <f>IF(GA61='Classificação geral'!$B55,'Classificação geral'!$C55,"")</f>
        <v/>
      </c>
      <c r="GC61" s="293" t="str">
        <f>IF(GA61='Classificação geral'!$B55,'Classificação geral'!$E55,"")</f>
        <v/>
      </c>
      <c r="GD61" s="306" t="str">
        <f>IFERROR(IF(AND(GC61="fem",'Classificação geral'!$F55=2),'Classificação geral'!$F55,""),"")</f>
        <v/>
      </c>
      <c r="GE61" s="378" t="str">
        <f>IFERROR(IF(AND($GC61="fem",'Classificação geral'!$F55=2),'Classificação geral'!G55,""),"")</f>
        <v/>
      </c>
      <c r="GF61" s="378" t="str">
        <f>IFERROR(IF(AND($GC61="fem",'Classificação geral'!$F55=2),'Classificação geral'!H55,""),"")</f>
        <v/>
      </c>
      <c r="GG61" s="378" t="str">
        <f>IFERROR(IF(AND($GC61="fem",'Classificação geral'!$F55=2),'Classificação geral'!I55,""),"")</f>
        <v/>
      </c>
      <c r="GH61" s="378" t="str">
        <f>IFERROR(IF(AND($GC61="fem",'Classificação geral'!$F55=2),'Classificação geral'!J55,""),"")</f>
        <v/>
      </c>
      <c r="GI61" s="378" t="str">
        <f>IFERROR(IF(AND($GC61="fem",'Classificação geral'!$F55=2),'Classificação geral'!K55,""),"")</f>
        <v/>
      </c>
      <c r="GJ61" s="378" t="str">
        <f>IFERROR(IF(AND($GC61="fem",'Classificação geral'!$F55=2),'Classificação geral'!L55,""),"")</f>
        <v/>
      </c>
      <c r="GK61" s="378" t="str">
        <f>IFERROR(IF(AND($GC61="fem",'Classificação geral'!$F55=2),'Classificação geral'!M55,""),"")</f>
        <v/>
      </c>
      <c r="GL61" s="378" t="str">
        <f>IFERROR(IF(AND($GC61="fem",'Classificação geral'!$F55=2),'Classificação geral'!N55,""),"")</f>
        <v/>
      </c>
      <c r="GM61" s="378" t="str">
        <f>IFERROR(IF(AND($GC61="fem",'Classificação geral'!$F55=2),'Classificação geral'!O55,""),"")</f>
        <v/>
      </c>
      <c r="GN61" s="378" t="str">
        <f>IFERROR(IF(AND($GC61="fem",'Classificação geral'!$F55=2),'Classificação geral'!P55,""),"")</f>
        <v/>
      </c>
      <c r="GO61" s="378" t="str">
        <f>IFERROR(IF(AND($GC61="fem",'Classificação geral'!$F55=2),'Classificação geral'!Q55,""),"")</f>
        <v/>
      </c>
      <c r="GP61" s="378" t="str">
        <f>IFERROR(IF(AND($GC61="fem",'Classificação geral'!$F55=2),'Classificação geral'!R55,""),"")</f>
        <v/>
      </c>
      <c r="GQ61" s="306" t="str">
        <f>IFERROR(IF(AND(GC61="fem",'Classificação geral'!$F55=2),'Classificação geral'!U55,""),"")</f>
        <v/>
      </c>
      <c r="GR61" s="380" t="str">
        <f t="shared" si="111"/>
        <v/>
      </c>
      <c r="GS61" s="297" t="str">
        <f>IFERROR(RANK(GQ61,GQ:GQ,0)+ COUNTIF($GQ$13:GQ60,GQ61),"")</f>
        <v/>
      </c>
      <c r="GT61" s="305"/>
      <c r="GU61" s="295" t="str">
        <f>IFERROR(IF(AND('Classificação geral'!$E55="mas",'Classificação geral'!$F55=2),'Classificação geral'!$A55,""),"")</f>
        <v/>
      </c>
      <c r="GV61" s="295" t="str">
        <f>IFERROR(IF(AND('Classificação geral'!$E55="mas",'Classificação geral'!$F55=2),'Classificação geral'!$B55,""),"")</f>
        <v/>
      </c>
      <c r="GW61" s="293" t="str">
        <f>IF(GV61='Classificação geral'!$B55,'Classificação geral'!$C55,"")</f>
        <v/>
      </c>
      <c r="GX61" s="293" t="str">
        <f>IF(GV61='Classificação geral'!$B55,'Classificação geral'!$E55,"")</f>
        <v/>
      </c>
      <c r="GY61" s="306" t="str">
        <f>IFERROR(IF(AND(GX61="mas",'Classificação geral'!$F55=2),'Classificação geral'!$F55,""),"")</f>
        <v/>
      </c>
      <c r="GZ61" s="378" t="str">
        <f>IFERROR(IF(AND($GX61="mas",'Classificação geral'!$F55=2),'Classificação geral'!H55,""),"")</f>
        <v/>
      </c>
      <c r="HA61" s="378" t="str">
        <f>IFERROR(IF(AND($GX61="mas",'Classificação geral'!$F55=2),'Classificação geral'!I55,""),"")</f>
        <v/>
      </c>
      <c r="HB61" s="378" t="str">
        <f>IFERROR(IF(AND($GX61="mas",'Classificação geral'!$F55=2),'Classificação geral'!J55,""),"")</f>
        <v/>
      </c>
      <c r="HC61" s="306" t="str">
        <f>IFERROR(IF(AND(GX61="mas",'Classificação geral'!$F55=2),'Classificação geral'!$G55,""),"")</f>
        <v/>
      </c>
      <c r="HD61" s="378" t="str">
        <f>IFERROR(IF(AND($GX61="mas",'Classificação geral'!$F55=2),'Classificação geral'!L55,""),"")</f>
        <v/>
      </c>
      <c r="HE61" s="378" t="str">
        <f>IFERROR(IF(AND($GX61="mas",'Classificação geral'!$F55=2),'Classificação geral'!M55,""),"")</f>
        <v/>
      </c>
      <c r="HF61" s="378" t="str">
        <f>IFERROR(IF(AND($GX61="mas",'Classificação geral'!$F55=2),'Classificação geral'!N55,""),"")</f>
        <v/>
      </c>
      <c r="HG61" s="306" t="str">
        <f>IFERROR(IF(AND(GX61="mas",'Classificação geral'!$F55=2),'Classificação geral'!$K55,""),"")</f>
        <v/>
      </c>
      <c r="HH61" s="378" t="str">
        <f>IFERROR(IF(AND($GX61="mas",'Classificação geral'!$F55=2),'Classificação geral'!P55,""),"")</f>
        <v/>
      </c>
      <c r="HI61" s="378" t="str">
        <f>IFERROR(IF(AND($GX61="mas",'Classificação geral'!$F55=2),'Classificação geral'!Q55,""),"")</f>
        <v/>
      </c>
      <c r="HJ61" s="378" t="str">
        <f>IFERROR(IF(AND($GX61="mas",'Classificação geral'!$F55=2),'Classificação geral'!R55,""),"")</f>
        <v/>
      </c>
      <c r="HK61" s="306" t="str">
        <f>IFERROR(IF(AND(GX61="mas",'Classificação geral'!$F55=2),'Classificação geral'!$O55,""),"")</f>
        <v/>
      </c>
      <c r="HL61" s="306" t="str">
        <f>IFERROR(IF(AND(GX61="mas",'Classificação geral'!$F55=2),'Classificação geral'!$U55,""),"")</f>
        <v/>
      </c>
      <c r="HM61" s="380" t="str">
        <f t="shared" si="112"/>
        <v/>
      </c>
      <c r="HN61" s="297" t="str">
        <f>IFERROR(RANK(HL61,HL:HL,0)+ COUNTIF($HL$13:HL60,HL61),"")</f>
        <v/>
      </c>
      <c r="HO61" s="305"/>
      <c r="HP61" s="295" t="str">
        <f>IFERROR(IF(AND('Classificação geral'!$E55="FEM",'Classificação geral'!$F55=3),'Classificação geral'!$A55,""),"")</f>
        <v/>
      </c>
      <c r="HQ61" s="306" t="str">
        <f>IFERROR(IF(AND('Classificação geral'!$E55="fem",'Classificação geral'!$F55=3),'Classificação geral'!$B55,""),"")</f>
        <v/>
      </c>
      <c r="HR61" s="293" t="str">
        <f>IF($HQ61='Classificação geral'!$B55,'Classificação geral'!$C55,"")</f>
        <v/>
      </c>
      <c r="HS61" s="293" t="str">
        <f>IF($HQ61='Classificação geral'!$B55,'Classificação geral'!$E55,"")</f>
        <v/>
      </c>
      <c r="HT61" s="293" t="str">
        <f>IF($HS61='Classificação geral'!$E55,'Classificação geral'!$F55,"")</f>
        <v/>
      </c>
      <c r="HU61" s="382">
        <f>IF($HT61='Classificação geral'!$F55,'Classificação geral'!G55,"")</f>
        <v>0</v>
      </c>
      <c r="HV61" s="382" t="str">
        <f>IF($HT61='Classificação geral'!$F55,'Classificação geral'!H55,"")</f>
        <v/>
      </c>
      <c r="HW61" s="382">
        <f>IF($HT61='Classificação geral'!$F55,'Classificação geral'!I55,"")</f>
        <v>0</v>
      </c>
      <c r="HX61" s="382">
        <f>IF($HT61='Classificação geral'!$F55,'Classificação geral'!J55,"")</f>
        <v>0</v>
      </c>
      <c r="HY61" s="382">
        <f>IF($HT61='Classificação geral'!$F55,'Classificação geral'!K55,"")</f>
        <v>0</v>
      </c>
      <c r="HZ61" s="382">
        <f>IF($HT61='Classificação geral'!$F55,'Classificação geral'!L55,"")</f>
        <v>0</v>
      </c>
      <c r="IA61" s="382">
        <f>IF($HT61='Classificação geral'!$F55,'Classificação geral'!M55,"")</f>
        <v>0</v>
      </c>
      <c r="IB61" s="382">
        <f>IF($HT61='Classificação geral'!$F55,'Classificação geral'!N55,"")</f>
        <v>0</v>
      </c>
      <c r="IC61" s="382">
        <f>IF($HT61='Classificação geral'!$F55,'Classificação geral'!O55,"")</f>
        <v>0</v>
      </c>
      <c r="ID61" s="382" t="b">
        <f>IF($HT61='Classificação geral'!$F55,'Classificação geral'!P55,"")</f>
        <v>0</v>
      </c>
      <c r="IE61" s="382">
        <f>IF($HT61='Classificação geral'!$F55,'Classificação geral'!Q55,"")</f>
        <v>0</v>
      </c>
      <c r="IF61" s="382">
        <f>IF($HT61='Classificação geral'!$F55,'Classificação geral'!R55,"")</f>
        <v>0</v>
      </c>
      <c r="IG61" s="379" t="str">
        <f>IF($HT61='Classificação geral'!$F55,'Classificação geral'!$U55,"")</f>
        <v/>
      </c>
      <c r="IH61" s="334" t="str">
        <f t="shared" si="106"/>
        <v/>
      </c>
      <c r="II61" s="297" t="str">
        <f>IFERROR(RANK(IG61,IG:IG,0)+ COUNTIF($IG$13:IG60,IG61),"")</f>
        <v/>
      </c>
      <c r="IJ61" s="305"/>
      <c r="IK61" s="295" t="str">
        <f>IFERROR(IF(AND('Classificação geral'!$E55="mas",'Classificação geral'!$F55=3),'Classificação geral'!$A55,""),"")</f>
        <v/>
      </c>
      <c r="IL61" s="306" t="str">
        <f>IFERROR(IF(AND('Classificação geral'!$E55="mas",'Classificação geral'!$F55=3),'Classificação geral'!$B55,""),"")</f>
        <v/>
      </c>
      <c r="IM61" s="293" t="str">
        <f>IF($IL61='Classificação geral'!$B55,'Classificação geral'!$C55,"")</f>
        <v/>
      </c>
      <c r="IN61" s="293" t="str">
        <f>IF($IL61='Classificação geral'!$B55,'Classificação geral'!$E55,"")</f>
        <v/>
      </c>
      <c r="IO61" s="293" t="str">
        <f>IF($IN61='Classificação geral'!$E55,'Classificação geral'!$F55,"")</f>
        <v/>
      </c>
      <c r="IP61" s="379">
        <f>IF($IO61='Classificação geral'!$F55,'Classificação geral'!G55,"")</f>
        <v>0</v>
      </c>
      <c r="IQ61" s="379" t="str">
        <f>IF($IO61='Classificação geral'!$F55,'Classificação geral'!H55,"")</f>
        <v/>
      </c>
      <c r="IR61" s="379">
        <f>IF($IO61='Classificação geral'!$F55,'Classificação geral'!I55,"")</f>
        <v>0</v>
      </c>
      <c r="IS61" s="379">
        <f>IF($IO61='Classificação geral'!$F55,'Classificação geral'!J55,"")</f>
        <v>0</v>
      </c>
      <c r="IT61" s="379">
        <f>IF($IO61='Classificação geral'!$F55,'Classificação geral'!K55,"")</f>
        <v>0</v>
      </c>
      <c r="IU61" s="379">
        <f>IF($IO61='Classificação geral'!$F55,'Classificação geral'!L55,"")</f>
        <v>0</v>
      </c>
      <c r="IV61" s="379">
        <f>IF($IO61='Classificação geral'!$F55,'Classificação geral'!M55,"")</f>
        <v>0</v>
      </c>
      <c r="IW61" s="379">
        <f>IF($IO61='Classificação geral'!$F55,'Classificação geral'!N55,"")</f>
        <v>0</v>
      </c>
      <c r="IX61" s="379">
        <f>IF($IO61='Classificação geral'!$F55,'Classificação geral'!O55,"")</f>
        <v>0</v>
      </c>
      <c r="IY61" s="379" t="b">
        <f>IF($IO61='Classificação geral'!$F55,'Classificação geral'!P55,"")</f>
        <v>0</v>
      </c>
      <c r="IZ61" s="379">
        <f>IF($IO61='Classificação geral'!$F55,'Classificação geral'!Q55,"")</f>
        <v>0</v>
      </c>
      <c r="JA61" s="379">
        <f>IF($IO61='Classificação geral'!$F55,'Classificação geral'!R55,"")</f>
        <v>0</v>
      </c>
      <c r="JB61" s="296" t="str">
        <f>IF($IO61='Classificação geral'!$F55,'Classificação geral'!$U55,"")</f>
        <v/>
      </c>
      <c r="JC61" s="334" t="str">
        <f t="shared" si="107"/>
        <v/>
      </c>
      <c r="JD61" s="297" t="str">
        <f>IFERROR(RANK(JB61,JB:JB,0)+ COUNTIF($JB$13:JB60,JB61),"")</f>
        <v/>
      </c>
    </row>
    <row r="62" spans="1:264" ht="25.95" customHeight="1" x14ac:dyDescent="0.4">
      <c r="A62" s="397"/>
      <c r="B62" s="367" t="str">
        <f t="shared" si="132"/>
        <v/>
      </c>
      <c r="C62" s="390" t="str">
        <f t="shared" si="133"/>
        <v/>
      </c>
      <c r="D62" s="394" t="str">
        <f t="shared" si="134"/>
        <v/>
      </c>
      <c r="E62" s="395" t="str">
        <f t="shared" si="135"/>
        <v/>
      </c>
      <c r="F62" s="395" t="str">
        <f t="shared" si="136"/>
        <v/>
      </c>
      <c r="G62" s="395" t="str">
        <f>IFERROR(INDEX(#REF!,MATCH(U62,$FB$15:$FB$97,0)),"")</f>
        <v/>
      </c>
      <c r="H62" s="396" t="str">
        <f t="shared" si="137"/>
        <v/>
      </c>
      <c r="I62" s="396" t="str">
        <f t="shared" si="138"/>
        <v/>
      </c>
      <c r="J62" s="396" t="str">
        <f t="shared" si="139"/>
        <v/>
      </c>
      <c r="K62" s="479" t="str">
        <f t="shared" si="140"/>
        <v/>
      </c>
      <c r="L62" s="396" t="str">
        <f t="shared" si="141"/>
        <v/>
      </c>
      <c r="M62" s="396" t="str">
        <f t="shared" si="142"/>
        <v/>
      </c>
      <c r="N62" s="396" t="str">
        <f t="shared" si="143"/>
        <v/>
      </c>
      <c r="O62" s="479" t="str">
        <f t="shared" si="144"/>
        <v/>
      </c>
      <c r="P62" s="396" t="str">
        <f t="shared" si="145"/>
        <v/>
      </c>
      <c r="Q62" s="396" t="str">
        <f t="shared" si="146"/>
        <v/>
      </c>
      <c r="R62" s="396" t="str">
        <f t="shared" si="147"/>
        <v/>
      </c>
      <c r="S62" s="479" t="str">
        <f t="shared" si="148"/>
        <v/>
      </c>
      <c r="T62" s="396" t="str">
        <f t="shared" si="149"/>
        <v/>
      </c>
      <c r="U62" s="391">
        <v>48</v>
      </c>
      <c r="V62" s="392"/>
      <c r="W62" s="392"/>
      <c r="X62" s="367" t="str">
        <f t="shared" si="150"/>
        <v/>
      </c>
      <c r="Y62" s="390" t="str">
        <f t="shared" si="151"/>
        <v/>
      </c>
      <c r="Z62" s="394" t="str">
        <f t="shared" si="152"/>
        <v/>
      </c>
      <c r="AA62" s="395" t="str">
        <f t="shared" si="153"/>
        <v/>
      </c>
      <c r="AB62" s="395" t="str">
        <f t="shared" si="154"/>
        <v/>
      </c>
      <c r="AC62" s="395" t="str">
        <f>IFERROR(INDEX(#REF!,MATCH(AQ62,$FX$15:$FX$97,0)),"")</f>
        <v/>
      </c>
      <c r="AD62" s="396" t="str">
        <f t="shared" si="155"/>
        <v/>
      </c>
      <c r="AE62" s="396" t="str">
        <f t="shared" si="156"/>
        <v/>
      </c>
      <c r="AF62" s="396" t="str">
        <f t="shared" si="157"/>
        <v/>
      </c>
      <c r="AG62" s="479" t="str">
        <f t="shared" si="158"/>
        <v/>
      </c>
      <c r="AH62" s="396" t="str">
        <f t="shared" si="159"/>
        <v/>
      </c>
      <c r="AI62" s="396" t="str">
        <f t="shared" si="160"/>
        <v/>
      </c>
      <c r="AJ62" s="396" t="str">
        <f t="shared" si="161"/>
        <v/>
      </c>
      <c r="AK62" s="479" t="str">
        <f t="shared" si="162"/>
        <v/>
      </c>
      <c r="AL62" s="396" t="str">
        <f t="shared" si="163"/>
        <v/>
      </c>
      <c r="AM62" s="396" t="str">
        <f t="shared" si="164"/>
        <v/>
      </c>
      <c r="AN62" s="396" t="str">
        <f t="shared" si="165"/>
        <v/>
      </c>
      <c r="AO62" s="479" t="str">
        <f t="shared" si="166"/>
        <v/>
      </c>
      <c r="AP62" s="396" t="str">
        <f t="shared" si="167"/>
        <v/>
      </c>
      <c r="AQ62" s="391">
        <v>48</v>
      </c>
      <c r="AR62" s="392"/>
      <c r="AS62" s="397"/>
      <c r="AT62" s="367" t="str">
        <f t="shared" si="168"/>
        <v/>
      </c>
      <c r="AU62" s="390" t="str">
        <f t="shared" si="169"/>
        <v/>
      </c>
      <c r="AV62" s="390" t="str">
        <f t="shared" si="170"/>
        <v/>
      </c>
      <c r="AW62" s="395" t="str">
        <f t="shared" si="171"/>
        <v/>
      </c>
      <c r="AX62" s="395" t="str">
        <f t="shared" si="172"/>
        <v/>
      </c>
      <c r="AY62" s="395" t="str">
        <f>IFERROR(INDEX(#REF!,MATCH($BM62,$GS$15:$GS$97,0)),"")</f>
        <v/>
      </c>
      <c r="AZ62" s="396" t="str">
        <f t="shared" si="173"/>
        <v/>
      </c>
      <c r="BA62" s="396" t="str">
        <f t="shared" si="174"/>
        <v/>
      </c>
      <c r="BB62" s="396" t="str">
        <f t="shared" si="175"/>
        <v/>
      </c>
      <c r="BC62" s="479" t="str">
        <f t="shared" si="176"/>
        <v/>
      </c>
      <c r="BD62" s="396" t="str">
        <f t="shared" si="177"/>
        <v/>
      </c>
      <c r="BE62" s="396" t="str">
        <f t="shared" si="178"/>
        <v/>
      </c>
      <c r="BF62" s="396" t="str">
        <f t="shared" si="179"/>
        <v/>
      </c>
      <c r="BG62" s="479" t="str">
        <f t="shared" si="180"/>
        <v/>
      </c>
      <c r="BH62" s="396" t="str">
        <f t="shared" si="181"/>
        <v/>
      </c>
      <c r="BI62" s="396" t="str">
        <f t="shared" si="182"/>
        <v/>
      </c>
      <c r="BJ62" s="396" t="str">
        <f t="shared" si="183"/>
        <v/>
      </c>
      <c r="BK62" s="479" t="str">
        <f t="shared" si="184"/>
        <v/>
      </c>
      <c r="BL62" s="396" t="str">
        <f t="shared" si="185"/>
        <v/>
      </c>
      <c r="BM62" s="391">
        <v>48</v>
      </c>
      <c r="BN62" s="236"/>
      <c r="BO62" s="392"/>
      <c r="BP62" s="368" t="str">
        <f t="shared" si="186"/>
        <v/>
      </c>
      <c r="BQ62" s="390" t="str">
        <f t="shared" si="187"/>
        <v/>
      </c>
      <c r="BR62" s="394" t="str">
        <f t="shared" si="188"/>
        <v/>
      </c>
      <c r="BS62" s="395" t="str">
        <f t="shared" si="189"/>
        <v/>
      </c>
      <c r="BT62" s="395" t="str">
        <f t="shared" si="190"/>
        <v/>
      </c>
      <c r="BU62" s="395" t="str">
        <f>IFERROR(INDEX(#REF!,MATCH(CI62,$HN$15:$HN$97,0)),"")</f>
        <v/>
      </c>
      <c r="BV62" s="396" t="str">
        <f t="shared" si="191"/>
        <v/>
      </c>
      <c r="BW62" s="396" t="str">
        <f t="shared" si="192"/>
        <v/>
      </c>
      <c r="BX62" s="396" t="str">
        <f t="shared" si="193"/>
        <v/>
      </c>
      <c r="BY62" s="479" t="str">
        <f t="shared" si="194"/>
        <v/>
      </c>
      <c r="BZ62" s="396" t="str">
        <f t="shared" si="195"/>
        <v/>
      </c>
      <c r="CA62" s="396" t="str">
        <f t="shared" si="196"/>
        <v/>
      </c>
      <c r="CB62" s="396" t="str">
        <f t="shared" si="197"/>
        <v/>
      </c>
      <c r="CC62" s="479" t="str">
        <f t="shared" si="198"/>
        <v/>
      </c>
      <c r="CD62" s="396" t="str">
        <f t="shared" si="199"/>
        <v/>
      </c>
      <c r="CE62" s="396" t="str">
        <f t="shared" si="200"/>
        <v/>
      </c>
      <c r="CF62" s="396" t="str">
        <f t="shared" si="201"/>
        <v/>
      </c>
      <c r="CG62" s="479" t="str">
        <f t="shared" si="202"/>
        <v/>
      </c>
      <c r="CH62" s="396" t="str">
        <f t="shared" si="203"/>
        <v/>
      </c>
      <c r="CI62" s="391">
        <v>48</v>
      </c>
      <c r="CJ62" s="392"/>
      <c r="CK62" s="397"/>
      <c r="CL62" s="367" t="str">
        <f t="shared" si="204"/>
        <v/>
      </c>
      <c r="CM62" s="390" t="str">
        <f t="shared" si="205"/>
        <v/>
      </c>
      <c r="CN62" s="394" t="str">
        <f t="shared" si="206"/>
        <v/>
      </c>
      <c r="CO62" s="394" t="str">
        <f t="shared" si="207"/>
        <v/>
      </c>
      <c r="CP62" s="395" t="str">
        <f t="shared" si="208"/>
        <v/>
      </c>
      <c r="CQ62" s="395" t="str">
        <f>IFERROR(INDEX(#REF!,MATCH(DE62,$II$15:$II$97,0)),"")</f>
        <v/>
      </c>
      <c r="CR62" s="396" t="str">
        <f t="shared" si="209"/>
        <v/>
      </c>
      <c r="CS62" s="396" t="str">
        <f t="shared" si="210"/>
        <v/>
      </c>
      <c r="CT62" s="396" t="str">
        <f t="shared" si="211"/>
        <v/>
      </c>
      <c r="CU62" s="479" t="str">
        <f t="shared" si="212"/>
        <v/>
      </c>
      <c r="CV62" s="396" t="str">
        <f t="shared" si="213"/>
        <v/>
      </c>
      <c r="CW62" s="396" t="str">
        <f t="shared" si="214"/>
        <v/>
      </c>
      <c r="CX62" s="396" t="str">
        <f t="shared" si="215"/>
        <v/>
      </c>
      <c r="CY62" s="479" t="str">
        <f t="shared" si="216"/>
        <v/>
      </c>
      <c r="CZ62" s="396" t="str">
        <f t="shared" si="217"/>
        <v/>
      </c>
      <c r="DA62" s="396" t="str">
        <f t="shared" si="218"/>
        <v/>
      </c>
      <c r="DB62" s="396" t="str">
        <f t="shared" si="219"/>
        <v/>
      </c>
      <c r="DC62" s="479" t="str">
        <f t="shared" si="220"/>
        <v/>
      </c>
      <c r="DD62" s="396" t="str">
        <f t="shared" si="221"/>
        <v/>
      </c>
      <c r="DE62" s="391">
        <v>48</v>
      </c>
      <c r="DF62" s="393" t="str">
        <f t="shared" si="230"/>
        <v/>
      </c>
      <c r="DG62" s="392"/>
      <c r="DH62" s="392"/>
      <c r="DI62" s="367" t="str">
        <f t="shared" si="231"/>
        <v/>
      </c>
      <c r="DJ62" s="390" t="str">
        <f t="shared" si="222"/>
        <v/>
      </c>
      <c r="DK62" s="394" t="str">
        <f t="shared" si="223"/>
        <v/>
      </c>
      <c r="DL62" s="395" t="str">
        <f t="shared" si="224"/>
        <v/>
      </c>
      <c r="DM62" s="395" t="str">
        <f t="shared" si="225"/>
        <v/>
      </c>
      <c r="DN62" s="395" t="str">
        <f>IFERROR(INDEX(#REF!,MATCH(EB62,$JD$15:$JD$97,0)),"")</f>
        <v/>
      </c>
      <c r="DO62" s="396" t="str">
        <f t="shared" si="232"/>
        <v/>
      </c>
      <c r="DP62" s="396" t="str">
        <f t="shared" si="233"/>
        <v/>
      </c>
      <c r="DQ62" s="396" t="str">
        <f t="shared" si="234"/>
        <v/>
      </c>
      <c r="DR62" s="479" t="str">
        <f t="shared" si="226"/>
        <v/>
      </c>
      <c r="DS62" s="396" t="str">
        <f t="shared" si="235"/>
        <v/>
      </c>
      <c r="DT62" s="396" t="str">
        <f t="shared" si="236"/>
        <v/>
      </c>
      <c r="DU62" s="396" t="str">
        <f t="shared" si="237"/>
        <v/>
      </c>
      <c r="DV62" s="479" t="str">
        <f t="shared" si="227"/>
        <v/>
      </c>
      <c r="DW62" s="396" t="str">
        <f t="shared" si="238"/>
        <v/>
      </c>
      <c r="DX62" s="396" t="str">
        <f t="shared" si="239"/>
        <v/>
      </c>
      <c r="DY62" s="396" t="str">
        <f t="shared" si="240"/>
        <v/>
      </c>
      <c r="DZ62" s="479" t="str">
        <f t="shared" si="228"/>
        <v/>
      </c>
      <c r="EA62" s="396" t="str">
        <f t="shared" si="229"/>
        <v/>
      </c>
      <c r="EB62" s="391">
        <v>48</v>
      </c>
      <c r="EC62" s="393"/>
      <c r="ED62" s="392"/>
      <c r="EI62" s="295" t="str">
        <f>IFERROR(IF(AND('Classificação geral'!$E56="FEM",'Classificação geral'!$F56=1),'Classificação geral'!$A56,""),"")</f>
        <v/>
      </c>
      <c r="EJ62" s="306" t="str">
        <f>IFERROR(IF(AND('Classificação geral'!$E56="FEM",'Classificação geral'!$F56=1),'Classificação geral'!$B56,""),"")</f>
        <v/>
      </c>
      <c r="EK62" s="293" t="str">
        <f>IF($EJ62='Classificação geral'!$B56,'Classificação geral'!$C56,"")</f>
        <v/>
      </c>
      <c r="EL62" s="293" t="str">
        <f>IF($EJ62='Classificação geral'!$B56,'Classificação geral'!$E56,"")</f>
        <v/>
      </c>
      <c r="EM62" s="293" t="str">
        <f>IF($EL62='Classificação geral'!$E56,'Classificação geral'!$F56,"")</f>
        <v/>
      </c>
      <c r="EN62" s="378" t="str">
        <f>IFERROR(IF(AND($EL62="fem",'Classificação geral'!$F56=1),'Classificação geral'!G56,""),"")</f>
        <v/>
      </c>
      <c r="EO62" s="378" t="str">
        <f>IFERROR(IF(AND($EL62="fem",'Classificação geral'!$F56=1),'Classificação geral'!H56,""),"")</f>
        <v/>
      </c>
      <c r="EP62" s="378" t="str">
        <f>IFERROR(IF(AND($EL62="fem",'Classificação geral'!$F56=1),'Classificação geral'!I56,""),"")</f>
        <v/>
      </c>
      <c r="EQ62" s="378" t="str">
        <f>IFERROR(IF(AND($EL62="fem",'Classificação geral'!$F56=1),'Classificação geral'!J56,""),"")</f>
        <v/>
      </c>
      <c r="ER62" s="306" t="str">
        <f>IFERROR(IF(AND($EL62="fem",'Classificação geral'!$F56=1),'Classificação geral'!K56,""),"")</f>
        <v/>
      </c>
      <c r="ES62" s="378" t="str">
        <f>IFERROR(IF(AND($EL62="fem",'Classificação geral'!$F56=1),'Classificação geral'!L56,""),"")</f>
        <v/>
      </c>
      <c r="ET62" s="378" t="str">
        <f>IFERROR(IF(AND($EL62="fem",'Classificação geral'!$F56=1),'Classificação geral'!M56,""),"")</f>
        <v/>
      </c>
      <c r="EU62" s="378" t="str">
        <f>IFERROR(IF(AND($EL62="fem",'Classificação geral'!$F56=1),'Classificação geral'!N56,""),"")</f>
        <v/>
      </c>
      <c r="EV62" s="306" t="str">
        <f>IFERROR(IF(AND($EL62="fem",'Classificação geral'!$F56=1),'Classificação geral'!O56,""),"")</f>
        <v/>
      </c>
      <c r="EW62" s="378" t="str">
        <f>IFERROR(IF(AND($EL62="fem",'Classificação geral'!$F56=1),'Classificação geral'!P56,""),"")</f>
        <v/>
      </c>
      <c r="EX62" s="378" t="str">
        <f>IFERROR(IF(AND($EL62="fem",'Classificação geral'!$F56=1),'Classificação geral'!Q56,""),"")</f>
        <v/>
      </c>
      <c r="EY62" s="378" t="str">
        <f>IFERROR(IF(AND($EL62="fem",'Classificação geral'!$F56=1),'Classificação geral'!R56,""),"")</f>
        <v/>
      </c>
      <c r="EZ62" s="296" t="str">
        <f>IF($EM62='Classificação geral'!$F56,'Classificação geral'!$U56,"")</f>
        <v/>
      </c>
      <c r="FA62" s="380" t="str">
        <f t="shared" si="109"/>
        <v/>
      </c>
      <c r="FB62" s="297" t="str">
        <f>IFERROR(RANK(EZ62,EZ:EZ,0)+ COUNTIF(EZ$13:$EZ61,EZ62),"")</f>
        <v/>
      </c>
      <c r="FC62" s="294"/>
      <c r="FD62" s="305">
        <v>32</v>
      </c>
      <c r="FE62" s="295" t="str">
        <f>IFERROR(IF(AND('Classificação geral'!$E56="mas",'Classificação geral'!$F56=1),'Classificação geral'!$A56,""),"")</f>
        <v/>
      </c>
      <c r="FF62" s="306" t="str">
        <f>IFERROR(IF(AND('Classificação geral'!$E56="mas",'Classificação geral'!$F56=1),'Classificação geral'!$B56,""),"")</f>
        <v/>
      </c>
      <c r="FG62" s="293" t="str">
        <f>IF($FF62='Classificação geral'!$B56,'Classificação geral'!$C56,"")</f>
        <v/>
      </c>
      <c r="FH62" s="293" t="str">
        <f>IF($FF62='Classificação geral'!$B56,'Classificação geral'!$E56,"")</f>
        <v/>
      </c>
      <c r="FI62" s="306" t="str">
        <f>IFERROR(IF(AND($FH62="mas",'Classificação geral'!$F56=1),'Classificação geral'!F56,""),"")</f>
        <v/>
      </c>
      <c r="FJ62" s="378" t="str">
        <f>IFERROR(IF(AND($FH62="mas",'Classificação geral'!$F56=1),'Classificação geral'!G56,""),"")</f>
        <v/>
      </c>
      <c r="FK62" s="378" t="str">
        <f>IFERROR(IF(AND($FH62="mas",'Classificação geral'!$F56=1),'Classificação geral'!H56,""),"")</f>
        <v/>
      </c>
      <c r="FL62" s="378" t="str">
        <f>IFERROR(IF(AND($FH62="mas",'Classificação geral'!$F56=1),'Classificação geral'!I56,""),"")</f>
        <v/>
      </c>
      <c r="FM62" s="378" t="str">
        <f>IFERROR(IF(AND($FH62="mas",'Classificação geral'!$F56=1),'Classificação geral'!J56,""),"")</f>
        <v/>
      </c>
      <c r="FN62" s="378" t="str">
        <f>IFERROR(IF(AND($FH62="mas",'Classificação geral'!$F56=1),'Classificação geral'!K56,""),"")</f>
        <v/>
      </c>
      <c r="FO62" s="378" t="str">
        <f>IFERROR(IF(AND($FH62="mas",'Classificação geral'!$F56=1),'Classificação geral'!L56,""),"")</f>
        <v/>
      </c>
      <c r="FP62" s="378" t="str">
        <f>IFERROR(IF(AND($FH62="mas",'Classificação geral'!$F56=1),'Classificação geral'!M56,""),"")</f>
        <v/>
      </c>
      <c r="FQ62" s="378" t="str">
        <f>IFERROR(IF(AND($FH62="mas",'Classificação geral'!$F56=1),'Classificação geral'!N56,""),"")</f>
        <v/>
      </c>
      <c r="FR62" s="378" t="str">
        <f>IFERROR(IF(AND($FH62="mas",'Classificação geral'!$F56=1),'Classificação geral'!O56,""),"")</f>
        <v/>
      </c>
      <c r="FS62" s="378" t="str">
        <f>IFERROR(IF(AND($FH62="mas",'Classificação geral'!$F56=1),'Classificação geral'!P56,""),"")</f>
        <v/>
      </c>
      <c r="FT62" s="378" t="str">
        <f>IFERROR(IF(AND($FH62="mas",'Classificação geral'!$F56=1),'Classificação geral'!Q56,""),"")</f>
        <v/>
      </c>
      <c r="FU62" s="378" t="str">
        <f>IFERROR(IF(AND($FH62="mas",'Classificação geral'!$F56=1),'Classificação geral'!R56,""),"")</f>
        <v/>
      </c>
      <c r="FV62" s="306" t="str">
        <f>IFERROR(IF(AND($FH62="mas",'Classificação geral'!$F56=1),'Classificação geral'!U56,""),"")</f>
        <v/>
      </c>
      <c r="FW62" s="380" t="str">
        <f t="shared" si="110"/>
        <v/>
      </c>
      <c r="FX62" s="297" t="str">
        <f>IFERROR(RANK(FV62,FV:FV,0)+ COUNTIF($FV$13:FV61,FV62),"")</f>
        <v/>
      </c>
      <c r="FY62" s="305"/>
      <c r="FZ62" s="295" t="str">
        <f>IFERROR(IF(AND('Classificação geral'!$E56="FEM",'Classificação geral'!$F56=2),'Classificação geral'!$A56,""),"")</f>
        <v/>
      </c>
      <c r="GA62" s="378" t="str">
        <f>IFERROR(IF(AND('Classificação geral'!$E56="fem",'Classificação geral'!$F56=2),'Classificação geral'!$B56,""),"")</f>
        <v/>
      </c>
      <c r="GB62" s="293" t="str">
        <f>IF(GA62='Classificação geral'!$B56,'Classificação geral'!$C56,"")</f>
        <v/>
      </c>
      <c r="GC62" s="293" t="str">
        <f>IF(GA62='Classificação geral'!$B56,'Classificação geral'!$E56,"")</f>
        <v/>
      </c>
      <c r="GD62" s="306" t="str">
        <f>IFERROR(IF(AND(GC62="fem",'Classificação geral'!$F56=2),'Classificação geral'!$F56,""),"")</f>
        <v/>
      </c>
      <c r="GE62" s="378" t="str">
        <f>IFERROR(IF(AND($GC62="fem",'Classificação geral'!$F56=2),'Classificação geral'!G56,""),"")</f>
        <v/>
      </c>
      <c r="GF62" s="378" t="str">
        <f>IFERROR(IF(AND($GC62="fem",'Classificação geral'!$F56=2),'Classificação geral'!H56,""),"")</f>
        <v/>
      </c>
      <c r="GG62" s="378" t="str">
        <f>IFERROR(IF(AND($GC62="fem",'Classificação geral'!$F56=2),'Classificação geral'!I56,""),"")</f>
        <v/>
      </c>
      <c r="GH62" s="378" t="str">
        <f>IFERROR(IF(AND($GC62="fem",'Classificação geral'!$F56=2),'Classificação geral'!J56,""),"")</f>
        <v/>
      </c>
      <c r="GI62" s="378" t="str">
        <f>IFERROR(IF(AND($GC62="fem",'Classificação geral'!$F56=2),'Classificação geral'!K56,""),"")</f>
        <v/>
      </c>
      <c r="GJ62" s="378" t="str">
        <f>IFERROR(IF(AND($GC62="fem",'Classificação geral'!$F56=2),'Classificação geral'!L56,""),"")</f>
        <v/>
      </c>
      <c r="GK62" s="378" t="str">
        <f>IFERROR(IF(AND($GC62="fem",'Classificação geral'!$F56=2),'Classificação geral'!M56,""),"")</f>
        <v/>
      </c>
      <c r="GL62" s="378" t="str">
        <f>IFERROR(IF(AND($GC62="fem",'Classificação geral'!$F56=2),'Classificação geral'!N56,""),"")</f>
        <v/>
      </c>
      <c r="GM62" s="378" t="str">
        <f>IFERROR(IF(AND($GC62="fem",'Classificação geral'!$F56=2),'Classificação geral'!O56,""),"")</f>
        <v/>
      </c>
      <c r="GN62" s="378" t="str">
        <f>IFERROR(IF(AND($GC62="fem",'Classificação geral'!$F56=2),'Classificação geral'!P56,""),"")</f>
        <v/>
      </c>
      <c r="GO62" s="378" t="str">
        <f>IFERROR(IF(AND($GC62="fem",'Classificação geral'!$F56=2),'Classificação geral'!Q56,""),"")</f>
        <v/>
      </c>
      <c r="GP62" s="378" t="str">
        <f>IFERROR(IF(AND($GC62="fem",'Classificação geral'!$F56=2),'Classificação geral'!R56,""),"")</f>
        <v/>
      </c>
      <c r="GQ62" s="306" t="str">
        <f>IFERROR(IF(AND(GC62="fem",'Classificação geral'!$F56=2),'Classificação geral'!U56,""),"")</f>
        <v/>
      </c>
      <c r="GR62" s="380" t="str">
        <f t="shared" si="111"/>
        <v/>
      </c>
      <c r="GS62" s="297" t="str">
        <f>IFERROR(RANK(GQ62,GQ:GQ,0)+ COUNTIF($GQ$13:GQ61,GQ62),"")</f>
        <v/>
      </c>
      <c r="GT62" s="305"/>
      <c r="GU62" s="295" t="str">
        <f>IFERROR(IF(AND('Classificação geral'!$E56="mas",'Classificação geral'!$F56=2),'Classificação geral'!$A56,""),"")</f>
        <v/>
      </c>
      <c r="GV62" s="295" t="str">
        <f>IFERROR(IF(AND('Classificação geral'!$E56="mas",'Classificação geral'!$F56=2),'Classificação geral'!$B56,""),"")</f>
        <v/>
      </c>
      <c r="GW62" s="293" t="str">
        <f>IF(GV62='Classificação geral'!$B56,'Classificação geral'!$C56,"")</f>
        <v/>
      </c>
      <c r="GX62" s="293" t="str">
        <f>IF(GV62='Classificação geral'!$B56,'Classificação geral'!$E56,"")</f>
        <v/>
      </c>
      <c r="GY62" s="306" t="str">
        <f>IFERROR(IF(AND(GX62="mas",'Classificação geral'!$F56=2),'Classificação geral'!$F56,""),"")</f>
        <v/>
      </c>
      <c r="GZ62" s="378" t="str">
        <f>IFERROR(IF(AND($GX62="mas",'Classificação geral'!$F56=2),'Classificação geral'!H56,""),"")</f>
        <v/>
      </c>
      <c r="HA62" s="378" t="str">
        <f>IFERROR(IF(AND($GX62="mas",'Classificação geral'!$F56=2),'Classificação geral'!I56,""),"")</f>
        <v/>
      </c>
      <c r="HB62" s="378" t="str">
        <f>IFERROR(IF(AND($GX62="mas",'Classificação geral'!$F56=2),'Classificação geral'!J56,""),"")</f>
        <v/>
      </c>
      <c r="HC62" s="306" t="str">
        <f>IFERROR(IF(AND(GX62="mas",'Classificação geral'!$F56=2),'Classificação geral'!$G56,""),"")</f>
        <v/>
      </c>
      <c r="HD62" s="378" t="str">
        <f>IFERROR(IF(AND($GX62="mas",'Classificação geral'!$F56=2),'Classificação geral'!L56,""),"")</f>
        <v/>
      </c>
      <c r="HE62" s="378" t="str">
        <f>IFERROR(IF(AND($GX62="mas",'Classificação geral'!$F56=2),'Classificação geral'!M56,""),"")</f>
        <v/>
      </c>
      <c r="HF62" s="378" t="str">
        <f>IFERROR(IF(AND($GX62="mas",'Classificação geral'!$F56=2),'Classificação geral'!N56,""),"")</f>
        <v/>
      </c>
      <c r="HG62" s="306" t="str">
        <f>IFERROR(IF(AND(GX62="mas",'Classificação geral'!$F56=2),'Classificação geral'!$K56,""),"")</f>
        <v/>
      </c>
      <c r="HH62" s="378" t="str">
        <f>IFERROR(IF(AND($GX62="mas",'Classificação geral'!$F56=2),'Classificação geral'!P56,""),"")</f>
        <v/>
      </c>
      <c r="HI62" s="378" t="str">
        <f>IFERROR(IF(AND($GX62="mas",'Classificação geral'!$F56=2),'Classificação geral'!Q56,""),"")</f>
        <v/>
      </c>
      <c r="HJ62" s="378" t="str">
        <f>IFERROR(IF(AND($GX62="mas",'Classificação geral'!$F56=2),'Classificação geral'!R56,""),"")</f>
        <v/>
      </c>
      <c r="HK62" s="306" t="str">
        <f>IFERROR(IF(AND(GX62="mas",'Classificação geral'!$F56=2),'Classificação geral'!$O56,""),"")</f>
        <v/>
      </c>
      <c r="HL62" s="306" t="str">
        <f>IFERROR(IF(AND(GX62="mas",'Classificação geral'!$F56=2),'Classificação geral'!$U56,""),"")</f>
        <v/>
      </c>
      <c r="HM62" s="380" t="str">
        <f t="shared" si="112"/>
        <v/>
      </c>
      <c r="HN62" s="297" t="str">
        <f>IFERROR(RANK(HL62,HL:HL,0)+ COUNTIF($HL$13:HL61,HL62),"")</f>
        <v/>
      </c>
      <c r="HO62" s="305"/>
      <c r="HP62" s="295" t="str">
        <f>IFERROR(IF(AND('Classificação geral'!$E56="FEM",'Classificação geral'!$F56=3),'Classificação geral'!$A56,""),"")</f>
        <v/>
      </c>
      <c r="HQ62" s="306" t="str">
        <f>IFERROR(IF(AND('Classificação geral'!$E56="fem",'Classificação geral'!$F56=3),'Classificação geral'!$B56,""),"")</f>
        <v/>
      </c>
      <c r="HR62" s="293" t="str">
        <f>IF($HQ62='Classificação geral'!$B56,'Classificação geral'!$C56,"")</f>
        <v/>
      </c>
      <c r="HS62" s="293" t="str">
        <f>IF($HQ62='Classificação geral'!$B56,'Classificação geral'!$E56,"")</f>
        <v/>
      </c>
      <c r="HT62" s="293" t="str">
        <f>IF($HS62='Classificação geral'!$E56,'Classificação geral'!$F56,"")</f>
        <v/>
      </c>
      <c r="HU62" s="382">
        <f>IF($HT62='Classificação geral'!$F56,'Classificação geral'!G56,"")</f>
        <v>0</v>
      </c>
      <c r="HV62" s="382" t="str">
        <f>IF($HT62='Classificação geral'!$F56,'Classificação geral'!H56,"")</f>
        <v/>
      </c>
      <c r="HW62" s="382">
        <f>IF($HT62='Classificação geral'!$F56,'Classificação geral'!I56,"")</f>
        <v>0</v>
      </c>
      <c r="HX62" s="382">
        <f>IF($HT62='Classificação geral'!$F56,'Classificação geral'!J56,"")</f>
        <v>0</v>
      </c>
      <c r="HY62" s="382">
        <f>IF($HT62='Classificação geral'!$F56,'Classificação geral'!K56,"")</f>
        <v>0</v>
      </c>
      <c r="HZ62" s="382">
        <f>IF($HT62='Classificação geral'!$F56,'Classificação geral'!L56,"")</f>
        <v>0</v>
      </c>
      <c r="IA62" s="382">
        <f>IF($HT62='Classificação geral'!$F56,'Classificação geral'!M56,"")</f>
        <v>0</v>
      </c>
      <c r="IB62" s="382">
        <f>IF($HT62='Classificação geral'!$F56,'Classificação geral'!N56,"")</f>
        <v>0</v>
      </c>
      <c r="IC62" s="382">
        <f>IF($HT62='Classificação geral'!$F56,'Classificação geral'!O56,"")</f>
        <v>0</v>
      </c>
      <c r="ID62" s="382" t="b">
        <f>IF($HT62='Classificação geral'!$F56,'Classificação geral'!P56,"")</f>
        <v>0</v>
      </c>
      <c r="IE62" s="382">
        <f>IF($HT62='Classificação geral'!$F56,'Classificação geral'!Q56,"")</f>
        <v>0</v>
      </c>
      <c r="IF62" s="382">
        <f>IF($HT62='Classificação geral'!$F56,'Classificação geral'!R56,"")</f>
        <v>0</v>
      </c>
      <c r="IG62" s="379" t="str">
        <f>IF($HT62='Classificação geral'!$F56,'Classificação geral'!$U56,"")</f>
        <v/>
      </c>
      <c r="IH62" s="334" t="str">
        <f t="shared" si="106"/>
        <v/>
      </c>
      <c r="II62" s="297" t="str">
        <f>IFERROR(RANK(IG62,IG:IG,0)+ COUNTIF($IG$13:IG61,IG62),"")</f>
        <v/>
      </c>
      <c r="IJ62" s="305"/>
      <c r="IK62" s="295" t="str">
        <f>IFERROR(IF(AND('Classificação geral'!$E56="mas",'Classificação geral'!$F56=3),'Classificação geral'!$A56,""),"")</f>
        <v/>
      </c>
      <c r="IL62" s="306" t="str">
        <f>IFERROR(IF(AND('Classificação geral'!$E56="mas",'Classificação geral'!$F56=3),'Classificação geral'!$B56,""),"")</f>
        <v/>
      </c>
      <c r="IM62" s="293" t="str">
        <f>IF($IL62='Classificação geral'!$B56,'Classificação geral'!$C56,"")</f>
        <v/>
      </c>
      <c r="IN62" s="293" t="str">
        <f>IF($IL62='Classificação geral'!$B56,'Classificação geral'!$E56,"")</f>
        <v/>
      </c>
      <c r="IO62" s="293" t="str">
        <f>IF($IN62='Classificação geral'!$E56,'Classificação geral'!$F56,"")</f>
        <v/>
      </c>
      <c r="IP62" s="379">
        <f>IF($IO62='Classificação geral'!$F56,'Classificação geral'!G56,"")</f>
        <v>0</v>
      </c>
      <c r="IQ62" s="379" t="str">
        <f>IF($IO62='Classificação geral'!$F56,'Classificação geral'!H56,"")</f>
        <v/>
      </c>
      <c r="IR62" s="379">
        <f>IF($IO62='Classificação geral'!$F56,'Classificação geral'!I56,"")</f>
        <v>0</v>
      </c>
      <c r="IS62" s="379">
        <f>IF($IO62='Classificação geral'!$F56,'Classificação geral'!J56,"")</f>
        <v>0</v>
      </c>
      <c r="IT62" s="379">
        <f>IF($IO62='Classificação geral'!$F56,'Classificação geral'!K56,"")</f>
        <v>0</v>
      </c>
      <c r="IU62" s="379">
        <f>IF($IO62='Classificação geral'!$F56,'Classificação geral'!L56,"")</f>
        <v>0</v>
      </c>
      <c r="IV62" s="379">
        <f>IF($IO62='Classificação geral'!$F56,'Classificação geral'!M56,"")</f>
        <v>0</v>
      </c>
      <c r="IW62" s="379">
        <f>IF($IO62='Classificação geral'!$F56,'Classificação geral'!N56,"")</f>
        <v>0</v>
      </c>
      <c r="IX62" s="379">
        <f>IF($IO62='Classificação geral'!$F56,'Classificação geral'!O56,"")</f>
        <v>0</v>
      </c>
      <c r="IY62" s="379" t="b">
        <f>IF($IO62='Classificação geral'!$F56,'Classificação geral'!P56,"")</f>
        <v>0</v>
      </c>
      <c r="IZ62" s="379">
        <f>IF($IO62='Classificação geral'!$F56,'Classificação geral'!Q56,"")</f>
        <v>0</v>
      </c>
      <c r="JA62" s="379">
        <f>IF($IO62='Classificação geral'!$F56,'Classificação geral'!R56,"")</f>
        <v>0</v>
      </c>
      <c r="JB62" s="296" t="str">
        <f>IF($IO62='Classificação geral'!$F56,'Classificação geral'!$U56,"")</f>
        <v/>
      </c>
      <c r="JC62" s="334" t="str">
        <f t="shared" si="107"/>
        <v/>
      </c>
      <c r="JD62" s="297" t="str">
        <f>IFERROR(RANK(JB62,JB:JB,0)+ COUNTIF($JB$13:JB61,JB62),"")</f>
        <v/>
      </c>
    </row>
    <row r="63" spans="1:264" ht="25.95" customHeight="1" x14ac:dyDescent="0.4">
      <c r="A63" s="397"/>
      <c r="B63" s="367" t="str">
        <f t="shared" si="132"/>
        <v/>
      </c>
      <c r="C63" s="390" t="str">
        <f t="shared" si="133"/>
        <v/>
      </c>
      <c r="D63" s="394" t="str">
        <f t="shared" si="134"/>
        <v/>
      </c>
      <c r="E63" s="395" t="str">
        <f t="shared" si="135"/>
        <v/>
      </c>
      <c r="F63" s="395" t="str">
        <f t="shared" si="136"/>
        <v/>
      </c>
      <c r="G63" s="395" t="str">
        <f>IFERROR(INDEX(#REF!,MATCH(U63,$FB$15:$FB$97,0)),"")</f>
        <v/>
      </c>
      <c r="H63" s="396" t="str">
        <f t="shared" si="137"/>
        <v/>
      </c>
      <c r="I63" s="396" t="str">
        <f t="shared" si="138"/>
        <v/>
      </c>
      <c r="J63" s="396" t="str">
        <f t="shared" si="139"/>
        <v/>
      </c>
      <c r="K63" s="479" t="str">
        <f t="shared" si="140"/>
        <v/>
      </c>
      <c r="L63" s="396" t="str">
        <f t="shared" si="141"/>
        <v/>
      </c>
      <c r="M63" s="396" t="str">
        <f t="shared" si="142"/>
        <v/>
      </c>
      <c r="N63" s="396" t="str">
        <f t="shared" si="143"/>
        <v/>
      </c>
      <c r="O63" s="479" t="str">
        <f t="shared" si="144"/>
        <v/>
      </c>
      <c r="P63" s="396" t="str">
        <f t="shared" si="145"/>
        <v/>
      </c>
      <c r="Q63" s="396" t="str">
        <f t="shared" si="146"/>
        <v/>
      </c>
      <c r="R63" s="396" t="str">
        <f t="shared" si="147"/>
        <v/>
      </c>
      <c r="S63" s="479" t="str">
        <f t="shared" si="148"/>
        <v/>
      </c>
      <c r="T63" s="396" t="str">
        <f t="shared" si="149"/>
        <v/>
      </c>
      <c r="U63" s="391">
        <v>49</v>
      </c>
      <c r="V63" s="392"/>
      <c r="W63" s="392"/>
      <c r="X63" s="367" t="str">
        <f t="shared" si="150"/>
        <v/>
      </c>
      <c r="Y63" s="390" t="str">
        <f t="shared" si="151"/>
        <v/>
      </c>
      <c r="Z63" s="394" t="str">
        <f t="shared" si="152"/>
        <v/>
      </c>
      <c r="AA63" s="395" t="str">
        <f t="shared" si="153"/>
        <v/>
      </c>
      <c r="AB63" s="395" t="str">
        <f t="shared" si="154"/>
        <v/>
      </c>
      <c r="AC63" s="395" t="str">
        <f>IFERROR(INDEX(#REF!,MATCH(AQ63,$FX$15:$FX$97,0)),"")</f>
        <v/>
      </c>
      <c r="AD63" s="396" t="str">
        <f t="shared" si="155"/>
        <v/>
      </c>
      <c r="AE63" s="396" t="str">
        <f t="shared" si="156"/>
        <v/>
      </c>
      <c r="AF63" s="396" t="str">
        <f t="shared" si="157"/>
        <v/>
      </c>
      <c r="AG63" s="479" t="str">
        <f t="shared" si="158"/>
        <v/>
      </c>
      <c r="AH63" s="396" t="str">
        <f t="shared" si="159"/>
        <v/>
      </c>
      <c r="AI63" s="396" t="str">
        <f t="shared" si="160"/>
        <v/>
      </c>
      <c r="AJ63" s="396" t="str">
        <f t="shared" si="161"/>
        <v/>
      </c>
      <c r="AK63" s="479" t="str">
        <f t="shared" si="162"/>
        <v/>
      </c>
      <c r="AL63" s="396" t="str">
        <f t="shared" si="163"/>
        <v/>
      </c>
      <c r="AM63" s="396" t="str">
        <f t="shared" si="164"/>
        <v/>
      </c>
      <c r="AN63" s="396" t="str">
        <f t="shared" si="165"/>
        <v/>
      </c>
      <c r="AO63" s="479" t="str">
        <f t="shared" si="166"/>
        <v/>
      </c>
      <c r="AP63" s="396" t="str">
        <f t="shared" si="167"/>
        <v/>
      </c>
      <c r="AQ63" s="391">
        <v>49</v>
      </c>
      <c r="AR63" s="392"/>
      <c r="AS63" s="397"/>
      <c r="AT63" s="367" t="str">
        <f t="shared" si="168"/>
        <v/>
      </c>
      <c r="AU63" s="390" t="str">
        <f t="shared" si="169"/>
        <v/>
      </c>
      <c r="AV63" s="390" t="str">
        <f t="shared" si="170"/>
        <v/>
      </c>
      <c r="AW63" s="395" t="str">
        <f t="shared" si="171"/>
        <v/>
      </c>
      <c r="AX63" s="395" t="str">
        <f t="shared" si="172"/>
        <v/>
      </c>
      <c r="AY63" s="395" t="str">
        <f>IFERROR(INDEX(#REF!,MATCH($BM63,$GS$15:$GS$97,0)),"")</f>
        <v/>
      </c>
      <c r="AZ63" s="396" t="str">
        <f t="shared" si="173"/>
        <v/>
      </c>
      <c r="BA63" s="396" t="str">
        <f t="shared" si="174"/>
        <v/>
      </c>
      <c r="BB63" s="396" t="str">
        <f t="shared" si="175"/>
        <v/>
      </c>
      <c r="BC63" s="479" t="str">
        <f t="shared" si="176"/>
        <v/>
      </c>
      <c r="BD63" s="396" t="str">
        <f t="shared" si="177"/>
        <v/>
      </c>
      <c r="BE63" s="396" t="str">
        <f t="shared" si="178"/>
        <v/>
      </c>
      <c r="BF63" s="396" t="str">
        <f t="shared" si="179"/>
        <v/>
      </c>
      <c r="BG63" s="479" t="str">
        <f t="shared" si="180"/>
        <v/>
      </c>
      <c r="BH63" s="396" t="str">
        <f t="shared" si="181"/>
        <v/>
      </c>
      <c r="BI63" s="396" t="str">
        <f t="shared" si="182"/>
        <v/>
      </c>
      <c r="BJ63" s="396" t="str">
        <f t="shared" si="183"/>
        <v/>
      </c>
      <c r="BK63" s="479" t="str">
        <f t="shared" si="184"/>
        <v/>
      </c>
      <c r="BL63" s="396" t="str">
        <f t="shared" si="185"/>
        <v/>
      </c>
      <c r="BM63" s="391">
        <v>49</v>
      </c>
      <c r="BN63" s="236"/>
      <c r="BO63" s="392"/>
      <c r="BP63" s="368" t="str">
        <f t="shared" si="186"/>
        <v/>
      </c>
      <c r="BQ63" s="390" t="str">
        <f t="shared" si="187"/>
        <v/>
      </c>
      <c r="BR63" s="394" t="str">
        <f t="shared" si="188"/>
        <v/>
      </c>
      <c r="BS63" s="395" t="str">
        <f t="shared" si="189"/>
        <v/>
      </c>
      <c r="BT63" s="395" t="str">
        <f t="shared" si="190"/>
        <v/>
      </c>
      <c r="BU63" s="395" t="str">
        <f>IFERROR(INDEX(#REF!,MATCH(CI63,$HN$15:$HN$97,0)),"")</f>
        <v/>
      </c>
      <c r="BV63" s="396" t="str">
        <f t="shared" si="191"/>
        <v/>
      </c>
      <c r="BW63" s="396" t="str">
        <f t="shared" si="192"/>
        <v/>
      </c>
      <c r="BX63" s="396" t="str">
        <f t="shared" si="193"/>
        <v/>
      </c>
      <c r="BY63" s="479" t="str">
        <f t="shared" si="194"/>
        <v/>
      </c>
      <c r="BZ63" s="396" t="str">
        <f t="shared" si="195"/>
        <v/>
      </c>
      <c r="CA63" s="396" t="str">
        <f t="shared" si="196"/>
        <v/>
      </c>
      <c r="CB63" s="396" t="str">
        <f t="shared" si="197"/>
        <v/>
      </c>
      <c r="CC63" s="479" t="str">
        <f t="shared" si="198"/>
        <v/>
      </c>
      <c r="CD63" s="396" t="str">
        <f t="shared" si="199"/>
        <v/>
      </c>
      <c r="CE63" s="396" t="str">
        <f t="shared" si="200"/>
        <v/>
      </c>
      <c r="CF63" s="396" t="str">
        <f t="shared" si="201"/>
        <v/>
      </c>
      <c r="CG63" s="479" t="str">
        <f t="shared" si="202"/>
        <v/>
      </c>
      <c r="CH63" s="396" t="str">
        <f t="shared" si="203"/>
        <v/>
      </c>
      <c r="CI63" s="391">
        <v>49</v>
      </c>
      <c r="CJ63" s="392"/>
      <c r="CK63" s="397"/>
      <c r="CL63" s="367" t="str">
        <f t="shared" si="204"/>
        <v/>
      </c>
      <c r="CM63" s="390" t="str">
        <f t="shared" si="205"/>
        <v/>
      </c>
      <c r="CN63" s="394" t="str">
        <f t="shared" si="206"/>
        <v/>
      </c>
      <c r="CO63" s="394" t="str">
        <f t="shared" si="207"/>
        <v/>
      </c>
      <c r="CP63" s="395" t="str">
        <f t="shared" si="208"/>
        <v/>
      </c>
      <c r="CQ63" s="395" t="str">
        <f>IFERROR(INDEX(#REF!,MATCH(DE63,$II$15:$II$97,0)),"")</f>
        <v/>
      </c>
      <c r="CR63" s="396" t="str">
        <f t="shared" si="209"/>
        <v/>
      </c>
      <c r="CS63" s="396" t="str">
        <f t="shared" si="210"/>
        <v/>
      </c>
      <c r="CT63" s="396" t="str">
        <f t="shared" si="211"/>
        <v/>
      </c>
      <c r="CU63" s="479" t="str">
        <f t="shared" si="212"/>
        <v/>
      </c>
      <c r="CV63" s="396" t="str">
        <f t="shared" si="213"/>
        <v/>
      </c>
      <c r="CW63" s="396" t="str">
        <f t="shared" si="214"/>
        <v/>
      </c>
      <c r="CX63" s="396" t="str">
        <f t="shared" si="215"/>
        <v/>
      </c>
      <c r="CY63" s="479" t="str">
        <f t="shared" si="216"/>
        <v/>
      </c>
      <c r="CZ63" s="396" t="str">
        <f t="shared" si="217"/>
        <v/>
      </c>
      <c r="DA63" s="396" t="str">
        <f t="shared" si="218"/>
        <v/>
      </c>
      <c r="DB63" s="396" t="str">
        <f t="shared" si="219"/>
        <v/>
      </c>
      <c r="DC63" s="479" t="str">
        <f t="shared" si="220"/>
        <v/>
      </c>
      <c r="DD63" s="396" t="str">
        <f t="shared" si="221"/>
        <v/>
      </c>
      <c r="DE63" s="391">
        <v>49</v>
      </c>
      <c r="DF63" s="393" t="str">
        <f t="shared" si="230"/>
        <v/>
      </c>
      <c r="DG63" s="392"/>
      <c r="DH63" s="392"/>
      <c r="DI63" s="367" t="str">
        <f t="shared" si="231"/>
        <v/>
      </c>
      <c r="DJ63" s="390" t="str">
        <f t="shared" si="222"/>
        <v/>
      </c>
      <c r="DK63" s="394" t="str">
        <f t="shared" si="223"/>
        <v/>
      </c>
      <c r="DL63" s="395" t="str">
        <f t="shared" si="224"/>
        <v/>
      </c>
      <c r="DM63" s="395" t="str">
        <f t="shared" si="225"/>
        <v/>
      </c>
      <c r="DN63" s="395" t="str">
        <f>IFERROR(INDEX(#REF!,MATCH(EB63,$JD$15:$JD$97,0)),"")</f>
        <v/>
      </c>
      <c r="DO63" s="396" t="str">
        <f t="shared" si="232"/>
        <v/>
      </c>
      <c r="DP63" s="396" t="str">
        <f t="shared" si="233"/>
        <v/>
      </c>
      <c r="DQ63" s="396" t="str">
        <f t="shared" si="234"/>
        <v/>
      </c>
      <c r="DR63" s="479" t="str">
        <f t="shared" si="226"/>
        <v/>
      </c>
      <c r="DS63" s="396" t="str">
        <f t="shared" si="235"/>
        <v/>
      </c>
      <c r="DT63" s="396" t="str">
        <f t="shared" si="236"/>
        <v/>
      </c>
      <c r="DU63" s="396" t="str">
        <f t="shared" si="237"/>
        <v/>
      </c>
      <c r="DV63" s="479" t="str">
        <f t="shared" si="227"/>
        <v/>
      </c>
      <c r="DW63" s="396" t="str">
        <f t="shared" si="238"/>
        <v/>
      </c>
      <c r="DX63" s="396" t="str">
        <f t="shared" si="239"/>
        <v/>
      </c>
      <c r="DY63" s="396" t="str">
        <f t="shared" si="240"/>
        <v/>
      </c>
      <c r="DZ63" s="479" t="str">
        <f t="shared" si="228"/>
        <v/>
      </c>
      <c r="EA63" s="396" t="str">
        <f t="shared" si="229"/>
        <v/>
      </c>
      <c r="EB63" s="391">
        <v>49</v>
      </c>
      <c r="EC63" s="393"/>
      <c r="ED63" s="392"/>
      <c r="EI63" s="295" t="str">
        <f>IFERROR(IF(AND('Classificação geral'!$E57="FEM",'Classificação geral'!$F57=1),'Classificação geral'!$A57,""),"")</f>
        <v/>
      </c>
      <c r="EJ63" s="306" t="str">
        <f>IFERROR(IF(AND('Classificação geral'!$E57="FEM",'Classificação geral'!$F57=1),'Classificação geral'!$B57,""),"")</f>
        <v/>
      </c>
      <c r="EK63" s="293" t="str">
        <f>IF($EJ63='Classificação geral'!$B57,'Classificação geral'!$C57,"")</f>
        <v/>
      </c>
      <c r="EL63" s="293" t="str">
        <f>IF($EJ63='Classificação geral'!$B57,'Classificação geral'!$E57,"")</f>
        <v/>
      </c>
      <c r="EM63" s="293" t="str">
        <f>IF($EL63='Classificação geral'!$E57,'Classificação geral'!$F57,"")</f>
        <v/>
      </c>
      <c r="EN63" s="378" t="str">
        <f>IFERROR(IF(AND($EL63="fem",'Classificação geral'!$F57=1),'Classificação geral'!G57,""),"")</f>
        <v/>
      </c>
      <c r="EO63" s="378" t="str">
        <f>IFERROR(IF(AND($EL63="fem",'Classificação geral'!$F57=1),'Classificação geral'!H57,""),"")</f>
        <v/>
      </c>
      <c r="EP63" s="378" t="str">
        <f>IFERROR(IF(AND($EL63="fem",'Classificação geral'!$F57=1),'Classificação geral'!I57,""),"")</f>
        <v/>
      </c>
      <c r="EQ63" s="378" t="str">
        <f>IFERROR(IF(AND($EL63="fem",'Classificação geral'!$F57=1),'Classificação geral'!J57,""),"")</f>
        <v/>
      </c>
      <c r="ER63" s="306" t="str">
        <f>IFERROR(IF(AND($EL63="fem",'Classificação geral'!$F57=1),'Classificação geral'!K57,""),"")</f>
        <v/>
      </c>
      <c r="ES63" s="378" t="str">
        <f>IFERROR(IF(AND($EL63="fem",'Classificação geral'!$F57=1),'Classificação geral'!L57,""),"")</f>
        <v/>
      </c>
      <c r="ET63" s="378" t="str">
        <f>IFERROR(IF(AND($EL63="fem",'Classificação geral'!$F57=1),'Classificação geral'!M57,""),"")</f>
        <v/>
      </c>
      <c r="EU63" s="378" t="str">
        <f>IFERROR(IF(AND($EL63="fem",'Classificação geral'!$F57=1),'Classificação geral'!N57,""),"")</f>
        <v/>
      </c>
      <c r="EV63" s="306" t="str">
        <f>IFERROR(IF(AND($EL63="fem",'Classificação geral'!$F57=1),'Classificação geral'!O57,""),"")</f>
        <v/>
      </c>
      <c r="EW63" s="378" t="str">
        <f>IFERROR(IF(AND($EL63="fem",'Classificação geral'!$F57=1),'Classificação geral'!P57,""),"")</f>
        <v/>
      </c>
      <c r="EX63" s="378" t="str">
        <f>IFERROR(IF(AND($EL63="fem",'Classificação geral'!$F57=1),'Classificação geral'!Q57,""),"")</f>
        <v/>
      </c>
      <c r="EY63" s="378" t="str">
        <f>IFERROR(IF(AND($EL63="fem",'Classificação geral'!$F57=1),'Classificação geral'!R57,""),"")</f>
        <v/>
      </c>
      <c r="EZ63" s="296" t="str">
        <f>IF($EM63='Classificação geral'!$F57,'Classificação geral'!$U57,"")</f>
        <v/>
      </c>
      <c r="FA63" s="380" t="str">
        <f t="shared" si="109"/>
        <v/>
      </c>
      <c r="FB63" s="297" t="str">
        <f>IFERROR(RANK(EZ63,EZ:EZ,0)+ COUNTIF(EZ$13:$EZ62,EZ63),"")</f>
        <v/>
      </c>
      <c r="FC63" s="294"/>
      <c r="FD63" s="305">
        <v>33</v>
      </c>
      <c r="FE63" s="295" t="str">
        <f>IFERROR(IF(AND('Classificação geral'!$E57="mas",'Classificação geral'!$F57=1),'Classificação geral'!$A57,""),"")</f>
        <v/>
      </c>
      <c r="FF63" s="306" t="str">
        <f>IFERROR(IF(AND('Classificação geral'!$E57="mas",'Classificação geral'!$F57=1),'Classificação geral'!$B57,""),"")</f>
        <v/>
      </c>
      <c r="FG63" s="293" t="str">
        <f>IF($FF63='Classificação geral'!$B57,'Classificação geral'!$C57,"")</f>
        <v/>
      </c>
      <c r="FH63" s="293" t="str">
        <f>IF($FF63='Classificação geral'!$B57,'Classificação geral'!$E57,"")</f>
        <v/>
      </c>
      <c r="FI63" s="306" t="str">
        <f>IFERROR(IF(AND($FH63="mas",'Classificação geral'!$F57=1),'Classificação geral'!F57,""),"")</f>
        <v/>
      </c>
      <c r="FJ63" s="378" t="str">
        <f>IFERROR(IF(AND($FH63="mas",'Classificação geral'!$F57=1),'Classificação geral'!G57,""),"")</f>
        <v/>
      </c>
      <c r="FK63" s="378" t="str">
        <f>IFERROR(IF(AND($FH63="mas",'Classificação geral'!$F57=1),'Classificação geral'!H57,""),"")</f>
        <v/>
      </c>
      <c r="FL63" s="378" t="str">
        <f>IFERROR(IF(AND($FH63="mas",'Classificação geral'!$F57=1),'Classificação geral'!I57,""),"")</f>
        <v/>
      </c>
      <c r="FM63" s="378" t="str">
        <f>IFERROR(IF(AND($FH63="mas",'Classificação geral'!$F57=1),'Classificação geral'!J57,""),"")</f>
        <v/>
      </c>
      <c r="FN63" s="378" t="str">
        <f>IFERROR(IF(AND($FH63="mas",'Classificação geral'!$F57=1),'Classificação geral'!K57,""),"")</f>
        <v/>
      </c>
      <c r="FO63" s="378" t="str">
        <f>IFERROR(IF(AND($FH63="mas",'Classificação geral'!$F57=1),'Classificação geral'!L57,""),"")</f>
        <v/>
      </c>
      <c r="FP63" s="378" t="str">
        <f>IFERROR(IF(AND($FH63="mas",'Classificação geral'!$F57=1),'Classificação geral'!M57,""),"")</f>
        <v/>
      </c>
      <c r="FQ63" s="378" t="str">
        <f>IFERROR(IF(AND($FH63="mas",'Classificação geral'!$F57=1),'Classificação geral'!N57,""),"")</f>
        <v/>
      </c>
      <c r="FR63" s="378" t="str">
        <f>IFERROR(IF(AND($FH63="mas",'Classificação geral'!$F57=1),'Classificação geral'!O57,""),"")</f>
        <v/>
      </c>
      <c r="FS63" s="378" t="str">
        <f>IFERROR(IF(AND($FH63="mas",'Classificação geral'!$F57=1),'Classificação geral'!P57,""),"")</f>
        <v/>
      </c>
      <c r="FT63" s="378" t="str">
        <f>IFERROR(IF(AND($FH63="mas",'Classificação geral'!$F57=1),'Classificação geral'!Q57,""),"")</f>
        <v/>
      </c>
      <c r="FU63" s="378" t="str">
        <f>IFERROR(IF(AND($FH63="mas",'Classificação geral'!$F57=1),'Classificação geral'!R57,""),"")</f>
        <v/>
      </c>
      <c r="FV63" s="306" t="str">
        <f>IFERROR(IF(AND($FH63="mas",'Classificação geral'!$F57=1),'Classificação geral'!U57,""),"")</f>
        <v/>
      </c>
      <c r="FW63" s="380" t="str">
        <f t="shared" si="110"/>
        <v/>
      </c>
      <c r="FX63" s="297" t="str">
        <f>IFERROR(RANK(FV63,FV:FV,0)+ COUNTIF($FV$13:FV62,FV63),"")</f>
        <v/>
      </c>
      <c r="FY63" s="305"/>
      <c r="FZ63" s="295" t="str">
        <f>IFERROR(IF(AND('Classificação geral'!$E57="FEM",'Classificação geral'!$F57=2),'Classificação geral'!$A57,""),"")</f>
        <v/>
      </c>
      <c r="GA63" s="378" t="str">
        <f>IFERROR(IF(AND('Classificação geral'!$E57="fem",'Classificação geral'!$F57=2),'Classificação geral'!$B57,""),"")</f>
        <v/>
      </c>
      <c r="GB63" s="293" t="str">
        <f>IF(GA63='Classificação geral'!$B57,'Classificação geral'!$C57,"")</f>
        <v/>
      </c>
      <c r="GC63" s="293" t="str">
        <f>IF(GA63='Classificação geral'!$B57,'Classificação geral'!$E57,"")</f>
        <v/>
      </c>
      <c r="GD63" s="306" t="str">
        <f>IFERROR(IF(AND(GC63="fem",'Classificação geral'!$F57=2),'Classificação geral'!$F57,""),"")</f>
        <v/>
      </c>
      <c r="GE63" s="378" t="str">
        <f>IFERROR(IF(AND($GC63="fem",'Classificação geral'!$F57=2),'Classificação geral'!G57,""),"")</f>
        <v/>
      </c>
      <c r="GF63" s="378" t="str">
        <f>IFERROR(IF(AND($GC63="fem",'Classificação geral'!$F57=2),'Classificação geral'!H57,""),"")</f>
        <v/>
      </c>
      <c r="GG63" s="378" t="str">
        <f>IFERROR(IF(AND($GC63="fem",'Classificação geral'!$F57=2),'Classificação geral'!I57,""),"")</f>
        <v/>
      </c>
      <c r="GH63" s="378" t="str">
        <f>IFERROR(IF(AND($GC63="fem",'Classificação geral'!$F57=2),'Classificação geral'!J57,""),"")</f>
        <v/>
      </c>
      <c r="GI63" s="378" t="str">
        <f>IFERROR(IF(AND($GC63="fem",'Classificação geral'!$F57=2),'Classificação geral'!K57,""),"")</f>
        <v/>
      </c>
      <c r="GJ63" s="378" t="str">
        <f>IFERROR(IF(AND($GC63="fem",'Classificação geral'!$F57=2),'Classificação geral'!L57,""),"")</f>
        <v/>
      </c>
      <c r="GK63" s="378" t="str">
        <f>IFERROR(IF(AND($GC63="fem",'Classificação geral'!$F57=2),'Classificação geral'!M57,""),"")</f>
        <v/>
      </c>
      <c r="GL63" s="378" t="str">
        <f>IFERROR(IF(AND($GC63="fem",'Classificação geral'!$F57=2),'Classificação geral'!N57,""),"")</f>
        <v/>
      </c>
      <c r="GM63" s="378" t="str">
        <f>IFERROR(IF(AND($GC63="fem",'Classificação geral'!$F57=2),'Classificação geral'!O57,""),"")</f>
        <v/>
      </c>
      <c r="GN63" s="378" t="str">
        <f>IFERROR(IF(AND($GC63="fem",'Classificação geral'!$F57=2),'Classificação geral'!P57,""),"")</f>
        <v/>
      </c>
      <c r="GO63" s="378" t="str">
        <f>IFERROR(IF(AND($GC63="fem",'Classificação geral'!$F57=2),'Classificação geral'!Q57,""),"")</f>
        <v/>
      </c>
      <c r="GP63" s="378" t="str">
        <f>IFERROR(IF(AND($GC63="fem",'Classificação geral'!$F57=2),'Classificação geral'!R57,""),"")</f>
        <v/>
      </c>
      <c r="GQ63" s="306" t="str">
        <f>IFERROR(IF(AND(GC63="fem",'Classificação geral'!$F57=2),'Classificação geral'!U57,""),"")</f>
        <v/>
      </c>
      <c r="GR63" s="380" t="str">
        <f t="shared" si="111"/>
        <v/>
      </c>
      <c r="GS63" s="297" t="str">
        <f>IFERROR(RANK(GQ63,GQ:GQ,0)+ COUNTIF($GQ$13:GQ62,GQ63),"")</f>
        <v/>
      </c>
      <c r="GT63" s="305"/>
      <c r="GU63" s="295" t="str">
        <f>IFERROR(IF(AND('Classificação geral'!$E57="mas",'Classificação geral'!$F57=2),'Classificação geral'!$A57,""),"")</f>
        <v/>
      </c>
      <c r="GV63" s="295" t="str">
        <f>IFERROR(IF(AND('Classificação geral'!$E57="mas",'Classificação geral'!$F57=2),'Classificação geral'!$B57,""),"")</f>
        <v/>
      </c>
      <c r="GW63" s="293" t="str">
        <f>IF(GV63='Classificação geral'!$B57,'Classificação geral'!$C57,"")</f>
        <v/>
      </c>
      <c r="GX63" s="293" t="str">
        <f>IF(GV63='Classificação geral'!$B57,'Classificação geral'!$E57,"")</f>
        <v/>
      </c>
      <c r="GY63" s="306" t="str">
        <f>IFERROR(IF(AND(GX63="mas",'Classificação geral'!$F57=2),'Classificação geral'!$F57,""),"")</f>
        <v/>
      </c>
      <c r="GZ63" s="378" t="str">
        <f>IFERROR(IF(AND($GX63="mas",'Classificação geral'!$F57=2),'Classificação geral'!H57,""),"")</f>
        <v/>
      </c>
      <c r="HA63" s="378" t="str">
        <f>IFERROR(IF(AND($GX63="mas",'Classificação geral'!$F57=2),'Classificação geral'!I57,""),"")</f>
        <v/>
      </c>
      <c r="HB63" s="378" t="str">
        <f>IFERROR(IF(AND($GX63="mas",'Classificação geral'!$F57=2),'Classificação geral'!J57,""),"")</f>
        <v/>
      </c>
      <c r="HC63" s="306" t="str">
        <f>IFERROR(IF(AND(GX63="mas",'Classificação geral'!$F57=2),'Classificação geral'!$G57,""),"")</f>
        <v/>
      </c>
      <c r="HD63" s="378" t="str">
        <f>IFERROR(IF(AND($GX63="mas",'Classificação geral'!$F57=2),'Classificação geral'!L57,""),"")</f>
        <v/>
      </c>
      <c r="HE63" s="378" t="str">
        <f>IFERROR(IF(AND($GX63="mas",'Classificação geral'!$F57=2),'Classificação geral'!M57,""),"")</f>
        <v/>
      </c>
      <c r="HF63" s="378" t="str">
        <f>IFERROR(IF(AND($GX63="mas",'Classificação geral'!$F57=2),'Classificação geral'!N57,""),"")</f>
        <v/>
      </c>
      <c r="HG63" s="306" t="str">
        <f>IFERROR(IF(AND(GX63="mas",'Classificação geral'!$F57=2),'Classificação geral'!$K57,""),"")</f>
        <v/>
      </c>
      <c r="HH63" s="378" t="str">
        <f>IFERROR(IF(AND($GX63="mas",'Classificação geral'!$F57=2),'Classificação geral'!P57,""),"")</f>
        <v/>
      </c>
      <c r="HI63" s="378" t="str">
        <f>IFERROR(IF(AND($GX63="mas",'Classificação geral'!$F57=2),'Classificação geral'!Q57,""),"")</f>
        <v/>
      </c>
      <c r="HJ63" s="378" t="str">
        <f>IFERROR(IF(AND($GX63="mas",'Classificação geral'!$F57=2),'Classificação geral'!R57,""),"")</f>
        <v/>
      </c>
      <c r="HK63" s="306" t="str">
        <f>IFERROR(IF(AND(GX63="mas",'Classificação geral'!$F57=2),'Classificação geral'!$O57,""),"")</f>
        <v/>
      </c>
      <c r="HL63" s="306" t="str">
        <f>IFERROR(IF(AND(GX63="mas",'Classificação geral'!$F57=2),'Classificação geral'!$U57,""),"")</f>
        <v/>
      </c>
      <c r="HM63" s="380" t="str">
        <f t="shared" si="112"/>
        <v/>
      </c>
      <c r="HN63" s="297" t="str">
        <f>IFERROR(RANK(HL63,HL:HL,0)+ COUNTIF($HL$13:HL62,HL63),"")</f>
        <v/>
      </c>
      <c r="HO63" s="305"/>
      <c r="HP63" s="295" t="str">
        <f>IFERROR(IF(AND('Classificação geral'!$E57="FEM",'Classificação geral'!$F57=3),'Classificação geral'!$A57,""),"")</f>
        <v/>
      </c>
      <c r="HQ63" s="306" t="str">
        <f>IFERROR(IF(AND('Classificação geral'!$E57="fem",'Classificação geral'!$F57=3),'Classificação geral'!$B57,""),"")</f>
        <v/>
      </c>
      <c r="HR63" s="293" t="str">
        <f>IF($HQ63='Classificação geral'!$B57,'Classificação geral'!$C57,"")</f>
        <v/>
      </c>
      <c r="HS63" s="293" t="str">
        <f>IF($HQ63='Classificação geral'!$B57,'Classificação geral'!$E57,"")</f>
        <v/>
      </c>
      <c r="HT63" s="293" t="str">
        <f>IF($HS63='Classificação geral'!$E57,'Classificação geral'!$F57,"")</f>
        <v/>
      </c>
      <c r="HU63" s="382">
        <f>IF($HT63='Classificação geral'!$F57,'Classificação geral'!G57,"")</f>
        <v>0</v>
      </c>
      <c r="HV63" s="382" t="str">
        <f>IF($HT63='Classificação geral'!$F57,'Classificação geral'!H57,"")</f>
        <v/>
      </c>
      <c r="HW63" s="382">
        <f>IF($HT63='Classificação geral'!$F57,'Classificação geral'!I57,"")</f>
        <v>0</v>
      </c>
      <c r="HX63" s="382">
        <f>IF($HT63='Classificação geral'!$F57,'Classificação geral'!J57,"")</f>
        <v>0</v>
      </c>
      <c r="HY63" s="382">
        <f>IF($HT63='Classificação geral'!$F57,'Classificação geral'!K57,"")</f>
        <v>0</v>
      </c>
      <c r="HZ63" s="382">
        <f>IF($HT63='Classificação geral'!$F57,'Classificação geral'!L57,"")</f>
        <v>0</v>
      </c>
      <c r="IA63" s="382">
        <f>IF($HT63='Classificação geral'!$F57,'Classificação geral'!M57,"")</f>
        <v>0</v>
      </c>
      <c r="IB63" s="382">
        <f>IF($HT63='Classificação geral'!$F57,'Classificação geral'!N57,"")</f>
        <v>0</v>
      </c>
      <c r="IC63" s="382">
        <f>IF($HT63='Classificação geral'!$F57,'Classificação geral'!O57,"")</f>
        <v>0</v>
      </c>
      <c r="ID63" s="382" t="b">
        <f>IF($HT63='Classificação geral'!$F57,'Classificação geral'!P57,"")</f>
        <v>0</v>
      </c>
      <c r="IE63" s="382">
        <f>IF($HT63='Classificação geral'!$F57,'Classificação geral'!Q57,"")</f>
        <v>0</v>
      </c>
      <c r="IF63" s="382">
        <f>IF($HT63='Classificação geral'!$F57,'Classificação geral'!R57,"")</f>
        <v>0</v>
      </c>
      <c r="IG63" s="379" t="str">
        <f>IF($HT63='Classificação geral'!$F57,'Classificação geral'!$U57,"")</f>
        <v/>
      </c>
      <c r="IH63" s="334" t="str">
        <f t="shared" si="106"/>
        <v/>
      </c>
      <c r="II63" s="297" t="str">
        <f>IFERROR(RANK(IG63,IG:IG,0)+ COUNTIF($IG$13:IG62,IG63),"")</f>
        <v/>
      </c>
      <c r="IJ63" s="305"/>
      <c r="IK63" s="295" t="str">
        <f>IFERROR(IF(AND('Classificação geral'!$E57="mas",'Classificação geral'!$F57=3),'Classificação geral'!$A57,""),"")</f>
        <v/>
      </c>
      <c r="IL63" s="306" t="str">
        <f>IFERROR(IF(AND('Classificação geral'!$E57="mas",'Classificação geral'!$F57=3),'Classificação geral'!$B57,""),"")</f>
        <v/>
      </c>
      <c r="IM63" s="293" t="str">
        <f>IF($IL63='Classificação geral'!$B57,'Classificação geral'!$C57,"")</f>
        <v/>
      </c>
      <c r="IN63" s="293" t="str">
        <f>IF($IL63='Classificação geral'!$B57,'Classificação geral'!$E57,"")</f>
        <v/>
      </c>
      <c r="IO63" s="293" t="str">
        <f>IF($IN63='Classificação geral'!$E57,'Classificação geral'!$F57,"")</f>
        <v/>
      </c>
      <c r="IP63" s="379">
        <f>IF($IO63='Classificação geral'!$F57,'Classificação geral'!G57,"")</f>
        <v>0</v>
      </c>
      <c r="IQ63" s="379" t="str">
        <f>IF($IO63='Classificação geral'!$F57,'Classificação geral'!H57,"")</f>
        <v/>
      </c>
      <c r="IR63" s="379">
        <f>IF($IO63='Classificação geral'!$F57,'Classificação geral'!I57,"")</f>
        <v>0</v>
      </c>
      <c r="IS63" s="379">
        <f>IF($IO63='Classificação geral'!$F57,'Classificação geral'!J57,"")</f>
        <v>0</v>
      </c>
      <c r="IT63" s="379">
        <f>IF($IO63='Classificação geral'!$F57,'Classificação geral'!K57,"")</f>
        <v>0</v>
      </c>
      <c r="IU63" s="379">
        <f>IF($IO63='Classificação geral'!$F57,'Classificação geral'!L57,"")</f>
        <v>0</v>
      </c>
      <c r="IV63" s="379">
        <f>IF($IO63='Classificação geral'!$F57,'Classificação geral'!M57,"")</f>
        <v>0</v>
      </c>
      <c r="IW63" s="379">
        <f>IF($IO63='Classificação geral'!$F57,'Classificação geral'!N57,"")</f>
        <v>0</v>
      </c>
      <c r="IX63" s="379">
        <f>IF($IO63='Classificação geral'!$F57,'Classificação geral'!O57,"")</f>
        <v>0</v>
      </c>
      <c r="IY63" s="379" t="b">
        <f>IF($IO63='Classificação geral'!$F57,'Classificação geral'!P57,"")</f>
        <v>0</v>
      </c>
      <c r="IZ63" s="379">
        <f>IF($IO63='Classificação geral'!$F57,'Classificação geral'!Q57,"")</f>
        <v>0</v>
      </c>
      <c r="JA63" s="379">
        <f>IF($IO63='Classificação geral'!$F57,'Classificação geral'!R57,"")</f>
        <v>0</v>
      </c>
      <c r="JB63" s="296" t="str">
        <f>IF($IO63='Classificação geral'!$F57,'Classificação geral'!$U57,"")</f>
        <v/>
      </c>
      <c r="JC63" s="334" t="str">
        <f t="shared" si="107"/>
        <v/>
      </c>
      <c r="JD63" s="297" t="str">
        <f>IFERROR(RANK(JB63,JB:JB,0)+ COUNTIF($JB$13:JB62,JB63),"")</f>
        <v/>
      </c>
    </row>
    <row r="64" spans="1:264" ht="25.95" customHeight="1" x14ac:dyDescent="0.4">
      <c r="A64" s="397"/>
      <c r="B64" s="367" t="str">
        <f t="shared" si="132"/>
        <v/>
      </c>
      <c r="C64" s="390" t="str">
        <f t="shared" si="133"/>
        <v/>
      </c>
      <c r="D64" s="394" t="str">
        <f t="shared" si="134"/>
        <v/>
      </c>
      <c r="E64" s="395" t="str">
        <f t="shared" si="135"/>
        <v/>
      </c>
      <c r="F64" s="395" t="str">
        <f t="shared" si="136"/>
        <v/>
      </c>
      <c r="G64" s="395" t="str">
        <f>IFERROR(INDEX(#REF!,MATCH(U64,$FB$15:$FB$97,0)),"")</f>
        <v/>
      </c>
      <c r="H64" s="396" t="str">
        <f t="shared" si="137"/>
        <v/>
      </c>
      <c r="I64" s="396" t="str">
        <f t="shared" si="138"/>
        <v/>
      </c>
      <c r="J64" s="396" t="str">
        <f t="shared" si="139"/>
        <v/>
      </c>
      <c r="K64" s="479" t="str">
        <f t="shared" si="140"/>
        <v/>
      </c>
      <c r="L64" s="396" t="str">
        <f t="shared" si="141"/>
        <v/>
      </c>
      <c r="M64" s="396" t="str">
        <f t="shared" si="142"/>
        <v/>
      </c>
      <c r="N64" s="396" t="str">
        <f t="shared" si="143"/>
        <v/>
      </c>
      <c r="O64" s="479" t="str">
        <f t="shared" si="144"/>
        <v/>
      </c>
      <c r="P64" s="396" t="str">
        <f t="shared" si="145"/>
        <v/>
      </c>
      <c r="Q64" s="396" t="str">
        <f t="shared" si="146"/>
        <v/>
      </c>
      <c r="R64" s="396" t="str">
        <f t="shared" si="147"/>
        <v/>
      </c>
      <c r="S64" s="479" t="str">
        <f t="shared" si="148"/>
        <v/>
      </c>
      <c r="T64" s="396" t="str">
        <f t="shared" si="149"/>
        <v/>
      </c>
      <c r="U64" s="391">
        <v>50</v>
      </c>
      <c r="V64" s="392"/>
      <c r="W64" s="392"/>
      <c r="X64" s="367" t="str">
        <f t="shared" si="150"/>
        <v/>
      </c>
      <c r="Y64" s="390" t="str">
        <f t="shared" si="151"/>
        <v/>
      </c>
      <c r="Z64" s="394" t="str">
        <f t="shared" si="152"/>
        <v/>
      </c>
      <c r="AA64" s="395" t="str">
        <f t="shared" si="153"/>
        <v/>
      </c>
      <c r="AB64" s="395" t="str">
        <f t="shared" si="154"/>
        <v/>
      </c>
      <c r="AC64" s="395" t="str">
        <f>IFERROR(INDEX(#REF!,MATCH(AQ64,$FX$15:$FX$97,0)),"")</f>
        <v/>
      </c>
      <c r="AD64" s="396" t="str">
        <f t="shared" si="155"/>
        <v/>
      </c>
      <c r="AE64" s="396" t="str">
        <f t="shared" si="156"/>
        <v/>
      </c>
      <c r="AF64" s="396" t="str">
        <f t="shared" si="157"/>
        <v/>
      </c>
      <c r="AG64" s="479" t="str">
        <f t="shared" si="158"/>
        <v/>
      </c>
      <c r="AH64" s="396" t="str">
        <f t="shared" si="159"/>
        <v/>
      </c>
      <c r="AI64" s="396" t="str">
        <f t="shared" si="160"/>
        <v/>
      </c>
      <c r="AJ64" s="396" t="str">
        <f t="shared" si="161"/>
        <v/>
      </c>
      <c r="AK64" s="479" t="str">
        <f t="shared" si="162"/>
        <v/>
      </c>
      <c r="AL64" s="396" t="str">
        <f t="shared" si="163"/>
        <v/>
      </c>
      <c r="AM64" s="396" t="str">
        <f t="shared" si="164"/>
        <v/>
      </c>
      <c r="AN64" s="396" t="str">
        <f t="shared" si="165"/>
        <v/>
      </c>
      <c r="AO64" s="479" t="str">
        <f t="shared" si="166"/>
        <v/>
      </c>
      <c r="AP64" s="396" t="str">
        <f t="shared" si="167"/>
        <v/>
      </c>
      <c r="AQ64" s="391">
        <v>50</v>
      </c>
      <c r="AR64" s="392"/>
      <c r="AS64" s="397"/>
      <c r="AT64" s="367" t="str">
        <f t="shared" si="168"/>
        <v/>
      </c>
      <c r="AU64" s="390" t="str">
        <f t="shared" si="169"/>
        <v/>
      </c>
      <c r="AV64" s="390" t="str">
        <f t="shared" si="170"/>
        <v/>
      </c>
      <c r="AW64" s="395" t="str">
        <f t="shared" si="171"/>
        <v/>
      </c>
      <c r="AX64" s="395" t="str">
        <f t="shared" si="172"/>
        <v/>
      </c>
      <c r="AY64" s="395" t="str">
        <f>IFERROR(INDEX(#REF!,MATCH($BM64,$GS$15:$GS$97,0)),"")</f>
        <v/>
      </c>
      <c r="AZ64" s="396" t="str">
        <f t="shared" si="173"/>
        <v/>
      </c>
      <c r="BA64" s="396" t="str">
        <f t="shared" si="174"/>
        <v/>
      </c>
      <c r="BB64" s="396" t="str">
        <f t="shared" si="175"/>
        <v/>
      </c>
      <c r="BC64" s="479" t="str">
        <f t="shared" si="176"/>
        <v/>
      </c>
      <c r="BD64" s="396" t="str">
        <f t="shared" si="177"/>
        <v/>
      </c>
      <c r="BE64" s="396" t="str">
        <f t="shared" si="178"/>
        <v/>
      </c>
      <c r="BF64" s="396" t="str">
        <f t="shared" si="179"/>
        <v/>
      </c>
      <c r="BG64" s="479" t="str">
        <f t="shared" si="180"/>
        <v/>
      </c>
      <c r="BH64" s="396" t="str">
        <f t="shared" si="181"/>
        <v/>
      </c>
      <c r="BI64" s="396" t="str">
        <f t="shared" si="182"/>
        <v/>
      </c>
      <c r="BJ64" s="396" t="str">
        <f t="shared" si="183"/>
        <v/>
      </c>
      <c r="BK64" s="479" t="str">
        <f t="shared" si="184"/>
        <v/>
      </c>
      <c r="BL64" s="396" t="str">
        <f t="shared" si="185"/>
        <v/>
      </c>
      <c r="BM64" s="391">
        <v>50</v>
      </c>
      <c r="BN64" s="236"/>
      <c r="BO64" s="392"/>
      <c r="BP64" s="368" t="str">
        <f t="shared" si="186"/>
        <v/>
      </c>
      <c r="BQ64" s="390" t="str">
        <f t="shared" si="187"/>
        <v/>
      </c>
      <c r="BR64" s="394" t="str">
        <f t="shared" si="188"/>
        <v/>
      </c>
      <c r="BS64" s="395" t="str">
        <f t="shared" si="189"/>
        <v/>
      </c>
      <c r="BT64" s="395" t="str">
        <f t="shared" si="190"/>
        <v/>
      </c>
      <c r="BU64" s="395" t="str">
        <f>IFERROR(INDEX(#REF!,MATCH(CI64,$HN$15:$HN$97,0)),"")</f>
        <v/>
      </c>
      <c r="BV64" s="396" t="str">
        <f t="shared" si="191"/>
        <v/>
      </c>
      <c r="BW64" s="396" t="str">
        <f t="shared" si="192"/>
        <v/>
      </c>
      <c r="BX64" s="396" t="str">
        <f t="shared" si="193"/>
        <v/>
      </c>
      <c r="BY64" s="479" t="str">
        <f t="shared" si="194"/>
        <v/>
      </c>
      <c r="BZ64" s="396" t="str">
        <f t="shared" si="195"/>
        <v/>
      </c>
      <c r="CA64" s="396" t="str">
        <f t="shared" si="196"/>
        <v/>
      </c>
      <c r="CB64" s="396" t="str">
        <f t="shared" si="197"/>
        <v/>
      </c>
      <c r="CC64" s="479" t="str">
        <f t="shared" si="198"/>
        <v/>
      </c>
      <c r="CD64" s="396" t="str">
        <f t="shared" si="199"/>
        <v/>
      </c>
      <c r="CE64" s="396" t="str">
        <f t="shared" si="200"/>
        <v/>
      </c>
      <c r="CF64" s="396" t="str">
        <f t="shared" si="201"/>
        <v/>
      </c>
      <c r="CG64" s="479" t="str">
        <f t="shared" si="202"/>
        <v/>
      </c>
      <c r="CH64" s="396" t="str">
        <f t="shared" si="203"/>
        <v/>
      </c>
      <c r="CI64" s="391">
        <v>50</v>
      </c>
      <c r="CJ64" s="392"/>
      <c r="CK64" s="397"/>
      <c r="CL64" s="367" t="str">
        <f t="shared" si="204"/>
        <v/>
      </c>
      <c r="CM64" s="390" t="str">
        <f t="shared" si="205"/>
        <v/>
      </c>
      <c r="CN64" s="394" t="str">
        <f t="shared" si="206"/>
        <v/>
      </c>
      <c r="CO64" s="394" t="str">
        <f t="shared" si="207"/>
        <v/>
      </c>
      <c r="CP64" s="395" t="str">
        <f t="shared" si="208"/>
        <v/>
      </c>
      <c r="CQ64" s="395" t="str">
        <f>IFERROR(INDEX(#REF!,MATCH(DE64,$II$15:$II$97,0)),"")</f>
        <v/>
      </c>
      <c r="CR64" s="396" t="str">
        <f t="shared" si="209"/>
        <v/>
      </c>
      <c r="CS64" s="396" t="str">
        <f t="shared" si="210"/>
        <v/>
      </c>
      <c r="CT64" s="396" t="str">
        <f t="shared" si="211"/>
        <v/>
      </c>
      <c r="CU64" s="479" t="str">
        <f t="shared" si="212"/>
        <v/>
      </c>
      <c r="CV64" s="396" t="str">
        <f t="shared" si="213"/>
        <v/>
      </c>
      <c r="CW64" s="396" t="str">
        <f t="shared" si="214"/>
        <v/>
      </c>
      <c r="CX64" s="396" t="str">
        <f t="shared" si="215"/>
        <v/>
      </c>
      <c r="CY64" s="479" t="str">
        <f t="shared" si="216"/>
        <v/>
      </c>
      <c r="CZ64" s="396" t="str">
        <f t="shared" si="217"/>
        <v/>
      </c>
      <c r="DA64" s="396" t="str">
        <f t="shared" si="218"/>
        <v/>
      </c>
      <c r="DB64" s="396" t="str">
        <f t="shared" si="219"/>
        <v/>
      </c>
      <c r="DC64" s="479" t="str">
        <f t="shared" si="220"/>
        <v/>
      </c>
      <c r="DD64" s="396" t="str">
        <f t="shared" si="221"/>
        <v/>
      </c>
      <c r="DE64" s="391">
        <v>50</v>
      </c>
      <c r="DF64" s="393" t="str">
        <f t="shared" si="230"/>
        <v/>
      </c>
      <c r="DG64" s="392"/>
      <c r="DH64" s="392"/>
      <c r="DI64" s="367" t="str">
        <f t="shared" si="231"/>
        <v/>
      </c>
      <c r="DJ64" s="390" t="str">
        <f t="shared" si="222"/>
        <v/>
      </c>
      <c r="DK64" s="394" t="str">
        <f t="shared" si="223"/>
        <v/>
      </c>
      <c r="DL64" s="395" t="str">
        <f t="shared" si="224"/>
        <v/>
      </c>
      <c r="DM64" s="395" t="str">
        <f t="shared" si="225"/>
        <v/>
      </c>
      <c r="DN64" s="395" t="str">
        <f>IFERROR(INDEX(#REF!,MATCH(EB64,$JD$15:$JD$97,0)),"")</f>
        <v/>
      </c>
      <c r="DO64" s="396" t="str">
        <f t="shared" si="232"/>
        <v/>
      </c>
      <c r="DP64" s="396" t="str">
        <f t="shared" si="233"/>
        <v/>
      </c>
      <c r="DQ64" s="396" t="str">
        <f t="shared" si="234"/>
        <v/>
      </c>
      <c r="DR64" s="479" t="str">
        <f t="shared" si="226"/>
        <v/>
      </c>
      <c r="DS64" s="396" t="str">
        <f t="shared" si="235"/>
        <v/>
      </c>
      <c r="DT64" s="396" t="str">
        <f t="shared" si="236"/>
        <v/>
      </c>
      <c r="DU64" s="396" t="str">
        <f t="shared" si="237"/>
        <v/>
      </c>
      <c r="DV64" s="479" t="str">
        <f t="shared" si="227"/>
        <v/>
      </c>
      <c r="DW64" s="396" t="str">
        <f t="shared" si="238"/>
        <v/>
      </c>
      <c r="DX64" s="396" t="str">
        <f t="shared" si="239"/>
        <v/>
      </c>
      <c r="DY64" s="396" t="str">
        <f t="shared" si="240"/>
        <v/>
      </c>
      <c r="DZ64" s="479" t="str">
        <f t="shared" si="228"/>
        <v/>
      </c>
      <c r="EA64" s="396" t="str">
        <f t="shared" si="229"/>
        <v/>
      </c>
      <c r="EB64" s="391">
        <v>50</v>
      </c>
      <c r="EC64" s="393"/>
      <c r="ED64" s="392"/>
      <c r="EI64" s="295" t="str">
        <f>IFERROR(IF(AND('Classificação geral'!$E58="FEM",'Classificação geral'!$F58=1),'Classificação geral'!$A58,""),"")</f>
        <v/>
      </c>
      <c r="EJ64" s="306" t="str">
        <f>IFERROR(IF(AND('Classificação geral'!$E58="FEM",'Classificação geral'!$F58=1),'Classificação geral'!$B58,""),"")</f>
        <v/>
      </c>
      <c r="EK64" s="293" t="str">
        <f>IF($EJ64='Classificação geral'!$B58,'Classificação geral'!$C58,"")</f>
        <v/>
      </c>
      <c r="EL64" s="293" t="str">
        <f>IF($EJ64='Classificação geral'!$B58,'Classificação geral'!$E58,"")</f>
        <v/>
      </c>
      <c r="EM64" s="293" t="str">
        <f>IF($EL64='Classificação geral'!$E58,'Classificação geral'!$F58,"")</f>
        <v/>
      </c>
      <c r="EN64" s="378" t="str">
        <f>IFERROR(IF(AND($EL64="fem",'Classificação geral'!$F58=1),'Classificação geral'!G58,""),"")</f>
        <v/>
      </c>
      <c r="EO64" s="378" t="str">
        <f>IFERROR(IF(AND($EL64="fem",'Classificação geral'!$F58=1),'Classificação geral'!H58,""),"")</f>
        <v/>
      </c>
      <c r="EP64" s="378" t="str">
        <f>IFERROR(IF(AND($EL64="fem",'Classificação geral'!$F58=1),'Classificação geral'!I58,""),"")</f>
        <v/>
      </c>
      <c r="EQ64" s="378" t="str">
        <f>IFERROR(IF(AND($EL64="fem",'Classificação geral'!$F58=1),'Classificação geral'!J58,""),"")</f>
        <v/>
      </c>
      <c r="ER64" s="306" t="str">
        <f>IFERROR(IF(AND($EL64="fem",'Classificação geral'!$F58=1),'Classificação geral'!K58,""),"")</f>
        <v/>
      </c>
      <c r="ES64" s="378" t="str">
        <f>IFERROR(IF(AND($EL64="fem",'Classificação geral'!$F58=1),'Classificação geral'!L58,""),"")</f>
        <v/>
      </c>
      <c r="ET64" s="378" t="str">
        <f>IFERROR(IF(AND($EL64="fem",'Classificação geral'!$F58=1),'Classificação geral'!M58,""),"")</f>
        <v/>
      </c>
      <c r="EU64" s="378" t="str">
        <f>IFERROR(IF(AND($EL64="fem",'Classificação geral'!$F58=1),'Classificação geral'!N58,""),"")</f>
        <v/>
      </c>
      <c r="EV64" s="306" t="str">
        <f>IFERROR(IF(AND($EL64="fem",'Classificação geral'!$F58=1),'Classificação geral'!O58,""),"")</f>
        <v/>
      </c>
      <c r="EW64" s="378" t="str">
        <f>IFERROR(IF(AND($EL64="fem",'Classificação geral'!$F58=1),'Classificação geral'!P58,""),"")</f>
        <v/>
      </c>
      <c r="EX64" s="378" t="str">
        <f>IFERROR(IF(AND($EL64="fem",'Classificação geral'!$F58=1),'Classificação geral'!Q58,""),"")</f>
        <v/>
      </c>
      <c r="EY64" s="378" t="str">
        <f>IFERROR(IF(AND($EL64="fem",'Classificação geral'!$F58=1),'Classificação geral'!R58,""),"")</f>
        <v/>
      </c>
      <c r="EZ64" s="296" t="str">
        <f>IF($EM64='Classificação geral'!$F58,'Classificação geral'!$U58,"")</f>
        <v/>
      </c>
      <c r="FA64" s="380" t="str">
        <f t="shared" si="109"/>
        <v/>
      </c>
      <c r="FB64" s="297" t="str">
        <f>IFERROR(RANK(EZ64,EZ:EZ,0)+ COUNTIF(EZ$13:$EZ63,EZ64),"")</f>
        <v/>
      </c>
      <c r="FC64" s="294"/>
      <c r="FD64" s="305" t="s">
        <v>5</v>
      </c>
      <c r="FE64" s="295" t="str">
        <f>IFERROR(IF(AND('Classificação geral'!$E58="mas",'Classificação geral'!$F58=1),'Classificação geral'!$A58,""),"")</f>
        <v/>
      </c>
      <c r="FF64" s="306" t="str">
        <f>IFERROR(IF(AND('Classificação geral'!$E58="mas",'Classificação geral'!$F58=1),'Classificação geral'!$B58,""),"")</f>
        <v/>
      </c>
      <c r="FG64" s="293" t="str">
        <f>IF($FF64='Classificação geral'!$B58,'Classificação geral'!$C58,"")</f>
        <v/>
      </c>
      <c r="FH64" s="293" t="str">
        <f>IF($FF64='Classificação geral'!$B58,'Classificação geral'!$E58,"")</f>
        <v/>
      </c>
      <c r="FI64" s="306" t="str">
        <f>IFERROR(IF(AND($FH64="mas",'Classificação geral'!$F58=1),'Classificação geral'!F58,""),"")</f>
        <v/>
      </c>
      <c r="FJ64" s="378" t="str">
        <f>IFERROR(IF(AND($FH64="mas",'Classificação geral'!$F58=1),'Classificação geral'!G58,""),"")</f>
        <v/>
      </c>
      <c r="FK64" s="378" t="str">
        <f>IFERROR(IF(AND($FH64="mas",'Classificação geral'!$F58=1),'Classificação geral'!H58,""),"")</f>
        <v/>
      </c>
      <c r="FL64" s="378" t="str">
        <f>IFERROR(IF(AND($FH64="mas",'Classificação geral'!$F58=1),'Classificação geral'!I58,""),"")</f>
        <v/>
      </c>
      <c r="FM64" s="378" t="str">
        <f>IFERROR(IF(AND($FH64="mas",'Classificação geral'!$F58=1),'Classificação geral'!J58,""),"")</f>
        <v/>
      </c>
      <c r="FN64" s="378" t="str">
        <f>IFERROR(IF(AND($FH64="mas",'Classificação geral'!$F58=1),'Classificação geral'!K58,""),"")</f>
        <v/>
      </c>
      <c r="FO64" s="378" t="str">
        <f>IFERROR(IF(AND($FH64="mas",'Classificação geral'!$F58=1),'Classificação geral'!L58,""),"")</f>
        <v/>
      </c>
      <c r="FP64" s="378" t="str">
        <f>IFERROR(IF(AND($FH64="mas",'Classificação geral'!$F58=1),'Classificação geral'!M58,""),"")</f>
        <v/>
      </c>
      <c r="FQ64" s="378" t="str">
        <f>IFERROR(IF(AND($FH64="mas",'Classificação geral'!$F58=1),'Classificação geral'!N58,""),"")</f>
        <v/>
      </c>
      <c r="FR64" s="378" t="str">
        <f>IFERROR(IF(AND($FH64="mas",'Classificação geral'!$F58=1),'Classificação geral'!O58,""),"")</f>
        <v/>
      </c>
      <c r="FS64" s="378" t="str">
        <f>IFERROR(IF(AND($FH64="mas",'Classificação geral'!$F58=1),'Classificação geral'!P58,""),"")</f>
        <v/>
      </c>
      <c r="FT64" s="378" t="str">
        <f>IFERROR(IF(AND($FH64="mas",'Classificação geral'!$F58=1),'Classificação geral'!Q58,""),"")</f>
        <v/>
      </c>
      <c r="FU64" s="378" t="str">
        <f>IFERROR(IF(AND($FH64="mas",'Classificação geral'!$F58=1),'Classificação geral'!R58,""),"")</f>
        <v/>
      </c>
      <c r="FV64" s="306" t="str">
        <f>IFERROR(IF(AND($FH64="mas",'Classificação geral'!$F58=1),'Classificação geral'!U58,""),"")</f>
        <v/>
      </c>
      <c r="FW64" s="380" t="str">
        <f t="shared" si="110"/>
        <v/>
      </c>
      <c r="FX64" s="297" t="str">
        <f>IFERROR(RANK(FV64,FV:FV,0)+ COUNTIF($FV$13:FV63,FV64),"")</f>
        <v/>
      </c>
      <c r="FY64" s="305"/>
      <c r="FZ64" s="295" t="str">
        <f>IFERROR(IF(AND('Classificação geral'!$E58="FEM",'Classificação geral'!$F58=2),'Classificação geral'!$A58,""),"")</f>
        <v/>
      </c>
      <c r="GA64" s="378" t="str">
        <f>IFERROR(IF(AND('Classificação geral'!$E58="fem",'Classificação geral'!$F58=2),'Classificação geral'!$B58,""),"")</f>
        <v/>
      </c>
      <c r="GB64" s="293" t="str">
        <f>IF(GA64='Classificação geral'!$B58,'Classificação geral'!$C58,"")</f>
        <v/>
      </c>
      <c r="GC64" s="293" t="str">
        <f>IF(GA64='Classificação geral'!$B58,'Classificação geral'!$E58,"")</f>
        <v/>
      </c>
      <c r="GD64" s="306" t="str">
        <f>IFERROR(IF(AND(GC64="fem",'Classificação geral'!$F58=2),'Classificação geral'!$F58,""),"")</f>
        <v/>
      </c>
      <c r="GE64" s="378" t="str">
        <f>IFERROR(IF(AND($GC64="fem",'Classificação geral'!$F58=2),'Classificação geral'!G58,""),"")</f>
        <v/>
      </c>
      <c r="GF64" s="378" t="str">
        <f>IFERROR(IF(AND($GC64="fem",'Classificação geral'!$F58=2),'Classificação geral'!H58,""),"")</f>
        <v/>
      </c>
      <c r="GG64" s="378" t="str">
        <f>IFERROR(IF(AND($GC64="fem",'Classificação geral'!$F58=2),'Classificação geral'!I58,""),"")</f>
        <v/>
      </c>
      <c r="GH64" s="378" t="str">
        <f>IFERROR(IF(AND($GC64="fem",'Classificação geral'!$F58=2),'Classificação geral'!J58,""),"")</f>
        <v/>
      </c>
      <c r="GI64" s="378" t="str">
        <f>IFERROR(IF(AND($GC64="fem",'Classificação geral'!$F58=2),'Classificação geral'!K58,""),"")</f>
        <v/>
      </c>
      <c r="GJ64" s="378" t="str">
        <f>IFERROR(IF(AND($GC64="fem",'Classificação geral'!$F58=2),'Classificação geral'!L58,""),"")</f>
        <v/>
      </c>
      <c r="GK64" s="378" t="str">
        <f>IFERROR(IF(AND($GC64="fem",'Classificação geral'!$F58=2),'Classificação geral'!M58,""),"")</f>
        <v/>
      </c>
      <c r="GL64" s="378" t="str">
        <f>IFERROR(IF(AND($GC64="fem",'Classificação geral'!$F58=2),'Classificação geral'!N58,""),"")</f>
        <v/>
      </c>
      <c r="GM64" s="378" t="str">
        <f>IFERROR(IF(AND($GC64="fem",'Classificação geral'!$F58=2),'Classificação geral'!O58,""),"")</f>
        <v/>
      </c>
      <c r="GN64" s="378" t="str">
        <f>IFERROR(IF(AND($GC64="fem",'Classificação geral'!$F58=2),'Classificação geral'!P58,""),"")</f>
        <v/>
      </c>
      <c r="GO64" s="378" t="str">
        <f>IFERROR(IF(AND($GC64="fem",'Classificação geral'!$F58=2),'Classificação geral'!Q58,""),"")</f>
        <v/>
      </c>
      <c r="GP64" s="378" t="str">
        <f>IFERROR(IF(AND($GC64="fem",'Classificação geral'!$F58=2),'Classificação geral'!R58,""),"")</f>
        <v/>
      </c>
      <c r="GQ64" s="306" t="str">
        <f>IFERROR(IF(AND(GC64="fem",'Classificação geral'!$F58=2),'Classificação geral'!U58,""),"")</f>
        <v/>
      </c>
      <c r="GR64" s="380" t="str">
        <f t="shared" si="111"/>
        <v/>
      </c>
      <c r="GS64" s="297" t="str">
        <f>IFERROR(RANK(GQ64,GQ:GQ,0)+ COUNTIF($GQ$13:GQ63,GQ64),"")</f>
        <v/>
      </c>
      <c r="GT64" s="305"/>
      <c r="GU64" s="295" t="str">
        <f>IFERROR(IF(AND('Classificação geral'!$E58="mas",'Classificação geral'!$F58=2),'Classificação geral'!$A58,""),"")</f>
        <v/>
      </c>
      <c r="GV64" s="295" t="str">
        <f>IFERROR(IF(AND('Classificação geral'!$E58="mas",'Classificação geral'!$F58=2),'Classificação geral'!$B58,""),"")</f>
        <v/>
      </c>
      <c r="GW64" s="293" t="str">
        <f>IF(GV64='Classificação geral'!$B58,'Classificação geral'!$C58,"")</f>
        <v/>
      </c>
      <c r="GX64" s="293" t="str">
        <f>IF(GV64='Classificação geral'!$B58,'Classificação geral'!$E58,"")</f>
        <v/>
      </c>
      <c r="GY64" s="306" t="str">
        <f>IFERROR(IF(AND(GX64="mas",'Classificação geral'!$F58=2),'Classificação geral'!$F58,""),"")</f>
        <v/>
      </c>
      <c r="GZ64" s="378" t="str">
        <f>IFERROR(IF(AND($GX64="mas",'Classificação geral'!$F58=2),'Classificação geral'!H58,""),"")</f>
        <v/>
      </c>
      <c r="HA64" s="378" t="str">
        <f>IFERROR(IF(AND($GX64="mas",'Classificação geral'!$F58=2),'Classificação geral'!I58,""),"")</f>
        <v/>
      </c>
      <c r="HB64" s="378" t="str">
        <f>IFERROR(IF(AND($GX64="mas",'Classificação geral'!$F58=2),'Classificação geral'!J58,""),"")</f>
        <v/>
      </c>
      <c r="HC64" s="306" t="str">
        <f>IFERROR(IF(AND(GX64="mas",'Classificação geral'!$F58=2),'Classificação geral'!$G58,""),"")</f>
        <v/>
      </c>
      <c r="HD64" s="378" t="str">
        <f>IFERROR(IF(AND($GX64="mas",'Classificação geral'!$F58=2),'Classificação geral'!L58,""),"")</f>
        <v/>
      </c>
      <c r="HE64" s="378" t="str">
        <f>IFERROR(IF(AND($GX64="mas",'Classificação geral'!$F58=2),'Classificação geral'!M58,""),"")</f>
        <v/>
      </c>
      <c r="HF64" s="378" t="str">
        <f>IFERROR(IF(AND($GX64="mas",'Classificação geral'!$F58=2),'Classificação geral'!N58,""),"")</f>
        <v/>
      </c>
      <c r="HG64" s="306" t="str">
        <f>IFERROR(IF(AND(GX64="mas",'Classificação geral'!$F58=2),'Classificação geral'!$K58,""),"")</f>
        <v/>
      </c>
      <c r="HH64" s="378" t="str">
        <f>IFERROR(IF(AND($GX64="mas",'Classificação geral'!$F58=2),'Classificação geral'!P58,""),"")</f>
        <v/>
      </c>
      <c r="HI64" s="378" t="str">
        <f>IFERROR(IF(AND($GX64="mas",'Classificação geral'!$F58=2),'Classificação geral'!Q58,""),"")</f>
        <v/>
      </c>
      <c r="HJ64" s="378" t="str">
        <f>IFERROR(IF(AND($GX64="mas",'Classificação geral'!$F58=2),'Classificação geral'!R58,""),"")</f>
        <v/>
      </c>
      <c r="HK64" s="306" t="str">
        <f>IFERROR(IF(AND(GX64="mas",'Classificação geral'!$F58=2),'Classificação geral'!$O58,""),"")</f>
        <v/>
      </c>
      <c r="HL64" s="306" t="str">
        <f>IFERROR(IF(AND(GX64="mas",'Classificação geral'!$F58=2),'Classificação geral'!$U58,""),"")</f>
        <v/>
      </c>
      <c r="HM64" s="380" t="str">
        <f t="shared" si="112"/>
        <v/>
      </c>
      <c r="HN64" s="297" t="str">
        <f>IFERROR(RANK(HL64,HL:HL,0)+ COUNTIF($HL$13:HL63,HL64),"")</f>
        <v/>
      </c>
      <c r="HO64" s="305"/>
      <c r="HP64" s="295" t="str">
        <f>IFERROR(IF(AND('Classificação geral'!$E58="FEM",'Classificação geral'!$F58=3),'Classificação geral'!$A58,""),"")</f>
        <v/>
      </c>
      <c r="HQ64" s="306" t="str">
        <f>IFERROR(IF(AND('Classificação geral'!$E58="fem",'Classificação geral'!$F58=3),'Classificação geral'!$B58,""),"")</f>
        <v/>
      </c>
      <c r="HR64" s="293" t="str">
        <f>IF($HQ64='Classificação geral'!$B58,'Classificação geral'!$C58,"")</f>
        <v/>
      </c>
      <c r="HS64" s="293" t="str">
        <f>IF($HQ64='Classificação geral'!$B58,'Classificação geral'!$E58,"")</f>
        <v/>
      </c>
      <c r="HT64" s="293" t="str">
        <f>IF($HS64='Classificação geral'!$E58,'Classificação geral'!$F58,"")</f>
        <v/>
      </c>
      <c r="HU64" s="382">
        <f>IF($HT64='Classificação geral'!$F58,'Classificação geral'!G58,"")</f>
        <v>0</v>
      </c>
      <c r="HV64" s="382" t="str">
        <f>IF($HT64='Classificação geral'!$F58,'Classificação geral'!H58,"")</f>
        <v/>
      </c>
      <c r="HW64" s="382">
        <f>IF($HT64='Classificação geral'!$F58,'Classificação geral'!I58,"")</f>
        <v>0</v>
      </c>
      <c r="HX64" s="382">
        <f>IF($HT64='Classificação geral'!$F58,'Classificação geral'!J58,"")</f>
        <v>0</v>
      </c>
      <c r="HY64" s="382">
        <f>IF($HT64='Classificação geral'!$F58,'Classificação geral'!K58,"")</f>
        <v>0</v>
      </c>
      <c r="HZ64" s="382">
        <f>IF($HT64='Classificação geral'!$F58,'Classificação geral'!L58,"")</f>
        <v>0</v>
      </c>
      <c r="IA64" s="382">
        <f>IF($HT64='Classificação geral'!$F58,'Classificação geral'!M58,"")</f>
        <v>0</v>
      </c>
      <c r="IB64" s="382">
        <f>IF($HT64='Classificação geral'!$F58,'Classificação geral'!N58,"")</f>
        <v>0</v>
      </c>
      <c r="IC64" s="382">
        <f>IF($HT64='Classificação geral'!$F58,'Classificação geral'!O58,"")</f>
        <v>0</v>
      </c>
      <c r="ID64" s="382" t="b">
        <f>IF($HT64='Classificação geral'!$F58,'Classificação geral'!P58,"")</f>
        <v>0</v>
      </c>
      <c r="IE64" s="382">
        <f>IF($HT64='Classificação geral'!$F58,'Classificação geral'!Q58,"")</f>
        <v>0</v>
      </c>
      <c r="IF64" s="382">
        <f>IF($HT64='Classificação geral'!$F58,'Classificação geral'!R58,"")</f>
        <v>0</v>
      </c>
      <c r="IG64" s="379" t="str">
        <f>IF($HT64='Classificação geral'!$F58,'Classificação geral'!$U58,"")</f>
        <v/>
      </c>
      <c r="IH64" s="334" t="str">
        <f t="shared" si="106"/>
        <v/>
      </c>
      <c r="II64" s="297" t="str">
        <f>IFERROR(RANK(IG64,IG:IG,0)+ COUNTIF($IG$13:IG63,IG64),"")</f>
        <v/>
      </c>
      <c r="IJ64" s="305"/>
      <c r="IK64" s="295" t="str">
        <f>IFERROR(IF(AND('Classificação geral'!$E58="mas",'Classificação geral'!$F58=3),'Classificação geral'!$A58,""),"")</f>
        <v/>
      </c>
      <c r="IL64" s="306" t="str">
        <f>IFERROR(IF(AND('Classificação geral'!$E58="mas",'Classificação geral'!$F58=3),'Classificação geral'!$B58,""),"")</f>
        <v/>
      </c>
      <c r="IM64" s="293" t="str">
        <f>IF($IL64='Classificação geral'!$B58,'Classificação geral'!$C58,"")</f>
        <v/>
      </c>
      <c r="IN64" s="293" t="str">
        <f>IF($IL64='Classificação geral'!$B58,'Classificação geral'!$E58,"")</f>
        <v/>
      </c>
      <c r="IO64" s="293" t="str">
        <f>IF($IN64='Classificação geral'!$E58,'Classificação geral'!$F58,"")</f>
        <v/>
      </c>
      <c r="IP64" s="379">
        <f>IF($IO64='Classificação geral'!$F58,'Classificação geral'!G58,"")</f>
        <v>0</v>
      </c>
      <c r="IQ64" s="379" t="str">
        <f>IF($IO64='Classificação geral'!$F58,'Classificação geral'!H58,"")</f>
        <v/>
      </c>
      <c r="IR64" s="379">
        <f>IF($IO64='Classificação geral'!$F58,'Classificação geral'!I58,"")</f>
        <v>0</v>
      </c>
      <c r="IS64" s="379">
        <f>IF($IO64='Classificação geral'!$F58,'Classificação geral'!J58,"")</f>
        <v>0</v>
      </c>
      <c r="IT64" s="379">
        <f>IF($IO64='Classificação geral'!$F58,'Classificação geral'!K58,"")</f>
        <v>0</v>
      </c>
      <c r="IU64" s="379">
        <f>IF($IO64='Classificação geral'!$F58,'Classificação geral'!L58,"")</f>
        <v>0</v>
      </c>
      <c r="IV64" s="379">
        <f>IF($IO64='Classificação geral'!$F58,'Classificação geral'!M58,"")</f>
        <v>0</v>
      </c>
      <c r="IW64" s="379">
        <f>IF($IO64='Classificação geral'!$F58,'Classificação geral'!N58,"")</f>
        <v>0</v>
      </c>
      <c r="IX64" s="379">
        <f>IF($IO64='Classificação geral'!$F58,'Classificação geral'!O58,"")</f>
        <v>0</v>
      </c>
      <c r="IY64" s="379" t="b">
        <f>IF($IO64='Classificação geral'!$F58,'Classificação geral'!P58,"")</f>
        <v>0</v>
      </c>
      <c r="IZ64" s="379">
        <f>IF($IO64='Classificação geral'!$F58,'Classificação geral'!Q58,"")</f>
        <v>0</v>
      </c>
      <c r="JA64" s="379">
        <f>IF($IO64='Classificação geral'!$F58,'Classificação geral'!R58,"")</f>
        <v>0</v>
      </c>
      <c r="JB64" s="296" t="str">
        <f>IF($IO64='Classificação geral'!$F58,'Classificação geral'!$U58,"")</f>
        <v/>
      </c>
      <c r="JC64" s="334" t="str">
        <f t="shared" si="107"/>
        <v/>
      </c>
      <c r="JD64" s="297" t="str">
        <f>IFERROR(RANK(JB64,JB:JB,0)+ COUNTIF($JB$13:JB63,JB64),"")</f>
        <v/>
      </c>
    </row>
    <row r="65" spans="1:264" ht="25.95" customHeight="1" x14ac:dyDescent="0.4">
      <c r="A65" s="397"/>
      <c r="B65" s="367" t="str">
        <f t="shared" si="132"/>
        <v/>
      </c>
      <c r="C65" s="390" t="str">
        <f t="shared" si="133"/>
        <v/>
      </c>
      <c r="D65" s="394" t="str">
        <f t="shared" si="134"/>
        <v/>
      </c>
      <c r="E65" s="395" t="str">
        <f t="shared" si="135"/>
        <v/>
      </c>
      <c r="F65" s="395" t="str">
        <f t="shared" si="136"/>
        <v/>
      </c>
      <c r="G65" s="395" t="str">
        <f>IFERROR(INDEX(#REF!,MATCH(U65,$FB$15:$FB$97,0)),"")</f>
        <v/>
      </c>
      <c r="H65" s="396" t="str">
        <f t="shared" si="137"/>
        <v/>
      </c>
      <c r="I65" s="396" t="str">
        <f t="shared" si="138"/>
        <v/>
      </c>
      <c r="J65" s="396" t="str">
        <f t="shared" si="139"/>
        <v/>
      </c>
      <c r="K65" s="479" t="str">
        <f t="shared" si="140"/>
        <v/>
      </c>
      <c r="L65" s="396" t="str">
        <f t="shared" si="141"/>
        <v/>
      </c>
      <c r="M65" s="396" t="str">
        <f t="shared" si="142"/>
        <v/>
      </c>
      <c r="N65" s="396" t="str">
        <f t="shared" si="143"/>
        <v/>
      </c>
      <c r="O65" s="479" t="str">
        <f t="shared" si="144"/>
        <v/>
      </c>
      <c r="P65" s="396" t="str">
        <f t="shared" si="145"/>
        <v/>
      </c>
      <c r="Q65" s="396" t="str">
        <f t="shared" si="146"/>
        <v/>
      </c>
      <c r="R65" s="396" t="str">
        <f t="shared" si="147"/>
        <v/>
      </c>
      <c r="S65" s="479" t="str">
        <f t="shared" si="148"/>
        <v/>
      </c>
      <c r="T65" s="396" t="str">
        <f t="shared" si="149"/>
        <v/>
      </c>
      <c r="U65" s="391">
        <v>51</v>
      </c>
      <c r="V65" s="392"/>
      <c r="W65" s="392"/>
      <c r="X65" s="367" t="str">
        <f t="shared" si="150"/>
        <v/>
      </c>
      <c r="Y65" s="390" t="str">
        <f t="shared" si="151"/>
        <v/>
      </c>
      <c r="Z65" s="394" t="str">
        <f t="shared" si="152"/>
        <v/>
      </c>
      <c r="AA65" s="395" t="str">
        <f t="shared" si="153"/>
        <v/>
      </c>
      <c r="AB65" s="395" t="str">
        <f t="shared" si="154"/>
        <v/>
      </c>
      <c r="AC65" s="395" t="str">
        <f>IFERROR(INDEX(#REF!,MATCH(AQ65,$FX$15:$FX$97,0)),"")</f>
        <v/>
      </c>
      <c r="AD65" s="396" t="str">
        <f t="shared" si="155"/>
        <v/>
      </c>
      <c r="AE65" s="396" t="str">
        <f t="shared" si="156"/>
        <v/>
      </c>
      <c r="AF65" s="396" t="str">
        <f t="shared" si="157"/>
        <v/>
      </c>
      <c r="AG65" s="479" t="str">
        <f t="shared" si="158"/>
        <v/>
      </c>
      <c r="AH65" s="396" t="str">
        <f t="shared" si="159"/>
        <v/>
      </c>
      <c r="AI65" s="396" t="str">
        <f t="shared" si="160"/>
        <v/>
      </c>
      <c r="AJ65" s="396" t="str">
        <f t="shared" si="161"/>
        <v/>
      </c>
      <c r="AK65" s="479" t="str">
        <f t="shared" si="162"/>
        <v/>
      </c>
      <c r="AL65" s="396" t="str">
        <f t="shared" si="163"/>
        <v/>
      </c>
      <c r="AM65" s="396" t="str">
        <f t="shared" si="164"/>
        <v/>
      </c>
      <c r="AN65" s="396" t="str">
        <f t="shared" si="165"/>
        <v/>
      </c>
      <c r="AO65" s="479" t="str">
        <f t="shared" si="166"/>
        <v/>
      </c>
      <c r="AP65" s="396" t="str">
        <f t="shared" si="167"/>
        <v/>
      </c>
      <c r="AQ65" s="391">
        <v>51</v>
      </c>
      <c r="AR65" s="392"/>
      <c r="AS65" s="397"/>
      <c r="AT65" s="367" t="str">
        <f t="shared" si="168"/>
        <v/>
      </c>
      <c r="AU65" s="390" t="str">
        <f t="shared" si="169"/>
        <v/>
      </c>
      <c r="AV65" s="390" t="str">
        <f t="shared" si="170"/>
        <v/>
      </c>
      <c r="AW65" s="395" t="str">
        <f t="shared" si="171"/>
        <v/>
      </c>
      <c r="AX65" s="395" t="str">
        <f t="shared" si="172"/>
        <v/>
      </c>
      <c r="AY65" s="395" t="str">
        <f>IFERROR(INDEX(#REF!,MATCH($BM65,$GS$15:$GS$97,0)),"")</f>
        <v/>
      </c>
      <c r="AZ65" s="396" t="str">
        <f t="shared" si="173"/>
        <v/>
      </c>
      <c r="BA65" s="396" t="str">
        <f t="shared" si="174"/>
        <v/>
      </c>
      <c r="BB65" s="396" t="str">
        <f t="shared" si="175"/>
        <v/>
      </c>
      <c r="BC65" s="479" t="str">
        <f t="shared" si="176"/>
        <v/>
      </c>
      <c r="BD65" s="396" t="str">
        <f t="shared" si="177"/>
        <v/>
      </c>
      <c r="BE65" s="396" t="str">
        <f t="shared" si="178"/>
        <v/>
      </c>
      <c r="BF65" s="396" t="str">
        <f t="shared" si="179"/>
        <v/>
      </c>
      <c r="BG65" s="479" t="str">
        <f t="shared" si="180"/>
        <v/>
      </c>
      <c r="BH65" s="396" t="str">
        <f t="shared" si="181"/>
        <v/>
      </c>
      <c r="BI65" s="396" t="str">
        <f t="shared" si="182"/>
        <v/>
      </c>
      <c r="BJ65" s="396" t="str">
        <f t="shared" si="183"/>
        <v/>
      </c>
      <c r="BK65" s="479" t="str">
        <f t="shared" si="184"/>
        <v/>
      </c>
      <c r="BL65" s="396" t="str">
        <f t="shared" si="185"/>
        <v/>
      </c>
      <c r="BM65" s="391">
        <v>51</v>
      </c>
      <c r="BN65" s="236"/>
      <c r="BO65" s="392"/>
      <c r="BP65" s="368" t="str">
        <f t="shared" si="186"/>
        <v/>
      </c>
      <c r="BQ65" s="390" t="str">
        <f t="shared" si="187"/>
        <v/>
      </c>
      <c r="BR65" s="394" t="str">
        <f t="shared" si="188"/>
        <v/>
      </c>
      <c r="BS65" s="395" t="str">
        <f t="shared" si="189"/>
        <v/>
      </c>
      <c r="BT65" s="395" t="str">
        <f t="shared" si="190"/>
        <v/>
      </c>
      <c r="BU65" s="395" t="str">
        <f>IFERROR(INDEX(#REF!,MATCH(CI65,$HN$15:$HN$97,0)),"")</f>
        <v/>
      </c>
      <c r="BV65" s="396" t="str">
        <f t="shared" si="191"/>
        <v/>
      </c>
      <c r="BW65" s="396" t="str">
        <f t="shared" si="192"/>
        <v/>
      </c>
      <c r="BX65" s="396" t="str">
        <f t="shared" si="193"/>
        <v/>
      </c>
      <c r="BY65" s="479" t="str">
        <f t="shared" si="194"/>
        <v/>
      </c>
      <c r="BZ65" s="396" t="str">
        <f t="shared" si="195"/>
        <v/>
      </c>
      <c r="CA65" s="396" t="str">
        <f t="shared" si="196"/>
        <v/>
      </c>
      <c r="CB65" s="396" t="str">
        <f t="shared" si="197"/>
        <v/>
      </c>
      <c r="CC65" s="479" t="str">
        <f t="shared" si="198"/>
        <v/>
      </c>
      <c r="CD65" s="396" t="str">
        <f t="shared" si="199"/>
        <v/>
      </c>
      <c r="CE65" s="396" t="str">
        <f t="shared" si="200"/>
        <v/>
      </c>
      <c r="CF65" s="396" t="str">
        <f t="shared" si="201"/>
        <v/>
      </c>
      <c r="CG65" s="479" t="str">
        <f t="shared" si="202"/>
        <v/>
      </c>
      <c r="CH65" s="396" t="str">
        <f t="shared" si="203"/>
        <v/>
      </c>
      <c r="CI65" s="391">
        <v>51</v>
      </c>
      <c r="CJ65" s="392"/>
      <c r="CK65" s="397"/>
      <c r="CL65" s="367" t="str">
        <f t="shared" si="204"/>
        <v/>
      </c>
      <c r="CM65" s="390" t="str">
        <f t="shared" si="205"/>
        <v/>
      </c>
      <c r="CN65" s="394" t="str">
        <f t="shared" si="206"/>
        <v/>
      </c>
      <c r="CO65" s="394" t="str">
        <f t="shared" si="207"/>
        <v/>
      </c>
      <c r="CP65" s="395" t="str">
        <f t="shared" si="208"/>
        <v/>
      </c>
      <c r="CQ65" s="395" t="str">
        <f>IFERROR(INDEX(#REF!,MATCH(DE65,$II$15:$II$97,0)),"")</f>
        <v/>
      </c>
      <c r="CR65" s="396" t="str">
        <f t="shared" si="209"/>
        <v/>
      </c>
      <c r="CS65" s="396" t="str">
        <f t="shared" si="210"/>
        <v/>
      </c>
      <c r="CT65" s="396" t="str">
        <f t="shared" si="211"/>
        <v/>
      </c>
      <c r="CU65" s="479" t="str">
        <f t="shared" si="212"/>
        <v/>
      </c>
      <c r="CV65" s="396" t="str">
        <f t="shared" si="213"/>
        <v/>
      </c>
      <c r="CW65" s="396" t="str">
        <f t="shared" si="214"/>
        <v/>
      </c>
      <c r="CX65" s="396" t="str">
        <f t="shared" si="215"/>
        <v/>
      </c>
      <c r="CY65" s="479" t="str">
        <f t="shared" si="216"/>
        <v/>
      </c>
      <c r="CZ65" s="396" t="str">
        <f t="shared" si="217"/>
        <v/>
      </c>
      <c r="DA65" s="396" t="str">
        <f t="shared" si="218"/>
        <v/>
      </c>
      <c r="DB65" s="396" t="str">
        <f t="shared" si="219"/>
        <v/>
      </c>
      <c r="DC65" s="479" t="str">
        <f t="shared" si="220"/>
        <v/>
      </c>
      <c r="DD65" s="396" t="str">
        <f t="shared" si="221"/>
        <v/>
      </c>
      <c r="DE65" s="391">
        <v>51</v>
      </c>
      <c r="DF65" s="393" t="str">
        <f t="shared" si="230"/>
        <v/>
      </c>
      <c r="DG65" s="392"/>
      <c r="DH65" s="392"/>
      <c r="DI65" s="367" t="str">
        <f t="shared" si="231"/>
        <v/>
      </c>
      <c r="DJ65" s="390" t="str">
        <f t="shared" si="222"/>
        <v/>
      </c>
      <c r="DK65" s="394" t="str">
        <f t="shared" si="223"/>
        <v/>
      </c>
      <c r="DL65" s="395" t="str">
        <f t="shared" si="224"/>
        <v/>
      </c>
      <c r="DM65" s="395" t="str">
        <f t="shared" si="225"/>
        <v/>
      </c>
      <c r="DN65" s="395" t="str">
        <f>IFERROR(INDEX(#REF!,MATCH(EB65,$JD$15:$JD$97,0)),"")</f>
        <v/>
      </c>
      <c r="DO65" s="396" t="str">
        <f t="shared" si="232"/>
        <v/>
      </c>
      <c r="DP65" s="396" t="str">
        <f t="shared" si="233"/>
        <v/>
      </c>
      <c r="DQ65" s="396" t="str">
        <f t="shared" si="234"/>
        <v/>
      </c>
      <c r="DR65" s="479" t="str">
        <f t="shared" si="226"/>
        <v/>
      </c>
      <c r="DS65" s="396" t="str">
        <f t="shared" si="235"/>
        <v/>
      </c>
      <c r="DT65" s="396" t="str">
        <f t="shared" si="236"/>
        <v/>
      </c>
      <c r="DU65" s="396" t="str">
        <f t="shared" si="237"/>
        <v/>
      </c>
      <c r="DV65" s="479" t="str">
        <f t="shared" si="227"/>
        <v/>
      </c>
      <c r="DW65" s="396" t="str">
        <f t="shared" si="238"/>
        <v/>
      </c>
      <c r="DX65" s="396" t="str">
        <f t="shared" si="239"/>
        <v/>
      </c>
      <c r="DY65" s="396" t="str">
        <f t="shared" si="240"/>
        <v/>
      </c>
      <c r="DZ65" s="479" t="str">
        <f t="shared" si="228"/>
        <v/>
      </c>
      <c r="EA65" s="396" t="str">
        <f t="shared" si="229"/>
        <v/>
      </c>
      <c r="EB65" s="391">
        <v>51</v>
      </c>
      <c r="EC65" s="393"/>
      <c r="ED65" s="392"/>
      <c r="EI65" s="295" t="str">
        <f>IFERROR(IF(AND('Classificação geral'!$E59="FEM",'Classificação geral'!$F59=1),'Classificação geral'!$A59,""),"")</f>
        <v/>
      </c>
      <c r="EJ65" s="306" t="str">
        <f>IFERROR(IF(AND('Classificação geral'!$E59="FEM",'Classificação geral'!$F59=1),'Classificação geral'!$B59,""),"")</f>
        <v/>
      </c>
      <c r="EK65" s="293" t="str">
        <f>IF($EJ65='Classificação geral'!$B59,'Classificação geral'!$C59,"")</f>
        <v/>
      </c>
      <c r="EL65" s="293" t="str">
        <f>IF($EJ65='Classificação geral'!$B59,'Classificação geral'!$E59,"")</f>
        <v/>
      </c>
      <c r="EM65" s="293" t="str">
        <f>IF($EL65='Classificação geral'!$E59,'Classificação geral'!$F59,"")</f>
        <v/>
      </c>
      <c r="EN65" s="378" t="str">
        <f>IFERROR(IF(AND($EL65="fem",'Classificação geral'!$F59=1),'Classificação geral'!G59,""),"")</f>
        <v/>
      </c>
      <c r="EO65" s="378" t="str">
        <f>IFERROR(IF(AND($EL65="fem",'Classificação geral'!$F59=1),'Classificação geral'!H59,""),"")</f>
        <v/>
      </c>
      <c r="EP65" s="378" t="str">
        <f>IFERROR(IF(AND($EL65="fem",'Classificação geral'!$F59=1),'Classificação geral'!I59,""),"")</f>
        <v/>
      </c>
      <c r="EQ65" s="378" t="str">
        <f>IFERROR(IF(AND($EL65="fem",'Classificação geral'!$F59=1),'Classificação geral'!J59,""),"")</f>
        <v/>
      </c>
      <c r="ER65" s="306" t="str">
        <f>IFERROR(IF(AND($EL65="fem",'Classificação geral'!$F59=1),'Classificação geral'!K59,""),"")</f>
        <v/>
      </c>
      <c r="ES65" s="378" t="str">
        <f>IFERROR(IF(AND($EL65="fem",'Classificação geral'!$F59=1),'Classificação geral'!L59,""),"")</f>
        <v/>
      </c>
      <c r="ET65" s="378" t="str">
        <f>IFERROR(IF(AND($EL65="fem",'Classificação geral'!$F59=1),'Classificação geral'!M59,""),"")</f>
        <v/>
      </c>
      <c r="EU65" s="378" t="str">
        <f>IFERROR(IF(AND($EL65="fem",'Classificação geral'!$F59=1),'Classificação geral'!N59,""),"")</f>
        <v/>
      </c>
      <c r="EV65" s="306" t="str">
        <f>IFERROR(IF(AND($EL65="fem",'Classificação geral'!$F59=1),'Classificação geral'!O59,""),"")</f>
        <v/>
      </c>
      <c r="EW65" s="378" t="str">
        <f>IFERROR(IF(AND($EL65="fem",'Classificação geral'!$F59=1),'Classificação geral'!P59,""),"")</f>
        <v/>
      </c>
      <c r="EX65" s="378" t="str">
        <f>IFERROR(IF(AND($EL65="fem",'Classificação geral'!$F59=1),'Classificação geral'!Q59,""),"")</f>
        <v/>
      </c>
      <c r="EY65" s="378" t="str">
        <f>IFERROR(IF(AND($EL65="fem",'Classificação geral'!$F59=1),'Classificação geral'!R59,""),"")</f>
        <v/>
      </c>
      <c r="EZ65" s="296" t="str">
        <f>IF($EM65='Classificação geral'!$F59,'Classificação geral'!$U59,"")</f>
        <v/>
      </c>
      <c r="FA65" s="380" t="str">
        <f t="shared" si="109"/>
        <v/>
      </c>
      <c r="FB65" s="297" t="str">
        <f>IFERROR(RANK(EZ65,EZ:EZ,0)+ COUNTIF(EZ$13:$EZ64,EZ65),"")</f>
        <v/>
      </c>
      <c r="FC65" s="294"/>
      <c r="FD65" s="305" t="s">
        <v>5</v>
      </c>
      <c r="FE65" s="295" t="str">
        <f>IFERROR(IF(AND('Classificação geral'!$E59="mas",'Classificação geral'!$F59=1),'Classificação geral'!$A59,""),"")</f>
        <v/>
      </c>
      <c r="FF65" s="306" t="str">
        <f>IFERROR(IF(AND('Classificação geral'!$E59="mas",'Classificação geral'!$F59=1),'Classificação geral'!$B59,""),"")</f>
        <v/>
      </c>
      <c r="FG65" s="293" t="str">
        <f>IF($FF65='Classificação geral'!$B59,'Classificação geral'!$C59,"")</f>
        <v/>
      </c>
      <c r="FH65" s="293" t="str">
        <f>IF($FF65='Classificação geral'!$B59,'Classificação geral'!$E59,"")</f>
        <v/>
      </c>
      <c r="FI65" s="306" t="str">
        <f>IFERROR(IF(AND($FH65="mas",'Classificação geral'!$F59=1),'Classificação geral'!F59,""),"")</f>
        <v/>
      </c>
      <c r="FJ65" s="378" t="str">
        <f>IFERROR(IF(AND($FH65="mas",'Classificação geral'!$F59=1),'Classificação geral'!G59,""),"")</f>
        <v/>
      </c>
      <c r="FK65" s="378" t="str">
        <f>IFERROR(IF(AND($FH65="mas",'Classificação geral'!$F59=1),'Classificação geral'!H59,""),"")</f>
        <v/>
      </c>
      <c r="FL65" s="378" t="str">
        <f>IFERROR(IF(AND($FH65="mas",'Classificação geral'!$F59=1),'Classificação geral'!I59,""),"")</f>
        <v/>
      </c>
      <c r="FM65" s="378" t="str">
        <f>IFERROR(IF(AND($FH65="mas",'Classificação geral'!$F59=1),'Classificação geral'!J59,""),"")</f>
        <v/>
      </c>
      <c r="FN65" s="378" t="str">
        <f>IFERROR(IF(AND($FH65="mas",'Classificação geral'!$F59=1),'Classificação geral'!K59,""),"")</f>
        <v/>
      </c>
      <c r="FO65" s="378" t="str">
        <f>IFERROR(IF(AND($FH65="mas",'Classificação geral'!$F59=1),'Classificação geral'!L59,""),"")</f>
        <v/>
      </c>
      <c r="FP65" s="378" t="str">
        <f>IFERROR(IF(AND($FH65="mas",'Classificação geral'!$F59=1),'Classificação geral'!M59,""),"")</f>
        <v/>
      </c>
      <c r="FQ65" s="378" t="str">
        <f>IFERROR(IF(AND($FH65="mas",'Classificação geral'!$F59=1),'Classificação geral'!N59,""),"")</f>
        <v/>
      </c>
      <c r="FR65" s="378" t="str">
        <f>IFERROR(IF(AND($FH65="mas",'Classificação geral'!$F59=1),'Classificação geral'!O59,""),"")</f>
        <v/>
      </c>
      <c r="FS65" s="378" t="str">
        <f>IFERROR(IF(AND($FH65="mas",'Classificação geral'!$F59=1),'Classificação geral'!P59,""),"")</f>
        <v/>
      </c>
      <c r="FT65" s="378" t="str">
        <f>IFERROR(IF(AND($FH65="mas",'Classificação geral'!$F59=1),'Classificação geral'!Q59,""),"")</f>
        <v/>
      </c>
      <c r="FU65" s="378" t="str">
        <f>IFERROR(IF(AND($FH65="mas",'Classificação geral'!$F59=1),'Classificação geral'!R59,""),"")</f>
        <v/>
      </c>
      <c r="FV65" s="306" t="str">
        <f>IFERROR(IF(AND($FH65="mas",'Classificação geral'!$F59=1),'Classificação geral'!U59,""),"")</f>
        <v/>
      </c>
      <c r="FW65" s="380" t="str">
        <f t="shared" si="110"/>
        <v/>
      </c>
      <c r="FX65" s="297" t="str">
        <f>IFERROR(RANK(FV65,FV:FV,0)+ COUNTIF($FV$13:FV64,FV65),"")</f>
        <v/>
      </c>
      <c r="FY65" s="305"/>
      <c r="FZ65" s="295" t="str">
        <f>IFERROR(IF(AND('Classificação geral'!$E59="FEM",'Classificação geral'!$F59=2),'Classificação geral'!$A59,""),"")</f>
        <v/>
      </c>
      <c r="GA65" s="378" t="str">
        <f>IFERROR(IF(AND('Classificação geral'!$E59="fem",'Classificação geral'!$F59=2),'Classificação geral'!$B59,""),"")</f>
        <v/>
      </c>
      <c r="GB65" s="293" t="str">
        <f>IF(GA65='Classificação geral'!$B59,'Classificação geral'!$C59,"")</f>
        <v/>
      </c>
      <c r="GC65" s="293" t="str">
        <f>IF(GA65='Classificação geral'!$B59,'Classificação geral'!$E59,"")</f>
        <v/>
      </c>
      <c r="GD65" s="306" t="str">
        <f>IFERROR(IF(AND(GC65="fem",'Classificação geral'!$F59=2),'Classificação geral'!$F59,""),"")</f>
        <v/>
      </c>
      <c r="GE65" s="378" t="str">
        <f>IFERROR(IF(AND($GC65="fem",'Classificação geral'!$F59=2),'Classificação geral'!G59,""),"")</f>
        <v/>
      </c>
      <c r="GF65" s="378" t="str">
        <f>IFERROR(IF(AND($GC65="fem",'Classificação geral'!$F59=2),'Classificação geral'!H59,""),"")</f>
        <v/>
      </c>
      <c r="GG65" s="378" t="str">
        <f>IFERROR(IF(AND($GC65="fem",'Classificação geral'!$F59=2),'Classificação geral'!I59,""),"")</f>
        <v/>
      </c>
      <c r="GH65" s="378" t="str">
        <f>IFERROR(IF(AND($GC65="fem",'Classificação geral'!$F59=2),'Classificação geral'!J59,""),"")</f>
        <v/>
      </c>
      <c r="GI65" s="378" t="str">
        <f>IFERROR(IF(AND($GC65="fem",'Classificação geral'!$F59=2),'Classificação geral'!K59,""),"")</f>
        <v/>
      </c>
      <c r="GJ65" s="378" t="str">
        <f>IFERROR(IF(AND($GC65="fem",'Classificação geral'!$F59=2),'Classificação geral'!L59,""),"")</f>
        <v/>
      </c>
      <c r="GK65" s="378" t="str">
        <f>IFERROR(IF(AND($GC65="fem",'Classificação geral'!$F59=2),'Classificação geral'!M59,""),"")</f>
        <v/>
      </c>
      <c r="GL65" s="378" t="str">
        <f>IFERROR(IF(AND($GC65="fem",'Classificação geral'!$F59=2),'Classificação geral'!N59,""),"")</f>
        <v/>
      </c>
      <c r="GM65" s="378" t="str">
        <f>IFERROR(IF(AND($GC65="fem",'Classificação geral'!$F59=2),'Classificação geral'!O59,""),"")</f>
        <v/>
      </c>
      <c r="GN65" s="378" t="str">
        <f>IFERROR(IF(AND($GC65="fem",'Classificação geral'!$F59=2),'Classificação geral'!P59,""),"")</f>
        <v/>
      </c>
      <c r="GO65" s="378" t="str">
        <f>IFERROR(IF(AND($GC65="fem",'Classificação geral'!$F59=2),'Classificação geral'!Q59,""),"")</f>
        <v/>
      </c>
      <c r="GP65" s="378" t="str">
        <f>IFERROR(IF(AND($GC65="fem",'Classificação geral'!$F59=2),'Classificação geral'!R59,""),"")</f>
        <v/>
      </c>
      <c r="GQ65" s="306" t="str">
        <f>IFERROR(IF(AND(GC65="fem",'Classificação geral'!$F59=2),'Classificação geral'!U59,""),"")</f>
        <v/>
      </c>
      <c r="GR65" s="380" t="str">
        <f t="shared" si="111"/>
        <v/>
      </c>
      <c r="GS65" s="297" t="str">
        <f>IFERROR(RANK(GQ65,GQ:GQ,0)+ COUNTIF($GQ$13:GQ64,GQ65),"")</f>
        <v/>
      </c>
      <c r="GT65" s="305"/>
      <c r="GU65" s="295" t="str">
        <f>IFERROR(IF(AND('Classificação geral'!$E59="mas",'Classificação geral'!$F59=2),'Classificação geral'!$A59,""),"")</f>
        <v/>
      </c>
      <c r="GV65" s="295" t="str">
        <f>IFERROR(IF(AND('Classificação geral'!$E59="mas",'Classificação geral'!$F59=2),'Classificação geral'!$B59,""),"")</f>
        <v/>
      </c>
      <c r="GW65" s="293" t="str">
        <f>IF(GV65='Classificação geral'!$B59,'Classificação geral'!$C59,"")</f>
        <v/>
      </c>
      <c r="GX65" s="293" t="str">
        <f>IF(GV65='Classificação geral'!$B59,'Classificação geral'!$E59,"")</f>
        <v/>
      </c>
      <c r="GY65" s="306" t="str">
        <f>IFERROR(IF(AND(GX65="mas",'Classificação geral'!$F59=2),'Classificação geral'!$F59,""),"")</f>
        <v/>
      </c>
      <c r="GZ65" s="378" t="str">
        <f>IFERROR(IF(AND($GX65="mas",'Classificação geral'!$F59=2),'Classificação geral'!H59,""),"")</f>
        <v/>
      </c>
      <c r="HA65" s="378" t="str">
        <f>IFERROR(IF(AND($GX65="mas",'Classificação geral'!$F59=2),'Classificação geral'!I59,""),"")</f>
        <v/>
      </c>
      <c r="HB65" s="378" t="str">
        <f>IFERROR(IF(AND($GX65="mas",'Classificação geral'!$F59=2),'Classificação geral'!J59,""),"")</f>
        <v/>
      </c>
      <c r="HC65" s="306" t="str">
        <f>IFERROR(IF(AND(GX65="mas",'Classificação geral'!$F59=2),'Classificação geral'!$G59,""),"")</f>
        <v/>
      </c>
      <c r="HD65" s="378" t="str">
        <f>IFERROR(IF(AND($GX65="mas",'Classificação geral'!$F59=2),'Classificação geral'!L59,""),"")</f>
        <v/>
      </c>
      <c r="HE65" s="378" t="str">
        <f>IFERROR(IF(AND($GX65="mas",'Classificação geral'!$F59=2),'Classificação geral'!M59,""),"")</f>
        <v/>
      </c>
      <c r="HF65" s="378" t="str">
        <f>IFERROR(IF(AND($GX65="mas",'Classificação geral'!$F59=2),'Classificação geral'!N59,""),"")</f>
        <v/>
      </c>
      <c r="HG65" s="306" t="str">
        <f>IFERROR(IF(AND(GX65="mas",'Classificação geral'!$F59=2),'Classificação geral'!$K59,""),"")</f>
        <v/>
      </c>
      <c r="HH65" s="378" t="str">
        <f>IFERROR(IF(AND($GX65="mas",'Classificação geral'!$F59=2),'Classificação geral'!P59,""),"")</f>
        <v/>
      </c>
      <c r="HI65" s="378" t="str">
        <f>IFERROR(IF(AND($GX65="mas",'Classificação geral'!$F59=2),'Classificação geral'!Q59,""),"")</f>
        <v/>
      </c>
      <c r="HJ65" s="378" t="str">
        <f>IFERROR(IF(AND($GX65="mas",'Classificação geral'!$F59=2),'Classificação geral'!R59,""),"")</f>
        <v/>
      </c>
      <c r="HK65" s="306" t="str">
        <f>IFERROR(IF(AND(GX65="mas",'Classificação geral'!$F59=2),'Classificação geral'!$O59,""),"")</f>
        <v/>
      </c>
      <c r="HL65" s="306" t="str">
        <f>IFERROR(IF(AND(GX65="mas",'Classificação geral'!$F59=2),'Classificação geral'!$U59,""),"")</f>
        <v/>
      </c>
      <c r="HM65" s="380" t="str">
        <f t="shared" si="112"/>
        <v/>
      </c>
      <c r="HN65" s="297" t="str">
        <f>IFERROR(RANK(HL65,HL:HL,0)+ COUNTIF($HL$13:HL64,HL65),"")</f>
        <v/>
      </c>
      <c r="HO65" s="305"/>
      <c r="HP65" s="295" t="str">
        <f>IFERROR(IF(AND('Classificação geral'!$E59="FEM",'Classificação geral'!$F59=3),'Classificação geral'!$A59,""),"")</f>
        <v/>
      </c>
      <c r="HQ65" s="306" t="str">
        <f>IFERROR(IF(AND('Classificação geral'!$E59="fem",'Classificação geral'!$F59=3),'Classificação geral'!$B59,""),"")</f>
        <v/>
      </c>
      <c r="HR65" s="293" t="str">
        <f>IF($HQ65='Classificação geral'!$B59,'Classificação geral'!$C59,"")</f>
        <v/>
      </c>
      <c r="HS65" s="293" t="str">
        <f>IF($HQ65='Classificação geral'!$B59,'Classificação geral'!$E59,"")</f>
        <v/>
      </c>
      <c r="HT65" s="293" t="str">
        <f>IF($HS65='Classificação geral'!$E59,'Classificação geral'!$F59,"")</f>
        <v/>
      </c>
      <c r="HU65" s="382">
        <f>IF($HT65='Classificação geral'!$F59,'Classificação geral'!G59,"")</f>
        <v>0</v>
      </c>
      <c r="HV65" s="382" t="str">
        <f>IF($HT65='Classificação geral'!$F59,'Classificação geral'!H59,"")</f>
        <v/>
      </c>
      <c r="HW65" s="382">
        <f>IF($HT65='Classificação geral'!$F59,'Classificação geral'!I59,"")</f>
        <v>0</v>
      </c>
      <c r="HX65" s="382">
        <f>IF($HT65='Classificação geral'!$F59,'Classificação geral'!J59,"")</f>
        <v>0</v>
      </c>
      <c r="HY65" s="382">
        <f>IF($HT65='Classificação geral'!$F59,'Classificação geral'!K59,"")</f>
        <v>0</v>
      </c>
      <c r="HZ65" s="382">
        <f>IF($HT65='Classificação geral'!$F59,'Classificação geral'!L59,"")</f>
        <v>0</v>
      </c>
      <c r="IA65" s="382">
        <f>IF($HT65='Classificação geral'!$F59,'Classificação geral'!M59,"")</f>
        <v>0</v>
      </c>
      <c r="IB65" s="382">
        <f>IF($HT65='Classificação geral'!$F59,'Classificação geral'!N59,"")</f>
        <v>0</v>
      </c>
      <c r="IC65" s="382">
        <f>IF($HT65='Classificação geral'!$F59,'Classificação geral'!O59,"")</f>
        <v>0</v>
      </c>
      <c r="ID65" s="382" t="b">
        <f>IF($HT65='Classificação geral'!$F59,'Classificação geral'!P59,"")</f>
        <v>0</v>
      </c>
      <c r="IE65" s="382">
        <f>IF($HT65='Classificação geral'!$F59,'Classificação geral'!Q59,"")</f>
        <v>0</v>
      </c>
      <c r="IF65" s="382">
        <f>IF($HT65='Classificação geral'!$F59,'Classificação geral'!R59,"")</f>
        <v>0</v>
      </c>
      <c r="IG65" s="379" t="str">
        <f>IF($HT65='Classificação geral'!$F59,'Classificação geral'!$U59,"")</f>
        <v/>
      </c>
      <c r="IH65" s="334" t="str">
        <f t="shared" si="106"/>
        <v/>
      </c>
      <c r="II65" s="297" t="str">
        <f>IFERROR(RANK(IG65,IG:IG,0)+ COUNTIF($IG$13:IG64,IG65),"")</f>
        <v/>
      </c>
      <c r="IJ65" s="305"/>
      <c r="IK65" s="295" t="str">
        <f>IFERROR(IF(AND('Classificação geral'!$E59="mas",'Classificação geral'!$F59=3),'Classificação geral'!$A59,""),"")</f>
        <v/>
      </c>
      <c r="IL65" s="306" t="str">
        <f>IFERROR(IF(AND('Classificação geral'!$E59="mas",'Classificação geral'!$F59=3),'Classificação geral'!$B59,""),"")</f>
        <v/>
      </c>
      <c r="IM65" s="293" t="str">
        <f>IF($IL65='Classificação geral'!$B59,'Classificação geral'!$C59,"")</f>
        <v/>
      </c>
      <c r="IN65" s="293" t="str">
        <f>IF($IL65='Classificação geral'!$B59,'Classificação geral'!$E59,"")</f>
        <v/>
      </c>
      <c r="IO65" s="293" t="str">
        <f>IF($IN65='Classificação geral'!$E59,'Classificação geral'!$F59,"")</f>
        <v/>
      </c>
      <c r="IP65" s="379">
        <f>IF($IO65='Classificação geral'!$F59,'Classificação geral'!G59,"")</f>
        <v>0</v>
      </c>
      <c r="IQ65" s="379" t="str">
        <f>IF($IO65='Classificação geral'!$F59,'Classificação geral'!H59,"")</f>
        <v/>
      </c>
      <c r="IR65" s="379">
        <f>IF($IO65='Classificação geral'!$F59,'Classificação geral'!I59,"")</f>
        <v>0</v>
      </c>
      <c r="IS65" s="379">
        <f>IF($IO65='Classificação geral'!$F59,'Classificação geral'!J59,"")</f>
        <v>0</v>
      </c>
      <c r="IT65" s="379">
        <f>IF($IO65='Classificação geral'!$F59,'Classificação geral'!K59,"")</f>
        <v>0</v>
      </c>
      <c r="IU65" s="379">
        <f>IF($IO65='Classificação geral'!$F59,'Classificação geral'!L59,"")</f>
        <v>0</v>
      </c>
      <c r="IV65" s="379">
        <f>IF($IO65='Classificação geral'!$F59,'Classificação geral'!M59,"")</f>
        <v>0</v>
      </c>
      <c r="IW65" s="379">
        <f>IF($IO65='Classificação geral'!$F59,'Classificação geral'!N59,"")</f>
        <v>0</v>
      </c>
      <c r="IX65" s="379">
        <f>IF($IO65='Classificação geral'!$F59,'Classificação geral'!O59,"")</f>
        <v>0</v>
      </c>
      <c r="IY65" s="379" t="b">
        <f>IF($IO65='Classificação geral'!$F59,'Classificação geral'!P59,"")</f>
        <v>0</v>
      </c>
      <c r="IZ65" s="379">
        <f>IF($IO65='Classificação geral'!$F59,'Classificação geral'!Q59,"")</f>
        <v>0</v>
      </c>
      <c r="JA65" s="379">
        <f>IF($IO65='Classificação geral'!$F59,'Classificação geral'!R59,"")</f>
        <v>0</v>
      </c>
      <c r="JB65" s="296" t="str">
        <f>IF($IO65='Classificação geral'!$F59,'Classificação geral'!$U59,"")</f>
        <v/>
      </c>
      <c r="JC65" s="334" t="str">
        <f t="shared" si="107"/>
        <v/>
      </c>
      <c r="JD65" s="297" t="str">
        <f>IFERROR(RANK(JB65,JB:JB,0)+ COUNTIF($JB$13:JB64,JB65),"")</f>
        <v/>
      </c>
    </row>
    <row r="66" spans="1:264" ht="25.95" customHeight="1" x14ac:dyDescent="0.4">
      <c r="A66" s="397"/>
      <c r="B66" s="367" t="str">
        <f t="shared" si="132"/>
        <v/>
      </c>
      <c r="C66" s="390" t="str">
        <f t="shared" si="133"/>
        <v/>
      </c>
      <c r="D66" s="394" t="str">
        <f t="shared" si="134"/>
        <v/>
      </c>
      <c r="E66" s="395" t="str">
        <f t="shared" si="135"/>
        <v/>
      </c>
      <c r="F66" s="395" t="str">
        <f t="shared" si="136"/>
        <v/>
      </c>
      <c r="G66" s="395" t="str">
        <f>IFERROR(INDEX(#REF!,MATCH(U66,$FB$15:$FB$97,0)),"")</f>
        <v/>
      </c>
      <c r="H66" s="396" t="str">
        <f t="shared" si="137"/>
        <v/>
      </c>
      <c r="I66" s="396" t="str">
        <f t="shared" si="138"/>
        <v/>
      </c>
      <c r="J66" s="396" t="str">
        <f t="shared" si="139"/>
        <v/>
      </c>
      <c r="K66" s="479" t="str">
        <f t="shared" si="140"/>
        <v/>
      </c>
      <c r="L66" s="396" t="str">
        <f t="shared" si="141"/>
        <v/>
      </c>
      <c r="M66" s="396" t="str">
        <f t="shared" si="142"/>
        <v/>
      </c>
      <c r="N66" s="396" t="str">
        <f t="shared" si="143"/>
        <v/>
      </c>
      <c r="O66" s="479" t="str">
        <f t="shared" si="144"/>
        <v/>
      </c>
      <c r="P66" s="396" t="str">
        <f t="shared" si="145"/>
        <v/>
      </c>
      <c r="Q66" s="396" t="str">
        <f t="shared" si="146"/>
        <v/>
      </c>
      <c r="R66" s="396" t="str">
        <f t="shared" si="147"/>
        <v/>
      </c>
      <c r="S66" s="479" t="str">
        <f t="shared" si="148"/>
        <v/>
      </c>
      <c r="T66" s="396" t="str">
        <f t="shared" si="149"/>
        <v/>
      </c>
      <c r="U66" s="391">
        <v>52</v>
      </c>
      <c r="V66" s="392"/>
      <c r="W66" s="392"/>
      <c r="X66" s="367" t="str">
        <f t="shared" si="150"/>
        <v/>
      </c>
      <c r="Y66" s="390" t="str">
        <f t="shared" si="151"/>
        <v/>
      </c>
      <c r="Z66" s="394" t="str">
        <f t="shared" si="152"/>
        <v/>
      </c>
      <c r="AA66" s="395" t="str">
        <f t="shared" si="153"/>
        <v/>
      </c>
      <c r="AB66" s="395" t="str">
        <f t="shared" si="154"/>
        <v/>
      </c>
      <c r="AC66" s="395" t="str">
        <f>IFERROR(INDEX(#REF!,MATCH(AQ66,$FX$15:$FX$97,0)),"")</f>
        <v/>
      </c>
      <c r="AD66" s="396" t="str">
        <f t="shared" si="155"/>
        <v/>
      </c>
      <c r="AE66" s="396" t="str">
        <f t="shared" si="156"/>
        <v/>
      </c>
      <c r="AF66" s="396" t="str">
        <f t="shared" si="157"/>
        <v/>
      </c>
      <c r="AG66" s="479" t="str">
        <f t="shared" si="158"/>
        <v/>
      </c>
      <c r="AH66" s="396" t="str">
        <f t="shared" si="159"/>
        <v/>
      </c>
      <c r="AI66" s="396" t="str">
        <f t="shared" si="160"/>
        <v/>
      </c>
      <c r="AJ66" s="396" t="str">
        <f t="shared" si="161"/>
        <v/>
      </c>
      <c r="AK66" s="479" t="str">
        <f t="shared" si="162"/>
        <v/>
      </c>
      <c r="AL66" s="396" t="str">
        <f t="shared" si="163"/>
        <v/>
      </c>
      <c r="AM66" s="396" t="str">
        <f t="shared" si="164"/>
        <v/>
      </c>
      <c r="AN66" s="396" t="str">
        <f t="shared" si="165"/>
        <v/>
      </c>
      <c r="AO66" s="479" t="str">
        <f t="shared" si="166"/>
        <v/>
      </c>
      <c r="AP66" s="396" t="str">
        <f t="shared" si="167"/>
        <v/>
      </c>
      <c r="AQ66" s="391">
        <v>52</v>
      </c>
      <c r="AR66" s="392"/>
      <c r="AS66" s="397"/>
      <c r="AT66" s="367" t="str">
        <f t="shared" si="168"/>
        <v/>
      </c>
      <c r="AU66" s="390" t="str">
        <f t="shared" si="169"/>
        <v/>
      </c>
      <c r="AV66" s="390" t="str">
        <f t="shared" si="170"/>
        <v/>
      </c>
      <c r="AW66" s="395" t="str">
        <f t="shared" si="171"/>
        <v/>
      </c>
      <c r="AX66" s="395" t="str">
        <f t="shared" si="172"/>
        <v/>
      </c>
      <c r="AY66" s="395" t="str">
        <f>IFERROR(INDEX(#REF!,MATCH($BM66,$GS$15:$GS$97,0)),"")</f>
        <v/>
      </c>
      <c r="AZ66" s="396" t="str">
        <f t="shared" si="173"/>
        <v/>
      </c>
      <c r="BA66" s="396" t="str">
        <f t="shared" si="174"/>
        <v/>
      </c>
      <c r="BB66" s="396" t="str">
        <f t="shared" si="175"/>
        <v/>
      </c>
      <c r="BC66" s="479" t="str">
        <f t="shared" si="176"/>
        <v/>
      </c>
      <c r="BD66" s="396" t="str">
        <f t="shared" si="177"/>
        <v/>
      </c>
      <c r="BE66" s="396" t="str">
        <f t="shared" si="178"/>
        <v/>
      </c>
      <c r="BF66" s="396" t="str">
        <f t="shared" si="179"/>
        <v/>
      </c>
      <c r="BG66" s="479" t="str">
        <f t="shared" si="180"/>
        <v/>
      </c>
      <c r="BH66" s="396" t="str">
        <f t="shared" si="181"/>
        <v/>
      </c>
      <c r="BI66" s="396" t="str">
        <f t="shared" si="182"/>
        <v/>
      </c>
      <c r="BJ66" s="396" t="str">
        <f t="shared" si="183"/>
        <v/>
      </c>
      <c r="BK66" s="479" t="str">
        <f t="shared" si="184"/>
        <v/>
      </c>
      <c r="BL66" s="396" t="str">
        <f t="shared" si="185"/>
        <v/>
      </c>
      <c r="BM66" s="391">
        <v>52</v>
      </c>
      <c r="BN66" s="236"/>
      <c r="BO66" s="392"/>
      <c r="BP66" s="368" t="str">
        <f t="shared" si="186"/>
        <v/>
      </c>
      <c r="BQ66" s="390" t="str">
        <f t="shared" si="187"/>
        <v/>
      </c>
      <c r="BR66" s="394" t="str">
        <f t="shared" si="188"/>
        <v/>
      </c>
      <c r="BS66" s="395" t="str">
        <f t="shared" si="189"/>
        <v/>
      </c>
      <c r="BT66" s="395" t="str">
        <f t="shared" si="190"/>
        <v/>
      </c>
      <c r="BU66" s="395" t="str">
        <f>IFERROR(INDEX(#REF!,MATCH(CI66,$HN$15:$HN$97,0)),"")</f>
        <v/>
      </c>
      <c r="BV66" s="396" t="str">
        <f t="shared" si="191"/>
        <v/>
      </c>
      <c r="BW66" s="396" t="str">
        <f t="shared" si="192"/>
        <v/>
      </c>
      <c r="BX66" s="396" t="str">
        <f t="shared" si="193"/>
        <v/>
      </c>
      <c r="BY66" s="479" t="str">
        <f t="shared" si="194"/>
        <v/>
      </c>
      <c r="BZ66" s="396" t="str">
        <f t="shared" si="195"/>
        <v/>
      </c>
      <c r="CA66" s="396" t="str">
        <f t="shared" si="196"/>
        <v/>
      </c>
      <c r="CB66" s="396" t="str">
        <f t="shared" si="197"/>
        <v/>
      </c>
      <c r="CC66" s="479" t="str">
        <f t="shared" si="198"/>
        <v/>
      </c>
      <c r="CD66" s="396" t="str">
        <f t="shared" si="199"/>
        <v/>
      </c>
      <c r="CE66" s="396" t="str">
        <f t="shared" si="200"/>
        <v/>
      </c>
      <c r="CF66" s="396" t="str">
        <f t="shared" si="201"/>
        <v/>
      </c>
      <c r="CG66" s="479" t="str">
        <f t="shared" si="202"/>
        <v/>
      </c>
      <c r="CH66" s="396" t="str">
        <f t="shared" si="203"/>
        <v/>
      </c>
      <c r="CI66" s="391">
        <v>52</v>
      </c>
      <c r="CJ66" s="392"/>
      <c r="CK66" s="397"/>
      <c r="CL66" s="367" t="str">
        <f t="shared" si="204"/>
        <v/>
      </c>
      <c r="CM66" s="390" t="str">
        <f t="shared" si="205"/>
        <v/>
      </c>
      <c r="CN66" s="394" t="str">
        <f t="shared" si="206"/>
        <v/>
      </c>
      <c r="CO66" s="394" t="str">
        <f t="shared" si="207"/>
        <v/>
      </c>
      <c r="CP66" s="395" t="str">
        <f t="shared" si="208"/>
        <v/>
      </c>
      <c r="CQ66" s="395" t="str">
        <f>IFERROR(INDEX(#REF!,MATCH(DE66,$II$15:$II$97,0)),"")</f>
        <v/>
      </c>
      <c r="CR66" s="396" t="str">
        <f t="shared" si="209"/>
        <v/>
      </c>
      <c r="CS66" s="396" t="str">
        <f t="shared" si="210"/>
        <v/>
      </c>
      <c r="CT66" s="396" t="str">
        <f t="shared" si="211"/>
        <v/>
      </c>
      <c r="CU66" s="479" t="str">
        <f t="shared" si="212"/>
        <v/>
      </c>
      <c r="CV66" s="396" t="str">
        <f t="shared" si="213"/>
        <v/>
      </c>
      <c r="CW66" s="396" t="str">
        <f t="shared" si="214"/>
        <v/>
      </c>
      <c r="CX66" s="396" t="str">
        <f t="shared" si="215"/>
        <v/>
      </c>
      <c r="CY66" s="479" t="str">
        <f t="shared" si="216"/>
        <v/>
      </c>
      <c r="CZ66" s="396" t="str">
        <f t="shared" si="217"/>
        <v/>
      </c>
      <c r="DA66" s="396" t="str">
        <f t="shared" si="218"/>
        <v/>
      </c>
      <c r="DB66" s="396" t="str">
        <f t="shared" si="219"/>
        <v/>
      </c>
      <c r="DC66" s="479" t="str">
        <f t="shared" si="220"/>
        <v/>
      </c>
      <c r="DD66" s="396" t="str">
        <f t="shared" si="221"/>
        <v/>
      </c>
      <c r="DE66" s="391">
        <v>52</v>
      </c>
      <c r="DF66" s="393" t="str">
        <f t="shared" si="230"/>
        <v/>
      </c>
      <c r="DG66" s="392"/>
      <c r="DH66" s="392"/>
      <c r="DI66" s="367" t="str">
        <f t="shared" si="231"/>
        <v/>
      </c>
      <c r="DJ66" s="390" t="str">
        <f t="shared" si="222"/>
        <v/>
      </c>
      <c r="DK66" s="394" t="str">
        <f t="shared" si="223"/>
        <v/>
      </c>
      <c r="DL66" s="395" t="str">
        <f t="shared" si="224"/>
        <v/>
      </c>
      <c r="DM66" s="395" t="str">
        <f t="shared" si="225"/>
        <v/>
      </c>
      <c r="DN66" s="395" t="str">
        <f>IFERROR(INDEX(#REF!,MATCH(EB66,$JD$15:$JD$97,0)),"")</f>
        <v/>
      </c>
      <c r="DO66" s="396" t="str">
        <f t="shared" si="232"/>
        <v/>
      </c>
      <c r="DP66" s="396" t="str">
        <f t="shared" si="233"/>
        <v/>
      </c>
      <c r="DQ66" s="396" t="str">
        <f t="shared" si="234"/>
        <v/>
      </c>
      <c r="DR66" s="479" t="str">
        <f t="shared" si="226"/>
        <v/>
      </c>
      <c r="DS66" s="396" t="str">
        <f t="shared" si="235"/>
        <v/>
      </c>
      <c r="DT66" s="396" t="str">
        <f t="shared" si="236"/>
        <v/>
      </c>
      <c r="DU66" s="396" t="str">
        <f t="shared" si="237"/>
        <v/>
      </c>
      <c r="DV66" s="479" t="str">
        <f t="shared" si="227"/>
        <v/>
      </c>
      <c r="DW66" s="396" t="str">
        <f t="shared" si="238"/>
        <v/>
      </c>
      <c r="DX66" s="396" t="str">
        <f t="shared" si="239"/>
        <v/>
      </c>
      <c r="DY66" s="396" t="str">
        <f t="shared" si="240"/>
        <v/>
      </c>
      <c r="DZ66" s="479" t="str">
        <f t="shared" si="228"/>
        <v/>
      </c>
      <c r="EA66" s="396" t="str">
        <f t="shared" si="229"/>
        <v/>
      </c>
      <c r="EB66" s="391">
        <v>52</v>
      </c>
      <c r="EC66" s="393"/>
      <c r="ED66" s="392"/>
      <c r="EI66" s="295" t="str">
        <f>IFERROR(IF(AND('Classificação geral'!$E60="FEM",'Classificação geral'!$F60=1),'Classificação geral'!$A60,""),"")</f>
        <v/>
      </c>
      <c r="EJ66" s="306" t="str">
        <f>IFERROR(IF(AND('Classificação geral'!$E60="FEM",'Classificação geral'!$F60=1),'Classificação geral'!$B60,""),"")</f>
        <v/>
      </c>
      <c r="EK66" s="293" t="str">
        <f>IF($EJ66='Classificação geral'!$B60,'Classificação geral'!$C60,"")</f>
        <v/>
      </c>
      <c r="EL66" s="293" t="str">
        <f>IF($EJ66='Classificação geral'!$B60,'Classificação geral'!$E60,"")</f>
        <v/>
      </c>
      <c r="EM66" s="293" t="str">
        <f>IF($EL66='Classificação geral'!$E60,'Classificação geral'!$F60,"")</f>
        <v/>
      </c>
      <c r="EN66" s="378" t="str">
        <f>IFERROR(IF(AND($EL66="fem",'Classificação geral'!$F60=1),'Classificação geral'!G60,""),"")</f>
        <v/>
      </c>
      <c r="EO66" s="378" t="str">
        <f>IFERROR(IF(AND($EL66="fem",'Classificação geral'!$F60=1),'Classificação geral'!H60,""),"")</f>
        <v/>
      </c>
      <c r="EP66" s="378" t="str">
        <f>IFERROR(IF(AND($EL66="fem",'Classificação geral'!$F60=1),'Classificação geral'!I60,""),"")</f>
        <v/>
      </c>
      <c r="EQ66" s="378" t="str">
        <f>IFERROR(IF(AND($EL66="fem",'Classificação geral'!$F60=1),'Classificação geral'!J60,""),"")</f>
        <v/>
      </c>
      <c r="ER66" s="306" t="str">
        <f>IFERROR(IF(AND($EL66="fem",'Classificação geral'!$F60=1),'Classificação geral'!K60,""),"")</f>
        <v/>
      </c>
      <c r="ES66" s="378" t="str">
        <f>IFERROR(IF(AND($EL66="fem",'Classificação geral'!$F60=1),'Classificação geral'!L60,""),"")</f>
        <v/>
      </c>
      <c r="ET66" s="378" t="str">
        <f>IFERROR(IF(AND($EL66="fem",'Classificação geral'!$F60=1),'Classificação geral'!M60,""),"")</f>
        <v/>
      </c>
      <c r="EU66" s="378" t="str">
        <f>IFERROR(IF(AND($EL66="fem",'Classificação geral'!$F60=1),'Classificação geral'!N60,""),"")</f>
        <v/>
      </c>
      <c r="EV66" s="306" t="str">
        <f>IFERROR(IF(AND($EL66="fem",'Classificação geral'!$F60=1),'Classificação geral'!O60,""),"")</f>
        <v/>
      </c>
      <c r="EW66" s="378" t="str">
        <f>IFERROR(IF(AND($EL66="fem",'Classificação geral'!$F60=1),'Classificação geral'!P60,""),"")</f>
        <v/>
      </c>
      <c r="EX66" s="378" t="str">
        <f>IFERROR(IF(AND($EL66="fem",'Classificação geral'!$F60=1),'Classificação geral'!Q60,""),"")</f>
        <v/>
      </c>
      <c r="EY66" s="378" t="str">
        <f>IFERROR(IF(AND($EL66="fem",'Classificação geral'!$F60=1),'Classificação geral'!R60,""),"")</f>
        <v/>
      </c>
      <c r="EZ66" s="296" t="str">
        <f>IF($EM66='Classificação geral'!$F60,'Classificação geral'!$U60,"")</f>
        <v/>
      </c>
      <c r="FA66" s="380" t="str">
        <f t="shared" si="109"/>
        <v/>
      </c>
      <c r="FB66" s="297" t="str">
        <f>IFERROR(RANK(EZ66,EZ:EZ,0)+ COUNTIF(EZ$13:$EZ65,EZ66),"")</f>
        <v/>
      </c>
      <c r="FC66" s="294"/>
      <c r="FD66" s="305" t="s">
        <v>5</v>
      </c>
      <c r="FE66" s="295" t="str">
        <f>IFERROR(IF(AND('Classificação geral'!$E60="mas",'Classificação geral'!$F60=1),'Classificação geral'!$A60,""),"")</f>
        <v/>
      </c>
      <c r="FF66" s="306" t="str">
        <f>IFERROR(IF(AND('Classificação geral'!$E60="mas",'Classificação geral'!$F60=1),'Classificação geral'!$B60,""),"")</f>
        <v/>
      </c>
      <c r="FG66" s="293" t="str">
        <f>IF($FF66='Classificação geral'!$B60,'Classificação geral'!$C60,"")</f>
        <v/>
      </c>
      <c r="FH66" s="293" t="str">
        <f>IF($FF66='Classificação geral'!$B60,'Classificação geral'!$E60,"")</f>
        <v/>
      </c>
      <c r="FI66" s="306" t="str">
        <f>IFERROR(IF(AND($FH66="mas",'Classificação geral'!$F60=1),'Classificação geral'!F60,""),"")</f>
        <v/>
      </c>
      <c r="FJ66" s="378" t="str">
        <f>IFERROR(IF(AND($FH66="mas",'Classificação geral'!$F60=1),'Classificação geral'!G60,""),"")</f>
        <v/>
      </c>
      <c r="FK66" s="378" t="str">
        <f>IFERROR(IF(AND($FH66="mas",'Classificação geral'!$F60=1),'Classificação geral'!H60,""),"")</f>
        <v/>
      </c>
      <c r="FL66" s="378" t="str">
        <f>IFERROR(IF(AND($FH66="mas",'Classificação geral'!$F60=1),'Classificação geral'!I60,""),"")</f>
        <v/>
      </c>
      <c r="FM66" s="378" t="str">
        <f>IFERROR(IF(AND($FH66="mas",'Classificação geral'!$F60=1),'Classificação geral'!J60,""),"")</f>
        <v/>
      </c>
      <c r="FN66" s="378" t="str">
        <f>IFERROR(IF(AND($FH66="mas",'Classificação geral'!$F60=1),'Classificação geral'!K60,""),"")</f>
        <v/>
      </c>
      <c r="FO66" s="378" t="str">
        <f>IFERROR(IF(AND($FH66="mas",'Classificação geral'!$F60=1),'Classificação geral'!L60,""),"")</f>
        <v/>
      </c>
      <c r="FP66" s="378" t="str">
        <f>IFERROR(IF(AND($FH66="mas",'Classificação geral'!$F60=1),'Classificação geral'!M60,""),"")</f>
        <v/>
      </c>
      <c r="FQ66" s="378" t="str">
        <f>IFERROR(IF(AND($FH66="mas",'Classificação geral'!$F60=1),'Classificação geral'!N60,""),"")</f>
        <v/>
      </c>
      <c r="FR66" s="378" t="str">
        <f>IFERROR(IF(AND($FH66="mas",'Classificação geral'!$F60=1),'Classificação geral'!O60,""),"")</f>
        <v/>
      </c>
      <c r="FS66" s="378" t="str">
        <f>IFERROR(IF(AND($FH66="mas",'Classificação geral'!$F60=1),'Classificação geral'!P60,""),"")</f>
        <v/>
      </c>
      <c r="FT66" s="378" t="str">
        <f>IFERROR(IF(AND($FH66="mas",'Classificação geral'!$F60=1),'Classificação geral'!Q60,""),"")</f>
        <v/>
      </c>
      <c r="FU66" s="378" t="str">
        <f>IFERROR(IF(AND($FH66="mas",'Classificação geral'!$F60=1),'Classificação geral'!R60,""),"")</f>
        <v/>
      </c>
      <c r="FV66" s="306" t="str">
        <f>IFERROR(IF(AND($FH66="mas",'Classificação geral'!$F60=1),'Classificação geral'!U60,""),"")</f>
        <v/>
      </c>
      <c r="FW66" s="380" t="str">
        <f t="shared" si="110"/>
        <v/>
      </c>
      <c r="FX66" s="297" t="str">
        <f>IFERROR(RANK(FV66,FV:FV,0)+ COUNTIF($FV$13:FV65,FV66),"")</f>
        <v/>
      </c>
      <c r="FY66" s="305"/>
      <c r="FZ66" s="295" t="str">
        <f>IFERROR(IF(AND('Classificação geral'!$E60="FEM",'Classificação geral'!$F60=2),'Classificação geral'!$A60,""),"")</f>
        <v/>
      </c>
      <c r="GA66" s="378" t="str">
        <f>IFERROR(IF(AND('Classificação geral'!$E60="fem",'Classificação geral'!$F60=2),'Classificação geral'!$B60,""),"")</f>
        <v/>
      </c>
      <c r="GB66" s="293" t="str">
        <f>IF(GA66='Classificação geral'!$B60,'Classificação geral'!$C60,"")</f>
        <v/>
      </c>
      <c r="GC66" s="293" t="str">
        <f>IF(GA66='Classificação geral'!$B60,'Classificação geral'!$E60,"")</f>
        <v/>
      </c>
      <c r="GD66" s="306" t="str">
        <f>IFERROR(IF(AND(GC66="fem",'Classificação geral'!$F60=2),'Classificação geral'!$F60,""),"")</f>
        <v/>
      </c>
      <c r="GE66" s="378" t="str">
        <f>IFERROR(IF(AND($GC66="fem",'Classificação geral'!$F60=2),'Classificação geral'!G60,""),"")</f>
        <v/>
      </c>
      <c r="GF66" s="378" t="str">
        <f>IFERROR(IF(AND($GC66="fem",'Classificação geral'!$F60=2),'Classificação geral'!H60,""),"")</f>
        <v/>
      </c>
      <c r="GG66" s="378" t="str">
        <f>IFERROR(IF(AND($GC66="fem",'Classificação geral'!$F60=2),'Classificação geral'!I60,""),"")</f>
        <v/>
      </c>
      <c r="GH66" s="378" t="str">
        <f>IFERROR(IF(AND($GC66="fem",'Classificação geral'!$F60=2),'Classificação geral'!J60,""),"")</f>
        <v/>
      </c>
      <c r="GI66" s="378" t="str">
        <f>IFERROR(IF(AND($GC66="fem",'Classificação geral'!$F60=2),'Classificação geral'!K60,""),"")</f>
        <v/>
      </c>
      <c r="GJ66" s="378" t="str">
        <f>IFERROR(IF(AND($GC66="fem",'Classificação geral'!$F60=2),'Classificação geral'!L60,""),"")</f>
        <v/>
      </c>
      <c r="GK66" s="378" t="str">
        <f>IFERROR(IF(AND($GC66="fem",'Classificação geral'!$F60=2),'Classificação geral'!M60,""),"")</f>
        <v/>
      </c>
      <c r="GL66" s="378" t="str">
        <f>IFERROR(IF(AND($GC66="fem",'Classificação geral'!$F60=2),'Classificação geral'!N60,""),"")</f>
        <v/>
      </c>
      <c r="GM66" s="378" t="str">
        <f>IFERROR(IF(AND($GC66="fem",'Classificação geral'!$F60=2),'Classificação geral'!O60,""),"")</f>
        <v/>
      </c>
      <c r="GN66" s="378" t="str">
        <f>IFERROR(IF(AND($GC66="fem",'Classificação geral'!$F60=2),'Classificação geral'!P60,""),"")</f>
        <v/>
      </c>
      <c r="GO66" s="378" t="str">
        <f>IFERROR(IF(AND($GC66="fem",'Classificação geral'!$F60=2),'Classificação geral'!Q60,""),"")</f>
        <v/>
      </c>
      <c r="GP66" s="378" t="str">
        <f>IFERROR(IF(AND($GC66="fem",'Classificação geral'!$F60=2),'Classificação geral'!R60,""),"")</f>
        <v/>
      </c>
      <c r="GQ66" s="306" t="str">
        <f>IFERROR(IF(AND(GC66="fem",'Classificação geral'!$F60=2),'Classificação geral'!U60,""),"")</f>
        <v/>
      </c>
      <c r="GR66" s="380" t="str">
        <f t="shared" si="111"/>
        <v/>
      </c>
      <c r="GS66" s="297" t="str">
        <f>IFERROR(RANK(GQ66,GQ:GQ,0)+ COUNTIF($GQ$13:GQ65,GQ66),"")</f>
        <v/>
      </c>
      <c r="GT66" s="305"/>
      <c r="GU66" s="295" t="str">
        <f>IFERROR(IF(AND('Classificação geral'!$E60="mas",'Classificação geral'!$F60=2),'Classificação geral'!$A60,""),"")</f>
        <v/>
      </c>
      <c r="GV66" s="295" t="str">
        <f>IFERROR(IF(AND('Classificação geral'!$E60="mas",'Classificação geral'!$F60=2),'Classificação geral'!$B60,""),"")</f>
        <v/>
      </c>
      <c r="GW66" s="293" t="str">
        <f>IF(GV66='Classificação geral'!$B60,'Classificação geral'!$C60,"")</f>
        <v/>
      </c>
      <c r="GX66" s="293" t="str">
        <f>IF(GV66='Classificação geral'!$B60,'Classificação geral'!$E60,"")</f>
        <v/>
      </c>
      <c r="GY66" s="306" t="str">
        <f>IFERROR(IF(AND(GX66="mas",'Classificação geral'!$F60=2),'Classificação geral'!$F60,""),"")</f>
        <v/>
      </c>
      <c r="GZ66" s="378" t="str">
        <f>IFERROR(IF(AND($GX66="mas",'Classificação geral'!$F60=2),'Classificação geral'!H60,""),"")</f>
        <v/>
      </c>
      <c r="HA66" s="378" t="str">
        <f>IFERROR(IF(AND($GX66="mas",'Classificação geral'!$F60=2),'Classificação geral'!I60,""),"")</f>
        <v/>
      </c>
      <c r="HB66" s="378" t="str">
        <f>IFERROR(IF(AND($GX66="mas",'Classificação geral'!$F60=2),'Classificação geral'!J60,""),"")</f>
        <v/>
      </c>
      <c r="HC66" s="306" t="str">
        <f>IFERROR(IF(AND(GX66="mas",'Classificação geral'!$F60=2),'Classificação geral'!$G60,""),"")</f>
        <v/>
      </c>
      <c r="HD66" s="378" t="str">
        <f>IFERROR(IF(AND($GX66="mas",'Classificação geral'!$F60=2),'Classificação geral'!L60,""),"")</f>
        <v/>
      </c>
      <c r="HE66" s="378" t="str">
        <f>IFERROR(IF(AND($GX66="mas",'Classificação geral'!$F60=2),'Classificação geral'!M60,""),"")</f>
        <v/>
      </c>
      <c r="HF66" s="378" t="str">
        <f>IFERROR(IF(AND($GX66="mas",'Classificação geral'!$F60=2),'Classificação geral'!N60,""),"")</f>
        <v/>
      </c>
      <c r="HG66" s="306" t="str">
        <f>IFERROR(IF(AND(GX66="mas",'Classificação geral'!$F60=2),'Classificação geral'!$K60,""),"")</f>
        <v/>
      </c>
      <c r="HH66" s="378" t="str">
        <f>IFERROR(IF(AND($GX66="mas",'Classificação geral'!$F60=2),'Classificação geral'!P60,""),"")</f>
        <v/>
      </c>
      <c r="HI66" s="378" t="str">
        <f>IFERROR(IF(AND($GX66="mas",'Classificação geral'!$F60=2),'Classificação geral'!Q60,""),"")</f>
        <v/>
      </c>
      <c r="HJ66" s="378" t="str">
        <f>IFERROR(IF(AND($GX66="mas",'Classificação geral'!$F60=2),'Classificação geral'!R60,""),"")</f>
        <v/>
      </c>
      <c r="HK66" s="306" t="str">
        <f>IFERROR(IF(AND(GX66="mas",'Classificação geral'!$F60=2),'Classificação geral'!$O60,""),"")</f>
        <v/>
      </c>
      <c r="HL66" s="306" t="str">
        <f>IFERROR(IF(AND(GX66="mas",'Classificação geral'!$F60=2),'Classificação geral'!$U60,""),"")</f>
        <v/>
      </c>
      <c r="HM66" s="380" t="str">
        <f t="shared" si="112"/>
        <v/>
      </c>
      <c r="HN66" s="297" t="str">
        <f>IFERROR(RANK(HL66,HL:HL,0)+ COUNTIF($HL$13:HL65,HL66),"")</f>
        <v/>
      </c>
      <c r="HO66" s="305"/>
      <c r="HP66" s="295" t="str">
        <f>IFERROR(IF(AND('Classificação geral'!$E60="FEM",'Classificação geral'!$F60=3),'Classificação geral'!$A60,""),"")</f>
        <v/>
      </c>
      <c r="HQ66" s="306" t="str">
        <f>IFERROR(IF(AND('Classificação geral'!$E60="fem",'Classificação geral'!$F60=3),'Classificação geral'!$B60,""),"")</f>
        <v/>
      </c>
      <c r="HR66" s="293" t="str">
        <f>IF($HQ66='Classificação geral'!$B60,'Classificação geral'!$C60,"")</f>
        <v/>
      </c>
      <c r="HS66" s="293" t="str">
        <f>IF($HQ66='Classificação geral'!$B60,'Classificação geral'!$E60,"")</f>
        <v/>
      </c>
      <c r="HT66" s="293" t="str">
        <f>IF($HS66='Classificação geral'!$E60,'Classificação geral'!$F60,"")</f>
        <v/>
      </c>
      <c r="HU66" s="382">
        <f>IF($HT66='Classificação geral'!$F60,'Classificação geral'!G60,"")</f>
        <v>0</v>
      </c>
      <c r="HV66" s="382" t="str">
        <f>IF($HT66='Classificação geral'!$F60,'Classificação geral'!H60,"")</f>
        <v/>
      </c>
      <c r="HW66" s="382">
        <f>IF($HT66='Classificação geral'!$F60,'Classificação geral'!I60,"")</f>
        <v>0</v>
      </c>
      <c r="HX66" s="382">
        <f>IF($HT66='Classificação geral'!$F60,'Classificação geral'!J60,"")</f>
        <v>0</v>
      </c>
      <c r="HY66" s="382">
        <f>IF($HT66='Classificação geral'!$F60,'Classificação geral'!K60,"")</f>
        <v>0</v>
      </c>
      <c r="HZ66" s="382">
        <f>IF($HT66='Classificação geral'!$F60,'Classificação geral'!L60,"")</f>
        <v>0</v>
      </c>
      <c r="IA66" s="382">
        <f>IF($HT66='Classificação geral'!$F60,'Classificação geral'!M60,"")</f>
        <v>0</v>
      </c>
      <c r="IB66" s="382">
        <f>IF($HT66='Classificação geral'!$F60,'Classificação geral'!N60,"")</f>
        <v>0</v>
      </c>
      <c r="IC66" s="382">
        <f>IF($HT66='Classificação geral'!$F60,'Classificação geral'!O60,"")</f>
        <v>0</v>
      </c>
      <c r="ID66" s="382" t="b">
        <f>IF($HT66='Classificação geral'!$F60,'Classificação geral'!P60,"")</f>
        <v>0</v>
      </c>
      <c r="IE66" s="382">
        <f>IF($HT66='Classificação geral'!$F60,'Classificação geral'!Q60,"")</f>
        <v>0</v>
      </c>
      <c r="IF66" s="382">
        <f>IF($HT66='Classificação geral'!$F60,'Classificação geral'!R60,"")</f>
        <v>0</v>
      </c>
      <c r="IG66" s="379" t="str">
        <f>IF($HT66='Classificação geral'!$F60,'Classificação geral'!$U60,"")</f>
        <v/>
      </c>
      <c r="IH66" s="334" t="str">
        <f t="shared" si="106"/>
        <v/>
      </c>
      <c r="II66" s="297" t="str">
        <f>IFERROR(RANK(IG66,IG:IG,0)+ COUNTIF($IG$13:IG65,IG66),"")</f>
        <v/>
      </c>
      <c r="IJ66" s="305"/>
      <c r="IK66" s="295" t="str">
        <f>IFERROR(IF(AND('Classificação geral'!$E60="mas",'Classificação geral'!$F60=3),'Classificação geral'!$A60,""),"")</f>
        <v/>
      </c>
      <c r="IL66" s="306" t="str">
        <f>IFERROR(IF(AND('Classificação geral'!$E60="mas",'Classificação geral'!$F60=3),'Classificação geral'!$B60,""),"")</f>
        <v/>
      </c>
      <c r="IM66" s="293" t="str">
        <f>IF($IL66='Classificação geral'!$B60,'Classificação geral'!$C60,"")</f>
        <v/>
      </c>
      <c r="IN66" s="293" t="str">
        <f>IF($IL66='Classificação geral'!$B60,'Classificação geral'!$E60,"")</f>
        <v/>
      </c>
      <c r="IO66" s="293" t="str">
        <f>IF($IN66='Classificação geral'!$E60,'Classificação geral'!$F60,"")</f>
        <v/>
      </c>
      <c r="IP66" s="379">
        <f>IF($IO66='Classificação geral'!$F60,'Classificação geral'!G60,"")</f>
        <v>0</v>
      </c>
      <c r="IQ66" s="379" t="str">
        <f>IF($IO66='Classificação geral'!$F60,'Classificação geral'!H60,"")</f>
        <v/>
      </c>
      <c r="IR66" s="379">
        <f>IF($IO66='Classificação geral'!$F60,'Classificação geral'!I60,"")</f>
        <v>0</v>
      </c>
      <c r="IS66" s="379">
        <f>IF($IO66='Classificação geral'!$F60,'Classificação geral'!J60,"")</f>
        <v>0</v>
      </c>
      <c r="IT66" s="379">
        <f>IF($IO66='Classificação geral'!$F60,'Classificação geral'!K60,"")</f>
        <v>0</v>
      </c>
      <c r="IU66" s="379">
        <f>IF($IO66='Classificação geral'!$F60,'Classificação geral'!L60,"")</f>
        <v>0</v>
      </c>
      <c r="IV66" s="379">
        <f>IF($IO66='Classificação geral'!$F60,'Classificação geral'!M60,"")</f>
        <v>0</v>
      </c>
      <c r="IW66" s="379">
        <f>IF($IO66='Classificação geral'!$F60,'Classificação geral'!N60,"")</f>
        <v>0</v>
      </c>
      <c r="IX66" s="379">
        <f>IF($IO66='Classificação geral'!$F60,'Classificação geral'!O60,"")</f>
        <v>0</v>
      </c>
      <c r="IY66" s="379" t="b">
        <f>IF($IO66='Classificação geral'!$F60,'Classificação geral'!P60,"")</f>
        <v>0</v>
      </c>
      <c r="IZ66" s="379">
        <f>IF($IO66='Classificação geral'!$F60,'Classificação geral'!Q60,"")</f>
        <v>0</v>
      </c>
      <c r="JA66" s="379">
        <f>IF($IO66='Classificação geral'!$F60,'Classificação geral'!R60,"")</f>
        <v>0</v>
      </c>
      <c r="JB66" s="296" t="str">
        <f>IF($IO66='Classificação geral'!$F60,'Classificação geral'!$U60,"")</f>
        <v/>
      </c>
      <c r="JC66" s="334" t="str">
        <f t="shared" si="107"/>
        <v/>
      </c>
      <c r="JD66" s="297" t="str">
        <f>IFERROR(RANK(JB66,JB:JB,0)+ COUNTIF($JB$13:JB65,JB66),"")</f>
        <v/>
      </c>
    </row>
    <row r="67" spans="1:264" ht="25.95" customHeight="1" x14ac:dyDescent="0.4">
      <c r="A67" s="397"/>
      <c r="B67" s="367" t="str">
        <f t="shared" si="132"/>
        <v/>
      </c>
      <c r="C67" s="390" t="str">
        <f t="shared" si="133"/>
        <v/>
      </c>
      <c r="D67" s="394" t="str">
        <f t="shared" si="134"/>
        <v/>
      </c>
      <c r="E67" s="395" t="str">
        <f t="shared" si="135"/>
        <v/>
      </c>
      <c r="F67" s="395" t="str">
        <f t="shared" si="136"/>
        <v/>
      </c>
      <c r="G67" s="395" t="str">
        <f>IFERROR(INDEX(#REF!,MATCH(U67,$FB$15:$FB$97,0)),"")</f>
        <v/>
      </c>
      <c r="H67" s="396" t="str">
        <f t="shared" si="137"/>
        <v/>
      </c>
      <c r="I67" s="396" t="str">
        <f t="shared" si="138"/>
        <v/>
      </c>
      <c r="J67" s="396" t="str">
        <f t="shared" si="139"/>
        <v/>
      </c>
      <c r="K67" s="479" t="str">
        <f t="shared" si="140"/>
        <v/>
      </c>
      <c r="L67" s="396" t="str">
        <f t="shared" si="141"/>
        <v/>
      </c>
      <c r="M67" s="396" t="str">
        <f t="shared" si="142"/>
        <v/>
      </c>
      <c r="N67" s="396" t="str">
        <f t="shared" si="143"/>
        <v/>
      </c>
      <c r="O67" s="479" t="str">
        <f t="shared" si="144"/>
        <v/>
      </c>
      <c r="P67" s="396" t="str">
        <f t="shared" si="145"/>
        <v/>
      </c>
      <c r="Q67" s="396" t="str">
        <f t="shared" si="146"/>
        <v/>
      </c>
      <c r="R67" s="396" t="str">
        <f t="shared" si="147"/>
        <v/>
      </c>
      <c r="S67" s="479" t="str">
        <f t="shared" si="148"/>
        <v/>
      </c>
      <c r="T67" s="396" t="str">
        <f t="shared" si="149"/>
        <v/>
      </c>
      <c r="U67" s="391">
        <v>53</v>
      </c>
      <c r="V67" s="392"/>
      <c r="W67" s="392"/>
      <c r="X67" s="367" t="str">
        <f t="shared" si="150"/>
        <v/>
      </c>
      <c r="Y67" s="390" t="str">
        <f t="shared" si="151"/>
        <v/>
      </c>
      <c r="Z67" s="394" t="str">
        <f t="shared" si="152"/>
        <v/>
      </c>
      <c r="AA67" s="395" t="str">
        <f t="shared" si="153"/>
        <v/>
      </c>
      <c r="AB67" s="395" t="str">
        <f t="shared" si="154"/>
        <v/>
      </c>
      <c r="AC67" s="395" t="str">
        <f>IFERROR(INDEX(#REF!,MATCH(AQ67,$FX$15:$FX$97,0)),"")</f>
        <v/>
      </c>
      <c r="AD67" s="396" t="str">
        <f t="shared" si="155"/>
        <v/>
      </c>
      <c r="AE67" s="396" t="str">
        <f t="shared" si="156"/>
        <v/>
      </c>
      <c r="AF67" s="396" t="str">
        <f t="shared" si="157"/>
        <v/>
      </c>
      <c r="AG67" s="479" t="str">
        <f t="shared" si="158"/>
        <v/>
      </c>
      <c r="AH67" s="396" t="str">
        <f t="shared" si="159"/>
        <v/>
      </c>
      <c r="AI67" s="396" t="str">
        <f t="shared" si="160"/>
        <v/>
      </c>
      <c r="AJ67" s="396" t="str">
        <f t="shared" si="161"/>
        <v/>
      </c>
      <c r="AK67" s="479" t="str">
        <f t="shared" si="162"/>
        <v/>
      </c>
      <c r="AL67" s="396" t="str">
        <f t="shared" si="163"/>
        <v/>
      </c>
      <c r="AM67" s="396" t="str">
        <f t="shared" si="164"/>
        <v/>
      </c>
      <c r="AN67" s="396" t="str">
        <f t="shared" si="165"/>
        <v/>
      </c>
      <c r="AO67" s="479" t="str">
        <f t="shared" si="166"/>
        <v/>
      </c>
      <c r="AP67" s="396" t="str">
        <f t="shared" si="167"/>
        <v/>
      </c>
      <c r="AQ67" s="391">
        <v>53</v>
      </c>
      <c r="AR67" s="392"/>
      <c r="AS67" s="397"/>
      <c r="AT67" s="367" t="str">
        <f t="shared" si="168"/>
        <v/>
      </c>
      <c r="AU67" s="390" t="str">
        <f t="shared" si="169"/>
        <v/>
      </c>
      <c r="AV67" s="390" t="str">
        <f t="shared" si="170"/>
        <v/>
      </c>
      <c r="AW67" s="395" t="str">
        <f t="shared" si="171"/>
        <v/>
      </c>
      <c r="AX67" s="395" t="str">
        <f t="shared" si="172"/>
        <v/>
      </c>
      <c r="AY67" s="395" t="str">
        <f>IFERROR(INDEX(#REF!,MATCH($BM67,$GS$15:$GS$97,0)),"")</f>
        <v/>
      </c>
      <c r="AZ67" s="396" t="str">
        <f t="shared" si="173"/>
        <v/>
      </c>
      <c r="BA67" s="396" t="str">
        <f t="shared" si="174"/>
        <v/>
      </c>
      <c r="BB67" s="396" t="str">
        <f t="shared" si="175"/>
        <v/>
      </c>
      <c r="BC67" s="479" t="str">
        <f t="shared" si="176"/>
        <v/>
      </c>
      <c r="BD67" s="396" t="str">
        <f t="shared" si="177"/>
        <v/>
      </c>
      <c r="BE67" s="396" t="str">
        <f t="shared" si="178"/>
        <v/>
      </c>
      <c r="BF67" s="396" t="str">
        <f t="shared" si="179"/>
        <v/>
      </c>
      <c r="BG67" s="479" t="str">
        <f t="shared" si="180"/>
        <v/>
      </c>
      <c r="BH67" s="396" t="str">
        <f t="shared" si="181"/>
        <v/>
      </c>
      <c r="BI67" s="396" t="str">
        <f t="shared" si="182"/>
        <v/>
      </c>
      <c r="BJ67" s="396" t="str">
        <f t="shared" si="183"/>
        <v/>
      </c>
      <c r="BK67" s="479" t="str">
        <f t="shared" si="184"/>
        <v/>
      </c>
      <c r="BL67" s="396" t="str">
        <f t="shared" si="185"/>
        <v/>
      </c>
      <c r="BM67" s="391">
        <v>53</v>
      </c>
      <c r="BN67" s="236"/>
      <c r="BO67" s="392"/>
      <c r="BP67" s="368" t="str">
        <f t="shared" si="186"/>
        <v/>
      </c>
      <c r="BQ67" s="390" t="str">
        <f t="shared" si="187"/>
        <v/>
      </c>
      <c r="BR67" s="394" t="str">
        <f t="shared" si="188"/>
        <v/>
      </c>
      <c r="BS67" s="395" t="str">
        <f t="shared" si="189"/>
        <v/>
      </c>
      <c r="BT67" s="395" t="str">
        <f t="shared" si="190"/>
        <v/>
      </c>
      <c r="BU67" s="395" t="str">
        <f>IFERROR(INDEX(#REF!,MATCH(CI67,$HN$15:$HN$97,0)),"")</f>
        <v/>
      </c>
      <c r="BV67" s="396" t="str">
        <f t="shared" si="191"/>
        <v/>
      </c>
      <c r="BW67" s="396" t="str">
        <f t="shared" si="192"/>
        <v/>
      </c>
      <c r="BX67" s="396" t="str">
        <f t="shared" si="193"/>
        <v/>
      </c>
      <c r="BY67" s="479" t="str">
        <f t="shared" si="194"/>
        <v/>
      </c>
      <c r="BZ67" s="396" t="str">
        <f t="shared" si="195"/>
        <v/>
      </c>
      <c r="CA67" s="396" t="str">
        <f t="shared" si="196"/>
        <v/>
      </c>
      <c r="CB67" s="396" t="str">
        <f t="shared" si="197"/>
        <v/>
      </c>
      <c r="CC67" s="479" t="str">
        <f t="shared" si="198"/>
        <v/>
      </c>
      <c r="CD67" s="396" t="str">
        <f t="shared" si="199"/>
        <v/>
      </c>
      <c r="CE67" s="396" t="str">
        <f t="shared" si="200"/>
        <v/>
      </c>
      <c r="CF67" s="396" t="str">
        <f t="shared" si="201"/>
        <v/>
      </c>
      <c r="CG67" s="479" t="str">
        <f t="shared" si="202"/>
        <v/>
      </c>
      <c r="CH67" s="396" t="str">
        <f t="shared" si="203"/>
        <v/>
      </c>
      <c r="CI67" s="391">
        <v>53</v>
      </c>
      <c r="CJ67" s="392"/>
      <c r="CK67" s="397"/>
      <c r="CL67" s="367" t="str">
        <f t="shared" si="204"/>
        <v/>
      </c>
      <c r="CM67" s="390" t="str">
        <f t="shared" si="205"/>
        <v/>
      </c>
      <c r="CN67" s="394" t="str">
        <f t="shared" si="206"/>
        <v/>
      </c>
      <c r="CO67" s="394" t="str">
        <f t="shared" si="207"/>
        <v/>
      </c>
      <c r="CP67" s="395" t="str">
        <f t="shared" si="208"/>
        <v/>
      </c>
      <c r="CQ67" s="395" t="str">
        <f>IFERROR(INDEX(#REF!,MATCH(DE67,$II$15:$II$97,0)),"")</f>
        <v/>
      </c>
      <c r="CR67" s="396" t="str">
        <f t="shared" si="209"/>
        <v/>
      </c>
      <c r="CS67" s="396" t="str">
        <f t="shared" si="210"/>
        <v/>
      </c>
      <c r="CT67" s="396" t="str">
        <f t="shared" si="211"/>
        <v/>
      </c>
      <c r="CU67" s="479" t="str">
        <f t="shared" si="212"/>
        <v/>
      </c>
      <c r="CV67" s="396" t="str">
        <f t="shared" si="213"/>
        <v/>
      </c>
      <c r="CW67" s="396" t="str">
        <f t="shared" si="214"/>
        <v/>
      </c>
      <c r="CX67" s="396" t="str">
        <f t="shared" si="215"/>
        <v/>
      </c>
      <c r="CY67" s="479" t="str">
        <f t="shared" si="216"/>
        <v/>
      </c>
      <c r="CZ67" s="396" t="str">
        <f t="shared" si="217"/>
        <v/>
      </c>
      <c r="DA67" s="396" t="str">
        <f t="shared" si="218"/>
        <v/>
      </c>
      <c r="DB67" s="396" t="str">
        <f t="shared" si="219"/>
        <v/>
      </c>
      <c r="DC67" s="479" t="str">
        <f t="shared" si="220"/>
        <v/>
      </c>
      <c r="DD67" s="396" t="str">
        <f t="shared" si="221"/>
        <v/>
      </c>
      <c r="DE67" s="391">
        <v>53</v>
      </c>
      <c r="DF67" s="393" t="str">
        <f t="shared" si="230"/>
        <v/>
      </c>
      <c r="DG67" s="392"/>
      <c r="DH67" s="392"/>
      <c r="DI67" s="367" t="str">
        <f t="shared" si="231"/>
        <v/>
      </c>
      <c r="DJ67" s="390" t="str">
        <f t="shared" si="222"/>
        <v/>
      </c>
      <c r="DK67" s="394" t="str">
        <f t="shared" si="223"/>
        <v/>
      </c>
      <c r="DL67" s="395" t="str">
        <f t="shared" si="224"/>
        <v/>
      </c>
      <c r="DM67" s="395" t="str">
        <f t="shared" si="225"/>
        <v/>
      </c>
      <c r="DN67" s="395" t="str">
        <f>IFERROR(INDEX(#REF!,MATCH(EB67,$JD$15:$JD$97,0)),"")</f>
        <v/>
      </c>
      <c r="DO67" s="396" t="str">
        <f t="shared" si="232"/>
        <v/>
      </c>
      <c r="DP67" s="396" t="str">
        <f t="shared" si="233"/>
        <v/>
      </c>
      <c r="DQ67" s="396" t="str">
        <f t="shared" si="234"/>
        <v/>
      </c>
      <c r="DR67" s="479" t="str">
        <f t="shared" si="226"/>
        <v/>
      </c>
      <c r="DS67" s="396" t="str">
        <f t="shared" si="235"/>
        <v/>
      </c>
      <c r="DT67" s="396" t="str">
        <f t="shared" si="236"/>
        <v/>
      </c>
      <c r="DU67" s="396" t="str">
        <f t="shared" si="237"/>
        <v/>
      </c>
      <c r="DV67" s="479" t="str">
        <f t="shared" si="227"/>
        <v/>
      </c>
      <c r="DW67" s="396" t="str">
        <f t="shared" si="238"/>
        <v/>
      </c>
      <c r="DX67" s="396" t="str">
        <f t="shared" si="239"/>
        <v/>
      </c>
      <c r="DY67" s="396" t="str">
        <f t="shared" si="240"/>
        <v/>
      </c>
      <c r="DZ67" s="479" t="str">
        <f t="shared" si="228"/>
        <v/>
      </c>
      <c r="EA67" s="396" t="str">
        <f t="shared" si="229"/>
        <v/>
      </c>
      <c r="EB67" s="391">
        <v>53</v>
      </c>
      <c r="EC67" s="393"/>
      <c r="ED67" s="392"/>
      <c r="EI67" s="295" t="str">
        <f>IFERROR(IF(AND('Classificação geral'!$E61="FEM",'Classificação geral'!$F61=1),'Classificação geral'!$A61,""),"")</f>
        <v/>
      </c>
      <c r="EJ67" s="306" t="str">
        <f>IFERROR(IF(AND('Classificação geral'!$E61="FEM",'Classificação geral'!$F61=1),'Classificação geral'!$B61,""),"")</f>
        <v/>
      </c>
      <c r="EK67" s="293" t="str">
        <f>IF($EJ67='Classificação geral'!$B61,'Classificação geral'!$C61,"")</f>
        <v/>
      </c>
      <c r="EL67" s="293" t="str">
        <f>IF($EJ67='Classificação geral'!$B61,'Classificação geral'!$E61,"")</f>
        <v/>
      </c>
      <c r="EM67" s="293" t="str">
        <f>IF($EL67='Classificação geral'!$E61,'Classificação geral'!$F61,"")</f>
        <v/>
      </c>
      <c r="EN67" s="378" t="str">
        <f>IFERROR(IF(AND($EL67="fem",'Classificação geral'!$F61=1),'Classificação geral'!G61,""),"")</f>
        <v/>
      </c>
      <c r="EO67" s="378" t="str">
        <f>IFERROR(IF(AND($EL67="fem",'Classificação geral'!$F61=1),'Classificação geral'!H61,""),"")</f>
        <v/>
      </c>
      <c r="EP67" s="378" t="str">
        <f>IFERROR(IF(AND($EL67="fem",'Classificação geral'!$F61=1),'Classificação geral'!I61,""),"")</f>
        <v/>
      </c>
      <c r="EQ67" s="378" t="str">
        <f>IFERROR(IF(AND($EL67="fem",'Classificação geral'!$F61=1),'Classificação geral'!J61,""),"")</f>
        <v/>
      </c>
      <c r="ER67" s="306" t="str">
        <f>IFERROR(IF(AND($EL67="fem",'Classificação geral'!$F61=1),'Classificação geral'!K61,""),"")</f>
        <v/>
      </c>
      <c r="ES67" s="378" t="str">
        <f>IFERROR(IF(AND($EL67="fem",'Classificação geral'!$F61=1),'Classificação geral'!L61,""),"")</f>
        <v/>
      </c>
      <c r="ET67" s="378" t="str">
        <f>IFERROR(IF(AND($EL67="fem",'Classificação geral'!$F61=1),'Classificação geral'!M61,""),"")</f>
        <v/>
      </c>
      <c r="EU67" s="378" t="str">
        <f>IFERROR(IF(AND($EL67="fem",'Classificação geral'!$F61=1),'Classificação geral'!N61,""),"")</f>
        <v/>
      </c>
      <c r="EV67" s="306" t="str">
        <f>IFERROR(IF(AND($EL67="fem",'Classificação geral'!$F61=1),'Classificação geral'!O61,""),"")</f>
        <v/>
      </c>
      <c r="EW67" s="378" t="str">
        <f>IFERROR(IF(AND($EL67="fem",'Classificação geral'!$F61=1),'Classificação geral'!P61,""),"")</f>
        <v/>
      </c>
      <c r="EX67" s="378" t="str">
        <f>IFERROR(IF(AND($EL67="fem",'Classificação geral'!$F61=1),'Classificação geral'!Q61,""),"")</f>
        <v/>
      </c>
      <c r="EY67" s="378" t="str">
        <f>IFERROR(IF(AND($EL67="fem",'Classificação geral'!$F61=1),'Classificação geral'!R61,""),"")</f>
        <v/>
      </c>
      <c r="EZ67" s="296" t="str">
        <f>IF($EM67='Classificação geral'!$F61,'Classificação geral'!$U61,"")</f>
        <v/>
      </c>
      <c r="FA67" s="380" t="str">
        <f t="shared" si="109"/>
        <v/>
      </c>
      <c r="FB67" s="297" t="str">
        <f>IFERROR(RANK(EZ67,EZ:EZ,0)+ COUNTIF(EZ$13:$EZ66,EZ67),"")</f>
        <v/>
      </c>
      <c r="FC67" s="294"/>
      <c r="FD67" s="305">
        <v>34</v>
      </c>
      <c r="FE67" s="295" t="str">
        <f>IFERROR(IF(AND('Classificação geral'!$E61="mas",'Classificação geral'!$F61=1),'Classificação geral'!$A61,""),"")</f>
        <v/>
      </c>
      <c r="FF67" s="306" t="str">
        <f>IFERROR(IF(AND('Classificação geral'!$E61="mas",'Classificação geral'!$F61=1),'Classificação geral'!$B61,""),"")</f>
        <v/>
      </c>
      <c r="FG67" s="293" t="str">
        <f>IF($FF67='Classificação geral'!$B61,'Classificação geral'!$C61,"")</f>
        <v/>
      </c>
      <c r="FH67" s="293" t="str">
        <f>IF($FF67='Classificação geral'!$B61,'Classificação geral'!$E61,"")</f>
        <v/>
      </c>
      <c r="FI67" s="306" t="str">
        <f>IFERROR(IF(AND($FH67="mas",'Classificação geral'!$F61=1),'Classificação geral'!F61,""),"")</f>
        <v/>
      </c>
      <c r="FJ67" s="378" t="str">
        <f>IFERROR(IF(AND($FH67="mas",'Classificação geral'!$F61=1),'Classificação geral'!G61,""),"")</f>
        <v/>
      </c>
      <c r="FK67" s="378" t="str">
        <f>IFERROR(IF(AND($FH67="mas",'Classificação geral'!$F61=1),'Classificação geral'!H61,""),"")</f>
        <v/>
      </c>
      <c r="FL67" s="378" t="str">
        <f>IFERROR(IF(AND($FH67="mas",'Classificação geral'!$F61=1),'Classificação geral'!I61,""),"")</f>
        <v/>
      </c>
      <c r="FM67" s="378" t="str">
        <f>IFERROR(IF(AND($FH67="mas",'Classificação geral'!$F61=1),'Classificação geral'!J61,""),"")</f>
        <v/>
      </c>
      <c r="FN67" s="378" t="str">
        <f>IFERROR(IF(AND($FH67="mas",'Classificação geral'!$F61=1),'Classificação geral'!K61,""),"")</f>
        <v/>
      </c>
      <c r="FO67" s="378" t="str">
        <f>IFERROR(IF(AND($FH67="mas",'Classificação geral'!$F61=1),'Classificação geral'!L61,""),"")</f>
        <v/>
      </c>
      <c r="FP67" s="378" t="str">
        <f>IFERROR(IF(AND($FH67="mas",'Classificação geral'!$F61=1),'Classificação geral'!M61,""),"")</f>
        <v/>
      </c>
      <c r="FQ67" s="378" t="str">
        <f>IFERROR(IF(AND($FH67="mas",'Classificação geral'!$F61=1),'Classificação geral'!N61,""),"")</f>
        <v/>
      </c>
      <c r="FR67" s="378" t="str">
        <f>IFERROR(IF(AND($FH67="mas",'Classificação geral'!$F61=1),'Classificação geral'!O61,""),"")</f>
        <v/>
      </c>
      <c r="FS67" s="378" t="str">
        <f>IFERROR(IF(AND($FH67="mas",'Classificação geral'!$F61=1),'Classificação geral'!P61,""),"")</f>
        <v/>
      </c>
      <c r="FT67" s="378" t="str">
        <f>IFERROR(IF(AND($FH67="mas",'Classificação geral'!$F61=1),'Classificação geral'!Q61,""),"")</f>
        <v/>
      </c>
      <c r="FU67" s="378" t="str">
        <f>IFERROR(IF(AND($FH67="mas",'Classificação geral'!$F61=1),'Classificação geral'!R61,""),"")</f>
        <v/>
      </c>
      <c r="FV67" s="306" t="str">
        <f>IFERROR(IF(AND($FH67="mas",'Classificação geral'!$F61=1),'Classificação geral'!U61,""),"")</f>
        <v/>
      </c>
      <c r="FW67" s="380" t="str">
        <f t="shared" si="110"/>
        <v/>
      </c>
      <c r="FX67" s="297" t="str">
        <f>IFERROR(RANK(FV67,FV:FV,0)+ COUNTIF($FV$13:FV66,FV67),"")</f>
        <v/>
      </c>
      <c r="FY67" s="305"/>
      <c r="FZ67" s="295" t="str">
        <f>IFERROR(IF(AND('Classificação geral'!$E61="FEM",'Classificação geral'!$F61=2),'Classificação geral'!$A61,""),"")</f>
        <v/>
      </c>
      <c r="GA67" s="378" t="str">
        <f>IFERROR(IF(AND('Classificação geral'!$E61="fem",'Classificação geral'!$F61=2),'Classificação geral'!$B61,""),"")</f>
        <v/>
      </c>
      <c r="GB67" s="293" t="str">
        <f>IF(GA67='Classificação geral'!$B61,'Classificação geral'!$C61,"")</f>
        <v/>
      </c>
      <c r="GC67" s="293" t="str">
        <f>IF(GA67='Classificação geral'!$B61,'Classificação geral'!$E61,"")</f>
        <v/>
      </c>
      <c r="GD67" s="306" t="str">
        <f>IFERROR(IF(AND(GC67="fem",'Classificação geral'!$F61=2),'Classificação geral'!$F61,""),"")</f>
        <v/>
      </c>
      <c r="GE67" s="378" t="str">
        <f>IFERROR(IF(AND($GC67="fem",'Classificação geral'!$F61=2),'Classificação geral'!G61,""),"")</f>
        <v/>
      </c>
      <c r="GF67" s="378" t="str">
        <f>IFERROR(IF(AND($GC67="fem",'Classificação geral'!$F61=2),'Classificação geral'!H61,""),"")</f>
        <v/>
      </c>
      <c r="GG67" s="378" t="str">
        <f>IFERROR(IF(AND($GC67="fem",'Classificação geral'!$F61=2),'Classificação geral'!I61,""),"")</f>
        <v/>
      </c>
      <c r="GH67" s="378" t="str">
        <f>IFERROR(IF(AND($GC67="fem",'Classificação geral'!$F61=2),'Classificação geral'!J61,""),"")</f>
        <v/>
      </c>
      <c r="GI67" s="378" t="str">
        <f>IFERROR(IF(AND($GC67="fem",'Classificação geral'!$F61=2),'Classificação geral'!K61,""),"")</f>
        <v/>
      </c>
      <c r="GJ67" s="378" t="str">
        <f>IFERROR(IF(AND($GC67="fem",'Classificação geral'!$F61=2),'Classificação geral'!L61,""),"")</f>
        <v/>
      </c>
      <c r="GK67" s="378" t="str">
        <f>IFERROR(IF(AND($GC67="fem",'Classificação geral'!$F61=2),'Classificação geral'!M61,""),"")</f>
        <v/>
      </c>
      <c r="GL67" s="378" t="str">
        <f>IFERROR(IF(AND($GC67="fem",'Classificação geral'!$F61=2),'Classificação geral'!N61,""),"")</f>
        <v/>
      </c>
      <c r="GM67" s="378" t="str">
        <f>IFERROR(IF(AND($GC67="fem",'Classificação geral'!$F61=2),'Classificação geral'!O61,""),"")</f>
        <v/>
      </c>
      <c r="GN67" s="378" t="str">
        <f>IFERROR(IF(AND($GC67="fem",'Classificação geral'!$F61=2),'Classificação geral'!P61,""),"")</f>
        <v/>
      </c>
      <c r="GO67" s="378" t="str">
        <f>IFERROR(IF(AND($GC67="fem",'Classificação geral'!$F61=2),'Classificação geral'!Q61,""),"")</f>
        <v/>
      </c>
      <c r="GP67" s="378" t="str">
        <f>IFERROR(IF(AND($GC67="fem",'Classificação geral'!$F61=2),'Classificação geral'!R61,""),"")</f>
        <v/>
      </c>
      <c r="GQ67" s="306" t="str">
        <f>IFERROR(IF(AND(GC67="fem",'Classificação geral'!$F61=2),'Classificação geral'!U61,""),"")</f>
        <v/>
      </c>
      <c r="GR67" s="380" t="str">
        <f t="shared" si="111"/>
        <v/>
      </c>
      <c r="GS67" s="297" t="str">
        <f>IFERROR(RANK(GQ67,GQ:GQ,0)+ COUNTIF($GQ$13:GQ66,GQ67),"")</f>
        <v/>
      </c>
      <c r="GT67" s="305"/>
      <c r="GU67" s="295" t="str">
        <f>IFERROR(IF(AND('Classificação geral'!$E61="mas",'Classificação geral'!$F61=2),'Classificação geral'!$A61,""),"")</f>
        <v/>
      </c>
      <c r="GV67" s="295" t="str">
        <f>IFERROR(IF(AND('Classificação geral'!$E61="mas",'Classificação geral'!$F61=2),'Classificação geral'!$B61,""),"")</f>
        <v/>
      </c>
      <c r="GW67" s="293" t="str">
        <f>IF(GV67='Classificação geral'!$B61,'Classificação geral'!$C61,"")</f>
        <v/>
      </c>
      <c r="GX67" s="293" t="str">
        <f>IF(GV67='Classificação geral'!$B61,'Classificação geral'!$E61,"")</f>
        <v/>
      </c>
      <c r="GY67" s="306" t="str">
        <f>IFERROR(IF(AND(GX67="mas",'Classificação geral'!$F61=2),'Classificação geral'!$F61,""),"")</f>
        <v/>
      </c>
      <c r="GZ67" s="378" t="str">
        <f>IFERROR(IF(AND($GX67="mas",'Classificação geral'!$F61=2),'Classificação geral'!H61,""),"")</f>
        <v/>
      </c>
      <c r="HA67" s="378" t="str">
        <f>IFERROR(IF(AND($GX67="mas",'Classificação geral'!$F61=2),'Classificação geral'!I61,""),"")</f>
        <v/>
      </c>
      <c r="HB67" s="378" t="str">
        <f>IFERROR(IF(AND($GX67="mas",'Classificação geral'!$F61=2),'Classificação geral'!J61,""),"")</f>
        <v/>
      </c>
      <c r="HC67" s="306" t="str">
        <f>IFERROR(IF(AND(GX67="mas",'Classificação geral'!$F61=2),'Classificação geral'!$G61,""),"")</f>
        <v/>
      </c>
      <c r="HD67" s="378" t="str">
        <f>IFERROR(IF(AND($GX67="mas",'Classificação geral'!$F61=2),'Classificação geral'!L61,""),"")</f>
        <v/>
      </c>
      <c r="HE67" s="378" t="str">
        <f>IFERROR(IF(AND($GX67="mas",'Classificação geral'!$F61=2),'Classificação geral'!M61,""),"")</f>
        <v/>
      </c>
      <c r="HF67" s="378" t="str">
        <f>IFERROR(IF(AND($GX67="mas",'Classificação geral'!$F61=2),'Classificação geral'!N61,""),"")</f>
        <v/>
      </c>
      <c r="HG67" s="306" t="str">
        <f>IFERROR(IF(AND(GX67="mas",'Classificação geral'!$F61=2),'Classificação geral'!$K61,""),"")</f>
        <v/>
      </c>
      <c r="HH67" s="378" t="str">
        <f>IFERROR(IF(AND($GX67="mas",'Classificação geral'!$F61=2),'Classificação geral'!P61,""),"")</f>
        <v/>
      </c>
      <c r="HI67" s="378" t="str">
        <f>IFERROR(IF(AND($GX67="mas",'Classificação geral'!$F61=2),'Classificação geral'!Q61,""),"")</f>
        <v/>
      </c>
      <c r="HJ67" s="378" t="str">
        <f>IFERROR(IF(AND($GX67="mas",'Classificação geral'!$F61=2),'Classificação geral'!R61,""),"")</f>
        <v/>
      </c>
      <c r="HK67" s="306" t="str">
        <f>IFERROR(IF(AND(GX67="mas",'Classificação geral'!$F61=2),'Classificação geral'!$O61,""),"")</f>
        <v/>
      </c>
      <c r="HL67" s="306" t="str">
        <f>IFERROR(IF(AND(GX67="mas",'Classificação geral'!$F61=2),'Classificação geral'!$U61,""),"")</f>
        <v/>
      </c>
      <c r="HM67" s="380" t="str">
        <f t="shared" si="112"/>
        <v/>
      </c>
      <c r="HN67" s="297" t="str">
        <f>IFERROR(RANK(HL67,HL:HL,0)+ COUNTIF($HL$13:HL66,HL67),"")</f>
        <v/>
      </c>
      <c r="HO67" s="305"/>
      <c r="HP67" s="295" t="str">
        <f>IFERROR(IF(AND('Classificação geral'!$E61="FEM",'Classificação geral'!$F61=3),'Classificação geral'!$A61,""),"")</f>
        <v/>
      </c>
      <c r="HQ67" s="306" t="str">
        <f>IFERROR(IF(AND('Classificação geral'!$E61="fem",'Classificação geral'!$F61=3),'Classificação geral'!$B61,""),"")</f>
        <v/>
      </c>
      <c r="HR67" s="293" t="str">
        <f>IF($HQ67='Classificação geral'!$B61,'Classificação geral'!$C61,"")</f>
        <v/>
      </c>
      <c r="HS67" s="293" t="str">
        <f>IF($HQ67='Classificação geral'!$B61,'Classificação geral'!$E61,"")</f>
        <v/>
      </c>
      <c r="HT67" s="293" t="str">
        <f>IF($HS67='Classificação geral'!$E61,'Classificação geral'!$F61,"")</f>
        <v/>
      </c>
      <c r="HU67" s="382">
        <f>IF($HT67='Classificação geral'!$F61,'Classificação geral'!G61,"")</f>
        <v>0</v>
      </c>
      <c r="HV67" s="382" t="str">
        <f>IF($HT67='Classificação geral'!$F61,'Classificação geral'!H61,"")</f>
        <v/>
      </c>
      <c r="HW67" s="382">
        <f>IF($HT67='Classificação geral'!$F61,'Classificação geral'!I61,"")</f>
        <v>0</v>
      </c>
      <c r="HX67" s="382">
        <f>IF($HT67='Classificação geral'!$F61,'Classificação geral'!J61,"")</f>
        <v>0</v>
      </c>
      <c r="HY67" s="382">
        <f>IF($HT67='Classificação geral'!$F61,'Classificação geral'!K61,"")</f>
        <v>0</v>
      </c>
      <c r="HZ67" s="382">
        <f>IF($HT67='Classificação geral'!$F61,'Classificação geral'!L61,"")</f>
        <v>0</v>
      </c>
      <c r="IA67" s="382">
        <f>IF($HT67='Classificação geral'!$F61,'Classificação geral'!M61,"")</f>
        <v>0</v>
      </c>
      <c r="IB67" s="382">
        <f>IF($HT67='Classificação geral'!$F61,'Classificação geral'!N61,"")</f>
        <v>0</v>
      </c>
      <c r="IC67" s="382">
        <f>IF($HT67='Classificação geral'!$F61,'Classificação geral'!O61,"")</f>
        <v>0</v>
      </c>
      <c r="ID67" s="382" t="b">
        <f>IF($HT67='Classificação geral'!$F61,'Classificação geral'!P61,"")</f>
        <v>0</v>
      </c>
      <c r="IE67" s="382">
        <f>IF($HT67='Classificação geral'!$F61,'Classificação geral'!Q61,"")</f>
        <v>0</v>
      </c>
      <c r="IF67" s="382">
        <f>IF($HT67='Classificação geral'!$F61,'Classificação geral'!R61,"")</f>
        <v>0</v>
      </c>
      <c r="IG67" s="379" t="str">
        <f>IF($HT67='Classificação geral'!$F61,'Classificação geral'!$U61,"")</f>
        <v/>
      </c>
      <c r="IH67" s="334" t="str">
        <f t="shared" si="106"/>
        <v/>
      </c>
      <c r="II67" s="297" t="str">
        <f>IFERROR(RANK(IG67,IG:IG,0)+ COUNTIF($IG$13:IG66,IG67),"")</f>
        <v/>
      </c>
      <c r="IJ67" s="305"/>
      <c r="IK67" s="295" t="str">
        <f>IFERROR(IF(AND('Classificação geral'!$E61="mas",'Classificação geral'!$F61=3),'Classificação geral'!$A61,""),"")</f>
        <v/>
      </c>
      <c r="IL67" s="306" t="str">
        <f>IFERROR(IF(AND('Classificação geral'!$E61="mas",'Classificação geral'!$F61=3),'Classificação geral'!$B61,""),"")</f>
        <v/>
      </c>
      <c r="IM67" s="293" t="str">
        <f>IF($IL67='Classificação geral'!$B61,'Classificação geral'!$C61,"")</f>
        <v/>
      </c>
      <c r="IN67" s="293" t="str">
        <f>IF($IL67='Classificação geral'!$B61,'Classificação geral'!$E61,"")</f>
        <v/>
      </c>
      <c r="IO67" s="293" t="str">
        <f>IF($IN67='Classificação geral'!$E61,'Classificação geral'!$F61,"")</f>
        <v/>
      </c>
      <c r="IP67" s="379">
        <f>IF($IO67='Classificação geral'!$F61,'Classificação geral'!G61,"")</f>
        <v>0</v>
      </c>
      <c r="IQ67" s="379" t="str">
        <f>IF($IO67='Classificação geral'!$F61,'Classificação geral'!H61,"")</f>
        <v/>
      </c>
      <c r="IR67" s="379">
        <f>IF($IO67='Classificação geral'!$F61,'Classificação geral'!I61,"")</f>
        <v>0</v>
      </c>
      <c r="IS67" s="379">
        <f>IF($IO67='Classificação geral'!$F61,'Classificação geral'!J61,"")</f>
        <v>0</v>
      </c>
      <c r="IT67" s="379">
        <f>IF($IO67='Classificação geral'!$F61,'Classificação geral'!K61,"")</f>
        <v>0</v>
      </c>
      <c r="IU67" s="379">
        <f>IF($IO67='Classificação geral'!$F61,'Classificação geral'!L61,"")</f>
        <v>0</v>
      </c>
      <c r="IV67" s="379">
        <f>IF($IO67='Classificação geral'!$F61,'Classificação geral'!M61,"")</f>
        <v>0</v>
      </c>
      <c r="IW67" s="379">
        <f>IF($IO67='Classificação geral'!$F61,'Classificação geral'!N61,"")</f>
        <v>0</v>
      </c>
      <c r="IX67" s="379">
        <f>IF($IO67='Classificação geral'!$F61,'Classificação geral'!O61,"")</f>
        <v>0</v>
      </c>
      <c r="IY67" s="379" t="b">
        <f>IF($IO67='Classificação geral'!$F61,'Classificação geral'!P61,"")</f>
        <v>0</v>
      </c>
      <c r="IZ67" s="379">
        <f>IF($IO67='Classificação geral'!$F61,'Classificação geral'!Q61,"")</f>
        <v>0</v>
      </c>
      <c r="JA67" s="379">
        <f>IF($IO67='Classificação geral'!$F61,'Classificação geral'!R61,"")</f>
        <v>0</v>
      </c>
      <c r="JB67" s="296" t="str">
        <f>IF($IO67='Classificação geral'!$F61,'Classificação geral'!$U61,"")</f>
        <v/>
      </c>
      <c r="JC67" s="334" t="str">
        <f t="shared" si="107"/>
        <v/>
      </c>
      <c r="JD67" s="297" t="str">
        <f>IFERROR(RANK(JB67,JB:JB,0)+ COUNTIF($JB$13:JB66,JB67),"")</f>
        <v/>
      </c>
    </row>
    <row r="68" spans="1:264" ht="25.95" customHeight="1" x14ac:dyDescent="0.4">
      <c r="A68" s="397"/>
      <c r="B68" s="367" t="str">
        <f t="shared" si="132"/>
        <v/>
      </c>
      <c r="C68" s="390" t="str">
        <f t="shared" si="133"/>
        <v/>
      </c>
      <c r="D68" s="394" t="str">
        <f t="shared" si="134"/>
        <v/>
      </c>
      <c r="E68" s="395" t="str">
        <f t="shared" si="135"/>
        <v/>
      </c>
      <c r="F68" s="395" t="str">
        <f t="shared" si="136"/>
        <v/>
      </c>
      <c r="G68" s="395" t="str">
        <f>IFERROR(INDEX(#REF!,MATCH(U68,$FB$15:$FB$97,0)),"")</f>
        <v/>
      </c>
      <c r="H68" s="396" t="str">
        <f t="shared" si="137"/>
        <v/>
      </c>
      <c r="I68" s="396" t="str">
        <f t="shared" si="138"/>
        <v/>
      </c>
      <c r="J68" s="396" t="str">
        <f t="shared" si="139"/>
        <v/>
      </c>
      <c r="K68" s="479" t="str">
        <f t="shared" si="140"/>
        <v/>
      </c>
      <c r="L68" s="396" t="str">
        <f t="shared" si="141"/>
        <v/>
      </c>
      <c r="M68" s="396" t="str">
        <f t="shared" si="142"/>
        <v/>
      </c>
      <c r="N68" s="396" t="str">
        <f t="shared" si="143"/>
        <v/>
      </c>
      <c r="O68" s="479" t="str">
        <f t="shared" si="144"/>
        <v/>
      </c>
      <c r="P68" s="396" t="str">
        <f t="shared" si="145"/>
        <v/>
      </c>
      <c r="Q68" s="396" t="str">
        <f t="shared" si="146"/>
        <v/>
      </c>
      <c r="R68" s="396" t="str">
        <f t="shared" si="147"/>
        <v/>
      </c>
      <c r="S68" s="479" t="str">
        <f t="shared" si="148"/>
        <v/>
      </c>
      <c r="T68" s="396" t="str">
        <f t="shared" si="149"/>
        <v/>
      </c>
      <c r="U68" s="391">
        <v>54</v>
      </c>
      <c r="V68" s="392"/>
      <c r="W68" s="392"/>
      <c r="X68" s="367" t="str">
        <f t="shared" si="150"/>
        <v/>
      </c>
      <c r="Y68" s="390" t="str">
        <f t="shared" si="151"/>
        <v/>
      </c>
      <c r="Z68" s="394" t="str">
        <f t="shared" si="152"/>
        <v/>
      </c>
      <c r="AA68" s="395" t="str">
        <f t="shared" si="153"/>
        <v/>
      </c>
      <c r="AB68" s="395" t="str">
        <f t="shared" si="154"/>
        <v/>
      </c>
      <c r="AC68" s="395" t="str">
        <f>IFERROR(INDEX(#REF!,MATCH(AQ68,$FX$15:$FX$97,0)),"")</f>
        <v/>
      </c>
      <c r="AD68" s="396" t="str">
        <f t="shared" si="155"/>
        <v/>
      </c>
      <c r="AE68" s="396" t="str">
        <f t="shared" si="156"/>
        <v/>
      </c>
      <c r="AF68" s="396" t="str">
        <f t="shared" si="157"/>
        <v/>
      </c>
      <c r="AG68" s="479" t="str">
        <f t="shared" si="158"/>
        <v/>
      </c>
      <c r="AH68" s="396" t="str">
        <f t="shared" si="159"/>
        <v/>
      </c>
      <c r="AI68" s="396" t="str">
        <f t="shared" si="160"/>
        <v/>
      </c>
      <c r="AJ68" s="396" t="str">
        <f t="shared" si="161"/>
        <v/>
      </c>
      <c r="AK68" s="479" t="str">
        <f t="shared" si="162"/>
        <v/>
      </c>
      <c r="AL68" s="396" t="str">
        <f t="shared" si="163"/>
        <v/>
      </c>
      <c r="AM68" s="396" t="str">
        <f t="shared" si="164"/>
        <v/>
      </c>
      <c r="AN68" s="396" t="str">
        <f t="shared" si="165"/>
        <v/>
      </c>
      <c r="AO68" s="479" t="str">
        <f t="shared" si="166"/>
        <v/>
      </c>
      <c r="AP68" s="396" t="str">
        <f t="shared" si="167"/>
        <v/>
      </c>
      <c r="AQ68" s="391">
        <v>54</v>
      </c>
      <c r="AR68" s="392"/>
      <c r="AS68" s="397"/>
      <c r="AT68" s="367" t="str">
        <f t="shared" si="168"/>
        <v/>
      </c>
      <c r="AU68" s="390" t="str">
        <f t="shared" si="169"/>
        <v/>
      </c>
      <c r="AV68" s="390" t="str">
        <f t="shared" si="170"/>
        <v/>
      </c>
      <c r="AW68" s="395" t="str">
        <f t="shared" si="171"/>
        <v/>
      </c>
      <c r="AX68" s="395" t="str">
        <f t="shared" si="172"/>
        <v/>
      </c>
      <c r="AY68" s="395" t="str">
        <f>IFERROR(INDEX(#REF!,MATCH($BM68,$GS$15:$GS$97,0)),"")</f>
        <v/>
      </c>
      <c r="AZ68" s="396" t="str">
        <f t="shared" si="173"/>
        <v/>
      </c>
      <c r="BA68" s="396" t="str">
        <f t="shared" si="174"/>
        <v/>
      </c>
      <c r="BB68" s="396" t="str">
        <f t="shared" si="175"/>
        <v/>
      </c>
      <c r="BC68" s="479" t="str">
        <f t="shared" si="176"/>
        <v/>
      </c>
      <c r="BD68" s="396" t="str">
        <f t="shared" si="177"/>
        <v/>
      </c>
      <c r="BE68" s="396" t="str">
        <f t="shared" si="178"/>
        <v/>
      </c>
      <c r="BF68" s="396" t="str">
        <f t="shared" si="179"/>
        <v/>
      </c>
      <c r="BG68" s="479" t="str">
        <f t="shared" si="180"/>
        <v/>
      </c>
      <c r="BH68" s="396" t="str">
        <f t="shared" si="181"/>
        <v/>
      </c>
      <c r="BI68" s="396" t="str">
        <f t="shared" si="182"/>
        <v/>
      </c>
      <c r="BJ68" s="396" t="str">
        <f t="shared" si="183"/>
        <v/>
      </c>
      <c r="BK68" s="479" t="str">
        <f t="shared" si="184"/>
        <v/>
      </c>
      <c r="BL68" s="396" t="str">
        <f t="shared" si="185"/>
        <v/>
      </c>
      <c r="BM68" s="391">
        <v>54</v>
      </c>
      <c r="BN68" s="236"/>
      <c r="BO68" s="392"/>
      <c r="BP68" s="368" t="str">
        <f t="shared" si="186"/>
        <v/>
      </c>
      <c r="BQ68" s="390" t="str">
        <f t="shared" si="187"/>
        <v/>
      </c>
      <c r="BR68" s="394" t="str">
        <f t="shared" si="188"/>
        <v/>
      </c>
      <c r="BS68" s="395" t="str">
        <f t="shared" si="189"/>
        <v/>
      </c>
      <c r="BT68" s="395" t="str">
        <f t="shared" si="190"/>
        <v/>
      </c>
      <c r="BU68" s="395" t="str">
        <f>IFERROR(INDEX(#REF!,MATCH(CI68,$HN$15:$HN$97,0)),"")</f>
        <v/>
      </c>
      <c r="BV68" s="396" t="str">
        <f t="shared" si="191"/>
        <v/>
      </c>
      <c r="BW68" s="396" t="str">
        <f t="shared" si="192"/>
        <v/>
      </c>
      <c r="BX68" s="396" t="str">
        <f t="shared" si="193"/>
        <v/>
      </c>
      <c r="BY68" s="479" t="str">
        <f t="shared" si="194"/>
        <v/>
      </c>
      <c r="BZ68" s="396" t="str">
        <f t="shared" si="195"/>
        <v/>
      </c>
      <c r="CA68" s="396" t="str">
        <f t="shared" si="196"/>
        <v/>
      </c>
      <c r="CB68" s="396" t="str">
        <f t="shared" si="197"/>
        <v/>
      </c>
      <c r="CC68" s="479" t="str">
        <f t="shared" si="198"/>
        <v/>
      </c>
      <c r="CD68" s="396" t="str">
        <f t="shared" si="199"/>
        <v/>
      </c>
      <c r="CE68" s="396" t="str">
        <f t="shared" si="200"/>
        <v/>
      </c>
      <c r="CF68" s="396" t="str">
        <f t="shared" si="201"/>
        <v/>
      </c>
      <c r="CG68" s="479" t="str">
        <f t="shared" si="202"/>
        <v/>
      </c>
      <c r="CH68" s="396" t="str">
        <f t="shared" si="203"/>
        <v/>
      </c>
      <c r="CI68" s="391">
        <v>54</v>
      </c>
      <c r="CJ68" s="392"/>
      <c r="CK68" s="397"/>
      <c r="CL68" s="367" t="str">
        <f t="shared" si="204"/>
        <v/>
      </c>
      <c r="CM68" s="390" t="str">
        <f t="shared" si="205"/>
        <v/>
      </c>
      <c r="CN68" s="394" t="str">
        <f t="shared" si="206"/>
        <v/>
      </c>
      <c r="CO68" s="394" t="str">
        <f t="shared" si="207"/>
        <v/>
      </c>
      <c r="CP68" s="395" t="str">
        <f t="shared" si="208"/>
        <v/>
      </c>
      <c r="CQ68" s="395" t="str">
        <f>IFERROR(INDEX(#REF!,MATCH(DE68,$II$15:$II$97,0)),"")</f>
        <v/>
      </c>
      <c r="CR68" s="396" t="str">
        <f t="shared" si="209"/>
        <v/>
      </c>
      <c r="CS68" s="396" t="str">
        <f t="shared" si="210"/>
        <v/>
      </c>
      <c r="CT68" s="396" t="str">
        <f t="shared" si="211"/>
        <v/>
      </c>
      <c r="CU68" s="479" t="str">
        <f t="shared" si="212"/>
        <v/>
      </c>
      <c r="CV68" s="396" t="str">
        <f t="shared" si="213"/>
        <v/>
      </c>
      <c r="CW68" s="396" t="str">
        <f t="shared" si="214"/>
        <v/>
      </c>
      <c r="CX68" s="396" t="str">
        <f t="shared" si="215"/>
        <v/>
      </c>
      <c r="CY68" s="479" t="str">
        <f t="shared" si="216"/>
        <v/>
      </c>
      <c r="CZ68" s="396" t="str">
        <f t="shared" si="217"/>
        <v/>
      </c>
      <c r="DA68" s="396" t="str">
        <f t="shared" si="218"/>
        <v/>
      </c>
      <c r="DB68" s="396" t="str">
        <f t="shared" si="219"/>
        <v/>
      </c>
      <c r="DC68" s="479" t="str">
        <f t="shared" si="220"/>
        <v/>
      </c>
      <c r="DD68" s="396" t="str">
        <f t="shared" si="221"/>
        <v/>
      </c>
      <c r="DE68" s="391">
        <v>54</v>
      </c>
      <c r="DF68" s="393" t="str">
        <f t="shared" si="230"/>
        <v/>
      </c>
      <c r="DG68" s="392"/>
      <c r="DH68" s="392"/>
      <c r="DI68" s="367" t="str">
        <f t="shared" si="231"/>
        <v/>
      </c>
      <c r="DJ68" s="390" t="str">
        <f t="shared" si="222"/>
        <v/>
      </c>
      <c r="DK68" s="394" t="str">
        <f t="shared" si="223"/>
        <v/>
      </c>
      <c r="DL68" s="395" t="str">
        <f t="shared" si="224"/>
        <v/>
      </c>
      <c r="DM68" s="395" t="str">
        <f t="shared" si="225"/>
        <v/>
      </c>
      <c r="DN68" s="395" t="str">
        <f>IFERROR(INDEX(#REF!,MATCH(EB68,$JD$15:$JD$97,0)),"")</f>
        <v/>
      </c>
      <c r="DO68" s="396" t="str">
        <f t="shared" si="232"/>
        <v/>
      </c>
      <c r="DP68" s="396" t="str">
        <f t="shared" si="233"/>
        <v/>
      </c>
      <c r="DQ68" s="396" t="str">
        <f t="shared" si="234"/>
        <v/>
      </c>
      <c r="DR68" s="479" t="str">
        <f t="shared" si="226"/>
        <v/>
      </c>
      <c r="DS68" s="396" t="str">
        <f t="shared" si="235"/>
        <v/>
      </c>
      <c r="DT68" s="396" t="str">
        <f t="shared" si="236"/>
        <v/>
      </c>
      <c r="DU68" s="396" t="str">
        <f t="shared" si="237"/>
        <v/>
      </c>
      <c r="DV68" s="479" t="str">
        <f t="shared" si="227"/>
        <v/>
      </c>
      <c r="DW68" s="396" t="str">
        <f t="shared" si="238"/>
        <v/>
      </c>
      <c r="DX68" s="396" t="str">
        <f t="shared" si="239"/>
        <v/>
      </c>
      <c r="DY68" s="396" t="str">
        <f t="shared" si="240"/>
        <v/>
      </c>
      <c r="DZ68" s="479" t="str">
        <f t="shared" si="228"/>
        <v/>
      </c>
      <c r="EA68" s="396" t="str">
        <f t="shared" si="229"/>
        <v/>
      </c>
      <c r="EB68" s="391">
        <v>54</v>
      </c>
      <c r="EC68" s="393"/>
      <c r="ED68" s="392"/>
      <c r="EI68" s="295" t="str">
        <f>IFERROR(IF(AND('Classificação geral'!$E62="FEM",'Classificação geral'!$F62=1),'Classificação geral'!$A62,""),"")</f>
        <v/>
      </c>
      <c r="EJ68" s="306" t="str">
        <f>IFERROR(IF(AND('Classificação geral'!$E62="FEM",'Classificação geral'!$F62=1),'Classificação geral'!$B62,""),"")</f>
        <v/>
      </c>
      <c r="EK68" s="293" t="str">
        <f>IF($EJ68='Classificação geral'!$B62,'Classificação geral'!$C62,"")</f>
        <v/>
      </c>
      <c r="EL68" s="293" t="str">
        <f>IF($EJ68='Classificação geral'!$B62,'Classificação geral'!$E62,"")</f>
        <v/>
      </c>
      <c r="EM68" s="293" t="str">
        <f>IF($EL68='Classificação geral'!$E62,'Classificação geral'!$F62,"")</f>
        <v/>
      </c>
      <c r="EN68" s="378" t="str">
        <f>IFERROR(IF(AND($EL68="fem",'Classificação geral'!$F62=1),'Classificação geral'!G62,""),"")</f>
        <v/>
      </c>
      <c r="EO68" s="378" t="str">
        <f>IFERROR(IF(AND($EL68="fem",'Classificação geral'!$F62=1),'Classificação geral'!H62,""),"")</f>
        <v/>
      </c>
      <c r="EP68" s="378" t="str">
        <f>IFERROR(IF(AND($EL68="fem",'Classificação geral'!$F62=1),'Classificação geral'!I62,""),"")</f>
        <v/>
      </c>
      <c r="EQ68" s="378" t="str">
        <f>IFERROR(IF(AND($EL68="fem",'Classificação geral'!$F62=1),'Classificação geral'!J62,""),"")</f>
        <v/>
      </c>
      <c r="ER68" s="306" t="str">
        <f>IFERROR(IF(AND($EL68="fem",'Classificação geral'!$F62=1),'Classificação geral'!K62,""),"")</f>
        <v/>
      </c>
      <c r="ES68" s="378" t="str">
        <f>IFERROR(IF(AND($EL68="fem",'Classificação geral'!$F62=1),'Classificação geral'!L62,""),"")</f>
        <v/>
      </c>
      <c r="ET68" s="378" t="str">
        <f>IFERROR(IF(AND($EL68="fem",'Classificação geral'!$F62=1),'Classificação geral'!M62,""),"")</f>
        <v/>
      </c>
      <c r="EU68" s="378" t="str">
        <f>IFERROR(IF(AND($EL68="fem",'Classificação geral'!$F62=1),'Classificação geral'!N62,""),"")</f>
        <v/>
      </c>
      <c r="EV68" s="306" t="str">
        <f>IFERROR(IF(AND($EL68="fem",'Classificação geral'!$F62=1),'Classificação geral'!O62,""),"")</f>
        <v/>
      </c>
      <c r="EW68" s="378" t="str">
        <f>IFERROR(IF(AND($EL68="fem",'Classificação geral'!$F62=1),'Classificação geral'!P62,""),"")</f>
        <v/>
      </c>
      <c r="EX68" s="378" t="str">
        <f>IFERROR(IF(AND($EL68="fem",'Classificação geral'!$F62=1),'Classificação geral'!Q62,""),"")</f>
        <v/>
      </c>
      <c r="EY68" s="378" t="str">
        <f>IFERROR(IF(AND($EL68="fem",'Classificação geral'!$F62=1),'Classificação geral'!R62,""),"")</f>
        <v/>
      </c>
      <c r="EZ68" s="296" t="str">
        <f>IF($EM68='Classificação geral'!$F62,'Classificação geral'!$U62,"")</f>
        <v/>
      </c>
      <c r="FA68" s="380" t="str">
        <f t="shared" si="109"/>
        <v/>
      </c>
      <c r="FB68" s="297" t="str">
        <f>IFERROR(RANK(EZ68,EZ:EZ,0)+ COUNTIF(EZ$13:$EZ67,EZ68),"")</f>
        <v/>
      </c>
      <c r="FC68" s="294"/>
      <c r="FD68" s="305" t="s">
        <v>5</v>
      </c>
      <c r="FE68" s="295" t="str">
        <f>IFERROR(IF(AND('Classificação geral'!$E62="mas",'Classificação geral'!$F62=1),'Classificação geral'!$A62,""),"")</f>
        <v/>
      </c>
      <c r="FF68" s="306" t="str">
        <f>IFERROR(IF(AND('Classificação geral'!$E62="mas",'Classificação geral'!$F62=1),'Classificação geral'!$B62,""),"")</f>
        <v/>
      </c>
      <c r="FG68" s="293" t="str">
        <f>IF($FF68='Classificação geral'!$B62,'Classificação geral'!$C62,"")</f>
        <v/>
      </c>
      <c r="FH68" s="293" t="str">
        <f>IF($FF68='Classificação geral'!$B62,'Classificação geral'!$E62,"")</f>
        <v/>
      </c>
      <c r="FI68" s="306" t="str">
        <f>IFERROR(IF(AND($FH68="mas",'Classificação geral'!$F62=1),'Classificação geral'!F62,""),"")</f>
        <v/>
      </c>
      <c r="FJ68" s="378" t="str">
        <f>IFERROR(IF(AND($FH68="mas",'Classificação geral'!$F62=1),'Classificação geral'!G62,""),"")</f>
        <v/>
      </c>
      <c r="FK68" s="378" t="str">
        <f>IFERROR(IF(AND($FH68="mas",'Classificação geral'!$F62=1),'Classificação geral'!H62,""),"")</f>
        <v/>
      </c>
      <c r="FL68" s="378" t="str">
        <f>IFERROR(IF(AND($FH68="mas",'Classificação geral'!$F62=1),'Classificação geral'!I62,""),"")</f>
        <v/>
      </c>
      <c r="FM68" s="378" t="str">
        <f>IFERROR(IF(AND($FH68="mas",'Classificação geral'!$F62=1),'Classificação geral'!J62,""),"")</f>
        <v/>
      </c>
      <c r="FN68" s="378" t="str">
        <f>IFERROR(IF(AND($FH68="mas",'Classificação geral'!$F62=1),'Classificação geral'!K62,""),"")</f>
        <v/>
      </c>
      <c r="FO68" s="378" t="str">
        <f>IFERROR(IF(AND($FH68="mas",'Classificação geral'!$F62=1),'Classificação geral'!L62,""),"")</f>
        <v/>
      </c>
      <c r="FP68" s="378" t="str">
        <f>IFERROR(IF(AND($FH68="mas",'Classificação geral'!$F62=1),'Classificação geral'!M62,""),"")</f>
        <v/>
      </c>
      <c r="FQ68" s="378" t="str">
        <f>IFERROR(IF(AND($FH68="mas",'Classificação geral'!$F62=1),'Classificação geral'!N62,""),"")</f>
        <v/>
      </c>
      <c r="FR68" s="378" t="str">
        <f>IFERROR(IF(AND($FH68="mas",'Classificação geral'!$F62=1),'Classificação geral'!O62,""),"")</f>
        <v/>
      </c>
      <c r="FS68" s="378" t="str">
        <f>IFERROR(IF(AND($FH68="mas",'Classificação geral'!$F62=1),'Classificação geral'!P62,""),"")</f>
        <v/>
      </c>
      <c r="FT68" s="378" t="str">
        <f>IFERROR(IF(AND($FH68="mas",'Classificação geral'!$F62=1),'Classificação geral'!Q62,""),"")</f>
        <v/>
      </c>
      <c r="FU68" s="378" t="str">
        <f>IFERROR(IF(AND($FH68="mas",'Classificação geral'!$F62=1),'Classificação geral'!R62,""),"")</f>
        <v/>
      </c>
      <c r="FV68" s="306" t="str">
        <f>IFERROR(IF(AND($FH68="mas",'Classificação geral'!$F62=1),'Classificação geral'!U62,""),"")</f>
        <v/>
      </c>
      <c r="FW68" s="380" t="str">
        <f t="shared" si="110"/>
        <v/>
      </c>
      <c r="FX68" s="297" t="str">
        <f>IFERROR(RANK(FV68,FV:FV,0)+ COUNTIF($FV$13:FV67,FV68),"")</f>
        <v/>
      </c>
      <c r="FY68" s="305"/>
      <c r="FZ68" s="295" t="str">
        <f>IFERROR(IF(AND('Classificação geral'!$E62="FEM",'Classificação geral'!$F62=2),'Classificação geral'!$A62,""),"")</f>
        <v/>
      </c>
      <c r="GA68" s="378" t="str">
        <f>IFERROR(IF(AND('Classificação geral'!$E62="fem",'Classificação geral'!$F62=2),'Classificação geral'!$B62,""),"")</f>
        <v/>
      </c>
      <c r="GB68" s="293" t="str">
        <f>IF(GA68='Classificação geral'!$B62,'Classificação geral'!$C62,"")</f>
        <v/>
      </c>
      <c r="GC68" s="293" t="str">
        <f>IF(GA68='Classificação geral'!$B62,'Classificação geral'!$E62,"")</f>
        <v/>
      </c>
      <c r="GD68" s="306" t="str">
        <f>IFERROR(IF(AND(GC68="fem",'Classificação geral'!$F62=2),'Classificação geral'!$F62,""),"")</f>
        <v/>
      </c>
      <c r="GE68" s="378" t="str">
        <f>IFERROR(IF(AND($GC68="fem",'Classificação geral'!$F62=2),'Classificação geral'!G62,""),"")</f>
        <v/>
      </c>
      <c r="GF68" s="378" t="str">
        <f>IFERROR(IF(AND($GC68="fem",'Classificação geral'!$F62=2),'Classificação geral'!H62,""),"")</f>
        <v/>
      </c>
      <c r="GG68" s="378" t="str">
        <f>IFERROR(IF(AND($GC68="fem",'Classificação geral'!$F62=2),'Classificação geral'!I62,""),"")</f>
        <v/>
      </c>
      <c r="GH68" s="378" t="str">
        <f>IFERROR(IF(AND($GC68="fem",'Classificação geral'!$F62=2),'Classificação geral'!J62,""),"")</f>
        <v/>
      </c>
      <c r="GI68" s="378" t="str">
        <f>IFERROR(IF(AND($GC68="fem",'Classificação geral'!$F62=2),'Classificação geral'!K62,""),"")</f>
        <v/>
      </c>
      <c r="GJ68" s="378" t="str">
        <f>IFERROR(IF(AND($GC68="fem",'Classificação geral'!$F62=2),'Classificação geral'!L62,""),"")</f>
        <v/>
      </c>
      <c r="GK68" s="378" t="str">
        <f>IFERROR(IF(AND($GC68="fem",'Classificação geral'!$F62=2),'Classificação geral'!M62,""),"")</f>
        <v/>
      </c>
      <c r="GL68" s="378" t="str">
        <f>IFERROR(IF(AND($GC68="fem",'Classificação geral'!$F62=2),'Classificação geral'!N62,""),"")</f>
        <v/>
      </c>
      <c r="GM68" s="378" t="str">
        <f>IFERROR(IF(AND($GC68="fem",'Classificação geral'!$F62=2),'Classificação geral'!O62,""),"")</f>
        <v/>
      </c>
      <c r="GN68" s="378" t="str">
        <f>IFERROR(IF(AND($GC68="fem",'Classificação geral'!$F62=2),'Classificação geral'!P62,""),"")</f>
        <v/>
      </c>
      <c r="GO68" s="378" t="str">
        <f>IFERROR(IF(AND($GC68="fem",'Classificação geral'!$F62=2),'Classificação geral'!Q62,""),"")</f>
        <v/>
      </c>
      <c r="GP68" s="378" t="str">
        <f>IFERROR(IF(AND($GC68="fem",'Classificação geral'!$F62=2),'Classificação geral'!R62,""),"")</f>
        <v/>
      </c>
      <c r="GQ68" s="306" t="str">
        <f>IFERROR(IF(AND(GC68="fem",'Classificação geral'!$F62=2),'Classificação geral'!U62,""),"")</f>
        <v/>
      </c>
      <c r="GR68" s="380" t="str">
        <f t="shared" si="111"/>
        <v/>
      </c>
      <c r="GS68" s="297" t="str">
        <f>IFERROR(RANK(GQ68,GQ:GQ,0)+ COUNTIF($GQ$13:GQ67,GQ68),"")</f>
        <v/>
      </c>
      <c r="GT68" s="305"/>
      <c r="GU68" s="295" t="str">
        <f>IFERROR(IF(AND('Classificação geral'!$E62="mas",'Classificação geral'!$F62=2),'Classificação geral'!$A62,""),"")</f>
        <v/>
      </c>
      <c r="GV68" s="295" t="str">
        <f>IFERROR(IF(AND('Classificação geral'!$E62="mas",'Classificação geral'!$F62=2),'Classificação geral'!$B62,""),"")</f>
        <v/>
      </c>
      <c r="GW68" s="293" t="str">
        <f>IF(GV68='Classificação geral'!$B62,'Classificação geral'!$C62,"")</f>
        <v/>
      </c>
      <c r="GX68" s="293" t="str">
        <f>IF(GV68='Classificação geral'!$B62,'Classificação geral'!$E62,"")</f>
        <v/>
      </c>
      <c r="GY68" s="306" t="str">
        <f>IFERROR(IF(AND(GX68="mas",'Classificação geral'!$F62=2),'Classificação geral'!$F62,""),"")</f>
        <v/>
      </c>
      <c r="GZ68" s="378" t="str">
        <f>IFERROR(IF(AND($GX68="mas",'Classificação geral'!$F62=2),'Classificação geral'!H62,""),"")</f>
        <v/>
      </c>
      <c r="HA68" s="378" t="str">
        <f>IFERROR(IF(AND($GX68="mas",'Classificação geral'!$F62=2),'Classificação geral'!I62,""),"")</f>
        <v/>
      </c>
      <c r="HB68" s="378" t="str">
        <f>IFERROR(IF(AND($GX68="mas",'Classificação geral'!$F62=2),'Classificação geral'!J62,""),"")</f>
        <v/>
      </c>
      <c r="HC68" s="306" t="str">
        <f>IFERROR(IF(AND(GX68="mas",'Classificação geral'!$F62=2),'Classificação geral'!$G62,""),"")</f>
        <v/>
      </c>
      <c r="HD68" s="378" t="str">
        <f>IFERROR(IF(AND($GX68="mas",'Classificação geral'!$F62=2),'Classificação geral'!L62,""),"")</f>
        <v/>
      </c>
      <c r="HE68" s="378" t="str">
        <f>IFERROR(IF(AND($GX68="mas",'Classificação geral'!$F62=2),'Classificação geral'!M62,""),"")</f>
        <v/>
      </c>
      <c r="HF68" s="378" t="str">
        <f>IFERROR(IF(AND($GX68="mas",'Classificação geral'!$F62=2),'Classificação geral'!N62,""),"")</f>
        <v/>
      </c>
      <c r="HG68" s="306" t="str">
        <f>IFERROR(IF(AND(GX68="mas",'Classificação geral'!$F62=2),'Classificação geral'!$K62,""),"")</f>
        <v/>
      </c>
      <c r="HH68" s="378" t="str">
        <f>IFERROR(IF(AND($GX68="mas",'Classificação geral'!$F62=2),'Classificação geral'!P62,""),"")</f>
        <v/>
      </c>
      <c r="HI68" s="378" t="str">
        <f>IFERROR(IF(AND($GX68="mas",'Classificação geral'!$F62=2),'Classificação geral'!Q62,""),"")</f>
        <v/>
      </c>
      <c r="HJ68" s="378" t="str">
        <f>IFERROR(IF(AND($GX68="mas",'Classificação geral'!$F62=2),'Classificação geral'!R62,""),"")</f>
        <v/>
      </c>
      <c r="HK68" s="306" t="str">
        <f>IFERROR(IF(AND(GX68="mas",'Classificação geral'!$F62=2),'Classificação geral'!$O62,""),"")</f>
        <v/>
      </c>
      <c r="HL68" s="306" t="str">
        <f>IFERROR(IF(AND(GX68="mas",'Classificação geral'!$F62=2),'Classificação geral'!$U62,""),"")</f>
        <v/>
      </c>
      <c r="HM68" s="380" t="str">
        <f t="shared" si="112"/>
        <v/>
      </c>
      <c r="HN68" s="297" t="str">
        <f>IFERROR(RANK(HL68,HL:HL,0)+ COUNTIF($HL$13:HL67,HL68),"")</f>
        <v/>
      </c>
      <c r="HO68" s="305"/>
      <c r="HP68" s="295" t="str">
        <f>IFERROR(IF(AND('Classificação geral'!$E62="FEM",'Classificação geral'!$F62=3),'Classificação geral'!$A62,""),"")</f>
        <v/>
      </c>
      <c r="HQ68" s="306" t="str">
        <f>IFERROR(IF(AND('Classificação geral'!$E62="fem",'Classificação geral'!$F62=3),'Classificação geral'!$B62,""),"")</f>
        <v/>
      </c>
      <c r="HR68" s="293" t="str">
        <f>IF($HQ68='Classificação geral'!$B62,'Classificação geral'!$C62,"")</f>
        <v/>
      </c>
      <c r="HS68" s="293" t="str">
        <f>IF($HQ68='Classificação geral'!$B62,'Classificação geral'!$E62,"")</f>
        <v/>
      </c>
      <c r="HT68" s="293" t="str">
        <f>IF($HS68='Classificação geral'!$E62,'Classificação geral'!$F62,"")</f>
        <v/>
      </c>
      <c r="HU68" s="382">
        <f>IF($HT68='Classificação geral'!$F62,'Classificação geral'!G62,"")</f>
        <v>0</v>
      </c>
      <c r="HV68" s="382" t="str">
        <f>IF($HT68='Classificação geral'!$F62,'Classificação geral'!H62,"")</f>
        <v/>
      </c>
      <c r="HW68" s="382">
        <f>IF($HT68='Classificação geral'!$F62,'Classificação geral'!I62,"")</f>
        <v>0</v>
      </c>
      <c r="HX68" s="382">
        <f>IF($HT68='Classificação geral'!$F62,'Classificação geral'!J62,"")</f>
        <v>0</v>
      </c>
      <c r="HY68" s="382">
        <f>IF($HT68='Classificação geral'!$F62,'Classificação geral'!K62,"")</f>
        <v>0</v>
      </c>
      <c r="HZ68" s="382">
        <f>IF($HT68='Classificação geral'!$F62,'Classificação geral'!L62,"")</f>
        <v>0</v>
      </c>
      <c r="IA68" s="382">
        <f>IF($HT68='Classificação geral'!$F62,'Classificação geral'!M62,"")</f>
        <v>0</v>
      </c>
      <c r="IB68" s="382">
        <f>IF($HT68='Classificação geral'!$F62,'Classificação geral'!N62,"")</f>
        <v>0</v>
      </c>
      <c r="IC68" s="382">
        <f>IF($HT68='Classificação geral'!$F62,'Classificação geral'!O62,"")</f>
        <v>0</v>
      </c>
      <c r="ID68" s="382" t="b">
        <f>IF($HT68='Classificação geral'!$F62,'Classificação geral'!P62,"")</f>
        <v>0</v>
      </c>
      <c r="IE68" s="382">
        <f>IF($HT68='Classificação geral'!$F62,'Classificação geral'!Q62,"")</f>
        <v>0</v>
      </c>
      <c r="IF68" s="382">
        <f>IF($HT68='Classificação geral'!$F62,'Classificação geral'!R62,"")</f>
        <v>0</v>
      </c>
      <c r="IG68" s="379" t="str">
        <f>IF($HT68='Classificação geral'!$F62,'Classificação geral'!$U62,"")</f>
        <v/>
      </c>
      <c r="IH68" s="334" t="str">
        <f t="shared" si="106"/>
        <v/>
      </c>
      <c r="II68" s="297" t="str">
        <f>IFERROR(RANK(IG68,IG:IG,0)+ COUNTIF($IG$13:IG67,IG68),"")</f>
        <v/>
      </c>
      <c r="IJ68" s="305"/>
      <c r="IK68" s="295" t="str">
        <f>IFERROR(IF(AND('Classificação geral'!$E62="mas",'Classificação geral'!$F62=3),'Classificação geral'!$A62,""),"")</f>
        <v/>
      </c>
      <c r="IL68" s="306" t="str">
        <f>IFERROR(IF(AND('Classificação geral'!$E62="mas",'Classificação geral'!$F62=3),'Classificação geral'!$B62,""),"")</f>
        <v/>
      </c>
      <c r="IM68" s="293" t="str">
        <f>IF($IL68='Classificação geral'!$B62,'Classificação geral'!$C62,"")</f>
        <v/>
      </c>
      <c r="IN68" s="293" t="str">
        <f>IF($IL68='Classificação geral'!$B62,'Classificação geral'!$E62,"")</f>
        <v/>
      </c>
      <c r="IO68" s="293" t="str">
        <f>IF($IN68='Classificação geral'!$E62,'Classificação geral'!$F62,"")</f>
        <v/>
      </c>
      <c r="IP68" s="379">
        <f>IF($IO68='Classificação geral'!$F62,'Classificação geral'!G62,"")</f>
        <v>0</v>
      </c>
      <c r="IQ68" s="379" t="str">
        <f>IF($IO68='Classificação geral'!$F62,'Classificação geral'!H62,"")</f>
        <v/>
      </c>
      <c r="IR68" s="379">
        <f>IF($IO68='Classificação geral'!$F62,'Classificação geral'!I62,"")</f>
        <v>0</v>
      </c>
      <c r="IS68" s="379">
        <f>IF($IO68='Classificação geral'!$F62,'Classificação geral'!J62,"")</f>
        <v>0</v>
      </c>
      <c r="IT68" s="379">
        <f>IF($IO68='Classificação geral'!$F62,'Classificação geral'!K62,"")</f>
        <v>0</v>
      </c>
      <c r="IU68" s="379">
        <f>IF($IO68='Classificação geral'!$F62,'Classificação geral'!L62,"")</f>
        <v>0</v>
      </c>
      <c r="IV68" s="379">
        <f>IF($IO68='Classificação geral'!$F62,'Classificação geral'!M62,"")</f>
        <v>0</v>
      </c>
      <c r="IW68" s="379">
        <f>IF($IO68='Classificação geral'!$F62,'Classificação geral'!N62,"")</f>
        <v>0</v>
      </c>
      <c r="IX68" s="379">
        <f>IF($IO68='Classificação geral'!$F62,'Classificação geral'!O62,"")</f>
        <v>0</v>
      </c>
      <c r="IY68" s="379" t="b">
        <f>IF($IO68='Classificação geral'!$F62,'Classificação geral'!P62,"")</f>
        <v>0</v>
      </c>
      <c r="IZ68" s="379">
        <f>IF($IO68='Classificação geral'!$F62,'Classificação geral'!Q62,"")</f>
        <v>0</v>
      </c>
      <c r="JA68" s="379">
        <f>IF($IO68='Classificação geral'!$F62,'Classificação geral'!R62,"")</f>
        <v>0</v>
      </c>
      <c r="JB68" s="296" t="str">
        <f>IF($IO68='Classificação geral'!$F62,'Classificação geral'!$U62,"")</f>
        <v/>
      </c>
      <c r="JC68" s="334" t="str">
        <f t="shared" si="107"/>
        <v/>
      </c>
      <c r="JD68" s="297" t="str">
        <f>IFERROR(RANK(JB68,JB:JB,0)+ COUNTIF($JB$13:JB67,JB68),"")</f>
        <v/>
      </c>
    </row>
    <row r="69" spans="1:264" ht="25.95" customHeight="1" x14ac:dyDescent="0.4">
      <c r="A69" s="397"/>
      <c r="B69" s="367" t="str">
        <f t="shared" si="132"/>
        <v/>
      </c>
      <c r="C69" s="390" t="str">
        <f t="shared" si="133"/>
        <v/>
      </c>
      <c r="D69" s="394" t="str">
        <f t="shared" si="134"/>
        <v/>
      </c>
      <c r="E69" s="395" t="str">
        <f t="shared" si="135"/>
        <v/>
      </c>
      <c r="F69" s="395" t="str">
        <f t="shared" si="136"/>
        <v/>
      </c>
      <c r="G69" s="395" t="str">
        <f>IFERROR(INDEX(#REF!,MATCH(U69,$FB$15:$FB$97,0)),"")</f>
        <v/>
      </c>
      <c r="H69" s="396" t="str">
        <f t="shared" si="137"/>
        <v/>
      </c>
      <c r="I69" s="396" t="str">
        <f t="shared" si="138"/>
        <v/>
      </c>
      <c r="J69" s="396" t="str">
        <f t="shared" si="139"/>
        <v/>
      </c>
      <c r="K69" s="479" t="str">
        <f t="shared" si="140"/>
        <v/>
      </c>
      <c r="L69" s="396" t="str">
        <f t="shared" si="141"/>
        <v/>
      </c>
      <c r="M69" s="396" t="str">
        <f t="shared" si="142"/>
        <v/>
      </c>
      <c r="N69" s="396" t="str">
        <f t="shared" si="143"/>
        <v/>
      </c>
      <c r="O69" s="479" t="str">
        <f t="shared" si="144"/>
        <v/>
      </c>
      <c r="P69" s="396" t="str">
        <f t="shared" si="145"/>
        <v/>
      </c>
      <c r="Q69" s="396" t="str">
        <f t="shared" si="146"/>
        <v/>
      </c>
      <c r="R69" s="396" t="str">
        <f t="shared" si="147"/>
        <v/>
      </c>
      <c r="S69" s="479" t="str">
        <f t="shared" si="148"/>
        <v/>
      </c>
      <c r="T69" s="396" t="str">
        <f t="shared" si="149"/>
        <v/>
      </c>
      <c r="U69" s="391">
        <v>55</v>
      </c>
      <c r="V69" s="392"/>
      <c r="W69" s="392"/>
      <c r="X69" s="367" t="str">
        <f t="shared" si="150"/>
        <v/>
      </c>
      <c r="Y69" s="390" t="str">
        <f t="shared" si="151"/>
        <v/>
      </c>
      <c r="Z69" s="394" t="str">
        <f t="shared" si="152"/>
        <v/>
      </c>
      <c r="AA69" s="395" t="str">
        <f t="shared" si="153"/>
        <v/>
      </c>
      <c r="AB69" s="395" t="str">
        <f t="shared" si="154"/>
        <v/>
      </c>
      <c r="AC69" s="395" t="str">
        <f>IFERROR(INDEX(#REF!,MATCH(AQ69,$FX$15:$FX$97,0)),"")</f>
        <v/>
      </c>
      <c r="AD69" s="396" t="str">
        <f t="shared" si="155"/>
        <v/>
      </c>
      <c r="AE69" s="396" t="str">
        <f t="shared" si="156"/>
        <v/>
      </c>
      <c r="AF69" s="396" t="str">
        <f t="shared" si="157"/>
        <v/>
      </c>
      <c r="AG69" s="479" t="str">
        <f t="shared" si="158"/>
        <v/>
      </c>
      <c r="AH69" s="396" t="str">
        <f t="shared" si="159"/>
        <v/>
      </c>
      <c r="AI69" s="396" t="str">
        <f t="shared" si="160"/>
        <v/>
      </c>
      <c r="AJ69" s="396" t="str">
        <f t="shared" si="161"/>
        <v/>
      </c>
      <c r="AK69" s="479" t="str">
        <f t="shared" si="162"/>
        <v/>
      </c>
      <c r="AL69" s="396" t="str">
        <f t="shared" si="163"/>
        <v/>
      </c>
      <c r="AM69" s="396" t="str">
        <f t="shared" si="164"/>
        <v/>
      </c>
      <c r="AN69" s="396" t="str">
        <f t="shared" si="165"/>
        <v/>
      </c>
      <c r="AO69" s="479" t="str">
        <f t="shared" si="166"/>
        <v/>
      </c>
      <c r="AP69" s="396" t="str">
        <f t="shared" si="167"/>
        <v/>
      </c>
      <c r="AQ69" s="391">
        <v>55</v>
      </c>
      <c r="AR69" s="392"/>
      <c r="AS69" s="397"/>
      <c r="AT69" s="367" t="str">
        <f t="shared" si="168"/>
        <v/>
      </c>
      <c r="AU69" s="390" t="str">
        <f t="shared" si="169"/>
        <v/>
      </c>
      <c r="AV69" s="390" t="str">
        <f t="shared" si="170"/>
        <v/>
      </c>
      <c r="AW69" s="395" t="str">
        <f t="shared" si="171"/>
        <v/>
      </c>
      <c r="AX69" s="395" t="str">
        <f t="shared" si="172"/>
        <v/>
      </c>
      <c r="AY69" s="395" t="str">
        <f>IFERROR(INDEX(#REF!,MATCH($BM69,$GS$15:$GS$97,0)),"")</f>
        <v/>
      </c>
      <c r="AZ69" s="396" t="str">
        <f t="shared" si="173"/>
        <v/>
      </c>
      <c r="BA69" s="396" t="str">
        <f t="shared" si="174"/>
        <v/>
      </c>
      <c r="BB69" s="396" t="str">
        <f t="shared" si="175"/>
        <v/>
      </c>
      <c r="BC69" s="479" t="str">
        <f t="shared" si="176"/>
        <v/>
      </c>
      <c r="BD69" s="396" t="str">
        <f t="shared" si="177"/>
        <v/>
      </c>
      <c r="BE69" s="396" t="str">
        <f t="shared" si="178"/>
        <v/>
      </c>
      <c r="BF69" s="396" t="str">
        <f t="shared" si="179"/>
        <v/>
      </c>
      <c r="BG69" s="479" t="str">
        <f t="shared" si="180"/>
        <v/>
      </c>
      <c r="BH69" s="396" t="str">
        <f t="shared" si="181"/>
        <v/>
      </c>
      <c r="BI69" s="396" t="str">
        <f t="shared" si="182"/>
        <v/>
      </c>
      <c r="BJ69" s="396" t="str">
        <f t="shared" si="183"/>
        <v/>
      </c>
      <c r="BK69" s="479" t="str">
        <f t="shared" si="184"/>
        <v/>
      </c>
      <c r="BL69" s="396" t="str">
        <f t="shared" si="185"/>
        <v/>
      </c>
      <c r="BM69" s="391">
        <v>55</v>
      </c>
      <c r="BN69" s="236"/>
      <c r="BO69" s="392"/>
      <c r="BP69" s="368" t="str">
        <f t="shared" si="186"/>
        <v/>
      </c>
      <c r="BQ69" s="390" t="str">
        <f t="shared" si="187"/>
        <v/>
      </c>
      <c r="BR69" s="394" t="str">
        <f t="shared" si="188"/>
        <v/>
      </c>
      <c r="BS69" s="395" t="str">
        <f t="shared" si="189"/>
        <v/>
      </c>
      <c r="BT69" s="395" t="str">
        <f t="shared" si="190"/>
        <v/>
      </c>
      <c r="BU69" s="395" t="str">
        <f>IFERROR(INDEX(#REF!,MATCH(CI69,$HN$15:$HN$97,0)),"")</f>
        <v/>
      </c>
      <c r="BV69" s="396" t="str">
        <f t="shared" si="191"/>
        <v/>
      </c>
      <c r="BW69" s="396" t="str">
        <f t="shared" si="192"/>
        <v/>
      </c>
      <c r="BX69" s="396" t="str">
        <f t="shared" si="193"/>
        <v/>
      </c>
      <c r="BY69" s="479" t="str">
        <f t="shared" si="194"/>
        <v/>
      </c>
      <c r="BZ69" s="396" t="str">
        <f t="shared" si="195"/>
        <v/>
      </c>
      <c r="CA69" s="396" t="str">
        <f t="shared" si="196"/>
        <v/>
      </c>
      <c r="CB69" s="396" t="str">
        <f t="shared" si="197"/>
        <v/>
      </c>
      <c r="CC69" s="479" t="str">
        <f t="shared" si="198"/>
        <v/>
      </c>
      <c r="CD69" s="396" t="str">
        <f t="shared" si="199"/>
        <v/>
      </c>
      <c r="CE69" s="396" t="str">
        <f t="shared" si="200"/>
        <v/>
      </c>
      <c r="CF69" s="396" t="str">
        <f t="shared" si="201"/>
        <v/>
      </c>
      <c r="CG69" s="479" t="str">
        <f t="shared" si="202"/>
        <v/>
      </c>
      <c r="CH69" s="396" t="str">
        <f t="shared" si="203"/>
        <v/>
      </c>
      <c r="CI69" s="391">
        <v>55</v>
      </c>
      <c r="CJ69" s="392"/>
      <c r="CK69" s="397"/>
      <c r="CL69" s="367" t="str">
        <f t="shared" si="204"/>
        <v/>
      </c>
      <c r="CM69" s="390" t="str">
        <f t="shared" si="205"/>
        <v/>
      </c>
      <c r="CN69" s="394" t="str">
        <f t="shared" si="206"/>
        <v/>
      </c>
      <c r="CO69" s="394" t="str">
        <f t="shared" si="207"/>
        <v/>
      </c>
      <c r="CP69" s="395" t="str">
        <f t="shared" si="208"/>
        <v/>
      </c>
      <c r="CQ69" s="395" t="str">
        <f>IFERROR(INDEX(#REF!,MATCH(DE69,$II$15:$II$97,0)),"")</f>
        <v/>
      </c>
      <c r="CR69" s="396" t="str">
        <f t="shared" si="209"/>
        <v/>
      </c>
      <c r="CS69" s="396" t="str">
        <f t="shared" si="210"/>
        <v/>
      </c>
      <c r="CT69" s="396" t="str">
        <f t="shared" si="211"/>
        <v/>
      </c>
      <c r="CU69" s="479" t="str">
        <f t="shared" si="212"/>
        <v/>
      </c>
      <c r="CV69" s="396" t="str">
        <f t="shared" si="213"/>
        <v/>
      </c>
      <c r="CW69" s="396" t="str">
        <f t="shared" si="214"/>
        <v/>
      </c>
      <c r="CX69" s="396" t="str">
        <f t="shared" si="215"/>
        <v/>
      </c>
      <c r="CY69" s="479" t="str">
        <f t="shared" si="216"/>
        <v/>
      </c>
      <c r="CZ69" s="396" t="str">
        <f t="shared" si="217"/>
        <v/>
      </c>
      <c r="DA69" s="396" t="str">
        <f t="shared" si="218"/>
        <v/>
      </c>
      <c r="DB69" s="396" t="str">
        <f t="shared" si="219"/>
        <v/>
      </c>
      <c r="DC69" s="479" t="str">
        <f t="shared" si="220"/>
        <v/>
      </c>
      <c r="DD69" s="396" t="str">
        <f t="shared" si="221"/>
        <v/>
      </c>
      <c r="DE69" s="391">
        <v>55</v>
      </c>
      <c r="DF69" s="393" t="str">
        <f t="shared" si="230"/>
        <v/>
      </c>
      <c r="DG69" s="392"/>
      <c r="DH69" s="392"/>
      <c r="DI69" s="367" t="str">
        <f t="shared" si="231"/>
        <v/>
      </c>
      <c r="DJ69" s="390" t="str">
        <f t="shared" si="222"/>
        <v/>
      </c>
      <c r="DK69" s="394" t="str">
        <f t="shared" si="223"/>
        <v/>
      </c>
      <c r="DL69" s="395" t="str">
        <f t="shared" si="224"/>
        <v/>
      </c>
      <c r="DM69" s="395" t="str">
        <f t="shared" si="225"/>
        <v/>
      </c>
      <c r="DN69" s="395" t="str">
        <f>IFERROR(INDEX(#REF!,MATCH(EB69,$JD$15:$JD$97,0)),"")</f>
        <v/>
      </c>
      <c r="DO69" s="396" t="str">
        <f t="shared" si="232"/>
        <v/>
      </c>
      <c r="DP69" s="396" t="str">
        <f t="shared" si="233"/>
        <v/>
      </c>
      <c r="DQ69" s="396" t="str">
        <f t="shared" si="234"/>
        <v/>
      </c>
      <c r="DR69" s="479" t="str">
        <f t="shared" si="226"/>
        <v/>
      </c>
      <c r="DS69" s="396" t="str">
        <f t="shared" si="235"/>
        <v/>
      </c>
      <c r="DT69" s="396" t="str">
        <f t="shared" si="236"/>
        <v/>
      </c>
      <c r="DU69" s="396" t="str">
        <f t="shared" si="237"/>
        <v/>
      </c>
      <c r="DV69" s="479" t="str">
        <f t="shared" si="227"/>
        <v/>
      </c>
      <c r="DW69" s="396" t="str">
        <f t="shared" si="238"/>
        <v/>
      </c>
      <c r="DX69" s="396" t="str">
        <f t="shared" si="239"/>
        <v/>
      </c>
      <c r="DY69" s="396" t="str">
        <f t="shared" si="240"/>
        <v/>
      </c>
      <c r="DZ69" s="479" t="str">
        <f t="shared" si="228"/>
        <v/>
      </c>
      <c r="EA69" s="396" t="str">
        <f t="shared" si="229"/>
        <v/>
      </c>
      <c r="EB69" s="391">
        <v>55</v>
      </c>
      <c r="EC69" s="393"/>
      <c r="ED69" s="392"/>
      <c r="EI69" s="295" t="str">
        <f>IFERROR(IF(AND('Classificação geral'!$E63="FEM",'Classificação geral'!$F63=1),'Classificação geral'!$A63,""),"")</f>
        <v/>
      </c>
      <c r="EJ69" s="306" t="str">
        <f>IFERROR(IF(AND('Classificação geral'!$E63="FEM",'Classificação geral'!$F63=1),'Classificação geral'!$B63,""),"")</f>
        <v/>
      </c>
      <c r="EK69" s="293" t="str">
        <f>IF($EJ69='Classificação geral'!$B63,'Classificação geral'!$C63,"")</f>
        <v/>
      </c>
      <c r="EL69" s="293" t="str">
        <f>IF($EJ69='Classificação geral'!$B63,'Classificação geral'!$E63,"")</f>
        <v/>
      </c>
      <c r="EM69" s="293" t="str">
        <f>IF($EL69='Classificação geral'!$E63,'Classificação geral'!$F63,"")</f>
        <v/>
      </c>
      <c r="EN69" s="378" t="str">
        <f>IFERROR(IF(AND($EL69="fem",'Classificação geral'!$F63=1),'Classificação geral'!G63,""),"")</f>
        <v/>
      </c>
      <c r="EO69" s="378" t="str">
        <f>IFERROR(IF(AND($EL69="fem",'Classificação geral'!$F63=1),'Classificação geral'!H63,""),"")</f>
        <v/>
      </c>
      <c r="EP69" s="378" t="str">
        <f>IFERROR(IF(AND($EL69="fem",'Classificação geral'!$F63=1),'Classificação geral'!I63,""),"")</f>
        <v/>
      </c>
      <c r="EQ69" s="378" t="str">
        <f>IFERROR(IF(AND($EL69="fem",'Classificação geral'!$F63=1),'Classificação geral'!J63,""),"")</f>
        <v/>
      </c>
      <c r="ER69" s="306" t="str">
        <f>IFERROR(IF(AND($EL69="fem",'Classificação geral'!$F63=1),'Classificação geral'!K63,""),"")</f>
        <v/>
      </c>
      <c r="ES69" s="378" t="str">
        <f>IFERROR(IF(AND($EL69="fem",'Classificação geral'!$F63=1),'Classificação geral'!L63,""),"")</f>
        <v/>
      </c>
      <c r="ET69" s="378" t="str">
        <f>IFERROR(IF(AND($EL69="fem",'Classificação geral'!$F63=1),'Classificação geral'!M63,""),"")</f>
        <v/>
      </c>
      <c r="EU69" s="378" t="str">
        <f>IFERROR(IF(AND($EL69="fem",'Classificação geral'!$F63=1),'Classificação geral'!N63,""),"")</f>
        <v/>
      </c>
      <c r="EV69" s="306" t="str">
        <f>IFERROR(IF(AND($EL69="fem",'Classificação geral'!$F63=1),'Classificação geral'!O63,""),"")</f>
        <v/>
      </c>
      <c r="EW69" s="378" t="str">
        <f>IFERROR(IF(AND($EL69="fem",'Classificação geral'!$F63=1),'Classificação geral'!P63,""),"")</f>
        <v/>
      </c>
      <c r="EX69" s="378" t="str">
        <f>IFERROR(IF(AND($EL69="fem",'Classificação geral'!$F63=1),'Classificação geral'!Q63,""),"")</f>
        <v/>
      </c>
      <c r="EY69" s="378" t="str">
        <f>IFERROR(IF(AND($EL69="fem",'Classificação geral'!$F63=1),'Classificação geral'!R63,""),"")</f>
        <v/>
      </c>
      <c r="EZ69" s="296" t="str">
        <f>IF($EM69='Classificação geral'!$F63,'Classificação geral'!$U63,"")</f>
        <v/>
      </c>
      <c r="FA69" s="380" t="str">
        <f t="shared" si="109"/>
        <v/>
      </c>
      <c r="FB69" s="297" t="str">
        <f>IFERROR(RANK(EZ69,EZ:EZ,0)+ COUNTIF(EZ$13:$EZ68,EZ69),"")</f>
        <v/>
      </c>
      <c r="FC69" s="294"/>
      <c r="FD69" s="305" t="s">
        <v>5</v>
      </c>
      <c r="FE69" s="295" t="str">
        <f>IFERROR(IF(AND('Classificação geral'!$E63="mas",'Classificação geral'!$F63=1),'Classificação geral'!$A63,""),"")</f>
        <v/>
      </c>
      <c r="FF69" s="306" t="str">
        <f>IFERROR(IF(AND('Classificação geral'!$E63="mas",'Classificação geral'!$F63=1),'Classificação geral'!$B63,""),"")</f>
        <v/>
      </c>
      <c r="FG69" s="293" t="str">
        <f>IF($FF69='Classificação geral'!$B63,'Classificação geral'!$C63,"")</f>
        <v/>
      </c>
      <c r="FH69" s="293" t="str">
        <f>IF($FF69='Classificação geral'!$B63,'Classificação geral'!$E63,"")</f>
        <v/>
      </c>
      <c r="FI69" s="306" t="str">
        <f>IFERROR(IF(AND($FH69="mas",'Classificação geral'!$F63=1),'Classificação geral'!F63,""),"")</f>
        <v/>
      </c>
      <c r="FJ69" s="378" t="str">
        <f>IFERROR(IF(AND($FH69="mas",'Classificação geral'!$F63=1),'Classificação geral'!G63,""),"")</f>
        <v/>
      </c>
      <c r="FK69" s="378" t="str">
        <f>IFERROR(IF(AND($FH69="mas",'Classificação geral'!$F63=1),'Classificação geral'!H63,""),"")</f>
        <v/>
      </c>
      <c r="FL69" s="378" t="str">
        <f>IFERROR(IF(AND($FH69="mas",'Classificação geral'!$F63=1),'Classificação geral'!I63,""),"")</f>
        <v/>
      </c>
      <c r="FM69" s="378" t="str">
        <f>IFERROR(IF(AND($FH69="mas",'Classificação geral'!$F63=1),'Classificação geral'!J63,""),"")</f>
        <v/>
      </c>
      <c r="FN69" s="378" t="str">
        <f>IFERROR(IF(AND($FH69="mas",'Classificação geral'!$F63=1),'Classificação geral'!K63,""),"")</f>
        <v/>
      </c>
      <c r="FO69" s="378" t="str">
        <f>IFERROR(IF(AND($FH69="mas",'Classificação geral'!$F63=1),'Classificação geral'!L63,""),"")</f>
        <v/>
      </c>
      <c r="FP69" s="378" t="str">
        <f>IFERROR(IF(AND($FH69="mas",'Classificação geral'!$F63=1),'Classificação geral'!M63,""),"")</f>
        <v/>
      </c>
      <c r="FQ69" s="378" t="str">
        <f>IFERROR(IF(AND($FH69="mas",'Classificação geral'!$F63=1),'Classificação geral'!N63,""),"")</f>
        <v/>
      </c>
      <c r="FR69" s="378" t="str">
        <f>IFERROR(IF(AND($FH69="mas",'Classificação geral'!$F63=1),'Classificação geral'!O63,""),"")</f>
        <v/>
      </c>
      <c r="FS69" s="378" t="str">
        <f>IFERROR(IF(AND($FH69="mas",'Classificação geral'!$F63=1),'Classificação geral'!P63,""),"")</f>
        <v/>
      </c>
      <c r="FT69" s="378" t="str">
        <f>IFERROR(IF(AND($FH69="mas",'Classificação geral'!$F63=1),'Classificação geral'!Q63,""),"")</f>
        <v/>
      </c>
      <c r="FU69" s="378" t="str">
        <f>IFERROR(IF(AND($FH69="mas",'Classificação geral'!$F63=1),'Classificação geral'!R63,""),"")</f>
        <v/>
      </c>
      <c r="FV69" s="306" t="str">
        <f>IFERROR(IF(AND($FH69="mas",'Classificação geral'!$F63=1),'Classificação geral'!U63,""),"")</f>
        <v/>
      </c>
      <c r="FW69" s="380" t="str">
        <f t="shared" si="110"/>
        <v/>
      </c>
      <c r="FX69" s="297" t="str">
        <f>IFERROR(RANK(FV69,FV:FV,0)+ COUNTIF($FV$13:FV68,FV69),"")</f>
        <v/>
      </c>
      <c r="FY69" s="305"/>
      <c r="FZ69" s="295" t="str">
        <f>IFERROR(IF(AND('Classificação geral'!$E63="FEM",'Classificação geral'!$F63=2),'Classificação geral'!$A63,""),"")</f>
        <v/>
      </c>
      <c r="GA69" s="378" t="str">
        <f>IFERROR(IF(AND('Classificação geral'!$E63="fem",'Classificação geral'!$F63=2),'Classificação geral'!$B63,""),"")</f>
        <v/>
      </c>
      <c r="GB69" s="293" t="str">
        <f>IF(GA69='Classificação geral'!$B63,'Classificação geral'!$C63,"")</f>
        <v/>
      </c>
      <c r="GC69" s="293" t="str">
        <f>IF(GA69='Classificação geral'!$B63,'Classificação geral'!$E63,"")</f>
        <v/>
      </c>
      <c r="GD69" s="306" t="str">
        <f>IFERROR(IF(AND(GC69="fem",'Classificação geral'!$F63=2),'Classificação geral'!$F63,""),"")</f>
        <v/>
      </c>
      <c r="GE69" s="378" t="str">
        <f>IFERROR(IF(AND($GC69="fem",'Classificação geral'!$F63=2),'Classificação geral'!G63,""),"")</f>
        <v/>
      </c>
      <c r="GF69" s="378" t="str">
        <f>IFERROR(IF(AND($GC69="fem",'Classificação geral'!$F63=2),'Classificação geral'!H63,""),"")</f>
        <v/>
      </c>
      <c r="GG69" s="378" t="str">
        <f>IFERROR(IF(AND($GC69="fem",'Classificação geral'!$F63=2),'Classificação geral'!I63,""),"")</f>
        <v/>
      </c>
      <c r="GH69" s="378" t="str">
        <f>IFERROR(IF(AND($GC69="fem",'Classificação geral'!$F63=2),'Classificação geral'!J63,""),"")</f>
        <v/>
      </c>
      <c r="GI69" s="378" t="str">
        <f>IFERROR(IF(AND($GC69="fem",'Classificação geral'!$F63=2),'Classificação geral'!K63,""),"")</f>
        <v/>
      </c>
      <c r="GJ69" s="378" t="str">
        <f>IFERROR(IF(AND($GC69="fem",'Classificação geral'!$F63=2),'Classificação geral'!L63,""),"")</f>
        <v/>
      </c>
      <c r="GK69" s="378" t="str">
        <f>IFERROR(IF(AND($GC69="fem",'Classificação geral'!$F63=2),'Classificação geral'!M63,""),"")</f>
        <v/>
      </c>
      <c r="GL69" s="378" t="str">
        <f>IFERROR(IF(AND($GC69="fem",'Classificação geral'!$F63=2),'Classificação geral'!N63,""),"")</f>
        <v/>
      </c>
      <c r="GM69" s="378" t="str">
        <f>IFERROR(IF(AND($GC69="fem",'Classificação geral'!$F63=2),'Classificação geral'!O63,""),"")</f>
        <v/>
      </c>
      <c r="GN69" s="378" t="str">
        <f>IFERROR(IF(AND($GC69="fem",'Classificação geral'!$F63=2),'Classificação geral'!P63,""),"")</f>
        <v/>
      </c>
      <c r="GO69" s="378" t="str">
        <f>IFERROR(IF(AND($GC69="fem",'Classificação geral'!$F63=2),'Classificação geral'!Q63,""),"")</f>
        <v/>
      </c>
      <c r="GP69" s="378" t="str">
        <f>IFERROR(IF(AND($GC69="fem",'Classificação geral'!$F63=2),'Classificação geral'!R63,""),"")</f>
        <v/>
      </c>
      <c r="GQ69" s="306" t="str">
        <f>IFERROR(IF(AND(GC69="fem",'Classificação geral'!$F63=2),'Classificação geral'!U63,""),"")</f>
        <v/>
      </c>
      <c r="GR69" s="380" t="str">
        <f t="shared" si="111"/>
        <v/>
      </c>
      <c r="GS69" s="297" t="str">
        <f>IFERROR(RANK(GQ69,GQ:GQ,0)+ COUNTIF($GQ$13:GQ68,GQ69),"")</f>
        <v/>
      </c>
      <c r="GT69" s="305"/>
      <c r="GU69" s="295" t="str">
        <f>IFERROR(IF(AND('Classificação geral'!$E63="mas",'Classificação geral'!$F63=2),'Classificação geral'!$A63,""),"")</f>
        <v/>
      </c>
      <c r="GV69" s="295" t="str">
        <f>IFERROR(IF(AND('Classificação geral'!$E63="mas",'Classificação geral'!$F63=2),'Classificação geral'!$B63,""),"")</f>
        <v/>
      </c>
      <c r="GW69" s="293" t="str">
        <f>IF(GV69='Classificação geral'!$B63,'Classificação geral'!$C63,"")</f>
        <v/>
      </c>
      <c r="GX69" s="293" t="str">
        <f>IF(GV69='Classificação geral'!$B63,'Classificação geral'!$E63,"")</f>
        <v/>
      </c>
      <c r="GY69" s="306" t="str">
        <f>IFERROR(IF(AND(GX69="mas",'Classificação geral'!$F63=2),'Classificação geral'!$F63,""),"")</f>
        <v/>
      </c>
      <c r="GZ69" s="378" t="str">
        <f>IFERROR(IF(AND($GX69="mas",'Classificação geral'!$F63=2),'Classificação geral'!H63,""),"")</f>
        <v/>
      </c>
      <c r="HA69" s="378" t="str">
        <f>IFERROR(IF(AND($GX69="mas",'Classificação geral'!$F63=2),'Classificação geral'!I63,""),"")</f>
        <v/>
      </c>
      <c r="HB69" s="378" t="str">
        <f>IFERROR(IF(AND($GX69="mas",'Classificação geral'!$F63=2),'Classificação geral'!J63,""),"")</f>
        <v/>
      </c>
      <c r="HC69" s="306" t="str">
        <f>IFERROR(IF(AND(GX69="mas",'Classificação geral'!$F63=2),'Classificação geral'!$G63,""),"")</f>
        <v/>
      </c>
      <c r="HD69" s="378" t="str">
        <f>IFERROR(IF(AND($GX69="mas",'Classificação geral'!$F63=2),'Classificação geral'!L63,""),"")</f>
        <v/>
      </c>
      <c r="HE69" s="378" t="str">
        <f>IFERROR(IF(AND($GX69="mas",'Classificação geral'!$F63=2),'Classificação geral'!M63,""),"")</f>
        <v/>
      </c>
      <c r="HF69" s="378" t="str">
        <f>IFERROR(IF(AND($GX69="mas",'Classificação geral'!$F63=2),'Classificação geral'!N63,""),"")</f>
        <v/>
      </c>
      <c r="HG69" s="306" t="str">
        <f>IFERROR(IF(AND(GX69="mas",'Classificação geral'!$F63=2),'Classificação geral'!$K63,""),"")</f>
        <v/>
      </c>
      <c r="HH69" s="378" t="str">
        <f>IFERROR(IF(AND($GX69="mas",'Classificação geral'!$F63=2),'Classificação geral'!P63,""),"")</f>
        <v/>
      </c>
      <c r="HI69" s="378" t="str">
        <f>IFERROR(IF(AND($GX69="mas",'Classificação geral'!$F63=2),'Classificação geral'!Q63,""),"")</f>
        <v/>
      </c>
      <c r="HJ69" s="378" t="str">
        <f>IFERROR(IF(AND($GX69="mas",'Classificação geral'!$F63=2),'Classificação geral'!R63,""),"")</f>
        <v/>
      </c>
      <c r="HK69" s="306" t="str">
        <f>IFERROR(IF(AND(GX69="mas",'Classificação geral'!$F63=2),'Classificação geral'!$O63,""),"")</f>
        <v/>
      </c>
      <c r="HL69" s="306" t="str">
        <f>IFERROR(IF(AND(GX69="mas",'Classificação geral'!$F63=2),'Classificação geral'!$U63,""),"")</f>
        <v/>
      </c>
      <c r="HM69" s="380" t="str">
        <f t="shared" si="112"/>
        <v/>
      </c>
      <c r="HN69" s="297" t="str">
        <f>IFERROR(RANK(HL69,HL:HL,0)+ COUNTIF($HL$13:HL68,HL69),"")</f>
        <v/>
      </c>
      <c r="HO69" s="305"/>
      <c r="HP69" s="295" t="str">
        <f>IFERROR(IF(AND('Classificação geral'!$E63="FEM",'Classificação geral'!$F63=3),'Classificação geral'!$A63,""),"")</f>
        <v/>
      </c>
      <c r="HQ69" s="306" t="str">
        <f>IFERROR(IF(AND('Classificação geral'!$E63="fem",'Classificação geral'!$F63=3),'Classificação geral'!$B63,""),"")</f>
        <v/>
      </c>
      <c r="HR69" s="293" t="str">
        <f>IF($HQ69='Classificação geral'!$B63,'Classificação geral'!$C63,"")</f>
        <v/>
      </c>
      <c r="HS69" s="293" t="str">
        <f>IF($HQ69='Classificação geral'!$B63,'Classificação geral'!$E63,"")</f>
        <v/>
      </c>
      <c r="HT69" s="293" t="str">
        <f>IF($HS69='Classificação geral'!$E63,'Classificação geral'!$F63,"")</f>
        <v/>
      </c>
      <c r="HU69" s="382">
        <f>IF($HT69='Classificação geral'!$F63,'Classificação geral'!G63,"")</f>
        <v>0</v>
      </c>
      <c r="HV69" s="382" t="str">
        <f>IF($HT69='Classificação geral'!$F63,'Classificação geral'!H63,"")</f>
        <v/>
      </c>
      <c r="HW69" s="382">
        <f>IF($HT69='Classificação geral'!$F63,'Classificação geral'!I63,"")</f>
        <v>0</v>
      </c>
      <c r="HX69" s="382">
        <f>IF($HT69='Classificação geral'!$F63,'Classificação geral'!J63,"")</f>
        <v>0</v>
      </c>
      <c r="HY69" s="382">
        <f>IF($HT69='Classificação geral'!$F63,'Classificação geral'!K63,"")</f>
        <v>0</v>
      </c>
      <c r="HZ69" s="382">
        <f>IF($HT69='Classificação geral'!$F63,'Classificação geral'!L63,"")</f>
        <v>0</v>
      </c>
      <c r="IA69" s="382">
        <f>IF($HT69='Classificação geral'!$F63,'Classificação geral'!M63,"")</f>
        <v>0</v>
      </c>
      <c r="IB69" s="382">
        <f>IF($HT69='Classificação geral'!$F63,'Classificação geral'!N63,"")</f>
        <v>0</v>
      </c>
      <c r="IC69" s="382">
        <f>IF($HT69='Classificação geral'!$F63,'Classificação geral'!O63,"")</f>
        <v>0</v>
      </c>
      <c r="ID69" s="382" t="b">
        <f>IF($HT69='Classificação geral'!$F63,'Classificação geral'!P63,"")</f>
        <v>0</v>
      </c>
      <c r="IE69" s="382">
        <f>IF($HT69='Classificação geral'!$F63,'Classificação geral'!Q63,"")</f>
        <v>0</v>
      </c>
      <c r="IF69" s="382">
        <f>IF($HT69='Classificação geral'!$F63,'Classificação geral'!R63,"")</f>
        <v>0</v>
      </c>
      <c r="IG69" s="379" t="str">
        <f>IF($HT69='Classificação geral'!$F63,'Classificação geral'!$U63,"")</f>
        <v/>
      </c>
      <c r="IH69" s="334" t="str">
        <f t="shared" si="106"/>
        <v/>
      </c>
      <c r="II69" s="297" t="str">
        <f>IFERROR(RANK(IG69,IG:IG,0)+ COUNTIF($IG$13:IG68,IG69),"")</f>
        <v/>
      </c>
      <c r="IJ69" s="305"/>
      <c r="IK69" s="295" t="str">
        <f>IFERROR(IF(AND('Classificação geral'!$E63="mas",'Classificação geral'!$F63=3),'Classificação geral'!$A63,""),"")</f>
        <v/>
      </c>
      <c r="IL69" s="306" t="str">
        <f>IFERROR(IF(AND('Classificação geral'!$E63="mas",'Classificação geral'!$F63=3),'Classificação geral'!$B63,""),"")</f>
        <v/>
      </c>
      <c r="IM69" s="293" t="str">
        <f>IF($IL69='Classificação geral'!$B63,'Classificação geral'!$C63,"")</f>
        <v/>
      </c>
      <c r="IN69" s="293" t="str">
        <f>IF($IL69='Classificação geral'!$B63,'Classificação geral'!$E63,"")</f>
        <v/>
      </c>
      <c r="IO69" s="293" t="str">
        <f>IF($IN69='Classificação geral'!$E63,'Classificação geral'!$F63,"")</f>
        <v/>
      </c>
      <c r="IP69" s="379">
        <f>IF($IO69='Classificação geral'!$F63,'Classificação geral'!G63,"")</f>
        <v>0</v>
      </c>
      <c r="IQ69" s="379" t="str">
        <f>IF($IO69='Classificação geral'!$F63,'Classificação geral'!H63,"")</f>
        <v/>
      </c>
      <c r="IR69" s="379">
        <f>IF($IO69='Classificação geral'!$F63,'Classificação geral'!I63,"")</f>
        <v>0</v>
      </c>
      <c r="IS69" s="379">
        <f>IF($IO69='Classificação geral'!$F63,'Classificação geral'!J63,"")</f>
        <v>0</v>
      </c>
      <c r="IT69" s="379">
        <f>IF($IO69='Classificação geral'!$F63,'Classificação geral'!K63,"")</f>
        <v>0</v>
      </c>
      <c r="IU69" s="379">
        <f>IF($IO69='Classificação geral'!$F63,'Classificação geral'!L63,"")</f>
        <v>0</v>
      </c>
      <c r="IV69" s="379">
        <f>IF($IO69='Classificação geral'!$F63,'Classificação geral'!M63,"")</f>
        <v>0</v>
      </c>
      <c r="IW69" s="379">
        <f>IF($IO69='Classificação geral'!$F63,'Classificação geral'!N63,"")</f>
        <v>0</v>
      </c>
      <c r="IX69" s="379">
        <f>IF($IO69='Classificação geral'!$F63,'Classificação geral'!O63,"")</f>
        <v>0</v>
      </c>
      <c r="IY69" s="379" t="b">
        <f>IF($IO69='Classificação geral'!$F63,'Classificação geral'!P63,"")</f>
        <v>0</v>
      </c>
      <c r="IZ69" s="379">
        <f>IF($IO69='Classificação geral'!$F63,'Classificação geral'!Q63,"")</f>
        <v>0</v>
      </c>
      <c r="JA69" s="379">
        <f>IF($IO69='Classificação geral'!$F63,'Classificação geral'!R63,"")</f>
        <v>0</v>
      </c>
      <c r="JB69" s="296" t="str">
        <f>IF($IO69='Classificação geral'!$F63,'Classificação geral'!$U63,"")</f>
        <v/>
      </c>
      <c r="JC69" s="334" t="str">
        <f t="shared" si="107"/>
        <v/>
      </c>
      <c r="JD69" s="297" t="str">
        <f>IFERROR(RANK(JB69,JB:JB,0)+ COUNTIF($JB$13:JB68,JB69),"")</f>
        <v/>
      </c>
    </row>
    <row r="70" spans="1:264" ht="25.95" customHeight="1" x14ac:dyDescent="0.4">
      <c r="A70" s="397"/>
      <c r="B70" s="367" t="str">
        <f t="shared" si="132"/>
        <v/>
      </c>
      <c r="C70" s="390" t="str">
        <f t="shared" si="133"/>
        <v/>
      </c>
      <c r="D70" s="394" t="str">
        <f t="shared" si="134"/>
        <v/>
      </c>
      <c r="E70" s="395" t="str">
        <f t="shared" si="135"/>
        <v/>
      </c>
      <c r="F70" s="395" t="str">
        <f t="shared" si="136"/>
        <v/>
      </c>
      <c r="G70" s="395" t="str">
        <f>IFERROR(INDEX(#REF!,MATCH(U70,$FB$15:$FB$97,0)),"")</f>
        <v/>
      </c>
      <c r="H70" s="396" t="str">
        <f t="shared" si="137"/>
        <v/>
      </c>
      <c r="I70" s="396" t="str">
        <f t="shared" si="138"/>
        <v/>
      </c>
      <c r="J70" s="396" t="str">
        <f t="shared" si="139"/>
        <v/>
      </c>
      <c r="K70" s="479" t="str">
        <f t="shared" si="140"/>
        <v/>
      </c>
      <c r="L70" s="396" t="str">
        <f t="shared" si="141"/>
        <v/>
      </c>
      <c r="M70" s="396" t="str">
        <f t="shared" si="142"/>
        <v/>
      </c>
      <c r="N70" s="396" t="str">
        <f t="shared" si="143"/>
        <v/>
      </c>
      <c r="O70" s="479" t="str">
        <f t="shared" si="144"/>
        <v/>
      </c>
      <c r="P70" s="396" t="str">
        <f t="shared" si="145"/>
        <v/>
      </c>
      <c r="Q70" s="396" t="str">
        <f t="shared" si="146"/>
        <v/>
      </c>
      <c r="R70" s="396" t="str">
        <f t="shared" si="147"/>
        <v/>
      </c>
      <c r="S70" s="479" t="str">
        <f t="shared" si="148"/>
        <v/>
      </c>
      <c r="T70" s="396" t="str">
        <f t="shared" si="149"/>
        <v/>
      </c>
      <c r="U70" s="391">
        <v>56</v>
      </c>
      <c r="V70" s="392"/>
      <c r="W70" s="392"/>
      <c r="X70" s="367" t="str">
        <f t="shared" si="150"/>
        <v/>
      </c>
      <c r="Y70" s="390" t="str">
        <f t="shared" si="151"/>
        <v/>
      </c>
      <c r="Z70" s="394" t="str">
        <f t="shared" si="152"/>
        <v/>
      </c>
      <c r="AA70" s="395" t="str">
        <f t="shared" si="153"/>
        <v/>
      </c>
      <c r="AB70" s="395" t="str">
        <f t="shared" si="154"/>
        <v/>
      </c>
      <c r="AC70" s="395" t="str">
        <f>IFERROR(INDEX(#REF!,MATCH(AQ70,$FX$15:$FX$97,0)),"")</f>
        <v/>
      </c>
      <c r="AD70" s="396" t="str">
        <f t="shared" si="155"/>
        <v/>
      </c>
      <c r="AE70" s="396" t="str">
        <f t="shared" si="156"/>
        <v/>
      </c>
      <c r="AF70" s="396" t="str">
        <f t="shared" si="157"/>
        <v/>
      </c>
      <c r="AG70" s="479" t="str">
        <f t="shared" si="158"/>
        <v/>
      </c>
      <c r="AH70" s="396" t="str">
        <f t="shared" si="159"/>
        <v/>
      </c>
      <c r="AI70" s="396" t="str">
        <f t="shared" si="160"/>
        <v/>
      </c>
      <c r="AJ70" s="396" t="str">
        <f t="shared" si="161"/>
        <v/>
      </c>
      <c r="AK70" s="479" t="str">
        <f t="shared" si="162"/>
        <v/>
      </c>
      <c r="AL70" s="396" t="str">
        <f t="shared" si="163"/>
        <v/>
      </c>
      <c r="AM70" s="396" t="str">
        <f t="shared" si="164"/>
        <v/>
      </c>
      <c r="AN70" s="396" t="str">
        <f t="shared" si="165"/>
        <v/>
      </c>
      <c r="AO70" s="479" t="str">
        <f t="shared" si="166"/>
        <v/>
      </c>
      <c r="AP70" s="396" t="str">
        <f t="shared" si="167"/>
        <v/>
      </c>
      <c r="AQ70" s="391">
        <v>56</v>
      </c>
      <c r="AR70" s="392"/>
      <c r="AS70" s="397"/>
      <c r="AT70" s="367" t="str">
        <f t="shared" si="168"/>
        <v/>
      </c>
      <c r="AU70" s="390" t="str">
        <f t="shared" si="169"/>
        <v/>
      </c>
      <c r="AV70" s="390" t="str">
        <f t="shared" si="170"/>
        <v/>
      </c>
      <c r="AW70" s="395" t="str">
        <f t="shared" si="171"/>
        <v/>
      </c>
      <c r="AX70" s="395" t="str">
        <f t="shared" si="172"/>
        <v/>
      </c>
      <c r="AY70" s="395" t="str">
        <f>IFERROR(INDEX(#REF!,MATCH($BM70,$GS$15:$GS$97,0)),"")</f>
        <v/>
      </c>
      <c r="AZ70" s="396" t="str">
        <f t="shared" si="173"/>
        <v/>
      </c>
      <c r="BA70" s="396" t="str">
        <f t="shared" si="174"/>
        <v/>
      </c>
      <c r="BB70" s="396" t="str">
        <f t="shared" si="175"/>
        <v/>
      </c>
      <c r="BC70" s="479" t="str">
        <f t="shared" si="176"/>
        <v/>
      </c>
      <c r="BD70" s="396" t="str">
        <f t="shared" si="177"/>
        <v/>
      </c>
      <c r="BE70" s="396" t="str">
        <f t="shared" si="178"/>
        <v/>
      </c>
      <c r="BF70" s="396" t="str">
        <f t="shared" si="179"/>
        <v/>
      </c>
      <c r="BG70" s="479" t="str">
        <f t="shared" si="180"/>
        <v/>
      </c>
      <c r="BH70" s="396" t="str">
        <f t="shared" si="181"/>
        <v/>
      </c>
      <c r="BI70" s="396" t="str">
        <f t="shared" si="182"/>
        <v/>
      </c>
      <c r="BJ70" s="396" t="str">
        <f t="shared" si="183"/>
        <v/>
      </c>
      <c r="BK70" s="479" t="str">
        <f t="shared" si="184"/>
        <v/>
      </c>
      <c r="BL70" s="396" t="str">
        <f t="shared" si="185"/>
        <v/>
      </c>
      <c r="BM70" s="391">
        <v>56</v>
      </c>
      <c r="BN70" s="236"/>
      <c r="BO70" s="392"/>
      <c r="BP70" s="368" t="str">
        <f t="shared" si="186"/>
        <v/>
      </c>
      <c r="BQ70" s="390" t="str">
        <f t="shared" si="187"/>
        <v/>
      </c>
      <c r="BR70" s="394" t="str">
        <f t="shared" si="188"/>
        <v/>
      </c>
      <c r="BS70" s="395" t="str">
        <f t="shared" si="189"/>
        <v/>
      </c>
      <c r="BT70" s="395" t="str">
        <f t="shared" si="190"/>
        <v/>
      </c>
      <c r="BU70" s="395" t="str">
        <f>IFERROR(INDEX(#REF!,MATCH(CI70,$HN$15:$HN$97,0)),"")</f>
        <v/>
      </c>
      <c r="BV70" s="396" t="str">
        <f t="shared" si="191"/>
        <v/>
      </c>
      <c r="BW70" s="396" t="str">
        <f t="shared" si="192"/>
        <v/>
      </c>
      <c r="BX70" s="396" t="str">
        <f t="shared" si="193"/>
        <v/>
      </c>
      <c r="BY70" s="479" t="str">
        <f t="shared" si="194"/>
        <v/>
      </c>
      <c r="BZ70" s="396" t="str">
        <f t="shared" si="195"/>
        <v/>
      </c>
      <c r="CA70" s="396" t="str">
        <f t="shared" si="196"/>
        <v/>
      </c>
      <c r="CB70" s="396" t="str">
        <f t="shared" si="197"/>
        <v/>
      </c>
      <c r="CC70" s="479" t="str">
        <f t="shared" si="198"/>
        <v/>
      </c>
      <c r="CD70" s="396" t="str">
        <f t="shared" si="199"/>
        <v/>
      </c>
      <c r="CE70" s="396" t="str">
        <f t="shared" si="200"/>
        <v/>
      </c>
      <c r="CF70" s="396" t="str">
        <f t="shared" si="201"/>
        <v/>
      </c>
      <c r="CG70" s="479" t="str">
        <f t="shared" si="202"/>
        <v/>
      </c>
      <c r="CH70" s="396" t="str">
        <f t="shared" si="203"/>
        <v/>
      </c>
      <c r="CI70" s="391">
        <v>56</v>
      </c>
      <c r="CJ70" s="392"/>
      <c r="CK70" s="397"/>
      <c r="CL70" s="367" t="str">
        <f t="shared" si="204"/>
        <v/>
      </c>
      <c r="CM70" s="390" t="str">
        <f t="shared" si="205"/>
        <v/>
      </c>
      <c r="CN70" s="394" t="str">
        <f t="shared" si="206"/>
        <v/>
      </c>
      <c r="CO70" s="394" t="str">
        <f t="shared" si="207"/>
        <v/>
      </c>
      <c r="CP70" s="395" t="str">
        <f t="shared" si="208"/>
        <v/>
      </c>
      <c r="CQ70" s="395" t="str">
        <f>IFERROR(INDEX(#REF!,MATCH(DE70,$II$15:$II$97,0)),"")</f>
        <v/>
      </c>
      <c r="CR70" s="396" t="str">
        <f t="shared" si="209"/>
        <v/>
      </c>
      <c r="CS70" s="396" t="str">
        <f t="shared" si="210"/>
        <v/>
      </c>
      <c r="CT70" s="396" t="str">
        <f t="shared" si="211"/>
        <v/>
      </c>
      <c r="CU70" s="479" t="str">
        <f t="shared" si="212"/>
        <v/>
      </c>
      <c r="CV70" s="396" t="str">
        <f t="shared" si="213"/>
        <v/>
      </c>
      <c r="CW70" s="396" t="str">
        <f t="shared" si="214"/>
        <v/>
      </c>
      <c r="CX70" s="396" t="str">
        <f t="shared" si="215"/>
        <v/>
      </c>
      <c r="CY70" s="479" t="str">
        <f t="shared" si="216"/>
        <v/>
      </c>
      <c r="CZ70" s="396" t="str">
        <f t="shared" si="217"/>
        <v/>
      </c>
      <c r="DA70" s="396" t="str">
        <f t="shared" si="218"/>
        <v/>
      </c>
      <c r="DB70" s="396" t="str">
        <f t="shared" si="219"/>
        <v/>
      </c>
      <c r="DC70" s="479" t="str">
        <f t="shared" si="220"/>
        <v/>
      </c>
      <c r="DD70" s="396" t="str">
        <f t="shared" si="221"/>
        <v/>
      </c>
      <c r="DE70" s="391">
        <v>56</v>
      </c>
      <c r="DF70" s="393" t="str">
        <f t="shared" si="230"/>
        <v/>
      </c>
      <c r="DG70" s="392"/>
      <c r="DH70" s="392"/>
      <c r="DI70" s="367" t="str">
        <f t="shared" si="231"/>
        <v/>
      </c>
      <c r="DJ70" s="390" t="str">
        <f t="shared" si="222"/>
        <v/>
      </c>
      <c r="DK70" s="394" t="str">
        <f t="shared" si="223"/>
        <v/>
      </c>
      <c r="DL70" s="395" t="str">
        <f t="shared" si="224"/>
        <v/>
      </c>
      <c r="DM70" s="395" t="str">
        <f t="shared" si="225"/>
        <v/>
      </c>
      <c r="DN70" s="395" t="str">
        <f>IFERROR(INDEX(#REF!,MATCH(EB70,$JD$15:$JD$97,0)),"")</f>
        <v/>
      </c>
      <c r="DO70" s="396" t="str">
        <f t="shared" si="232"/>
        <v/>
      </c>
      <c r="DP70" s="396" t="str">
        <f t="shared" si="233"/>
        <v/>
      </c>
      <c r="DQ70" s="396" t="str">
        <f t="shared" si="234"/>
        <v/>
      </c>
      <c r="DR70" s="479" t="str">
        <f t="shared" si="226"/>
        <v/>
      </c>
      <c r="DS70" s="396" t="str">
        <f t="shared" si="235"/>
        <v/>
      </c>
      <c r="DT70" s="396" t="str">
        <f t="shared" si="236"/>
        <v/>
      </c>
      <c r="DU70" s="396" t="str">
        <f t="shared" si="237"/>
        <v/>
      </c>
      <c r="DV70" s="479" t="str">
        <f t="shared" si="227"/>
        <v/>
      </c>
      <c r="DW70" s="396" t="str">
        <f t="shared" si="238"/>
        <v/>
      </c>
      <c r="DX70" s="396" t="str">
        <f t="shared" si="239"/>
        <v/>
      </c>
      <c r="DY70" s="396" t="str">
        <f t="shared" si="240"/>
        <v/>
      </c>
      <c r="DZ70" s="479" t="str">
        <f t="shared" si="228"/>
        <v/>
      </c>
      <c r="EA70" s="396" t="str">
        <f t="shared" si="229"/>
        <v/>
      </c>
      <c r="EB70" s="391">
        <v>56</v>
      </c>
      <c r="EC70" s="393"/>
      <c r="ED70" s="392"/>
      <c r="EI70" s="295" t="str">
        <f>IFERROR(IF(AND('Classificação geral'!$E64="FEM",'Classificação geral'!$F64=1),'Classificação geral'!$A64,""),"")</f>
        <v/>
      </c>
      <c r="EJ70" s="306" t="str">
        <f>IFERROR(IF(AND('Classificação geral'!$E64="FEM",'Classificação geral'!$F64=1),'Classificação geral'!$B64,""),"")</f>
        <v/>
      </c>
      <c r="EK70" s="293" t="str">
        <f>IF($EJ70='Classificação geral'!$B64,'Classificação geral'!$C64,"")</f>
        <v/>
      </c>
      <c r="EL70" s="293" t="str">
        <f>IF($EJ70='Classificação geral'!$B64,'Classificação geral'!$E64,"")</f>
        <v/>
      </c>
      <c r="EM70" s="293" t="str">
        <f>IF($EL70='Classificação geral'!$E64,'Classificação geral'!$F64,"")</f>
        <v/>
      </c>
      <c r="EN70" s="378" t="str">
        <f>IFERROR(IF(AND($EL70="fem",'Classificação geral'!$F64=1),'Classificação geral'!G64,""),"")</f>
        <v/>
      </c>
      <c r="EO70" s="378" t="str">
        <f>IFERROR(IF(AND($EL70="fem",'Classificação geral'!$F64=1),'Classificação geral'!H64,""),"")</f>
        <v/>
      </c>
      <c r="EP70" s="378" t="str">
        <f>IFERROR(IF(AND($EL70="fem",'Classificação geral'!$F64=1),'Classificação geral'!I64,""),"")</f>
        <v/>
      </c>
      <c r="EQ70" s="378" t="str">
        <f>IFERROR(IF(AND($EL70="fem",'Classificação geral'!$F64=1),'Classificação geral'!J64,""),"")</f>
        <v/>
      </c>
      <c r="ER70" s="306" t="str">
        <f>IFERROR(IF(AND($EL70="fem",'Classificação geral'!$F64=1),'Classificação geral'!K64,""),"")</f>
        <v/>
      </c>
      <c r="ES70" s="378" t="str">
        <f>IFERROR(IF(AND($EL70="fem",'Classificação geral'!$F64=1),'Classificação geral'!L64,""),"")</f>
        <v/>
      </c>
      <c r="ET70" s="378" t="str">
        <f>IFERROR(IF(AND($EL70="fem",'Classificação geral'!$F64=1),'Classificação geral'!M64,""),"")</f>
        <v/>
      </c>
      <c r="EU70" s="378" t="str">
        <f>IFERROR(IF(AND($EL70="fem",'Classificação geral'!$F64=1),'Classificação geral'!N64,""),"")</f>
        <v/>
      </c>
      <c r="EV70" s="306" t="str">
        <f>IFERROR(IF(AND($EL70="fem",'Classificação geral'!$F64=1),'Classificação geral'!O64,""),"")</f>
        <v/>
      </c>
      <c r="EW70" s="378" t="str">
        <f>IFERROR(IF(AND($EL70="fem",'Classificação geral'!$F64=1),'Classificação geral'!P64,""),"")</f>
        <v/>
      </c>
      <c r="EX70" s="378" t="str">
        <f>IFERROR(IF(AND($EL70="fem",'Classificação geral'!$F64=1),'Classificação geral'!Q64,""),"")</f>
        <v/>
      </c>
      <c r="EY70" s="378" t="str">
        <f>IFERROR(IF(AND($EL70="fem",'Classificação geral'!$F64=1),'Classificação geral'!R64,""),"")</f>
        <v/>
      </c>
      <c r="EZ70" s="296" t="str">
        <f>IF($EM70='Classificação geral'!$F64,'Classificação geral'!$U64,"")</f>
        <v/>
      </c>
      <c r="FA70" s="380" t="str">
        <f t="shared" si="109"/>
        <v/>
      </c>
      <c r="FB70" s="297" t="str">
        <f>IFERROR(RANK(EZ70,EZ:EZ,0)+ COUNTIF(EZ$13:$EZ69,EZ70),"")</f>
        <v/>
      </c>
      <c r="FC70" s="294"/>
      <c r="FD70" s="305" t="s">
        <v>5</v>
      </c>
      <c r="FE70" s="295" t="str">
        <f>IFERROR(IF(AND('Classificação geral'!$E64="mas",'Classificação geral'!$F64=1),'Classificação geral'!$A64,""),"")</f>
        <v/>
      </c>
      <c r="FF70" s="306" t="str">
        <f>IFERROR(IF(AND('Classificação geral'!$E64="mas",'Classificação geral'!$F64=1),'Classificação geral'!$B64,""),"")</f>
        <v/>
      </c>
      <c r="FG70" s="293" t="str">
        <f>IF($FF70='Classificação geral'!$B64,'Classificação geral'!$C64,"")</f>
        <v/>
      </c>
      <c r="FH70" s="293" t="str">
        <f>IF($FF70='Classificação geral'!$B64,'Classificação geral'!$E64,"")</f>
        <v/>
      </c>
      <c r="FI70" s="306" t="str">
        <f>IFERROR(IF(AND($FH70="mas",'Classificação geral'!$F64=1),'Classificação geral'!F64,""),"")</f>
        <v/>
      </c>
      <c r="FJ70" s="378" t="str">
        <f>IFERROR(IF(AND($FH70="mas",'Classificação geral'!$F64=1),'Classificação geral'!G64,""),"")</f>
        <v/>
      </c>
      <c r="FK70" s="378" t="str">
        <f>IFERROR(IF(AND($FH70="mas",'Classificação geral'!$F64=1),'Classificação geral'!H64,""),"")</f>
        <v/>
      </c>
      <c r="FL70" s="378" t="str">
        <f>IFERROR(IF(AND($FH70="mas",'Classificação geral'!$F64=1),'Classificação geral'!I64,""),"")</f>
        <v/>
      </c>
      <c r="FM70" s="378" t="str">
        <f>IFERROR(IF(AND($FH70="mas",'Classificação geral'!$F64=1),'Classificação geral'!J64,""),"")</f>
        <v/>
      </c>
      <c r="FN70" s="378" t="str">
        <f>IFERROR(IF(AND($FH70="mas",'Classificação geral'!$F64=1),'Classificação geral'!K64,""),"")</f>
        <v/>
      </c>
      <c r="FO70" s="378" t="str">
        <f>IFERROR(IF(AND($FH70="mas",'Classificação geral'!$F64=1),'Classificação geral'!L64,""),"")</f>
        <v/>
      </c>
      <c r="FP70" s="378" t="str">
        <f>IFERROR(IF(AND($FH70="mas",'Classificação geral'!$F64=1),'Classificação geral'!M64,""),"")</f>
        <v/>
      </c>
      <c r="FQ70" s="378" t="str">
        <f>IFERROR(IF(AND($FH70="mas",'Classificação geral'!$F64=1),'Classificação geral'!N64,""),"")</f>
        <v/>
      </c>
      <c r="FR70" s="378" t="str">
        <f>IFERROR(IF(AND($FH70="mas",'Classificação geral'!$F64=1),'Classificação geral'!O64,""),"")</f>
        <v/>
      </c>
      <c r="FS70" s="378" t="str">
        <f>IFERROR(IF(AND($FH70="mas",'Classificação geral'!$F64=1),'Classificação geral'!P64,""),"")</f>
        <v/>
      </c>
      <c r="FT70" s="378" t="str">
        <f>IFERROR(IF(AND($FH70="mas",'Classificação geral'!$F64=1),'Classificação geral'!Q64,""),"")</f>
        <v/>
      </c>
      <c r="FU70" s="378" t="str">
        <f>IFERROR(IF(AND($FH70="mas",'Classificação geral'!$F64=1),'Classificação geral'!R64,""),"")</f>
        <v/>
      </c>
      <c r="FV70" s="306" t="str">
        <f>IFERROR(IF(AND($FH70="mas",'Classificação geral'!$F64=1),'Classificação geral'!U64,""),"")</f>
        <v/>
      </c>
      <c r="FW70" s="380" t="str">
        <f t="shared" si="110"/>
        <v/>
      </c>
      <c r="FX70" s="297" t="str">
        <f>IFERROR(RANK(FV70,FV:FV,0)+ COUNTIF($FV$13:FV69,FV70),"")</f>
        <v/>
      </c>
      <c r="FY70" s="305"/>
      <c r="FZ70" s="295" t="str">
        <f>IFERROR(IF(AND('Classificação geral'!$E64="FEM",'Classificação geral'!$F64=2),'Classificação geral'!$A64,""),"")</f>
        <v/>
      </c>
      <c r="GA70" s="378" t="str">
        <f>IFERROR(IF(AND('Classificação geral'!$E64="fem",'Classificação geral'!$F64=2),'Classificação geral'!$B64,""),"")</f>
        <v/>
      </c>
      <c r="GB70" s="293" t="str">
        <f>IF(GA70='Classificação geral'!$B64,'Classificação geral'!$C64,"")</f>
        <v/>
      </c>
      <c r="GC70" s="293" t="str">
        <f>IF(GA70='Classificação geral'!$B64,'Classificação geral'!$E64,"")</f>
        <v/>
      </c>
      <c r="GD70" s="306" t="str">
        <f>IFERROR(IF(AND(GC70="fem",'Classificação geral'!$F64=2),'Classificação geral'!$F64,""),"")</f>
        <v/>
      </c>
      <c r="GE70" s="378" t="str">
        <f>IFERROR(IF(AND($GC70="fem",'Classificação geral'!$F64=2),'Classificação geral'!G64,""),"")</f>
        <v/>
      </c>
      <c r="GF70" s="378" t="str">
        <f>IFERROR(IF(AND($GC70="fem",'Classificação geral'!$F64=2),'Classificação geral'!H64,""),"")</f>
        <v/>
      </c>
      <c r="GG70" s="378" t="str">
        <f>IFERROR(IF(AND($GC70="fem",'Classificação geral'!$F64=2),'Classificação geral'!I64,""),"")</f>
        <v/>
      </c>
      <c r="GH70" s="378" t="str">
        <f>IFERROR(IF(AND($GC70="fem",'Classificação geral'!$F64=2),'Classificação geral'!J64,""),"")</f>
        <v/>
      </c>
      <c r="GI70" s="378" t="str">
        <f>IFERROR(IF(AND($GC70="fem",'Classificação geral'!$F64=2),'Classificação geral'!K64,""),"")</f>
        <v/>
      </c>
      <c r="GJ70" s="378" t="str">
        <f>IFERROR(IF(AND($GC70="fem",'Classificação geral'!$F64=2),'Classificação geral'!L64,""),"")</f>
        <v/>
      </c>
      <c r="GK70" s="378" t="str">
        <f>IFERROR(IF(AND($GC70="fem",'Classificação geral'!$F64=2),'Classificação geral'!M64,""),"")</f>
        <v/>
      </c>
      <c r="GL70" s="378" t="str">
        <f>IFERROR(IF(AND($GC70="fem",'Classificação geral'!$F64=2),'Classificação geral'!N64,""),"")</f>
        <v/>
      </c>
      <c r="GM70" s="378" t="str">
        <f>IFERROR(IF(AND($GC70="fem",'Classificação geral'!$F64=2),'Classificação geral'!O64,""),"")</f>
        <v/>
      </c>
      <c r="GN70" s="378" t="str">
        <f>IFERROR(IF(AND($GC70="fem",'Classificação geral'!$F64=2),'Classificação geral'!P64,""),"")</f>
        <v/>
      </c>
      <c r="GO70" s="378" t="str">
        <f>IFERROR(IF(AND($GC70="fem",'Classificação geral'!$F64=2),'Classificação geral'!Q64,""),"")</f>
        <v/>
      </c>
      <c r="GP70" s="378" t="str">
        <f>IFERROR(IF(AND($GC70="fem",'Classificação geral'!$F64=2),'Classificação geral'!R64,""),"")</f>
        <v/>
      </c>
      <c r="GQ70" s="306" t="str">
        <f>IFERROR(IF(AND(GC70="fem",'Classificação geral'!$F64=2),'Classificação geral'!U64,""),"")</f>
        <v/>
      </c>
      <c r="GR70" s="380" t="str">
        <f t="shared" si="111"/>
        <v/>
      </c>
      <c r="GS70" s="297" t="str">
        <f>IFERROR(RANK(GQ70,GQ:GQ,0)+ COUNTIF($GQ$13:GQ69,GQ70),"")</f>
        <v/>
      </c>
      <c r="GT70" s="305"/>
      <c r="GU70" s="295" t="str">
        <f>IFERROR(IF(AND('Classificação geral'!$E64="mas",'Classificação geral'!$F64=2),'Classificação geral'!$A64,""),"")</f>
        <v/>
      </c>
      <c r="GV70" s="295" t="str">
        <f>IFERROR(IF(AND('Classificação geral'!$E64="mas",'Classificação geral'!$F64=2),'Classificação geral'!$B64,""),"")</f>
        <v/>
      </c>
      <c r="GW70" s="293" t="str">
        <f>IF(GV70='Classificação geral'!$B64,'Classificação geral'!$C64,"")</f>
        <v/>
      </c>
      <c r="GX70" s="293" t="str">
        <f>IF(GV70='Classificação geral'!$B64,'Classificação geral'!$E64,"")</f>
        <v/>
      </c>
      <c r="GY70" s="306" t="str">
        <f>IFERROR(IF(AND(GX70="mas",'Classificação geral'!$F64=2),'Classificação geral'!$F64,""),"")</f>
        <v/>
      </c>
      <c r="GZ70" s="378" t="str">
        <f>IFERROR(IF(AND($GX70="mas",'Classificação geral'!$F64=2),'Classificação geral'!H64,""),"")</f>
        <v/>
      </c>
      <c r="HA70" s="378" t="str">
        <f>IFERROR(IF(AND($GX70="mas",'Classificação geral'!$F64=2),'Classificação geral'!I64,""),"")</f>
        <v/>
      </c>
      <c r="HB70" s="378" t="str">
        <f>IFERROR(IF(AND($GX70="mas",'Classificação geral'!$F64=2),'Classificação geral'!J64,""),"")</f>
        <v/>
      </c>
      <c r="HC70" s="306" t="str">
        <f>IFERROR(IF(AND(GX70="mas",'Classificação geral'!$F64=2),'Classificação geral'!$G64,""),"")</f>
        <v/>
      </c>
      <c r="HD70" s="378" t="str">
        <f>IFERROR(IF(AND($GX70="mas",'Classificação geral'!$F64=2),'Classificação geral'!L64,""),"")</f>
        <v/>
      </c>
      <c r="HE70" s="378" t="str">
        <f>IFERROR(IF(AND($GX70="mas",'Classificação geral'!$F64=2),'Classificação geral'!M64,""),"")</f>
        <v/>
      </c>
      <c r="HF70" s="378" t="str">
        <f>IFERROR(IF(AND($GX70="mas",'Classificação geral'!$F64=2),'Classificação geral'!N64,""),"")</f>
        <v/>
      </c>
      <c r="HG70" s="306" t="str">
        <f>IFERROR(IF(AND(GX70="mas",'Classificação geral'!$F64=2),'Classificação geral'!$K64,""),"")</f>
        <v/>
      </c>
      <c r="HH70" s="378" t="str">
        <f>IFERROR(IF(AND($GX70="mas",'Classificação geral'!$F64=2),'Classificação geral'!P64,""),"")</f>
        <v/>
      </c>
      <c r="HI70" s="378" t="str">
        <f>IFERROR(IF(AND($GX70="mas",'Classificação geral'!$F64=2),'Classificação geral'!Q64,""),"")</f>
        <v/>
      </c>
      <c r="HJ70" s="378" t="str">
        <f>IFERROR(IF(AND($GX70="mas",'Classificação geral'!$F64=2),'Classificação geral'!R64,""),"")</f>
        <v/>
      </c>
      <c r="HK70" s="306" t="str">
        <f>IFERROR(IF(AND(GX70="mas",'Classificação geral'!$F64=2),'Classificação geral'!$O64,""),"")</f>
        <v/>
      </c>
      <c r="HL70" s="306" t="str">
        <f>IFERROR(IF(AND(GX70="mas",'Classificação geral'!$F64=2),'Classificação geral'!$U64,""),"")</f>
        <v/>
      </c>
      <c r="HM70" s="380" t="str">
        <f t="shared" si="112"/>
        <v/>
      </c>
      <c r="HN70" s="297" t="str">
        <f>IFERROR(RANK(HL70,HL:HL,0)+ COUNTIF($HL$13:HL69,HL70),"")</f>
        <v/>
      </c>
      <c r="HO70" s="305"/>
      <c r="HP70" s="295" t="str">
        <f>IFERROR(IF(AND('Classificação geral'!$E64="FEM",'Classificação geral'!$F64=3),'Classificação geral'!$A64,""),"")</f>
        <v/>
      </c>
      <c r="HQ70" s="306" t="str">
        <f>IFERROR(IF(AND('Classificação geral'!$E64="fem",'Classificação geral'!$F64=3),'Classificação geral'!$B64,""),"")</f>
        <v/>
      </c>
      <c r="HR70" s="293" t="str">
        <f>IF($HQ70='Classificação geral'!$B64,'Classificação geral'!$C64,"")</f>
        <v/>
      </c>
      <c r="HS70" s="293" t="str">
        <f>IF($HQ70='Classificação geral'!$B64,'Classificação geral'!$E64,"")</f>
        <v/>
      </c>
      <c r="HT70" s="293" t="str">
        <f>IF($HS70='Classificação geral'!$E64,'Classificação geral'!$F64,"")</f>
        <v/>
      </c>
      <c r="HU70" s="382">
        <f>IF($HT70='Classificação geral'!$F64,'Classificação geral'!G64,"")</f>
        <v>0</v>
      </c>
      <c r="HV70" s="382" t="str">
        <f>IF($HT70='Classificação geral'!$F64,'Classificação geral'!H64,"")</f>
        <v/>
      </c>
      <c r="HW70" s="382">
        <f>IF($HT70='Classificação geral'!$F64,'Classificação geral'!I64,"")</f>
        <v>0</v>
      </c>
      <c r="HX70" s="382">
        <f>IF($HT70='Classificação geral'!$F64,'Classificação geral'!J64,"")</f>
        <v>0</v>
      </c>
      <c r="HY70" s="382">
        <f>IF($HT70='Classificação geral'!$F64,'Classificação geral'!K64,"")</f>
        <v>0</v>
      </c>
      <c r="HZ70" s="382">
        <f>IF($HT70='Classificação geral'!$F64,'Classificação geral'!L64,"")</f>
        <v>0</v>
      </c>
      <c r="IA70" s="382">
        <f>IF($HT70='Classificação geral'!$F64,'Classificação geral'!M64,"")</f>
        <v>0</v>
      </c>
      <c r="IB70" s="382">
        <f>IF($HT70='Classificação geral'!$F64,'Classificação geral'!N64,"")</f>
        <v>0</v>
      </c>
      <c r="IC70" s="382">
        <f>IF($HT70='Classificação geral'!$F64,'Classificação geral'!O64,"")</f>
        <v>0</v>
      </c>
      <c r="ID70" s="382" t="b">
        <f>IF($HT70='Classificação geral'!$F64,'Classificação geral'!P64,"")</f>
        <v>0</v>
      </c>
      <c r="IE70" s="382">
        <f>IF($HT70='Classificação geral'!$F64,'Classificação geral'!Q64,"")</f>
        <v>0</v>
      </c>
      <c r="IF70" s="382">
        <f>IF($HT70='Classificação geral'!$F64,'Classificação geral'!R64,"")</f>
        <v>0</v>
      </c>
      <c r="IG70" s="379" t="str">
        <f>IF($HT70='Classificação geral'!$F64,'Classificação geral'!$U64,"")</f>
        <v/>
      </c>
      <c r="IH70" s="334" t="str">
        <f t="shared" si="106"/>
        <v/>
      </c>
      <c r="II70" s="297" t="str">
        <f>IFERROR(RANK(IG70,IG:IG,0)+ COUNTIF($IG$13:IG69,IG70),"")</f>
        <v/>
      </c>
      <c r="IJ70" s="305"/>
      <c r="IK70" s="295" t="str">
        <f>IFERROR(IF(AND('Classificação geral'!$E64="mas",'Classificação geral'!$F64=3),'Classificação geral'!$A64,""),"")</f>
        <v/>
      </c>
      <c r="IL70" s="306" t="str">
        <f>IFERROR(IF(AND('Classificação geral'!$E64="mas",'Classificação geral'!$F64=3),'Classificação geral'!$B64,""),"")</f>
        <v/>
      </c>
      <c r="IM70" s="293" t="str">
        <f>IF($IL70='Classificação geral'!$B64,'Classificação geral'!$C64,"")</f>
        <v/>
      </c>
      <c r="IN70" s="293" t="str">
        <f>IF($IL70='Classificação geral'!$B64,'Classificação geral'!$E64,"")</f>
        <v/>
      </c>
      <c r="IO70" s="293" t="str">
        <f>IF($IN70='Classificação geral'!$E64,'Classificação geral'!$F64,"")</f>
        <v/>
      </c>
      <c r="IP70" s="379">
        <f>IF($IO70='Classificação geral'!$F64,'Classificação geral'!G64,"")</f>
        <v>0</v>
      </c>
      <c r="IQ70" s="379" t="str">
        <f>IF($IO70='Classificação geral'!$F64,'Classificação geral'!H64,"")</f>
        <v/>
      </c>
      <c r="IR70" s="379">
        <f>IF($IO70='Classificação geral'!$F64,'Classificação geral'!I64,"")</f>
        <v>0</v>
      </c>
      <c r="IS70" s="379">
        <f>IF($IO70='Classificação geral'!$F64,'Classificação geral'!J64,"")</f>
        <v>0</v>
      </c>
      <c r="IT70" s="379">
        <f>IF($IO70='Classificação geral'!$F64,'Classificação geral'!K64,"")</f>
        <v>0</v>
      </c>
      <c r="IU70" s="379">
        <f>IF($IO70='Classificação geral'!$F64,'Classificação geral'!L64,"")</f>
        <v>0</v>
      </c>
      <c r="IV70" s="379">
        <f>IF($IO70='Classificação geral'!$F64,'Classificação geral'!M64,"")</f>
        <v>0</v>
      </c>
      <c r="IW70" s="379">
        <f>IF($IO70='Classificação geral'!$F64,'Classificação geral'!N64,"")</f>
        <v>0</v>
      </c>
      <c r="IX70" s="379">
        <f>IF($IO70='Classificação geral'!$F64,'Classificação geral'!O64,"")</f>
        <v>0</v>
      </c>
      <c r="IY70" s="379" t="b">
        <f>IF($IO70='Classificação geral'!$F64,'Classificação geral'!P64,"")</f>
        <v>0</v>
      </c>
      <c r="IZ70" s="379">
        <f>IF($IO70='Classificação geral'!$F64,'Classificação geral'!Q64,"")</f>
        <v>0</v>
      </c>
      <c r="JA70" s="379">
        <f>IF($IO70='Classificação geral'!$F64,'Classificação geral'!R64,"")</f>
        <v>0</v>
      </c>
      <c r="JB70" s="296" t="str">
        <f>IF($IO70='Classificação geral'!$F64,'Classificação geral'!$U64,"")</f>
        <v/>
      </c>
      <c r="JC70" s="334" t="str">
        <f t="shared" si="107"/>
        <v/>
      </c>
      <c r="JD70" s="297" t="str">
        <f>IFERROR(RANK(JB70,JB:JB,0)+ COUNTIF($JB$13:JB69,JB70),"")</f>
        <v/>
      </c>
    </row>
    <row r="71" spans="1:264" ht="25.95" customHeight="1" x14ac:dyDescent="0.4">
      <c r="A71" s="397"/>
      <c r="B71" s="367" t="str">
        <f t="shared" si="132"/>
        <v/>
      </c>
      <c r="C71" s="390" t="str">
        <f t="shared" si="133"/>
        <v/>
      </c>
      <c r="D71" s="394" t="str">
        <f t="shared" si="134"/>
        <v/>
      </c>
      <c r="E71" s="395" t="str">
        <f t="shared" si="135"/>
        <v/>
      </c>
      <c r="F71" s="395" t="str">
        <f t="shared" si="136"/>
        <v/>
      </c>
      <c r="G71" s="395" t="str">
        <f>IFERROR(INDEX(#REF!,MATCH(U71,$FB$15:$FB$97,0)),"")</f>
        <v/>
      </c>
      <c r="H71" s="396" t="str">
        <f t="shared" si="137"/>
        <v/>
      </c>
      <c r="I71" s="396" t="str">
        <f t="shared" si="138"/>
        <v/>
      </c>
      <c r="J71" s="396" t="str">
        <f t="shared" si="139"/>
        <v/>
      </c>
      <c r="K71" s="479" t="str">
        <f t="shared" si="140"/>
        <v/>
      </c>
      <c r="L71" s="396" t="str">
        <f t="shared" si="141"/>
        <v/>
      </c>
      <c r="M71" s="396" t="str">
        <f t="shared" si="142"/>
        <v/>
      </c>
      <c r="N71" s="396" t="str">
        <f t="shared" si="143"/>
        <v/>
      </c>
      <c r="O71" s="479" t="str">
        <f t="shared" si="144"/>
        <v/>
      </c>
      <c r="P71" s="396" t="str">
        <f t="shared" si="145"/>
        <v/>
      </c>
      <c r="Q71" s="396" t="str">
        <f t="shared" si="146"/>
        <v/>
      </c>
      <c r="R71" s="396" t="str">
        <f t="shared" si="147"/>
        <v/>
      </c>
      <c r="S71" s="479" t="str">
        <f t="shared" si="148"/>
        <v/>
      </c>
      <c r="T71" s="396" t="str">
        <f t="shared" si="149"/>
        <v/>
      </c>
      <c r="U71" s="391">
        <v>57</v>
      </c>
      <c r="V71" s="392"/>
      <c r="W71" s="392"/>
      <c r="X71" s="367" t="str">
        <f t="shared" si="150"/>
        <v/>
      </c>
      <c r="Y71" s="390" t="str">
        <f t="shared" si="151"/>
        <v/>
      </c>
      <c r="Z71" s="394" t="str">
        <f t="shared" si="152"/>
        <v/>
      </c>
      <c r="AA71" s="395" t="str">
        <f t="shared" si="153"/>
        <v/>
      </c>
      <c r="AB71" s="395" t="str">
        <f t="shared" si="154"/>
        <v/>
      </c>
      <c r="AC71" s="395" t="str">
        <f>IFERROR(INDEX(#REF!,MATCH(AQ71,$FX$15:$FX$97,0)),"")</f>
        <v/>
      </c>
      <c r="AD71" s="396" t="str">
        <f t="shared" si="155"/>
        <v/>
      </c>
      <c r="AE71" s="396" t="str">
        <f t="shared" si="156"/>
        <v/>
      </c>
      <c r="AF71" s="396" t="str">
        <f t="shared" si="157"/>
        <v/>
      </c>
      <c r="AG71" s="479" t="str">
        <f t="shared" si="158"/>
        <v/>
      </c>
      <c r="AH71" s="396" t="str">
        <f t="shared" si="159"/>
        <v/>
      </c>
      <c r="AI71" s="396" t="str">
        <f t="shared" si="160"/>
        <v/>
      </c>
      <c r="AJ71" s="396" t="str">
        <f t="shared" si="161"/>
        <v/>
      </c>
      <c r="AK71" s="479" t="str">
        <f t="shared" si="162"/>
        <v/>
      </c>
      <c r="AL71" s="396" t="str">
        <f t="shared" si="163"/>
        <v/>
      </c>
      <c r="AM71" s="396" t="str">
        <f t="shared" si="164"/>
        <v/>
      </c>
      <c r="AN71" s="396" t="str">
        <f t="shared" si="165"/>
        <v/>
      </c>
      <c r="AO71" s="479" t="str">
        <f t="shared" si="166"/>
        <v/>
      </c>
      <c r="AP71" s="396" t="str">
        <f t="shared" si="167"/>
        <v/>
      </c>
      <c r="AQ71" s="391">
        <v>57</v>
      </c>
      <c r="AR71" s="392"/>
      <c r="AS71" s="397"/>
      <c r="AT71" s="367" t="str">
        <f t="shared" si="168"/>
        <v/>
      </c>
      <c r="AU71" s="390" t="str">
        <f t="shared" si="169"/>
        <v/>
      </c>
      <c r="AV71" s="390" t="str">
        <f t="shared" si="170"/>
        <v/>
      </c>
      <c r="AW71" s="395" t="str">
        <f t="shared" si="171"/>
        <v/>
      </c>
      <c r="AX71" s="395" t="str">
        <f t="shared" si="172"/>
        <v/>
      </c>
      <c r="AY71" s="395" t="str">
        <f>IFERROR(INDEX(#REF!,MATCH($BM71,$GS$15:$GS$97,0)),"")</f>
        <v/>
      </c>
      <c r="AZ71" s="396" t="str">
        <f t="shared" si="173"/>
        <v/>
      </c>
      <c r="BA71" s="396" t="str">
        <f t="shared" si="174"/>
        <v/>
      </c>
      <c r="BB71" s="396" t="str">
        <f t="shared" si="175"/>
        <v/>
      </c>
      <c r="BC71" s="479" t="str">
        <f t="shared" si="176"/>
        <v/>
      </c>
      <c r="BD71" s="396" t="str">
        <f t="shared" si="177"/>
        <v/>
      </c>
      <c r="BE71" s="396" t="str">
        <f t="shared" si="178"/>
        <v/>
      </c>
      <c r="BF71" s="396" t="str">
        <f t="shared" si="179"/>
        <v/>
      </c>
      <c r="BG71" s="479" t="str">
        <f t="shared" si="180"/>
        <v/>
      </c>
      <c r="BH71" s="396" t="str">
        <f t="shared" si="181"/>
        <v/>
      </c>
      <c r="BI71" s="396" t="str">
        <f t="shared" si="182"/>
        <v/>
      </c>
      <c r="BJ71" s="396" t="str">
        <f t="shared" si="183"/>
        <v/>
      </c>
      <c r="BK71" s="479" t="str">
        <f t="shared" si="184"/>
        <v/>
      </c>
      <c r="BL71" s="396" t="str">
        <f t="shared" si="185"/>
        <v/>
      </c>
      <c r="BM71" s="391">
        <v>57</v>
      </c>
      <c r="BN71" s="236"/>
      <c r="BO71" s="392"/>
      <c r="BP71" s="368" t="str">
        <f t="shared" si="186"/>
        <v/>
      </c>
      <c r="BQ71" s="390" t="str">
        <f t="shared" si="187"/>
        <v/>
      </c>
      <c r="BR71" s="394" t="str">
        <f t="shared" si="188"/>
        <v/>
      </c>
      <c r="BS71" s="395" t="str">
        <f t="shared" si="189"/>
        <v/>
      </c>
      <c r="BT71" s="395" t="str">
        <f t="shared" si="190"/>
        <v/>
      </c>
      <c r="BU71" s="395" t="str">
        <f>IFERROR(INDEX(#REF!,MATCH(CI71,$HN$15:$HN$97,0)),"")</f>
        <v/>
      </c>
      <c r="BV71" s="396" t="str">
        <f t="shared" si="191"/>
        <v/>
      </c>
      <c r="BW71" s="396" t="str">
        <f t="shared" si="192"/>
        <v/>
      </c>
      <c r="BX71" s="396" t="str">
        <f t="shared" si="193"/>
        <v/>
      </c>
      <c r="BY71" s="479" t="str">
        <f t="shared" si="194"/>
        <v/>
      </c>
      <c r="BZ71" s="396" t="str">
        <f t="shared" si="195"/>
        <v/>
      </c>
      <c r="CA71" s="396" t="str">
        <f t="shared" si="196"/>
        <v/>
      </c>
      <c r="CB71" s="396" t="str">
        <f t="shared" si="197"/>
        <v/>
      </c>
      <c r="CC71" s="479" t="str">
        <f t="shared" si="198"/>
        <v/>
      </c>
      <c r="CD71" s="396" t="str">
        <f t="shared" si="199"/>
        <v/>
      </c>
      <c r="CE71" s="396" t="str">
        <f t="shared" si="200"/>
        <v/>
      </c>
      <c r="CF71" s="396" t="str">
        <f t="shared" si="201"/>
        <v/>
      </c>
      <c r="CG71" s="479" t="str">
        <f t="shared" si="202"/>
        <v/>
      </c>
      <c r="CH71" s="396" t="str">
        <f t="shared" si="203"/>
        <v/>
      </c>
      <c r="CI71" s="391">
        <v>57</v>
      </c>
      <c r="CJ71" s="392"/>
      <c r="CK71" s="397"/>
      <c r="CL71" s="367" t="str">
        <f t="shared" si="204"/>
        <v/>
      </c>
      <c r="CM71" s="390" t="str">
        <f t="shared" si="205"/>
        <v/>
      </c>
      <c r="CN71" s="394" t="str">
        <f t="shared" si="206"/>
        <v/>
      </c>
      <c r="CO71" s="394" t="str">
        <f t="shared" si="207"/>
        <v/>
      </c>
      <c r="CP71" s="395" t="str">
        <f t="shared" si="208"/>
        <v/>
      </c>
      <c r="CQ71" s="395" t="str">
        <f>IFERROR(INDEX(#REF!,MATCH(DE71,$II$15:$II$97,0)),"")</f>
        <v/>
      </c>
      <c r="CR71" s="396" t="str">
        <f t="shared" si="209"/>
        <v/>
      </c>
      <c r="CS71" s="396" t="str">
        <f t="shared" si="210"/>
        <v/>
      </c>
      <c r="CT71" s="396" t="str">
        <f t="shared" si="211"/>
        <v/>
      </c>
      <c r="CU71" s="479" t="str">
        <f t="shared" si="212"/>
        <v/>
      </c>
      <c r="CV71" s="396" t="str">
        <f t="shared" si="213"/>
        <v/>
      </c>
      <c r="CW71" s="396" t="str">
        <f t="shared" si="214"/>
        <v/>
      </c>
      <c r="CX71" s="396" t="str">
        <f t="shared" si="215"/>
        <v/>
      </c>
      <c r="CY71" s="479" t="str">
        <f t="shared" si="216"/>
        <v/>
      </c>
      <c r="CZ71" s="396" t="str">
        <f t="shared" si="217"/>
        <v/>
      </c>
      <c r="DA71" s="396" t="str">
        <f t="shared" si="218"/>
        <v/>
      </c>
      <c r="DB71" s="396" t="str">
        <f t="shared" si="219"/>
        <v/>
      </c>
      <c r="DC71" s="479" t="str">
        <f t="shared" si="220"/>
        <v/>
      </c>
      <c r="DD71" s="396" t="str">
        <f t="shared" si="221"/>
        <v/>
      </c>
      <c r="DE71" s="391">
        <v>57</v>
      </c>
      <c r="DF71" s="393" t="str">
        <f t="shared" si="230"/>
        <v/>
      </c>
      <c r="DG71" s="392"/>
      <c r="DH71" s="392"/>
      <c r="DI71" s="367" t="str">
        <f t="shared" si="231"/>
        <v/>
      </c>
      <c r="DJ71" s="390" t="str">
        <f t="shared" si="222"/>
        <v/>
      </c>
      <c r="DK71" s="394" t="str">
        <f t="shared" si="223"/>
        <v/>
      </c>
      <c r="DL71" s="395" t="str">
        <f t="shared" si="224"/>
        <v/>
      </c>
      <c r="DM71" s="395" t="str">
        <f t="shared" si="225"/>
        <v/>
      </c>
      <c r="DN71" s="395" t="str">
        <f>IFERROR(INDEX(#REF!,MATCH(EB71,$JD$15:$JD$97,0)),"")</f>
        <v/>
      </c>
      <c r="DO71" s="396" t="str">
        <f t="shared" si="232"/>
        <v/>
      </c>
      <c r="DP71" s="396" t="str">
        <f t="shared" si="233"/>
        <v/>
      </c>
      <c r="DQ71" s="396" t="str">
        <f t="shared" si="234"/>
        <v/>
      </c>
      <c r="DR71" s="479" t="str">
        <f t="shared" si="226"/>
        <v/>
      </c>
      <c r="DS71" s="396" t="str">
        <f t="shared" si="235"/>
        <v/>
      </c>
      <c r="DT71" s="396" t="str">
        <f t="shared" si="236"/>
        <v/>
      </c>
      <c r="DU71" s="396" t="str">
        <f t="shared" si="237"/>
        <v/>
      </c>
      <c r="DV71" s="479" t="str">
        <f t="shared" si="227"/>
        <v/>
      </c>
      <c r="DW71" s="396" t="str">
        <f t="shared" si="238"/>
        <v/>
      </c>
      <c r="DX71" s="396" t="str">
        <f t="shared" si="239"/>
        <v/>
      </c>
      <c r="DY71" s="396" t="str">
        <f t="shared" si="240"/>
        <v/>
      </c>
      <c r="DZ71" s="479" t="str">
        <f t="shared" si="228"/>
        <v/>
      </c>
      <c r="EA71" s="396" t="str">
        <f t="shared" si="229"/>
        <v/>
      </c>
      <c r="EB71" s="391">
        <v>57</v>
      </c>
      <c r="EC71" s="393"/>
      <c r="ED71" s="392"/>
      <c r="EI71" s="295" t="str">
        <f>IFERROR(IF(AND('Classificação geral'!$E65="FEM",'Classificação geral'!$F65=1),'Classificação geral'!$A65,""),"")</f>
        <v/>
      </c>
      <c r="EJ71" s="306" t="str">
        <f>IFERROR(IF(AND('Classificação geral'!$E65="FEM",'Classificação geral'!$F65=1),'Classificação geral'!$B65,""),"")</f>
        <v/>
      </c>
      <c r="EK71" s="293" t="str">
        <f>IF($EJ71='Classificação geral'!$B65,'Classificação geral'!$C65,"")</f>
        <v/>
      </c>
      <c r="EL71" s="293" t="str">
        <f>IF($EJ71='Classificação geral'!$B65,'Classificação geral'!$E65,"")</f>
        <v/>
      </c>
      <c r="EM71" s="293" t="str">
        <f>IF($EL71='Classificação geral'!$E65,'Classificação geral'!$F65,"")</f>
        <v/>
      </c>
      <c r="EN71" s="378" t="str">
        <f>IFERROR(IF(AND($EL71="fem",'Classificação geral'!$F65=1),'Classificação geral'!G65,""),"")</f>
        <v/>
      </c>
      <c r="EO71" s="378" t="str">
        <f>IFERROR(IF(AND($EL71="fem",'Classificação geral'!$F65=1),'Classificação geral'!H65,""),"")</f>
        <v/>
      </c>
      <c r="EP71" s="378" t="str">
        <f>IFERROR(IF(AND($EL71="fem",'Classificação geral'!$F65=1),'Classificação geral'!I65,""),"")</f>
        <v/>
      </c>
      <c r="EQ71" s="378" t="str">
        <f>IFERROR(IF(AND($EL71="fem",'Classificação geral'!$F65=1),'Classificação geral'!J65,""),"")</f>
        <v/>
      </c>
      <c r="ER71" s="306" t="str">
        <f>IFERROR(IF(AND($EL71="fem",'Classificação geral'!$F65=1),'Classificação geral'!K65,""),"")</f>
        <v/>
      </c>
      <c r="ES71" s="378" t="str">
        <f>IFERROR(IF(AND($EL71="fem",'Classificação geral'!$F65=1),'Classificação geral'!L65,""),"")</f>
        <v/>
      </c>
      <c r="ET71" s="378" t="str">
        <f>IFERROR(IF(AND($EL71="fem",'Classificação geral'!$F65=1),'Classificação geral'!M65,""),"")</f>
        <v/>
      </c>
      <c r="EU71" s="378" t="str">
        <f>IFERROR(IF(AND($EL71="fem",'Classificação geral'!$F65=1),'Classificação geral'!N65,""),"")</f>
        <v/>
      </c>
      <c r="EV71" s="306" t="str">
        <f>IFERROR(IF(AND($EL71="fem",'Classificação geral'!$F65=1),'Classificação geral'!O65,""),"")</f>
        <v/>
      </c>
      <c r="EW71" s="378" t="str">
        <f>IFERROR(IF(AND($EL71="fem",'Classificação geral'!$F65=1),'Classificação geral'!P65,""),"")</f>
        <v/>
      </c>
      <c r="EX71" s="378" t="str">
        <f>IFERROR(IF(AND($EL71="fem",'Classificação geral'!$F65=1),'Classificação geral'!Q65,""),"")</f>
        <v/>
      </c>
      <c r="EY71" s="378" t="str">
        <f>IFERROR(IF(AND($EL71="fem",'Classificação geral'!$F65=1),'Classificação geral'!R65,""),"")</f>
        <v/>
      </c>
      <c r="EZ71" s="296" t="str">
        <f>IF($EM71='Classificação geral'!$F65,'Classificação geral'!$U65,"")</f>
        <v/>
      </c>
      <c r="FA71" s="380" t="str">
        <f t="shared" si="109"/>
        <v/>
      </c>
      <c r="FB71" s="297" t="str">
        <f>IFERROR(RANK(EZ71,EZ:EZ,0)+ COUNTIF(EZ$13:$EZ70,EZ71),"")</f>
        <v/>
      </c>
      <c r="FC71" s="294"/>
      <c r="FD71" s="305" t="s">
        <v>5</v>
      </c>
      <c r="FE71" s="295" t="str">
        <f>IFERROR(IF(AND('Classificação geral'!$E65="mas",'Classificação geral'!$F65=1),'Classificação geral'!$A65,""),"")</f>
        <v/>
      </c>
      <c r="FF71" s="306" t="str">
        <f>IFERROR(IF(AND('Classificação geral'!$E65="mas",'Classificação geral'!$F65=1),'Classificação geral'!$B65,""),"")</f>
        <v/>
      </c>
      <c r="FG71" s="293" t="str">
        <f>IF($FF71='Classificação geral'!$B65,'Classificação geral'!$C65,"")</f>
        <v/>
      </c>
      <c r="FH71" s="293" t="str">
        <f>IF($FF71='Classificação geral'!$B65,'Classificação geral'!$E65,"")</f>
        <v/>
      </c>
      <c r="FI71" s="306" t="str">
        <f>IFERROR(IF(AND($FH71="mas",'Classificação geral'!$F65=1),'Classificação geral'!F65,""),"")</f>
        <v/>
      </c>
      <c r="FJ71" s="378" t="str">
        <f>IFERROR(IF(AND($FH71="mas",'Classificação geral'!$F65=1),'Classificação geral'!G65,""),"")</f>
        <v/>
      </c>
      <c r="FK71" s="378" t="str">
        <f>IFERROR(IF(AND($FH71="mas",'Classificação geral'!$F65=1),'Classificação geral'!H65,""),"")</f>
        <v/>
      </c>
      <c r="FL71" s="378" t="str">
        <f>IFERROR(IF(AND($FH71="mas",'Classificação geral'!$F65=1),'Classificação geral'!I65,""),"")</f>
        <v/>
      </c>
      <c r="FM71" s="378" t="str">
        <f>IFERROR(IF(AND($FH71="mas",'Classificação geral'!$F65=1),'Classificação geral'!J65,""),"")</f>
        <v/>
      </c>
      <c r="FN71" s="378" t="str">
        <f>IFERROR(IF(AND($FH71="mas",'Classificação geral'!$F65=1),'Classificação geral'!K65,""),"")</f>
        <v/>
      </c>
      <c r="FO71" s="378" t="str">
        <f>IFERROR(IF(AND($FH71="mas",'Classificação geral'!$F65=1),'Classificação geral'!L65,""),"")</f>
        <v/>
      </c>
      <c r="FP71" s="378" t="str">
        <f>IFERROR(IF(AND($FH71="mas",'Classificação geral'!$F65=1),'Classificação geral'!M65,""),"")</f>
        <v/>
      </c>
      <c r="FQ71" s="378" t="str">
        <f>IFERROR(IF(AND($FH71="mas",'Classificação geral'!$F65=1),'Classificação geral'!N65,""),"")</f>
        <v/>
      </c>
      <c r="FR71" s="378" t="str">
        <f>IFERROR(IF(AND($FH71="mas",'Classificação geral'!$F65=1),'Classificação geral'!O65,""),"")</f>
        <v/>
      </c>
      <c r="FS71" s="378" t="str">
        <f>IFERROR(IF(AND($FH71="mas",'Classificação geral'!$F65=1),'Classificação geral'!P65,""),"")</f>
        <v/>
      </c>
      <c r="FT71" s="378" t="str">
        <f>IFERROR(IF(AND($FH71="mas",'Classificação geral'!$F65=1),'Classificação geral'!Q65,""),"")</f>
        <v/>
      </c>
      <c r="FU71" s="378" t="str">
        <f>IFERROR(IF(AND($FH71="mas",'Classificação geral'!$F65=1),'Classificação geral'!R65,""),"")</f>
        <v/>
      </c>
      <c r="FV71" s="306" t="str">
        <f>IFERROR(IF(AND($FH71="mas",'Classificação geral'!$F65=1),'Classificação geral'!U65,""),"")</f>
        <v/>
      </c>
      <c r="FW71" s="380" t="str">
        <f t="shared" si="110"/>
        <v/>
      </c>
      <c r="FX71" s="297" t="str">
        <f>IFERROR(RANK(FV71,FV:FV,0)+ COUNTIF($FV$13:FV70,FV71),"")</f>
        <v/>
      </c>
      <c r="FY71" s="305"/>
      <c r="FZ71" s="295" t="str">
        <f>IFERROR(IF(AND('Classificação geral'!$E65="FEM",'Classificação geral'!$F65=2),'Classificação geral'!$A65,""),"")</f>
        <v/>
      </c>
      <c r="GA71" s="378" t="str">
        <f>IFERROR(IF(AND('Classificação geral'!$E65="fem",'Classificação geral'!$F65=2),'Classificação geral'!$B65,""),"")</f>
        <v/>
      </c>
      <c r="GB71" s="293" t="str">
        <f>IF(GA71='Classificação geral'!$B65,'Classificação geral'!$C65,"")</f>
        <v/>
      </c>
      <c r="GC71" s="293" t="str">
        <f>IF(GA71='Classificação geral'!$B65,'Classificação geral'!$E65,"")</f>
        <v/>
      </c>
      <c r="GD71" s="306" t="str">
        <f>IFERROR(IF(AND(GC71="fem",'Classificação geral'!$F65=2),'Classificação geral'!$F65,""),"")</f>
        <v/>
      </c>
      <c r="GE71" s="378" t="str">
        <f>IFERROR(IF(AND($GC71="fem",'Classificação geral'!$F65=2),'Classificação geral'!G65,""),"")</f>
        <v/>
      </c>
      <c r="GF71" s="378" t="str">
        <f>IFERROR(IF(AND($GC71="fem",'Classificação geral'!$F65=2),'Classificação geral'!H65,""),"")</f>
        <v/>
      </c>
      <c r="GG71" s="378" t="str">
        <f>IFERROR(IF(AND($GC71="fem",'Classificação geral'!$F65=2),'Classificação geral'!I65,""),"")</f>
        <v/>
      </c>
      <c r="GH71" s="378" t="str">
        <f>IFERROR(IF(AND($GC71="fem",'Classificação geral'!$F65=2),'Classificação geral'!J65,""),"")</f>
        <v/>
      </c>
      <c r="GI71" s="378" t="str">
        <f>IFERROR(IF(AND($GC71="fem",'Classificação geral'!$F65=2),'Classificação geral'!K65,""),"")</f>
        <v/>
      </c>
      <c r="GJ71" s="378" t="str">
        <f>IFERROR(IF(AND($GC71="fem",'Classificação geral'!$F65=2),'Classificação geral'!L65,""),"")</f>
        <v/>
      </c>
      <c r="GK71" s="378" t="str">
        <f>IFERROR(IF(AND($GC71="fem",'Classificação geral'!$F65=2),'Classificação geral'!M65,""),"")</f>
        <v/>
      </c>
      <c r="GL71" s="378" t="str">
        <f>IFERROR(IF(AND($GC71="fem",'Classificação geral'!$F65=2),'Classificação geral'!N65,""),"")</f>
        <v/>
      </c>
      <c r="GM71" s="378" t="str">
        <f>IFERROR(IF(AND($GC71="fem",'Classificação geral'!$F65=2),'Classificação geral'!O65,""),"")</f>
        <v/>
      </c>
      <c r="GN71" s="378" t="str">
        <f>IFERROR(IF(AND($GC71="fem",'Classificação geral'!$F65=2),'Classificação geral'!P65,""),"")</f>
        <v/>
      </c>
      <c r="GO71" s="378" t="str">
        <f>IFERROR(IF(AND($GC71="fem",'Classificação geral'!$F65=2),'Classificação geral'!Q65,""),"")</f>
        <v/>
      </c>
      <c r="GP71" s="378" t="str">
        <f>IFERROR(IF(AND($GC71="fem",'Classificação geral'!$F65=2),'Classificação geral'!R65,""),"")</f>
        <v/>
      </c>
      <c r="GQ71" s="306" t="str">
        <f>IFERROR(IF(AND(GC71="fem",'Classificação geral'!$F65=2),'Classificação geral'!U65,""),"")</f>
        <v/>
      </c>
      <c r="GR71" s="380" t="str">
        <f t="shared" si="111"/>
        <v/>
      </c>
      <c r="GS71" s="297" t="str">
        <f>IFERROR(RANK(GQ71,GQ:GQ,0)+ COUNTIF($GQ$13:GQ70,GQ71),"")</f>
        <v/>
      </c>
      <c r="GT71" s="305"/>
      <c r="GU71" s="295" t="str">
        <f>IFERROR(IF(AND('Classificação geral'!$E65="mas",'Classificação geral'!$F65=2),'Classificação geral'!$A65,""),"")</f>
        <v/>
      </c>
      <c r="GV71" s="295" t="str">
        <f>IFERROR(IF(AND('Classificação geral'!$E65="mas",'Classificação geral'!$F65=2),'Classificação geral'!$B65,""),"")</f>
        <v/>
      </c>
      <c r="GW71" s="293" t="str">
        <f>IF(GV71='Classificação geral'!$B65,'Classificação geral'!$C65,"")</f>
        <v/>
      </c>
      <c r="GX71" s="293" t="str">
        <f>IF(GV71='Classificação geral'!$B65,'Classificação geral'!$E65,"")</f>
        <v/>
      </c>
      <c r="GY71" s="306" t="str">
        <f>IFERROR(IF(AND(GX71="mas",'Classificação geral'!$F65=2),'Classificação geral'!$F65,""),"")</f>
        <v/>
      </c>
      <c r="GZ71" s="378" t="str">
        <f>IFERROR(IF(AND($GX71="mas",'Classificação geral'!$F65=2),'Classificação geral'!H65,""),"")</f>
        <v/>
      </c>
      <c r="HA71" s="378" t="str">
        <f>IFERROR(IF(AND($GX71="mas",'Classificação geral'!$F65=2),'Classificação geral'!I65,""),"")</f>
        <v/>
      </c>
      <c r="HB71" s="378" t="str">
        <f>IFERROR(IF(AND($GX71="mas",'Classificação geral'!$F65=2),'Classificação geral'!J65,""),"")</f>
        <v/>
      </c>
      <c r="HC71" s="306" t="str">
        <f>IFERROR(IF(AND(GX71="mas",'Classificação geral'!$F65=2),'Classificação geral'!$G65,""),"")</f>
        <v/>
      </c>
      <c r="HD71" s="378" t="str">
        <f>IFERROR(IF(AND($GX71="mas",'Classificação geral'!$F65=2),'Classificação geral'!L65,""),"")</f>
        <v/>
      </c>
      <c r="HE71" s="378" t="str">
        <f>IFERROR(IF(AND($GX71="mas",'Classificação geral'!$F65=2),'Classificação geral'!M65,""),"")</f>
        <v/>
      </c>
      <c r="HF71" s="378" t="str">
        <f>IFERROR(IF(AND($GX71="mas",'Classificação geral'!$F65=2),'Classificação geral'!N65,""),"")</f>
        <v/>
      </c>
      <c r="HG71" s="306" t="str">
        <f>IFERROR(IF(AND(GX71="mas",'Classificação geral'!$F65=2),'Classificação geral'!$K65,""),"")</f>
        <v/>
      </c>
      <c r="HH71" s="378" t="str">
        <f>IFERROR(IF(AND($GX71="mas",'Classificação geral'!$F65=2),'Classificação geral'!P65,""),"")</f>
        <v/>
      </c>
      <c r="HI71" s="378" t="str">
        <f>IFERROR(IF(AND($GX71="mas",'Classificação geral'!$F65=2),'Classificação geral'!Q65,""),"")</f>
        <v/>
      </c>
      <c r="HJ71" s="378" t="str">
        <f>IFERROR(IF(AND($GX71="mas",'Classificação geral'!$F65=2),'Classificação geral'!R65,""),"")</f>
        <v/>
      </c>
      <c r="HK71" s="306" t="str">
        <f>IFERROR(IF(AND(GX71="mas",'Classificação geral'!$F65=2),'Classificação geral'!$O65,""),"")</f>
        <v/>
      </c>
      <c r="HL71" s="306" t="str">
        <f>IFERROR(IF(AND(GX71="mas",'Classificação geral'!$F65=2),'Classificação geral'!$U65,""),"")</f>
        <v/>
      </c>
      <c r="HM71" s="380" t="str">
        <f t="shared" si="112"/>
        <v/>
      </c>
      <c r="HN71" s="297" t="str">
        <f>IFERROR(RANK(HL71,HL:HL,0)+ COUNTIF($HL$13:HL70,HL71),"")</f>
        <v/>
      </c>
      <c r="HO71" s="305"/>
      <c r="HP71" s="295" t="str">
        <f>IFERROR(IF(AND('Classificação geral'!$E65="FEM",'Classificação geral'!$F65=3),'Classificação geral'!$A65,""),"")</f>
        <v/>
      </c>
      <c r="HQ71" s="306" t="str">
        <f>IFERROR(IF(AND('Classificação geral'!$E65="fem",'Classificação geral'!$F65=3),'Classificação geral'!$B65,""),"")</f>
        <v/>
      </c>
      <c r="HR71" s="293" t="str">
        <f>IF($HQ71='Classificação geral'!$B65,'Classificação geral'!$C65,"")</f>
        <v/>
      </c>
      <c r="HS71" s="293" t="str">
        <f>IF($HQ71='Classificação geral'!$B65,'Classificação geral'!$E65,"")</f>
        <v/>
      </c>
      <c r="HT71" s="293" t="str">
        <f>IF($HS71='Classificação geral'!$E65,'Classificação geral'!$F65,"")</f>
        <v/>
      </c>
      <c r="HU71" s="382">
        <f>IF($HT71='Classificação geral'!$F65,'Classificação geral'!G65,"")</f>
        <v>0</v>
      </c>
      <c r="HV71" s="382" t="str">
        <f>IF($HT71='Classificação geral'!$F65,'Classificação geral'!H65,"")</f>
        <v/>
      </c>
      <c r="HW71" s="382">
        <f>IF($HT71='Classificação geral'!$F65,'Classificação geral'!I65,"")</f>
        <v>0</v>
      </c>
      <c r="HX71" s="382">
        <f>IF($HT71='Classificação geral'!$F65,'Classificação geral'!J65,"")</f>
        <v>0</v>
      </c>
      <c r="HY71" s="382">
        <f>IF($HT71='Classificação geral'!$F65,'Classificação geral'!K65,"")</f>
        <v>0</v>
      </c>
      <c r="HZ71" s="382">
        <f>IF($HT71='Classificação geral'!$F65,'Classificação geral'!L65,"")</f>
        <v>0</v>
      </c>
      <c r="IA71" s="382">
        <f>IF($HT71='Classificação geral'!$F65,'Classificação geral'!M65,"")</f>
        <v>0</v>
      </c>
      <c r="IB71" s="382">
        <f>IF($HT71='Classificação geral'!$F65,'Classificação geral'!N65,"")</f>
        <v>0</v>
      </c>
      <c r="IC71" s="382">
        <f>IF($HT71='Classificação geral'!$F65,'Classificação geral'!O65,"")</f>
        <v>0</v>
      </c>
      <c r="ID71" s="382" t="b">
        <f>IF($HT71='Classificação geral'!$F65,'Classificação geral'!P65,"")</f>
        <v>0</v>
      </c>
      <c r="IE71" s="382">
        <f>IF($HT71='Classificação geral'!$F65,'Classificação geral'!Q65,"")</f>
        <v>0</v>
      </c>
      <c r="IF71" s="382">
        <f>IF($HT71='Classificação geral'!$F65,'Classificação geral'!R65,"")</f>
        <v>0</v>
      </c>
      <c r="IG71" s="379" t="str">
        <f>IF($HT71='Classificação geral'!$F65,'Classificação geral'!$U65,"")</f>
        <v/>
      </c>
      <c r="IH71" s="334" t="str">
        <f t="shared" si="106"/>
        <v/>
      </c>
      <c r="II71" s="297" t="str">
        <f>IFERROR(RANK(IG71,IG:IG,0)+ COUNTIF($IG$13:IG70,IG71),"")</f>
        <v/>
      </c>
      <c r="IJ71" s="305"/>
      <c r="IK71" s="295" t="str">
        <f>IFERROR(IF(AND('Classificação geral'!$E65="mas",'Classificação geral'!$F65=3),'Classificação geral'!$A65,""),"")</f>
        <v/>
      </c>
      <c r="IL71" s="306" t="str">
        <f>IFERROR(IF(AND('Classificação geral'!$E65="mas",'Classificação geral'!$F65=3),'Classificação geral'!$B65,""),"")</f>
        <v/>
      </c>
      <c r="IM71" s="293" t="str">
        <f>IF($IL71='Classificação geral'!$B65,'Classificação geral'!$C65,"")</f>
        <v/>
      </c>
      <c r="IN71" s="293" t="str">
        <f>IF($IL71='Classificação geral'!$B65,'Classificação geral'!$E65,"")</f>
        <v/>
      </c>
      <c r="IO71" s="293" t="str">
        <f>IF($IN71='Classificação geral'!$E65,'Classificação geral'!$F65,"")</f>
        <v/>
      </c>
      <c r="IP71" s="379">
        <f>IF($IO71='Classificação geral'!$F65,'Classificação geral'!G65,"")</f>
        <v>0</v>
      </c>
      <c r="IQ71" s="379" t="str">
        <f>IF($IO71='Classificação geral'!$F65,'Classificação geral'!H65,"")</f>
        <v/>
      </c>
      <c r="IR71" s="379">
        <f>IF($IO71='Classificação geral'!$F65,'Classificação geral'!I65,"")</f>
        <v>0</v>
      </c>
      <c r="IS71" s="379">
        <f>IF($IO71='Classificação geral'!$F65,'Classificação geral'!J65,"")</f>
        <v>0</v>
      </c>
      <c r="IT71" s="379">
        <f>IF($IO71='Classificação geral'!$F65,'Classificação geral'!K65,"")</f>
        <v>0</v>
      </c>
      <c r="IU71" s="379">
        <f>IF($IO71='Classificação geral'!$F65,'Classificação geral'!L65,"")</f>
        <v>0</v>
      </c>
      <c r="IV71" s="379">
        <f>IF($IO71='Classificação geral'!$F65,'Classificação geral'!M65,"")</f>
        <v>0</v>
      </c>
      <c r="IW71" s="379">
        <f>IF($IO71='Classificação geral'!$F65,'Classificação geral'!N65,"")</f>
        <v>0</v>
      </c>
      <c r="IX71" s="379">
        <f>IF($IO71='Classificação geral'!$F65,'Classificação geral'!O65,"")</f>
        <v>0</v>
      </c>
      <c r="IY71" s="379" t="b">
        <f>IF($IO71='Classificação geral'!$F65,'Classificação geral'!P65,"")</f>
        <v>0</v>
      </c>
      <c r="IZ71" s="379">
        <f>IF($IO71='Classificação geral'!$F65,'Classificação geral'!Q65,"")</f>
        <v>0</v>
      </c>
      <c r="JA71" s="379">
        <f>IF($IO71='Classificação geral'!$F65,'Classificação geral'!R65,"")</f>
        <v>0</v>
      </c>
      <c r="JB71" s="296" t="str">
        <f>IF($IO71='Classificação geral'!$F65,'Classificação geral'!$U65,"")</f>
        <v/>
      </c>
      <c r="JC71" s="334" t="str">
        <f t="shared" si="107"/>
        <v/>
      </c>
      <c r="JD71" s="297" t="str">
        <f>IFERROR(RANK(JB71,JB:JB,0)+ COUNTIF($JB$13:JB70,JB71),"")</f>
        <v/>
      </c>
    </row>
    <row r="72" spans="1:264" ht="25.95" customHeight="1" x14ac:dyDescent="0.4">
      <c r="A72" s="397"/>
      <c r="B72" s="367" t="str">
        <f t="shared" si="132"/>
        <v/>
      </c>
      <c r="C72" s="390" t="str">
        <f t="shared" si="133"/>
        <v/>
      </c>
      <c r="D72" s="394" t="str">
        <f t="shared" si="134"/>
        <v/>
      </c>
      <c r="E72" s="395" t="str">
        <f t="shared" si="135"/>
        <v/>
      </c>
      <c r="F72" s="395" t="str">
        <f t="shared" si="136"/>
        <v/>
      </c>
      <c r="G72" s="395" t="str">
        <f>IFERROR(INDEX(#REF!,MATCH(U72,$FB$15:$FB$97,0)),"")</f>
        <v/>
      </c>
      <c r="H72" s="396" t="str">
        <f t="shared" si="137"/>
        <v/>
      </c>
      <c r="I72" s="396" t="str">
        <f t="shared" si="138"/>
        <v/>
      </c>
      <c r="J72" s="396" t="str">
        <f t="shared" si="139"/>
        <v/>
      </c>
      <c r="K72" s="479" t="str">
        <f t="shared" si="140"/>
        <v/>
      </c>
      <c r="L72" s="396" t="str">
        <f t="shared" si="141"/>
        <v/>
      </c>
      <c r="M72" s="396" t="str">
        <f t="shared" si="142"/>
        <v/>
      </c>
      <c r="N72" s="396" t="str">
        <f t="shared" si="143"/>
        <v/>
      </c>
      <c r="O72" s="479" t="str">
        <f t="shared" si="144"/>
        <v/>
      </c>
      <c r="P72" s="396" t="str">
        <f t="shared" si="145"/>
        <v/>
      </c>
      <c r="Q72" s="396" t="str">
        <f t="shared" si="146"/>
        <v/>
      </c>
      <c r="R72" s="396" t="str">
        <f t="shared" si="147"/>
        <v/>
      </c>
      <c r="S72" s="479" t="str">
        <f t="shared" si="148"/>
        <v/>
      </c>
      <c r="T72" s="396" t="str">
        <f t="shared" si="149"/>
        <v/>
      </c>
      <c r="U72" s="391">
        <v>58</v>
      </c>
      <c r="V72" s="392"/>
      <c r="W72" s="392"/>
      <c r="X72" s="367" t="str">
        <f t="shared" si="150"/>
        <v/>
      </c>
      <c r="Y72" s="390" t="str">
        <f t="shared" si="151"/>
        <v/>
      </c>
      <c r="Z72" s="394" t="str">
        <f t="shared" si="152"/>
        <v/>
      </c>
      <c r="AA72" s="395" t="str">
        <f t="shared" si="153"/>
        <v/>
      </c>
      <c r="AB72" s="395" t="str">
        <f t="shared" si="154"/>
        <v/>
      </c>
      <c r="AC72" s="395" t="str">
        <f>IFERROR(INDEX(#REF!,MATCH(AQ72,$FX$15:$FX$97,0)),"")</f>
        <v/>
      </c>
      <c r="AD72" s="396" t="str">
        <f t="shared" si="155"/>
        <v/>
      </c>
      <c r="AE72" s="396" t="str">
        <f t="shared" si="156"/>
        <v/>
      </c>
      <c r="AF72" s="396" t="str">
        <f t="shared" si="157"/>
        <v/>
      </c>
      <c r="AG72" s="479" t="str">
        <f t="shared" si="158"/>
        <v/>
      </c>
      <c r="AH72" s="396" t="str">
        <f t="shared" si="159"/>
        <v/>
      </c>
      <c r="AI72" s="396" t="str">
        <f t="shared" si="160"/>
        <v/>
      </c>
      <c r="AJ72" s="396" t="str">
        <f t="shared" si="161"/>
        <v/>
      </c>
      <c r="AK72" s="479" t="str">
        <f t="shared" si="162"/>
        <v/>
      </c>
      <c r="AL72" s="396" t="str">
        <f t="shared" si="163"/>
        <v/>
      </c>
      <c r="AM72" s="396" t="str">
        <f t="shared" si="164"/>
        <v/>
      </c>
      <c r="AN72" s="396" t="str">
        <f t="shared" si="165"/>
        <v/>
      </c>
      <c r="AO72" s="479" t="str">
        <f t="shared" si="166"/>
        <v/>
      </c>
      <c r="AP72" s="396" t="str">
        <f t="shared" si="167"/>
        <v/>
      </c>
      <c r="AQ72" s="391">
        <v>58</v>
      </c>
      <c r="AR72" s="392"/>
      <c r="AS72" s="397"/>
      <c r="AT72" s="367" t="str">
        <f t="shared" si="168"/>
        <v/>
      </c>
      <c r="AU72" s="390" t="str">
        <f t="shared" si="169"/>
        <v/>
      </c>
      <c r="AV72" s="390" t="str">
        <f t="shared" si="170"/>
        <v/>
      </c>
      <c r="AW72" s="395" t="str">
        <f t="shared" si="171"/>
        <v/>
      </c>
      <c r="AX72" s="395" t="str">
        <f t="shared" si="172"/>
        <v/>
      </c>
      <c r="AY72" s="395" t="str">
        <f>IFERROR(INDEX(#REF!,MATCH($BM72,$GS$15:$GS$97,0)),"")</f>
        <v/>
      </c>
      <c r="AZ72" s="396" t="str">
        <f t="shared" si="173"/>
        <v/>
      </c>
      <c r="BA72" s="396" t="str">
        <f t="shared" si="174"/>
        <v/>
      </c>
      <c r="BB72" s="396" t="str">
        <f t="shared" si="175"/>
        <v/>
      </c>
      <c r="BC72" s="479" t="str">
        <f t="shared" si="176"/>
        <v/>
      </c>
      <c r="BD72" s="396" t="str">
        <f t="shared" si="177"/>
        <v/>
      </c>
      <c r="BE72" s="396" t="str">
        <f t="shared" si="178"/>
        <v/>
      </c>
      <c r="BF72" s="396" t="str">
        <f t="shared" si="179"/>
        <v/>
      </c>
      <c r="BG72" s="479" t="str">
        <f t="shared" si="180"/>
        <v/>
      </c>
      <c r="BH72" s="396" t="str">
        <f t="shared" si="181"/>
        <v/>
      </c>
      <c r="BI72" s="396" t="str">
        <f t="shared" si="182"/>
        <v/>
      </c>
      <c r="BJ72" s="396" t="str">
        <f t="shared" si="183"/>
        <v/>
      </c>
      <c r="BK72" s="479" t="str">
        <f t="shared" si="184"/>
        <v/>
      </c>
      <c r="BL72" s="396" t="str">
        <f t="shared" si="185"/>
        <v/>
      </c>
      <c r="BM72" s="391">
        <v>58</v>
      </c>
      <c r="BN72" s="236"/>
      <c r="BO72" s="392"/>
      <c r="BP72" s="368" t="str">
        <f t="shared" si="186"/>
        <v/>
      </c>
      <c r="BQ72" s="390" t="str">
        <f t="shared" si="187"/>
        <v/>
      </c>
      <c r="BR72" s="394" t="str">
        <f t="shared" si="188"/>
        <v/>
      </c>
      <c r="BS72" s="395" t="str">
        <f t="shared" si="189"/>
        <v/>
      </c>
      <c r="BT72" s="395" t="str">
        <f t="shared" si="190"/>
        <v/>
      </c>
      <c r="BU72" s="395" t="str">
        <f>IFERROR(INDEX(#REF!,MATCH(CI72,$HN$15:$HN$97,0)),"")</f>
        <v/>
      </c>
      <c r="BV72" s="396" t="str">
        <f t="shared" si="191"/>
        <v/>
      </c>
      <c r="BW72" s="396" t="str">
        <f t="shared" si="192"/>
        <v/>
      </c>
      <c r="BX72" s="396" t="str">
        <f t="shared" si="193"/>
        <v/>
      </c>
      <c r="BY72" s="479" t="str">
        <f t="shared" si="194"/>
        <v/>
      </c>
      <c r="BZ72" s="396" t="str">
        <f t="shared" si="195"/>
        <v/>
      </c>
      <c r="CA72" s="396" t="str">
        <f t="shared" si="196"/>
        <v/>
      </c>
      <c r="CB72" s="396" t="str">
        <f t="shared" si="197"/>
        <v/>
      </c>
      <c r="CC72" s="479" t="str">
        <f t="shared" si="198"/>
        <v/>
      </c>
      <c r="CD72" s="396" t="str">
        <f t="shared" si="199"/>
        <v/>
      </c>
      <c r="CE72" s="396" t="str">
        <f t="shared" si="200"/>
        <v/>
      </c>
      <c r="CF72" s="396" t="str">
        <f t="shared" si="201"/>
        <v/>
      </c>
      <c r="CG72" s="479" t="str">
        <f t="shared" si="202"/>
        <v/>
      </c>
      <c r="CH72" s="396" t="str">
        <f t="shared" si="203"/>
        <v/>
      </c>
      <c r="CI72" s="391">
        <v>58</v>
      </c>
      <c r="CJ72" s="392"/>
      <c r="CK72" s="397"/>
      <c r="CL72" s="367" t="str">
        <f t="shared" si="204"/>
        <v/>
      </c>
      <c r="CM72" s="390" t="str">
        <f t="shared" si="205"/>
        <v/>
      </c>
      <c r="CN72" s="394" t="str">
        <f t="shared" si="206"/>
        <v/>
      </c>
      <c r="CO72" s="394" t="str">
        <f t="shared" si="207"/>
        <v/>
      </c>
      <c r="CP72" s="395" t="str">
        <f t="shared" si="208"/>
        <v/>
      </c>
      <c r="CQ72" s="395" t="str">
        <f>IFERROR(INDEX(#REF!,MATCH(DE72,$II$15:$II$97,0)),"")</f>
        <v/>
      </c>
      <c r="CR72" s="396" t="str">
        <f t="shared" si="209"/>
        <v/>
      </c>
      <c r="CS72" s="396" t="str">
        <f t="shared" si="210"/>
        <v/>
      </c>
      <c r="CT72" s="396" t="str">
        <f t="shared" si="211"/>
        <v/>
      </c>
      <c r="CU72" s="479" t="str">
        <f t="shared" si="212"/>
        <v/>
      </c>
      <c r="CV72" s="396" t="str">
        <f t="shared" si="213"/>
        <v/>
      </c>
      <c r="CW72" s="396" t="str">
        <f t="shared" si="214"/>
        <v/>
      </c>
      <c r="CX72" s="396" t="str">
        <f t="shared" si="215"/>
        <v/>
      </c>
      <c r="CY72" s="479" t="str">
        <f t="shared" si="216"/>
        <v/>
      </c>
      <c r="CZ72" s="396" t="str">
        <f t="shared" si="217"/>
        <v/>
      </c>
      <c r="DA72" s="396" t="str">
        <f t="shared" si="218"/>
        <v/>
      </c>
      <c r="DB72" s="396" t="str">
        <f t="shared" si="219"/>
        <v/>
      </c>
      <c r="DC72" s="479" t="str">
        <f t="shared" si="220"/>
        <v/>
      </c>
      <c r="DD72" s="396" t="str">
        <f t="shared" si="221"/>
        <v/>
      </c>
      <c r="DE72" s="391">
        <v>58</v>
      </c>
      <c r="DF72" s="393" t="str">
        <f t="shared" si="230"/>
        <v/>
      </c>
      <c r="DG72" s="392"/>
      <c r="DH72" s="392"/>
      <c r="DI72" s="367" t="str">
        <f t="shared" si="231"/>
        <v/>
      </c>
      <c r="DJ72" s="390" t="str">
        <f t="shared" si="222"/>
        <v/>
      </c>
      <c r="DK72" s="394" t="str">
        <f t="shared" si="223"/>
        <v/>
      </c>
      <c r="DL72" s="395" t="str">
        <f t="shared" si="224"/>
        <v/>
      </c>
      <c r="DM72" s="395" t="str">
        <f t="shared" si="225"/>
        <v/>
      </c>
      <c r="DN72" s="395" t="str">
        <f>IFERROR(INDEX(#REF!,MATCH(EB72,$JD$15:$JD$97,0)),"")</f>
        <v/>
      </c>
      <c r="DO72" s="396" t="str">
        <f t="shared" si="232"/>
        <v/>
      </c>
      <c r="DP72" s="396" t="str">
        <f t="shared" si="233"/>
        <v/>
      </c>
      <c r="DQ72" s="396" t="str">
        <f t="shared" si="234"/>
        <v/>
      </c>
      <c r="DR72" s="479" t="str">
        <f t="shared" si="226"/>
        <v/>
      </c>
      <c r="DS72" s="396" t="str">
        <f t="shared" si="235"/>
        <v/>
      </c>
      <c r="DT72" s="396" t="str">
        <f t="shared" si="236"/>
        <v/>
      </c>
      <c r="DU72" s="396" t="str">
        <f t="shared" si="237"/>
        <v/>
      </c>
      <c r="DV72" s="479" t="str">
        <f t="shared" si="227"/>
        <v/>
      </c>
      <c r="DW72" s="396" t="str">
        <f t="shared" si="238"/>
        <v/>
      </c>
      <c r="DX72" s="396" t="str">
        <f t="shared" si="239"/>
        <v/>
      </c>
      <c r="DY72" s="396" t="str">
        <f t="shared" si="240"/>
        <v/>
      </c>
      <c r="DZ72" s="479" t="str">
        <f t="shared" si="228"/>
        <v/>
      </c>
      <c r="EA72" s="396" t="str">
        <f t="shared" si="229"/>
        <v/>
      </c>
      <c r="EB72" s="391">
        <v>58</v>
      </c>
      <c r="EC72" s="393"/>
      <c r="ED72" s="392"/>
      <c r="EI72" s="295" t="str">
        <f>IFERROR(IF(AND('Classificação geral'!$E66="FEM",'Classificação geral'!$F66=1),'Classificação geral'!$A66,""),"")</f>
        <v/>
      </c>
      <c r="EJ72" s="306" t="str">
        <f>IFERROR(IF(AND('Classificação geral'!$E66="FEM",'Classificação geral'!$F66=1),'Classificação geral'!$B66,""),"")</f>
        <v/>
      </c>
      <c r="EK72" s="293" t="str">
        <f>IF($EJ72='Classificação geral'!$B66,'Classificação geral'!$C66,"")</f>
        <v/>
      </c>
      <c r="EL72" s="293" t="str">
        <f>IF($EJ72='Classificação geral'!$B66,'Classificação geral'!$E66,"")</f>
        <v/>
      </c>
      <c r="EM72" s="293" t="str">
        <f>IF($EL72='Classificação geral'!$E66,'Classificação geral'!$F66,"")</f>
        <v/>
      </c>
      <c r="EN72" s="378" t="str">
        <f>IFERROR(IF(AND($EL72="fem",'Classificação geral'!$F66=1),'Classificação geral'!G66,""),"")</f>
        <v/>
      </c>
      <c r="EO72" s="378" t="str">
        <f>IFERROR(IF(AND($EL72="fem",'Classificação geral'!$F66=1),'Classificação geral'!H66,""),"")</f>
        <v/>
      </c>
      <c r="EP72" s="378" t="str">
        <f>IFERROR(IF(AND($EL72="fem",'Classificação geral'!$F66=1),'Classificação geral'!I66,""),"")</f>
        <v/>
      </c>
      <c r="EQ72" s="378" t="str">
        <f>IFERROR(IF(AND($EL72="fem",'Classificação geral'!$F66=1),'Classificação geral'!J66,""),"")</f>
        <v/>
      </c>
      <c r="ER72" s="306" t="str">
        <f>IFERROR(IF(AND($EL72="fem",'Classificação geral'!$F66=1),'Classificação geral'!K66,""),"")</f>
        <v/>
      </c>
      <c r="ES72" s="378" t="str">
        <f>IFERROR(IF(AND($EL72="fem",'Classificação geral'!$F66=1),'Classificação geral'!L66,""),"")</f>
        <v/>
      </c>
      <c r="ET72" s="378" t="str">
        <f>IFERROR(IF(AND($EL72="fem",'Classificação geral'!$F66=1),'Classificação geral'!M66,""),"")</f>
        <v/>
      </c>
      <c r="EU72" s="378" t="str">
        <f>IFERROR(IF(AND($EL72="fem",'Classificação geral'!$F66=1),'Classificação geral'!N66,""),"")</f>
        <v/>
      </c>
      <c r="EV72" s="306" t="str">
        <f>IFERROR(IF(AND($EL72="fem",'Classificação geral'!$F66=1),'Classificação geral'!O66,""),"")</f>
        <v/>
      </c>
      <c r="EW72" s="378" t="str">
        <f>IFERROR(IF(AND($EL72="fem",'Classificação geral'!$F66=1),'Classificação geral'!P66,""),"")</f>
        <v/>
      </c>
      <c r="EX72" s="378" t="str">
        <f>IFERROR(IF(AND($EL72="fem",'Classificação geral'!$F66=1),'Classificação geral'!Q66,""),"")</f>
        <v/>
      </c>
      <c r="EY72" s="378" t="str">
        <f>IFERROR(IF(AND($EL72="fem",'Classificação geral'!$F66=1),'Classificação geral'!R66,""),"")</f>
        <v/>
      </c>
      <c r="EZ72" s="296" t="str">
        <f>IF($EM72='Classificação geral'!$F66,'Classificação geral'!$U66,"")</f>
        <v/>
      </c>
      <c r="FA72" s="380" t="str">
        <f t="shared" si="109"/>
        <v/>
      </c>
      <c r="FB72" s="297" t="str">
        <f>IFERROR(RANK(EZ72,EZ:EZ,0)+ COUNTIF(EZ$13:$EZ71,EZ72),"")</f>
        <v/>
      </c>
      <c r="FC72" s="294"/>
      <c r="FD72" s="305" t="s">
        <v>5</v>
      </c>
      <c r="FE72" s="295" t="str">
        <f>IFERROR(IF(AND('Classificação geral'!$E66="mas",'Classificação geral'!$F66=1),'Classificação geral'!$A66,""),"")</f>
        <v/>
      </c>
      <c r="FF72" s="306" t="str">
        <f>IFERROR(IF(AND('Classificação geral'!$E66="mas",'Classificação geral'!$F66=1),'Classificação geral'!$B66,""),"")</f>
        <v/>
      </c>
      <c r="FG72" s="293" t="str">
        <f>IF($FF72='Classificação geral'!$B66,'Classificação geral'!$C66,"")</f>
        <v/>
      </c>
      <c r="FH72" s="293" t="str">
        <f>IF($FF72='Classificação geral'!$B66,'Classificação geral'!$E66,"")</f>
        <v/>
      </c>
      <c r="FI72" s="306" t="str">
        <f>IFERROR(IF(AND($FH72="mas",'Classificação geral'!$F66=1),'Classificação geral'!F66,""),"")</f>
        <v/>
      </c>
      <c r="FJ72" s="378" t="str">
        <f>IFERROR(IF(AND($FH72="mas",'Classificação geral'!$F66=1),'Classificação geral'!G66,""),"")</f>
        <v/>
      </c>
      <c r="FK72" s="378" t="str">
        <f>IFERROR(IF(AND($FH72="mas",'Classificação geral'!$F66=1),'Classificação geral'!H66,""),"")</f>
        <v/>
      </c>
      <c r="FL72" s="378" t="str">
        <f>IFERROR(IF(AND($FH72="mas",'Classificação geral'!$F66=1),'Classificação geral'!I66,""),"")</f>
        <v/>
      </c>
      <c r="FM72" s="378" t="str">
        <f>IFERROR(IF(AND($FH72="mas",'Classificação geral'!$F66=1),'Classificação geral'!J66,""),"")</f>
        <v/>
      </c>
      <c r="FN72" s="378" t="str">
        <f>IFERROR(IF(AND($FH72="mas",'Classificação geral'!$F66=1),'Classificação geral'!K66,""),"")</f>
        <v/>
      </c>
      <c r="FO72" s="378" t="str">
        <f>IFERROR(IF(AND($FH72="mas",'Classificação geral'!$F66=1),'Classificação geral'!L66,""),"")</f>
        <v/>
      </c>
      <c r="FP72" s="378" t="str">
        <f>IFERROR(IF(AND($FH72="mas",'Classificação geral'!$F66=1),'Classificação geral'!M66,""),"")</f>
        <v/>
      </c>
      <c r="FQ72" s="378" t="str">
        <f>IFERROR(IF(AND($FH72="mas",'Classificação geral'!$F66=1),'Classificação geral'!N66,""),"")</f>
        <v/>
      </c>
      <c r="FR72" s="378" t="str">
        <f>IFERROR(IF(AND($FH72="mas",'Classificação geral'!$F66=1),'Classificação geral'!O66,""),"")</f>
        <v/>
      </c>
      <c r="FS72" s="378" t="str">
        <f>IFERROR(IF(AND($FH72="mas",'Classificação geral'!$F66=1),'Classificação geral'!P66,""),"")</f>
        <v/>
      </c>
      <c r="FT72" s="378" t="str">
        <f>IFERROR(IF(AND($FH72="mas",'Classificação geral'!$F66=1),'Classificação geral'!Q66,""),"")</f>
        <v/>
      </c>
      <c r="FU72" s="378" t="str">
        <f>IFERROR(IF(AND($FH72="mas",'Classificação geral'!$F66=1),'Classificação geral'!R66,""),"")</f>
        <v/>
      </c>
      <c r="FV72" s="306" t="str">
        <f>IFERROR(IF(AND($FH72="mas",'Classificação geral'!$F66=1),'Classificação geral'!U66,""),"")</f>
        <v/>
      </c>
      <c r="FW72" s="380" t="str">
        <f t="shared" si="110"/>
        <v/>
      </c>
      <c r="FX72" s="297" t="str">
        <f>IFERROR(RANK(FV72,FV:FV,0)+ COUNTIF($FV$13:FV71,FV72),"")</f>
        <v/>
      </c>
      <c r="FY72" s="305"/>
      <c r="FZ72" s="295" t="str">
        <f>IFERROR(IF(AND('Classificação geral'!$E66="FEM",'Classificação geral'!$F66=2),'Classificação geral'!$A66,""),"")</f>
        <v/>
      </c>
      <c r="GA72" s="378" t="str">
        <f>IFERROR(IF(AND('Classificação geral'!$E66="fem",'Classificação geral'!$F66=2),'Classificação geral'!$B66,""),"")</f>
        <v/>
      </c>
      <c r="GB72" s="293" t="str">
        <f>IF(GA72='Classificação geral'!$B66,'Classificação geral'!$C66,"")</f>
        <v/>
      </c>
      <c r="GC72" s="293" t="str">
        <f>IF(GA72='Classificação geral'!$B66,'Classificação geral'!$E66,"")</f>
        <v/>
      </c>
      <c r="GD72" s="306" t="str">
        <f>IFERROR(IF(AND(GC72="fem",'Classificação geral'!$F66=2),'Classificação geral'!$F66,""),"")</f>
        <v/>
      </c>
      <c r="GE72" s="378" t="str">
        <f>IFERROR(IF(AND($GC72="fem",'Classificação geral'!$F66=2),'Classificação geral'!G66,""),"")</f>
        <v/>
      </c>
      <c r="GF72" s="378" t="str">
        <f>IFERROR(IF(AND($GC72="fem",'Classificação geral'!$F66=2),'Classificação geral'!H66,""),"")</f>
        <v/>
      </c>
      <c r="GG72" s="378" t="str">
        <f>IFERROR(IF(AND($GC72="fem",'Classificação geral'!$F66=2),'Classificação geral'!I66,""),"")</f>
        <v/>
      </c>
      <c r="GH72" s="378" t="str">
        <f>IFERROR(IF(AND($GC72="fem",'Classificação geral'!$F66=2),'Classificação geral'!J66,""),"")</f>
        <v/>
      </c>
      <c r="GI72" s="378" t="str">
        <f>IFERROR(IF(AND($GC72="fem",'Classificação geral'!$F66=2),'Classificação geral'!K66,""),"")</f>
        <v/>
      </c>
      <c r="GJ72" s="378" t="str">
        <f>IFERROR(IF(AND($GC72="fem",'Classificação geral'!$F66=2),'Classificação geral'!L66,""),"")</f>
        <v/>
      </c>
      <c r="GK72" s="378" t="str">
        <f>IFERROR(IF(AND($GC72="fem",'Classificação geral'!$F66=2),'Classificação geral'!M66,""),"")</f>
        <v/>
      </c>
      <c r="GL72" s="378" t="str">
        <f>IFERROR(IF(AND($GC72="fem",'Classificação geral'!$F66=2),'Classificação geral'!N66,""),"")</f>
        <v/>
      </c>
      <c r="GM72" s="378" t="str">
        <f>IFERROR(IF(AND($GC72="fem",'Classificação geral'!$F66=2),'Classificação geral'!O66,""),"")</f>
        <v/>
      </c>
      <c r="GN72" s="378" t="str">
        <f>IFERROR(IF(AND($GC72="fem",'Classificação geral'!$F66=2),'Classificação geral'!P66,""),"")</f>
        <v/>
      </c>
      <c r="GO72" s="378" t="str">
        <f>IFERROR(IF(AND($GC72="fem",'Classificação geral'!$F66=2),'Classificação geral'!Q66,""),"")</f>
        <v/>
      </c>
      <c r="GP72" s="378" t="str">
        <f>IFERROR(IF(AND($GC72="fem",'Classificação geral'!$F66=2),'Classificação geral'!R66,""),"")</f>
        <v/>
      </c>
      <c r="GQ72" s="306" t="str">
        <f>IFERROR(IF(AND(GC72="fem",'Classificação geral'!$F66=2),'Classificação geral'!U66,""),"")</f>
        <v/>
      </c>
      <c r="GR72" s="380" t="str">
        <f t="shared" si="111"/>
        <v/>
      </c>
      <c r="GS72" s="297" t="str">
        <f>IFERROR(RANK(GQ72,GQ:GQ,0)+ COUNTIF($GQ$13:GQ71,GQ72),"")</f>
        <v/>
      </c>
      <c r="GT72" s="305"/>
      <c r="GU72" s="295" t="str">
        <f>IFERROR(IF(AND('Classificação geral'!$E66="mas",'Classificação geral'!$F66=2),'Classificação geral'!$A66,""),"")</f>
        <v/>
      </c>
      <c r="GV72" s="295" t="str">
        <f>IFERROR(IF(AND('Classificação geral'!$E66="mas",'Classificação geral'!$F66=2),'Classificação geral'!$B66,""),"")</f>
        <v/>
      </c>
      <c r="GW72" s="293" t="str">
        <f>IF(GV72='Classificação geral'!$B66,'Classificação geral'!$C66,"")</f>
        <v/>
      </c>
      <c r="GX72" s="293" t="str">
        <f>IF(GV72='Classificação geral'!$B66,'Classificação geral'!$E66,"")</f>
        <v/>
      </c>
      <c r="GY72" s="306" t="str">
        <f>IFERROR(IF(AND(GX72="mas",'Classificação geral'!$F66=2),'Classificação geral'!$F66,""),"")</f>
        <v/>
      </c>
      <c r="GZ72" s="378" t="str">
        <f>IFERROR(IF(AND($GX72="mas",'Classificação geral'!$F66=2),'Classificação geral'!H66,""),"")</f>
        <v/>
      </c>
      <c r="HA72" s="378" t="str">
        <f>IFERROR(IF(AND($GX72="mas",'Classificação geral'!$F66=2),'Classificação geral'!I66,""),"")</f>
        <v/>
      </c>
      <c r="HB72" s="378" t="str">
        <f>IFERROR(IF(AND($GX72="mas",'Classificação geral'!$F66=2),'Classificação geral'!J66,""),"")</f>
        <v/>
      </c>
      <c r="HC72" s="306" t="str">
        <f>IFERROR(IF(AND(GX72="mas",'Classificação geral'!$F66=2),'Classificação geral'!$G66,""),"")</f>
        <v/>
      </c>
      <c r="HD72" s="378" t="str">
        <f>IFERROR(IF(AND($GX72="mas",'Classificação geral'!$F66=2),'Classificação geral'!L66,""),"")</f>
        <v/>
      </c>
      <c r="HE72" s="378" t="str">
        <f>IFERROR(IF(AND($GX72="mas",'Classificação geral'!$F66=2),'Classificação geral'!M66,""),"")</f>
        <v/>
      </c>
      <c r="HF72" s="378" t="str">
        <f>IFERROR(IF(AND($GX72="mas",'Classificação geral'!$F66=2),'Classificação geral'!N66,""),"")</f>
        <v/>
      </c>
      <c r="HG72" s="306" t="str">
        <f>IFERROR(IF(AND(GX72="mas",'Classificação geral'!$F66=2),'Classificação geral'!$K66,""),"")</f>
        <v/>
      </c>
      <c r="HH72" s="378" t="str">
        <f>IFERROR(IF(AND($GX72="mas",'Classificação geral'!$F66=2),'Classificação geral'!P66,""),"")</f>
        <v/>
      </c>
      <c r="HI72" s="378" t="str">
        <f>IFERROR(IF(AND($GX72="mas",'Classificação geral'!$F66=2),'Classificação geral'!Q66,""),"")</f>
        <v/>
      </c>
      <c r="HJ72" s="378" t="str">
        <f>IFERROR(IF(AND($GX72="mas",'Classificação geral'!$F66=2),'Classificação geral'!R66,""),"")</f>
        <v/>
      </c>
      <c r="HK72" s="306" t="str">
        <f>IFERROR(IF(AND(GX72="mas",'Classificação geral'!$F66=2),'Classificação geral'!$O66,""),"")</f>
        <v/>
      </c>
      <c r="HL72" s="306" t="str">
        <f>IFERROR(IF(AND(GX72="mas",'Classificação geral'!$F66=2),'Classificação geral'!$U66,""),"")</f>
        <v/>
      </c>
      <c r="HM72" s="380" t="str">
        <f t="shared" si="112"/>
        <v/>
      </c>
      <c r="HN72" s="297" t="str">
        <f>IFERROR(RANK(HL72,HL:HL,0)+ COUNTIF($HL$13:HL71,HL72),"")</f>
        <v/>
      </c>
      <c r="HO72" s="305"/>
      <c r="HP72" s="295" t="str">
        <f>IFERROR(IF(AND('Classificação geral'!$E66="FEM",'Classificação geral'!$F66=3),'Classificação geral'!$A66,""),"")</f>
        <v/>
      </c>
      <c r="HQ72" s="306" t="str">
        <f>IFERROR(IF(AND('Classificação geral'!$E66="fem",'Classificação geral'!$F66=3),'Classificação geral'!$B66,""),"")</f>
        <v/>
      </c>
      <c r="HR72" s="293" t="str">
        <f>IF($HQ72='Classificação geral'!$B66,'Classificação geral'!$C66,"")</f>
        <v/>
      </c>
      <c r="HS72" s="293" t="str">
        <f>IF($HQ72='Classificação geral'!$B66,'Classificação geral'!$E66,"")</f>
        <v/>
      </c>
      <c r="HT72" s="293" t="str">
        <f>IF($HS72='Classificação geral'!$E66,'Classificação geral'!$F66,"")</f>
        <v/>
      </c>
      <c r="HU72" s="382">
        <f>IF($HT72='Classificação geral'!$F66,'Classificação geral'!G66,"")</f>
        <v>0</v>
      </c>
      <c r="HV72" s="382" t="str">
        <f>IF($HT72='Classificação geral'!$F66,'Classificação geral'!H66,"")</f>
        <v/>
      </c>
      <c r="HW72" s="382">
        <f>IF($HT72='Classificação geral'!$F66,'Classificação geral'!I66,"")</f>
        <v>0</v>
      </c>
      <c r="HX72" s="382">
        <f>IF($HT72='Classificação geral'!$F66,'Classificação geral'!J66,"")</f>
        <v>0</v>
      </c>
      <c r="HY72" s="382">
        <f>IF($HT72='Classificação geral'!$F66,'Classificação geral'!K66,"")</f>
        <v>0</v>
      </c>
      <c r="HZ72" s="382">
        <f>IF($HT72='Classificação geral'!$F66,'Classificação geral'!L66,"")</f>
        <v>0</v>
      </c>
      <c r="IA72" s="382">
        <f>IF($HT72='Classificação geral'!$F66,'Classificação geral'!M66,"")</f>
        <v>0</v>
      </c>
      <c r="IB72" s="382">
        <f>IF($HT72='Classificação geral'!$F66,'Classificação geral'!N66,"")</f>
        <v>0</v>
      </c>
      <c r="IC72" s="382">
        <f>IF($HT72='Classificação geral'!$F66,'Classificação geral'!O66,"")</f>
        <v>0</v>
      </c>
      <c r="ID72" s="382" t="b">
        <f>IF($HT72='Classificação geral'!$F66,'Classificação geral'!P66,"")</f>
        <v>0</v>
      </c>
      <c r="IE72" s="382">
        <f>IF($HT72='Classificação geral'!$F66,'Classificação geral'!Q66,"")</f>
        <v>0</v>
      </c>
      <c r="IF72" s="382">
        <f>IF($HT72='Classificação geral'!$F66,'Classificação geral'!R66,"")</f>
        <v>0</v>
      </c>
      <c r="IG72" s="379" t="str">
        <f>IF($HT72='Classificação geral'!$F66,'Classificação geral'!$U66,"")</f>
        <v/>
      </c>
      <c r="IH72" s="334" t="str">
        <f t="shared" si="106"/>
        <v/>
      </c>
      <c r="II72" s="297" t="str">
        <f>IFERROR(RANK(IG72,IG:IG,0)+ COUNTIF($IG$13:IG71,IG72),"")</f>
        <v/>
      </c>
      <c r="IJ72" s="305"/>
      <c r="IK72" s="295" t="str">
        <f>IFERROR(IF(AND('Classificação geral'!$E66="mas",'Classificação geral'!$F66=3),'Classificação geral'!$A66,""),"")</f>
        <v/>
      </c>
      <c r="IL72" s="306" t="str">
        <f>IFERROR(IF(AND('Classificação geral'!$E66="mas",'Classificação geral'!$F66=3),'Classificação geral'!$B66,""),"")</f>
        <v/>
      </c>
      <c r="IM72" s="293" t="str">
        <f>IF($IL72='Classificação geral'!$B66,'Classificação geral'!$C66,"")</f>
        <v/>
      </c>
      <c r="IN72" s="293" t="str">
        <f>IF($IL72='Classificação geral'!$B66,'Classificação geral'!$E66,"")</f>
        <v/>
      </c>
      <c r="IO72" s="293" t="str">
        <f>IF($IN72='Classificação geral'!$E66,'Classificação geral'!$F66,"")</f>
        <v/>
      </c>
      <c r="IP72" s="379">
        <f>IF($IO72='Classificação geral'!$F66,'Classificação geral'!G66,"")</f>
        <v>0</v>
      </c>
      <c r="IQ72" s="379" t="str">
        <f>IF($IO72='Classificação geral'!$F66,'Classificação geral'!H66,"")</f>
        <v/>
      </c>
      <c r="IR72" s="379">
        <f>IF($IO72='Classificação geral'!$F66,'Classificação geral'!I66,"")</f>
        <v>0</v>
      </c>
      <c r="IS72" s="379">
        <f>IF($IO72='Classificação geral'!$F66,'Classificação geral'!J66,"")</f>
        <v>0</v>
      </c>
      <c r="IT72" s="379">
        <f>IF($IO72='Classificação geral'!$F66,'Classificação geral'!K66,"")</f>
        <v>0</v>
      </c>
      <c r="IU72" s="379">
        <f>IF($IO72='Classificação geral'!$F66,'Classificação geral'!L66,"")</f>
        <v>0</v>
      </c>
      <c r="IV72" s="379">
        <f>IF($IO72='Classificação geral'!$F66,'Classificação geral'!M66,"")</f>
        <v>0</v>
      </c>
      <c r="IW72" s="379">
        <f>IF($IO72='Classificação geral'!$F66,'Classificação geral'!N66,"")</f>
        <v>0</v>
      </c>
      <c r="IX72" s="379">
        <f>IF($IO72='Classificação geral'!$F66,'Classificação geral'!O66,"")</f>
        <v>0</v>
      </c>
      <c r="IY72" s="379" t="b">
        <f>IF($IO72='Classificação geral'!$F66,'Classificação geral'!P66,"")</f>
        <v>0</v>
      </c>
      <c r="IZ72" s="379">
        <f>IF($IO72='Classificação geral'!$F66,'Classificação geral'!Q66,"")</f>
        <v>0</v>
      </c>
      <c r="JA72" s="379">
        <f>IF($IO72='Classificação geral'!$F66,'Classificação geral'!R66,"")</f>
        <v>0</v>
      </c>
      <c r="JB72" s="296" t="str">
        <f>IF($IO72='Classificação geral'!$F66,'Classificação geral'!$U66,"")</f>
        <v/>
      </c>
      <c r="JC72" s="334" t="str">
        <f t="shared" si="107"/>
        <v/>
      </c>
      <c r="JD72" s="297" t="str">
        <f>IFERROR(RANK(JB72,JB:JB,0)+ COUNTIF($JB$13:JB71,JB72),"")</f>
        <v/>
      </c>
    </row>
    <row r="73" spans="1:264" ht="25.95" customHeight="1" x14ac:dyDescent="0.4">
      <c r="A73" s="397"/>
      <c r="B73" s="367" t="str">
        <f t="shared" si="132"/>
        <v/>
      </c>
      <c r="C73" s="390" t="str">
        <f t="shared" si="133"/>
        <v/>
      </c>
      <c r="D73" s="394" t="str">
        <f t="shared" si="134"/>
        <v/>
      </c>
      <c r="E73" s="395" t="str">
        <f t="shared" si="135"/>
        <v/>
      </c>
      <c r="F73" s="395" t="str">
        <f t="shared" si="136"/>
        <v/>
      </c>
      <c r="G73" s="395" t="str">
        <f>IFERROR(INDEX(#REF!,MATCH(U73,$FB$15:$FB$97,0)),"")</f>
        <v/>
      </c>
      <c r="H73" s="396" t="str">
        <f t="shared" si="137"/>
        <v/>
      </c>
      <c r="I73" s="396" t="str">
        <f t="shared" si="138"/>
        <v/>
      </c>
      <c r="J73" s="396" t="str">
        <f t="shared" si="139"/>
        <v/>
      </c>
      <c r="K73" s="479" t="str">
        <f t="shared" si="140"/>
        <v/>
      </c>
      <c r="L73" s="396" t="str">
        <f t="shared" si="141"/>
        <v/>
      </c>
      <c r="M73" s="396" t="str">
        <f t="shared" si="142"/>
        <v/>
      </c>
      <c r="N73" s="396" t="str">
        <f t="shared" si="143"/>
        <v/>
      </c>
      <c r="O73" s="479" t="str">
        <f t="shared" si="144"/>
        <v/>
      </c>
      <c r="P73" s="396" t="str">
        <f t="shared" si="145"/>
        <v/>
      </c>
      <c r="Q73" s="396" t="str">
        <f t="shared" si="146"/>
        <v/>
      </c>
      <c r="R73" s="396" t="str">
        <f t="shared" si="147"/>
        <v/>
      </c>
      <c r="S73" s="479" t="str">
        <f t="shared" si="148"/>
        <v/>
      </c>
      <c r="T73" s="396" t="str">
        <f t="shared" si="149"/>
        <v/>
      </c>
      <c r="U73" s="391">
        <v>59</v>
      </c>
      <c r="V73" s="392"/>
      <c r="W73" s="392"/>
      <c r="X73" s="367" t="str">
        <f t="shared" si="150"/>
        <v/>
      </c>
      <c r="Y73" s="390" t="str">
        <f t="shared" si="151"/>
        <v/>
      </c>
      <c r="Z73" s="394" t="str">
        <f t="shared" si="152"/>
        <v/>
      </c>
      <c r="AA73" s="395" t="str">
        <f t="shared" si="153"/>
        <v/>
      </c>
      <c r="AB73" s="395" t="str">
        <f t="shared" si="154"/>
        <v/>
      </c>
      <c r="AC73" s="395" t="str">
        <f>IFERROR(INDEX(#REF!,MATCH(AQ73,$FX$15:$FX$97,0)),"")</f>
        <v/>
      </c>
      <c r="AD73" s="396" t="str">
        <f t="shared" si="155"/>
        <v/>
      </c>
      <c r="AE73" s="396" t="str">
        <f t="shared" si="156"/>
        <v/>
      </c>
      <c r="AF73" s="396" t="str">
        <f t="shared" si="157"/>
        <v/>
      </c>
      <c r="AG73" s="479" t="str">
        <f t="shared" si="158"/>
        <v/>
      </c>
      <c r="AH73" s="396" t="str">
        <f t="shared" si="159"/>
        <v/>
      </c>
      <c r="AI73" s="396" t="str">
        <f t="shared" si="160"/>
        <v/>
      </c>
      <c r="AJ73" s="396" t="str">
        <f t="shared" si="161"/>
        <v/>
      </c>
      <c r="AK73" s="479" t="str">
        <f t="shared" si="162"/>
        <v/>
      </c>
      <c r="AL73" s="396" t="str">
        <f t="shared" si="163"/>
        <v/>
      </c>
      <c r="AM73" s="396" t="str">
        <f t="shared" si="164"/>
        <v/>
      </c>
      <c r="AN73" s="396" t="str">
        <f t="shared" si="165"/>
        <v/>
      </c>
      <c r="AO73" s="479" t="str">
        <f t="shared" si="166"/>
        <v/>
      </c>
      <c r="AP73" s="396" t="str">
        <f t="shared" si="167"/>
        <v/>
      </c>
      <c r="AQ73" s="391">
        <v>59</v>
      </c>
      <c r="AR73" s="392"/>
      <c r="AS73" s="397"/>
      <c r="AT73" s="367" t="str">
        <f t="shared" si="168"/>
        <v/>
      </c>
      <c r="AU73" s="390" t="str">
        <f t="shared" si="169"/>
        <v/>
      </c>
      <c r="AV73" s="390" t="str">
        <f t="shared" si="170"/>
        <v/>
      </c>
      <c r="AW73" s="395" t="str">
        <f t="shared" si="171"/>
        <v/>
      </c>
      <c r="AX73" s="395" t="str">
        <f t="shared" si="172"/>
        <v/>
      </c>
      <c r="AY73" s="395" t="str">
        <f>IFERROR(INDEX(#REF!,MATCH($BM73,$GS$15:$GS$97,0)),"")</f>
        <v/>
      </c>
      <c r="AZ73" s="396" t="str">
        <f t="shared" si="173"/>
        <v/>
      </c>
      <c r="BA73" s="396" t="str">
        <f t="shared" si="174"/>
        <v/>
      </c>
      <c r="BB73" s="396" t="str">
        <f t="shared" si="175"/>
        <v/>
      </c>
      <c r="BC73" s="479" t="str">
        <f t="shared" si="176"/>
        <v/>
      </c>
      <c r="BD73" s="396" t="str">
        <f t="shared" si="177"/>
        <v/>
      </c>
      <c r="BE73" s="396" t="str">
        <f t="shared" si="178"/>
        <v/>
      </c>
      <c r="BF73" s="396" t="str">
        <f t="shared" si="179"/>
        <v/>
      </c>
      <c r="BG73" s="479" t="str">
        <f t="shared" si="180"/>
        <v/>
      </c>
      <c r="BH73" s="396" t="str">
        <f t="shared" si="181"/>
        <v/>
      </c>
      <c r="BI73" s="396" t="str">
        <f t="shared" si="182"/>
        <v/>
      </c>
      <c r="BJ73" s="396" t="str">
        <f t="shared" si="183"/>
        <v/>
      </c>
      <c r="BK73" s="479" t="str">
        <f t="shared" si="184"/>
        <v/>
      </c>
      <c r="BL73" s="396" t="str">
        <f t="shared" si="185"/>
        <v/>
      </c>
      <c r="BM73" s="391">
        <v>59</v>
      </c>
      <c r="BN73" s="236"/>
      <c r="BO73" s="392"/>
      <c r="BP73" s="368" t="str">
        <f t="shared" si="186"/>
        <v/>
      </c>
      <c r="BQ73" s="390" t="str">
        <f t="shared" si="187"/>
        <v/>
      </c>
      <c r="BR73" s="394" t="str">
        <f t="shared" si="188"/>
        <v/>
      </c>
      <c r="BS73" s="395" t="str">
        <f t="shared" si="189"/>
        <v/>
      </c>
      <c r="BT73" s="395" t="str">
        <f t="shared" si="190"/>
        <v/>
      </c>
      <c r="BU73" s="395" t="str">
        <f>IFERROR(INDEX(#REF!,MATCH(CI73,$HN$15:$HN$97,0)),"")</f>
        <v/>
      </c>
      <c r="BV73" s="396" t="str">
        <f t="shared" si="191"/>
        <v/>
      </c>
      <c r="BW73" s="396" t="str">
        <f t="shared" si="192"/>
        <v/>
      </c>
      <c r="BX73" s="396" t="str">
        <f t="shared" si="193"/>
        <v/>
      </c>
      <c r="BY73" s="479" t="str">
        <f t="shared" si="194"/>
        <v/>
      </c>
      <c r="BZ73" s="396" t="str">
        <f t="shared" si="195"/>
        <v/>
      </c>
      <c r="CA73" s="396" t="str">
        <f t="shared" si="196"/>
        <v/>
      </c>
      <c r="CB73" s="396" t="str">
        <f t="shared" si="197"/>
        <v/>
      </c>
      <c r="CC73" s="479" t="str">
        <f t="shared" si="198"/>
        <v/>
      </c>
      <c r="CD73" s="396" t="str">
        <f t="shared" si="199"/>
        <v/>
      </c>
      <c r="CE73" s="396" t="str">
        <f t="shared" si="200"/>
        <v/>
      </c>
      <c r="CF73" s="396" t="str">
        <f t="shared" si="201"/>
        <v/>
      </c>
      <c r="CG73" s="479" t="str">
        <f t="shared" si="202"/>
        <v/>
      </c>
      <c r="CH73" s="396" t="str">
        <f t="shared" si="203"/>
        <v/>
      </c>
      <c r="CI73" s="391">
        <v>59</v>
      </c>
      <c r="CJ73" s="392"/>
      <c r="CK73" s="397"/>
      <c r="CL73" s="367" t="str">
        <f t="shared" si="204"/>
        <v/>
      </c>
      <c r="CM73" s="390" t="str">
        <f t="shared" si="205"/>
        <v/>
      </c>
      <c r="CN73" s="394" t="str">
        <f t="shared" si="206"/>
        <v/>
      </c>
      <c r="CO73" s="394" t="str">
        <f t="shared" si="207"/>
        <v/>
      </c>
      <c r="CP73" s="395" t="str">
        <f t="shared" si="208"/>
        <v/>
      </c>
      <c r="CQ73" s="395" t="str">
        <f>IFERROR(INDEX(#REF!,MATCH(DE73,$II$15:$II$97,0)),"")</f>
        <v/>
      </c>
      <c r="CR73" s="396" t="str">
        <f t="shared" si="209"/>
        <v/>
      </c>
      <c r="CS73" s="396" t="str">
        <f t="shared" si="210"/>
        <v/>
      </c>
      <c r="CT73" s="396" t="str">
        <f t="shared" si="211"/>
        <v/>
      </c>
      <c r="CU73" s="479" t="str">
        <f t="shared" si="212"/>
        <v/>
      </c>
      <c r="CV73" s="396" t="str">
        <f t="shared" si="213"/>
        <v/>
      </c>
      <c r="CW73" s="396" t="str">
        <f t="shared" si="214"/>
        <v/>
      </c>
      <c r="CX73" s="396" t="str">
        <f t="shared" si="215"/>
        <v/>
      </c>
      <c r="CY73" s="479" t="str">
        <f t="shared" si="216"/>
        <v/>
      </c>
      <c r="CZ73" s="396" t="str">
        <f t="shared" si="217"/>
        <v/>
      </c>
      <c r="DA73" s="396" t="str">
        <f t="shared" si="218"/>
        <v/>
      </c>
      <c r="DB73" s="396" t="str">
        <f t="shared" si="219"/>
        <v/>
      </c>
      <c r="DC73" s="479" t="str">
        <f t="shared" si="220"/>
        <v/>
      </c>
      <c r="DD73" s="396" t="str">
        <f t="shared" si="221"/>
        <v/>
      </c>
      <c r="DE73" s="391">
        <v>59</v>
      </c>
      <c r="DF73" s="393" t="str">
        <f t="shared" si="230"/>
        <v/>
      </c>
      <c r="DG73" s="392"/>
      <c r="DH73" s="392"/>
      <c r="DI73" s="367" t="str">
        <f t="shared" si="231"/>
        <v/>
      </c>
      <c r="DJ73" s="390" t="str">
        <f t="shared" si="222"/>
        <v/>
      </c>
      <c r="DK73" s="394" t="str">
        <f t="shared" si="223"/>
        <v/>
      </c>
      <c r="DL73" s="395" t="str">
        <f t="shared" si="224"/>
        <v/>
      </c>
      <c r="DM73" s="395" t="str">
        <f t="shared" si="225"/>
        <v/>
      </c>
      <c r="DN73" s="395" t="str">
        <f>IFERROR(INDEX(#REF!,MATCH(EB73,$JD$15:$JD$97,0)),"")</f>
        <v/>
      </c>
      <c r="DO73" s="396" t="str">
        <f t="shared" si="232"/>
        <v/>
      </c>
      <c r="DP73" s="396" t="str">
        <f t="shared" si="233"/>
        <v/>
      </c>
      <c r="DQ73" s="396" t="str">
        <f t="shared" si="234"/>
        <v/>
      </c>
      <c r="DR73" s="479" t="str">
        <f t="shared" si="226"/>
        <v/>
      </c>
      <c r="DS73" s="396" t="str">
        <f t="shared" si="235"/>
        <v/>
      </c>
      <c r="DT73" s="396" t="str">
        <f t="shared" si="236"/>
        <v/>
      </c>
      <c r="DU73" s="396" t="str">
        <f t="shared" si="237"/>
        <v/>
      </c>
      <c r="DV73" s="479" t="str">
        <f t="shared" si="227"/>
        <v/>
      </c>
      <c r="DW73" s="396" t="str">
        <f t="shared" si="238"/>
        <v/>
      </c>
      <c r="DX73" s="396" t="str">
        <f t="shared" si="239"/>
        <v/>
      </c>
      <c r="DY73" s="396" t="str">
        <f t="shared" si="240"/>
        <v/>
      </c>
      <c r="DZ73" s="479" t="str">
        <f t="shared" si="228"/>
        <v/>
      </c>
      <c r="EA73" s="396" t="str">
        <f t="shared" si="229"/>
        <v/>
      </c>
      <c r="EB73" s="391">
        <v>59</v>
      </c>
      <c r="EC73" s="393"/>
      <c r="ED73" s="392"/>
      <c r="EI73" s="295" t="str">
        <f>IFERROR(IF(AND('Classificação geral'!$E67="FEM",'Classificação geral'!$F67=1),'Classificação geral'!$A67,""),"")</f>
        <v/>
      </c>
      <c r="EJ73" s="306" t="str">
        <f>IFERROR(IF(AND('Classificação geral'!$E67="FEM",'Classificação geral'!$F67=1),'Classificação geral'!$B67,""),"")</f>
        <v/>
      </c>
      <c r="EK73" s="293" t="str">
        <f>IF($EJ73='Classificação geral'!$B67,'Classificação geral'!$C67,"")</f>
        <v/>
      </c>
      <c r="EL73" s="293" t="str">
        <f>IF($EJ73='Classificação geral'!$B67,'Classificação geral'!$E67,"")</f>
        <v/>
      </c>
      <c r="EM73" s="293" t="str">
        <f>IF($EL73='Classificação geral'!$E67,'Classificação geral'!$F67,"")</f>
        <v/>
      </c>
      <c r="EN73" s="378" t="str">
        <f>IFERROR(IF(AND($EL73="fem",'Classificação geral'!$F67=1),'Classificação geral'!G67,""),"")</f>
        <v/>
      </c>
      <c r="EO73" s="378" t="str">
        <f>IFERROR(IF(AND($EL73="fem",'Classificação geral'!$F67=1),'Classificação geral'!H67,""),"")</f>
        <v/>
      </c>
      <c r="EP73" s="378" t="str">
        <f>IFERROR(IF(AND($EL73="fem",'Classificação geral'!$F67=1),'Classificação geral'!I67,""),"")</f>
        <v/>
      </c>
      <c r="EQ73" s="378" t="str">
        <f>IFERROR(IF(AND($EL73="fem",'Classificação geral'!$F67=1),'Classificação geral'!J67,""),"")</f>
        <v/>
      </c>
      <c r="ER73" s="306" t="str">
        <f>IFERROR(IF(AND($EL73="fem",'Classificação geral'!$F67=1),'Classificação geral'!K67,""),"")</f>
        <v/>
      </c>
      <c r="ES73" s="378" t="str">
        <f>IFERROR(IF(AND($EL73="fem",'Classificação geral'!$F67=1),'Classificação geral'!L67,""),"")</f>
        <v/>
      </c>
      <c r="ET73" s="378" t="str">
        <f>IFERROR(IF(AND($EL73="fem",'Classificação geral'!$F67=1),'Classificação geral'!M67,""),"")</f>
        <v/>
      </c>
      <c r="EU73" s="378" t="str">
        <f>IFERROR(IF(AND($EL73="fem",'Classificação geral'!$F67=1),'Classificação geral'!N67,""),"")</f>
        <v/>
      </c>
      <c r="EV73" s="306" t="str">
        <f>IFERROR(IF(AND($EL73="fem",'Classificação geral'!$F67=1),'Classificação geral'!O67,""),"")</f>
        <v/>
      </c>
      <c r="EW73" s="378" t="str">
        <f>IFERROR(IF(AND($EL73="fem",'Classificação geral'!$F67=1),'Classificação geral'!P67,""),"")</f>
        <v/>
      </c>
      <c r="EX73" s="378" t="str">
        <f>IFERROR(IF(AND($EL73="fem",'Classificação geral'!$F67=1),'Classificação geral'!Q67,""),"")</f>
        <v/>
      </c>
      <c r="EY73" s="378" t="str">
        <f>IFERROR(IF(AND($EL73="fem",'Classificação geral'!$F67=1),'Classificação geral'!R67,""),"")</f>
        <v/>
      </c>
      <c r="EZ73" s="296" t="str">
        <f>IF($EM73='Classificação geral'!$F67,'Classificação geral'!$U67,"")</f>
        <v/>
      </c>
      <c r="FA73" s="380" t="str">
        <f t="shared" si="109"/>
        <v/>
      </c>
      <c r="FB73" s="297" t="str">
        <f>IFERROR(RANK(EZ73,EZ:EZ,0)+ COUNTIF(EZ$13:$EZ72,EZ73),"")</f>
        <v/>
      </c>
      <c r="FC73" s="294"/>
      <c r="FD73" s="305" t="s">
        <v>5</v>
      </c>
      <c r="FE73" s="295" t="str">
        <f>IFERROR(IF(AND('Classificação geral'!$E67="mas",'Classificação geral'!$F67=1),'Classificação geral'!$A67,""),"")</f>
        <v/>
      </c>
      <c r="FF73" s="306" t="str">
        <f>IFERROR(IF(AND('Classificação geral'!$E67="mas",'Classificação geral'!$F67=1),'Classificação geral'!$B67,""),"")</f>
        <v/>
      </c>
      <c r="FG73" s="293" t="str">
        <f>IF($FF73='Classificação geral'!$B67,'Classificação geral'!$C67,"")</f>
        <v/>
      </c>
      <c r="FH73" s="293" t="str">
        <f>IF($FF73='Classificação geral'!$B67,'Classificação geral'!$E67,"")</f>
        <v/>
      </c>
      <c r="FI73" s="306" t="str">
        <f>IFERROR(IF(AND($FH73="mas",'Classificação geral'!$F67=1),'Classificação geral'!F67,""),"")</f>
        <v/>
      </c>
      <c r="FJ73" s="378" t="str">
        <f>IFERROR(IF(AND($FH73="mas",'Classificação geral'!$F67=1),'Classificação geral'!G67,""),"")</f>
        <v/>
      </c>
      <c r="FK73" s="378" t="str">
        <f>IFERROR(IF(AND($FH73="mas",'Classificação geral'!$F67=1),'Classificação geral'!H67,""),"")</f>
        <v/>
      </c>
      <c r="FL73" s="378" t="str">
        <f>IFERROR(IF(AND($FH73="mas",'Classificação geral'!$F67=1),'Classificação geral'!I67,""),"")</f>
        <v/>
      </c>
      <c r="FM73" s="378" t="str">
        <f>IFERROR(IF(AND($FH73="mas",'Classificação geral'!$F67=1),'Classificação geral'!J67,""),"")</f>
        <v/>
      </c>
      <c r="FN73" s="378" t="str">
        <f>IFERROR(IF(AND($FH73="mas",'Classificação geral'!$F67=1),'Classificação geral'!K67,""),"")</f>
        <v/>
      </c>
      <c r="FO73" s="378" t="str">
        <f>IFERROR(IF(AND($FH73="mas",'Classificação geral'!$F67=1),'Classificação geral'!L67,""),"")</f>
        <v/>
      </c>
      <c r="FP73" s="378" t="str">
        <f>IFERROR(IF(AND($FH73="mas",'Classificação geral'!$F67=1),'Classificação geral'!M67,""),"")</f>
        <v/>
      </c>
      <c r="FQ73" s="378" t="str">
        <f>IFERROR(IF(AND($FH73="mas",'Classificação geral'!$F67=1),'Classificação geral'!N67,""),"")</f>
        <v/>
      </c>
      <c r="FR73" s="378" t="str">
        <f>IFERROR(IF(AND($FH73="mas",'Classificação geral'!$F67=1),'Classificação geral'!O67,""),"")</f>
        <v/>
      </c>
      <c r="FS73" s="378" t="str">
        <f>IFERROR(IF(AND($FH73="mas",'Classificação geral'!$F67=1),'Classificação geral'!P67,""),"")</f>
        <v/>
      </c>
      <c r="FT73" s="378" t="str">
        <f>IFERROR(IF(AND($FH73="mas",'Classificação geral'!$F67=1),'Classificação geral'!Q67,""),"")</f>
        <v/>
      </c>
      <c r="FU73" s="378" t="str">
        <f>IFERROR(IF(AND($FH73="mas",'Classificação geral'!$F67=1),'Classificação geral'!R67,""),"")</f>
        <v/>
      </c>
      <c r="FV73" s="306" t="str">
        <f>IFERROR(IF(AND($FH73="mas",'Classificação geral'!$F67=1),'Classificação geral'!U67,""),"")</f>
        <v/>
      </c>
      <c r="FW73" s="380" t="str">
        <f t="shared" si="110"/>
        <v/>
      </c>
      <c r="FX73" s="297" t="str">
        <f>IFERROR(RANK(FV73,FV:FV,0)+ COUNTIF($FV$13:FV72,FV73),"")</f>
        <v/>
      </c>
      <c r="FY73" s="305"/>
      <c r="FZ73" s="295" t="str">
        <f>IFERROR(IF(AND('Classificação geral'!$E67="FEM",'Classificação geral'!$F67=2),'Classificação geral'!$A67,""),"")</f>
        <v/>
      </c>
      <c r="GA73" s="378" t="str">
        <f>IFERROR(IF(AND('Classificação geral'!$E67="fem",'Classificação geral'!$F67=2),'Classificação geral'!$B67,""),"")</f>
        <v/>
      </c>
      <c r="GB73" s="293" t="str">
        <f>IF(GA73='Classificação geral'!$B67,'Classificação geral'!$C67,"")</f>
        <v/>
      </c>
      <c r="GC73" s="293" t="str">
        <f>IF(GA73='Classificação geral'!$B67,'Classificação geral'!$E67,"")</f>
        <v/>
      </c>
      <c r="GD73" s="306" t="str">
        <f>IFERROR(IF(AND(GC73="fem",'Classificação geral'!$F67=2),'Classificação geral'!$F67,""),"")</f>
        <v/>
      </c>
      <c r="GE73" s="378" t="str">
        <f>IFERROR(IF(AND($GC73="fem",'Classificação geral'!$F67=2),'Classificação geral'!G67,""),"")</f>
        <v/>
      </c>
      <c r="GF73" s="378" t="str">
        <f>IFERROR(IF(AND($GC73="fem",'Classificação geral'!$F67=2),'Classificação geral'!H67,""),"")</f>
        <v/>
      </c>
      <c r="GG73" s="378" t="str">
        <f>IFERROR(IF(AND($GC73="fem",'Classificação geral'!$F67=2),'Classificação geral'!I67,""),"")</f>
        <v/>
      </c>
      <c r="GH73" s="378" t="str">
        <f>IFERROR(IF(AND($GC73="fem",'Classificação geral'!$F67=2),'Classificação geral'!J67,""),"")</f>
        <v/>
      </c>
      <c r="GI73" s="378" t="str">
        <f>IFERROR(IF(AND($GC73="fem",'Classificação geral'!$F67=2),'Classificação geral'!K67,""),"")</f>
        <v/>
      </c>
      <c r="GJ73" s="378" t="str">
        <f>IFERROR(IF(AND($GC73="fem",'Classificação geral'!$F67=2),'Classificação geral'!L67,""),"")</f>
        <v/>
      </c>
      <c r="GK73" s="378" t="str">
        <f>IFERROR(IF(AND($GC73="fem",'Classificação geral'!$F67=2),'Classificação geral'!M67,""),"")</f>
        <v/>
      </c>
      <c r="GL73" s="378" t="str">
        <f>IFERROR(IF(AND($GC73="fem",'Classificação geral'!$F67=2),'Classificação geral'!N67,""),"")</f>
        <v/>
      </c>
      <c r="GM73" s="378" t="str">
        <f>IFERROR(IF(AND($GC73="fem",'Classificação geral'!$F67=2),'Classificação geral'!O67,""),"")</f>
        <v/>
      </c>
      <c r="GN73" s="378" t="str">
        <f>IFERROR(IF(AND($GC73="fem",'Classificação geral'!$F67=2),'Classificação geral'!P67,""),"")</f>
        <v/>
      </c>
      <c r="GO73" s="378" t="str">
        <f>IFERROR(IF(AND($GC73="fem",'Classificação geral'!$F67=2),'Classificação geral'!Q67,""),"")</f>
        <v/>
      </c>
      <c r="GP73" s="378" t="str">
        <f>IFERROR(IF(AND($GC73="fem",'Classificação geral'!$F67=2),'Classificação geral'!R67,""),"")</f>
        <v/>
      </c>
      <c r="GQ73" s="306" t="str">
        <f>IFERROR(IF(AND(GC73="fem",'Classificação geral'!$F67=2),'Classificação geral'!U67,""),"")</f>
        <v/>
      </c>
      <c r="GR73" s="380" t="str">
        <f t="shared" si="111"/>
        <v/>
      </c>
      <c r="GS73" s="297" t="str">
        <f>IFERROR(RANK(GQ73,GQ:GQ,0)+ COUNTIF($GQ$13:GQ72,GQ73),"")</f>
        <v/>
      </c>
      <c r="GT73" s="305"/>
      <c r="GU73" s="295" t="str">
        <f>IFERROR(IF(AND('Classificação geral'!$E67="mas",'Classificação geral'!$F67=2),'Classificação geral'!$A67,""),"")</f>
        <v/>
      </c>
      <c r="GV73" s="295" t="str">
        <f>IFERROR(IF(AND('Classificação geral'!$E67="mas",'Classificação geral'!$F67=2),'Classificação geral'!$B67,""),"")</f>
        <v/>
      </c>
      <c r="GW73" s="293" t="str">
        <f>IF(GV73='Classificação geral'!$B67,'Classificação geral'!$C67,"")</f>
        <v/>
      </c>
      <c r="GX73" s="293" t="str">
        <f>IF(GV73='Classificação geral'!$B67,'Classificação geral'!$E67,"")</f>
        <v/>
      </c>
      <c r="GY73" s="306" t="str">
        <f>IFERROR(IF(AND(GX73="mas",'Classificação geral'!$F67=2),'Classificação geral'!$F67,""),"")</f>
        <v/>
      </c>
      <c r="GZ73" s="378" t="str">
        <f>IFERROR(IF(AND($GX73="mas",'Classificação geral'!$F67=2),'Classificação geral'!H67,""),"")</f>
        <v/>
      </c>
      <c r="HA73" s="378" t="str">
        <f>IFERROR(IF(AND($GX73="mas",'Classificação geral'!$F67=2),'Classificação geral'!I67,""),"")</f>
        <v/>
      </c>
      <c r="HB73" s="378" t="str">
        <f>IFERROR(IF(AND($GX73="mas",'Classificação geral'!$F67=2),'Classificação geral'!J67,""),"")</f>
        <v/>
      </c>
      <c r="HC73" s="306" t="str">
        <f>IFERROR(IF(AND(GX73="mas",'Classificação geral'!$F67=2),'Classificação geral'!$G67,""),"")</f>
        <v/>
      </c>
      <c r="HD73" s="378" t="str">
        <f>IFERROR(IF(AND($GX73="mas",'Classificação geral'!$F67=2),'Classificação geral'!L67,""),"")</f>
        <v/>
      </c>
      <c r="HE73" s="378" t="str">
        <f>IFERROR(IF(AND($GX73="mas",'Classificação geral'!$F67=2),'Classificação geral'!M67,""),"")</f>
        <v/>
      </c>
      <c r="HF73" s="378" t="str">
        <f>IFERROR(IF(AND($GX73="mas",'Classificação geral'!$F67=2),'Classificação geral'!N67,""),"")</f>
        <v/>
      </c>
      <c r="HG73" s="306" t="str">
        <f>IFERROR(IF(AND(GX73="mas",'Classificação geral'!$F67=2),'Classificação geral'!$K67,""),"")</f>
        <v/>
      </c>
      <c r="HH73" s="378" t="str">
        <f>IFERROR(IF(AND($GX73="mas",'Classificação geral'!$F67=2),'Classificação geral'!P67,""),"")</f>
        <v/>
      </c>
      <c r="HI73" s="378" t="str">
        <f>IFERROR(IF(AND($GX73="mas",'Classificação geral'!$F67=2),'Classificação geral'!Q67,""),"")</f>
        <v/>
      </c>
      <c r="HJ73" s="378" t="str">
        <f>IFERROR(IF(AND($GX73="mas",'Classificação geral'!$F67=2),'Classificação geral'!R67,""),"")</f>
        <v/>
      </c>
      <c r="HK73" s="306" t="str">
        <f>IFERROR(IF(AND(GX73="mas",'Classificação geral'!$F67=2),'Classificação geral'!$O67,""),"")</f>
        <v/>
      </c>
      <c r="HL73" s="306" t="str">
        <f>IFERROR(IF(AND(GX73="mas",'Classificação geral'!$F67=2),'Classificação geral'!$U67,""),"")</f>
        <v/>
      </c>
      <c r="HM73" s="380" t="str">
        <f t="shared" si="112"/>
        <v/>
      </c>
      <c r="HN73" s="297" t="str">
        <f>IFERROR(RANK(HL73,HL:HL,0)+ COUNTIF($HL$13:HL72,HL73),"")</f>
        <v/>
      </c>
      <c r="HO73" s="305"/>
      <c r="HP73" s="295" t="str">
        <f>IFERROR(IF(AND('Classificação geral'!$E67="FEM",'Classificação geral'!$F67=3),'Classificação geral'!$A67,""),"")</f>
        <v/>
      </c>
      <c r="HQ73" s="306" t="str">
        <f>IFERROR(IF(AND('Classificação geral'!$E67="fem",'Classificação geral'!$F67=3),'Classificação geral'!$B67,""),"")</f>
        <v/>
      </c>
      <c r="HR73" s="293" t="str">
        <f>IF($HQ73='Classificação geral'!$B67,'Classificação geral'!$C67,"")</f>
        <v/>
      </c>
      <c r="HS73" s="293" t="str">
        <f>IF($HQ73='Classificação geral'!$B67,'Classificação geral'!$E67,"")</f>
        <v/>
      </c>
      <c r="HT73" s="293" t="str">
        <f>IF($HS73='Classificação geral'!$E67,'Classificação geral'!$F67,"")</f>
        <v/>
      </c>
      <c r="HU73" s="382">
        <f>IF($HT73='Classificação geral'!$F67,'Classificação geral'!G67,"")</f>
        <v>0</v>
      </c>
      <c r="HV73" s="382" t="str">
        <f>IF($HT73='Classificação geral'!$F67,'Classificação geral'!H67,"")</f>
        <v/>
      </c>
      <c r="HW73" s="382">
        <f>IF($HT73='Classificação geral'!$F67,'Classificação geral'!I67,"")</f>
        <v>0</v>
      </c>
      <c r="HX73" s="382">
        <f>IF($HT73='Classificação geral'!$F67,'Classificação geral'!J67,"")</f>
        <v>0</v>
      </c>
      <c r="HY73" s="382">
        <f>IF($HT73='Classificação geral'!$F67,'Classificação geral'!K67,"")</f>
        <v>0</v>
      </c>
      <c r="HZ73" s="382">
        <f>IF($HT73='Classificação geral'!$F67,'Classificação geral'!L67,"")</f>
        <v>0</v>
      </c>
      <c r="IA73" s="382">
        <f>IF($HT73='Classificação geral'!$F67,'Classificação geral'!M67,"")</f>
        <v>0</v>
      </c>
      <c r="IB73" s="382">
        <f>IF($HT73='Classificação geral'!$F67,'Classificação geral'!N67,"")</f>
        <v>0</v>
      </c>
      <c r="IC73" s="382">
        <f>IF($HT73='Classificação geral'!$F67,'Classificação geral'!O67,"")</f>
        <v>0</v>
      </c>
      <c r="ID73" s="382" t="b">
        <f>IF($HT73='Classificação geral'!$F67,'Classificação geral'!P67,"")</f>
        <v>0</v>
      </c>
      <c r="IE73" s="382">
        <f>IF($HT73='Classificação geral'!$F67,'Classificação geral'!Q67,"")</f>
        <v>0</v>
      </c>
      <c r="IF73" s="382">
        <f>IF($HT73='Classificação geral'!$F67,'Classificação geral'!R67,"")</f>
        <v>0</v>
      </c>
      <c r="IG73" s="379" t="str">
        <f>IF($HT73='Classificação geral'!$F67,'Classificação geral'!$U67,"")</f>
        <v/>
      </c>
      <c r="IH73" s="334" t="str">
        <f t="shared" si="106"/>
        <v/>
      </c>
      <c r="II73" s="297" t="str">
        <f>IFERROR(RANK(IG73,IG:IG,0)+ COUNTIF($IG$13:IG72,IG73),"")</f>
        <v/>
      </c>
      <c r="IJ73" s="305"/>
      <c r="IK73" s="295" t="str">
        <f>IFERROR(IF(AND('Classificação geral'!$E67="mas",'Classificação geral'!$F67=3),'Classificação geral'!$A67,""),"")</f>
        <v/>
      </c>
      <c r="IL73" s="306" t="str">
        <f>IFERROR(IF(AND('Classificação geral'!$E67="mas",'Classificação geral'!$F67=3),'Classificação geral'!$B67,""),"")</f>
        <v/>
      </c>
      <c r="IM73" s="293" t="str">
        <f>IF($IL73='Classificação geral'!$B67,'Classificação geral'!$C67,"")</f>
        <v/>
      </c>
      <c r="IN73" s="293" t="str">
        <f>IF($IL73='Classificação geral'!$B67,'Classificação geral'!$E67,"")</f>
        <v/>
      </c>
      <c r="IO73" s="293" t="str">
        <f>IF($IN73='Classificação geral'!$E67,'Classificação geral'!$F67,"")</f>
        <v/>
      </c>
      <c r="IP73" s="379">
        <f>IF($IO73='Classificação geral'!$F67,'Classificação geral'!G67,"")</f>
        <v>0</v>
      </c>
      <c r="IQ73" s="379" t="str">
        <f>IF($IO73='Classificação geral'!$F67,'Classificação geral'!H67,"")</f>
        <v/>
      </c>
      <c r="IR73" s="379">
        <f>IF($IO73='Classificação geral'!$F67,'Classificação geral'!I67,"")</f>
        <v>0</v>
      </c>
      <c r="IS73" s="379">
        <f>IF($IO73='Classificação geral'!$F67,'Classificação geral'!J67,"")</f>
        <v>0</v>
      </c>
      <c r="IT73" s="379">
        <f>IF($IO73='Classificação geral'!$F67,'Classificação geral'!K67,"")</f>
        <v>0</v>
      </c>
      <c r="IU73" s="379">
        <f>IF($IO73='Classificação geral'!$F67,'Classificação geral'!L67,"")</f>
        <v>0</v>
      </c>
      <c r="IV73" s="379">
        <f>IF($IO73='Classificação geral'!$F67,'Classificação geral'!M67,"")</f>
        <v>0</v>
      </c>
      <c r="IW73" s="379">
        <f>IF($IO73='Classificação geral'!$F67,'Classificação geral'!N67,"")</f>
        <v>0</v>
      </c>
      <c r="IX73" s="379">
        <f>IF($IO73='Classificação geral'!$F67,'Classificação geral'!O67,"")</f>
        <v>0</v>
      </c>
      <c r="IY73" s="379" t="b">
        <f>IF($IO73='Classificação geral'!$F67,'Classificação geral'!P67,"")</f>
        <v>0</v>
      </c>
      <c r="IZ73" s="379">
        <f>IF($IO73='Classificação geral'!$F67,'Classificação geral'!Q67,"")</f>
        <v>0</v>
      </c>
      <c r="JA73" s="379">
        <f>IF($IO73='Classificação geral'!$F67,'Classificação geral'!R67,"")</f>
        <v>0</v>
      </c>
      <c r="JB73" s="296" t="str">
        <f>IF($IO73='Classificação geral'!$F67,'Classificação geral'!$U67,"")</f>
        <v/>
      </c>
      <c r="JC73" s="334" t="str">
        <f t="shared" si="107"/>
        <v/>
      </c>
      <c r="JD73" s="297" t="str">
        <f>IFERROR(RANK(JB73,JB:JB,0)+ COUNTIF($JB$13:JB72,JB73),"")</f>
        <v/>
      </c>
    </row>
    <row r="74" spans="1:264" ht="25.95" customHeight="1" x14ac:dyDescent="0.4">
      <c r="A74" s="397"/>
      <c r="B74" s="367" t="str">
        <f t="shared" si="132"/>
        <v/>
      </c>
      <c r="C74" s="390" t="str">
        <f t="shared" si="133"/>
        <v/>
      </c>
      <c r="D74" s="394" t="str">
        <f t="shared" si="134"/>
        <v/>
      </c>
      <c r="E74" s="395" t="str">
        <f t="shared" si="135"/>
        <v/>
      </c>
      <c r="F74" s="395" t="str">
        <f t="shared" si="136"/>
        <v/>
      </c>
      <c r="G74" s="395" t="str">
        <f>IFERROR(INDEX(#REF!,MATCH(U74,$FB$15:$FB$97,0)),"")</f>
        <v/>
      </c>
      <c r="H74" s="396" t="str">
        <f t="shared" si="137"/>
        <v/>
      </c>
      <c r="I74" s="396" t="str">
        <f t="shared" si="138"/>
        <v/>
      </c>
      <c r="J74" s="396" t="str">
        <f t="shared" si="139"/>
        <v/>
      </c>
      <c r="K74" s="479" t="str">
        <f t="shared" si="140"/>
        <v/>
      </c>
      <c r="L74" s="396" t="str">
        <f t="shared" si="141"/>
        <v/>
      </c>
      <c r="M74" s="396" t="str">
        <f t="shared" si="142"/>
        <v/>
      </c>
      <c r="N74" s="396" t="str">
        <f t="shared" si="143"/>
        <v/>
      </c>
      <c r="O74" s="479" t="str">
        <f t="shared" si="144"/>
        <v/>
      </c>
      <c r="P74" s="396" t="str">
        <f t="shared" si="145"/>
        <v/>
      </c>
      <c r="Q74" s="396" t="str">
        <f t="shared" si="146"/>
        <v/>
      </c>
      <c r="R74" s="396" t="str">
        <f t="shared" si="147"/>
        <v/>
      </c>
      <c r="S74" s="479" t="str">
        <f t="shared" si="148"/>
        <v/>
      </c>
      <c r="T74" s="396" t="str">
        <f t="shared" si="149"/>
        <v/>
      </c>
      <c r="U74" s="391">
        <v>60</v>
      </c>
      <c r="V74" s="392"/>
      <c r="W74" s="392"/>
      <c r="X74" s="367" t="str">
        <f t="shared" si="150"/>
        <v/>
      </c>
      <c r="Y74" s="390" t="str">
        <f t="shared" si="151"/>
        <v/>
      </c>
      <c r="Z74" s="394" t="str">
        <f t="shared" si="152"/>
        <v/>
      </c>
      <c r="AA74" s="395" t="str">
        <f t="shared" si="153"/>
        <v/>
      </c>
      <c r="AB74" s="395" t="str">
        <f t="shared" si="154"/>
        <v/>
      </c>
      <c r="AC74" s="395" t="str">
        <f>IFERROR(INDEX(#REF!,MATCH(AQ74,$FX$15:$FX$97,0)),"")</f>
        <v/>
      </c>
      <c r="AD74" s="396" t="str">
        <f t="shared" si="155"/>
        <v/>
      </c>
      <c r="AE74" s="396" t="str">
        <f t="shared" si="156"/>
        <v/>
      </c>
      <c r="AF74" s="396" t="str">
        <f t="shared" si="157"/>
        <v/>
      </c>
      <c r="AG74" s="479" t="str">
        <f t="shared" si="158"/>
        <v/>
      </c>
      <c r="AH74" s="396" t="str">
        <f t="shared" si="159"/>
        <v/>
      </c>
      <c r="AI74" s="396" t="str">
        <f t="shared" si="160"/>
        <v/>
      </c>
      <c r="AJ74" s="396" t="str">
        <f t="shared" si="161"/>
        <v/>
      </c>
      <c r="AK74" s="479" t="str">
        <f t="shared" si="162"/>
        <v/>
      </c>
      <c r="AL74" s="396" t="str">
        <f t="shared" si="163"/>
        <v/>
      </c>
      <c r="AM74" s="396" t="str">
        <f t="shared" si="164"/>
        <v/>
      </c>
      <c r="AN74" s="396" t="str">
        <f t="shared" si="165"/>
        <v/>
      </c>
      <c r="AO74" s="479" t="str">
        <f t="shared" si="166"/>
        <v/>
      </c>
      <c r="AP74" s="396" t="str">
        <f t="shared" si="167"/>
        <v/>
      </c>
      <c r="AQ74" s="391">
        <v>60</v>
      </c>
      <c r="AR74" s="392"/>
      <c r="AS74" s="397"/>
      <c r="AT74" s="367" t="str">
        <f t="shared" si="168"/>
        <v/>
      </c>
      <c r="AU74" s="390" t="str">
        <f t="shared" si="169"/>
        <v/>
      </c>
      <c r="AV74" s="390" t="str">
        <f t="shared" si="170"/>
        <v/>
      </c>
      <c r="AW74" s="395" t="str">
        <f t="shared" si="171"/>
        <v/>
      </c>
      <c r="AX74" s="395" t="str">
        <f t="shared" si="172"/>
        <v/>
      </c>
      <c r="AY74" s="395" t="str">
        <f>IFERROR(INDEX(#REF!,MATCH($BM74,$GS$15:$GS$97,0)),"")</f>
        <v/>
      </c>
      <c r="AZ74" s="396" t="str">
        <f t="shared" si="173"/>
        <v/>
      </c>
      <c r="BA74" s="396" t="str">
        <f t="shared" si="174"/>
        <v/>
      </c>
      <c r="BB74" s="396" t="str">
        <f t="shared" si="175"/>
        <v/>
      </c>
      <c r="BC74" s="479" t="str">
        <f t="shared" si="176"/>
        <v/>
      </c>
      <c r="BD74" s="396" t="str">
        <f t="shared" si="177"/>
        <v/>
      </c>
      <c r="BE74" s="396" t="str">
        <f t="shared" si="178"/>
        <v/>
      </c>
      <c r="BF74" s="396" t="str">
        <f t="shared" si="179"/>
        <v/>
      </c>
      <c r="BG74" s="479" t="str">
        <f t="shared" si="180"/>
        <v/>
      </c>
      <c r="BH74" s="396" t="str">
        <f t="shared" si="181"/>
        <v/>
      </c>
      <c r="BI74" s="396" t="str">
        <f t="shared" si="182"/>
        <v/>
      </c>
      <c r="BJ74" s="396" t="str">
        <f t="shared" si="183"/>
        <v/>
      </c>
      <c r="BK74" s="479" t="str">
        <f t="shared" si="184"/>
        <v/>
      </c>
      <c r="BL74" s="396" t="str">
        <f t="shared" si="185"/>
        <v/>
      </c>
      <c r="BM74" s="391">
        <v>60</v>
      </c>
      <c r="BN74" s="236"/>
      <c r="BO74" s="392"/>
      <c r="BP74" s="368" t="str">
        <f t="shared" si="186"/>
        <v/>
      </c>
      <c r="BQ74" s="390" t="str">
        <f t="shared" si="187"/>
        <v/>
      </c>
      <c r="BR74" s="394" t="str">
        <f t="shared" si="188"/>
        <v/>
      </c>
      <c r="BS74" s="395" t="str">
        <f t="shared" si="189"/>
        <v/>
      </c>
      <c r="BT74" s="395" t="str">
        <f t="shared" si="190"/>
        <v/>
      </c>
      <c r="BU74" s="395" t="str">
        <f>IFERROR(INDEX(#REF!,MATCH(CI74,$HN$15:$HN$97,0)),"")</f>
        <v/>
      </c>
      <c r="BV74" s="396" t="str">
        <f t="shared" si="191"/>
        <v/>
      </c>
      <c r="BW74" s="396" t="str">
        <f t="shared" si="192"/>
        <v/>
      </c>
      <c r="BX74" s="396" t="str">
        <f t="shared" si="193"/>
        <v/>
      </c>
      <c r="BY74" s="479" t="str">
        <f t="shared" si="194"/>
        <v/>
      </c>
      <c r="BZ74" s="396" t="str">
        <f t="shared" si="195"/>
        <v/>
      </c>
      <c r="CA74" s="396" t="str">
        <f t="shared" si="196"/>
        <v/>
      </c>
      <c r="CB74" s="396" t="str">
        <f t="shared" si="197"/>
        <v/>
      </c>
      <c r="CC74" s="479" t="str">
        <f t="shared" si="198"/>
        <v/>
      </c>
      <c r="CD74" s="396" t="str">
        <f t="shared" si="199"/>
        <v/>
      </c>
      <c r="CE74" s="396" t="str">
        <f t="shared" si="200"/>
        <v/>
      </c>
      <c r="CF74" s="396" t="str">
        <f t="shared" si="201"/>
        <v/>
      </c>
      <c r="CG74" s="479" t="str">
        <f t="shared" si="202"/>
        <v/>
      </c>
      <c r="CH74" s="396" t="str">
        <f t="shared" si="203"/>
        <v/>
      </c>
      <c r="CI74" s="391">
        <v>60</v>
      </c>
      <c r="CJ74" s="392"/>
      <c r="CK74" s="397"/>
      <c r="CL74" s="367" t="str">
        <f t="shared" si="204"/>
        <v/>
      </c>
      <c r="CM74" s="390" t="str">
        <f t="shared" si="205"/>
        <v/>
      </c>
      <c r="CN74" s="394" t="str">
        <f t="shared" si="206"/>
        <v/>
      </c>
      <c r="CO74" s="394" t="str">
        <f t="shared" si="207"/>
        <v/>
      </c>
      <c r="CP74" s="395" t="str">
        <f t="shared" si="208"/>
        <v/>
      </c>
      <c r="CQ74" s="395" t="str">
        <f>IFERROR(INDEX(#REF!,MATCH(DE74,$II$15:$II$97,0)),"")</f>
        <v/>
      </c>
      <c r="CR74" s="396" t="str">
        <f t="shared" si="209"/>
        <v/>
      </c>
      <c r="CS74" s="396" t="str">
        <f t="shared" si="210"/>
        <v/>
      </c>
      <c r="CT74" s="396" t="str">
        <f t="shared" si="211"/>
        <v/>
      </c>
      <c r="CU74" s="479" t="str">
        <f t="shared" si="212"/>
        <v/>
      </c>
      <c r="CV74" s="396" t="str">
        <f t="shared" si="213"/>
        <v/>
      </c>
      <c r="CW74" s="396" t="str">
        <f t="shared" si="214"/>
        <v/>
      </c>
      <c r="CX74" s="396" t="str">
        <f t="shared" si="215"/>
        <v/>
      </c>
      <c r="CY74" s="479" t="str">
        <f t="shared" si="216"/>
        <v/>
      </c>
      <c r="CZ74" s="396" t="str">
        <f t="shared" si="217"/>
        <v/>
      </c>
      <c r="DA74" s="396" t="str">
        <f t="shared" si="218"/>
        <v/>
      </c>
      <c r="DB74" s="396" t="str">
        <f t="shared" si="219"/>
        <v/>
      </c>
      <c r="DC74" s="479" t="str">
        <f t="shared" si="220"/>
        <v/>
      </c>
      <c r="DD74" s="396" t="str">
        <f t="shared" si="221"/>
        <v/>
      </c>
      <c r="DE74" s="391">
        <v>60</v>
      </c>
      <c r="DF74" s="393" t="str">
        <f t="shared" si="230"/>
        <v/>
      </c>
      <c r="DG74" s="392"/>
      <c r="DH74" s="392"/>
      <c r="DI74" s="367" t="str">
        <f t="shared" si="231"/>
        <v/>
      </c>
      <c r="DJ74" s="390" t="str">
        <f t="shared" si="222"/>
        <v/>
      </c>
      <c r="DK74" s="394" t="str">
        <f t="shared" si="223"/>
        <v/>
      </c>
      <c r="DL74" s="395" t="str">
        <f t="shared" si="224"/>
        <v/>
      </c>
      <c r="DM74" s="395" t="str">
        <f t="shared" si="225"/>
        <v/>
      </c>
      <c r="DN74" s="395" t="str">
        <f>IFERROR(INDEX(#REF!,MATCH(EB74,$JD$15:$JD$97,0)),"")</f>
        <v/>
      </c>
      <c r="DO74" s="396" t="str">
        <f t="shared" si="232"/>
        <v/>
      </c>
      <c r="DP74" s="396" t="str">
        <f t="shared" si="233"/>
        <v/>
      </c>
      <c r="DQ74" s="396" t="str">
        <f t="shared" si="234"/>
        <v/>
      </c>
      <c r="DR74" s="479" t="str">
        <f t="shared" si="226"/>
        <v/>
      </c>
      <c r="DS74" s="396" t="str">
        <f t="shared" si="235"/>
        <v/>
      </c>
      <c r="DT74" s="396" t="str">
        <f t="shared" si="236"/>
        <v/>
      </c>
      <c r="DU74" s="396" t="str">
        <f t="shared" si="237"/>
        <v/>
      </c>
      <c r="DV74" s="479" t="str">
        <f t="shared" si="227"/>
        <v/>
      </c>
      <c r="DW74" s="396" t="str">
        <f t="shared" si="238"/>
        <v/>
      </c>
      <c r="DX74" s="396" t="str">
        <f t="shared" si="239"/>
        <v/>
      </c>
      <c r="DY74" s="396" t="str">
        <f t="shared" si="240"/>
        <v/>
      </c>
      <c r="DZ74" s="479" t="str">
        <f t="shared" si="228"/>
        <v/>
      </c>
      <c r="EA74" s="396" t="str">
        <f t="shared" si="229"/>
        <v/>
      </c>
      <c r="EB74" s="391">
        <v>60</v>
      </c>
      <c r="EC74" s="393"/>
      <c r="ED74" s="392"/>
      <c r="EI74" s="295" t="str">
        <f>IFERROR(IF(AND('Classificação geral'!$E68="FEM",'Classificação geral'!$F68=1),'Classificação geral'!$A68,""),"")</f>
        <v/>
      </c>
      <c r="EJ74" s="306" t="str">
        <f>IFERROR(IF(AND('Classificação geral'!$E68="FEM",'Classificação geral'!$F68=1),'Classificação geral'!$B68,""),"")</f>
        <v/>
      </c>
      <c r="EK74" s="293" t="str">
        <f>IF($EJ74='Classificação geral'!$B68,'Classificação geral'!$C68,"")</f>
        <v/>
      </c>
      <c r="EL74" s="293" t="str">
        <f>IF($EJ74='Classificação geral'!$B68,'Classificação geral'!$E68,"")</f>
        <v/>
      </c>
      <c r="EM74" s="293" t="str">
        <f>IF($EL74='Classificação geral'!$E68,'Classificação geral'!$F68,"")</f>
        <v/>
      </c>
      <c r="EN74" s="378" t="str">
        <f>IFERROR(IF(AND($EL74="fem",'Classificação geral'!$F68=1),'Classificação geral'!G68,""),"")</f>
        <v/>
      </c>
      <c r="EO74" s="378" t="str">
        <f>IFERROR(IF(AND($EL74="fem",'Classificação geral'!$F68=1),'Classificação geral'!H68,""),"")</f>
        <v/>
      </c>
      <c r="EP74" s="378" t="str">
        <f>IFERROR(IF(AND($EL74="fem",'Classificação geral'!$F68=1),'Classificação geral'!I68,""),"")</f>
        <v/>
      </c>
      <c r="EQ74" s="378" t="str">
        <f>IFERROR(IF(AND($EL74="fem",'Classificação geral'!$F68=1),'Classificação geral'!J68,""),"")</f>
        <v/>
      </c>
      <c r="ER74" s="306" t="str">
        <f>IFERROR(IF(AND($EL74="fem",'Classificação geral'!$F68=1),'Classificação geral'!K68,""),"")</f>
        <v/>
      </c>
      <c r="ES74" s="378" t="str">
        <f>IFERROR(IF(AND($EL74="fem",'Classificação geral'!$F68=1),'Classificação geral'!L68,""),"")</f>
        <v/>
      </c>
      <c r="ET74" s="378" t="str">
        <f>IFERROR(IF(AND($EL74="fem",'Classificação geral'!$F68=1),'Classificação geral'!M68,""),"")</f>
        <v/>
      </c>
      <c r="EU74" s="378" t="str">
        <f>IFERROR(IF(AND($EL74="fem",'Classificação geral'!$F68=1),'Classificação geral'!N68,""),"")</f>
        <v/>
      </c>
      <c r="EV74" s="306" t="str">
        <f>IFERROR(IF(AND($EL74="fem",'Classificação geral'!$F68=1),'Classificação geral'!O68,""),"")</f>
        <v/>
      </c>
      <c r="EW74" s="378" t="str">
        <f>IFERROR(IF(AND($EL74="fem",'Classificação geral'!$F68=1),'Classificação geral'!P68,""),"")</f>
        <v/>
      </c>
      <c r="EX74" s="378" t="str">
        <f>IFERROR(IF(AND($EL74="fem",'Classificação geral'!$F68=1),'Classificação geral'!Q68,""),"")</f>
        <v/>
      </c>
      <c r="EY74" s="378" t="str">
        <f>IFERROR(IF(AND($EL74="fem",'Classificação geral'!$F68=1),'Classificação geral'!R68,""),"")</f>
        <v/>
      </c>
      <c r="EZ74" s="296" t="str">
        <f>IF($EM74='Classificação geral'!$F68,'Classificação geral'!$U68,"")</f>
        <v/>
      </c>
      <c r="FA74" s="380" t="str">
        <f t="shared" si="109"/>
        <v/>
      </c>
      <c r="FB74" s="297" t="str">
        <f>IFERROR(RANK(EZ74,EZ:EZ,0)+ COUNTIF(EZ$13:$EZ73,EZ74),"")</f>
        <v/>
      </c>
      <c r="FC74" s="294"/>
      <c r="FD74" s="305" t="s">
        <v>5</v>
      </c>
      <c r="FE74" s="295" t="str">
        <f>IFERROR(IF(AND('Classificação geral'!$E68="mas",'Classificação geral'!$F68=1),'Classificação geral'!$A68,""),"")</f>
        <v/>
      </c>
      <c r="FF74" s="306" t="str">
        <f>IFERROR(IF(AND('Classificação geral'!$E68="mas",'Classificação geral'!$F68=1),'Classificação geral'!$B68,""),"")</f>
        <v/>
      </c>
      <c r="FG74" s="293" t="str">
        <f>IF($FF74='Classificação geral'!$B68,'Classificação geral'!$C68,"")</f>
        <v/>
      </c>
      <c r="FH74" s="293" t="str">
        <f>IF($FF74='Classificação geral'!$B68,'Classificação geral'!$E68,"")</f>
        <v/>
      </c>
      <c r="FI74" s="306" t="str">
        <f>IFERROR(IF(AND($FH74="mas",'Classificação geral'!$F68=1),'Classificação geral'!F68,""),"")</f>
        <v/>
      </c>
      <c r="FJ74" s="378" t="str">
        <f>IFERROR(IF(AND($FH74="mas",'Classificação geral'!$F68=1),'Classificação geral'!G68,""),"")</f>
        <v/>
      </c>
      <c r="FK74" s="378" t="str">
        <f>IFERROR(IF(AND($FH74="mas",'Classificação geral'!$F68=1),'Classificação geral'!H68,""),"")</f>
        <v/>
      </c>
      <c r="FL74" s="378" t="str">
        <f>IFERROR(IF(AND($FH74="mas",'Classificação geral'!$F68=1),'Classificação geral'!I68,""),"")</f>
        <v/>
      </c>
      <c r="FM74" s="378" t="str">
        <f>IFERROR(IF(AND($FH74="mas",'Classificação geral'!$F68=1),'Classificação geral'!J68,""),"")</f>
        <v/>
      </c>
      <c r="FN74" s="378" t="str">
        <f>IFERROR(IF(AND($FH74="mas",'Classificação geral'!$F68=1),'Classificação geral'!K68,""),"")</f>
        <v/>
      </c>
      <c r="FO74" s="378" t="str">
        <f>IFERROR(IF(AND($FH74="mas",'Classificação geral'!$F68=1),'Classificação geral'!L68,""),"")</f>
        <v/>
      </c>
      <c r="FP74" s="378" t="str">
        <f>IFERROR(IF(AND($FH74="mas",'Classificação geral'!$F68=1),'Classificação geral'!M68,""),"")</f>
        <v/>
      </c>
      <c r="FQ74" s="378" t="str">
        <f>IFERROR(IF(AND($FH74="mas",'Classificação geral'!$F68=1),'Classificação geral'!N68,""),"")</f>
        <v/>
      </c>
      <c r="FR74" s="378" t="str">
        <f>IFERROR(IF(AND($FH74="mas",'Classificação geral'!$F68=1),'Classificação geral'!O68,""),"")</f>
        <v/>
      </c>
      <c r="FS74" s="378" t="str">
        <f>IFERROR(IF(AND($FH74="mas",'Classificação geral'!$F68=1),'Classificação geral'!P68,""),"")</f>
        <v/>
      </c>
      <c r="FT74" s="378" t="str">
        <f>IFERROR(IF(AND($FH74="mas",'Classificação geral'!$F68=1),'Classificação geral'!Q68,""),"")</f>
        <v/>
      </c>
      <c r="FU74" s="378" t="str">
        <f>IFERROR(IF(AND($FH74="mas",'Classificação geral'!$F68=1),'Classificação geral'!R68,""),"")</f>
        <v/>
      </c>
      <c r="FV74" s="306" t="str">
        <f>IFERROR(IF(AND($FH74="mas",'Classificação geral'!$F68=1),'Classificação geral'!U68,""),"")</f>
        <v/>
      </c>
      <c r="FW74" s="380" t="str">
        <f t="shared" si="110"/>
        <v/>
      </c>
      <c r="FX74" s="297" t="str">
        <f>IFERROR(RANK(FV74,FV:FV,0)+ COUNTIF($FV$13:FV73,FV74),"")</f>
        <v/>
      </c>
      <c r="FY74" s="305"/>
      <c r="FZ74" s="295" t="str">
        <f>IFERROR(IF(AND('Classificação geral'!$E68="FEM",'Classificação geral'!$F68=2),'Classificação geral'!$A68,""),"")</f>
        <v/>
      </c>
      <c r="GA74" s="378" t="str">
        <f>IFERROR(IF(AND('Classificação geral'!$E68="fem",'Classificação geral'!$F68=2),'Classificação geral'!$B68,""),"")</f>
        <v/>
      </c>
      <c r="GB74" s="293" t="str">
        <f>IF(GA74='Classificação geral'!$B68,'Classificação geral'!$C68,"")</f>
        <v/>
      </c>
      <c r="GC74" s="293" t="str">
        <f>IF(GA74='Classificação geral'!$B68,'Classificação geral'!$E68,"")</f>
        <v/>
      </c>
      <c r="GD74" s="306" t="str">
        <f>IFERROR(IF(AND(GC74="fem",'Classificação geral'!$F68=2),'Classificação geral'!$F68,""),"")</f>
        <v/>
      </c>
      <c r="GE74" s="378" t="str">
        <f>IFERROR(IF(AND($GC74="fem",'Classificação geral'!$F68=2),'Classificação geral'!G68,""),"")</f>
        <v/>
      </c>
      <c r="GF74" s="378" t="str">
        <f>IFERROR(IF(AND($GC74="fem",'Classificação geral'!$F68=2),'Classificação geral'!H68,""),"")</f>
        <v/>
      </c>
      <c r="GG74" s="378" t="str">
        <f>IFERROR(IF(AND($GC74="fem",'Classificação geral'!$F68=2),'Classificação geral'!I68,""),"")</f>
        <v/>
      </c>
      <c r="GH74" s="378" t="str">
        <f>IFERROR(IF(AND($GC74="fem",'Classificação geral'!$F68=2),'Classificação geral'!J68,""),"")</f>
        <v/>
      </c>
      <c r="GI74" s="378" t="str">
        <f>IFERROR(IF(AND($GC74="fem",'Classificação geral'!$F68=2),'Classificação geral'!K68,""),"")</f>
        <v/>
      </c>
      <c r="GJ74" s="378" t="str">
        <f>IFERROR(IF(AND($GC74="fem",'Classificação geral'!$F68=2),'Classificação geral'!L68,""),"")</f>
        <v/>
      </c>
      <c r="GK74" s="378" t="str">
        <f>IFERROR(IF(AND($GC74="fem",'Classificação geral'!$F68=2),'Classificação geral'!M68,""),"")</f>
        <v/>
      </c>
      <c r="GL74" s="378" t="str">
        <f>IFERROR(IF(AND($GC74="fem",'Classificação geral'!$F68=2),'Classificação geral'!N68,""),"")</f>
        <v/>
      </c>
      <c r="GM74" s="378" t="str">
        <f>IFERROR(IF(AND($GC74="fem",'Classificação geral'!$F68=2),'Classificação geral'!O68,""),"")</f>
        <v/>
      </c>
      <c r="GN74" s="378" t="str">
        <f>IFERROR(IF(AND($GC74="fem",'Classificação geral'!$F68=2),'Classificação geral'!P68,""),"")</f>
        <v/>
      </c>
      <c r="GO74" s="378" t="str">
        <f>IFERROR(IF(AND($GC74="fem",'Classificação geral'!$F68=2),'Classificação geral'!Q68,""),"")</f>
        <v/>
      </c>
      <c r="GP74" s="378" t="str">
        <f>IFERROR(IF(AND($GC74="fem",'Classificação geral'!$F68=2),'Classificação geral'!R68,""),"")</f>
        <v/>
      </c>
      <c r="GQ74" s="306" t="str">
        <f>IFERROR(IF(AND(GC74="fem",'Classificação geral'!$F68=2),'Classificação geral'!U68,""),"")</f>
        <v/>
      </c>
      <c r="GR74" s="380" t="str">
        <f t="shared" si="111"/>
        <v/>
      </c>
      <c r="GS74" s="297" t="str">
        <f>IFERROR(RANK(GQ74,GQ:GQ,0)+ COUNTIF($GQ$13:GQ73,GQ74),"")</f>
        <v/>
      </c>
      <c r="GT74" s="305"/>
      <c r="GU74" s="295" t="str">
        <f>IFERROR(IF(AND('Classificação geral'!$E68="mas",'Classificação geral'!$F68=2),'Classificação geral'!$A68,""),"")</f>
        <v/>
      </c>
      <c r="GV74" s="295" t="str">
        <f>IFERROR(IF(AND('Classificação geral'!$E68="mas",'Classificação geral'!$F68=2),'Classificação geral'!$B68,""),"")</f>
        <v/>
      </c>
      <c r="GW74" s="293" t="str">
        <f>IF(GV74='Classificação geral'!$B68,'Classificação geral'!$C68,"")</f>
        <v/>
      </c>
      <c r="GX74" s="293" t="str">
        <f>IF(GV74='Classificação geral'!$B68,'Classificação geral'!$E68,"")</f>
        <v/>
      </c>
      <c r="GY74" s="306" t="str">
        <f>IFERROR(IF(AND(GX74="mas",'Classificação geral'!$F68=2),'Classificação geral'!$F68,""),"")</f>
        <v/>
      </c>
      <c r="GZ74" s="378" t="str">
        <f>IFERROR(IF(AND($GX74="mas",'Classificação geral'!$F68=2),'Classificação geral'!H68,""),"")</f>
        <v/>
      </c>
      <c r="HA74" s="378" t="str">
        <f>IFERROR(IF(AND($GX74="mas",'Classificação geral'!$F68=2),'Classificação geral'!I68,""),"")</f>
        <v/>
      </c>
      <c r="HB74" s="378" t="str">
        <f>IFERROR(IF(AND($GX74="mas",'Classificação geral'!$F68=2),'Classificação geral'!J68,""),"")</f>
        <v/>
      </c>
      <c r="HC74" s="306" t="str">
        <f>IFERROR(IF(AND(GX74="mas",'Classificação geral'!$F68=2),'Classificação geral'!$G68,""),"")</f>
        <v/>
      </c>
      <c r="HD74" s="378" t="str">
        <f>IFERROR(IF(AND($GX74="mas",'Classificação geral'!$F68=2),'Classificação geral'!L68,""),"")</f>
        <v/>
      </c>
      <c r="HE74" s="378" t="str">
        <f>IFERROR(IF(AND($GX74="mas",'Classificação geral'!$F68=2),'Classificação geral'!M68,""),"")</f>
        <v/>
      </c>
      <c r="HF74" s="378" t="str">
        <f>IFERROR(IF(AND($GX74="mas",'Classificação geral'!$F68=2),'Classificação geral'!N68,""),"")</f>
        <v/>
      </c>
      <c r="HG74" s="306" t="str">
        <f>IFERROR(IF(AND(GX74="mas",'Classificação geral'!$F68=2),'Classificação geral'!$K68,""),"")</f>
        <v/>
      </c>
      <c r="HH74" s="378" t="str">
        <f>IFERROR(IF(AND($GX74="mas",'Classificação geral'!$F68=2),'Classificação geral'!P68,""),"")</f>
        <v/>
      </c>
      <c r="HI74" s="378" t="str">
        <f>IFERROR(IF(AND($GX74="mas",'Classificação geral'!$F68=2),'Classificação geral'!Q68,""),"")</f>
        <v/>
      </c>
      <c r="HJ74" s="378" t="str">
        <f>IFERROR(IF(AND($GX74="mas",'Classificação geral'!$F68=2),'Classificação geral'!R68,""),"")</f>
        <v/>
      </c>
      <c r="HK74" s="306" t="str">
        <f>IFERROR(IF(AND(GX74="mas",'Classificação geral'!$F68=2),'Classificação geral'!$O68,""),"")</f>
        <v/>
      </c>
      <c r="HL74" s="306" t="str">
        <f>IFERROR(IF(AND(GX74="mas",'Classificação geral'!$F68=2),'Classificação geral'!$U68,""),"")</f>
        <v/>
      </c>
      <c r="HM74" s="380" t="str">
        <f t="shared" si="112"/>
        <v/>
      </c>
      <c r="HN74" s="297" t="str">
        <f>IFERROR(RANK(HL74,HL:HL,0)+ COUNTIF($HL$13:HL73,HL74),"")</f>
        <v/>
      </c>
      <c r="HO74" s="305"/>
      <c r="HP74" s="295" t="str">
        <f>IFERROR(IF(AND('Classificação geral'!$E68="FEM",'Classificação geral'!$F68=3),'Classificação geral'!$A68,""),"")</f>
        <v/>
      </c>
      <c r="HQ74" s="306" t="str">
        <f>IFERROR(IF(AND('Classificação geral'!$E68="fem",'Classificação geral'!$F68=3),'Classificação geral'!$B68,""),"")</f>
        <v/>
      </c>
      <c r="HR74" s="293" t="str">
        <f>IF($HQ74='Classificação geral'!$B68,'Classificação geral'!$C68,"")</f>
        <v/>
      </c>
      <c r="HS74" s="293" t="str">
        <f>IF($HQ74='Classificação geral'!$B68,'Classificação geral'!$E68,"")</f>
        <v/>
      </c>
      <c r="HT74" s="293" t="str">
        <f>IF($HS74='Classificação geral'!$E68,'Classificação geral'!$F68,"")</f>
        <v/>
      </c>
      <c r="HU74" s="382">
        <f>IF($HT74='Classificação geral'!$F68,'Classificação geral'!G68,"")</f>
        <v>0</v>
      </c>
      <c r="HV74" s="382" t="str">
        <f>IF($HT74='Classificação geral'!$F68,'Classificação geral'!H68,"")</f>
        <v/>
      </c>
      <c r="HW74" s="382">
        <f>IF($HT74='Classificação geral'!$F68,'Classificação geral'!I68,"")</f>
        <v>0</v>
      </c>
      <c r="HX74" s="382">
        <f>IF($HT74='Classificação geral'!$F68,'Classificação geral'!J68,"")</f>
        <v>0</v>
      </c>
      <c r="HY74" s="382">
        <f>IF($HT74='Classificação geral'!$F68,'Classificação geral'!K68,"")</f>
        <v>0</v>
      </c>
      <c r="HZ74" s="382">
        <f>IF($HT74='Classificação geral'!$F68,'Classificação geral'!L68,"")</f>
        <v>0</v>
      </c>
      <c r="IA74" s="382">
        <f>IF($HT74='Classificação geral'!$F68,'Classificação geral'!M68,"")</f>
        <v>0</v>
      </c>
      <c r="IB74" s="382">
        <f>IF($HT74='Classificação geral'!$F68,'Classificação geral'!N68,"")</f>
        <v>0</v>
      </c>
      <c r="IC74" s="382">
        <f>IF($HT74='Classificação geral'!$F68,'Classificação geral'!O68,"")</f>
        <v>0</v>
      </c>
      <c r="ID74" s="382" t="b">
        <f>IF($HT74='Classificação geral'!$F68,'Classificação geral'!P68,"")</f>
        <v>0</v>
      </c>
      <c r="IE74" s="382">
        <f>IF($HT74='Classificação geral'!$F68,'Classificação geral'!Q68,"")</f>
        <v>0</v>
      </c>
      <c r="IF74" s="382">
        <f>IF($HT74='Classificação geral'!$F68,'Classificação geral'!R68,"")</f>
        <v>0</v>
      </c>
      <c r="IG74" s="379" t="str">
        <f>IF($HT74='Classificação geral'!$F68,'Classificação geral'!$U68,"")</f>
        <v/>
      </c>
      <c r="IH74" s="334" t="str">
        <f t="shared" si="106"/>
        <v/>
      </c>
      <c r="II74" s="297" t="str">
        <f>IFERROR(RANK(IG74,IG:IG,0)+ COUNTIF($IG$13:IG73,IG74),"")</f>
        <v/>
      </c>
      <c r="IJ74" s="305"/>
      <c r="IK74" s="295" t="str">
        <f>IFERROR(IF(AND('Classificação geral'!$E68="mas",'Classificação geral'!$F68=3),'Classificação geral'!$A68,""),"")</f>
        <v/>
      </c>
      <c r="IL74" s="306" t="str">
        <f>IFERROR(IF(AND('Classificação geral'!$E68="mas",'Classificação geral'!$F68=3),'Classificação geral'!$B68,""),"")</f>
        <v/>
      </c>
      <c r="IM74" s="293" t="str">
        <f>IF($IL74='Classificação geral'!$B68,'Classificação geral'!$C68,"")</f>
        <v/>
      </c>
      <c r="IN74" s="293" t="str">
        <f>IF($IL74='Classificação geral'!$B68,'Classificação geral'!$E68,"")</f>
        <v/>
      </c>
      <c r="IO74" s="293" t="str">
        <f>IF($IN74='Classificação geral'!$E68,'Classificação geral'!$F68,"")</f>
        <v/>
      </c>
      <c r="IP74" s="379">
        <f>IF($IO74='Classificação geral'!$F68,'Classificação geral'!G68,"")</f>
        <v>0</v>
      </c>
      <c r="IQ74" s="379" t="str">
        <f>IF($IO74='Classificação geral'!$F68,'Classificação geral'!H68,"")</f>
        <v/>
      </c>
      <c r="IR74" s="379">
        <f>IF($IO74='Classificação geral'!$F68,'Classificação geral'!I68,"")</f>
        <v>0</v>
      </c>
      <c r="IS74" s="379">
        <f>IF($IO74='Classificação geral'!$F68,'Classificação geral'!J68,"")</f>
        <v>0</v>
      </c>
      <c r="IT74" s="379">
        <f>IF($IO74='Classificação geral'!$F68,'Classificação geral'!K68,"")</f>
        <v>0</v>
      </c>
      <c r="IU74" s="379">
        <f>IF($IO74='Classificação geral'!$F68,'Classificação geral'!L68,"")</f>
        <v>0</v>
      </c>
      <c r="IV74" s="379">
        <f>IF($IO74='Classificação geral'!$F68,'Classificação geral'!M68,"")</f>
        <v>0</v>
      </c>
      <c r="IW74" s="379">
        <f>IF($IO74='Classificação geral'!$F68,'Classificação geral'!N68,"")</f>
        <v>0</v>
      </c>
      <c r="IX74" s="379">
        <f>IF($IO74='Classificação geral'!$F68,'Classificação geral'!O68,"")</f>
        <v>0</v>
      </c>
      <c r="IY74" s="379" t="b">
        <f>IF($IO74='Classificação geral'!$F68,'Classificação geral'!P68,"")</f>
        <v>0</v>
      </c>
      <c r="IZ74" s="379">
        <f>IF($IO74='Classificação geral'!$F68,'Classificação geral'!Q68,"")</f>
        <v>0</v>
      </c>
      <c r="JA74" s="379">
        <f>IF($IO74='Classificação geral'!$F68,'Classificação geral'!R68,"")</f>
        <v>0</v>
      </c>
      <c r="JB74" s="296" t="str">
        <f>IF($IO74='Classificação geral'!$F68,'Classificação geral'!$U68,"")</f>
        <v/>
      </c>
      <c r="JC74" s="334" t="str">
        <f t="shared" si="107"/>
        <v/>
      </c>
      <c r="JD74" s="297" t="str">
        <f>IFERROR(RANK(JB74,JB:JB,0)+ COUNTIF($JB$13:JB73,JB74),"")</f>
        <v/>
      </c>
    </row>
    <row r="75" spans="1:264" ht="25.95" customHeight="1" x14ac:dyDescent="0.4">
      <c r="A75" s="397"/>
      <c r="B75" s="367" t="str">
        <f t="shared" si="132"/>
        <v/>
      </c>
      <c r="C75" s="390" t="str">
        <f t="shared" si="133"/>
        <v/>
      </c>
      <c r="D75" s="394" t="str">
        <f t="shared" si="134"/>
        <v/>
      </c>
      <c r="E75" s="395" t="str">
        <f t="shared" si="135"/>
        <v/>
      </c>
      <c r="F75" s="395" t="str">
        <f t="shared" si="136"/>
        <v/>
      </c>
      <c r="G75" s="395" t="str">
        <f>IFERROR(INDEX(#REF!,MATCH(U75,$FB$15:$FB$97,0)),"")</f>
        <v/>
      </c>
      <c r="H75" s="396" t="str">
        <f t="shared" si="137"/>
        <v/>
      </c>
      <c r="I75" s="396" t="str">
        <f t="shared" si="138"/>
        <v/>
      </c>
      <c r="J75" s="396" t="str">
        <f t="shared" si="139"/>
        <v/>
      </c>
      <c r="K75" s="479" t="str">
        <f t="shared" si="140"/>
        <v/>
      </c>
      <c r="L75" s="396" t="str">
        <f t="shared" si="141"/>
        <v/>
      </c>
      <c r="M75" s="396" t="str">
        <f t="shared" si="142"/>
        <v/>
      </c>
      <c r="N75" s="396" t="str">
        <f t="shared" si="143"/>
        <v/>
      </c>
      <c r="O75" s="479" t="str">
        <f t="shared" si="144"/>
        <v/>
      </c>
      <c r="P75" s="396" t="str">
        <f t="shared" si="145"/>
        <v/>
      </c>
      <c r="Q75" s="396" t="str">
        <f t="shared" si="146"/>
        <v/>
      </c>
      <c r="R75" s="396" t="str">
        <f t="shared" si="147"/>
        <v/>
      </c>
      <c r="S75" s="479" t="str">
        <f t="shared" si="148"/>
        <v/>
      </c>
      <c r="T75" s="396" t="str">
        <f t="shared" si="149"/>
        <v/>
      </c>
      <c r="U75" s="391">
        <v>61</v>
      </c>
      <c r="V75" s="392"/>
      <c r="W75" s="392"/>
      <c r="X75" s="367" t="str">
        <f t="shared" si="150"/>
        <v/>
      </c>
      <c r="Y75" s="390" t="str">
        <f t="shared" si="151"/>
        <v/>
      </c>
      <c r="Z75" s="394" t="str">
        <f t="shared" si="152"/>
        <v/>
      </c>
      <c r="AA75" s="395" t="str">
        <f t="shared" si="153"/>
        <v/>
      </c>
      <c r="AB75" s="395" t="str">
        <f t="shared" si="154"/>
        <v/>
      </c>
      <c r="AC75" s="395" t="str">
        <f>IFERROR(INDEX(#REF!,MATCH(AQ75,$FX$15:$FX$97,0)),"")</f>
        <v/>
      </c>
      <c r="AD75" s="396" t="str">
        <f t="shared" si="155"/>
        <v/>
      </c>
      <c r="AE75" s="396" t="str">
        <f t="shared" si="156"/>
        <v/>
      </c>
      <c r="AF75" s="396" t="str">
        <f t="shared" si="157"/>
        <v/>
      </c>
      <c r="AG75" s="479" t="str">
        <f t="shared" si="158"/>
        <v/>
      </c>
      <c r="AH75" s="396" t="str">
        <f t="shared" si="159"/>
        <v/>
      </c>
      <c r="AI75" s="396" t="str">
        <f t="shared" si="160"/>
        <v/>
      </c>
      <c r="AJ75" s="396" t="str">
        <f t="shared" si="161"/>
        <v/>
      </c>
      <c r="AK75" s="479" t="str">
        <f t="shared" si="162"/>
        <v/>
      </c>
      <c r="AL75" s="396" t="str">
        <f t="shared" si="163"/>
        <v/>
      </c>
      <c r="AM75" s="396" t="str">
        <f t="shared" si="164"/>
        <v/>
      </c>
      <c r="AN75" s="396" t="str">
        <f t="shared" si="165"/>
        <v/>
      </c>
      <c r="AO75" s="479" t="str">
        <f t="shared" si="166"/>
        <v/>
      </c>
      <c r="AP75" s="396" t="str">
        <f t="shared" si="167"/>
        <v/>
      </c>
      <c r="AQ75" s="391">
        <v>61</v>
      </c>
      <c r="AR75" s="392"/>
      <c r="AS75" s="397"/>
      <c r="AT75" s="367" t="str">
        <f t="shared" si="168"/>
        <v/>
      </c>
      <c r="AU75" s="390" t="str">
        <f t="shared" si="169"/>
        <v/>
      </c>
      <c r="AV75" s="390" t="str">
        <f t="shared" si="170"/>
        <v/>
      </c>
      <c r="AW75" s="395" t="str">
        <f t="shared" si="171"/>
        <v/>
      </c>
      <c r="AX75" s="395" t="str">
        <f t="shared" si="172"/>
        <v/>
      </c>
      <c r="AY75" s="395" t="str">
        <f>IFERROR(INDEX(#REF!,MATCH($BM75,$GS$15:$GS$97,0)),"")</f>
        <v/>
      </c>
      <c r="AZ75" s="396" t="str">
        <f t="shared" si="173"/>
        <v/>
      </c>
      <c r="BA75" s="396" t="str">
        <f t="shared" si="174"/>
        <v/>
      </c>
      <c r="BB75" s="396" t="str">
        <f t="shared" si="175"/>
        <v/>
      </c>
      <c r="BC75" s="479" t="str">
        <f t="shared" si="176"/>
        <v/>
      </c>
      <c r="BD75" s="396" t="str">
        <f t="shared" si="177"/>
        <v/>
      </c>
      <c r="BE75" s="396" t="str">
        <f t="shared" si="178"/>
        <v/>
      </c>
      <c r="BF75" s="396" t="str">
        <f t="shared" si="179"/>
        <v/>
      </c>
      <c r="BG75" s="479" t="str">
        <f t="shared" si="180"/>
        <v/>
      </c>
      <c r="BH75" s="396" t="str">
        <f t="shared" si="181"/>
        <v/>
      </c>
      <c r="BI75" s="396" t="str">
        <f t="shared" si="182"/>
        <v/>
      </c>
      <c r="BJ75" s="396" t="str">
        <f t="shared" si="183"/>
        <v/>
      </c>
      <c r="BK75" s="479" t="str">
        <f t="shared" si="184"/>
        <v/>
      </c>
      <c r="BL75" s="396" t="str">
        <f t="shared" si="185"/>
        <v/>
      </c>
      <c r="BM75" s="391">
        <v>61</v>
      </c>
      <c r="BN75" s="236"/>
      <c r="BO75" s="392"/>
      <c r="BP75" s="368" t="str">
        <f t="shared" si="186"/>
        <v/>
      </c>
      <c r="BQ75" s="390" t="str">
        <f t="shared" si="187"/>
        <v/>
      </c>
      <c r="BR75" s="394" t="str">
        <f t="shared" si="188"/>
        <v/>
      </c>
      <c r="BS75" s="395" t="str">
        <f t="shared" si="189"/>
        <v/>
      </c>
      <c r="BT75" s="395" t="str">
        <f t="shared" si="190"/>
        <v/>
      </c>
      <c r="BU75" s="395" t="str">
        <f>IFERROR(INDEX(#REF!,MATCH(CI75,$HN$15:$HN$97,0)),"")</f>
        <v/>
      </c>
      <c r="BV75" s="396" t="str">
        <f t="shared" si="191"/>
        <v/>
      </c>
      <c r="BW75" s="396" t="str">
        <f t="shared" si="192"/>
        <v/>
      </c>
      <c r="BX75" s="396" t="str">
        <f t="shared" si="193"/>
        <v/>
      </c>
      <c r="BY75" s="479" t="str">
        <f t="shared" si="194"/>
        <v/>
      </c>
      <c r="BZ75" s="396" t="str">
        <f t="shared" si="195"/>
        <v/>
      </c>
      <c r="CA75" s="396" t="str">
        <f t="shared" si="196"/>
        <v/>
      </c>
      <c r="CB75" s="396" t="str">
        <f t="shared" si="197"/>
        <v/>
      </c>
      <c r="CC75" s="479" t="str">
        <f t="shared" si="198"/>
        <v/>
      </c>
      <c r="CD75" s="396" t="str">
        <f t="shared" si="199"/>
        <v/>
      </c>
      <c r="CE75" s="396" t="str">
        <f t="shared" si="200"/>
        <v/>
      </c>
      <c r="CF75" s="396" t="str">
        <f t="shared" si="201"/>
        <v/>
      </c>
      <c r="CG75" s="479" t="str">
        <f t="shared" si="202"/>
        <v/>
      </c>
      <c r="CH75" s="396" t="str">
        <f t="shared" si="203"/>
        <v/>
      </c>
      <c r="CI75" s="391">
        <v>61</v>
      </c>
      <c r="CJ75" s="392"/>
      <c r="CK75" s="397"/>
      <c r="CL75" s="367" t="str">
        <f t="shared" si="204"/>
        <v/>
      </c>
      <c r="CM75" s="390" t="str">
        <f t="shared" si="205"/>
        <v/>
      </c>
      <c r="CN75" s="394" t="str">
        <f t="shared" si="206"/>
        <v/>
      </c>
      <c r="CO75" s="394" t="str">
        <f t="shared" si="207"/>
        <v/>
      </c>
      <c r="CP75" s="395" t="str">
        <f t="shared" si="208"/>
        <v/>
      </c>
      <c r="CQ75" s="395" t="str">
        <f>IFERROR(INDEX(#REF!,MATCH(DE75,$II$15:$II$97,0)),"")</f>
        <v/>
      </c>
      <c r="CR75" s="396" t="str">
        <f t="shared" si="209"/>
        <v/>
      </c>
      <c r="CS75" s="396" t="str">
        <f t="shared" si="210"/>
        <v/>
      </c>
      <c r="CT75" s="396" t="str">
        <f t="shared" si="211"/>
        <v/>
      </c>
      <c r="CU75" s="479" t="str">
        <f t="shared" si="212"/>
        <v/>
      </c>
      <c r="CV75" s="396" t="str">
        <f t="shared" si="213"/>
        <v/>
      </c>
      <c r="CW75" s="396" t="str">
        <f t="shared" si="214"/>
        <v/>
      </c>
      <c r="CX75" s="396" t="str">
        <f t="shared" si="215"/>
        <v/>
      </c>
      <c r="CY75" s="479" t="str">
        <f t="shared" si="216"/>
        <v/>
      </c>
      <c r="CZ75" s="396" t="str">
        <f t="shared" si="217"/>
        <v/>
      </c>
      <c r="DA75" s="396" t="str">
        <f t="shared" si="218"/>
        <v/>
      </c>
      <c r="DB75" s="396" t="str">
        <f t="shared" si="219"/>
        <v/>
      </c>
      <c r="DC75" s="479" t="str">
        <f t="shared" si="220"/>
        <v/>
      </c>
      <c r="DD75" s="396" t="str">
        <f t="shared" si="221"/>
        <v/>
      </c>
      <c r="DE75" s="391">
        <v>61</v>
      </c>
      <c r="DF75" s="393" t="str">
        <f t="shared" si="230"/>
        <v/>
      </c>
      <c r="DG75" s="392"/>
      <c r="DH75" s="392"/>
      <c r="DI75" s="367" t="str">
        <f t="shared" si="231"/>
        <v/>
      </c>
      <c r="DJ75" s="390" t="str">
        <f t="shared" si="222"/>
        <v/>
      </c>
      <c r="DK75" s="394" t="str">
        <f t="shared" si="223"/>
        <v/>
      </c>
      <c r="DL75" s="395" t="str">
        <f t="shared" si="224"/>
        <v/>
      </c>
      <c r="DM75" s="395" t="str">
        <f t="shared" si="225"/>
        <v/>
      </c>
      <c r="DN75" s="395" t="str">
        <f>IFERROR(INDEX(#REF!,MATCH(EB75,$JD$15:$JD$97,0)),"")</f>
        <v/>
      </c>
      <c r="DO75" s="396" t="str">
        <f t="shared" si="232"/>
        <v/>
      </c>
      <c r="DP75" s="396" t="str">
        <f t="shared" si="233"/>
        <v/>
      </c>
      <c r="DQ75" s="396" t="str">
        <f t="shared" si="234"/>
        <v/>
      </c>
      <c r="DR75" s="479" t="str">
        <f t="shared" si="226"/>
        <v/>
      </c>
      <c r="DS75" s="396" t="str">
        <f t="shared" si="235"/>
        <v/>
      </c>
      <c r="DT75" s="396" t="str">
        <f t="shared" si="236"/>
        <v/>
      </c>
      <c r="DU75" s="396" t="str">
        <f t="shared" si="237"/>
        <v/>
      </c>
      <c r="DV75" s="479" t="str">
        <f t="shared" si="227"/>
        <v/>
      </c>
      <c r="DW75" s="396" t="str">
        <f t="shared" si="238"/>
        <v/>
      </c>
      <c r="DX75" s="396" t="str">
        <f t="shared" si="239"/>
        <v/>
      </c>
      <c r="DY75" s="396" t="str">
        <f t="shared" si="240"/>
        <v/>
      </c>
      <c r="DZ75" s="479" t="str">
        <f t="shared" si="228"/>
        <v/>
      </c>
      <c r="EA75" s="396" t="str">
        <f t="shared" si="229"/>
        <v/>
      </c>
      <c r="EB75" s="391">
        <v>61</v>
      </c>
      <c r="EC75" s="393"/>
      <c r="ED75" s="392"/>
      <c r="EI75" s="295" t="str">
        <f>IFERROR(IF(AND('Classificação geral'!$E69="FEM",'Classificação geral'!$F69=1),'Classificação geral'!$A69,""),"")</f>
        <v/>
      </c>
      <c r="EJ75" s="306" t="str">
        <f>IFERROR(IF(AND('Classificação geral'!$E69="FEM",'Classificação geral'!$F69=1),'Classificação geral'!$B69,""),"")</f>
        <v/>
      </c>
      <c r="EK75" s="293" t="str">
        <f>IF($EJ75='Classificação geral'!$B69,'Classificação geral'!$C69,"")</f>
        <v/>
      </c>
      <c r="EL75" s="293" t="str">
        <f>IF($EJ75='Classificação geral'!$B69,'Classificação geral'!$E69,"")</f>
        <v/>
      </c>
      <c r="EM75" s="293" t="str">
        <f>IF($EL75='Classificação geral'!$E69,'Classificação geral'!$F69,"")</f>
        <v/>
      </c>
      <c r="EN75" s="378" t="str">
        <f>IFERROR(IF(AND($EL75="fem",'Classificação geral'!$F69=1),'Classificação geral'!G69,""),"")</f>
        <v/>
      </c>
      <c r="EO75" s="378" t="str">
        <f>IFERROR(IF(AND($EL75="fem",'Classificação geral'!$F69=1),'Classificação geral'!H69,""),"")</f>
        <v/>
      </c>
      <c r="EP75" s="378" t="str">
        <f>IFERROR(IF(AND($EL75="fem",'Classificação geral'!$F69=1),'Classificação geral'!I69,""),"")</f>
        <v/>
      </c>
      <c r="EQ75" s="378" t="str">
        <f>IFERROR(IF(AND($EL75="fem",'Classificação geral'!$F69=1),'Classificação geral'!J69,""),"")</f>
        <v/>
      </c>
      <c r="ER75" s="306" t="str">
        <f>IFERROR(IF(AND($EL75="fem",'Classificação geral'!$F69=1),'Classificação geral'!K69,""),"")</f>
        <v/>
      </c>
      <c r="ES75" s="378" t="str">
        <f>IFERROR(IF(AND($EL75="fem",'Classificação geral'!$F69=1),'Classificação geral'!L69,""),"")</f>
        <v/>
      </c>
      <c r="ET75" s="378" t="str">
        <f>IFERROR(IF(AND($EL75="fem",'Classificação geral'!$F69=1),'Classificação geral'!M69,""),"")</f>
        <v/>
      </c>
      <c r="EU75" s="378" t="str">
        <f>IFERROR(IF(AND($EL75="fem",'Classificação geral'!$F69=1),'Classificação geral'!N69,""),"")</f>
        <v/>
      </c>
      <c r="EV75" s="306" t="str">
        <f>IFERROR(IF(AND($EL75="fem",'Classificação geral'!$F69=1),'Classificação geral'!O69,""),"")</f>
        <v/>
      </c>
      <c r="EW75" s="378" t="str">
        <f>IFERROR(IF(AND($EL75="fem",'Classificação geral'!$F69=1),'Classificação geral'!P69,""),"")</f>
        <v/>
      </c>
      <c r="EX75" s="378" t="str">
        <f>IFERROR(IF(AND($EL75="fem",'Classificação geral'!$F69=1),'Classificação geral'!Q69,""),"")</f>
        <v/>
      </c>
      <c r="EY75" s="378" t="str">
        <f>IFERROR(IF(AND($EL75="fem",'Classificação geral'!$F69=1),'Classificação geral'!R69,""),"")</f>
        <v/>
      </c>
      <c r="EZ75" s="296" t="str">
        <f>IF($EM75='Classificação geral'!$F69,'Classificação geral'!$U69,"")</f>
        <v/>
      </c>
      <c r="FA75" s="380" t="str">
        <f t="shared" si="109"/>
        <v/>
      </c>
      <c r="FB75" s="297" t="str">
        <f>IFERROR(RANK(EZ75,EZ:EZ,0)+ COUNTIF(EZ$13:$EZ74,EZ75),"")</f>
        <v/>
      </c>
      <c r="FC75" s="294"/>
      <c r="FD75" s="305" t="s">
        <v>5</v>
      </c>
      <c r="FE75" s="295" t="str">
        <f>IFERROR(IF(AND('Classificação geral'!$E69="mas",'Classificação geral'!$F69=1),'Classificação geral'!$A69,""),"")</f>
        <v/>
      </c>
      <c r="FF75" s="306" t="str">
        <f>IFERROR(IF(AND('Classificação geral'!$E69="mas",'Classificação geral'!$F69=1),'Classificação geral'!$B69,""),"")</f>
        <v/>
      </c>
      <c r="FG75" s="293" t="str">
        <f>IF($FF75='Classificação geral'!$B69,'Classificação geral'!$C69,"")</f>
        <v/>
      </c>
      <c r="FH75" s="293" t="str">
        <f>IF($FF75='Classificação geral'!$B69,'Classificação geral'!$E69,"")</f>
        <v/>
      </c>
      <c r="FI75" s="306" t="str">
        <f>IFERROR(IF(AND($FH75="mas",'Classificação geral'!$F69=1),'Classificação geral'!F69,""),"")</f>
        <v/>
      </c>
      <c r="FJ75" s="378" t="str">
        <f>IFERROR(IF(AND($FH75="mas",'Classificação geral'!$F69=1),'Classificação geral'!G69,""),"")</f>
        <v/>
      </c>
      <c r="FK75" s="378" t="str">
        <f>IFERROR(IF(AND($FH75="mas",'Classificação geral'!$F69=1),'Classificação geral'!H69,""),"")</f>
        <v/>
      </c>
      <c r="FL75" s="378" t="str">
        <f>IFERROR(IF(AND($FH75="mas",'Classificação geral'!$F69=1),'Classificação geral'!I69,""),"")</f>
        <v/>
      </c>
      <c r="FM75" s="378" t="str">
        <f>IFERROR(IF(AND($FH75="mas",'Classificação geral'!$F69=1),'Classificação geral'!J69,""),"")</f>
        <v/>
      </c>
      <c r="FN75" s="378" t="str">
        <f>IFERROR(IF(AND($FH75="mas",'Classificação geral'!$F69=1),'Classificação geral'!K69,""),"")</f>
        <v/>
      </c>
      <c r="FO75" s="378" t="str">
        <f>IFERROR(IF(AND($FH75="mas",'Classificação geral'!$F69=1),'Classificação geral'!L69,""),"")</f>
        <v/>
      </c>
      <c r="FP75" s="378" t="str">
        <f>IFERROR(IF(AND($FH75="mas",'Classificação geral'!$F69=1),'Classificação geral'!M69,""),"")</f>
        <v/>
      </c>
      <c r="FQ75" s="378" t="str">
        <f>IFERROR(IF(AND($FH75="mas",'Classificação geral'!$F69=1),'Classificação geral'!N69,""),"")</f>
        <v/>
      </c>
      <c r="FR75" s="378" t="str">
        <f>IFERROR(IF(AND($FH75="mas",'Classificação geral'!$F69=1),'Classificação geral'!O69,""),"")</f>
        <v/>
      </c>
      <c r="FS75" s="378" t="str">
        <f>IFERROR(IF(AND($FH75="mas",'Classificação geral'!$F69=1),'Classificação geral'!P69,""),"")</f>
        <v/>
      </c>
      <c r="FT75" s="378" t="str">
        <f>IFERROR(IF(AND($FH75="mas",'Classificação geral'!$F69=1),'Classificação geral'!Q69,""),"")</f>
        <v/>
      </c>
      <c r="FU75" s="378" t="str">
        <f>IFERROR(IF(AND($FH75="mas",'Classificação geral'!$F69=1),'Classificação geral'!R69,""),"")</f>
        <v/>
      </c>
      <c r="FV75" s="306" t="str">
        <f>IFERROR(IF(AND($FH75="mas",'Classificação geral'!$F69=1),'Classificação geral'!U69,""),"")</f>
        <v/>
      </c>
      <c r="FW75" s="380" t="str">
        <f t="shared" si="110"/>
        <v/>
      </c>
      <c r="FX75" s="297" t="str">
        <f>IFERROR(RANK(FV75,FV:FV,0)+ COUNTIF($FV$13:FV74,FV75),"")</f>
        <v/>
      </c>
      <c r="FY75" s="305"/>
      <c r="FZ75" s="295" t="str">
        <f>IFERROR(IF(AND('Classificação geral'!$E69="FEM",'Classificação geral'!$F69=2),'Classificação geral'!$A69,""),"")</f>
        <v/>
      </c>
      <c r="GA75" s="378" t="str">
        <f>IFERROR(IF(AND('Classificação geral'!$E69="fem",'Classificação geral'!$F69=2),'Classificação geral'!$B69,""),"")</f>
        <v/>
      </c>
      <c r="GB75" s="293" t="str">
        <f>IF(GA75='Classificação geral'!$B69,'Classificação geral'!$C69,"")</f>
        <v/>
      </c>
      <c r="GC75" s="293" t="str">
        <f>IF(GA75='Classificação geral'!$B69,'Classificação geral'!$E69,"")</f>
        <v/>
      </c>
      <c r="GD75" s="306" t="str">
        <f>IFERROR(IF(AND(GC75="fem",'Classificação geral'!$F69=2),'Classificação geral'!$F69,""),"")</f>
        <v/>
      </c>
      <c r="GE75" s="378" t="str">
        <f>IFERROR(IF(AND($GC75="fem",'Classificação geral'!$F69=2),'Classificação geral'!G69,""),"")</f>
        <v/>
      </c>
      <c r="GF75" s="378" t="str">
        <f>IFERROR(IF(AND($GC75="fem",'Classificação geral'!$F69=2),'Classificação geral'!H69,""),"")</f>
        <v/>
      </c>
      <c r="GG75" s="378" t="str">
        <f>IFERROR(IF(AND($GC75="fem",'Classificação geral'!$F69=2),'Classificação geral'!I69,""),"")</f>
        <v/>
      </c>
      <c r="GH75" s="378" t="str">
        <f>IFERROR(IF(AND($GC75="fem",'Classificação geral'!$F69=2),'Classificação geral'!J69,""),"")</f>
        <v/>
      </c>
      <c r="GI75" s="378" t="str">
        <f>IFERROR(IF(AND($GC75="fem",'Classificação geral'!$F69=2),'Classificação geral'!K69,""),"")</f>
        <v/>
      </c>
      <c r="GJ75" s="378" t="str">
        <f>IFERROR(IF(AND($GC75="fem",'Classificação geral'!$F69=2),'Classificação geral'!L69,""),"")</f>
        <v/>
      </c>
      <c r="GK75" s="378" t="str">
        <f>IFERROR(IF(AND($GC75="fem",'Classificação geral'!$F69=2),'Classificação geral'!M69,""),"")</f>
        <v/>
      </c>
      <c r="GL75" s="378" t="str">
        <f>IFERROR(IF(AND($GC75="fem",'Classificação geral'!$F69=2),'Classificação geral'!N69,""),"")</f>
        <v/>
      </c>
      <c r="GM75" s="378" t="str">
        <f>IFERROR(IF(AND($GC75="fem",'Classificação geral'!$F69=2),'Classificação geral'!O69,""),"")</f>
        <v/>
      </c>
      <c r="GN75" s="378" t="str">
        <f>IFERROR(IF(AND($GC75="fem",'Classificação geral'!$F69=2),'Classificação geral'!P69,""),"")</f>
        <v/>
      </c>
      <c r="GO75" s="378" t="str">
        <f>IFERROR(IF(AND($GC75="fem",'Classificação geral'!$F69=2),'Classificação geral'!Q69,""),"")</f>
        <v/>
      </c>
      <c r="GP75" s="378" t="str">
        <f>IFERROR(IF(AND($GC75="fem",'Classificação geral'!$F69=2),'Classificação geral'!R69,""),"")</f>
        <v/>
      </c>
      <c r="GQ75" s="306" t="str">
        <f>IFERROR(IF(AND(GC75="fem",'Classificação geral'!$F69=2),'Classificação geral'!U69,""),"")</f>
        <v/>
      </c>
      <c r="GR75" s="380" t="str">
        <f t="shared" si="111"/>
        <v/>
      </c>
      <c r="GS75" s="297" t="str">
        <f>IFERROR(RANK(GQ75,GQ:GQ,0)+ COUNTIF($GQ$13:GQ74,GQ75),"")</f>
        <v/>
      </c>
      <c r="GT75" s="305"/>
      <c r="GU75" s="295" t="str">
        <f>IFERROR(IF(AND('Classificação geral'!$E69="mas",'Classificação geral'!$F69=2),'Classificação geral'!$A69,""),"")</f>
        <v/>
      </c>
      <c r="GV75" s="295" t="str">
        <f>IFERROR(IF(AND('Classificação geral'!$E69="mas",'Classificação geral'!$F69=2),'Classificação geral'!$B69,""),"")</f>
        <v/>
      </c>
      <c r="GW75" s="293" t="str">
        <f>IF(GV75='Classificação geral'!$B69,'Classificação geral'!$C69,"")</f>
        <v/>
      </c>
      <c r="GX75" s="293" t="str">
        <f>IF(GV75='Classificação geral'!$B69,'Classificação geral'!$E69,"")</f>
        <v/>
      </c>
      <c r="GY75" s="306" t="str">
        <f>IFERROR(IF(AND(GX75="mas",'Classificação geral'!$F69=2),'Classificação geral'!$F69,""),"")</f>
        <v/>
      </c>
      <c r="GZ75" s="378" t="str">
        <f>IFERROR(IF(AND($GX75="mas",'Classificação geral'!$F69=2),'Classificação geral'!H69,""),"")</f>
        <v/>
      </c>
      <c r="HA75" s="378" t="str">
        <f>IFERROR(IF(AND($GX75="mas",'Classificação geral'!$F69=2),'Classificação geral'!I69,""),"")</f>
        <v/>
      </c>
      <c r="HB75" s="378" t="str">
        <f>IFERROR(IF(AND($GX75="mas",'Classificação geral'!$F69=2),'Classificação geral'!J69,""),"")</f>
        <v/>
      </c>
      <c r="HC75" s="306" t="str">
        <f>IFERROR(IF(AND(GX75="mas",'Classificação geral'!$F69=2),'Classificação geral'!$G69,""),"")</f>
        <v/>
      </c>
      <c r="HD75" s="378" t="str">
        <f>IFERROR(IF(AND($GX75="mas",'Classificação geral'!$F69=2),'Classificação geral'!L69,""),"")</f>
        <v/>
      </c>
      <c r="HE75" s="378" t="str">
        <f>IFERROR(IF(AND($GX75="mas",'Classificação geral'!$F69=2),'Classificação geral'!M69,""),"")</f>
        <v/>
      </c>
      <c r="HF75" s="378" t="str">
        <f>IFERROR(IF(AND($GX75="mas",'Classificação geral'!$F69=2),'Classificação geral'!N69,""),"")</f>
        <v/>
      </c>
      <c r="HG75" s="306" t="str">
        <f>IFERROR(IF(AND(GX75="mas",'Classificação geral'!$F69=2),'Classificação geral'!$K69,""),"")</f>
        <v/>
      </c>
      <c r="HH75" s="378" t="str">
        <f>IFERROR(IF(AND($GX75="mas",'Classificação geral'!$F69=2),'Classificação geral'!P69,""),"")</f>
        <v/>
      </c>
      <c r="HI75" s="378" t="str">
        <f>IFERROR(IF(AND($GX75="mas",'Classificação geral'!$F69=2),'Classificação geral'!Q69,""),"")</f>
        <v/>
      </c>
      <c r="HJ75" s="378" t="str">
        <f>IFERROR(IF(AND($GX75="mas",'Classificação geral'!$F69=2),'Classificação geral'!R69,""),"")</f>
        <v/>
      </c>
      <c r="HK75" s="306" t="str">
        <f>IFERROR(IF(AND(GX75="mas",'Classificação geral'!$F69=2),'Classificação geral'!$O69,""),"")</f>
        <v/>
      </c>
      <c r="HL75" s="306" t="str">
        <f>IFERROR(IF(AND(GX75="mas",'Classificação geral'!$F69=2),'Classificação geral'!$U69,""),"")</f>
        <v/>
      </c>
      <c r="HM75" s="380" t="str">
        <f t="shared" si="112"/>
        <v/>
      </c>
      <c r="HN75" s="297" t="str">
        <f>IFERROR(RANK(HL75,HL:HL,0)+ COUNTIF($HL$13:HL74,HL75),"")</f>
        <v/>
      </c>
      <c r="HO75" s="305"/>
      <c r="HP75" s="295" t="str">
        <f>IFERROR(IF(AND('Classificação geral'!$E69="FEM",'Classificação geral'!$F69=3),'Classificação geral'!$A69,""),"")</f>
        <v/>
      </c>
      <c r="HQ75" s="306" t="str">
        <f>IFERROR(IF(AND('Classificação geral'!$E69="fem",'Classificação geral'!$F69=3),'Classificação geral'!$B69,""),"")</f>
        <v/>
      </c>
      <c r="HR75" s="293" t="str">
        <f>IF($HQ75='Classificação geral'!$B69,'Classificação geral'!$C69,"")</f>
        <v/>
      </c>
      <c r="HS75" s="293" t="str">
        <f>IF($HQ75='Classificação geral'!$B69,'Classificação geral'!$E69,"")</f>
        <v/>
      </c>
      <c r="HT75" s="293" t="str">
        <f>IF($HS75='Classificação geral'!$E69,'Classificação geral'!$F69,"")</f>
        <v/>
      </c>
      <c r="HU75" s="382">
        <f>IF($HT75='Classificação geral'!$F69,'Classificação geral'!G69,"")</f>
        <v>0</v>
      </c>
      <c r="HV75" s="382" t="str">
        <f>IF($HT75='Classificação geral'!$F69,'Classificação geral'!H69,"")</f>
        <v/>
      </c>
      <c r="HW75" s="382">
        <f>IF($HT75='Classificação geral'!$F69,'Classificação geral'!I69,"")</f>
        <v>0</v>
      </c>
      <c r="HX75" s="382">
        <f>IF($HT75='Classificação geral'!$F69,'Classificação geral'!J69,"")</f>
        <v>0</v>
      </c>
      <c r="HY75" s="382">
        <f>IF($HT75='Classificação geral'!$F69,'Classificação geral'!K69,"")</f>
        <v>0</v>
      </c>
      <c r="HZ75" s="382">
        <f>IF($HT75='Classificação geral'!$F69,'Classificação geral'!L69,"")</f>
        <v>0</v>
      </c>
      <c r="IA75" s="382">
        <f>IF($HT75='Classificação geral'!$F69,'Classificação geral'!M69,"")</f>
        <v>0</v>
      </c>
      <c r="IB75" s="382">
        <f>IF($HT75='Classificação geral'!$F69,'Classificação geral'!N69,"")</f>
        <v>0</v>
      </c>
      <c r="IC75" s="382">
        <f>IF($HT75='Classificação geral'!$F69,'Classificação geral'!O69,"")</f>
        <v>0</v>
      </c>
      <c r="ID75" s="382" t="b">
        <f>IF($HT75='Classificação geral'!$F69,'Classificação geral'!P69,"")</f>
        <v>0</v>
      </c>
      <c r="IE75" s="382">
        <f>IF($HT75='Classificação geral'!$F69,'Classificação geral'!Q69,"")</f>
        <v>0</v>
      </c>
      <c r="IF75" s="382">
        <f>IF($HT75='Classificação geral'!$F69,'Classificação geral'!R69,"")</f>
        <v>0</v>
      </c>
      <c r="IG75" s="379" t="str">
        <f>IF($HT75='Classificação geral'!$F69,'Classificação geral'!$U69,"")</f>
        <v/>
      </c>
      <c r="IH75" s="334" t="str">
        <f t="shared" si="106"/>
        <v/>
      </c>
      <c r="II75" s="297" t="str">
        <f>IFERROR(RANK(IG75,IG:IG,0)+ COUNTIF($IG$13:IG74,IG75),"")</f>
        <v/>
      </c>
      <c r="IJ75" s="305"/>
      <c r="IK75" s="295" t="str">
        <f>IFERROR(IF(AND('Classificação geral'!$E69="mas",'Classificação geral'!$F69=3),'Classificação geral'!$A69,""),"")</f>
        <v/>
      </c>
      <c r="IL75" s="306" t="str">
        <f>IFERROR(IF(AND('Classificação geral'!$E69="mas",'Classificação geral'!$F69=3),'Classificação geral'!$B69,""),"")</f>
        <v/>
      </c>
      <c r="IM75" s="293" t="str">
        <f>IF($IL75='Classificação geral'!$B69,'Classificação geral'!$C69,"")</f>
        <v/>
      </c>
      <c r="IN75" s="293" t="str">
        <f>IF($IL75='Classificação geral'!$B69,'Classificação geral'!$E69,"")</f>
        <v/>
      </c>
      <c r="IO75" s="293" t="str">
        <f>IF($IN75='Classificação geral'!$E69,'Classificação geral'!$F69,"")</f>
        <v/>
      </c>
      <c r="IP75" s="379">
        <f>IF($IO75='Classificação geral'!$F69,'Classificação geral'!G69,"")</f>
        <v>0</v>
      </c>
      <c r="IQ75" s="379" t="str">
        <f>IF($IO75='Classificação geral'!$F69,'Classificação geral'!H69,"")</f>
        <v/>
      </c>
      <c r="IR75" s="379">
        <f>IF($IO75='Classificação geral'!$F69,'Classificação geral'!I69,"")</f>
        <v>0</v>
      </c>
      <c r="IS75" s="379">
        <f>IF($IO75='Classificação geral'!$F69,'Classificação geral'!J69,"")</f>
        <v>0</v>
      </c>
      <c r="IT75" s="379">
        <f>IF($IO75='Classificação geral'!$F69,'Classificação geral'!K69,"")</f>
        <v>0</v>
      </c>
      <c r="IU75" s="379">
        <f>IF($IO75='Classificação geral'!$F69,'Classificação geral'!L69,"")</f>
        <v>0</v>
      </c>
      <c r="IV75" s="379">
        <f>IF($IO75='Classificação geral'!$F69,'Classificação geral'!M69,"")</f>
        <v>0</v>
      </c>
      <c r="IW75" s="379">
        <f>IF($IO75='Classificação geral'!$F69,'Classificação geral'!N69,"")</f>
        <v>0</v>
      </c>
      <c r="IX75" s="379">
        <f>IF($IO75='Classificação geral'!$F69,'Classificação geral'!O69,"")</f>
        <v>0</v>
      </c>
      <c r="IY75" s="379" t="b">
        <f>IF($IO75='Classificação geral'!$F69,'Classificação geral'!P69,"")</f>
        <v>0</v>
      </c>
      <c r="IZ75" s="379">
        <f>IF($IO75='Classificação geral'!$F69,'Classificação geral'!Q69,"")</f>
        <v>0</v>
      </c>
      <c r="JA75" s="379">
        <f>IF($IO75='Classificação geral'!$F69,'Classificação geral'!R69,"")</f>
        <v>0</v>
      </c>
      <c r="JB75" s="296" t="str">
        <f>IF($IO75='Classificação geral'!$F69,'Classificação geral'!$U69,"")</f>
        <v/>
      </c>
      <c r="JC75" s="334" t="str">
        <f t="shared" si="107"/>
        <v/>
      </c>
      <c r="JD75" s="297" t="str">
        <f>IFERROR(RANK(JB75,JB:JB,0)+ COUNTIF($JB$13:JB74,JB75),"")</f>
        <v/>
      </c>
    </row>
    <row r="76" spans="1:264" ht="25.95" customHeight="1" x14ac:dyDescent="0.4">
      <c r="A76" s="397"/>
      <c r="B76" s="367" t="str">
        <f t="shared" si="132"/>
        <v/>
      </c>
      <c r="C76" s="390" t="str">
        <f t="shared" si="133"/>
        <v/>
      </c>
      <c r="D76" s="394" t="str">
        <f t="shared" si="134"/>
        <v/>
      </c>
      <c r="E76" s="395" t="str">
        <f t="shared" si="135"/>
        <v/>
      </c>
      <c r="F76" s="395" t="str">
        <f t="shared" si="136"/>
        <v/>
      </c>
      <c r="G76" s="395" t="str">
        <f>IFERROR(INDEX(#REF!,MATCH(U76,$FB$15:$FB$97,0)),"")</f>
        <v/>
      </c>
      <c r="H76" s="396" t="str">
        <f t="shared" si="137"/>
        <v/>
      </c>
      <c r="I76" s="396" t="str">
        <f t="shared" si="138"/>
        <v/>
      </c>
      <c r="J76" s="396" t="str">
        <f t="shared" si="139"/>
        <v/>
      </c>
      <c r="K76" s="479" t="str">
        <f t="shared" si="140"/>
        <v/>
      </c>
      <c r="L76" s="396" t="str">
        <f t="shared" si="141"/>
        <v/>
      </c>
      <c r="M76" s="396" t="str">
        <f t="shared" si="142"/>
        <v/>
      </c>
      <c r="N76" s="396" t="str">
        <f t="shared" si="143"/>
        <v/>
      </c>
      <c r="O76" s="479" t="str">
        <f t="shared" si="144"/>
        <v/>
      </c>
      <c r="P76" s="396" t="str">
        <f t="shared" si="145"/>
        <v/>
      </c>
      <c r="Q76" s="396" t="str">
        <f t="shared" si="146"/>
        <v/>
      </c>
      <c r="R76" s="396" t="str">
        <f t="shared" si="147"/>
        <v/>
      </c>
      <c r="S76" s="479" t="str">
        <f t="shared" si="148"/>
        <v/>
      </c>
      <c r="T76" s="396" t="str">
        <f t="shared" si="149"/>
        <v/>
      </c>
      <c r="U76" s="391">
        <v>62</v>
      </c>
      <c r="V76" s="392"/>
      <c r="W76" s="392"/>
      <c r="X76" s="367" t="str">
        <f t="shared" si="150"/>
        <v/>
      </c>
      <c r="Y76" s="390" t="str">
        <f t="shared" si="151"/>
        <v/>
      </c>
      <c r="Z76" s="394" t="str">
        <f t="shared" si="152"/>
        <v/>
      </c>
      <c r="AA76" s="395" t="str">
        <f t="shared" si="153"/>
        <v/>
      </c>
      <c r="AB76" s="395" t="str">
        <f t="shared" si="154"/>
        <v/>
      </c>
      <c r="AC76" s="395" t="str">
        <f>IFERROR(INDEX(#REF!,MATCH(AQ76,$FX$15:$FX$97,0)),"")</f>
        <v/>
      </c>
      <c r="AD76" s="396" t="str">
        <f t="shared" si="155"/>
        <v/>
      </c>
      <c r="AE76" s="396" t="str">
        <f t="shared" si="156"/>
        <v/>
      </c>
      <c r="AF76" s="396" t="str">
        <f t="shared" si="157"/>
        <v/>
      </c>
      <c r="AG76" s="479" t="str">
        <f t="shared" si="158"/>
        <v/>
      </c>
      <c r="AH76" s="396" t="str">
        <f t="shared" si="159"/>
        <v/>
      </c>
      <c r="AI76" s="396" t="str">
        <f t="shared" si="160"/>
        <v/>
      </c>
      <c r="AJ76" s="396" t="str">
        <f t="shared" si="161"/>
        <v/>
      </c>
      <c r="AK76" s="479" t="str">
        <f t="shared" si="162"/>
        <v/>
      </c>
      <c r="AL76" s="396" t="str">
        <f t="shared" si="163"/>
        <v/>
      </c>
      <c r="AM76" s="396" t="str">
        <f t="shared" si="164"/>
        <v/>
      </c>
      <c r="AN76" s="396" t="str">
        <f t="shared" si="165"/>
        <v/>
      </c>
      <c r="AO76" s="479" t="str">
        <f t="shared" si="166"/>
        <v/>
      </c>
      <c r="AP76" s="396" t="str">
        <f t="shared" si="167"/>
        <v/>
      </c>
      <c r="AQ76" s="391">
        <v>62</v>
      </c>
      <c r="AR76" s="392"/>
      <c r="AS76" s="397"/>
      <c r="AT76" s="367" t="str">
        <f t="shared" si="168"/>
        <v/>
      </c>
      <c r="AU76" s="390" t="str">
        <f t="shared" si="169"/>
        <v/>
      </c>
      <c r="AV76" s="390" t="str">
        <f t="shared" si="170"/>
        <v/>
      </c>
      <c r="AW76" s="395" t="str">
        <f t="shared" si="171"/>
        <v/>
      </c>
      <c r="AX76" s="395" t="str">
        <f t="shared" si="172"/>
        <v/>
      </c>
      <c r="AY76" s="395" t="str">
        <f>IFERROR(INDEX(#REF!,MATCH($BM76,$GS$15:$GS$97,0)),"")</f>
        <v/>
      </c>
      <c r="AZ76" s="396" t="str">
        <f t="shared" si="173"/>
        <v/>
      </c>
      <c r="BA76" s="396" t="str">
        <f t="shared" si="174"/>
        <v/>
      </c>
      <c r="BB76" s="396" t="str">
        <f t="shared" si="175"/>
        <v/>
      </c>
      <c r="BC76" s="479" t="str">
        <f t="shared" si="176"/>
        <v/>
      </c>
      <c r="BD76" s="396" t="str">
        <f t="shared" si="177"/>
        <v/>
      </c>
      <c r="BE76" s="396" t="str">
        <f t="shared" si="178"/>
        <v/>
      </c>
      <c r="BF76" s="396" t="str">
        <f t="shared" si="179"/>
        <v/>
      </c>
      <c r="BG76" s="479" t="str">
        <f t="shared" si="180"/>
        <v/>
      </c>
      <c r="BH76" s="396" t="str">
        <f t="shared" si="181"/>
        <v/>
      </c>
      <c r="BI76" s="396" t="str">
        <f t="shared" si="182"/>
        <v/>
      </c>
      <c r="BJ76" s="396" t="str">
        <f t="shared" si="183"/>
        <v/>
      </c>
      <c r="BK76" s="479" t="str">
        <f t="shared" si="184"/>
        <v/>
      </c>
      <c r="BL76" s="396" t="str">
        <f t="shared" si="185"/>
        <v/>
      </c>
      <c r="BM76" s="391">
        <v>62</v>
      </c>
      <c r="BN76" s="236"/>
      <c r="BO76" s="392"/>
      <c r="BP76" s="368" t="str">
        <f t="shared" si="186"/>
        <v/>
      </c>
      <c r="BQ76" s="390" t="str">
        <f t="shared" si="187"/>
        <v/>
      </c>
      <c r="BR76" s="394" t="str">
        <f t="shared" si="188"/>
        <v/>
      </c>
      <c r="BS76" s="395" t="str">
        <f t="shared" si="189"/>
        <v/>
      </c>
      <c r="BT76" s="395" t="str">
        <f t="shared" si="190"/>
        <v/>
      </c>
      <c r="BU76" s="395" t="str">
        <f>IFERROR(INDEX(#REF!,MATCH(CI76,$HN$15:$HN$97,0)),"")</f>
        <v/>
      </c>
      <c r="BV76" s="396" t="str">
        <f t="shared" si="191"/>
        <v/>
      </c>
      <c r="BW76" s="396" t="str">
        <f t="shared" si="192"/>
        <v/>
      </c>
      <c r="BX76" s="396" t="str">
        <f t="shared" si="193"/>
        <v/>
      </c>
      <c r="BY76" s="479" t="str">
        <f t="shared" si="194"/>
        <v/>
      </c>
      <c r="BZ76" s="396" t="str">
        <f t="shared" si="195"/>
        <v/>
      </c>
      <c r="CA76" s="396" t="str">
        <f t="shared" si="196"/>
        <v/>
      </c>
      <c r="CB76" s="396" t="str">
        <f t="shared" si="197"/>
        <v/>
      </c>
      <c r="CC76" s="479" t="str">
        <f t="shared" si="198"/>
        <v/>
      </c>
      <c r="CD76" s="396" t="str">
        <f t="shared" si="199"/>
        <v/>
      </c>
      <c r="CE76" s="396" t="str">
        <f t="shared" si="200"/>
        <v/>
      </c>
      <c r="CF76" s="396" t="str">
        <f t="shared" si="201"/>
        <v/>
      </c>
      <c r="CG76" s="479" t="str">
        <f t="shared" si="202"/>
        <v/>
      </c>
      <c r="CH76" s="396" t="str">
        <f t="shared" si="203"/>
        <v/>
      </c>
      <c r="CI76" s="391">
        <v>62</v>
      </c>
      <c r="CJ76" s="392"/>
      <c r="CK76" s="397"/>
      <c r="CL76" s="367" t="str">
        <f t="shared" si="204"/>
        <v/>
      </c>
      <c r="CM76" s="390" t="str">
        <f t="shared" si="205"/>
        <v/>
      </c>
      <c r="CN76" s="394" t="str">
        <f t="shared" si="206"/>
        <v/>
      </c>
      <c r="CO76" s="394" t="str">
        <f t="shared" si="207"/>
        <v/>
      </c>
      <c r="CP76" s="395" t="str">
        <f t="shared" si="208"/>
        <v/>
      </c>
      <c r="CQ76" s="395" t="str">
        <f>IFERROR(INDEX(#REF!,MATCH(DE76,$II$15:$II$97,0)),"")</f>
        <v/>
      </c>
      <c r="CR76" s="396" t="str">
        <f t="shared" si="209"/>
        <v/>
      </c>
      <c r="CS76" s="396" t="str">
        <f t="shared" si="210"/>
        <v/>
      </c>
      <c r="CT76" s="396" t="str">
        <f t="shared" si="211"/>
        <v/>
      </c>
      <c r="CU76" s="479" t="str">
        <f t="shared" si="212"/>
        <v/>
      </c>
      <c r="CV76" s="396" t="str">
        <f t="shared" si="213"/>
        <v/>
      </c>
      <c r="CW76" s="396" t="str">
        <f t="shared" si="214"/>
        <v/>
      </c>
      <c r="CX76" s="396" t="str">
        <f t="shared" si="215"/>
        <v/>
      </c>
      <c r="CY76" s="479" t="str">
        <f t="shared" si="216"/>
        <v/>
      </c>
      <c r="CZ76" s="396" t="str">
        <f t="shared" si="217"/>
        <v/>
      </c>
      <c r="DA76" s="396" t="str">
        <f t="shared" si="218"/>
        <v/>
      </c>
      <c r="DB76" s="396" t="str">
        <f t="shared" si="219"/>
        <v/>
      </c>
      <c r="DC76" s="479" t="str">
        <f t="shared" si="220"/>
        <v/>
      </c>
      <c r="DD76" s="396" t="str">
        <f t="shared" si="221"/>
        <v/>
      </c>
      <c r="DE76" s="391">
        <v>62</v>
      </c>
      <c r="DF76" s="393" t="str">
        <f t="shared" si="230"/>
        <v/>
      </c>
      <c r="DG76" s="392"/>
      <c r="DH76" s="392"/>
      <c r="DI76" s="367" t="str">
        <f t="shared" si="231"/>
        <v/>
      </c>
      <c r="DJ76" s="390" t="str">
        <f t="shared" si="222"/>
        <v/>
      </c>
      <c r="DK76" s="394" t="str">
        <f t="shared" si="223"/>
        <v/>
      </c>
      <c r="DL76" s="395" t="str">
        <f t="shared" si="224"/>
        <v/>
      </c>
      <c r="DM76" s="395" t="str">
        <f t="shared" si="225"/>
        <v/>
      </c>
      <c r="DN76" s="395" t="str">
        <f>IFERROR(INDEX(#REF!,MATCH(EB76,$JD$15:$JD$97,0)),"")</f>
        <v/>
      </c>
      <c r="DO76" s="396" t="str">
        <f t="shared" si="232"/>
        <v/>
      </c>
      <c r="DP76" s="396" t="str">
        <f t="shared" si="233"/>
        <v/>
      </c>
      <c r="DQ76" s="396" t="str">
        <f t="shared" si="234"/>
        <v/>
      </c>
      <c r="DR76" s="479" t="str">
        <f t="shared" si="226"/>
        <v/>
      </c>
      <c r="DS76" s="396" t="str">
        <f t="shared" si="235"/>
        <v/>
      </c>
      <c r="DT76" s="396" t="str">
        <f t="shared" si="236"/>
        <v/>
      </c>
      <c r="DU76" s="396" t="str">
        <f t="shared" si="237"/>
        <v/>
      </c>
      <c r="DV76" s="479" t="str">
        <f t="shared" si="227"/>
        <v/>
      </c>
      <c r="DW76" s="396" t="str">
        <f t="shared" si="238"/>
        <v/>
      </c>
      <c r="DX76" s="396" t="str">
        <f t="shared" si="239"/>
        <v/>
      </c>
      <c r="DY76" s="396" t="str">
        <f t="shared" si="240"/>
        <v/>
      </c>
      <c r="DZ76" s="479" t="str">
        <f t="shared" si="228"/>
        <v/>
      </c>
      <c r="EA76" s="396" t="str">
        <f t="shared" si="229"/>
        <v/>
      </c>
      <c r="EB76" s="391">
        <v>62</v>
      </c>
      <c r="EC76" s="393"/>
      <c r="ED76" s="392"/>
      <c r="EI76" s="295" t="str">
        <f>IFERROR(IF(AND('Classificação geral'!$E70="FEM",'Classificação geral'!$F70=1),'Classificação geral'!$A70,""),"")</f>
        <v/>
      </c>
      <c r="EJ76" s="306" t="str">
        <f>IFERROR(IF(AND('Classificação geral'!$E70="FEM",'Classificação geral'!$F70=1),'Classificação geral'!$B70,""),"")</f>
        <v/>
      </c>
      <c r="EK76" s="293" t="str">
        <f>IF($EJ76='Classificação geral'!$B70,'Classificação geral'!$C70,"")</f>
        <v/>
      </c>
      <c r="EL76" s="293" t="str">
        <f>IF($EJ76='Classificação geral'!$B70,'Classificação geral'!$E70,"")</f>
        <v/>
      </c>
      <c r="EM76" s="293" t="str">
        <f>IF($EL76='Classificação geral'!$E70,'Classificação geral'!$F70,"")</f>
        <v/>
      </c>
      <c r="EN76" s="378" t="str">
        <f>IFERROR(IF(AND($EL76="fem",'Classificação geral'!$F70=1),'Classificação geral'!G70,""),"")</f>
        <v/>
      </c>
      <c r="EO76" s="378" t="str">
        <f>IFERROR(IF(AND($EL76="fem",'Classificação geral'!$F70=1),'Classificação geral'!H70,""),"")</f>
        <v/>
      </c>
      <c r="EP76" s="378" t="str">
        <f>IFERROR(IF(AND($EL76="fem",'Classificação geral'!$F70=1),'Classificação geral'!I70,""),"")</f>
        <v/>
      </c>
      <c r="EQ76" s="378" t="str">
        <f>IFERROR(IF(AND($EL76="fem",'Classificação geral'!$F70=1),'Classificação geral'!J70,""),"")</f>
        <v/>
      </c>
      <c r="ER76" s="306" t="str">
        <f>IFERROR(IF(AND($EL76="fem",'Classificação geral'!$F70=1),'Classificação geral'!K70,""),"")</f>
        <v/>
      </c>
      <c r="ES76" s="378" t="str">
        <f>IFERROR(IF(AND($EL76="fem",'Classificação geral'!$F70=1),'Classificação geral'!L70,""),"")</f>
        <v/>
      </c>
      <c r="ET76" s="378" t="str">
        <f>IFERROR(IF(AND($EL76="fem",'Classificação geral'!$F70=1),'Classificação geral'!M70,""),"")</f>
        <v/>
      </c>
      <c r="EU76" s="378" t="str">
        <f>IFERROR(IF(AND($EL76="fem",'Classificação geral'!$F70=1),'Classificação geral'!N70,""),"")</f>
        <v/>
      </c>
      <c r="EV76" s="306" t="str">
        <f>IFERROR(IF(AND($EL76="fem",'Classificação geral'!$F70=1),'Classificação geral'!O70,""),"")</f>
        <v/>
      </c>
      <c r="EW76" s="378" t="str">
        <f>IFERROR(IF(AND($EL76="fem",'Classificação geral'!$F70=1),'Classificação geral'!P70,""),"")</f>
        <v/>
      </c>
      <c r="EX76" s="378" t="str">
        <f>IFERROR(IF(AND($EL76="fem",'Classificação geral'!$F70=1),'Classificação geral'!Q70,""),"")</f>
        <v/>
      </c>
      <c r="EY76" s="378" t="str">
        <f>IFERROR(IF(AND($EL76="fem",'Classificação geral'!$F70=1),'Classificação geral'!R70,""),"")</f>
        <v/>
      </c>
      <c r="EZ76" s="296" t="str">
        <f>IF($EM76='Classificação geral'!$F70,'Classificação geral'!$U70,"")</f>
        <v/>
      </c>
      <c r="FA76" s="380" t="str">
        <f t="shared" si="109"/>
        <v/>
      </c>
      <c r="FB76" s="297" t="str">
        <f>IFERROR(RANK(EZ76,EZ:EZ,0)+ COUNTIF(EZ$13:$EZ75,EZ76),"")</f>
        <v/>
      </c>
      <c r="FC76" s="294"/>
      <c r="FD76" s="305" t="s">
        <v>5</v>
      </c>
      <c r="FE76" s="295" t="str">
        <f>IFERROR(IF(AND('Classificação geral'!$E70="mas",'Classificação geral'!$F70=1),'Classificação geral'!$A70,""),"")</f>
        <v/>
      </c>
      <c r="FF76" s="306" t="str">
        <f>IFERROR(IF(AND('Classificação geral'!$E70="mas",'Classificação geral'!$F70=1),'Classificação geral'!$B70,""),"")</f>
        <v/>
      </c>
      <c r="FG76" s="293" t="str">
        <f>IF($FF76='Classificação geral'!$B70,'Classificação geral'!$C70,"")</f>
        <v/>
      </c>
      <c r="FH76" s="293" t="str">
        <f>IF($FF76='Classificação geral'!$B70,'Classificação geral'!$E70,"")</f>
        <v/>
      </c>
      <c r="FI76" s="306" t="str">
        <f>IFERROR(IF(AND($FH76="mas",'Classificação geral'!$F70=1),'Classificação geral'!F70,""),"")</f>
        <v/>
      </c>
      <c r="FJ76" s="378" t="str">
        <f>IFERROR(IF(AND($FH76="mas",'Classificação geral'!$F70=1),'Classificação geral'!G70,""),"")</f>
        <v/>
      </c>
      <c r="FK76" s="378" t="str">
        <f>IFERROR(IF(AND($FH76="mas",'Classificação geral'!$F70=1),'Classificação geral'!H70,""),"")</f>
        <v/>
      </c>
      <c r="FL76" s="378" t="str">
        <f>IFERROR(IF(AND($FH76="mas",'Classificação geral'!$F70=1),'Classificação geral'!I70,""),"")</f>
        <v/>
      </c>
      <c r="FM76" s="378" t="str">
        <f>IFERROR(IF(AND($FH76="mas",'Classificação geral'!$F70=1),'Classificação geral'!J70,""),"")</f>
        <v/>
      </c>
      <c r="FN76" s="378" t="str">
        <f>IFERROR(IF(AND($FH76="mas",'Classificação geral'!$F70=1),'Classificação geral'!K70,""),"")</f>
        <v/>
      </c>
      <c r="FO76" s="378" t="str">
        <f>IFERROR(IF(AND($FH76="mas",'Classificação geral'!$F70=1),'Classificação geral'!L70,""),"")</f>
        <v/>
      </c>
      <c r="FP76" s="378" t="str">
        <f>IFERROR(IF(AND($FH76="mas",'Classificação geral'!$F70=1),'Classificação geral'!M70,""),"")</f>
        <v/>
      </c>
      <c r="FQ76" s="378" t="str">
        <f>IFERROR(IF(AND($FH76="mas",'Classificação geral'!$F70=1),'Classificação geral'!N70,""),"")</f>
        <v/>
      </c>
      <c r="FR76" s="378" t="str">
        <f>IFERROR(IF(AND($FH76="mas",'Classificação geral'!$F70=1),'Classificação geral'!O70,""),"")</f>
        <v/>
      </c>
      <c r="FS76" s="378" t="str">
        <f>IFERROR(IF(AND($FH76="mas",'Classificação geral'!$F70=1),'Classificação geral'!P70,""),"")</f>
        <v/>
      </c>
      <c r="FT76" s="378" t="str">
        <f>IFERROR(IF(AND($FH76="mas",'Classificação geral'!$F70=1),'Classificação geral'!Q70,""),"")</f>
        <v/>
      </c>
      <c r="FU76" s="378" t="str">
        <f>IFERROR(IF(AND($FH76="mas",'Classificação geral'!$F70=1),'Classificação geral'!R70,""),"")</f>
        <v/>
      </c>
      <c r="FV76" s="306" t="str">
        <f>IFERROR(IF(AND($FH76="mas",'Classificação geral'!$F70=1),'Classificação geral'!U70,""),"")</f>
        <v/>
      </c>
      <c r="FW76" s="380" t="str">
        <f t="shared" si="110"/>
        <v/>
      </c>
      <c r="FX76" s="297" t="str">
        <f>IFERROR(RANK(FV76,FV:FV,0)+ COUNTIF($FV$13:FV75,FV76),"")</f>
        <v/>
      </c>
      <c r="FY76" s="305"/>
      <c r="FZ76" s="295" t="str">
        <f>IFERROR(IF(AND('Classificação geral'!$E70="FEM",'Classificação geral'!$F70=2),'Classificação geral'!$A70,""),"")</f>
        <v/>
      </c>
      <c r="GA76" s="378" t="str">
        <f>IFERROR(IF(AND('Classificação geral'!$E70="fem",'Classificação geral'!$F70=2),'Classificação geral'!$B70,""),"")</f>
        <v/>
      </c>
      <c r="GB76" s="293" t="str">
        <f>IF(GA76='Classificação geral'!$B70,'Classificação geral'!$C70,"")</f>
        <v/>
      </c>
      <c r="GC76" s="293" t="str">
        <f>IF(GA76='Classificação geral'!$B70,'Classificação geral'!$E70,"")</f>
        <v/>
      </c>
      <c r="GD76" s="306" t="str">
        <f>IFERROR(IF(AND(GC76="fem",'Classificação geral'!$F70=2),'Classificação geral'!$F70,""),"")</f>
        <v/>
      </c>
      <c r="GE76" s="378" t="str">
        <f>IFERROR(IF(AND($GC76="fem",'Classificação geral'!$F70=2),'Classificação geral'!G70,""),"")</f>
        <v/>
      </c>
      <c r="GF76" s="378" t="str">
        <f>IFERROR(IF(AND($GC76="fem",'Classificação geral'!$F70=2),'Classificação geral'!H70,""),"")</f>
        <v/>
      </c>
      <c r="GG76" s="378" t="str">
        <f>IFERROR(IF(AND($GC76="fem",'Classificação geral'!$F70=2),'Classificação geral'!I70,""),"")</f>
        <v/>
      </c>
      <c r="GH76" s="378" t="str">
        <f>IFERROR(IF(AND($GC76="fem",'Classificação geral'!$F70=2),'Classificação geral'!J70,""),"")</f>
        <v/>
      </c>
      <c r="GI76" s="378" t="str">
        <f>IFERROR(IF(AND($GC76="fem",'Classificação geral'!$F70=2),'Classificação geral'!K70,""),"")</f>
        <v/>
      </c>
      <c r="GJ76" s="378" t="str">
        <f>IFERROR(IF(AND($GC76="fem",'Classificação geral'!$F70=2),'Classificação geral'!L70,""),"")</f>
        <v/>
      </c>
      <c r="GK76" s="378" t="str">
        <f>IFERROR(IF(AND($GC76="fem",'Classificação geral'!$F70=2),'Classificação geral'!M70,""),"")</f>
        <v/>
      </c>
      <c r="GL76" s="378" t="str">
        <f>IFERROR(IF(AND($GC76="fem",'Classificação geral'!$F70=2),'Classificação geral'!N70,""),"")</f>
        <v/>
      </c>
      <c r="GM76" s="378" t="str">
        <f>IFERROR(IF(AND($GC76="fem",'Classificação geral'!$F70=2),'Classificação geral'!O70,""),"")</f>
        <v/>
      </c>
      <c r="GN76" s="378" t="str">
        <f>IFERROR(IF(AND($GC76="fem",'Classificação geral'!$F70=2),'Classificação geral'!P70,""),"")</f>
        <v/>
      </c>
      <c r="GO76" s="378" t="str">
        <f>IFERROR(IF(AND($GC76="fem",'Classificação geral'!$F70=2),'Classificação geral'!Q70,""),"")</f>
        <v/>
      </c>
      <c r="GP76" s="378" t="str">
        <f>IFERROR(IF(AND($GC76="fem",'Classificação geral'!$F70=2),'Classificação geral'!R70,""),"")</f>
        <v/>
      </c>
      <c r="GQ76" s="306" t="str">
        <f>IFERROR(IF(AND(GC76="fem",'Classificação geral'!$F70=2),'Classificação geral'!U70,""),"")</f>
        <v/>
      </c>
      <c r="GR76" s="380" t="str">
        <f t="shared" si="111"/>
        <v/>
      </c>
      <c r="GS76" s="297" t="str">
        <f>IFERROR(RANK(GQ76,GQ:GQ,0)+ COUNTIF($GQ$13:GQ75,GQ76),"")</f>
        <v/>
      </c>
      <c r="GT76" s="305"/>
      <c r="GU76" s="295" t="str">
        <f>IFERROR(IF(AND('Classificação geral'!$E70="mas",'Classificação geral'!$F70=2),'Classificação geral'!$A70,""),"")</f>
        <v/>
      </c>
      <c r="GV76" s="295" t="str">
        <f>IFERROR(IF(AND('Classificação geral'!$E70="mas",'Classificação geral'!$F70=2),'Classificação geral'!$B70,""),"")</f>
        <v/>
      </c>
      <c r="GW76" s="293" t="str">
        <f>IF(GV76='Classificação geral'!$B70,'Classificação geral'!$C70,"")</f>
        <v/>
      </c>
      <c r="GX76" s="293" t="str">
        <f>IF(GV76='Classificação geral'!$B70,'Classificação geral'!$E70,"")</f>
        <v/>
      </c>
      <c r="GY76" s="306" t="str">
        <f>IFERROR(IF(AND(GX76="mas",'Classificação geral'!$F70=2),'Classificação geral'!$F70,""),"")</f>
        <v/>
      </c>
      <c r="GZ76" s="378" t="str">
        <f>IFERROR(IF(AND($GX76="mas",'Classificação geral'!$F70=2),'Classificação geral'!H70,""),"")</f>
        <v/>
      </c>
      <c r="HA76" s="378" t="str">
        <f>IFERROR(IF(AND($GX76="mas",'Classificação geral'!$F70=2),'Classificação geral'!I70,""),"")</f>
        <v/>
      </c>
      <c r="HB76" s="378" t="str">
        <f>IFERROR(IF(AND($GX76="mas",'Classificação geral'!$F70=2),'Classificação geral'!J70,""),"")</f>
        <v/>
      </c>
      <c r="HC76" s="306" t="str">
        <f>IFERROR(IF(AND(GX76="mas",'Classificação geral'!$F70=2),'Classificação geral'!$G70,""),"")</f>
        <v/>
      </c>
      <c r="HD76" s="378" t="str">
        <f>IFERROR(IF(AND($GX76="mas",'Classificação geral'!$F70=2),'Classificação geral'!L70,""),"")</f>
        <v/>
      </c>
      <c r="HE76" s="378" t="str">
        <f>IFERROR(IF(AND($GX76="mas",'Classificação geral'!$F70=2),'Classificação geral'!M70,""),"")</f>
        <v/>
      </c>
      <c r="HF76" s="378" t="str">
        <f>IFERROR(IF(AND($GX76="mas",'Classificação geral'!$F70=2),'Classificação geral'!N70,""),"")</f>
        <v/>
      </c>
      <c r="HG76" s="306" t="str">
        <f>IFERROR(IF(AND(GX76="mas",'Classificação geral'!$F70=2),'Classificação geral'!$K70,""),"")</f>
        <v/>
      </c>
      <c r="HH76" s="378" t="str">
        <f>IFERROR(IF(AND($GX76="mas",'Classificação geral'!$F70=2),'Classificação geral'!P70,""),"")</f>
        <v/>
      </c>
      <c r="HI76" s="378" t="str">
        <f>IFERROR(IF(AND($GX76="mas",'Classificação geral'!$F70=2),'Classificação geral'!Q70,""),"")</f>
        <v/>
      </c>
      <c r="HJ76" s="378" t="str">
        <f>IFERROR(IF(AND($GX76="mas",'Classificação geral'!$F70=2),'Classificação geral'!R70,""),"")</f>
        <v/>
      </c>
      <c r="HK76" s="306" t="str">
        <f>IFERROR(IF(AND(GX76="mas",'Classificação geral'!$F70=2),'Classificação geral'!$O70,""),"")</f>
        <v/>
      </c>
      <c r="HL76" s="306" t="str">
        <f>IFERROR(IF(AND(GX76="mas",'Classificação geral'!$F70=2),'Classificação geral'!$U70,""),"")</f>
        <v/>
      </c>
      <c r="HM76" s="380" t="str">
        <f t="shared" si="112"/>
        <v/>
      </c>
      <c r="HN76" s="297" t="str">
        <f>IFERROR(RANK(HL76,HL:HL,0)+ COUNTIF($HL$13:HL75,HL76),"")</f>
        <v/>
      </c>
      <c r="HO76" s="305"/>
      <c r="HP76" s="295" t="str">
        <f>IFERROR(IF(AND('Classificação geral'!$E70="FEM",'Classificação geral'!$F70=3),'Classificação geral'!$A70,""),"")</f>
        <v/>
      </c>
      <c r="HQ76" s="306" t="str">
        <f>IFERROR(IF(AND('Classificação geral'!$E70="fem",'Classificação geral'!$F70=3),'Classificação geral'!$B70,""),"")</f>
        <v/>
      </c>
      <c r="HR76" s="293" t="str">
        <f>IF($HQ76='Classificação geral'!$B70,'Classificação geral'!$C70,"")</f>
        <v/>
      </c>
      <c r="HS76" s="293" t="str">
        <f>IF($HQ76='Classificação geral'!$B70,'Classificação geral'!$E70,"")</f>
        <v/>
      </c>
      <c r="HT76" s="293" t="str">
        <f>IF($HS76='Classificação geral'!$E70,'Classificação geral'!$F70,"")</f>
        <v/>
      </c>
      <c r="HU76" s="382">
        <f>IF($HT76='Classificação geral'!$F70,'Classificação geral'!G70,"")</f>
        <v>0</v>
      </c>
      <c r="HV76" s="382" t="str">
        <f>IF($HT76='Classificação geral'!$F70,'Classificação geral'!H70,"")</f>
        <v/>
      </c>
      <c r="HW76" s="382">
        <f>IF($HT76='Classificação geral'!$F70,'Classificação geral'!I70,"")</f>
        <v>0</v>
      </c>
      <c r="HX76" s="382">
        <f>IF($HT76='Classificação geral'!$F70,'Classificação geral'!J70,"")</f>
        <v>0</v>
      </c>
      <c r="HY76" s="382">
        <f>IF($HT76='Classificação geral'!$F70,'Classificação geral'!K70,"")</f>
        <v>0</v>
      </c>
      <c r="HZ76" s="382">
        <f>IF($HT76='Classificação geral'!$F70,'Classificação geral'!L70,"")</f>
        <v>0</v>
      </c>
      <c r="IA76" s="382">
        <f>IF($HT76='Classificação geral'!$F70,'Classificação geral'!M70,"")</f>
        <v>0</v>
      </c>
      <c r="IB76" s="382">
        <f>IF($HT76='Classificação geral'!$F70,'Classificação geral'!N70,"")</f>
        <v>0</v>
      </c>
      <c r="IC76" s="382">
        <f>IF($HT76='Classificação geral'!$F70,'Classificação geral'!O70,"")</f>
        <v>0</v>
      </c>
      <c r="ID76" s="382" t="b">
        <f>IF($HT76='Classificação geral'!$F70,'Classificação geral'!P70,"")</f>
        <v>0</v>
      </c>
      <c r="IE76" s="382">
        <f>IF($HT76='Classificação geral'!$F70,'Classificação geral'!Q70,"")</f>
        <v>0</v>
      </c>
      <c r="IF76" s="382">
        <f>IF($HT76='Classificação geral'!$F70,'Classificação geral'!R70,"")</f>
        <v>0</v>
      </c>
      <c r="IG76" s="379" t="str">
        <f>IF($HT76='Classificação geral'!$F70,'Classificação geral'!$U70,"")</f>
        <v/>
      </c>
      <c r="IH76" s="334" t="str">
        <f t="shared" si="106"/>
        <v/>
      </c>
      <c r="II76" s="297" t="str">
        <f>IFERROR(RANK(IG76,IG:IG,0)+ COUNTIF($IG$13:IG75,IG76),"")</f>
        <v/>
      </c>
      <c r="IJ76" s="305"/>
      <c r="IK76" s="295" t="str">
        <f>IFERROR(IF(AND('Classificação geral'!$E70="mas",'Classificação geral'!$F70=3),'Classificação geral'!$A70,""),"")</f>
        <v/>
      </c>
      <c r="IL76" s="306" t="str">
        <f>IFERROR(IF(AND('Classificação geral'!$E70="mas",'Classificação geral'!$F70=3),'Classificação geral'!$B70,""),"")</f>
        <v/>
      </c>
      <c r="IM76" s="293" t="str">
        <f>IF($IL76='Classificação geral'!$B70,'Classificação geral'!$C70,"")</f>
        <v/>
      </c>
      <c r="IN76" s="293" t="str">
        <f>IF($IL76='Classificação geral'!$B70,'Classificação geral'!$E70,"")</f>
        <v/>
      </c>
      <c r="IO76" s="293" t="str">
        <f>IF($IN76='Classificação geral'!$E70,'Classificação geral'!$F70,"")</f>
        <v/>
      </c>
      <c r="IP76" s="379">
        <f>IF($IO76='Classificação geral'!$F70,'Classificação geral'!G70,"")</f>
        <v>0</v>
      </c>
      <c r="IQ76" s="379" t="str">
        <f>IF($IO76='Classificação geral'!$F70,'Classificação geral'!H70,"")</f>
        <v/>
      </c>
      <c r="IR76" s="379">
        <f>IF($IO76='Classificação geral'!$F70,'Classificação geral'!I70,"")</f>
        <v>0</v>
      </c>
      <c r="IS76" s="379">
        <f>IF($IO76='Classificação geral'!$F70,'Classificação geral'!J70,"")</f>
        <v>0</v>
      </c>
      <c r="IT76" s="379">
        <f>IF($IO76='Classificação geral'!$F70,'Classificação geral'!K70,"")</f>
        <v>0</v>
      </c>
      <c r="IU76" s="379">
        <f>IF($IO76='Classificação geral'!$F70,'Classificação geral'!L70,"")</f>
        <v>0</v>
      </c>
      <c r="IV76" s="379">
        <f>IF($IO76='Classificação geral'!$F70,'Classificação geral'!M70,"")</f>
        <v>0</v>
      </c>
      <c r="IW76" s="379">
        <f>IF($IO76='Classificação geral'!$F70,'Classificação geral'!N70,"")</f>
        <v>0</v>
      </c>
      <c r="IX76" s="379">
        <f>IF($IO76='Classificação geral'!$F70,'Classificação geral'!O70,"")</f>
        <v>0</v>
      </c>
      <c r="IY76" s="379" t="b">
        <f>IF($IO76='Classificação geral'!$F70,'Classificação geral'!P70,"")</f>
        <v>0</v>
      </c>
      <c r="IZ76" s="379">
        <f>IF($IO76='Classificação geral'!$F70,'Classificação geral'!Q70,"")</f>
        <v>0</v>
      </c>
      <c r="JA76" s="379">
        <f>IF($IO76='Classificação geral'!$F70,'Classificação geral'!R70,"")</f>
        <v>0</v>
      </c>
      <c r="JB76" s="296" t="str">
        <f>IF($IO76='Classificação geral'!$F70,'Classificação geral'!$U70,"")</f>
        <v/>
      </c>
      <c r="JC76" s="334" t="str">
        <f t="shared" si="107"/>
        <v/>
      </c>
      <c r="JD76" s="297" t="str">
        <f>IFERROR(RANK(JB76,JB:JB,0)+ COUNTIF($JB$13:JB75,JB76),"")</f>
        <v/>
      </c>
    </row>
    <row r="77" spans="1:264" ht="25.95" customHeight="1" x14ac:dyDescent="0.4">
      <c r="A77" s="397"/>
      <c r="B77" s="367" t="str">
        <f t="shared" si="132"/>
        <v/>
      </c>
      <c r="C77" s="390" t="str">
        <f t="shared" si="133"/>
        <v/>
      </c>
      <c r="D77" s="394" t="str">
        <f t="shared" si="134"/>
        <v/>
      </c>
      <c r="E77" s="395" t="str">
        <f t="shared" si="135"/>
        <v/>
      </c>
      <c r="F77" s="395" t="str">
        <f t="shared" si="136"/>
        <v/>
      </c>
      <c r="G77" s="395" t="str">
        <f>IFERROR(INDEX(#REF!,MATCH(U77,$FB$15:$FB$97,0)),"")</f>
        <v/>
      </c>
      <c r="H77" s="396" t="str">
        <f t="shared" si="137"/>
        <v/>
      </c>
      <c r="I77" s="396" t="str">
        <f t="shared" si="138"/>
        <v/>
      </c>
      <c r="J77" s="396" t="str">
        <f t="shared" si="139"/>
        <v/>
      </c>
      <c r="K77" s="479" t="str">
        <f t="shared" si="140"/>
        <v/>
      </c>
      <c r="L77" s="396" t="str">
        <f t="shared" si="141"/>
        <v/>
      </c>
      <c r="M77" s="396" t="str">
        <f t="shared" si="142"/>
        <v/>
      </c>
      <c r="N77" s="396" t="str">
        <f t="shared" si="143"/>
        <v/>
      </c>
      <c r="O77" s="479" t="str">
        <f t="shared" si="144"/>
        <v/>
      </c>
      <c r="P77" s="396" t="str">
        <f t="shared" si="145"/>
        <v/>
      </c>
      <c r="Q77" s="396" t="str">
        <f t="shared" si="146"/>
        <v/>
      </c>
      <c r="R77" s="396" t="str">
        <f t="shared" si="147"/>
        <v/>
      </c>
      <c r="S77" s="479" t="str">
        <f t="shared" si="148"/>
        <v/>
      </c>
      <c r="T77" s="396" t="str">
        <f t="shared" si="149"/>
        <v/>
      </c>
      <c r="U77" s="391">
        <v>63</v>
      </c>
      <c r="V77" s="392"/>
      <c r="W77" s="392"/>
      <c r="X77" s="367" t="str">
        <f t="shared" si="150"/>
        <v/>
      </c>
      <c r="Y77" s="390" t="str">
        <f t="shared" si="151"/>
        <v/>
      </c>
      <c r="Z77" s="394" t="str">
        <f t="shared" si="152"/>
        <v/>
      </c>
      <c r="AA77" s="395" t="str">
        <f t="shared" si="153"/>
        <v/>
      </c>
      <c r="AB77" s="395" t="str">
        <f t="shared" si="154"/>
        <v/>
      </c>
      <c r="AC77" s="395" t="str">
        <f>IFERROR(INDEX(#REF!,MATCH(AQ77,$FX$15:$FX$97,0)),"")</f>
        <v/>
      </c>
      <c r="AD77" s="396" t="str">
        <f t="shared" si="155"/>
        <v/>
      </c>
      <c r="AE77" s="396" t="str">
        <f t="shared" si="156"/>
        <v/>
      </c>
      <c r="AF77" s="396" t="str">
        <f t="shared" si="157"/>
        <v/>
      </c>
      <c r="AG77" s="479" t="str">
        <f t="shared" si="158"/>
        <v/>
      </c>
      <c r="AH77" s="396" t="str">
        <f t="shared" si="159"/>
        <v/>
      </c>
      <c r="AI77" s="396" t="str">
        <f t="shared" si="160"/>
        <v/>
      </c>
      <c r="AJ77" s="396" t="str">
        <f t="shared" si="161"/>
        <v/>
      </c>
      <c r="AK77" s="479" t="str">
        <f t="shared" si="162"/>
        <v/>
      </c>
      <c r="AL77" s="396" t="str">
        <f t="shared" si="163"/>
        <v/>
      </c>
      <c r="AM77" s="396" t="str">
        <f t="shared" si="164"/>
        <v/>
      </c>
      <c r="AN77" s="396" t="str">
        <f t="shared" si="165"/>
        <v/>
      </c>
      <c r="AO77" s="479" t="str">
        <f t="shared" si="166"/>
        <v/>
      </c>
      <c r="AP77" s="396" t="str">
        <f t="shared" si="167"/>
        <v/>
      </c>
      <c r="AQ77" s="391">
        <v>63</v>
      </c>
      <c r="AR77" s="392"/>
      <c r="AS77" s="397"/>
      <c r="AT77" s="367" t="str">
        <f t="shared" si="168"/>
        <v/>
      </c>
      <c r="AU77" s="390" t="str">
        <f t="shared" si="169"/>
        <v/>
      </c>
      <c r="AV77" s="390" t="str">
        <f t="shared" si="170"/>
        <v/>
      </c>
      <c r="AW77" s="395" t="str">
        <f t="shared" si="171"/>
        <v/>
      </c>
      <c r="AX77" s="395" t="str">
        <f t="shared" si="172"/>
        <v/>
      </c>
      <c r="AY77" s="395" t="str">
        <f>IFERROR(INDEX(#REF!,MATCH($BM77,$GS$15:$GS$97,0)),"")</f>
        <v/>
      </c>
      <c r="AZ77" s="396" t="str">
        <f t="shared" si="173"/>
        <v/>
      </c>
      <c r="BA77" s="396" t="str">
        <f t="shared" si="174"/>
        <v/>
      </c>
      <c r="BB77" s="396" t="str">
        <f t="shared" si="175"/>
        <v/>
      </c>
      <c r="BC77" s="479" t="str">
        <f t="shared" si="176"/>
        <v/>
      </c>
      <c r="BD77" s="396" t="str">
        <f t="shared" si="177"/>
        <v/>
      </c>
      <c r="BE77" s="396" t="str">
        <f t="shared" si="178"/>
        <v/>
      </c>
      <c r="BF77" s="396" t="str">
        <f t="shared" si="179"/>
        <v/>
      </c>
      <c r="BG77" s="479" t="str">
        <f t="shared" si="180"/>
        <v/>
      </c>
      <c r="BH77" s="396" t="str">
        <f t="shared" si="181"/>
        <v/>
      </c>
      <c r="BI77" s="396" t="str">
        <f t="shared" si="182"/>
        <v/>
      </c>
      <c r="BJ77" s="396" t="str">
        <f t="shared" si="183"/>
        <v/>
      </c>
      <c r="BK77" s="479" t="str">
        <f t="shared" si="184"/>
        <v/>
      </c>
      <c r="BL77" s="396" t="str">
        <f t="shared" si="185"/>
        <v/>
      </c>
      <c r="BM77" s="391">
        <v>63</v>
      </c>
      <c r="BN77" s="236"/>
      <c r="BO77" s="392"/>
      <c r="BP77" s="368" t="str">
        <f t="shared" si="186"/>
        <v/>
      </c>
      <c r="BQ77" s="390" t="str">
        <f t="shared" si="187"/>
        <v/>
      </c>
      <c r="BR77" s="394" t="str">
        <f t="shared" si="188"/>
        <v/>
      </c>
      <c r="BS77" s="395" t="str">
        <f t="shared" si="189"/>
        <v/>
      </c>
      <c r="BT77" s="395" t="str">
        <f t="shared" si="190"/>
        <v/>
      </c>
      <c r="BU77" s="395" t="str">
        <f>IFERROR(INDEX(#REF!,MATCH(CI77,$HN$15:$HN$97,0)),"")</f>
        <v/>
      </c>
      <c r="BV77" s="396" t="str">
        <f t="shared" si="191"/>
        <v/>
      </c>
      <c r="BW77" s="396" t="str">
        <f t="shared" si="192"/>
        <v/>
      </c>
      <c r="BX77" s="396" t="str">
        <f t="shared" si="193"/>
        <v/>
      </c>
      <c r="BY77" s="479" t="str">
        <f t="shared" si="194"/>
        <v/>
      </c>
      <c r="BZ77" s="396" t="str">
        <f t="shared" si="195"/>
        <v/>
      </c>
      <c r="CA77" s="396" t="str">
        <f t="shared" si="196"/>
        <v/>
      </c>
      <c r="CB77" s="396" t="str">
        <f t="shared" si="197"/>
        <v/>
      </c>
      <c r="CC77" s="479" t="str">
        <f t="shared" si="198"/>
        <v/>
      </c>
      <c r="CD77" s="396" t="str">
        <f t="shared" si="199"/>
        <v/>
      </c>
      <c r="CE77" s="396" t="str">
        <f t="shared" si="200"/>
        <v/>
      </c>
      <c r="CF77" s="396" t="str">
        <f t="shared" si="201"/>
        <v/>
      </c>
      <c r="CG77" s="479" t="str">
        <f t="shared" si="202"/>
        <v/>
      </c>
      <c r="CH77" s="396" t="str">
        <f t="shared" si="203"/>
        <v/>
      </c>
      <c r="CI77" s="391">
        <v>63</v>
      </c>
      <c r="CJ77" s="392"/>
      <c r="CK77" s="397"/>
      <c r="CL77" s="367" t="str">
        <f t="shared" si="204"/>
        <v/>
      </c>
      <c r="CM77" s="390" t="str">
        <f t="shared" si="205"/>
        <v/>
      </c>
      <c r="CN77" s="394" t="str">
        <f t="shared" si="206"/>
        <v/>
      </c>
      <c r="CO77" s="394" t="str">
        <f t="shared" si="207"/>
        <v/>
      </c>
      <c r="CP77" s="395" t="str">
        <f t="shared" si="208"/>
        <v/>
      </c>
      <c r="CQ77" s="395" t="str">
        <f>IFERROR(INDEX(#REF!,MATCH(DE77,$II$15:$II$97,0)),"")</f>
        <v/>
      </c>
      <c r="CR77" s="396" t="str">
        <f t="shared" si="209"/>
        <v/>
      </c>
      <c r="CS77" s="396" t="str">
        <f t="shared" si="210"/>
        <v/>
      </c>
      <c r="CT77" s="396" t="str">
        <f t="shared" si="211"/>
        <v/>
      </c>
      <c r="CU77" s="479" t="str">
        <f t="shared" si="212"/>
        <v/>
      </c>
      <c r="CV77" s="396" t="str">
        <f t="shared" si="213"/>
        <v/>
      </c>
      <c r="CW77" s="396" t="str">
        <f t="shared" si="214"/>
        <v/>
      </c>
      <c r="CX77" s="396" t="str">
        <f t="shared" si="215"/>
        <v/>
      </c>
      <c r="CY77" s="479" t="str">
        <f t="shared" si="216"/>
        <v/>
      </c>
      <c r="CZ77" s="396" t="str">
        <f t="shared" si="217"/>
        <v/>
      </c>
      <c r="DA77" s="396" t="str">
        <f t="shared" si="218"/>
        <v/>
      </c>
      <c r="DB77" s="396" t="str">
        <f t="shared" si="219"/>
        <v/>
      </c>
      <c r="DC77" s="479" t="str">
        <f t="shared" si="220"/>
        <v/>
      </c>
      <c r="DD77" s="396" t="str">
        <f t="shared" si="221"/>
        <v/>
      </c>
      <c r="DE77" s="391">
        <v>63</v>
      </c>
      <c r="DF77" s="393" t="str">
        <f t="shared" si="230"/>
        <v/>
      </c>
      <c r="DG77" s="392"/>
      <c r="DH77" s="392"/>
      <c r="DI77" s="367" t="str">
        <f t="shared" si="231"/>
        <v/>
      </c>
      <c r="DJ77" s="390" t="str">
        <f t="shared" si="222"/>
        <v/>
      </c>
      <c r="DK77" s="394" t="str">
        <f t="shared" si="223"/>
        <v/>
      </c>
      <c r="DL77" s="395" t="str">
        <f t="shared" si="224"/>
        <v/>
      </c>
      <c r="DM77" s="395" t="str">
        <f t="shared" si="225"/>
        <v/>
      </c>
      <c r="DN77" s="395" t="str">
        <f>IFERROR(INDEX(#REF!,MATCH(EB77,$JD$15:$JD$97,0)),"")</f>
        <v/>
      </c>
      <c r="DO77" s="396" t="str">
        <f t="shared" si="232"/>
        <v/>
      </c>
      <c r="DP77" s="396" t="str">
        <f t="shared" si="233"/>
        <v/>
      </c>
      <c r="DQ77" s="396" t="str">
        <f t="shared" si="234"/>
        <v/>
      </c>
      <c r="DR77" s="479" t="str">
        <f t="shared" si="226"/>
        <v/>
      </c>
      <c r="DS77" s="396" t="str">
        <f t="shared" si="235"/>
        <v/>
      </c>
      <c r="DT77" s="396" t="str">
        <f t="shared" si="236"/>
        <v/>
      </c>
      <c r="DU77" s="396" t="str">
        <f t="shared" si="237"/>
        <v/>
      </c>
      <c r="DV77" s="479" t="str">
        <f t="shared" si="227"/>
        <v/>
      </c>
      <c r="DW77" s="396" t="str">
        <f t="shared" si="238"/>
        <v/>
      </c>
      <c r="DX77" s="396" t="str">
        <f t="shared" si="239"/>
        <v/>
      </c>
      <c r="DY77" s="396" t="str">
        <f t="shared" si="240"/>
        <v/>
      </c>
      <c r="DZ77" s="479" t="str">
        <f t="shared" si="228"/>
        <v/>
      </c>
      <c r="EA77" s="396" t="str">
        <f t="shared" si="229"/>
        <v/>
      </c>
      <c r="EB77" s="391">
        <v>63</v>
      </c>
      <c r="EC77" s="393"/>
      <c r="ED77" s="392"/>
      <c r="EI77" s="295" t="str">
        <f>IFERROR(IF(AND('Classificação geral'!$E71="FEM",'Classificação geral'!$F71=1),'Classificação geral'!$A71,""),"")</f>
        <v/>
      </c>
      <c r="EJ77" s="306" t="str">
        <f>IFERROR(IF(AND('Classificação geral'!$E71="FEM",'Classificação geral'!$F71=1),'Classificação geral'!$B71,""),"")</f>
        <v/>
      </c>
      <c r="EK77" s="293" t="str">
        <f>IF($EJ77='Classificação geral'!$B71,'Classificação geral'!$C71,"")</f>
        <v/>
      </c>
      <c r="EL77" s="293" t="str">
        <f>IF($EJ77='Classificação geral'!$B71,'Classificação geral'!$E71,"")</f>
        <v/>
      </c>
      <c r="EM77" s="293" t="str">
        <f>IF($EL77='Classificação geral'!$E71,'Classificação geral'!$F71,"")</f>
        <v/>
      </c>
      <c r="EN77" s="378" t="str">
        <f>IFERROR(IF(AND($EL77="fem",'Classificação geral'!$F71=1),'Classificação geral'!G71,""),"")</f>
        <v/>
      </c>
      <c r="EO77" s="378" t="str">
        <f>IFERROR(IF(AND($EL77="fem",'Classificação geral'!$F71=1),'Classificação geral'!H71,""),"")</f>
        <v/>
      </c>
      <c r="EP77" s="378" t="str">
        <f>IFERROR(IF(AND($EL77="fem",'Classificação geral'!$F71=1),'Classificação geral'!I71,""),"")</f>
        <v/>
      </c>
      <c r="EQ77" s="378" t="str">
        <f>IFERROR(IF(AND($EL77="fem",'Classificação geral'!$F71=1),'Classificação geral'!J71,""),"")</f>
        <v/>
      </c>
      <c r="ER77" s="306" t="str">
        <f>IFERROR(IF(AND($EL77="fem",'Classificação geral'!$F71=1),'Classificação geral'!K71,""),"")</f>
        <v/>
      </c>
      <c r="ES77" s="378" t="str">
        <f>IFERROR(IF(AND($EL77="fem",'Classificação geral'!$F71=1),'Classificação geral'!L71,""),"")</f>
        <v/>
      </c>
      <c r="ET77" s="378" t="str">
        <f>IFERROR(IF(AND($EL77="fem",'Classificação geral'!$F71=1),'Classificação geral'!M71,""),"")</f>
        <v/>
      </c>
      <c r="EU77" s="378" t="str">
        <f>IFERROR(IF(AND($EL77="fem",'Classificação geral'!$F71=1),'Classificação geral'!N71,""),"")</f>
        <v/>
      </c>
      <c r="EV77" s="306" t="str">
        <f>IFERROR(IF(AND($EL77="fem",'Classificação geral'!$F71=1),'Classificação geral'!O71,""),"")</f>
        <v/>
      </c>
      <c r="EW77" s="378" t="str">
        <f>IFERROR(IF(AND($EL77="fem",'Classificação geral'!$F71=1),'Classificação geral'!P71,""),"")</f>
        <v/>
      </c>
      <c r="EX77" s="378" t="str">
        <f>IFERROR(IF(AND($EL77="fem",'Classificação geral'!$F71=1),'Classificação geral'!Q71,""),"")</f>
        <v/>
      </c>
      <c r="EY77" s="378" t="str">
        <f>IFERROR(IF(AND($EL77="fem",'Classificação geral'!$F71=1),'Classificação geral'!R71,""),"")</f>
        <v/>
      </c>
      <c r="EZ77" s="296" t="str">
        <f>IF($EM77='Classificação geral'!$F71,'Classificação geral'!$U71,"")</f>
        <v/>
      </c>
      <c r="FA77" s="380" t="str">
        <f t="shared" si="109"/>
        <v/>
      </c>
      <c r="FB77" s="297" t="str">
        <f>IFERROR(RANK(EZ77,EZ:EZ,0)+ COUNTIF(EZ$13:$EZ76,EZ77),"")</f>
        <v/>
      </c>
      <c r="FC77" s="294"/>
      <c r="FD77" s="305" t="s">
        <v>5</v>
      </c>
      <c r="FE77" s="295" t="str">
        <f>IFERROR(IF(AND('Classificação geral'!$E71="mas",'Classificação geral'!$F71=1),'Classificação geral'!$A71,""),"")</f>
        <v/>
      </c>
      <c r="FF77" s="306" t="str">
        <f>IFERROR(IF(AND('Classificação geral'!$E71="mas",'Classificação geral'!$F71=1),'Classificação geral'!$B71,""),"")</f>
        <v/>
      </c>
      <c r="FG77" s="293" t="str">
        <f>IF($FF77='Classificação geral'!$B71,'Classificação geral'!$C71,"")</f>
        <v/>
      </c>
      <c r="FH77" s="293" t="str">
        <f>IF($FF77='Classificação geral'!$B71,'Classificação geral'!$E71,"")</f>
        <v/>
      </c>
      <c r="FI77" s="306" t="str">
        <f>IFERROR(IF(AND($FH77="mas",'Classificação geral'!$F71=1),'Classificação geral'!F71,""),"")</f>
        <v/>
      </c>
      <c r="FJ77" s="378" t="str">
        <f>IFERROR(IF(AND($FH77="mas",'Classificação geral'!$F71=1),'Classificação geral'!G71,""),"")</f>
        <v/>
      </c>
      <c r="FK77" s="378" t="str">
        <f>IFERROR(IF(AND($FH77="mas",'Classificação geral'!$F71=1),'Classificação geral'!H71,""),"")</f>
        <v/>
      </c>
      <c r="FL77" s="378" t="str">
        <f>IFERROR(IF(AND($FH77="mas",'Classificação geral'!$F71=1),'Classificação geral'!I71,""),"")</f>
        <v/>
      </c>
      <c r="FM77" s="378" t="str">
        <f>IFERROR(IF(AND($FH77="mas",'Classificação geral'!$F71=1),'Classificação geral'!J71,""),"")</f>
        <v/>
      </c>
      <c r="FN77" s="378" t="str">
        <f>IFERROR(IF(AND($FH77="mas",'Classificação geral'!$F71=1),'Classificação geral'!K71,""),"")</f>
        <v/>
      </c>
      <c r="FO77" s="378" t="str">
        <f>IFERROR(IF(AND($FH77="mas",'Classificação geral'!$F71=1),'Classificação geral'!L71,""),"")</f>
        <v/>
      </c>
      <c r="FP77" s="378" t="str">
        <f>IFERROR(IF(AND($FH77="mas",'Classificação geral'!$F71=1),'Classificação geral'!M71,""),"")</f>
        <v/>
      </c>
      <c r="FQ77" s="378" t="str">
        <f>IFERROR(IF(AND($FH77="mas",'Classificação geral'!$F71=1),'Classificação geral'!N71,""),"")</f>
        <v/>
      </c>
      <c r="FR77" s="378" t="str">
        <f>IFERROR(IF(AND($FH77="mas",'Classificação geral'!$F71=1),'Classificação geral'!O71,""),"")</f>
        <v/>
      </c>
      <c r="FS77" s="378" t="str">
        <f>IFERROR(IF(AND($FH77="mas",'Classificação geral'!$F71=1),'Classificação geral'!P71,""),"")</f>
        <v/>
      </c>
      <c r="FT77" s="378" t="str">
        <f>IFERROR(IF(AND($FH77="mas",'Classificação geral'!$F71=1),'Classificação geral'!Q71,""),"")</f>
        <v/>
      </c>
      <c r="FU77" s="378" t="str">
        <f>IFERROR(IF(AND($FH77="mas",'Classificação geral'!$F71=1),'Classificação geral'!R71,""),"")</f>
        <v/>
      </c>
      <c r="FV77" s="306" t="str">
        <f>IFERROR(IF(AND($FH77="mas",'Classificação geral'!$F71=1),'Classificação geral'!U71,""),"")</f>
        <v/>
      </c>
      <c r="FW77" s="380" t="str">
        <f t="shared" si="110"/>
        <v/>
      </c>
      <c r="FX77" s="297" t="str">
        <f>IFERROR(RANK(FV77,FV:FV,0)+ COUNTIF($FV$13:FV76,FV77),"")</f>
        <v/>
      </c>
      <c r="FY77" s="305"/>
      <c r="FZ77" s="295" t="str">
        <f>IFERROR(IF(AND('Classificação geral'!$E71="FEM",'Classificação geral'!$F71=2),'Classificação geral'!$A71,""),"")</f>
        <v/>
      </c>
      <c r="GA77" s="378" t="str">
        <f>IFERROR(IF(AND('Classificação geral'!$E71="fem",'Classificação geral'!$F71=2),'Classificação geral'!$B71,""),"")</f>
        <v/>
      </c>
      <c r="GB77" s="293" t="str">
        <f>IF(GA77='Classificação geral'!$B71,'Classificação geral'!$C71,"")</f>
        <v/>
      </c>
      <c r="GC77" s="293" t="str">
        <f>IF(GA77='Classificação geral'!$B71,'Classificação geral'!$E71,"")</f>
        <v/>
      </c>
      <c r="GD77" s="306" t="str">
        <f>IFERROR(IF(AND(GC77="fem",'Classificação geral'!$F71=2),'Classificação geral'!$F71,""),"")</f>
        <v/>
      </c>
      <c r="GE77" s="378" t="str">
        <f>IFERROR(IF(AND($GC77="fem",'Classificação geral'!$F71=2),'Classificação geral'!G71,""),"")</f>
        <v/>
      </c>
      <c r="GF77" s="378" t="str">
        <f>IFERROR(IF(AND($GC77="fem",'Classificação geral'!$F71=2),'Classificação geral'!H71,""),"")</f>
        <v/>
      </c>
      <c r="GG77" s="378" t="str">
        <f>IFERROR(IF(AND($GC77="fem",'Classificação geral'!$F71=2),'Classificação geral'!I71,""),"")</f>
        <v/>
      </c>
      <c r="GH77" s="378" t="str">
        <f>IFERROR(IF(AND($GC77="fem",'Classificação geral'!$F71=2),'Classificação geral'!J71,""),"")</f>
        <v/>
      </c>
      <c r="GI77" s="378" t="str">
        <f>IFERROR(IF(AND($GC77="fem",'Classificação geral'!$F71=2),'Classificação geral'!K71,""),"")</f>
        <v/>
      </c>
      <c r="GJ77" s="378" t="str">
        <f>IFERROR(IF(AND($GC77="fem",'Classificação geral'!$F71=2),'Classificação geral'!L71,""),"")</f>
        <v/>
      </c>
      <c r="GK77" s="378" t="str">
        <f>IFERROR(IF(AND($GC77="fem",'Classificação geral'!$F71=2),'Classificação geral'!M71,""),"")</f>
        <v/>
      </c>
      <c r="GL77" s="378" t="str">
        <f>IFERROR(IF(AND($GC77="fem",'Classificação geral'!$F71=2),'Classificação geral'!N71,""),"")</f>
        <v/>
      </c>
      <c r="GM77" s="378" t="str">
        <f>IFERROR(IF(AND($GC77="fem",'Classificação geral'!$F71=2),'Classificação geral'!O71,""),"")</f>
        <v/>
      </c>
      <c r="GN77" s="378" t="str">
        <f>IFERROR(IF(AND($GC77="fem",'Classificação geral'!$F71=2),'Classificação geral'!P71,""),"")</f>
        <v/>
      </c>
      <c r="GO77" s="378" t="str">
        <f>IFERROR(IF(AND($GC77="fem",'Classificação geral'!$F71=2),'Classificação geral'!Q71,""),"")</f>
        <v/>
      </c>
      <c r="GP77" s="378" t="str">
        <f>IFERROR(IF(AND($GC77="fem",'Classificação geral'!$F71=2),'Classificação geral'!R71,""),"")</f>
        <v/>
      </c>
      <c r="GQ77" s="306" t="str">
        <f>IFERROR(IF(AND(GC77="fem",'Classificação geral'!$F71=2),'Classificação geral'!U71,""),"")</f>
        <v/>
      </c>
      <c r="GR77" s="380" t="str">
        <f t="shared" si="111"/>
        <v/>
      </c>
      <c r="GS77" s="297" t="str">
        <f>IFERROR(RANK(GQ77,GQ:GQ,0)+ COUNTIF($GQ$13:GQ76,GQ77),"")</f>
        <v/>
      </c>
      <c r="GT77" s="305"/>
      <c r="GU77" s="295" t="str">
        <f>IFERROR(IF(AND('Classificação geral'!$E71="mas",'Classificação geral'!$F71=2),'Classificação geral'!$A71,""),"")</f>
        <v/>
      </c>
      <c r="GV77" s="295" t="str">
        <f>IFERROR(IF(AND('Classificação geral'!$E71="mas",'Classificação geral'!$F71=2),'Classificação geral'!$B71,""),"")</f>
        <v/>
      </c>
      <c r="GW77" s="293" t="str">
        <f>IF(GV77='Classificação geral'!$B71,'Classificação geral'!$C71,"")</f>
        <v/>
      </c>
      <c r="GX77" s="293" t="str">
        <f>IF(GV77='Classificação geral'!$B71,'Classificação geral'!$E71,"")</f>
        <v/>
      </c>
      <c r="GY77" s="306" t="str">
        <f>IFERROR(IF(AND(GX77="mas",'Classificação geral'!$F71=2),'Classificação geral'!$F71,""),"")</f>
        <v/>
      </c>
      <c r="GZ77" s="378" t="str">
        <f>IFERROR(IF(AND($GX77="mas",'Classificação geral'!$F71=2),'Classificação geral'!H71,""),"")</f>
        <v/>
      </c>
      <c r="HA77" s="378" t="str">
        <f>IFERROR(IF(AND($GX77="mas",'Classificação geral'!$F71=2),'Classificação geral'!I71,""),"")</f>
        <v/>
      </c>
      <c r="HB77" s="378" t="str">
        <f>IFERROR(IF(AND($GX77="mas",'Classificação geral'!$F71=2),'Classificação geral'!J71,""),"")</f>
        <v/>
      </c>
      <c r="HC77" s="306" t="str">
        <f>IFERROR(IF(AND(GX77="mas",'Classificação geral'!$F71=2),'Classificação geral'!$G71,""),"")</f>
        <v/>
      </c>
      <c r="HD77" s="378" t="str">
        <f>IFERROR(IF(AND($GX77="mas",'Classificação geral'!$F71=2),'Classificação geral'!L71,""),"")</f>
        <v/>
      </c>
      <c r="HE77" s="378" t="str">
        <f>IFERROR(IF(AND($GX77="mas",'Classificação geral'!$F71=2),'Classificação geral'!M71,""),"")</f>
        <v/>
      </c>
      <c r="HF77" s="378" t="str">
        <f>IFERROR(IF(AND($GX77="mas",'Classificação geral'!$F71=2),'Classificação geral'!N71,""),"")</f>
        <v/>
      </c>
      <c r="HG77" s="306" t="str">
        <f>IFERROR(IF(AND(GX77="mas",'Classificação geral'!$F71=2),'Classificação geral'!$K71,""),"")</f>
        <v/>
      </c>
      <c r="HH77" s="378" t="str">
        <f>IFERROR(IF(AND($GX77="mas",'Classificação geral'!$F71=2),'Classificação geral'!P71,""),"")</f>
        <v/>
      </c>
      <c r="HI77" s="378" t="str">
        <f>IFERROR(IF(AND($GX77="mas",'Classificação geral'!$F71=2),'Classificação geral'!Q71,""),"")</f>
        <v/>
      </c>
      <c r="HJ77" s="378" t="str">
        <f>IFERROR(IF(AND($GX77="mas",'Classificação geral'!$F71=2),'Classificação geral'!R71,""),"")</f>
        <v/>
      </c>
      <c r="HK77" s="306" t="str">
        <f>IFERROR(IF(AND(GX77="mas",'Classificação geral'!$F71=2),'Classificação geral'!$O71,""),"")</f>
        <v/>
      </c>
      <c r="HL77" s="306" t="str">
        <f>IFERROR(IF(AND(GX77="mas",'Classificação geral'!$F71=2),'Classificação geral'!$U71,""),"")</f>
        <v/>
      </c>
      <c r="HM77" s="380" t="str">
        <f t="shared" si="112"/>
        <v/>
      </c>
      <c r="HN77" s="297" t="str">
        <f>IFERROR(RANK(HL77,HL:HL,0)+ COUNTIF($HL$13:HL76,HL77),"")</f>
        <v/>
      </c>
      <c r="HO77" s="305"/>
      <c r="HP77" s="295" t="str">
        <f>IFERROR(IF(AND('Classificação geral'!$E71="FEM",'Classificação geral'!$F71=3),'Classificação geral'!$A71,""),"")</f>
        <v/>
      </c>
      <c r="HQ77" s="306" t="str">
        <f>IFERROR(IF(AND('Classificação geral'!$E71="fem",'Classificação geral'!$F71=3),'Classificação geral'!$B71,""),"")</f>
        <v/>
      </c>
      <c r="HR77" s="293" t="str">
        <f>IF($HQ77='Classificação geral'!$B71,'Classificação geral'!$C71,"")</f>
        <v/>
      </c>
      <c r="HS77" s="293" t="str">
        <f>IF($HQ77='Classificação geral'!$B71,'Classificação geral'!$E71,"")</f>
        <v/>
      </c>
      <c r="HT77" s="293" t="str">
        <f>IF($HS77='Classificação geral'!$E71,'Classificação geral'!$F71,"")</f>
        <v/>
      </c>
      <c r="HU77" s="382">
        <f>IF($HT77='Classificação geral'!$F71,'Classificação geral'!G71,"")</f>
        <v>0</v>
      </c>
      <c r="HV77" s="382" t="str">
        <f>IF($HT77='Classificação geral'!$F71,'Classificação geral'!H71,"")</f>
        <v/>
      </c>
      <c r="HW77" s="382">
        <f>IF($HT77='Classificação geral'!$F71,'Classificação geral'!I71,"")</f>
        <v>0</v>
      </c>
      <c r="HX77" s="382">
        <f>IF($HT77='Classificação geral'!$F71,'Classificação geral'!J71,"")</f>
        <v>0</v>
      </c>
      <c r="HY77" s="382">
        <f>IF($HT77='Classificação geral'!$F71,'Classificação geral'!K71,"")</f>
        <v>0</v>
      </c>
      <c r="HZ77" s="382">
        <f>IF($HT77='Classificação geral'!$F71,'Classificação geral'!L71,"")</f>
        <v>0</v>
      </c>
      <c r="IA77" s="382">
        <f>IF($HT77='Classificação geral'!$F71,'Classificação geral'!M71,"")</f>
        <v>0</v>
      </c>
      <c r="IB77" s="382">
        <f>IF($HT77='Classificação geral'!$F71,'Classificação geral'!N71,"")</f>
        <v>0</v>
      </c>
      <c r="IC77" s="382">
        <f>IF($HT77='Classificação geral'!$F71,'Classificação geral'!O71,"")</f>
        <v>0</v>
      </c>
      <c r="ID77" s="382" t="b">
        <f>IF($HT77='Classificação geral'!$F71,'Classificação geral'!P71,"")</f>
        <v>0</v>
      </c>
      <c r="IE77" s="382">
        <f>IF($HT77='Classificação geral'!$F71,'Classificação geral'!Q71,"")</f>
        <v>0</v>
      </c>
      <c r="IF77" s="382">
        <f>IF($HT77='Classificação geral'!$F71,'Classificação geral'!R71,"")</f>
        <v>0</v>
      </c>
      <c r="IG77" s="379" t="str">
        <f>IF($HT77='Classificação geral'!$F71,'Classificação geral'!$U71,"")</f>
        <v/>
      </c>
      <c r="IH77" s="334" t="str">
        <f t="shared" si="106"/>
        <v/>
      </c>
      <c r="II77" s="297" t="str">
        <f>IFERROR(RANK(IG77,IG:IG,0)+ COUNTIF($IG$13:IG76,IG77),"")</f>
        <v/>
      </c>
      <c r="IJ77" s="305"/>
      <c r="IK77" s="295" t="str">
        <f>IFERROR(IF(AND('Classificação geral'!$E71="mas",'Classificação geral'!$F71=3),'Classificação geral'!$A71,""),"")</f>
        <v/>
      </c>
      <c r="IL77" s="306" t="str">
        <f>IFERROR(IF(AND('Classificação geral'!$E71="mas",'Classificação geral'!$F71=3),'Classificação geral'!$B71,""),"")</f>
        <v/>
      </c>
      <c r="IM77" s="293" t="str">
        <f>IF($IL77='Classificação geral'!$B71,'Classificação geral'!$C71,"")</f>
        <v/>
      </c>
      <c r="IN77" s="293" t="str">
        <f>IF($IL77='Classificação geral'!$B71,'Classificação geral'!$E71,"")</f>
        <v/>
      </c>
      <c r="IO77" s="293" t="str">
        <f>IF($IN77='Classificação geral'!$E71,'Classificação geral'!$F71,"")</f>
        <v/>
      </c>
      <c r="IP77" s="379">
        <f>IF($IO77='Classificação geral'!$F71,'Classificação geral'!G71,"")</f>
        <v>0</v>
      </c>
      <c r="IQ77" s="379" t="str">
        <f>IF($IO77='Classificação geral'!$F71,'Classificação geral'!H71,"")</f>
        <v/>
      </c>
      <c r="IR77" s="379">
        <f>IF($IO77='Classificação geral'!$F71,'Classificação geral'!I71,"")</f>
        <v>0</v>
      </c>
      <c r="IS77" s="379">
        <f>IF($IO77='Classificação geral'!$F71,'Classificação geral'!J71,"")</f>
        <v>0</v>
      </c>
      <c r="IT77" s="379">
        <f>IF($IO77='Classificação geral'!$F71,'Classificação geral'!K71,"")</f>
        <v>0</v>
      </c>
      <c r="IU77" s="379">
        <f>IF($IO77='Classificação geral'!$F71,'Classificação geral'!L71,"")</f>
        <v>0</v>
      </c>
      <c r="IV77" s="379">
        <f>IF($IO77='Classificação geral'!$F71,'Classificação geral'!M71,"")</f>
        <v>0</v>
      </c>
      <c r="IW77" s="379">
        <f>IF($IO77='Classificação geral'!$F71,'Classificação geral'!N71,"")</f>
        <v>0</v>
      </c>
      <c r="IX77" s="379">
        <f>IF($IO77='Classificação geral'!$F71,'Classificação geral'!O71,"")</f>
        <v>0</v>
      </c>
      <c r="IY77" s="379" t="b">
        <f>IF($IO77='Classificação geral'!$F71,'Classificação geral'!P71,"")</f>
        <v>0</v>
      </c>
      <c r="IZ77" s="379">
        <f>IF($IO77='Classificação geral'!$F71,'Classificação geral'!Q71,"")</f>
        <v>0</v>
      </c>
      <c r="JA77" s="379">
        <f>IF($IO77='Classificação geral'!$F71,'Classificação geral'!R71,"")</f>
        <v>0</v>
      </c>
      <c r="JB77" s="296" t="str">
        <f>IF($IO77='Classificação geral'!$F71,'Classificação geral'!$U71,"")</f>
        <v/>
      </c>
      <c r="JC77" s="334" t="str">
        <f t="shared" si="107"/>
        <v/>
      </c>
      <c r="JD77" s="297" t="str">
        <f>IFERROR(RANK(JB77,JB:JB,0)+ COUNTIF($JB$13:JB76,JB77),"")</f>
        <v/>
      </c>
    </row>
    <row r="78" spans="1:264" ht="25.95" customHeight="1" x14ac:dyDescent="0.4">
      <c r="A78" s="397"/>
      <c r="B78" s="367" t="str">
        <f t="shared" si="132"/>
        <v/>
      </c>
      <c r="C78" s="390" t="str">
        <f t="shared" si="133"/>
        <v/>
      </c>
      <c r="D78" s="394" t="str">
        <f t="shared" si="134"/>
        <v/>
      </c>
      <c r="E78" s="395" t="str">
        <f t="shared" si="135"/>
        <v/>
      </c>
      <c r="F78" s="395" t="str">
        <f t="shared" si="136"/>
        <v/>
      </c>
      <c r="G78" s="395" t="str">
        <f>IFERROR(INDEX(#REF!,MATCH(U78,$FB$15:$FB$97,0)),"")</f>
        <v/>
      </c>
      <c r="H78" s="396" t="str">
        <f t="shared" si="137"/>
        <v/>
      </c>
      <c r="I78" s="396" t="str">
        <f t="shared" si="138"/>
        <v/>
      </c>
      <c r="J78" s="396" t="str">
        <f t="shared" si="139"/>
        <v/>
      </c>
      <c r="K78" s="479" t="str">
        <f t="shared" si="140"/>
        <v/>
      </c>
      <c r="L78" s="396" t="str">
        <f t="shared" si="141"/>
        <v/>
      </c>
      <c r="M78" s="396" t="str">
        <f t="shared" si="142"/>
        <v/>
      </c>
      <c r="N78" s="396" t="str">
        <f t="shared" si="143"/>
        <v/>
      </c>
      <c r="O78" s="479" t="str">
        <f t="shared" si="144"/>
        <v/>
      </c>
      <c r="P78" s="396" t="str">
        <f t="shared" si="145"/>
        <v/>
      </c>
      <c r="Q78" s="396" t="str">
        <f t="shared" si="146"/>
        <v/>
      </c>
      <c r="R78" s="396" t="str">
        <f t="shared" si="147"/>
        <v/>
      </c>
      <c r="S78" s="479" t="str">
        <f t="shared" si="148"/>
        <v/>
      </c>
      <c r="T78" s="396" t="str">
        <f t="shared" si="149"/>
        <v/>
      </c>
      <c r="U78" s="391">
        <v>64</v>
      </c>
      <c r="V78" s="392"/>
      <c r="W78" s="392"/>
      <c r="X78" s="367" t="str">
        <f t="shared" si="150"/>
        <v/>
      </c>
      <c r="Y78" s="390" t="str">
        <f t="shared" si="151"/>
        <v/>
      </c>
      <c r="Z78" s="394" t="str">
        <f t="shared" si="152"/>
        <v/>
      </c>
      <c r="AA78" s="395" t="str">
        <f t="shared" si="153"/>
        <v/>
      </c>
      <c r="AB78" s="395" t="str">
        <f t="shared" si="154"/>
        <v/>
      </c>
      <c r="AC78" s="395" t="str">
        <f>IFERROR(INDEX(#REF!,MATCH(AQ78,$FX$15:$FX$97,0)),"")</f>
        <v/>
      </c>
      <c r="AD78" s="396" t="str">
        <f t="shared" si="155"/>
        <v/>
      </c>
      <c r="AE78" s="396" t="str">
        <f t="shared" si="156"/>
        <v/>
      </c>
      <c r="AF78" s="396" t="str">
        <f t="shared" si="157"/>
        <v/>
      </c>
      <c r="AG78" s="479" t="str">
        <f t="shared" si="158"/>
        <v/>
      </c>
      <c r="AH78" s="396" t="str">
        <f t="shared" si="159"/>
        <v/>
      </c>
      <c r="AI78" s="396" t="str">
        <f t="shared" si="160"/>
        <v/>
      </c>
      <c r="AJ78" s="396" t="str">
        <f t="shared" si="161"/>
        <v/>
      </c>
      <c r="AK78" s="479" t="str">
        <f t="shared" si="162"/>
        <v/>
      </c>
      <c r="AL78" s="396" t="str">
        <f t="shared" si="163"/>
        <v/>
      </c>
      <c r="AM78" s="396" t="str">
        <f t="shared" si="164"/>
        <v/>
      </c>
      <c r="AN78" s="396" t="str">
        <f t="shared" si="165"/>
        <v/>
      </c>
      <c r="AO78" s="479" t="str">
        <f t="shared" si="166"/>
        <v/>
      </c>
      <c r="AP78" s="396" t="str">
        <f t="shared" si="167"/>
        <v/>
      </c>
      <c r="AQ78" s="391">
        <v>64</v>
      </c>
      <c r="AR78" s="392"/>
      <c r="AS78" s="397"/>
      <c r="AT78" s="367" t="str">
        <f t="shared" si="168"/>
        <v/>
      </c>
      <c r="AU78" s="390" t="str">
        <f t="shared" si="169"/>
        <v/>
      </c>
      <c r="AV78" s="390" t="str">
        <f t="shared" si="170"/>
        <v/>
      </c>
      <c r="AW78" s="395" t="str">
        <f t="shared" si="171"/>
        <v/>
      </c>
      <c r="AX78" s="395" t="str">
        <f t="shared" si="172"/>
        <v/>
      </c>
      <c r="AY78" s="395" t="str">
        <f>IFERROR(INDEX(#REF!,MATCH($BM78,$GS$15:$GS$97,0)),"")</f>
        <v/>
      </c>
      <c r="AZ78" s="396" t="str">
        <f t="shared" si="173"/>
        <v/>
      </c>
      <c r="BA78" s="396" t="str">
        <f t="shared" si="174"/>
        <v/>
      </c>
      <c r="BB78" s="396" t="str">
        <f t="shared" si="175"/>
        <v/>
      </c>
      <c r="BC78" s="479" t="str">
        <f t="shared" si="176"/>
        <v/>
      </c>
      <c r="BD78" s="396" t="str">
        <f t="shared" si="177"/>
        <v/>
      </c>
      <c r="BE78" s="396" t="str">
        <f t="shared" si="178"/>
        <v/>
      </c>
      <c r="BF78" s="396" t="str">
        <f t="shared" si="179"/>
        <v/>
      </c>
      <c r="BG78" s="479" t="str">
        <f t="shared" si="180"/>
        <v/>
      </c>
      <c r="BH78" s="396" t="str">
        <f t="shared" si="181"/>
        <v/>
      </c>
      <c r="BI78" s="396" t="str">
        <f t="shared" si="182"/>
        <v/>
      </c>
      <c r="BJ78" s="396" t="str">
        <f t="shared" si="183"/>
        <v/>
      </c>
      <c r="BK78" s="479" t="str">
        <f t="shared" si="184"/>
        <v/>
      </c>
      <c r="BL78" s="396" t="str">
        <f t="shared" si="185"/>
        <v/>
      </c>
      <c r="BM78" s="391">
        <v>64</v>
      </c>
      <c r="BN78" s="236"/>
      <c r="BO78" s="392"/>
      <c r="BP78" s="368" t="str">
        <f t="shared" si="186"/>
        <v/>
      </c>
      <c r="BQ78" s="390" t="str">
        <f t="shared" si="187"/>
        <v/>
      </c>
      <c r="BR78" s="394" t="str">
        <f t="shared" si="188"/>
        <v/>
      </c>
      <c r="BS78" s="395" t="str">
        <f t="shared" si="189"/>
        <v/>
      </c>
      <c r="BT78" s="395" t="str">
        <f t="shared" si="190"/>
        <v/>
      </c>
      <c r="BU78" s="395" t="str">
        <f>IFERROR(INDEX(#REF!,MATCH(CI78,$HN$15:$HN$97,0)),"")</f>
        <v/>
      </c>
      <c r="BV78" s="396" t="str">
        <f t="shared" si="191"/>
        <v/>
      </c>
      <c r="BW78" s="396" t="str">
        <f t="shared" si="192"/>
        <v/>
      </c>
      <c r="BX78" s="396" t="str">
        <f t="shared" si="193"/>
        <v/>
      </c>
      <c r="BY78" s="479" t="str">
        <f t="shared" si="194"/>
        <v/>
      </c>
      <c r="BZ78" s="396" t="str">
        <f t="shared" si="195"/>
        <v/>
      </c>
      <c r="CA78" s="396" t="str">
        <f t="shared" si="196"/>
        <v/>
      </c>
      <c r="CB78" s="396" t="str">
        <f t="shared" si="197"/>
        <v/>
      </c>
      <c r="CC78" s="479" t="str">
        <f t="shared" si="198"/>
        <v/>
      </c>
      <c r="CD78" s="396" t="str">
        <f t="shared" si="199"/>
        <v/>
      </c>
      <c r="CE78" s="396" t="str">
        <f t="shared" si="200"/>
        <v/>
      </c>
      <c r="CF78" s="396" t="str">
        <f t="shared" si="201"/>
        <v/>
      </c>
      <c r="CG78" s="479" t="str">
        <f t="shared" si="202"/>
        <v/>
      </c>
      <c r="CH78" s="396" t="str">
        <f t="shared" si="203"/>
        <v/>
      </c>
      <c r="CI78" s="391">
        <v>64</v>
      </c>
      <c r="CJ78" s="392"/>
      <c r="CK78" s="397"/>
      <c r="CL78" s="367" t="str">
        <f t="shared" si="204"/>
        <v/>
      </c>
      <c r="CM78" s="390" t="str">
        <f t="shared" si="205"/>
        <v/>
      </c>
      <c r="CN78" s="394" t="str">
        <f t="shared" si="206"/>
        <v/>
      </c>
      <c r="CO78" s="394" t="str">
        <f t="shared" si="207"/>
        <v/>
      </c>
      <c r="CP78" s="395" t="str">
        <f t="shared" si="208"/>
        <v/>
      </c>
      <c r="CQ78" s="395" t="str">
        <f>IFERROR(INDEX(#REF!,MATCH(DE78,$II$15:$II$97,0)),"")</f>
        <v/>
      </c>
      <c r="CR78" s="396" t="str">
        <f t="shared" si="209"/>
        <v/>
      </c>
      <c r="CS78" s="396" t="str">
        <f t="shared" si="210"/>
        <v/>
      </c>
      <c r="CT78" s="396" t="str">
        <f t="shared" si="211"/>
        <v/>
      </c>
      <c r="CU78" s="479" t="str">
        <f t="shared" si="212"/>
        <v/>
      </c>
      <c r="CV78" s="396" t="str">
        <f t="shared" si="213"/>
        <v/>
      </c>
      <c r="CW78" s="396" t="str">
        <f t="shared" si="214"/>
        <v/>
      </c>
      <c r="CX78" s="396" t="str">
        <f t="shared" si="215"/>
        <v/>
      </c>
      <c r="CY78" s="479" t="str">
        <f t="shared" si="216"/>
        <v/>
      </c>
      <c r="CZ78" s="396" t="str">
        <f t="shared" si="217"/>
        <v/>
      </c>
      <c r="DA78" s="396" t="str">
        <f t="shared" si="218"/>
        <v/>
      </c>
      <c r="DB78" s="396" t="str">
        <f t="shared" si="219"/>
        <v/>
      </c>
      <c r="DC78" s="479" t="str">
        <f t="shared" si="220"/>
        <v/>
      </c>
      <c r="DD78" s="396" t="str">
        <f t="shared" si="221"/>
        <v/>
      </c>
      <c r="DE78" s="391">
        <v>64</v>
      </c>
      <c r="DF78" s="393" t="str">
        <f t="shared" si="230"/>
        <v/>
      </c>
      <c r="DG78" s="392"/>
      <c r="DH78" s="392"/>
      <c r="DI78" s="367" t="str">
        <f t="shared" si="231"/>
        <v/>
      </c>
      <c r="DJ78" s="390" t="str">
        <f t="shared" si="222"/>
        <v/>
      </c>
      <c r="DK78" s="394" t="str">
        <f t="shared" si="223"/>
        <v/>
      </c>
      <c r="DL78" s="395" t="str">
        <f t="shared" si="224"/>
        <v/>
      </c>
      <c r="DM78" s="395" t="str">
        <f t="shared" si="225"/>
        <v/>
      </c>
      <c r="DN78" s="395" t="str">
        <f>IFERROR(INDEX(#REF!,MATCH(EB78,$JD$15:$JD$97,0)),"")</f>
        <v/>
      </c>
      <c r="DO78" s="396" t="str">
        <f t="shared" si="232"/>
        <v/>
      </c>
      <c r="DP78" s="396" t="str">
        <f t="shared" si="233"/>
        <v/>
      </c>
      <c r="DQ78" s="396" t="str">
        <f t="shared" si="234"/>
        <v/>
      </c>
      <c r="DR78" s="479" t="str">
        <f t="shared" si="226"/>
        <v/>
      </c>
      <c r="DS78" s="396" t="str">
        <f t="shared" si="235"/>
        <v/>
      </c>
      <c r="DT78" s="396" t="str">
        <f t="shared" si="236"/>
        <v/>
      </c>
      <c r="DU78" s="396" t="str">
        <f t="shared" si="237"/>
        <v/>
      </c>
      <c r="DV78" s="479" t="str">
        <f t="shared" si="227"/>
        <v/>
      </c>
      <c r="DW78" s="396" t="str">
        <f t="shared" si="238"/>
        <v/>
      </c>
      <c r="DX78" s="396" t="str">
        <f t="shared" si="239"/>
        <v/>
      </c>
      <c r="DY78" s="396" t="str">
        <f t="shared" si="240"/>
        <v/>
      </c>
      <c r="DZ78" s="479" t="str">
        <f t="shared" si="228"/>
        <v/>
      </c>
      <c r="EA78" s="396" t="str">
        <f t="shared" si="229"/>
        <v/>
      </c>
      <c r="EB78" s="391">
        <v>64</v>
      </c>
      <c r="EC78" s="393"/>
      <c r="ED78" s="392"/>
      <c r="EI78" s="295" t="str">
        <f>IFERROR(IF(AND('Classificação geral'!$E72="FEM",'Classificação geral'!$F72=1),'Classificação geral'!$A72,""),"")</f>
        <v/>
      </c>
      <c r="EJ78" s="306" t="str">
        <f>IFERROR(IF(AND('Classificação geral'!$E72="FEM",'Classificação geral'!$F72=1),'Classificação geral'!$B72,""),"")</f>
        <v/>
      </c>
      <c r="EK78" s="293" t="str">
        <f>IF($EJ78='Classificação geral'!$B72,'Classificação geral'!$C72,"")</f>
        <v/>
      </c>
      <c r="EL78" s="293" t="str">
        <f>IF($EJ78='Classificação geral'!$B72,'Classificação geral'!$E72,"")</f>
        <v/>
      </c>
      <c r="EM78" s="293" t="str">
        <f>IF($EL78='Classificação geral'!$E72,'Classificação geral'!$F72,"")</f>
        <v/>
      </c>
      <c r="EN78" s="378" t="str">
        <f>IFERROR(IF(AND($EL78="fem",'Classificação geral'!$F72=1),'Classificação geral'!G72,""),"")</f>
        <v/>
      </c>
      <c r="EO78" s="378" t="str">
        <f>IFERROR(IF(AND($EL78="fem",'Classificação geral'!$F72=1),'Classificação geral'!H72,""),"")</f>
        <v/>
      </c>
      <c r="EP78" s="378" t="str">
        <f>IFERROR(IF(AND($EL78="fem",'Classificação geral'!$F72=1),'Classificação geral'!I72,""),"")</f>
        <v/>
      </c>
      <c r="EQ78" s="378" t="str">
        <f>IFERROR(IF(AND($EL78="fem",'Classificação geral'!$F72=1),'Classificação geral'!J72,""),"")</f>
        <v/>
      </c>
      <c r="ER78" s="306" t="str">
        <f>IFERROR(IF(AND($EL78="fem",'Classificação geral'!$F72=1),'Classificação geral'!K72,""),"")</f>
        <v/>
      </c>
      <c r="ES78" s="378" t="str">
        <f>IFERROR(IF(AND($EL78="fem",'Classificação geral'!$F72=1),'Classificação geral'!L72,""),"")</f>
        <v/>
      </c>
      <c r="ET78" s="378" t="str">
        <f>IFERROR(IF(AND($EL78="fem",'Classificação geral'!$F72=1),'Classificação geral'!M72,""),"")</f>
        <v/>
      </c>
      <c r="EU78" s="378" t="str">
        <f>IFERROR(IF(AND($EL78="fem",'Classificação geral'!$F72=1),'Classificação geral'!N72,""),"")</f>
        <v/>
      </c>
      <c r="EV78" s="306" t="str">
        <f>IFERROR(IF(AND($EL78="fem",'Classificação geral'!$F72=1),'Classificação geral'!O72,""),"")</f>
        <v/>
      </c>
      <c r="EW78" s="378" t="str">
        <f>IFERROR(IF(AND($EL78="fem",'Classificação geral'!$F72=1),'Classificação geral'!P72,""),"")</f>
        <v/>
      </c>
      <c r="EX78" s="378" t="str">
        <f>IFERROR(IF(AND($EL78="fem",'Classificação geral'!$F72=1),'Classificação geral'!Q72,""),"")</f>
        <v/>
      </c>
      <c r="EY78" s="378" t="str">
        <f>IFERROR(IF(AND($EL78="fem",'Classificação geral'!$F72=1),'Classificação geral'!R72,""),"")</f>
        <v/>
      </c>
      <c r="EZ78" s="296" t="str">
        <f>IF($EM78='Classificação geral'!$F72,'Classificação geral'!$U72,"")</f>
        <v/>
      </c>
      <c r="FA78" s="380" t="str">
        <f t="shared" si="109"/>
        <v/>
      </c>
      <c r="FB78" s="297" t="str">
        <f>IFERROR(RANK(EZ78,EZ:EZ,0)+ COUNTIF(EZ$13:$EZ77,EZ78),"")</f>
        <v/>
      </c>
      <c r="FC78" s="294"/>
      <c r="FD78" s="305" t="s">
        <v>5</v>
      </c>
      <c r="FE78" s="295" t="str">
        <f>IFERROR(IF(AND('Classificação geral'!$E72="mas",'Classificação geral'!$F72=1),'Classificação geral'!$A72,""),"")</f>
        <v/>
      </c>
      <c r="FF78" s="306" t="str">
        <f>IFERROR(IF(AND('Classificação geral'!$E72="mas",'Classificação geral'!$F72=1),'Classificação geral'!$B72,""),"")</f>
        <v/>
      </c>
      <c r="FG78" s="293" t="str">
        <f>IF($FF78='Classificação geral'!$B72,'Classificação geral'!$C72,"")</f>
        <v/>
      </c>
      <c r="FH78" s="293" t="str">
        <f>IF($FF78='Classificação geral'!$B72,'Classificação geral'!$E72,"")</f>
        <v/>
      </c>
      <c r="FI78" s="306" t="str">
        <f>IFERROR(IF(AND($FH78="mas",'Classificação geral'!$F72=1),'Classificação geral'!F72,""),"")</f>
        <v/>
      </c>
      <c r="FJ78" s="378" t="str">
        <f>IFERROR(IF(AND($FH78="mas",'Classificação geral'!$F72=1),'Classificação geral'!G72,""),"")</f>
        <v/>
      </c>
      <c r="FK78" s="378" t="str">
        <f>IFERROR(IF(AND($FH78="mas",'Classificação geral'!$F72=1),'Classificação geral'!H72,""),"")</f>
        <v/>
      </c>
      <c r="FL78" s="378" t="str">
        <f>IFERROR(IF(AND($FH78="mas",'Classificação geral'!$F72=1),'Classificação geral'!I72,""),"")</f>
        <v/>
      </c>
      <c r="FM78" s="378" t="str">
        <f>IFERROR(IF(AND($FH78="mas",'Classificação geral'!$F72=1),'Classificação geral'!J72,""),"")</f>
        <v/>
      </c>
      <c r="FN78" s="378" t="str">
        <f>IFERROR(IF(AND($FH78="mas",'Classificação geral'!$F72=1),'Classificação geral'!K72,""),"")</f>
        <v/>
      </c>
      <c r="FO78" s="378" t="str">
        <f>IFERROR(IF(AND($FH78="mas",'Classificação geral'!$F72=1),'Classificação geral'!L72,""),"")</f>
        <v/>
      </c>
      <c r="FP78" s="378" t="str">
        <f>IFERROR(IF(AND($FH78="mas",'Classificação geral'!$F72=1),'Classificação geral'!M72,""),"")</f>
        <v/>
      </c>
      <c r="FQ78" s="378" t="str">
        <f>IFERROR(IF(AND($FH78="mas",'Classificação geral'!$F72=1),'Classificação geral'!N72,""),"")</f>
        <v/>
      </c>
      <c r="FR78" s="378" t="str">
        <f>IFERROR(IF(AND($FH78="mas",'Classificação geral'!$F72=1),'Classificação geral'!O72,""),"")</f>
        <v/>
      </c>
      <c r="FS78" s="378" t="str">
        <f>IFERROR(IF(AND($FH78="mas",'Classificação geral'!$F72=1),'Classificação geral'!P72,""),"")</f>
        <v/>
      </c>
      <c r="FT78" s="378" t="str">
        <f>IFERROR(IF(AND($FH78="mas",'Classificação geral'!$F72=1),'Classificação geral'!Q72,""),"")</f>
        <v/>
      </c>
      <c r="FU78" s="378" t="str">
        <f>IFERROR(IF(AND($FH78="mas",'Classificação geral'!$F72=1),'Classificação geral'!R72,""),"")</f>
        <v/>
      </c>
      <c r="FV78" s="306" t="str">
        <f>IFERROR(IF(AND($FH78="mas",'Classificação geral'!$F72=1),'Classificação geral'!U72,""),"")</f>
        <v/>
      </c>
      <c r="FW78" s="380" t="str">
        <f t="shared" si="110"/>
        <v/>
      </c>
      <c r="FX78" s="297" t="str">
        <f>IFERROR(RANK(FV78,FV:FV,0)+ COUNTIF($FV$13:FV77,FV78),"")</f>
        <v/>
      </c>
      <c r="FY78" s="305"/>
      <c r="FZ78" s="295" t="str">
        <f>IFERROR(IF(AND('Classificação geral'!$E72="FEM",'Classificação geral'!$F72=2),'Classificação geral'!$A72,""),"")</f>
        <v/>
      </c>
      <c r="GA78" s="378" t="str">
        <f>IFERROR(IF(AND('Classificação geral'!$E72="fem",'Classificação geral'!$F72=2),'Classificação geral'!$B72,""),"")</f>
        <v/>
      </c>
      <c r="GB78" s="293" t="str">
        <f>IF(GA78='Classificação geral'!$B72,'Classificação geral'!$C72,"")</f>
        <v/>
      </c>
      <c r="GC78" s="293" t="str">
        <f>IF(GA78='Classificação geral'!$B72,'Classificação geral'!$E72,"")</f>
        <v/>
      </c>
      <c r="GD78" s="306" t="str">
        <f>IFERROR(IF(AND(GC78="fem",'Classificação geral'!$F72=2),'Classificação geral'!$F72,""),"")</f>
        <v/>
      </c>
      <c r="GE78" s="378" t="str">
        <f>IFERROR(IF(AND($GC78="fem",'Classificação geral'!$F72=2),'Classificação geral'!G72,""),"")</f>
        <v/>
      </c>
      <c r="GF78" s="378" t="str">
        <f>IFERROR(IF(AND($GC78="fem",'Classificação geral'!$F72=2),'Classificação geral'!H72,""),"")</f>
        <v/>
      </c>
      <c r="GG78" s="378" t="str">
        <f>IFERROR(IF(AND($GC78="fem",'Classificação geral'!$F72=2),'Classificação geral'!I72,""),"")</f>
        <v/>
      </c>
      <c r="GH78" s="378" t="str">
        <f>IFERROR(IF(AND($GC78="fem",'Classificação geral'!$F72=2),'Classificação geral'!J72,""),"")</f>
        <v/>
      </c>
      <c r="GI78" s="378" t="str">
        <f>IFERROR(IF(AND($GC78="fem",'Classificação geral'!$F72=2),'Classificação geral'!K72,""),"")</f>
        <v/>
      </c>
      <c r="GJ78" s="378" t="str">
        <f>IFERROR(IF(AND($GC78="fem",'Classificação geral'!$F72=2),'Classificação geral'!L72,""),"")</f>
        <v/>
      </c>
      <c r="GK78" s="378" t="str">
        <f>IFERROR(IF(AND($GC78="fem",'Classificação geral'!$F72=2),'Classificação geral'!M72,""),"")</f>
        <v/>
      </c>
      <c r="GL78" s="378" t="str">
        <f>IFERROR(IF(AND($GC78="fem",'Classificação geral'!$F72=2),'Classificação geral'!N72,""),"")</f>
        <v/>
      </c>
      <c r="GM78" s="378" t="str">
        <f>IFERROR(IF(AND($GC78="fem",'Classificação geral'!$F72=2),'Classificação geral'!O72,""),"")</f>
        <v/>
      </c>
      <c r="GN78" s="378" t="str">
        <f>IFERROR(IF(AND($GC78="fem",'Classificação geral'!$F72=2),'Classificação geral'!P72,""),"")</f>
        <v/>
      </c>
      <c r="GO78" s="378" t="str">
        <f>IFERROR(IF(AND($GC78="fem",'Classificação geral'!$F72=2),'Classificação geral'!Q72,""),"")</f>
        <v/>
      </c>
      <c r="GP78" s="378" t="str">
        <f>IFERROR(IF(AND($GC78="fem",'Classificação geral'!$F72=2),'Classificação geral'!R72,""),"")</f>
        <v/>
      </c>
      <c r="GQ78" s="306" t="str">
        <f>IFERROR(IF(AND(GC78="fem",'Classificação geral'!$F72=2),'Classificação geral'!U72,""),"")</f>
        <v/>
      </c>
      <c r="GR78" s="380" t="str">
        <f t="shared" si="111"/>
        <v/>
      </c>
      <c r="GS78" s="297" t="str">
        <f>IFERROR(RANK(GQ78,GQ:GQ,0)+ COUNTIF($GQ$13:GQ77,GQ78),"")</f>
        <v/>
      </c>
      <c r="GT78" s="305"/>
      <c r="GU78" s="295" t="str">
        <f>IFERROR(IF(AND('Classificação geral'!$E72="mas",'Classificação geral'!$F72=2),'Classificação geral'!$A72,""),"")</f>
        <v/>
      </c>
      <c r="GV78" s="295" t="str">
        <f>IFERROR(IF(AND('Classificação geral'!$E72="mas",'Classificação geral'!$F72=2),'Classificação geral'!$B72,""),"")</f>
        <v/>
      </c>
      <c r="GW78" s="293" t="str">
        <f>IF(GV78='Classificação geral'!$B72,'Classificação geral'!$C72,"")</f>
        <v/>
      </c>
      <c r="GX78" s="293" t="str">
        <f>IF(GV78='Classificação geral'!$B72,'Classificação geral'!$E72,"")</f>
        <v/>
      </c>
      <c r="GY78" s="306" t="str">
        <f>IFERROR(IF(AND(GX78="mas",'Classificação geral'!$F72=2),'Classificação geral'!$F72,""),"")</f>
        <v/>
      </c>
      <c r="GZ78" s="378" t="str">
        <f>IFERROR(IF(AND($GX78="mas",'Classificação geral'!$F72=2),'Classificação geral'!H72,""),"")</f>
        <v/>
      </c>
      <c r="HA78" s="378" t="str">
        <f>IFERROR(IF(AND($GX78="mas",'Classificação geral'!$F72=2),'Classificação geral'!I72,""),"")</f>
        <v/>
      </c>
      <c r="HB78" s="378" t="str">
        <f>IFERROR(IF(AND($GX78="mas",'Classificação geral'!$F72=2),'Classificação geral'!J72,""),"")</f>
        <v/>
      </c>
      <c r="HC78" s="306" t="str">
        <f>IFERROR(IF(AND(GX78="mas",'Classificação geral'!$F72=2),'Classificação geral'!$G72,""),"")</f>
        <v/>
      </c>
      <c r="HD78" s="378" t="str">
        <f>IFERROR(IF(AND($GX78="mas",'Classificação geral'!$F72=2),'Classificação geral'!L72,""),"")</f>
        <v/>
      </c>
      <c r="HE78" s="378" t="str">
        <f>IFERROR(IF(AND($GX78="mas",'Classificação geral'!$F72=2),'Classificação geral'!M72,""),"")</f>
        <v/>
      </c>
      <c r="HF78" s="378" t="str">
        <f>IFERROR(IF(AND($GX78="mas",'Classificação geral'!$F72=2),'Classificação geral'!N72,""),"")</f>
        <v/>
      </c>
      <c r="HG78" s="306" t="str">
        <f>IFERROR(IF(AND(GX78="mas",'Classificação geral'!$F72=2),'Classificação geral'!$K72,""),"")</f>
        <v/>
      </c>
      <c r="HH78" s="378" t="str">
        <f>IFERROR(IF(AND($GX78="mas",'Classificação geral'!$F72=2),'Classificação geral'!P72,""),"")</f>
        <v/>
      </c>
      <c r="HI78" s="378" t="str">
        <f>IFERROR(IF(AND($GX78="mas",'Classificação geral'!$F72=2),'Classificação geral'!Q72,""),"")</f>
        <v/>
      </c>
      <c r="HJ78" s="378" t="str">
        <f>IFERROR(IF(AND($GX78="mas",'Classificação geral'!$F72=2),'Classificação geral'!R72,""),"")</f>
        <v/>
      </c>
      <c r="HK78" s="306" t="str">
        <f>IFERROR(IF(AND(GX78="mas",'Classificação geral'!$F72=2),'Classificação geral'!$O72,""),"")</f>
        <v/>
      </c>
      <c r="HL78" s="306" t="str">
        <f>IFERROR(IF(AND(GX78="mas",'Classificação geral'!$F72=2),'Classificação geral'!$U72,""),"")</f>
        <v/>
      </c>
      <c r="HM78" s="380" t="str">
        <f t="shared" si="112"/>
        <v/>
      </c>
      <c r="HN78" s="297" t="str">
        <f>IFERROR(RANK(HL78,HL:HL,0)+ COUNTIF($HL$13:HL77,HL78),"")</f>
        <v/>
      </c>
      <c r="HO78" s="305"/>
      <c r="HP78" s="295" t="str">
        <f>IFERROR(IF(AND('Classificação geral'!$E72="FEM",'Classificação geral'!$F72=3),'Classificação geral'!$A72,""),"")</f>
        <v/>
      </c>
      <c r="HQ78" s="306" t="str">
        <f>IFERROR(IF(AND('Classificação geral'!$E72="fem",'Classificação geral'!$F72=3),'Classificação geral'!$B72,""),"")</f>
        <v/>
      </c>
      <c r="HR78" s="293" t="str">
        <f>IF($HQ78='Classificação geral'!$B72,'Classificação geral'!$C72,"")</f>
        <v/>
      </c>
      <c r="HS78" s="293" t="str">
        <f>IF($HQ78='Classificação geral'!$B72,'Classificação geral'!$E72,"")</f>
        <v/>
      </c>
      <c r="HT78" s="293" t="str">
        <f>IF($HS78='Classificação geral'!$E72,'Classificação geral'!$F72,"")</f>
        <v/>
      </c>
      <c r="HU78" s="382">
        <f>IF($HT78='Classificação geral'!$F72,'Classificação geral'!G72,"")</f>
        <v>0</v>
      </c>
      <c r="HV78" s="382" t="str">
        <f>IF($HT78='Classificação geral'!$F72,'Classificação geral'!H72,"")</f>
        <v/>
      </c>
      <c r="HW78" s="382">
        <f>IF($HT78='Classificação geral'!$F72,'Classificação geral'!I72,"")</f>
        <v>0</v>
      </c>
      <c r="HX78" s="382">
        <f>IF($HT78='Classificação geral'!$F72,'Classificação geral'!J72,"")</f>
        <v>0</v>
      </c>
      <c r="HY78" s="382">
        <f>IF($HT78='Classificação geral'!$F72,'Classificação geral'!K72,"")</f>
        <v>0</v>
      </c>
      <c r="HZ78" s="382">
        <f>IF($HT78='Classificação geral'!$F72,'Classificação geral'!L72,"")</f>
        <v>0</v>
      </c>
      <c r="IA78" s="382">
        <f>IF($HT78='Classificação geral'!$F72,'Classificação geral'!M72,"")</f>
        <v>0</v>
      </c>
      <c r="IB78" s="382">
        <f>IF($HT78='Classificação geral'!$F72,'Classificação geral'!N72,"")</f>
        <v>0</v>
      </c>
      <c r="IC78" s="382">
        <f>IF($HT78='Classificação geral'!$F72,'Classificação geral'!O72,"")</f>
        <v>0</v>
      </c>
      <c r="ID78" s="382" t="b">
        <f>IF($HT78='Classificação geral'!$F72,'Classificação geral'!P72,"")</f>
        <v>0</v>
      </c>
      <c r="IE78" s="382">
        <f>IF($HT78='Classificação geral'!$F72,'Classificação geral'!Q72,"")</f>
        <v>0</v>
      </c>
      <c r="IF78" s="382">
        <f>IF($HT78='Classificação geral'!$F72,'Classificação geral'!R72,"")</f>
        <v>0</v>
      </c>
      <c r="IG78" s="379" t="str">
        <f>IF($HT78='Classificação geral'!$F72,'Classificação geral'!$U72,"")</f>
        <v/>
      </c>
      <c r="IH78" s="334" t="str">
        <f t="shared" si="106"/>
        <v/>
      </c>
      <c r="II78" s="297" t="str">
        <f>IFERROR(RANK(IG78,IG:IG,0)+ COUNTIF($IG$13:IG77,IG78),"")</f>
        <v/>
      </c>
      <c r="IJ78" s="305"/>
      <c r="IK78" s="295" t="str">
        <f>IFERROR(IF(AND('Classificação geral'!$E72="mas",'Classificação geral'!$F72=3),'Classificação geral'!$A72,""),"")</f>
        <v/>
      </c>
      <c r="IL78" s="306" t="str">
        <f>IFERROR(IF(AND('Classificação geral'!$E72="mas",'Classificação geral'!$F72=3),'Classificação geral'!$B72,""),"")</f>
        <v/>
      </c>
      <c r="IM78" s="293" t="str">
        <f>IF($IL78='Classificação geral'!$B72,'Classificação geral'!$C72,"")</f>
        <v/>
      </c>
      <c r="IN78" s="293" t="str">
        <f>IF($IL78='Classificação geral'!$B72,'Classificação geral'!$E72,"")</f>
        <v/>
      </c>
      <c r="IO78" s="293" t="str">
        <f>IF($IN78='Classificação geral'!$E72,'Classificação geral'!$F72,"")</f>
        <v/>
      </c>
      <c r="IP78" s="379">
        <f>IF($IO78='Classificação geral'!$F72,'Classificação geral'!G72,"")</f>
        <v>0</v>
      </c>
      <c r="IQ78" s="379" t="str">
        <f>IF($IO78='Classificação geral'!$F72,'Classificação geral'!H72,"")</f>
        <v/>
      </c>
      <c r="IR78" s="379">
        <f>IF($IO78='Classificação geral'!$F72,'Classificação geral'!I72,"")</f>
        <v>0</v>
      </c>
      <c r="IS78" s="379">
        <f>IF($IO78='Classificação geral'!$F72,'Classificação geral'!J72,"")</f>
        <v>0</v>
      </c>
      <c r="IT78" s="379">
        <f>IF($IO78='Classificação geral'!$F72,'Classificação geral'!K72,"")</f>
        <v>0</v>
      </c>
      <c r="IU78" s="379">
        <f>IF($IO78='Classificação geral'!$F72,'Classificação geral'!L72,"")</f>
        <v>0</v>
      </c>
      <c r="IV78" s="379">
        <f>IF($IO78='Classificação geral'!$F72,'Classificação geral'!M72,"")</f>
        <v>0</v>
      </c>
      <c r="IW78" s="379">
        <f>IF($IO78='Classificação geral'!$F72,'Classificação geral'!N72,"")</f>
        <v>0</v>
      </c>
      <c r="IX78" s="379">
        <f>IF($IO78='Classificação geral'!$F72,'Classificação geral'!O72,"")</f>
        <v>0</v>
      </c>
      <c r="IY78" s="379" t="b">
        <f>IF($IO78='Classificação geral'!$F72,'Classificação geral'!P72,"")</f>
        <v>0</v>
      </c>
      <c r="IZ78" s="379">
        <f>IF($IO78='Classificação geral'!$F72,'Classificação geral'!Q72,"")</f>
        <v>0</v>
      </c>
      <c r="JA78" s="379">
        <f>IF($IO78='Classificação geral'!$F72,'Classificação geral'!R72,"")</f>
        <v>0</v>
      </c>
      <c r="JB78" s="296" t="str">
        <f>IF($IO78='Classificação geral'!$F72,'Classificação geral'!$U72,"")</f>
        <v/>
      </c>
      <c r="JC78" s="334" t="str">
        <f t="shared" si="107"/>
        <v/>
      </c>
      <c r="JD78" s="297" t="str">
        <f>IFERROR(RANK(JB78,JB:JB,0)+ COUNTIF($JB$13:JB77,JB78),"")</f>
        <v/>
      </c>
    </row>
    <row r="79" spans="1:264" ht="25.95" customHeight="1" x14ac:dyDescent="0.4">
      <c r="A79" s="397"/>
      <c r="B79" s="367" t="str">
        <f t="shared" ref="B79:B110" si="241">IFERROR(INDEX($EI$15:$EI$97,MATCH(U79,$FB$15:$FB$97,0)),"")</f>
        <v/>
      </c>
      <c r="C79" s="390" t="str">
        <f t="shared" ref="C79:C110" si="242">IFERROR(INDEX($EJ$15:$EJ$97,MATCH(U79,$FB$15:$FB$97,0)),"")</f>
        <v/>
      </c>
      <c r="D79" s="394" t="str">
        <f t="shared" ref="D79:D110" si="243">IFERROR(INDEX($EK$15:$EK$97,MATCH(U79,$FB$15:$FB$97,0)),"")</f>
        <v/>
      </c>
      <c r="E79" s="395" t="str">
        <f t="shared" ref="E79:E110" si="244">IFERROR(INDEX($EL$15:$EL$97,MATCH(U79,$FB$15:$FB$97,0)),"")</f>
        <v/>
      </c>
      <c r="F79" s="395" t="str">
        <f t="shared" ref="F79:F110" si="245">IFERROR(INDEX($EM$15:$EM$97,MATCH(U79,$FB$15:$FB$97,0)),"")</f>
        <v/>
      </c>
      <c r="G79" s="395" t="str">
        <f>IFERROR(INDEX(#REF!,MATCH(U79,$FB$15:$FB$97,0)),"")</f>
        <v/>
      </c>
      <c r="H79" s="396" t="str">
        <f t="shared" ref="H79:H110" si="246">IFERROR(INDEX($EO$15:$EO$97,MATCH(U79,$FB$15:$FB$97,0)),"")</f>
        <v/>
      </c>
      <c r="I79" s="396" t="str">
        <f t="shared" ref="I79:I110" si="247">IFERROR(INDEX($EP$15:$EP$97,MATCH(U79,$FB$15:$FB$97,0)),"")</f>
        <v/>
      </c>
      <c r="J79" s="396" t="str">
        <f t="shared" ref="J79:J110" si="248">IFERROR(INDEX($EQ$15:$EQ$97,MATCH(U79,$FB$15:$FB$97,0)),"")</f>
        <v/>
      </c>
      <c r="K79" s="479" t="str">
        <f t="shared" ref="K79:K110" si="249">IFERROR(INDEX($EN$15:$EN$97,MATCH(U79,$FB$15:$FB$97,0)),"")</f>
        <v/>
      </c>
      <c r="L79" s="396" t="str">
        <f t="shared" ref="L79:L110" si="250">IFERROR(INDEX($ES$15:$ES$97,MATCH(U79,$FB$15:$FB$97,0)),"")</f>
        <v/>
      </c>
      <c r="M79" s="396" t="str">
        <f t="shared" ref="M79:M110" si="251">IFERROR(INDEX($ET$15:$ET$97,MATCH(U79,$FB$15:$FB$97,0)),"")</f>
        <v/>
      </c>
      <c r="N79" s="396" t="str">
        <f t="shared" ref="N79:N110" si="252">IFERROR(INDEX($EU$15:$EU$97,MATCH(U79,$FB$15:$FB$97,0)),"")</f>
        <v/>
      </c>
      <c r="O79" s="479" t="str">
        <f t="shared" ref="O79:O110" si="253">IFERROR(INDEX($ER$15:$ER$97,MATCH(U79,$FB$15:$FB$97,0)),"")</f>
        <v/>
      </c>
      <c r="P79" s="396" t="str">
        <f t="shared" ref="P79:P110" si="254">IFERROR(INDEX($EW$15:$EW$97,MATCH(U79,$FB$15:$FB$97,0)),"")</f>
        <v/>
      </c>
      <c r="Q79" s="396" t="str">
        <f t="shared" ref="Q79:Q110" si="255">IFERROR(INDEX($EX$15:$EX$97,MATCH(U79,$FB$15:$FB$97,0)),"")</f>
        <v/>
      </c>
      <c r="R79" s="396" t="str">
        <f t="shared" ref="R79:R110" si="256">IFERROR(INDEX($EY$15:$EY$97,MATCH(U79,$FB$15:$FB$97,0)),"")</f>
        <v/>
      </c>
      <c r="S79" s="479" t="str">
        <f t="shared" ref="S79:S110" si="257">IFERROR(INDEX($EV$15:$EV$97,MATCH(U79,$FB$15:$FB$97,0)),"")</f>
        <v/>
      </c>
      <c r="T79" s="396" t="str">
        <f t="shared" ref="T79:T110" si="258">IFERROR(INDEX($EZ$15:$EZ$97,MATCH(U79,$FB$15:$FB$97,0)),"")</f>
        <v/>
      </c>
      <c r="U79" s="391">
        <v>65</v>
      </c>
      <c r="V79" s="392"/>
      <c r="W79" s="392"/>
      <c r="X79" s="367" t="str">
        <f t="shared" ref="X79:X110" si="259">IFERROR(INDEX($FE$15:$FE$97,MATCH($AQ79,$FX$15:$FX$97,0)),"")</f>
        <v/>
      </c>
      <c r="Y79" s="390" t="str">
        <f t="shared" ref="Y79:Y110" si="260">IFERROR(INDEX($FF$15:$FF$97,MATCH($AQ79,$FX$15:$FX$97,0)),"")</f>
        <v/>
      </c>
      <c r="Z79" s="394" t="str">
        <f t="shared" ref="Z79:Z110" si="261">IFERROR(INDEX($FG$15:$FG$97,MATCH($AQ79,$FX$15:$FX$97,0)),"")</f>
        <v/>
      </c>
      <c r="AA79" s="395" t="str">
        <f t="shared" ref="AA79:AA110" si="262">IFERROR(INDEX($FH$15:$FH$97,MATCH($AQ79,$FX$15:$FX$97,0)),"")</f>
        <v/>
      </c>
      <c r="AB79" s="395" t="str">
        <f t="shared" ref="AB79:AB110" si="263">IFERROR(INDEX($FI$15:$FI$97,MATCH($AQ79,$FX$15:$FX$97,0)),"")</f>
        <v/>
      </c>
      <c r="AC79" s="395" t="str">
        <f>IFERROR(INDEX(#REF!,MATCH(AQ79,$FX$15:$FX$97,0)),"")</f>
        <v/>
      </c>
      <c r="AD79" s="396" t="str">
        <f t="shared" ref="AD79:AD110" si="264">IFERROR(INDEX(FK$15:FK$97,MATCH($AQ79,$FX$15:$FX$97,0)),"")</f>
        <v/>
      </c>
      <c r="AE79" s="396" t="str">
        <f t="shared" ref="AE79:AE110" si="265">IFERROR(INDEX(FL$15:FL$97,MATCH($AQ79,$FX$15:$FX$97,0)),"")</f>
        <v/>
      </c>
      <c r="AF79" s="396" t="str">
        <f t="shared" ref="AF79:AF110" si="266">IFERROR(INDEX(FM$15:FM$97,MATCH($AQ79,$FX$15:$FX$97,0)),"")</f>
        <v/>
      </c>
      <c r="AG79" s="479" t="str">
        <f t="shared" ref="AG79:AG110" si="267">IFERROR(INDEX(FJ$15:FJ$97,MATCH($AQ79,$FX$15:$FX$97,0)),"")</f>
        <v/>
      </c>
      <c r="AH79" s="396" t="str">
        <f t="shared" ref="AH79:AH110" si="268">IFERROR(INDEX(FO$15:FO$97,MATCH($AQ79,$FX$15:$FX$97,0)),"")</f>
        <v/>
      </c>
      <c r="AI79" s="396" t="str">
        <f t="shared" ref="AI79:AI110" si="269">IFERROR(INDEX(FP$15:FP$97,MATCH($AQ79,$FX$15:$FX$97,0)),"")</f>
        <v/>
      </c>
      <c r="AJ79" s="396" t="str">
        <f t="shared" ref="AJ79:AJ110" si="270">IFERROR(INDEX(FQ$15:FQ$97,MATCH($AQ79,$FX$15:$FX$97,0)),"")</f>
        <v/>
      </c>
      <c r="AK79" s="479" t="str">
        <f t="shared" ref="AK79:AK110" si="271">IFERROR(INDEX(FN$15:FN$97,MATCH($AQ79,$FX$15:$FX$97,0)),"")</f>
        <v/>
      </c>
      <c r="AL79" s="396" t="str">
        <f t="shared" ref="AL79:AL110" si="272">IFERROR(INDEX(FS$15:FS$97,MATCH($AQ79,$FX$15:$FX$97,0)),"")</f>
        <v/>
      </c>
      <c r="AM79" s="396" t="str">
        <f t="shared" ref="AM79:AM110" si="273">IFERROR(INDEX(FT$15:FT$97,MATCH($AQ79,$FX$15:$FX$97,0)),"")</f>
        <v/>
      </c>
      <c r="AN79" s="396" t="str">
        <f t="shared" ref="AN79:AN110" si="274">IFERROR(INDEX(FU$15:FU$97,MATCH($AQ79,$FX$15:$FX$97,0)),"")</f>
        <v/>
      </c>
      <c r="AO79" s="479" t="str">
        <f t="shared" ref="AO79:AO110" si="275">IFERROR(INDEX(FR$15:FR$97,MATCH($AQ79,$FX$15:$FX$97,0)),"")</f>
        <v/>
      </c>
      <c r="AP79" s="396" t="str">
        <f t="shared" ref="AP79:AP110" si="276">IFERROR(INDEX(FW$15:FW$97,MATCH($AQ79,$FX$15:$FX$97,0)),"")</f>
        <v/>
      </c>
      <c r="AQ79" s="391">
        <v>65</v>
      </c>
      <c r="AR79" s="392"/>
      <c r="AS79" s="397"/>
      <c r="AT79" s="367" t="str">
        <f t="shared" ref="AT79:AT110" si="277">IFERROR(INDEX($FZ$15:$FZ$97,MATCH($BM79,$GS$15:$GS$97,0)),"")</f>
        <v/>
      </c>
      <c r="AU79" s="390" t="str">
        <f t="shared" ref="AU79:AU110" si="278">IFERROR(INDEX($GA$15:$GA$97,MATCH($BM79,$GS$15:$GS$97,0)),"")</f>
        <v/>
      </c>
      <c r="AV79" s="390" t="str">
        <f t="shared" ref="AV79:AV110" si="279">IFERROR(INDEX($GB$15:$GB$97,MATCH($BM79,$GS$15:$GS$97,0)),"")</f>
        <v/>
      </c>
      <c r="AW79" s="395" t="str">
        <f t="shared" ref="AW79:AW110" si="280">IFERROR(INDEX($GC$15:$GC$97,MATCH($BM79,$GS$15:$GS$97,0)),"")</f>
        <v/>
      </c>
      <c r="AX79" s="395" t="str">
        <f t="shared" ref="AX79:AX110" si="281">IFERROR(INDEX($GD$15:$GD$97,MATCH($BM79,$GS$15:$GS$97,0)),"")</f>
        <v/>
      </c>
      <c r="AY79" s="395" t="str">
        <f>IFERROR(INDEX(#REF!,MATCH($BM79,$GS$15:$GS$97,0)),"")</f>
        <v/>
      </c>
      <c r="AZ79" s="396" t="str">
        <f t="shared" ref="AZ79:AZ110" si="282">IFERROR(INDEX(GF$15:GF$97,MATCH($BM79,$GS$15:$GS$97,0)),"")</f>
        <v/>
      </c>
      <c r="BA79" s="396" t="str">
        <f t="shared" ref="BA79:BA110" si="283">IFERROR(INDEX(GG$15:GG$97,MATCH($BM79,$GS$15:$GS$97,0)),"")</f>
        <v/>
      </c>
      <c r="BB79" s="396" t="str">
        <f t="shared" ref="BB79:BB110" si="284">IFERROR(INDEX(GH$15:GH$97,MATCH($BM79,$GS$15:$GS$97,0)),"")</f>
        <v/>
      </c>
      <c r="BC79" s="479" t="str">
        <f t="shared" ref="BC79:BC110" si="285">IFERROR(INDEX(GE$15:GE$97,MATCH($BM79,$GS$15:$GS$97,0)),"")</f>
        <v/>
      </c>
      <c r="BD79" s="396" t="str">
        <f t="shared" ref="BD79:BD110" si="286">IFERROR(INDEX(GJ$15:GJ$97,MATCH($BM79,$GS$15:$GS$97,0)),"")</f>
        <v/>
      </c>
      <c r="BE79" s="396" t="str">
        <f t="shared" ref="BE79:BE110" si="287">IFERROR(INDEX(GK$15:GK$97,MATCH($BM79,$GS$15:$GS$97,0)),"")</f>
        <v/>
      </c>
      <c r="BF79" s="396" t="str">
        <f t="shared" ref="BF79:BF110" si="288">IFERROR(INDEX(GL$15:GL$97,MATCH($BM79,$GS$15:$GS$97,0)),"")</f>
        <v/>
      </c>
      <c r="BG79" s="479" t="str">
        <f t="shared" ref="BG79:BG110" si="289">IFERROR(INDEX(GI$15:GI$97,MATCH($BM79,$GS$15:$GS$97,0)),"")</f>
        <v/>
      </c>
      <c r="BH79" s="396" t="str">
        <f t="shared" ref="BH79:BH110" si="290">IFERROR(INDEX(GN$15:GN$97,MATCH($BM79,$GS$15:$GS$97,0)),"")</f>
        <v/>
      </c>
      <c r="BI79" s="396" t="str">
        <f t="shared" ref="BI79:BI110" si="291">IFERROR(INDEX(GO$15:GO$97,MATCH($BM79,$GS$15:$GS$97,0)),"")</f>
        <v/>
      </c>
      <c r="BJ79" s="396" t="str">
        <f t="shared" ref="BJ79:BJ110" si="292">IFERROR(INDEX(GP$15:GP$97,MATCH($BM79,$GS$15:$GS$97,0)),"")</f>
        <v/>
      </c>
      <c r="BK79" s="479" t="str">
        <f t="shared" ref="BK79:BK110" si="293">IFERROR(INDEX(GM$15:GM$97,MATCH($BM79,$GS$15:$GS$97,0)),"")</f>
        <v/>
      </c>
      <c r="BL79" s="396" t="str">
        <f t="shared" ref="BL79:BL110" si="294">IFERROR(INDEX($GQ$15:$GQ$97,MATCH($BM79,$GS$15:$GS$97,0)),"")</f>
        <v/>
      </c>
      <c r="BM79" s="391">
        <v>65</v>
      </c>
      <c r="BN79" s="236"/>
      <c r="BO79" s="392"/>
      <c r="BP79" s="368" t="str">
        <f t="shared" ref="BP79:BP110" si="295">IFERROR(INDEX($GU$15:$GU$97,MATCH($CI79,$HN$15:$HN$97,0)),"")</f>
        <v/>
      </c>
      <c r="BQ79" s="390" t="str">
        <f t="shared" ref="BQ79:BQ110" si="296">IFERROR(INDEX($GV$15:$GV$97,MATCH($AQ79,$HN$15:$HN$97,0)),"")</f>
        <v/>
      </c>
      <c r="BR79" s="394" t="str">
        <f t="shared" ref="BR79:BR110" si="297">IFERROR(INDEX($GW$15:$GW$97,MATCH($AQ79,$HN$15:$HN$97,0)),"")</f>
        <v/>
      </c>
      <c r="BS79" s="395" t="str">
        <f t="shared" ref="BS79:BS110" si="298">IFERROR(INDEX($GX$15:$GX$97,MATCH($AQ79,$HN$15:$HN$97,0)),"")</f>
        <v/>
      </c>
      <c r="BT79" s="395" t="str">
        <f t="shared" ref="BT79:BT110" si="299">IFERROR(INDEX($GY$15:$GY$97,MATCH($AQ79,$HN$15:$HN$97,0)),"")</f>
        <v/>
      </c>
      <c r="BU79" s="395" t="str">
        <f>IFERROR(INDEX(#REF!,MATCH(CI79,$HN$15:$HN$97,0)),"")</f>
        <v/>
      </c>
      <c r="BV79" s="396" t="str">
        <f t="shared" ref="BV79:BV110" si="300">IFERROR(INDEX(GZ$15:GZ$97,MATCH($CI79,$HN$15:$HN$97,0)),"")</f>
        <v/>
      </c>
      <c r="BW79" s="396" t="str">
        <f t="shared" ref="BW79:BW110" si="301">IFERROR(INDEX(HA$15:HA$97,MATCH($CI79,$HN$15:$HN$97,0)),"")</f>
        <v/>
      </c>
      <c r="BX79" s="396" t="str">
        <f t="shared" ref="BX79:BX110" si="302">IFERROR(INDEX(HB$15:HB$97,MATCH($CI79,$HN$15:$HN$97,0)),"")</f>
        <v/>
      </c>
      <c r="BY79" s="479" t="str">
        <f t="shared" ref="BY79:BY110" si="303">IFERROR(INDEX(HC$15:HC$97,MATCH($CI79,$HN$15:$HN$97,0)),"")</f>
        <v/>
      </c>
      <c r="BZ79" s="396" t="str">
        <f t="shared" ref="BZ79:BZ110" si="304">IFERROR(INDEX(HD$15:HD$97,MATCH($CI79,$HN$15:$HN$97,0)),"")</f>
        <v/>
      </c>
      <c r="CA79" s="396" t="str">
        <f t="shared" ref="CA79:CA110" si="305">IFERROR(INDEX(HE$15:HE$97,MATCH($CI79,$HN$15:$HN$97,0)),"")</f>
        <v/>
      </c>
      <c r="CB79" s="396" t="str">
        <f t="shared" ref="CB79:CB110" si="306">IFERROR(INDEX(HF$15:HF$97,MATCH($CI79,$HN$15:$HN$97,0)),"")</f>
        <v/>
      </c>
      <c r="CC79" s="479" t="str">
        <f t="shared" ref="CC79:CC110" si="307">IFERROR(INDEX(HG$15:HG$97,MATCH($CI79,$HN$15:$HN$97,0)),"")</f>
        <v/>
      </c>
      <c r="CD79" s="396" t="str">
        <f t="shared" ref="CD79:CD110" si="308">IFERROR(INDEX(HH$15:HH$97,MATCH($CI79,$HN$15:$HN$97,0)),"")</f>
        <v/>
      </c>
      <c r="CE79" s="396" t="str">
        <f t="shared" ref="CE79:CE110" si="309">IFERROR(INDEX(HI$15:HI$97,MATCH($CI79,$HN$15:$HN$97,0)),"")</f>
        <v/>
      </c>
      <c r="CF79" s="396" t="str">
        <f t="shared" ref="CF79:CF110" si="310">IFERROR(INDEX(HJ$15:HJ$97,MATCH($CI79,$HN$15:$HN$97,0)),"")</f>
        <v/>
      </c>
      <c r="CG79" s="479" t="str">
        <f t="shared" ref="CG79:CG110" si="311">IFERROR(INDEX(HK$15:HK$97,MATCH($CI79,$HN$15:$HN$97,0)),"")</f>
        <v/>
      </c>
      <c r="CH79" s="396" t="str">
        <f t="shared" ref="CH79:CH110" si="312">IFERROR(INDEX($HL$15:$HL$97,MATCH($AQ79,$HN$15:$HN$97,0)),"")</f>
        <v/>
      </c>
      <c r="CI79" s="391">
        <v>65</v>
      </c>
      <c r="CJ79" s="392"/>
      <c r="CK79" s="397"/>
      <c r="CL79" s="367" t="str">
        <f t="shared" ref="CL79:CL110" si="313">IFERROR(INDEX($HP$15:$HP$97,MATCH(DE79,$II$15:$II$97,0)),"")</f>
        <v/>
      </c>
      <c r="CM79" s="390" t="str">
        <f t="shared" ref="CM79:CM110" si="314">IFERROR(INDEX($HQ$15:$HQ$97,MATCH(DE79,$II$15:$II$97,0)),"")</f>
        <v/>
      </c>
      <c r="CN79" s="394" t="str">
        <f t="shared" ref="CN79:CN110" si="315">IFERROR(INDEX($HR$15:$HR$97,MATCH(DE79,$II$15:$II$97,0)),"")</f>
        <v/>
      </c>
      <c r="CO79" s="394" t="str">
        <f t="shared" ref="CO79:CO110" si="316">IFERROR(INDEX($HS$15:$HS$97,MATCH(DE79,$II$15:$II$97,0)),"")</f>
        <v/>
      </c>
      <c r="CP79" s="395" t="str">
        <f t="shared" ref="CP79:CP110" si="317">IFERROR(INDEX($HT$15:$HT$97,MATCH(DE79,$II$15:$II$97,0)),"")</f>
        <v/>
      </c>
      <c r="CQ79" s="395" t="str">
        <f>IFERROR(INDEX(#REF!,MATCH(DE79,$II$15:$II$97,0)),"")</f>
        <v/>
      </c>
      <c r="CR79" s="396" t="str">
        <f t="shared" ref="CR79:CR110" si="318">IFERROR(INDEX(HV$15:HV$97,MATCH($DE79,$II$15:$II$97,0)),"")</f>
        <v/>
      </c>
      <c r="CS79" s="396" t="str">
        <f t="shared" ref="CS79:CS110" si="319">IFERROR(INDEX(HW$15:HW$97,MATCH($DE79,$II$15:$II$97,0)),"")</f>
        <v/>
      </c>
      <c r="CT79" s="396" t="str">
        <f t="shared" ref="CT79:CT110" si="320">IFERROR(INDEX(HX$15:HX$97,MATCH($DE79,$II$15:$II$97,0)),"")</f>
        <v/>
      </c>
      <c r="CU79" s="479" t="str">
        <f t="shared" ref="CU79:CU110" si="321">IFERROR(INDEX(HU$15:HU$97,MATCH($DE79,$II$15:$II$97,0)),"")</f>
        <v/>
      </c>
      <c r="CV79" s="396" t="str">
        <f t="shared" ref="CV79:CV110" si="322">IFERROR(INDEX(HZ$15:HZ$97,MATCH($DE79,$II$15:$II$97,0)),"")</f>
        <v/>
      </c>
      <c r="CW79" s="396" t="str">
        <f t="shared" ref="CW79:CW110" si="323">IFERROR(INDEX(IA$15:IA$97,MATCH($DE79,$II$15:$II$97,0)),"")</f>
        <v/>
      </c>
      <c r="CX79" s="396" t="str">
        <f t="shared" ref="CX79:CX110" si="324">IFERROR(INDEX(IB$15:IB$97,MATCH($DE79,$II$15:$II$97,0)),"")</f>
        <v/>
      </c>
      <c r="CY79" s="479" t="str">
        <f t="shared" ref="CY79:CY110" si="325">IFERROR(INDEX(HY$15:HY$97,MATCH($DE79,$II$15:$II$97,0)),"")</f>
        <v/>
      </c>
      <c r="CZ79" s="396" t="str">
        <f t="shared" ref="CZ79:CZ110" si="326">IFERROR(INDEX(ID$15:ID$97,MATCH($DE79,$II$15:$II$97,0)),"")</f>
        <v/>
      </c>
      <c r="DA79" s="396" t="str">
        <f t="shared" ref="DA79:DA110" si="327">IFERROR(INDEX(IE$15:IE$97,MATCH($DE79,$II$15:$II$97,0)),"")</f>
        <v/>
      </c>
      <c r="DB79" s="396" t="str">
        <f t="shared" ref="DB79:DB110" si="328">IFERROR(INDEX(IF$15:IF$97,MATCH($DE79,$II$15:$II$97,0)),"")</f>
        <v/>
      </c>
      <c r="DC79" s="479" t="str">
        <f t="shared" ref="DC79:DC110" si="329">IFERROR(INDEX(IC$15:IC$97,MATCH($DE79,$II$15:$II$97,0)),"")</f>
        <v/>
      </c>
      <c r="DD79" s="396" t="str">
        <f t="shared" ref="DD79:DD110" si="330">IFERROR(INDEX($IG$15:$IG$97,MATCH(DE79,$II$15:$II$97,0)),"")</f>
        <v/>
      </c>
      <c r="DE79" s="391">
        <v>65</v>
      </c>
      <c r="DF79" s="393" t="str">
        <f t="shared" si="230"/>
        <v/>
      </c>
      <c r="DG79" s="392"/>
      <c r="DH79" s="392"/>
      <c r="DI79" s="367" t="str">
        <f t="shared" si="231"/>
        <v/>
      </c>
      <c r="DJ79" s="390" t="str">
        <f t="shared" ref="DJ79:DJ110" si="331">IFERROR(INDEX($IL$15:$IL$97,MATCH($AQ79,$JD$15:$JD$97,0)),"")</f>
        <v/>
      </c>
      <c r="DK79" s="394" t="str">
        <f t="shared" ref="DK79:DK110" si="332">IFERROR(INDEX($IM$15:$IM$97,MATCH($AQ79,$JD$15:$JD$97,0)),"")</f>
        <v/>
      </c>
      <c r="DL79" s="395" t="str">
        <f t="shared" ref="DL79:DL110" si="333">IFERROR(INDEX($IN$15:$IN$97,MATCH($AQ79,$JD$15:$JD$97,0)),"")</f>
        <v/>
      </c>
      <c r="DM79" s="395" t="str">
        <f t="shared" ref="DM79:DM110" si="334">IFERROR(INDEX($IO$15:$IO$97,MATCH($AQ79,$JD$15:$JD$97,0)),"")</f>
        <v/>
      </c>
      <c r="DN79" s="395" t="str">
        <f>IFERROR(INDEX(#REF!,MATCH(EB79,$JD$15:$JD$97,0)),"")</f>
        <v/>
      </c>
      <c r="DO79" s="396" t="str">
        <f t="shared" si="232"/>
        <v/>
      </c>
      <c r="DP79" s="396" t="str">
        <f t="shared" si="233"/>
        <v/>
      </c>
      <c r="DQ79" s="396" t="str">
        <f t="shared" si="234"/>
        <v/>
      </c>
      <c r="DR79" s="479" t="str">
        <f t="shared" ref="DR79:DR110" si="335">IFERROR(INDEX(IP$15:IP$97,MATCH($EB79,$JD$15:$JD$97,0)),"")</f>
        <v/>
      </c>
      <c r="DS79" s="396" t="str">
        <f t="shared" si="235"/>
        <v/>
      </c>
      <c r="DT79" s="396" t="str">
        <f t="shared" si="236"/>
        <v/>
      </c>
      <c r="DU79" s="396" t="str">
        <f t="shared" si="237"/>
        <v/>
      </c>
      <c r="DV79" s="479" t="str">
        <f t="shared" ref="DV79:DV110" si="336">IFERROR(INDEX(IT$15:IT$97,MATCH($EB79,$JD$15:$JD$97,0)),"")</f>
        <v/>
      </c>
      <c r="DW79" s="396" t="str">
        <f t="shared" si="238"/>
        <v/>
      </c>
      <c r="DX79" s="396" t="str">
        <f t="shared" si="239"/>
        <v/>
      </c>
      <c r="DY79" s="396" t="str">
        <f t="shared" si="240"/>
        <v/>
      </c>
      <c r="DZ79" s="479" t="str">
        <f t="shared" ref="DZ79:DZ110" si="337">IFERROR(INDEX(IX$15:IX$97,MATCH($EB79,$JD$15:$JD$97,0)),"")</f>
        <v/>
      </c>
      <c r="EA79" s="396" t="str">
        <f t="shared" ref="EA79:EA110" si="338">IFERROR(INDEX($JB$15:$JB$97,MATCH($AQ79,$JD$15:$JD$97,0)),"")</f>
        <v/>
      </c>
      <c r="EB79" s="391">
        <v>65</v>
      </c>
      <c r="EC79" s="393"/>
      <c r="ED79" s="392"/>
      <c r="EI79" s="295" t="str">
        <f>IFERROR(IF(AND('Classificação geral'!$E73="FEM",'Classificação geral'!$F73=1),'Classificação geral'!$A73,""),"")</f>
        <v/>
      </c>
      <c r="EJ79" s="306" t="str">
        <f>IFERROR(IF(AND('Classificação geral'!$E73="FEM",'Classificação geral'!$F73=1),'Classificação geral'!$B73,""),"")</f>
        <v/>
      </c>
      <c r="EK79" s="293" t="str">
        <f>IF($EJ79='Classificação geral'!$B73,'Classificação geral'!$C73,"")</f>
        <v/>
      </c>
      <c r="EL79" s="293" t="str">
        <f>IF($EJ79='Classificação geral'!$B73,'Classificação geral'!$E73,"")</f>
        <v/>
      </c>
      <c r="EM79" s="293" t="str">
        <f>IF($EL79='Classificação geral'!$E73,'Classificação geral'!$F73,"")</f>
        <v/>
      </c>
      <c r="EN79" s="378" t="str">
        <f>IFERROR(IF(AND($EL79="fem",'Classificação geral'!$F73=1),'Classificação geral'!G73,""),"")</f>
        <v/>
      </c>
      <c r="EO79" s="378" t="str">
        <f>IFERROR(IF(AND($EL79="fem",'Classificação geral'!$F73=1),'Classificação geral'!H73,""),"")</f>
        <v/>
      </c>
      <c r="EP79" s="378" t="str">
        <f>IFERROR(IF(AND($EL79="fem",'Classificação geral'!$F73=1),'Classificação geral'!I73,""),"")</f>
        <v/>
      </c>
      <c r="EQ79" s="378" t="str">
        <f>IFERROR(IF(AND($EL79="fem",'Classificação geral'!$F73=1),'Classificação geral'!J73,""),"")</f>
        <v/>
      </c>
      <c r="ER79" s="306" t="str">
        <f>IFERROR(IF(AND($EL79="fem",'Classificação geral'!$F73=1),'Classificação geral'!K73,""),"")</f>
        <v/>
      </c>
      <c r="ES79" s="378" t="str">
        <f>IFERROR(IF(AND($EL79="fem",'Classificação geral'!$F73=1),'Classificação geral'!L73,""),"")</f>
        <v/>
      </c>
      <c r="ET79" s="378" t="str">
        <f>IFERROR(IF(AND($EL79="fem",'Classificação geral'!$F73=1),'Classificação geral'!M73,""),"")</f>
        <v/>
      </c>
      <c r="EU79" s="378" t="str">
        <f>IFERROR(IF(AND($EL79="fem",'Classificação geral'!$F73=1),'Classificação geral'!N73,""),"")</f>
        <v/>
      </c>
      <c r="EV79" s="306" t="str">
        <f>IFERROR(IF(AND($EL79="fem",'Classificação geral'!$F73=1),'Classificação geral'!O73,""),"")</f>
        <v/>
      </c>
      <c r="EW79" s="378" t="str">
        <f>IFERROR(IF(AND($EL79="fem",'Classificação geral'!$F73=1),'Classificação geral'!P73,""),"")</f>
        <v/>
      </c>
      <c r="EX79" s="378" t="str">
        <f>IFERROR(IF(AND($EL79="fem",'Classificação geral'!$F73=1),'Classificação geral'!Q73,""),"")</f>
        <v/>
      </c>
      <c r="EY79" s="378" t="str">
        <f>IFERROR(IF(AND($EL79="fem",'Classificação geral'!$F73=1),'Classificação geral'!R73,""),"")</f>
        <v/>
      </c>
      <c r="EZ79" s="296" t="str">
        <f>IF($EM79='Classificação geral'!$F73,'Classificação geral'!$U73,"")</f>
        <v/>
      </c>
      <c r="FA79" s="380" t="str">
        <f t="shared" si="109"/>
        <v/>
      </c>
      <c r="FB79" s="297" t="str">
        <f>IFERROR(RANK(EZ79,EZ:EZ,0)+ COUNTIF(EZ$13:$EZ78,EZ79),"")</f>
        <v/>
      </c>
      <c r="FC79" s="294"/>
      <c r="FD79" s="305" t="s">
        <v>5</v>
      </c>
      <c r="FE79" s="295" t="str">
        <f>IFERROR(IF(AND('Classificação geral'!$E73="mas",'Classificação geral'!$F73=1),'Classificação geral'!$A73,""),"")</f>
        <v/>
      </c>
      <c r="FF79" s="306" t="str">
        <f>IFERROR(IF(AND('Classificação geral'!$E73="mas",'Classificação geral'!$F73=1),'Classificação geral'!$B73,""),"")</f>
        <v/>
      </c>
      <c r="FG79" s="293" t="str">
        <f>IF($FF79='Classificação geral'!$B73,'Classificação geral'!$C73,"")</f>
        <v/>
      </c>
      <c r="FH79" s="293" t="str">
        <f>IF($FF79='Classificação geral'!$B73,'Classificação geral'!$E73,"")</f>
        <v/>
      </c>
      <c r="FI79" s="306" t="str">
        <f>IFERROR(IF(AND($FH79="mas",'Classificação geral'!$F73=1),'Classificação geral'!F73,""),"")</f>
        <v/>
      </c>
      <c r="FJ79" s="378" t="str">
        <f>IFERROR(IF(AND($FH79="mas",'Classificação geral'!$F73=1),'Classificação geral'!G73,""),"")</f>
        <v/>
      </c>
      <c r="FK79" s="378" t="str">
        <f>IFERROR(IF(AND($FH79="mas",'Classificação geral'!$F73=1),'Classificação geral'!H73,""),"")</f>
        <v/>
      </c>
      <c r="FL79" s="378" t="str">
        <f>IFERROR(IF(AND($FH79="mas",'Classificação geral'!$F73=1),'Classificação geral'!I73,""),"")</f>
        <v/>
      </c>
      <c r="FM79" s="378" t="str">
        <f>IFERROR(IF(AND($FH79="mas",'Classificação geral'!$F73=1),'Classificação geral'!J73,""),"")</f>
        <v/>
      </c>
      <c r="FN79" s="378" t="str">
        <f>IFERROR(IF(AND($FH79="mas",'Classificação geral'!$F73=1),'Classificação geral'!K73,""),"")</f>
        <v/>
      </c>
      <c r="FO79" s="378" t="str">
        <f>IFERROR(IF(AND($FH79="mas",'Classificação geral'!$F73=1),'Classificação geral'!L73,""),"")</f>
        <v/>
      </c>
      <c r="FP79" s="378" t="str">
        <f>IFERROR(IF(AND($FH79="mas",'Classificação geral'!$F73=1),'Classificação geral'!M73,""),"")</f>
        <v/>
      </c>
      <c r="FQ79" s="378" t="str">
        <f>IFERROR(IF(AND($FH79="mas",'Classificação geral'!$F73=1),'Classificação geral'!N73,""),"")</f>
        <v/>
      </c>
      <c r="FR79" s="378" t="str">
        <f>IFERROR(IF(AND($FH79="mas",'Classificação geral'!$F73=1),'Classificação geral'!O73,""),"")</f>
        <v/>
      </c>
      <c r="FS79" s="378" t="str">
        <f>IFERROR(IF(AND($FH79="mas",'Classificação geral'!$F73=1),'Classificação geral'!P73,""),"")</f>
        <v/>
      </c>
      <c r="FT79" s="378" t="str">
        <f>IFERROR(IF(AND($FH79="mas",'Classificação geral'!$F73=1),'Classificação geral'!Q73,""),"")</f>
        <v/>
      </c>
      <c r="FU79" s="378" t="str">
        <f>IFERROR(IF(AND($FH79="mas",'Classificação geral'!$F73=1),'Classificação geral'!R73,""),"")</f>
        <v/>
      </c>
      <c r="FV79" s="306" t="str">
        <f>IFERROR(IF(AND($FH79="mas",'Classificação geral'!$F73=1),'Classificação geral'!U73,""),"")</f>
        <v/>
      </c>
      <c r="FW79" s="380" t="str">
        <f t="shared" si="110"/>
        <v/>
      </c>
      <c r="FX79" s="297" t="str">
        <f>IFERROR(RANK(FV79,FV:FV,0)+ COUNTIF($FV$13:FV78,FV79),"")</f>
        <v/>
      </c>
      <c r="FY79" s="305"/>
      <c r="FZ79" s="295" t="str">
        <f>IFERROR(IF(AND('Classificação geral'!$E73="FEM",'Classificação geral'!$F73=2),'Classificação geral'!$A73,""),"")</f>
        <v/>
      </c>
      <c r="GA79" s="378" t="str">
        <f>IFERROR(IF(AND('Classificação geral'!$E73="fem",'Classificação geral'!$F73=2),'Classificação geral'!$B73,""),"")</f>
        <v/>
      </c>
      <c r="GB79" s="293" t="str">
        <f>IF(GA79='Classificação geral'!$B73,'Classificação geral'!$C73,"")</f>
        <v/>
      </c>
      <c r="GC79" s="293" t="str">
        <f>IF(GA79='Classificação geral'!$B73,'Classificação geral'!$E73,"")</f>
        <v/>
      </c>
      <c r="GD79" s="306" t="str">
        <f>IFERROR(IF(AND(GC79="fem",'Classificação geral'!$F73=2),'Classificação geral'!$F73,""),"")</f>
        <v/>
      </c>
      <c r="GE79" s="378" t="str">
        <f>IFERROR(IF(AND($GC79="fem",'Classificação geral'!$F73=2),'Classificação geral'!G73,""),"")</f>
        <v/>
      </c>
      <c r="GF79" s="378" t="str">
        <f>IFERROR(IF(AND($GC79="fem",'Classificação geral'!$F73=2),'Classificação geral'!H73,""),"")</f>
        <v/>
      </c>
      <c r="GG79" s="378" t="str">
        <f>IFERROR(IF(AND($GC79="fem",'Classificação geral'!$F73=2),'Classificação geral'!I73,""),"")</f>
        <v/>
      </c>
      <c r="GH79" s="378" t="str">
        <f>IFERROR(IF(AND($GC79="fem",'Classificação geral'!$F73=2),'Classificação geral'!J73,""),"")</f>
        <v/>
      </c>
      <c r="GI79" s="378" t="str">
        <f>IFERROR(IF(AND($GC79="fem",'Classificação geral'!$F73=2),'Classificação geral'!K73,""),"")</f>
        <v/>
      </c>
      <c r="GJ79" s="378" t="str">
        <f>IFERROR(IF(AND($GC79="fem",'Classificação geral'!$F73=2),'Classificação geral'!L73,""),"")</f>
        <v/>
      </c>
      <c r="GK79" s="378" t="str">
        <f>IFERROR(IF(AND($GC79="fem",'Classificação geral'!$F73=2),'Classificação geral'!M73,""),"")</f>
        <v/>
      </c>
      <c r="GL79" s="378" t="str">
        <f>IFERROR(IF(AND($GC79="fem",'Classificação geral'!$F73=2),'Classificação geral'!N73,""),"")</f>
        <v/>
      </c>
      <c r="GM79" s="378" t="str">
        <f>IFERROR(IF(AND($GC79="fem",'Classificação geral'!$F73=2),'Classificação geral'!O73,""),"")</f>
        <v/>
      </c>
      <c r="GN79" s="378" t="str">
        <f>IFERROR(IF(AND($GC79="fem",'Classificação geral'!$F73=2),'Classificação geral'!P73,""),"")</f>
        <v/>
      </c>
      <c r="GO79" s="378" t="str">
        <f>IFERROR(IF(AND($GC79="fem",'Classificação geral'!$F73=2),'Classificação geral'!Q73,""),"")</f>
        <v/>
      </c>
      <c r="GP79" s="378" t="str">
        <f>IFERROR(IF(AND($GC79="fem",'Classificação geral'!$F73=2),'Classificação geral'!R73,""),"")</f>
        <v/>
      </c>
      <c r="GQ79" s="306" t="str">
        <f>IFERROR(IF(AND(GC79="fem",'Classificação geral'!$F73=2),'Classificação geral'!U73,""),"")</f>
        <v/>
      </c>
      <c r="GR79" s="380" t="str">
        <f t="shared" si="111"/>
        <v/>
      </c>
      <c r="GS79" s="297" t="str">
        <f>IFERROR(RANK(GQ79,GQ:GQ,0)+ COUNTIF($GQ$13:GQ78,GQ79),"")</f>
        <v/>
      </c>
      <c r="GT79" s="305"/>
      <c r="GU79" s="295" t="str">
        <f>IFERROR(IF(AND('Classificação geral'!$E73="mas",'Classificação geral'!$F73=2),'Classificação geral'!$A73,""),"")</f>
        <v/>
      </c>
      <c r="GV79" s="295" t="str">
        <f>IFERROR(IF(AND('Classificação geral'!$E73="mas",'Classificação geral'!$F73=2),'Classificação geral'!$B73,""),"")</f>
        <v/>
      </c>
      <c r="GW79" s="293" t="str">
        <f>IF(GV79='Classificação geral'!$B73,'Classificação geral'!$C73,"")</f>
        <v/>
      </c>
      <c r="GX79" s="293" t="str">
        <f>IF(GV79='Classificação geral'!$B73,'Classificação geral'!$E73,"")</f>
        <v/>
      </c>
      <c r="GY79" s="306" t="str">
        <f>IFERROR(IF(AND(GX79="mas",'Classificação geral'!$F73=2),'Classificação geral'!$F73,""),"")</f>
        <v/>
      </c>
      <c r="GZ79" s="378" t="str">
        <f>IFERROR(IF(AND($GX79="mas",'Classificação geral'!$F73=2),'Classificação geral'!H73,""),"")</f>
        <v/>
      </c>
      <c r="HA79" s="378" t="str">
        <f>IFERROR(IF(AND($GX79="mas",'Classificação geral'!$F73=2),'Classificação geral'!I73,""),"")</f>
        <v/>
      </c>
      <c r="HB79" s="378" t="str">
        <f>IFERROR(IF(AND($GX79="mas",'Classificação geral'!$F73=2),'Classificação geral'!J73,""),"")</f>
        <v/>
      </c>
      <c r="HC79" s="306" t="str">
        <f>IFERROR(IF(AND(GX79="mas",'Classificação geral'!$F73=2),'Classificação geral'!$G73,""),"")</f>
        <v/>
      </c>
      <c r="HD79" s="378" t="str">
        <f>IFERROR(IF(AND($GX79="mas",'Classificação geral'!$F73=2),'Classificação geral'!L73,""),"")</f>
        <v/>
      </c>
      <c r="HE79" s="378" t="str">
        <f>IFERROR(IF(AND($GX79="mas",'Classificação geral'!$F73=2),'Classificação geral'!M73,""),"")</f>
        <v/>
      </c>
      <c r="HF79" s="378" t="str">
        <f>IFERROR(IF(AND($GX79="mas",'Classificação geral'!$F73=2),'Classificação geral'!N73,""),"")</f>
        <v/>
      </c>
      <c r="HG79" s="306" t="str">
        <f>IFERROR(IF(AND(GX79="mas",'Classificação geral'!$F73=2),'Classificação geral'!$K73,""),"")</f>
        <v/>
      </c>
      <c r="HH79" s="378" t="str">
        <f>IFERROR(IF(AND($GX79="mas",'Classificação geral'!$F73=2),'Classificação geral'!P73,""),"")</f>
        <v/>
      </c>
      <c r="HI79" s="378" t="str">
        <f>IFERROR(IF(AND($GX79="mas",'Classificação geral'!$F73=2),'Classificação geral'!Q73,""),"")</f>
        <v/>
      </c>
      <c r="HJ79" s="378" t="str">
        <f>IFERROR(IF(AND($GX79="mas",'Classificação geral'!$F73=2),'Classificação geral'!R73,""),"")</f>
        <v/>
      </c>
      <c r="HK79" s="306" t="str">
        <f>IFERROR(IF(AND(GX79="mas",'Classificação geral'!$F73=2),'Classificação geral'!$O73,""),"")</f>
        <v/>
      </c>
      <c r="HL79" s="306" t="str">
        <f>IFERROR(IF(AND(GX79="mas",'Classificação geral'!$F73=2),'Classificação geral'!$U73,""),"")</f>
        <v/>
      </c>
      <c r="HM79" s="380" t="str">
        <f t="shared" si="112"/>
        <v/>
      </c>
      <c r="HN79" s="297" t="str">
        <f>IFERROR(RANK(HL79,HL:HL,0)+ COUNTIF($HL$13:HL78,HL79),"")</f>
        <v/>
      </c>
      <c r="HO79" s="305"/>
      <c r="HP79" s="295" t="str">
        <f>IFERROR(IF(AND('Classificação geral'!$E73="FEM",'Classificação geral'!$F73=3),'Classificação geral'!$A73,""),"")</f>
        <v/>
      </c>
      <c r="HQ79" s="306" t="str">
        <f>IFERROR(IF(AND('Classificação geral'!$E73="fem",'Classificação geral'!$F73=3),'Classificação geral'!$B73,""),"")</f>
        <v/>
      </c>
      <c r="HR79" s="293" t="str">
        <f>IF($HQ79='Classificação geral'!$B73,'Classificação geral'!$C73,"")</f>
        <v/>
      </c>
      <c r="HS79" s="293" t="str">
        <f>IF($HQ79='Classificação geral'!$B73,'Classificação geral'!$E73,"")</f>
        <v/>
      </c>
      <c r="HT79" s="293" t="str">
        <f>IF($HS79='Classificação geral'!$E73,'Classificação geral'!$F73,"")</f>
        <v/>
      </c>
      <c r="HU79" s="382">
        <f>IF($HT79='Classificação geral'!$F73,'Classificação geral'!G73,"")</f>
        <v>0</v>
      </c>
      <c r="HV79" s="382" t="str">
        <f>IF($HT79='Classificação geral'!$F73,'Classificação geral'!H73,"")</f>
        <v/>
      </c>
      <c r="HW79" s="382">
        <f>IF($HT79='Classificação geral'!$F73,'Classificação geral'!I73,"")</f>
        <v>0</v>
      </c>
      <c r="HX79" s="382">
        <f>IF($HT79='Classificação geral'!$F73,'Classificação geral'!J73,"")</f>
        <v>0</v>
      </c>
      <c r="HY79" s="382">
        <f>IF($HT79='Classificação geral'!$F73,'Classificação geral'!K73,"")</f>
        <v>0</v>
      </c>
      <c r="HZ79" s="382">
        <f>IF($HT79='Classificação geral'!$F73,'Classificação geral'!L73,"")</f>
        <v>0</v>
      </c>
      <c r="IA79" s="382">
        <f>IF($HT79='Classificação geral'!$F73,'Classificação geral'!M73,"")</f>
        <v>0</v>
      </c>
      <c r="IB79" s="382">
        <f>IF($HT79='Classificação geral'!$F73,'Classificação geral'!N73,"")</f>
        <v>0</v>
      </c>
      <c r="IC79" s="382">
        <f>IF($HT79='Classificação geral'!$F73,'Classificação geral'!O73,"")</f>
        <v>0</v>
      </c>
      <c r="ID79" s="382" t="b">
        <f>IF($HT79='Classificação geral'!$F73,'Classificação geral'!P73,"")</f>
        <v>0</v>
      </c>
      <c r="IE79" s="382">
        <f>IF($HT79='Classificação geral'!$F73,'Classificação geral'!Q73,"")</f>
        <v>0</v>
      </c>
      <c r="IF79" s="382">
        <f>IF($HT79='Classificação geral'!$F73,'Classificação geral'!R73,"")</f>
        <v>0</v>
      </c>
      <c r="IG79" s="379" t="str">
        <f>IF($HT79='Classificação geral'!$F73,'Classificação geral'!$U73,"")</f>
        <v/>
      </c>
      <c r="IH79" s="334" t="str">
        <f t="shared" ref="IH79:IH142" si="339">IF(HQ79="","",IG79+(HV79/100000)+(ID79/10000000)+(HZ79/1000000000))</f>
        <v/>
      </c>
      <c r="II79" s="297" t="str">
        <f>IFERROR(RANK(IG79,IG:IG,0)+ COUNTIF($IG$13:IG78,IG79),"")</f>
        <v/>
      </c>
      <c r="IJ79" s="305"/>
      <c r="IK79" s="295" t="str">
        <f>IFERROR(IF(AND('Classificação geral'!$E73="mas",'Classificação geral'!$F73=3),'Classificação geral'!$A73,""),"")</f>
        <v/>
      </c>
      <c r="IL79" s="306" t="str">
        <f>IFERROR(IF(AND('Classificação geral'!$E73="mas",'Classificação geral'!$F73=3),'Classificação geral'!$B73,""),"")</f>
        <v/>
      </c>
      <c r="IM79" s="293" t="str">
        <f>IF($IL79='Classificação geral'!$B73,'Classificação geral'!$C73,"")</f>
        <v/>
      </c>
      <c r="IN79" s="293" t="str">
        <f>IF($IL79='Classificação geral'!$B73,'Classificação geral'!$E73,"")</f>
        <v/>
      </c>
      <c r="IO79" s="293" t="str">
        <f>IF($IN79='Classificação geral'!$E73,'Classificação geral'!$F73,"")</f>
        <v/>
      </c>
      <c r="IP79" s="379">
        <f>IF($IO79='Classificação geral'!$F73,'Classificação geral'!G73,"")</f>
        <v>0</v>
      </c>
      <c r="IQ79" s="379" t="str">
        <f>IF($IO79='Classificação geral'!$F73,'Classificação geral'!H73,"")</f>
        <v/>
      </c>
      <c r="IR79" s="379">
        <f>IF($IO79='Classificação geral'!$F73,'Classificação geral'!I73,"")</f>
        <v>0</v>
      </c>
      <c r="IS79" s="379">
        <f>IF($IO79='Classificação geral'!$F73,'Classificação geral'!J73,"")</f>
        <v>0</v>
      </c>
      <c r="IT79" s="379">
        <f>IF($IO79='Classificação geral'!$F73,'Classificação geral'!K73,"")</f>
        <v>0</v>
      </c>
      <c r="IU79" s="379">
        <f>IF($IO79='Classificação geral'!$F73,'Classificação geral'!L73,"")</f>
        <v>0</v>
      </c>
      <c r="IV79" s="379">
        <f>IF($IO79='Classificação geral'!$F73,'Classificação geral'!M73,"")</f>
        <v>0</v>
      </c>
      <c r="IW79" s="379">
        <f>IF($IO79='Classificação geral'!$F73,'Classificação geral'!N73,"")</f>
        <v>0</v>
      </c>
      <c r="IX79" s="379">
        <f>IF($IO79='Classificação geral'!$F73,'Classificação geral'!O73,"")</f>
        <v>0</v>
      </c>
      <c r="IY79" s="379" t="b">
        <f>IF($IO79='Classificação geral'!$F73,'Classificação geral'!P73,"")</f>
        <v>0</v>
      </c>
      <c r="IZ79" s="379">
        <f>IF($IO79='Classificação geral'!$F73,'Classificação geral'!Q73,"")</f>
        <v>0</v>
      </c>
      <c r="JA79" s="379">
        <f>IF($IO79='Classificação geral'!$F73,'Classificação geral'!R73,"")</f>
        <v>0</v>
      </c>
      <c r="JB79" s="296" t="str">
        <f>IF($IO79='Classificação geral'!$F73,'Classificação geral'!$U73,"")</f>
        <v/>
      </c>
      <c r="JC79" s="334" t="str">
        <f t="shared" ref="JC79:JC142" si="340">IF(IL79="","",JB79+(IQ79/100000)+(IY79/10000000)+(IU79/1000000000))</f>
        <v/>
      </c>
      <c r="JD79" s="297" t="str">
        <f>IFERROR(RANK(JB79,JB:JB,0)+ COUNTIF($JB$13:JB78,JB79),"")</f>
        <v/>
      </c>
    </row>
    <row r="80" spans="1:264" ht="25.95" customHeight="1" x14ac:dyDescent="0.4">
      <c r="A80" s="397"/>
      <c r="B80" s="367" t="str">
        <f t="shared" si="241"/>
        <v/>
      </c>
      <c r="C80" s="390" t="str">
        <f t="shared" si="242"/>
        <v/>
      </c>
      <c r="D80" s="394" t="str">
        <f t="shared" si="243"/>
        <v/>
      </c>
      <c r="E80" s="395" t="str">
        <f t="shared" si="244"/>
        <v/>
      </c>
      <c r="F80" s="395" t="str">
        <f t="shared" si="245"/>
        <v/>
      </c>
      <c r="G80" s="395" t="str">
        <f>IFERROR(INDEX(#REF!,MATCH(U80,$FB$15:$FB$97,0)),"")</f>
        <v/>
      </c>
      <c r="H80" s="396" t="str">
        <f t="shared" si="246"/>
        <v/>
      </c>
      <c r="I80" s="396" t="str">
        <f t="shared" si="247"/>
        <v/>
      </c>
      <c r="J80" s="396" t="str">
        <f t="shared" si="248"/>
        <v/>
      </c>
      <c r="K80" s="479" t="str">
        <f t="shared" si="249"/>
        <v/>
      </c>
      <c r="L80" s="396" t="str">
        <f t="shared" si="250"/>
        <v/>
      </c>
      <c r="M80" s="396" t="str">
        <f t="shared" si="251"/>
        <v/>
      </c>
      <c r="N80" s="396" t="str">
        <f t="shared" si="252"/>
        <v/>
      </c>
      <c r="O80" s="479" t="str">
        <f t="shared" si="253"/>
        <v/>
      </c>
      <c r="P80" s="396" t="str">
        <f t="shared" si="254"/>
        <v/>
      </c>
      <c r="Q80" s="396" t="str">
        <f t="shared" si="255"/>
        <v/>
      </c>
      <c r="R80" s="396" t="str">
        <f t="shared" si="256"/>
        <v/>
      </c>
      <c r="S80" s="479" t="str">
        <f t="shared" si="257"/>
        <v/>
      </c>
      <c r="T80" s="396" t="str">
        <f t="shared" si="258"/>
        <v/>
      </c>
      <c r="U80" s="391">
        <v>66</v>
      </c>
      <c r="V80" s="392"/>
      <c r="W80" s="392"/>
      <c r="X80" s="367" t="str">
        <f t="shared" si="259"/>
        <v/>
      </c>
      <c r="Y80" s="390" t="str">
        <f t="shared" si="260"/>
        <v/>
      </c>
      <c r="Z80" s="394" t="str">
        <f t="shared" si="261"/>
        <v/>
      </c>
      <c r="AA80" s="395" t="str">
        <f t="shared" si="262"/>
        <v/>
      </c>
      <c r="AB80" s="395" t="str">
        <f t="shared" si="263"/>
        <v/>
      </c>
      <c r="AC80" s="395" t="str">
        <f>IFERROR(INDEX(#REF!,MATCH(AQ80,$FX$15:$FX$97,0)),"")</f>
        <v/>
      </c>
      <c r="AD80" s="396" t="str">
        <f t="shared" si="264"/>
        <v/>
      </c>
      <c r="AE80" s="396" t="str">
        <f t="shared" si="265"/>
        <v/>
      </c>
      <c r="AF80" s="396" t="str">
        <f t="shared" si="266"/>
        <v/>
      </c>
      <c r="AG80" s="479" t="str">
        <f t="shared" si="267"/>
        <v/>
      </c>
      <c r="AH80" s="396" t="str">
        <f t="shared" si="268"/>
        <v/>
      </c>
      <c r="AI80" s="396" t="str">
        <f t="shared" si="269"/>
        <v/>
      </c>
      <c r="AJ80" s="396" t="str">
        <f t="shared" si="270"/>
        <v/>
      </c>
      <c r="AK80" s="479" t="str">
        <f t="shared" si="271"/>
        <v/>
      </c>
      <c r="AL80" s="396" t="str">
        <f t="shared" si="272"/>
        <v/>
      </c>
      <c r="AM80" s="396" t="str">
        <f t="shared" si="273"/>
        <v/>
      </c>
      <c r="AN80" s="396" t="str">
        <f t="shared" si="274"/>
        <v/>
      </c>
      <c r="AO80" s="479" t="str">
        <f t="shared" si="275"/>
        <v/>
      </c>
      <c r="AP80" s="396" t="str">
        <f t="shared" si="276"/>
        <v/>
      </c>
      <c r="AQ80" s="391">
        <v>66</v>
      </c>
      <c r="AR80" s="392"/>
      <c r="AS80" s="397"/>
      <c r="AT80" s="367" t="str">
        <f t="shared" si="277"/>
        <v/>
      </c>
      <c r="AU80" s="390" t="str">
        <f t="shared" si="278"/>
        <v/>
      </c>
      <c r="AV80" s="390" t="str">
        <f t="shared" si="279"/>
        <v/>
      </c>
      <c r="AW80" s="395" t="str">
        <f t="shared" si="280"/>
        <v/>
      </c>
      <c r="AX80" s="395" t="str">
        <f t="shared" si="281"/>
        <v/>
      </c>
      <c r="AY80" s="395" t="str">
        <f>IFERROR(INDEX(#REF!,MATCH($BM80,$GS$15:$GS$97,0)),"")</f>
        <v/>
      </c>
      <c r="AZ80" s="396" t="str">
        <f t="shared" si="282"/>
        <v/>
      </c>
      <c r="BA80" s="396" t="str">
        <f t="shared" si="283"/>
        <v/>
      </c>
      <c r="BB80" s="396" t="str">
        <f t="shared" si="284"/>
        <v/>
      </c>
      <c r="BC80" s="479" t="str">
        <f t="shared" si="285"/>
        <v/>
      </c>
      <c r="BD80" s="396" t="str">
        <f t="shared" si="286"/>
        <v/>
      </c>
      <c r="BE80" s="396" t="str">
        <f t="shared" si="287"/>
        <v/>
      </c>
      <c r="BF80" s="396" t="str">
        <f t="shared" si="288"/>
        <v/>
      </c>
      <c r="BG80" s="479" t="str">
        <f t="shared" si="289"/>
        <v/>
      </c>
      <c r="BH80" s="396" t="str">
        <f t="shared" si="290"/>
        <v/>
      </c>
      <c r="BI80" s="396" t="str">
        <f t="shared" si="291"/>
        <v/>
      </c>
      <c r="BJ80" s="396" t="str">
        <f t="shared" si="292"/>
        <v/>
      </c>
      <c r="BK80" s="479" t="str">
        <f t="shared" si="293"/>
        <v/>
      </c>
      <c r="BL80" s="396" t="str">
        <f t="shared" si="294"/>
        <v/>
      </c>
      <c r="BM80" s="391">
        <v>66</v>
      </c>
      <c r="BN80" s="236"/>
      <c r="BO80" s="392"/>
      <c r="BP80" s="368" t="str">
        <f t="shared" si="295"/>
        <v/>
      </c>
      <c r="BQ80" s="390" t="str">
        <f t="shared" si="296"/>
        <v/>
      </c>
      <c r="BR80" s="394" t="str">
        <f t="shared" si="297"/>
        <v/>
      </c>
      <c r="BS80" s="395" t="str">
        <f t="shared" si="298"/>
        <v/>
      </c>
      <c r="BT80" s="395" t="str">
        <f t="shared" si="299"/>
        <v/>
      </c>
      <c r="BU80" s="395" t="str">
        <f>IFERROR(INDEX(#REF!,MATCH(CI80,$HN$15:$HN$97,0)),"")</f>
        <v/>
      </c>
      <c r="BV80" s="396" t="str">
        <f t="shared" si="300"/>
        <v/>
      </c>
      <c r="BW80" s="396" t="str">
        <f t="shared" si="301"/>
        <v/>
      </c>
      <c r="BX80" s="396" t="str">
        <f t="shared" si="302"/>
        <v/>
      </c>
      <c r="BY80" s="479" t="str">
        <f t="shared" si="303"/>
        <v/>
      </c>
      <c r="BZ80" s="396" t="str">
        <f t="shared" si="304"/>
        <v/>
      </c>
      <c r="CA80" s="396" t="str">
        <f t="shared" si="305"/>
        <v/>
      </c>
      <c r="CB80" s="396" t="str">
        <f t="shared" si="306"/>
        <v/>
      </c>
      <c r="CC80" s="479" t="str">
        <f t="shared" si="307"/>
        <v/>
      </c>
      <c r="CD80" s="396" t="str">
        <f t="shared" si="308"/>
        <v/>
      </c>
      <c r="CE80" s="396" t="str">
        <f t="shared" si="309"/>
        <v/>
      </c>
      <c r="CF80" s="396" t="str">
        <f t="shared" si="310"/>
        <v/>
      </c>
      <c r="CG80" s="479" t="str">
        <f t="shared" si="311"/>
        <v/>
      </c>
      <c r="CH80" s="396" t="str">
        <f t="shared" si="312"/>
        <v/>
      </c>
      <c r="CI80" s="391">
        <v>66</v>
      </c>
      <c r="CJ80" s="392"/>
      <c r="CK80" s="397"/>
      <c r="CL80" s="367" t="str">
        <f t="shared" si="313"/>
        <v/>
      </c>
      <c r="CM80" s="390" t="str">
        <f t="shared" si="314"/>
        <v/>
      </c>
      <c r="CN80" s="394" t="str">
        <f t="shared" si="315"/>
        <v/>
      </c>
      <c r="CO80" s="394" t="str">
        <f t="shared" si="316"/>
        <v/>
      </c>
      <c r="CP80" s="395" t="str">
        <f t="shared" si="317"/>
        <v/>
      </c>
      <c r="CQ80" s="395" t="str">
        <f>IFERROR(INDEX(#REF!,MATCH(DE80,$II$15:$II$97,0)),"")</f>
        <v/>
      </c>
      <c r="CR80" s="396" t="str">
        <f t="shared" si="318"/>
        <v/>
      </c>
      <c r="CS80" s="396" t="str">
        <f t="shared" si="319"/>
        <v/>
      </c>
      <c r="CT80" s="396" t="str">
        <f t="shared" si="320"/>
        <v/>
      </c>
      <c r="CU80" s="479" t="str">
        <f t="shared" si="321"/>
        <v/>
      </c>
      <c r="CV80" s="396" t="str">
        <f t="shared" si="322"/>
        <v/>
      </c>
      <c r="CW80" s="396" t="str">
        <f t="shared" si="323"/>
        <v/>
      </c>
      <c r="CX80" s="396" t="str">
        <f t="shared" si="324"/>
        <v/>
      </c>
      <c r="CY80" s="479" t="str">
        <f t="shared" si="325"/>
        <v/>
      </c>
      <c r="CZ80" s="396" t="str">
        <f t="shared" si="326"/>
        <v/>
      </c>
      <c r="DA80" s="396" t="str">
        <f t="shared" si="327"/>
        <v/>
      </c>
      <c r="DB80" s="396" t="str">
        <f t="shared" si="328"/>
        <v/>
      </c>
      <c r="DC80" s="479" t="str">
        <f t="shared" si="329"/>
        <v/>
      </c>
      <c r="DD80" s="396" t="str">
        <f t="shared" si="330"/>
        <v/>
      </c>
      <c r="DE80" s="391">
        <v>66</v>
      </c>
      <c r="DF80" s="393" t="str">
        <f t="shared" si="230"/>
        <v/>
      </c>
      <c r="DG80" s="392"/>
      <c r="DH80" s="392"/>
      <c r="DI80" s="367" t="str">
        <f t="shared" si="231"/>
        <v/>
      </c>
      <c r="DJ80" s="390" t="str">
        <f t="shared" si="331"/>
        <v/>
      </c>
      <c r="DK80" s="394" t="str">
        <f t="shared" si="332"/>
        <v/>
      </c>
      <c r="DL80" s="395" t="str">
        <f t="shared" si="333"/>
        <v/>
      </c>
      <c r="DM80" s="395" t="str">
        <f t="shared" si="334"/>
        <v/>
      </c>
      <c r="DN80" s="395" t="str">
        <f>IFERROR(INDEX(#REF!,MATCH(EB80,$JD$15:$JD$97,0)),"")</f>
        <v/>
      </c>
      <c r="DO80" s="396" t="str">
        <f t="shared" si="232"/>
        <v/>
      </c>
      <c r="DP80" s="396" t="str">
        <f t="shared" si="233"/>
        <v/>
      </c>
      <c r="DQ80" s="396" t="str">
        <f t="shared" si="234"/>
        <v/>
      </c>
      <c r="DR80" s="479" t="str">
        <f t="shared" si="335"/>
        <v/>
      </c>
      <c r="DS80" s="396" t="str">
        <f t="shared" si="235"/>
        <v/>
      </c>
      <c r="DT80" s="396" t="str">
        <f t="shared" si="236"/>
        <v/>
      </c>
      <c r="DU80" s="396" t="str">
        <f t="shared" si="237"/>
        <v/>
      </c>
      <c r="DV80" s="479" t="str">
        <f t="shared" si="336"/>
        <v/>
      </c>
      <c r="DW80" s="396" t="str">
        <f t="shared" si="238"/>
        <v/>
      </c>
      <c r="DX80" s="396" t="str">
        <f t="shared" si="239"/>
        <v/>
      </c>
      <c r="DY80" s="396" t="str">
        <f t="shared" si="240"/>
        <v/>
      </c>
      <c r="DZ80" s="479" t="str">
        <f t="shared" si="337"/>
        <v/>
      </c>
      <c r="EA80" s="396" t="str">
        <f t="shared" si="338"/>
        <v/>
      </c>
      <c r="EB80" s="391">
        <v>66</v>
      </c>
      <c r="EC80" s="393"/>
      <c r="ED80" s="392"/>
      <c r="EI80" s="295" t="str">
        <f>IFERROR(IF(AND('Classificação geral'!$E74="FEM",'Classificação geral'!$F74=1),'Classificação geral'!$A74,""),"")</f>
        <v/>
      </c>
      <c r="EJ80" s="306" t="str">
        <f>IFERROR(IF(AND('Classificação geral'!$E74="FEM",'Classificação geral'!$F74=1),'Classificação geral'!$B74,""),"")</f>
        <v/>
      </c>
      <c r="EK80" s="293" t="str">
        <f>IF($EJ80='Classificação geral'!$B74,'Classificação geral'!$C74,"")</f>
        <v/>
      </c>
      <c r="EL80" s="293" t="str">
        <f>IF($EJ80='Classificação geral'!$B74,'Classificação geral'!$E74,"")</f>
        <v/>
      </c>
      <c r="EM80" s="293" t="str">
        <f>IF($EL80='Classificação geral'!$E74,'Classificação geral'!$F74,"")</f>
        <v/>
      </c>
      <c r="EN80" s="378" t="str">
        <f>IFERROR(IF(AND($EL80="fem",'Classificação geral'!$F74=1),'Classificação geral'!G74,""),"")</f>
        <v/>
      </c>
      <c r="EO80" s="378" t="str">
        <f>IFERROR(IF(AND($EL80="fem",'Classificação geral'!$F74=1),'Classificação geral'!H74,""),"")</f>
        <v/>
      </c>
      <c r="EP80" s="378" t="str">
        <f>IFERROR(IF(AND($EL80="fem",'Classificação geral'!$F74=1),'Classificação geral'!I74,""),"")</f>
        <v/>
      </c>
      <c r="EQ80" s="378" t="str">
        <f>IFERROR(IF(AND($EL80="fem",'Classificação geral'!$F74=1),'Classificação geral'!J74,""),"")</f>
        <v/>
      </c>
      <c r="ER80" s="306" t="str">
        <f>IFERROR(IF(AND($EL80="fem",'Classificação geral'!$F74=1),'Classificação geral'!K74,""),"")</f>
        <v/>
      </c>
      <c r="ES80" s="378" t="str">
        <f>IFERROR(IF(AND($EL80="fem",'Classificação geral'!$F74=1),'Classificação geral'!L74,""),"")</f>
        <v/>
      </c>
      <c r="ET80" s="378" t="str">
        <f>IFERROR(IF(AND($EL80="fem",'Classificação geral'!$F74=1),'Classificação geral'!M74,""),"")</f>
        <v/>
      </c>
      <c r="EU80" s="378" t="str">
        <f>IFERROR(IF(AND($EL80="fem",'Classificação geral'!$F74=1),'Classificação geral'!N74,""),"")</f>
        <v/>
      </c>
      <c r="EV80" s="306" t="str">
        <f>IFERROR(IF(AND($EL80="fem",'Classificação geral'!$F74=1),'Classificação geral'!O74,""),"")</f>
        <v/>
      </c>
      <c r="EW80" s="378" t="str">
        <f>IFERROR(IF(AND($EL80="fem",'Classificação geral'!$F74=1),'Classificação geral'!P74,""),"")</f>
        <v/>
      </c>
      <c r="EX80" s="378" t="str">
        <f>IFERROR(IF(AND($EL80="fem",'Classificação geral'!$F74=1),'Classificação geral'!Q74,""),"")</f>
        <v/>
      </c>
      <c r="EY80" s="378" t="str">
        <f>IFERROR(IF(AND($EL80="fem",'Classificação geral'!$F74=1),'Classificação geral'!R74,""),"")</f>
        <v/>
      </c>
      <c r="EZ80" s="296" t="str">
        <f>IF($EM80='Classificação geral'!$F74,'Classificação geral'!$U74,"")</f>
        <v/>
      </c>
      <c r="FA80" s="380" t="str">
        <f t="shared" ref="FA80:FA143" si="341">IF(EJ80="","",EZ80+(EO80/100000)+(EW80/10000000)+(ES80/1000000000))</f>
        <v/>
      </c>
      <c r="FB80" s="297" t="str">
        <f>IFERROR(RANK(EZ80,EZ:EZ,0)+ COUNTIF(EZ$13:$EZ79,EZ80),"")</f>
        <v/>
      </c>
      <c r="FC80" s="294"/>
      <c r="FD80" s="305" t="s">
        <v>5</v>
      </c>
      <c r="FE80" s="295" t="str">
        <f>IFERROR(IF(AND('Classificação geral'!$E74="mas",'Classificação geral'!$F74=1),'Classificação geral'!$A74,""),"")</f>
        <v/>
      </c>
      <c r="FF80" s="306" t="str">
        <f>IFERROR(IF(AND('Classificação geral'!$E74="mas",'Classificação geral'!$F74=1),'Classificação geral'!$B74,""),"")</f>
        <v/>
      </c>
      <c r="FG80" s="293" t="str">
        <f>IF($FF80='Classificação geral'!$B74,'Classificação geral'!$C74,"")</f>
        <v/>
      </c>
      <c r="FH80" s="293" t="str">
        <f>IF($FF80='Classificação geral'!$B74,'Classificação geral'!$E74,"")</f>
        <v/>
      </c>
      <c r="FI80" s="306" t="str">
        <f>IFERROR(IF(AND($FH80="mas",'Classificação geral'!$F74=1),'Classificação geral'!F74,""),"")</f>
        <v/>
      </c>
      <c r="FJ80" s="378" t="str">
        <f>IFERROR(IF(AND($FH80="mas",'Classificação geral'!$F74=1),'Classificação geral'!G74,""),"")</f>
        <v/>
      </c>
      <c r="FK80" s="378" t="str">
        <f>IFERROR(IF(AND($FH80="mas",'Classificação geral'!$F74=1),'Classificação geral'!H74,""),"")</f>
        <v/>
      </c>
      <c r="FL80" s="378" t="str">
        <f>IFERROR(IF(AND($FH80="mas",'Classificação geral'!$F74=1),'Classificação geral'!I74,""),"")</f>
        <v/>
      </c>
      <c r="FM80" s="378" t="str">
        <f>IFERROR(IF(AND($FH80="mas",'Classificação geral'!$F74=1),'Classificação geral'!J74,""),"")</f>
        <v/>
      </c>
      <c r="FN80" s="378" t="str">
        <f>IFERROR(IF(AND($FH80="mas",'Classificação geral'!$F74=1),'Classificação geral'!K74,""),"")</f>
        <v/>
      </c>
      <c r="FO80" s="378" t="str">
        <f>IFERROR(IF(AND($FH80="mas",'Classificação geral'!$F74=1),'Classificação geral'!L74,""),"")</f>
        <v/>
      </c>
      <c r="FP80" s="378" t="str">
        <f>IFERROR(IF(AND($FH80="mas",'Classificação geral'!$F74=1),'Classificação geral'!M74,""),"")</f>
        <v/>
      </c>
      <c r="FQ80" s="378" t="str">
        <f>IFERROR(IF(AND($FH80="mas",'Classificação geral'!$F74=1),'Classificação geral'!N74,""),"")</f>
        <v/>
      </c>
      <c r="FR80" s="378" t="str">
        <f>IFERROR(IF(AND($FH80="mas",'Classificação geral'!$F74=1),'Classificação geral'!O74,""),"")</f>
        <v/>
      </c>
      <c r="FS80" s="378" t="str">
        <f>IFERROR(IF(AND($FH80="mas",'Classificação geral'!$F74=1),'Classificação geral'!P74,""),"")</f>
        <v/>
      </c>
      <c r="FT80" s="378" t="str">
        <f>IFERROR(IF(AND($FH80="mas",'Classificação geral'!$F74=1),'Classificação geral'!Q74,""),"")</f>
        <v/>
      </c>
      <c r="FU80" s="378" t="str">
        <f>IFERROR(IF(AND($FH80="mas",'Classificação geral'!$F74=1),'Classificação geral'!R74,""),"")</f>
        <v/>
      </c>
      <c r="FV80" s="306" t="str">
        <f>IFERROR(IF(AND($FH80="mas",'Classificação geral'!$F74=1),'Classificação geral'!U74,""),"")</f>
        <v/>
      </c>
      <c r="FW80" s="380" t="str">
        <f t="shared" ref="FW80:FW143" si="342">IF(FF80="","",FV80+(FK80/100000)+(FS80/10000000)+(FO80/1000000000))</f>
        <v/>
      </c>
      <c r="FX80" s="297" t="str">
        <f>IFERROR(RANK(FV80,FV:FV,0)+ COUNTIF($FV$13:FV79,FV80),"")</f>
        <v/>
      </c>
      <c r="FY80" s="305"/>
      <c r="FZ80" s="295" t="str">
        <f>IFERROR(IF(AND('Classificação geral'!$E74="FEM",'Classificação geral'!$F74=2),'Classificação geral'!$A74,""),"")</f>
        <v/>
      </c>
      <c r="GA80" s="378" t="str">
        <f>IFERROR(IF(AND('Classificação geral'!$E74="fem",'Classificação geral'!$F74=2),'Classificação geral'!$B74,""),"")</f>
        <v/>
      </c>
      <c r="GB80" s="293" t="str">
        <f>IF(GA80='Classificação geral'!$B74,'Classificação geral'!$C74,"")</f>
        <v/>
      </c>
      <c r="GC80" s="293" t="str">
        <f>IF(GA80='Classificação geral'!$B74,'Classificação geral'!$E74,"")</f>
        <v/>
      </c>
      <c r="GD80" s="306" t="str">
        <f>IFERROR(IF(AND(GC80="fem",'Classificação geral'!$F74=2),'Classificação geral'!$F74,""),"")</f>
        <v/>
      </c>
      <c r="GE80" s="378" t="str">
        <f>IFERROR(IF(AND($GC80="fem",'Classificação geral'!$F74=2),'Classificação geral'!G74,""),"")</f>
        <v/>
      </c>
      <c r="GF80" s="378" t="str">
        <f>IFERROR(IF(AND($GC80="fem",'Classificação geral'!$F74=2),'Classificação geral'!H74,""),"")</f>
        <v/>
      </c>
      <c r="GG80" s="378" t="str">
        <f>IFERROR(IF(AND($GC80="fem",'Classificação geral'!$F74=2),'Classificação geral'!I74,""),"")</f>
        <v/>
      </c>
      <c r="GH80" s="378" t="str">
        <f>IFERROR(IF(AND($GC80="fem",'Classificação geral'!$F74=2),'Classificação geral'!J74,""),"")</f>
        <v/>
      </c>
      <c r="GI80" s="378" t="str">
        <f>IFERROR(IF(AND($GC80="fem",'Classificação geral'!$F74=2),'Classificação geral'!K74,""),"")</f>
        <v/>
      </c>
      <c r="GJ80" s="378" t="str">
        <f>IFERROR(IF(AND($GC80="fem",'Classificação geral'!$F74=2),'Classificação geral'!L74,""),"")</f>
        <v/>
      </c>
      <c r="GK80" s="378" t="str">
        <f>IFERROR(IF(AND($GC80="fem",'Classificação geral'!$F74=2),'Classificação geral'!M74,""),"")</f>
        <v/>
      </c>
      <c r="GL80" s="378" t="str">
        <f>IFERROR(IF(AND($GC80="fem",'Classificação geral'!$F74=2),'Classificação geral'!N74,""),"")</f>
        <v/>
      </c>
      <c r="GM80" s="378" t="str">
        <f>IFERROR(IF(AND($GC80="fem",'Classificação geral'!$F74=2),'Classificação geral'!O74,""),"")</f>
        <v/>
      </c>
      <c r="GN80" s="378" t="str">
        <f>IFERROR(IF(AND($GC80="fem",'Classificação geral'!$F74=2),'Classificação geral'!P74,""),"")</f>
        <v/>
      </c>
      <c r="GO80" s="378" t="str">
        <f>IFERROR(IF(AND($GC80="fem",'Classificação geral'!$F74=2),'Classificação geral'!Q74,""),"")</f>
        <v/>
      </c>
      <c r="GP80" s="378" t="str">
        <f>IFERROR(IF(AND($GC80="fem",'Classificação geral'!$F74=2),'Classificação geral'!R74,""),"")</f>
        <v/>
      </c>
      <c r="GQ80" s="306" t="str">
        <f>IFERROR(IF(AND(GC80="fem",'Classificação geral'!$F74=2),'Classificação geral'!U74,""),"")</f>
        <v/>
      </c>
      <c r="GR80" s="380" t="str">
        <f t="shared" ref="GR80:GR143" si="343">IF(GA80="","",GQ80+(GF80/100000)+(GN80/10000000)+(GJ80/1000000000))</f>
        <v/>
      </c>
      <c r="GS80" s="297" t="str">
        <f>IFERROR(RANK(GQ80,GQ:GQ,0)+ COUNTIF($GQ$13:GQ79,GQ80),"")</f>
        <v/>
      </c>
      <c r="GT80" s="305"/>
      <c r="GU80" s="295" t="str">
        <f>IFERROR(IF(AND('Classificação geral'!$E74="mas",'Classificação geral'!$F74=2),'Classificação geral'!$A74,""),"")</f>
        <v/>
      </c>
      <c r="GV80" s="295" t="str">
        <f>IFERROR(IF(AND('Classificação geral'!$E74="mas",'Classificação geral'!$F74=2),'Classificação geral'!$B74,""),"")</f>
        <v/>
      </c>
      <c r="GW80" s="293" t="str">
        <f>IF(GV80='Classificação geral'!$B74,'Classificação geral'!$C74,"")</f>
        <v/>
      </c>
      <c r="GX80" s="293" t="str">
        <f>IF(GV80='Classificação geral'!$B74,'Classificação geral'!$E74,"")</f>
        <v/>
      </c>
      <c r="GY80" s="306" t="str">
        <f>IFERROR(IF(AND(GX80="mas",'Classificação geral'!$F74=2),'Classificação geral'!$F74,""),"")</f>
        <v/>
      </c>
      <c r="GZ80" s="378" t="str">
        <f>IFERROR(IF(AND($GX80="mas",'Classificação geral'!$F74=2),'Classificação geral'!H74,""),"")</f>
        <v/>
      </c>
      <c r="HA80" s="378" t="str">
        <f>IFERROR(IF(AND($GX80="mas",'Classificação geral'!$F74=2),'Classificação geral'!I74,""),"")</f>
        <v/>
      </c>
      <c r="HB80" s="378" t="str">
        <f>IFERROR(IF(AND($GX80="mas",'Classificação geral'!$F74=2),'Classificação geral'!J74,""),"")</f>
        <v/>
      </c>
      <c r="HC80" s="306" t="str">
        <f>IFERROR(IF(AND(GX80="mas",'Classificação geral'!$F74=2),'Classificação geral'!$G74,""),"")</f>
        <v/>
      </c>
      <c r="HD80" s="378" t="str">
        <f>IFERROR(IF(AND($GX80="mas",'Classificação geral'!$F74=2),'Classificação geral'!L74,""),"")</f>
        <v/>
      </c>
      <c r="HE80" s="378" t="str">
        <f>IFERROR(IF(AND($GX80="mas",'Classificação geral'!$F74=2),'Classificação geral'!M74,""),"")</f>
        <v/>
      </c>
      <c r="HF80" s="378" t="str">
        <f>IFERROR(IF(AND($GX80="mas",'Classificação geral'!$F74=2),'Classificação geral'!N74,""),"")</f>
        <v/>
      </c>
      <c r="HG80" s="306" t="str">
        <f>IFERROR(IF(AND(GX80="mas",'Classificação geral'!$F74=2),'Classificação geral'!$K74,""),"")</f>
        <v/>
      </c>
      <c r="HH80" s="378" t="str">
        <f>IFERROR(IF(AND($GX80="mas",'Classificação geral'!$F74=2),'Classificação geral'!P74,""),"")</f>
        <v/>
      </c>
      <c r="HI80" s="378" t="str">
        <f>IFERROR(IF(AND($GX80="mas",'Classificação geral'!$F74=2),'Classificação geral'!Q74,""),"")</f>
        <v/>
      </c>
      <c r="HJ80" s="378" t="str">
        <f>IFERROR(IF(AND($GX80="mas",'Classificação geral'!$F74=2),'Classificação geral'!R74,""),"")</f>
        <v/>
      </c>
      <c r="HK80" s="306" t="str">
        <f>IFERROR(IF(AND(GX80="mas",'Classificação geral'!$F74=2),'Classificação geral'!$O74,""),"")</f>
        <v/>
      </c>
      <c r="HL80" s="306" t="str">
        <f>IFERROR(IF(AND(GX80="mas",'Classificação geral'!$F74=2),'Classificação geral'!$U74,""),"")</f>
        <v/>
      </c>
      <c r="HM80" s="380" t="str">
        <f t="shared" ref="HM80:HM143" si="344">IF(GV80="","",HL80+(GZ80/100000)+(HH80/10000000)+(HD80/1000000000))</f>
        <v/>
      </c>
      <c r="HN80" s="297" t="str">
        <f>IFERROR(RANK(HL80,HL:HL,0)+ COUNTIF($HL$13:HL79,HL80),"")</f>
        <v/>
      </c>
      <c r="HO80" s="305"/>
      <c r="HP80" s="295" t="str">
        <f>IFERROR(IF(AND('Classificação geral'!$E74="FEM",'Classificação geral'!$F74=3),'Classificação geral'!$A74,""),"")</f>
        <v/>
      </c>
      <c r="HQ80" s="306" t="str">
        <f>IFERROR(IF(AND('Classificação geral'!$E74="fem",'Classificação geral'!$F74=3),'Classificação geral'!$B74,""),"")</f>
        <v/>
      </c>
      <c r="HR80" s="293" t="str">
        <f>IF($HQ80='Classificação geral'!$B74,'Classificação geral'!$C74,"")</f>
        <v/>
      </c>
      <c r="HS80" s="293" t="str">
        <f>IF($HQ80='Classificação geral'!$B74,'Classificação geral'!$E74,"")</f>
        <v/>
      </c>
      <c r="HT80" s="293" t="str">
        <f>IF($HS80='Classificação geral'!$E74,'Classificação geral'!$F74,"")</f>
        <v/>
      </c>
      <c r="HU80" s="382">
        <f>IF($HT80='Classificação geral'!$F74,'Classificação geral'!G74,"")</f>
        <v>0</v>
      </c>
      <c r="HV80" s="382" t="str">
        <f>IF($HT80='Classificação geral'!$F74,'Classificação geral'!H74,"")</f>
        <v/>
      </c>
      <c r="HW80" s="382">
        <f>IF($HT80='Classificação geral'!$F74,'Classificação geral'!I74,"")</f>
        <v>0</v>
      </c>
      <c r="HX80" s="382">
        <f>IF($HT80='Classificação geral'!$F74,'Classificação geral'!J74,"")</f>
        <v>0</v>
      </c>
      <c r="HY80" s="382">
        <f>IF($HT80='Classificação geral'!$F74,'Classificação geral'!K74,"")</f>
        <v>0</v>
      </c>
      <c r="HZ80" s="382">
        <f>IF($HT80='Classificação geral'!$F74,'Classificação geral'!L74,"")</f>
        <v>0</v>
      </c>
      <c r="IA80" s="382">
        <f>IF($HT80='Classificação geral'!$F74,'Classificação geral'!M74,"")</f>
        <v>0</v>
      </c>
      <c r="IB80" s="382">
        <f>IF($HT80='Classificação geral'!$F74,'Classificação geral'!N74,"")</f>
        <v>0</v>
      </c>
      <c r="IC80" s="382">
        <f>IF($HT80='Classificação geral'!$F74,'Classificação geral'!O74,"")</f>
        <v>0</v>
      </c>
      <c r="ID80" s="382" t="b">
        <f>IF($HT80='Classificação geral'!$F74,'Classificação geral'!P74,"")</f>
        <v>0</v>
      </c>
      <c r="IE80" s="382">
        <f>IF($HT80='Classificação geral'!$F74,'Classificação geral'!Q74,"")</f>
        <v>0</v>
      </c>
      <c r="IF80" s="382">
        <f>IF($HT80='Classificação geral'!$F74,'Classificação geral'!R74,"")</f>
        <v>0</v>
      </c>
      <c r="IG80" s="379" t="str">
        <f>IF($HT80='Classificação geral'!$F74,'Classificação geral'!$U74,"")</f>
        <v/>
      </c>
      <c r="IH80" s="334" t="str">
        <f t="shared" si="339"/>
        <v/>
      </c>
      <c r="II80" s="297" t="str">
        <f>IFERROR(RANK(IG80,IG:IG,0)+ COUNTIF($IG$13:IG79,IG80),"")</f>
        <v/>
      </c>
      <c r="IJ80" s="305"/>
      <c r="IK80" s="295" t="str">
        <f>IFERROR(IF(AND('Classificação geral'!$E74="mas",'Classificação geral'!$F74=3),'Classificação geral'!$A74,""),"")</f>
        <v/>
      </c>
      <c r="IL80" s="306" t="str">
        <f>IFERROR(IF(AND('Classificação geral'!$E74="mas",'Classificação geral'!$F74=3),'Classificação geral'!$B74,""),"")</f>
        <v/>
      </c>
      <c r="IM80" s="293" t="str">
        <f>IF($IL80='Classificação geral'!$B74,'Classificação geral'!$C74,"")</f>
        <v/>
      </c>
      <c r="IN80" s="293" t="str">
        <f>IF($IL80='Classificação geral'!$B74,'Classificação geral'!$E74,"")</f>
        <v/>
      </c>
      <c r="IO80" s="293" t="str">
        <f>IF($IN80='Classificação geral'!$E74,'Classificação geral'!$F74,"")</f>
        <v/>
      </c>
      <c r="IP80" s="379">
        <f>IF($IO80='Classificação geral'!$F74,'Classificação geral'!G74,"")</f>
        <v>0</v>
      </c>
      <c r="IQ80" s="379" t="str">
        <f>IF($IO80='Classificação geral'!$F74,'Classificação geral'!H74,"")</f>
        <v/>
      </c>
      <c r="IR80" s="379">
        <f>IF($IO80='Classificação geral'!$F74,'Classificação geral'!I74,"")</f>
        <v>0</v>
      </c>
      <c r="IS80" s="379">
        <f>IF($IO80='Classificação geral'!$F74,'Classificação geral'!J74,"")</f>
        <v>0</v>
      </c>
      <c r="IT80" s="379">
        <f>IF($IO80='Classificação geral'!$F74,'Classificação geral'!K74,"")</f>
        <v>0</v>
      </c>
      <c r="IU80" s="379">
        <f>IF($IO80='Classificação geral'!$F74,'Classificação geral'!L74,"")</f>
        <v>0</v>
      </c>
      <c r="IV80" s="379">
        <f>IF($IO80='Classificação geral'!$F74,'Classificação geral'!M74,"")</f>
        <v>0</v>
      </c>
      <c r="IW80" s="379">
        <f>IF($IO80='Classificação geral'!$F74,'Classificação geral'!N74,"")</f>
        <v>0</v>
      </c>
      <c r="IX80" s="379">
        <f>IF($IO80='Classificação geral'!$F74,'Classificação geral'!O74,"")</f>
        <v>0</v>
      </c>
      <c r="IY80" s="379" t="b">
        <f>IF($IO80='Classificação geral'!$F74,'Classificação geral'!P74,"")</f>
        <v>0</v>
      </c>
      <c r="IZ80" s="379">
        <f>IF($IO80='Classificação geral'!$F74,'Classificação geral'!Q74,"")</f>
        <v>0</v>
      </c>
      <c r="JA80" s="379">
        <f>IF($IO80='Classificação geral'!$F74,'Classificação geral'!R74,"")</f>
        <v>0</v>
      </c>
      <c r="JB80" s="296" t="str">
        <f>IF($IO80='Classificação geral'!$F74,'Classificação geral'!$U74,"")</f>
        <v/>
      </c>
      <c r="JC80" s="334" t="str">
        <f t="shared" si="340"/>
        <v/>
      </c>
      <c r="JD80" s="297" t="str">
        <f>IFERROR(RANK(JB80,JB:JB,0)+ COUNTIF($JB$13:JB79,JB80),"")</f>
        <v/>
      </c>
    </row>
    <row r="81" spans="1:264" ht="25.95" customHeight="1" x14ac:dyDescent="0.4">
      <c r="A81" s="397"/>
      <c r="B81" s="367" t="str">
        <f t="shared" si="241"/>
        <v/>
      </c>
      <c r="C81" s="390" t="str">
        <f t="shared" si="242"/>
        <v/>
      </c>
      <c r="D81" s="394" t="str">
        <f t="shared" si="243"/>
        <v/>
      </c>
      <c r="E81" s="395" t="str">
        <f t="shared" si="244"/>
        <v/>
      </c>
      <c r="F81" s="395" t="str">
        <f t="shared" si="245"/>
        <v/>
      </c>
      <c r="G81" s="395" t="str">
        <f>IFERROR(INDEX(#REF!,MATCH(U81,$FB$15:$FB$97,0)),"")</f>
        <v/>
      </c>
      <c r="H81" s="396" t="str">
        <f t="shared" si="246"/>
        <v/>
      </c>
      <c r="I81" s="396" t="str">
        <f t="shared" si="247"/>
        <v/>
      </c>
      <c r="J81" s="396" t="str">
        <f t="shared" si="248"/>
        <v/>
      </c>
      <c r="K81" s="479" t="str">
        <f t="shared" si="249"/>
        <v/>
      </c>
      <c r="L81" s="396" t="str">
        <f t="shared" si="250"/>
        <v/>
      </c>
      <c r="M81" s="396" t="str">
        <f t="shared" si="251"/>
        <v/>
      </c>
      <c r="N81" s="396" t="str">
        <f t="shared" si="252"/>
        <v/>
      </c>
      <c r="O81" s="479" t="str">
        <f t="shared" si="253"/>
        <v/>
      </c>
      <c r="P81" s="396" t="str">
        <f t="shared" si="254"/>
        <v/>
      </c>
      <c r="Q81" s="396" t="str">
        <f t="shared" si="255"/>
        <v/>
      </c>
      <c r="R81" s="396" t="str">
        <f t="shared" si="256"/>
        <v/>
      </c>
      <c r="S81" s="479" t="str">
        <f t="shared" si="257"/>
        <v/>
      </c>
      <c r="T81" s="396" t="str">
        <f t="shared" si="258"/>
        <v/>
      </c>
      <c r="U81" s="391">
        <v>67</v>
      </c>
      <c r="V81" s="392"/>
      <c r="W81" s="392"/>
      <c r="X81" s="367" t="str">
        <f t="shared" si="259"/>
        <v/>
      </c>
      <c r="Y81" s="390" t="str">
        <f t="shared" si="260"/>
        <v/>
      </c>
      <c r="Z81" s="394" t="str">
        <f t="shared" si="261"/>
        <v/>
      </c>
      <c r="AA81" s="395" t="str">
        <f t="shared" si="262"/>
        <v/>
      </c>
      <c r="AB81" s="395" t="str">
        <f t="shared" si="263"/>
        <v/>
      </c>
      <c r="AC81" s="395" t="str">
        <f>IFERROR(INDEX(#REF!,MATCH(AQ81,$FX$15:$FX$97,0)),"")</f>
        <v/>
      </c>
      <c r="AD81" s="396" t="str">
        <f t="shared" si="264"/>
        <v/>
      </c>
      <c r="AE81" s="396" t="str">
        <f t="shared" si="265"/>
        <v/>
      </c>
      <c r="AF81" s="396" t="str">
        <f t="shared" si="266"/>
        <v/>
      </c>
      <c r="AG81" s="479" t="str">
        <f t="shared" si="267"/>
        <v/>
      </c>
      <c r="AH81" s="396" t="str">
        <f t="shared" si="268"/>
        <v/>
      </c>
      <c r="AI81" s="396" t="str">
        <f t="shared" si="269"/>
        <v/>
      </c>
      <c r="AJ81" s="396" t="str">
        <f t="shared" si="270"/>
        <v/>
      </c>
      <c r="AK81" s="479" t="str">
        <f t="shared" si="271"/>
        <v/>
      </c>
      <c r="AL81" s="396" t="str">
        <f t="shared" si="272"/>
        <v/>
      </c>
      <c r="AM81" s="396" t="str">
        <f t="shared" si="273"/>
        <v/>
      </c>
      <c r="AN81" s="396" t="str">
        <f t="shared" si="274"/>
        <v/>
      </c>
      <c r="AO81" s="479" t="str">
        <f t="shared" si="275"/>
        <v/>
      </c>
      <c r="AP81" s="396" t="str">
        <f t="shared" si="276"/>
        <v/>
      </c>
      <c r="AQ81" s="391">
        <v>67</v>
      </c>
      <c r="AR81" s="392"/>
      <c r="AS81" s="397"/>
      <c r="AT81" s="367" t="str">
        <f t="shared" si="277"/>
        <v/>
      </c>
      <c r="AU81" s="390" t="str">
        <f t="shared" si="278"/>
        <v/>
      </c>
      <c r="AV81" s="390" t="str">
        <f t="shared" si="279"/>
        <v/>
      </c>
      <c r="AW81" s="395" t="str">
        <f t="shared" si="280"/>
        <v/>
      </c>
      <c r="AX81" s="395" t="str">
        <f t="shared" si="281"/>
        <v/>
      </c>
      <c r="AY81" s="395" t="str">
        <f>IFERROR(INDEX(#REF!,MATCH($BM81,$GS$15:$GS$97,0)),"")</f>
        <v/>
      </c>
      <c r="AZ81" s="396" t="str">
        <f t="shared" si="282"/>
        <v/>
      </c>
      <c r="BA81" s="396" t="str">
        <f t="shared" si="283"/>
        <v/>
      </c>
      <c r="BB81" s="396" t="str">
        <f t="shared" si="284"/>
        <v/>
      </c>
      <c r="BC81" s="479" t="str">
        <f t="shared" si="285"/>
        <v/>
      </c>
      <c r="BD81" s="396" t="str">
        <f t="shared" si="286"/>
        <v/>
      </c>
      <c r="BE81" s="396" t="str">
        <f t="shared" si="287"/>
        <v/>
      </c>
      <c r="BF81" s="396" t="str">
        <f t="shared" si="288"/>
        <v/>
      </c>
      <c r="BG81" s="479" t="str">
        <f t="shared" si="289"/>
        <v/>
      </c>
      <c r="BH81" s="396" t="str">
        <f t="shared" si="290"/>
        <v/>
      </c>
      <c r="BI81" s="396" t="str">
        <f t="shared" si="291"/>
        <v/>
      </c>
      <c r="BJ81" s="396" t="str">
        <f t="shared" si="292"/>
        <v/>
      </c>
      <c r="BK81" s="479" t="str">
        <f t="shared" si="293"/>
        <v/>
      </c>
      <c r="BL81" s="396" t="str">
        <f t="shared" si="294"/>
        <v/>
      </c>
      <c r="BM81" s="391">
        <v>67</v>
      </c>
      <c r="BN81" s="236"/>
      <c r="BO81" s="392"/>
      <c r="BP81" s="368" t="str">
        <f t="shared" si="295"/>
        <v/>
      </c>
      <c r="BQ81" s="390" t="str">
        <f t="shared" si="296"/>
        <v/>
      </c>
      <c r="BR81" s="394" t="str">
        <f t="shared" si="297"/>
        <v/>
      </c>
      <c r="BS81" s="395" t="str">
        <f t="shared" si="298"/>
        <v/>
      </c>
      <c r="BT81" s="395" t="str">
        <f t="shared" si="299"/>
        <v/>
      </c>
      <c r="BU81" s="395" t="str">
        <f>IFERROR(INDEX(#REF!,MATCH(CI81,$HN$15:$HN$97,0)),"")</f>
        <v/>
      </c>
      <c r="BV81" s="396" t="str">
        <f t="shared" si="300"/>
        <v/>
      </c>
      <c r="BW81" s="396" t="str">
        <f t="shared" si="301"/>
        <v/>
      </c>
      <c r="BX81" s="396" t="str">
        <f t="shared" si="302"/>
        <v/>
      </c>
      <c r="BY81" s="479" t="str">
        <f t="shared" si="303"/>
        <v/>
      </c>
      <c r="BZ81" s="396" t="str">
        <f t="shared" si="304"/>
        <v/>
      </c>
      <c r="CA81" s="396" t="str">
        <f t="shared" si="305"/>
        <v/>
      </c>
      <c r="CB81" s="396" t="str">
        <f t="shared" si="306"/>
        <v/>
      </c>
      <c r="CC81" s="479" t="str">
        <f t="shared" si="307"/>
        <v/>
      </c>
      <c r="CD81" s="396" t="str">
        <f t="shared" si="308"/>
        <v/>
      </c>
      <c r="CE81" s="396" t="str">
        <f t="shared" si="309"/>
        <v/>
      </c>
      <c r="CF81" s="396" t="str">
        <f t="shared" si="310"/>
        <v/>
      </c>
      <c r="CG81" s="479" t="str">
        <f t="shared" si="311"/>
        <v/>
      </c>
      <c r="CH81" s="396" t="str">
        <f t="shared" si="312"/>
        <v/>
      </c>
      <c r="CI81" s="391">
        <v>67</v>
      </c>
      <c r="CJ81" s="392"/>
      <c r="CK81" s="397"/>
      <c r="CL81" s="367" t="str">
        <f t="shared" si="313"/>
        <v/>
      </c>
      <c r="CM81" s="390" t="str">
        <f t="shared" si="314"/>
        <v/>
      </c>
      <c r="CN81" s="394" t="str">
        <f t="shared" si="315"/>
        <v/>
      </c>
      <c r="CO81" s="394" t="str">
        <f t="shared" si="316"/>
        <v/>
      </c>
      <c r="CP81" s="395" t="str">
        <f t="shared" si="317"/>
        <v/>
      </c>
      <c r="CQ81" s="395" t="str">
        <f>IFERROR(INDEX(#REF!,MATCH(DE81,$II$15:$II$97,0)),"")</f>
        <v/>
      </c>
      <c r="CR81" s="396" t="str">
        <f t="shared" si="318"/>
        <v/>
      </c>
      <c r="CS81" s="396" t="str">
        <f t="shared" si="319"/>
        <v/>
      </c>
      <c r="CT81" s="396" t="str">
        <f t="shared" si="320"/>
        <v/>
      </c>
      <c r="CU81" s="479" t="str">
        <f t="shared" si="321"/>
        <v/>
      </c>
      <c r="CV81" s="396" t="str">
        <f t="shared" si="322"/>
        <v/>
      </c>
      <c r="CW81" s="396" t="str">
        <f t="shared" si="323"/>
        <v/>
      </c>
      <c r="CX81" s="396" t="str">
        <f t="shared" si="324"/>
        <v/>
      </c>
      <c r="CY81" s="479" t="str">
        <f t="shared" si="325"/>
        <v/>
      </c>
      <c r="CZ81" s="396" t="str">
        <f t="shared" si="326"/>
        <v/>
      </c>
      <c r="DA81" s="396" t="str">
        <f t="shared" si="327"/>
        <v/>
      </c>
      <c r="DB81" s="396" t="str">
        <f t="shared" si="328"/>
        <v/>
      </c>
      <c r="DC81" s="479" t="str">
        <f t="shared" si="329"/>
        <v/>
      </c>
      <c r="DD81" s="396" t="str">
        <f t="shared" si="330"/>
        <v/>
      </c>
      <c r="DE81" s="391">
        <v>67</v>
      </c>
      <c r="DF81" s="393" t="str">
        <f t="shared" si="230"/>
        <v/>
      </c>
      <c r="DG81" s="392"/>
      <c r="DH81" s="392"/>
      <c r="DI81" s="367" t="str">
        <f t="shared" si="231"/>
        <v/>
      </c>
      <c r="DJ81" s="390" t="str">
        <f t="shared" si="331"/>
        <v/>
      </c>
      <c r="DK81" s="394" t="str">
        <f t="shared" si="332"/>
        <v/>
      </c>
      <c r="DL81" s="395" t="str">
        <f t="shared" si="333"/>
        <v/>
      </c>
      <c r="DM81" s="395" t="str">
        <f t="shared" si="334"/>
        <v/>
      </c>
      <c r="DN81" s="395" t="str">
        <f>IFERROR(INDEX(#REF!,MATCH(EB81,$JD$15:$JD$97,0)),"")</f>
        <v/>
      </c>
      <c r="DO81" s="396" t="str">
        <f t="shared" si="232"/>
        <v/>
      </c>
      <c r="DP81" s="396" t="str">
        <f t="shared" si="233"/>
        <v/>
      </c>
      <c r="DQ81" s="396" t="str">
        <f t="shared" si="234"/>
        <v/>
      </c>
      <c r="DR81" s="479" t="str">
        <f t="shared" si="335"/>
        <v/>
      </c>
      <c r="DS81" s="396" t="str">
        <f t="shared" si="235"/>
        <v/>
      </c>
      <c r="DT81" s="396" t="str">
        <f t="shared" si="236"/>
        <v/>
      </c>
      <c r="DU81" s="396" t="str">
        <f t="shared" si="237"/>
        <v/>
      </c>
      <c r="DV81" s="479" t="str">
        <f t="shared" si="336"/>
        <v/>
      </c>
      <c r="DW81" s="396" t="str">
        <f t="shared" si="238"/>
        <v/>
      </c>
      <c r="DX81" s="396" t="str">
        <f t="shared" si="239"/>
        <v/>
      </c>
      <c r="DY81" s="396" t="str">
        <f t="shared" si="240"/>
        <v/>
      </c>
      <c r="DZ81" s="479" t="str">
        <f t="shared" si="337"/>
        <v/>
      </c>
      <c r="EA81" s="396" t="str">
        <f t="shared" si="338"/>
        <v/>
      </c>
      <c r="EB81" s="391">
        <v>67</v>
      </c>
      <c r="EC81" s="393"/>
      <c r="ED81" s="392"/>
      <c r="EI81" s="295" t="str">
        <f>IFERROR(IF(AND('Classificação geral'!$E75="FEM",'Classificação geral'!$F75=1),'Classificação geral'!$A75,""),"")</f>
        <v/>
      </c>
      <c r="EJ81" s="306" t="str">
        <f>IFERROR(IF(AND('Classificação geral'!$E75="FEM",'Classificação geral'!$F75=1),'Classificação geral'!$B75,""),"")</f>
        <v/>
      </c>
      <c r="EK81" s="293" t="str">
        <f>IF($EJ81='Classificação geral'!$B75,'Classificação geral'!$C75,"")</f>
        <v/>
      </c>
      <c r="EL81" s="293" t="str">
        <f>IF($EJ81='Classificação geral'!$B75,'Classificação geral'!$E75,"")</f>
        <v/>
      </c>
      <c r="EM81" s="293" t="str">
        <f>IF($EL81='Classificação geral'!$E75,'Classificação geral'!$F75,"")</f>
        <v/>
      </c>
      <c r="EN81" s="378" t="str">
        <f>IFERROR(IF(AND($EL81="fem",'Classificação geral'!$F75=1),'Classificação geral'!G75,""),"")</f>
        <v/>
      </c>
      <c r="EO81" s="378" t="str">
        <f>IFERROR(IF(AND($EL81="fem",'Classificação geral'!$F75=1),'Classificação geral'!H75,""),"")</f>
        <v/>
      </c>
      <c r="EP81" s="378" t="str">
        <f>IFERROR(IF(AND($EL81="fem",'Classificação geral'!$F75=1),'Classificação geral'!I75,""),"")</f>
        <v/>
      </c>
      <c r="EQ81" s="378" t="str">
        <f>IFERROR(IF(AND($EL81="fem",'Classificação geral'!$F75=1),'Classificação geral'!J75,""),"")</f>
        <v/>
      </c>
      <c r="ER81" s="306" t="str">
        <f>IFERROR(IF(AND($EL81="fem",'Classificação geral'!$F75=1),'Classificação geral'!K75,""),"")</f>
        <v/>
      </c>
      <c r="ES81" s="378" t="str">
        <f>IFERROR(IF(AND($EL81="fem",'Classificação geral'!$F75=1),'Classificação geral'!L75,""),"")</f>
        <v/>
      </c>
      <c r="ET81" s="378" t="str">
        <f>IFERROR(IF(AND($EL81="fem",'Classificação geral'!$F75=1),'Classificação geral'!M75,""),"")</f>
        <v/>
      </c>
      <c r="EU81" s="378" t="str">
        <f>IFERROR(IF(AND($EL81="fem",'Classificação geral'!$F75=1),'Classificação geral'!N75,""),"")</f>
        <v/>
      </c>
      <c r="EV81" s="306" t="str">
        <f>IFERROR(IF(AND($EL81="fem",'Classificação geral'!$F75=1),'Classificação geral'!O75,""),"")</f>
        <v/>
      </c>
      <c r="EW81" s="378" t="str">
        <f>IFERROR(IF(AND($EL81="fem",'Classificação geral'!$F75=1),'Classificação geral'!P75,""),"")</f>
        <v/>
      </c>
      <c r="EX81" s="378" t="str">
        <f>IFERROR(IF(AND($EL81="fem",'Classificação geral'!$F75=1),'Classificação geral'!Q75,""),"")</f>
        <v/>
      </c>
      <c r="EY81" s="378" t="str">
        <f>IFERROR(IF(AND($EL81="fem",'Classificação geral'!$F75=1),'Classificação geral'!R75,""),"")</f>
        <v/>
      </c>
      <c r="EZ81" s="296" t="str">
        <f>IF($EM81='Classificação geral'!$F75,'Classificação geral'!$U75,"")</f>
        <v/>
      </c>
      <c r="FA81" s="380" t="str">
        <f t="shared" si="341"/>
        <v/>
      </c>
      <c r="FB81" s="297" t="str">
        <f>IFERROR(RANK(EZ81,EZ:EZ,0)+ COUNTIF(EZ$13:$EZ80,EZ81),"")</f>
        <v/>
      </c>
      <c r="FC81" s="294"/>
      <c r="FD81" s="305" t="s">
        <v>5</v>
      </c>
      <c r="FE81" s="295" t="str">
        <f>IFERROR(IF(AND('Classificação geral'!$E75="mas",'Classificação geral'!$F75=1),'Classificação geral'!$A75,""),"")</f>
        <v/>
      </c>
      <c r="FF81" s="306" t="str">
        <f>IFERROR(IF(AND('Classificação geral'!$E75="mas",'Classificação geral'!$F75=1),'Classificação geral'!$B75,""),"")</f>
        <v/>
      </c>
      <c r="FG81" s="293" t="str">
        <f>IF($FF81='Classificação geral'!$B75,'Classificação geral'!$C75,"")</f>
        <v/>
      </c>
      <c r="FH81" s="293" t="str">
        <f>IF($FF81='Classificação geral'!$B75,'Classificação geral'!$E75,"")</f>
        <v/>
      </c>
      <c r="FI81" s="306" t="str">
        <f>IFERROR(IF(AND($FH81="mas",'Classificação geral'!$F75=1),'Classificação geral'!F75,""),"")</f>
        <v/>
      </c>
      <c r="FJ81" s="378" t="str">
        <f>IFERROR(IF(AND($FH81="mas",'Classificação geral'!$F75=1),'Classificação geral'!G75,""),"")</f>
        <v/>
      </c>
      <c r="FK81" s="378" t="str">
        <f>IFERROR(IF(AND($FH81="mas",'Classificação geral'!$F75=1),'Classificação geral'!H75,""),"")</f>
        <v/>
      </c>
      <c r="FL81" s="378" t="str">
        <f>IFERROR(IF(AND($FH81="mas",'Classificação geral'!$F75=1),'Classificação geral'!I75,""),"")</f>
        <v/>
      </c>
      <c r="FM81" s="378" t="str">
        <f>IFERROR(IF(AND($FH81="mas",'Classificação geral'!$F75=1),'Classificação geral'!J75,""),"")</f>
        <v/>
      </c>
      <c r="FN81" s="378" t="str">
        <f>IFERROR(IF(AND($FH81="mas",'Classificação geral'!$F75=1),'Classificação geral'!K75,""),"")</f>
        <v/>
      </c>
      <c r="FO81" s="378" t="str">
        <f>IFERROR(IF(AND($FH81="mas",'Classificação geral'!$F75=1),'Classificação geral'!L75,""),"")</f>
        <v/>
      </c>
      <c r="FP81" s="378" t="str">
        <f>IFERROR(IF(AND($FH81="mas",'Classificação geral'!$F75=1),'Classificação geral'!M75,""),"")</f>
        <v/>
      </c>
      <c r="FQ81" s="378" t="str">
        <f>IFERROR(IF(AND($FH81="mas",'Classificação geral'!$F75=1),'Classificação geral'!N75,""),"")</f>
        <v/>
      </c>
      <c r="FR81" s="378" t="str">
        <f>IFERROR(IF(AND($FH81="mas",'Classificação geral'!$F75=1),'Classificação geral'!O75,""),"")</f>
        <v/>
      </c>
      <c r="FS81" s="378" t="str">
        <f>IFERROR(IF(AND($FH81="mas",'Classificação geral'!$F75=1),'Classificação geral'!P75,""),"")</f>
        <v/>
      </c>
      <c r="FT81" s="378" t="str">
        <f>IFERROR(IF(AND($FH81="mas",'Classificação geral'!$F75=1),'Classificação geral'!Q75,""),"")</f>
        <v/>
      </c>
      <c r="FU81" s="378" t="str">
        <f>IFERROR(IF(AND($FH81="mas",'Classificação geral'!$F75=1),'Classificação geral'!R75,""),"")</f>
        <v/>
      </c>
      <c r="FV81" s="306" t="str">
        <f>IFERROR(IF(AND($FH81="mas",'Classificação geral'!$F75=1),'Classificação geral'!U75,""),"")</f>
        <v/>
      </c>
      <c r="FW81" s="380" t="str">
        <f t="shared" si="342"/>
        <v/>
      </c>
      <c r="FX81" s="297" t="str">
        <f>IFERROR(RANK(FV81,FV:FV,0)+ COUNTIF($FV$13:FV80,FV81),"")</f>
        <v/>
      </c>
      <c r="FY81" s="305"/>
      <c r="FZ81" s="295" t="str">
        <f>IFERROR(IF(AND('Classificação geral'!$E75="FEM",'Classificação geral'!$F75=2),'Classificação geral'!$A75,""),"")</f>
        <v/>
      </c>
      <c r="GA81" s="378" t="str">
        <f>IFERROR(IF(AND('Classificação geral'!$E75="fem",'Classificação geral'!$F75=2),'Classificação geral'!$B75,""),"")</f>
        <v/>
      </c>
      <c r="GB81" s="293" t="str">
        <f>IF(GA81='Classificação geral'!$B75,'Classificação geral'!$C75,"")</f>
        <v/>
      </c>
      <c r="GC81" s="293" t="str">
        <f>IF(GA81='Classificação geral'!$B75,'Classificação geral'!$E75,"")</f>
        <v/>
      </c>
      <c r="GD81" s="306" t="str">
        <f>IFERROR(IF(AND(GC81="fem",'Classificação geral'!$F75=2),'Classificação geral'!$F75,""),"")</f>
        <v/>
      </c>
      <c r="GE81" s="378" t="str">
        <f>IFERROR(IF(AND($GC81="fem",'Classificação geral'!$F75=2),'Classificação geral'!G75,""),"")</f>
        <v/>
      </c>
      <c r="GF81" s="378" t="str">
        <f>IFERROR(IF(AND($GC81="fem",'Classificação geral'!$F75=2),'Classificação geral'!H75,""),"")</f>
        <v/>
      </c>
      <c r="GG81" s="378" t="str">
        <f>IFERROR(IF(AND($GC81="fem",'Classificação geral'!$F75=2),'Classificação geral'!I75,""),"")</f>
        <v/>
      </c>
      <c r="GH81" s="378" t="str">
        <f>IFERROR(IF(AND($GC81="fem",'Classificação geral'!$F75=2),'Classificação geral'!J75,""),"")</f>
        <v/>
      </c>
      <c r="GI81" s="378" t="str">
        <f>IFERROR(IF(AND($GC81="fem",'Classificação geral'!$F75=2),'Classificação geral'!K75,""),"")</f>
        <v/>
      </c>
      <c r="GJ81" s="378" t="str">
        <f>IFERROR(IF(AND($GC81="fem",'Classificação geral'!$F75=2),'Classificação geral'!L75,""),"")</f>
        <v/>
      </c>
      <c r="GK81" s="378" t="str">
        <f>IFERROR(IF(AND($GC81="fem",'Classificação geral'!$F75=2),'Classificação geral'!M75,""),"")</f>
        <v/>
      </c>
      <c r="GL81" s="378" t="str">
        <f>IFERROR(IF(AND($GC81="fem",'Classificação geral'!$F75=2),'Classificação geral'!N75,""),"")</f>
        <v/>
      </c>
      <c r="GM81" s="378" t="str">
        <f>IFERROR(IF(AND($GC81="fem",'Classificação geral'!$F75=2),'Classificação geral'!O75,""),"")</f>
        <v/>
      </c>
      <c r="GN81" s="378" t="str">
        <f>IFERROR(IF(AND($GC81="fem",'Classificação geral'!$F75=2),'Classificação geral'!P75,""),"")</f>
        <v/>
      </c>
      <c r="GO81" s="378" t="str">
        <f>IFERROR(IF(AND($GC81="fem",'Classificação geral'!$F75=2),'Classificação geral'!Q75,""),"")</f>
        <v/>
      </c>
      <c r="GP81" s="378" t="str">
        <f>IFERROR(IF(AND($GC81="fem",'Classificação geral'!$F75=2),'Classificação geral'!R75,""),"")</f>
        <v/>
      </c>
      <c r="GQ81" s="306" t="str">
        <f>IFERROR(IF(AND(GC81="fem",'Classificação geral'!$F75=2),'Classificação geral'!U75,""),"")</f>
        <v/>
      </c>
      <c r="GR81" s="380" t="str">
        <f t="shared" si="343"/>
        <v/>
      </c>
      <c r="GS81" s="297" t="str">
        <f>IFERROR(RANK(GQ81,GQ:GQ,0)+ COUNTIF($GQ$13:GQ80,GQ81),"")</f>
        <v/>
      </c>
      <c r="GT81" s="305"/>
      <c r="GU81" s="295" t="str">
        <f>IFERROR(IF(AND('Classificação geral'!$E75="mas",'Classificação geral'!$F75=2),'Classificação geral'!$A75,""),"")</f>
        <v/>
      </c>
      <c r="GV81" s="295" t="str">
        <f>IFERROR(IF(AND('Classificação geral'!$E75="mas",'Classificação geral'!$F75=2),'Classificação geral'!$B75,""),"")</f>
        <v/>
      </c>
      <c r="GW81" s="293" t="str">
        <f>IF(GV81='Classificação geral'!$B75,'Classificação geral'!$C75,"")</f>
        <v/>
      </c>
      <c r="GX81" s="293" t="str">
        <f>IF(GV81='Classificação geral'!$B75,'Classificação geral'!$E75,"")</f>
        <v/>
      </c>
      <c r="GY81" s="306" t="str">
        <f>IFERROR(IF(AND(GX81="mas",'Classificação geral'!$F75=2),'Classificação geral'!$F75,""),"")</f>
        <v/>
      </c>
      <c r="GZ81" s="378" t="str">
        <f>IFERROR(IF(AND($GX81="mas",'Classificação geral'!$F75=2),'Classificação geral'!H75,""),"")</f>
        <v/>
      </c>
      <c r="HA81" s="378" t="str">
        <f>IFERROR(IF(AND($GX81="mas",'Classificação geral'!$F75=2),'Classificação geral'!I75,""),"")</f>
        <v/>
      </c>
      <c r="HB81" s="378" t="str">
        <f>IFERROR(IF(AND($GX81="mas",'Classificação geral'!$F75=2),'Classificação geral'!J75,""),"")</f>
        <v/>
      </c>
      <c r="HC81" s="306" t="str">
        <f>IFERROR(IF(AND(GX81="mas",'Classificação geral'!$F75=2),'Classificação geral'!$G75,""),"")</f>
        <v/>
      </c>
      <c r="HD81" s="378" t="str">
        <f>IFERROR(IF(AND($GX81="mas",'Classificação geral'!$F75=2),'Classificação geral'!L75,""),"")</f>
        <v/>
      </c>
      <c r="HE81" s="378" t="str">
        <f>IFERROR(IF(AND($GX81="mas",'Classificação geral'!$F75=2),'Classificação geral'!M75,""),"")</f>
        <v/>
      </c>
      <c r="HF81" s="378" t="str">
        <f>IFERROR(IF(AND($GX81="mas",'Classificação geral'!$F75=2),'Classificação geral'!N75,""),"")</f>
        <v/>
      </c>
      <c r="HG81" s="306" t="str">
        <f>IFERROR(IF(AND(GX81="mas",'Classificação geral'!$F75=2),'Classificação geral'!$K75,""),"")</f>
        <v/>
      </c>
      <c r="HH81" s="378" t="str">
        <f>IFERROR(IF(AND($GX81="mas",'Classificação geral'!$F75=2),'Classificação geral'!P75,""),"")</f>
        <v/>
      </c>
      <c r="HI81" s="378" t="str">
        <f>IFERROR(IF(AND($GX81="mas",'Classificação geral'!$F75=2),'Classificação geral'!Q75,""),"")</f>
        <v/>
      </c>
      <c r="HJ81" s="378" t="str">
        <f>IFERROR(IF(AND($GX81="mas",'Classificação geral'!$F75=2),'Classificação geral'!R75,""),"")</f>
        <v/>
      </c>
      <c r="HK81" s="306" t="str">
        <f>IFERROR(IF(AND(GX81="mas",'Classificação geral'!$F75=2),'Classificação geral'!$O75,""),"")</f>
        <v/>
      </c>
      <c r="HL81" s="306" t="str">
        <f>IFERROR(IF(AND(GX81="mas",'Classificação geral'!$F75=2),'Classificação geral'!$U75,""),"")</f>
        <v/>
      </c>
      <c r="HM81" s="380" t="str">
        <f t="shared" si="344"/>
        <v/>
      </c>
      <c r="HN81" s="297" t="str">
        <f>IFERROR(RANK(HL81,HL:HL,0)+ COUNTIF($HL$13:HL80,HL81),"")</f>
        <v/>
      </c>
      <c r="HO81" s="305"/>
      <c r="HP81" s="295" t="str">
        <f>IFERROR(IF(AND('Classificação geral'!$E75="FEM",'Classificação geral'!$F75=3),'Classificação geral'!$A75,""),"")</f>
        <v/>
      </c>
      <c r="HQ81" s="306" t="str">
        <f>IFERROR(IF(AND('Classificação geral'!$E75="fem",'Classificação geral'!$F75=3),'Classificação geral'!$B75,""),"")</f>
        <v/>
      </c>
      <c r="HR81" s="293" t="str">
        <f>IF($HQ81='Classificação geral'!$B75,'Classificação geral'!$C75,"")</f>
        <v/>
      </c>
      <c r="HS81" s="293" t="str">
        <f>IF($HQ81='Classificação geral'!$B75,'Classificação geral'!$E75,"")</f>
        <v/>
      </c>
      <c r="HT81" s="293" t="str">
        <f>IF($HS81='Classificação geral'!$E75,'Classificação geral'!$F75,"")</f>
        <v/>
      </c>
      <c r="HU81" s="382">
        <f>IF($HT81='Classificação geral'!$F75,'Classificação geral'!G75,"")</f>
        <v>0</v>
      </c>
      <c r="HV81" s="382" t="str">
        <f>IF($HT81='Classificação geral'!$F75,'Classificação geral'!H75,"")</f>
        <v/>
      </c>
      <c r="HW81" s="382">
        <f>IF($HT81='Classificação geral'!$F75,'Classificação geral'!I75,"")</f>
        <v>0</v>
      </c>
      <c r="HX81" s="382">
        <f>IF($HT81='Classificação geral'!$F75,'Classificação geral'!J75,"")</f>
        <v>0</v>
      </c>
      <c r="HY81" s="382">
        <f>IF($HT81='Classificação geral'!$F75,'Classificação geral'!K75,"")</f>
        <v>0</v>
      </c>
      <c r="HZ81" s="382">
        <f>IF($HT81='Classificação geral'!$F75,'Classificação geral'!L75,"")</f>
        <v>0</v>
      </c>
      <c r="IA81" s="382">
        <f>IF($HT81='Classificação geral'!$F75,'Classificação geral'!M75,"")</f>
        <v>0</v>
      </c>
      <c r="IB81" s="382">
        <f>IF($HT81='Classificação geral'!$F75,'Classificação geral'!N75,"")</f>
        <v>0</v>
      </c>
      <c r="IC81" s="382">
        <f>IF($HT81='Classificação geral'!$F75,'Classificação geral'!O75,"")</f>
        <v>0</v>
      </c>
      <c r="ID81" s="382" t="b">
        <f>IF($HT81='Classificação geral'!$F75,'Classificação geral'!P75,"")</f>
        <v>0</v>
      </c>
      <c r="IE81" s="382">
        <f>IF($HT81='Classificação geral'!$F75,'Classificação geral'!Q75,"")</f>
        <v>0</v>
      </c>
      <c r="IF81" s="382">
        <f>IF($HT81='Classificação geral'!$F75,'Classificação geral'!R75,"")</f>
        <v>0</v>
      </c>
      <c r="IG81" s="379" t="str">
        <f>IF($HT81='Classificação geral'!$F75,'Classificação geral'!$U75,"")</f>
        <v/>
      </c>
      <c r="IH81" s="334" t="str">
        <f t="shared" si="339"/>
        <v/>
      </c>
      <c r="II81" s="297" t="str">
        <f>IFERROR(RANK(IG81,IG:IG,0)+ COUNTIF($IG$13:IG80,IG81),"")</f>
        <v/>
      </c>
      <c r="IJ81" s="305"/>
      <c r="IK81" s="295" t="str">
        <f>IFERROR(IF(AND('Classificação geral'!$E75="mas",'Classificação geral'!$F75=3),'Classificação geral'!$A75,""),"")</f>
        <v/>
      </c>
      <c r="IL81" s="306" t="str">
        <f>IFERROR(IF(AND('Classificação geral'!$E75="mas",'Classificação geral'!$F75=3),'Classificação geral'!$B75,""),"")</f>
        <v/>
      </c>
      <c r="IM81" s="293" t="str">
        <f>IF($IL81='Classificação geral'!$B75,'Classificação geral'!$C75,"")</f>
        <v/>
      </c>
      <c r="IN81" s="293" t="str">
        <f>IF($IL81='Classificação geral'!$B75,'Classificação geral'!$E75,"")</f>
        <v/>
      </c>
      <c r="IO81" s="293" t="str">
        <f>IF($IN81='Classificação geral'!$E75,'Classificação geral'!$F75,"")</f>
        <v/>
      </c>
      <c r="IP81" s="379">
        <f>IF($IO81='Classificação geral'!$F75,'Classificação geral'!G75,"")</f>
        <v>0</v>
      </c>
      <c r="IQ81" s="379" t="str">
        <f>IF($IO81='Classificação geral'!$F75,'Classificação geral'!H75,"")</f>
        <v/>
      </c>
      <c r="IR81" s="379">
        <f>IF($IO81='Classificação geral'!$F75,'Classificação geral'!I75,"")</f>
        <v>0</v>
      </c>
      <c r="IS81" s="379">
        <f>IF($IO81='Classificação geral'!$F75,'Classificação geral'!J75,"")</f>
        <v>0</v>
      </c>
      <c r="IT81" s="379">
        <f>IF($IO81='Classificação geral'!$F75,'Classificação geral'!K75,"")</f>
        <v>0</v>
      </c>
      <c r="IU81" s="379">
        <f>IF($IO81='Classificação geral'!$F75,'Classificação geral'!L75,"")</f>
        <v>0</v>
      </c>
      <c r="IV81" s="379">
        <f>IF($IO81='Classificação geral'!$F75,'Classificação geral'!M75,"")</f>
        <v>0</v>
      </c>
      <c r="IW81" s="379">
        <f>IF($IO81='Classificação geral'!$F75,'Classificação geral'!N75,"")</f>
        <v>0</v>
      </c>
      <c r="IX81" s="379">
        <f>IF($IO81='Classificação geral'!$F75,'Classificação geral'!O75,"")</f>
        <v>0</v>
      </c>
      <c r="IY81" s="379" t="b">
        <f>IF($IO81='Classificação geral'!$F75,'Classificação geral'!P75,"")</f>
        <v>0</v>
      </c>
      <c r="IZ81" s="379">
        <f>IF($IO81='Classificação geral'!$F75,'Classificação geral'!Q75,"")</f>
        <v>0</v>
      </c>
      <c r="JA81" s="379">
        <f>IF($IO81='Classificação geral'!$F75,'Classificação geral'!R75,"")</f>
        <v>0</v>
      </c>
      <c r="JB81" s="296" t="str">
        <f>IF($IO81='Classificação geral'!$F75,'Classificação geral'!$U75,"")</f>
        <v/>
      </c>
      <c r="JC81" s="334" t="str">
        <f t="shared" si="340"/>
        <v/>
      </c>
      <c r="JD81" s="297" t="str">
        <f>IFERROR(RANK(JB81,JB:JB,0)+ COUNTIF($JB$13:JB80,JB81),"")</f>
        <v/>
      </c>
    </row>
    <row r="82" spans="1:264" ht="25.95" customHeight="1" x14ac:dyDescent="0.4">
      <c r="A82" s="397"/>
      <c r="B82" s="367" t="str">
        <f t="shared" si="241"/>
        <v/>
      </c>
      <c r="C82" s="390" t="str">
        <f t="shared" si="242"/>
        <v/>
      </c>
      <c r="D82" s="394" t="str">
        <f t="shared" si="243"/>
        <v/>
      </c>
      <c r="E82" s="395" t="str">
        <f t="shared" si="244"/>
        <v/>
      </c>
      <c r="F82" s="395" t="str">
        <f t="shared" si="245"/>
        <v/>
      </c>
      <c r="G82" s="395" t="str">
        <f>IFERROR(INDEX(#REF!,MATCH(U82,$FB$15:$FB$97,0)),"")</f>
        <v/>
      </c>
      <c r="H82" s="396" t="str">
        <f t="shared" si="246"/>
        <v/>
      </c>
      <c r="I82" s="396" t="str">
        <f t="shared" si="247"/>
        <v/>
      </c>
      <c r="J82" s="396" t="str">
        <f t="shared" si="248"/>
        <v/>
      </c>
      <c r="K82" s="479" t="str">
        <f t="shared" si="249"/>
        <v/>
      </c>
      <c r="L82" s="396" t="str">
        <f t="shared" si="250"/>
        <v/>
      </c>
      <c r="M82" s="396" t="str">
        <f t="shared" si="251"/>
        <v/>
      </c>
      <c r="N82" s="396" t="str">
        <f t="shared" si="252"/>
        <v/>
      </c>
      <c r="O82" s="479" t="str">
        <f t="shared" si="253"/>
        <v/>
      </c>
      <c r="P82" s="396" t="str">
        <f t="shared" si="254"/>
        <v/>
      </c>
      <c r="Q82" s="396" t="str">
        <f t="shared" si="255"/>
        <v/>
      </c>
      <c r="R82" s="396" t="str">
        <f t="shared" si="256"/>
        <v/>
      </c>
      <c r="S82" s="479" t="str">
        <f t="shared" si="257"/>
        <v/>
      </c>
      <c r="T82" s="396" t="str">
        <f t="shared" si="258"/>
        <v/>
      </c>
      <c r="U82" s="391">
        <v>68</v>
      </c>
      <c r="V82" s="392"/>
      <c r="W82" s="392"/>
      <c r="X82" s="367" t="str">
        <f t="shared" si="259"/>
        <v/>
      </c>
      <c r="Y82" s="390" t="str">
        <f t="shared" si="260"/>
        <v/>
      </c>
      <c r="Z82" s="394" t="str">
        <f t="shared" si="261"/>
        <v/>
      </c>
      <c r="AA82" s="395" t="str">
        <f t="shared" si="262"/>
        <v/>
      </c>
      <c r="AB82" s="395" t="str">
        <f t="shared" si="263"/>
        <v/>
      </c>
      <c r="AC82" s="395" t="str">
        <f>IFERROR(INDEX(#REF!,MATCH(AQ82,$FX$15:$FX$97,0)),"")</f>
        <v/>
      </c>
      <c r="AD82" s="396" t="str">
        <f t="shared" si="264"/>
        <v/>
      </c>
      <c r="AE82" s="396" t="str">
        <f t="shared" si="265"/>
        <v/>
      </c>
      <c r="AF82" s="396" t="str">
        <f t="shared" si="266"/>
        <v/>
      </c>
      <c r="AG82" s="479" t="str">
        <f t="shared" si="267"/>
        <v/>
      </c>
      <c r="AH82" s="396" t="str">
        <f t="shared" si="268"/>
        <v/>
      </c>
      <c r="AI82" s="396" t="str">
        <f t="shared" si="269"/>
        <v/>
      </c>
      <c r="AJ82" s="396" t="str">
        <f t="shared" si="270"/>
        <v/>
      </c>
      <c r="AK82" s="479" t="str">
        <f t="shared" si="271"/>
        <v/>
      </c>
      <c r="AL82" s="396" t="str">
        <f t="shared" si="272"/>
        <v/>
      </c>
      <c r="AM82" s="396" t="str">
        <f t="shared" si="273"/>
        <v/>
      </c>
      <c r="AN82" s="396" t="str">
        <f t="shared" si="274"/>
        <v/>
      </c>
      <c r="AO82" s="479" t="str">
        <f t="shared" si="275"/>
        <v/>
      </c>
      <c r="AP82" s="396" t="str">
        <f t="shared" si="276"/>
        <v/>
      </c>
      <c r="AQ82" s="391">
        <v>68</v>
      </c>
      <c r="AR82" s="392"/>
      <c r="AS82" s="397"/>
      <c r="AT82" s="367" t="str">
        <f t="shared" si="277"/>
        <v/>
      </c>
      <c r="AU82" s="390" t="str">
        <f t="shared" si="278"/>
        <v/>
      </c>
      <c r="AV82" s="390" t="str">
        <f t="shared" si="279"/>
        <v/>
      </c>
      <c r="AW82" s="395" t="str">
        <f t="shared" si="280"/>
        <v/>
      </c>
      <c r="AX82" s="395" t="str">
        <f t="shared" si="281"/>
        <v/>
      </c>
      <c r="AY82" s="395" t="str">
        <f>IFERROR(INDEX(#REF!,MATCH($BM82,$GS$15:$GS$97,0)),"")</f>
        <v/>
      </c>
      <c r="AZ82" s="396" t="str">
        <f t="shared" si="282"/>
        <v/>
      </c>
      <c r="BA82" s="396" t="str">
        <f t="shared" si="283"/>
        <v/>
      </c>
      <c r="BB82" s="396" t="str">
        <f t="shared" si="284"/>
        <v/>
      </c>
      <c r="BC82" s="479" t="str">
        <f t="shared" si="285"/>
        <v/>
      </c>
      <c r="BD82" s="396" t="str">
        <f t="shared" si="286"/>
        <v/>
      </c>
      <c r="BE82" s="396" t="str">
        <f t="shared" si="287"/>
        <v/>
      </c>
      <c r="BF82" s="396" t="str">
        <f t="shared" si="288"/>
        <v/>
      </c>
      <c r="BG82" s="479" t="str">
        <f t="shared" si="289"/>
        <v/>
      </c>
      <c r="BH82" s="396" t="str">
        <f t="shared" si="290"/>
        <v/>
      </c>
      <c r="BI82" s="396" t="str">
        <f t="shared" si="291"/>
        <v/>
      </c>
      <c r="BJ82" s="396" t="str">
        <f t="shared" si="292"/>
        <v/>
      </c>
      <c r="BK82" s="479" t="str">
        <f t="shared" si="293"/>
        <v/>
      </c>
      <c r="BL82" s="396" t="str">
        <f t="shared" si="294"/>
        <v/>
      </c>
      <c r="BM82" s="391">
        <v>68</v>
      </c>
      <c r="BN82" s="236"/>
      <c r="BO82" s="392"/>
      <c r="BP82" s="368" t="str">
        <f t="shared" si="295"/>
        <v/>
      </c>
      <c r="BQ82" s="390" t="str">
        <f t="shared" si="296"/>
        <v/>
      </c>
      <c r="BR82" s="394" t="str">
        <f t="shared" si="297"/>
        <v/>
      </c>
      <c r="BS82" s="395" t="str">
        <f t="shared" si="298"/>
        <v/>
      </c>
      <c r="BT82" s="395" t="str">
        <f t="shared" si="299"/>
        <v/>
      </c>
      <c r="BU82" s="395" t="str">
        <f>IFERROR(INDEX(#REF!,MATCH(CI82,$HN$15:$HN$97,0)),"")</f>
        <v/>
      </c>
      <c r="BV82" s="396" t="str">
        <f t="shared" si="300"/>
        <v/>
      </c>
      <c r="BW82" s="396" t="str">
        <f t="shared" si="301"/>
        <v/>
      </c>
      <c r="BX82" s="396" t="str">
        <f t="shared" si="302"/>
        <v/>
      </c>
      <c r="BY82" s="479" t="str">
        <f t="shared" si="303"/>
        <v/>
      </c>
      <c r="BZ82" s="396" t="str">
        <f t="shared" si="304"/>
        <v/>
      </c>
      <c r="CA82" s="396" t="str">
        <f t="shared" si="305"/>
        <v/>
      </c>
      <c r="CB82" s="396" t="str">
        <f t="shared" si="306"/>
        <v/>
      </c>
      <c r="CC82" s="479" t="str">
        <f t="shared" si="307"/>
        <v/>
      </c>
      <c r="CD82" s="396" t="str">
        <f t="shared" si="308"/>
        <v/>
      </c>
      <c r="CE82" s="396" t="str">
        <f t="shared" si="309"/>
        <v/>
      </c>
      <c r="CF82" s="396" t="str">
        <f t="shared" si="310"/>
        <v/>
      </c>
      <c r="CG82" s="479" t="str">
        <f t="shared" si="311"/>
        <v/>
      </c>
      <c r="CH82" s="396" t="str">
        <f t="shared" si="312"/>
        <v/>
      </c>
      <c r="CI82" s="391">
        <v>68</v>
      </c>
      <c r="CJ82" s="392"/>
      <c r="CK82" s="397"/>
      <c r="CL82" s="367" t="str">
        <f t="shared" si="313"/>
        <v/>
      </c>
      <c r="CM82" s="390" t="str">
        <f t="shared" si="314"/>
        <v/>
      </c>
      <c r="CN82" s="394" t="str">
        <f t="shared" si="315"/>
        <v/>
      </c>
      <c r="CO82" s="394" t="str">
        <f t="shared" si="316"/>
        <v/>
      </c>
      <c r="CP82" s="395" t="str">
        <f t="shared" si="317"/>
        <v/>
      </c>
      <c r="CQ82" s="395" t="str">
        <f>IFERROR(INDEX(#REF!,MATCH(DE82,$II$15:$II$97,0)),"")</f>
        <v/>
      </c>
      <c r="CR82" s="396" t="str">
        <f t="shared" si="318"/>
        <v/>
      </c>
      <c r="CS82" s="396" t="str">
        <f t="shared" si="319"/>
        <v/>
      </c>
      <c r="CT82" s="396" t="str">
        <f t="shared" si="320"/>
        <v/>
      </c>
      <c r="CU82" s="479" t="str">
        <f t="shared" si="321"/>
        <v/>
      </c>
      <c r="CV82" s="396" t="str">
        <f t="shared" si="322"/>
        <v/>
      </c>
      <c r="CW82" s="396" t="str">
        <f t="shared" si="323"/>
        <v/>
      </c>
      <c r="CX82" s="396" t="str">
        <f t="shared" si="324"/>
        <v/>
      </c>
      <c r="CY82" s="479" t="str">
        <f t="shared" si="325"/>
        <v/>
      </c>
      <c r="CZ82" s="396" t="str">
        <f t="shared" si="326"/>
        <v/>
      </c>
      <c r="DA82" s="396" t="str">
        <f t="shared" si="327"/>
        <v/>
      </c>
      <c r="DB82" s="396" t="str">
        <f t="shared" si="328"/>
        <v/>
      </c>
      <c r="DC82" s="479" t="str">
        <f t="shared" si="329"/>
        <v/>
      </c>
      <c r="DD82" s="396" t="str">
        <f t="shared" si="330"/>
        <v/>
      </c>
      <c r="DE82" s="391">
        <v>68</v>
      </c>
      <c r="DF82" s="393" t="str">
        <f t="shared" si="230"/>
        <v/>
      </c>
      <c r="DG82" s="392"/>
      <c r="DH82" s="392"/>
      <c r="DI82" s="367" t="str">
        <f t="shared" si="231"/>
        <v/>
      </c>
      <c r="DJ82" s="390" t="str">
        <f t="shared" si="331"/>
        <v/>
      </c>
      <c r="DK82" s="394" t="str">
        <f t="shared" si="332"/>
        <v/>
      </c>
      <c r="DL82" s="395" t="str">
        <f t="shared" si="333"/>
        <v/>
      </c>
      <c r="DM82" s="395" t="str">
        <f t="shared" si="334"/>
        <v/>
      </c>
      <c r="DN82" s="395" t="str">
        <f>IFERROR(INDEX(#REF!,MATCH(EB82,$JD$15:$JD$97,0)),"")</f>
        <v/>
      </c>
      <c r="DO82" s="396" t="str">
        <f t="shared" si="232"/>
        <v/>
      </c>
      <c r="DP82" s="396" t="str">
        <f t="shared" si="233"/>
        <v/>
      </c>
      <c r="DQ82" s="396" t="str">
        <f t="shared" si="234"/>
        <v/>
      </c>
      <c r="DR82" s="479" t="str">
        <f t="shared" si="335"/>
        <v/>
      </c>
      <c r="DS82" s="396" t="str">
        <f t="shared" si="235"/>
        <v/>
      </c>
      <c r="DT82" s="396" t="str">
        <f t="shared" si="236"/>
        <v/>
      </c>
      <c r="DU82" s="396" t="str">
        <f t="shared" si="237"/>
        <v/>
      </c>
      <c r="DV82" s="479" t="str">
        <f t="shared" si="336"/>
        <v/>
      </c>
      <c r="DW82" s="396" t="str">
        <f t="shared" si="238"/>
        <v/>
      </c>
      <c r="DX82" s="396" t="str">
        <f t="shared" si="239"/>
        <v/>
      </c>
      <c r="DY82" s="396" t="str">
        <f t="shared" si="240"/>
        <v/>
      </c>
      <c r="DZ82" s="479" t="str">
        <f t="shared" si="337"/>
        <v/>
      </c>
      <c r="EA82" s="396" t="str">
        <f t="shared" si="338"/>
        <v/>
      </c>
      <c r="EB82" s="391">
        <v>68</v>
      </c>
      <c r="EC82" s="393"/>
      <c r="ED82" s="392"/>
      <c r="EI82" s="295" t="str">
        <f>IFERROR(IF(AND('Classificação geral'!$E76="FEM",'Classificação geral'!$F76=1),'Classificação geral'!$A76,""),"")</f>
        <v/>
      </c>
      <c r="EJ82" s="306" t="str">
        <f>IFERROR(IF(AND('Classificação geral'!$E76="FEM",'Classificação geral'!$F76=1),'Classificação geral'!$B76,""),"")</f>
        <v/>
      </c>
      <c r="EK82" s="293" t="str">
        <f>IF($EJ82='Classificação geral'!$B76,'Classificação geral'!$C76,"")</f>
        <v/>
      </c>
      <c r="EL82" s="293" t="str">
        <f>IF($EJ82='Classificação geral'!$B76,'Classificação geral'!$E76,"")</f>
        <v/>
      </c>
      <c r="EM82" s="293" t="str">
        <f>IF($EL82='Classificação geral'!$E76,'Classificação geral'!$F76,"")</f>
        <v/>
      </c>
      <c r="EN82" s="378" t="str">
        <f>IFERROR(IF(AND($EL82="fem",'Classificação geral'!$F76=1),'Classificação geral'!G76,""),"")</f>
        <v/>
      </c>
      <c r="EO82" s="378" t="str">
        <f>IFERROR(IF(AND($EL82="fem",'Classificação geral'!$F76=1),'Classificação geral'!H76,""),"")</f>
        <v/>
      </c>
      <c r="EP82" s="378" t="str">
        <f>IFERROR(IF(AND($EL82="fem",'Classificação geral'!$F76=1),'Classificação geral'!I76,""),"")</f>
        <v/>
      </c>
      <c r="EQ82" s="378" t="str">
        <f>IFERROR(IF(AND($EL82="fem",'Classificação geral'!$F76=1),'Classificação geral'!J76,""),"")</f>
        <v/>
      </c>
      <c r="ER82" s="306" t="str">
        <f>IFERROR(IF(AND($EL82="fem",'Classificação geral'!$F76=1),'Classificação geral'!K76,""),"")</f>
        <v/>
      </c>
      <c r="ES82" s="378" t="str">
        <f>IFERROR(IF(AND($EL82="fem",'Classificação geral'!$F76=1),'Classificação geral'!L76,""),"")</f>
        <v/>
      </c>
      <c r="ET82" s="378" t="str">
        <f>IFERROR(IF(AND($EL82="fem",'Classificação geral'!$F76=1),'Classificação geral'!M76,""),"")</f>
        <v/>
      </c>
      <c r="EU82" s="378" t="str">
        <f>IFERROR(IF(AND($EL82="fem",'Classificação geral'!$F76=1),'Classificação geral'!N76,""),"")</f>
        <v/>
      </c>
      <c r="EV82" s="306" t="str">
        <f>IFERROR(IF(AND($EL82="fem",'Classificação geral'!$F76=1),'Classificação geral'!O76,""),"")</f>
        <v/>
      </c>
      <c r="EW82" s="378" t="str">
        <f>IFERROR(IF(AND($EL82="fem",'Classificação geral'!$F76=1),'Classificação geral'!P76,""),"")</f>
        <v/>
      </c>
      <c r="EX82" s="378" t="str">
        <f>IFERROR(IF(AND($EL82="fem",'Classificação geral'!$F76=1),'Classificação geral'!Q76,""),"")</f>
        <v/>
      </c>
      <c r="EY82" s="378" t="str">
        <f>IFERROR(IF(AND($EL82="fem",'Classificação geral'!$F76=1),'Classificação geral'!R76,""),"")</f>
        <v/>
      </c>
      <c r="EZ82" s="296" t="str">
        <f>IF($EM82='Classificação geral'!$F76,'Classificação geral'!$U76,"")</f>
        <v/>
      </c>
      <c r="FA82" s="380" t="str">
        <f t="shared" si="341"/>
        <v/>
      </c>
      <c r="FB82" s="297" t="str">
        <f>IFERROR(RANK(EZ82,EZ:EZ,0)+ COUNTIF(EZ$13:$EZ81,EZ82),"")</f>
        <v/>
      </c>
      <c r="FC82" s="294"/>
      <c r="FD82" s="305" t="s">
        <v>5</v>
      </c>
      <c r="FE82" s="295" t="str">
        <f>IFERROR(IF(AND('Classificação geral'!$E76="mas",'Classificação geral'!$F76=1),'Classificação geral'!$A76,""),"")</f>
        <v/>
      </c>
      <c r="FF82" s="306" t="str">
        <f>IFERROR(IF(AND('Classificação geral'!$E76="mas",'Classificação geral'!$F76=1),'Classificação geral'!$B76,""),"")</f>
        <v/>
      </c>
      <c r="FG82" s="293" t="str">
        <f>IF($FF82='Classificação geral'!$B76,'Classificação geral'!$C76,"")</f>
        <v/>
      </c>
      <c r="FH82" s="293" t="str">
        <f>IF($FF82='Classificação geral'!$B76,'Classificação geral'!$E76,"")</f>
        <v/>
      </c>
      <c r="FI82" s="306" t="str">
        <f>IFERROR(IF(AND($FH82="mas",'Classificação geral'!$F76=1),'Classificação geral'!F76,""),"")</f>
        <v/>
      </c>
      <c r="FJ82" s="378" t="str">
        <f>IFERROR(IF(AND($FH82="mas",'Classificação geral'!$F76=1),'Classificação geral'!G76,""),"")</f>
        <v/>
      </c>
      <c r="FK82" s="378" t="str">
        <f>IFERROR(IF(AND($FH82="mas",'Classificação geral'!$F76=1),'Classificação geral'!H76,""),"")</f>
        <v/>
      </c>
      <c r="FL82" s="378" t="str">
        <f>IFERROR(IF(AND($FH82="mas",'Classificação geral'!$F76=1),'Classificação geral'!I76,""),"")</f>
        <v/>
      </c>
      <c r="FM82" s="378" t="str">
        <f>IFERROR(IF(AND($FH82="mas",'Classificação geral'!$F76=1),'Classificação geral'!J76,""),"")</f>
        <v/>
      </c>
      <c r="FN82" s="378" t="str">
        <f>IFERROR(IF(AND($FH82="mas",'Classificação geral'!$F76=1),'Classificação geral'!K76,""),"")</f>
        <v/>
      </c>
      <c r="FO82" s="378" t="str">
        <f>IFERROR(IF(AND($FH82="mas",'Classificação geral'!$F76=1),'Classificação geral'!L76,""),"")</f>
        <v/>
      </c>
      <c r="FP82" s="378" t="str">
        <f>IFERROR(IF(AND($FH82="mas",'Classificação geral'!$F76=1),'Classificação geral'!M76,""),"")</f>
        <v/>
      </c>
      <c r="FQ82" s="378" t="str">
        <f>IFERROR(IF(AND($FH82="mas",'Classificação geral'!$F76=1),'Classificação geral'!N76,""),"")</f>
        <v/>
      </c>
      <c r="FR82" s="378" t="str">
        <f>IFERROR(IF(AND($FH82="mas",'Classificação geral'!$F76=1),'Classificação geral'!O76,""),"")</f>
        <v/>
      </c>
      <c r="FS82" s="378" t="str">
        <f>IFERROR(IF(AND($FH82="mas",'Classificação geral'!$F76=1),'Classificação geral'!P76,""),"")</f>
        <v/>
      </c>
      <c r="FT82" s="378" t="str">
        <f>IFERROR(IF(AND($FH82="mas",'Classificação geral'!$F76=1),'Classificação geral'!Q76,""),"")</f>
        <v/>
      </c>
      <c r="FU82" s="378" t="str">
        <f>IFERROR(IF(AND($FH82="mas",'Classificação geral'!$F76=1),'Classificação geral'!R76,""),"")</f>
        <v/>
      </c>
      <c r="FV82" s="306" t="str">
        <f>IFERROR(IF(AND($FH82="mas",'Classificação geral'!$F76=1),'Classificação geral'!U76,""),"")</f>
        <v/>
      </c>
      <c r="FW82" s="380" t="str">
        <f t="shared" si="342"/>
        <v/>
      </c>
      <c r="FX82" s="297" t="str">
        <f>IFERROR(RANK(FV82,FV:FV,0)+ COUNTIF($FV$13:FV81,FV82),"")</f>
        <v/>
      </c>
      <c r="FY82" s="305"/>
      <c r="FZ82" s="295" t="str">
        <f>IFERROR(IF(AND('Classificação geral'!$E76="FEM",'Classificação geral'!$F76=2),'Classificação geral'!$A76,""),"")</f>
        <v/>
      </c>
      <c r="GA82" s="378" t="str">
        <f>IFERROR(IF(AND('Classificação geral'!$E76="fem",'Classificação geral'!$F76=2),'Classificação geral'!$B76,""),"")</f>
        <v/>
      </c>
      <c r="GB82" s="293" t="str">
        <f>IF(GA82='Classificação geral'!$B76,'Classificação geral'!$C76,"")</f>
        <v/>
      </c>
      <c r="GC82" s="293" t="str">
        <f>IF(GA82='Classificação geral'!$B76,'Classificação geral'!$E76,"")</f>
        <v/>
      </c>
      <c r="GD82" s="306" t="str">
        <f>IFERROR(IF(AND(GC82="fem",'Classificação geral'!$F76=2),'Classificação geral'!$F76,""),"")</f>
        <v/>
      </c>
      <c r="GE82" s="378" t="str">
        <f>IFERROR(IF(AND($GC82="fem",'Classificação geral'!$F76=2),'Classificação geral'!G76,""),"")</f>
        <v/>
      </c>
      <c r="GF82" s="378" t="str">
        <f>IFERROR(IF(AND($GC82="fem",'Classificação geral'!$F76=2),'Classificação geral'!H76,""),"")</f>
        <v/>
      </c>
      <c r="GG82" s="378" t="str">
        <f>IFERROR(IF(AND($GC82="fem",'Classificação geral'!$F76=2),'Classificação geral'!I76,""),"")</f>
        <v/>
      </c>
      <c r="GH82" s="378" t="str">
        <f>IFERROR(IF(AND($GC82="fem",'Classificação geral'!$F76=2),'Classificação geral'!J76,""),"")</f>
        <v/>
      </c>
      <c r="GI82" s="378" t="str">
        <f>IFERROR(IF(AND($GC82="fem",'Classificação geral'!$F76=2),'Classificação geral'!K76,""),"")</f>
        <v/>
      </c>
      <c r="GJ82" s="378" t="str">
        <f>IFERROR(IF(AND($GC82="fem",'Classificação geral'!$F76=2),'Classificação geral'!L76,""),"")</f>
        <v/>
      </c>
      <c r="GK82" s="378" t="str">
        <f>IFERROR(IF(AND($GC82="fem",'Classificação geral'!$F76=2),'Classificação geral'!M76,""),"")</f>
        <v/>
      </c>
      <c r="GL82" s="378" t="str">
        <f>IFERROR(IF(AND($GC82="fem",'Classificação geral'!$F76=2),'Classificação geral'!N76,""),"")</f>
        <v/>
      </c>
      <c r="GM82" s="378" t="str">
        <f>IFERROR(IF(AND($GC82="fem",'Classificação geral'!$F76=2),'Classificação geral'!O76,""),"")</f>
        <v/>
      </c>
      <c r="GN82" s="378" t="str">
        <f>IFERROR(IF(AND($GC82="fem",'Classificação geral'!$F76=2),'Classificação geral'!P76,""),"")</f>
        <v/>
      </c>
      <c r="GO82" s="378" t="str">
        <f>IFERROR(IF(AND($GC82="fem",'Classificação geral'!$F76=2),'Classificação geral'!Q76,""),"")</f>
        <v/>
      </c>
      <c r="GP82" s="378" t="str">
        <f>IFERROR(IF(AND($GC82="fem",'Classificação geral'!$F76=2),'Classificação geral'!R76,""),"")</f>
        <v/>
      </c>
      <c r="GQ82" s="306" t="str">
        <f>IFERROR(IF(AND(GC82="fem",'Classificação geral'!$F76=2),'Classificação geral'!U76,""),"")</f>
        <v/>
      </c>
      <c r="GR82" s="380" t="str">
        <f t="shared" si="343"/>
        <v/>
      </c>
      <c r="GS82" s="297" t="str">
        <f>IFERROR(RANK(GQ82,GQ:GQ,0)+ COUNTIF($GQ$13:GQ81,GQ82),"")</f>
        <v/>
      </c>
      <c r="GT82" s="305"/>
      <c r="GU82" s="295" t="str">
        <f>IFERROR(IF(AND('Classificação geral'!$E76="mas",'Classificação geral'!$F76=2),'Classificação geral'!$A76,""),"")</f>
        <v/>
      </c>
      <c r="GV82" s="295" t="str">
        <f>IFERROR(IF(AND('Classificação geral'!$E76="mas",'Classificação geral'!$F76=2),'Classificação geral'!$B76,""),"")</f>
        <v/>
      </c>
      <c r="GW82" s="293" t="str">
        <f>IF(GV82='Classificação geral'!$B76,'Classificação geral'!$C76,"")</f>
        <v/>
      </c>
      <c r="GX82" s="293" t="str">
        <f>IF(GV82='Classificação geral'!$B76,'Classificação geral'!$E76,"")</f>
        <v/>
      </c>
      <c r="GY82" s="306" t="str">
        <f>IFERROR(IF(AND(GX82="mas",'Classificação geral'!$F76=2),'Classificação geral'!$F76,""),"")</f>
        <v/>
      </c>
      <c r="GZ82" s="378" t="str">
        <f>IFERROR(IF(AND($GX82="mas",'Classificação geral'!$F76=2),'Classificação geral'!H76,""),"")</f>
        <v/>
      </c>
      <c r="HA82" s="378" t="str">
        <f>IFERROR(IF(AND($GX82="mas",'Classificação geral'!$F76=2),'Classificação geral'!I76,""),"")</f>
        <v/>
      </c>
      <c r="HB82" s="378" t="str">
        <f>IFERROR(IF(AND($GX82="mas",'Classificação geral'!$F76=2),'Classificação geral'!J76,""),"")</f>
        <v/>
      </c>
      <c r="HC82" s="306" t="str">
        <f>IFERROR(IF(AND(GX82="mas",'Classificação geral'!$F76=2),'Classificação geral'!$G76,""),"")</f>
        <v/>
      </c>
      <c r="HD82" s="378" t="str">
        <f>IFERROR(IF(AND($GX82="mas",'Classificação geral'!$F76=2),'Classificação geral'!L76,""),"")</f>
        <v/>
      </c>
      <c r="HE82" s="378" t="str">
        <f>IFERROR(IF(AND($GX82="mas",'Classificação geral'!$F76=2),'Classificação geral'!M76,""),"")</f>
        <v/>
      </c>
      <c r="HF82" s="378" t="str">
        <f>IFERROR(IF(AND($GX82="mas",'Classificação geral'!$F76=2),'Classificação geral'!N76,""),"")</f>
        <v/>
      </c>
      <c r="HG82" s="306" t="str">
        <f>IFERROR(IF(AND(GX82="mas",'Classificação geral'!$F76=2),'Classificação geral'!$K76,""),"")</f>
        <v/>
      </c>
      <c r="HH82" s="378" t="str">
        <f>IFERROR(IF(AND($GX82="mas",'Classificação geral'!$F76=2),'Classificação geral'!P76,""),"")</f>
        <v/>
      </c>
      <c r="HI82" s="378" t="str">
        <f>IFERROR(IF(AND($GX82="mas",'Classificação geral'!$F76=2),'Classificação geral'!Q76,""),"")</f>
        <v/>
      </c>
      <c r="HJ82" s="378" t="str">
        <f>IFERROR(IF(AND($GX82="mas",'Classificação geral'!$F76=2),'Classificação geral'!R76,""),"")</f>
        <v/>
      </c>
      <c r="HK82" s="306" t="str">
        <f>IFERROR(IF(AND(GX82="mas",'Classificação geral'!$F76=2),'Classificação geral'!$O76,""),"")</f>
        <v/>
      </c>
      <c r="HL82" s="306" t="str">
        <f>IFERROR(IF(AND(GX82="mas",'Classificação geral'!$F76=2),'Classificação geral'!$U76,""),"")</f>
        <v/>
      </c>
      <c r="HM82" s="380" t="str">
        <f t="shared" si="344"/>
        <v/>
      </c>
      <c r="HN82" s="297" t="str">
        <f>IFERROR(RANK(HL82,HL:HL,0)+ COUNTIF($HL$13:HL81,HL82),"")</f>
        <v/>
      </c>
      <c r="HO82" s="305"/>
      <c r="HP82" s="295" t="str">
        <f>IFERROR(IF(AND('Classificação geral'!$E76="FEM",'Classificação geral'!$F76=3),'Classificação geral'!$A76,""),"")</f>
        <v/>
      </c>
      <c r="HQ82" s="306" t="str">
        <f>IFERROR(IF(AND('Classificação geral'!$E76="fem",'Classificação geral'!$F76=3),'Classificação geral'!$B76,""),"")</f>
        <v/>
      </c>
      <c r="HR82" s="293" t="str">
        <f>IF($HQ82='Classificação geral'!$B76,'Classificação geral'!$C76,"")</f>
        <v/>
      </c>
      <c r="HS82" s="293" t="str">
        <f>IF($HQ82='Classificação geral'!$B76,'Classificação geral'!$E76,"")</f>
        <v/>
      </c>
      <c r="HT82" s="293" t="str">
        <f>IF($HS82='Classificação geral'!$E76,'Classificação geral'!$F76,"")</f>
        <v/>
      </c>
      <c r="HU82" s="382">
        <f>IF($HT82='Classificação geral'!$F76,'Classificação geral'!G76,"")</f>
        <v>0</v>
      </c>
      <c r="HV82" s="382" t="str">
        <f>IF($HT82='Classificação geral'!$F76,'Classificação geral'!H76,"")</f>
        <v/>
      </c>
      <c r="HW82" s="382">
        <f>IF($HT82='Classificação geral'!$F76,'Classificação geral'!I76,"")</f>
        <v>0</v>
      </c>
      <c r="HX82" s="382">
        <f>IF($HT82='Classificação geral'!$F76,'Classificação geral'!J76,"")</f>
        <v>0</v>
      </c>
      <c r="HY82" s="382">
        <f>IF($HT82='Classificação geral'!$F76,'Classificação geral'!K76,"")</f>
        <v>0</v>
      </c>
      <c r="HZ82" s="382">
        <f>IF($HT82='Classificação geral'!$F76,'Classificação geral'!L76,"")</f>
        <v>0</v>
      </c>
      <c r="IA82" s="382">
        <f>IF($HT82='Classificação geral'!$F76,'Classificação geral'!M76,"")</f>
        <v>0</v>
      </c>
      <c r="IB82" s="382">
        <f>IF($HT82='Classificação geral'!$F76,'Classificação geral'!N76,"")</f>
        <v>0</v>
      </c>
      <c r="IC82" s="382">
        <f>IF($HT82='Classificação geral'!$F76,'Classificação geral'!O76,"")</f>
        <v>0</v>
      </c>
      <c r="ID82" s="382" t="b">
        <f>IF($HT82='Classificação geral'!$F76,'Classificação geral'!P76,"")</f>
        <v>0</v>
      </c>
      <c r="IE82" s="382">
        <f>IF($HT82='Classificação geral'!$F76,'Classificação geral'!Q76,"")</f>
        <v>0</v>
      </c>
      <c r="IF82" s="382">
        <f>IF($HT82='Classificação geral'!$F76,'Classificação geral'!R76,"")</f>
        <v>0</v>
      </c>
      <c r="IG82" s="379" t="str">
        <f>IF($HT82='Classificação geral'!$F76,'Classificação geral'!$U76,"")</f>
        <v/>
      </c>
      <c r="IH82" s="334" t="str">
        <f t="shared" si="339"/>
        <v/>
      </c>
      <c r="II82" s="297" t="str">
        <f>IFERROR(RANK(IG82,IG:IG,0)+ COUNTIF($IG$13:IG81,IG82),"")</f>
        <v/>
      </c>
      <c r="IJ82" s="305"/>
      <c r="IK82" s="295" t="str">
        <f>IFERROR(IF(AND('Classificação geral'!$E76="mas",'Classificação geral'!$F76=3),'Classificação geral'!$A76,""),"")</f>
        <v/>
      </c>
      <c r="IL82" s="306" t="str">
        <f>IFERROR(IF(AND('Classificação geral'!$E76="mas",'Classificação geral'!$F76=3),'Classificação geral'!$B76,""),"")</f>
        <v/>
      </c>
      <c r="IM82" s="293" t="str">
        <f>IF($IL82='Classificação geral'!$B76,'Classificação geral'!$C76,"")</f>
        <v/>
      </c>
      <c r="IN82" s="293" t="str">
        <f>IF($IL82='Classificação geral'!$B76,'Classificação geral'!$E76,"")</f>
        <v/>
      </c>
      <c r="IO82" s="293" t="str">
        <f>IF($IN82='Classificação geral'!$E76,'Classificação geral'!$F76,"")</f>
        <v/>
      </c>
      <c r="IP82" s="379">
        <f>IF($IO82='Classificação geral'!$F76,'Classificação geral'!G76,"")</f>
        <v>0</v>
      </c>
      <c r="IQ82" s="379" t="str">
        <f>IF($IO82='Classificação geral'!$F76,'Classificação geral'!H76,"")</f>
        <v/>
      </c>
      <c r="IR82" s="379">
        <f>IF($IO82='Classificação geral'!$F76,'Classificação geral'!I76,"")</f>
        <v>0</v>
      </c>
      <c r="IS82" s="379">
        <f>IF($IO82='Classificação geral'!$F76,'Classificação geral'!J76,"")</f>
        <v>0</v>
      </c>
      <c r="IT82" s="379">
        <f>IF($IO82='Classificação geral'!$F76,'Classificação geral'!K76,"")</f>
        <v>0</v>
      </c>
      <c r="IU82" s="379">
        <f>IF($IO82='Classificação geral'!$F76,'Classificação geral'!L76,"")</f>
        <v>0</v>
      </c>
      <c r="IV82" s="379">
        <f>IF($IO82='Classificação geral'!$F76,'Classificação geral'!M76,"")</f>
        <v>0</v>
      </c>
      <c r="IW82" s="379">
        <f>IF($IO82='Classificação geral'!$F76,'Classificação geral'!N76,"")</f>
        <v>0</v>
      </c>
      <c r="IX82" s="379">
        <f>IF($IO82='Classificação geral'!$F76,'Classificação geral'!O76,"")</f>
        <v>0</v>
      </c>
      <c r="IY82" s="379" t="b">
        <f>IF($IO82='Classificação geral'!$F76,'Classificação geral'!P76,"")</f>
        <v>0</v>
      </c>
      <c r="IZ82" s="379">
        <f>IF($IO82='Classificação geral'!$F76,'Classificação geral'!Q76,"")</f>
        <v>0</v>
      </c>
      <c r="JA82" s="379">
        <f>IF($IO82='Classificação geral'!$F76,'Classificação geral'!R76,"")</f>
        <v>0</v>
      </c>
      <c r="JB82" s="296" t="str">
        <f>IF($IO82='Classificação geral'!$F76,'Classificação geral'!$U76,"")</f>
        <v/>
      </c>
      <c r="JC82" s="334" t="str">
        <f t="shared" si="340"/>
        <v/>
      </c>
      <c r="JD82" s="297" t="str">
        <f>IFERROR(RANK(JB82,JB:JB,0)+ COUNTIF($JB$13:JB81,JB82),"")</f>
        <v/>
      </c>
    </row>
    <row r="83" spans="1:264" ht="25.95" customHeight="1" x14ac:dyDescent="0.4">
      <c r="A83" s="397"/>
      <c r="B83" s="367" t="str">
        <f t="shared" si="241"/>
        <v/>
      </c>
      <c r="C83" s="390" t="str">
        <f t="shared" si="242"/>
        <v/>
      </c>
      <c r="D83" s="394" t="str">
        <f t="shared" si="243"/>
        <v/>
      </c>
      <c r="E83" s="395" t="str">
        <f t="shared" si="244"/>
        <v/>
      </c>
      <c r="F83" s="395" t="str">
        <f t="shared" si="245"/>
        <v/>
      </c>
      <c r="G83" s="395" t="str">
        <f>IFERROR(INDEX(#REF!,MATCH(U83,$FB$15:$FB$97,0)),"")</f>
        <v/>
      </c>
      <c r="H83" s="396" t="str">
        <f t="shared" si="246"/>
        <v/>
      </c>
      <c r="I83" s="396" t="str">
        <f t="shared" si="247"/>
        <v/>
      </c>
      <c r="J83" s="396" t="str">
        <f t="shared" si="248"/>
        <v/>
      </c>
      <c r="K83" s="479" t="str">
        <f t="shared" si="249"/>
        <v/>
      </c>
      <c r="L83" s="396" t="str">
        <f t="shared" si="250"/>
        <v/>
      </c>
      <c r="M83" s="396" t="str">
        <f t="shared" si="251"/>
        <v/>
      </c>
      <c r="N83" s="396" t="str">
        <f t="shared" si="252"/>
        <v/>
      </c>
      <c r="O83" s="479" t="str">
        <f t="shared" si="253"/>
        <v/>
      </c>
      <c r="P83" s="396" t="str">
        <f t="shared" si="254"/>
        <v/>
      </c>
      <c r="Q83" s="396" t="str">
        <f t="shared" si="255"/>
        <v/>
      </c>
      <c r="R83" s="396" t="str">
        <f t="shared" si="256"/>
        <v/>
      </c>
      <c r="S83" s="479" t="str">
        <f t="shared" si="257"/>
        <v/>
      </c>
      <c r="T83" s="396" t="str">
        <f t="shared" si="258"/>
        <v/>
      </c>
      <c r="U83" s="391">
        <v>69</v>
      </c>
      <c r="V83" s="392"/>
      <c r="W83" s="392"/>
      <c r="X83" s="367" t="str">
        <f t="shared" si="259"/>
        <v/>
      </c>
      <c r="Y83" s="390" t="str">
        <f t="shared" si="260"/>
        <v/>
      </c>
      <c r="Z83" s="394" t="str">
        <f t="shared" si="261"/>
        <v/>
      </c>
      <c r="AA83" s="395" t="str">
        <f t="shared" si="262"/>
        <v/>
      </c>
      <c r="AB83" s="395" t="str">
        <f t="shared" si="263"/>
        <v/>
      </c>
      <c r="AC83" s="395" t="str">
        <f>IFERROR(INDEX(#REF!,MATCH(AQ83,$FX$15:$FX$97,0)),"")</f>
        <v/>
      </c>
      <c r="AD83" s="396" t="str">
        <f t="shared" si="264"/>
        <v/>
      </c>
      <c r="AE83" s="396" t="str">
        <f t="shared" si="265"/>
        <v/>
      </c>
      <c r="AF83" s="396" t="str">
        <f t="shared" si="266"/>
        <v/>
      </c>
      <c r="AG83" s="479" t="str">
        <f t="shared" si="267"/>
        <v/>
      </c>
      <c r="AH83" s="396" t="str">
        <f t="shared" si="268"/>
        <v/>
      </c>
      <c r="AI83" s="396" t="str">
        <f t="shared" si="269"/>
        <v/>
      </c>
      <c r="AJ83" s="396" t="str">
        <f t="shared" si="270"/>
        <v/>
      </c>
      <c r="AK83" s="479" t="str">
        <f t="shared" si="271"/>
        <v/>
      </c>
      <c r="AL83" s="396" t="str">
        <f t="shared" si="272"/>
        <v/>
      </c>
      <c r="AM83" s="396" t="str">
        <f t="shared" si="273"/>
        <v/>
      </c>
      <c r="AN83" s="396" t="str">
        <f t="shared" si="274"/>
        <v/>
      </c>
      <c r="AO83" s="479" t="str">
        <f t="shared" si="275"/>
        <v/>
      </c>
      <c r="AP83" s="396" t="str">
        <f t="shared" si="276"/>
        <v/>
      </c>
      <c r="AQ83" s="391">
        <v>69</v>
      </c>
      <c r="AR83" s="392"/>
      <c r="AS83" s="397"/>
      <c r="AT83" s="367" t="str">
        <f t="shared" si="277"/>
        <v/>
      </c>
      <c r="AU83" s="390" t="str">
        <f t="shared" si="278"/>
        <v/>
      </c>
      <c r="AV83" s="390" t="str">
        <f t="shared" si="279"/>
        <v/>
      </c>
      <c r="AW83" s="395" t="str">
        <f t="shared" si="280"/>
        <v/>
      </c>
      <c r="AX83" s="395" t="str">
        <f t="shared" si="281"/>
        <v/>
      </c>
      <c r="AY83" s="395" t="str">
        <f>IFERROR(INDEX(#REF!,MATCH($BM83,$GS$15:$GS$97,0)),"")</f>
        <v/>
      </c>
      <c r="AZ83" s="396" t="str">
        <f t="shared" si="282"/>
        <v/>
      </c>
      <c r="BA83" s="396" t="str">
        <f t="shared" si="283"/>
        <v/>
      </c>
      <c r="BB83" s="396" t="str">
        <f t="shared" si="284"/>
        <v/>
      </c>
      <c r="BC83" s="479" t="str">
        <f t="shared" si="285"/>
        <v/>
      </c>
      <c r="BD83" s="396" t="str">
        <f t="shared" si="286"/>
        <v/>
      </c>
      <c r="BE83" s="396" t="str">
        <f t="shared" si="287"/>
        <v/>
      </c>
      <c r="BF83" s="396" t="str">
        <f t="shared" si="288"/>
        <v/>
      </c>
      <c r="BG83" s="479" t="str">
        <f t="shared" si="289"/>
        <v/>
      </c>
      <c r="BH83" s="396" t="str">
        <f t="shared" si="290"/>
        <v/>
      </c>
      <c r="BI83" s="396" t="str">
        <f t="shared" si="291"/>
        <v/>
      </c>
      <c r="BJ83" s="396" t="str">
        <f t="shared" si="292"/>
        <v/>
      </c>
      <c r="BK83" s="479" t="str">
        <f t="shared" si="293"/>
        <v/>
      </c>
      <c r="BL83" s="396" t="str">
        <f t="shared" si="294"/>
        <v/>
      </c>
      <c r="BM83" s="391">
        <v>69</v>
      </c>
      <c r="BN83" s="236"/>
      <c r="BO83" s="392"/>
      <c r="BP83" s="368" t="str">
        <f t="shared" si="295"/>
        <v/>
      </c>
      <c r="BQ83" s="390" t="str">
        <f t="shared" si="296"/>
        <v/>
      </c>
      <c r="BR83" s="394" t="str">
        <f t="shared" si="297"/>
        <v/>
      </c>
      <c r="BS83" s="395" t="str">
        <f t="shared" si="298"/>
        <v/>
      </c>
      <c r="BT83" s="395" t="str">
        <f t="shared" si="299"/>
        <v/>
      </c>
      <c r="BU83" s="395" t="str">
        <f>IFERROR(INDEX(#REF!,MATCH(CI83,$HN$15:$HN$97,0)),"")</f>
        <v/>
      </c>
      <c r="BV83" s="396" t="str">
        <f t="shared" si="300"/>
        <v/>
      </c>
      <c r="BW83" s="396" t="str">
        <f t="shared" si="301"/>
        <v/>
      </c>
      <c r="BX83" s="396" t="str">
        <f t="shared" si="302"/>
        <v/>
      </c>
      <c r="BY83" s="479" t="str">
        <f t="shared" si="303"/>
        <v/>
      </c>
      <c r="BZ83" s="396" t="str">
        <f t="shared" si="304"/>
        <v/>
      </c>
      <c r="CA83" s="396" t="str">
        <f t="shared" si="305"/>
        <v/>
      </c>
      <c r="CB83" s="396" t="str">
        <f t="shared" si="306"/>
        <v/>
      </c>
      <c r="CC83" s="479" t="str">
        <f t="shared" si="307"/>
        <v/>
      </c>
      <c r="CD83" s="396" t="str">
        <f t="shared" si="308"/>
        <v/>
      </c>
      <c r="CE83" s="396" t="str">
        <f t="shared" si="309"/>
        <v/>
      </c>
      <c r="CF83" s="396" t="str">
        <f t="shared" si="310"/>
        <v/>
      </c>
      <c r="CG83" s="479" t="str">
        <f t="shared" si="311"/>
        <v/>
      </c>
      <c r="CH83" s="396" t="str">
        <f t="shared" si="312"/>
        <v/>
      </c>
      <c r="CI83" s="391">
        <v>69</v>
      </c>
      <c r="CJ83" s="392"/>
      <c r="CK83" s="397"/>
      <c r="CL83" s="367" t="str">
        <f t="shared" si="313"/>
        <v/>
      </c>
      <c r="CM83" s="390" t="str">
        <f t="shared" si="314"/>
        <v/>
      </c>
      <c r="CN83" s="394" t="str">
        <f t="shared" si="315"/>
        <v/>
      </c>
      <c r="CO83" s="394" t="str">
        <f t="shared" si="316"/>
        <v/>
      </c>
      <c r="CP83" s="395" t="str">
        <f t="shared" si="317"/>
        <v/>
      </c>
      <c r="CQ83" s="395" t="str">
        <f>IFERROR(INDEX(#REF!,MATCH(DE83,$II$15:$II$97,0)),"")</f>
        <v/>
      </c>
      <c r="CR83" s="396" t="str">
        <f t="shared" si="318"/>
        <v/>
      </c>
      <c r="CS83" s="396" t="str">
        <f t="shared" si="319"/>
        <v/>
      </c>
      <c r="CT83" s="396" t="str">
        <f t="shared" si="320"/>
        <v/>
      </c>
      <c r="CU83" s="479" t="str">
        <f t="shared" si="321"/>
        <v/>
      </c>
      <c r="CV83" s="396" t="str">
        <f t="shared" si="322"/>
        <v/>
      </c>
      <c r="CW83" s="396" t="str">
        <f t="shared" si="323"/>
        <v/>
      </c>
      <c r="CX83" s="396" t="str">
        <f t="shared" si="324"/>
        <v/>
      </c>
      <c r="CY83" s="479" t="str">
        <f t="shared" si="325"/>
        <v/>
      </c>
      <c r="CZ83" s="396" t="str">
        <f t="shared" si="326"/>
        <v/>
      </c>
      <c r="DA83" s="396" t="str">
        <f t="shared" si="327"/>
        <v/>
      </c>
      <c r="DB83" s="396" t="str">
        <f t="shared" si="328"/>
        <v/>
      </c>
      <c r="DC83" s="479" t="str">
        <f t="shared" si="329"/>
        <v/>
      </c>
      <c r="DD83" s="396" t="str">
        <f t="shared" si="330"/>
        <v/>
      </c>
      <c r="DE83" s="391">
        <v>69</v>
      </c>
      <c r="DF83" s="393" t="str">
        <f t="shared" si="230"/>
        <v/>
      </c>
      <c r="DG83" s="392"/>
      <c r="DH83" s="392"/>
      <c r="DI83" s="367" t="str">
        <f t="shared" si="231"/>
        <v/>
      </c>
      <c r="DJ83" s="390" t="str">
        <f t="shared" si="331"/>
        <v/>
      </c>
      <c r="DK83" s="394" t="str">
        <f t="shared" si="332"/>
        <v/>
      </c>
      <c r="DL83" s="395" t="str">
        <f t="shared" si="333"/>
        <v/>
      </c>
      <c r="DM83" s="395" t="str">
        <f t="shared" si="334"/>
        <v/>
      </c>
      <c r="DN83" s="395" t="str">
        <f>IFERROR(INDEX(#REF!,MATCH(EB83,$JD$15:$JD$97,0)),"")</f>
        <v/>
      </c>
      <c r="DO83" s="396" t="str">
        <f t="shared" si="232"/>
        <v/>
      </c>
      <c r="DP83" s="396" t="str">
        <f t="shared" si="233"/>
        <v/>
      </c>
      <c r="DQ83" s="396" t="str">
        <f t="shared" si="234"/>
        <v/>
      </c>
      <c r="DR83" s="479" t="str">
        <f t="shared" si="335"/>
        <v/>
      </c>
      <c r="DS83" s="396" t="str">
        <f t="shared" si="235"/>
        <v/>
      </c>
      <c r="DT83" s="396" t="str">
        <f t="shared" si="236"/>
        <v/>
      </c>
      <c r="DU83" s="396" t="str">
        <f t="shared" si="237"/>
        <v/>
      </c>
      <c r="DV83" s="479" t="str">
        <f t="shared" si="336"/>
        <v/>
      </c>
      <c r="DW83" s="396" t="str">
        <f t="shared" si="238"/>
        <v/>
      </c>
      <c r="DX83" s="396" t="str">
        <f t="shared" si="239"/>
        <v/>
      </c>
      <c r="DY83" s="396" t="str">
        <f t="shared" si="240"/>
        <v/>
      </c>
      <c r="DZ83" s="479" t="str">
        <f t="shared" si="337"/>
        <v/>
      </c>
      <c r="EA83" s="396" t="str">
        <f t="shared" si="338"/>
        <v/>
      </c>
      <c r="EB83" s="391">
        <v>69</v>
      </c>
      <c r="EC83" s="393"/>
      <c r="ED83" s="392"/>
      <c r="EI83" s="295" t="str">
        <f>IFERROR(IF(AND('Classificação geral'!$E77="FEM",'Classificação geral'!$F77=1),'Classificação geral'!$A77,""),"")</f>
        <v/>
      </c>
      <c r="EJ83" s="306" t="str">
        <f>IFERROR(IF(AND('Classificação geral'!$E77="FEM",'Classificação geral'!$F77=1),'Classificação geral'!$B77,""),"")</f>
        <v/>
      </c>
      <c r="EK83" s="293" t="str">
        <f>IF($EJ83='Classificação geral'!$B77,'Classificação geral'!$C77,"")</f>
        <v/>
      </c>
      <c r="EL83" s="293" t="str">
        <f>IF($EJ83='Classificação geral'!$B77,'Classificação geral'!$E77,"")</f>
        <v/>
      </c>
      <c r="EM83" s="293" t="str">
        <f>IF($EL83='Classificação geral'!$E77,'Classificação geral'!$F77,"")</f>
        <v/>
      </c>
      <c r="EN83" s="378" t="str">
        <f>IFERROR(IF(AND($EL83="fem",'Classificação geral'!$F77=1),'Classificação geral'!G77,""),"")</f>
        <v/>
      </c>
      <c r="EO83" s="378" t="str">
        <f>IFERROR(IF(AND($EL83="fem",'Classificação geral'!$F77=1),'Classificação geral'!H77,""),"")</f>
        <v/>
      </c>
      <c r="EP83" s="378" t="str">
        <f>IFERROR(IF(AND($EL83="fem",'Classificação geral'!$F77=1),'Classificação geral'!I77,""),"")</f>
        <v/>
      </c>
      <c r="EQ83" s="378" t="str">
        <f>IFERROR(IF(AND($EL83="fem",'Classificação geral'!$F77=1),'Classificação geral'!J77,""),"")</f>
        <v/>
      </c>
      <c r="ER83" s="306" t="str">
        <f>IFERROR(IF(AND($EL83="fem",'Classificação geral'!$F77=1),'Classificação geral'!K77,""),"")</f>
        <v/>
      </c>
      <c r="ES83" s="378" t="str">
        <f>IFERROR(IF(AND($EL83="fem",'Classificação geral'!$F77=1),'Classificação geral'!L77,""),"")</f>
        <v/>
      </c>
      <c r="ET83" s="378" t="str">
        <f>IFERROR(IF(AND($EL83="fem",'Classificação geral'!$F77=1),'Classificação geral'!M77,""),"")</f>
        <v/>
      </c>
      <c r="EU83" s="378" t="str">
        <f>IFERROR(IF(AND($EL83="fem",'Classificação geral'!$F77=1),'Classificação geral'!N77,""),"")</f>
        <v/>
      </c>
      <c r="EV83" s="306" t="str">
        <f>IFERROR(IF(AND($EL83="fem",'Classificação geral'!$F77=1),'Classificação geral'!O77,""),"")</f>
        <v/>
      </c>
      <c r="EW83" s="378" t="str">
        <f>IFERROR(IF(AND($EL83="fem",'Classificação geral'!$F77=1),'Classificação geral'!P77,""),"")</f>
        <v/>
      </c>
      <c r="EX83" s="378" t="str">
        <f>IFERROR(IF(AND($EL83="fem",'Classificação geral'!$F77=1),'Classificação geral'!Q77,""),"")</f>
        <v/>
      </c>
      <c r="EY83" s="378" t="str">
        <f>IFERROR(IF(AND($EL83="fem",'Classificação geral'!$F77=1),'Classificação geral'!R77,""),"")</f>
        <v/>
      </c>
      <c r="EZ83" s="296" t="str">
        <f>IF($EM83='Classificação geral'!$F77,'Classificação geral'!$U77,"")</f>
        <v/>
      </c>
      <c r="FA83" s="380" t="str">
        <f t="shared" si="341"/>
        <v/>
      </c>
      <c r="FB83" s="297" t="str">
        <f>IFERROR(RANK(EZ83,EZ:EZ,0)+ COUNTIF(EZ$13:$EZ82,EZ83),"")</f>
        <v/>
      </c>
      <c r="FC83" s="294"/>
      <c r="FD83" s="305" t="s">
        <v>5</v>
      </c>
      <c r="FE83" s="295" t="str">
        <f>IFERROR(IF(AND('Classificação geral'!$E77="mas",'Classificação geral'!$F77=1),'Classificação geral'!$A77,""),"")</f>
        <v/>
      </c>
      <c r="FF83" s="306" t="str">
        <f>IFERROR(IF(AND('Classificação geral'!$E77="mas",'Classificação geral'!$F77=1),'Classificação geral'!$B77,""),"")</f>
        <v/>
      </c>
      <c r="FG83" s="293" t="str">
        <f>IF($FF83='Classificação geral'!$B77,'Classificação geral'!$C77,"")</f>
        <v/>
      </c>
      <c r="FH83" s="293" t="str">
        <f>IF($FF83='Classificação geral'!$B77,'Classificação geral'!$E77,"")</f>
        <v/>
      </c>
      <c r="FI83" s="306" t="str">
        <f>IFERROR(IF(AND($FH83="mas",'Classificação geral'!$F77=1),'Classificação geral'!F77,""),"")</f>
        <v/>
      </c>
      <c r="FJ83" s="378" t="str">
        <f>IFERROR(IF(AND($FH83="mas",'Classificação geral'!$F77=1),'Classificação geral'!G77,""),"")</f>
        <v/>
      </c>
      <c r="FK83" s="378" t="str">
        <f>IFERROR(IF(AND($FH83="mas",'Classificação geral'!$F77=1),'Classificação geral'!H77,""),"")</f>
        <v/>
      </c>
      <c r="FL83" s="378" t="str">
        <f>IFERROR(IF(AND($FH83="mas",'Classificação geral'!$F77=1),'Classificação geral'!I77,""),"")</f>
        <v/>
      </c>
      <c r="FM83" s="378" t="str">
        <f>IFERROR(IF(AND($FH83="mas",'Classificação geral'!$F77=1),'Classificação geral'!J77,""),"")</f>
        <v/>
      </c>
      <c r="FN83" s="378" t="str">
        <f>IFERROR(IF(AND($FH83="mas",'Classificação geral'!$F77=1),'Classificação geral'!K77,""),"")</f>
        <v/>
      </c>
      <c r="FO83" s="378" t="str">
        <f>IFERROR(IF(AND($FH83="mas",'Classificação geral'!$F77=1),'Classificação geral'!L77,""),"")</f>
        <v/>
      </c>
      <c r="FP83" s="378" t="str">
        <f>IFERROR(IF(AND($FH83="mas",'Classificação geral'!$F77=1),'Classificação geral'!M77,""),"")</f>
        <v/>
      </c>
      <c r="FQ83" s="378" t="str">
        <f>IFERROR(IF(AND($FH83="mas",'Classificação geral'!$F77=1),'Classificação geral'!N77,""),"")</f>
        <v/>
      </c>
      <c r="FR83" s="378" t="str">
        <f>IFERROR(IF(AND($FH83="mas",'Classificação geral'!$F77=1),'Classificação geral'!O77,""),"")</f>
        <v/>
      </c>
      <c r="FS83" s="378" t="str">
        <f>IFERROR(IF(AND($FH83="mas",'Classificação geral'!$F77=1),'Classificação geral'!P77,""),"")</f>
        <v/>
      </c>
      <c r="FT83" s="378" t="str">
        <f>IFERROR(IF(AND($FH83="mas",'Classificação geral'!$F77=1),'Classificação geral'!Q77,""),"")</f>
        <v/>
      </c>
      <c r="FU83" s="378" t="str">
        <f>IFERROR(IF(AND($FH83="mas",'Classificação geral'!$F77=1),'Classificação geral'!R77,""),"")</f>
        <v/>
      </c>
      <c r="FV83" s="306" t="str">
        <f>IFERROR(IF(AND($FH83="mas",'Classificação geral'!$F77=1),'Classificação geral'!U77,""),"")</f>
        <v/>
      </c>
      <c r="FW83" s="380" t="str">
        <f t="shared" si="342"/>
        <v/>
      </c>
      <c r="FX83" s="297" t="str">
        <f>IFERROR(RANK(FV83,FV:FV,0)+ COUNTIF($FV$13:FV82,FV83),"")</f>
        <v/>
      </c>
      <c r="FY83" s="305"/>
      <c r="FZ83" s="295" t="str">
        <f>IFERROR(IF(AND('Classificação geral'!$E77="FEM",'Classificação geral'!$F77=2),'Classificação geral'!$A77,""),"")</f>
        <v/>
      </c>
      <c r="GA83" s="378" t="str">
        <f>IFERROR(IF(AND('Classificação geral'!$E77="fem",'Classificação geral'!$F77=2),'Classificação geral'!$B77,""),"")</f>
        <v/>
      </c>
      <c r="GB83" s="293" t="str">
        <f>IF(GA83='Classificação geral'!$B77,'Classificação geral'!$C77,"")</f>
        <v/>
      </c>
      <c r="GC83" s="293" t="str">
        <f>IF(GA83='Classificação geral'!$B77,'Classificação geral'!$E77,"")</f>
        <v/>
      </c>
      <c r="GD83" s="306" t="str">
        <f>IFERROR(IF(AND(GC83="fem",'Classificação geral'!$F77=2),'Classificação geral'!$F77,""),"")</f>
        <v/>
      </c>
      <c r="GE83" s="378" t="str">
        <f>IFERROR(IF(AND($GC83="fem",'Classificação geral'!$F77=2),'Classificação geral'!G77,""),"")</f>
        <v/>
      </c>
      <c r="GF83" s="378" t="str">
        <f>IFERROR(IF(AND($GC83="fem",'Classificação geral'!$F77=2),'Classificação geral'!H77,""),"")</f>
        <v/>
      </c>
      <c r="GG83" s="378" t="str">
        <f>IFERROR(IF(AND($GC83="fem",'Classificação geral'!$F77=2),'Classificação geral'!I77,""),"")</f>
        <v/>
      </c>
      <c r="GH83" s="378" t="str">
        <f>IFERROR(IF(AND($GC83="fem",'Classificação geral'!$F77=2),'Classificação geral'!J77,""),"")</f>
        <v/>
      </c>
      <c r="GI83" s="378" t="str">
        <f>IFERROR(IF(AND($GC83="fem",'Classificação geral'!$F77=2),'Classificação geral'!K77,""),"")</f>
        <v/>
      </c>
      <c r="GJ83" s="378" t="str">
        <f>IFERROR(IF(AND($GC83="fem",'Classificação geral'!$F77=2),'Classificação geral'!L77,""),"")</f>
        <v/>
      </c>
      <c r="GK83" s="378" t="str">
        <f>IFERROR(IF(AND($GC83="fem",'Classificação geral'!$F77=2),'Classificação geral'!M77,""),"")</f>
        <v/>
      </c>
      <c r="GL83" s="378" t="str">
        <f>IFERROR(IF(AND($GC83="fem",'Classificação geral'!$F77=2),'Classificação geral'!N77,""),"")</f>
        <v/>
      </c>
      <c r="GM83" s="378" t="str">
        <f>IFERROR(IF(AND($GC83="fem",'Classificação geral'!$F77=2),'Classificação geral'!O77,""),"")</f>
        <v/>
      </c>
      <c r="GN83" s="378" t="str">
        <f>IFERROR(IF(AND($GC83="fem",'Classificação geral'!$F77=2),'Classificação geral'!P77,""),"")</f>
        <v/>
      </c>
      <c r="GO83" s="378" t="str">
        <f>IFERROR(IF(AND($GC83="fem",'Classificação geral'!$F77=2),'Classificação geral'!Q77,""),"")</f>
        <v/>
      </c>
      <c r="GP83" s="378" t="str">
        <f>IFERROR(IF(AND($GC83="fem",'Classificação geral'!$F77=2),'Classificação geral'!R77,""),"")</f>
        <v/>
      </c>
      <c r="GQ83" s="306" t="str">
        <f>IFERROR(IF(AND(GC83="fem",'Classificação geral'!$F77=2),'Classificação geral'!U77,""),"")</f>
        <v/>
      </c>
      <c r="GR83" s="380" t="str">
        <f t="shared" si="343"/>
        <v/>
      </c>
      <c r="GS83" s="297" t="str">
        <f>IFERROR(RANK(GQ83,GQ:GQ,0)+ COUNTIF($GQ$13:GQ82,GQ83),"")</f>
        <v/>
      </c>
      <c r="GT83" s="305"/>
      <c r="GU83" s="295" t="str">
        <f>IFERROR(IF(AND('Classificação geral'!$E77="mas",'Classificação geral'!$F77=2),'Classificação geral'!$A77,""),"")</f>
        <v/>
      </c>
      <c r="GV83" s="295" t="str">
        <f>IFERROR(IF(AND('Classificação geral'!$E77="mas",'Classificação geral'!$F77=2),'Classificação geral'!$B77,""),"")</f>
        <v/>
      </c>
      <c r="GW83" s="293" t="str">
        <f>IF(GV83='Classificação geral'!$B77,'Classificação geral'!$C77,"")</f>
        <v/>
      </c>
      <c r="GX83" s="293" t="str">
        <f>IF(GV83='Classificação geral'!$B77,'Classificação geral'!$E77,"")</f>
        <v/>
      </c>
      <c r="GY83" s="306" t="str">
        <f>IFERROR(IF(AND(GX83="mas",'Classificação geral'!$F77=2),'Classificação geral'!$F77,""),"")</f>
        <v/>
      </c>
      <c r="GZ83" s="378" t="str">
        <f>IFERROR(IF(AND($GX83="mas",'Classificação geral'!$F77=2),'Classificação geral'!H77,""),"")</f>
        <v/>
      </c>
      <c r="HA83" s="378" t="str">
        <f>IFERROR(IF(AND($GX83="mas",'Classificação geral'!$F77=2),'Classificação geral'!I77,""),"")</f>
        <v/>
      </c>
      <c r="HB83" s="378" t="str">
        <f>IFERROR(IF(AND($GX83="mas",'Classificação geral'!$F77=2),'Classificação geral'!J77,""),"")</f>
        <v/>
      </c>
      <c r="HC83" s="306" t="str">
        <f>IFERROR(IF(AND(GX83="mas",'Classificação geral'!$F77=2),'Classificação geral'!$G77,""),"")</f>
        <v/>
      </c>
      <c r="HD83" s="378" t="str">
        <f>IFERROR(IF(AND($GX83="mas",'Classificação geral'!$F77=2),'Classificação geral'!L77,""),"")</f>
        <v/>
      </c>
      <c r="HE83" s="378" t="str">
        <f>IFERROR(IF(AND($GX83="mas",'Classificação geral'!$F77=2),'Classificação geral'!M77,""),"")</f>
        <v/>
      </c>
      <c r="HF83" s="378" t="str">
        <f>IFERROR(IF(AND($GX83="mas",'Classificação geral'!$F77=2),'Classificação geral'!N77,""),"")</f>
        <v/>
      </c>
      <c r="HG83" s="306" t="str">
        <f>IFERROR(IF(AND(GX83="mas",'Classificação geral'!$F77=2),'Classificação geral'!$K77,""),"")</f>
        <v/>
      </c>
      <c r="HH83" s="378" t="str">
        <f>IFERROR(IF(AND($GX83="mas",'Classificação geral'!$F77=2),'Classificação geral'!P77,""),"")</f>
        <v/>
      </c>
      <c r="HI83" s="378" t="str">
        <f>IFERROR(IF(AND($GX83="mas",'Classificação geral'!$F77=2),'Classificação geral'!Q77,""),"")</f>
        <v/>
      </c>
      <c r="HJ83" s="378" t="str">
        <f>IFERROR(IF(AND($GX83="mas",'Classificação geral'!$F77=2),'Classificação geral'!R77,""),"")</f>
        <v/>
      </c>
      <c r="HK83" s="306" t="str">
        <f>IFERROR(IF(AND(GX83="mas",'Classificação geral'!$F77=2),'Classificação geral'!$O77,""),"")</f>
        <v/>
      </c>
      <c r="HL83" s="306" t="str">
        <f>IFERROR(IF(AND(GX83="mas",'Classificação geral'!$F77=2),'Classificação geral'!$U77,""),"")</f>
        <v/>
      </c>
      <c r="HM83" s="380" t="str">
        <f t="shared" si="344"/>
        <v/>
      </c>
      <c r="HN83" s="297" t="str">
        <f>IFERROR(RANK(HL83,HL:HL,0)+ COUNTIF($HL$13:HL82,HL83),"")</f>
        <v/>
      </c>
      <c r="HO83" s="305"/>
      <c r="HP83" s="295" t="str">
        <f>IFERROR(IF(AND('Classificação geral'!$E77="FEM",'Classificação geral'!$F77=3),'Classificação geral'!$A77,""),"")</f>
        <v/>
      </c>
      <c r="HQ83" s="306" t="str">
        <f>IFERROR(IF(AND('Classificação geral'!$E77="fem",'Classificação geral'!$F77=3),'Classificação geral'!$B77,""),"")</f>
        <v/>
      </c>
      <c r="HR83" s="293" t="str">
        <f>IF($HQ83='Classificação geral'!$B77,'Classificação geral'!$C77,"")</f>
        <v/>
      </c>
      <c r="HS83" s="293" t="str">
        <f>IF($HQ83='Classificação geral'!$B77,'Classificação geral'!$E77,"")</f>
        <v/>
      </c>
      <c r="HT83" s="293" t="str">
        <f>IF($HS83='Classificação geral'!$E77,'Classificação geral'!$F77,"")</f>
        <v/>
      </c>
      <c r="HU83" s="382">
        <f>IF($HT83='Classificação geral'!$F77,'Classificação geral'!G77,"")</f>
        <v>0</v>
      </c>
      <c r="HV83" s="382" t="str">
        <f>IF($HT83='Classificação geral'!$F77,'Classificação geral'!H77,"")</f>
        <v/>
      </c>
      <c r="HW83" s="382">
        <f>IF($HT83='Classificação geral'!$F77,'Classificação geral'!I77,"")</f>
        <v>0</v>
      </c>
      <c r="HX83" s="382">
        <f>IF($HT83='Classificação geral'!$F77,'Classificação geral'!J77,"")</f>
        <v>0</v>
      </c>
      <c r="HY83" s="382">
        <f>IF($HT83='Classificação geral'!$F77,'Classificação geral'!K77,"")</f>
        <v>0</v>
      </c>
      <c r="HZ83" s="382">
        <f>IF($HT83='Classificação geral'!$F77,'Classificação geral'!L77,"")</f>
        <v>0</v>
      </c>
      <c r="IA83" s="382">
        <f>IF($HT83='Classificação geral'!$F77,'Classificação geral'!M77,"")</f>
        <v>0</v>
      </c>
      <c r="IB83" s="382">
        <f>IF($HT83='Classificação geral'!$F77,'Classificação geral'!N77,"")</f>
        <v>0</v>
      </c>
      <c r="IC83" s="382">
        <f>IF($HT83='Classificação geral'!$F77,'Classificação geral'!O77,"")</f>
        <v>0</v>
      </c>
      <c r="ID83" s="382" t="b">
        <f>IF($HT83='Classificação geral'!$F77,'Classificação geral'!P77,"")</f>
        <v>0</v>
      </c>
      <c r="IE83" s="382">
        <f>IF($HT83='Classificação geral'!$F77,'Classificação geral'!Q77,"")</f>
        <v>0</v>
      </c>
      <c r="IF83" s="382">
        <f>IF($HT83='Classificação geral'!$F77,'Classificação geral'!R77,"")</f>
        <v>0</v>
      </c>
      <c r="IG83" s="379" t="str">
        <f>IF($HT83='Classificação geral'!$F77,'Classificação geral'!$U77,"")</f>
        <v/>
      </c>
      <c r="IH83" s="334" t="str">
        <f t="shared" si="339"/>
        <v/>
      </c>
      <c r="II83" s="297" t="str">
        <f>IFERROR(RANK(IG83,IG:IG,0)+ COUNTIF($IG$13:IG82,IG83),"")</f>
        <v/>
      </c>
      <c r="IJ83" s="305"/>
      <c r="IK83" s="295" t="str">
        <f>IFERROR(IF(AND('Classificação geral'!$E77="mas",'Classificação geral'!$F77=3),'Classificação geral'!$A77,""),"")</f>
        <v/>
      </c>
      <c r="IL83" s="306" t="str">
        <f>IFERROR(IF(AND('Classificação geral'!$E77="mas",'Classificação geral'!$F77=3),'Classificação geral'!$B77,""),"")</f>
        <v/>
      </c>
      <c r="IM83" s="293" t="str">
        <f>IF($IL83='Classificação geral'!$B77,'Classificação geral'!$C77,"")</f>
        <v/>
      </c>
      <c r="IN83" s="293" t="str">
        <f>IF($IL83='Classificação geral'!$B77,'Classificação geral'!$E77,"")</f>
        <v/>
      </c>
      <c r="IO83" s="293" t="str">
        <f>IF($IN83='Classificação geral'!$E77,'Classificação geral'!$F77,"")</f>
        <v/>
      </c>
      <c r="IP83" s="379">
        <f>IF($IO83='Classificação geral'!$F77,'Classificação geral'!G77,"")</f>
        <v>0</v>
      </c>
      <c r="IQ83" s="379" t="str">
        <f>IF($IO83='Classificação geral'!$F77,'Classificação geral'!H77,"")</f>
        <v/>
      </c>
      <c r="IR83" s="379">
        <f>IF($IO83='Classificação geral'!$F77,'Classificação geral'!I77,"")</f>
        <v>0</v>
      </c>
      <c r="IS83" s="379">
        <f>IF($IO83='Classificação geral'!$F77,'Classificação geral'!J77,"")</f>
        <v>0</v>
      </c>
      <c r="IT83" s="379">
        <f>IF($IO83='Classificação geral'!$F77,'Classificação geral'!K77,"")</f>
        <v>0</v>
      </c>
      <c r="IU83" s="379">
        <f>IF($IO83='Classificação geral'!$F77,'Classificação geral'!L77,"")</f>
        <v>0</v>
      </c>
      <c r="IV83" s="379">
        <f>IF($IO83='Classificação geral'!$F77,'Classificação geral'!M77,"")</f>
        <v>0</v>
      </c>
      <c r="IW83" s="379">
        <f>IF($IO83='Classificação geral'!$F77,'Classificação geral'!N77,"")</f>
        <v>0</v>
      </c>
      <c r="IX83" s="379">
        <f>IF($IO83='Classificação geral'!$F77,'Classificação geral'!O77,"")</f>
        <v>0</v>
      </c>
      <c r="IY83" s="379" t="b">
        <f>IF($IO83='Classificação geral'!$F77,'Classificação geral'!P77,"")</f>
        <v>0</v>
      </c>
      <c r="IZ83" s="379">
        <f>IF($IO83='Classificação geral'!$F77,'Classificação geral'!Q77,"")</f>
        <v>0</v>
      </c>
      <c r="JA83" s="379">
        <f>IF($IO83='Classificação geral'!$F77,'Classificação geral'!R77,"")</f>
        <v>0</v>
      </c>
      <c r="JB83" s="296" t="str">
        <f>IF($IO83='Classificação geral'!$F77,'Classificação geral'!$U77,"")</f>
        <v/>
      </c>
      <c r="JC83" s="334" t="str">
        <f t="shared" si="340"/>
        <v/>
      </c>
      <c r="JD83" s="297" t="str">
        <f>IFERROR(RANK(JB83,JB:JB,0)+ COUNTIF($JB$13:JB82,JB83),"")</f>
        <v/>
      </c>
    </row>
    <row r="84" spans="1:264" ht="25.95" customHeight="1" x14ac:dyDescent="0.4">
      <c r="A84" s="397"/>
      <c r="B84" s="367" t="str">
        <f t="shared" si="241"/>
        <v/>
      </c>
      <c r="C84" s="390" t="str">
        <f t="shared" si="242"/>
        <v/>
      </c>
      <c r="D84" s="394" t="str">
        <f t="shared" si="243"/>
        <v/>
      </c>
      <c r="E84" s="395" t="str">
        <f t="shared" si="244"/>
        <v/>
      </c>
      <c r="F84" s="395" t="str">
        <f t="shared" si="245"/>
        <v/>
      </c>
      <c r="G84" s="395" t="str">
        <f>IFERROR(INDEX(#REF!,MATCH(U84,$FB$15:$FB$97,0)),"")</f>
        <v/>
      </c>
      <c r="H84" s="396" t="str">
        <f t="shared" si="246"/>
        <v/>
      </c>
      <c r="I84" s="396" t="str">
        <f t="shared" si="247"/>
        <v/>
      </c>
      <c r="J84" s="396" t="str">
        <f t="shared" si="248"/>
        <v/>
      </c>
      <c r="K84" s="479" t="str">
        <f t="shared" si="249"/>
        <v/>
      </c>
      <c r="L84" s="396" t="str">
        <f t="shared" si="250"/>
        <v/>
      </c>
      <c r="M84" s="396" t="str">
        <f t="shared" si="251"/>
        <v/>
      </c>
      <c r="N84" s="396" t="str">
        <f t="shared" si="252"/>
        <v/>
      </c>
      <c r="O84" s="479" t="str">
        <f t="shared" si="253"/>
        <v/>
      </c>
      <c r="P84" s="396" t="str">
        <f t="shared" si="254"/>
        <v/>
      </c>
      <c r="Q84" s="396" t="str">
        <f t="shared" si="255"/>
        <v/>
      </c>
      <c r="R84" s="396" t="str">
        <f t="shared" si="256"/>
        <v/>
      </c>
      <c r="S84" s="479" t="str">
        <f t="shared" si="257"/>
        <v/>
      </c>
      <c r="T84" s="396" t="str">
        <f t="shared" si="258"/>
        <v/>
      </c>
      <c r="U84" s="391">
        <v>70</v>
      </c>
      <c r="V84" s="392"/>
      <c r="W84" s="392"/>
      <c r="X84" s="367" t="str">
        <f t="shared" si="259"/>
        <v/>
      </c>
      <c r="Y84" s="390" t="str">
        <f t="shared" si="260"/>
        <v/>
      </c>
      <c r="Z84" s="394" t="str">
        <f t="shared" si="261"/>
        <v/>
      </c>
      <c r="AA84" s="395" t="str">
        <f t="shared" si="262"/>
        <v/>
      </c>
      <c r="AB84" s="395" t="str">
        <f t="shared" si="263"/>
        <v/>
      </c>
      <c r="AC84" s="395" t="str">
        <f>IFERROR(INDEX(#REF!,MATCH(AQ84,$FX$15:$FX$97,0)),"")</f>
        <v/>
      </c>
      <c r="AD84" s="396" t="str">
        <f t="shared" si="264"/>
        <v/>
      </c>
      <c r="AE84" s="396" t="str">
        <f t="shared" si="265"/>
        <v/>
      </c>
      <c r="AF84" s="396" t="str">
        <f t="shared" si="266"/>
        <v/>
      </c>
      <c r="AG84" s="479" t="str">
        <f t="shared" si="267"/>
        <v/>
      </c>
      <c r="AH84" s="396" t="str">
        <f t="shared" si="268"/>
        <v/>
      </c>
      <c r="AI84" s="396" t="str">
        <f t="shared" si="269"/>
        <v/>
      </c>
      <c r="AJ84" s="396" t="str">
        <f t="shared" si="270"/>
        <v/>
      </c>
      <c r="AK84" s="479" t="str">
        <f t="shared" si="271"/>
        <v/>
      </c>
      <c r="AL84" s="396" t="str">
        <f t="shared" si="272"/>
        <v/>
      </c>
      <c r="AM84" s="396" t="str">
        <f t="shared" si="273"/>
        <v/>
      </c>
      <c r="AN84" s="396" t="str">
        <f t="shared" si="274"/>
        <v/>
      </c>
      <c r="AO84" s="479" t="str">
        <f t="shared" si="275"/>
        <v/>
      </c>
      <c r="AP84" s="396" t="str">
        <f t="shared" si="276"/>
        <v/>
      </c>
      <c r="AQ84" s="391">
        <v>70</v>
      </c>
      <c r="AR84" s="392"/>
      <c r="AS84" s="397"/>
      <c r="AT84" s="367" t="str">
        <f t="shared" si="277"/>
        <v/>
      </c>
      <c r="AU84" s="390" t="str">
        <f t="shared" si="278"/>
        <v/>
      </c>
      <c r="AV84" s="390" t="str">
        <f t="shared" si="279"/>
        <v/>
      </c>
      <c r="AW84" s="395" t="str">
        <f t="shared" si="280"/>
        <v/>
      </c>
      <c r="AX84" s="395" t="str">
        <f t="shared" si="281"/>
        <v/>
      </c>
      <c r="AY84" s="395" t="str">
        <f>IFERROR(INDEX(#REF!,MATCH($BM84,$GS$15:$GS$97,0)),"")</f>
        <v/>
      </c>
      <c r="AZ84" s="396" t="str">
        <f t="shared" si="282"/>
        <v/>
      </c>
      <c r="BA84" s="396" t="str">
        <f t="shared" si="283"/>
        <v/>
      </c>
      <c r="BB84" s="396" t="str">
        <f t="shared" si="284"/>
        <v/>
      </c>
      <c r="BC84" s="479" t="str">
        <f t="shared" si="285"/>
        <v/>
      </c>
      <c r="BD84" s="396" t="str">
        <f t="shared" si="286"/>
        <v/>
      </c>
      <c r="BE84" s="396" t="str">
        <f t="shared" si="287"/>
        <v/>
      </c>
      <c r="BF84" s="396" t="str">
        <f t="shared" si="288"/>
        <v/>
      </c>
      <c r="BG84" s="479" t="str">
        <f t="shared" si="289"/>
        <v/>
      </c>
      <c r="BH84" s="396" t="str">
        <f t="shared" si="290"/>
        <v/>
      </c>
      <c r="BI84" s="396" t="str">
        <f t="shared" si="291"/>
        <v/>
      </c>
      <c r="BJ84" s="396" t="str">
        <f t="shared" si="292"/>
        <v/>
      </c>
      <c r="BK84" s="479" t="str">
        <f t="shared" si="293"/>
        <v/>
      </c>
      <c r="BL84" s="396" t="str">
        <f t="shared" si="294"/>
        <v/>
      </c>
      <c r="BM84" s="391">
        <v>70</v>
      </c>
      <c r="BN84" s="236"/>
      <c r="BO84" s="392"/>
      <c r="BP84" s="368" t="str">
        <f t="shared" si="295"/>
        <v/>
      </c>
      <c r="BQ84" s="390" t="str">
        <f t="shared" si="296"/>
        <v/>
      </c>
      <c r="BR84" s="394" t="str">
        <f t="shared" si="297"/>
        <v/>
      </c>
      <c r="BS84" s="395" t="str">
        <f t="shared" si="298"/>
        <v/>
      </c>
      <c r="BT84" s="395" t="str">
        <f t="shared" si="299"/>
        <v/>
      </c>
      <c r="BU84" s="395" t="str">
        <f>IFERROR(INDEX(#REF!,MATCH(CI84,$HN$15:$HN$97,0)),"")</f>
        <v/>
      </c>
      <c r="BV84" s="396" t="str">
        <f t="shared" si="300"/>
        <v/>
      </c>
      <c r="BW84" s="396" t="str">
        <f t="shared" si="301"/>
        <v/>
      </c>
      <c r="BX84" s="396" t="str">
        <f t="shared" si="302"/>
        <v/>
      </c>
      <c r="BY84" s="479" t="str">
        <f t="shared" si="303"/>
        <v/>
      </c>
      <c r="BZ84" s="396" t="str">
        <f t="shared" si="304"/>
        <v/>
      </c>
      <c r="CA84" s="396" t="str">
        <f t="shared" si="305"/>
        <v/>
      </c>
      <c r="CB84" s="396" t="str">
        <f t="shared" si="306"/>
        <v/>
      </c>
      <c r="CC84" s="479" t="str">
        <f t="shared" si="307"/>
        <v/>
      </c>
      <c r="CD84" s="396" t="str">
        <f t="shared" si="308"/>
        <v/>
      </c>
      <c r="CE84" s="396" t="str">
        <f t="shared" si="309"/>
        <v/>
      </c>
      <c r="CF84" s="396" t="str">
        <f t="shared" si="310"/>
        <v/>
      </c>
      <c r="CG84" s="479" t="str">
        <f t="shared" si="311"/>
        <v/>
      </c>
      <c r="CH84" s="396" t="str">
        <f t="shared" si="312"/>
        <v/>
      </c>
      <c r="CI84" s="391">
        <v>70</v>
      </c>
      <c r="CJ84" s="392"/>
      <c r="CK84" s="397"/>
      <c r="CL84" s="367" t="str">
        <f t="shared" si="313"/>
        <v/>
      </c>
      <c r="CM84" s="390" t="str">
        <f t="shared" si="314"/>
        <v/>
      </c>
      <c r="CN84" s="394" t="str">
        <f t="shared" si="315"/>
        <v/>
      </c>
      <c r="CO84" s="394" t="str">
        <f t="shared" si="316"/>
        <v/>
      </c>
      <c r="CP84" s="395" t="str">
        <f t="shared" si="317"/>
        <v/>
      </c>
      <c r="CQ84" s="395" t="str">
        <f>IFERROR(INDEX(#REF!,MATCH(DE84,$II$15:$II$97,0)),"")</f>
        <v/>
      </c>
      <c r="CR84" s="396" t="str">
        <f t="shared" si="318"/>
        <v/>
      </c>
      <c r="CS84" s="396" t="str">
        <f t="shared" si="319"/>
        <v/>
      </c>
      <c r="CT84" s="396" t="str">
        <f t="shared" si="320"/>
        <v/>
      </c>
      <c r="CU84" s="479" t="str">
        <f t="shared" si="321"/>
        <v/>
      </c>
      <c r="CV84" s="396" t="str">
        <f t="shared" si="322"/>
        <v/>
      </c>
      <c r="CW84" s="396" t="str">
        <f t="shared" si="323"/>
        <v/>
      </c>
      <c r="CX84" s="396" t="str">
        <f t="shared" si="324"/>
        <v/>
      </c>
      <c r="CY84" s="479" t="str">
        <f t="shared" si="325"/>
        <v/>
      </c>
      <c r="CZ84" s="396" t="str">
        <f t="shared" si="326"/>
        <v/>
      </c>
      <c r="DA84" s="396" t="str">
        <f t="shared" si="327"/>
        <v/>
      </c>
      <c r="DB84" s="396" t="str">
        <f t="shared" si="328"/>
        <v/>
      </c>
      <c r="DC84" s="479" t="str">
        <f t="shared" si="329"/>
        <v/>
      </c>
      <c r="DD84" s="396" t="str">
        <f t="shared" si="330"/>
        <v/>
      </c>
      <c r="DE84" s="391">
        <v>70</v>
      </c>
      <c r="DF84" s="393" t="str">
        <f t="shared" si="230"/>
        <v/>
      </c>
      <c r="DG84" s="392"/>
      <c r="DH84" s="392"/>
      <c r="DI84" s="367" t="str">
        <f t="shared" si="231"/>
        <v/>
      </c>
      <c r="DJ84" s="390" t="str">
        <f t="shared" si="331"/>
        <v/>
      </c>
      <c r="DK84" s="394" t="str">
        <f t="shared" si="332"/>
        <v/>
      </c>
      <c r="DL84" s="395" t="str">
        <f t="shared" si="333"/>
        <v/>
      </c>
      <c r="DM84" s="395" t="str">
        <f t="shared" si="334"/>
        <v/>
      </c>
      <c r="DN84" s="395" t="str">
        <f>IFERROR(INDEX(#REF!,MATCH(EB84,$JD$15:$JD$97,0)),"")</f>
        <v/>
      </c>
      <c r="DO84" s="396" t="str">
        <f t="shared" si="232"/>
        <v/>
      </c>
      <c r="DP84" s="396" t="str">
        <f t="shared" si="233"/>
        <v/>
      </c>
      <c r="DQ84" s="396" t="str">
        <f t="shared" si="234"/>
        <v/>
      </c>
      <c r="DR84" s="479" t="str">
        <f t="shared" si="335"/>
        <v/>
      </c>
      <c r="DS84" s="396" t="str">
        <f t="shared" si="235"/>
        <v/>
      </c>
      <c r="DT84" s="396" t="str">
        <f t="shared" si="236"/>
        <v/>
      </c>
      <c r="DU84" s="396" t="str">
        <f t="shared" si="237"/>
        <v/>
      </c>
      <c r="DV84" s="479" t="str">
        <f t="shared" si="336"/>
        <v/>
      </c>
      <c r="DW84" s="396" t="str">
        <f t="shared" si="238"/>
        <v/>
      </c>
      <c r="DX84" s="396" t="str">
        <f t="shared" si="239"/>
        <v/>
      </c>
      <c r="DY84" s="396" t="str">
        <f t="shared" si="240"/>
        <v/>
      </c>
      <c r="DZ84" s="479" t="str">
        <f t="shared" si="337"/>
        <v/>
      </c>
      <c r="EA84" s="396" t="str">
        <f t="shared" si="338"/>
        <v/>
      </c>
      <c r="EB84" s="391">
        <v>70</v>
      </c>
      <c r="EC84" s="393"/>
      <c r="ED84" s="392"/>
      <c r="EI84" s="295" t="str">
        <f>IFERROR(IF(AND('Classificação geral'!$E78="FEM",'Classificação geral'!$F78=1),'Classificação geral'!$A78,""),"")</f>
        <v/>
      </c>
      <c r="EJ84" s="306" t="str">
        <f>IFERROR(IF(AND('Classificação geral'!$E78="FEM",'Classificação geral'!$F78=1),'Classificação geral'!$B78,""),"")</f>
        <v/>
      </c>
      <c r="EK84" s="293" t="str">
        <f>IF($EJ84='Classificação geral'!$B78,'Classificação geral'!$C78,"")</f>
        <v/>
      </c>
      <c r="EL84" s="293" t="str">
        <f>IF($EJ84='Classificação geral'!$B78,'Classificação geral'!$E78,"")</f>
        <v/>
      </c>
      <c r="EM84" s="293" t="str">
        <f>IF($EL84='Classificação geral'!$E78,'Classificação geral'!$F78,"")</f>
        <v/>
      </c>
      <c r="EN84" s="378" t="str">
        <f>IFERROR(IF(AND($EL84="fem",'Classificação geral'!$F78=1),'Classificação geral'!G78,""),"")</f>
        <v/>
      </c>
      <c r="EO84" s="378" t="str">
        <f>IFERROR(IF(AND($EL84="fem",'Classificação geral'!$F78=1),'Classificação geral'!H78,""),"")</f>
        <v/>
      </c>
      <c r="EP84" s="378" t="str">
        <f>IFERROR(IF(AND($EL84="fem",'Classificação geral'!$F78=1),'Classificação geral'!I78,""),"")</f>
        <v/>
      </c>
      <c r="EQ84" s="378" t="str">
        <f>IFERROR(IF(AND($EL84="fem",'Classificação geral'!$F78=1),'Classificação geral'!J78,""),"")</f>
        <v/>
      </c>
      <c r="ER84" s="306" t="str">
        <f>IFERROR(IF(AND($EL84="fem",'Classificação geral'!$F78=1),'Classificação geral'!K78,""),"")</f>
        <v/>
      </c>
      <c r="ES84" s="378" t="str">
        <f>IFERROR(IF(AND($EL84="fem",'Classificação geral'!$F78=1),'Classificação geral'!L78,""),"")</f>
        <v/>
      </c>
      <c r="ET84" s="378" t="str">
        <f>IFERROR(IF(AND($EL84="fem",'Classificação geral'!$F78=1),'Classificação geral'!M78,""),"")</f>
        <v/>
      </c>
      <c r="EU84" s="378" t="str">
        <f>IFERROR(IF(AND($EL84="fem",'Classificação geral'!$F78=1),'Classificação geral'!N78,""),"")</f>
        <v/>
      </c>
      <c r="EV84" s="306" t="str">
        <f>IFERROR(IF(AND($EL84="fem",'Classificação geral'!$F78=1),'Classificação geral'!O78,""),"")</f>
        <v/>
      </c>
      <c r="EW84" s="378" t="str">
        <f>IFERROR(IF(AND($EL84="fem",'Classificação geral'!$F78=1),'Classificação geral'!P78,""),"")</f>
        <v/>
      </c>
      <c r="EX84" s="378" t="str">
        <f>IFERROR(IF(AND($EL84="fem",'Classificação geral'!$F78=1),'Classificação geral'!Q78,""),"")</f>
        <v/>
      </c>
      <c r="EY84" s="378" t="str">
        <f>IFERROR(IF(AND($EL84="fem",'Classificação geral'!$F78=1),'Classificação geral'!R78,""),"")</f>
        <v/>
      </c>
      <c r="EZ84" s="296" t="str">
        <f>IF($EM84='Classificação geral'!$F78,'Classificação geral'!$U78,"")</f>
        <v/>
      </c>
      <c r="FA84" s="380" t="str">
        <f t="shared" si="341"/>
        <v/>
      </c>
      <c r="FB84" s="297" t="str">
        <f>IFERROR(RANK(EZ84,EZ:EZ,0)+ COUNTIF(EZ$13:$EZ83,EZ84),"")</f>
        <v/>
      </c>
      <c r="FC84" s="294"/>
      <c r="FD84" s="305" t="s">
        <v>5</v>
      </c>
      <c r="FE84" s="295" t="str">
        <f>IFERROR(IF(AND('Classificação geral'!$E78="mas",'Classificação geral'!$F78=1),'Classificação geral'!$A78,""),"")</f>
        <v/>
      </c>
      <c r="FF84" s="306" t="str">
        <f>IFERROR(IF(AND('Classificação geral'!$E78="mas",'Classificação geral'!$F78=1),'Classificação geral'!$B78,""),"")</f>
        <v/>
      </c>
      <c r="FG84" s="293" t="str">
        <f>IF($FF84='Classificação geral'!$B78,'Classificação geral'!$C78,"")</f>
        <v/>
      </c>
      <c r="FH84" s="293" t="str">
        <f>IF($FF84='Classificação geral'!$B78,'Classificação geral'!$E78,"")</f>
        <v/>
      </c>
      <c r="FI84" s="306" t="str">
        <f>IFERROR(IF(AND($FH84="mas",'Classificação geral'!$F78=1),'Classificação geral'!F78,""),"")</f>
        <v/>
      </c>
      <c r="FJ84" s="378" t="str">
        <f>IFERROR(IF(AND($FH84="mas",'Classificação geral'!$F78=1),'Classificação geral'!G78,""),"")</f>
        <v/>
      </c>
      <c r="FK84" s="378" t="str">
        <f>IFERROR(IF(AND($FH84="mas",'Classificação geral'!$F78=1),'Classificação geral'!H78,""),"")</f>
        <v/>
      </c>
      <c r="FL84" s="378" t="str">
        <f>IFERROR(IF(AND($FH84="mas",'Classificação geral'!$F78=1),'Classificação geral'!I78,""),"")</f>
        <v/>
      </c>
      <c r="FM84" s="378" t="str">
        <f>IFERROR(IF(AND($FH84="mas",'Classificação geral'!$F78=1),'Classificação geral'!J78,""),"")</f>
        <v/>
      </c>
      <c r="FN84" s="378" t="str">
        <f>IFERROR(IF(AND($FH84="mas",'Classificação geral'!$F78=1),'Classificação geral'!K78,""),"")</f>
        <v/>
      </c>
      <c r="FO84" s="378" t="str">
        <f>IFERROR(IF(AND($FH84="mas",'Classificação geral'!$F78=1),'Classificação geral'!L78,""),"")</f>
        <v/>
      </c>
      <c r="FP84" s="378" t="str">
        <f>IFERROR(IF(AND($FH84="mas",'Classificação geral'!$F78=1),'Classificação geral'!M78,""),"")</f>
        <v/>
      </c>
      <c r="FQ84" s="378" t="str">
        <f>IFERROR(IF(AND($FH84="mas",'Classificação geral'!$F78=1),'Classificação geral'!N78,""),"")</f>
        <v/>
      </c>
      <c r="FR84" s="378" t="str">
        <f>IFERROR(IF(AND($FH84="mas",'Classificação geral'!$F78=1),'Classificação geral'!O78,""),"")</f>
        <v/>
      </c>
      <c r="FS84" s="378" t="str">
        <f>IFERROR(IF(AND($FH84="mas",'Classificação geral'!$F78=1),'Classificação geral'!P78,""),"")</f>
        <v/>
      </c>
      <c r="FT84" s="378" t="str">
        <f>IFERROR(IF(AND($FH84="mas",'Classificação geral'!$F78=1),'Classificação geral'!Q78,""),"")</f>
        <v/>
      </c>
      <c r="FU84" s="378" t="str">
        <f>IFERROR(IF(AND($FH84="mas",'Classificação geral'!$F78=1),'Classificação geral'!R78,""),"")</f>
        <v/>
      </c>
      <c r="FV84" s="306" t="str">
        <f>IFERROR(IF(AND($FH84="mas",'Classificação geral'!$F78=1),'Classificação geral'!U78,""),"")</f>
        <v/>
      </c>
      <c r="FW84" s="380" t="str">
        <f t="shared" si="342"/>
        <v/>
      </c>
      <c r="FX84" s="297" t="str">
        <f>IFERROR(RANK(FV84,FV:FV,0)+ COUNTIF($FV$13:FV83,FV84),"")</f>
        <v/>
      </c>
      <c r="FY84" s="305"/>
      <c r="FZ84" s="295" t="str">
        <f>IFERROR(IF(AND('Classificação geral'!$E78="FEM",'Classificação geral'!$F78=2),'Classificação geral'!$A78,""),"")</f>
        <v/>
      </c>
      <c r="GA84" s="378" t="str">
        <f>IFERROR(IF(AND('Classificação geral'!$E78="fem",'Classificação geral'!$F78=2),'Classificação geral'!$B78,""),"")</f>
        <v/>
      </c>
      <c r="GB84" s="293" t="str">
        <f>IF(GA84='Classificação geral'!$B78,'Classificação geral'!$C78,"")</f>
        <v/>
      </c>
      <c r="GC84" s="293" t="str">
        <f>IF(GA84='Classificação geral'!$B78,'Classificação geral'!$E78,"")</f>
        <v/>
      </c>
      <c r="GD84" s="306" t="str">
        <f>IFERROR(IF(AND(GC84="fem",'Classificação geral'!$F78=2),'Classificação geral'!$F78,""),"")</f>
        <v/>
      </c>
      <c r="GE84" s="378" t="str">
        <f>IFERROR(IF(AND($GC84="fem",'Classificação geral'!$F78=2),'Classificação geral'!G78,""),"")</f>
        <v/>
      </c>
      <c r="GF84" s="378" t="str">
        <f>IFERROR(IF(AND($GC84="fem",'Classificação geral'!$F78=2),'Classificação geral'!H78,""),"")</f>
        <v/>
      </c>
      <c r="GG84" s="378" t="str">
        <f>IFERROR(IF(AND($GC84="fem",'Classificação geral'!$F78=2),'Classificação geral'!I78,""),"")</f>
        <v/>
      </c>
      <c r="GH84" s="378" t="str">
        <f>IFERROR(IF(AND($GC84="fem",'Classificação geral'!$F78=2),'Classificação geral'!J78,""),"")</f>
        <v/>
      </c>
      <c r="GI84" s="378" t="str">
        <f>IFERROR(IF(AND($GC84="fem",'Classificação geral'!$F78=2),'Classificação geral'!K78,""),"")</f>
        <v/>
      </c>
      <c r="GJ84" s="378" t="str">
        <f>IFERROR(IF(AND($GC84="fem",'Classificação geral'!$F78=2),'Classificação geral'!L78,""),"")</f>
        <v/>
      </c>
      <c r="GK84" s="378" t="str">
        <f>IFERROR(IF(AND($GC84="fem",'Classificação geral'!$F78=2),'Classificação geral'!M78,""),"")</f>
        <v/>
      </c>
      <c r="GL84" s="378" t="str">
        <f>IFERROR(IF(AND($GC84="fem",'Classificação geral'!$F78=2),'Classificação geral'!N78,""),"")</f>
        <v/>
      </c>
      <c r="GM84" s="378" t="str">
        <f>IFERROR(IF(AND($GC84="fem",'Classificação geral'!$F78=2),'Classificação geral'!O78,""),"")</f>
        <v/>
      </c>
      <c r="GN84" s="378" t="str">
        <f>IFERROR(IF(AND($GC84="fem",'Classificação geral'!$F78=2),'Classificação geral'!P78,""),"")</f>
        <v/>
      </c>
      <c r="GO84" s="378" t="str">
        <f>IFERROR(IF(AND($GC84="fem",'Classificação geral'!$F78=2),'Classificação geral'!Q78,""),"")</f>
        <v/>
      </c>
      <c r="GP84" s="378" t="str">
        <f>IFERROR(IF(AND($GC84="fem",'Classificação geral'!$F78=2),'Classificação geral'!R78,""),"")</f>
        <v/>
      </c>
      <c r="GQ84" s="306" t="str">
        <f>IFERROR(IF(AND(GC84="fem",'Classificação geral'!$F78=2),'Classificação geral'!U78,""),"")</f>
        <v/>
      </c>
      <c r="GR84" s="380" t="str">
        <f t="shared" si="343"/>
        <v/>
      </c>
      <c r="GS84" s="297" t="str">
        <f>IFERROR(RANK(GQ84,GQ:GQ,0)+ COUNTIF($GQ$13:GQ83,GQ84),"")</f>
        <v/>
      </c>
      <c r="GT84" s="305"/>
      <c r="GU84" s="295" t="str">
        <f>IFERROR(IF(AND('Classificação geral'!$E78="mas",'Classificação geral'!$F78=2),'Classificação geral'!$A78,""),"")</f>
        <v/>
      </c>
      <c r="GV84" s="295" t="str">
        <f>IFERROR(IF(AND('Classificação geral'!$E78="mas",'Classificação geral'!$F78=2),'Classificação geral'!$B78,""),"")</f>
        <v/>
      </c>
      <c r="GW84" s="293" t="str">
        <f>IF(GV84='Classificação geral'!$B78,'Classificação geral'!$C78,"")</f>
        <v/>
      </c>
      <c r="GX84" s="293" t="str">
        <f>IF(GV84='Classificação geral'!$B78,'Classificação geral'!$E78,"")</f>
        <v/>
      </c>
      <c r="GY84" s="306" t="str">
        <f>IFERROR(IF(AND(GX84="mas",'Classificação geral'!$F78=2),'Classificação geral'!$F78,""),"")</f>
        <v/>
      </c>
      <c r="GZ84" s="378" t="str">
        <f>IFERROR(IF(AND($GX84="mas",'Classificação geral'!$F78=2),'Classificação geral'!H78,""),"")</f>
        <v/>
      </c>
      <c r="HA84" s="378" t="str">
        <f>IFERROR(IF(AND($GX84="mas",'Classificação geral'!$F78=2),'Classificação geral'!I78,""),"")</f>
        <v/>
      </c>
      <c r="HB84" s="378" t="str">
        <f>IFERROR(IF(AND($GX84="mas",'Classificação geral'!$F78=2),'Classificação geral'!J78,""),"")</f>
        <v/>
      </c>
      <c r="HC84" s="306" t="str">
        <f>IFERROR(IF(AND(GX84="mas",'Classificação geral'!$F78=2),'Classificação geral'!$G78,""),"")</f>
        <v/>
      </c>
      <c r="HD84" s="378" t="str">
        <f>IFERROR(IF(AND($GX84="mas",'Classificação geral'!$F78=2),'Classificação geral'!L78,""),"")</f>
        <v/>
      </c>
      <c r="HE84" s="378" t="str">
        <f>IFERROR(IF(AND($GX84="mas",'Classificação geral'!$F78=2),'Classificação geral'!M78,""),"")</f>
        <v/>
      </c>
      <c r="HF84" s="378" t="str">
        <f>IFERROR(IF(AND($GX84="mas",'Classificação geral'!$F78=2),'Classificação geral'!N78,""),"")</f>
        <v/>
      </c>
      <c r="HG84" s="306" t="str">
        <f>IFERROR(IF(AND(GX84="mas",'Classificação geral'!$F78=2),'Classificação geral'!$K78,""),"")</f>
        <v/>
      </c>
      <c r="HH84" s="378" t="str">
        <f>IFERROR(IF(AND($GX84="mas",'Classificação geral'!$F78=2),'Classificação geral'!P78,""),"")</f>
        <v/>
      </c>
      <c r="HI84" s="378" t="str">
        <f>IFERROR(IF(AND($GX84="mas",'Classificação geral'!$F78=2),'Classificação geral'!Q78,""),"")</f>
        <v/>
      </c>
      <c r="HJ84" s="378" t="str">
        <f>IFERROR(IF(AND($GX84="mas",'Classificação geral'!$F78=2),'Classificação geral'!R78,""),"")</f>
        <v/>
      </c>
      <c r="HK84" s="306" t="str">
        <f>IFERROR(IF(AND(GX84="mas",'Classificação geral'!$F78=2),'Classificação geral'!$O78,""),"")</f>
        <v/>
      </c>
      <c r="HL84" s="306" t="str">
        <f>IFERROR(IF(AND(GX84="mas",'Classificação geral'!$F78=2),'Classificação geral'!$U78,""),"")</f>
        <v/>
      </c>
      <c r="HM84" s="380" t="str">
        <f t="shared" si="344"/>
        <v/>
      </c>
      <c r="HN84" s="297" t="str">
        <f>IFERROR(RANK(HL84,HL:HL,0)+ COUNTIF($HL$13:HL83,HL84),"")</f>
        <v/>
      </c>
      <c r="HO84" s="305"/>
      <c r="HP84" s="295" t="str">
        <f>IFERROR(IF(AND('Classificação geral'!$E78="FEM",'Classificação geral'!$F78=3),'Classificação geral'!$A78,""),"")</f>
        <v/>
      </c>
      <c r="HQ84" s="306" t="str">
        <f>IFERROR(IF(AND('Classificação geral'!$E78="fem",'Classificação geral'!$F78=3),'Classificação geral'!$B78,""),"")</f>
        <v/>
      </c>
      <c r="HR84" s="293" t="str">
        <f>IF($HQ84='Classificação geral'!$B78,'Classificação geral'!$C78,"")</f>
        <v/>
      </c>
      <c r="HS84" s="293" t="str">
        <f>IF($HQ84='Classificação geral'!$B78,'Classificação geral'!$E78,"")</f>
        <v/>
      </c>
      <c r="HT84" s="293" t="str">
        <f>IF($HS84='Classificação geral'!$E78,'Classificação geral'!$F78,"")</f>
        <v/>
      </c>
      <c r="HU84" s="382">
        <f>IF($HT84='Classificação geral'!$F78,'Classificação geral'!G78,"")</f>
        <v>0</v>
      </c>
      <c r="HV84" s="382" t="str">
        <f>IF($HT84='Classificação geral'!$F78,'Classificação geral'!H78,"")</f>
        <v/>
      </c>
      <c r="HW84" s="382">
        <f>IF($HT84='Classificação geral'!$F78,'Classificação geral'!I78,"")</f>
        <v>0</v>
      </c>
      <c r="HX84" s="382">
        <f>IF($HT84='Classificação geral'!$F78,'Classificação geral'!J78,"")</f>
        <v>0</v>
      </c>
      <c r="HY84" s="382">
        <f>IF($HT84='Classificação geral'!$F78,'Classificação geral'!K78,"")</f>
        <v>0</v>
      </c>
      <c r="HZ84" s="382">
        <f>IF($HT84='Classificação geral'!$F78,'Classificação geral'!L78,"")</f>
        <v>0</v>
      </c>
      <c r="IA84" s="382">
        <f>IF($HT84='Classificação geral'!$F78,'Classificação geral'!M78,"")</f>
        <v>0</v>
      </c>
      <c r="IB84" s="382">
        <f>IF($HT84='Classificação geral'!$F78,'Classificação geral'!N78,"")</f>
        <v>0</v>
      </c>
      <c r="IC84" s="382">
        <f>IF($HT84='Classificação geral'!$F78,'Classificação geral'!O78,"")</f>
        <v>0</v>
      </c>
      <c r="ID84" s="382" t="b">
        <f>IF($HT84='Classificação geral'!$F78,'Classificação geral'!P78,"")</f>
        <v>0</v>
      </c>
      <c r="IE84" s="382">
        <f>IF($HT84='Classificação geral'!$F78,'Classificação geral'!Q78,"")</f>
        <v>0</v>
      </c>
      <c r="IF84" s="382">
        <f>IF($HT84='Classificação geral'!$F78,'Classificação geral'!R78,"")</f>
        <v>0</v>
      </c>
      <c r="IG84" s="379" t="str">
        <f>IF($HT84='Classificação geral'!$F78,'Classificação geral'!$U78,"")</f>
        <v/>
      </c>
      <c r="IH84" s="334" t="str">
        <f t="shared" si="339"/>
        <v/>
      </c>
      <c r="II84" s="297" t="str">
        <f>IFERROR(RANK(IG84,IG:IG,0)+ COUNTIF($IG$13:IG83,IG84),"")</f>
        <v/>
      </c>
      <c r="IJ84" s="305"/>
      <c r="IK84" s="295" t="str">
        <f>IFERROR(IF(AND('Classificação geral'!$E78="mas",'Classificação geral'!$F78=3),'Classificação geral'!$A78,""),"")</f>
        <v/>
      </c>
      <c r="IL84" s="306" t="str">
        <f>IFERROR(IF(AND('Classificação geral'!$E78="mas",'Classificação geral'!$F78=3),'Classificação geral'!$B78,""),"")</f>
        <v/>
      </c>
      <c r="IM84" s="293" t="str">
        <f>IF($IL84='Classificação geral'!$B78,'Classificação geral'!$C78,"")</f>
        <v/>
      </c>
      <c r="IN84" s="293" t="str">
        <f>IF($IL84='Classificação geral'!$B78,'Classificação geral'!$E78,"")</f>
        <v/>
      </c>
      <c r="IO84" s="293" t="str">
        <f>IF($IN84='Classificação geral'!$E78,'Classificação geral'!$F78,"")</f>
        <v/>
      </c>
      <c r="IP84" s="379">
        <f>IF($IO84='Classificação geral'!$F78,'Classificação geral'!G78,"")</f>
        <v>0</v>
      </c>
      <c r="IQ84" s="379" t="str">
        <f>IF($IO84='Classificação geral'!$F78,'Classificação geral'!H78,"")</f>
        <v/>
      </c>
      <c r="IR84" s="379">
        <f>IF($IO84='Classificação geral'!$F78,'Classificação geral'!I78,"")</f>
        <v>0</v>
      </c>
      <c r="IS84" s="379">
        <f>IF($IO84='Classificação geral'!$F78,'Classificação geral'!J78,"")</f>
        <v>0</v>
      </c>
      <c r="IT84" s="379">
        <f>IF($IO84='Classificação geral'!$F78,'Classificação geral'!K78,"")</f>
        <v>0</v>
      </c>
      <c r="IU84" s="379">
        <f>IF($IO84='Classificação geral'!$F78,'Classificação geral'!L78,"")</f>
        <v>0</v>
      </c>
      <c r="IV84" s="379">
        <f>IF($IO84='Classificação geral'!$F78,'Classificação geral'!M78,"")</f>
        <v>0</v>
      </c>
      <c r="IW84" s="379">
        <f>IF($IO84='Classificação geral'!$F78,'Classificação geral'!N78,"")</f>
        <v>0</v>
      </c>
      <c r="IX84" s="379">
        <f>IF($IO84='Classificação geral'!$F78,'Classificação geral'!O78,"")</f>
        <v>0</v>
      </c>
      <c r="IY84" s="379" t="b">
        <f>IF($IO84='Classificação geral'!$F78,'Classificação geral'!P78,"")</f>
        <v>0</v>
      </c>
      <c r="IZ84" s="379">
        <f>IF($IO84='Classificação geral'!$F78,'Classificação geral'!Q78,"")</f>
        <v>0</v>
      </c>
      <c r="JA84" s="379">
        <f>IF($IO84='Classificação geral'!$F78,'Classificação geral'!R78,"")</f>
        <v>0</v>
      </c>
      <c r="JB84" s="296" t="str">
        <f>IF($IO84='Classificação geral'!$F78,'Classificação geral'!$U78,"")</f>
        <v/>
      </c>
      <c r="JC84" s="334" t="str">
        <f t="shared" si="340"/>
        <v/>
      </c>
      <c r="JD84" s="297" t="str">
        <f>IFERROR(RANK(JB84,JB:JB,0)+ COUNTIF($JB$13:JB83,JB84),"")</f>
        <v/>
      </c>
    </row>
    <row r="85" spans="1:264" ht="25.95" customHeight="1" x14ac:dyDescent="0.4">
      <c r="A85" s="397"/>
      <c r="B85" s="367" t="str">
        <f t="shared" si="241"/>
        <v/>
      </c>
      <c r="C85" s="390" t="str">
        <f t="shared" si="242"/>
        <v/>
      </c>
      <c r="D85" s="394" t="str">
        <f t="shared" si="243"/>
        <v/>
      </c>
      <c r="E85" s="395" t="str">
        <f t="shared" si="244"/>
        <v/>
      </c>
      <c r="F85" s="395" t="str">
        <f t="shared" si="245"/>
        <v/>
      </c>
      <c r="G85" s="395" t="str">
        <f>IFERROR(INDEX(#REF!,MATCH(U85,$FB$15:$FB$97,0)),"")</f>
        <v/>
      </c>
      <c r="H85" s="396" t="str">
        <f t="shared" si="246"/>
        <v/>
      </c>
      <c r="I85" s="396" t="str">
        <f t="shared" si="247"/>
        <v/>
      </c>
      <c r="J85" s="396" t="str">
        <f t="shared" si="248"/>
        <v/>
      </c>
      <c r="K85" s="479" t="str">
        <f t="shared" si="249"/>
        <v/>
      </c>
      <c r="L85" s="396" t="str">
        <f t="shared" si="250"/>
        <v/>
      </c>
      <c r="M85" s="396" t="str">
        <f t="shared" si="251"/>
        <v/>
      </c>
      <c r="N85" s="396" t="str">
        <f t="shared" si="252"/>
        <v/>
      </c>
      <c r="O85" s="479" t="str">
        <f t="shared" si="253"/>
        <v/>
      </c>
      <c r="P85" s="396" t="str">
        <f t="shared" si="254"/>
        <v/>
      </c>
      <c r="Q85" s="396" t="str">
        <f t="shared" si="255"/>
        <v/>
      </c>
      <c r="R85" s="396" t="str">
        <f t="shared" si="256"/>
        <v/>
      </c>
      <c r="S85" s="479" t="str">
        <f t="shared" si="257"/>
        <v/>
      </c>
      <c r="T85" s="396" t="str">
        <f t="shared" si="258"/>
        <v/>
      </c>
      <c r="U85" s="391">
        <v>71</v>
      </c>
      <c r="V85" s="392"/>
      <c r="W85" s="392"/>
      <c r="X85" s="367" t="str">
        <f t="shared" si="259"/>
        <v/>
      </c>
      <c r="Y85" s="390" t="str">
        <f t="shared" si="260"/>
        <v/>
      </c>
      <c r="Z85" s="394" t="str">
        <f t="shared" si="261"/>
        <v/>
      </c>
      <c r="AA85" s="395" t="str">
        <f t="shared" si="262"/>
        <v/>
      </c>
      <c r="AB85" s="395" t="str">
        <f t="shared" si="263"/>
        <v/>
      </c>
      <c r="AC85" s="395" t="str">
        <f>IFERROR(INDEX(#REF!,MATCH(AQ85,$FX$15:$FX$97,0)),"")</f>
        <v/>
      </c>
      <c r="AD85" s="396" t="str">
        <f t="shared" si="264"/>
        <v/>
      </c>
      <c r="AE85" s="396" t="str">
        <f t="shared" si="265"/>
        <v/>
      </c>
      <c r="AF85" s="396" t="str">
        <f t="shared" si="266"/>
        <v/>
      </c>
      <c r="AG85" s="479" t="str">
        <f t="shared" si="267"/>
        <v/>
      </c>
      <c r="AH85" s="396" t="str">
        <f t="shared" si="268"/>
        <v/>
      </c>
      <c r="AI85" s="396" t="str">
        <f t="shared" si="269"/>
        <v/>
      </c>
      <c r="AJ85" s="396" t="str">
        <f t="shared" si="270"/>
        <v/>
      </c>
      <c r="AK85" s="479" t="str">
        <f t="shared" si="271"/>
        <v/>
      </c>
      <c r="AL85" s="396" t="str">
        <f t="shared" si="272"/>
        <v/>
      </c>
      <c r="AM85" s="396" t="str">
        <f t="shared" si="273"/>
        <v/>
      </c>
      <c r="AN85" s="396" t="str">
        <f t="shared" si="274"/>
        <v/>
      </c>
      <c r="AO85" s="479" t="str">
        <f t="shared" si="275"/>
        <v/>
      </c>
      <c r="AP85" s="396" t="str">
        <f t="shared" si="276"/>
        <v/>
      </c>
      <c r="AQ85" s="391">
        <v>71</v>
      </c>
      <c r="AR85" s="392"/>
      <c r="AS85" s="397"/>
      <c r="AT85" s="367" t="str">
        <f t="shared" si="277"/>
        <v/>
      </c>
      <c r="AU85" s="390" t="str">
        <f t="shared" si="278"/>
        <v/>
      </c>
      <c r="AV85" s="390" t="str">
        <f t="shared" si="279"/>
        <v/>
      </c>
      <c r="AW85" s="395" t="str">
        <f t="shared" si="280"/>
        <v/>
      </c>
      <c r="AX85" s="395" t="str">
        <f t="shared" si="281"/>
        <v/>
      </c>
      <c r="AY85" s="395" t="str">
        <f>IFERROR(INDEX(#REF!,MATCH($BM85,$GS$15:$GS$97,0)),"")</f>
        <v/>
      </c>
      <c r="AZ85" s="396" t="str">
        <f t="shared" si="282"/>
        <v/>
      </c>
      <c r="BA85" s="396" t="str">
        <f t="shared" si="283"/>
        <v/>
      </c>
      <c r="BB85" s="396" t="str">
        <f t="shared" si="284"/>
        <v/>
      </c>
      <c r="BC85" s="479" t="str">
        <f t="shared" si="285"/>
        <v/>
      </c>
      <c r="BD85" s="396" t="str">
        <f t="shared" si="286"/>
        <v/>
      </c>
      <c r="BE85" s="396" t="str">
        <f t="shared" si="287"/>
        <v/>
      </c>
      <c r="BF85" s="396" t="str">
        <f t="shared" si="288"/>
        <v/>
      </c>
      <c r="BG85" s="479" t="str">
        <f t="shared" si="289"/>
        <v/>
      </c>
      <c r="BH85" s="396" t="str">
        <f t="shared" si="290"/>
        <v/>
      </c>
      <c r="BI85" s="396" t="str">
        <f t="shared" si="291"/>
        <v/>
      </c>
      <c r="BJ85" s="396" t="str">
        <f t="shared" si="292"/>
        <v/>
      </c>
      <c r="BK85" s="479" t="str">
        <f t="shared" si="293"/>
        <v/>
      </c>
      <c r="BL85" s="396" t="str">
        <f t="shared" si="294"/>
        <v/>
      </c>
      <c r="BM85" s="391">
        <v>71</v>
      </c>
      <c r="BN85" s="236"/>
      <c r="BO85" s="392"/>
      <c r="BP85" s="368" t="str">
        <f t="shared" si="295"/>
        <v/>
      </c>
      <c r="BQ85" s="390" t="str">
        <f t="shared" si="296"/>
        <v/>
      </c>
      <c r="BR85" s="394" t="str">
        <f t="shared" si="297"/>
        <v/>
      </c>
      <c r="BS85" s="395" t="str">
        <f t="shared" si="298"/>
        <v/>
      </c>
      <c r="BT85" s="395" t="str">
        <f t="shared" si="299"/>
        <v/>
      </c>
      <c r="BU85" s="395" t="str">
        <f>IFERROR(INDEX(#REF!,MATCH(CI85,$HN$15:$HN$97,0)),"")</f>
        <v/>
      </c>
      <c r="BV85" s="396" t="str">
        <f t="shared" si="300"/>
        <v/>
      </c>
      <c r="BW85" s="396" t="str">
        <f t="shared" si="301"/>
        <v/>
      </c>
      <c r="BX85" s="396" t="str">
        <f t="shared" si="302"/>
        <v/>
      </c>
      <c r="BY85" s="479" t="str">
        <f t="shared" si="303"/>
        <v/>
      </c>
      <c r="BZ85" s="396" t="str">
        <f t="shared" si="304"/>
        <v/>
      </c>
      <c r="CA85" s="396" t="str">
        <f t="shared" si="305"/>
        <v/>
      </c>
      <c r="CB85" s="396" t="str">
        <f t="shared" si="306"/>
        <v/>
      </c>
      <c r="CC85" s="479" t="str">
        <f t="shared" si="307"/>
        <v/>
      </c>
      <c r="CD85" s="396" t="str">
        <f t="shared" si="308"/>
        <v/>
      </c>
      <c r="CE85" s="396" t="str">
        <f t="shared" si="309"/>
        <v/>
      </c>
      <c r="CF85" s="396" t="str">
        <f t="shared" si="310"/>
        <v/>
      </c>
      <c r="CG85" s="479" t="str">
        <f t="shared" si="311"/>
        <v/>
      </c>
      <c r="CH85" s="396" t="str">
        <f t="shared" si="312"/>
        <v/>
      </c>
      <c r="CI85" s="391">
        <v>71</v>
      </c>
      <c r="CJ85" s="392"/>
      <c r="CK85" s="397"/>
      <c r="CL85" s="367" t="str">
        <f t="shared" si="313"/>
        <v/>
      </c>
      <c r="CM85" s="390" t="str">
        <f t="shared" si="314"/>
        <v/>
      </c>
      <c r="CN85" s="394" t="str">
        <f t="shared" si="315"/>
        <v/>
      </c>
      <c r="CO85" s="394" t="str">
        <f t="shared" si="316"/>
        <v/>
      </c>
      <c r="CP85" s="395" t="str">
        <f t="shared" si="317"/>
        <v/>
      </c>
      <c r="CQ85" s="395" t="str">
        <f>IFERROR(INDEX(#REF!,MATCH(DE85,$II$15:$II$97,0)),"")</f>
        <v/>
      </c>
      <c r="CR85" s="396" t="str">
        <f t="shared" si="318"/>
        <v/>
      </c>
      <c r="CS85" s="396" t="str">
        <f t="shared" si="319"/>
        <v/>
      </c>
      <c r="CT85" s="396" t="str">
        <f t="shared" si="320"/>
        <v/>
      </c>
      <c r="CU85" s="479" t="str">
        <f t="shared" si="321"/>
        <v/>
      </c>
      <c r="CV85" s="396" t="str">
        <f t="shared" si="322"/>
        <v/>
      </c>
      <c r="CW85" s="396" t="str">
        <f t="shared" si="323"/>
        <v/>
      </c>
      <c r="CX85" s="396" t="str">
        <f t="shared" si="324"/>
        <v/>
      </c>
      <c r="CY85" s="479" t="str">
        <f t="shared" si="325"/>
        <v/>
      </c>
      <c r="CZ85" s="396" t="str">
        <f t="shared" si="326"/>
        <v/>
      </c>
      <c r="DA85" s="396" t="str">
        <f t="shared" si="327"/>
        <v/>
      </c>
      <c r="DB85" s="396" t="str">
        <f t="shared" si="328"/>
        <v/>
      </c>
      <c r="DC85" s="479" t="str">
        <f t="shared" si="329"/>
        <v/>
      </c>
      <c r="DD85" s="396" t="str">
        <f t="shared" si="330"/>
        <v/>
      </c>
      <c r="DE85" s="391">
        <v>71</v>
      </c>
      <c r="DF85" s="393" t="str">
        <f t="shared" si="230"/>
        <v/>
      </c>
      <c r="DG85" s="392"/>
      <c r="DH85" s="392"/>
      <c r="DI85" s="367" t="str">
        <f t="shared" si="231"/>
        <v/>
      </c>
      <c r="DJ85" s="390" t="str">
        <f t="shared" si="331"/>
        <v/>
      </c>
      <c r="DK85" s="394" t="str">
        <f t="shared" si="332"/>
        <v/>
      </c>
      <c r="DL85" s="395" t="str">
        <f t="shared" si="333"/>
        <v/>
      </c>
      <c r="DM85" s="395" t="str">
        <f t="shared" si="334"/>
        <v/>
      </c>
      <c r="DN85" s="395" t="str">
        <f>IFERROR(INDEX(#REF!,MATCH(EB85,$JD$15:$JD$97,0)),"")</f>
        <v/>
      </c>
      <c r="DO85" s="396" t="str">
        <f t="shared" si="232"/>
        <v/>
      </c>
      <c r="DP85" s="396" t="str">
        <f t="shared" si="233"/>
        <v/>
      </c>
      <c r="DQ85" s="396" t="str">
        <f t="shared" si="234"/>
        <v/>
      </c>
      <c r="DR85" s="479" t="str">
        <f t="shared" si="335"/>
        <v/>
      </c>
      <c r="DS85" s="396" t="str">
        <f t="shared" si="235"/>
        <v/>
      </c>
      <c r="DT85" s="396" t="str">
        <f t="shared" si="236"/>
        <v/>
      </c>
      <c r="DU85" s="396" t="str">
        <f t="shared" si="237"/>
        <v/>
      </c>
      <c r="DV85" s="479" t="str">
        <f t="shared" si="336"/>
        <v/>
      </c>
      <c r="DW85" s="396" t="str">
        <f t="shared" si="238"/>
        <v/>
      </c>
      <c r="DX85" s="396" t="str">
        <f t="shared" si="239"/>
        <v/>
      </c>
      <c r="DY85" s="396" t="str">
        <f t="shared" si="240"/>
        <v/>
      </c>
      <c r="DZ85" s="479" t="str">
        <f t="shared" si="337"/>
        <v/>
      </c>
      <c r="EA85" s="396" t="str">
        <f t="shared" si="338"/>
        <v/>
      </c>
      <c r="EB85" s="391">
        <v>71</v>
      </c>
      <c r="EC85" s="393"/>
      <c r="ED85" s="392"/>
      <c r="EI85" s="295" t="str">
        <f>IFERROR(IF(AND('Classificação geral'!$E79="FEM",'Classificação geral'!$F79=1),'Classificação geral'!$A79,""),"")</f>
        <v/>
      </c>
      <c r="EJ85" s="306" t="str">
        <f>IFERROR(IF(AND('Classificação geral'!$E79="FEM",'Classificação geral'!$F79=1),'Classificação geral'!$B79,""),"")</f>
        <v/>
      </c>
      <c r="EK85" s="293" t="str">
        <f>IF($EJ85='Classificação geral'!$B79,'Classificação geral'!$C79,"")</f>
        <v/>
      </c>
      <c r="EL85" s="293" t="str">
        <f>IF($EJ85='Classificação geral'!$B79,'Classificação geral'!$E79,"")</f>
        <v/>
      </c>
      <c r="EM85" s="293" t="str">
        <f>IF($EL85='Classificação geral'!$E79,'Classificação geral'!$F79,"")</f>
        <v/>
      </c>
      <c r="EN85" s="378" t="str">
        <f>IFERROR(IF(AND($EL85="fem",'Classificação geral'!$F79=1),'Classificação geral'!G79,""),"")</f>
        <v/>
      </c>
      <c r="EO85" s="378" t="str">
        <f>IFERROR(IF(AND($EL85="fem",'Classificação geral'!$F79=1),'Classificação geral'!H79,""),"")</f>
        <v/>
      </c>
      <c r="EP85" s="378" t="str">
        <f>IFERROR(IF(AND($EL85="fem",'Classificação geral'!$F79=1),'Classificação geral'!I79,""),"")</f>
        <v/>
      </c>
      <c r="EQ85" s="378" t="str">
        <f>IFERROR(IF(AND($EL85="fem",'Classificação geral'!$F79=1),'Classificação geral'!J79,""),"")</f>
        <v/>
      </c>
      <c r="ER85" s="306" t="str">
        <f>IFERROR(IF(AND($EL85="fem",'Classificação geral'!$F79=1),'Classificação geral'!K79,""),"")</f>
        <v/>
      </c>
      <c r="ES85" s="378" t="str">
        <f>IFERROR(IF(AND($EL85="fem",'Classificação geral'!$F79=1),'Classificação geral'!L79,""),"")</f>
        <v/>
      </c>
      <c r="ET85" s="378" t="str">
        <f>IFERROR(IF(AND($EL85="fem",'Classificação geral'!$F79=1),'Classificação geral'!M79,""),"")</f>
        <v/>
      </c>
      <c r="EU85" s="378" t="str">
        <f>IFERROR(IF(AND($EL85="fem",'Classificação geral'!$F79=1),'Classificação geral'!N79,""),"")</f>
        <v/>
      </c>
      <c r="EV85" s="306" t="str">
        <f>IFERROR(IF(AND($EL85="fem",'Classificação geral'!$F79=1),'Classificação geral'!O79,""),"")</f>
        <v/>
      </c>
      <c r="EW85" s="378" t="str">
        <f>IFERROR(IF(AND($EL85="fem",'Classificação geral'!$F79=1),'Classificação geral'!P79,""),"")</f>
        <v/>
      </c>
      <c r="EX85" s="378" t="str">
        <f>IFERROR(IF(AND($EL85="fem",'Classificação geral'!$F79=1),'Classificação geral'!Q79,""),"")</f>
        <v/>
      </c>
      <c r="EY85" s="378" t="str">
        <f>IFERROR(IF(AND($EL85="fem",'Classificação geral'!$F79=1),'Classificação geral'!R79,""),"")</f>
        <v/>
      </c>
      <c r="EZ85" s="296" t="str">
        <f>IF($EM85='Classificação geral'!$F79,'Classificação geral'!$U79,"")</f>
        <v/>
      </c>
      <c r="FA85" s="380" t="str">
        <f t="shared" si="341"/>
        <v/>
      </c>
      <c r="FB85" s="297" t="str">
        <f>IFERROR(RANK(EZ85,EZ:EZ,0)+ COUNTIF(EZ$13:$EZ84,EZ85),"")</f>
        <v/>
      </c>
      <c r="FC85" s="294"/>
      <c r="FD85" s="305" t="s">
        <v>5</v>
      </c>
      <c r="FE85" s="295" t="str">
        <f>IFERROR(IF(AND('Classificação geral'!$E79="mas",'Classificação geral'!$F79=1),'Classificação geral'!$A79,""),"")</f>
        <v/>
      </c>
      <c r="FF85" s="306" t="str">
        <f>IFERROR(IF(AND('Classificação geral'!$E79="mas",'Classificação geral'!$F79=1),'Classificação geral'!$B79,""),"")</f>
        <v/>
      </c>
      <c r="FG85" s="293" t="str">
        <f>IF($FF85='Classificação geral'!$B79,'Classificação geral'!$C79,"")</f>
        <v/>
      </c>
      <c r="FH85" s="293" t="str">
        <f>IF($FF85='Classificação geral'!$B79,'Classificação geral'!$E79,"")</f>
        <v/>
      </c>
      <c r="FI85" s="306" t="str">
        <f>IFERROR(IF(AND($FH85="mas",'Classificação geral'!$F79=1),'Classificação geral'!F79,""),"")</f>
        <v/>
      </c>
      <c r="FJ85" s="378" t="str">
        <f>IFERROR(IF(AND($FH85="mas",'Classificação geral'!$F79=1),'Classificação geral'!G79,""),"")</f>
        <v/>
      </c>
      <c r="FK85" s="378" t="str">
        <f>IFERROR(IF(AND($FH85="mas",'Classificação geral'!$F79=1),'Classificação geral'!H79,""),"")</f>
        <v/>
      </c>
      <c r="FL85" s="378" t="str">
        <f>IFERROR(IF(AND($FH85="mas",'Classificação geral'!$F79=1),'Classificação geral'!I79,""),"")</f>
        <v/>
      </c>
      <c r="FM85" s="378" t="str">
        <f>IFERROR(IF(AND($FH85="mas",'Classificação geral'!$F79=1),'Classificação geral'!J79,""),"")</f>
        <v/>
      </c>
      <c r="FN85" s="378" t="str">
        <f>IFERROR(IF(AND($FH85="mas",'Classificação geral'!$F79=1),'Classificação geral'!K79,""),"")</f>
        <v/>
      </c>
      <c r="FO85" s="378" t="str">
        <f>IFERROR(IF(AND($FH85="mas",'Classificação geral'!$F79=1),'Classificação geral'!L79,""),"")</f>
        <v/>
      </c>
      <c r="FP85" s="378" t="str">
        <f>IFERROR(IF(AND($FH85="mas",'Classificação geral'!$F79=1),'Classificação geral'!M79,""),"")</f>
        <v/>
      </c>
      <c r="FQ85" s="378" t="str">
        <f>IFERROR(IF(AND($FH85="mas",'Classificação geral'!$F79=1),'Classificação geral'!N79,""),"")</f>
        <v/>
      </c>
      <c r="FR85" s="378" t="str">
        <f>IFERROR(IF(AND($FH85="mas",'Classificação geral'!$F79=1),'Classificação geral'!O79,""),"")</f>
        <v/>
      </c>
      <c r="FS85" s="378" t="str">
        <f>IFERROR(IF(AND($FH85="mas",'Classificação geral'!$F79=1),'Classificação geral'!P79,""),"")</f>
        <v/>
      </c>
      <c r="FT85" s="378" t="str">
        <f>IFERROR(IF(AND($FH85="mas",'Classificação geral'!$F79=1),'Classificação geral'!Q79,""),"")</f>
        <v/>
      </c>
      <c r="FU85" s="378" t="str">
        <f>IFERROR(IF(AND($FH85="mas",'Classificação geral'!$F79=1),'Classificação geral'!R79,""),"")</f>
        <v/>
      </c>
      <c r="FV85" s="306" t="str">
        <f>IFERROR(IF(AND($FH85="mas",'Classificação geral'!$F79=1),'Classificação geral'!U79,""),"")</f>
        <v/>
      </c>
      <c r="FW85" s="380" t="str">
        <f t="shared" si="342"/>
        <v/>
      </c>
      <c r="FX85" s="297" t="str">
        <f>IFERROR(RANK(FV85,FV:FV,0)+ COUNTIF($FV$13:FV84,FV85),"")</f>
        <v/>
      </c>
      <c r="FY85" s="305"/>
      <c r="FZ85" s="295" t="str">
        <f>IFERROR(IF(AND('Classificação geral'!$E79="FEM",'Classificação geral'!$F79=2),'Classificação geral'!$A79,""),"")</f>
        <v/>
      </c>
      <c r="GA85" s="378" t="str">
        <f>IFERROR(IF(AND('Classificação geral'!$E79="fem",'Classificação geral'!$F79=2),'Classificação geral'!$B79,""),"")</f>
        <v/>
      </c>
      <c r="GB85" s="293" t="str">
        <f>IF(GA85='Classificação geral'!$B79,'Classificação geral'!$C79,"")</f>
        <v/>
      </c>
      <c r="GC85" s="293" t="str">
        <f>IF(GA85='Classificação geral'!$B79,'Classificação geral'!$E79,"")</f>
        <v/>
      </c>
      <c r="GD85" s="306" t="str">
        <f>IFERROR(IF(AND(GC85="fem",'Classificação geral'!$F79=2),'Classificação geral'!$F79,""),"")</f>
        <v/>
      </c>
      <c r="GE85" s="378" t="str">
        <f>IFERROR(IF(AND($GC85="fem",'Classificação geral'!$F79=2),'Classificação geral'!G79,""),"")</f>
        <v/>
      </c>
      <c r="GF85" s="378" t="str">
        <f>IFERROR(IF(AND($GC85="fem",'Classificação geral'!$F79=2),'Classificação geral'!H79,""),"")</f>
        <v/>
      </c>
      <c r="GG85" s="378" t="str">
        <f>IFERROR(IF(AND($GC85="fem",'Classificação geral'!$F79=2),'Classificação geral'!I79,""),"")</f>
        <v/>
      </c>
      <c r="GH85" s="378" t="str">
        <f>IFERROR(IF(AND($GC85="fem",'Classificação geral'!$F79=2),'Classificação geral'!J79,""),"")</f>
        <v/>
      </c>
      <c r="GI85" s="378" t="str">
        <f>IFERROR(IF(AND($GC85="fem",'Classificação geral'!$F79=2),'Classificação geral'!K79,""),"")</f>
        <v/>
      </c>
      <c r="GJ85" s="378" t="str">
        <f>IFERROR(IF(AND($GC85="fem",'Classificação geral'!$F79=2),'Classificação geral'!L79,""),"")</f>
        <v/>
      </c>
      <c r="GK85" s="378" t="str">
        <f>IFERROR(IF(AND($GC85="fem",'Classificação geral'!$F79=2),'Classificação geral'!M79,""),"")</f>
        <v/>
      </c>
      <c r="GL85" s="378" t="str">
        <f>IFERROR(IF(AND($GC85="fem",'Classificação geral'!$F79=2),'Classificação geral'!N79,""),"")</f>
        <v/>
      </c>
      <c r="GM85" s="378" t="str">
        <f>IFERROR(IF(AND($GC85="fem",'Classificação geral'!$F79=2),'Classificação geral'!O79,""),"")</f>
        <v/>
      </c>
      <c r="GN85" s="378" t="str">
        <f>IFERROR(IF(AND($GC85="fem",'Classificação geral'!$F79=2),'Classificação geral'!P79,""),"")</f>
        <v/>
      </c>
      <c r="GO85" s="378" t="str">
        <f>IFERROR(IF(AND($GC85="fem",'Classificação geral'!$F79=2),'Classificação geral'!Q79,""),"")</f>
        <v/>
      </c>
      <c r="GP85" s="378" t="str">
        <f>IFERROR(IF(AND($GC85="fem",'Classificação geral'!$F79=2),'Classificação geral'!R79,""),"")</f>
        <v/>
      </c>
      <c r="GQ85" s="306" t="str">
        <f>IFERROR(IF(AND(GC85="fem",'Classificação geral'!$F79=2),'Classificação geral'!U79,""),"")</f>
        <v/>
      </c>
      <c r="GR85" s="380" t="str">
        <f t="shared" si="343"/>
        <v/>
      </c>
      <c r="GS85" s="297" t="str">
        <f>IFERROR(RANK(GQ85,GQ:GQ,0)+ COUNTIF($GQ$13:GQ84,GQ85),"")</f>
        <v/>
      </c>
      <c r="GT85" s="305"/>
      <c r="GU85" s="295" t="str">
        <f>IFERROR(IF(AND('Classificação geral'!$E79="mas",'Classificação geral'!$F79=2),'Classificação geral'!$A79,""),"")</f>
        <v/>
      </c>
      <c r="GV85" s="295" t="str">
        <f>IFERROR(IF(AND('Classificação geral'!$E79="mas",'Classificação geral'!$F79=2),'Classificação geral'!$B79,""),"")</f>
        <v/>
      </c>
      <c r="GW85" s="293" t="str">
        <f>IF(GV85='Classificação geral'!$B79,'Classificação geral'!$C79,"")</f>
        <v/>
      </c>
      <c r="GX85" s="293" t="str">
        <f>IF(GV85='Classificação geral'!$B79,'Classificação geral'!$E79,"")</f>
        <v/>
      </c>
      <c r="GY85" s="306" t="str">
        <f>IFERROR(IF(AND(GX85="mas",'Classificação geral'!$F79=2),'Classificação geral'!$F79,""),"")</f>
        <v/>
      </c>
      <c r="GZ85" s="378" t="str">
        <f>IFERROR(IF(AND($GX85="mas",'Classificação geral'!$F79=2),'Classificação geral'!H79,""),"")</f>
        <v/>
      </c>
      <c r="HA85" s="378" t="str">
        <f>IFERROR(IF(AND($GX85="mas",'Classificação geral'!$F79=2),'Classificação geral'!I79,""),"")</f>
        <v/>
      </c>
      <c r="HB85" s="378" t="str">
        <f>IFERROR(IF(AND($GX85="mas",'Classificação geral'!$F79=2),'Classificação geral'!J79,""),"")</f>
        <v/>
      </c>
      <c r="HC85" s="306" t="str">
        <f>IFERROR(IF(AND(GX85="mas",'Classificação geral'!$F79=2),'Classificação geral'!$G79,""),"")</f>
        <v/>
      </c>
      <c r="HD85" s="378" t="str">
        <f>IFERROR(IF(AND($GX85="mas",'Classificação geral'!$F79=2),'Classificação geral'!L79,""),"")</f>
        <v/>
      </c>
      <c r="HE85" s="378" t="str">
        <f>IFERROR(IF(AND($GX85="mas",'Classificação geral'!$F79=2),'Classificação geral'!M79,""),"")</f>
        <v/>
      </c>
      <c r="HF85" s="378" t="str">
        <f>IFERROR(IF(AND($GX85="mas",'Classificação geral'!$F79=2),'Classificação geral'!N79,""),"")</f>
        <v/>
      </c>
      <c r="HG85" s="306" t="str">
        <f>IFERROR(IF(AND(GX85="mas",'Classificação geral'!$F79=2),'Classificação geral'!$K79,""),"")</f>
        <v/>
      </c>
      <c r="HH85" s="378" t="str">
        <f>IFERROR(IF(AND($GX85="mas",'Classificação geral'!$F79=2),'Classificação geral'!P79,""),"")</f>
        <v/>
      </c>
      <c r="HI85" s="378" t="str">
        <f>IFERROR(IF(AND($GX85="mas",'Classificação geral'!$F79=2),'Classificação geral'!Q79,""),"")</f>
        <v/>
      </c>
      <c r="HJ85" s="378" t="str">
        <f>IFERROR(IF(AND($GX85="mas",'Classificação geral'!$F79=2),'Classificação geral'!R79,""),"")</f>
        <v/>
      </c>
      <c r="HK85" s="306" t="str">
        <f>IFERROR(IF(AND(GX85="mas",'Classificação geral'!$F79=2),'Classificação geral'!$O79,""),"")</f>
        <v/>
      </c>
      <c r="HL85" s="306" t="str">
        <f>IFERROR(IF(AND(GX85="mas",'Classificação geral'!$F79=2),'Classificação geral'!$U79,""),"")</f>
        <v/>
      </c>
      <c r="HM85" s="380" t="str">
        <f t="shared" si="344"/>
        <v/>
      </c>
      <c r="HN85" s="297" t="str">
        <f>IFERROR(RANK(HL85,HL:HL,0)+ COUNTIF($HL$13:HL84,HL85),"")</f>
        <v/>
      </c>
      <c r="HO85" s="305"/>
      <c r="HP85" s="295" t="str">
        <f>IFERROR(IF(AND('Classificação geral'!$E79="FEM",'Classificação geral'!$F79=3),'Classificação geral'!$A79,""),"")</f>
        <v/>
      </c>
      <c r="HQ85" s="306" t="str">
        <f>IFERROR(IF(AND('Classificação geral'!$E79="fem",'Classificação geral'!$F79=3),'Classificação geral'!$B79,""),"")</f>
        <v/>
      </c>
      <c r="HR85" s="293" t="str">
        <f>IF($HQ85='Classificação geral'!$B79,'Classificação geral'!$C79,"")</f>
        <v/>
      </c>
      <c r="HS85" s="293" t="str">
        <f>IF($HQ85='Classificação geral'!$B79,'Classificação geral'!$E79,"")</f>
        <v/>
      </c>
      <c r="HT85" s="293" t="str">
        <f>IF($HS85='Classificação geral'!$E79,'Classificação geral'!$F79,"")</f>
        <v/>
      </c>
      <c r="HU85" s="382">
        <f>IF($HT85='Classificação geral'!$F79,'Classificação geral'!G79,"")</f>
        <v>0</v>
      </c>
      <c r="HV85" s="382" t="str">
        <f>IF($HT85='Classificação geral'!$F79,'Classificação geral'!H79,"")</f>
        <v/>
      </c>
      <c r="HW85" s="382">
        <f>IF($HT85='Classificação geral'!$F79,'Classificação geral'!I79,"")</f>
        <v>0</v>
      </c>
      <c r="HX85" s="382">
        <f>IF($HT85='Classificação geral'!$F79,'Classificação geral'!J79,"")</f>
        <v>0</v>
      </c>
      <c r="HY85" s="382">
        <f>IF($HT85='Classificação geral'!$F79,'Classificação geral'!K79,"")</f>
        <v>0</v>
      </c>
      <c r="HZ85" s="382">
        <f>IF($HT85='Classificação geral'!$F79,'Classificação geral'!L79,"")</f>
        <v>0</v>
      </c>
      <c r="IA85" s="382">
        <f>IF($HT85='Classificação geral'!$F79,'Classificação geral'!M79,"")</f>
        <v>0</v>
      </c>
      <c r="IB85" s="382">
        <f>IF($HT85='Classificação geral'!$F79,'Classificação geral'!N79,"")</f>
        <v>0</v>
      </c>
      <c r="IC85" s="382">
        <f>IF($HT85='Classificação geral'!$F79,'Classificação geral'!O79,"")</f>
        <v>0</v>
      </c>
      <c r="ID85" s="382" t="b">
        <f>IF($HT85='Classificação geral'!$F79,'Classificação geral'!P79,"")</f>
        <v>0</v>
      </c>
      <c r="IE85" s="382">
        <f>IF($HT85='Classificação geral'!$F79,'Classificação geral'!Q79,"")</f>
        <v>0</v>
      </c>
      <c r="IF85" s="382">
        <f>IF($HT85='Classificação geral'!$F79,'Classificação geral'!R79,"")</f>
        <v>0</v>
      </c>
      <c r="IG85" s="379" t="str">
        <f>IF($HT85='Classificação geral'!$F79,'Classificação geral'!$U79,"")</f>
        <v/>
      </c>
      <c r="IH85" s="334" t="str">
        <f t="shared" si="339"/>
        <v/>
      </c>
      <c r="II85" s="297" t="str">
        <f>IFERROR(RANK(IG85,IG:IG,0)+ COUNTIF($IG$13:IG84,IG85),"")</f>
        <v/>
      </c>
      <c r="IJ85" s="305"/>
      <c r="IK85" s="295" t="str">
        <f>IFERROR(IF(AND('Classificação geral'!$E79="mas",'Classificação geral'!$F79=3),'Classificação geral'!$A79,""),"")</f>
        <v/>
      </c>
      <c r="IL85" s="306" t="str">
        <f>IFERROR(IF(AND('Classificação geral'!$E79="mas",'Classificação geral'!$F79=3),'Classificação geral'!$B79,""),"")</f>
        <v/>
      </c>
      <c r="IM85" s="293" t="str">
        <f>IF($IL85='Classificação geral'!$B79,'Classificação geral'!$C79,"")</f>
        <v/>
      </c>
      <c r="IN85" s="293" t="str">
        <f>IF($IL85='Classificação geral'!$B79,'Classificação geral'!$E79,"")</f>
        <v/>
      </c>
      <c r="IO85" s="293" t="str">
        <f>IF($IN85='Classificação geral'!$E79,'Classificação geral'!$F79,"")</f>
        <v/>
      </c>
      <c r="IP85" s="379">
        <f>IF($IO85='Classificação geral'!$F79,'Classificação geral'!G79,"")</f>
        <v>0</v>
      </c>
      <c r="IQ85" s="379" t="str">
        <f>IF($IO85='Classificação geral'!$F79,'Classificação geral'!H79,"")</f>
        <v/>
      </c>
      <c r="IR85" s="379">
        <f>IF($IO85='Classificação geral'!$F79,'Classificação geral'!I79,"")</f>
        <v>0</v>
      </c>
      <c r="IS85" s="379">
        <f>IF($IO85='Classificação geral'!$F79,'Classificação geral'!J79,"")</f>
        <v>0</v>
      </c>
      <c r="IT85" s="379">
        <f>IF($IO85='Classificação geral'!$F79,'Classificação geral'!K79,"")</f>
        <v>0</v>
      </c>
      <c r="IU85" s="379">
        <f>IF($IO85='Classificação geral'!$F79,'Classificação geral'!L79,"")</f>
        <v>0</v>
      </c>
      <c r="IV85" s="379">
        <f>IF($IO85='Classificação geral'!$F79,'Classificação geral'!M79,"")</f>
        <v>0</v>
      </c>
      <c r="IW85" s="379">
        <f>IF($IO85='Classificação geral'!$F79,'Classificação geral'!N79,"")</f>
        <v>0</v>
      </c>
      <c r="IX85" s="379">
        <f>IF($IO85='Classificação geral'!$F79,'Classificação geral'!O79,"")</f>
        <v>0</v>
      </c>
      <c r="IY85" s="379" t="b">
        <f>IF($IO85='Classificação geral'!$F79,'Classificação geral'!P79,"")</f>
        <v>0</v>
      </c>
      <c r="IZ85" s="379">
        <f>IF($IO85='Classificação geral'!$F79,'Classificação geral'!Q79,"")</f>
        <v>0</v>
      </c>
      <c r="JA85" s="379">
        <f>IF($IO85='Classificação geral'!$F79,'Classificação geral'!R79,"")</f>
        <v>0</v>
      </c>
      <c r="JB85" s="296" t="str">
        <f>IF($IO85='Classificação geral'!$F79,'Classificação geral'!$U79,"")</f>
        <v/>
      </c>
      <c r="JC85" s="334" t="str">
        <f t="shared" si="340"/>
        <v/>
      </c>
      <c r="JD85" s="297" t="str">
        <f>IFERROR(RANK(JB85,JB:JB,0)+ COUNTIF($JB$13:JB84,JB85),"")</f>
        <v/>
      </c>
    </row>
    <row r="86" spans="1:264" ht="25.95" customHeight="1" x14ac:dyDescent="0.4">
      <c r="A86" s="397"/>
      <c r="B86" s="367" t="str">
        <f t="shared" si="241"/>
        <v/>
      </c>
      <c r="C86" s="390" t="str">
        <f t="shared" si="242"/>
        <v/>
      </c>
      <c r="D86" s="394" t="str">
        <f t="shared" si="243"/>
        <v/>
      </c>
      <c r="E86" s="395" t="str">
        <f t="shared" si="244"/>
        <v/>
      </c>
      <c r="F86" s="395" t="str">
        <f t="shared" si="245"/>
        <v/>
      </c>
      <c r="G86" s="395" t="str">
        <f>IFERROR(INDEX(#REF!,MATCH(U86,$FB$15:$FB$97,0)),"")</f>
        <v/>
      </c>
      <c r="H86" s="396" t="str">
        <f t="shared" si="246"/>
        <v/>
      </c>
      <c r="I86" s="396" t="str">
        <f t="shared" si="247"/>
        <v/>
      </c>
      <c r="J86" s="396" t="str">
        <f t="shared" si="248"/>
        <v/>
      </c>
      <c r="K86" s="479" t="str">
        <f t="shared" si="249"/>
        <v/>
      </c>
      <c r="L86" s="396" t="str">
        <f t="shared" si="250"/>
        <v/>
      </c>
      <c r="M86" s="396" t="str">
        <f t="shared" si="251"/>
        <v/>
      </c>
      <c r="N86" s="396" t="str">
        <f t="shared" si="252"/>
        <v/>
      </c>
      <c r="O86" s="479" t="str">
        <f t="shared" si="253"/>
        <v/>
      </c>
      <c r="P86" s="396" t="str">
        <f t="shared" si="254"/>
        <v/>
      </c>
      <c r="Q86" s="396" t="str">
        <f t="shared" si="255"/>
        <v/>
      </c>
      <c r="R86" s="396" t="str">
        <f t="shared" si="256"/>
        <v/>
      </c>
      <c r="S86" s="479" t="str">
        <f t="shared" si="257"/>
        <v/>
      </c>
      <c r="T86" s="396" t="str">
        <f t="shared" si="258"/>
        <v/>
      </c>
      <c r="U86" s="391">
        <v>72</v>
      </c>
      <c r="V86" s="392"/>
      <c r="W86" s="392"/>
      <c r="X86" s="367" t="str">
        <f t="shared" si="259"/>
        <v/>
      </c>
      <c r="Y86" s="390" t="str">
        <f t="shared" si="260"/>
        <v/>
      </c>
      <c r="Z86" s="394" t="str">
        <f t="shared" si="261"/>
        <v/>
      </c>
      <c r="AA86" s="395" t="str">
        <f t="shared" si="262"/>
        <v/>
      </c>
      <c r="AB86" s="395" t="str">
        <f t="shared" si="263"/>
        <v/>
      </c>
      <c r="AC86" s="395" t="str">
        <f>IFERROR(INDEX(#REF!,MATCH(AQ86,$FX$15:$FX$97,0)),"")</f>
        <v/>
      </c>
      <c r="AD86" s="396" t="str">
        <f t="shared" si="264"/>
        <v/>
      </c>
      <c r="AE86" s="396" t="str">
        <f t="shared" si="265"/>
        <v/>
      </c>
      <c r="AF86" s="396" t="str">
        <f t="shared" si="266"/>
        <v/>
      </c>
      <c r="AG86" s="479" t="str">
        <f t="shared" si="267"/>
        <v/>
      </c>
      <c r="AH86" s="396" t="str">
        <f t="shared" si="268"/>
        <v/>
      </c>
      <c r="AI86" s="396" t="str">
        <f t="shared" si="269"/>
        <v/>
      </c>
      <c r="AJ86" s="396" t="str">
        <f t="shared" si="270"/>
        <v/>
      </c>
      <c r="AK86" s="479" t="str">
        <f t="shared" si="271"/>
        <v/>
      </c>
      <c r="AL86" s="396" t="str">
        <f t="shared" si="272"/>
        <v/>
      </c>
      <c r="AM86" s="396" t="str">
        <f t="shared" si="273"/>
        <v/>
      </c>
      <c r="AN86" s="396" t="str">
        <f t="shared" si="274"/>
        <v/>
      </c>
      <c r="AO86" s="479" t="str">
        <f t="shared" si="275"/>
        <v/>
      </c>
      <c r="AP86" s="396" t="str">
        <f t="shared" si="276"/>
        <v/>
      </c>
      <c r="AQ86" s="391">
        <v>72</v>
      </c>
      <c r="AR86" s="392"/>
      <c r="AS86" s="397"/>
      <c r="AT86" s="367" t="str">
        <f t="shared" si="277"/>
        <v/>
      </c>
      <c r="AU86" s="390" t="str">
        <f t="shared" si="278"/>
        <v/>
      </c>
      <c r="AV86" s="390" t="str">
        <f t="shared" si="279"/>
        <v/>
      </c>
      <c r="AW86" s="395" t="str">
        <f t="shared" si="280"/>
        <v/>
      </c>
      <c r="AX86" s="395" t="str">
        <f t="shared" si="281"/>
        <v/>
      </c>
      <c r="AY86" s="395" t="str">
        <f>IFERROR(INDEX(#REF!,MATCH($BM86,$GS$15:$GS$97,0)),"")</f>
        <v/>
      </c>
      <c r="AZ86" s="396" t="str">
        <f t="shared" si="282"/>
        <v/>
      </c>
      <c r="BA86" s="396" t="str">
        <f t="shared" si="283"/>
        <v/>
      </c>
      <c r="BB86" s="396" t="str">
        <f t="shared" si="284"/>
        <v/>
      </c>
      <c r="BC86" s="479" t="str">
        <f t="shared" si="285"/>
        <v/>
      </c>
      <c r="BD86" s="396" t="str">
        <f t="shared" si="286"/>
        <v/>
      </c>
      <c r="BE86" s="396" t="str">
        <f t="shared" si="287"/>
        <v/>
      </c>
      <c r="BF86" s="396" t="str">
        <f t="shared" si="288"/>
        <v/>
      </c>
      <c r="BG86" s="479" t="str">
        <f t="shared" si="289"/>
        <v/>
      </c>
      <c r="BH86" s="396" t="str">
        <f t="shared" si="290"/>
        <v/>
      </c>
      <c r="BI86" s="396" t="str">
        <f t="shared" si="291"/>
        <v/>
      </c>
      <c r="BJ86" s="396" t="str">
        <f t="shared" si="292"/>
        <v/>
      </c>
      <c r="BK86" s="479" t="str">
        <f t="shared" si="293"/>
        <v/>
      </c>
      <c r="BL86" s="396" t="str">
        <f t="shared" si="294"/>
        <v/>
      </c>
      <c r="BM86" s="391">
        <v>72</v>
      </c>
      <c r="BN86" s="236"/>
      <c r="BO86" s="392"/>
      <c r="BP86" s="368" t="str">
        <f t="shared" si="295"/>
        <v/>
      </c>
      <c r="BQ86" s="390" t="str">
        <f t="shared" si="296"/>
        <v/>
      </c>
      <c r="BR86" s="394" t="str">
        <f t="shared" si="297"/>
        <v/>
      </c>
      <c r="BS86" s="395" t="str">
        <f t="shared" si="298"/>
        <v/>
      </c>
      <c r="BT86" s="395" t="str">
        <f t="shared" si="299"/>
        <v/>
      </c>
      <c r="BU86" s="395" t="str">
        <f>IFERROR(INDEX(#REF!,MATCH(CI86,$HN$15:$HN$97,0)),"")</f>
        <v/>
      </c>
      <c r="BV86" s="396" t="str">
        <f t="shared" si="300"/>
        <v/>
      </c>
      <c r="BW86" s="396" t="str">
        <f t="shared" si="301"/>
        <v/>
      </c>
      <c r="BX86" s="396" t="str">
        <f t="shared" si="302"/>
        <v/>
      </c>
      <c r="BY86" s="479" t="str">
        <f t="shared" si="303"/>
        <v/>
      </c>
      <c r="BZ86" s="396" t="str">
        <f t="shared" si="304"/>
        <v/>
      </c>
      <c r="CA86" s="396" t="str">
        <f t="shared" si="305"/>
        <v/>
      </c>
      <c r="CB86" s="396" t="str">
        <f t="shared" si="306"/>
        <v/>
      </c>
      <c r="CC86" s="479" t="str">
        <f t="shared" si="307"/>
        <v/>
      </c>
      <c r="CD86" s="396" t="str">
        <f t="shared" si="308"/>
        <v/>
      </c>
      <c r="CE86" s="396" t="str">
        <f t="shared" si="309"/>
        <v/>
      </c>
      <c r="CF86" s="396" t="str">
        <f t="shared" si="310"/>
        <v/>
      </c>
      <c r="CG86" s="479" t="str">
        <f t="shared" si="311"/>
        <v/>
      </c>
      <c r="CH86" s="396" t="str">
        <f t="shared" si="312"/>
        <v/>
      </c>
      <c r="CI86" s="391">
        <v>72</v>
      </c>
      <c r="CJ86" s="392"/>
      <c r="CK86" s="397"/>
      <c r="CL86" s="367" t="str">
        <f t="shared" si="313"/>
        <v/>
      </c>
      <c r="CM86" s="390" t="str">
        <f t="shared" si="314"/>
        <v/>
      </c>
      <c r="CN86" s="394" t="str">
        <f t="shared" si="315"/>
        <v/>
      </c>
      <c r="CO86" s="394" t="str">
        <f t="shared" si="316"/>
        <v/>
      </c>
      <c r="CP86" s="395" t="str">
        <f t="shared" si="317"/>
        <v/>
      </c>
      <c r="CQ86" s="395" t="str">
        <f>IFERROR(INDEX(#REF!,MATCH(DE86,$II$15:$II$97,0)),"")</f>
        <v/>
      </c>
      <c r="CR86" s="396" t="str">
        <f t="shared" si="318"/>
        <v/>
      </c>
      <c r="CS86" s="396" t="str">
        <f t="shared" si="319"/>
        <v/>
      </c>
      <c r="CT86" s="396" t="str">
        <f t="shared" si="320"/>
        <v/>
      </c>
      <c r="CU86" s="479" t="str">
        <f t="shared" si="321"/>
        <v/>
      </c>
      <c r="CV86" s="396" t="str">
        <f t="shared" si="322"/>
        <v/>
      </c>
      <c r="CW86" s="396" t="str">
        <f t="shared" si="323"/>
        <v/>
      </c>
      <c r="CX86" s="396" t="str">
        <f t="shared" si="324"/>
        <v/>
      </c>
      <c r="CY86" s="479" t="str">
        <f t="shared" si="325"/>
        <v/>
      </c>
      <c r="CZ86" s="396" t="str">
        <f t="shared" si="326"/>
        <v/>
      </c>
      <c r="DA86" s="396" t="str">
        <f t="shared" si="327"/>
        <v/>
      </c>
      <c r="DB86" s="396" t="str">
        <f t="shared" si="328"/>
        <v/>
      </c>
      <c r="DC86" s="479" t="str">
        <f t="shared" si="329"/>
        <v/>
      </c>
      <c r="DD86" s="396" t="str">
        <f t="shared" si="330"/>
        <v/>
      </c>
      <c r="DE86" s="391">
        <v>72</v>
      </c>
      <c r="DF86" s="393" t="str">
        <f t="shared" si="230"/>
        <v/>
      </c>
      <c r="DG86" s="392"/>
      <c r="DH86" s="392"/>
      <c r="DI86" s="367" t="str">
        <f t="shared" si="231"/>
        <v/>
      </c>
      <c r="DJ86" s="390" t="str">
        <f t="shared" si="331"/>
        <v/>
      </c>
      <c r="DK86" s="394" t="str">
        <f t="shared" si="332"/>
        <v/>
      </c>
      <c r="DL86" s="395" t="str">
        <f t="shared" si="333"/>
        <v/>
      </c>
      <c r="DM86" s="395" t="str">
        <f t="shared" si="334"/>
        <v/>
      </c>
      <c r="DN86" s="395" t="str">
        <f>IFERROR(INDEX(#REF!,MATCH(EB86,$JD$15:$JD$97,0)),"")</f>
        <v/>
      </c>
      <c r="DO86" s="396" t="str">
        <f t="shared" si="232"/>
        <v/>
      </c>
      <c r="DP86" s="396" t="str">
        <f t="shared" si="233"/>
        <v/>
      </c>
      <c r="DQ86" s="396" t="str">
        <f t="shared" si="234"/>
        <v/>
      </c>
      <c r="DR86" s="479" t="str">
        <f t="shared" si="335"/>
        <v/>
      </c>
      <c r="DS86" s="396" t="str">
        <f t="shared" si="235"/>
        <v/>
      </c>
      <c r="DT86" s="396" t="str">
        <f t="shared" si="236"/>
        <v/>
      </c>
      <c r="DU86" s="396" t="str">
        <f t="shared" si="237"/>
        <v/>
      </c>
      <c r="DV86" s="479" t="str">
        <f t="shared" si="336"/>
        <v/>
      </c>
      <c r="DW86" s="396" t="str">
        <f t="shared" si="238"/>
        <v/>
      </c>
      <c r="DX86" s="396" t="str">
        <f t="shared" si="239"/>
        <v/>
      </c>
      <c r="DY86" s="396" t="str">
        <f t="shared" si="240"/>
        <v/>
      </c>
      <c r="DZ86" s="479" t="str">
        <f t="shared" si="337"/>
        <v/>
      </c>
      <c r="EA86" s="396" t="str">
        <f t="shared" si="338"/>
        <v/>
      </c>
      <c r="EB86" s="391">
        <v>72</v>
      </c>
      <c r="EC86" s="393"/>
      <c r="ED86" s="392"/>
      <c r="EI86" s="295" t="str">
        <f>IFERROR(IF(AND('Classificação geral'!$E80="FEM",'Classificação geral'!$F80=1),'Classificação geral'!$A80,""),"")</f>
        <v/>
      </c>
      <c r="EJ86" s="306" t="str">
        <f>IFERROR(IF(AND('Classificação geral'!$E80="FEM",'Classificação geral'!$F80=1),'Classificação geral'!$B80,""),"")</f>
        <v/>
      </c>
      <c r="EK86" s="293" t="str">
        <f>IF($EJ86='Classificação geral'!$B80,'Classificação geral'!$C80,"")</f>
        <v/>
      </c>
      <c r="EL86" s="293" t="str">
        <f>IF($EJ86='Classificação geral'!$B80,'Classificação geral'!$E80,"")</f>
        <v/>
      </c>
      <c r="EM86" s="293" t="str">
        <f>IF($EL86='Classificação geral'!$E80,'Classificação geral'!$F80,"")</f>
        <v/>
      </c>
      <c r="EN86" s="378" t="str">
        <f>IFERROR(IF(AND($EL86="fem",'Classificação geral'!$F80=1),'Classificação geral'!G80,""),"")</f>
        <v/>
      </c>
      <c r="EO86" s="378" t="str">
        <f>IFERROR(IF(AND($EL86="fem",'Classificação geral'!$F80=1),'Classificação geral'!H80,""),"")</f>
        <v/>
      </c>
      <c r="EP86" s="378" t="str">
        <f>IFERROR(IF(AND($EL86="fem",'Classificação geral'!$F80=1),'Classificação geral'!I80,""),"")</f>
        <v/>
      </c>
      <c r="EQ86" s="378" t="str">
        <f>IFERROR(IF(AND($EL86="fem",'Classificação geral'!$F80=1),'Classificação geral'!J80,""),"")</f>
        <v/>
      </c>
      <c r="ER86" s="306" t="str">
        <f>IFERROR(IF(AND($EL86="fem",'Classificação geral'!$F80=1),'Classificação geral'!K80,""),"")</f>
        <v/>
      </c>
      <c r="ES86" s="378" t="str">
        <f>IFERROR(IF(AND($EL86="fem",'Classificação geral'!$F80=1),'Classificação geral'!L80,""),"")</f>
        <v/>
      </c>
      <c r="ET86" s="378" t="str">
        <f>IFERROR(IF(AND($EL86="fem",'Classificação geral'!$F80=1),'Classificação geral'!M80,""),"")</f>
        <v/>
      </c>
      <c r="EU86" s="378" t="str">
        <f>IFERROR(IF(AND($EL86="fem",'Classificação geral'!$F80=1),'Classificação geral'!N80,""),"")</f>
        <v/>
      </c>
      <c r="EV86" s="306" t="str">
        <f>IFERROR(IF(AND($EL86="fem",'Classificação geral'!$F80=1),'Classificação geral'!O80,""),"")</f>
        <v/>
      </c>
      <c r="EW86" s="378" t="str">
        <f>IFERROR(IF(AND($EL86="fem",'Classificação geral'!$F80=1),'Classificação geral'!P80,""),"")</f>
        <v/>
      </c>
      <c r="EX86" s="378" t="str">
        <f>IFERROR(IF(AND($EL86="fem",'Classificação geral'!$F80=1),'Classificação geral'!Q80,""),"")</f>
        <v/>
      </c>
      <c r="EY86" s="378" t="str">
        <f>IFERROR(IF(AND($EL86="fem",'Classificação geral'!$F80=1),'Classificação geral'!R80,""),"")</f>
        <v/>
      </c>
      <c r="EZ86" s="296" t="str">
        <f>IF($EM86='Classificação geral'!$F80,'Classificação geral'!$U80,"")</f>
        <v/>
      </c>
      <c r="FA86" s="380" t="str">
        <f t="shared" si="341"/>
        <v/>
      </c>
      <c r="FB86" s="297" t="str">
        <f>IFERROR(RANK(EZ86,EZ:EZ,0)+ COUNTIF(EZ$13:$EZ85,EZ86),"")</f>
        <v/>
      </c>
      <c r="FC86" s="294"/>
      <c r="FD86" s="305" t="s">
        <v>5</v>
      </c>
      <c r="FE86" s="295" t="str">
        <f>IFERROR(IF(AND('Classificação geral'!$E80="mas",'Classificação geral'!$F80=1),'Classificação geral'!$A80,""),"")</f>
        <v/>
      </c>
      <c r="FF86" s="306" t="str">
        <f>IFERROR(IF(AND('Classificação geral'!$E80="mas",'Classificação geral'!$F80=1),'Classificação geral'!$B80,""),"")</f>
        <v/>
      </c>
      <c r="FG86" s="293" t="str">
        <f>IF($FF86='Classificação geral'!$B80,'Classificação geral'!$C80,"")</f>
        <v/>
      </c>
      <c r="FH86" s="293" t="str">
        <f>IF($FF86='Classificação geral'!$B80,'Classificação geral'!$E80,"")</f>
        <v/>
      </c>
      <c r="FI86" s="306" t="str">
        <f>IFERROR(IF(AND($FH86="mas",'Classificação geral'!$F80=1),'Classificação geral'!F80,""),"")</f>
        <v/>
      </c>
      <c r="FJ86" s="378" t="str">
        <f>IFERROR(IF(AND($FH86="mas",'Classificação geral'!$F80=1),'Classificação geral'!G80,""),"")</f>
        <v/>
      </c>
      <c r="FK86" s="378" t="str">
        <f>IFERROR(IF(AND($FH86="mas",'Classificação geral'!$F80=1),'Classificação geral'!H80,""),"")</f>
        <v/>
      </c>
      <c r="FL86" s="378" t="str">
        <f>IFERROR(IF(AND($FH86="mas",'Classificação geral'!$F80=1),'Classificação geral'!I80,""),"")</f>
        <v/>
      </c>
      <c r="FM86" s="378" t="str">
        <f>IFERROR(IF(AND($FH86="mas",'Classificação geral'!$F80=1),'Classificação geral'!J80,""),"")</f>
        <v/>
      </c>
      <c r="FN86" s="378" t="str">
        <f>IFERROR(IF(AND($FH86="mas",'Classificação geral'!$F80=1),'Classificação geral'!K80,""),"")</f>
        <v/>
      </c>
      <c r="FO86" s="378" t="str">
        <f>IFERROR(IF(AND($FH86="mas",'Classificação geral'!$F80=1),'Classificação geral'!L80,""),"")</f>
        <v/>
      </c>
      <c r="FP86" s="378" t="str">
        <f>IFERROR(IF(AND($FH86="mas",'Classificação geral'!$F80=1),'Classificação geral'!M80,""),"")</f>
        <v/>
      </c>
      <c r="FQ86" s="378" t="str">
        <f>IFERROR(IF(AND($FH86="mas",'Classificação geral'!$F80=1),'Classificação geral'!N80,""),"")</f>
        <v/>
      </c>
      <c r="FR86" s="378" t="str">
        <f>IFERROR(IF(AND($FH86="mas",'Classificação geral'!$F80=1),'Classificação geral'!O80,""),"")</f>
        <v/>
      </c>
      <c r="FS86" s="378" t="str">
        <f>IFERROR(IF(AND($FH86="mas",'Classificação geral'!$F80=1),'Classificação geral'!P80,""),"")</f>
        <v/>
      </c>
      <c r="FT86" s="378" t="str">
        <f>IFERROR(IF(AND($FH86="mas",'Classificação geral'!$F80=1),'Classificação geral'!Q80,""),"")</f>
        <v/>
      </c>
      <c r="FU86" s="378" t="str">
        <f>IFERROR(IF(AND($FH86="mas",'Classificação geral'!$F80=1),'Classificação geral'!R80,""),"")</f>
        <v/>
      </c>
      <c r="FV86" s="306" t="str">
        <f>IFERROR(IF(AND($FH86="mas",'Classificação geral'!$F80=1),'Classificação geral'!U80,""),"")</f>
        <v/>
      </c>
      <c r="FW86" s="380" t="str">
        <f t="shared" si="342"/>
        <v/>
      </c>
      <c r="FX86" s="297" t="str">
        <f>IFERROR(RANK(FV86,FV:FV,0)+ COUNTIF($FV$13:FV85,FV86),"")</f>
        <v/>
      </c>
      <c r="FY86" s="305"/>
      <c r="FZ86" s="295" t="str">
        <f>IFERROR(IF(AND('Classificação geral'!$E80="FEM",'Classificação geral'!$F80=2),'Classificação geral'!$A80,""),"")</f>
        <v/>
      </c>
      <c r="GA86" s="378" t="str">
        <f>IFERROR(IF(AND('Classificação geral'!$E80="fem",'Classificação geral'!$F80=2),'Classificação geral'!$B80,""),"")</f>
        <v/>
      </c>
      <c r="GB86" s="293" t="str">
        <f>IF(GA86='Classificação geral'!$B80,'Classificação geral'!$C80,"")</f>
        <v/>
      </c>
      <c r="GC86" s="293" t="str">
        <f>IF(GA86='Classificação geral'!$B80,'Classificação geral'!$E80,"")</f>
        <v/>
      </c>
      <c r="GD86" s="306" t="str">
        <f>IFERROR(IF(AND(GC86="fem",'Classificação geral'!$F80=2),'Classificação geral'!$F80,""),"")</f>
        <v/>
      </c>
      <c r="GE86" s="378" t="str">
        <f>IFERROR(IF(AND($GC86="fem",'Classificação geral'!$F80=2),'Classificação geral'!G80,""),"")</f>
        <v/>
      </c>
      <c r="GF86" s="378" t="str">
        <f>IFERROR(IF(AND($GC86="fem",'Classificação geral'!$F80=2),'Classificação geral'!H80,""),"")</f>
        <v/>
      </c>
      <c r="GG86" s="378" t="str">
        <f>IFERROR(IF(AND($GC86="fem",'Classificação geral'!$F80=2),'Classificação geral'!I80,""),"")</f>
        <v/>
      </c>
      <c r="GH86" s="378" t="str">
        <f>IFERROR(IF(AND($GC86="fem",'Classificação geral'!$F80=2),'Classificação geral'!J80,""),"")</f>
        <v/>
      </c>
      <c r="GI86" s="378" t="str">
        <f>IFERROR(IF(AND($GC86="fem",'Classificação geral'!$F80=2),'Classificação geral'!K80,""),"")</f>
        <v/>
      </c>
      <c r="GJ86" s="378" t="str">
        <f>IFERROR(IF(AND($GC86="fem",'Classificação geral'!$F80=2),'Classificação geral'!L80,""),"")</f>
        <v/>
      </c>
      <c r="GK86" s="378" t="str">
        <f>IFERROR(IF(AND($GC86="fem",'Classificação geral'!$F80=2),'Classificação geral'!M80,""),"")</f>
        <v/>
      </c>
      <c r="GL86" s="378" t="str">
        <f>IFERROR(IF(AND($GC86="fem",'Classificação geral'!$F80=2),'Classificação geral'!N80,""),"")</f>
        <v/>
      </c>
      <c r="GM86" s="378" t="str">
        <f>IFERROR(IF(AND($GC86="fem",'Classificação geral'!$F80=2),'Classificação geral'!O80,""),"")</f>
        <v/>
      </c>
      <c r="GN86" s="378" t="str">
        <f>IFERROR(IF(AND($GC86="fem",'Classificação geral'!$F80=2),'Classificação geral'!P80,""),"")</f>
        <v/>
      </c>
      <c r="GO86" s="378" t="str">
        <f>IFERROR(IF(AND($GC86="fem",'Classificação geral'!$F80=2),'Classificação geral'!Q80,""),"")</f>
        <v/>
      </c>
      <c r="GP86" s="378" t="str">
        <f>IFERROR(IF(AND($GC86="fem",'Classificação geral'!$F80=2),'Classificação geral'!R80,""),"")</f>
        <v/>
      </c>
      <c r="GQ86" s="306" t="str">
        <f>IFERROR(IF(AND(GC86="fem",'Classificação geral'!$F80=2),'Classificação geral'!U80,""),"")</f>
        <v/>
      </c>
      <c r="GR86" s="380" t="str">
        <f t="shared" si="343"/>
        <v/>
      </c>
      <c r="GS86" s="297" t="str">
        <f>IFERROR(RANK(GQ86,GQ:GQ,0)+ COUNTIF($GQ$13:GQ85,GQ86),"")</f>
        <v/>
      </c>
      <c r="GT86" s="305"/>
      <c r="GU86" s="295" t="str">
        <f>IFERROR(IF(AND('Classificação geral'!$E80="mas",'Classificação geral'!$F80=2),'Classificação geral'!$A80,""),"")</f>
        <v/>
      </c>
      <c r="GV86" s="295" t="str">
        <f>IFERROR(IF(AND('Classificação geral'!$E80="mas",'Classificação geral'!$F80=2),'Classificação geral'!$B80,""),"")</f>
        <v/>
      </c>
      <c r="GW86" s="293" t="str">
        <f>IF(GV86='Classificação geral'!$B80,'Classificação geral'!$C80,"")</f>
        <v/>
      </c>
      <c r="GX86" s="293" t="str">
        <f>IF(GV86='Classificação geral'!$B80,'Classificação geral'!$E80,"")</f>
        <v/>
      </c>
      <c r="GY86" s="306" t="str">
        <f>IFERROR(IF(AND(GX86="mas",'Classificação geral'!$F80=2),'Classificação geral'!$F80,""),"")</f>
        <v/>
      </c>
      <c r="GZ86" s="378" t="str">
        <f>IFERROR(IF(AND($GX86="mas",'Classificação geral'!$F80=2),'Classificação geral'!H80,""),"")</f>
        <v/>
      </c>
      <c r="HA86" s="378" t="str">
        <f>IFERROR(IF(AND($GX86="mas",'Classificação geral'!$F80=2),'Classificação geral'!I80,""),"")</f>
        <v/>
      </c>
      <c r="HB86" s="378" t="str">
        <f>IFERROR(IF(AND($GX86="mas",'Classificação geral'!$F80=2),'Classificação geral'!J80,""),"")</f>
        <v/>
      </c>
      <c r="HC86" s="306" t="str">
        <f>IFERROR(IF(AND(GX86="mas",'Classificação geral'!$F80=2),'Classificação geral'!$G80,""),"")</f>
        <v/>
      </c>
      <c r="HD86" s="378" t="str">
        <f>IFERROR(IF(AND($GX86="mas",'Classificação geral'!$F80=2),'Classificação geral'!L80,""),"")</f>
        <v/>
      </c>
      <c r="HE86" s="378" t="str">
        <f>IFERROR(IF(AND($GX86="mas",'Classificação geral'!$F80=2),'Classificação geral'!M80,""),"")</f>
        <v/>
      </c>
      <c r="HF86" s="378" t="str">
        <f>IFERROR(IF(AND($GX86="mas",'Classificação geral'!$F80=2),'Classificação geral'!N80,""),"")</f>
        <v/>
      </c>
      <c r="HG86" s="306" t="str">
        <f>IFERROR(IF(AND(GX86="mas",'Classificação geral'!$F80=2),'Classificação geral'!$K80,""),"")</f>
        <v/>
      </c>
      <c r="HH86" s="378" t="str">
        <f>IFERROR(IF(AND($GX86="mas",'Classificação geral'!$F80=2),'Classificação geral'!P80,""),"")</f>
        <v/>
      </c>
      <c r="HI86" s="378" t="str">
        <f>IFERROR(IF(AND($GX86="mas",'Classificação geral'!$F80=2),'Classificação geral'!Q80,""),"")</f>
        <v/>
      </c>
      <c r="HJ86" s="378" t="str">
        <f>IFERROR(IF(AND($GX86="mas",'Classificação geral'!$F80=2),'Classificação geral'!R80,""),"")</f>
        <v/>
      </c>
      <c r="HK86" s="306" t="str">
        <f>IFERROR(IF(AND(GX86="mas",'Classificação geral'!$F80=2),'Classificação geral'!$O80,""),"")</f>
        <v/>
      </c>
      <c r="HL86" s="306" t="str">
        <f>IFERROR(IF(AND(GX86="mas",'Classificação geral'!$F80=2),'Classificação geral'!$U80,""),"")</f>
        <v/>
      </c>
      <c r="HM86" s="380" t="str">
        <f t="shared" si="344"/>
        <v/>
      </c>
      <c r="HN86" s="297" t="str">
        <f>IFERROR(RANK(HL86,HL:HL,0)+ COUNTIF($HL$13:HL85,HL86),"")</f>
        <v/>
      </c>
      <c r="HO86" s="305"/>
      <c r="HP86" s="295" t="str">
        <f>IFERROR(IF(AND('Classificação geral'!$E80="FEM",'Classificação geral'!$F80=3),'Classificação geral'!$A80,""),"")</f>
        <v/>
      </c>
      <c r="HQ86" s="306" t="str">
        <f>IFERROR(IF(AND('Classificação geral'!$E80="fem",'Classificação geral'!$F80=3),'Classificação geral'!$B80,""),"")</f>
        <v/>
      </c>
      <c r="HR86" s="293" t="str">
        <f>IF($HQ86='Classificação geral'!$B80,'Classificação geral'!$C80,"")</f>
        <v/>
      </c>
      <c r="HS86" s="293" t="str">
        <f>IF($HQ86='Classificação geral'!$B80,'Classificação geral'!$E80,"")</f>
        <v/>
      </c>
      <c r="HT86" s="293" t="str">
        <f>IF($HS86='Classificação geral'!$E80,'Classificação geral'!$F80,"")</f>
        <v/>
      </c>
      <c r="HU86" s="382">
        <f>IF($HT86='Classificação geral'!$F80,'Classificação geral'!G80,"")</f>
        <v>0</v>
      </c>
      <c r="HV86" s="382" t="str">
        <f>IF($HT86='Classificação geral'!$F80,'Classificação geral'!H80,"")</f>
        <v/>
      </c>
      <c r="HW86" s="382">
        <f>IF($HT86='Classificação geral'!$F80,'Classificação geral'!I80,"")</f>
        <v>0</v>
      </c>
      <c r="HX86" s="382">
        <f>IF($HT86='Classificação geral'!$F80,'Classificação geral'!J80,"")</f>
        <v>0</v>
      </c>
      <c r="HY86" s="382">
        <f>IF($HT86='Classificação geral'!$F80,'Classificação geral'!K80,"")</f>
        <v>0</v>
      </c>
      <c r="HZ86" s="382">
        <f>IF($HT86='Classificação geral'!$F80,'Classificação geral'!L80,"")</f>
        <v>0</v>
      </c>
      <c r="IA86" s="382">
        <f>IF($HT86='Classificação geral'!$F80,'Classificação geral'!M80,"")</f>
        <v>0</v>
      </c>
      <c r="IB86" s="382">
        <f>IF($HT86='Classificação geral'!$F80,'Classificação geral'!N80,"")</f>
        <v>0</v>
      </c>
      <c r="IC86" s="382">
        <f>IF($HT86='Classificação geral'!$F80,'Classificação geral'!O80,"")</f>
        <v>0</v>
      </c>
      <c r="ID86" s="382" t="b">
        <f>IF($HT86='Classificação geral'!$F80,'Classificação geral'!P80,"")</f>
        <v>0</v>
      </c>
      <c r="IE86" s="382">
        <f>IF($HT86='Classificação geral'!$F80,'Classificação geral'!Q80,"")</f>
        <v>0</v>
      </c>
      <c r="IF86" s="382">
        <f>IF($HT86='Classificação geral'!$F80,'Classificação geral'!R80,"")</f>
        <v>0</v>
      </c>
      <c r="IG86" s="379" t="str">
        <f>IF($HT86='Classificação geral'!$F80,'Classificação geral'!$U80,"")</f>
        <v/>
      </c>
      <c r="IH86" s="334" t="str">
        <f t="shared" si="339"/>
        <v/>
      </c>
      <c r="II86" s="297" t="str">
        <f>IFERROR(RANK(IG86,IG:IG,0)+ COUNTIF($IG$13:IG85,IG86),"")</f>
        <v/>
      </c>
      <c r="IJ86" s="305"/>
      <c r="IK86" s="295" t="str">
        <f>IFERROR(IF(AND('Classificação geral'!$E80="mas",'Classificação geral'!$F80=3),'Classificação geral'!$A80,""),"")</f>
        <v/>
      </c>
      <c r="IL86" s="306" t="str">
        <f>IFERROR(IF(AND('Classificação geral'!$E80="mas",'Classificação geral'!$F80=3),'Classificação geral'!$B80,""),"")</f>
        <v/>
      </c>
      <c r="IM86" s="293" t="str">
        <f>IF($IL86='Classificação geral'!$B80,'Classificação geral'!$C80,"")</f>
        <v/>
      </c>
      <c r="IN86" s="293" t="str">
        <f>IF($IL86='Classificação geral'!$B80,'Classificação geral'!$E80,"")</f>
        <v/>
      </c>
      <c r="IO86" s="293" t="str">
        <f>IF($IN86='Classificação geral'!$E80,'Classificação geral'!$F80,"")</f>
        <v/>
      </c>
      <c r="IP86" s="379">
        <f>IF($IO86='Classificação geral'!$F80,'Classificação geral'!G80,"")</f>
        <v>0</v>
      </c>
      <c r="IQ86" s="379" t="str">
        <f>IF($IO86='Classificação geral'!$F80,'Classificação geral'!H80,"")</f>
        <v/>
      </c>
      <c r="IR86" s="379">
        <f>IF($IO86='Classificação geral'!$F80,'Classificação geral'!I80,"")</f>
        <v>0</v>
      </c>
      <c r="IS86" s="379">
        <f>IF($IO86='Classificação geral'!$F80,'Classificação geral'!J80,"")</f>
        <v>0</v>
      </c>
      <c r="IT86" s="379">
        <f>IF($IO86='Classificação geral'!$F80,'Classificação geral'!K80,"")</f>
        <v>0</v>
      </c>
      <c r="IU86" s="379">
        <f>IF($IO86='Classificação geral'!$F80,'Classificação geral'!L80,"")</f>
        <v>0</v>
      </c>
      <c r="IV86" s="379">
        <f>IF($IO86='Classificação geral'!$F80,'Classificação geral'!M80,"")</f>
        <v>0</v>
      </c>
      <c r="IW86" s="379">
        <f>IF($IO86='Classificação geral'!$F80,'Classificação geral'!N80,"")</f>
        <v>0</v>
      </c>
      <c r="IX86" s="379">
        <f>IF($IO86='Classificação geral'!$F80,'Classificação geral'!O80,"")</f>
        <v>0</v>
      </c>
      <c r="IY86" s="379" t="b">
        <f>IF($IO86='Classificação geral'!$F80,'Classificação geral'!P80,"")</f>
        <v>0</v>
      </c>
      <c r="IZ86" s="379">
        <f>IF($IO86='Classificação geral'!$F80,'Classificação geral'!Q80,"")</f>
        <v>0</v>
      </c>
      <c r="JA86" s="379">
        <f>IF($IO86='Classificação geral'!$F80,'Classificação geral'!R80,"")</f>
        <v>0</v>
      </c>
      <c r="JB86" s="296" t="str">
        <f>IF($IO86='Classificação geral'!$F80,'Classificação geral'!$U80,"")</f>
        <v/>
      </c>
      <c r="JC86" s="334" t="str">
        <f t="shared" si="340"/>
        <v/>
      </c>
      <c r="JD86" s="297" t="str">
        <f>IFERROR(RANK(JB86,JB:JB,0)+ COUNTIF($JB$13:JB85,JB86),"")</f>
        <v/>
      </c>
    </row>
    <row r="87" spans="1:264" ht="25.95" customHeight="1" x14ac:dyDescent="0.4">
      <c r="A87" s="397"/>
      <c r="B87" s="367" t="str">
        <f t="shared" si="241"/>
        <v/>
      </c>
      <c r="C87" s="390" t="str">
        <f t="shared" si="242"/>
        <v/>
      </c>
      <c r="D87" s="394" t="str">
        <f t="shared" si="243"/>
        <v/>
      </c>
      <c r="E87" s="395" t="str">
        <f t="shared" si="244"/>
        <v/>
      </c>
      <c r="F87" s="395" t="str">
        <f t="shared" si="245"/>
        <v/>
      </c>
      <c r="G87" s="395" t="str">
        <f>IFERROR(INDEX(#REF!,MATCH(U87,$FB$15:$FB$97,0)),"")</f>
        <v/>
      </c>
      <c r="H87" s="396" t="str">
        <f t="shared" si="246"/>
        <v/>
      </c>
      <c r="I87" s="396" t="str">
        <f t="shared" si="247"/>
        <v/>
      </c>
      <c r="J87" s="396" t="str">
        <f t="shared" si="248"/>
        <v/>
      </c>
      <c r="K87" s="479" t="str">
        <f t="shared" si="249"/>
        <v/>
      </c>
      <c r="L87" s="396" t="str">
        <f t="shared" si="250"/>
        <v/>
      </c>
      <c r="M87" s="396" t="str">
        <f t="shared" si="251"/>
        <v/>
      </c>
      <c r="N87" s="396" t="str">
        <f t="shared" si="252"/>
        <v/>
      </c>
      <c r="O87" s="479" t="str">
        <f t="shared" si="253"/>
        <v/>
      </c>
      <c r="P87" s="396" t="str">
        <f t="shared" si="254"/>
        <v/>
      </c>
      <c r="Q87" s="396" t="str">
        <f t="shared" si="255"/>
        <v/>
      </c>
      <c r="R87" s="396" t="str">
        <f t="shared" si="256"/>
        <v/>
      </c>
      <c r="S87" s="479" t="str">
        <f t="shared" si="257"/>
        <v/>
      </c>
      <c r="T87" s="396" t="str">
        <f t="shared" si="258"/>
        <v/>
      </c>
      <c r="U87" s="391">
        <v>73</v>
      </c>
      <c r="V87" s="392"/>
      <c r="W87" s="392"/>
      <c r="X87" s="367" t="str">
        <f t="shared" si="259"/>
        <v/>
      </c>
      <c r="Y87" s="390" t="str">
        <f t="shared" si="260"/>
        <v/>
      </c>
      <c r="Z87" s="394" t="str">
        <f t="shared" si="261"/>
        <v/>
      </c>
      <c r="AA87" s="395" t="str">
        <f t="shared" si="262"/>
        <v/>
      </c>
      <c r="AB87" s="395" t="str">
        <f t="shared" si="263"/>
        <v/>
      </c>
      <c r="AC87" s="395" t="str">
        <f>IFERROR(INDEX(#REF!,MATCH(AQ87,$FX$15:$FX$97,0)),"")</f>
        <v/>
      </c>
      <c r="AD87" s="396" t="str">
        <f t="shared" si="264"/>
        <v/>
      </c>
      <c r="AE87" s="396" t="str">
        <f t="shared" si="265"/>
        <v/>
      </c>
      <c r="AF87" s="396" t="str">
        <f t="shared" si="266"/>
        <v/>
      </c>
      <c r="AG87" s="479" t="str">
        <f t="shared" si="267"/>
        <v/>
      </c>
      <c r="AH87" s="396" t="str">
        <f t="shared" si="268"/>
        <v/>
      </c>
      <c r="AI87" s="396" t="str">
        <f t="shared" si="269"/>
        <v/>
      </c>
      <c r="AJ87" s="396" t="str">
        <f t="shared" si="270"/>
        <v/>
      </c>
      <c r="AK87" s="479" t="str">
        <f t="shared" si="271"/>
        <v/>
      </c>
      <c r="AL87" s="396" t="str">
        <f t="shared" si="272"/>
        <v/>
      </c>
      <c r="AM87" s="396" t="str">
        <f t="shared" si="273"/>
        <v/>
      </c>
      <c r="AN87" s="396" t="str">
        <f t="shared" si="274"/>
        <v/>
      </c>
      <c r="AO87" s="479" t="str">
        <f t="shared" si="275"/>
        <v/>
      </c>
      <c r="AP87" s="396" t="str">
        <f t="shared" si="276"/>
        <v/>
      </c>
      <c r="AQ87" s="391">
        <v>73</v>
      </c>
      <c r="AR87" s="392"/>
      <c r="AS87" s="397"/>
      <c r="AT87" s="367" t="str">
        <f t="shared" si="277"/>
        <v/>
      </c>
      <c r="AU87" s="390" t="str">
        <f t="shared" si="278"/>
        <v/>
      </c>
      <c r="AV87" s="390" t="str">
        <f t="shared" si="279"/>
        <v/>
      </c>
      <c r="AW87" s="395" t="str">
        <f t="shared" si="280"/>
        <v/>
      </c>
      <c r="AX87" s="395" t="str">
        <f t="shared" si="281"/>
        <v/>
      </c>
      <c r="AY87" s="395" t="str">
        <f>IFERROR(INDEX(#REF!,MATCH($BM87,$GS$15:$GS$97,0)),"")</f>
        <v/>
      </c>
      <c r="AZ87" s="396" t="str">
        <f t="shared" si="282"/>
        <v/>
      </c>
      <c r="BA87" s="396" t="str">
        <f t="shared" si="283"/>
        <v/>
      </c>
      <c r="BB87" s="396" t="str">
        <f t="shared" si="284"/>
        <v/>
      </c>
      <c r="BC87" s="479" t="str">
        <f t="shared" si="285"/>
        <v/>
      </c>
      <c r="BD87" s="396" t="str">
        <f t="shared" si="286"/>
        <v/>
      </c>
      <c r="BE87" s="396" t="str">
        <f t="shared" si="287"/>
        <v/>
      </c>
      <c r="BF87" s="396" t="str">
        <f t="shared" si="288"/>
        <v/>
      </c>
      <c r="BG87" s="479" t="str">
        <f t="shared" si="289"/>
        <v/>
      </c>
      <c r="BH87" s="396" t="str">
        <f t="shared" si="290"/>
        <v/>
      </c>
      <c r="BI87" s="396" t="str">
        <f t="shared" si="291"/>
        <v/>
      </c>
      <c r="BJ87" s="396" t="str">
        <f t="shared" si="292"/>
        <v/>
      </c>
      <c r="BK87" s="479" t="str">
        <f t="shared" si="293"/>
        <v/>
      </c>
      <c r="BL87" s="396" t="str">
        <f t="shared" si="294"/>
        <v/>
      </c>
      <c r="BM87" s="391">
        <v>73</v>
      </c>
      <c r="BN87" s="236"/>
      <c r="BO87" s="392"/>
      <c r="BP87" s="368" t="str">
        <f t="shared" si="295"/>
        <v/>
      </c>
      <c r="BQ87" s="390" t="str">
        <f t="shared" si="296"/>
        <v/>
      </c>
      <c r="BR87" s="394" t="str">
        <f t="shared" si="297"/>
        <v/>
      </c>
      <c r="BS87" s="395" t="str">
        <f t="shared" si="298"/>
        <v/>
      </c>
      <c r="BT87" s="395" t="str">
        <f t="shared" si="299"/>
        <v/>
      </c>
      <c r="BU87" s="395" t="str">
        <f>IFERROR(INDEX(#REF!,MATCH(CI87,$HN$15:$HN$97,0)),"")</f>
        <v/>
      </c>
      <c r="BV87" s="396" t="str">
        <f t="shared" si="300"/>
        <v/>
      </c>
      <c r="BW87" s="396" t="str">
        <f t="shared" si="301"/>
        <v/>
      </c>
      <c r="BX87" s="396" t="str">
        <f t="shared" si="302"/>
        <v/>
      </c>
      <c r="BY87" s="479" t="str">
        <f t="shared" si="303"/>
        <v/>
      </c>
      <c r="BZ87" s="396" t="str">
        <f t="shared" si="304"/>
        <v/>
      </c>
      <c r="CA87" s="396" t="str">
        <f t="shared" si="305"/>
        <v/>
      </c>
      <c r="CB87" s="396" t="str">
        <f t="shared" si="306"/>
        <v/>
      </c>
      <c r="CC87" s="479" t="str">
        <f t="shared" si="307"/>
        <v/>
      </c>
      <c r="CD87" s="396" t="str">
        <f t="shared" si="308"/>
        <v/>
      </c>
      <c r="CE87" s="396" t="str">
        <f t="shared" si="309"/>
        <v/>
      </c>
      <c r="CF87" s="396" t="str">
        <f t="shared" si="310"/>
        <v/>
      </c>
      <c r="CG87" s="479" t="str">
        <f t="shared" si="311"/>
        <v/>
      </c>
      <c r="CH87" s="396" t="str">
        <f t="shared" si="312"/>
        <v/>
      </c>
      <c r="CI87" s="391">
        <v>73</v>
      </c>
      <c r="CJ87" s="392"/>
      <c r="CK87" s="397"/>
      <c r="CL87" s="367" t="str">
        <f t="shared" si="313"/>
        <v/>
      </c>
      <c r="CM87" s="390" t="str">
        <f t="shared" si="314"/>
        <v/>
      </c>
      <c r="CN87" s="394" t="str">
        <f t="shared" si="315"/>
        <v/>
      </c>
      <c r="CO87" s="394" t="str">
        <f t="shared" si="316"/>
        <v/>
      </c>
      <c r="CP87" s="395" t="str">
        <f t="shared" si="317"/>
        <v/>
      </c>
      <c r="CQ87" s="395" t="str">
        <f>IFERROR(INDEX(#REF!,MATCH(DE87,$II$15:$II$97,0)),"")</f>
        <v/>
      </c>
      <c r="CR87" s="396" t="str">
        <f t="shared" si="318"/>
        <v/>
      </c>
      <c r="CS87" s="396" t="str">
        <f t="shared" si="319"/>
        <v/>
      </c>
      <c r="CT87" s="396" t="str">
        <f t="shared" si="320"/>
        <v/>
      </c>
      <c r="CU87" s="479" t="str">
        <f t="shared" si="321"/>
        <v/>
      </c>
      <c r="CV87" s="396" t="str">
        <f t="shared" si="322"/>
        <v/>
      </c>
      <c r="CW87" s="396" t="str">
        <f t="shared" si="323"/>
        <v/>
      </c>
      <c r="CX87" s="396" t="str">
        <f t="shared" si="324"/>
        <v/>
      </c>
      <c r="CY87" s="479" t="str">
        <f t="shared" si="325"/>
        <v/>
      </c>
      <c r="CZ87" s="396" t="str">
        <f t="shared" si="326"/>
        <v/>
      </c>
      <c r="DA87" s="396" t="str">
        <f t="shared" si="327"/>
        <v/>
      </c>
      <c r="DB87" s="396" t="str">
        <f t="shared" si="328"/>
        <v/>
      </c>
      <c r="DC87" s="479" t="str">
        <f t="shared" si="329"/>
        <v/>
      </c>
      <c r="DD87" s="396" t="str">
        <f t="shared" si="330"/>
        <v/>
      </c>
      <c r="DE87" s="391">
        <v>73</v>
      </c>
      <c r="DF87" s="393" t="str">
        <f t="shared" si="230"/>
        <v/>
      </c>
      <c r="DG87" s="392"/>
      <c r="DH87" s="392"/>
      <c r="DI87" s="367" t="str">
        <f t="shared" si="231"/>
        <v/>
      </c>
      <c r="DJ87" s="390" t="str">
        <f t="shared" si="331"/>
        <v/>
      </c>
      <c r="DK87" s="394" t="str">
        <f t="shared" si="332"/>
        <v/>
      </c>
      <c r="DL87" s="395" t="str">
        <f t="shared" si="333"/>
        <v/>
      </c>
      <c r="DM87" s="395" t="str">
        <f t="shared" si="334"/>
        <v/>
      </c>
      <c r="DN87" s="395" t="str">
        <f>IFERROR(INDEX(#REF!,MATCH(EB87,$JD$15:$JD$97,0)),"")</f>
        <v/>
      </c>
      <c r="DO87" s="396" t="str">
        <f t="shared" si="232"/>
        <v/>
      </c>
      <c r="DP87" s="396" t="str">
        <f t="shared" si="233"/>
        <v/>
      </c>
      <c r="DQ87" s="396" t="str">
        <f t="shared" si="234"/>
        <v/>
      </c>
      <c r="DR87" s="479" t="str">
        <f t="shared" si="335"/>
        <v/>
      </c>
      <c r="DS87" s="396" t="str">
        <f t="shared" si="235"/>
        <v/>
      </c>
      <c r="DT87" s="396" t="str">
        <f t="shared" si="236"/>
        <v/>
      </c>
      <c r="DU87" s="396" t="str">
        <f t="shared" si="237"/>
        <v/>
      </c>
      <c r="DV87" s="479" t="str">
        <f t="shared" si="336"/>
        <v/>
      </c>
      <c r="DW87" s="396" t="str">
        <f t="shared" si="238"/>
        <v/>
      </c>
      <c r="DX87" s="396" t="str">
        <f t="shared" si="239"/>
        <v/>
      </c>
      <c r="DY87" s="396" t="str">
        <f t="shared" si="240"/>
        <v/>
      </c>
      <c r="DZ87" s="479" t="str">
        <f t="shared" si="337"/>
        <v/>
      </c>
      <c r="EA87" s="396" t="str">
        <f t="shared" si="338"/>
        <v/>
      </c>
      <c r="EB87" s="391">
        <v>73</v>
      </c>
      <c r="EC87" s="393"/>
      <c r="ED87" s="392"/>
      <c r="EI87" s="295" t="str">
        <f>IFERROR(IF(AND('Classificação geral'!$E81="FEM",'Classificação geral'!$F81=1),'Classificação geral'!$A81,""),"")</f>
        <v/>
      </c>
      <c r="EJ87" s="306" t="str">
        <f>IFERROR(IF(AND('Classificação geral'!$E81="FEM",'Classificação geral'!$F81=1),'Classificação geral'!$B81,""),"")</f>
        <v/>
      </c>
      <c r="EK87" s="293" t="str">
        <f>IF($EJ87='Classificação geral'!$B81,'Classificação geral'!$C81,"")</f>
        <v/>
      </c>
      <c r="EL87" s="293" t="str">
        <f>IF($EJ87='Classificação geral'!$B81,'Classificação geral'!$E81,"")</f>
        <v/>
      </c>
      <c r="EM87" s="293" t="str">
        <f>IF($EL87='Classificação geral'!$E81,'Classificação geral'!$F81,"")</f>
        <v/>
      </c>
      <c r="EN87" s="378" t="str">
        <f>IFERROR(IF(AND($EL87="fem",'Classificação geral'!$F81=1),'Classificação geral'!G81,""),"")</f>
        <v/>
      </c>
      <c r="EO87" s="378" t="str">
        <f>IFERROR(IF(AND($EL87="fem",'Classificação geral'!$F81=1),'Classificação geral'!H81,""),"")</f>
        <v/>
      </c>
      <c r="EP87" s="378" t="str">
        <f>IFERROR(IF(AND($EL87="fem",'Classificação geral'!$F81=1),'Classificação geral'!I81,""),"")</f>
        <v/>
      </c>
      <c r="EQ87" s="378" t="str">
        <f>IFERROR(IF(AND($EL87="fem",'Classificação geral'!$F81=1),'Classificação geral'!J81,""),"")</f>
        <v/>
      </c>
      <c r="ER87" s="306" t="str">
        <f>IFERROR(IF(AND($EL87="fem",'Classificação geral'!$F81=1),'Classificação geral'!K81,""),"")</f>
        <v/>
      </c>
      <c r="ES87" s="378" t="str">
        <f>IFERROR(IF(AND($EL87="fem",'Classificação geral'!$F81=1),'Classificação geral'!L81,""),"")</f>
        <v/>
      </c>
      <c r="ET87" s="378" t="str">
        <f>IFERROR(IF(AND($EL87="fem",'Classificação geral'!$F81=1),'Classificação geral'!M81,""),"")</f>
        <v/>
      </c>
      <c r="EU87" s="378" t="str">
        <f>IFERROR(IF(AND($EL87="fem",'Classificação geral'!$F81=1),'Classificação geral'!N81,""),"")</f>
        <v/>
      </c>
      <c r="EV87" s="306" t="str">
        <f>IFERROR(IF(AND($EL87="fem",'Classificação geral'!$F81=1),'Classificação geral'!O81,""),"")</f>
        <v/>
      </c>
      <c r="EW87" s="378" t="str">
        <f>IFERROR(IF(AND($EL87="fem",'Classificação geral'!$F81=1),'Classificação geral'!P81,""),"")</f>
        <v/>
      </c>
      <c r="EX87" s="378" t="str">
        <f>IFERROR(IF(AND($EL87="fem",'Classificação geral'!$F81=1),'Classificação geral'!Q81,""),"")</f>
        <v/>
      </c>
      <c r="EY87" s="378" t="str">
        <f>IFERROR(IF(AND($EL87="fem",'Classificação geral'!$F81=1),'Classificação geral'!R81,""),"")</f>
        <v/>
      </c>
      <c r="EZ87" s="296" t="str">
        <f>IF($EM87='Classificação geral'!$F81,'Classificação geral'!$U81,"")</f>
        <v/>
      </c>
      <c r="FA87" s="380" t="str">
        <f t="shared" si="341"/>
        <v/>
      </c>
      <c r="FB87" s="297" t="str">
        <f>IFERROR(RANK(EZ87,EZ:EZ,0)+ COUNTIF(EZ$13:$EZ86,EZ87),"")</f>
        <v/>
      </c>
      <c r="FC87" s="294"/>
      <c r="FD87" s="305" t="s">
        <v>5</v>
      </c>
      <c r="FE87" s="295" t="str">
        <f>IFERROR(IF(AND('Classificação geral'!$E81="mas",'Classificação geral'!$F81=1),'Classificação geral'!$A81,""),"")</f>
        <v/>
      </c>
      <c r="FF87" s="306" t="str">
        <f>IFERROR(IF(AND('Classificação geral'!$E81="mas",'Classificação geral'!$F81=1),'Classificação geral'!$B81,""),"")</f>
        <v/>
      </c>
      <c r="FG87" s="293" t="str">
        <f>IF($FF87='Classificação geral'!$B81,'Classificação geral'!$C81,"")</f>
        <v/>
      </c>
      <c r="FH87" s="293" t="str">
        <f>IF($FF87='Classificação geral'!$B81,'Classificação geral'!$E81,"")</f>
        <v/>
      </c>
      <c r="FI87" s="306" t="str">
        <f>IFERROR(IF(AND($FH87="mas",'Classificação geral'!$F81=1),'Classificação geral'!F81,""),"")</f>
        <v/>
      </c>
      <c r="FJ87" s="378" t="str">
        <f>IFERROR(IF(AND($FH87="mas",'Classificação geral'!$F81=1),'Classificação geral'!G81,""),"")</f>
        <v/>
      </c>
      <c r="FK87" s="378" t="str">
        <f>IFERROR(IF(AND($FH87="mas",'Classificação geral'!$F81=1),'Classificação geral'!H81,""),"")</f>
        <v/>
      </c>
      <c r="FL87" s="378" t="str">
        <f>IFERROR(IF(AND($FH87="mas",'Classificação geral'!$F81=1),'Classificação geral'!I81,""),"")</f>
        <v/>
      </c>
      <c r="FM87" s="378" t="str">
        <f>IFERROR(IF(AND($FH87="mas",'Classificação geral'!$F81=1),'Classificação geral'!J81,""),"")</f>
        <v/>
      </c>
      <c r="FN87" s="378" t="str">
        <f>IFERROR(IF(AND($FH87="mas",'Classificação geral'!$F81=1),'Classificação geral'!K81,""),"")</f>
        <v/>
      </c>
      <c r="FO87" s="378" t="str">
        <f>IFERROR(IF(AND($FH87="mas",'Classificação geral'!$F81=1),'Classificação geral'!L81,""),"")</f>
        <v/>
      </c>
      <c r="FP87" s="378" t="str">
        <f>IFERROR(IF(AND($FH87="mas",'Classificação geral'!$F81=1),'Classificação geral'!M81,""),"")</f>
        <v/>
      </c>
      <c r="FQ87" s="378" t="str">
        <f>IFERROR(IF(AND($FH87="mas",'Classificação geral'!$F81=1),'Classificação geral'!N81,""),"")</f>
        <v/>
      </c>
      <c r="FR87" s="378" t="str">
        <f>IFERROR(IF(AND($FH87="mas",'Classificação geral'!$F81=1),'Classificação geral'!O81,""),"")</f>
        <v/>
      </c>
      <c r="FS87" s="378" t="str">
        <f>IFERROR(IF(AND($FH87="mas",'Classificação geral'!$F81=1),'Classificação geral'!P81,""),"")</f>
        <v/>
      </c>
      <c r="FT87" s="378" t="str">
        <f>IFERROR(IF(AND($FH87="mas",'Classificação geral'!$F81=1),'Classificação geral'!Q81,""),"")</f>
        <v/>
      </c>
      <c r="FU87" s="378" t="str">
        <f>IFERROR(IF(AND($FH87="mas",'Classificação geral'!$F81=1),'Classificação geral'!R81,""),"")</f>
        <v/>
      </c>
      <c r="FV87" s="306" t="str">
        <f>IFERROR(IF(AND($FH87="mas",'Classificação geral'!$F81=1),'Classificação geral'!U81,""),"")</f>
        <v/>
      </c>
      <c r="FW87" s="380" t="str">
        <f t="shared" si="342"/>
        <v/>
      </c>
      <c r="FX87" s="297" t="str">
        <f>IFERROR(RANK(FV87,FV:FV,0)+ COUNTIF($FV$13:FV86,FV87),"")</f>
        <v/>
      </c>
      <c r="FY87" s="305"/>
      <c r="FZ87" s="295" t="str">
        <f>IFERROR(IF(AND('Classificação geral'!$E81="FEM",'Classificação geral'!$F81=2),'Classificação geral'!$A81,""),"")</f>
        <v/>
      </c>
      <c r="GA87" s="378" t="str">
        <f>IFERROR(IF(AND('Classificação geral'!$E81="fem",'Classificação geral'!$F81=2),'Classificação geral'!$B81,""),"")</f>
        <v/>
      </c>
      <c r="GB87" s="293" t="str">
        <f>IF(GA87='Classificação geral'!$B81,'Classificação geral'!$C81,"")</f>
        <v/>
      </c>
      <c r="GC87" s="293" t="str">
        <f>IF(GA87='Classificação geral'!$B81,'Classificação geral'!$E81,"")</f>
        <v/>
      </c>
      <c r="GD87" s="306" t="str">
        <f>IFERROR(IF(AND(GC87="fem",'Classificação geral'!$F81=2),'Classificação geral'!$F81,""),"")</f>
        <v/>
      </c>
      <c r="GE87" s="378" t="str">
        <f>IFERROR(IF(AND($GC87="fem",'Classificação geral'!$F81=2),'Classificação geral'!G81,""),"")</f>
        <v/>
      </c>
      <c r="GF87" s="378" t="str">
        <f>IFERROR(IF(AND($GC87="fem",'Classificação geral'!$F81=2),'Classificação geral'!H81,""),"")</f>
        <v/>
      </c>
      <c r="GG87" s="378" t="str">
        <f>IFERROR(IF(AND($GC87="fem",'Classificação geral'!$F81=2),'Classificação geral'!I81,""),"")</f>
        <v/>
      </c>
      <c r="GH87" s="378" t="str">
        <f>IFERROR(IF(AND($GC87="fem",'Classificação geral'!$F81=2),'Classificação geral'!J81,""),"")</f>
        <v/>
      </c>
      <c r="GI87" s="378" t="str">
        <f>IFERROR(IF(AND($GC87="fem",'Classificação geral'!$F81=2),'Classificação geral'!K81,""),"")</f>
        <v/>
      </c>
      <c r="GJ87" s="378" t="str">
        <f>IFERROR(IF(AND($GC87="fem",'Classificação geral'!$F81=2),'Classificação geral'!L81,""),"")</f>
        <v/>
      </c>
      <c r="GK87" s="378" t="str">
        <f>IFERROR(IF(AND($GC87="fem",'Classificação geral'!$F81=2),'Classificação geral'!M81,""),"")</f>
        <v/>
      </c>
      <c r="GL87" s="378" t="str">
        <f>IFERROR(IF(AND($GC87="fem",'Classificação geral'!$F81=2),'Classificação geral'!N81,""),"")</f>
        <v/>
      </c>
      <c r="GM87" s="378" t="str">
        <f>IFERROR(IF(AND($GC87="fem",'Classificação geral'!$F81=2),'Classificação geral'!O81,""),"")</f>
        <v/>
      </c>
      <c r="GN87" s="378" t="str">
        <f>IFERROR(IF(AND($GC87="fem",'Classificação geral'!$F81=2),'Classificação geral'!P81,""),"")</f>
        <v/>
      </c>
      <c r="GO87" s="378" t="str">
        <f>IFERROR(IF(AND($GC87="fem",'Classificação geral'!$F81=2),'Classificação geral'!Q81,""),"")</f>
        <v/>
      </c>
      <c r="GP87" s="378" t="str">
        <f>IFERROR(IF(AND($GC87="fem",'Classificação geral'!$F81=2),'Classificação geral'!R81,""),"")</f>
        <v/>
      </c>
      <c r="GQ87" s="306" t="str">
        <f>IFERROR(IF(AND(GC87="fem",'Classificação geral'!$F81=2),'Classificação geral'!U81,""),"")</f>
        <v/>
      </c>
      <c r="GR87" s="380" t="str">
        <f t="shared" si="343"/>
        <v/>
      </c>
      <c r="GS87" s="297" t="str">
        <f>IFERROR(RANK(GQ87,GQ:GQ,0)+ COUNTIF($GQ$13:GQ86,GQ87),"")</f>
        <v/>
      </c>
      <c r="GT87" s="305"/>
      <c r="GU87" s="295" t="str">
        <f>IFERROR(IF(AND('Classificação geral'!$E81="mas",'Classificação geral'!$F81=2),'Classificação geral'!$A81,""),"")</f>
        <v/>
      </c>
      <c r="GV87" s="295" t="str">
        <f>IFERROR(IF(AND('Classificação geral'!$E81="mas",'Classificação geral'!$F81=2),'Classificação geral'!$B81,""),"")</f>
        <v/>
      </c>
      <c r="GW87" s="293" t="str">
        <f>IF(GV87='Classificação geral'!$B81,'Classificação geral'!$C81,"")</f>
        <v/>
      </c>
      <c r="GX87" s="293" t="str">
        <f>IF(GV87='Classificação geral'!$B81,'Classificação geral'!$E81,"")</f>
        <v/>
      </c>
      <c r="GY87" s="306" t="str">
        <f>IFERROR(IF(AND(GX87="mas",'Classificação geral'!$F81=2),'Classificação geral'!$F81,""),"")</f>
        <v/>
      </c>
      <c r="GZ87" s="378" t="str">
        <f>IFERROR(IF(AND($GX87="mas",'Classificação geral'!$F81=2),'Classificação geral'!H81,""),"")</f>
        <v/>
      </c>
      <c r="HA87" s="378" t="str">
        <f>IFERROR(IF(AND($GX87="mas",'Classificação geral'!$F81=2),'Classificação geral'!I81,""),"")</f>
        <v/>
      </c>
      <c r="HB87" s="378" t="str">
        <f>IFERROR(IF(AND($GX87="mas",'Classificação geral'!$F81=2),'Classificação geral'!J81,""),"")</f>
        <v/>
      </c>
      <c r="HC87" s="306" t="str">
        <f>IFERROR(IF(AND(GX87="mas",'Classificação geral'!$F81=2),'Classificação geral'!$G81,""),"")</f>
        <v/>
      </c>
      <c r="HD87" s="378" t="str">
        <f>IFERROR(IF(AND($GX87="mas",'Classificação geral'!$F81=2),'Classificação geral'!L81,""),"")</f>
        <v/>
      </c>
      <c r="HE87" s="378" t="str">
        <f>IFERROR(IF(AND($GX87="mas",'Classificação geral'!$F81=2),'Classificação geral'!M81,""),"")</f>
        <v/>
      </c>
      <c r="HF87" s="378" t="str">
        <f>IFERROR(IF(AND($GX87="mas",'Classificação geral'!$F81=2),'Classificação geral'!N81,""),"")</f>
        <v/>
      </c>
      <c r="HG87" s="306" t="str">
        <f>IFERROR(IF(AND(GX87="mas",'Classificação geral'!$F81=2),'Classificação geral'!$K81,""),"")</f>
        <v/>
      </c>
      <c r="HH87" s="378" t="str">
        <f>IFERROR(IF(AND($GX87="mas",'Classificação geral'!$F81=2),'Classificação geral'!P81,""),"")</f>
        <v/>
      </c>
      <c r="HI87" s="378" t="str">
        <f>IFERROR(IF(AND($GX87="mas",'Classificação geral'!$F81=2),'Classificação geral'!Q81,""),"")</f>
        <v/>
      </c>
      <c r="HJ87" s="378" t="str">
        <f>IFERROR(IF(AND($GX87="mas",'Classificação geral'!$F81=2),'Classificação geral'!R81,""),"")</f>
        <v/>
      </c>
      <c r="HK87" s="306" t="str">
        <f>IFERROR(IF(AND(GX87="mas",'Classificação geral'!$F81=2),'Classificação geral'!$O81,""),"")</f>
        <v/>
      </c>
      <c r="HL87" s="306" t="str">
        <f>IFERROR(IF(AND(GX87="mas",'Classificação geral'!$F81=2),'Classificação geral'!$U81,""),"")</f>
        <v/>
      </c>
      <c r="HM87" s="380" t="str">
        <f t="shared" si="344"/>
        <v/>
      </c>
      <c r="HN87" s="297" t="str">
        <f>IFERROR(RANK(HL87,HL:HL,0)+ COUNTIF($HL$13:HL86,HL87),"")</f>
        <v/>
      </c>
      <c r="HO87" s="305"/>
      <c r="HP87" s="295" t="str">
        <f>IFERROR(IF(AND('Classificação geral'!$E81="FEM",'Classificação geral'!$F81=3),'Classificação geral'!$A81,""),"")</f>
        <v/>
      </c>
      <c r="HQ87" s="306" t="str">
        <f>IFERROR(IF(AND('Classificação geral'!$E81="fem",'Classificação geral'!$F81=3),'Classificação geral'!$B81,""),"")</f>
        <v/>
      </c>
      <c r="HR87" s="293" t="str">
        <f>IF($HQ87='Classificação geral'!$B81,'Classificação geral'!$C81,"")</f>
        <v/>
      </c>
      <c r="HS87" s="293" t="str">
        <f>IF($HQ87='Classificação geral'!$B81,'Classificação geral'!$E81,"")</f>
        <v/>
      </c>
      <c r="HT87" s="293" t="str">
        <f>IF($HS87='Classificação geral'!$E81,'Classificação geral'!$F81,"")</f>
        <v/>
      </c>
      <c r="HU87" s="382">
        <f>IF($HT87='Classificação geral'!$F81,'Classificação geral'!G81,"")</f>
        <v>0</v>
      </c>
      <c r="HV87" s="382" t="str">
        <f>IF($HT87='Classificação geral'!$F81,'Classificação geral'!H81,"")</f>
        <v/>
      </c>
      <c r="HW87" s="382">
        <f>IF($HT87='Classificação geral'!$F81,'Classificação geral'!I81,"")</f>
        <v>0</v>
      </c>
      <c r="HX87" s="382">
        <f>IF($HT87='Classificação geral'!$F81,'Classificação geral'!J81,"")</f>
        <v>0</v>
      </c>
      <c r="HY87" s="382">
        <f>IF($HT87='Classificação geral'!$F81,'Classificação geral'!K81,"")</f>
        <v>0</v>
      </c>
      <c r="HZ87" s="382">
        <f>IF($HT87='Classificação geral'!$F81,'Classificação geral'!L81,"")</f>
        <v>0</v>
      </c>
      <c r="IA87" s="382">
        <f>IF($HT87='Classificação geral'!$F81,'Classificação geral'!M81,"")</f>
        <v>0</v>
      </c>
      <c r="IB87" s="382">
        <f>IF($HT87='Classificação geral'!$F81,'Classificação geral'!N81,"")</f>
        <v>0</v>
      </c>
      <c r="IC87" s="382">
        <f>IF($HT87='Classificação geral'!$F81,'Classificação geral'!O81,"")</f>
        <v>0</v>
      </c>
      <c r="ID87" s="382" t="b">
        <f>IF($HT87='Classificação geral'!$F81,'Classificação geral'!P81,"")</f>
        <v>0</v>
      </c>
      <c r="IE87" s="382">
        <f>IF($HT87='Classificação geral'!$F81,'Classificação geral'!Q81,"")</f>
        <v>0</v>
      </c>
      <c r="IF87" s="382">
        <f>IF($HT87='Classificação geral'!$F81,'Classificação geral'!R81,"")</f>
        <v>0</v>
      </c>
      <c r="IG87" s="379" t="str">
        <f>IF($HT87='Classificação geral'!$F81,'Classificação geral'!$U81,"")</f>
        <v/>
      </c>
      <c r="IH87" s="334" t="str">
        <f t="shared" si="339"/>
        <v/>
      </c>
      <c r="II87" s="297" t="str">
        <f>IFERROR(RANK(IG87,IG:IG,0)+ COUNTIF($IG$13:IG86,IG87),"")</f>
        <v/>
      </c>
      <c r="IJ87" s="305"/>
      <c r="IK87" s="295" t="str">
        <f>IFERROR(IF(AND('Classificação geral'!$E81="mas",'Classificação geral'!$F81=3),'Classificação geral'!$A81,""),"")</f>
        <v/>
      </c>
      <c r="IL87" s="306" t="str">
        <f>IFERROR(IF(AND('Classificação geral'!$E81="mas",'Classificação geral'!$F81=3),'Classificação geral'!$B81,""),"")</f>
        <v/>
      </c>
      <c r="IM87" s="293" t="str">
        <f>IF($IL87='Classificação geral'!$B81,'Classificação geral'!$C81,"")</f>
        <v/>
      </c>
      <c r="IN87" s="293" t="str">
        <f>IF($IL87='Classificação geral'!$B81,'Classificação geral'!$E81,"")</f>
        <v/>
      </c>
      <c r="IO87" s="293" t="str">
        <f>IF($IN87='Classificação geral'!$E81,'Classificação geral'!$F81,"")</f>
        <v/>
      </c>
      <c r="IP87" s="379">
        <f>IF($IO87='Classificação geral'!$F81,'Classificação geral'!G81,"")</f>
        <v>0</v>
      </c>
      <c r="IQ87" s="379" t="str">
        <f>IF($IO87='Classificação geral'!$F81,'Classificação geral'!H81,"")</f>
        <v/>
      </c>
      <c r="IR87" s="379">
        <f>IF($IO87='Classificação geral'!$F81,'Classificação geral'!I81,"")</f>
        <v>0</v>
      </c>
      <c r="IS87" s="379">
        <f>IF($IO87='Classificação geral'!$F81,'Classificação geral'!J81,"")</f>
        <v>0</v>
      </c>
      <c r="IT87" s="379">
        <f>IF($IO87='Classificação geral'!$F81,'Classificação geral'!K81,"")</f>
        <v>0</v>
      </c>
      <c r="IU87" s="379">
        <f>IF($IO87='Classificação geral'!$F81,'Classificação geral'!L81,"")</f>
        <v>0</v>
      </c>
      <c r="IV87" s="379">
        <f>IF($IO87='Classificação geral'!$F81,'Classificação geral'!M81,"")</f>
        <v>0</v>
      </c>
      <c r="IW87" s="379">
        <f>IF($IO87='Classificação geral'!$F81,'Classificação geral'!N81,"")</f>
        <v>0</v>
      </c>
      <c r="IX87" s="379">
        <f>IF($IO87='Classificação geral'!$F81,'Classificação geral'!O81,"")</f>
        <v>0</v>
      </c>
      <c r="IY87" s="379" t="b">
        <f>IF($IO87='Classificação geral'!$F81,'Classificação geral'!P81,"")</f>
        <v>0</v>
      </c>
      <c r="IZ87" s="379">
        <f>IF($IO87='Classificação geral'!$F81,'Classificação geral'!Q81,"")</f>
        <v>0</v>
      </c>
      <c r="JA87" s="379">
        <f>IF($IO87='Classificação geral'!$F81,'Classificação geral'!R81,"")</f>
        <v>0</v>
      </c>
      <c r="JB87" s="296" t="str">
        <f>IF($IO87='Classificação geral'!$F81,'Classificação geral'!$U81,"")</f>
        <v/>
      </c>
      <c r="JC87" s="334" t="str">
        <f t="shared" si="340"/>
        <v/>
      </c>
      <c r="JD87" s="297" t="str">
        <f>IFERROR(RANK(JB87,JB:JB,0)+ COUNTIF($JB$13:JB86,JB87),"")</f>
        <v/>
      </c>
    </row>
    <row r="88" spans="1:264" ht="25.95" customHeight="1" x14ac:dyDescent="0.4">
      <c r="A88" s="397"/>
      <c r="B88" s="367" t="str">
        <f t="shared" si="241"/>
        <v/>
      </c>
      <c r="C88" s="390" t="str">
        <f t="shared" si="242"/>
        <v/>
      </c>
      <c r="D88" s="394" t="str">
        <f t="shared" si="243"/>
        <v/>
      </c>
      <c r="E88" s="395" t="str">
        <f t="shared" si="244"/>
        <v/>
      </c>
      <c r="F88" s="395" t="str">
        <f t="shared" si="245"/>
        <v/>
      </c>
      <c r="G88" s="395" t="str">
        <f>IFERROR(INDEX(#REF!,MATCH(U88,$FB$15:$FB$97,0)),"")</f>
        <v/>
      </c>
      <c r="H88" s="396" t="str">
        <f t="shared" si="246"/>
        <v/>
      </c>
      <c r="I88" s="396" t="str">
        <f t="shared" si="247"/>
        <v/>
      </c>
      <c r="J88" s="396" t="str">
        <f t="shared" si="248"/>
        <v/>
      </c>
      <c r="K88" s="479" t="str">
        <f t="shared" si="249"/>
        <v/>
      </c>
      <c r="L88" s="396" t="str">
        <f t="shared" si="250"/>
        <v/>
      </c>
      <c r="M88" s="396" t="str">
        <f t="shared" si="251"/>
        <v/>
      </c>
      <c r="N88" s="396" t="str">
        <f t="shared" si="252"/>
        <v/>
      </c>
      <c r="O88" s="479" t="str">
        <f t="shared" si="253"/>
        <v/>
      </c>
      <c r="P88" s="396" t="str">
        <f t="shared" si="254"/>
        <v/>
      </c>
      <c r="Q88" s="396" t="str">
        <f t="shared" si="255"/>
        <v/>
      </c>
      <c r="R88" s="396" t="str">
        <f t="shared" si="256"/>
        <v/>
      </c>
      <c r="S88" s="479" t="str">
        <f t="shared" si="257"/>
        <v/>
      </c>
      <c r="T88" s="396" t="str">
        <f t="shared" si="258"/>
        <v/>
      </c>
      <c r="U88" s="391">
        <v>74</v>
      </c>
      <c r="V88" s="392"/>
      <c r="W88" s="392"/>
      <c r="X88" s="367" t="str">
        <f t="shared" si="259"/>
        <v/>
      </c>
      <c r="Y88" s="390" t="str">
        <f t="shared" si="260"/>
        <v/>
      </c>
      <c r="Z88" s="394" t="str">
        <f t="shared" si="261"/>
        <v/>
      </c>
      <c r="AA88" s="395" t="str">
        <f t="shared" si="262"/>
        <v/>
      </c>
      <c r="AB88" s="395" t="str">
        <f t="shared" si="263"/>
        <v/>
      </c>
      <c r="AC88" s="395" t="str">
        <f>IFERROR(INDEX(#REF!,MATCH(AQ88,$FX$15:$FX$97,0)),"")</f>
        <v/>
      </c>
      <c r="AD88" s="396" t="str">
        <f t="shared" si="264"/>
        <v/>
      </c>
      <c r="AE88" s="396" t="str">
        <f t="shared" si="265"/>
        <v/>
      </c>
      <c r="AF88" s="396" t="str">
        <f t="shared" si="266"/>
        <v/>
      </c>
      <c r="AG88" s="479" t="str">
        <f t="shared" si="267"/>
        <v/>
      </c>
      <c r="AH88" s="396" t="str">
        <f t="shared" si="268"/>
        <v/>
      </c>
      <c r="AI88" s="396" t="str">
        <f t="shared" si="269"/>
        <v/>
      </c>
      <c r="AJ88" s="396" t="str">
        <f t="shared" si="270"/>
        <v/>
      </c>
      <c r="AK88" s="479" t="str">
        <f t="shared" si="271"/>
        <v/>
      </c>
      <c r="AL88" s="396" t="str">
        <f t="shared" si="272"/>
        <v/>
      </c>
      <c r="AM88" s="396" t="str">
        <f t="shared" si="273"/>
        <v/>
      </c>
      <c r="AN88" s="396" t="str">
        <f t="shared" si="274"/>
        <v/>
      </c>
      <c r="AO88" s="479" t="str">
        <f t="shared" si="275"/>
        <v/>
      </c>
      <c r="AP88" s="396" t="str">
        <f t="shared" si="276"/>
        <v/>
      </c>
      <c r="AQ88" s="391">
        <v>74</v>
      </c>
      <c r="AR88" s="392"/>
      <c r="AS88" s="397"/>
      <c r="AT88" s="367" t="str">
        <f t="shared" si="277"/>
        <v/>
      </c>
      <c r="AU88" s="390" t="str">
        <f t="shared" si="278"/>
        <v/>
      </c>
      <c r="AV88" s="390" t="str">
        <f t="shared" si="279"/>
        <v/>
      </c>
      <c r="AW88" s="395" t="str">
        <f t="shared" si="280"/>
        <v/>
      </c>
      <c r="AX88" s="395" t="str">
        <f t="shared" si="281"/>
        <v/>
      </c>
      <c r="AY88" s="395" t="str">
        <f>IFERROR(INDEX(#REF!,MATCH($BM88,$GS$15:$GS$97,0)),"")</f>
        <v/>
      </c>
      <c r="AZ88" s="396" t="str">
        <f t="shared" si="282"/>
        <v/>
      </c>
      <c r="BA88" s="396" t="str">
        <f t="shared" si="283"/>
        <v/>
      </c>
      <c r="BB88" s="396" t="str">
        <f t="shared" si="284"/>
        <v/>
      </c>
      <c r="BC88" s="479" t="str">
        <f t="shared" si="285"/>
        <v/>
      </c>
      <c r="BD88" s="396" t="str">
        <f t="shared" si="286"/>
        <v/>
      </c>
      <c r="BE88" s="396" t="str">
        <f t="shared" si="287"/>
        <v/>
      </c>
      <c r="BF88" s="396" t="str">
        <f t="shared" si="288"/>
        <v/>
      </c>
      <c r="BG88" s="479" t="str">
        <f t="shared" si="289"/>
        <v/>
      </c>
      <c r="BH88" s="396" t="str">
        <f t="shared" si="290"/>
        <v/>
      </c>
      <c r="BI88" s="396" t="str">
        <f t="shared" si="291"/>
        <v/>
      </c>
      <c r="BJ88" s="396" t="str">
        <f t="shared" si="292"/>
        <v/>
      </c>
      <c r="BK88" s="479" t="str">
        <f t="shared" si="293"/>
        <v/>
      </c>
      <c r="BL88" s="396" t="str">
        <f t="shared" si="294"/>
        <v/>
      </c>
      <c r="BM88" s="391">
        <v>74</v>
      </c>
      <c r="BN88" s="236"/>
      <c r="BO88" s="392"/>
      <c r="BP88" s="368" t="str">
        <f t="shared" si="295"/>
        <v/>
      </c>
      <c r="BQ88" s="390" t="str">
        <f t="shared" si="296"/>
        <v/>
      </c>
      <c r="BR88" s="394" t="str">
        <f t="shared" si="297"/>
        <v/>
      </c>
      <c r="BS88" s="395" t="str">
        <f t="shared" si="298"/>
        <v/>
      </c>
      <c r="BT88" s="395" t="str">
        <f t="shared" si="299"/>
        <v/>
      </c>
      <c r="BU88" s="395" t="str">
        <f>IFERROR(INDEX(#REF!,MATCH(CI88,$HN$15:$HN$97,0)),"")</f>
        <v/>
      </c>
      <c r="BV88" s="396" t="str">
        <f t="shared" si="300"/>
        <v/>
      </c>
      <c r="BW88" s="396" t="str">
        <f t="shared" si="301"/>
        <v/>
      </c>
      <c r="BX88" s="396" t="str">
        <f t="shared" si="302"/>
        <v/>
      </c>
      <c r="BY88" s="479" t="str">
        <f t="shared" si="303"/>
        <v/>
      </c>
      <c r="BZ88" s="396" t="str">
        <f t="shared" si="304"/>
        <v/>
      </c>
      <c r="CA88" s="396" t="str">
        <f t="shared" si="305"/>
        <v/>
      </c>
      <c r="CB88" s="396" t="str">
        <f t="shared" si="306"/>
        <v/>
      </c>
      <c r="CC88" s="479" t="str">
        <f t="shared" si="307"/>
        <v/>
      </c>
      <c r="CD88" s="396" t="str">
        <f t="shared" si="308"/>
        <v/>
      </c>
      <c r="CE88" s="396" t="str">
        <f t="shared" si="309"/>
        <v/>
      </c>
      <c r="CF88" s="396" t="str">
        <f t="shared" si="310"/>
        <v/>
      </c>
      <c r="CG88" s="479" t="str">
        <f t="shared" si="311"/>
        <v/>
      </c>
      <c r="CH88" s="396" t="str">
        <f t="shared" si="312"/>
        <v/>
      </c>
      <c r="CI88" s="391">
        <v>74</v>
      </c>
      <c r="CJ88" s="392"/>
      <c r="CK88" s="397"/>
      <c r="CL88" s="367" t="str">
        <f t="shared" si="313"/>
        <v/>
      </c>
      <c r="CM88" s="390" t="str">
        <f t="shared" si="314"/>
        <v/>
      </c>
      <c r="CN88" s="394" t="str">
        <f t="shared" si="315"/>
        <v/>
      </c>
      <c r="CO88" s="394" t="str">
        <f t="shared" si="316"/>
        <v/>
      </c>
      <c r="CP88" s="395" t="str">
        <f t="shared" si="317"/>
        <v/>
      </c>
      <c r="CQ88" s="395" t="str">
        <f>IFERROR(INDEX(#REF!,MATCH(DE88,$II$15:$II$97,0)),"")</f>
        <v/>
      </c>
      <c r="CR88" s="396" t="str">
        <f t="shared" si="318"/>
        <v/>
      </c>
      <c r="CS88" s="396" t="str">
        <f t="shared" si="319"/>
        <v/>
      </c>
      <c r="CT88" s="396" t="str">
        <f t="shared" si="320"/>
        <v/>
      </c>
      <c r="CU88" s="479" t="str">
        <f t="shared" si="321"/>
        <v/>
      </c>
      <c r="CV88" s="396" t="str">
        <f t="shared" si="322"/>
        <v/>
      </c>
      <c r="CW88" s="396" t="str">
        <f t="shared" si="323"/>
        <v/>
      </c>
      <c r="CX88" s="396" t="str">
        <f t="shared" si="324"/>
        <v/>
      </c>
      <c r="CY88" s="479" t="str">
        <f t="shared" si="325"/>
        <v/>
      </c>
      <c r="CZ88" s="396" t="str">
        <f t="shared" si="326"/>
        <v/>
      </c>
      <c r="DA88" s="396" t="str">
        <f t="shared" si="327"/>
        <v/>
      </c>
      <c r="DB88" s="396" t="str">
        <f t="shared" si="328"/>
        <v/>
      </c>
      <c r="DC88" s="479" t="str">
        <f t="shared" si="329"/>
        <v/>
      </c>
      <c r="DD88" s="396" t="str">
        <f t="shared" si="330"/>
        <v/>
      </c>
      <c r="DE88" s="391">
        <v>74</v>
      </c>
      <c r="DF88" s="393" t="str">
        <f t="shared" si="230"/>
        <v/>
      </c>
      <c r="DG88" s="392"/>
      <c r="DH88" s="392"/>
      <c r="DI88" s="367" t="str">
        <f t="shared" si="231"/>
        <v/>
      </c>
      <c r="DJ88" s="390" t="str">
        <f t="shared" si="331"/>
        <v/>
      </c>
      <c r="DK88" s="394" t="str">
        <f t="shared" si="332"/>
        <v/>
      </c>
      <c r="DL88" s="395" t="str">
        <f t="shared" si="333"/>
        <v/>
      </c>
      <c r="DM88" s="395" t="str">
        <f t="shared" si="334"/>
        <v/>
      </c>
      <c r="DN88" s="395" t="str">
        <f>IFERROR(INDEX(#REF!,MATCH(EB88,$JD$15:$JD$97,0)),"")</f>
        <v/>
      </c>
      <c r="DO88" s="396" t="str">
        <f t="shared" si="232"/>
        <v/>
      </c>
      <c r="DP88" s="396" t="str">
        <f t="shared" si="233"/>
        <v/>
      </c>
      <c r="DQ88" s="396" t="str">
        <f t="shared" si="234"/>
        <v/>
      </c>
      <c r="DR88" s="479" t="str">
        <f t="shared" si="335"/>
        <v/>
      </c>
      <c r="DS88" s="396" t="str">
        <f t="shared" si="235"/>
        <v/>
      </c>
      <c r="DT88" s="396" t="str">
        <f t="shared" si="236"/>
        <v/>
      </c>
      <c r="DU88" s="396" t="str">
        <f t="shared" si="237"/>
        <v/>
      </c>
      <c r="DV88" s="479" t="str">
        <f t="shared" si="336"/>
        <v/>
      </c>
      <c r="DW88" s="396" t="str">
        <f t="shared" si="238"/>
        <v/>
      </c>
      <c r="DX88" s="396" t="str">
        <f t="shared" si="239"/>
        <v/>
      </c>
      <c r="DY88" s="396" t="str">
        <f t="shared" si="240"/>
        <v/>
      </c>
      <c r="DZ88" s="479" t="str">
        <f t="shared" si="337"/>
        <v/>
      </c>
      <c r="EA88" s="396" t="str">
        <f t="shared" si="338"/>
        <v/>
      </c>
      <c r="EB88" s="391">
        <v>74</v>
      </c>
      <c r="EC88" s="393"/>
      <c r="ED88" s="392"/>
      <c r="EI88" s="295" t="str">
        <f>IFERROR(IF(AND('Classificação geral'!$E82="FEM",'Classificação geral'!$F82=1),'Classificação geral'!$A82,""),"")</f>
        <v/>
      </c>
      <c r="EJ88" s="306" t="str">
        <f>IFERROR(IF(AND('Classificação geral'!$E82="FEM",'Classificação geral'!$F82=1),'Classificação geral'!$B82,""),"")</f>
        <v/>
      </c>
      <c r="EK88" s="293" t="str">
        <f>IF($EJ88='Classificação geral'!$B82,'Classificação geral'!$C82,"")</f>
        <v/>
      </c>
      <c r="EL88" s="293" t="str">
        <f>IF($EJ88='Classificação geral'!$B82,'Classificação geral'!$E82,"")</f>
        <v/>
      </c>
      <c r="EM88" s="293" t="str">
        <f>IF($EL88='Classificação geral'!$E82,'Classificação geral'!$F82,"")</f>
        <v/>
      </c>
      <c r="EN88" s="378" t="str">
        <f>IFERROR(IF(AND($EL88="fem",'Classificação geral'!$F82=1),'Classificação geral'!G82,""),"")</f>
        <v/>
      </c>
      <c r="EO88" s="378" t="str">
        <f>IFERROR(IF(AND($EL88="fem",'Classificação geral'!$F82=1),'Classificação geral'!H82,""),"")</f>
        <v/>
      </c>
      <c r="EP88" s="378" t="str">
        <f>IFERROR(IF(AND($EL88="fem",'Classificação geral'!$F82=1),'Classificação geral'!I82,""),"")</f>
        <v/>
      </c>
      <c r="EQ88" s="378" t="str">
        <f>IFERROR(IF(AND($EL88="fem",'Classificação geral'!$F82=1),'Classificação geral'!J82,""),"")</f>
        <v/>
      </c>
      <c r="ER88" s="306" t="str">
        <f>IFERROR(IF(AND($EL88="fem",'Classificação geral'!$F82=1),'Classificação geral'!K82,""),"")</f>
        <v/>
      </c>
      <c r="ES88" s="378" t="str">
        <f>IFERROR(IF(AND($EL88="fem",'Classificação geral'!$F82=1),'Classificação geral'!L82,""),"")</f>
        <v/>
      </c>
      <c r="ET88" s="378" t="str">
        <f>IFERROR(IF(AND($EL88="fem",'Classificação geral'!$F82=1),'Classificação geral'!M82,""),"")</f>
        <v/>
      </c>
      <c r="EU88" s="378" t="str">
        <f>IFERROR(IF(AND($EL88="fem",'Classificação geral'!$F82=1),'Classificação geral'!N82,""),"")</f>
        <v/>
      </c>
      <c r="EV88" s="306" t="str">
        <f>IFERROR(IF(AND($EL88="fem",'Classificação geral'!$F82=1),'Classificação geral'!O82,""),"")</f>
        <v/>
      </c>
      <c r="EW88" s="378" t="str">
        <f>IFERROR(IF(AND($EL88="fem",'Classificação geral'!$F82=1),'Classificação geral'!P82,""),"")</f>
        <v/>
      </c>
      <c r="EX88" s="378" t="str">
        <f>IFERROR(IF(AND($EL88="fem",'Classificação geral'!$F82=1),'Classificação geral'!Q82,""),"")</f>
        <v/>
      </c>
      <c r="EY88" s="378" t="str">
        <f>IFERROR(IF(AND($EL88="fem",'Classificação geral'!$F82=1),'Classificação geral'!R82,""),"")</f>
        <v/>
      </c>
      <c r="EZ88" s="296" t="str">
        <f>IF($EM88='Classificação geral'!$F82,'Classificação geral'!$U82,"")</f>
        <v/>
      </c>
      <c r="FA88" s="380" t="str">
        <f t="shared" si="341"/>
        <v/>
      </c>
      <c r="FB88" s="297" t="str">
        <f>IFERROR(RANK(EZ88,EZ:EZ,0)+ COUNTIF(EZ$13:$EZ87,EZ88),"")</f>
        <v/>
      </c>
      <c r="FC88" s="294"/>
      <c r="FD88" s="305" t="s">
        <v>5</v>
      </c>
      <c r="FE88" s="295" t="str">
        <f>IFERROR(IF(AND('Classificação geral'!$E82="mas",'Classificação geral'!$F82=1),'Classificação geral'!$A82,""),"")</f>
        <v/>
      </c>
      <c r="FF88" s="306" t="str">
        <f>IFERROR(IF(AND('Classificação geral'!$E82="mas",'Classificação geral'!$F82=1),'Classificação geral'!$B82,""),"")</f>
        <v/>
      </c>
      <c r="FG88" s="293" t="str">
        <f>IF($FF88='Classificação geral'!$B82,'Classificação geral'!$C82,"")</f>
        <v/>
      </c>
      <c r="FH88" s="293" t="str">
        <f>IF($FF88='Classificação geral'!$B82,'Classificação geral'!$E82,"")</f>
        <v/>
      </c>
      <c r="FI88" s="306" t="str">
        <f>IFERROR(IF(AND($FH88="mas",'Classificação geral'!$F82=1),'Classificação geral'!F82,""),"")</f>
        <v/>
      </c>
      <c r="FJ88" s="378" t="str">
        <f>IFERROR(IF(AND($FH88="mas",'Classificação geral'!$F82=1),'Classificação geral'!G82,""),"")</f>
        <v/>
      </c>
      <c r="FK88" s="378" t="str">
        <f>IFERROR(IF(AND($FH88="mas",'Classificação geral'!$F82=1),'Classificação geral'!H82,""),"")</f>
        <v/>
      </c>
      <c r="FL88" s="378" t="str">
        <f>IFERROR(IF(AND($FH88="mas",'Classificação geral'!$F82=1),'Classificação geral'!I82,""),"")</f>
        <v/>
      </c>
      <c r="FM88" s="378" t="str">
        <f>IFERROR(IF(AND($FH88="mas",'Classificação geral'!$F82=1),'Classificação geral'!J82,""),"")</f>
        <v/>
      </c>
      <c r="FN88" s="378" t="str">
        <f>IFERROR(IF(AND($FH88="mas",'Classificação geral'!$F82=1),'Classificação geral'!K82,""),"")</f>
        <v/>
      </c>
      <c r="FO88" s="378" t="str">
        <f>IFERROR(IF(AND($FH88="mas",'Classificação geral'!$F82=1),'Classificação geral'!L82,""),"")</f>
        <v/>
      </c>
      <c r="FP88" s="378" t="str">
        <f>IFERROR(IF(AND($FH88="mas",'Classificação geral'!$F82=1),'Classificação geral'!M82,""),"")</f>
        <v/>
      </c>
      <c r="FQ88" s="378" t="str">
        <f>IFERROR(IF(AND($FH88="mas",'Classificação geral'!$F82=1),'Classificação geral'!N82,""),"")</f>
        <v/>
      </c>
      <c r="FR88" s="378" t="str">
        <f>IFERROR(IF(AND($FH88="mas",'Classificação geral'!$F82=1),'Classificação geral'!O82,""),"")</f>
        <v/>
      </c>
      <c r="FS88" s="378" t="str">
        <f>IFERROR(IF(AND($FH88="mas",'Classificação geral'!$F82=1),'Classificação geral'!P82,""),"")</f>
        <v/>
      </c>
      <c r="FT88" s="378" t="str">
        <f>IFERROR(IF(AND($FH88="mas",'Classificação geral'!$F82=1),'Classificação geral'!Q82,""),"")</f>
        <v/>
      </c>
      <c r="FU88" s="378" t="str">
        <f>IFERROR(IF(AND($FH88="mas",'Classificação geral'!$F82=1),'Classificação geral'!R82,""),"")</f>
        <v/>
      </c>
      <c r="FV88" s="306" t="str">
        <f>IFERROR(IF(AND($FH88="mas",'Classificação geral'!$F82=1),'Classificação geral'!U82,""),"")</f>
        <v/>
      </c>
      <c r="FW88" s="380" t="str">
        <f t="shared" si="342"/>
        <v/>
      </c>
      <c r="FX88" s="297" t="str">
        <f>IFERROR(RANK(FV88,FV:FV,0)+ COUNTIF($FV$13:FV87,FV88),"")</f>
        <v/>
      </c>
      <c r="FY88" s="305"/>
      <c r="FZ88" s="295" t="str">
        <f>IFERROR(IF(AND('Classificação geral'!$E82="FEM",'Classificação geral'!$F82=2),'Classificação geral'!$A82,""),"")</f>
        <v/>
      </c>
      <c r="GA88" s="378" t="str">
        <f>IFERROR(IF(AND('Classificação geral'!$E82="fem",'Classificação geral'!$F82=2),'Classificação geral'!$B82,""),"")</f>
        <v/>
      </c>
      <c r="GB88" s="293" t="str">
        <f>IF(GA88='Classificação geral'!$B82,'Classificação geral'!$C82,"")</f>
        <v/>
      </c>
      <c r="GC88" s="293" t="str">
        <f>IF(GA88='Classificação geral'!$B82,'Classificação geral'!$E82,"")</f>
        <v/>
      </c>
      <c r="GD88" s="306" t="str">
        <f>IFERROR(IF(AND(GC88="fem",'Classificação geral'!$F82=2),'Classificação geral'!$F82,""),"")</f>
        <v/>
      </c>
      <c r="GE88" s="378" t="str">
        <f>IFERROR(IF(AND($GC88="fem",'Classificação geral'!$F82=2),'Classificação geral'!G82,""),"")</f>
        <v/>
      </c>
      <c r="GF88" s="378" t="str">
        <f>IFERROR(IF(AND($GC88="fem",'Classificação geral'!$F82=2),'Classificação geral'!H82,""),"")</f>
        <v/>
      </c>
      <c r="GG88" s="378" t="str">
        <f>IFERROR(IF(AND($GC88="fem",'Classificação geral'!$F82=2),'Classificação geral'!I82,""),"")</f>
        <v/>
      </c>
      <c r="GH88" s="378" t="str">
        <f>IFERROR(IF(AND($GC88="fem",'Classificação geral'!$F82=2),'Classificação geral'!J82,""),"")</f>
        <v/>
      </c>
      <c r="GI88" s="378" t="str">
        <f>IFERROR(IF(AND($GC88="fem",'Classificação geral'!$F82=2),'Classificação geral'!K82,""),"")</f>
        <v/>
      </c>
      <c r="GJ88" s="378" t="str">
        <f>IFERROR(IF(AND($GC88="fem",'Classificação geral'!$F82=2),'Classificação geral'!L82,""),"")</f>
        <v/>
      </c>
      <c r="GK88" s="378" t="str">
        <f>IFERROR(IF(AND($GC88="fem",'Classificação geral'!$F82=2),'Classificação geral'!M82,""),"")</f>
        <v/>
      </c>
      <c r="GL88" s="378" t="str">
        <f>IFERROR(IF(AND($GC88="fem",'Classificação geral'!$F82=2),'Classificação geral'!N82,""),"")</f>
        <v/>
      </c>
      <c r="GM88" s="378" t="str">
        <f>IFERROR(IF(AND($GC88="fem",'Classificação geral'!$F82=2),'Classificação geral'!O82,""),"")</f>
        <v/>
      </c>
      <c r="GN88" s="378" t="str">
        <f>IFERROR(IF(AND($GC88="fem",'Classificação geral'!$F82=2),'Classificação geral'!P82,""),"")</f>
        <v/>
      </c>
      <c r="GO88" s="378" t="str">
        <f>IFERROR(IF(AND($GC88="fem",'Classificação geral'!$F82=2),'Classificação geral'!Q82,""),"")</f>
        <v/>
      </c>
      <c r="GP88" s="378" t="str">
        <f>IFERROR(IF(AND($GC88="fem",'Classificação geral'!$F82=2),'Classificação geral'!R82,""),"")</f>
        <v/>
      </c>
      <c r="GQ88" s="306" t="str">
        <f>IFERROR(IF(AND(GC88="fem",'Classificação geral'!$F82=2),'Classificação geral'!U82,""),"")</f>
        <v/>
      </c>
      <c r="GR88" s="380" t="str">
        <f t="shared" si="343"/>
        <v/>
      </c>
      <c r="GS88" s="297" t="str">
        <f>IFERROR(RANK(GQ88,GQ:GQ,0)+ COUNTIF($GQ$13:GQ87,GQ88),"")</f>
        <v/>
      </c>
      <c r="GT88" s="305"/>
      <c r="GU88" s="295" t="str">
        <f>IFERROR(IF(AND('Classificação geral'!$E82="mas",'Classificação geral'!$F82=2),'Classificação geral'!$A82,""),"")</f>
        <v/>
      </c>
      <c r="GV88" s="295" t="str">
        <f>IFERROR(IF(AND('Classificação geral'!$E82="mas",'Classificação geral'!$F82=2),'Classificação geral'!$B82,""),"")</f>
        <v/>
      </c>
      <c r="GW88" s="293" t="str">
        <f>IF(GV88='Classificação geral'!$B82,'Classificação geral'!$C82,"")</f>
        <v/>
      </c>
      <c r="GX88" s="293" t="str">
        <f>IF(GV88='Classificação geral'!$B82,'Classificação geral'!$E82,"")</f>
        <v/>
      </c>
      <c r="GY88" s="306" t="str">
        <f>IFERROR(IF(AND(GX88="mas",'Classificação geral'!$F82=2),'Classificação geral'!$F82,""),"")</f>
        <v/>
      </c>
      <c r="GZ88" s="378" t="str">
        <f>IFERROR(IF(AND($GX88="mas",'Classificação geral'!$F82=2),'Classificação geral'!H82,""),"")</f>
        <v/>
      </c>
      <c r="HA88" s="378" t="str">
        <f>IFERROR(IF(AND($GX88="mas",'Classificação geral'!$F82=2),'Classificação geral'!I82,""),"")</f>
        <v/>
      </c>
      <c r="HB88" s="378" t="str">
        <f>IFERROR(IF(AND($GX88="mas",'Classificação geral'!$F82=2),'Classificação geral'!J82,""),"")</f>
        <v/>
      </c>
      <c r="HC88" s="306" t="str">
        <f>IFERROR(IF(AND(GX88="mas",'Classificação geral'!$F82=2),'Classificação geral'!$G82,""),"")</f>
        <v/>
      </c>
      <c r="HD88" s="378" t="str">
        <f>IFERROR(IF(AND($GX88="mas",'Classificação geral'!$F82=2),'Classificação geral'!L82,""),"")</f>
        <v/>
      </c>
      <c r="HE88" s="378" t="str">
        <f>IFERROR(IF(AND($GX88="mas",'Classificação geral'!$F82=2),'Classificação geral'!M82,""),"")</f>
        <v/>
      </c>
      <c r="HF88" s="378" t="str">
        <f>IFERROR(IF(AND($GX88="mas",'Classificação geral'!$F82=2),'Classificação geral'!N82,""),"")</f>
        <v/>
      </c>
      <c r="HG88" s="306" t="str">
        <f>IFERROR(IF(AND(GX88="mas",'Classificação geral'!$F82=2),'Classificação geral'!$K82,""),"")</f>
        <v/>
      </c>
      <c r="HH88" s="378" t="str">
        <f>IFERROR(IF(AND($GX88="mas",'Classificação geral'!$F82=2),'Classificação geral'!P82,""),"")</f>
        <v/>
      </c>
      <c r="HI88" s="378" t="str">
        <f>IFERROR(IF(AND($GX88="mas",'Classificação geral'!$F82=2),'Classificação geral'!Q82,""),"")</f>
        <v/>
      </c>
      <c r="HJ88" s="378" t="str">
        <f>IFERROR(IF(AND($GX88="mas",'Classificação geral'!$F82=2),'Classificação geral'!R82,""),"")</f>
        <v/>
      </c>
      <c r="HK88" s="306" t="str">
        <f>IFERROR(IF(AND(GX88="mas",'Classificação geral'!$F82=2),'Classificação geral'!$O82,""),"")</f>
        <v/>
      </c>
      <c r="HL88" s="306" t="str">
        <f>IFERROR(IF(AND(GX88="mas",'Classificação geral'!$F82=2),'Classificação geral'!$U82,""),"")</f>
        <v/>
      </c>
      <c r="HM88" s="380" t="str">
        <f t="shared" si="344"/>
        <v/>
      </c>
      <c r="HN88" s="297" t="str">
        <f>IFERROR(RANK(HL88,HL:HL,0)+ COUNTIF($HL$13:HL87,HL88),"")</f>
        <v/>
      </c>
      <c r="HO88" s="305"/>
      <c r="HP88" s="295" t="str">
        <f>IFERROR(IF(AND('Classificação geral'!$E82="FEM",'Classificação geral'!$F82=3),'Classificação geral'!$A82,""),"")</f>
        <v/>
      </c>
      <c r="HQ88" s="306" t="str">
        <f>IFERROR(IF(AND('Classificação geral'!$E82="fem",'Classificação geral'!$F82=3),'Classificação geral'!$B82,""),"")</f>
        <v/>
      </c>
      <c r="HR88" s="293" t="str">
        <f>IF($HQ88='Classificação geral'!$B82,'Classificação geral'!$C82,"")</f>
        <v/>
      </c>
      <c r="HS88" s="293" t="str">
        <f>IF($HQ88='Classificação geral'!$B82,'Classificação geral'!$E82,"")</f>
        <v/>
      </c>
      <c r="HT88" s="293" t="str">
        <f>IF($HS88='Classificação geral'!$E82,'Classificação geral'!$F82,"")</f>
        <v/>
      </c>
      <c r="HU88" s="382">
        <f>IF($HT88='Classificação geral'!$F82,'Classificação geral'!G82,"")</f>
        <v>0</v>
      </c>
      <c r="HV88" s="382" t="str">
        <f>IF($HT88='Classificação geral'!$F82,'Classificação geral'!H82,"")</f>
        <v/>
      </c>
      <c r="HW88" s="382">
        <f>IF($HT88='Classificação geral'!$F82,'Classificação geral'!I82,"")</f>
        <v>0</v>
      </c>
      <c r="HX88" s="382">
        <f>IF($HT88='Classificação geral'!$F82,'Classificação geral'!J82,"")</f>
        <v>0</v>
      </c>
      <c r="HY88" s="382">
        <f>IF($HT88='Classificação geral'!$F82,'Classificação geral'!K82,"")</f>
        <v>0</v>
      </c>
      <c r="HZ88" s="382">
        <f>IF($HT88='Classificação geral'!$F82,'Classificação geral'!L82,"")</f>
        <v>0</v>
      </c>
      <c r="IA88" s="382">
        <f>IF($HT88='Classificação geral'!$F82,'Classificação geral'!M82,"")</f>
        <v>0</v>
      </c>
      <c r="IB88" s="382">
        <f>IF($HT88='Classificação geral'!$F82,'Classificação geral'!N82,"")</f>
        <v>0</v>
      </c>
      <c r="IC88" s="382">
        <f>IF($HT88='Classificação geral'!$F82,'Classificação geral'!O82,"")</f>
        <v>0</v>
      </c>
      <c r="ID88" s="382" t="b">
        <f>IF($HT88='Classificação geral'!$F82,'Classificação geral'!P82,"")</f>
        <v>0</v>
      </c>
      <c r="IE88" s="382">
        <f>IF($HT88='Classificação geral'!$F82,'Classificação geral'!Q82,"")</f>
        <v>0</v>
      </c>
      <c r="IF88" s="382">
        <f>IF($HT88='Classificação geral'!$F82,'Classificação geral'!R82,"")</f>
        <v>0</v>
      </c>
      <c r="IG88" s="379" t="str">
        <f>IF($HT88='Classificação geral'!$F82,'Classificação geral'!$U82,"")</f>
        <v/>
      </c>
      <c r="IH88" s="334" t="str">
        <f t="shared" si="339"/>
        <v/>
      </c>
      <c r="II88" s="297" t="str">
        <f>IFERROR(RANK(IG88,IG:IG,0)+ COUNTIF($IG$13:IG87,IG88),"")</f>
        <v/>
      </c>
      <c r="IJ88" s="305"/>
      <c r="IK88" s="295" t="str">
        <f>IFERROR(IF(AND('Classificação geral'!$E82="mas",'Classificação geral'!$F82=3),'Classificação geral'!$A82,""),"")</f>
        <v/>
      </c>
      <c r="IL88" s="306" t="str">
        <f>IFERROR(IF(AND('Classificação geral'!$E82="mas",'Classificação geral'!$F82=3),'Classificação geral'!$B82,""),"")</f>
        <v/>
      </c>
      <c r="IM88" s="293" t="str">
        <f>IF($IL88='Classificação geral'!$B82,'Classificação geral'!$C82,"")</f>
        <v/>
      </c>
      <c r="IN88" s="293" t="str">
        <f>IF($IL88='Classificação geral'!$B82,'Classificação geral'!$E82,"")</f>
        <v/>
      </c>
      <c r="IO88" s="293" t="str">
        <f>IF($IN88='Classificação geral'!$E82,'Classificação geral'!$F82,"")</f>
        <v/>
      </c>
      <c r="IP88" s="379">
        <f>IF($IO88='Classificação geral'!$F82,'Classificação geral'!G82,"")</f>
        <v>0</v>
      </c>
      <c r="IQ88" s="379" t="str">
        <f>IF($IO88='Classificação geral'!$F82,'Classificação geral'!H82,"")</f>
        <v/>
      </c>
      <c r="IR88" s="379">
        <f>IF($IO88='Classificação geral'!$F82,'Classificação geral'!I82,"")</f>
        <v>0</v>
      </c>
      <c r="IS88" s="379">
        <f>IF($IO88='Classificação geral'!$F82,'Classificação geral'!J82,"")</f>
        <v>0</v>
      </c>
      <c r="IT88" s="379">
        <f>IF($IO88='Classificação geral'!$F82,'Classificação geral'!K82,"")</f>
        <v>0</v>
      </c>
      <c r="IU88" s="379">
        <f>IF($IO88='Classificação geral'!$F82,'Classificação geral'!L82,"")</f>
        <v>0</v>
      </c>
      <c r="IV88" s="379">
        <f>IF($IO88='Classificação geral'!$F82,'Classificação geral'!M82,"")</f>
        <v>0</v>
      </c>
      <c r="IW88" s="379">
        <f>IF($IO88='Classificação geral'!$F82,'Classificação geral'!N82,"")</f>
        <v>0</v>
      </c>
      <c r="IX88" s="379">
        <f>IF($IO88='Classificação geral'!$F82,'Classificação geral'!O82,"")</f>
        <v>0</v>
      </c>
      <c r="IY88" s="379" t="b">
        <f>IF($IO88='Classificação geral'!$F82,'Classificação geral'!P82,"")</f>
        <v>0</v>
      </c>
      <c r="IZ88" s="379">
        <f>IF($IO88='Classificação geral'!$F82,'Classificação geral'!Q82,"")</f>
        <v>0</v>
      </c>
      <c r="JA88" s="379">
        <f>IF($IO88='Classificação geral'!$F82,'Classificação geral'!R82,"")</f>
        <v>0</v>
      </c>
      <c r="JB88" s="296" t="str">
        <f>IF($IO88='Classificação geral'!$F82,'Classificação geral'!$U82,"")</f>
        <v/>
      </c>
      <c r="JC88" s="334" t="str">
        <f t="shared" si="340"/>
        <v/>
      </c>
      <c r="JD88" s="297" t="str">
        <f>IFERROR(RANK(JB88,JB:JB,0)+ COUNTIF($JB$13:JB87,JB88),"")</f>
        <v/>
      </c>
    </row>
    <row r="89" spans="1:264" ht="25.95" customHeight="1" x14ac:dyDescent="0.4">
      <c r="A89" s="397"/>
      <c r="B89" s="367" t="str">
        <f t="shared" si="241"/>
        <v/>
      </c>
      <c r="C89" s="390" t="str">
        <f t="shared" si="242"/>
        <v/>
      </c>
      <c r="D89" s="394" t="str">
        <f t="shared" si="243"/>
        <v/>
      </c>
      <c r="E89" s="395" t="str">
        <f t="shared" si="244"/>
        <v/>
      </c>
      <c r="F89" s="395" t="str">
        <f t="shared" si="245"/>
        <v/>
      </c>
      <c r="G89" s="395" t="str">
        <f>IFERROR(INDEX(#REF!,MATCH(U89,$FB$15:$FB$97,0)),"")</f>
        <v/>
      </c>
      <c r="H89" s="396" t="str">
        <f t="shared" si="246"/>
        <v/>
      </c>
      <c r="I89" s="396" t="str">
        <f t="shared" si="247"/>
        <v/>
      </c>
      <c r="J89" s="396" t="str">
        <f t="shared" si="248"/>
        <v/>
      </c>
      <c r="K89" s="479" t="str">
        <f t="shared" si="249"/>
        <v/>
      </c>
      <c r="L89" s="396" t="str">
        <f t="shared" si="250"/>
        <v/>
      </c>
      <c r="M89" s="396" t="str">
        <f t="shared" si="251"/>
        <v/>
      </c>
      <c r="N89" s="396" t="str">
        <f t="shared" si="252"/>
        <v/>
      </c>
      <c r="O89" s="479" t="str">
        <f t="shared" si="253"/>
        <v/>
      </c>
      <c r="P89" s="396" t="str">
        <f t="shared" si="254"/>
        <v/>
      </c>
      <c r="Q89" s="396" t="str">
        <f t="shared" si="255"/>
        <v/>
      </c>
      <c r="R89" s="396" t="str">
        <f t="shared" si="256"/>
        <v/>
      </c>
      <c r="S89" s="479" t="str">
        <f t="shared" si="257"/>
        <v/>
      </c>
      <c r="T89" s="396" t="str">
        <f t="shared" si="258"/>
        <v/>
      </c>
      <c r="U89" s="391">
        <v>75</v>
      </c>
      <c r="V89" s="392"/>
      <c r="W89" s="392"/>
      <c r="X89" s="367" t="str">
        <f t="shared" si="259"/>
        <v/>
      </c>
      <c r="Y89" s="390" t="str">
        <f t="shared" si="260"/>
        <v/>
      </c>
      <c r="Z89" s="394" t="str">
        <f t="shared" si="261"/>
        <v/>
      </c>
      <c r="AA89" s="395" t="str">
        <f t="shared" si="262"/>
        <v/>
      </c>
      <c r="AB89" s="395" t="str">
        <f t="shared" si="263"/>
        <v/>
      </c>
      <c r="AC89" s="395" t="str">
        <f>IFERROR(INDEX(#REF!,MATCH(AQ89,$FX$15:$FX$97,0)),"")</f>
        <v/>
      </c>
      <c r="AD89" s="396" t="str">
        <f t="shared" si="264"/>
        <v/>
      </c>
      <c r="AE89" s="396" t="str">
        <f t="shared" si="265"/>
        <v/>
      </c>
      <c r="AF89" s="396" t="str">
        <f t="shared" si="266"/>
        <v/>
      </c>
      <c r="AG89" s="479" t="str">
        <f t="shared" si="267"/>
        <v/>
      </c>
      <c r="AH89" s="396" t="str">
        <f t="shared" si="268"/>
        <v/>
      </c>
      <c r="AI89" s="396" t="str">
        <f t="shared" si="269"/>
        <v/>
      </c>
      <c r="AJ89" s="396" t="str">
        <f t="shared" si="270"/>
        <v/>
      </c>
      <c r="AK89" s="479" t="str">
        <f t="shared" si="271"/>
        <v/>
      </c>
      <c r="AL89" s="396" t="str">
        <f t="shared" si="272"/>
        <v/>
      </c>
      <c r="AM89" s="396" t="str">
        <f t="shared" si="273"/>
        <v/>
      </c>
      <c r="AN89" s="396" t="str">
        <f t="shared" si="274"/>
        <v/>
      </c>
      <c r="AO89" s="479" t="str">
        <f t="shared" si="275"/>
        <v/>
      </c>
      <c r="AP89" s="396" t="str">
        <f t="shared" si="276"/>
        <v/>
      </c>
      <c r="AQ89" s="391">
        <v>75</v>
      </c>
      <c r="AR89" s="392"/>
      <c r="AS89" s="397"/>
      <c r="AT89" s="367" t="str">
        <f t="shared" si="277"/>
        <v/>
      </c>
      <c r="AU89" s="390" t="str">
        <f t="shared" si="278"/>
        <v/>
      </c>
      <c r="AV89" s="390" t="str">
        <f t="shared" si="279"/>
        <v/>
      </c>
      <c r="AW89" s="395" t="str">
        <f t="shared" si="280"/>
        <v/>
      </c>
      <c r="AX89" s="395" t="str">
        <f t="shared" si="281"/>
        <v/>
      </c>
      <c r="AY89" s="395" t="str">
        <f>IFERROR(INDEX(#REF!,MATCH($BM89,$GS$15:$GS$97,0)),"")</f>
        <v/>
      </c>
      <c r="AZ89" s="396" t="str">
        <f t="shared" si="282"/>
        <v/>
      </c>
      <c r="BA89" s="396" t="str">
        <f t="shared" si="283"/>
        <v/>
      </c>
      <c r="BB89" s="396" t="str">
        <f t="shared" si="284"/>
        <v/>
      </c>
      <c r="BC89" s="479" t="str">
        <f t="shared" si="285"/>
        <v/>
      </c>
      <c r="BD89" s="396" t="str">
        <f t="shared" si="286"/>
        <v/>
      </c>
      <c r="BE89" s="396" t="str">
        <f t="shared" si="287"/>
        <v/>
      </c>
      <c r="BF89" s="396" t="str">
        <f t="shared" si="288"/>
        <v/>
      </c>
      <c r="BG89" s="479" t="str">
        <f t="shared" si="289"/>
        <v/>
      </c>
      <c r="BH89" s="396" t="str">
        <f t="shared" si="290"/>
        <v/>
      </c>
      <c r="BI89" s="396" t="str">
        <f t="shared" si="291"/>
        <v/>
      </c>
      <c r="BJ89" s="396" t="str">
        <f t="shared" si="292"/>
        <v/>
      </c>
      <c r="BK89" s="479" t="str">
        <f t="shared" si="293"/>
        <v/>
      </c>
      <c r="BL89" s="396" t="str">
        <f t="shared" si="294"/>
        <v/>
      </c>
      <c r="BM89" s="391">
        <v>75</v>
      </c>
      <c r="BN89" s="236"/>
      <c r="BO89" s="392"/>
      <c r="BP89" s="368" t="str">
        <f t="shared" si="295"/>
        <v/>
      </c>
      <c r="BQ89" s="390" t="str">
        <f t="shared" si="296"/>
        <v/>
      </c>
      <c r="BR89" s="394" t="str">
        <f t="shared" si="297"/>
        <v/>
      </c>
      <c r="BS89" s="395" t="str">
        <f t="shared" si="298"/>
        <v/>
      </c>
      <c r="BT89" s="395" t="str">
        <f t="shared" si="299"/>
        <v/>
      </c>
      <c r="BU89" s="395" t="str">
        <f>IFERROR(INDEX(#REF!,MATCH(CI89,$HN$15:$HN$97,0)),"")</f>
        <v/>
      </c>
      <c r="BV89" s="396" t="str">
        <f t="shared" si="300"/>
        <v/>
      </c>
      <c r="BW89" s="396" t="str">
        <f t="shared" si="301"/>
        <v/>
      </c>
      <c r="BX89" s="396" t="str">
        <f t="shared" si="302"/>
        <v/>
      </c>
      <c r="BY89" s="479" t="str">
        <f t="shared" si="303"/>
        <v/>
      </c>
      <c r="BZ89" s="396" t="str">
        <f t="shared" si="304"/>
        <v/>
      </c>
      <c r="CA89" s="396" t="str">
        <f t="shared" si="305"/>
        <v/>
      </c>
      <c r="CB89" s="396" t="str">
        <f t="shared" si="306"/>
        <v/>
      </c>
      <c r="CC89" s="479" t="str">
        <f t="shared" si="307"/>
        <v/>
      </c>
      <c r="CD89" s="396" t="str">
        <f t="shared" si="308"/>
        <v/>
      </c>
      <c r="CE89" s="396" t="str">
        <f t="shared" si="309"/>
        <v/>
      </c>
      <c r="CF89" s="396" t="str">
        <f t="shared" si="310"/>
        <v/>
      </c>
      <c r="CG89" s="479" t="str">
        <f t="shared" si="311"/>
        <v/>
      </c>
      <c r="CH89" s="396" t="str">
        <f t="shared" si="312"/>
        <v/>
      </c>
      <c r="CI89" s="391">
        <v>75</v>
      </c>
      <c r="CJ89" s="392"/>
      <c r="CK89" s="397"/>
      <c r="CL89" s="367" t="str">
        <f t="shared" si="313"/>
        <v/>
      </c>
      <c r="CM89" s="390" t="str">
        <f t="shared" si="314"/>
        <v/>
      </c>
      <c r="CN89" s="394" t="str">
        <f t="shared" si="315"/>
        <v/>
      </c>
      <c r="CO89" s="394" t="str">
        <f t="shared" si="316"/>
        <v/>
      </c>
      <c r="CP89" s="395" t="str">
        <f t="shared" si="317"/>
        <v/>
      </c>
      <c r="CQ89" s="395" t="str">
        <f>IFERROR(INDEX(#REF!,MATCH(DE89,$II$15:$II$97,0)),"")</f>
        <v/>
      </c>
      <c r="CR89" s="396" t="str">
        <f t="shared" si="318"/>
        <v/>
      </c>
      <c r="CS89" s="396" t="str">
        <f t="shared" si="319"/>
        <v/>
      </c>
      <c r="CT89" s="396" t="str">
        <f t="shared" si="320"/>
        <v/>
      </c>
      <c r="CU89" s="479" t="str">
        <f t="shared" si="321"/>
        <v/>
      </c>
      <c r="CV89" s="396" t="str">
        <f t="shared" si="322"/>
        <v/>
      </c>
      <c r="CW89" s="396" t="str">
        <f t="shared" si="323"/>
        <v/>
      </c>
      <c r="CX89" s="396" t="str">
        <f t="shared" si="324"/>
        <v/>
      </c>
      <c r="CY89" s="479" t="str">
        <f t="shared" si="325"/>
        <v/>
      </c>
      <c r="CZ89" s="396" t="str">
        <f t="shared" si="326"/>
        <v/>
      </c>
      <c r="DA89" s="396" t="str">
        <f t="shared" si="327"/>
        <v/>
      </c>
      <c r="DB89" s="396" t="str">
        <f t="shared" si="328"/>
        <v/>
      </c>
      <c r="DC89" s="479" t="str">
        <f t="shared" si="329"/>
        <v/>
      </c>
      <c r="DD89" s="396" t="str">
        <f t="shared" si="330"/>
        <v/>
      </c>
      <c r="DE89" s="391">
        <v>75</v>
      </c>
      <c r="DF89" s="393" t="str">
        <f t="shared" si="230"/>
        <v/>
      </c>
      <c r="DG89" s="392"/>
      <c r="DH89" s="392"/>
      <c r="DI89" s="367" t="str">
        <f t="shared" si="231"/>
        <v/>
      </c>
      <c r="DJ89" s="390" t="str">
        <f t="shared" si="331"/>
        <v/>
      </c>
      <c r="DK89" s="394" t="str">
        <f t="shared" si="332"/>
        <v/>
      </c>
      <c r="DL89" s="395" t="str">
        <f t="shared" si="333"/>
        <v/>
      </c>
      <c r="DM89" s="395" t="str">
        <f t="shared" si="334"/>
        <v/>
      </c>
      <c r="DN89" s="395" t="str">
        <f>IFERROR(INDEX(#REF!,MATCH(EB89,$JD$15:$JD$97,0)),"")</f>
        <v/>
      </c>
      <c r="DO89" s="396" t="str">
        <f t="shared" si="232"/>
        <v/>
      </c>
      <c r="DP89" s="396" t="str">
        <f t="shared" si="233"/>
        <v/>
      </c>
      <c r="DQ89" s="396" t="str">
        <f t="shared" si="234"/>
        <v/>
      </c>
      <c r="DR89" s="479" t="str">
        <f t="shared" si="335"/>
        <v/>
      </c>
      <c r="DS89" s="396" t="str">
        <f t="shared" si="235"/>
        <v/>
      </c>
      <c r="DT89" s="396" t="str">
        <f t="shared" si="236"/>
        <v/>
      </c>
      <c r="DU89" s="396" t="str">
        <f t="shared" si="237"/>
        <v/>
      </c>
      <c r="DV89" s="479" t="str">
        <f t="shared" si="336"/>
        <v/>
      </c>
      <c r="DW89" s="396" t="str">
        <f t="shared" si="238"/>
        <v/>
      </c>
      <c r="DX89" s="396" t="str">
        <f t="shared" si="239"/>
        <v/>
      </c>
      <c r="DY89" s="396" t="str">
        <f t="shared" si="240"/>
        <v/>
      </c>
      <c r="DZ89" s="479" t="str">
        <f t="shared" si="337"/>
        <v/>
      </c>
      <c r="EA89" s="396" t="str">
        <f t="shared" si="338"/>
        <v/>
      </c>
      <c r="EB89" s="391">
        <v>75</v>
      </c>
      <c r="EC89" s="393"/>
      <c r="ED89" s="392"/>
      <c r="EI89" s="295" t="str">
        <f>IFERROR(IF(AND('Classificação geral'!$E83="FEM",'Classificação geral'!$F83=1),'Classificação geral'!$A83,""),"")</f>
        <v/>
      </c>
      <c r="EJ89" s="306" t="str">
        <f>IFERROR(IF(AND('Classificação geral'!$E83="FEM",'Classificação geral'!$F83=1),'Classificação geral'!$B83,""),"")</f>
        <v/>
      </c>
      <c r="EK89" s="293" t="str">
        <f>IF($EJ89='Classificação geral'!$B83,'Classificação geral'!$C83,"")</f>
        <v/>
      </c>
      <c r="EL89" s="293" t="str">
        <f>IF($EJ89='Classificação geral'!$B83,'Classificação geral'!$E83,"")</f>
        <v/>
      </c>
      <c r="EM89" s="293" t="str">
        <f>IF($EL89='Classificação geral'!$E83,'Classificação geral'!$F83,"")</f>
        <v/>
      </c>
      <c r="EN89" s="378" t="str">
        <f>IFERROR(IF(AND($EL89="fem",'Classificação geral'!$F83=1),'Classificação geral'!G83,""),"")</f>
        <v/>
      </c>
      <c r="EO89" s="378" t="str">
        <f>IFERROR(IF(AND($EL89="fem",'Classificação geral'!$F83=1),'Classificação geral'!H83,""),"")</f>
        <v/>
      </c>
      <c r="EP89" s="378" t="str">
        <f>IFERROR(IF(AND($EL89="fem",'Classificação geral'!$F83=1),'Classificação geral'!I83,""),"")</f>
        <v/>
      </c>
      <c r="EQ89" s="378" t="str">
        <f>IFERROR(IF(AND($EL89="fem",'Classificação geral'!$F83=1),'Classificação geral'!J83,""),"")</f>
        <v/>
      </c>
      <c r="ER89" s="306" t="str">
        <f>IFERROR(IF(AND($EL89="fem",'Classificação geral'!$F83=1),'Classificação geral'!K83,""),"")</f>
        <v/>
      </c>
      <c r="ES89" s="378" t="str">
        <f>IFERROR(IF(AND($EL89="fem",'Classificação geral'!$F83=1),'Classificação geral'!L83,""),"")</f>
        <v/>
      </c>
      <c r="ET89" s="378" t="str">
        <f>IFERROR(IF(AND($EL89="fem",'Classificação geral'!$F83=1),'Classificação geral'!M83,""),"")</f>
        <v/>
      </c>
      <c r="EU89" s="378" t="str">
        <f>IFERROR(IF(AND($EL89="fem",'Classificação geral'!$F83=1),'Classificação geral'!N83,""),"")</f>
        <v/>
      </c>
      <c r="EV89" s="306" t="str">
        <f>IFERROR(IF(AND($EL89="fem",'Classificação geral'!$F83=1),'Classificação geral'!O83,""),"")</f>
        <v/>
      </c>
      <c r="EW89" s="378" t="str">
        <f>IFERROR(IF(AND($EL89="fem",'Classificação geral'!$F83=1),'Classificação geral'!P83,""),"")</f>
        <v/>
      </c>
      <c r="EX89" s="378" t="str">
        <f>IFERROR(IF(AND($EL89="fem",'Classificação geral'!$F83=1),'Classificação geral'!Q83,""),"")</f>
        <v/>
      </c>
      <c r="EY89" s="378" t="str">
        <f>IFERROR(IF(AND($EL89="fem",'Classificação geral'!$F83=1),'Classificação geral'!R83,""),"")</f>
        <v/>
      </c>
      <c r="EZ89" s="296" t="str">
        <f>IF($EM89='Classificação geral'!$F83,'Classificação geral'!$U83,"")</f>
        <v/>
      </c>
      <c r="FA89" s="380" t="str">
        <f t="shared" si="341"/>
        <v/>
      </c>
      <c r="FB89" s="297" t="str">
        <f>IFERROR(RANK(EZ89,EZ:EZ,0)+ COUNTIF(EZ$13:$EZ88,EZ89),"")</f>
        <v/>
      </c>
      <c r="FC89" s="294"/>
      <c r="FD89" s="305" t="s">
        <v>5</v>
      </c>
      <c r="FE89" s="295" t="str">
        <f>IFERROR(IF(AND('Classificação geral'!$E83="mas",'Classificação geral'!$F83=1),'Classificação geral'!$A83,""),"")</f>
        <v/>
      </c>
      <c r="FF89" s="306" t="str">
        <f>IFERROR(IF(AND('Classificação geral'!$E83="mas",'Classificação geral'!$F83=1),'Classificação geral'!$B83,""),"")</f>
        <v/>
      </c>
      <c r="FG89" s="293" t="str">
        <f>IF($FF89='Classificação geral'!$B83,'Classificação geral'!$C83,"")</f>
        <v/>
      </c>
      <c r="FH89" s="293" t="str">
        <f>IF($FF89='Classificação geral'!$B83,'Classificação geral'!$E83,"")</f>
        <v/>
      </c>
      <c r="FI89" s="306" t="str">
        <f>IFERROR(IF(AND($FH89="mas",'Classificação geral'!$F83=1),'Classificação geral'!F83,""),"")</f>
        <v/>
      </c>
      <c r="FJ89" s="378" t="str">
        <f>IFERROR(IF(AND($FH89="mas",'Classificação geral'!$F83=1),'Classificação geral'!G83,""),"")</f>
        <v/>
      </c>
      <c r="FK89" s="378" t="str">
        <f>IFERROR(IF(AND($FH89="mas",'Classificação geral'!$F83=1),'Classificação geral'!H83,""),"")</f>
        <v/>
      </c>
      <c r="FL89" s="378" t="str">
        <f>IFERROR(IF(AND($FH89="mas",'Classificação geral'!$F83=1),'Classificação geral'!I83,""),"")</f>
        <v/>
      </c>
      <c r="FM89" s="378" t="str">
        <f>IFERROR(IF(AND($FH89="mas",'Classificação geral'!$F83=1),'Classificação geral'!J83,""),"")</f>
        <v/>
      </c>
      <c r="FN89" s="378" t="str">
        <f>IFERROR(IF(AND($FH89="mas",'Classificação geral'!$F83=1),'Classificação geral'!K83,""),"")</f>
        <v/>
      </c>
      <c r="FO89" s="378" t="str">
        <f>IFERROR(IF(AND($FH89="mas",'Classificação geral'!$F83=1),'Classificação geral'!L83,""),"")</f>
        <v/>
      </c>
      <c r="FP89" s="378" t="str">
        <f>IFERROR(IF(AND($FH89="mas",'Classificação geral'!$F83=1),'Classificação geral'!M83,""),"")</f>
        <v/>
      </c>
      <c r="FQ89" s="378" t="str">
        <f>IFERROR(IF(AND($FH89="mas",'Classificação geral'!$F83=1),'Classificação geral'!N83,""),"")</f>
        <v/>
      </c>
      <c r="FR89" s="378" t="str">
        <f>IFERROR(IF(AND($FH89="mas",'Classificação geral'!$F83=1),'Classificação geral'!O83,""),"")</f>
        <v/>
      </c>
      <c r="FS89" s="378" t="str">
        <f>IFERROR(IF(AND($FH89="mas",'Classificação geral'!$F83=1),'Classificação geral'!P83,""),"")</f>
        <v/>
      </c>
      <c r="FT89" s="378" t="str">
        <f>IFERROR(IF(AND($FH89="mas",'Classificação geral'!$F83=1),'Classificação geral'!Q83,""),"")</f>
        <v/>
      </c>
      <c r="FU89" s="378" t="str">
        <f>IFERROR(IF(AND($FH89="mas",'Classificação geral'!$F83=1),'Classificação geral'!R83,""),"")</f>
        <v/>
      </c>
      <c r="FV89" s="306" t="str">
        <f>IFERROR(IF(AND($FH89="mas",'Classificação geral'!$F83=1),'Classificação geral'!U83,""),"")</f>
        <v/>
      </c>
      <c r="FW89" s="380" t="str">
        <f t="shared" si="342"/>
        <v/>
      </c>
      <c r="FX89" s="297" t="str">
        <f>IFERROR(RANK(FV89,FV:FV,0)+ COUNTIF($FV$13:FV88,FV89),"")</f>
        <v/>
      </c>
      <c r="FY89" s="305"/>
      <c r="FZ89" s="295" t="str">
        <f>IFERROR(IF(AND('Classificação geral'!$E83="FEM",'Classificação geral'!$F83=2),'Classificação geral'!$A83,""),"")</f>
        <v/>
      </c>
      <c r="GA89" s="378" t="str">
        <f>IFERROR(IF(AND('Classificação geral'!$E83="fem",'Classificação geral'!$F83=2),'Classificação geral'!$B83,""),"")</f>
        <v/>
      </c>
      <c r="GB89" s="293" t="str">
        <f>IF(GA89='Classificação geral'!$B83,'Classificação geral'!$C83,"")</f>
        <v/>
      </c>
      <c r="GC89" s="293" t="str">
        <f>IF(GA89='Classificação geral'!$B83,'Classificação geral'!$E83,"")</f>
        <v/>
      </c>
      <c r="GD89" s="306" t="str">
        <f>IFERROR(IF(AND(GC89="fem",'Classificação geral'!$F83=2),'Classificação geral'!$F83,""),"")</f>
        <v/>
      </c>
      <c r="GE89" s="378" t="str">
        <f>IFERROR(IF(AND($GC89="fem",'Classificação geral'!$F83=2),'Classificação geral'!G83,""),"")</f>
        <v/>
      </c>
      <c r="GF89" s="378" t="str">
        <f>IFERROR(IF(AND($GC89="fem",'Classificação geral'!$F83=2),'Classificação geral'!H83,""),"")</f>
        <v/>
      </c>
      <c r="GG89" s="378" t="str">
        <f>IFERROR(IF(AND($GC89="fem",'Classificação geral'!$F83=2),'Classificação geral'!I83,""),"")</f>
        <v/>
      </c>
      <c r="GH89" s="378" t="str">
        <f>IFERROR(IF(AND($GC89="fem",'Classificação geral'!$F83=2),'Classificação geral'!J83,""),"")</f>
        <v/>
      </c>
      <c r="GI89" s="378" t="str">
        <f>IFERROR(IF(AND($GC89="fem",'Classificação geral'!$F83=2),'Classificação geral'!K83,""),"")</f>
        <v/>
      </c>
      <c r="GJ89" s="378" t="str">
        <f>IFERROR(IF(AND($GC89="fem",'Classificação geral'!$F83=2),'Classificação geral'!L83,""),"")</f>
        <v/>
      </c>
      <c r="GK89" s="378" t="str">
        <f>IFERROR(IF(AND($GC89="fem",'Classificação geral'!$F83=2),'Classificação geral'!M83,""),"")</f>
        <v/>
      </c>
      <c r="GL89" s="378" t="str">
        <f>IFERROR(IF(AND($GC89="fem",'Classificação geral'!$F83=2),'Classificação geral'!N83,""),"")</f>
        <v/>
      </c>
      <c r="GM89" s="378" t="str">
        <f>IFERROR(IF(AND($GC89="fem",'Classificação geral'!$F83=2),'Classificação geral'!O83,""),"")</f>
        <v/>
      </c>
      <c r="GN89" s="378" t="str">
        <f>IFERROR(IF(AND($GC89="fem",'Classificação geral'!$F83=2),'Classificação geral'!P83,""),"")</f>
        <v/>
      </c>
      <c r="GO89" s="378" t="str">
        <f>IFERROR(IF(AND($GC89="fem",'Classificação geral'!$F83=2),'Classificação geral'!Q83,""),"")</f>
        <v/>
      </c>
      <c r="GP89" s="378" t="str">
        <f>IFERROR(IF(AND($GC89="fem",'Classificação geral'!$F83=2),'Classificação geral'!R83,""),"")</f>
        <v/>
      </c>
      <c r="GQ89" s="306" t="str">
        <f>IFERROR(IF(AND(GC89="fem",'Classificação geral'!$F83=2),'Classificação geral'!U83,""),"")</f>
        <v/>
      </c>
      <c r="GR89" s="380" t="str">
        <f t="shared" si="343"/>
        <v/>
      </c>
      <c r="GS89" s="297" t="str">
        <f>IFERROR(RANK(GQ89,GQ:GQ,0)+ COUNTIF($GQ$13:GQ88,GQ89),"")</f>
        <v/>
      </c>
      <c r="GT89" s="305"/>
      <c r="GU89" s="295" t="str">
        <f>IFERROR(IF(AND('Classificação geral'!$E83="mas",'Classificação geral'!$F83=2),'Classificação geral'!$A83,""),"")</f>
        <v/>
      </c>
      <c r="GV89" s="295" t="str">
        <f>IFERROR(IF(AND('Classificação geral'!$E83="mas",'Classificação geral'!$F83=2),'Classificação geral'!$B83,""),"")</f>
        <v/>
      </c>
      <c r="GW89" s="293" t="str">
        <f>IF(GV89='Classificação geral'!$B83,'Classificação geral'!$C83,"")</f>
        <v/>
      </c>
      <c r="GX89" s="293" t="str">
        <f>IF(GV89='Classificação geral'!$B83,'Classificação geral'!$E83,"")</f>
        <v/>
      </c>
      <c r="GY89" s="306" t="str">
        <f>IFERROR(IF(AND(GX89="mas",'Classificação geral'!$F83=2),'Classificação geral'!$F83,""),"")</f>
        <v/>
      </c>
      <c r="GZ89" s="378" t="str">
        <f>IFERROR(IF(AND($GX89="mas",'Classificação geral'!$F83=2),'Classificação geral'!H83,""),"")</f>
        <v/>
      </c>
      <c r="HA89" s="378" t="str">
        <f>IFERROR(IF(AND($GX89="mas",'Classificação geral'!$F83=2),'Classificação geral'!I83,""),"")</f>
        <v/>
      </c>
      <c r="HB89" s="378" t="str">
        <f>IFERROR(IF(AND($GX89="mas",'Classificação geral'!$F83=2),'Classificação geral'!J83,""),"")</f>
        <v/>
      </c>
      <c r="HC89" s="306" t="str">
        <f>IFERROR(IF(AND(GX89="mas",'Classificação geral'!$F83=2),'Classificação geral'!$G83,""),"")</f>
        <v/>
      </c>
      <c r="HD89" s="378" t="str">
        <f>IFERROR(IF(AND($GX89="mas",'Classificação geral'!$F83=2),'Classificação geral'!L83,""),"")</f>
        <v/>
      </c>
      <c r="HE89" s="378" t="str">
        <f>IFERROR(IF(AND($GX89="mas",'Classificação geral'!$F83=2),'Classificação geral'!M83,""),"")</f>
        <v/>
      </c>
      <c r="HF89" s="378" t="str">
        <f>IFERROR(IF(AND($GX89="mas",'Classificação geral'!$F83=2),'Classificação geral'!N83,""),"")</f>
        <v/>
      </c>
      <c r="HG89" s="306" t="str">
        <f>IFERROR(IF(AND(GX89="mas",'Classificação geral'!$F83=2),'Classificação geral'!$K83,""),"")</f>
        <v/>
      </c>
      <c r="HH89" s="378" t="str">
        <f>IFERROR(IF(AND($GX89="mas",'Classificação geral'!$F83=2),'Classificação geral'!P83,""),"")</f>
        <v/>
      </c>
      <c r="HI89" s="378" t="str">
        <f>IFERROR(IF(AND($GX89="mas",'Classificação geral'!$F83=2),'Classificação geral'!Q83,""),"")</f>
        <v/>
      </c>
      <c r="HJ89" s="378" t="str">
        <f>IFERROR(IF(AND($GX89="mas",'Classificação geral'!$F83=2),'Classificação geral'!R83,""),"")</f>
        <v/>
      </c>
      <c r="HK89" s="306" t="str">
        <f>IFERROR(IF(AND(GX89="mas",'Classificação geral'!$F83=2),'Classificação geral'!$O83,""),"")</f>
        <v/>
      </c>
      <c r="HL89" s="306" t="str">
        <f>IFERROR(IF(AND(GX89="mas",'Classificação geral'!$F83=2),'Classificação geral'!$U83,""),"")</f>
        <v/>
      </c>
      <c r="HM89" s="380" t="str">
        <f t="shared" si="344"/>
        <v/>
      </c>
      <c r="HN89" s="297" t="str">
        <f>IFERROR(RANK(HL89,HL:HL,0)+ COUNTIF($HL$13:HL88,HL89),"")</f>
        <v/>
      </c>
      <c r="HO89" s="305"/>
      <c r="HP89" s="295" t="str">
        <f>IFERROR(IF(AND('Classificação geral'!$E83="FEM",'Classificação geral'!$F83=3),'Classificação geral'!$A83,""),"")</f>
        <v/>
      </c>
      <c r="HQ89" s="306" t="str">
        <f>IFERROR(IF(AND('Classificação geral'!$E83="fem",'Classificação geral'!$F83=3),'Classificação geral'!$B83,""),"")</f>
        <v/>
      </c>
      <c r="HR89" s="293" t="str">
        <f>IF($HQ89='Classificação geral'!$B83,'Classificação geral'!$C83,"")</f>
        <v/>
      </c>
      <c r="HS89" s="293" t="str">
        <f>IF($HQ89='Classificação geral'!$B83,'Classificação geral'!$E83,"")</f>
        <v/>
      </c>
      <c r="HT89" s="293" t="str">
        <f>IF($HS89='Classificação geral'!$E83,'Classificação geral'!$F83,"")</f>
        <v/>
      </c>
      <c r="HU89" s="382">
        <f>IF($HT89='Classificação geral'!$F83,'Classificação geral'!G83,"")</f>
        <v>0</v>
      </c>
      <c r="HV89" s="382" t="str">
        <f>IF($HT89='Classificação geral'!$F83,'Classificação geral'!H83,"")</f>
        <v/>
      </c>
      <c r="HW89" s="382">
        <f>IF($HT89='Classificação geral'!$F83,'Classificação geral'!I83,"")</f>
        <v>0</v>
      </c>
      <c r="HX89" s="382">
        <f>IF($HT89='Classificação geral'!$F83,'Classificação geral'!J83,"")</f>
        <v>0</v>
      </c>
      <c r="HY89" s="382">
        <f>IF($HT89='Classificação geral'!$F83,'Classificação geral'!K83,"")</f>
        <v>0</v>
      </c>
      <c r="HZ89" s="382">
        <f>IF($HT89='Classificação geral'!$F83,'Classificação geral'!L83,"")</f>
        <v>0</v>
      </c>
      <c r="IA89" s="382">
        <f>IF($HT89='Classificação geral'!$F83,'Classificação geral'!M83,"")</f>
        <v>0</v>
      </c>
      <c r="IB89" s="382">
        <f>IF($HT89='Classificação geral'!$F83,'Classificação geral'!N83,"")</f>
        <v>0</v>
      </c>
      <c r="IC89" s="382">
        <f>IF($HT89='Classificação geral'!$F83,'Classificação geral'!O83,"")</f>
        <v>0</v>
      </c>
      <c r="ID89" s="382" t="b">
        <f>IF($HT89='Classificação geral'!$F83,'Classificação geral'!P83,"")</f>
        <v>0</v>
      </c>
      <c r="IE89" s="382">
        <f>IF($HT89='Classificação geral'!$F83,'Classificação geral'!Q83,"")</f>
        <v>0</v>
      </c>
      <c r="IF89" s="382">
        <f>IF($HT89='Classificação geral'!$F83,'Classificação geral'!R83,"")</f>
        <v>0</v>
      </c>
      <c r="IG89" s="379" t="str">
        <f>IF($HT89='Classificação geral'!$F83,'Classificação geral'!$U83,"")</f>
        <v/>
      </c>
      <c r="IH89" s="334" t="str">
        <f t="shared" si="339"/>
        <v/>
      </c>
      <c r="II89" s="297" t="str">
        <f>IFERROR(RANK(IG89,IG:IG,0)+ COUNTIF($IG$13:IG88,IG89),"")</f>
        <v/>
      </c>
      <c r="IJ89" s="305"/>
      <c r="IK89" s="295" t="str">
        <f>IFERROR(IF(AND('Classificação geral'!$E83="mas",'Classificação geral'!$F83=3),'Classificação geral'!$A83,""),"")</f>
        <v/>
      </c>
      <c r="IL89" s="306" t="str">
        <f>IFERROR(IF(AND('Classificação geral'!$E83="mas",'Classificação geral'!$F83=3),'Classificação geral'!$B83,""),"")</f>
        <v/>
      </c>
      <c r="IM89" s="293" t="str">
        <f>IF($IL89='Classificação geral'!$B83,'Classificação geral'!$C83,"")</f>
        <v/>
      </c>
      <c r="IN89" s="293" t="str">
        <f>IF($IL89='Classificação geral'!$B83,'Classificação geral'!$E83,"")</f>
        <v/>
      </c>
      <c r="IO89" s="293" t="str">
        <f>IF($IN89='Classificação geral'!$E83,'Classificação geral'!$F83,"")</f>
        <v/>
      </c>
      <c r="IP89" s="379">
        <f>IF($IO89='Classificação geral'!$F83,'Classificação geral'!G83,"")</f>
        <v>0</v>
      </c>
      <c r="IQ89" s="379" t="str">
        <f>IF($IO89='Classificação geral'!$F83,'Classificação geral'!H83,"")</f>
        <v/>
      </c>
      <c r="IR89" s="379">
        <f>IF($IO89='Classificação geral'!$F83,'Classificação geral'!I83,"")</f>
        <v>0</v>
      </c>
      <c r="IS89" s="379">
        <f>IF($IO89='Classificação geral'!$F83,'Classificação geral'!J83,"")</f>
        <v>0</v>
      </c>
      <c r="IT89" s="379">
        <f>IF($IO89='Classificação geral'!$F83,'Classificação geral'!K83,"")</f>
        <v>0</v>
      </c>
      <c r="IU89" s="379">
        <f>IF($IO89='Classificação geral'!$F83,'Classificação geral'!L83,"")</f>
        <v>0</v>
      </c>
      <c r="IV89" s="379">
        <f>IF($IO89='Classificação geral'!$F83,'Classificação geral'!M83,"")</f>
        <v>0</v>
      </c>
      <c r="IW89" s="379">
        <f>IF($IO89='Classificação geral'!$F83,'Classificação geral'!N83,"")</f>
        <v>0</v>
      </c>
      <c r="IX89" s="379">
        <f>IF($IO89='Classificação geral'!$F83,'Classificação geral'!O83,"")</f>
        <v>0</v>
      </c>
      <c r="IY89" s="379" t="b">
        <f>IF($IO89='Classificação geral'!$F83,'Classificação geral'!P83,"")</f>
        <v>0</v>
      </c>
      <c r="IZ89" s="379">
        <f>IF($IO89='Classificação geral'!$F83,'Classificação geral'!Q83,"")</f>
        <v>0</v>
      </c>
      <c r="JA89" s="379">
        <f>IF($IO89='Classificação geral'!$F83,'Classificação geral'!R83,"")</f>
        <v>0</v>
      </c>
      <c r="JB89" s="296" t="str">
        <f>IF($IO89='Classificação geral'!$F83,'Classificação geral'!$U83,"")</f>
        <v/>
      </c>
      <c r="JC89" s="334" t="str">
        <f t="shared" si="340"/>
        <v/>
      </c>
      <c r="JD89" s="297" t="str">
        <f>IFERROR(RANK(JB89,JB:JB,0)+ COUNTIF($JB$13:JB88,JB89),"")</f>
        <v/>
      </c>
    </row>
    <row r="90" spans="1:264" ht="25.95" customHeight="1" x14ac:dyDescent="0.4">
      <c r="A90" s="397"/>
      <c r="B90" s="367" t="str">
        <f t="shared" si="241"/>
        <v/>
      </c>
      <c r="C90" s="390" t="str">
        <f t="shared" si="242"/>
        <v/>
      </c>
      <c r="D90" s="394" t="str">
        <f t="shared" si="243"/>
        <v/>
      </c>
      <c r="E90" s="395" t="str">
        <f t="shared" si="244"/>
        <v/>
      </c>
      <c r="F90" s="395" t="str">
        <f t="shared" si="245"/>
        <v/>
      </c>
      <c r="G90" s="395" t="str">
        <f>IFERROR(INDEX(#REF!,MATCH(U90,$FB$15:$FB$97,0)),"")</f>
        <v/>
      </c>
      <c r="H90" s="396" t="str">
        <f t="shared" si="246"/>
        <v/>
      </c>
      <c r="I90" s="396" t="str">
        <f t="shared" si="247"/>
        <v/>
      </c>
      <c r="J90" s="396" t="str">
        <f t="shared" si="248"/>
        <v/>
      </c>
      <c r="K90" s="479" t="str">
        <f t="shared" si="249"/>
        <v/>
      </c>
      <c r="L90" s="396" t="str">
        <f t="shared" si="250"/>
        <v/>
      </c>
      <c r="M90" s="396" t="str">
        <f t="shared" si="251"/>
        <v/>
      </c>
      <c r="N90" s="396" t="str">
        <f t="shared" si="252"/>
        <v/>
      </c>
      <c r="O90" s="479" t="str">
        <f t="shared" si="253"/>
        <v/>
      </c>
      <c r="P90" s="396" t="str">
        <f t="shared" si="254"/>
        <v/>
      </c>
      <c r="Q90" s="396" t="str">
        <f t="shared" si="255"/>
        <v/>
      </c>
      <c r="R90" s="396" t="str">
        <f t="shared" si="256"/>
        <v/>
      </c>
      <c r="S90" s="479" t="str">
        <f t="shared" si="257"/>
        <v/>
      </c>
      <c r="T90" s="396" t="str">
        <f t="shared" si="258"/>
        <v/>
      </c>
      <c r="U90" s="391">
        <v>76</v>
      </c>
      <c r="V90" s="392"/>
      <c r="W90" s="392"/>
      <c r="X90" s="367" t="str">
        <f t="shared" si="259"/>
        <v/>
      </c>
      <c r="Y90" s="390" t="str">
        <f t="shared" si="260"/>
        <v/>
      </c>
      <c r="Z90" s="394" t="str">
        <f t="shared" si="261"/>
        <v/>
      </c>
      <c r="AA90" s="395" t="str">
        <f t="shared" si="262"/>
        <v/>
      </c>
      <c r="AB90" s="395" t="str">
        <f t="shared" si="263"/>
        <v/>
      </c>
      <c r="AC90" s="395" t="str">
        <f>IFERROR(INDEX(#REF!,MATCH(AQ90,$FX$15:$FX$97,0)),"")</f>
        <v/>
      </c>
      <c r="AD90" s="396" t="str">
        <f t="shared" si="264"/>
        <v/>
      </c>
      <c r="AE90" s="396" t="str">
        <f t="shared" si="265"/>
        <v/>
      </c>
      <c r="AF90" s="396" t="str">
        <f t="shared" si="266"/>
        <v/>
      </c>
      <c r="AG90" s="479" t="str">
        <f t="shared" si="267"/>
        <v/>
      </c>
      <c r="AH90" s="396" t="str">
        <f t="shared" si="268"/>
        <v/>
      </c>
      <c r="AI90" s="396" t="str">
        <f t="shared" si="269"/>
        <v/>
      </c>
      <c r="AJ90" s="396" t="str">
        <f t="shared" si="270"/>
        <v/>
      </c>
      <c r="AK90" s="479" t="str">
        <f t="shared" si="271"/>
        <v/>
      </c>
      <c r="AL90" s="396" t="str">
        <f t="shared" si="272"/>
        <v/>
      </c>
      <c r="AM90" s="396" t="str">
        <f t="shared" si="273"/>
        <v/>
      </c>
      <c r="AN90" s="396" t="str">
        <f t="shared" si="274"/>
        <v/>
      </c>
      <c r="AO90" s="479" t="str">
        <f t="shared" si="275"/>
        <v/>
      </c>
      <c r="AP90" s="396" t="str">
        <f t="shared" si="276"/>
        <v/>
      </c>
      <c r="AQ90" s="391">
        <v>76</v>
      </c>
      <c r="AR90" s="392"/>
      <c r="AS90" s="397"/>
      <c r="AT90" s="367" t="str">
        <f t="shared" si="277"/>
        <v/>
      </c>
      <c r="AU90" s="390" t="str">
        <f t="shared" si="278"/>
        <v/>
      </c>
      <c r="AV90" s="390" t="str">
        <f t="shared" si="279"/>
        <v/>
      </c>
      <c r="AW90" s="395" t="str">
        <f t="shared" si="280"/>
        <v/>
      </c>
      <c r="AX90" s="395" t="str">
        <f t="shared" si="281"/>
        <v/>
      </c>
      <c r="AY90" s="395" t="str">
        <f>IFERROR(INDEX(#REF!,MATCH($BM90,$GS$15:$GS$97,0)),"")</f>
        <v/>
      </c>
      <c r="AZ90" s="396" t="str">
        <f t="shared" si="282"/>
        <v/>
      </c>
      <c r="BA90" s="396" t="str">
        <f t="shared" si="283"/>
        <v/>
      </c>
      <c r="BB90" s="396" t="str">
        <f t="shared" si="284"/>
        <v/>
      </c>
      <c r="BC90" s="479" t="str">
        <f t="shared" si="285"/>
        <v/>
      </c>
      <c r="BD90" s="396" t="str">
        <f t="shared" si="286"/>
        <v/>
      </c>
      <c r="BE90" s="396" t="str">
        <f t="shared" si="287"/>
        <v/>
      </c>
      <c r="BF90" s="396" t="str">
        <f t="shared" si="288"/>
        <v/>
      </c>
      <c r="BG90" s="479" t="str">
        <f t="shared" si="289"/>
        <v/>
      </c>
      <c r="BH90" s="396" t="str">
        <f t="shared" si="290"/>
        <v/>
      </c>
      <c r="BI90" s="396" t="str">
        <f t="shared" si="291"/>
        <v/>
      </c>
      <c r="BJ90" s="396" t="str">
        <f t="shared" si="292"/>
        <v/>
      </c>
      <c r="BK90" s="479" t="str">
        <f t="shared" si="293"/>
        <v/>
      </c>
      <c r="BL90" s="396" t="str">
        <f t="shared" si="294"/>
        <v/>
      </c>
      <c r="BM90" s="391">
        <v>76</v>
      </c>
      <c r="BN90" s="236"/>
      <c r="BO90" s="392"/>
      <c r="BP90" s="368" t="str">
        <f t="shared" si="295"/>
        <v/>
      </c>
      <c r="BQ90" s="390" t="str">
        <f t="shared" si="296"/>
        <v/>
      </c>
      <c r="BR90" s="394" t="str">
        <f t="shared" si="297"/>
        <v/>
      </c>
      <c r="BS90" s="395" t="str">
        <f t="shared" si="298"/>
        <v/>
      </c>
      <c r="BT90" s="395" t="str">
        <f t="shared" si="299"/>
        <v/>
      </c>
      <c r="BU90" s="395" t="str">
        <f>IFERROR(INDEX(#REF!,MATCH(CI90,$HN$15:$HN$97,0)),"")</f>
        <v/>
      </c>
      <c r="BV90" s="396" t="str">
        <f t="shared" si="300"/>
        <v/>
      </c>
      <c r="BW90" s="396" t="str">
        <f t="shared" si="301"/>
        <v/>
      </c>
      <c r="BX90" s="396" t="str">
        <f t="shared" si="302"/>
        <v/>
      </c>
      <c r="BY90" s="479" t="str">
        <f t="shared" si="303"/>
        <v/>
      </c>
      <c r="BZ90" s="396" t="str">
        <f t="shared" si="304"/>
        <v/>
      </c>
      <c r="CA90" s="396" t="str">
        <f t="shared" si="305"/>
        <v/>
      </c>
      <c r="CB90" s="396" t="str">
        <f t="shared" si="306"/>
        <v/>
      </c>
      <c r="CC90" s="479" t="str">
        <f t="shared" si="307"/>
        <v/>
      </c>
      <c r="CD90" s="396" t="str">
        <f t="shared" si="308"/>
        <v/>
      </c>
      <c r="CE90" s="396" t="str">
        <f t="shared" si="309"/>
        <v/>
      </c>
      <c r="CF90" s="396" t="str">
        <f t="shared" si="310"/>
        <v/>
      </c>
      <c r="CG90" s="479" t="str">
        <f t="shared" si="311"/>
        <v/>
      </c>
      <c r="CH90" s="396" t="str">
        <f t="shared" si="312"/>
        <v/>
      </c>
      <c r="CI90" s="391">
        <v>76</v>
      </c>
      <c r="CJ90" s="392"/>
      <c r="CK90" s="397"/>
      <c r="CL90" s="367" t="str">
        <f t="shared" si="313"/>
        <v/>
      </c>
      <c r="CM90" s="390" t="str">
        <f t="shared" si="314"/>
        <v/>
      </c>
      <c r="CN90" s="394" t="str">
        <f t="shared" si="315"/>
        <v/>
      </c>
      <c r="CO90" s="394" t="str">
        <f t="shared" si="316"/>
        <v/>
      </c>
      <c r="CP90" s="395" t="str">
        <f t="shared" si="317"/>
        <v/>
      </c>
      <c r="CQ90" s="395" t="str">
        <f>IFERROR(INDEX(#REF!,MATCH(DE90,$II$15:$II$97,0)),"")</f>
        <v/>
      </c>
      <c r="CR90" s="396" t="str">
        <f t="shared" si="318"/>
        <v/>
      </c>
      <c r="CS90" s="396" t="str">
        <f t="shared" si="319"/>
        <v/>
      </c>
      <c r="CT90" s="396" t="str">
        <f t="shared" si="320"/>
        <v/>
      </c>
      <c r="CU90" s="479" t="str">
        <f t="shared" si="321"/>
        <v/>
      </c>
      <c r="CV90" s="396" t="str">
        <f t="shared" si="322"/>
        <v/>
      </c>
      <c r="CW90" s="396" t="str">
        <f t="shared" si="323"/>
        <v/>
      </c>
      <c r="CX90" s="396" t="str">
        <f t="shared" si="324"/>
        <v/>
      </c>
      <c r="CY90" s="479" t="str">
        <f t="shared" si="325"/>
        <v/>
      </c>
      <c r="CZ90" s="396" t="str">
        <f t="shared" si="326"/>
        <v/>
      </c>
      <c r="DA90" s="396" t="str">
        <f t="shared" si="327"/>
        <v/>
      </c>
      <c r="DB90" s="396" t="str">
        <f t="shared" si="328"/>
        <v/>
      </c>
      <c r="DC90" s="479" t="str">
        <f t="shared" si="329"/>
        <v/>
      </c>
      <c r="DD90" s="396" t="str">
        <f t="shared" si="330"/>
        <v/>
      </c>
      <c r="DE90" s="391">
        <v>76</v>
      </c>
      <c r="DF90" s="393" t="str">
        <f t="shared" si="230"/>
        <v/>
      </c>
      <c r="DG90" s="392"/>
      <c r="DH90" s="392"/>
      <c r="DI90" s="367" t="str">
        <f t="shared" si="231"/>
        <v/>
      </c>
      <c r="DJ90" s="390" t="str">
        <f t="shared" si="331"/>
        <v/>
      </c>
      <c r="DK90" s="394" t="str">
        <f t="shared" si="332"/>
        <v/>
      </c>
      <c r="DL90" s="395" t="str">
        <f t="shared" si="333"/>
        <v/>
      </c>
      <c r="DM90" s="395" t="str">
        <f t="shared" si="334"/>
        <v/>
      </c>
      <c r="DN90" s="395" t="str">
        <f>IFERROR(INDEX(#REF!,MATCH(EB90,$JD$15:$JD$97,0)),"")</f>
        <v/>
      </c>
      <c r="DO90" s="396" t="str">
        <f t="shared" si="232"/>
        <v/>
      </c>
      <c r="DP90" s="396" t="str">
        <f t="shared" si="233"/>
        <v/>
      </c>
      <c r="DQ90" s="396" t="str">
        <f t="shared" si="234"/>
        <v/>
      </c>
      <c r="DR90" s="479" t="str">
        <f t="shared" si="335"/>
        <v/>
      </c>
      <c r="DS90" s="396" t="str">
        <f t="shared" si="235"/>
        <v/>
      </c>
      <c r="DT90" s="396" t="str">
        <f t="shared" si="236"/>
        <v/>
      </c>
      <c r="DU90" s="396" t="str">
        <f t="shared" si="237"/>
        <v/>
      </c>
      <c r="DV90" s="479" t="str">
        <f t="shared" si="336"/>
        <v/>
      </c>
      <c r="DW90" s="396" t="str">
        <f t="shared" si="238"/>
        <v/>
      </c>
      <c r="DX90" s="396" t="str">
        <f t="shared" si="239"/>
        <v/>
      </c>
      <c r="DY90" s="396" t="str">
        <f t="shared" si="240"/>
        <v/>
      </c>
      <c r="DZ90" s="479" t="str">
        <f t="shared" si="337"/>
        <v/>
      </c>
      <c r="EA90" s="396" t="str">
        <f t="shared" si="338"/>
        <v/>
      </c>
      <c r="EB90" s="391">
        <v>76</v>
      </c>
      <c r="EC90" s="393"/>
      <c r="ED90" s="392"/>
      <c r="EI90" s="295" t="str">
        <f>IFERROR(IF(AND('Classificação geral'!$E84="FEM",'Classificação geral'!$F84=1),'Classificação geral'!$A84,""),"")</f>
        <v/>
      </c>
      <c r="EJ90" s="306" t="str">
        <f>IFERROR(IF(AND('Classificação geral'!$E84="FEM",'Classificação geral'!$F84=1),'Classificação geral'!$B84,""),"")</f>
        <v/>
      </c>
      <c r="EK90" s="293" t="str">
        <f>IF($EJ90='Classificação geral'!$B84,'Classificação geral'!$C84,"")</f>
        <v/>
      </c>
      <c r="EL90" s="293" t="str">
        <f>IF($EJ90='Classificação geral'!$B84,'Classificação geral'!$E84,"")</f>
        <v/>
      </c>
      <c r="EM90" s="293" t="str">
        <f>IF($EL90='Classificação geral'!$E84,'Classificação geral'!$F84,"")</f>
        <v/>
      </c>
      <c r="EN90" s="378" t="str">
        <f>IFERROR(IF(AND($EL90="fem",'Classificação geral'!$F84=1),'Classificação geral'!G84,""),"")</f>
        <v/>
      </c>
      <c r="EO90" s="378" t="str">
        <f>IFERROR(IF(AND($EL90="fem",'Classificação geral'!$F84=1),'Classificação geral'!H84,""),"")</f>
        <v/>
      </c>
      <c r="EP90" s="378" t="str">
        <f>IFERROR(IF(AND($EL90="fem",'Classificação geral'!$F84=1),'Classificação geral'!I84,""),"")</f>
        <v/>
      </c>
      <c r="EQ90" s="378" t="str">
        <f>IFERROR(IF(AND($EL90="fem",'Classificação geral'!$F84=1),'Classificação geral'!J84,""),"")</f>
        <v/>
      </c>
      <c r="ER90" s="306" t="str">
        <f>IFERROR(IF(AND($EL90="fem",'Classificação geral'!$F84=1),'Classificação geral'!K84,""),"")</f>
        <v/>
      </c>
      <c r="ES90" s="378" t="str">
        <f>IFERROR(IF(AND($EL90="fem",'Classificação geral'!$F84=1),'Classificação geral'!L84,""),"")</f>
        <v/>
      </c>
      <c r="ET90" s="378" t="str">
        <f>IFERROR(IF(AND($EL90="fem",'Classificação geral'!$F84=1),'Classificação geral'!M84,""),"")</f>
        <v/>
      </c>
      <c r="EU90" s="378" t="str">
        <f>IFERROR(IF(AND($EL90="fem",'Classificação geral'!$F84=1),'Classificação geral'!N84,""),"")</f>
        <v/>
      </c>
      <c r="EV90" s="306" t="str">
        <f>IFERROR(IF(AND($EL90="fem",'Classificação geral'!$F84=1),'Classificação geral'!O84,""),"")</f>
        <v/>
      </c>
      <c r="EW90" s="378" t="str">
        <f>IFERROR(IF(AND($EL90="fem",'Classificação geral'!$F84=1),'Classificação geral'!P84,""),"")</f>
        <v/>
      </c>
      <c r="EX90" s="378" t="str">
        <f>IFERROR(IF(AND($EL90="fem",'Classificação geral'!$F84=1),'Classificação geral'!Q84,""),"")</f>
        <v/>
      </c>
      <c r="EY90" s="378" t="str">
        <f>IFERROR(IF(AND($EL90="fem",'Classificação geral'!$F84=1),'Classificação geral'!R84,""),"")</f>
        <v/>
      </c>
      <c r="EZ90" s="296" t="str">
        <f>IF($EM90='Classificação geral'!$F84,'Classificação geral'!$U84,"")</f>
        <v/>
      </c>
      <c r="FA90" s="380" t="str">
        <f t="shared" si="341"/>
        <v/>
      </c>
      <c r="FB90" s="297" t="str">
        <f>IFERROR(RANK(EZ90,EZ:EZ,0)+ COUNTIF(EZ$13:$EZ89,EZ90),"")</f>
        <v/>
      </c>
      <c r="FC90" s="294"/>
      <c r="FD90" s="305" t="s">
        <v>5</v>
      </c>
      <c r="FE90" s="295" t="str">
        <f>IFERROR(IF(AND('Classificação geral'!$E84="mas",'Classificação geral'!$F84=1),'Classificação geral'!$A84,""),"")</f>
        <v/>
      </c>
      <c r="FF90" s="306" t="str">
        <f>IFERROR(IF(AND('Classificação geral'!$E84="mas",'Classificação geral'!$F84=1),'Classificação geral'!$B84,""),"")</f>
        <v/>
      </c>
      <c r="FG90" s="293" t="str">
        <f>IF($FF90='Classificação geral'!$B84,'Classificação geral'!$C84,"")</f>
        <v/>
      </c>
      <c r="FH90" s="293" t="str">
        <f>IF($FF90='Classificação geral'!$B84,'Classificação geral'!$E84,"")</f>
        <v/>
      </c>
      <c r="FI90" s="306" t="str">
        <f>IFERROR(IF(AND($FH90="mas",'Classificação geral'!$F84=1),'Classificação geral'!F84,""),"")</f>
        <v/>
      </c>
      <c r="FJ90" s="378" t="str">
        <f>IFERROR(IF(AND($FH90="mas",'Classificação geral'!$F84=1),'Classificação geral'!G84,""),"")</f>
        <v/>
      </c>
      <c r="FK90" s="378" t="str">
        <f>IFERROR(IF(AND($FH90="mas",'Classificação geral'!$F84=1),'Classificação geral'!H84,""),"")</f>
        <v/>
      </c>
      <c r="FL90" s="378" t="str">
        <f>IFERROR(IF(AND($FH90="mas",'Classificação geral'!$F84=1),'Classificação geral'!I84,""),"")</f>
        <v/>
      </c>
      <c r="FM90" s="378" t="str">
        <f>IFERROR(IF(AND($FH90="mas",'Classificação geral'!$F84=1),'Classificação geral'!J84,""),"")</f>
        <v/>
      </c>
      <c r="FN90" s="378" t="str">
        <f>IFERROR(IF(AND($FH90="mas",'Classificação geral'!$F84=1),'Classificação geral'!K84,""),"")</f>
        <v/>
      </c>
      <c r="FO90" s="378" t="str">
        <f>IFERROR(IF(AND($FH90="mas",'Classificação geral'!$F84=1),'Classificação geral'!L84,""),"")</f>
        <v/>
      </c>
      <c r="FP90" s="378" t="str">
        <f>IFERROR(IF(AND($FH90="mas",'Classificação geral'!$F84=1),'Classificação geral'!M84,""),"")</f>
        <v/>
      </c>
      <c r="FQ90" s="378" t="str">
        <f>IFERROR(IF(AND($FH90="mas",'Classificação geral'!$F84=1),'Classificação geral'!N84,""),"")</f>
        <v/>
      </c>
      <c r="FR90" s="378" t="str">
        <f>IFERROR(IF(AND($FH90="mas",'Classificação geral'!$F84=1),'Classificação geral'!O84,""),"")</f>
        <v/>
      </c>
      <c r="FS90" s="378" t="str">
        <f>IFERROR(IF(AND($FH90="mas",'Classificação geral'!$F84=1),'Classificação geral'!P84,""),"")</f>
        <v/>
      </c>
      <c r="FT90" s="378" t="str">
        <f>IFERROR(IF(AND($FH90="mas",'Classificação geral'!$F84=1),'Classificação geral'!Q84,""),"")</f>
        <v/>
      </c>
      <c r="FU90" s="378" t="str">
        <f>IFERROR(IF(AND($FH90="mas",'Classificação geral'!$F84=1),'Classificação geral'!R84,""),"")</f>
        <v/>
      </c>
      <c r="FV90" s="306" t="str">
        <f>IFERROR(IF(AND($FH90="mas",'Classificação geral'!$F84=1),'Classificação geral'!U84,""),"")</f>
        <v/>
      </c>
      <c r="FW90" s="380" t="str">
        <f t="shared" si="342"/>
        <v/>
      </c>
      <c r="FX90" s="297" t="str">
        <f>IFERROR(RANK(FV90,FV:FV,0)+ COUNTIF($FV$13:FV89,FV90),"")</f>
        <v/>
      </c>
      <c r="FY90" s="305"/>
      <c r="FZ90" s="295" t="str">
        <f>IFERROR(IF(AND('Classificação geral'!$E84="FEM",'Classificação geral'!$F84=2),'Classificação geral'!$A84,""),"")</f>
        <v/>
      </c>
      <c r="GA90" s="378" t="str">
        <f>IFERROR(IF(AND('Classificação geral'!$E84="fem",'Classificação geral'!$F84=2),'Classificação geral'!$B84,""),"")</f>
        <v/>
      </c>
      <c r="GB90" s="293" t="str">
        <f>IF(GA90='Classificação geral'!$B84,'Classificação geral'!$C84,"")</f>
        <v/>
      </c>
      <c r="GC90" s="293" t="str">
        <f>IF(GA90='Classificação geral'!$B84,'Classificação geral'!$E84,"")</f>
        <v/>
      </c>
      <c r="GD90" s="306" t="str">
        <f>IFERROR(IF(AND(GC90="fem",'Classificação geral'!$F84=2),'Classificação geral'!$F84,""),"")</f>
        <v/>
      </c>
      <c r="GE90" s="378" t="str">
        <f>IFERROR(IF(AND($GC90="fem",'Classificação geral'!$F84=2),'Classificação geral'!G84,""),"")</f>
        <v/>
      </c>
      <c r="GF90" s="378" t="str">
        <f>IFERROR(IF(AND($GC90="fem",'Classificação geral'!$F84=2),'Classificação geral'!H84,""),"")</f>
        <v/>
      </c>
      <c r="GG90" s="378" t="str">
        <f>IFERROR(IF(AND($GC90="fem",'Classificação geral'!$F84=2),'Classificação geral'!I84,""),"")</f>
        <v/>
      </c>
      <c r="GH90" s="378" t="str">
        <f>IFERROR(IF(AND($GC90="fem",'Classificação geral'!$F84=2),'Classificação geral'!J84,""),"")</f>
        <v/>
      </c>
      <c r="GI90" s="378" t="str">
        <f>IFERROR(IF(AND($GC90="fem",'Classificação geral'!$F84=2),'Classificação geral'!K84,""),"")</f>
        <v/>
      </c>
      <c r="GJ90" s="378" t="str">
        <f>IFERROR(IF(AND($GC90="fem",'Classificação geral'!$F84=2),'Classificação geral'!L84,""),"")</f>
        <v/>
      </c>
      <c r="GK90" s="378" t="str">
        <f>IFERROR(IF(AND($GC90="fem",'Classificação geral'!$F84=2),'Classificação geral'!M84,""),"")</f>
        <v/>
      </c>
      <c r="GL90" s="378" t="str">
        <f>IFERROR(IF(AND($GC90="fem",'Classificação geral'!$F84=2),'Classificação geral'!N84,""),"")</f>
        <v/>
      </c>
      <c r="GM90" s="378" t="str">
        <f>IFERROR(IF(AND($GC90="fem",'Classificação geral'!$F84=2),'Classificação geral'!O84,""),"")</f>
        <v/>
      </c>
      <c r="GN90" s="378" t="str">
        <f>IFERROR(IF(AND($GC90="fem",'Classificação geral'!$F84=2),'Classificação geral'!P84,""),"")</f>
        <v/>
      </c>
      <c r="GO90" s="378" t="str">
        <f>IFERROR(IF(AND($GC90="fem",'Classificação geral'!$F84=2),'Classificação geral'!Q84,""),"")</f>
        <v/>
      </c>
      <c r="GP90" s="378" t="str">
        <f>IFERROR(IF(AND($GC90="fem",'Classificação geral'!$F84=2),'Classificação geral'!R84,""),"")</f>
        <v/>
      </c>
      <c r="GQ90" s="306" t="str">
        <f>IFERROR(IF(AND(GC90="fem",'Classificação geral'!$F84=2),'Classificação geral'!U84,""),"")</f>
        <v/>
      </c>
      <c r="GR90" s="380" t="str">
        <f t="shared" si="343"/>
        <v/>
      </c>
      <c r="GS90" s="297" t="str">
        <f>IFERROR(RANK(GQ90,GQ:GQ,0)+ COUNTIF($GQ$13:GQ89,GQ90),"")</f>
        <v/>
      </c>
      <c r="GT90" s="305"/>
      <c r="GU90" s="295" t="str">
        <f>IFERROR(IF(AND('Classificação geral'!$E84="mas",'Classificação geral'!$F84=2),'Classificação geral'!$A84,""),"")</f>
        <v/>
      </c>
      <c r="GV90" s="295" t="str">
        <f>IFERROR(IF(AND('Classificação geral'!$E84="mas",'Classificação geral'!$F84=2),'Classificação geral'!$B84,""),"")</f>
        <v/>
      </c>
      <c r="GW90" s="293" t="str">
        <f>IF(GV90='Classificação geral'!$B84,'Classificação geral'!$C84,"")</f>
        <v/>
      </c>
      <c r="GX90" s="293" t="str">
        <f>IF(GV90='Classificação geral'!$B84,'Classificação geral'!$E84,"")</f>
        <v/>
      </c>
      <c r="GY90" s="306" t="str">
        <f>IFERROR(IF(AND(GX90="mas",'Classificação geral'!$F84=2),'Classificação geral'!$F84,""),"")</f>
        <v/>
      </c>
      <c r="GZ90" s="378" t="str">
        <f>IFERROR(IF(AND($GX90="mas",'Classificação geral'!$F84=2),'Classificação geral'!H84,""),"")</f>
        <v/>
      </c>
      <c r="HA90" s="378" t="str">
        <f>IFERROR(IF(AND($GX90="mas",'Classificação geral'!$F84=2),'Classificação geral'!I84,""),"")</f>
        <v/>
      </c>
      <c r="HB90" s="378" t="str">
        <f>IFERROR(IF(AND($GX90="mas",'Classificação geral'!$F84=2),'Classificação geral'!J84,""),"")</f>
        <v/>
      </c>
      <c r="HC90" s="306" t="str">
        <f>IFERROR(IF(AND(GX90="mas",'Classificação geral'!$F84=2),'Classificação geral'!$G84,""),"")</f>
        <v/>
      </c>
      <c r="HD90" s="378" t="str">
        <f>IFERROR(IF(AND($GX90="mas",'Classificação geral'!$F84=2),'Classificação geral'!L84,""),"")</f>
        <v/>
      </c>
      <c r="HE90" s="378" t="str">
        <f>IFERROR(IF(AND($GX90="mas",'Classificação geral'!$F84=2),'Classificação geral'!M84,""),"")</f>
        <v/>
      </c>
      <c r="HF90" s="378" t="str">
        <f>IFERROR(IF(AND($GX90="mas",'Classificação geral'!$F84=2),'Classificação geral'!N84,""),"")</f>
        <v/>
      </c>
      <c r="HG90" s="306" t="str">
        <f>IFERROR(IF(AND(GX90="mas",'Classificação geral'!$F84=2),'Classificação geral'!$K84,""),"")</f>
        <v/>
      </c>
      <c r="HH90" s="378" t="str">
        <f>IFERROR(IF(AND($GX90="mas",'Classificação geral'!$F84=2),'Classificação geral'!P84,""),"")</f>
        <v/>
      </c>
      <c r="HI90" s="378" t="str">
        <f>IFERROR(IF(AND($GX90="mas",'Classificação geral'!$F84=2),'Classificação geral'!Q84,""),"")</f>
        <v/>
      </c>
      <c r="HJ90" s="378" t="str">
        <f>IFERROR(IF(AND($GX90="mas",'Classificação geral'!$F84=2),'Classificação geral'!R84,""),"")</f>
        <v/>
      </c>
      <c r="HK90" s="306" t="str">
        <f>IFERROR(IF(AND(GX90="mas",'Classificação geral'!$F84=2),'Classificação geral'!$O84,""),"")</f>
        <v/>
      </c>
      <c r="HL90" s="306" t="str">
        <f>IFERROR(IF(AND(GX90="mas",'Classificação geral'!$F84=2),'Classificação geral'!$U84,""),"")</f>
        <v/>
      </c>
      <c r="HM90" s="380" t="str">
        <f t="shared" si="344"/>
        <v/>
      </c>
      <c r="HN90" s="297" t="str">
        <f>IFERROR(RANK(HL90,HL:HL,0)+ COUNTIF($HL$13:HL89,HL90),"")</f>
        <v/>
      </c>
      <c r="HO90" s="305"/>
      <c r="HP90" s="295" t="str">
        <f>IFERROR(IF(AND('Classificação geral'!$E84="FEM",'Classificação geral'!$F84=3),'Classificação geral'!$A84,""),"")</f>
        <v/>
      </c>
      <c r="HQ90" s="306" t="str">
        <f>IFERROR(IF(AND('Classificação geral'!$E84="fem",'Classificação geral'!$F84=3),'Classificação geral'!$B84,""),"")</f>
        <v/>
      </c>
      <c r="HR90" s="293" t="str">
        <f>IF($HQ90='Classificação geral'!$B84,'Classificação geral'!$C84,"")</f>
        <v/>
      </c>
      <c r="HS90" s="293" t="str">
        <f>IF($HQ90='Classificação geral'!$B84,'Classificação geral'!$E84,"")</f>
        <v/>
      </c>
      <c r="HT90" s="293" t="str">
        <f>IF($HS90='Classificação geral'!$E84,'Classificação geral'!$F84,"")</f>
        <v/>
      </c>
      <c r="HU90" s="382">
        <f>IF($HT90='Classificação geral'!$F84,'Classificação geral'!G84,"")</f>
        <v>0</v>
      </c>
      <c r="HV90" s="382" t="str">
        <f>IF($HT90='Classificação geral'!$F84,'Classificação geral'!H84,"")</f>
        <v/>
      </c>
      <c r="HW90" s="382">
        <f>IF($HT90='Classificação geral'!$F84,'Classificação geral'!I84,"")</f>
        <v>0</v>
      </c>
      <c r="HX90" s="382">
        <f>IF($HT90='Classificação geral'!$F84,'Classificação geral'!J84,"")</f>
        <v>0</v>
      </c>
      <c r="HY90" s="382">
        <f>IF($HT90='Classificação geral'!$F84,'Classificação geral'!K84,"")</f>
        <v>0</v>
      </c>
      <c r="HZ90" s="382">
        <f>IF($HT90='Classificação geral'!$F84,'Classificação geral'!L84,"")</f>
        <v>0</v>
      </c>
      <c r="IA90" s="382">
        <f>IF($HT90='Classificação geral'!$F84,'Classificação geral'!M84,"")</f>
        <v>0</v>
      </c>
      <c r="IB90" s="382">
        <f>IF($HT90='Classificação geral'!$F84,'Classificação geral'!N84,"")</f>
        <v>0</v>
      </c>
      <c r="IC90" s="382">
        <f>IF($HT90='Classificação geral'!$F84,'Classificação geral'!O84,"")</f>
        <v>0</v>
      </c>
      <c r="ID90" s="382" t="b">
        <f>IF($HT90='Classificação geral'!$F84,'Classificação geral'!P84,"")</f>
        <v>0</v>
      </c>
      <c r="IE90" s="382">
        <f>IF($HT90='Classificação geral'!$F84,'Classificação geral'!Q84,"")</f>
        <v>0</v>
      </c>
      <c r="IF90" s="382">
        <f>IF($HT90='Classificação geral'!$F84,'Classificação geral'!R84,"")</f>
        <v>0</v>
      </c>
      <c r="IG90" s="379" t="str">
        <f>IF($HT90='Classificação geral'!$F84,'Classificação geral'!$U84,"")</f>
        <v/>
      </c>
      <c r="IH90" s="334" t="str">
        <f t="shared" si="339"/>
        <v/>
      </c>
      <c r="II90" s="297" t="str">
        <f>IFERROR(RANK(IG90,IG:IG,0)+ COUNTIF($IG$13:IG89,IG90),"")</f>
        <v/>
      </c>
      <c r="IJ90" s="305"/>
      <c r="IK90" s="295" t="str">
        <f>IFERROR(IF(AND('Classificação geral'!$E84="mas",'Classificação geral'!$F84=3),'Classificação geral'!$A84,""),"")</f>
        <v/>
      </c>
      <c r="IL90" s="306" t="str">
        <f>IFERROR(IF(AND('Classificação geral'!$E84="mas",'Classificação geral'!$F84=3),'Classificação geral'!$B84,""),"")</f>
        <v/>
      </c>
      <c r="IM90" s="293" t="str">
        <f>IF($IL90='Classificação geral'!$B84,'Classificação geral'!$C84,"")</f>
        <v/>
      </c>
      <c r="IN90" s="293" t="str">
        <f>IF($IL90='Classificação geral'!$B84,'Classificação geral'!$E84,"")</f>
        <v/>
      </c>
      <c r="IO90" s="293" t="str">
        <f>IF($IN90='Classificação geral'!$E84,'Classificação geral'!$F84,"")</f>
        <v/>
      </c>
      <c r="IP90" s="379">
        <f>IF($IO90='Classificação geral'!$F84,'Classificação geral'!G84,"")</f>
        <v>0</v>
      </c>
      <c r="IQ90" s="379" t="str">
        <f>IF($IO90='Classificação geral'!$F84,'Classificação geral'!H84,"")</f>
        <v/>
      </c>
      <c r="IR90" s="379">
        <f>IF($IO90='Classificação geral'!$F84,'Classificação geral'!I84,"")</f>
        <v>0</v>
      </c>
      <c r="IS90" s="379">
        <f>IF($IO90='Classificação geral'!$F84,'Classificação geral'!J84,"")</f>
        <v>0</v>
      </c>
      <c r="IT90" s="379">
        <f>IF($IO90='Classificação geral'!$F84,'Classificação geral'!K84,"")</f>
        <v>0</v>
      </c>
      <c r="IU90" s="379">
        <f>IF($IO90='Classificação geral'!$F84,'Classificação geral'!L84,"")</f>
        <v>0</v>
      </c>
      <c r="IV90" s="379">
        <f>IF($IO90='Classificação geral'!$F84,'Classificação geral'!M84,"")</f>
        <v>0</v>
      </c>
      <c r="IW90" s="379">
        <f>IF($IO90='Classificação geral'!$F84,'Classificação geral'!N84,"")</f>
        <v>0</v>
      </c>
      <c r="IX90" s="379">
        <f>IF($IO90='Classificação geral'!$F84,'Classificação geral'!O84,"")</f>
        <v>0</v>
      </c>
      <c r="IY90" s="379" t="b">
        <f>IF($IO90='Classificação geral'!$F84,'Classificação geral'!P84,"")</f>
        <v>0</v>
      </c>
      <c r="IZ90" s="379">
        <f>IF($IO90='Classificação geral'!$F84,'Classificação geral'!Q84,"")</f>
        <v>0</v>
      </c>
      <c r="JA90" s="379">
        <f>IF($IO90='Classificação geral'!$F84,'Classificação geral'!R84,"")</f>
        <v>0</v>
      </c>
      <c r="JB90" s="296" t="str">
        <f>IF($IO90='Classificação geral'!$F84,'Classificação geral'!$U84,"")</f>
        <v/>
      </c>
      <c r="JC90" s="334" t="str">
        <f t="shared" si="340"/>
        <v/>
      </c>
      <c r="JD90" s="297" t="str">
        <f>IFERROR(RANK(JB90,JB:JB,0)+ COUNTIF($JB$13:JB89,JB90),"")</f>
        <v/>
      </c>
    </row>
    <row r="91" spans="1:264" ht="25.95" customHeight="1" x14ac:dyDescent="0.4">
      <c r="A91" s="397"/>
      <c r="B91" s="367" t="str">
        <f t="shared" si="241"/>
        <v/>
      </c>
      <c r="C91" s="390" t="str">
        <f t="shared" si="242"/>
        <v/>
      </c>
      <c r="D91" s="394" t="str">
        <f t="shared" si="243"/>
        <v/>
      </c>
      <c r="E91" s="395" t="str">
        <f t="shared" si="244"/>
        <v/>
      </c>
      <c r="F91" s="395" t="str">
        <f t="shared" si="245"/>
        <v/>
      </c>
      <c r="G91" s="395" t="str">
        <f>IFERROR(INDEX(#REF!,MATCH(U91,$FB$15:$FB$97,0)),"")</f>
        <v/>
      </c>
      <c r="H91" s="396" t="str">
        <f t="shared" si="246"/>
        <v/>
      </c>
      <c r="I91" s="396" t="str">
        <f t="shared" si="247"/>
        <v/>
      </c>
      <c r="J91" s="396" t="str">
        <f t="shared" si="248"/>
        <v/>
      </c>
      <c r="K91" s="479" t="str">
        <f t="shared" si="249"/>
        <v/>
      </c>
      <c r="L91" s="396" t="str">
        <f t="shared" si="250"/>
        <v/>
      </c>
      <c r="M91" s="396" t="str">
        <f t="shared" si="251"/>
        <v/>
      </c>
      <c r="N91" s="396" t="str">
        <f t="shared" si="252"/>
        <v/>
      </c>
      <c r="O91" s="479" t="str">
        <f t="shared" si="253"/>
        <v/>
      </c>
      <c r="P91" s="396" t="str">
        <f t="shared" si="254"/>
        <v/>
      </c>
      <c r="Q91" s="396" t="str">
        <f t="shared" si="255"/>
        <v/>
      </c>
      <c r="R91" s="396" t="str">
        <f t="shared" si="256"/>
        <v/>
      </c>
      <c r="S91" s="479" t="str">
        <f t="shared" si="257"/>
        <v/>
      </c>
      <c r="T91" s="396" t="str">
        <f t="shared" si="258"/>
        <v/>
      </c>
      <c r="U91" s="391">
        <v>77</v>
      </c>
      <c r="V91" s="392"/>
      <c r="W91" s="392"/>
      <c r="X91" s="367" t="str">
        <f t="shared" si="259"/>
        <v/>
      </c>
      <c r="Y91" s="390" t="str">
        <f t="shared" si="260"/>
        <v/>
      </c>
      <c r="Z91" s="394" t="str">
        <f t="shared" si="261"/>
        <v/>
      </c>
      <c r="AA91" s="395" t="str">
        <f t="shared" si="262"/>
        <v/>
      </c>
      <c r="AB91" s="395" t="str">
        <f t="shared" si="263"/>
        <v/>
      </c>
      <c r="AC91" s="395" t="str">
        <f>IFERROR(INDEX(#REF!,MATCH(AQ91,$FX$15:$FX$97,0)),"")</f>
        <v/>
      </c>
      <c r="AD91" s="396" t="str">
        <f t="shared" si="264"/>
        <v/>
      </c>
      <c r="AE91" s="396" t="str">
        <f t="shared" si="265"/>
        <v/>
      </c>
      <c r="AF91" s="396" t="str">
        <f t="shared" si="266"/>
        <v/>
      </c>
      <c r="AG91" s="479" t="str">
        <f t="shared" si="267"/>
        <v/>
      </c>
      <c r="AH91" s="396" t="str">
        <f t="shared" si="268"/>
        <v/>
      </c>
      <c r="AI91" s="396" t="str">
        <f t="shared" si="269"/>
        <v/>
      </c>
      <c r="AJ91" s="396" t="str">
        <f t="shared" si="270"/>
        <v/>
      </c>
      <c r="AK91" s="479" t="str">
        <f t="shared" si="271"/>
        <v/>
      </c>
      <c r="AL91" s="396" t="str">
        <f t="shared" si="272"/>
        <v/>
      </c>
      <c r="AM91" s="396" t="str">
        <f t="shared" si="273"/>
        <v/>
      </c>
      <c r="AN91" s="396" t="str">
        <f t="shared" si="274"/>
        <v/>
      </c>
      <c r="AO91" s="479" t="str">
        <f t="shared" si="275"/>
        <v/>
      </c>
      <c r="AP91" s="396" t="str">
        <f t="shared" si="276"/>
        <v/>
      </c>
      <c r="AQ91" s="391">
        <v>77</v>
      </c>
      <c r="AR91" s="392"/>
      <c r="AS91" s="397"/>
      <c r="AT91" s="367" t="str">
        <f t="shared" si="277"/>
        <v/>
      </c>
      <c r="AU91" s="390" t="str">
        <f t="shared" si="278"/>
        <v/>
      </c>
      <c r="AV91" s="390" t="str">
        <f t="shared" si="279"/>
        <v/>
      </c>
      <c r="AW91" s="395" t="str">
        <f t="shared" si="280"/>
        <v/>
      </c>
      <c r="AX91" s="395" t="str">
        <f t="shared" si="281"/>
        <v/>
      </c>
      <c r="AY91" s="395" t="str">
        <f>IFERROR(INDEX(#REF!,MATCH($BM91,$GS$15:$GS$97,0)),"")</f>
        <v/>
      </c>
      <c r="AZ91" s="396" t="str">
        <f t="shared" si="282"/>
        <v/>
      </c>
      <c r="BA91" s="396" t="str">
        <f t="shared" si="283"/>
        <v/>
      </c>
      <c r="BB91" s="396" t="str">
        <f t="shared" si="284"/>
        <v/>
      </c>
      <c r="BC91" s="479" t="str">
        <f t="shared" si="285"/>
        <v/>
      </c>
      <c r="BD91" s="396" t="str">
        <f t="shared" si="286"/>
        <v/>
      </c>
      <c r="BE91" s="396" t="str">
        <f t="shared" si="287"/>
        <v/>
      </c>
      <c r="BF91" s="396" t="str">
        <f t="shared" si="288"/>
        <v/>
      </c>
      <c r="BG91" s="479" t="str">
        <f t="shared" si="289"/>
        <v/>
      </c>
      <c r="BH91" s="396" t="str">
        <f t="shared" si="290"/>
        <v/>
      </c>
      <c r="BI91" s="396" t="str">
        <f t="shared" si="291"/>
        <v/>
      </c>
      <c r="BJ91" s="396" t="str">
        <f t="shared" si="292"/>
        <v/>
      </c>
      <c r="BK91" s="479" t="str">
        <f t="shared" si="293"/>
        <v/>
      </c>
      <c r="BL91" s="396" t="str">
        <f t="shared" si="294"/>
        <v/>
      </c>
      <c r="BM91" s="391">
        <v>77</v>
      </c>
      <c r="BN91" s="236"/>
      <c r="BO91" s="392"/>
      <c r="BP91" s="368" t="str">
        <f t="shared" si="295"/>
        <v/>
      </c>
      <c r="BQ91" s="390" t="str">
        <f t="shared" si="296"/>
        <v/>
      </c>
      <c r="BR91" s="394" t="str">
        <f t="shared" si="297"/>
        <v/>
      </c>
      <c r="BS91" s="395" t="str">
        <f t="shared" si="298"/>
        <v/>
      </c>
      <c r="BT91" s="395" t="str">
        <f t="shared" si="299"/>
        <v/>
      </c>
      <c r="BU91" s="395" t="str">
        <f>IFERROR(INDEX(#REF!,MATCH(CI91,$HN$15:$HN$97,0)),"")</f>
        <v/>
      </c>
      <c r="BV91" s="396" t="str">
        <f t="shared" si="300"/>
        <v/>
      </c>
      <c r="BW91" s="396" t="str">
        <f t="shared" si="301"/>
        <v/>
      </c>
      <c r="BX91" s="396" t="str">
        <f t="shared" si="302"/>
        <v/>
      </c>
      <c r="BY91" s="479" t="str">
        <f t="shared" si="303"/>
        <v/>
      </c>
      <c r="BZ91" s="396" t="str">
        <f t="shared" si="304"/>
        <v/>
      </c>
      <c r="CA91" s="396" t="str">
        <f t="shared" si="305"/>
        <v/>
      </c>
      <c r="CB91" s="396" t="str">
        <f t="shared" si="306"/>
        <v/>
      </c>
      <c r="CC91" s="479" t="str">
        <f t="shared" si="307"/>
        <v/>
      </c>
      <c r="CD91" s="396" t="str">
        <f t="shared" si="308"/>
        <v/>
      </c>
      <c r="CE91" s="396" t="str">
        <f t="shared" si="309"/>
        <v/>
      </c>
      <c r="CF91" s="396" t="str">
        <f t="shared" si="310"/>
        <v/>
      </c>
      <c r="CG91" s="479" t="str">
        <f t="shared" si="311"/>
        <v/>
      </c>
      <c r="CH91" s="396" t="str">
        <f t="shared" si="312"/>
        <v/>
      </c>
      <c r="CI91" s="391">
        <v>77</v>
      </c>
      <c r="CJ91" s="392"/>
      <c r="CK91" s="397"/>
      <c r="CL91" s="367" t="str">
        <f t="shared" si="313"/>
        <v/>
      </c>
      <c r="CM91" s="390" t="str">
        <f t="shared" si="314"/>
        <v/>
      </c>
      <c r="CN91" s="394" t="str">
        <f t="shared" si="315"/>
        <v/>
      </c>
      <c r="CO91" s="394" t="str">
        <f t="shared" si="316"/>
        <v/>
      </c>
      <c r="CP91" s="395" t="str">
        <f t="shared" si="317"/>
        <v/>
      </c>
      <c r="CQ91" s="395" t="str">
        <f>IFERROR(INDEX(#REF!,MATCH(DE91,$II$15:$II$97,0)),"")</f>
        <v/>
      </c>
      <c r="CR91" s="396" t="str">
        <f t="shared" si="318"/>
        <v/>
      </c>
      <c r="CS91" s="396" t="str">
        <f t="shared" si="319"/>
        <v/>
      </c>
      <c r="CT91" s="396" t="str">
        <f t="shared" si="320"/>
        <v/>
      </c>
      <c r="CU91" s="479" t="str">
        <f t="shared" si="321"/>
        <v/>
      </c>
      <c r="CV91" s="396" t="str">
        <f t="shared" si="322"/>
        <v/>
      </c>
      <c r="CW91" s="396" t="str">
        <f t="shared" si="323"/>
        <v/>
      </c>
      <c r="CX91" s="396" t="str">
        <f t="shared" si="324"/>
        <v/>
      </c>
      <c r="CY91" s="479" t="str">
        <f t="shared" si="325"/>
        <v/>
      </c>
      <c r="CZ91" s="396" t="str">
        <f t="shared" si="326"/>
        <v/>
      </c>
      <c r="DA91" s="396" t="str">
        <f t="shared" si="327"/>
        <v/>
      </c>
      <c r="DB91" s="396" t="str">
        <f t="shared" si="328"/>
        <v/>
      </c>
      <c r="DC91" s="479" t="str">
        <f t="shared" si="329"/>
        <v/>
      </c>
      <c r="DD91" s="396" t="str">
        <f t="shared" si="330"/>
        <v/>
      </c>
      <c r="DE91" s="391">
        <v>77</v>
      </c>
      <c r="DF91" s="393" t="str">
        <f t="shared" si="230"/>
        <v/>
      </c>
      <c r="DG91" s="392"/>
      <c r="DH91" s="392"/>
      <c r="DI91" s="367" t="str">
        <f t="shared" si="231"/>
        <v/>
      </c>
      <c r="DJ91" s="390" t="str">
        <f t="shared" si="331"/>
        <v/>
      </c>
      <c r="DK91" s="394" t="str">
        <f t="shared" si="332"/>
        <v/>
      </c>
      <c r="DL91" s="395" t="str">
        <f t="shared" si="333"/>
        <v/>
      </c>
      <c r="DM91" s="395" t="str">
        <f t="shared" si="334"/>
        <v/>
      </c>
      <c r="DN91" s="395" t="str">
        <f>IFERROR(INDEX(#REF!,MATCH(EB91,$JD$15:$JD$97,0)),"")</f>
        <v/>
      </c>
      <c r="DO91" s="396" t="str">
        <f t="shared" si="232"/>
        <v/>
      </c>
      <c r="DP91" s="396" t="str">
        <f t="shared" si="233"/>
        <v/>
      </c>
      <c r="DQ91" s="396" t="str">
        <f t="shared" si="234"/>
        <v/>
      </c>
      <c r="DR91" s="479" t="str">
        <f t="shared" si="335"/>
        <v/>
      </c>
      <c r="DS91" s="396" t="str">
        <f t="shared" si="235"/>
        <v/>
      </c>
      <c r="DT91" s="396" t="str">
        <f t="shared" si="236"/>
        <v/>
      </c>
      <c r="DU91" s="396" t="str">
        <f t="shared" si="237"/>
        <v/>
      </c>
      <c r="DV91" s="479" t="str">
        <f t="shared" si="336"/>
        <v/>
      </c>
      <c r="DW91" s="396" t="str">
        <f t="shared" si="238"/>
        <v/>
      </c>
      <c r="DX91" s="396" t="str">
        <f t="shared" si="239"/>
        <v/>
      </c>
      <c r="DY91" s="396" t="str">
        <f t="shared" si="240"/>
        <v/>
      </c>
      <c r="DZ91" s="479" t="str">
        <f t="shared" si="337"/>
        <v/>
      </c>
      <c r="EA91" s="396" t="str">
        <f t="shared" si="338"/>
        <v/>
      </c>
      <c r="EB91" s="391">
        <v>77</v>
      </c>
      <c r="EC91" s="393"/>
      <c r="ED91" s="392"/>
      <c r="EI91" s="295" t="str">
        <f>IFERROR(IF(AND('Classificação geral'!$E85="FEM",'Classificação geral'!$F85=1),'Classificação geral'!$A85,""),"")</f>
        <v/>
      </c>
      <c r="EJ91" s="306" t="str">
        <f>IFERROR(IF(AND('Classificação geral'!$E85="FEM",'Classificação geral'!$F85=1),'Classificação geral'!$B85,""),"")</f>
        <v/>
      </c>
      <c r="EK91" s="293" t="str">
        <f>IF($EJ91='Classificação geral'!$B85,'Classificação geral'!$C85,"")</f>
        <v/>
      </c>
      <c r="EL91" s="293" t="str">
        <f>IF($EJ91='Classificação geral'!$B85,'Classificação geral'!$E85,"")</f>
        <v/>
      </c>
      <c r="EM91" s="293" t="str">
        <f>IF($EL91='Classificação geral'!$E85,'Classificação geral'!$F85,"")</f>
        <v/>
      </c>
      <c r="EN91" s="378" t="str">
        <f>IFERROR(IF(AND($EL91="fem",'Classificação geral'!$F85=1),'Classificação geral'!G85,""),"")</f>
        <v/>
      </c>
      <c r="EO91" s="378" t="str">
        <f>IFERROR(IF(AND($EL91="fem",'Classificação geral'!$F85=1),'Classificação geral'!H85,""),"")</f>
        <v/>
      </c>
      <c r="EP91" s="378" t="str">
        <f>IFERROR(IF(AND($EL91="fem",'Classificação geral'!$F85=1),'Classificação geral'!I85,""),"")</f>
        <v/>
      </c>
      <c r="EQ91" s="378" t="str">
        <f>IFERROR(IF(AND($EL91="fem",'Classificação geral'!$F85=1),'Classificação geral'!J85,""),"")</f>
        <v/>
      </c>
      <c r="ER91" s="306" t="str">
        <f>IFERROR(IF(AND($EL91="fem",'Classificação geral'!$F85=1),'Classificação geral'!K85,""),"")</f>
        <v/>
      </c>
      <c r="ES91" s="378" t="str">
        <f>IFERROR(IF(AND($EL91="fem",'Classificação geral'!$F85=1),'Classificação geral'!L85,""),"")</f>
        <v/>
      </c>
      <c r="ET91" s="378" t="str">
        <f>IFERROR(IF(AND($EL91="fem",'Classificação geral'!$F85=1),'Classificação geral'!M85,""),"")</f>
        <v/>
      </c>
      <c r="EU91" s="378" t="str">
        <f>IFERROR(IF(AND($EL91="fem",'Classificação geral'!$F85=1),'Classificação geral'!N85,""),"")</f>
        <v/>
      </c>
      <c r="EV91" s="306" t="str">
        <f>IFERROR(IF(AND($EL91="fem",'Classificação geral'!$F85=1),'Classificação geral'!O85,""),"")</f>
        <v/>
      </c>
      <c r="EW91" s="378" t="str">
        <f>IFERROR(IF(AND($EL91="fem",'Classificação geral'!$F85=1),'Classificação geral'!P85,""),"")</f>
        <v/>
      </c>
      <c r="EX91" s="378" t="str">
        <f>IFERROR(IF(AND($EL91="fem",'Classificação geral'!$F85=1),'Classificação geral'!Q85,""),"")</f>
        <v/>
      </c>
      <c r="EY91" s="378" t="str">
        <f>IFERROR(IF(AND($EL91="fem",'Classificação geral'!$F85=1),'Classificação geral'!R85,""),"")</f>
        <v/>
      </c>
      <c r="EZ91" s="296" t="str">
        <f>IF($EM91='Classificação geral'!$F85,'Classificação geral'!$U85,"")</f>
        <v/>
      </c>
      <c r="FA91" s="380" t="str">
        <f t="shared" si="341"/>
        <v/>
      </c>
      <c r="FB91" s="297" t="str">
        <f>IFERROR(RANK(EZ91,EZ:EZ,0)+ COUNTIF(EZ$13:$EZ90,EZ91),"")</f>
        <v/>
      </c>
      <c r="FC91" s="294"/>
      <c r="FD91" s="305" t="s">
        <v>5</v>
      </c>
      <c r="FE91" s="295" t="str">
        <f>IFERROR(IF(AND('Classificação geral'!$E85="mas",'Classificação geral'!$F85=1),'Classificação geral'!$A85,""),"")</f>
        <v/>
      </c>
      <c r="FF91" s="306" t="str">
        <f>IFERROR(IF(AND('Classificação geral'!$E85="mas",'Classificação geral'!$F85=1),'Classificação geral'!$B85,""),"")</f>
        <v/>
      </c>
      <c r="FG91" s="293" t="str">
        <f>IF($FF91='Classificação geral'!$B85,'Classificação geral'!$C85,"")</f>
        <v/>
      </c>
      <c r="FH91" s="293" t="str">
        <f>IF($FF91='Classificação geral'!$B85,'Classificação geral'!$E85,"")</f>
        <v/>
      </c>
      <c r="FI91" s="306" t="str">
        <f>IFERROR(IF(AND($FH91="mas",'Classificação geral'!$F85=1),'Classificação geral'!F85,""),"")</f>
        <v/>
      </c>
      <c r="FJ91" s="378" t="str">
        <f>IFERROR(IF(AND($FH91="mas",'Classificação geral'!$F85=1),'Classificação geral'!G85,""),"")</f>
        <v/>
      </c>
      <c r="FK91" s="378" t="str">
        <f>IFERROR(IF(AND($FH91="mas",'Classificação geral'!$F85=1),'Classificação geral'!H85,""),"")</f>
        <v/>
      </c>
      <c r="FL91" s="378" t="str">
        <f>IFERROR(IF(AND($FH91="mas",'Classificação geral'!$F85=1),'Classificação geral'!I85,""),"")</f>
        <v/>
      </c>
      <c r="FM91" s="378" t="str">
        <f>IFERROR(IF(AND($FH91="mas",'Classificação geral'!$F85=1),'Classificação geral'!J85,""),"")</f>
        <v/>
      </c>
      <c r="FN91" s="378" t="str">
        <f>IFERROR(IF(AND($FH91="mas",'Classificação geral'!$F85=1),'Classificação geral'!K85,""),"")</f>
        <v/>
      </c>
      <c r="FO91" s="378" t="str">
        <f>IFERROR(IF(AND($FH91="mas",'Classificação geral'!$F85=1),'Classificação geral'!L85,""),"")</f>
        <v/>
      </c>
      <c r="FP91" s="378" t="str">
        <f>IFERROR(IF(AND($FH91="mas",'Classificação geral'!$F85=1),'Classificação geral'!M85,""),"")</f>
        <v/>
      </c>
      <c r="FQ91" s="378" t="str">
        <f>IFERROR(IF(AND($FH91="mas",'Classificação geral'!$F85=1),'Classificação geral'!N85,""),"")</f>
        <v/>
      </c>
      <c r="FR91" s="378" t="str">
        <f>IFERROR(IF(AND($FH91="mas",'Classificação geral'!$F85=1),'Classificação geral'!O85,""),"")</f>
        <v/>
      </c>
      <c r="FS91" s="378" t="str">
        <f>IFERROR(IF(AND($FH91="mas",'Classificação geral'!$F85=1),'Classificação geral'!P85,""),"")</f>
        <v/>
      </c>
      <c r="FT91" s="378" t="str">
        <f>IFERROR(IF(AND($FH91="mas",'Classificação geral'!$F85=1),'Classificação geral'!Q85,""),"")</f>
        <v/>
      </c>
      <c r="FU91" s="378" t="str">
        <f>IFERROR(IF(AND($FH91="mas",'Classificação geral'!$F85=1),'Classificação geral'!R85,""),"")</f>
        <v/>
      </c>
      <c r="FV91" s="306" t="str">
        <f>IFERROR(IF(AND($FH91="mas",'Classificação geral'!$F85=1),'Classificação geral'!U85,""),"")</f>
        <v/>
      </c>
      <c r="FW91" s="380" t="str">
        <f t="shared" si="342"/>
        <v/>
      </c>
      <c r="FX91" s="297" t="str">
        <f>IFERROR(RANK(FV91,FV:FV,0)+ COUNTIF($FV$13:FV90,FV91),"")</f>
        <v/>
      </c>
      <c r="FY91" s="305"/>
      <c r="FZ91" s="295" t="str">
        <f>IFERROR(IF(AND('Classificação geral'!$E85="FEM",'Classificação geral'!$F85=2),'Classificação geral'!$A85,""),"")</f>
        <v/>
      </c>
      <c r="GA91" s="378" t="str">
        <f>IFERROR(IF(AND('Classificação geral'!$E85="fem",'Classificação geral'!$F85=2),'Classificação geral'!$B85,""),"")</f>
        <v/>
      </c>
      <c r="GB91" s="293" t="str">
        <f>IF(GA91='Classificação geral'!$B85,'Classificação geral'!$C85,"")</f>
        <v/>
      </c>
      <c r="GC91" s="293" t="str">
        <f>IF(GA91='Classificação geral'!$B85,'Classificação geral'!$E85,"")</f>
        <v/>
      </c>
      <c r="GD91" s="306" t="str">
        <f>IFERROR(IF(AND(GC91="fem",'Classificação geral'!$F85=2),'Classificação geral'!$F85,""),"")</f>
        <v/>
      </c>
      <c r="GE91" s="378" t="str">
        <f>IFERROR(IF(AND($GC91="fem",'Classificação geral'!$F85=2),'Classificação geral'!G85,""),"")</f>
        <v/>
      </c>
      <c r="GF91" s="378" t="str">
        <f>IFERROR(IF(AND($GC91="fem",'Classificação geral'!$F85=2),'Classificação geral'!H85,""),"")</f>
        <v/>
      </c>
      <c r="GG91" s="378" t="str">
        <f>IFERROR(IF(AND($GC91="fem",'Classificação geral'!$F85=2),'Classificação geral'!I85,""),"")</f>
        <v/>
      </c>
      <c r="GH91" s="378" t="str">
        <f>IFERROR(IF(AND($GC91="fem",'Classificação geral'!$F85=2),'Classificação geral'!J85,""),"")</f>
        <v/>
      </c>
      <c r="GI91" s="378" t="str">
        <f>IFERROR(IF(AND($GC91="fem",'Classificação geral'!$F85=2),'Classificação geral'!K85,""),"")</f>
        <v/>
      </c>
      <c r="GJ91" s="378" t="str">
        <f>IFERROR(IF(AND($GC91="fem",'Classificação geral'!$F85=2),'Classificação geral'!L85,""),"")</f>
        <v/>
      </c>
      <c r="GK91" s="378" t="str">
        <f>IFERROR(IF(AND($GC91="fem",'Classificação geral'!$F85=2),'Classificação geral'!M85,""),"")</f>
        <v/>
      </c>
      <c r="GL91" s="378" t="str">
        <f>IFERROR(IF(AND($GC91="fem",'Classificação geral'!$F85=2),'Classificação geral'!N85,""),"")</f>
        <v/>
      </c>
      <c r="GM91" s="378" t="str">
        <f>IFERROR(IF(AND($GC91="fem",'Classificação geral'!$F85=2),'Classificação geral'!O85,""),"")</f>
        <v/>
      </c>
      <c r="GN91" s="378" t="str">
        <f>IFERROR(IF(AND($GC91="fem",'Classificação geral'!$F85=2),'Classificação geral'!P85,""),"")</f>
        <v/>
      </c>
      <c r="GO91" s="378" t="str">
        <f>IFERROR(IF(AND($GC91="fem",'Classificação geral'!$F85=2),'Classificação geral'!Q85,""),"")</f>
        <v/>
      </c>
      <c r="GP91" s="378" t="str">
        <f>IFERROR(IF(AND($GC91="fem",'Classificação geral'!$F85=2),'Classificação geral'!R85,""),"")</f>
        <v/>
      </c>
      <c r="GQ91" s="306" t="str">
        <f>IFERROR(IF(AND(GC91="fem",'Classificação geral'!$F85=2),'Classificação geral'!U85,""),"")</f>
        <v/>
      </c>
      <c r="GR91" s="380" t="str">
        <f t="shared" si="343"/>
        <v/>
      </c>
      <c r="GS91" s="297" t="str">
        <f>IFERROR(RANK(GQ91,GQ:GQ,0)+ COUNTIF($GQ$13:GQ90,GQ91),"")</f>
        <v/>
      </c>
      <c r="GT91" s="305"/>
      <c r="GU91" s="295" t="str">
        <f>IFERROR(IF(AND('Classificação geral'!$E85="mas",'Classificação geral'!$F85=2),'Classificação geral'!$A85,""),"")</f>
        <v/>
      </c>
      <c r="GV91" s="295" t="str">
        <f>IFERROR(IF(AND('Classificação geral'!$E85="mas",'Classificação geral'!$F85=2),'Classificação geral'!$B85,""),"")</f>
        <v/>
      </c>
      <c r="GW91" s="293" t="str">
        <f>IF(GV91='Classificação geral'!$B85,'Classificação geral'!$C85,"")</f>
        <v/>
      </c>
      <c r="GX91" s="293" t="str">
        <f>IF(GV91='Classificação geral'!$B85,'Classificação geral'!$E85,"")</f>
        <v/>
      </c>
      <c r="GY91" s="306" t="str">
        <f>IFERROR(IF(AND(GX91="mas",'Classificação geral'!$F85=2),'Classificação geral'!$F85,""),"")</f>
        <v/>
      </c>
      <c r="GZ91" s="378" t="str">
        <f>IFERROR(IF(AND($GX91="mas",'Classificação geral'!$F85=2),'Classificação geral'!H85,""),"")</f>
        <v/>
      </c>
      <c r="HA91" s="378" t="str">
        <f>IFERROR(IF(AND($GX91="mas",'Classificação geral'!$F85=2),'Classificação geral'!I85,""),"")</f>
        <v/>
      </c>
      <c r="HB91" s="378" t="str">
        <f>IFERROR(IF(AND($GX91="mas",'Classificação geral'!$F85=2),'Classificação geral'!J85,""),"")</f>
        <v/>
      </c>
      <c r="HC91" s="306" t="str">
        <f>IFERROR(IF(AND(GX91="mas",'Classificação geral'!$F85=2),'Classificação geral'!$G85,""),"")</f>
        <v/>
      </c>
      <c r="HD91" s="378" t="str">
        <f>IFERROR(IF(AND($GX91="mas",'Classificação geral'!$F85=2),'Classificação geral'!L85,""),"")</f>
        <v/>
      </c>
      <c r="HE91" s="378" t="str">
        <f>IFERROR(IF(AND($GX91="mas",'Classificação geral'!$F85=2),'Classificação geral'!M85,""),"")</f>
        <v/>
      </c>
      <c r="HF91" s="378" t="str">
        <f>IFERROR(IF(AND($GX91="mas",'Classificação geral'!$F85=2),'Classificação geral'!N85,""),"")</f>
        <v/>
      </c>
      <c r="HG91" s="306" t="str">
        <f>IFERROR(IF(AND(GX91="mas",'Classificação geral'!$F85=2),'Classificação geral'!$K85,""),"")</f>
        <v/>
      </c>
      <c r="HH91" s="378" t="str">
        <f>IFERROR(IF(AND($GX91="mas",'Classificação geral'!$F85=2),'Classificação geral'!P85,""),"")</f>
        <v/>
      </c>
      <c r="HI91" s="378" t="str">
        <f>IFERROR(IF(AND($GX91="mas",'Classificação geral'!$F85=2),'Classificação geral'!Q85,""),"")</f>
        <v/>
      </c>
      <c r="HJ91" s="378" t="str">
        <f>IFERROR(IF(AND($GX91="mas",'Classificação geral'!$F85=2),'Classificação geral'!R85,""),"")</f>
        <v/>
      </c>
      <c r="HK91" s="306" t="str">
        <f>IFERROR(IF(AND(GX91="mas",'Classificação geral'!$F85=2),'Classificação geral'!$O85,""),"")</f>
        <v/>
      </c>
      <c r="HL91" s="306" t="str">
        <f>IFERROR(IF(AND(GX91="mas",'Classificação geral'!$F85=2),'Classificação geral'!$U85,""),"")</f>
        <v/>
      </c>
      <c r="HM91" s="380" t="str">
        <f t="shared" si="344"/>
        <v/>
      </c>
      <c r="HN91" s="297" t="str">
        <f>IFERROR(RANK(HL91,HL:HL,0)+ COUNTIF($HL$13:HL90,HL91),"")</f>
        <v/>
      </c>
      <c r="HO91" s="305"/>
      <c r="HP91" s="295" t="str">
        <f>IFERROR(IF(AND('Classificação geral'!$E85="FEM",'Classificação geral'!$F85=3),'Classificação geral'!$A85,""),"")</f>
        <v/>
      </c>
      <c r="HQ91" s="306" t="str">
        <f>IFERROR(IF(AND('Classificação geral'!$E85="fem",'Classificação geral'!$F85=3),'Classificação geral'!$B85,""),"")</f>
        <v/>
      </c>
      <c r="HR91" s="293" t="str">
        <f>IF($HQ91='Classificação geral'!$B85,'Classificação geral'!$C85,"")</f>
        <v/>
      </c>
      <c r="HS91" s="293" t="str">
        <f>IF($HQ91='Classificação geral'!$B85,'Classificação geral'!$E85,"")</f>
        <v/>
      </c>
      <c r="HT91" s="293" t="str">
        <f>IF($HS91='Classificação geral'!$E85,'Classificação geral'!$F85,"")</f>
        <v/>
      </c>
      <c r="HU91" s="382">
        <f>IF($HT91='Classificação geral'!$F85,'Classificação geral'!G85,"")</f>
        <v>0</v>
      </c>
      <c r="HV91" s="382" t="str">
        <f>IF($HT91='Classificação geral'!$F85,'Classificação geral'!H85,"")</f>
        <v/>
      </c>
      <c r="HW91" s="382">
        <f>IF($HT91='Classificação geral'!$F85,'Classificação geral'!I85,"")</f>
        <v>0</v>
      </c>
      <c r="HX91" s="382">
        <f>IF($HT91='Classificação geral'!$F85,'Classificação geral'!J85,"")</f>
        <v>0</v>
      </c>
      <c r="HY91" s="382">
        <f>IF($HT91='Classificação geral'!$F85,'Classificação geral'!K85,"")</f>
        <v>0</v>
      </c>
      <c r="HZ91" s="382">
        <f>IF($HT91='Classificação geral'!$F85,'Classificação geral'!L85,"")</f>
        <v>0</v>
      </c>
      <c r="IA91" s="382">
        <f>IF($HT91='Classificação geral'!$F85,'Classificação geral'!M85,"")</f>
        <v>0</v>
      </c>
      <c r="IB91" s="382">
        <f>IF($HT91='Classificação geral'!$F85,'Classificação geral'!N85,"")</f>
        <v>0</v>
      </c>
      <c r="IC91" s="382">
        <f>IF($HT91='Classificação geral'!$F85,'Classificação geral'!O85,"")</f>
        <v>0</v>
      </c>
      <c r="ID91" s="382" t="b">
        <f>IF($HT91='Classificação geral'!$F85,'Classificação geral'!P85,"")</f>
        <v>0</v>
      </c>
      <c r="IE91" s="382">
        <f>IF($HT91='Classificação geral'!$F85,'Classificação geral'!Q85,"")</f>
        <v>0</v>
      </c>
      <c r="IF91" s="382">
        <f>IF($HT91='Classificação geral'!$F85,'Classificação geral'!R85,"")</f>
        <v>0</v>
      </c>
      <c r="IG91" s="379" t="str">
        <f>IF($HT91='Classificação geral'!$F85,'Classificação geral'!$U85,"")</f>
        <v/>
      </c>
      <c r="IH91" s="334" t="str">
        <f t="shared" si="339"/>
        <v/>
      </c>
      <c r="II91" s="297" t="str">
        <f>IFERROR(RANK(IG91,IG:IG,0)+ COUNTIF($IG$13:IG90,IG91),"")</f>
        <v/>
      </c>
      <c r="IJ91" s="305"/>
      <c r="IK91" s="295" t="str">
        <f>IFERROR(IF(AND('Classificação geral'!$E85="mas",'Classificação geral'!$F85=3),'Classificação geral'!$A85,""),"")</f>
        <v/>
      </c>
      <c r="IL91" s="306" t="str">
        <f>IFERROR(IF(AND('Classificação geral'!$E85="mas",'Classificação geral'!$F85=3),'Classificação geral'!$B85,""),"")</f>
        <v/>
      </c>
      <c r="IM91" s="293" t="str">
        <f>IF($IL91='Classificação geral'!$B85,'Classificação geral'!$C85,"")</f>
        <v/>
      </c>
      <c r="IN91" s="293" t="str">
        <f>IF($IL91='Classificação geral'!$B85,'Classificação geral'!$E85,"")</f>
        <v/>
      </c>
      <c r="IO91" s="293" t="str">
        <f>IF($IN91='Classificação geral'!$E85,'Classificação geral'!$F85,"")</f>
        <v/>
      </c>
      <c r="IP91" s="379">
        <f>IF($IO91='Classificação geral'!$F85,'Classificação geral'!G85,"")</f>
        <v>0</v>
      </c>
      <c r="IQ91" s="379" t="str">
        <f>IF($IO91='Classificação geral'!$F85,'Classificação geral'!H85,"")</f>
        <v/>
      </c>
      <c r="IR91" s="379">
        <f>IF($IO91='Classificação geral'!$F85,'Classificação geral'!I85,"")</f>
        <v>0</v>
      </c>
      <c r="IS91" s="379">
        <f>IF($IO91='Classificação geral'!$F85,'Classificação geral'!J85,"")</f>
        <v>0</v>
      </c>
      <c r="IT91" s="379">
        <f>IF($IO91='Classificação geral'!$F85,'Classificação geral'!K85,"")</f>
        <v>0</v>
      </c>
      <c r="IU91" s="379">
        <f>IF($IO91='Classificação geral'!$F85,'Classificação geral'!L85,"")</f>
        <v>0</v>
      </c>
      <c r="IV91" s="379">
        <f>IF($IO91='Classificação geral'!$F85,'Classificação geral'!M85,"")</f>
        <v>0</v>
      </c>
      <c r="IW91" s="379">
        <f>IF($IO91='Classificação geral'!$F85,'Classificação geral'!N85,"")</f>
        <v>0</v>
      </c>
      <c r="IX91" s="379">
        <f>IF($IO91='Classificação geral'!$F85,'Classificação geral'!O85,"")</f>
        <v>0</v>
      </c>
      <c r="IY91" s="379" t="b">
        <f>IF($IO91='Classificação geral'!$F85,'Classificação geral'!P85,"")</f>
        <v>0</v>
      </c>
      <c r="IZ91" s="379">
        <f>IF($IO91='Classificação geral'!$F85,'Classificação geral'!Q85,"")</f>
        <v>0</v>
      </c>
      <c r="JA91" s="379">
        <f>IF($IO91='Classificação geral'!$F85,'Classificação geral'!R85,"")</f>
        <v>0</v>
      </c>
      <c r="JB91" s="296" t="str">
        <f>IF($IO91='Classificação geral'!$F85,'Classificação geral'!$U85,"")</f>
        <v/>
      </c>
      <c r="JC91" s="334" t="str">
        <f t="shared" si="340"/>
        <v/>
      </c>
      <c r="JD91" s="297" t="str">
        <f>IFERROR(RANK(JB91,JB:JB,0)+ COUNTIF($JB$13:JB90,JB91),"")</f>
        <v/>
      </c>
    </row>
    <row r="92" spans="1:264" ht="25.95" customHeight="1" x14ac:dyDescent="0.4">
      <c r="A92" s="397"/>
      <c r="B92" s="367" t="str">
        <f t="shared" si="241"/>
        <v/>
      </c>
      <c r="C92" s="390" t="str">
        <f t="shared" si="242"/>
        <v/>
      </c>
      <c r="D92" s="394" t="str">
        <f t="shared" si="243"/>
        <v/>
      </c>
      <c r="E92" s="395" t="str">
        <f t="shared" si="244"/>
        <v/>
      </c>
      <c r="F92" s="395" t="str">
        <f t="shared" si="245"/>
        <v/>
      </c>
      <c r="G92" s="395" t="str">
        <f>IFERROR(INDEX(#REF!,MATCH(U92,$FB$15:$FB$97,0)),"")</f>
        <v/>
      </c>
      <c r="H92" s="396" t="str">
        <f t="shared" si="246"/>
        <v/>
      </c>
      <c r="I92" s="396" t="str">
        <f t="shared" si="247"/>
        <v/>
      </c>
      <c r="J92" s="396" t="str">
        <f t="shared" si="248"/>
        <v/>
      </c>
      <c r="K92" s="479" t="str">
        <f t="shared" si="249"/>
        <v/>
      </c>
      <c r="L92" s="396" t="str">
        <f t="shared" si="250"/>
        <v/>
      </c>
      <c r="M92" s="396" t="str">
        <f t="shared" si="251"/>
        <v/>
      </c>
      <c r="N92" s="396" t="str">
        <f t="shared" si="252"/>
        <v/>
      </c>
      <c r="O92" s="479" t="str">
        <f t="shared" si="253"/>
        <v/>
      </c>
      <c r="P92" s="396" t="str">
        <f t="shared" si="254"/>
        <v/>
      </c>
      <c r="Q92" s="396" t="str">
        <f t="shared" si="255"/>
        <v/>
      </c>
      <c r="R92" s="396" t="str">
        <f t="shared" si="256"/>
        <v/>
      </c>
      <c r="S92" s="479" t="str">
        <f t="shared" si="257"/>
        <v/>
      </c>
      <c r="T92" s="396" t="str">
        <f t="shared" si="258"/>
        <v/>
      </c>
      <c r="U92" s="391">
        <v>78</v>
      </c>
      <c r="V92" s="392"/>
      <c r="W92" s="392"/>
      <c r="X92" s="367" t="str">
        <f t="shared" si="259"/>
        <v/>
      </c>
      <c r="Y92" s="390" t="str">
        <f t="shared" si="260"/>
        <v/>
      </c>
      <c r="Z92" s="394" t="str">
        <f t="shared" si="261"/>
        <v/>
      </c>
      <c r="AA92" s="395" t="str">
        <f t="shared" si="262"/>
        <v/>
      </c>
      <c r="AB92" s="395" t="str">
        <f t="shared" si="263"/>
        <v/>
      </c>
      <c r="AC92" s="395" t="str">
        <f>IFERROR(INDEX(#REF!,MATCH(AQ92,$FX$15:$FX$97,0)),"")</f>
        <v/>
      </c>
      <c r="AD92" s="396" t="str">
        <f t="shared" si="264"/>
        <v/>
      </c>
      <c r="AE92" s="396" t="str">
        <f t="shared" si="265"/>
        <v/>
      </c>
      <c r="AF92" s="396" t="str">
        <f t="shared" si="266"/>
        <v/>
      </c>
      <c r="AG92" s="479" t="str">
        <f t="shared" si="267"/>
        <v/>
      </c>
      <c r="AH92" s="396" t="str">
        <f t="shared" si="268"/>
        <v/>
      </c>
      <c r="AI92" s="396" t="str">
        <f t="shared" si="269"/>
        <v/>
      </c>
      <c r="AJ92" s="396" t="str">
        <f t="shared" si="270"/>
        <v/>
      </c>
      <c r="AK92" s="479" t="str">
        <f t="shared" si="271"/>
        <v/>
      </c>
      <c r="AL92" s="396" t="str">
        <f t="shared" si="272"/>
        <v/>
      </c>
      <c r="AM92" s="396" t="str">
        <f t="shared" si="273"/>
        <v/>
      </c>
      <c r="AN92" s="396" t="str">
        <f t="shared" si="274"/>
        <v/>
      </c>
      <c r="AO92" s="479" t="str">
        <f t="shared" si="275"/>
        <v/>
      </c>
      <c r="AP92" s="396" t="str">
        <f t="shared" si="276"/>
        <v/>
      </c>
      <c r="AQ92" s="391">
        <v>78</v>
      </c>
      <c r="AR92" s="392"/>
      <c r="AS92" s="397"/>
      <c r="AT92" s="367" t="str">
        <f t="shared" si="277"/>
        <v/>
      </c>
      <c r="AU92" s="390" t="str">
        <f t="shared" si="278"/>
        <v/>
      </c>
      <c r="AV92" s="390" t="str">
        <f t="shared" si="279"/>
        <v/>
      </c>
      <c r="AW92" s="395" t="str">
        <f t="shared" si="280"/>
        <v/>
      </c>
      <c r="AX92" s="395" t="str">
        <f t="shared" si="281"/>
        <v/>
      </c>
      <c r="AY92" s="395" t="str">
        <f>IFERROR(INDEX(#REF!,MATCH($BM92,$GS$15:$GS$97,0)),"")</f>
        <v/>
      </c>
      <c r="AZ92" s="396" t="str">
        <f t="shared" si="282"/>
        <v/>
      </c>
      <c r="BA92" s="396" t="str">
        <f t="shared" si="283"/>
        <v/>
      </c>
      <c r="BB92" s="396" t="str">
        <f t="shared" si="284"/>
        <v/>
      </c>
      <c r="BC92" s="479" t="str">
        <f t="shared" si="285"/>
        <v/>
      </c>
      <c r="BD92" s="396" t="str">
        <f t="shared" si="286"/>
        <v/>
      </c>
      <c r="BE92" s="396" t="str">
        <f t="shared" si="287"/>
        <v/>
      </c>
      <c r="BF92" s="396" t="str">
        <f t="shared" si="288"/>
        <v/>
      </c>
      <c r="BG92" s="479" t="str">
        <f t="shared" si="289"/>
        <v/>
      </c>
      <c r="BH92" s="396" t="str">
        <f t="shared" si="290"/>
        <v/>
      </c>
      <c r="BI92" s="396" t="str">
        <f t="shared" si="291"/>
        <v/>
      </c>
      <c r="BJ92" s="396" t="str">
        <f t="shared" si="292"/>
        <v/>
      </c>
      <c r="BK92" s="479" t="str">
        <f t="shared" si="293"/>
        <v/>
      </c>
      <c r="BL92" s="396" t="str">
        <f t="shared" si="294"/>
        <v/>
      </c>
      <c r="BM92" s="391">
        <v>78</v>
      </c>
      <c r="BN92" s="236"/>
      <c r="BO92" s="392"/>
      <c r="BP92" s="368" t="str">
        <f t="shared" si="295"/>
        <v/>
      </c>
      <c r="BQ92" s="390" t="str">
        <f t="shared" si="296"/>
        <v/>
      </c>
      <c r="BR92" s="394" t="str">
        <f t="shared" si="297"/>
        <v/>
      </c>
      <c r="BS92" s="395" t="str">
        <f t="shared" si="298"/>
        <v/>
      </c>
      <c r="BT92" s="395" t="str">
        <f t="shared" si="299"/>
        <v/>
      </c>
      <c r="BU92" s="395" t="str">
        <f>IFERROR(INDEX(#REF!,MATCH(CI92,$HN$15:$HN$97,0)),"")</f>
        <v/>
      </c>
      <c r="BV92" s="396" t="str">
        <f t="shared" si="300"/>
        <v/>
      </c>
      <c r="BW92" s="396" t="str">
        <f t="shared" si="301"/>
        <v/>
      </c>
      <c r="BX92" s="396" t="str">
        <f t="shared" si="302"/>
        <v/>
      </c>
      <c r="BY92" s="479" t="str">
        <f t="shared" si="303"/>
        <v/>
      </c>
      <c r="BZ92" s="396" t="str">
        <f t="shared" si="304"/>
        <v/>
      </c>
      <c r="CA92" s="396" t="str">
        <f t="shared" si="305"/>
        <v/>
      </c>
      <c r="CB92" s="396" t="str">
        <f t="shared" si="306"/>
        <v/>
      </c>
      <c r="CC92" s="479" t="str">
        <f t="shared" si="307"/>
        <v/>
      </c>
      <c r="CD92" s="396" t="str">
        <f t="shared" si="308"/>
        <v/>
      </c>
      <c r="CE92" s="396" t="str">
        <f t="shared" si="309"/>
        <v/>
      </c>
      <c r="CF92" s="396" t="str">
        <f t="shared" si="310"/>
        <v/>
      </c>
      <c r="CG92" s="479" t="str">
        <f t="shared" si="311"/>
        <v/>
      </c>
      <c r="CH92" s="396" t="str">
        <f t="shared" si="312"/>
        <v/>
      </c>
      <c r="CI92" s="391">
        <v>78</v>
      </c>
      <c r="CJ92" s="392"/>
      <c r="CK92" s="397"/>
      <c r="CL92" s="367" t="str">
        <f t="shared" si="313"/>
        <v/>
      </c>
      <c r="CM92" s="390" t="str">
        <f t="shared" si="314"/>
        <v/>
      </c>
      <c r="CN92" s="394" t="str">
        <f t="shared" si="315"/>
        <v/>
      </c>
      <c r="CO92" s="394" t="str">
        <f t="shared" si="316"/>
        <v/>
      </c>
      <c r="CP92" s="395" t="str">
        <f t="shared" si="317"/>
        <v/>
      </c>
      <c r="CQ92" s="395" t="str">
        <f>IFERROR(INDEX(#REF!,MATCH(DE92,$II$15:$II$97,0)),"")</f>
        <v/>
      </c>
      <c r="CR92" s="396" t="str">
        <f t="shared" si="318"/>
        <v/>
      </c>
      <c r="CS92" s="396" t="str">
        <f t="shared" si="319"/>
        <v/>
      </c>
      <c r="CT92" s="396" t="str">
        <f t="shared" si="320"/>
        <v/>
      </c>
      <c r="CU92" s="479" t="str">
        <f t="shared" si="321"/>
        <v/>
      </c>
      <c r="CV92" s="396" t="str">
        <f t="shared" si="322"/>
        <v/>
      </c>
      <c r="CW92" s="396" t="str">
        <f t="shared" si="323"/>
        <v/>
      </c>
      <c r="CX92" s="396" t="str">
        <f t="shared" si="324"/>
        <v/>
      </c>
      <c r="CY92" s="479" t="str">
        <f t="shared" si="325"/>
        <v/>
      </c>
      <c r="CZ92" s="396" t="str">
        <f t="shared" si="326"/>
        <v/>
      </c>
      <c r="DA92" s="396" t="str">
        <f t="shared" si="327"/>
        <v/>
      </c>
      <c r="DB92" s="396" t="str">
        <f t="shared" si="328"/>
        <v/>
      </c>
      <c r="DC92" s="479" t="str">
        <f t="shared" si="329"/>
        <v/>
      </c>
      <c r="DD92" s="396" t="str">
        <f t="shared" si="330"/>
        <v/>
      </c>
      <c r="DE92" s="391">
        <v>78</v>
      </c>
      <c r="DF92" s="393" t="str">
        <f t="shared" si="230"/>
        <v/>
      </c>
      <c r="DG92" s="392"/>
      <c r="DH92" s="392"/>
      <c r="DI92" s="367" t="str">
        <f t="shared" si="231"/>
        <v/>
      </c>
      <c r="DJ92" s="390" t="str">
        <f t="shared" si="331"/>
        <v/>
      </c>
      <c r="DK92" s="394" t="str">
        <f t="shared" si="332"/>
        <v/>
      </c>
      <c r="DL92" s="395" t="str">
        <f t="shared" si="333"/>
        <v/>
      </c>
      <c r="DM92" s="395" t="str">
        <f t="shared" si="334"/>
        <v/>
      </c>
      <c r="DN92" s="395" t="str">
        <f>IFERROR(INDEX(#REF!,MATCH(EB92,$JD$15:$JD$97,0)),"")</f>
        <v/>
      </c>
      <c r="DO92" s="396" t="str">
        <f t="shared" si="232"/>
        <v/>
      </c>
      <c r="DP92" s="396" t="str">
        <f t="shared" si="233"/>
        <v/>
      </c>
      <c r="DQ92" s="396" t="str">
        <f t="shared" si="234"/>
        <v/>
      </c>
      <c r="DR92" s="479" t="str">
        <f t="shared" si="335"/>
        <v/>
      </c>
      <c r="DS92" s="396" t="str">
        <f t="shared" si="235"/>
        <v/>
      </c>
      <c r="DT92" s="396" t="str">
        <f t="shared" si="236"/>
        <v/>
      </c>
      <c r="DU92" s="396" t="str">
        <f t="shared" si="237"/>
        <v/>
      </c>
      <c r="DV92" s="479" t="str">
        <f t="shared" si="336"/>
        <v/>
      </c>
      <c r="DW92" s="396" t="str">
        <f t="shared" si="238"/>
        <v/>
      </c>
      <c r="DX92" s="396" t="str">
        <f t="shared" si="239"/>
        <v/>
      </c>
      <c r="DY92" s="396" t="str">
        <f t="shared" si="240"/>
        <v/>
      </c>
      <c r="DZ92" s="479" t="str">
        <f t="shared" si="337"/>
        <v/>
      </c>
      <c r="EA92" s="396" t="str">
        <f t="shared" si="338"/>
        <v/>
      </c>
      <c r="EB92" s="391">
        <v>78</v>
      </c>
      <c r="EC92" s="393"/>
      <c r="ED92" s="392"/>
      <c r="EI92" s="295" t="str">
        <f>IFERROR(IF(AND('Classificação geral'!$E86="FEM",'Classificação geral'!$F86=1),'Classificação geral'!$A86,""),"")</f>
        <v/>
      </c>
      <c r="EJ92" s="306" t="str">
        <f>IFERROR(IF(AND('Classificação geral'!$E86="FEM",'Classificação geral'!$F86=1),'Classificação geral'!$B86,""),"")</f>
        <v/>
      </c>
      <c r="EK92" s="293" t="str">
        <f>IF($EJ92='Classificação geral'!$B86,'Classificação geral'!$C86,"")</f>
        <v/>
      </c>
      <c r="EL92" s="293" t="str">
        <f>IF($EJ92='Classificação geral'!$B86,'Classificação geral'!$E86,"")</f>
        <v/>
      </c>
      <c r="EM92" s="293" t="str">
        <f>IF($EL92='Classificação geral'!$E86,'Classificação geral'!$F86,"")</f>
        <v/>
      </c>
      <c r="EN92" s="378" t="str">
        <f>IFERROR(IF(AND($EL92="fem",'Classificação geral'!$F86=1),'Classificação geral'!G86,""),"")</f>
        <v/>
      </c>
      <c r="EO92" s="378" t="str">
        <f>IFERROR(IF(AND($EL92="fem",'Classificação geral'!$F86=1),'Classificação geral'!H86,""),"")</f>
        <v/>
      </c>
      <c r="EP92" s="378" t="str">
        <f>IFERROR(IF(AND($EL92="fem",'Classificação geral'!$F86=1),'Classificação geral'!I86,""),"")</f>
        <v/>
      </c>
      <c r="EQ92" s="378" t="str">
        <f>IFERROR(IF(AND($EL92="fem",'Classificação geral'!$F86=1),'Classificação geral'!J86,""),"")</f>
        <v/>
      </c>
      <c r="ER92" s="306" t="str">
        <f>IFERROR(IF(AND($EL92="fem",'Classificação geral'!$F86=1),'Classificação geral'!K86,""),"")</f>
        <v/>
      </c>
      <c r="ES92" s="378" t="str">
        <f>IFERROR(IF(AND($EL92="fem",'Classificação geral'!$F86=1),'Classificação geral'!L86,""),"")</f>
        <v/>
      </c>
      <c r="ET92" s="378" t="str">
        <f>IFERROR(IF(AND($EL92="fem",'Classificação geral'!$F86=1),'Classificação geral'!M86,""),"")</f>
        <v/>
      </c>
      <c r="EU92" s="378" t="str">
        <f>IFERROR(IF(AND($EL92="fem",'Classificação geral'!$F86=1),'Classificação geral'!N86,""),"")</f>
        <v/>
      </c>
      <c r="EV92" s="306" t="str">
        <f>IFERROR(IF(AND($EL92="fem",'Classificação geral'!$F86=1),'Classificação geral'!O86,""),"")</f>
        <v/>
      </c>
      <c r="EW92" s="378" t="str">
        <f>IFERROR(IF(AND($EL92="fem",'Classificação geral'!$F86=1),'Classificação geral'!P86,""),"")</f>
        <v/>
      </c>
      <c r="EX92" s="378" t="str">
        <f>IFERROR(IF(AND($EL92="fem",'Classificação geral'!$F86=1),'Classificação geral'!Q86,""),"")</f>
        <v/>
      </c>
      <c r="EY92" s="378" t="str">
        <f>IFERROR(IF(AND($EL92="fem",'Classificação geral'!$F86=1),'Classificação geral'!R86,""),"")</f>
        <v/>
      </c>
      <c r="EZ92" s="296" t="str">
        <f>IF($EM92='Classificação geral'!$F86,'Classificação geral'!$U86,"")</f>
        <v/>
      </c>
      <c r="FA92" s="380" t="str">
        <f t="shared" si="341"/>
        <v/>
      </c>
      <c r="FB92" s="297" t="str">
        <f>IFERROR(RANK(EZ92,EZ:EZ,0)+ COUNTIF(EZ$13:$EZ91,EZ92),"")</f>
        <v/>
      </c>
      <c r="FC92" s="294"/>
      <c r="FD92" s="305" t="s">
        <v>5</v>
      </c>
      <c r="FE92" s="295" t="str">
        <f>IFERROR(IF(AND('Classificação geral'!$E86="mas",'Classificação geral'!$F86=1),'Classificação geral'!$A86,""),"")</f>
        <v/>
      </c>
      <c r="FF92" s="306" t="str">
        <f>IFERROR(IF(AND('Classificação geral'!$E86="mas",'Classificação geral'!$F86=1),'Classificação geral'!$B86,""),"")</f>
        <v/>
      </c>
      <c r="FG92" s="293" t="str">
        <f>IF($FF92='Classificação geral'!$B86,'Classificação geral'!$C86,"")</f>
        <v/>
      </c>
      <c r="FH92" s="293" t="str">
        <f>IF($FF92='Classificação geral'!$B86,'Classificação geral'!$E86,"")</f>
        <v/>
      </c>
      <c r="FI92" s="306" t="str">
        <f>IFERROR(IF(AND($FH92="mas",'Classificação geral'!$F86=1),'Classificação geral'!F86,""),"")</f>
        <v/>
      </c>
      <c r="FJ92" s="378" t="str">
        <f>IFERROR(IF(AND($FH92="mas",'Classificação geral'!$F86=1),'Classificação geral'!G86,""),"")</f>
        <v/>
      </c>
      <c r="FK92" s="378" t="str">
        <f>IFERROR(IF(AND($FH92="mas",'Classificação geral'!$F86=1),'Classificação geral'!H86,""),"")</f>
        <v/>
      </c>
      <c r="FL92" s="378" t="str">
        <f>IFERROR(IF(AND($FH92="mas",'Classificação geral'!$F86=1),'Classificação geral'!I86,""),"")</f>
        <v/>
      </c>
      <c r="FM92" s="378" t="str">
        <f>IFERROR(IF(AND($FH92="mas",'Classificação geral'!$F86=1),'Classificação geral'!J86,""),"")</f>
        <v/>
      </c>
      <c r="FN92" s="378" t="str">
        <f>IFERROR(IF(AND($FH92="mas",'Classificação geral'!$F86=1),'Classificação geral'!K86,""),"")</f>
        <v/>
      </c>
      <c r="FO92" s="378" t="str">
        <f>IFERROR(IF(AND($FH92="mas",'Classificação geral'!$F86=1),'Classificação geral'!L86,""),"")</f>
        <v/>
      </c>
      <c r="FP92" s="378" t="str">
        <f>IFERROR(IF(AND($FH92="mas",'Classificação geral'!$F86=1),'Classificação geral'!M86,""),"")</f>
        <v/>
      </c>
      <c r="FQ92" s="378" t="str">
        <f>IFERROR(IF(AND($FH92="mas",'Classificação geral'!$F86=1),'Classificação geral'!N86,""),"")</f>
        <v/>
      </c>
      <c r="FR92" s="378" t="str">
        <f>IFERROR(IF(AND($FH92="mas",'Classificação geral'!$F86=1),'Classificação geral'!O86,""),"")</f>
        <v/>
      </c>
      <c r="FS92" s="378" t="str">
        <f>IFERROR(IF(AND($FH92="mas",'Classificação geral'!$F86=1),'Classificação geral'!P86,""),"")</f>
        <v/>
      </c>
      <c r="FT92" s="378" t="str">
        <f>IFERROR(IF(AND($FH92="mas",'Classificação geral'!$F86=1),'Classificação geral'!Q86,""),"")</f>
        <v/>
      </c>
      <c r="FU92" s="378" t="str">
        <f>IFERROR(IF(AND($FH92="mas",'Classificação geral'!$F86=1),'Classificação geral'!R86,""),"")</f>
        <v/>
      </c>
      <c r="FV92" s="306" t="str">
        <f>IFERROR(IF(AND($FH92="mas",'Classificação geral'!$F86=1),'Classificação geral'!U86,""),"")</f>
        <v/>
      </c>
      <c r="FW92" s="380" t="str">
        <f t="shared" si="342"/>
        <v/>
      </c>
      <c r="FX92" s="297" t="str">
        <f>IFERROR(RANK(FV92,FV:FV,0)+ COUNTIF($FV$13:FV91,FV92),"")</f>
        <v/>
      </c>
      <c r="FY92" s="305"/>
      <c r="FZ92" s="295" t="str">
        <f>IFERROR(IF(AND('Classificação geral'!$E86="FEM",'Classificação geral'!$F86=2),'Classificação geral'!$A86,""),"")</f>
        <v/>
      </c>
      <c r="GA92" s="378" t="str">
        <f>IFERROR(IF(AND('Classificação geral'!$E86="fem",'Classificação geral'!$F86=2),'Classificação geral'!$B86,""),"")</f>
        <v/>
      </c>
      <c r="GB92" s="293" t="str">
        <f>IF(GA92='Classificação geral'!$B86,'Classificação geral'!$C86,"")</f>
        <v/>
      </c>
      <c r="GC92" s="293" t="str">
        <f>IF(GA92='Classificação geral'!$B86,'Classificação geral'!$E86,"")</f>
        <v/>
      </c>
      <c r="GD92" s="306" t="str">
        <f>IFERROR(IF(AND(GC92="fem",'Classificação geral'!$F86=2),'Classificação geral'!$F86,""),"")</f>
        <v/>
      </c>
      <c r="GE92" s="378" t="str">
        <f>IFERROR(IF(AND($GC92="fem",'Classificação geral'!$F86=2),'Classificação geral'!G86,""),"")</f>
        <v/>
      </c>
      <c r="GF92" s="378" t="str">
        <f>IFERROR(IF(AND($GC92="fem",'Classificação geral'!$F86=2),'Classificação geral'!H86,""),"")</f>
        <v/>
      </c>
      <c r="GG92" s="378" t="str">
        <f>IFERROR(IF(AND($GC92="fem",'Classificação geral'!$F86=2),'Classificação geral'!I86,""),"")</f>
        <v/>
      </c>
      <c r="GH92" s="378" t="str">
        <f>IFERROR(IF(AND($GC92="fem",'Classificação geral'!$F86=2),'Classificação geral'!J86,""),"")</f>
        <v/>
      </c>
      <c r="GI92" s="378" t="str">
        <f>IFERROR(IF(AND($GC92="fem",'Classificação geral'!$F86=2),'Classificação geral'!K86,""),"")</f>
        <v/>
      </c>
      <c r="GJ92" s="378" t="str">
        <f>IFERROR(IF(AND($GC92="fem",'Classificação geral'!$F86=2),'Classificação geral'!L86,""),"")</f>
        <v/>
      </c>
      <c r="GK92" s="378" t="str">
        <f>IFERROR(IF(AND($GC92="fem",'Classificação geral'!$F86=2),'Classificação geral'!M86,""),"")</f>
        <v/>
      </c>
      <c r="GL92" s="378" t="str">
        <f>IFERROR(IF(AND($GC92="fem",'Classificação geral'!$F86=2),'Classificação geral'!N86,""),"")</f>
        <v/>
      </c>
      <c r="GM92" s="378" t="str">
        <f>IFERROR(IF(AND($GC92="fem",'Classificação geral'!$F86=2),'Classificação geral'!O86,""),"")</f>
        <v/>
      </c>
      <c r="GN92" s="378" t="str">
        <f>IFERROR(IF(AND($GC92="fem",'Classificação geral'!$F86=2),'Classificação geral'!P86,""),"")</f>
        <v/>
      </c>
      <c r="GO92" s="378" t="str">
        <f>IFERROR(IF(AND($GC92="fem",'Classificação geral'!$F86=2),'Classificação geral'!Q86,""),"")</f>
        <v/>
      </c>
      <c r="GP92" s="378" t="str">
        <f>IFERROR(IF(AND($GC92="fem",'Classificação geral'!$F86=2),'Classificação geral'!R86,""),"")</f>
        <v/>
      </c>
      <c r="GQ92" s="306" t="str">
        <f>IFERROR(IF(AND(GC92="fem",'Classificação geral'!$F86=2),'Classificação geral'!U86,""),"")</f>
        <v/>
      </c>
      <c r="GR92" s="380" t="str">
        <f t="shared" si="343"/>
        <v/>
      </c>
      <c r="GS92" s="297" t="str">
        <f>IFERROR(RANK(GQ92,GQ:GQ,0)+ COUNTIF($GQ$13:GQ91,GQ92),"")</f>
        <v/>
      </c>
      <c r="GT92" s="305"/>
      <c r="GU92" s="295" t="str">
        <f>IFERROR(IF(AND('Classificação geral'!$E86="mas",'Classificação geral'!$F86=2),'Classificação geral'!$A86,""),"")</f>
        <v/>
      </c>
      <c r="GV92" s="295" t="str">
        <f>IFERROR(IF(AND('Classificação geral'!$E86="mas",'Classificação geral'!$F86=2),'Classificação geral'!$B86,""),"")</f>
        <v/>
      </c>
      <c r="GW92" s="293" t="str">
        <f>IF(GV92='Classificação geral'!$B86,'Classificação geral'!$C86,"")</f>
        <v/>
      </c>
      <c r="GX92" s="293" t="str">
        <f>IF(GV92='Classificação geral'!$B86,'Classificação geral'!$E86,"")</f>
        <v/>
      </c>
      <c r="GY92" s="306" t="str">
        <f>IFERROR(IF(AND(GX92="mas",'Classificação geral'!$F86=2),'Classificação geral'!$F86,""),"")</f>
        <v/>
      </c>
      <c r="GZ92" s="378" t="str">
        <f>IFERROR(IF(AND($GX92="mas",'Classificação geral'!$F86=2),'Classificação geral'!H86,""),"")</f>
        <v/>
      </c>
      <c r="HA92" s="378" t="str">
        <f>IFERROR(IF(AND($GX92="mas",'Classificação geral'!$F86=2),'Classificação geral'!I86,""),"")</f>
        <v/>
      </c>
      <c r="HB92" s="378" t="str">
        <f>IFERROR(IF(AND($GX92="mas",'Classificação geral'!$F86=2),'Classificação geral'!J86,""),"")</f>
        <v/>
      </c>
      <c r="HC92" s="306" t="str">
        <f>IFERROR(IF(AND(GX92="mas",'Classificação geral'!$F86=2),'Classificação geral'!$G86,""),"")</f>
        <v/>
      </c>
      <c r="HD92" s="378" t="str">
        <f>IFERROR(IF(AND($GX92="mas",'Classificação geral'!$F86=2),'Classificação geral'!L86,""),"")</f>
        <v/>
      </c>
      <c r="HE92" s="378" t="str">
        <f>IFERROR(IF(AND($GX92="mas",'Classificação geral'!$F86=2),'Classificação geral'!M86,""),"")</f>
        <v/>
      </c>
      <c r="HF92" s="378" t="str">
        <f>IFERROR(IF(AND($GX92="mas",'Classificação geral'!$F86=2),'Classificação geral'!N86,""),"")</f>
        <v/>
      </c>
      <c r="HG92" s="306" t="str">
        <f>IFERROR(IF(AND(GX92="mas",'Classificação geral'!$F86=2),'Classificação geral'!$K86,""),"")</f>
        <v/>
      </c>
      <c r="HH92" s="378" t="str">
        <f>IFERROR(IF(AND($GX92="mas",'Classificação geral'!$F86=2),'Classificação geral'!P86,""),"")</f>
        <v/>
      </c>
      <c r="HI92" s="378" t="str">
        <f>IFERROR(IF(AND($GX92="mas",'Classificação geral'!$F86=2),'Classificação geral'!Q86,""),"")</f>
        <v/>
      </c>
      <c r="HJ92" s="378" t="str">
        <f>IFERROR(IF(AND($GX92="mas",'Classificação geral'!$F86=2),'Classificação geral'!R86,""),"")</f>
        <v/>
      </c>
      <c r="HK92" s="306" t="str">
        <f>IFERROR(IF(AND(GX92="mas",'Classificação geral'!$F86=2),'Classificação geral'!$O86,""),"")</f>
        <v/>
      </c>
      <c r="HL92" s="306" t="str">
        <f>IFERROR(IF(AND(GX92="mas",'Classificação geral'!$F86=2),'Classificação geral'!$U86,""),"")</f>
        <v/>
      </c>
      <c r="HM92" s="380" t="str">
        <f t="shared" si="344"/>
        <v/>
      </c>
      <c r="HN92" s="297" t="str">
        <f>IFERROR(RANK(HL92,HL:HL,0)+ COUNTIF($HL$13:HL91,HL92),"")</f>
        <v/>
      </c>
      <c r="HO92" s="305"/>
      <c r="HP92" s="295" t="str">
        <f>IFERROR(IF(AND('Classificação geral'!$E86="FEM",'Classificação geral'!$F86=3),'Classificação geral'!$A86,""),"")</f>
        <v/>
      </c>
      <c r="HQ92" s="306" t="str">
        <f>IFERROR(IF(AND('Classificação geral'!$E86="fem",'Classificação geral'!$F86=3),'Classificação geral'!$B86,""),"")</f>
        <v/>
      </c>
      <c r="HR92" s="293" t="str">
        <f>IF($HQ92='Classificação geral'!$B86,'Classificação geral'!$C86,"")</f>
        <v/>
      </c>
      <c r="HS92" s="293" t="str">
        <f>IF($HQ92='Classificação geral'!$B86,'Classificação geral'!$E86,"")</f>
        <v/>
      </c>
      <c r="HT92" s="293" t="str">
        <f>IF($HS92='Classificação geral'!$E86,'Classificação geral'!$F86,"")</f>
        <v/>
      </c>
      <c r="HU92" s="382">
        <f>IF($HT92='Classificação geral'!$F86,'Classificação geral'!G86,"")</f>
        <v>0</v>
      </c>
      <c r="HV92" s="382" t="str">
        <f>IF($HT92='Classificação geral'!$F86,'Classificação geral'!H86,"")</f>
        <v/>
      </c>
      <c r="HW92" s="382">
        <f>IF($HT92='Classificação geral'!$F86,'Classificação geral'!I86,"")</f>
        <v>0</v>
      </c>
      <c r="HX92" s="382">
        <f>IF($HT92='Classificação geral'!$F86,'Classificação geral'!J86,"")</f>
        <v>0</v>
      </c>
      <c r="HY92" s="382">
        <f>IF($HT92='Classificação geral'!$F86,'Classificação geral'!K86,"")</f>
        <v>0</v>
      </c>
      <c r="HZ92" s="382">
        <f>IF($HT92='Classificação geral'!$F86,'Classificação geral'!L86,"")</f>
        <v>0</v>
      </c>
      <c r="IA92" s="382">
        <f>IF($HT92='Classificação geral'!$F86,'Classificação geral'!M86,"")</f>
        <v>0</v>
      </c>
      <c r="IB92" s="382">
        <f>IF($HT92='Classificação geral'!$F86,'Classificação geral'!N86,"")</f>
        <v>0</v>
      </c>
      <c r="IC92" s="382">
        <f>IF($HT92='Classificação geral'!$F86,'Classificação geral'!O86,"")</f>
        <v>0</v>
      </c>
      <c r="ID92" s="382" t="b">
        <f>IF($HT92='Classificação geral'!$F86,'Classificação geral'!P86,"")</f>
        <v>0</v>
      </c>
      <c r="IE92" s="382">
        <f>IF($HT92='Classificação geral'!$F86,'Classificação geral'!Q86,"")</f>
        <v>0</v>
      </c>
      <c r="IF92" s="382">
        <f>IF($HT92='Classificação geral'!$F86,'Classificação geral'!R86,"")</f>
        <v>0</v>
      </c>
      <c r="IG92" s="379" t="str">
        <f>IF($HT92='Classificação geral'!$F86,'Classificação geral'!$U86,"")</f>
        <v/>
      </c>
      <c r="IH92" s="334" t="str">
        <f t="shared" si="339"/>
        <v/>
      </c>
      <c r="II92" s="297" t="str">
        <f>IFERROR(RANK(IG92,IG:IG,0)+ COUNTIF($IG$13:IG91,IG92),"")</f>
        <v/>
      </c>
      <c r="IJ92" s="305"/>
      <c r="IK92" s="295" t="str">
        <f>IFERROR(IF(AND('Classificação geral'!$E86="mas",'Classificação geral'!$F86=3),'Classificação geral'!$A86,""),"")</f>
        <v/>
      </c>
      <c r="IL92" s="306" t="str">
        <f>IFERROR(IF(AND('Classificação geral'!$E86="mas",'Classificação geral'!$F86=3),'Classificação geral'!$B86,""),"")</f>
        <v/>
      </c>
      <c r="IM92" s="293" t="str">
        <f>IF($IL92='Classificação geral'!$B86,'Classificação geral'!$C86,"")</f>
        <v/>
      </c>
      <c r="IN92" s="293" t="str">
        <f>IF($IL92='Classificação geral'!$B86,'Classificação geral'!$E86,"")</f>
        <v/>
      </c>
      <c r="IO92" s="293" t="str">
        <f>IF($IN92='Classificação geral'!$E86,'Classificação geral'!$F86,"")</f>
        <v/>
      </c>
      <c r="IP92" s="379">
        <f>IF($IO92='Classificação geral'!$F86,'Classificação geral'!G86,"")</f>
        <v>0</v>
      </c>
      <c r="IQ92" s="379" t="str">
        <f>IF($IO92='Classificação geral'!$F86,'Classificação geral'!H86,"")</f>
        <v/>
      </c>
      <c r="IR92" s="379">
        <f>IF($IO92='Classificação geral'!$F86,'Classificação geral'!I86,"")</f>
        <v>0</v>
      </c>
      <c r="IS92" s="379">
        <f>IF($IO92='Classificação geral'!$F86,'Classificação geral'!J86,"")</f>
        <v>0</v>
      </c>
      <c r="IT92" s="379">
        <f>IF($IO92='Classificação geral'!$F86,'Classificação geral'!K86,"")</f>
        <v>0</v>
      </c>
      <c r="IU92" s="379">
        <f>IF($IO92='Classificação geral'!$F86,'Classificação geral'!L86,"")</f>
        <v>0</v>
      </c>
      <c r="IV92" s="379">
        <f>IF($IO92='Classificação geral'!$F86,'Classificação geral'!M86,"")</f>
        <v>0</v>
      </c>
      <c r="IW92" s="379">
        <f>IF($IO92='Classificação geral'!$F86,'Classificação geral'!N86,"")</f>
        <v>0</v>
      </c>
      <c r="IX92" s="379">
        <f>IF($IO92='Classificação geral'!$F86,'Classificação geral'!O86,"")</f>
        <v>0</v>
      </c>
      <c r="IY92" s="379" t="b">
        <f>IF($IO92='Classificação geral'!$F86,'Classificação geral'!P86,"")</f>
        <v>0</v>
      </c>
      <c r="IZ92" s="379">
        <f>IF($IO92='Classificação geral'!$F86,'Classificação geral'!Q86,"")</f>
        <v>0</v>
      </c>
      <c r="JA92" s="379">
        <f>IF($IO92='Classificação geral'!$F86,'Classificação geral'!R86,"")</f>
        <v>0</v>
      </c>
      <c r="JB92" s="296" t="str">
        <f>IF($IO92='Classificação geral'!$F86,'Classificação geral'!$U86,"")</f>
        <v/>
      </c>
      <c r="JC92" s="334" t="str">
        <f t="shared" si="340"/>
        <v/>
      </c>
      <c r="JD92" s="297" t="str">
        <f>IFERROR(RANK(JB92,JB:JB,0)+ COUNTIF($JB$13:JB91,JB92),"")</f>
        <v/>
      </c>
    </row>
    <row r="93" spans="1:264" ht="25.95" customHeight="1" x14ac:dyDescent="0.4">
      <c r="A93" s="397"/>
      <c r="B93" s="367" t="str">
        <f t="shared" si="241"/>
        <v/>
      </c>
      <c r="C93" s="390" t="str">
        <f t="shared" si="242"/>
        <v/>
      </c>
      <c r="D93" s="394" t="str">
        <f t="shared" si="243"/>
        <v/>
      </c>
      <c r="E93" s="395" t="str">
        <f t="shared" si="244"/>
        <v/>
      </c>
      <c r="F93" s="395" t="str">
        <f t="shared" si="245"/>
        <v/>
      </c>
      <c r="G93" s="395" t="str">
        <f>IFERROR(INDEX(#REF!,MATCH(U93,$FB$15:$FB$97,0)),"")</f>
        <v/>
      </c>
      <c r="H93" s="396" t="str">
        <f t="shared" si="246"/>
        <v/>
      </c>
      <c r="I93" s="396" t="str">
        <f t="shared" si="247"/>
        <v/>
      </c>
      <c r="J93" s="396" t="str">
        <f t="shared" si="248"/>
        <v/>
      </c>
      <c r="K93" s="479" t="str">
        <f t="shared" si="249"/>
        <v/>
      </c>
      <c r="L93" s="396" t="str">
        <f t="shared" si="250"/>
        <v/>
      </c>
      <c r="M93" s="396" t="str">
        <f t="shared" si="251"/>
        <v/>
      </c>
      <c r="N93" s="396" t="str">
        <f t="shared" si="252"/>
        <v/>
      </c>
      <c r="O93" s="479" t="str">
        <f t="shared" si="253"/>
        <v/>
      </c>
      <c r="P93" s="396" t="str">
        <f t="shared" si="254"/>
        <v/>
      </c>
      <c r="Q93" s="396" t="str">
        <f t="shared" si="255"/>
        <v/>
      </c>
      <c r="R93" s="396" t="str">
        <f t="shared" si="256"/>
        <v/>
      </c>
      <c r="S93" s="479" t="str">
        <f t="shared" si="257"/>
        <v/>
      </c>
      <c r="T93" s="396" t="str">
        <f t="shared" si="258"/>
        <v/>
      </c>
      <c r="U93" s="391">
        <v>79</v>
      </c>
      <c r="V93" s="392"/>
      <c r="W93" s="392"/>
      <c r="X93" s="367" t="str">
        <f t="shared" si="259"/>
        <v/>
      </c>
      <c r="Y93" s="390" t="str">
        <f t="shared" si="260"/>
        <v/>
      </c>
      <c r="Z93" s="394" t="str">
        <f t="shared" si="261"/>
        <v/>
      </c>
      <c r="AA93" s="395" t="str">
        <f t="shared" si="262"/>
        <v/>
      </c>
      <c r="AB93" s="395" t="str">
        <f t="shared" si="263"/>
        <v/>
      </c>
      <c r="AC93" s="395" t="str">
        <f>IFERROR(INDEX(#REF!,MATCH(AQ93,$FX$15:$FX$97,0)),"")</f>
        <v/>
      </c>
      <c r="AD93" s="396" t="str">
        <f t="shared" si="264"/>
        <v/>
      </c>
      <c r="AE93" s="396" t="str">
        <f t="shared" si="265"/>
        <v/>
      </c>
      <c r="AF93" s="396" t="str">
        <f t="shared" si="266"/>
        <v/>
      </c>
      <c r="AG93" s="479" t="str">
        <f t="shared" si="267"/>
        <v/>
      </c>
      <c r="AH93" s="396" t="str">
        <f t="shared" si="268"/>
        <v/>
      </c>
      <c r="AI93" s="396" t="str">
        <f t="shared" si="269"/>
        <v/>
      </c>
      <c r="AJ93" s="396" t="str">
        <f t="shared" si="270"/>
        <v/>
      </c>
      <c r="AK93" s="479" t="str">
        <f t="shared" si="271"/>
        <v/>
      </c>
      <c r="AL93" s="396" t="str">
        <f t="shared" si="272"/>
        <v/>
      </c>
      <c r="AM93" s="396" t="str">
        <f t="shared" si="273"/>
        <v/>
      </c>
      <c r="AN93" s="396" t="str">
        <f t="shared" si="274"/>
        <v/>
      </c>
      <c r="AO93" s="479" t="str">
        <f t="shared" si="275"/>
        <v/>
      </c>
      <c r="AP93" s="396" t="str">
        <f t="shared" si="276"/>
        <v/>
      </c>
      <c r="AQ93" s="391">
        <v>79</v>
      </c>
      <c r="AR93" s="392"/>
      <c r="AS93" s="397"/>
      <c r="AT93" s="367" t="str">
        <f t="shared" si="277"/>
        <v/>
      </c>
      <c r="AU93" s="390" t="str">
        <f t="shared" si="278"/>
        <v/>
      </c>
      <c r="AV93" s="390" t="str">
        <f t="shared" si="279"/>
        <v/>
      </c>
      <c r="AW93" s="395" t="str">
        <f t="shared" si="280"/>
        <v/>
      </c>
      <c r="AX93" s="395" t="str">
        <f t="shared" si="281"/>
        <v/>
      </c>
      <c r="AY93" s="395" t="str">
        <f>IFERROR(INDEX(#REF!,MATCH($BM93,$GS$15:$GS$97,0)),"")</f>
        <v/>
      </c>
      <c r="AZ93" s="396" t="str">
        <f t="shared" si="282"/>
        <v/>
      </c>
      <c r="BA93" s="396" t="str">
        <f t="shared" si="283"/>
        <v/>
      </c>
      <c r="BB93" s="396" t="str">
        <f t="shared" si="284"/>
        <v/>
      </c>
      <c r="BC93" s="479" t="str">
        <f t="shared" si="285"/>
        <v/>
      </c>
      <c r="BD93" s="396" t="str">
        <f t="shared" si="286"/>
        <v/>
      </c>
      <c r="BE93" s="396" t="str">
        <f t="shared" si="287"/>
        <v/>
      </c>
      <c r="BF93" s="396" t="str">
        <f t="shared" si="288"/>
        <v/>
      </c>
      <c r="BG93" s="479" t="str">
        <f t="shared" si="289"/>
        <v/>
      </c>
      <c r="BH93" s="396" t="str">
        <f t="shared" si="290"/>
        <v/>
      </c>
      <c r="BI93" s="396" t="str">
        <f t="shared" si="291"/>
        <v/>
      </c>
      <c r="BJ93" s="396" t="str">
        <f t="shared" si="292"/>
        <v/>
      </c>
      <c r="BK93" s="479" t="str">
        <f t="shared" si="293"/>
        <v/>
      </c>
      <c r="BL93" s="396" t="str">
        <f t="shared" si="294"/>
        <v/>
      </c>
      <c r="BM93" s="391">
        <v>79</v>
      </c>
      <c r="BN93" s="236"/>
      <c r="BO93" s="392"/>
      <c r="BP93" s="368" t="str">
        <f t="shared" si="295"/>
        <v/>
      </c>
      <c r="BQ93" s="390" t="str">
        <f t="shared" si="296"/>
        <v/>
      </c>
      <c r="BR93" s="394" t="str">
        <f t="shared" si="297"/>
        <v/>
      </c>
      <c r="BS93" s="395" t="str">
        <f t="shared" si="298"/>
        <v/>
      </c>
      <c r="BT93" s="395" t="str">
        <f t="shared" si="299"/>
        <v/>
      </c>
      <c r="BU93" s="395" t="str">
        <f>IFERROR(INDEX(#REF!,MATCH(CI93,$HN$15:$HN$97,0)),"")</f>
        <v/>
      </c>
      <c r="BV93" s="396" t="str">
        <f t="shared" si="300"/>
        <v/>
      </c>
      <c r="BW93" s="396" t="str">
        <f t="shared" si="301"/>
        <v/>
      </c>
      <c r="BX93" s="396" t="str">
        <f t="shared" si="302"/>
        <v/>
      </c>
      <c r="BY93" s="479" t="str">
        <f t="shared" si="303"/>
        <v/>
      </c>
      <c r="BZ93" s="396" t="str">
        <f t="shared" si="304"/>
        <v/>
      </c>
      <c r="CA93" s="396" t="str">
        <f t="shared" si="305"/>
        <v/>
      </c>
      <c r="CB93" s="396" t="str">
        <f t="shared" si="306"/>
        <v/>
      </c>
      <c r="CC93" s="479" t="str">
        <f t="shared" si="307"/>
        <v/>
      </c>
      <c r="CD93" s="396" t="str">
        <f t="shared" si="308"/>
        <v/>
      </c>
      <c r="CE93" s="396" t="str">
        <f t="shared" si="309"/>
        <v/>
      </c>
      <c r="CF93" s="396" t="str">
        <f t="shared" si="310"/>
        <v/>
      </c>
      <c r="CG93" s="479" t="str">
        <f t="shared" si="311"/>
        <v/>
      </c>
      <c r="CH93" s="396" t="str">
        <f t="shared" si="312"/>
        <v/>
      </c>
      <c r="CI93" s="391">
        <v>79</v>
      </c>
      <c r="CJ93" s="392"/>
      <c r="CK93" s="397"/>
      <c r="CL93" s="367" t="str">
        <f t="shared" si="313"/>
        <v/>
      </c>
      <c r="CM93" s="390" t="str">
        <f t="shared" si="314"/>
        <v/>
      </c>
      <c r="CN93" s="394" t="str">
        <f t="shared" si="315"/>
        <v/>
      </c>
      <c r="CO93" s="394" t="str">
        <f t="shared" si="316"/>
        <v/>
      </c>
      <c r="CP93" s="395" t="str">
        <f t="shared" si="317"/>
        <v/>
      </c>
      <c r="CQ93" s="395" t="str">
        <f>IFERROR(INDEX(#REF!,MATCH(DE93,$II$15:$II$97,0)),"")</f>
        <v/>
      </c>
      <c r="CR93" s="396" t="str">
        <f t="shared" si="318"/>
        <v/>
      </c>
      <c r="CS93" s="396" t="str">
        <f t="shared" si="319"/>
        <v/>
      </c>
      <c r="CT93" s="396" t="str">
        <f t="shared" si="320"/>
        <v/>
      </c>
      <c r="CU93" s="479" t="str">
        <f t="shared" si="321"/>
        <v/>
      </c>
      <c r="CV93" s="396" t="str">
        <f t="shared" si="322"/>
        <v/>
      </c>
      <c r="CW93" s="396" t="str">
        <f t="shared" si="323"/>
        <v/>
      </c>
      <c r="CX93" s="396" t="str">
        <f t="shared" si="324"/>
        <v/>
      </c>
      <c r="CY93" s="479" t="str">
        <f t="shared" si="325"/>
        <v/>
      </c>
      <c r="CZ93" s="396" t="str">
        <f t="shared" si="326"/>
        <v/>
      </c>
      <c r="DA93" s="396" t="str">
        <f t="shared" si="327"/>
        <v/>
      </c>
      <c r="DB93" s="396" t="str">
        <f t="shared" si="328"/>
        <v/>
      </c>
      <c r="DC93" s="479" t="str">
        <f t="shared" si="329"/>
        <v/>
      </c>
      <c r="DD93" s="396" t="str">
        <f t="shared" si="330"/>
        <v/>
      </c>
      <c r="DE93" s="391">
        <v>79</v>
      </c>
      <c r="DF93" s="393" t="str">
        <f t="shared" si="230"/>
        <v/>
      </c>
      <c r="DG93" s="392"/>
      <c r="DH93" s="392"/>
      <c r="DI93" s="367" t="str">
        <f t="shared" si="231"/>
        <v/>
      </c>
      <c r="DJ93" s="390" t="str">
        <f t="shared" si="331"/>
        <v/>
      </c>
      <c r="DK93" s="394" t="str">
        <f t="shared" si="332"/>
        <v/>
      </c>
      <c r="DL93" s="395" t="str">
        <f t="shared" si="333"/>
        <v/>
      </c>
      <c r="DM93" s="395" t="str">
        <f t="shared" si="334"/>
        <v/>
      </c>
      <c r="DN93" s="395" t="str">
        <f>IFERROR(INDEX(#REF!,MATCH(EB93,$JD$15:$JD$97,0)),"")</f>
        <v/>
      </c>
      <c r="DO93" s="396" t="str">
        <f t="shared" si="232"/>
        <v/>
      </c>
      <c r="DP93" s="396" t="str">
        <f t="shared" si="233"/>
        <v/>
      </c>
      <c r="DQ93" s="396" t="str">
        <f t="shared" si="234"/>
        <v/>
      </c>
      <c r="DR93" s="479" t="str">
        <f t="shared" si="335"/>
        <v/>
      </c>
      <c r="DS93" s="396" t="str">
        <f t="shared" si="235"/>
        <v/>
      </c>
      <c r="DT93" s="396" t="str">
        <f t="shared" si="236"/>
        <v/>
      </c>
      <c r="DU93" s="396" t="str">
        <f t="shared" si="237"/>
        <v/>
      </c>
      <c r="DV93" s="479" t="str">
        <f t="shared" si="336"/>
        <v/>
      </c>
      <c r="DW93" s="396" t="str">
        <f t="shared" si="238"/>
        <v/>
      </c>
      <c r="DX93" s="396" t="str">
        <f t="shared" si="239"/>
        <v/>
      </c>
      <c r="DY93" s="396" t="str">
        <f t="shared" si="240"/>
        <v/>
      </c>
      <c r="DZ93" s="479" t="str">
        <f t="shared" si="337"/>
        <v/>
      </c>
      <c r="EA93" s="396" t="str">
        <f t="shared" si="338"/>
        <v/>
      </c>
      <c r="EB93" s="391">
        <v>79</v>
      </c>
      <c r="EC93" s="393"/>
      <c r="ED93" s="392"/>
      <c r="EI93" s="295" t="str">
        <f>IFERROR(IF(AND('Classificação geral'!$E87="FEM",'Classificação geral'!$F87=1),'Classificação geral'!$A87,""),"")</f>
        <v/>
      </c>
      <c r="EJ93" s="306" t="str">
        <f>IFERROR(IF(AND('Classificação geral'!$E87="FEM",'Classificação geral'!$F87=1),'Classificação geral'!$B87,""),"")</f>
        <v/>
      </c>
      <c r="EK93" s="293" t="str">
        <f>IF($EJ93='Classificação geral'!$B87,'Classificação geral'!$C87,"")</f>
        <v/>
      </c>
      <c r="EL93" s="293" t="str">
        <f>IF($EJ93='Classificação geral'!$B87,'Classificação geral'!$E87,"")</f>
        <v/>
      </c>
      <c r="EM93" s="293" t="str">
        <f>IF($EL93='Classificação geral'!$E87,'Classificação geral'!$F87,"")</f>
        <v/>
      </c>
      <c r="EN93" s="378" t="str">
        <f>IFERROR(IF(AND($EL93="fem",'Classificação geral'!$F87=1),'Classificação geral'!G87,""),"")</f>
        <v/>
      </c>
      <c r="EO93" s="378" t="str">
        <f>IFERROR(IF(AND($EL93="fem",'Classificação geral'!$F87=1),'Classificação geral'!H87,""),"")</f>
        <v/>
      </c>
      <c r="EP93" s="378" t="str">
        <f>IFERROR(IF(AND($EL93="fem",'Classificação geral'!$F87=1),'Classificação geral'!I87,""),"")</f>
        <v/>
      </c>
      <c r="EQ93" s="378" t="str">
        <f>IFERROR(IF(AND($EL93="fem",'Classificação geral'!$F87=1),'Classificação geral'!J87,""),"")</f>
        <v/>
      </c>
      <c r="ER93" s="306" t="str">
        <f>IFERROR(IF(AND($EL93="fem",'Classificação geral'!$F87=1),'Classificação geral'!K87,""),"")</f>
        <v/>
      </c>
      <c r="ES93" s="378" t="str">
        <f>IFERROR(IF(AND($EL93="fem",'Classificação geral'!$F87=1),'Classificação geral'!L87,""),"")</f>
        <v/>
      </c>
      <c r="ET93" s="378" t="str">
        <f>IFERROR(IF(AND($EL93="fem",'Classificação geral'!$F87=1),'Classificação geral'!M87,""),"")</f>
        <v/>
      </c>
      <c r="EU93" s="378" t="str">
        <f>IFERROR(IF(AND($EL93="fem",'Classificação geral'!$F87=1),'Classificação geral'!N87,""),"")</f>
        <v/>
      </c>
      <c r="EV93" s="306" t="str">
        <f>IFERROR(IF(AND($EL93="fem",'Classificação geral'!$F87=1),'Classificação geral'!O87,""),"")</f>
        <v/>
      </c>
      <c r="EW93" s="378" t="str">
        <f>IFERROR(IF(AND($EL93="fem",'Classificação geral'!$F87=1),'Classificação geral'!P87,""),"")</f>
        <v/>
      </c>
      <c r="EX93" s="378" t="str">
        <f>IFERROR(IF(AND($EL93="fem",'Classificação geral'!$F87=1),'Classificação geral'!Q87,""),"")</f>
        <v/>
      </c>
      <c r="EY93" s="378" t="str">
        <f>IFERROR(IF(AND($EL93="fem",'Classificação geral'!$F87=1),'Classificação geral'!R87,""),"")</f>
        <v/>
      </c>
      <c r="EZ93" s="296" t="str">
        <f>IF($EM93='Classificação geral'!$F87,'Classificação geral'!$U87,"")</f>
        <v/>
      </c>
      <c r="FA93" s="380" t="str">
        <f t="shared" si="341"/>
        <v/>
      </c>
      <c r="FB93" s="297" t="str">
        <f>IFERROR(RANK(EZ93,EZ:EZ,0)+ COUNTIF(EZ$13:$EZ92,EZ93),"")</f>
        <v/>
      </c>
      <c r="FC93" s="294"/>
      <c r="FD93" s="305" t="s">
        <v>5</v>
      </c>
      <c r="FE93" s="295" t="str">
        <f>IFERROR(IF(AND('Classificação geral'!$E87="mas",'Classificação geral'!$F87=1),'Classificação geral'!$A87,""),"")</f>
        <v/>
      </c>
      <c r="FF93" s="306" t="str">
        <f>IFERROR(IF(AND('Classificação geral'!$E87="mas",'Classificação geral'!$F87=1),'Classificação geral'!$B87,""),"")</f>
        <v/>
      </c>
      <c r="FG93" s="293" t="str">
        <f>IF($FF93='Classificação geral'!$B87,'Classificação geral'!$C87,"")</f>
        <v/>
      </c>
      <c r="FH93" s="293" t="str">
        <f>IF($FF93='Classificação geral'!$B87,'Classificação geral'!$E87,"")</f>
        <v/>
      </c>
      <c r="FI93" s="306" t="str">
        <f>IFERROR(IF(AND($FH93="mas",'Classificação geral'!$F87=1),'Classificação geral'!F87,""),"")</f>
        <v/>
      </c>
      <c r="FJ93" s="378" t="str">
        <f>IFERROR(IF(AND($FH93="mas",'Classificação geral'!$F87=1),'Classificação geral'!G87,""),"")</f>
        <v/>
      </c>
      <c r="FK93" s="378" t="str">
        <f>IFERROR(IF(AND($FH93="mas",'Classificação geral'!$F87=1),'Classificação geral'!H87,""),"")</f>
        <v/>
      </c>
      <c r="FL93" s="378" t="str">
        <f>IFERROR(IF(AND($FH93="mas",'Classificação geral'!$F87=1),'Classificação geral'!I87,""),"")</f>
        <v/>
      </c>
      <c r="FM93" s="378" t="str">
        <f>IFERROR(IF(AND($FH93="mas",'Classificação geral'!$F87=1),'Classificação geral'!J87,""),"")</f>
        <v/>
      </c>
      <c r="FN93" s="378" t="str">
        <f>IFERROR(IF(AND($FH93="mas",'Classificação geral'!$F87=1),'Classificação geral'!K87,""),"")</f>
        <v/>
      </c>
      <c r="FO93" s="378" t="str">
        <f>IFERROR(IF(AND($FH93="mas",'Classificação geral'!$F87=1),'Classificação geral'!L87,""),"")</f>
        <v/>
      </c>
      <c r="FP93" s="378" t="str">
        <f>IFERROR(IF(AND($FH93="mas",'Classificação geral'!$F87=1),'Classificação geral'!M87,""),"")</f>
        <v/>
      </c>
      <c r="FQ93" s="378" t="str">
        <f>IFERROR(IF(AND($FH93="mas",'Classificação geral'!$F87=1),'Classificação geral'!N87,""),"")</f>
        <v/>
      </c>
      <c r="FR93" s="378" t="str">
        <f>IFERROR(IF(AND($FH93="mas",'Classificação geral'!$F87=1),'Classificação geral'!O87,""),"")</f>
        <v/>
      </c>
      <c r="FS93" s="378" t="str">
        <f>IFERROR(IF(AND($FH93="mas",'Classificação geral'!$F87=1),'Classificação geral'!P87,""),"")</f>
        <v/>
      </c>
      <c r="FT93" s="378" t="str">
        <f>IFERROR(IF(AND($FH93="mas",'Classificação geral'!$F87=1),'Classificação geral'!Q87,""),"")</f>
        <v/>
      </c>
      <c r="FU93" s="378" t="str">
        <f>IFERROR(IF(AND($FH93="mas",'Classificação geral'!$F87=1),'Classificação geral'!R87,""),"")</f>
        <v/>
      </c>
      <c r="FV93" s="306" t="str">
        <f>IFERROR(IF(AND($FH93="mas",'Classificação geral'!$F87=1),'Classificação geral'!U87,""),"")</f>
        <v/>
      </c>
      <c r="FW93" s="380" t="str">
        <f t="shared" si="342"/>
        <v/>
      </c>
      <c r="FX93" s="297" t="str">
        <f>IFERROR(RANK(FV93,FV:FV,0)+ COUNTIF($FV$13:FV92,FV93),"")</f>
        <v/>
      </c>
      <c r="FY93" s="305"/>
      <c r="FZ93" s="295" t="str">
        <f>IFERROR(IF(AND('Classificação geral'!$E87="FEM",'Classificação geral'!$F87=2),'Classificação geral'!$A87,""),"")</f>
        <v/>
      </c>
      <c r="GA93" s="378" t="str">
        <f>IFERROR(IF(AND('Classificação geral'!$E87="fem",'Classificação geral'!$F87=2),'Classificação geral'!$B87,""),"")</f>
        <v/>
      </c>
      <c r="GB93" s="293" t="str">
        <f>IF(GA93='Classificação geral'!$B87,'Classificação geral'!$C87,"")</f>
        <v/>
      </c>
      <c r="GC93" s="293" t="str">
        <f>IF(GA93='Classificação geral'!$B87,'Classificação geral'!$E87,"")</f>
        <v/>
      </c>
      <c r="GD93" s="306" t="str">
        <f>IFERROR(IF(AND(GC93="fem",'Classificação geral'!$F87=2),'Classificação geral'!$F87,""),"")</f>
        <v/>
      </c>
      <c r="GE93" s="378" t="str">
        <f>IFERROR(IF(AND($GC93="fem",'Classificação geral'!$F87=2),'Classificação geral'!G87,""),"")</f>
        <v/>
      </c>
      <c r="GF93" s="378" t="str">
        <f>IFERROR(IF(AND($GC93="fem",'Classificação geral'!$F87=2),'Classificação geral'!H87,""),"")</f>
        <v/>
      </c>
      <c r="GG93" s="378" t="str">
        <f>IFERROR(IF(AND($GC93="fem",'Classificação geral'!$F87=2),'Classificação geral'!I87,""),"")</f>
        <v/>
      </c>
      <c r="GH93" s="378" t="str">
        <f>IFERROR(IF(AND($GC93="fem",'Classificação geral'!$F87=2),'Classificação geral'!J87,""),"")</f>
        <v/>
      </c>
      <c r="GI93" s="378" t="str">
        <f>IFERROR(IF(AND($GC93="fem",'Classificação geral'!$F87=2),'Classificação geral'!K87,""),"")</f>
        <v/>
      </c>
      <c r="GJ93" s="378" t="str">
        <f>IFERROR(IF(AND($GC93="fem",'Classificação geral'!$F87=2),'Classificação geral'!L87,""),"")</f>
        <v/>
      </c>
      <c r="GK93" s="378" t="str">
        <f>IFERROR(IF(AND($GC93="fem",'Classificação geral'!$F87=2),'Classificação geral'!M87,""),"")</f>
        <v/>
      </c>
      <c r="GL93" s="378" t="str">
        <f>IFERROR(IF(AND($GC93="fem",'Classificação geral'!$F87=2),'Classificação geral'!N87,""),"")</f>
        <v/>
      </c>
      <c r="GM93" s="378" t="str">
        <f>IFERROR(IF(AND($GC93="fem",'Classificação geral'!$F87=2),'Classificação geral'!O87,""),"")</f>
        <v/>
      </c>
      <c r="GN93" s="378" t="str">
        <f>IFERROR(IF(AND($GC93="fem",'Classificação geral'!$F87=2),'Classificação geral'!P87,""),"")</f>
        <v/>
      </c>
      <c r="GO93" s="378" t="str">
        <f>IFERROR(IF(AND($GC93="fem",'Classificação geral'!$F87=2),'Classificação geral'!Q87,""),"")</f>
        <v/>
      </c>
      <c r="GP93" s="378" t="str">
        <f>IFERROR(IF(AND($GC93="fem",'Classificação geral'!$F87=2),'Classificação geral'!R87,""),"")</f>
        <v/>
      </c>
      <c r="GQ93" s="306" t="str">
        <f>IFERROR(IF(AND(GC93="fem",'Classificação geral'!$F87=2),'Classificação geral'!U87,""),"")</f>
        <v/>
      </c>
      <c r="GR93" s="380" t="str">
        <f t="shared" si="343"/>
        <v/>
      </c>
      <c r="GS93" s="297" t="str">
        <f>IFERROR(RANK(GQ93,GQ:GQ,0)+ COUNTIF($GQ$13:GQ92,GQ93),"")</f>
        <v/>
      </c>
      <c r="GT93" s="305"/>
      <c r="GU93" s="295" t="str">
        <f>IFERROR(IF(AND('Classificação geral'!$E87="mas",'Classificação geral'!$F87=2),'Classificação geral'!$A87,""),"")</f>
        <v/>
      </c>
      <c r="GV93" s="295" t="str">
        <f>IFERROR(IF(AND('Classificação geral'!$E87="mas",'Classificação geral'!$F87=2),'Classificação geral'!$B87,""),"")</f>
        <v/>
      </c>
      <c r="GW93" s="293" t="str">
        <f>IF(GV93='Classificação geral'!$B87,'Classificação geral'!$C87,"")</f>
        <v/>
      </c>
      <c r="GX93" s="293" t="str">
        <f>IF(GV93='Classificação geral'!$B87,'Classificação geral'!$E87,"")</f>
        <v/>
      </c>
      <c r="GY93" s="306" t="str">
        <f>IFERROR(IF(AND(GX93="mas",'Classificação geral'!$F87=2),'Classificação geral'!$F87,""),"")</f>
        <v/>
      </c>
      <c r="GZ93" s="378" t="str">
        <f>IFERROR(IF(AND($GX93="mas",'Classificação geral'!$F87=2),'Classificação geral'!H87,""),"")</f>
        <v/>
      </c>
      <c r="HA93" s="378" t="str">
        <f>IFERROR(IF(AND($GX93="mas",'Classificação geral'!$F87=2),'Classificação geral'!I87,""),"")</f>
        <v/>
      </c>
      <c r="HB93" s="378" t="str">
        <f>IFERROR(IF(AND($GX93="mas",'Classificação geral'!$F87=2),'Classificação geral'!J87,""),"")</f>
        <v/>
      </c>
      <c r="HC93" s="306" t="str">
        <f>IFERROR(IF(AND(GX93="mas",'Classificação geral'!$F87=2),'Classificação geral'!$G87,""),"")</f>
        <v/>
      </c>
      <c r="HD93" s="378" t="str">
        <f>IFERROR(IF(AND($GX93="mas",'Classificação geral'!$F87=2),'Classificação geral'!L87,""),"")</f>
        <v/>
      </c>
      <c r="HE93" s="378" t="str">
        <f>IFERROR(IF(AND($GX93="mas",'Classificação geral'!$F87=2),'Classificação geral'!M87,""),"")</f>
        <v/>
      </c>
      <c r="HF93" s="378" t="str">
        <f>IFERROR(IF(AND($GX93="mas",'Classificação geral'!$F87=2),'Classificação geral'!N87,""),"")</f>
        <v/>
      </c>
      <c r="HG93" s="306" t="str">
        <f>IFERROR(IF(AND(GX93="mas",'Classificação geral'!$F87=2),'Classificação geral'!$K87,""),"")</f>
        <v/>
      </c>
      <c r="HH93" s="378" t="str">
        <f>IFERROR(IF(AND($GX93="mas",'Classificação geral'!$F87=2),'Classificação geral'!P87,""),"")</f>
        <v/>
      </c>
      <c r="HI93" s="378" t="str">
        <f>IFERROR(IF(AND($GX93="mas",'Classificação geral'!$F87=2),'Classificação geral'!Q87,""),"")</f>
        <v/>
      </c>
      <c r="HJ93" s="378" t="str">
        <f>IFERROR(IF(AND($GX93="mas",'Classificação geral'!$F87=2),'Classificação geral'!R87,""),"")</f>
        <v/>
      </c>
      <c r="HK93" s="306" t="str">
        <f>IFERROR(IF(AND(GX93="mas",'Classificação geral'!$F87=2),'Classificação geral'!$O87,""),"")</f>
        <v/>
      </c>
      <c r="HL93" s="306" t="str">
        <f>IFERROR(IF(AND(GX93="mas",'Classificação geral'!$F87=2),'Classificação geral'!$U87,""),"")</f>
        <v/>
      </c>
      <c r="HM93" s="380" t="str">
        <f t="shared" si="344"/>
        <v/>
      </c>
      <c r="HN93" s="297" t="str">
        <f>IFERROR(RANK(HL93,HL:HL,0)+ COUNTIF($HL$13:HL92,HL93),"")</f>
        <v/>
      </c>
      <c r="HO93" s="305"/>
      <c r="HP93" s="295" t="str">
        <f>IFERROR(IF(AND('Classificação geral'!$E87="FEM",'Classificação geral'!$F87=3),'Classificação geral'!$A87,""),"")</f>
        <v/>
      </c>
      <c r="HQ93" s="306" t="str">
        <f>IFERROR(IF(AND('Classificação geral'!$E87="fem",'Classificação geral'!$F87=3),'Classificação geral'!$B87,""),"")</f>
        <v/>
      </c>
      <c r="HR93" s="293" t="str">
        <f>IF($HQ93='Classificação geral'!$B87,'Classificação geral'!$C87,"")</f>
        <v/>
      </c>
      <c r="HS93" s="293" t="str">
        <f>IF($HQ93='Classificação geral'!$B87,'Classificação geral'!$E87,"")</f>
        <v/>
      </c>
      <c r="HT93" s="293" t="str">
        <f>IF($HS93='Classificação geral'!$E87,'Classificação geral'!$F87,"")</f>
        <v/>
      </c>
      <c r="HU93" s="382">
        <f>IF($HT93='Classificação geral'!$F87,'Classificação geral'!G87,"")</f>
        <v>0</v>
      </c>
      <c r="HV93" s="382" t="str">
        <f>IF($HT93='Classificação geral'!$F87,'Classificação geral'!H87,"")</f>
        <v/>
      </c>
      <c r="HW93" s="382">
        <f>IF($HT93='Classificação geral'!$F87,'Classificação geral'!I87,"")</f>
        <v>0</v>
      </c>
      <c r="HX93" s="382">
        <f>IF($HT93='Classificação geral'!$F87,'Classificação geral'!J87,"")</f>
        <v>0</v>
      </c>
      <c r="HY93" s="382">
        <f>IF($HT93='Classificação geral'!$F87,'Classificação geral'!K87,"")</f>
        <v>0</v>
      </c>
      <c r="HZ93" s="382">
        <f>IF($HT93='Classificação geral'!$F87,'Classificação geral'!L87,"")</f>
        <v>0</v>
      </c>
      <c r="IA93" s="382">
        <f>IF($HT93='Classificação geral'!$F87,'Classificação geral'!M87,"")</f>
        <v>0</v>
      </c>
      <c r="IB93" s="382">
        <f>IF($HT93='Classificação geral'!$F87,'Classificação geral'!N87,"")</f>
        <v>0</v>
      </c>
      <c r="IC93" s="382">
        <f>IF($HT93='Classificação geral'!$F87,'Classificação geral'!O87,"")</f>
        <v>0</v>
      </c>
      <c r="ID93" s="382" t="b">
        <f>IF($HT93='Classificação geral'!$F87,'Classificação geral'!P87,"")</f>
        <v>0</v>
      </c>
      <c r="IE93" s="382">
        <f>IF($HT93='Classificação geral'!$F87,'Classificação geral'!Q87,"")</f>
        <v>0</v>
      </c>
      <c r="IF93" s="382">
        <f>IF($HT93='Classificação geral'!$F87,'Classificação geral'!R87,"")</f>
        <v>0</v>
      </c>
      <c r="IG93" s="379" t="str">
        <f>IF($HT93='Classificação geral'!$F87,'Classificação geral'!$U87,"")</f>
        <v/>
      </c>
      <c r="IH93" s="334" t="str">
        <f t="shared" si="339"/>
        <v/>
      </c>
      <c r="II93" s="297" t="str">
        <f>IFERROR(RANK(IG93,IG:IG,0)+ COUNTIF($IG$13:IG92,IG93),"")</f>
        <v/>
      </c>
      <c r="IJ93" s="305"/>
      <c r="IK93" s="295" t="str">
        <f>IFERROR(IF(AND('Classificação geral'!$E87="mas",'Classificação geral'!$F87=3),'Classificação geral'!$A87,""),"")</f>
        <v/>
      </c>
      <c r="IL93" s="306" t="str">
        <f>IFERROR(IF(AND('Classificação geral'!$E87="mas",'Classificação geral'!$F87=3),'Classificação geral'!$B87,""),"")</f>
        <v/>
      </c>
      <c r="IM93" s="293" t="str">
        <f>IF($IL93='Classificação geral'!$B87,'Classificação geral'!$C87,"")</f>
        <v/>
      </c>
      <c r="IN93" s="293" t="str">
        <f>IF($IL93='Classificação geral'!$B87,'Classificação geral'!$E87,"")</f>
        <v/>
      </c>
      <c r="IO93" s="293" t="str">
        <f>IF($IN93='Classificação geral'!$E87,'Classificação geral'!$F87,"")</f>
        <v/>
      </c>
      <c r="IP93" s="379">
        <f>IF($IO93='Classificação geral'!$F87,'Classificação geral'!G87,"")</f>
        <v>0</v>
      </c>
      <c r="IQ93" s="379" t="str">
        <f>IF($IO93='Classificação geral'!$F87,'Classificação geral'!H87,"")</f>
        <v/>
      </c>
      <c r="IR93" s="379">
        <f>IF($IO93='Classificação geral'!$F87,'Classificação geral'!I87,"")</f>
        <v>0</v>
      </c>
      <c r="IS93" s="379">
        <f>IF($IO93='Classificação geral'!$F87,'Classificação geral'!J87,"")</f>
        <v>0</v>
      </c>
      <c r="IT93" s="379">
        <f>IF($IO93='Classificação geral'!$F87,'Classificação geral'!K87,"")</f>
        <v>0</v>
      </c>
      <c r="IU93" s="379">
        <f>IF($IO93='Classificação geral'!$F87,'Classificação geral'!L87,"")</f>
        <v>0</v>
      </c>
      <c r="IV93" s="379">
        <f>IF($IO93='Classificação geral'!$F87,'Classificação geral'!M87,"")</f>
        <v>0</v>
      </c>
      <c r="IW93" s="379">
        <f>IF($IO93='Classificação geral'!$F87,'Classificação geral'!N87,"")</f>
        <v>0</v>
      </c>
      <c r="IX93" s="379">
        <f>IF($IO93='Classificação geral'!$F87,'Classificação geral'!O87,"")</f>
        <v>0</v>
      </c>
      <c r="IY93" s="379" t="b">
        <f>IF($IO93='Classificação geral'!$F87,'Classificação geral'!P87,"")</f>
        <v>0</v>
      </c>
      <c r="IZ93" s="379">
        <f>IF($IO93='Classificação geral'!$F87,'Classificação geral'!Q87,"")</f>
        <v>0</v>
      </c>
      <c r="JA93" s="379">
        <f>IF($IO93='Classificação geral'!$F87,'Classificação geral'!R87,"")</f>
        <v>0</v>
      </c>
      <c r="JB93" s="296" t="str">
        <f>IF($IO93='Classificação geral'!$F87,'Classificação geral'!$U87,"")</f>
        <v/>
      </c>
      <c r="JC93" s="334" t="str">
        <f t="shared" si="340"/>
        <v/>
      </c>
      <c r="JD93" s="297" t="str">
        <f>IFERROR(RANK(JB93,JB:JB,0)+ COUNTIF($JB$13:JB92,JB93),"")</f>
        <v/>
      </c>
    </row>
    <row r="94" spans="1:264" ht="25.95" customHeight="1" x14ac:dyDescent="0.4">
      <c r="A94" s="397"/>
      <c r="B94" s="367" t="str">
        <f t="shared" si="241"/>
        <v/>
      </c>
      <c r="C94" s="390" t="str">
        <f t="shared" si="242"/>
        <v/>
      </c>
      <c r="D94" s="394" t="str">
        <f t="shared" si="243"/>
        <v/>
      </c>
      <c r="E94" s="395" t="str">
        <f t="shared" si="244"/>
        <v/>
      </c>
      <c r="F94" s="395" t="str">
        <f t="shared" si="245"/>
        <v/>
      </c>
      <c r="G94" s="395" t="str">
        <f>IFERROR(INDEX(#REF!,MATCH(U94,$FB$15:$FB$97,0)),"")</f>
        <v/>
      </c>
      <c r="H94" s="396" t="str">
        <f t="shared" si="246"/>
        <v/>
      </c>
      <c r="I94" s="396" t="str">
        <f t="shared" si="247"/>
        <v/>
      </c>
      <c r="J94" s="396" t="str">
        <f t="shared" si="248"/>
        <v/>
      </c>
      <c r="K94" s="479" t="str">
        <f t="shared" si="249"/>
        <v/>
      </c>
      <c r="L94" s="396" t="str">
        <f t="shared" si="250"/>
        <v/>
      </c>
      <c r="M94" s="396" t="str">
        <f t="shared" si="251"/>
        <v/>
      </c>
      <c r="N94" s="396" t="str">
        <f t="shared" si="252"/>
        <v/>
      </c>
      <c r="O94" s="479" t="str">
        <f t="shared" si="253"/>
        <v/>
      </c>
      <c r="P94" s="396" t="str">
        <f t="shared" si="254"/>
        <v/>
      </c>
      <c r="Q94" s="396" t="str">
        <f t="shared" si="255"/>
        <v/>
      </c>
      <c r="R94" s="396" t="str">
        <f t="shared" si="256"/>
        <v/>
      </c>
      <c r="S94" s="479" t="str">
        <f t="shared" si="257"/>
        <v/>
      </c>
      <c r="T94" s="396" t="str">
        <f t="shared" si="258"/>
        <v/>
      </c>
      <c r="U94" s="391">
        <v>80</v>
      </c>
      <c r="V94" s="392"/>
      <c r="W94" s="392"/>
      <c r="X94" s="367" t="str">
        <f t="shared" si="259"/>
        <v/>
      </c>
      <c r="Y94" s="390" t="str">
        <f t="shared" si="260"/>
        <v/>
      </c>
      <c r="Z94" s="394" t="str">
        <f t="shared" si="261"/>
        <v/>
      </c>
      <c r="AA94" s="395" t="str">
        <f t="shared" si="262"/>
        <v/>
      </c>
      <c r="AB94" s="395" t="str">
        <f t="shared" si="263"/>
        <v/>
      </c>
      <c r="AC94" s="395" t="str">
        <f>IFERROR(INDEX(#REF!,MATCH(AQ94,$FX$15:$FX$97,0)),"")</f>
        <v/>
      </c>
      <c r="AD94" s="396" t="str">
        <f t="shared" si="264"/>
        <v/>
      </c>
      <c r="AE94" s="396" t="str">
        <f t="shared" si="265"/>
        <v/>
      </c>
      <c r="AF94" s="396" t="str">
        <f t="shared" si="266"/>
        <v/>
      </c>
      <c r="AG94" s="479" t="str">
        <f t="shared" si="267"/>
        <v/>
      </c>
      <c r="AH94" s="396" t="str">
        <f t="shared" si="268"/>
        <v/>
      </c>
      <c r="AI94" s="396" t="str">
        <f t="shared" si="269"/>
        <v/>
      </c>
      <c r="AJ94" s="396" t="str">
        <f t="shared" si="270"/>
        <v/>
      </c>
      <c r="AK94" s="479" t="str">
        <f t="shared" si="271"/>
        <v/>
      </c>
      <c r="AL94" s="396" t="str">
        <f t="shared" si="272"/>
        <v/>
      </c>
      <c r="AM94" s="396" t="str">
        <f t="shared" si="273"/>
        <v/>
      </c>
      <c r="AN94" s="396" t="str">
        <f t="shared" si="274"/>
        <v/>
      </c>
      <c r="AO94" s="479" t="str">
        <f t="shared" si="275"/>
        <v/>
      </c>
      <c r="AP94" s="396" t="str">
        <f t="shared" si="276"/>
        <v/>
      </c>
      <c r="AQ94" s="391">
        <v>80</v>
      </c>
      <c r="AR94" s="392"/>
      <c r="AS94" s="397"/>
      <c r="AT94" s="367" t="str">
        <f t="shared" si="277"/>
        <v/>
      </c>
      <c r="AU94" s="390" t="str">
        <f t="shared" si="278"/>
        <v/>
      </c>
      <c r="AV94" s="390" t="str">
        <f t="shared" si="279"/>
        <v/>
      </c>
      <c r="AW94" s="395" t="str">
        <f t="shared" si="280"/>
        <v/>
      </c>
      <c r="AX94" s="395" t="str">
        <f t="shared" si="281"/>
        <v/>
      </c>
      <c r="AY94" s="395" t="str">
        <f>IFERROR(INDEX(#REF!,MATCH($BM94,$GS$15:$GS$97,0)),"")</f>
        <v/>
      </c>
      <c r="AZ94" s="396" t="str">
        <f t="shared" si="282"/>
        <v/>
      </c>
      <c r="BA94" s="396" t="str">
        <f t="shared" si="283"/>
        <v/>
      </c>
      <c r="BB94" s="396" t="str">
        <f t="shared" si="284"/>
        <v/>
      </c>
      <c r="BC94" s="479" t="str">
        <f t="shared" si="285"/>
        <v/>
      </c>
      <c r="BD94" s="396" t="str">
        <f t="shared" si="286"/>
        <v/>
      </c>
      <c r="BE94" s="396" t="str">
        <f t="shared" si="287"/>
        <v/>
      </c>
      <c r="BF94" s="396" t="str">
        <f t="shared" si="288"/>
        <v/>
      </c>
      <c r="BG94" s="479" t="str">
        <f t="shared" si="289"/>
        <v/>
      </c>
      <c r="BH94" s="396" t="str">
        <f t="shared" si="290"/>
        <v/>
      </c>
      <c r="BI94" s="396" t="str">
        <f t="shared" si="291"/>
        <v/>
      </c>
      <c r="BJ94" s="396" t="str">
        <f t="shared" si="292"/>
        <v/>
      </c>
      <c r="BK94" s="479" t="str">
        <f t="shared" si="293"/>
        <v/>
      </c>
      <c r="BL94" s="396" t="str">
        <f t="shared" si="294"/>
        <v/>
      </c>
      <c r="BM94" s="391">
        <v>80</v>
      </c>
      <c r="BN94" s="236"/>
      <c r="BO94" s="392"/>
      <c r="BP94" s="368" t="str">
        <f t="shared" si="295"/>
        <v/>
      </c>
      <c r="BQ94" s="390" t="str">
        <f t="shared" si="296"/>
        <v/>
      </c>
      <c r="BR94" s="394" t="str">
        <f t="shared" si="297"/>
        <v/>
      </c>
      <c r="BS94" s="395" t="str">
        <f t="shared" si="298"/>
        <v/>
      </c>
      <c r="BT94" s="395" t="str">
        <f t="shared" si="299"/>
        <v/>
      </c>
      <c r="BU94" s="395" t="str">
        <f>IFERROR(INDEX(#REF!,MATCH(CI94,$HN$15:$HN$97,0)),"")</f>
        <v/>
      </c>
      <c r="BV94" s="396" t="str">
        <f t="shared" si="300"/>
        <v/>
      </c>
      <c r="BW94" s="396" t="str">
        <f t="shared" si="301"/>
        <v/>
      </c>
      <c r="BX94" s="396" t="str">
        <f t="shared" si="302"/>
        <v/>
      </c>
      <c r="BY94" s="479" t="str">
        <f t="shared" si="303"/>
        <v/>
      </c>
      <c r="BZ94" s="396" t="str">
        <f t="shared" si="304"/>
        <v/>
      </c>
      <c r="CA94" s="396" t="str">
        <f t="shared" si="305"/>
        <v/>
      </c>
      <c r="CB94" s="396" t="str">
        <f t="shared" si="306"/>
        <v/>
      </c>
      <c r="CC94" s="479" t="str">
        <f t="shared" si="307"/>
        <v/>
      </c>
      <c r="CD94" s="396" t="str">
        <f t="shared" si="308"/>
        <v/>
      </c>
      <c r="CE94" s="396" t="str">
        <f t="shared" si="309"/>
        <v/>
      </c>
      <c r="CF94" s="396" t="str">
        <f t="shared" si="310"/>
        <v/>
      </c>
      <c r="CG94" s="479" t="str">
        <f t="shared" si="311"/>
        <v/>
      </c>
      <c r="CH94" s="396" t="str">
        <f t="shared" si="312"/>
        <v/>
      </c>
      <c r="CI94" s="391">
        <v>80</v>
      </c>
      <c r="CJ94" s="392"/>
      <c r="CK94" s="397"/>
      <c r="CL94" s="367" t="str">
        <f t="shared" si="313"/>
        <v/>
      </c>
      <c r="CM94" s="390" t="str">
        <f t="shared" si="314"/>
        <v/>
      </c>
      <c r="CN94" s="394" t="str">
        <f t="shared" si="315"/>
        <v/>
      </c>
      <c r="CO94" s="394" t="str">
        <f t="shared" si="316"/>
        <v/>
      </c>
      <c r="CP94" s="395" t="str">
        <f t="shared" si="317"/>
        <v/>
      </c>
      <c r="CQ94" s="395" t="str">
        <f>IFERROR(INDEX(#REF!,MATCH(DE94,$II$15:$II$97,0)),"")</f>
        <v/>
      </c>
      <c r="CR94" s="396" t="str">
        <f t="shared" si="318"/>
        <v/>
      </c>
      <c r="CS94" s="396" t="str">
        <f t="shared" si="319"/>
        <v/>
      </c>
      <c r="CT94" s="396" t="str">
        <f t="shared" si="320"/>
        <v/>
      </c>
      <c r="CU94" s="479" t="str">
        <f t="shared" si="321"/>
        <v/>
      </c>
      <c r="CV94" s="396" t="str">
        <f t="shared" si="322"/>
        <v/>
      </c>
      <c r="CW94" s="396" t="str">
        <f t="shared" si="323"/>
        <v/>
      </c>
      <c r="CX94" s="396" t="str">
        <f t="shared" si="324"/>
        <v/>
      </c>
      <c r="CY94" s="479" t="str">
        <f t="shared" si="325"/>
        <v/>
      </c>
      <c r="CZ94" s="396" t="str">
        <f t="shared" si="326"/>
        <v/>
      </c>
      <c r="DA94" s="396" t="str">
        <f t="shared" si="327"/>
        <v/>
      </c>
      <c r="DB94" s="396" t="str">
        <f t="shared" si="328"/>
        <v/>
      </c>
      <c r="DC94" s="479" t="str">
        <f t="shared" si="329"/>
        <v/>
      </c>
      <c r="DD94" s="396" t="str">
        <f t="shared" si="330"/>
        <v/>
      </c>
      <c r="DE94" s="391">
        <v>80</v>
      </c>
      <c r="DF94" s="393" t="str">
        <f t="shared" si="230"/>
        <v/>
      </c>
      <c r="DG94" s="392"/>
      <c r="DH94" s="392"/>
      <c r="DI94" s="367" t="str">
        <f t="shared" si="231"/>
        <v/>
      </c>
      <c r="DJ94" s="390" t="str">
        <f t="shared" si="331"/>
        <v/>
      </c>
      <c r="DK94" s="394" t="str">
        <f t="shared" si="332"/>
        <v/>
      </c>
      <c r="DL94" s="395" t="str">
        <f t="shared" si="333"/>
        <v/>
      </c>
      <c r="DM94" s="395" t="str">
        <f t="shared" si="334"/>
        <v/>
      </c>
      <c r="DN94" s="395" t="str">
        <f>IFERROR(INDEX(#REF!,MATCH(EB94,$JD$15:$JD$97,0)),"")</f>
        <v/>
      </c>
      <c r="DO94" s="396" t="str">
        <f t="shared" si="232"/>
        <v/>
      </c>
      <c r="DP94" s="396" t="str">
        <f t="shared" si="233"/>
        <v/>
      </c>
      <c r="DQ94" s="396" t="str">
        <f t="shared" si="234"/>
        <v/>
      </c>
      <c r="DR94" s="479" t="str">
        <f t="shared" si="335"/>
        <v/>
      </c>
      <c r="DS94" s="396" t="str">
        <f t="shared" si="235"/>
        <v/>
      </c>
      <c r="DT94" s="396" t="str">
        <f t="shared" si="236"/>
        <v/>
      </c>
      <c r="DU94" s="396" t="str">
        <f t="shared" si="237"/>
        <v/>
      </c>
      <c r="DV94" s="479" t="str">
        <f t="shared" si="336"/>
        <v/>
      </c>
      <c r="DW94" s="396" t="str">
        <f t="shared" si="238"/>
        <v/>
      </c>
      <c r="DX94" s="396" t="str">
        <f t="shared" si="239"/>
        <v/>
      </c>
      <c r="DY94" s="396" t="str">
        <f t="shared" si="240"/>
        <v/>
      </c>
      <c r="DZ94" s="479" t="str">
        <f t="shared" si="337"/>
        <v/>
      </c>
      <c r="EA94" s="396" t="str">
        <f t="shared" si="338"/>
        <v/>
      </c>
      <c r="EB94" s="391">
        <v>80</v>
      </c>
      <c r="EC94" s="393"/>
      <c r="ED94" s="392"/>
      <c r="EI94" s="295" t="str">
        <f>IFERROR(IF(AND('Classificação geral'!$E88="FEM",'Classificação geral'!$F88=1),'Classificação geral'!$A88,""),"")</f>
        <v/>
      </c>
      <c r="EJ94" s="306" t="str">
        <f>IFERROR(IF(AND('Classificação geral'!$E88="FEM",'Classificação geral'!$F88=1),'Classificação geral'!$B88,""),"")</f>
        <v/>
      </c>
      <c r="EK94" s="293" t="str">
        <f>IF($EJ94='Classificação geral'!$B88,'Classificação geral'!$C88,"")</f>
        <v/>
      </c>
      <c r="EL94" s="293" t="str">
        <f>IF($EJ94='Classificação geral'!$B88,'Classificação geral'!$E88,"")</f>
        <v/>
      </c>
      <c r="EM94" s="293" t="str">
        <f>IF($EL94='Classificação geral'!$E88,'Classificação geral'!$F88,"")</f>
        <v/>
      </c>
      <c r="EN94" s="378" t="str">
        <f>IFERROR(IF(AND($EL94="fem",'Classificação geral'!$F88=1),'Classificação geral'!G88,""),"")</f>
        <v/>
      </c>
      <c r="EO94" s="378" t="str">
        <f>IFERROR(IF(AND($EL94="fem",'Classificação geral'!$F88=1),'Classificação geral'!H88,""),"")</f>
        <v/>
      </c>
      <c r="EP94" s="378" t="str">
        <f>IFERROR(IF(AND($EL94="fem",'Classificação geral'!$F88=1),'Classificação geral'!I88,""),"")</f>
        <v/>
      </c>
      <c r="EQ94" s="378" t="str">
        <f>IFERROR(IF(AND($EL94="fem",'Classificação geral'!$F88=1),'Classificação geral'!J88,""),"")</f>
        <v/>
      </c>
      <c r="ER94" s="306" t="str">
        <f>IFERROR(IF(AND($EL94="fem",'Classificação geral'!$F88=1),'Classificação geral'!K88,""),"")</f>
        <v/>
      </c>
      <c r="ES94" s="378" t="str">
        <f>IFERROR(IF(AND($EL94="fem",'Classificação geral'!$F88=1),'Classificação geral'!L88,""),"")</f>
        <v/>
      </c>
      <c r="ET94" s="378" t="str">
        <f>IFERROR(IF(AND($EL94="fem",'Classificação geral'!$F88=1),'Classificação geral'!M88,""),"")</f>
        <v/>
      </c>
      <c r="EU94" s="378" t="str">
        <f>IFERROR(IF(AND($EL94="fem",'Classificação geral'!$F88=1),'Classificação geral'!N88,""),"")</f>
        <v/>
      </c>
      <c r="EV94" s="306" t="str">
        <f>IFERROR(IF(AND($EL94="fem",'Classificação geral'!$F88=1),'Classificação geral'!O88,""),"")</f>
        <v/>
      </c>
      <c r="EW94" s="378" t="str">
        <f>IFERROR(IF(AND($EL94="fem",'Classificação geral'!$F88=1),'Classificação geral'!P88,""),"")</f>
        <v/>
      </c>
      <c r="EX94" s="378" t="str">
        <f>IFERROR(IF(AND($EL94="fem",'Classificação geral'!$F88=1),'Classificação geral'!Q88,""),"")</f>
        <v/>
      </c>
      <c r="EY94" s="378" t="str">
        <f>IFERROR(IF(AND($EL94="fem",'Classificação geral'!$F88=1),'Classificação geral'!R88,""),"")</f>
        <v/>
      </c>
      <c r="EZ94" s="296" t="str">
        <f>IF($EM94='Classificação geral'!$F88,'Classificação geral'!$U88,"")</f>
        <v/>
      </c>
      <c r="FA94" s="380" t="str">
        <f t="shared" si="341"/>
        <v/>
      </c>
      <c r="FB94" s="297" t="str">
        <f>IFERROR(RANK(EZ94,EZ:EZ,0)+ COUNTIF(EZ$13:$EZ93,EZ94),"")</f>
        <v/>
      </c>
      <c r="FC94" s="294"/>
      <c r="FD94" s="305" t="s">
        <v>5</v>
      </c>
      <c r="FE94" s="295" t="str">
        <f>IFERROR(IF(AND('Classificação geral'!$E88="mas",'Classificação geral'!$F88=1),'Classificação geral'!$A88,""),"")</f>
        <v/>
      </c>
      <c r="FF94" s="306" t="str">
        <f>IFERROR(IF(AND('Classificação geral'!$E88="mas",'Classificação geral'!$F88=1),'Classificação geral'!$B88,""),"")</f>
        <v/>
      </c>
      <c r="FG94" s="293" t="str">
        <f>IF($FF94='Classificação geral'!$B88,'Classificação geral'!$C88,"")</f>
        <v/>
      </c>
      <c r="FH94" s="293" t="str">
        <f>IF($FF94='Classificação geral'!$B88,'Classificação geral'!$E88,"")</f>
        <v/>
      </c>
      <c r="FI94" s="306" t="str">
        <f>IFERROR(IF(AND($FH94="mas",'Classificação geral'!$F88=1),'Classificação geral'!F88,""),"")</f>
        <v/>
      </c>
      <c r="FJ94" s="378" t="str">
        <f>IFERROR(IF(AND($FH94="mas",'Classificação geral'!$F88=1),'Classificação geral'!G88,""),"")</f>
        <v/>
      </c>
      <c r="FK94" s="378" t="str">
        <f>IFERROR(IF(AND($FH94="mas",'Classificação geral'!$F88=1),'Classificação geral'!H88,""),"")</f>
        <v/>
      </c>
      <c r="FL94" s="378" t="str">
        <f>IFERROR(IF(AND($FH94="mas",'Classificação geral'!$F88=1),'Classificação geral'!I88,""),"")</f>
        <v/>
      </c>
      <c r="FM94" s="378" t="str">
        <f>IFERROR(IF(AND($FH94="mas",'Classificação geral'!$F88=1),'Classificação geral'!J88,""),"")</f>
        <v/>
      </c>
      <c r="FN94" s="378" t="str">
        <f>IFERROR(IF(AND($FH94="mas",'Classificação geral'!$F88=1),'Classificação geral'!K88,""),"")</f>
        <v/>
      </c>
      <c r="FO94" s="378" t="str">
        <f>IFERROR(IF(AND($FH94="mas",'Classificação geral'!$F88=1),'Classificação geral'!L88,""),"")</f>
        <v/>
      </c>
      <c r="FP94" s="378" t="str">
        <f>IFERROR(IF(AND($FH94="mas",'Classificação geral'!$F88=1),'Classificação geral'!M88,""),"")</f>
        <v/>
      </c>
      <c r="FQ94" s="378" t="str">
        <f>IFERROR(IF(AND($FH94="mas",'Classificação geral'!$F88=1),'Classificação geral'!N88,""),"")</f>
        <v/>
      </c>
      <c r="FR94" s="378" t="str">
        <f>IFERROR(IF(AND($FH94="mas",'Classificação geral'!$F88=1),'Classificação geral'!O88,""),"")</f>
        <v/>
      </c>
      <c r="FS94" s="378" t="str">
        <f>IFERROR(IF(AND($FH94="mas",'Classificação geral'!$F88=1),'Classificação geral'!P88,""),"")</f>
        <v/>
      </c>
      <c r="FT94" s="378" t="str">
        <f>IFERROR(IF(AND($FH94="mas",'Classificação geral'!$F88=1),'Classificação geral'!Q88,""),"")</f>
        <v/>
      </c>
      <c r="FU94" s="378" t="str">
        <f>IFERROR(IF(AND($FH94="mas",'Classificação geral'!$F88=1),'Classificação geral'!R88,""),"")</f>
        <v/>
      </c>
      <c r="FV94" s="306" t="str">
        <f>IFERROR(IF(AND($FH94="mas",'Classificação geral'!$F88=1),'Classificação geral'!U88,""),"")</f>
        <v/>
      </c>
      <c r="FW94" s="380" t="str">
        <f t="shared" si="342"/>
        <v/>
      </c>
      <c r="FX94" s="297" t="str">
        <f>IFERROR(RANK(FV94,FV:FV,0)+ COUNTIF($FV$13:FV93,FV94),"")</f>
        <v/>
      </c>
      <c r="FY94" s="305"/>
      <c r="FZ94" s="295" t="str">
        <f>IFERROR(IF(AND('Classificação geral'!$E88="FEM",'Classificação geral'!$F88=2),'Classificação geral'!$A88,""),"")</f>
        <v/>
      </c>
      <c r="GA94" s="378" t="str">
        <f>IFERROR(IF(AND('Classificação geral'!$E88="fem",'Classificação geral'!$F88=2),'Classificação geral'!$B88,""),"")</f>
        <v/>
      </c>
      <c r="GB94" s="293" t="str">
        <f>IF(GA94='Classificação geral'!$B88,'Classificação geral'!$C88,"")</f>
        <v/>
      </c>
      <c r="GC94" s="293" t="str">
        <f>IF(GA94='Classificação geral'!$B88,'Classificação geral'!$E88,"")</f>
        <v/>
      </c>
      <c r="GD94" s="306" t="str">
        <f>IFERROR(IF(AND(GC94="fem",'Classificação geral'!$F88=2),'Classificação geral'!$F88,""),"")</f>
        <v/>
      </c>
      <c r="GE94" s="378" t="str">
        <f>IFERROR(IF(AND($GC94="fem",'Classificação geral'!$F88=2),'Classificação geral'!G88,""),"")</f>
        <v/>
      </c>
      <c r="GF94" s="378" t="str">
        <f>IFERROR(IF(AND($GC94="fem",'Classificação geral'!$F88=2),'Classificação geral'!H88,""),"")</f>
        <v/>
      </c>
      <c r="GG94" s="378" t="str">
        <f>IFERROR(IF(AND($GC94="fem",'Classificação geral'!$F88=2),'Classificação geral'!I88,""),"")</f>
        <v/>
      </c>
      <c r="GH94" s="378" t="str">
        <f>IFERROR(IF(AND($GC94="fem",'Classificação geral'!$F88=2),'Classificação geral'!J88,""),"")</f>
        <v/>
      </c>
      <c r="GI94" s="378" t="str">
        <f>IFERROR(IF(AND($GC94="fem",'Classificação geral'!$F88=2),'Classificação geral'!K88,""),"")</f>
        <v/>
      </c>
      <c r="GJ94" s="378" t="str">
        <f>IFERROR(IF(AND($GC94="fem",'Classificação geral'!$F88=2),'Classificação geral'!L88,""),"")</f>
        <v/>
      </c>
      <c r="GK94" s="378" t="str">
        <f>IFERROR(IF(AND($GC94="fem",'Classificação geral'!$F88=2),'Classificação geral'!M88,""),"")</f>
        <v/>
      </c>
      <c r="GL94" s="378" t="str">
        <f>IFERROR(IF(AND($GC94="fem",'Classificação geral'!$F88=2),'Classificação geral'!N88,""),"")</f>
        <v/>
      </c>
      <c r="GM94" s="378" t="str">
        <f>IFERROR(IF(AND($GC94="fem",'Classificação geral'!$F88=2),'Classificação geral'!O88,""),"")</f>
        <v/>
      </c>
      <c r="GN94" s="378" t="str">
        <f>IFERROR(IF(AND($GC94="fem",'Classificação geral'!$F88=2),'Classificação geral'!P88,""),"")</f>
        <v/>
      </c>
      <c r="GO94" s="378" t="str">
        <f>IFERROR(IF(AND($GC94="fem",'Classificação geral'!$F88=2),'Classificação geral'!Q88,""),"")</f>
        <v/>
      </c>
      <c r="GP94" s="378" t="str">
        <f>IFERROR(IF(AND($GC94="fem",'Classificação geral'!$F88=2),'Classificação geral'!R88,""),"")</f>
        <v/>
      </c>
      <c r="GQ94" s="306" t="str">
        <f>IFERROR(IF(AND(GC94="fem",'Classificação geral'!$F88=2),'Classificação geral'!U88,""),"")</f>
        <v/>
      </c>
      <c r="GR94" s="380" t="str">
        <f t="shared" si="343"/>
        <v/>
      </c>
      <c r="GS94" s="297" t="str">
        <f>IFERROR(RANK(GQ94,GQ:GQ,0)+ COUNTIF($GQ$13:GQ93,GQ94),"")</f>
        <v/>
      </c>
      <c r="GT94" s="305"/>
      <c r="GU94" s="295" t="str">
        <f>IFERROR(IF(AND('Classificação geral'!$E88="mas",'Classificação geral'!$F88=2),'Classificação geral'!$A88,""),"")</f>
        <v/>
      </c>
      <c r="GV94" s="295" t="str">
        <f>IFERROR(IF(AND('Classificação geral'!$E88="mas",'Classificação geral'!$F88=2),'Classificação geral'!$B88,""),"")</f>
        <v/>
      </c>
      <c r="GW94" s="293" t="str">
        <f>IF(GV94='Classificação geral'!$B88,'Classificação geral'!$C88,"")</f>
        <v/>
      </c>
      <c r="GX94" s="293" t="str">
        <f>IF(GV94='Classificação geral'!$B88,'Classificação geral'!$E88,"")</f>
        <v/>
      </c>
      <c r="GY94" s="306" t="str">
        <f>IFERROR(IF(AND(GX94="mas",'Classificação geral'!$F88=2),'Classificação geral'!$F88,""),"")</f>
        <v/>
      </c>
      <c r="GZ94" s="378" t="str">
        <f>IFERROR(IF(AND($GX94="mas",'Classificação geral'!$F88=2),'Classificação geral'!H88,""),"")</f>
        <v/>
      </c>
      <c r="HA94" s="378" t="str">
        <f>IFERROR(IF(AND($GX94="mas",'Classificação geral'!$F88=2),'Classificação geral'!I88,""),"")</f>
        <v/>
      </c>
      <c r="HB94" s="378" t="str">
        <f>IFERROR(IF(AND($GX94="mas",'Classificação geral'!$F88=2),'Classificação geral'!J88,""),"")</f>
        <v/>
      </c>
      <c r="HC94" s="306" t="str">
        <f>IFERROR(IF(AND(GX94="mas",'Classificação geral'!$F88=2),'Classificação geral'!$G88,""),"")</f>
        <v/>
      </c>
      <c r="HD94" s="378" t="str">
        <f>IFERROR(IF(AND($GX94="mas",'Classificação geral'!$F88=2),'Classificação geral'!L88,""),"")</f>
        <v/>
      </c>
      <c r="HE94" s="378" t="str">
        <f>IFERROR(IF(AND($GX94="mas",'Classificação geral'!$F88=2),'Classificação geral'!M88,""),"")</f>
        <v/>
      </c>
      <c r="HF94" s="378" t="str">
        <f>IFERROR(IF(AND($GX94="mas",'Classificação geral'!$F88=2),'Classificação geral'!N88,""),"")</f>
        <v/>
      </c>
      <c r="HG94" s="306" t="str">
        <f>IFERROR(IF(AND(GX94="mas",'Classificação geral'!$F88=2),'Classificação geral'!$K88,""),"")</f>
        <v/>
      </c>
      <c r="HH94" s="378" t="str">
        <f>IFERROR(IF(AND($GX94="mas",'Classificação geral'!$F88=2),'Classificação geral'!P88,""),"")</f>
        <v/>
      </c>
      <c r="HI94" s="378" t="str">
        <f>IFERROR(IF(AND($GX94="mas",'Classificação geral'!$F88=2),'Classificação geral'!Q88,""),"")</f>
        <v/>
      </c>
      <c r="HJ94" s="378" t="str">
        <f>IFERROR(IF(AND($GX94="mas",'Classificação geral'!$F88=2),'Classificação geral'!R88,""),"")</f>
        <v/>
      </c>
      <c r="HK94" s="306" t="str">
        <f>IFERROR(IF(AND(GX94="mas",'Classificação geral'!$F88=2),'Classificação geral'!$O88,""),"")</f>
        <v/>
      </c>
      <c r="HL94" s="306" t="str">
        <f>IFERROR(IF(AND(GX94="mas",'Classificação geral'!$F88=2),'Classificação geral'!$U88,""),"")</f>
        <v/>
      </c>
      <c r="HM94" s="380" t="str">
        <f t="shared" si="344"/>
        <v/>
      </c>
      <c r="HN94" s="297" t="str">
        <f>IFERROR(RANK(HL94,HL:HL,0)+ COUNTIF($HL$13:HL93,HL94),"")</f>
        <v/>
      </c>
      <c r="HO94" s="305"/>
      <c r="HP94" s="295" t="str">
        <f>IFERROR(IF(AND('Classificação geral'!$E88="FEM",'Classificação geral'!$F88=3),'Classificação geral'!$A88,""),"")</f>
        <v/>
      </c>
      <c r="HQ94" s="306" t="str">
        <f>IFERROR(IF(AND('Classificação geral'!$E88="fem",'Classificação geral'!$F88=3),'Classificação geral'!$B88,""),"")</f>
        <v/>
      </c>
      <c r="HR94" s="293" t="str">
        <f>IF($HQ94='Classificação geral'!$B88,'Classificação geral'!$C88,"")</f>
        <v/>
      </c>
      <c r="HS94" s="293" t="str">
        <f>IF($HQ94='Classificação geral'!$B88,'Classificação geral'!$E88,"")</f>
        <v/>
      </c>
      <c r="HT94" s="293" t="str">
        <f>IF($HS94='Classificação geral'!$E88,'Classificação geral'!$F88,"")</f>
        <v/>
      </c>
      <c r="HU94" s="382">
        <f>IF($HT94='Classificação geral'!$F88,'Classificação geral'!G88,"")</f>
        <v>0</v>
      </c>
      <c r="HV94" s="382" t="str">
        <f>IF($HT94='Classificação geral'!$F88,'Classificação geral'!H88,"")</f>
        <v/>
      </c>
      <c r="HW94" s="382">
        <f>IF($HT94='Classificação geral'!$F88,'Classificação geral'!I88,"")</f>
        <v>0</v>
      </c>
      <c r="HX94" s="382">
        <f>IF($HT94='Classificação geral'!$F88,'Classificação geral'!J88,"")</f>
        <v>0</v>
      </c>
      <c r="HY94" s="382">
        <f>IF($HT94='Classificação geral'!$F88,'Classificação geral'!K88,"")</f>
        <v>0</v>
      </c>
      <c r="HZ94" s="382">
        <f>IF($HT94='Classificação geral'!$F88,'Classificação geral'!L88,"")</f>
        <v>0</v>
      </c>
      <c r="IA94" s="382">
        <f>IF($HT94='Classificação geral'!$F88,'Classificação geral'!M88,"")</f>
        <v>0</v>
      </c>
      <c r="IB94" s="382">
        <f>IF($HT94='Classificação geral'!$F88,'Classificação geral'!N88,"")</f>
        <v>0</v>
      </c>
      <c r="IC94" s="382">
        <f>IF($HT94='Classificação geral'!$F88,'Classificação geral'!O88,"")</f>
        <v>0</v>
      </c>
      <c r="ID94" s="382" t="b">
        <f>IF($HT94='Classificação geral'!$F88,'Classificação geral'!P88,"")</f>
        <v>0</v>
      </c>
      <c r="IE94" s="382">
        <f>IF($HT94='Classificação geral'!$F88,'Classificação geral'!Q88,"")</f>
        <v>0</v>
      </c>
      <c r="IF94" s="382">
        <f>IF($HT94='Classificação geral'!$F88,'Classificação geral'!R88,"")</f>
        <v>0</v>
      </c>
      <c r="IG94" s="379" t="str">
        <f>IF($HT94='Classificação geral'!$F88,'Classificação geral'!$U88,"")</f>
        <v/>
      </c>
      <c r="IH94" s="334" t="str">
        <f t="shared" si="339"/>
        <v/>
      </c>
      <c r="II94" s="297" t="str">
        <f>IFERROR(RANK(IG94,IG:IG,0)+ COUNTIF($IG$13:IG93,IG94),"")</f>
        <v/>
      </c>
      <c r="IJ94" s="305"/>
      <c r="IK94" s="295" t="str">
        <f>IFERROR(IF(AND('Classificação geral'!$E88="mas",'Classificação geral'!$F88=3),'Classificação geral'!$A88,""),"")</f>
        <v/>
      </c>
      <c r="IL94" s="306" t="str">
        <f>IFERROR(IF(AND('Classificação geral'!$E88="mas",'Classificação geral'!$F88=3),'Classificação geral'!$B88,""),"")</f>
        <v/>
      </c>
      <c r="IM94" s="293" t="str">
        <f>IF($IL94='Classificação geral'!$B88,'Classificação geral'!$C88,"")</f>
        <v/>
      </c>
      <c r="IN94" s="293" t="str">
        <f>IF($IL94='Classificação geral'!$B88,'Classificação geral'!$E88,"")</f>
        <v/>
      </c>
      <c r="IO94" s="293" t="str">
        <f>IF($IN94='Classificação geral'!$E88,'Classificação geral'!$F88,"")</f>
        <v/>
      </c>
      <c r="IP94" s="379">
        <f>IF($IO94='Classificação geral'!$F88,'Classificação geral'!G88,"")</f>
        <v>0</v>
      </c>
      <c r="IQ94" s="379" t="str">
        <f>IF($IO94='Classificação geral'!$F88,'Classificação geral'!H88,"")</f>
        <v/>
      </c>
      <c r="IR94" s="379">
        <f>IF($IO94='Classificação geral'!$F88,'Classificação geral'!I88,"")</f>
        <v>0</v>
      </c>
      <c r="IS94" s="379">
        <f>IF($IO94='Classificação geral'!$F88,'Classificação geral'!J88,"")</f>
        <v>0</v>
      </c>
      <c r="IT94" s="379">
        <f>IF($IO94='Classificação geral'!$F88,'Classificação geral'!K88,"")</f>
        <v>0</v>
      </c>
      <c r="IU94" s="379">
        <f>IF($IO94='Classificação geral'!$F88,'Classificação geral'!L88,"")</f>
        <v>0</v>
      </c>
      <c r="IV94" s="379">
        <f>IF($IO94='Classificação geral'!$F88,'Classificação geral'!M88,"")</f>
        <v>0</v>
      </c>
      <c r="IW94" s="379">
        <f>IF($IO94='Classificação geral'!$F88,'Classificação geral'!N88,"")</f>
        <v>0</v>
      </c>
      <c r="IX94" s="379">
        <f>IF($IO94='Classificação geral'!$F88,'Classificação geral'!O88,"")</f>
        <v>0</v>
      </c>
      <c r="IY94" s="379" t="b">
        <f>IF($IO94='Classificação geral'!$F88,'Classificação geral'!P88,"")</f>
        <v>0</v>
      </c>
      <c r="IZ94" s="379">
        <f>IF($IO94='Classificação geral'!$F88,'Classificação geral'!Q88,"")</f>
        <v>0</v>
      </c>
      <c r="JA94" s="379">
        <f>IF($IO94='Classificação geral'!$F88,'Classificação geral'!R88,"")</f>
        <v>0</v>
      </c>
      <c r="JB94" s="296" t="str">
        <f>IF($IO94='Classificação geral'!$F88,'Classificação geral'!$U88,"")</f>
        <v/>
      </c>
      <c r="JC94" s="334" t="str">
        <f t="shared" si="340"/>
        <v/>
      </c>
      <c r="JD94" s="297" t="str">
        <f>IFERROR(RANK(JB94,JB:JB,0)+ COUNTIF($JB$13:JB93,JB94),"")</f>
        <v/>
      </c>
    </row>
    <row r="95" spans="1:264" ht="25.95" customHeight="1" x14ac:dyDescent="0.4">
      <c r="A95" s="397"/>
      <c r="B95" s="367" t="str">
        <f t="shared" si="241"/>
        <v/>
      </c>
      <c r="C95" s="390" t="str">
        <f t="shared" si="242"/>
        <v/>
      </c>
      <c r="D95" s="394" t="str">
        <f t="shared" si="243"/>
        <v/>
      </c>
      <c r="E95" s="395" t="str">
        <f t="shared" si="244"/>
        <v/>
      </c>
      <c r="F95" s="395" t="str">
        <f t="shared" si="245"/>
        <v/>
      </c>
      <c r="G95" s="395" t="str">
        <f>IFERROR(INDEX(#REF!,MATCH(U95,$FB$15:$FB$97,0)),"")</f>
        <v/>
      </c>
      <c r="H95" s="396" t="str">
        <f t="shared" si="246"/>
        <v/>
      </c>
      <c r="I95" s="396" t="str">
        <f t="shared" si="247"/>
        <v/>
      </c>
      <c r="J95" s="396" t="str">
        <f t="shared" si="248"/>
        <v/>
      </c>
      <c r="K95" s="479" t="str">
        <f t="shared" si="249"/>
        <v/>
      </c>
      <c r="L95" s="396" t="str">
        <f t="shared" si="250"/>
        <v/>
      </c>
      <c r="M95" s="396" t="str">
        <f t="shared" si="251"/>
        <v/>
      </c>
      <c r="N95" s="396" t="str">
        <f t="shared" si="252"/>
        <v/>
      </c>
      <c r="O95" s="479" t="str">
        <f t="shared" si="253"/>
        <v/>
      </c>
      <c r="P95" s="396" t="str">
        <f t="shared" si="254"/>
        <v/>
      </c>
      <c r="Q95" s="396" t="str">
        <f t="shared" si="255"/>
        <v/>
      </c>
      <c r="R95" s="396" t="str">
        <f t="shared" si="256"/>
        <v/>
      </c>
      <c r="S95" s="479" t="str">
        <f t="shared" si="257"/>
        <v/>
      </c>
      <c r="T95" s="396" t="str">
        <f t="shared" si="258"/>
        <v/>
      </c>
      <c r="U95" s="391">
        <v>81</v>
      </c>
      <c r="V95" s="392"/>
      <c r="W95" s="392"/>
      <c r="X95" s="367" t="str">
        <f t="shared" si="259"/>
        <v/>
      </c>
      <c r="Y95" s="390" t="str">
        <f t="shared" si="260"/>
        <v/>
      </c>
      <c r="Z95" s="394" t="str">
        <f t="shared" si="261"/>
        <v/>
      </c>
      <c r="AA95" s="395" t="str">
        <f t="shared" si="262"/>
        <v/>
      </c>
      <c r="AB95" s="395" t="str">
        <f t="shared" si="263"/>
        <v/>
      </c>
      <c r="AC95" s="395" t="str">
        <f>IFERROR(INDEX(#REF!,MATCH(AQ95,$FX$15:$FX$97,0)),"")</f>
        <v/>
      </c>
      <c r="AD95" s="396" t="str">
        <f t="shared" si="264"/>
        <v/>
      </c>
      <c r="AE95" s="396" t="str">
        <f t="shared" si="265"/>
        <v/>
      </c>
      <c r="AF95" s="396" t="str">
        <f t="shared" si="266"/>
        <v/>
      </c>
      <c r="AG95" s="479" t="str">
        <f t="shared" si="267"/>
        <v/>
      </c>
      <c r="AH95" s="396" t="str">
        <f t="shared" si="268"/>
        <v/>
      </c>
      <c r="AI95" s="396" t="str">
        <f t="shared" si="269"/>
        <v/>
      </c>
      <c r="AJ95" s="396" t="str">
        <f t="shared" si="270"/>
        <v/>
      </c>
      <c r="AK95" s="479" t="str">
        <f t="shared" si="271"/>
        <v/>
      </c>
      <c r="AL95" s="396" t="str">
        <f t="shared" si="272"/>
        <v/>
      </c>
      <c r="AM95" s="396" t="str">
        <f t="shared" si="273"/>
        <v/>
      </c>
      <c r="AN95" s="396" t="str">
        <f t="shared" si="274"/>
        <v/>
      </c>
      <c r="AO95" s="479" t="str">
        <f t="shared" si="275"/>
        <v/>
      </c>
      <c r="AP95" s="396" t="str">
        <f t="shared" si="276"/>
        <v/>
      </c>
      <c r="AQ95" s="391">
        <v>81</v>
      </c>
      <c r="AR95" s="392"/>
      <c r="AS95" s="397"/>
      <c r="AT95" s="367" t="str">
        <f t="shared" si="277"/>
        <v/>
      </c>
      <c r="AU95" s="390" t="str">
        <f t="shared" si="278"/>
        <v/>
      </c>
      <c r="AV95" s="390" t="str">
        <f t="shared" si="279"/>
        <v/>
      </c>
      <c r="AW95" s="395" t="str">
        <f t="shared" si="280"/>
        <v/>
      </c>
      <c r="AX95" s="395" t="str">
        <f t="shared" si="281"/>
        <v/>
      </c>
      <c r="AY95" s="395" t="str">
        <f>IFERROR(INDEX(#REF!,MATCH($BM95,$GS$15:$GS$97,0)),"")</f>
        <v/>
      </c>
      <c r="AZ95" s="396" t="str">
        <f t="shared" si="282"/>
        <v/>
      </c>
      <c r="BA95" s="396" t="str">
        <f t="shared" si="283"/>
        <v/>
      </c>
      <c r="BB95" s="396" t="str">
        <f t="shared" si="284"/>
        <v/>
      </c>
      <c r="BC95" s="479" t="str">
        <f t="shared" si="285"/>
        <v/>
      </c>
      <c r="BD95" s="396" t="str">
        <f t="shared" si="286"/>
        <v/>
      </c>
      <c r="BE95" s="396" t="str">
        <f t="shared" si="287"/>
        <v/>
      </c>
      <c r="BF95" s="396" t="str">
        <f t="shared" si="288"/>
        <v/>
      </c>
      <c r="BG95" s="479" t="str">
        <f t="shared" si="289"/>
        <v/>
      </c>
      <c r="BH95" s="396" t="str">
        <f t="shared" si="290"/>
        <v/>
      </c>
      <c r="BI95" s="396" t="str">
        <f t="shared" si="291"/>
        <v/>
      </c>
      <c r="BJ95" s="396" t="str">
        <f t="shared" si="292"/>
        <v/>
      </c>
      <c r="BK95" s="479" t="str">
        <f t="shared" si="293"/>
        <v/>
      </c>
      <c r="BL95" s="396" t="str">
        <f t="shared" si="294"/>
        <v/>
      </c>
      <c r="BM95" s="391">
        <v>81</v>
      </c>
      <c r="BN95" s="236"/>
      <c r="BO95" s="392"/>
      <c r="BP95" s="368" t="str">
        <f t="shared" si="295"/>
        <v/>
      </c>
      <c r="BQ95" s="390" t="str">
        <f t="shared" si="296"/>
        <v/>
      </c>
      <c r="BR95" s="394" t="str">
        <f t="shared" si="297"/>
        <v/>
      </c>
      <c r="BS95" s="395" t="str">
        <f t="shared" si="298"/>
        <v/>
      </c>
      <c r="BT95" s="395" t="str">
        <f t="shared" si="299"/>
        <v/>
      </c>
      <c r="BU95" s="395" t="str">
        <f>IFERROR(INDEX(#REF!,MATCH(CI95,$HN$15:$HN$97,0)),"")</f>
        <v/>
      </c>
      <c r="BV95" s="396" t="str">
        <f t="shared" si="300"/>
        <v/>
      </c>
      <c r="BW95" s="396" t="str">
        <f t="shared" si="301"/>
        <v/>
      </c>
      <c r="BX95" s="396" t="str">
        <f t="shared" si="302"/>
        <v/>
      </c>
      <c r="BY95" s="479" t="str">
        <f t="shared" si="303"/>
        <v/>
      </c>
      <c r="BZ95" s="396" t="str">
        <f t="shared" si="304"/>
        <v/>
      </c>
      <c r="CA95" s="396" t="str">
        <f t="shared" si="305"/>
        <v/>
      </c>
      <c r="CB95" s="396" t="str">
        <f t="shared" si="306"/>
        <v/>
      </c>
      <c r="CC95" s="479" t="str">
        <f t="shared" si="307"/>
        <v/>
      </c>
      <c r="CD95" s="396" t="str">
        <f t="shared" si="308"/>
        <v/>
      </c>
      <c r="CE95" s="396" t="str">
        <f t="shared" si="309"/>
        <v/>
      </c>
      <c r="CF95" s="396" t="str">
        <f t="shared" si="310"/>
        <v/>
      </c>
      <c r="CG95" s="479" t="str">
        <f t="shared" si="311"/>
        <v/>
      </c>
      <c r="CH95" s="396" t="str">
        <f t="shared" si="312"/>
        <v/>
      </c>
      <c r="CI95" s="391">
        <v>81</v>
      </c>
      <c r="CJ95" s="392"/>
      <c r="CK95" s="397"/>
      <c r="CL95" s="367" t="str">
        <f t="shared" si="313"/>
        <v/>
      </c>
      <c r="CM95" s="390" t="str">
        <f t="shared" si="314"/>
        <v/>
      </c>
      <c r="CN95" s="394" t="str">
        <f t="shared" si="315"/>
        <v/>
      </c>
      <c r="CO95" s="394" t="str">
        <f t="shared" si="316"/>
        <v/>
      </c>
      <c r="CP95" s="395" t="str">
        <f t="shared" si="317"/>
        <v/>
      </c>
      <c r="CQ95" s="395" t="str">
        <f>IFERROR(INDEX(#REF!,MATCH(DE95,$II$15:$II$97,0)),"")</f>
        <v/>
      </c>
      <c r="CR95" s="396" t="str">
        <f t="shared" si="318"/>
        <v/>
      </c>
      <c r="CS95" s="396" t="str">
        <f t="shared" si="319"/>
        <v/>
      </c>
      <c r="CT95" s="396" t="str">
        <f t="shared" si="320"/>
        <v/>
      </c>
      <c r="CU95" s="479" t="str">
        <f t="shared" si="321"/>
        <v/>
      </c>
      <c r="CV95" s="396" t="str">
        <f t="shared" si="322"/>
        <v/>
      </c>
      <c r="CW95" s="396" t="str">
        <f t="shared" si="323"/>
        <v/>
      </c>
      <c r="CX95" s="396" t="str">
        <f t="shared" si="324"/>
        <v/>
      </c>
      <c r="CY95" s="479" t="str">
        <f t="shared" si="325"/>
        <v/>
      </c>
      <c r="CZ95" s="396" t="str">
        <f t="shared" si="326"/>
        <v/>
      </c>
      <c r="DA95" s="396" t="str">
        <f t="shared" si="327"/>
        <v/>
      </c>
      <c r="DB95" s="396" t="str">
        <f t="shared" si="328"/>
        <v/>
      </c>
      <c r="DC95" s="479" t="str">
        <f t="shared" si="329"/>
        <v/>
      </c>
      <c r="DD95" s="396" t="str">
        <f t="shared" si="330"/>
        <v/>
      </c>
      <c r="DE95" s="391">
        <v>81</v>
      </c>
      <c r="DF95" s="393" t="str">
        <f t="shared" si="230"/>
        <v/>
      </c>
      <c r="DG95" s="392"/>
      <c r="DH95" s="392"/>
      <c r="DI95" s="367" t="str">
        <f t="shared" si="231"/>
        <v/>
      </c>
      <c r="DJ95" s="390" t="str">
        <f t="shared" si="331"/>
        <v/>
      </c>
      <c r="DK95" s="394" t="str">
        <f t="shared" si="332"/>
        <v/>
      </c>
      <c r="DL95" s="395" t="str">
        <f t="shared" si="333"/>
        <v/>
      </c>
      <c r="DM95" s="395" t="str">
        <f t="shared" si="334"/>
        <v/>
      </c>
      <c r="DN95" s="395" t="str">
        <f>IFERROR(INDEX(#REF!,MATCH(EB95,$JD$15:$JD$97,0)),"")</f>
        <v/>
      </c>
      <c r="DO95" s="396" t="str">
        <f t="shared" si="232"/>
        <v/>
      </c>
      <c r="DP95" s="396" t="str">
        <f t="shared" si="233"/>
        <v/>
      </c>
      <c r="DQ95" s="396" t="str">
        <f t="shared" si="234"/>
        <v/>
      </c>
      <c r="DR95" s="479" t="str">
        <f t="shared" si="335"/>
        <v/>
      </c>
      <c r="DS95" s="396" t="str">
        <f t="shared" si="235"/>
        <v/>
      </c>
      <c r="DT95" s="396" t="str">
        <f t="shared" si="236"/>
        <v/>
      </c>
      <c r="DU95" s="396" t="str">
        <f t="shared" si="237"/>
        <v/>
      </c>
      <c r="DV95" s="479" t="str">
        <f t="shared" si="336"/>
        <v/>
      </c>
      <c r="DW95" s="396" t="str">
        <f t="shared" si="238"/>
        <v/>
      </c>
      <c r="DX95" s="396" t="str">
        <f t="shared" si="239"/>
        <v/>
      </c>
      <c r="DY95" s="396" t="str">
        <f t="shared" si="240"/>
        <v/>
      </c>
      <c r="DZ95" s="479" t="str">
        <f t="shared" si="337"/>
        <v/>
      </c>
      <c r="EA95" s="396" t="str">
        <f t="shared" si="338"/>
        <v/>
      </c>
      <c r="EB95" s="391">
        <v>81</v>
      </c>
      <c r="EC95" s="393"/>
      <c r="ED95" s="392"/>
      <c r="EI95" s="295" t="str">
        <f>IFERROR(IF(AND('Classificação geral'!$E89="FEM",'Classificação geral'!$F89=1),'Classificação geral'!$A89,""),"")</f>
        <v/>
      </c>
      <c r="EJ95" s="306" t="str">
        <f>IFERROR(IF(AND('Classificação geral'!$E89="FEM",'Classificação geral'!$F89=1),'Classificação geral'!$B89,""),"")</f>
        <v/>
      </c>
      <c r="EK95" s="293" t="str">
        <f>IF($EJ95='Classificação geral'!$B89,'Classificação geral'!$C89,"")</f>
        <v/>
      </c>
      <c r="EL95" s="293" t="str">
        <f>IF($EJ95='Classificação geral'!$B89,'Classificação geral'!$E89,"")</f>
        <v/>
      </c>
      <c r="EM95" s="293" t="str">
        <f>IF($EL95='Classificação geral'!$E89,'Classificação geral'!$F89,"")</f>
        <v/>
      </c>
      <c r="EN95" s="378" t="str">
        <f>IFERROR(IF(AND($EL95="fem",'Classificação geral'!$F89=1),'Classificação geral'!G89,""),"")</f>
        <v/>
      </c>
      <c r="EO95" s="378" t="str">
        <f>IFERROR(IF(AND($EL95="fem",'Classificação geral'!$F89=1),'Classificação geral'!H89,""),"")</f>
        <v/>
      </c>
      <c r="EP95" s="378" t="str">
        <f>IFERROR(IF(AND($EL95="fem",'Classificação geral'!$F89=1),'Classificação geral'!I89,""),"")</f>
        <v/>
      </c>
      <c r="EQ95" s="378" t="str">
        <f>IFERROR(IF(AND($EL95="fem",'Classificação geral'!$F89=1),'Classificação geral'!J89,""),"")</f>
        <v/>
      </c>
      <c r="ER95" s="306" t="str">
        <f>IFERROR(IF(AND($EL95="fem",'Classificação geral'!$F89=1),'Classificação geral'!K89,""),"")</f>
        <v/>
      </c>
      <c r="ES95" s="378" t="str">
        <f>IFERROR(IF(AND($EL95="fem",'Classificação geral'!$F89=1),'Classificação geral'!L89,""),"")</f>
        <v/>
      </c>
      <c r="ET95" s="378" t="str">
        <f>IFERROR(IF(AND($EL95="fem",'Classificação geral'!$F89=1),'Classificação geral'!M89,""),"")</f>
        <v/>
      </c>
      <c r="EU95" s="378" t="str">
        <f>IFERROR(IF(AND($EL95="fem",'Classificação geral'!$F89=1),'Classificação geral'!N89,""),"")</f>
        <v/>
      </c>
      <c r="EV95" s="306" t="str">
        <f>IFERROR(IF(AND($EL95="fem",'Classificação geral'!$F89=1),'Classificação geral'!O89,""),"")</f>
        <v/>
      </c>
      <c r="EW95" s="378" t="str">
        <f>IFERROR(IF(AND($EL95="fem",'Classificação geral'!$F89=1),'Classificação geral'!P89,""),"")</f>
        <v/>
      </c>
      <c r="EX95" s="378" t="str">
        <f>IFERROR(IF(AND($EL95="fem",'Classificação geral'!$F89=1),'Classificação geral'!Q89,""),"")</f>
        <v/>
      </c>
      <c r="EY95" s="378" t="str">
        <f>IFERROR(IF(AND($EL95="fem",'Classificação geral'!$F89=1),'Classificação geral'!R89,""),"")</f>
        <v/>
      </c>
      <c r="EZ95" s="296" t="str">
        <f>IF($EM95='Classificação geral'!$F89,'Classificação geral'!$U89,"")</f>
        <v/>
      </c>
      <c r="FA95" s="380" t="str">
        <f t="shared" si="341"/>
        <v/>
      </c>
      <c r="FB95" s="297" t="str">
        <f>IFERROR(RANK(EZ95,EZ:EZ,0)+ COUNTIF(EZ$13:$EZ94,EZ95),"")</f>
        <v/>
      </c>
      <c r="FC95" s="294"/>
      <c r="FD95" s="305" t="s">
        <v>5</v>
      </c>
      <c r="FE95" s="295" t="str">
        <f>IFERROR(IF(AND('Classificação geral'!$E89="mas",'Classificação geral'!$F89=1),'Classificação geral'!$A89,""),"")</f>
        <v/>
      </c>
      <c r="FF95" s="306" t="str">
        <f>IFERROR(IF(AND('Classificação geral'!$E89="mas",'Classificação geral'!$F89=1),'Classificação geral'!$B89,""),"")</f>
        <v/>
      </c>
      <c r="FG95" s="293" t="str">
        <f>IF($FF95='Classificação geral'!$B89,'Classificação geral'!$C89,"")</f>
        <v/>
      </c>
      <c r="FH95" s="293" t="str">
        <f>IF($FF95='Classificação geral'!$B89,'Classificação geral'!$E89,"")</f>
        <v/>
      </c>
      <c r="FI95" s="306" t="str">
        <f>IFERROR(IF(AND($FH95="mas",'Classificação geral'!$F89=1),'Classificação geral'!F89,""),"")</f>
        <v/>
      </c>
      <c r="FJ95" s="378" t="str">
        <f>IFERROR(IF(AND($FH95="mas",'Classificação geral'!$F89=1),'Classificação geral'!G89,""),"")</f>
        <v/>
      </c>
      <c r="FK95" s="378" t="str">
        <f>IFERROR(IF(AND($FH95="mas",'Classificação geral'!$F89=1),'Classificação geral'!H89,""),"")</f>
        <v/>
      </c>
      <c r="FL95" s="378" t="str">
        <f>IFERROR(IF(AND($FH95="mas",'Classificação geral'!$F89=1),'Classificação geral'!I89,""),"")</f>
        <v/>
      </c>
      <c r="FM95" s="378" t="str">
        <f>IFERROR(IF(AND($FH95="mas",'Classificação geral'!$F89=1),'Classificação geral'!J89,""),"")</f>
        <v/>
      </c>
      <c r="FN95" s="378" t="str">
        <f>IFERROR(IF(AND($FH95="mas",'Classificação geral'!$F89=1),'Classificação geral'!K89,""),"")</f>
        <v/>
      </c>
      <c r="FO95" s="378" t="str">
        <f>IFERROR(IF(AND($FH95="mas",'Classificação geral'!$F89=1),'Classificação geral'!L89,""),"")</f>
        <v/>
      </c>
      <c r="FP95" s="378" t="str">
        <f>IFERROR(IF(AND($FH95="mas",'Classificação geral'!$F89=1),'Classificação geral'!M89,""),"")</f>
        <v/>
      </c>
      <c r="FQ95" s="378" t="str">
        <f>IFERROR(IF(AND($FH95="mas",'Classificação geral'!$F89=1),'Classificação geral'!N89,""),"")</f>
        <v/>
      </c>
      <c r="FR95" s="378" t="str">
        <f>IFERROR(IF(AND($FH95="mas",'Classificação geral'!$F89=1),'Classificação geral'!O89,""),"")</f>
        <v/>
      </c>
      <c r="FS95" s="378" t="str">
        <f>IFERROR(IF(AND($FH95="mas",'Classificação geral'!$F89=1),'Classificação geral'!P89,""),"")</f>
        <v/>
      </c>
      <c r="FT95" s="378" t="str">
        <f>IFERROR(IF(AND($FH95="mas",'Classificação geral'!$F89=1),'Classificação geral'!Q89,""),"")</f>
        <v/>
      </c>
      <c r="FU95" s="378" t="str">
        <f>IFERROR(IF(AND($FH95="mas",'Classificação geral'!$F89=1),'Classificação geral'!R89,""),"")</f>
        <v/>
      </c>
      <c r="FV95" s="306" t="str">
        <f>IFERROR(IF(AND($FH95="mas",'Classificação geral'!$F89=1),'Classificação geral'!U89,""),"")</f>
        <v/>
      </c>
      <c r="FW95" s="380" t="str">
        <f t="shared" si="342"/>
        <v/>
      </c>
      <c r="FX95" s="297" t="str">
        <f>IFERROR(RANK(FV95,FV:FV,0)+ COUNTIF($FV$13:FV94,FV95),"")</f>
        <v/>
      </c>
      <c r="FY95" s="305"/>
      <c r="FZ95" s="295" t="str">
        <f>IFERROR(IF(AND('Classificação geral'!$E89="FEM",'Classificação geral'!$F89=2),'Classificação geral'!$A89,""),"")</f>
        <v/>
      </c>
      <c r="GA95" s="378" t="str">
        <f>IFERROR(IF(AND('Classificação geral'!$E89="fem",'Classificação geral'!$F89=2),'Classificação geral'!$B89,""),"")</f>
        <v/>
      </c>
      <c r="GB95" s="293" t="str">
        <f>IF(GA95='Classificação geral'!$B89,'Classificação geral'!$C89,"")</f>
        <v/>
      </c>
      <c r="GC95" s="293" t="str">
        <f>IF(GA95='Classificação geral'!$B89,'Classificação geral'!$E89,"")</f>
        <v/>
      </c>
      <c r="GD95" s="306" t="str">
        <f>IFERROR(IF(AND(GC95="fem",'Classificação geral'!$F89=2),'Classificação geral'!$F89,""),"")</f>
        <v/>
      </c>
      <c r="GE95" s="378" t="str">
        <f>IFERROR(IF(AND($GC95="fem",'Classificação geral'!$F89=2),'Classificação geral'!G89,""),"")</f>
        <v/>
      </c>
      <c r="GF95" s="378" t="str">
        <f>IFERROR(IF(AND($GC95="fem",'Classificação geral'!$F89=2),'Classificação geral'!H89,""),"")</f>
        <v/>
      </c>
      <c r="GG95" s="378" t="str">
        <f>IFERROR(IF(AND($GC95="fem",'Classificação geral'!$F89=2),'Classificação geral'!I89,""),"")</f>
        <v/>
      </c>
      <c r="GH95" s="378" t="str">
        <f>IFERROR(IF(AND($GC95="fem",'Classificação geral'!$F89=2),'Classificação geral'!J89,""),"")</f>
        <v/>
      </c>
      <c r="GI95" s="378" t="str">
        <f>IFERROR(IF(AND($GC95="fem",'Classificação geral'!$F89=2),'Classificação geral'!K89,""),"")</f>
        <v/>
      </c>
      <c r="GJ95" s="378" t="str">
        <f>IFERROR(IF(AND($GC95="fem",'Classificação geral'!$F89=2),'Classificação geral'!L89,""),"")</f>
        <v/>
      </c>
      <c r="GK95" s="378" t="str">
        <f>IFERROR(IF(AND($GC95="fem",'Classificação geral'!$F89=2),'Classificação geral'!M89,""),"")</f>
        <v/>
      </c>
      <c r="GL95" s="378" t="str">
        <f>IFERROR(IF(AND($GC95="fem",'Classificação geral'!$F89=2),'Classificação geral'!N89,""),"")</f>
        <v/>
      </c>
      <c r="GM95" s="378" t="str">
        <f>IFERROR(IF(AND($GC95="fem",'Classificação geral'!$F89=2),'Classificação geral'!O89,""),"")</f>
        <v/>
      </c>
      <c r="GN95" s="378" t="str">
        <f>IFERROR(IF(AND($GC95="fem",'Classificação geral'!$F89=2),'Classificação geral'!P89,""),"")</f>
        <v/>
      </c>
      <c r="GO95" s="378" t="str">
        <f>IFERROR(IF(AND($GC95="fem",'Classificação geral'!$F89=2),'Classificação geral'!Q89,""),"")</f>
        <v/>
      </c>
      <c r="GP95" s="378" t="str">
        <f>IFERROR(IF(AND($GC95="fem",'Classificação geral'!$F89=2),'Classificação geral'!R89,""),"")</f>
        <v/>
      </c>
      <c r="GQ95" s="306" t="str">
        <f>IFERROR(IF(AND(GC95="fem",'Classificação geral'!$F89=2),'Classificação geral'!U89,""),"")</f>
        <v/>
      </c>
      <c r="GR95" s="380" t="str">
        <f t="shared" si="343"/>
        <v/>
      </c>
      <c r="GS95" s="297" t="str">
        <f>IFERROR(RANK(GQ95,GQ:GQ,0)+ COUNTIF($GQ$13:GQ94,GQ95),"")</f>
        <v/>
      </c>
      <c r="GT95" s="305"/>
      <c r="GU95" s="295" t="str">
        <f>IFERROR(IF(AND('Classificação geral'!$E89="mas",'Classificação geral'!$F89=2),'Classificação geral'!$A89,""),"")</f>
        <v/>
      </c>
      <c r="GV95" s="295" t="str">
        <f>IFERROR(IF(AND('Classificação geral'!$E89="mas",'Classificação geral'!$F89=2),'Classificação geral'!$B89,""),"")</f>
        <v/>
      </c>
      <c r="GW95" s="293" t="str">
        <f>IF(GV95='Classificação geral'!$B89,'Classificação geral'!$C89,"")</f>
        <v/>
      </c>
      <c r="GX95" s="293" t="str">
        <f>IF(GV95='Classificação geral'!$B89,'Classificação geral'!$E89,"")</f>
        <v/>
      </c>
      <c r="GY95" s="306" t="str">
        <f>IFERROR(IF(AND(GX95="mas",'Classificação geral'!$F89=2),'Classificação geral'!$F89,""),"")</f>
        <v/>
      </c>
      <c r="GZ95" s="378" t="str">
        <f>IFERROR(IF(AND($GX95="mas",'Classificação geral'!$F89=2),'Classificação geral'!H89,""),"")</f>
        <v/>
      </c>
      <c r="HA95" s="378" t="str">
        <f>IFERROR(IF(AND($GX95="mas",'Classificação geral'!$F89=2),'Classificação geral'!I89,""),"")</f>
        <v/>
      </c>
      <c r="HB95" s="378" t="str">
        <f>IFERROR(IF(AND($GX95="mas",'Classificação geral'!$F89=2),'Classificação geral'!J89,""),"")</f>
        <v/>
      </c>
      <c r="HC95" s="306" t="str">
        <f>IFERROR(IF(AND(GX95="mas",'Classificação geral'!$F89=2),'Classificação geral'!$G89,""),"")</f>
        <v/>
      </c>
      <c r="HD95" s="378" t="str">
        <f>IFERROR(IF(AND($GX95="mas",'Classificação geral'!$F89=2),'Classificação geral'!L89,""),"")</f>
        <v/>
      </c>
      <c r="HE95" s="378" t="str">
        <f>IFERROR(IF(AND($GX95="mas",'Classificação geral'!$F89=2),'Classificação geral'!M89,""),"")</f>
        <v/>
      </c>
      <c r="HF95" s="378" t="str">
        <f>IFERROR(IF(AND($GX95="mas",'Classificação geral'!$F89=2),'Classificação geral'!N89,""),"")</f>
        <v/>
      </c>
      <c r="HG95" s="306" t="str">
        <f>IFERROR(IF(AND(GX95="mas",'Classificação geral'!$F89=2),'Classificação geral'!$K89,""),"")</f>
        <v/>
      </c>
      <c r="HH95" s="378" t="str">
        <f>IFERROR(IF(AND($GX95="mas",'Classificação geral'!$F89=2),'Classificação geral'!P89,""),"")</f>
        <v/>
      </c>
      <c r="HI95" s="378" t="str">
        <f>IFERROR(IF(AND($GX95="mas",'Classificação geral'!$F89=2),'Classificação geral'!Q89,""),"")</f>
        <v/>
      </c>
      <c r="HJ95" s="378" t="str">
        <f>IFERROR(IF(AND($GX95="mas",'Classificação geral'!$F89=2),'Classificação geral'!R89,""),"")</f>
        <v/>
      </c>
      <c r="HK95" s="306" t="str">
        <f>IFERROR(IF(AND(GX95="mas",'Classificação geral'!$F89=2),'Classificação geral'!$O89,""),"")</f>
        <v/>
      </c>
      <c r="HL95" s="306" t="str">
        <f>IFERROR(IF(AND(GX95="mas",'Classificação geral'!$F89=2),'Classificação geral'!$U89,""),"")</f>
        <v/>
      </c>
      <c r="HM95" s="380" t="str">
        <f t="shared" si="344"/>
        <v/>
      </c>
      <c r="HN95" s="297" t="str">
        <f>IFERROR(RANK(HL95,HL:HL,0)+ COUNTIF($HL$13:HL94,HL95),"")</f>
        <v/>
      </c>
      <c r="HO95" s="305"/>
      <c r="HP95" s="295" t="str">
        <f>IFERROR(IF(AND('Classificação geral'!$E89="FEM",'Classificação geral'!$F89=3),'Classificação geral'!$A89,""),"")</f>
        <v/>
      </c>
      <c r="HQ95" s="306" t="str">
        <f>IFERROR(IF(AND('Classificação geral'!$E89="fem",'Classificação geral'!$F89=3),'Classificação geral'!$B89,""),"")</f>
        <v/>
      </c>
      <c r="HR95" s="293" t="str">
        <f>IF($HQ95='Classificação geral'!$B89,'Classificação geral'!$C89,"")</f>
        <v/>
      </c>
      <c r="HS95" s="293" t="str">
        <f>IF($HQ95='Classificação geral'!$B89,'Classificação geral'!$E89,"")</f>
        <v/>
      </c>
      <c r="HT95" s="293" t="str">
        <f>IF($HS95='Classificação geral'!$E89,'Classificação geral'!$F89,"")</f>
        <v/>
      </c>
      <c r="HU95" s="382">
        <f>IF($HT95='Classificação geral'!$F89,'Classificação geral'!G89,"")</f>
        <v>0</v>
      </c>
      <c r="HV95" s="382" t="str">
        <f>IF($HT95='Classificação geral'!$F89,'Classificação geral'!H89,"")</f>
        <v/>
      </c>
      <c r="HW95" s="382">
        <f>IF($HT95='Classificação geral'!$F89,'Classificação geral'!I89,"")</f>
        <v>0</v>
      </c>
      <c r="HX95" s="382">
        <f>IF($HT95='Classificação geral'!$F89,'Classificação geral'!J89,"")</f>
        <v>0</v>
      </c>
      <c r="HY95" s="382">
        <f>IF($HT95='Classificação geral'!$F89,'Classificação geral'!K89,"")</f>
        <v>0</v>
      </c>
      <c r="HZ95" s="382">
        <f>IF($HT95='Classificação geral'!$F89,'Classificação geral'!L89,"")</f>
        <v>0</v>
      </c>
      <c r="IA95" s="382">
        <f>IF($HT95='Classificação geral'!$F89,'Classificação geral'!M89,"")</f>
        <v>0</v>
      </c>
      <c r="IB95" s="382">
        <f>IF($HT95='Classificação geral'!$F89,'Classificação geral'!N89,"")</f>
        <v>0</v>
      </c>
      <c r="IC95" s="382">
        <f>IF($HT95='Classificação geral'!$F89,'Classificação geral'!O89,"")</f>
        <v>0</v>
      </c>
      <c r="ID95" s="382" t="b">
        <f>IF($HT95='Classificação geral'!$F89,'Classificação geral'!P89,"")</f>
        <v>0</v>
      </c>
      <c r="IE95" s="382">
        <f>IF($HT95='Classificação geral'!$F89,'Classificação geral'!Q89,"")</f>
        <v>0</v>
      </c>
      <c r="IF95" s="382">
        <f>IF($HT95='Classificação geral'!$F89,'Classificação geral'!R89,"")</f>
        <v>0</v>
      </c>
      <c r="IG95" s="379" t="str">
        <f>IF($HT95='Classificação geral'!$F89,'Classificação geral'!$U89,"")</f>
        <v/>
      </c>
      <c r="IH95" s="334" t="str">
        <f t="shared" si="339"/>
        <v/>
      </c>
      <c r="II95" s="297" t="str">
        <f>IFERROR(RANK(IG95,IG:IG,0)+ COUNTIF($IG$13:IG94,IG95),"")</f>
        <v/>
      </c>
      <c r="IJ95" s="305"/>
      <c r="IK95" s="295" t="str">
        <f>IFERROR(IF(AND('Classificação geral'!$E89="mas",'Classificação geral'!$F89=3),'Classificação geral'!$A89,""),"")</f>
        <v/>
      </c>
      <c r="IL95" s="306" t="str">
        <f>IFERROR(IF(AND('Classificação geral'!$E89="mas",'Classificação geral'!$F89=3),'Classificação geral'!$B89,""),"")</f>
        <v/>
      </c>
      <c r="IM95" s="293" t="str">
        <f>IF($IL95='Classificação geral'!$B89,'Classificação geral'!$C89,"")</f>
        <v/>
      </c>
      <c r="IN95" s="293" t="str">
        <f>IF($IL95='Classificação geral'!$B89,'Classificação geral'!$E89,"")</f>
        <v/>
      </c>
      <c r="IO95" s="293" t="str">
        <f>IF($IN95='Classificação geral'!$E89,'Classificação geral'!$F89,"")</f>
        <v/>
      </c>
      <c r="IP95" s="379">
        <f>IF($IO95='Classificação geral'!$F89,'Classificação geral'!G89,"")</f>
        <v>0</v>
      </c>
      <c r="IQ95" s="379" t="str">
        <f>IF($IO95='Classificação geral'!$F89,'Classificação geral'!H89,"")</f>
        <v/>
      </c>
      <c r="IR95" s="379">
        <f>IF($IO95='Classificação geral'!$F89,'Classificação geral'!I89,"")</f>
        <v>0</v>
      </c>
      <c r="IS95" s="379">
        <f>IF($IO95='Classificação geral'!$F89,'Classificação geral'!J89,"")</f>
        <v>0</v>
      </c>
      <c r="IT95" s="379">
        <f>IF($IO95='Classificação geral'!$F89,'Classificação geral'!K89,"")</f>
        <v>0</v>
      </c>
      <c r="IU95" s="379">
        <f>IF($IO95='Classificação geral'!$F89,'Classificação geral'!L89,"")</f>
        <v>0</v>
      </c>
      <c r="IV95" s="379">
        <f>IF($IO95='Classificação geral'!$F89,'Classificação geral'!M89,"")</f>
        <v>0</v>
      </c>
      <c r="IW95" s="379">
        <f>IF($IO95='Classificação geral'!$F89,'Classificação geral'!N89,"")</f>
        <v>0</v>
      </c>
      <c r="IX95" s="379">
        <f>IF($IO95='Classificação geral'!$F89,'Classificação geral'!O89,"")</f>
        <v>0</v>
      </c>
      <c r="IY95" s="379" t="b">
        <f>IF($IO95='Classificação geral'!$F89,'Classificação geral'!P89,"")</f>
        <v>0</v>
      </c>
      <c r="IZ95" s="379">
        <f>IF($IO95='Classificação geral'!$F89,'Classificação geral'!Q89,"")</f>
        <v>0</v>
      </c>
      <c r="JA95" s="379">
        <f>IF($IO95='Classificação geral'!$F89,'Classificação geral'!R89,"")</f>
        <v>0</v>
      </c>
      <c r="JB95" s="296" t="str">
        <f>IF($IO95='Classificação geral'!$F89,'Classificação geral'!$U89,"")</f>
        <v/>
      </c>
      <c r="JC95" s="334" t="str">
        <f t="shared" si="340"/>
        <v/>
      </c>
      <c r="JD95" s="297" t="str">
        <f>IFERROR(RANK(JB95,JB:JB,0)+ COUNTIF($JB$13:JB94,JB95),"")</f>
        <v/>
      </c>
    </row>
    <row r="96" spans="1:264" ht="25.95" customHeight="1" x14ac:dyDescent="0.4">
      <c r="A96" s="397"/>
      <c r="B96" s="367" t="str">
        <f t="shared" si="241"/>
        <v/>
      </c>
      <c r="C96" s="390" t="str">
        <f t="shared" si="242"/>
        <v/>
      </c>
      <c r="D96" s="394" t="str">
        <f t="shared" si="243"/>
        <v/>
      </c>
      <c r="E96" s="395" t="str">
        <f t="shared" si="244"/>
        <v/>
      </c>
      <c r="F96" s="395" t="str">
        <f t="shared" si="245"/>
        <v/>
      </c>
      <c r="G96" s="395" t="str">
        <f>IFERROR(INDEX(#REF!,MATCH(U96,$FB$15:$FB$97,0)),"")</f>
        <v/>
      </c>
      <c r="H96" s="396" t="str">
        <f t="shared" si="246"/>
        <v/>
      </c>
      <c r="I96" s="396" t="str">
        <f t="shared" si="247"/>
        <v/>
      </c>
      <c r="J96" s="396" t="str">
        <f t="shared" si="248"/>
        <v/>
      </c>
      <c r="K96" s="479" t="str">
        <f t="shared" si="249"/>
        <v/>
      </c>
      <c r="L96" s="396" t="str">
        <f t="shared" si="250"/>
        <v/>
      </c>
      <c r="M96" s="396" t="str">
        <f t="shared" si="251"/>
        <v/>
      </c>
      <c r="N96" s="396" t="str">
        <f t="shared" si="252"/>
        <v/>
      </c>
      <c r="O96" s="479" t="str">
        <f t="shared" si="253"/>
        <v/>
      </c>
      <c r="P96" s="396" t="str">
        <f t="shared" si="254"/>
        <v/>
      </c>
      <c r="Q96" s="396" t="str">
        <f t="shared" si="255"/>
        <v/>
      </c>
      <c r="R96" s="396" t="str">
        <f t="shared" si="256"/>
        <v/>
      </c>
      <c r="S96" s="479" t="str">
        <f t="shared" si="257"/>
        <v/>
      </c>
      <c r="T96" s="396" t="str">
        <f t="shared" si="258"/>
        <v/>
      </c>
      <c r="U96" s="391">
        <v>82</v>
      </c>
      <c r="V96" s="392"/>
      <c r="W96" s="392"/>
      <c r="X96" s="367" t="str">
        <f t="shared" si="259"/>
        <v/>
      </c>
      <c r="Y96" s="390" t="str">
        <f t="shared" si="260"/>
        <v/>
      </c>
      <c r="Z96" s="394" t="str">
        <f t="shared" si="261"/>
        <v/>
      </c>
      <c r="AA96" s="395" t="str">
        <f t="shared" si="262"/>
        <v/>
      </c>
      <c r="AB96" s="395" t="str">
        <f t="shared" si="263"/>
        <v/>
      </c>
      <c r="AC96" s="395" t="str">
        <f>IFERROR(INDEX(#REF!,MATCH(AQ96,$FX$15:$FX$97,0)),"")</f>
        <v/>
      </c>
      <c r="AD96" s="396" t="str">
        <f t="shared" si="264"/>
        <v/>
      </c>
      <c r="AE96" s="396" t="str">
        <f t="shared" si="265"/>
        <v/>
      </c>
      <c r="AF96" s="396" t="str">
        <f t="shared" si="266"/>
        <v/>
      </c>
      <c r="AG96" s="479" t="str">
        <f t="shared" si="267"/>
        <v/>
      </c>
      <c r="AH96" s="396" t="str">
        <f t="shared" si="268"/>
        <v/>
      </c>
      <c r="AI96" s="396" t="str">
        <f t="shared" si="269"/>
        <v/>
      </c>
      <c r="AJ96" s="396" t="str">
        <f t="shared" si="270"/>
        <v/>
      </c>
      <c r="AK96" s="479" t="str">
        <f t="shared" si="271"/>
        <v/>
      </c>
      <c r="AL96" s="396" t="str">
        <f t="shared" si="272"/>
        <v/>
      </c>
      <c r="AM96" s="396" t="str">
        <f t="shared" si="273"/>
        <v/>
      </c>
      <c r="AN96" s="396" t="str">
        <f t="shared" si="274"/>
        <v/>
      </c>
      <c r="AO96" s="479" t="str">
        <f t="shared" si="275"/>
        <v/>
      </c>
      <c r="AP96" s="396" t="str">
        <f t="shared" si="276"/>
        <v/>
      </c>
      <c r="AQ96" s="391">
        <v>82</v>
      </c>
      <c r="AR96" s="392"/>
      <c r="AS96" s="397"/>
      <c r="AT96" s="367" t="str">
        <f t="shared" si="277"/>
        <v/>
      </c>
      <c r="AU96" s="390" t="str">
        <f t="shared" si="278"/>
        <v/>
      </c>
      <c r="AV96" s="390" t="str">
        <f t="shared" si="279"/>
        <v/>
      </c>
      <c r="AW96" s="395" t="str">
        <f t="shared" si="280"/>
        <v/>
      </c>
      <c r="AX96" s="395" t="str">
        <f t="shared" si="281"/>
        <v/>
      </c>
      <c r="AY96" s="395" t="str">
        <f>IFERROR(INDEX(#REF!,MATCH($BM96,$GS$15:$GS$97,0)),"")</f>
        <v/>
      </c>
      <c r="AZ96" s="396" t="str">
        <f t="shared" si="282"/>
        <v/>
      </c>
      <c r="BA96" s="396" t="str">
        <f t="shared" si="283"/>
        <v/>
      </c>
      <c r="BB96" s="396" t="str">
        <f t="shared" si="284"/>
        <v/>
      </c>
      <c r="BC96" s="479" t="str">
        <f t="shared" si="285"/>
        <v/>
      </c>
      <c r="BD96" s="396" t="str">
        <f t="shared" si="286"/>
        <v/>
      </c>
      <c r="BE96" s="396" t="str">
        <f t="shared" si="287"/>
        <v/>
      </c>
      <c r="BF96" s="396" t="str">
        <f t="shared" si="288"/>
        <v/>
      </c>
      <c r="BG96" s="479" t="str">
        <f t="shared" si="289"/>
        <v/>
      </c>
      <c r="BH96" s="396" t="str">
        <f t="shared" si="290"/>
        <v/>
      </c>
      <c r="BI96" s="396" t="str">
        <f t="shared" si="291"/>
        <v/>
      </c>
      <c r="BJ96" s="396" t="str">
        <f t="shared" si="292"/>
        <v/>
      </c>
      <c r="BK96" s="479" t="str">
        <f t="shared" si="293"/>
        <v/>
      </c>
      <c r="BL96" s="396" t="str">
        <f t="shared" si="294"/>
        <v/>
      </c>
      <c r="BM96" s="391">
        <v>82</v>
      </c>
      <c r="BN96" s="236"/>
      <c r="BO96" s="392"/>
      <c r="BP96" s="368" t="str">
        <f t="shared" si="295"/>
        <v/>
      </c>
      <c r="BQ96" s="390" t="str">
        <f t="shared" si="296"/>
        <v/>
      </c>
      <c r="BR96" s="394" t="str">
        <f t="shared" si="297"/>
        <v/>
      </c>
      <c r="BS96" s="395" t="str">
        <f t="shared" si="298"/>
        <v/>
      </c>
      <c r="BT96" s="395" t="str">
        <f t="shared" si="299"/>
        <v/>
      </c>
      <c r="BU96" s="395" t="str">
        <f>IFERROR(INDEX(#REF!,MATCH(CI96,$HN$15:$HN$97,0)),"")</f>
        <v/>
      </c>
      <c r="BV96" s="396" t="str">
        <f t="shared" si="300"/>
        <v/>
      </c>
      <c r="BW96" s="396" t="str">
        <f t="shared" si="301"/>
        <v/>
      </c>
      <c r="BX96" s="396" t="str">
        <f t="shared" si="302"/>
        <v/>
      </c>
      <c r="BY96" s="479" t="str">
        <f t="shared" si="303"/>
        <v/>
      </c>
      <c r="BZ96" s="396" t="str">
        <f t="shared" si="304"/>
        <v/>
      </c>
      <c r="CA96" s="396" t="str">
        <f t="shared" si="305"/>
        <v/>
      </c>
      <c r="CB96" s="396" t="str">
        <f t="shared" si="306"/>
        <v/>
      </c>
      <c r="CC96" s="479" t="str">
        <f t="shared" si="307"/>
        <v/>
      </c>
      <c r="CD96" s="396" t="str">
        <f t="shared" si="308"/>
        <v/>
      </c>
      <c r="CE96" s="396" t="str">
        <f t="shared" si="309"/>
        <v/>
      </c>
      <c r="CF96" s="396" t="str">
        <f t="shared" si="310"/>
        <v/>
      </c>
      <c r="CG96" s="479" t="str">
        <f t="shared" si="311"/>
        <v/>
      </c>
      <c r="CH96" s="396" t="str">
        <f t="shared" si="312"/>
        <v/>
      </c>
      <c r="CI96" s="391">
        <v>82</v>
      </c>
      <c r="CJ96" s="392"/>
      <c r="CK96" s="397"/>
      <c r="CL96" s="367" t="str">
        <f t="shared" si="313"/>
        <v/>
      </c>
      <c r="CM96" s="390" t="str">
        <f t="shared" si="314"/>
        <v/>
      </c>
      <c r="CN96" s="394" t="str">
        <f t="shared" si="315"/>
        <v/>
      </c>
      <c r="CO96" s="394" t="str">
        <f t="shared" si="316"/>
        <v/>
      </c>
      <c r="CP96" s="395" t="str">
        <f t="shared" si="317"/>
        <v/>
      </c>
      <c r="CQ96" s="395" t="str">
        <f>IFERROR(INDEX(#REF!,MATCH(DE96,$II$15:$II$97,0)),"")</f>
        <v/>
      </c>
      <c r="CR96" s="396" t="str">
        <f t="shared" si="318"/>
        <v/>
      </c>
      <c r="CS96" s="396" t="str">
        <f t="shared" si="319"/>
        <v/>
      </c>
      <c r="CT96" s="396" t="str">
        <f t="shared" si="320"/>
        <v/>
      </c>
      <c r="CU96" s="479" t="str">
        <f t="shared" si="321"/>
        <v/>
      </c>
      <c r="CV96" s="396" t="str">
        <f t="shared" si="322"/>
        <v/>
      </c>
      <c r="CW96" s="396" t="str">
        <f t="shared" si="323"/>
        <v/>
      </c>
      <c r="CX96" s="396" t="str">
        <f t="shared" si="324"/>
        <v/>
      </c>
      <c r="CY96" s="479" t="str">
        <f t="shared" si="325"/>
        <v/>
      </c>
      <c r="CZ96" s="396" t="str">
        <f t="shared" si="326"/>
        <v/>
      </c>
      <c r="DA96" s="396" t="str">
        <f t="shared" si="327"/>
        <v/>
      </c>
      <c r="DB96" s="396" t="str">
        <f t="shared" si="328"/>
        <v/>
      </c>
      <c r="DC96" s="479" t="str">
        <f t="shared" si="329"/>
        <v/>
      </c>
      <c r="DD96" s="396" t="str">
        <f t="shared" si="330"/>
        <v/>
      </c>
      <c r="DE96" s="391">
        <v>82</v>
      </c>
      <c r="DF96" s="393" t="str">
        <f t="shared" si="230"/>
        <v/>
      </c>
      <c r="DG96" s="392"/>
      <c r="DH96" s="392"/>
      <c r="DI96" s="367" t="str">
        <f t="shared" si="231"/>
        <v/>
      </c>
      <c r="DJ96" s="390" t="str">
        <f t="shared" si="331"/>
        <v/>
      </c>
      <c r="DK96" s="394" t="str">
        <f t="shared" si="332"/>
        <v/>
      </c>
      <c r="DL96" s="395" t="str">
        <f t="shared" si="333"/>
        <v/>
      </c>
      <c r="DM96" s="395" t="str">
        <f t="shared" si="334"/>
        <v/>
      </c>
      <c r="DN96" s="395" t="str">
        <f>IFERROR(INDEX(#REF!,MATCH(EB96,$JD$15:$JD$97,0)),"")</f>
        <v/>
      </c>
      <c r="DO96" s="396" t="str">
        <f t="shared" si="232"/>
        <v/>
      </c>
      <c r="DP96" s="396" t="str">
        <f t="shared" si="233"/>
        <v/>
      </c>
      <c r="DQ96" s="396" t="str">
        <f t="shared" si="234"/>
        <v/>
      </c>
      <c r="DR96" s="479" t="str">
        <f t="shared" si="335"/>
        <v/>
      </c>
      <c r="DS96" s="396" t="str">
        <f t="shared" si="235"/>
        <v/>
      </c>
      <c r="DT96" s="396" t="str">
        <f t="shared" si="236"/>
        <v/>
      </c>
      <c r="DU96" s="396" t="str">
        <f t="shared" si="237"/>
        <v/>
      </c>
      <c r="DV96" s="479" t="str">
        <f t="shared" si="336"/>
        <v/>
      </c>
      <c r="DW96" s="396" t="str">
        <f t="shared" si="238"/>
        <v/>
      </c>
      <c r="DX96" s="396" t="str">
        <f t="shared" si="239"/>
        <v/>
      </c>
      <c r="DY96" s="396" t="str">
        <f t="shared" si="240"/>
        <v/>
      </c>
      <c r="DZ96" s="479" t="str">
        <f t="shared" si="337"/>
        <v/>
      </c>
      <c r="EA96" s="396" t="str">
        <f t="shared" si="338"/>
        <v/>
      </c>
      <c r="EB96" s="391">
        <v>82</v>
      </c>
      <c r="EC96" s="393"/>
      <c r="ED96" s="392"/>
      <c r="EI96" s="295" t="str">
        <f>IFERROR(IF(AND('Classificação geral'!$E90="FEM",'Classificação geral'!$F90=1),'Classificação geral'!$A90,""),"")</f>
        <v/>
      </c>
      <c r="EJ96" s="306" t="str">
        <f>IFERROR(IF(AND('Classificação geral'!$E90="FEM",'Classificação geral'!$F90=1),'Classificação geral'!$B90,""),"")</f>
        <v/>
      </c>
      <c r="EK96" s="293" t="str">
        <f>IF($EJ96='Classificação geral'!$B90,'Classificação geral'!$C90,"")</f>
        <v/>
      </c>
      <c r="EL96" s="293" t="str">
        <f>IF($EJ96='Classificação geral'!$B90,'Classificação geral'!$E90,"")</f>
        <v/>
      </c>
      <c r="EM96" s="293" t="str">
        <f>IF($EL96='Classificação geral'!$E90,'Classificação geral'!$F90,"")</f>
        <v/>
      </c>
      <c r="EN96" s="378" t="str">
        <f>IFERROR(IF(AND($EL96="fem",'Classificação geral'!$F90=1),'Classificação geral'!G90,""),"")</f>
        <v/>
      </c>
      <c r="EO96" s="378" t="str">
        <f>IFERROR(IF(AND($EL96="fem",'Classificação geral'!$F90=1),'Classificação geral'!H90,""),"")</f>
        <v/>
      </c>
      <c r="EP96" s="378" t="str">
        <f>IFERROR(IF(AND($EL96="fem",'Classificação geral'!$F90=1),'Classificação geral'!I90,""),"")</f>
        <v/>
      </c>
      <c r="EQ96" s="378" t="str">
        <f>IFERROR(IF(AND($EL96="fem",'Classificação geral'!$F90=1),'Classificação geral'!J90,""),"")</f>
        <v/>
      </c>
      <c r="ER96" s="306" t="str">
        <f>IFERROR(IF(AND($EL96="fem",'Classificação geral'!$F90=1),'Classificação geral'!K90,""),"")</f>
        <v/>
      </c>
      <c r="ES96" s="378" t="str">
        <f>IFERROR(IF(AND($EL96="fem",'Classificação geral'!$F90=1),'Classificação geral'!L90,""),"")</f>
        <v/>
      </c>
      <c r="ET96" s="378" t="str">
        <f>IFERROR(IF(AND($EL96="fem",'Classificação geral'!$F90=1),'Classificação geral'!M90,""),"")</f>
        <v/>
      </c>
      <c r="EU96" s="378" t="str">
        <f>IFERROR(IF(AND($EL96="fem",'Classificação geral'!$F90=1),'Classificação geral'!N90,""),"")</f>
        <v/>
      </c>
      <c r="EV96" s="306" t="str">
        <f>IFERROR(IF(AND($EL96="fem",'Classificação geral'!$F90=1),'Classificação geral'!O90,""),"")</f>
        <v/>
      </c>
      <c r="EW96" s="378" t="str">
        <f>IFERROR(IF(AND($EL96="fem",'Classificação geral'!$F90=1),'Classificação geral'!P90,""),"")</f>
        <v/>
      </c>
      <c r="EX96" s="378" t="str">
        <f>IFERROR(IF(AND($EL96="fem",'Classificação geral'!$F90=1),'Classificação geral'!Q90,""),"")</f>
        <v/>
      </c>
      <c r="EY96" s="378" t="str">
        <f>IFERROR(IF(AND($EL96="fem",'Classificação geral'!$F90=1),'Classificação geral'!R90,""),"")</f>
        <v/>
      </c>
      <c r="EZ96" s="296" t="str">
        <f>IF($EM96='Classificação geral'!$F90,'Classificação geral'!$U90,"")</f>
        <v/>
      </c>
      <c r="FA96" s="380" t="str">
        <f t="shared" si="341"/>
        <v/>
      </c>
      <c r="FB96" s="297" t="str">
        <f>IFERROR(RANK(EZ96,EZ:EZ,0)+ COUNTIF(EZ$13:$EZ95,EZ96),"")</f>
        <v/>
      </c>
      <c r="FC96" s="294"/>
      <c r="FD96" s="305" t="s">
        <v>5</v>
      </c>
      <c r="FE96" s="295" t="str">
        <f>IFERROR(IF(AND('Classificação geral'!$E90="mas",'Classificação geral'!$F90=1),'Classificação geral'!$A90,""),"")</f>
        <v/>
      </c>
      <c r="FF96" s="306" t="str">
        <f>IFERROR(IF(AND('Classificação geral'!$E90="mas",'Classificação geral'!$F90=1),'Classificação geral'!$B90,""),"")</f>
        <v/>
      </c>
      <c r="FG96" s="293" t="str">
        <f>IF($FF96='Classificação geral'!$B90,'Classificação geral'!$C90,"")</f>
        <v/>
      </c>
      <c r="FH96" s="293" t="str">
        <f>IF($FF96='Classificação geral'!$B90,'Classificação geral'!$E90,"")</f>
        <v/>
      </c>
      <c r="FI96" s="306" t="str">
        <f>IFERROR(IF(AND($FH96="mas",'Classificação geral'!$F90=1),'Classificação geral'!F90,""),"")</f>
        <v/>
      </c>
      <c r="FJ96" s="378" t="str">
        <f>IFERROR(IF(AND($FH96="mas",'Classificação geral'!$F90=1),'Classificação geral'!G90,""),"")</f>
        <v/>
      </c>
      <c r="FK96" s="378" t="str">
        <f>IFERROR(IF(AND($FH96="mas",'Classificação geral'!$F90=1),'Classificação geral'!H90,""),"")</f>
        <v/>
      </c>
      <c r="FL96" s="378" t="str">
        <f>IFERROR(IF(AND($FH96="mas",'Classificação geral'!$F90=1),'Classificação geral'!I90,""),"")</f>
        <v/>
      </c>
      <c r="FM96" s="378" t="str">
        <f>IFERROR(IF(AND($FH96="mas",'Classificação geral'!$F90=1),'Classificação geral'!J90,""),"")</f>
        <v/>
      </c>
      <c r="FN96" s="378" t="str">
        <f>IFERROR(IF(AND($FH96="mas",'Classificação geral'!$F90=1),'Classificação geral'!K90,""),"")</f>
        <v/>
      </c>
      <c r="FO96" s="378" t="str">
        <f>IFERROR(IF(AND($FH96="mas",'Classificação geral'!$F90=1),'Classificação geral'!L90,""),"")</f>
        <v/>
      </c>
      <c r="FP96" s="378" t="str">
        <f>IFERROR(IF(AND($FH96="mas",'Classificação geral'!$F90=1),'Classificação geral'!M90,""),"")</f>
        <v/>
      </c>
      <c r="FQ96" s="378" t="str">
        <f>IFERROR(IF(AND($FH96="mas",'Classificação geral'!$F90=1),'Classificação geral'!N90,""),"")</f>
        <v/>
      </c>
      <c r="FR96" s="378" t="str">
        <f>IFERROR(IF(AND($FH96="mas",'Classificação geral'!$F90=1),'Classificação geral'!O90,""),"")</f>
        <v/>
      </c>
      <c r="FS96" s="378" t="str">
        <f>IFERROR(IF(AND($FH96="mas",'Classificação geral'!$F90=1),'Classificação geral'!P90,""),"")</f>
        <v/>
      </c>
      <c r="FT96" s="378" t="str">
        <f>IFERROR(IF(AND($FH96="mas",'Classificação geral'!$F90=1),'Classificação geral'!Q90,""),"")</f>
        <v/>
      </c>
      <c r="FU96" s="378" t="str">
        <f>IFERROR(IF(AND($FH96="mas",'Classificação geral'!$F90=1),'Classificação geral'!R90,""),"")</f>
        <v/>
      </c>
      <c r="FV96" s="306" t="str">
        <f>IFERROR(IF(AND($FH96="mas",'Classificação geral'!$F90=1),'Classificação geral'!U90,""),"")</f>
        <v/>
      </c>
      <c r="FW96" s="380" t="str">
        <f t="shared" si="342"/>
        <v/>
      </c>
      <c r="FX96" s="297" t="str">
        <f>IFERROR(RANK(FV96,FV:FV,0)+ COUNTIF($FV$13:FV95,FV96),"")</f>
        <v/>
      </c>
      <c r="FY96" s="305"/>
      <c r="FZ96" s="295" t="str">
        <f>IFERROR(IF(AND('Classificação geral'!$E90="FEM",'Classificação geral'!$F90=2),'Classificação geral'!$A90,""),"")</f>
        <v/>
      </c>
      <c r="GA96" s="378" t="str">
        <f>IFERROR(IF(AND('Classificação geral'!$E90="fem",'Classificação geral'!$F90=2),'Classificação geral'!$B90,""),"")</f>
        <v/>
      </c>
      <c r="GB96" s="293" t="str">
        <f>IF(GA96='Classificação geral'!$B90,'Classificação geral'!$C90,"")</f>
        <v/>
      </c>
      <c r="GC96" s="293" t="str">
        <f>IF(GA96='Classificação geral'!$B90,'Classificação geral'!$E90,"")</f>
        <v/>
      </c>
      <c r="GD96" s="306" t="str">
        <f>IFERROR(IF(AND(GC96="fem",'Classificação geral'!$F90=2),'Classificação geral'!$F90,""),"")</f>
        <v/>
      </c>
      <c r="GE96" s="378" t="str">
        <f>IFERROR(IF(AND($GC96="fem",'Classificação geral'!$F90=2),'Classificação geral'!G90,""),"")</f>
        <v/>
      </c>
      <c r="GF96" s="378" t="str">
        <f>IFERROR(IF(AND($GC96="fem",'Classificação geral'!$F90=2),'Classificação geral'!H90,""),"")</f>
        <v/>
      </c>
      <c r="GG96" s="378" t="str">
        <f>IFERROR(IF(AND($GC96="fem",'Classificação geral'!$F90=2),'Classificação geral'!I90,""),"")</f>
        <v/>
      </c>
      <c r="GH96" s="378" t="str">
        <f>IFERROR(IF(AND($GC96="fem",'Classificação geral'!$F90=2),'Classificação geral'!J90,""),"")</f>
        <v/>
      </c>
      <c r="GI96" s="378" t="str">
        <f>IFERROR(IF(AND($GC96="fem",'Classificação geral'!$F90=2),'Classificação geral'!K90,""),"")</f>
        <v/>
      </c>
      <c r="GJ96" s="378" t="str">
        <f>IFERROR(IF(AND($GC96="fem",'Classificação geral'!$F90=2),'Classificação geral'!L90,""),"")</f>
        <v/>
      </c>
      <c r="GK96" s="378" t="str">
        <f>IFERROR(IF(AND($GC96="fem",'Classificação geral'!$F90=2),'Classificação geral'!M90,""),"")</f>
        <v/>
      </c>
      <c r="GL96" s="378" t="str">
        <f>IFERROR(IF(AND($GC96="fem",'Classificação geral'!$F90=2),'Classificação geral'!N90,""),"")</f>
        <v/>
      </c>
      <c r="GM96" s="378" t="str">
        <f>IFERROR(IF(AND($GC96="fem",'Classificação geral'!$F90=2),'Classificação geral'!O90,""),"")</f>
        <v/>
      </c>
      <c r="GN96" s="378" t="str">
        <f>IFERROR(IF(AND($GC96="fem",'Classificação geral'!$F90=2),'Classificação geral'!P90,""),"")</f>
        <v/>
      </c>
      <c r="GO96" s="378" t="str">
        <f>IFERROR(IF(AND($GC96="fem",'Classificação geral'!$F90=2),'Classificação geral'!Q90,""),"")</f>
        <v/>
      </c>
      <c r="GP96" s="378" t="str">
        <f>IFERROR(IF(AND($GC96="fem",'Classificação geral'!$F90=2),'Classificação geral'!R90,""),"")</f>
        <v/>
      </c>
      <c r="GQ96" s="306" t="str">
        <f>IFERROR(IF(AND(GC96="fem",'Classificação geral'!$F90=2),'Classificação geral'!U90,""),"")</f>
        <v/>
      </c>
      <c r="GR96" s="380" t="str">
        <f t="shared" si="343"/>
        <v/>
      </c>
      <c r="GS96" s="297" t="str">
        <f>IFERROR(RANK(GQ96,GQ:GQ,0)+ COUNTIF($GQ$13:GQ95,GQ96),"")</f>
        <v/>
      </c>
      <c r="GT96" s="305"/>
      <c r="GU96" s="295" t="str">
        <f>IFERROR(IF(AND('Classificação geral'!$E90="mas",'Classificação geral'!$F90=2),'Classificação geral'!$A90,""),"")</f>
        <v/>
      </c>
      <c r="GV96" s="295" t="str">
        <f>IFERROR(IF(AND('Classificação geral'!$E90="mas",'Classificação geral'!$F90=2),'Classificação geral'!$B90,""),"")</f>
        <v/>
      </c>
      <c r="GW96" s="293" t="str">
        <f>IF(GV96='Classificação geral'!$B90,'Classificação geral'!$C90,"")</f>
        <v/>
      </c>
      <c r="GX96" s="293" t="str">
        <f>IF(GV96='Classificação geral'!$B90,'Classificação geral'!$E90,"")</f>
        <v/>
      </c>
      <c r="GY96" s="306" t="str">
        <f>IFERROR(IF(AND(GX96="mas",'Classificação geral'!$F90=2),'Classificação geral'!$F90,""),"")</f>
        <v/>
      </c>
      <c r="GZ96" s="378" t="str">
        <f>IFERROR(IF(AND($GX96="mas",'Classificação geral'!$F90=2),'Classificação geral'!H90,""),"")</f>
        <v/>
      </c>
      <c r="HA96" s="378" t="str">
        <f>IFERROR(IF(AND($GX96="mas",'Classificação geral'!$F90=2),'Classificação geral'!I90,""),"")</f>
        <v/>
      </c>
      <c r="HB96" s="378" t="str">
        <f>IFERROR(IF(AND($GX96="mas",'Classificação geral'!$F90=2),'Classificação geral'!J90,""),"")</f>
        <v/>
      </c>
      <c r="HC96" s="306" t="str">
        <f>IFERROR(IF(AND(GX96="mas",'Classificação geral'!$F90=2),'Classificação geral'!$G90,""),"")</f>
        <v/>
      </c>
      <c r="HD96" s="378" t="str">
        <f>IFERROR(IF(AND($GX96="mas",'Classificação geral'!$F90=2),'Classificação geral'!L90,""),"")</f>
        <v/>
      </c>
      <c r="HE96" s="378" t="str">
        <f>IFERROR(IF(AND($GX96="mas",'Classificação geral'!$F90=2),'Classificação geral'!M90,""),"")</f>
        <v/>
      </c>
      <c r="HF96" s="378" t="str">
        <f>IFERROR(IF(AND($GX96="mas",'Classificação geral'!$F90=2),'Classificação geral'!N90,""),"")</f>
        <v/>
      </c>
      <c r="HG96" s="306" t="str">
        <f>IFERROR(IF(AND(GX96="mas",'Classificação geral'!$F90=2),'Classificação geral'!$K90,""),"")</f>
        <v/>
      </c>
      <c r="HH96" s="378" t="str">
        <f>IFERROR(IF(AND($GX96="mas",'Classificação geral'!$F90=2),'Classificação geral'!P90,""),"")</f>
        <v/>
      </c>
      <c r="HI96" s="378" t="str">
        <f>IFERROR(IF(AND($GX96="mas",'Classificação geral'!$F90=2),'Classificação geral'!Q90,""),"")</f>
        <v/>
      </c>
      <c r="HJ96" s="378" t="str">
        <f>IFERROR(IF(AND($GX96="mas",'Classificação geral'!$F90=2),'Classificação geral'!R90,""),"")</f>
        <v/>
      </c>
      <c r="HK96" s="306" t="str">
        <f>IFERROR(IF(AND(GX96="mas",'Classificação geral'!$F90=2),'Classificação geral'!$O90,""),"")</f>
        <v/>
      </c>
      <c r="HL96" s="306" t="str">
        <f>IFERROR(IF(AND(GX96="mas",'Classificação geral'!$F90=2),'Classificação geral'!$U90,""),"")</f>
        <v/>
      </c>
      <c r="HM96" s="380" t="str">
        <f t="shared" si="344"/>
        <v/>
      </c>
      <c r="HN96" s="297" t="str">
        <f>IFERROR(RANK(HL96,HL:HL,0)+ COUNTIF($HL$13:HL95,HL96),"")</f>
        <v/>
      </c>
      <c r="HO96" s="305"/>
      <c r="HP96" s="295" t="str">
        <f>IFERROR(IF(AND('Classificação geral'!$E90="FEM",'Classificação geral'!$F90=3),'Classificação geral'!$A90,""),"")</f>
        <v/>
      </c>
      <c r="HQ96" s="306" t="str">
        <f>IFERROR(IF(AND('Classificação geral'!$E90="fem",'Classificação geral'!$F90=3),'Classificação geral'!$B90,""),"")</f>
        <v/>
      </c>
      <c r="HR96" s="293" t="str">
        <f>IF($HQ96='Classificação geral'!$B90,'Classificação geral'!$C90,"")</f>
        <v/>
      </c>
      <c r="HS96" s="293" t="str">
        <f>IF($HQ96='Classificação geral'!$B90,'Classificação geral'!$E90,"")</f>
        <v/>
      </c>
      <c r="HT96" s="293" t="str">
        <f>IF($HS96='Classificação geral'!$E90,'Classificação geral'!$F90,"")</f>
        <v/>
      </c>
      <c r="HU96" s="382">
        <f>IF($HT96='Classificação geral'!$F90,'Classificação geral'!G90,"")</f>
        <v>0</v>
      </c>
      <c r="HV96" s="382" t="str">
        <f>IF($HT96='Classificação geral'!$F90,'Classificação geral'!H90,"")</f>
        <v/>
      </c>
      <c r="HW96" s="382">
        <f>IF($HT96='Classificação geral'!$F90,'Classificação geral'!I90,"")</f>
        <v>0</v>
      </c>
      <c r="HX96" s="382">
        <f>IF($HT96='Classificação geral'!$F90,'Classificação geral'!J90,"")</f>
        <v>0</v>
      </c>
      <c r="HY96" s="382">
        <f>IF($HT96='Classificação geral'!$F90,'Classificação geral'!K90,"")</f>
        <v>0</v>
      </c>
      <c r="HZ96" s="382">
        <f>IF($HT96='Classificação geral'!$F90,'Classificação geral'!L90,"")</f>
        <v>0</v>
      </c>
      <c r="IA96" s="382">
        <f>IF($HT96='Classificação geral'!$F90,'Classificação geral'!M90,"")</f>
        <v>0</v>
      </c>
      <c r="IB96" s="382">
        <f>IF($HT96='Classificação geral'!$F90,'Classificação geral'!N90,"")</f>
        <v>0</v>
      </c>
      <c r="IC96" s="382">
        <f>IF($HT96='Classificação geral'!$F90,'Classificação geral'!O90,"")</f>
        <v>0</v>
      </c>
      <c r="ID96" s="382" t="b">
        <f>IF($HT96='Classificação geral'!$F90,'Classificação geral'!P90,"")</f>
        <v>0</v>
      </c>
      <c r="IE96" s="382">
        <f>IF($HT96='Classificação geral'!$F90,'Classificação geral'!Q90,"")</f>
        <v>0</v>
      </c>
      <c r="IF96" s="382">
        <f>IF($HT96='Classificação geral'!$F90,'Classificação geral'!R90,"")</f>
        <v>0</v>
      </c>
      <c r="IG96" s="379" t="str">
        <f>IF($HT96='Classificação geral'!$F90,'Classificação geral'!$U90,"")</f>
        <v/>
      </c>
      <c r="IH96" s="334" t="str">
        <f t="shared" si="339"/>
        <v/>
      </c>
      <c r="II96" s="297" t="str">
        <f>IFERROR(RANK(IG96,IG:IG,0)+ COUNTIF($IG$13:IG95,IG96),"")</f>
        <v/>
      </c>
      <c r="IJ96" s="305"/>
      <c r="IK96" s="295" t="str">
        <f>IFERROR(IF(AND('Classificação geral'!$E90="mas",'Classificação geral'!$F90=3),'Classificação geral'!$A90,""),"")</f>
        <v/>
      </c>
      <c r="IL96" s="306" t="str">
        <f>IFERROR(IF(AND('Classificação geral'!$E90="mas",'Classificação geral'!$F90=3),'Classificação geral'!$B90,""),"")</f>
        <v/>
      </c>
      <c r="IM96" s="293" t="str">
        <f>IF($IL96='Classificação geral'!$B90,'Classificação geral'!$C90,"")</f>
        <v/>
      </c>
      <c r="IN96" s="293" t="str">
        <f>IF($IL96='Classificação geral'!$B90,'Classificação geral'!$E90,"")</f>
        <v/>
      </c>
      <c r="IO96" s="293" t="str">
        <f>IF($IN96='Classificação geral'!$E90,'Classificação geral'!$F90,"")</f>
        <v/>
      </c>
      <c r="IP96" s="379">
        <f>IF($IO96='Classificação geral'!$F90,'Classificação geral'!G90,"")</f>
        <v>0</v>
      </c>
      <c r="IQ96" s="379" t="str">
        <f>IF($IO96='Classificação geral'!$F90,'Classificação geral'!H90,"")</f>
        <v/>
      </c>
      <c r="IR96" s="379">
        <f>IF($IO96='Classificação geral'!$F90,'Classificação geral'!I90,"")</f>
        <v>0</v>
      </c>
      <c r="IS96" s="379">
        <f>IF($IO96='Classificação geral'!$F90,'Classificação geral'!J90,"")</f>
        <v>0</v>
      </c>
      <c r="IT96" s="379">
        <f>IF($IO96='Classificação geral'!$F90,'Classificação geral'!K90,"")</f>
        <v>0</v>
      </c>
      <c r="IU96" s="379">
        <f>IF($IO96='Classificação geral'!$F90,'Classificação geral'!L90,"")</f>
        <v>0</v>
      </c>
      <c r="IV96" s="379">
        <f>IF($IO96='Classificação geral'!$F90,'Classificação geral'!M90,"")</f>
        <v>0</v>
      </c>
      <c r="IW96" s="379">
        <f>IF($IO96='Classificação geral'!$F90,'Classificação geral'!N90,"")</f>
        <v>0</v>
      </c>
      <c r="IX96" s="379">
        <f>IF($IO96='Classificação geral'!$F90,'Classificação geral'!O90,"")</f>
        <v>0</v>
      </c>
      <c r="IY96" s="379" t="b">
        <f>IF($IO96='Classificação geral'!$F90,'Classificação geral'!P90,"")</f>
        <v>0</v>
      </c>
      <c r="IZ96" s="379">
        <f>IF($IO96='Classificação geral'!$F90,'Classificação geral'!Q90,"")</f>
        <v>0</v>
      </c>
      <c r="JA96" s="379">
        <f>IF($IO96='Classificação geral'!$F90,'Classificação geral'!R90,"")</f>
        <v>0</v>
      </c>
      <c r="JB96" s="296" t="str">
        <f>IF($IO96='Classificação geral'!$F90,'Classificação geral'!$U90,"")</f>
        <v/>
      </c>
      <c r="JC96" s="334" t="str">
        <f t="shared" si="340"/>
        <v/>
      </c>
      <c r="JD96" s="297" t="str">
        <f>IFERROR(RANK(JB96,JB:JB,0)+ COUNTIF($JB$13:JB95,JB96),"")</f>
        <v/>
      </c>
    </row>
    <row r="97" spans="1:264" ht="25.95" customHeight="1" x14ac:dyDescent="0.4">
      <c r="A97" s="397"/>
      <c r="B97" s="367" t="str">
        <f t="shared" si="241"/>
        <v/>
      </c>
      <c r="C97" s="390" t="str">
        <f t="shared" si="242"/>
        <v/>
      </c>
      <c r="D97" s="394" t="str">
        <f t="shared" si="243"/>
        <v/>
      </c>
      <c r="E97" s="395" t="str">
        <f t="shared" si="244"/>
        <v/>
      </c>
      <c r="F97" s="395" t="str">
        <f t="shared" si="245"/>
        <v/>
      </c>
      <c r="G97" s="395" t="str">
        <f>IFERROR(INDEX(#REF!,MATCH(U97,$FB$15:$FB$97,0)),"")</f>
        <v/>
      </c>
      <c r="H97" s="396" t="str">
        <f t="shared" si="246"/>
        <v/>
      </c>
      <c r="I97" s="396" t="str">
        <f t="shared" si="247"/>
        <v/>
      </c>
      <c r="J97" s="396" t="str">
        <f t="shared" si="248"/>
        <v/>
      </c>
      <c r="K97" s="479" t="str">
        <f t="shared" si="249"/>
        <v/>
      </c>
      <c r="L97" s="396" t="str">
        <f t="shared" si="250"/>
        <v/>
      </c>
      <c r="M97" s="396" t="str">
        <f t="shared" si="251"/>
        <v/>
      </c>
      <c r="N97" s="396" t="str">
        <f t="shared" si="252"/>
        <v/>
      </c>
      <c r="O97" s="479" t="str">
        <f t="shared" si="253"/>
        <v/>
      </c>
      <c r="P97" s="396" t="str">
        <f t="shared" si="254"/>
        <v/>
      </c>
      <c r="Q97" s="396" t="str">
        <f t="shared" si="255"/>
        <v/>
      </c>
      <c r="R97" s="396" t="str">
        <f t="shared" si="256"/>
        <v/>
      </c>
      <c r="S97" s="479" t="str">
        <f t="shared" si="257"/>
        <v/>
      </c>
      <c r="T97" s="396" t="str">
        <f t="shared" si="258"/>
        <v/>
      </c>
      <c r="U97" s="391">
        <v>83</v>
      </c>
      <c r="V97" s="392"/>
      <c r="W97" s="392"/>
      <c r="X97" s="367" t="str">
        <f t="shared" si="259"/>
        <v/>
      </c>
      <c r="Y97" s="390" t="str">
        <f t="shared" si="260"/>
        <v/>
      </c>
      <c r="Z97" s="394" t="str">
        <f t="shared" si="261"/>
        <v/>
      </c>
      <c r="AA97" s="395" t="str">
        <f t="shared" si="262"/>
        <v/>
      </c>
      <c r="AB97" s="395" t="str">
        <f t="shared" si="263"/>
        <v/>
      </c>
      <c r="AC97" s="395" t="str">
        <f>IFERROR(INDEX(#REF!,MATCH(AQ97,$FX$15:$FX$97,0)),"")</f>
        <v/>
      </c>
      <c r="AD97" s="396" t="str">
        <f t="shared" si="264"/>
        <v/>
      </c>
      <c r="AE97" s="396" t="str">
        <f t="shared" si="265"/>
        <v/>
      </c>
      <c r="AF97" s="396" t="str">
        <f t="shared" si="266"/>
        <v/>
      </c>
      <c r="AG97" s="479" t="str">
        <f t="shared" si="267"/>
        <v/>
      </c>
      <c r="AH97" s="396" t="str">
        <f t="shared" si="268"/>
        <v/>
      </c>
      <c r="AI97" s="396" t="str">
        <f t="shared" si="269"/>
        <v/>
      </c>
      <c r="AJ97" s="396" t="str">
        <f t="shared" si="270"/>
        <v/>
      </c>
      <c r="AK97" s="479" t="str">
        <f t="shared" si="271"/>
        <v/>
      </c>
      <c r="AL97" s="396" t="str">
        <f t="shared" si="272"/>
        <v/>
      </c>
      <c r="AM97" s="396" t="str">
        <f t="shared" si="273"/>
        <v/>
      </c>
      <c r="AN97" s="396" t="str">
        <f t="shared" si="274"/>
        <v/>
      </c>
      <c r="AO97" s="479" t="str">
        <f t="shared" si="275"/>
        <v/>
      </c>
      <c r="AP97" s="396" t="str">
        <f t="shared" si="276"/>
        <v/>
      </c>
      <c r="AQ97" s="391">
        <v>83</v>
      </c>
      <c r="AR97" s="392"/>
      <c r="AS97" s="397"/>
      <c r="AT97" s="367" t="str">
        <f t="shared" si="277"/>
        <v/>
      </c>
      <c r="AU97" s="390" t="str">
        <f t="shared" si="278"/>
        <v/>
      </c>
      <c r="AV97" s="390" t="str">
        <f t="shared" si="279"/>
        <v/>
      </c>
      <c r="AW97" s="395" t="str">
        <f t="shared" si="280"/>
        <v/>
      </c>
      <c r="AX97" s="395" t="str">
        <f t="shared" si="281"/>
        <v/>
      </c>
      <c r="AY97" s="395" t="str">
        <f>IFERROR(INDEX(#REF!,MATCH($BM97,$GS$15:$GS$97,0)),"")</f>
        <v/>
      </c>
      <c r="AZ97" s="396" t="str">
        <f t="shared" si="282"/>
        <v/>
      </c>
      <c r="BA97" s="396" t="str">
        <f t="shared" si="283"/>
        <v/>
      </c>
      <c r="BB97" s="396" t="str">
        <f t="shared" si="284"/>
        <v/>
      </c>
      <c r="BC97" s="479" t="str">
        <f t="shared" si="285"/>
        <v/>
      </c>
      <c r="BD97" s="396" t="str">
        <f t="shared" si="286"/>
        <v/>
      </c>
      <c r="BE97" s="396" t="str">
        <f t="shared" si="287"/>
        <v/>
      </c>
      <c r="BF97" s="396" t="str">
        <f t="shared" si="288"/>
        <v/>
      </c>
      <c r="BG97" s="479" t="str">
        <f t="shared" si="289"/>
        <v/>
      </c>
      <c r="BH97" s="396" t="str">
        <f t="shared" si="290"/>
        <v/>
      </c>
      <c r="BI97" s="396" t="str">
        <f t="shared" si="291"/>
        <v/>
      </c>
      <c r="BJ97" s="396" t="str">
        <f t="shared" si="292"/>
        <v/>
      </c>
      <c r="BK97" s="479" t="str">
        <f t="shared" si="293"/>
        <v/>
      </c>
      <c r="BL97" s="396" t="str">
        <f t="shared" si="294"/>
        <v/>
      </c>
      <c r="BM97" s="391">
        <v>83</v>
      </c>
      <c r="BN97" s="236"/>
      <c r="BO97" s="392"/>
      <c r="BP97" s="368" t="str">
        <f t="shared" si="295"/>
        <v/>
      </c>
      <c r="BQ97" s="390" t="str">
        <f t="shared" si="296"/>
        <v/>
      </c>
      <c r="BR97" s="394" t="str">
        <f t="shared" si="297"/>
        <v/>
      </c>
      <c r="BS97" s="395" t="str">
        <f t="shared" si="298"/>
        <v/>
      </c>
      <c r="BT97" s="395" t="str">
        <f t="shared" si="299"/>
        <v/>
      </c>
      <c r="BU97" s="395" t="str">
        <f>IFERROR(INDEX(#REF!,MATCH(CI97,$HN$15:$HN$97,0)),"")</f>
        <v/>
      </c>
      <c r="BV97" s="396" t="str">
        <f t="shared" si="300"/>
        <v/>
      </c>
      <c r="BW97" s="396" t="str">
        <f t="shared" si="301"/>
        <v/>
      </c>
      <c r="BX97" s="396" t="str">
        <f t="shared" si="302"/>
        <v/>
      </c>
      <c r="BY97" s="479" t="str">
        <f t="shared" si="303"/>
        <v/>
      </c>
      <c r="BZ97" s="396" t="str">
        <f t="shared" si="304"/>
        <v/>
      </c>
      <c r="CA97" s="396" t="str">
        <f t="shared" si="305"/>
        <v/>
      </c>
      <c r="CB97" s="396" t="str">
        <f t="shared" si="306"/>
        <v/>
      </c>
      <c r="CC97" s="479" t="str">
        <f t="shared" si="307"/>
        <v/>
      </c>
      <c r="CD97" s="396" t="str">
        <f t="shared" si="308"/>
        <v/>
      </c>
      <c r="CE97" s="396" t="str">
        <f t="shared" si="309"/>
        <v/>
      </c>
      <c r="CF97" s="396" t="str">
        <f t="shared" si="310"/>
        <v/>
      </c>
      <c r="CG97" s="479" t="str">
        <f t="shared" si="311"/>
        <v/>
      </c>
      <c r="CH97" s="396" t="str">
        <f t="shared" si="312"/>
        <v/>
      </c>
      <c r="CI97" s="391">
        <v>83</v>
      </c>
      <c r="CJ97" s="392"/>
      <c r="CK97" s="397"/>
      <c r="CL97" s="367" t="str">
        <f t="shared" si="313"/>
        <v/>
      </c>
      <c r="CM97" s="390" t="str">
        <f t="shared" si="314"/>
        <v/>
      </c>
      <c r="CN97" s="394" t="str">
        <f t="shared" si="315"/>
        <v/>
      </c>
      <c r="CO97" s="394" t="str">
        <f t="shared" si="316"/>
        <v/>
      </c>
      <c r="CP97" s="395" t="str">
        <f t="shared" si="317"/>
        <v/>
      </c>
      <c r="CQ97" s="395" t="str">
        <f>IFERROR(INDEX(#REF!,MATCH(DE97,$II$15:$II$97,0)),"")</f>
        <v/>
      </c>
      <c r="CR97" s="396" t="str">
        <f t="shared" si="318"/>
        <v/>
      </c>
      <c r="CS97" s="396" t="str">
        <f t="shared" si="319"/>
        <v/>
      </c>
      <c r="CT97" s="396" t="str">
        <f t="shared" si="320"/>
        <v/>
      </c>
      <c r="CU97" s="479" t="str">
        <f t="shared" si="321"/>
        <v/>
      </c>
      <c r="CV97" s="396" t="str">
        <f t="shared" si="322"/>
        <v/>
      </c>
      <c r="CW97" s="396" t="str">
        <f t="shared" si="323"/>
        <v/>
      </c>
      <c r="CX97" s="396" t="str">
        <f t="shared" si="324"/>
        <v/>
      </c>
      <c r="CY97" s="479" t="str">
        <f t="shared" si="325"/>
        <v/>
      </c>
      <c r="CZ97" s="396" t="str">
        <f t="shared" si="326"/>
        <v/>
      </c>
      <c r="DA97" s="396" t="str">
        <f t="shared" si="327"/>
        <v/>
      </c>
      <c r="DB97" s="396" t="str">
        <f t="shared" si="328"/>
        <v/>
      </c>
      <c r="DC97" s="479" t="str">
        <f t="shared" si="329"/>
        <v/>
      </c>
      <c r="DD97" s="396" t="str">
        <f t="shared" si="330"/>
        <v/>
      </c>
      <c r="DE97" s="391">
        <v>83</v>
      </c>
      <c r="DF97" s="393" t="str">
        <f t="shared" si="230"/>
        <v/>
      </c>
      <c r="DG97" s="392"/>
      <c r="DH97" s="392"/>
      <c r="DI97" s="367" t="str">
        <f t="shared" si="231"/>
        <v/>
      </c>
      <c r="DJ97" s="390" t="str">
        <f t="shared" si="331"/>
        <v/>
      </c>
      <c r="DK97" s="394" t="str">
        <f t="shared" si="332"/>
        <v/>
      </c>
      <c r="DL97" s="395" t="str">
        <f t="shared" si="333"/>
        <v/>
      </c>
      <c r="DM97" s="395" t="str">
        <f t="shared" si="334"/>
        <v/>
      </c>
      <c r="DN97" s="395" t="str">
        <f>IFERROR(INDEX(#REF!,MATCH(EB97,$JD$15:$JD$97,0)),"")</f>
        <v/>
      </c>
      <c r="DO97" s="396" t="str">
        <f t="shared" si="232"/>
        <v/>
      </c>
      <c r="DP97" s="396" t="str">
        <f t="shared" si="233"/>
        <v/>
      </c>
      <c r="DQ97" s="396" t="str">
        <f t="shared" si="234"/>
        <v/>
      </c>
      <c r="DR97" s="479" t="str">
        <f t="shared" si="335"/>
        <v/>
      </c>
      <c r="DS97" s="396" t="str">
        <f t="shared" si="235"/>
        <v/>
      </c>
      <c r="DT97" s="396" t="str">
        <f t="shared" si="236"/>
        <v/>
      </c>
      <c r="DU97" s="396" t="str">
        <f t="shared" si="237"/>
        <v/>
      </c>
      <c r="DV97" s="479" t="str">
        <f t="shared" si="336"/>
        <v/>
      </c>
      <c r="DW97" s="396" t="str">
        <f t="shared" si="238"/>
        <v/>
      </c>
      <c r="DX97" s="396" t="str">
        <f t="shared" si="239"/>
        <v/>
      </c>
      <c r="DY97" s="396" t="str">
        <f t="shared" si="240"/>
        <v/>
      </c>
      <c r="DZ97" s="479" t="str">
        <f t="shared" si="337"/>
        <v/>
      </c>
      <c r="EA97" s="396" t="str">
        <f t="shared" si="338"/>
        <v/>
      </c>
      <c r="EB97" s="391">
        <v>83</v>
      </c>
      <c r="EC97" s="393"/>
      <c r="ED97" s="392"/>
      <c r="EI97" s="295" t="str">
        <f>IFERROR(IF(AND('Classificação geral'!$E91="FEM",'Classificação geral'!$F91=1),'Classificação geral'!$A91,""),"")</f>
        <v/>
      </c>
      <c r="EJ97" s="306" t="str">
        <f>IFERROR(IF(AND('Classificação geral'!$E91="FEM",'Classificação geral'!$F91=1),'Classificação geral'!$B91,""),"")</f>
        <v/>
      </c>
      <c r="EK97" s="293" t="str">
        <f>IF($EJ97='Classificação geral'!$B91,'Classificação geral'!$C91,"")</f>
        <v/>
      </c>
      <c r="EL97" s="293" t="str">
        <f>IF($EJ97='Classificação geral'!$B91,'Classificação geral'!$E91,"")</f>
        <v/>
      </c>
      <c r="EM97" s="293" t="str">
        <f>IF($EL97='Classificação geral'!$E91,'Classificação geral'!$F91,"")</f>
        <v/>
      </c>
      <c r="EN97" s="378" t="str">
        <f>IFERROR(IF(AND($EL97="fem",'Classificação geral'!$F91=1),'Classificação geral'!G91,""),"")</f>
        <v/>
      </c>
      <c r="EO97" s="378" t="str">
        <f>IFERROR(IF(AND($EL97="fem",'Classificação geral'!$F91=1),'Classificação geral'!H91,""),"")</f>
        <v/>
      </c>
      <c r="EP97" s="378" t="str">
        <f>IFERROR(IF(AND($EL97="fem",'Classificação geral'!$F91=1),'Classificação geral'!I91,""),"")</f>
        <v/>
      </c>
      <c r="EQ97" s="378" t="str">
        <f>IFERROR(IF(AND($EL97="fem",'Classificação geral'!$F91=1),'Classificação geral'!J91,""),"")</f>
        <v/>
      </c>
      <c r="ER97" s="306" t="str">
        <f>IFERROR(IF(AND($EL97="fem",'Classificação geral'!$F91=1),'Classificação geral'!K91,""),"")</f>
        <v/>
      </c>
      <c r="ES97" s="378" t="str">
        <f>IFERROR(IF(AND($EL97="fem",'Classificação geral'!$F91=1),'Classificação geral'!L91,""),"")</f>
        <v/>
      </c>
      <c r="ET97" s="378" t="str">
        <f>IFERROR(IF(AND($EL97="fem",'Classificação geral'!$F91=1),'Classificação geral'!M91,""),"")</f>
        <v/>
      </c>
      <c r="EU97" s="378" t="str">
        <f>IFERROR(IF(AND($EL97="fem",'Classificação geral'!$F91=1),'Classificação geral'!N91,""),"")</f>
        <v/>
      </c>
      <c r="EV97" s="306" t="str">
        <f>IFERROR(IF(AND($EL97="fem",'Classificação geral'!$F91=1),'Classificação geral'!O91,""),"")</f>
        <v/>
      </c>
      <c r="EW97" s="378" t="str">
        <f>IFERROR(IF(AND($EL97="fem",'Classificação geral'!$F91=1),'Classificação geral'!P91,""),"")</f>
        <v/>
      </c>
      <c r="EX97" s="378" t="str">
        <f>IFERROR(IF(AND($EL97="fem",'Classificação geral'!$F91=1),'Classificação geral'!Q91,""),"")</f>
        <v/>
      </c>
      <c r="EY97" s="378" t="str">
        <f>IFERROR(IF(AND($EL97="fem",'Classificação geral'!$F91=1),'Classificação geral'!R91,""),"")</f>
        <v/>
      </c>
      <c r="EZ97" s="296" t="str">
        <f>IF($EM97='Classificação geral'!$F91,'Classificação geral'!$U91,"")</f>
        <v/>
      </c>
      <c r="FA97" s="380" t="str">
        <f t="shared" si="341"/>
        <v/>
      </c>
      <c r="FB97" s="297" t="str">
        <f>IFERROR(RANK(EZ97,EZ:EZ,0)+ COUNTIF(EZ$13:$EZ96,EZ97),"")</f>
        <v/>
      </c>
      <c r="FC97" s="294"/>
      <c r="FD97" s="305" t="s">
        <v>5</v>
      </c>
      <c r="FE97" s="295" t="str">
        <f>IFERROR(IF(AND('Classificação geral'!$E91="mas",'Classificação geral'!$F91=1),'Classificação geral'!$A91,""),"")</f>
        <v/>
      </c>
      <c r="FF97" s="306" t="str">
        <f>IFERROR(IF(AND('Classificação geral'!$E91="mas",'Classificação geral'!$F91=1),'Classificação geral'!$B91,""),"")</f>
        <v/>
      </c>
      <c r="FG97" s="293" t="str">
        <f>IF($FF97='Classificação geral'!$B91,'Classificação geral'!$C91,"")</f>
        <v/>
      </c>
      <c r="FH97" s="293" t="str">
        <f>IF($FF97='Classificação geral'!$B91,'Classificação geral'!$E91,"")</f>
        <v/>
      </c>
      <c r="FI97" s="306" t="str">
        <f>IFERROR(IF(AND($FH97="mas",'Classificação geral'!$F91=1),'Classificação geral'!F91,""),"")</f>
        <v/>
      </c>
      <c r="FJ97" s="378" t="str">
        <f>IFERROR(IF(AND($FH97="mas",'Classificação geral'!$F91=1),'Classificação geral'!G91,""),"")</f>
        <v/>
      </c>
      <c r="FK97" s="378" t="str">
        <f>IFERROR(IF(AND($FH97="mas",'Classificação geral'!$F91=1),'Classificação geral'!H91,""),"")</f>
        <v/>
      </c>
      <c r="FL97" s="378" t="str">
        <f>IFERROR(IF(AND($FH97="mas",'Classificação geral'!$F91=1),'Classificação geral'!I91,""),"")</f>
        <v/>
      </c>
      <c r="FM97" s="378" t="str">
        <f>IFERROR(IF(AND($FH97="mas",'Classificação geral'!$F91=1),'Classificação geral'!J91,""),"")</f>
        <v/>
      </c>
      <c r="FN97" s="378" t="str">
        <f>IFERROR(IF(AND($FH97="mas",'Classificação geral'!$F91=1),'Classificação geral'!K91,""),"")</f>
        <v/>
      </c>
      <c r="FO97" s="378" t="str">
        <f>IFERROR(IF(AND($FH97="mas",'Classificação geral'!$F91=1),'Classificação geral'!L91,""),"")</f>
        <v/>
      </c>
      <c r="FP97" s="378" t="str">
        <f>IFERROR(IF(AND($FH97="mas",'Classificação geral'!$F91=1),'Classificação geral'!M91,""),"")</f>
        <v/>
      </c>
      <c r="FQ97" s="378" t="str">
        <f>IFERROR(IF(AND($FH97="mas",'Classificação geral'!$F91=1),'Classificação geral'!N91,""),"")</f>
        <v/>
      </c>
      <c r="FR97" s="378" t="str">
        <f>IFERROR(IF(AND($FH97="mas",'Classificação geral'!$F91=1),'Classificação geral'!O91,""),"")</f>
        <v/>
      </c>
      <c r="FS97" s="378" t="str">
        <f>IFERROR(IF(AND($FH97="mas",'Classificação geral'!$F91=1),'Classificação geral'!P91,""),"")</f>
        <v/>
      </c>
      <c r="FT97" s="378" t="str">
        <f>IFERROR(IF(AND($FH97="mas",'Classificação geral'!$F91=1),'Classificação geral'!Q91,""),"")</f>
        <v/>
      </c>
      <c r="FU97" s="378" t="str">
        <f>IFERROR(IF(AND($FH97="mas",'Classificação geral'!$F91=1),'Classificação geral'!R91,""),"")</f>
        <v/>
      </c>
      <c r="FV97" s="306" t="str">
        <f>IFERROR(IF(AND($FH97="mas",'Classificação geral'!$F91=1),'Classificação geral'!U91,""),"")</f>
        <v/>
      </c>
      <c r="FW97" s="380" t="str">
        <f t="shared" si="342"/>
        <v/>
      </c>
      <c r="FX97" s="297" t="str">
        <f>IFERROR(RANK(FV97,FV:FV,0)+ COUNTIF($FV$13:FV96,FV97),"")</f>
        <v/>
      </c>
      <c r="FY97" s="305"/>
      <c r="FZ97" s="295" t="str">
        <f>IFERROR(IF(AND('Classificação geral'!$E91="FEM",'Classificação geral'!$F91=2),'Classificação geral'!$A91,""),"")</f>
        <v/>
      </c>
      <c r="GA97" s="378" t="str">
        <f>IFERROR(IF(AND('Classificação geral'!$E91="fem",'Classificação geral'!$F91=2),'Classificação geral'!$B91,""),"")</f>
        <v/>
      </c>
      <c r="GB97" s="293" t="str">
        <f>IF(GA97='Classificação geral'!$B91,'Classificação geral'!$C91,"")</f>
        <v/>
      </c>
      <c r="GC97" s="293" t="str">
        <f>IF(GA97='Classificação geral'!$B91,'Classificação geral'!$E91,"")</f>
        <v/>
      </c>
      <c r="GD97" s="306" t="str">
        <f>IFERROR(IF(AND(GC97="fem",'Classificação geral'!$F91=2),'Classificação geral'!$F91,""),"")</f>
        <v/>
      </c>
      <c r="GE97" s="378" t="str">
        <f>IFERROR(IF(AND($GC97="fem",'Classificação geral'!$F91=2),'Classificação geral'!G91,""),"")</f>
        <v/>
      </c>
      <c r="GF97" s="378" t="str">
        <f>IFERROR(IF(AND($GC97="fem",'Classificação geral'!$F91=2),'Classificação geral'!H91,""),"")</f>
        <v/>
      </c>
      <c r="GG97" s="378" t="str">
        <f>IFERROR(IF(AND($GC97="fem",'Classificação geral'!$F91=2),'Classificação geral'!I91,""),"")</f>
        <v/>
      </c>
      <c r="GH97" s="378" t="str">
        <f>IFERROR(IF(AND($GC97="fem",'Classificação geral'!$F91=2),'Classificação geral'!J91,""),"")</f>
        <v/>
      </c>
      <c r="GI97" s="378" t="str">
        <f>IFERROR(IF(AND($GC97="fem",'Classificação geral'!$F91=2),'Classificação geral'!K91,""),"")</f>
        <v/>
      </c>
      <c r="GJ97" s="378" t="str">
        <f>IFERROR(IF(AND($GC97="fem",'Classificação geral'!$F91=2),'Classificação geral'!L91,""),"")</f>
        <v/>
      </c>
      <c r="GK97" s="378" t="str">
        <f>IFERROR(IF(AND($GC97="fem",'Classificação geral'!$F91=2),'Classificação geral'!M91,""),"")</f>
        <v/>
      </c>
      <c r="GL97" s="378" t="str">
        <f>IFERROR(IF(AND($GC97="fem",'Classificação geral'!$F91=2),'Classificação geral'!N91,""),"")</f>
        <v/>
      </c>
      <c r="GM97" s="378" t="str">
        <f>IFERROR(IF(AND($GC97="fem",'Classificação geral'!$F91=2),'Classificação geral'!O91,""),"")</f>
        <v/>
      </c>
      <c r="GN97" s="378" t="str">
        <f>IFERROR(IF(AND($GC97="fem",'Classificação geral'!$F91=2),'Classificação geral'!P91,""),"")</f>
        <v/>
      </c>
      <c r="GO97" s="378" t="str">
        <f>IFERROR(IF(AND($GC97="fem",'Classificação geral'!$F91=2),'Classificação geral'!Q91,""),"")</f>
        <v/>
      </c>
      <c r="GP97" s="378" t="str">
        <f>IFERROR(IF(AND($GC97="fem",'Classificação geral'!$F91=2),'Classificação geral'!R91,""),"")</f>
        <v/>
      </c>
      <c r="GQ97" s="306" t="str">
        <f>IFERROR(IF(AND(GC97="fem",'Classificação geral'!$F91=2),'Classificação geral'!U91,""),"")</f>
        <v/>
      </c>
      <c r="GR97" s="380" t="str">
        <f t="shared" si="343"/>
        <v/>
      </c>
      <c r="GS97" s="297" t="str">
        <f>IFERROR(RANK(GQ97,GQ:GQ,0)+ COUNTIF($GQ$13:GQ96,GQ97),"")</f>
        <v/>
      </c>
      <c r="GT97" s="305"/>
      <c r="GU97" s="295" t="str">
        <f>IFERROR(IF(AND('Classificação geral'!$E91="mas",'Classificação geral'!$F91=2),'Classificação geral'!$A91,""),"")</f>
        <v/>
      </c>
      <c r="GV97" s="295" t="str">
        <f>IFERROR(IF(AND('Classificação geral'!$E91="mas",'Classificação geral'!$F91=2),'Classificação geral'!$B91,""),"")</f>
        <v/>
      </c>
      <c r="GW97" s="293" t="str">
        <f>IF(GV97='Classificação geral'!$B91,'Classificação geral'!$C91,"")</f>
        <v/>
      </c>
      <c r="GX97" s="293" t="str">
        <f>IF(GV97='Classificação geral'!$B91,'Classificação geral'!$E91,"")</f>
        <v/>
      </c>
      <c r="GY97" s="306" t="str">
        <f>IFERROR(IF(AND(GX97="mas",'Classificação geral'!$F91=2),'Classificação geral'!$F91,""),"")</f>
        <v/>
      </c>
      <c r="GZ97" s="378" t="str">
        <f>IFERROR(IF(AND($GX97="mas",'Classificação geral'!$F91=2),'Classificação geral'!H91,""),"")</f>
        <v/>
      </c>
      <c r="HA97" s="378" t="str">
        <f>IFERROR(IF(AND($GX97="mas",'Classificação geral'!$F91=2),'Classificação geral'!I91,""),"")</f>
        <v/>
      </c>
      <c r="HB97" s="378" t="str">
        <f>IFERROR(IF(AND($GX97="mas",'Classificação geral'!$F91=2),'Classificação geral'!J91,""),"")</f>
        <v/>
      </c>
      <c r="HC97" s="306" t="str">
        <f>IFERROR(IF(AND(GX97="mas",'Classificação geral'!$F91=2),'Classificação geral'!$G91,""),"")</f>
        <v/>
      </c>
      <c r="HD97" s="378" t="str">
        <f>IFERROR(IF(AND($GX97="mas",'Classificação geral'!$F91=2),'Classificação geral'!L91,""),"")</f>
        <v/>
      </c>
      <c r="HE97" s="378" t="str">
        <f>IFERROR(IF(AND($GX97="mas",'Classificação geral'!$F91=2),'Classificação geral'!M91,""),"")</f>
        <v/>
      </c>
      <c r="HF97" s="378" t="str">
        <f>IFERROR(IF(AND($GX97="mas",'Classificação geral'!$F91=2),'Classificação geral'!N91,""),"")</f>
        <v/>
      </c>
      <c r="HG97" s="306" t="str">
        <f>IFERROR(IF(AND(GX97="mas",'Classificação geral'!$F91=2),'Classificação geral'!$K91,""),"")</f>
        <v/>
      </c>
      <c r="HH97" s="378" t="str">
        <f>IFERROR(IF(AND($GX97="mas",'Classificação geral'!$F91=2),'Classificação geral'!P91,""),"")</f>
        <v/>
      </c>
      <c r="HI97" s="378" t="str">
        <f>IFERROR(IF(AND($GX97="mas",'Classificação geral'!$F91=2),'Classificação geral'!Q91,""),"")</f>
        <v/>
      </c>
      <c r="HJ97" s="378" t="str">
        <f>IFERROR(IF(AND($GX97="mas",'Classificação geral'!$F91=2),'Classificação geral'!R91,""),"")</f>
        <v/>
      </c>
      <c r="HK97" s="306" t="str">
        <f>IFERROR(IF(AND(GX97="mas",'Classificação geral'!$F91=2),'Classificação geral'!$O91,""),"")</f>
        <v/>
      </c>
      <c r="HL97" s="306" t="str">
        <f>IFERROR(IF(AND(GX97="mas",'Classificação geral'!$F91=2),'Classificação geral'!$U91,""),"")</f>
        <v/>
      </c>
      <c r="HM97" s="380" t="str">
        <f t="shared" si="344"/>
        <v/>
      </c>
      <c r="HN97" s="297" t="str">
        <f>IFERROR(RANK(HL97,HL:HL,0)+ COUNTIF($HL$13:HL96,HL97),"")</f>
        <v/>
      </c>
      <c r="HO97" s="305"/>
      <c r="HP97" s="295" t="str">
        <f>IFERROR(IF(AND('Classificação geral'!$E91="FEM",'Classificação geral'!$F91=3),'Classificação geral'!$A91,""),"")</f>
        <v/>
      </c>
      <c r="HQ97" s="306" t="str">
        <f>IFERROR(IF(AND('Classificação geral'!$E91="fem",'Classificação geral'!$F91=3),'Classificação geral'!$B91,""),"")</f>
        <v/>
      </c>
      <c r="HR97" s="293" t="str">
        <f>IF($HQ97='Classificação geral'!$B91,'Classificação geral'!$C91,"")</f>
        <v/>
      </c>
      <c r="HS97" s="293" t="str">
        <f>IF($HQ97='Classificação geral'!$B91,'Classificação geral'!$E91,"")</f>
        <v/>
      </c>
      <c r="HT97" s="293" t="str">
        <f>IF($HS97='Classificação geral'!$E91,'Classificação geral'!$F91,"")</f>
        <v/>
      </c>
      <c r="HU97" s="382">
        <f>IF($HT97='Classificação geral'!$F91,'Classificação geral'!G91,"")</f>
        <v>0</v>
      </c>
      <c r="HV97" s="382" t="str">
        <f>IF($HT97='Classificação geral'!$F91,'Classificação geral'!H91,"")</f>
        <v/>
      </c>
      <c r="HW97" s="382">
        <f>IF($HT97='Classificação geral'!$F91,'Classificação geral'!I91,"")</f>
        <v>0</v>
      </c>
      <c r="HX97" s="382">
        <f>IF($HT97='Classificação geral'!$F91,'Classificação geral'!J91,"")</f>
        <v>0</v>
      </c>
      <c r="HY97" s="382">
        <f>IF($HT97='Classificação geral'!$F91,'Classificação geral'!K91,"")</f>
        <v>0</v>
      </c>
      <c r="HZ97" s="382">
        <f>IF($HT97='Classificação geral'!$F91,'Classificação geral'!L91,"")</f>
        <v>0</v>
      </c>
      <c r="IA97" s="382">
        <f>IF($HT97='Classificação geral'!$F91,'Classificação geral'!M91,"")</f>
        <v>0</v>
      </c>
      <c r="IB97" s="382">
        <f>IF($HT97='Classificação geral'!$F91,'Classificação geral'!N91,"")</f>
        <v>0</v>
      </c>
      <c r="IC97" s="382">
        <f>IF($HT97='Classificação geral'!$F91,'Classificação geral'!O91,"")</f>
        <v>0</v>
      </c>
      <c r="ID97" s="382" t="b">
        <f>IF($HT97='Classificação geral'!$F91,'Classificação geral'!P91,"")</f>
        <v>0</v>
      </c>
      <c r="IE97" s="382">
        <f>IF($HT97='Classificação geral'!$F91,'Classificação geral'!Q91,"")</f>
        <v>0</v>
      </c>
      <c r="IF97" s="382">
        <f>IF($HT97='Classificação geral'!$F91,'Classificação geral'!R91,"")</f>
        <v>0</v>
      </c>
      <c r="IG97" s="379" t="str">
        <f>IF($HT97='Classificação geral'!$F91,'Classificação geral'!$U91,"")</f>
        <v/>
      </c>
      <c r="IH97" s="334" t="str">
        <f t="shared" si="339"/>
        <v/>
      </c>
      <c r="II97" s="297" t="str">
        <f>IFERROR(RANK(IG97,IG:IG,0)+ COUNTIF($IG$13:IG96,IG97),"")</f>
        <v/>
      </c>
      <c r="IJ97" s="305"/>
      <c r="IK97" s="295" t="str">
        <f>IFERROR(IF(AND('Classificação geral'!$E91="mas",'Classificação geral'!$F91=3),'Classificação geral'!$A91,""),"")</f>
        <v/>
      </c>
      <c r="IL97" s="306" t="str">
        <f>IFERROR(IF(AND('Classificação geral'!$E91="mas",'Classificação geral'!$F91=3),'Classificação geral'!$B91,""),"")</f>
        <v/>
      </c>
      <c r="IM97" s="293" t="str">
        <f>IF($IL97='Classificação geral'!$B91,'Classificação geral'!$C91,"")</f>
        <v/>
      </c>
      <c r="IN97" s="293" t="str">
        <f>IF($IL97='Classificação geral'!$B91,'Classificação geral'!$E91,"")</f>
        <v/>
      </c>
      <c r="IO97" s="293" t="str">
        <f>IF($IN97='Classificação geral'!$E91,'Classificação geral'!$F91,"")</f>
        <v/>
      </c>
      <c r="IP97" s="379">
        <f>IF($IO97='Classificação geral'!$F91,'Classificação geral'!G91,"")</f>
        <v>0</v>
      </c>
      <c r="IQ97" s="379" t="str">
        <f>IF($IO97='Classificação geral'!$F91,'Classificação geral'!H91,"")</f>
        <v/>
      </c>
      <c r="IR97" s="379">
        <f>IF($IO97='Classificação geral'!$F91,'Classificação geral'!I91,"")</f>
        <v>0</v>
      </c>
      <c r="IS97" s="379">
        <f>IF($IO97='Classificação geral'!$F91,'Classificação geral'!J91,"")</f>
        <v>0</v>
      </c>
      <c r="IT97" s="379">
        <f>IF($IO97='Classificação geral'!$F91,'Classificação geral'!K91,"")</f>
        <v>0</v>
      </c>
      <c r="IU97" s="379">
        <f>IF($IO97='Classificação geral'!$F91,'Classificação geral'!L91,"")</f>
        <v>0</v>
      </c>
      <c r="IV97" s="379">
        <f>IF($IO97='Classificação geral'!$F91,'Classificação geral'!M91,"")</f>
        <v>0</v>
      </c>
      <c r="IW97" s="379">
        <f>IF($IO97='Classificação geral'!$F91,'Classificação geral'!N91,"")</f>
        <v>0</v>
      </c>
      <c r="IX97" s="379">
        <f>IF($IO97='Classificação geral'!$F91,'Classificação geral'!O91,"")</f>
        <v>0</v>
      </c>
      <c r="IY97" s="379" t="b">
        <f>IF($IO97='Classificação geral'!$F91,'Classificação geral'!P91,"")</f>
        <v>0</v>
      </c>
      <c r="IZ97" s="379">
        <f>IF($IO97='Classificação geral'!$F91,'Classificação geral'!Q91,"")</f>
        <v>0</v>
      </c>
      <c r="JA97" s="379">
        <f>IF($IO97='Classificação geral'!$F91,'Classificação geral'!R91,"")</f>
        <v>0</v>
      </c>
      <c r="JB97" s="296" t="str">
        <f>IF($IO97='Classificação geral'!$F91,'Classificação geral'!$U91,"")</f>
        <v/>
      </c>
      <c r="JC97" s="334" t="str">
        <f t="shared" si="340"/>
        <v/>
      </c>
      <c r="JD97" s="297" t="str">
        <f>IFERROR(RANK(JB97,JB:JB,0)+ COUNTIF($JB$13:JB96,JB97),"")</f>
        <v/>
      </c>
    </row>
    <row r="98" spans="1:264" ht="25.95" customHeight="1" x14ac:dyDescent="0.4">
      <c r="A98" s="397"/>
      <c r="B98" s="367" t="str">
        <f t="shared" si="241"/>
        <v/>
      </c>
      <c r="C98" s="390" t="str">
        <f t="shared" si="242"/>
        <v/>
      </c>
      <c r="D98" s="394" t="str">
        <f t="shared" si="243"/>
        <v/>
      </c>
      <c r="E98" s="395" t="str">
        <f t="shared" si="244"/>
        <v/>
      </c>
      <c r="F98" s="395" t="str">
        <f t="shared" si="245"/>
        <v/>
      </c>
      <c r="G98" s="395" t="str">
        <f>IFERROR(INDEX(#REF!,MATCH(U98,$FB$15:$FB$97,0)),"")</f>
        <v/>
      </c>
      <c r="H98" s="396" t="str">
        <f t="shared" si="246"/>
        <v/>
      </c>
      <c r="I98" s="396" t="str">
        <f t="shared" si="247"/>
        <v/>
      </c>
      <c r="J98" s="396" t="str">
        <f t="shared" si="248"/>
        <v/>
      </c>
      <c r="K98" s="479" t="str">
        <f t="shared" si="249"/>
        <v/>
      </c>
      <c r="L98" s="396" t="str">
        <f t="shared" si="250"/>
        <v/>
      </c>
      <c r="M98" s="396" t="str">
        <f t="shared" si="251"/>
        <v/>
      </c>
      <c r="N98" s="396" t="str">
        <f t="shared" si="252"/>
        <v/>
      </c>
      <c r="O98" s="479" t="str">
        <f t="shared" si="253"/>
        <v/>
      </c>
      <c r="P98" s="396" t="str">
        <f t="shared" si="254"/>
        <v/>
      </c>
      <c r="Q98" s="396" t="str">
        <f t="shared" si="255"/>
        <v/>
      </c>
      <c r="R98" s="396" t="str">
        <f t="shared" si="256"/>
        <v/>
      </c>
      <c r="S98" s="479" t="str">
        <f t="shared" si="257"/>
        <v/>
      </c>
      <c r="T98" s="396" t="str">
        <f t="shared" si="258"/>
        <v/>
      </c>
      <c r="U98" s="391">
        <v>84</v>
      </c>
      <c r="V98" s="392"/>
      <c r="W98" s="392"/>
      <c r="X98" s="367" t="str">
        <f t="shared" si="259"/>
        <v/>
      </c>
      <c r="Y98" s="390" t="str">
        <f t="shared" si="260"/>
        <v/>
      </c>
      <c r="Z98" s="394" t="str">
        <f t="shared" si="261"/>
        <v/>
      </c>
      <c r="AA98" s="395" t="str">
        <f t="shared" si="262"/>
        <v/>
      </c>
      <c r="AB98" s="395" t="str">
        <f t="shared" si="263"/>
        <v/>
      </c>
      <c r="AC98" s="395" t="str">
        <f>IFERROR(INDEX(#REF!,MATCH(AQ98,$FX$15:$FX$97,0)),"")</f>
        <v/>
      </c>
      <c r="AD98" s="396" t="str">
        <f t="shared" si="264"/>
        <v/>
      </c>
      <c r="AE98" s="396" t="str">
        <f t="shared" si="265"/>
        <v/>
      </c>
      <c r="AF98" s="396" t="str">
        <f t="shared" si="266"/>
        <v/>
      </c>
      <c r="AG98" s="479" t="str">
        <f t="shared" si="267"/>
        <v/>
      </c>
      <c r="AH98" s="396" t="str">
        <f t="shared" si="268"/>
        <v/>
      </c>
      <c r="AI98" s="396" t="str">
        <f t="shared" si="269"/>
        <v/>
      </c>
      <c r="AJ98" s="396" t="str">
        <f t="shared" si="270"/>
        <v/>
      </c>
      <c r="AK98" s="479" t="str">
        <f t="shared" si="271"/>
        <v/>
      </c>
      <c r="AL98" s="396" t="str">
        <f t="shared" si="272"/>
        <v/>
      </c>
      <c r="AM98" s="396" t="str">
        <f t="shared" si="273"/>
        <v/>
      </c>
      <c r="AN98" s="396" t="str">
        <f t="shared" si="274"/>
        <v/>
      </c>
      <c r="AO98" s="479" t="str">
        <f t="shared" si="275"/>
        <v/>
      </c>
      <c r="AP98" s="396" t="str">
        <f t="shared" si="276"/>
        <v/>
      </c>
      <c r="AQ98" s="391">
        <v>84</v>
      </c>
      <c r="AR98" s="392"/>
      <c r="AS98" s="397"/>
      <c r="AT98" s="367" t="str">
        <f t="shared" si="277"/>
        <v/>
      </c>
      <c r="AU98" s="390" t="str">
        <f t="shared" si="278"/>
        <v/>
      </c>
      <c r="AV98" s="390" t="str">
        <f t="shared" si="279"/>
        <v/>
      </c>
      <c r="AW98" s="395" t="str">
        <f t="shared" si="280"/>
        <v/>
      </c>
      <c r="AX98" s="395" t="str">
        <f t="shared" si="281"/>
        <v/>
      </c>
      <c r="AY98" s="395" t="str">
        <f>IFERROR(INDEX(#REF!,MATCH($BM98,$GS$15:$GS$97,0)),"")</f>
        <v/>
      </c>
      <c r="AZ98" s="396" t="str">
        <f t="shared" si="282"/>
        <v/>
      </c>
      <c r="BA98" s="396" t="str">
        <f t="shared" si="283"/>
        <v/>
      </c>
      <c r="BB98" s="396" t="str">
        <f t="shared" si="284"/>
        <v/>
      </c>
      <c r="BC98" s="479" t="str">
        <f t="shared" si="285"/>
        <v/>
      </c>
      <c r="BD98" s="396" t="str">
        <f t="shared" si="286"/>
        <v/>
      </c>
      <c r="BE98" s="396" t="str">
        <f t="shared" si="287"/>
        <v/>
      </c>
      <c r="BF98" s="396" t="str">
        <f t="shared" si="288"/>
        <v/>
      </c>
      <c r="BG98" s="479" t="str">
        <f t="shared" si="289"/>
        <v/>
      </c>
      <c r="BH98" s="396" t="str">
        <f t="shared" si="290"/>
        <v/>
      </c>
      <c r="BI98" s="396" t="str">
        <f t="shared" si="291"/>
        <v/>
      </c>
      <c r="BJ98" s="396" t="str">
        <f t="shared" si="292"/>
        <v/>
      </c>
      <c r="BK98" s="479" t="str">
        <f t="shared" si="293"/>
        <v/>
      </c>
      <c r="BL98" s="396" t="str">
        <f t="shared" si="294"/>
        <v/>
      </c>
      <c r="BM98" s="391">
        <v>84</v>
      </c>
      <c r="BN98" s="236"/>
      <c r="BO98" s="392"/>
      <c r="BP98" s="368" t="str">
        <f t="shared" si="295"/>
        <v/>
      </c>
      <c r="BQ98" s="390" t="str">
        <f t="shared" si="296"/>
        <v/>
      </c>
      <c r="BR98" s="394" t="str">
        <f t="shared" si="297"/>
        <v/>
      </c>
      <c r="BS98" s="395" t="str">
        <f t="shared" si="298"/>
        <v/>
      </c>
      <c r="BT98" s="395" t="str">
        <f t="shared" si="299"/>
        <v/>
      </c>
      <c r="BU98" s="395" t="str">
        <f>IFERROR(INDEX(#REF!,MATCH(CI98,$HN$15:$HN$97,0)),"")</f>
        <v/>
      </c>
      <c r="BV98" s="396" t="str">
        <f t="shared" si="300"/>
        <v/>
      </c>
      <c r="BW98" s="396" t="str">
        <f t="shared" si="301"/>
        <v/>
      </c>
      <c r="BX98" s="396" t="str">
        <f t="shared" si="302"/>
        <v/>
      </c>
      <c r="BY98" s="479" t="str">
        <f t="shared" si="303"/>
        <v/>
      </c>
      <c r="BZ98" s="396" t="str">
        <f t="shared" si="304"/>
        <v/>
      </c>
      <c r="CA98" s="396" t="str">
        <f t="shared" si="305"/>
        <v/>
      </c>
      <c r="CB98" s="396" t="str">
        <f t="shared" si="306"/>
        <v/>
      </c>
      <c r="CC98" s="479" t="str">
        <f t="shared" si="307"/>
        <v/>
      </c>
      <c r="CD98" s="396" t="str">
        <f t="shared" si="308"/>
        <v/>
      </c>
      <c r="CE98" s="396" t="str">
        <f t="shared" si="309"/>
        <v/>
      </c>
      <c r="CF98" s="396" t="str">
        <f t="shared" si="310"/>
        <v/>
      </c>
      <c r="CG98" s="479" t="str">
        <f t="shared" si="311"/>
        <v/>
      </c>
      <c r="CH98" s="396" t="str">
        <f t="shared" si="312"/>
        <v/>
      </c>
      <c r="CI98" s="391">
        <v>84</v>
      </c>
      <c r="CJ98" s="392"/>
      <c r="CK98" s="397"/>
      <c r="CL98" s="367" t="str">
        <f t="shared" si="313"/>
        <v/>
      </c>
      <c r="CM98" s="390" t="str">
        <f t="shared" si="314"/>
        <v/>
      </c>
      <c r="CN98" s="394" t="str">
        <f t="shared" si="315"/>
        <v/>
      </c>
      <c r="CO98" s="394" t="str">
        <f t="shared" si="316"/>
        <v/>
      </c>
      <c r="CP98" s="395" t="str">
        <f t="shared" si="317"/>
        <v/>
      </c>
      <c r="CQ98" s="395" t="str">
        <f>IFERROR(INDEX(#REF!,MATCH(DE98,$II$15:$II$97,0)),"")</f>
        <v/>
      </c>
      <c r="CR98" s="396" t="str">
        <f t="shared" si="318"/>
        <v/>
      </c>
      <c r="CS98" s="396" t="str">
        <f t="shared" si="319"/>
        <v/>
      </c>
      <c r="CT98" s="396" t="str">
        <f t="shared" si="320"/>
        <v/>
      </c>
      <c r="CU98" s="479" t="str">
        <f t="shared" si="321"/>
        <v/>
      </c>
      <c r="CV98" s="396" t="str">
        <f t="shared" si="322"/>
        <v/>
      </c>
      <c r="CW98" s="396" t="str">
        <f t="shared" si="323"/>
        <v/>
      </c>
      <c r="CX98" s="396" t="str">
        <f t="shared" si="324"/>
        <v/>
      </c>
      <c r="CY98" s="479" t="str">
        <f t="shared" si="325"/>
        <v/>
      </c>
      <c r="CZ98" s="396" t="str">
        <f t="shared" si="326"/>
        <v/>
      </c>
      <c r="DA98" s="396" t="str">
        <f t="shared" si="327"/>
        <v/>
      </c>
      <c r="DB98" s="396" t="str">
        <f t="shared" si="328"/>
        <v/>
      </c>
      <c r="DC98" s="479" t="str">
        <f t="shared" si="329"/>
        <v/>
      </c>
      <c r="DD98" s="396" t="str">
        <f t="shared" si="330"/>
        <v/>
      </c>
      <c r="DE98" s="391">
        <v>84</v>
      </c>
      <c r="DF98" s="393" t="str">
        <f t="shared" si="230"/>
        <v/>
      </c>
      <c r="DG98" s="392"/>
      <c r="DH98" s="392"/>
      <c r="DI98" s="367" t="str">
        <f t="shared" si="231"/>
        <v/>
      </c>
      <c r="DJ98" s="390" t="str">
        <f t="shared" si="331"/>
        <v/>
      </c>
      <c r="DK98" s="394" t="str">
        <f t="shared" si="332"/>
        <v/>
      </c>
      <c r="DL98" s="395" t="str">
        <f t="shared" si="333"/>
        <v/>
      </c>
      <c r="DM98" s="395" t="str">
        <f t="shared" si="334"/>
        <v/>
      </c>
      <c r="DN98" s="395" t="str">
        <f>IFERROR(INDEX(#REF!,MATCH(EB98,$JD$15:$JD$97,0)),"")</f>
        <v/>
      </c>
      <c r="DO98" s="396" t="str">
        <f t="shared" si="232"/>
        <v/>
      </c>
      <c r="DP98" s="396" t="str">
        <f t="shared" si="233"/>
        <v/>
      </c>
      <c r="DQ98" s="396" t="str">
        <f t="shared" si="234"/>
        <v/>
      </c>
      <c r="DR98" s="479" t="str">
        <f t="shared" si="335"/>
        <v/>
      </c>
      <c r="DS98" s="396" t="str">
        <f t="shared" si="235"/>
        <v/>
      </c>
      <c r="DT98" s="396" t="str">
        <f t="shared" si="236"/>
        <v/>
      </c>
      <c r="DU98" s="396" t="str">
        <f t="shared" si="237"/>
        <v/>
      </c>
      <c r="DV98" s="479" t="str">
        <f t="shared" si="336"/>
        <v/>
      </c>
      <c r="DW98" s="396" t="str">
        <f t="shared" si="238"/>
        <v/>
      </c>
      <c r="DX98" s="396" t="str">
        <f t="shared" si="239"/>
        <v/>
      </c>
      <c r="DY98" s="396" t="str">
        <f t="shared" si="240"/>
        <v/>
      </c>
      <c r="DZ98" s="479" t="str">
        <f t="shared" si="337"/>
        <v/>
      </c>
      <c r="EA98" s="396" t="str">
        <f t="shared" si="338"/>
        <v/>
      </c>
      <c r="EB98" s="391">
        <v>84</v>
      </c>
      <c r="EC98" s="393"/>
      <c r="ED98" s="392"/>
      <c r="EI98" s="295" t="str">
        <f>IFERROR(IF(AND('Classificação geral'!$E92="FEM",'Classificação geral'!$F92=1),'Classificação geral'!$A92,""),"")</f>
        <v/>
      </c>
      <c r="EJ98" s="306" t="str">
        <f>IFERROR(IF(AND('Classificação geral'!$E92="FEM",'Classificação geral'!$F92=1),'Classificação geral'!$B92,""),"")</f>
        <v/>
      </c>
      <c r="EK98" s="293" t="str">
        <f>IF($EJ98='Classificação geral'!$B92,'Classificação geral'!$C92,"")</f>
        <v/>
      </c>
      <c r="EL98" s="293" t="str">
        <f>IF($EJ98='Classificação geral'!$B92,'Classificação geral'!$E92,"")</f>
        <v/>
      </c>
      <c r="EM98" s="293" t="str">
        <f>IF($EL98='Classificação geral'!$E92,'Classificação geral'!$F92,"")</f>
        <v/>
      </c>
      <c r="EN98" s="378" t="str">
        <f>IFERROR(IF(AND($EL98="fem",'Classificação geral'!$F92=1),'Classificação geral'!G92,""),"")</f>
        <v/>
      </c>
      <c r="EO98" s="378" t="str">
        <f>IFERROR(IF(AND($EL98="fem",'Classificação geral'!$F92=1),'Classificação geral'!H92,""),"")</f>
        <v/>
      </c>
      <c r="EP98" s="378" t="str">
        <f>IFERROR(IF(AND($EL98="fem",'Classificação geral'!$F92=1),'Classificação geral'!I92,""),"")</f>
        <v/>
      </c>
      <c r="EQ98" s="378" t="str">
        <f>IFERROR(IF(AND($EL98="fem",'Classificação geral'!$F92=1),'Classificação geral'!J92,""),"")</f>
        <v/>
      </c>
      <c r="ER98" s="306" t="str">
        <f>IFERROR(IF(AND($EL98="fem",'Classificação geral'!$F92=1),'Classificação geral'!K92,""),"")</f>
        <v/>
      </c>
      <c r="ES98" s="378" t="str">
        <f>IFERROR(IF(AND($EL98="fem",'Classificação geral'!$F92=1),'Classificação geral'!L92,""),"")</f>
        <v/>
      </c>
      <c r="ET98" s="378" t="str">
        <f>IFERROR(IF(AND($EL98="fem",'Classificação geral'!$F92=1),'Classificação geral'!M92,""),"")</f>
        <v/>
      </c>
      <c r="EU98" s="378" t="str">
        <f>IFERROR(IF(AND($EL98="fem",'Classificação geral'!$F92=1),'Classificação geral'!N92,""),"")</f>
        <v/>
      </c>
      <c r="EV98" s="306" t="str">
        <f>IFERROR(IF(AND($EL98="fem",'Classificação geral'!$F92=1),'Classificação geral'!O92,""),"")</f>
        <v/>
      </c>
      <c r="EW98" s="378" t="str">
        <f>IFERROR(IF(AND($EL98="fem",'Classificação geral'!$F92=1),'Classificação geral'!P92,""),"")</f>
        <v/>
      </c>
      <c r="EX98" s="378" t="str">
        <f>IFERROR(IF(AND($EL98="fem",'Classificação geral'!$F92=1),'Classificação geral'!Q92,""),"")</f>
        <v/>
      </c>
      <c r="EY98" s="378" t="str">
        <f>IFERROR(IF(AND($EL98="fem",'Classificação geral'!$F92=1),'Classificação geral'!R92,""),"")</f>
        <v/>
      </c>
      <c r="EZ98" s="296" t="str">
        <f>IF($EM98='Classificação geral'!$F92,'Classificação geral'!$U92,"")</f>
        <v/>
      </c>
      <c r="FA98" s="380" t="str">
        <f t="shared" si="341"/>
        <v/>
      </c>
      <c r="FB98" s="297" t="str">
        <f>IFERROR(RANK(EZ98,EZ:EZ,0)+ COUNTIF(EZ$13:$EZ97,EZ98),"")</f>
        <v/>
      </c>
      <c r="FC98" s="294"/>
      <c r="FD98" s="305" t="s">
        <v>5</v>
      </c>
      <c r="FE98" s="295" t="str">
        <f>IFERROR(IF(AND('Classificação geral'!$E92="mas",'Classificação geral'!$F92=1),'Classificação geral'!$A92,""),"")</f>
        <v/>
      </c>
      <c r="FF98" s="306" t="str">
        <f>IFERROR(IF(AND('Classificação geral'!$E92="mas",'Classificação geral'!$F92=1),'Classificação geral'!$B92,""),"")</f>
        <v/>
      </c>
      <c r="FG98" s="293" t="str">
        <f>IF($FF98='Classificação geral'!$B92,'Classificação geral'!$C92,"")</f>
        <v/>
      </c>
      <c r="FH98" s="293" t="str">
        <f>IF($FF98='Classificação geral'!$B92,'Classificação geral'!$E92,"")</f>
        <v/>
      </c>
      <c r="FI98" s="306" t="str">
        <f>IFERROR(IF(AND($FH98="mas",'Classificação geral'!$F92=1),'Classificação geral'!F92,""),"")</f>
        <v/>
      </c>
      <c r="FJ98" s="378" t="str">
        <f>IFERROR(IF(AND($FH98="mas",'Classificação geral'!$F92=1),'Classificação geral'!G92,""),"")</f>
        <v/>
      </c>
      <c r="FK98" s="378" t="str">
        <f>IFERROR(IF(AND($FH98="mas",'Classificação geral'!$F92=1),'Classificação geral'!H92,""),"")</f>
        <v/>
      </c>
      <c r="FL98" s="378" t="str">
        <f>IFERROR(IF(AND($FH98="mas",'Classificação geral'!$F92=1),'Classificação geral'!I92,""),"")</f>
        <v/>
      </c>
      <c r="FM98" s="378" t="str">
        <f>IFERROR(IF(AND($FH98="mas",'Classificação geral'!$F92=1),'Classificação geral'!J92,""),"")</f>
        <v/>
      </c>
      <c r="FN98" s="378" t="str">
        <f>IFERROR(IF(AND($FH98="mas",'Classificação geral'!$F92=1),'Classificação geral'!K92,""),"")</f>
        <v/>
      </c>
      <c r="FO98" s="378" t="str">
        <f>IFERROR(IF(AND($FH98="mas",'Classificação geral'!$F92=1),'Classificação geral'!L92,""),"")</f>
        <v/>
      </c>
      <c r="FP98" s="378" t="str">
        <f>IFERROR(IF(AND($FH98="mas",'Classificação geral'!$F92=1),'Classificação geral'!M92,""),"")</f>
        <v/>
      </c>
      <c r="FQ98" s="378" t="str">
        <f>IFERROR(IF(AND($FH98="mas",'Classificação geral'!$F92=1),'Classificação geral'!N92,""),"")</f>
        <v/>
      </c>
      <c r="FR98" s="378" t="str">
        <f>IFERROR(IF(AND($FH98="mas",'Classificação geral'!$F92=1),'Classificação geral'!O92,""),"")</f>
        <v/>
      </c>
      <c r="FS98" s="378" t="str">
        <f>IFERROR(IF(AND($FH98="mas",'Classificação geral'!$F92=1),'Classificação geral'!P92,""),"")</f>
        <v/>
      </c>
      <c r="FT98" s="378" t="str">
        <f>IFERROR(IF(AND($FH98="mas",'Classificação geral'!$F92=1),'Classificação geral'!Q92,""),"")</f>
        <v/>
      </c>
      <c r="FU98" s="378" t="str">
        <f>IFERROR(IF(AND($FH98="mas",'Classificação geral'!$F92=1),'Classificação geral'!R92,""),"")</f>
        <v/>
      </c>
      <c r="FV98" s="306" t="str">
        <f>IFERROR(IF(AND($FH98="mas",'Classificação geral'!$F92=1),'Classificação geral'!U92,""),"")</f>
        <v/>
      </c>
      <c r="FW98" s="380" t="str">
        <f t="shared" si="342"/>
        <v/>
      </c>
      <c r="FX98" s="297" t="str">
        <f>IFERROR(RANK(FV98,FV:FV,0)+ COUNTIF($FV$13:FV97,FV98),"")</f>
        <v/>
      </c>
      <c r="FY98" s="305"/>
      <c r="FZ98" s="295" t="str">
        <f>IFERROR(IF(AND('Classificação geral'!$E92="FEM",'Classificação geral'!$F92=2),'Classificação geral'!$A92,""),"")</f>
        <v/>
      </c>
      <c r="GA98" s="378" t="str">
        <f>IFERROR(IF(AND('Classificação geral'!$E92="fem",'Classificação geral'!$F92=2),'Classificação geral'!$B92,""),"")</f>
        <v/>
      </c>
      <c r="GB98" s="293" t="str">
        <f>IF(GA98='Classificação geral'!$B92,'Classificação geral'!$C92,"")</f>
        <v/>
      </c>
      <c r="GC98" s="293" t="str">
        <f>IF(GA98='Classificação geral'!$B92,'Classificação geral'!$E92,"")</f>
        <v/>
      </c>
      <c r="GD98" s="306" t="str">
        <f>IFERROR(IF(AND(GC98="fem",'Classificação geral'!$F92=2),'Classificação geral'!$F92,""),"")</f>
        <v/>
      </c>
      <c r="GE98" s="378" t="str">
        <f>IFERROR(IF(AND($GC98="fem",'Classificação geral'!$F92=2),'Classificação geral'!G92,""),"")</f>
        <v/>
      </c>
      <c r="GF98" s="378" t="str">
        <f>IFERROR(IF(AND($GC98="fem",'Classificação geral'!$F92=2),'Classificação geral'!H92,""),"")</f>
        <v/>
      </c>
      <c r="GG98" s="378" t="str">
        <f>IFERROR(IF(AND($GC98="fem",'Classificação geral'!$F92=2),'Classificação geral'!I92,""),"")</f>
        <v/>
      </c>
      <c r="GH98" s="378" t="str">
        <f>IFERROR(IF(AND($GC98="fem",'Classificação geral'!$F92=2),'Classificação geral'!J92,""),"")</f>
        <v/>
      </c>
      <c r="GI98" s="378" t="str">
        <f>IFERROR(IF(AND($GC98="fem",'Classificação geral'!$F92=2),'Classificação geral'!K92,""),"")</f>
        <v/>
      </c>
      <c r="GJ98" s="378" t="str">
        <f>IFERROR(IF(AND($GC98="fem",'Classificação geral'!$F92=2),'Classificação geral'!L92,""),"")</f>
        <v/>
      </c>
      <c r="GK98" s="378" t="str">
        <f>IFERROR(IF(AND($GC98="fem",'Classificação geral'!$F92=2),'Classificação geral'!M92,""),"")</f>
        <v/>
      </c>
      <c r="GL98" s="378" t="str">
        <f>IFERROR(IF(AND($GC98="fem",'Classificação geral'!$F92=2),'Classificação geral'!N92,""),"")</f>
        <v/>
      </c>
      <c r="GM98" s="378" t="str">
        <f>IFERROR(IF(AND($GC98="fem",'Classificação geral'!$F92=2),'Classificação geral'!O92,""),"")</f>
        <v/>
      </c>
      <c r="GN98" s="378" t="str">
        <f>IFERROR(IF(AND($GC98="fem",'Classificação geral'!$F92=2),'Classificação geral'!P92,""),"")</f>
        <v/>
      </c>
      <c r="GO98" s="378" t="str">
        <f>IFERROR(IF(AND($GC98="fem",'Classificação geral'!$F92=2),'Classificação geral'!Q92,""),"")</f>
        <v/>
      </c>
      <c r="GP98" s="378" t="str">
        <f>IFERROR(IF(AND($GC98="fem",'Classificação geral'!$F92=2),'Classificação geral'!R92,""),"")</f>
        <v/>
      </c>
      <c r="GQ98" s="306" t="str">
        <f>IFERROR(IF(AND(GC98="fem",'Classificação geral'!$F92=2),'Classificação geral'!U92,""),"")</f>
        <v/>
      </c>
      <c r="GR98" s="380" t="str">
        <f t="shared" si="343"/>
        <v/>
      </c>
      <c r="GS98" s="297" t="str">
        <f>IFERROR(RANK(GQ98,GQ:GQ,0)+ COUNTIF($GQ$13:GQ97,GQ98),"")</f>
        <v/>
      </c>
      <c r="GT98" s="305"/>
      <c r="GU98" s="295" t="str">
        <f>IFERROR(IF(AND('Classificação geral'!$E92="mas",'Classificação geral'!$F92=2),'Classificação geral'!$A92,""),"")</f>
        <v/>
      </c>
      <c r="GV98" s="295" t="str">
        <f>IFERROR(IF(AND('Classificação geral'!$E92="mas",'Classificação geral'!$F92=2),'Classificação geral'!$B92,""),"")</f>
        <v/>
      </c>
      <c r="GW98" s="293" t="str">
        <f>IF(GV98='Classificação geral'!$B92,'Classificação geral'!$C92,"")</f>
        <v/>
      </c>
      <c r="GX98" s="293" t="str">
        <f>IF(GV98='Classificação geral'!$B92,'Classificação geral'!$E92,"")</f>
        <v/>
      </c>
      <c r="GY98" s="306" t="str">
        <f>IFERROR(IF(AND(GX98="mas",'Classificação geral'!$F92=2),'Classificação geral'!$F92,""),"")</f>
        <v/>
      </c>
      <c r="GZ98" s="378" t="str">
        <f>IFERROR(IF(AND($GX98="mas",'Classificação geral'!$F92=2),'Classificação geral'!H92,""),"")</f>
        <v/>
      </c>
      <c r="HA98" s="378" t="str">
        <f>IFERROR(IF(AND($GX98="mas",'Classificação geral'!$F92=2),'Classificação geral'!I92,""),"")</f>
        <v/>
      </c>
      <c r="HB98" s="378" t="str">
        <f>IFERROR(IF(AND($GX98="mas",'Classificação geral'!$F92=2),'Classificação geral'!J92,""),"")</f>
        <v/>
      </c>
      <c r="HC98" s="306" t="str">
        <f>IFERROR(IF(AND(GX98="mas",'Classificação geral'!$F92=2),'Classificação geral'!$G92,""),"")</f>
        <v/>
      </c>
      <c r="HD98" s="378" t="str">
        <f>IFERROR(IF(AND($GX98="mas",'Classificação geral'!$F92=2),'Classificação geral'!L92,""),"")</f>
        <v/>
      </c>
      <c r="HE98" s="378" t="str">
        <f>IFERROR(IF(AND($GX98="mas",'Classificação geral'!$F92=2),'Classificação geral'!M92,""),"")</f>
        <v/>
      </c>
      <c r="HF98" s="378" t="str">
        <f>IFERROR(IF(AND($GX98="mas",'Classificação geral'!$F92=2),'Classificação geral'!N92,""),"")</f>
        <v/>
      </c>
      <c r="HG98" s="306" t="str">
        <f>IFERROR(IF(AND(GX98="mas",'Classificação geral'!$F92=2),'Classificação geral'!$K92,""),"")</f>
        <v/>
      </c>
      <c r="HH98" s="378" t="str">
        <f>IFERROR(IF(AND($GX98="mas",'Classificação geral'!$F92=2),'Classificação geral'!P92,""),"")</f>
        <v/>
      </c>
      <c r="HI98" s="378" t="str">
        <f>IFERROR(IF(AND($GX98="mas",'Classificação geral'!$F92=2),'Classificação geral'!Q92,""),"")</f>
        <v/>
      </c>
      <c r="HJ98" s="378" t="str">
        <f>IFERROR(IF(AND($GX98="mas",'Classificação geral'!$F92=2),'Classificação geral'!R92,""),"")</f>
        <v/>
      </c>
      <c r="HK98" s="306" t="str">
        <f>IFERROR(IF(AND(GX98="mas",'Classificação geral'!$F92=2),'Classificação geral'!$O92,""),"")</f>
        <v/>
      </c>
      <c r="HL98" s="306" t="str">
        <f>IFERROR(IF(AND(GX98="mas",'Classificação geral'!$F92=2),'Classificação geral'!$U92,""),"")</f>
        <v/>
      </c>
      <c r="HM98" s="380" t="str">
        <f t="shared" si="344"/>
        <v/>
      </c>
      <c r="HN98" s="297" t="str">
        <f>IFERROR(RANK(HL98,HL:HL,0)+ COUNTIF($HL$13:HL97,HL98),"")</f>
        <v/>
      </c>
      <c r="HO98" s="305"/>
      <c r="HP98" s="295" t="str">
        <f>IFERROR(IF(AND('Classificação geral'!$E92="FEM",'Classificação geral'!$F92=3),'Classificação geral'!$A92,""),"")</f>
        <v/>
      </c>
      <c r="HQ98" s="306" t="str">
        <f>IFERROR(IF(AND('Classificação geral'!$E92="fem",'Classificação geral'!$F92=3),'Classificação geral'!$B92,""),"")</f>
        <v/>
      </c>
      <c r="HR98" s="293" t="str">
        <f>IF($HQ98='Classificação geral'!$B92,'Classificação geral'!$C92,"")</f>
        <v/>
      </c>
      <c r="HS98" s="293" t="str">
        <f>IF($HQ98='Classificação geral'!$B92,'Classificação geral'!$E92,"")</f>
        <v/>
      </c>
      <c r="HT98" s="293" t="str">
        <f>IF($HS98='Classificação geral'!$E92,'Classificação geral'!$F92,"")</f>
        <v/>
      </c>
      <c r="HU98" s="382">
        <f>IF($HT98='Classificação geral'!$F92,'Classificação geral'!G92,"")</f>
        <v>0</v>
      </c>
      <c r="HV98" s="382" t="str">
        <f>IF($HT98='Classificação geral'!$F92,'Classificação geral'!H92,"")</f>
        <v/>
      </c>
      <c r="HW98" s="382">
        <f>IF($HT98='Classificação geral'!$F92,'Classificação geral'!I92,"")</f>
        <v>0</v>
      </c>
      <c r="HX98" s="382">
        <f>IF($HT98='Classificação geral'!$F92,'Classificação geral'!J92,"")</f>
        <v>0</v>
      </c>
      <c r="HY98" s="382">
        <f>IF($HT98='Classificação geral'!$F92,'Classificação geral'!K92,"")</f>
        <v>0</v>
      </c>
      <c r="HZ98" s="382">
        <f>IF($HT98='Classificação geral'!$F92,'Classificação geral'!L92,"")</f>
        <v>0</v>
      </c>
      <c r="IA98" s="382">
        <f>IF($HT98='Classificação geral'!$F92,'Classificação geral'!M92,"")</f>
        <v>0</v>
      </c>
      <c r="IB98" s="382">
        <f>IF($HT98='Classificação geral'!$F92,'Classificação geral'!N92,"")</f>
        <v>0</v>
      </c>
      <c r="IC98" s="382">
        <f>IF($HT98='Classificação geral'!$F92,'Classificação geral'!O92,"")</f>
        <v>0</v>
      </c>
      <c r="ID98" s="382" t="b">
        <f>IF($HT98='Classificação geral'!$F92,'Classificação geral'!P92,"")</f>
        <v>0</v>
      </c>
      <c r="IE98" s="382">
        <f>IF($HT98='Classificação geral'!$F92,'Classificação geral'!Q92,"")</f>
        <v>0</v>
      </c>
      <c r="IF98" s="382">
        <f>IF($HT98='Classificação geral'!$F92,'Classificação geral'!R92,"")</f>
        <v>0</v>
      </c>
      <c r="IG98" s="379" t="str">
        <f>IF($HT98='Classificação geral'!$F92,'Classificação geral'!$U92,"")</f>
        <v/>
      </c>
      <c r="IH98" s="334" t="str">
        <f t="shared" si="339"/>
        <v/>
      </c>
      <c r="II98" s="297" t="str">
        <f>IFERROR(RANK(IG98,IG:IG,0)+ COUNTIF($IG$13:IG97,IG98),"")</f>
        <v/>
      </c>
      <c r="IJ98" s="305"/>
      <c r="IK98" s="295" t="str">
        <f>IFERROR(IF(AND('Classificação geral'!$E92="mas",'Classificação geral'!$F92=3),'Classificação geral'!$A92,""),"")</f>
        <v/>
      </c>
      <c r="IL98" s="306" t="str">
        <f>IFERROR(IF(AND('Classificação geral'!$E92="mas",'Classificação geral'!$F92=3),'Classificação geral'!$B92,""),"")</f>
        <v/>
      </c>
      <c r="IM98" s="293" t="str">
        <f>IF($IL98='Classificação geral'!$B92,'Classificação geral'!$C92,"")</f>
        <v/>
      </c>
      <c r="IN98" s="293" t="str">
        <f>IF($IL98='Classificação geral'!$B92,'Classificação geral'!$E92,"")</f>
        <v/>
      </c>
      <c r="IO98" s="293" t="str">
        <f>IF($IN98='Classificação geral'!$E92,'Classificação geral'!$F92,"")</f>
        <v/>
      </c>
      <c r="IP98" s="379">
        <f>IF($IO98='Classificação geral'!$F92,'Classificação geral'!G92,"")</f>
        <v>0</v>
      </c>
      <c r="IQ98" s="379" t="str">
        <f>IF($IO98='Classificação geral'!$F92,'Classificação geral'!H92,"")</f>
        <v/>
      </c>
      <c r="IR98" s="379">
        <f>IF($IO98='Classificação geral'!$F92,'Classificação geral'!I92,"")</f>
        <v>0</v>
      </c>
      <c r="IS98" s="379">
        <f>IF($IO98='Classificação geral'!$F92,'Classificação geral'!J92,"")</f>
        <v>0</v>
      </c>
      <c r="IT98" s="379">
        <f>IF($IO98='Classificação geral'!$F92,'Classificação geral'!K92,"")</f>
        <v>0</v>
      </c>
      <c r="IU98" s="379">
        <f>IF($IO98='Classificação geral'!$F92,'Classificação geral'!L92,"")</f>
        <v>0</v>
      </c>
      <c r="IV98" s="379">
        <f>IF($IO98='Classificação geral'!$F92,'Classificação geral'!M92,"")</f>
        <v>0</v>
      </c>
      <c r="IW98" s="379">
        <f>IF($IO98='Classificação geral'!$F92,'Classificação geral'!N92,"")</f>
        <v>0</v>
      </c>
      <c r="IX98" s="379">
        <f>IF($IO98='Classificação geral'!$F92,'Classificação geral'!O92,"")</f>
        <v>0</v>
      </c>
      <c r="IY98" s="379" t="b">
        <f>IF($IO98='Classificação geral'!$F92,'Classificação geral'!P92,"")</f>
        <v>0</v>
      </c>
      <c r="IZ98" s="379">
        <f>IF($IO98='Classificação geral'!$F92,'Classificação geral'!Q92,"")</f>
        <v>0</v>
      </c>
      <c r="JA98" s="379">
        <f>IF($IO98='Classificação geral'!$F92,'Classificação geral'!R92,"")</f>
        <v>0</v>
      </c>
      <c r="JB98" s="296" t="str">
        <f>IF($IO98='Classificação geral'!$F92,'Classificação geral'!$U92,"")</f>
        <v/>
      </c>
      <c r="JC98" s="334" t="str">
        <f t="shared" si="340"/>
        <v/>
      </c>
      <c r="JD98" s="297" t="str">
        <f>IFERROR(RANK(JB98,JB:JB,0)+ COUNTIF($JB$13:JB97,JB98),"")</f>
        <v/>
      </c>
    </row>
    <row r="99" spans="1:264" ht="25.95" customHeight="1" x14ac:dyDescent="0.4">
      <c r="A99" s="397"/>
      <c r="B99" s="367" t="str">
        <f t="shared" si="241"/>
        <v/>
      </c>
      <c r="C99" s="390" t="str">
        <f t="shared" si="242"/>
        <v/>
      </c>
      <c r="D99" s="394" t="str">
        <f t="shared" si="243"/>
        <v/>
      </c>
      <c r="E99" s="395" t="str">
        <f t="shared" si="244"/>
        <v/>
      </c>
      <c r="F99" s="395" t="str">
        <f t="shared" si="245"/>
        <v/>
      </c>
      <c r="G99" s="395" t="str">
        <f>IFERROR(INDEX(#REF!,MATCH(U99,$FB$15:$FB$97,0)),"")</f>
        <v/>
      </c>
      <c r="H99" s="396" t="str">
        <f t="shared" si="246"/>
        <v/>
      </c>
      <c r="I99" s="396" t="str">
        <f t="shared" si="247"/>
        <v/>
      </c>
      <c r="J99" s="396" t="str">
        <f t="shared" si="248"/>
        <v/>
      </c>
      <c r="K99" s="479" t="str">
        <f t="shared" si="249"/>
        <v/>
      </c>
      <c r="L99" s="396" t="str">
        <f t="shared" si="250"/>
        <v/>
      </c>
      <c r="M99" s="396" t="str">
        <f t="shared" si="251"/>
        <v/>
      </c>
      <c r="N99" s="396" t="str">
        <f t="shared" si="252"/>
        <v/>
      </c>
      <c r="O99" s="479" t="str">
        <f t="shared" si="253"/>
        <v/>
      </c>
      <c r="P99" s="396" t="str">
        <f t="shared" si="254"/>
        <v/>
      </c>
      <c r="Q99" s="396" t="str">
        <f t="shared" si="255"/>
        <v/>
      </c>
      <c r="R99" s="396" t="str">
        <f t="shared" si="256"/>
        <v/>
      </c>
      <c r="S99" s="479" t="str">
        <f t="shared" si="257"/>
        <v/>
      </c>
      <c r="T99" s="396" t="str">
        <f t="shared" si="258"/>
        <v/>
      </c>
      <c r="U99" s="391">
        <v>85</v>
      </c>
      <c r="V99" s="392"/>
      <c r="W99" s="392"/>
      <c r="X99" s="367" t="str">
        <f t="shared" si="259"/>
        <v/>
      </c>
      <c r="Y99" s="390" t="str">
        <f t="shared" si="260"/>
        <v/>
      </c>
      <c r="Z99" s="394" t="str">
        <f t="shared" si="261"/>
        <v/>
      </c>
      <c r="AA99" s="395" t="str">
        <f t="shared" si="262"/>
        <v/>
      </c>
      <c r="AB99" s="395" t="str">
        <f t="shared" si="263"/>
        <v/>
      </c>
      <c r="AC99" s="395" t="str">
        <f>IFERROR(INDEX(#REF!,MATCH(AQ99,$FX$15:$FX$97,0)),"")</f>
        <v/>
      </c>
      <c r="AD99" s="396" t="str">
        <f t="shared" si="264"/>
        <v/>
      </c>
      <c r="AE99" s="396" t="str">
        <f t="shared" si="265"/>
        <v/>
      </c>
      <c r="AF99" s="396" t="str">
        <f t="shared" si="266"/>
        <v/>
      </c>
      <c r="AG99" s="479" t="str">
        <f t="shared" si="267"/>
        <v/>
      </c>
      <c r="AH99" s="396" t="str">
        <f t="shared" si="268"/>
        <v/>
      </c>
      <c r="AI99" s="396" t="str">
        <f t="shared" si="269"/>
        <v/>
      </c>
      <c r="AJ99" s="396" t="str">
        <f t="shared" si="270"/>
        <v/>
      </c>
      <c r="AK99" s="479" t="str">
        <f t="shared" si="271"/>
        <v/>
      </c>
      <c r="AL99" s="396" t="str">
        <f t="shared" si="272"/>
        <v/>
      </c>
      <c r="AM99" s="396" t="str">
        <f t="shared" si="273"/>
        <v/>
      </c>
      <c r="AN99" s="396" t="str">
        <f t="shared" si="274"/>
        <v/>
      </c>
      <c r="AO99" s="479" t="str">
        <f t="shared" si="275"/>
        <v/>
      </c>
      <c r="AP99" s="396" t="str">
        <f t="shared" si="276"/>
        <v/>
      </c>
      <c r="AQ99" s="391">
        <v>85</v>
      </c>
      <c r="AR99" s="392"/>
      <c r="AS99" s="397"/>
      <c r="AT99" s="367" t="str">
        <f t="shared" si="277"/>
        <v/>
      </c>
      <c r="AU99" s="390" t="str">
        <f t="shared" si="278"/>
        <v/>
      </c>
      <c r="AV99" s="390" t="str">
        <f t="shared" si="279"/>
        <v/>
      </c>
      <c r="AW99" s="395" t="str">
        <f t="shared" si="280"/>
        <v/>
      </c>
      <c r="AX99" s="395" t="str">
        <f t="shared" si="281"/>
        <v/>
      </c>
      <c r="AY99" s="395" t="str">
        <f>IFERROR(INDEX(#REF!,MATCH($BM99,$GS$15:$GS$97,0)),"")</f>
        <v/>
      </c>
      <c r="AZ99" s="396" t="str">
        <f t="shared" si="282"/>
        <v/>
      </c>
      <c r="BA99" s="396" t="str">
        <f t="shared" si="283"/>
        <v/>
      </c>
      <c r="BB99" s="396" t="str">
        <f t="shared" si="284"/>
        <v/>
      </c>
      <c r="BC99" s="479" t="str">
        <f t="shared" si="285"/>
        <v/>
      </c>
      <c r="BD99" s="396" t="str">
        <f t="shared" si="286"/>
        <v/>
      </c>
      <c r="BE99" s="396" t="str">
        <f t="shared" si="287"/>
        <v/>
      </c>
      <c r="BF99" s="396" t="str">
        <f t="shared" si="288"/>
        <v/>
      </c>
      <c r="BG99" s="479" t="str">
        <f t="shared" si="289"/>
        <v/>
      </c>
      <c r="BH99" s="396" t="str">
        <f t="shared" si="290"/>
        <v/>
      </c>
      <c r="BI99" s="396" t="str">
        <f t="shared" si="291"/>
        <v/>
      </c>
      <c r="BJ99" s="396" t="str">
        <f t="shared" si="292"/>
        <v/>
      </c>
      <c r="BK99" s="479" t="str">
        <f t="shared" si="293"/>
        <v/>
      </c>
      <c r="BL99" s="396" t="str">
        <f t="shared" si="294"/>
        <v/>
      </c>
      <c r="BM99" s="391">
        <v>85</v>
      </c>
      <c r="BN99" s="236"/>
      <c r="BO99" s="392"/>
      <c r="BP99" s="368" t="str">
        <f t="shared" si="295"/>
        <v/>
      </c>
      <c r="BQ99" s="390" t="str">
        <f t="shared" si="296"/>
        <v/>
      </c>
      <c r="BR99" s="394" t="str">
        <f t="shared" si="297"/>
        <v/>
      </c>
      <c r="BS99" s="395" t="str">
        <f t="shared" si="298"/>
        <v/>
      </c>
      <c r="BT99" s="395" t="str">
        <f t="shared" si="299"/>
        <v/>
      </c>
      <c r="BU99" s="395" t="str">
        <f>IFERROR(INDEX(#REF!,MATCH(CI99,$HN$15:$HN$97,0)),"")</f>
        <v/>
      </c>
      <c r="BV99" s="396" t="str">
        <f t="shared" si="300"/>
        <v/>
      </c>
      <c r="BW99" s="396" t="str">
        <f t="shared" si="301"/>
        <v/>
      </c>
      <c r="BX99" s="396" t="str">
        <f t="shared" si="302"/>
        <v/>
      </c>
      <c r="BY99" s="479" t="str">
        <f t="shared" si="303"/>
        <v/>
      </c>
      <c r="BZ99" s="396" t="str">
        <f t="shared" si="304"/>
        <v/>
      </c>
      <c r="CA99" s="396" t="str">
        <f t="shared" si="305"/>
        <v/>
      </c>
      <c r="CB99" s="396" t="str">
        <f t="shared" si="306"/>
        <v/>
      </c>
      <c r="CC99" s="479" t="str">
        <f t="shared" si="307"/>
        <v/>
      </c>
      <c r="CD99" s="396" t="str">
        <f t="shared" si="308"/>
        <v/>
      </c>
      <c r="CE99" s="396" t="str">
        <f t="shared" si="309"/>
        <v/>
      </c>
      <c r="CF99" s="396" t="str">
        <f t="shared" si="310"/>
        <v/>
      </c>
      <c r="CG99" s="479" t="str">
        <f t="shared" si="311"/>
        <v/>
      </c>
      <c r="CH99" s="396" t="str">
        <f t="shared" si="312"/>
        <v/>
      </c>
      <c r="CI99" s="391">
        <v>85</v>
      </c>
      <c r="CJ99" s="392"/>
      <c r="CK99" s="397"/>
      <c r="CL99" s="367" t="str">
        <f t="shared" si="313"/>
        <v/>
      </c>
      <c r="CM99" s="390" t="str">
        <f t="shared" si="314"/>
        <v/>
      </c>
      <c r="CN99" s="394" t="str">
        <f t="shared" si="315"/>
        <v/>
      </c>
      <c r="CO99" s="394" t="str">
        <f t="shared" si="316"/>
        <v/>
      </c>
      <c r="CP99" s="395" t="str">
        <f t="shared" si="317"/>
        <v/>
      </c>
      <c r="CQ99" s="395" t="str">
        <f>IFERROR(INDEX(#REF!,MATCH(DE99,$II$15:$II$97,0)),"")</f>
        <v/>
      </c>
      <c r="CR99" s="396" t="str">
        <f t="shared" si="318"/>
        <v/>
      </c>
      <c r="CS99" s="396" t="str">
        <f t="shared" si="319"/>
        <v/>
      </c>
      <c r="CT99" s="396" t="str">
        <f t="shared" si="320"/>
        <v/>
      </c>
      <c r="CU99" s="479" t="str">
        <f t="shared" si="321"/>
        <v/>
      </c>
      <c r="CV99" s="396" t="str">
        <f t="shared" si="322"/>
        <v/>
      </c>
      <c r="CW99" s="396" t="str">
        <f t="shared" si="323"/>
        <v/>
      </c>
      <c r="CX99" s="396" t="str">
        <f t="shared" si="324"/>
        <v/>
      </c>
      <c r="CY99" s="479" t="str">
        <f t="shared" si="325"/>
        <v/>
      </c>
      <c r="CZ99" s="396" t="str">
        <f t="shared" si="326"/>
        <v/>
      </c>
      <c r="DA99" s="396" t="str">
        <f t="shared" si="327"/>
        <v/>
      </c>
      <c r="DB99" s="396" t="str">
        <f t="shared" si="328"/>
        <v/>
      </c>
      <c r="DC99" s="479" t="str">
        <f t="shared" si="329"/>
        <v/>
      </c>
      <c r="DD99" s="396" t="str">
        <f t="shared" si="330"/>
        <v/>
      </c>
      <c r="DE99" s="391">
        <v>85</v>
      </c>
      <c r="DF99" s="393" t="str">
        <f t="shared" si="230"/>
        <v/>
      </c>
      <c r="DG99" s="392"/>
      <c r="DH99" s="392"/>
      <c r="DI99" s="367" t="str">
        <f t="shared" si="231"/>
        <v/>
      </c>
      <c r="DJ99" s="390" t="str">
        <f t="shared" si="331"/>
        <v/>
      </c>
      <c r="DK99" s="394" t="str">
        <f t="shared" si="332"/>
        <v/>
      </c>
      <c r="DL99" s="395" t="str">
        <f t="shared" si="333"/>
        <v/>
      </c>
      <c r="DM99" s="395" t="str">
        <f t="shared" si="334"/>
        <v/>
      </c>
      <c r="DN99" s="395" t="str">
        <f>IFERROR(INDEX(#REF!,MATCH(EB99,$JD$15:$JD$97,0)),"")</f>
        <v/>
      </c>
      <c r="DO99" s="396" t="str">
        <f t="shared" si="232"/>
        <v/>
      </c>
      <c r="DP99" s="396" t="str">
        <f t="shared" si="233"/>
        <v/>
      </c>
      <c r="DQ99" s="396" t="str">
        <f t="shared" si="234"/>
        <v/>
      </c>
      <c r="DR99" s="479" t="str">
        <f t="shared" si="335"/>
        <v/>
      </c>
      <c r="DS99" s="396" t="str">
        <f t="shared" si="235"/>
        <v/>
      </c>
      <c r="DT99" s="396" t="str">
        <f t="shared" si="236"/>
        <v/>
      </c>
      <c r="DU99" s="396" t="str">
        <f t="shared" si="237"/>
        <v/>
      </c>
      <c r="DV99" s="479" t="str">
        <f t="shared" si="336"/>
        <v/>
      </c>
      <c r="DW99" s="396" t="str">
        <f t="shared" si="238"/>
        <v/>
      </c>
      <c r="DX99" s="396" t="str">
        <f t="shared" si="239"/>
        <v/>
      </c>
      <c r="DY99" s="396" t="str">
        <f t="shared" si="240"/>
        <v/>
      </c>
      <c r="DZ99" s="479" t="str">
        <f t="shared" si="337"/>
        <v/>
      </c>
      <c r="EA99" s="396" t="str">
        <f t="shared" si="338"/>
        <v/>
      </c>
      <c r="EB99" s="391">
        <v>85</v>
      </c>
      <c r="EC99" s="393"/>
      <c r="ED99" s="392"/>
      <c r="EI99" s="295" t="str">
        <f>IFERROR(IF(AND('Classificação geral'!$E93="FEM",'Classificação geral'!$F93=1),'Classificação geral'!$A93,""),"")</f>
        <v/>
      </c>
      <c r="EJ99" s="306" t="str">
        <f>IFERROR(IF(AND('Classificação geral'!$E93="FEM",'Classificação geral'!$F93=1),'Classificação geral'!$B93,""),"")</f>
        <v/>
      </c>
      <c r="EK99" s="293" t="str">
        <f>IF($EJ99='Classificação geral'!$B93,'Classificação geral'!$C93,"")</f>
        <v/>
      </c>
      <c r="EL99" s="293" t="str">
        <f>IF($EJ99='Classificação geral'!$B93,'Classificação geral'!$E93,"")</f>
        <v/>
      </c>
      <c r="EM99" s="293" t="str">
        <f>IF($EL99='Classificação geral'!$E93,'Classificação geral'!$F93,"")</f>
        <v/>
      </c>
      <c r="EN99" s="378" t="str">
        <f>IFERROR(IF(AND($EL99="fem",'Classificação geral'!$F93=1),'Classificação geral'!G93,""),"")</f>
        <v/>
      </c>
      <c r="EO99" s="378" t="str">
        <f>IFERROR(IF(AND($EL99="fem",'Classificação geral'!$F93=1),'Classificação geral'!H93,""),"")</f>
        <v/>
      </c>
      <c r="EP99" s="378" t="str">
        <f>IFERROR(IF(AND($EL99="fem",'Classificação geral'!$F93=1),'Classificação geral'!I93,""),"")</f>
        <v/>
      </c>
      <c r="EQ99" s="378" t="str">
        <f>IFERROR(IF(AND($EL99="fem",'Classificação geral'!$F93=1),'Classificação geral'!J93,""),"")</f>
        <v/>
      </c>
      <c r="ER99" s="306" t="str">
        <f>IFERROR(IF(AND($EL99="fem",'Classificação geral'!$F93=1),'Classificação geral'!K93,""),"")</f>
        <v/>
      </c>
      <c r="ES99" s="378" t="str">
        <f>IFERROR(IF(AND($EL99="fem",'Classificação geral'!$F93=1),'Classificação geral'!L93,""),"")</f>
        <v/>
      </c>
      <c r="ET99" s="378" t="str">
        <f>IFERROR(IF(AND($EL99="fem",'Classificação geral'!$F93=1),'Classificação geral'!M93,""),"")</f>
        <v/>
      </c>
      <c r="EU99" s="378" t="str">
        <f>IFERROR(IF(AND($EL99="fem",'Classificação geral'!$F93=1),'Classificação geral'!N93,""),"")</f>
        <v/>
      </c>
      <c r="EV99" s="306" t="str">
        <f>IFERROR(IF(AND($EL99="fem",'Classificação geral'!$F93=1),'Classificação geral'!O93,""),"")</f>
        <v/>
      </c>
      <c r="EW99" s="378" t="str">
        <f>IFERROR(IF(AND($EL99="fem",'Classificação geral'!$F93=1),'Classificação geral'!P93,""),"")</f>
        <v/>
      </c>
      <c r="EX99" s="378" t="str">
        <f>IFERROR(IF(AND($EL99="fem",'Classificação geral'!$F93=1),'Classificação geral'!Q93,""),"")</f>
        <v/>
      </c>
      <c r="EY99" s="378" t="str">
        <f>IFERROR(IF(AND($EL99="fem",'Classificação geral'!$F93=1),'Classificação geral'!R93,""),"")</f>
        <v/>
      </c>
      <c r="EZ99" s="296" t="str">
        <f>IF($EM99='Classificação geral'!$F93,'Classificação geral'!$U93,"")</f>
        <v/>
      </c>
      <c r="FA99" s="380" t="str">
        <f t="shared" si="341"/>
        <v/>
      </c>
      <c r="FB99" s="297" t="str">
        <f>IFERROR(RANK(EZ99,EZ:EZ,0)+ COUNTIF(EZ$13:$EZ98,EZ99),"")</f>
        <v/>
      </c>
      <c r="FC99" s="294"/>
      <c r="FD99" s="305" t="s">
        <v>5</v>
      </c>
      <c r="FE99" s="295" t="str">
        <f>IFERROR(IF(AND('Classificação geral'!$E93="mas",'Classificação geral'!$F93=1),'Classificação geral'!$A93,""),"")</f>
        <v/>
      </c>
      <c r="FF99" s="306" t="str">
        <f>IFERROR(IF(AND('Classificação geral'!$E93="mas",'Classificação geral'!$F93=1),'Classificação geral'!$B93,""),"")</f>
        <v/>
      </c>
      <c r="FG99" s="293" t="str">
        <f>IF($FF99='Classificação geral'!$B93,'Classificação geral'!$C93,"")</f>
        <v/>
      </c>
      <c r="FH99" s="293" t="str">
        <f>IF($FF99='Classificação geral'!$B93,'Classificação geral'!$E93,"")</f>
        <v/>
      </c>
      <c r="FI99" s="306" t="str">
        <f>IFERROR(IF(AND($FH99="mas",'Classificação geral'!$F93=1),'Classificação geral'!F93,""),"")</f>
        <v/>
      </c>
      <c r="FJ99" s="378" t="str">
        <f>IFERROR(IF(AND($FH99="mas",'Classificação geral'!$F93=1),'Classificação geral'!G93,""),"")</f>
        <v/>
      </c>
      <c r="FK99" s="378" t="str">
        <f>IFERROR(IF(AND($FH99="mas",'Classificação geral'!$F93=1),'Classificação geral'!H93,""),"")</f>
        <v/>
      </c>
      <c r="FL99" s="378" t="str">
        <f>IFERROR(IF(AND($FH99="mas",'Classificação geral'!$F93=1),'Classificação geral'!I93,""),"")</f>
        <v/>
      </c>
      <c r="FM99" s="378" t="str">
        <f>IFERROR(IF(AND($FH99="mas",'Classificação geral'!$F93=1),'Classificação geral'!J93,""),"")</f>
        <v/>
      </c>
      <c r="FN99" s="378" t="str">
        <f>IFERROR(IF(AND($FH99="mas",'Classificação geral'!$F93=1),'Classificação geral'!K93,""),"")</f>
        <v/>
      </c>
      <c r="FO99" s="378" t="str">
        <f>IFERROR(IF(AND($FH99="mas",'Classificação geral'!$F93=1),'Classificação geral'!L93,""),"")</f>
        <v/>
      </c>
      <c r="FP99" s="378" t="str">
        <f>IFERROR(IF(AND($FH99="mas",'Classificação geral'!$F93=1),'Classificação geral'!M93,""),"")</f>
        <v/>
      </c>
      <c r="FQ99" s="378" t="str">
        <f>IFERROR(IF(AND($FH99="mas",'Classificação geral'!$F93=1),'Classificação geral'!N93,""),"")</f>
        <v/>
      </c>
      <c r="FR99" s="378" t="str">
        <f>IFERROR(IF(AND($FH99="mas",'Classificação geral'!$F93=1),'Classificação geral'!O93,""),"")</f>
        <v/>
      </c>
      <c r="FS99" s="378" t="str">
        <f>IFERROR(IF(AND($FH99="mas",'Classificação geral'!$F93=1),'Classificação geral'!P93,""),"")</f>
        <v/>
      </c>
      <c r="FT99" s="378" t="str">
        <f>IFERROR(IF(AND($FH99="mas",'Classificação geral'!$F93=1),'Classificação geral'!Q93,""),"")</f>
        <v/>
      </c>
      <c r="FU99" s="378" t="str">
        <f>IFERROR(IF(AND($FH99="mas",'Classificação geral'!$F93=1),'Classificação geral'!R93,""),"")</f>
        <v/>
      </c>
      <c r="FV99" s="306" t="str">
        <f>IFERROR(IF(AND($FH99="mas",'Classificação geral'!$F93=1),'Classificação geral'!U93,""),"")</f>
        <v/>
      </c>
      <c r="FW99" s="380" t="str">
        <f t="shared" si="342"/>
        <v/>
      </c>
      <c r="FX99" s="297" t="str">
        <f>IFERROR(RANK(FV99,FV:FV,0)+ COUNTIF($FV$13:FV98,FV99),"")</f>
        <v/>
      </c>
      <c r="FY99" s="305"/>
      <c r="FZ99" s="295" t="str">
        <f>IFERROR(IF(AND('Classificação geral'!$E93="FEM",'Classificação geral'!$F93=2),'Classificação geral'!$A93,""),"")</f>
        <v/>
      </c>
      <c r="GA99" s="378" t="str">
        <f>IFERROR(IF(AND('Classificação geral'!$E93="fem",'Classificação geral'!$F93=2),'Classificação geral'!$B93,""),"")</f>
        <v/>
      </c>
      <c r="GB99" s="293" t="str">
        <f>IF(GA99='Classificação geral'!$B93,'Classificação geral'!$C93,"")</f>
        <v/>
      </c>
      <c r="GC99" s="293" t="str">
        <f>IF(GA99='Classificação geral'!$B93,'Classificação geral'!$E93,"")</f>
        <v/>
      </c>
      <c r="GD99" s="306" t="str">
        <f>IFERROR(IF(AND(GC99="fem",'Classificação geral'!$F93=2),'Classificação geral'!$F93,""),"")</f>
        <v/>
      </c>
      <c r="GE99" s="378" t="str">
        <f>IFERROR(IF(AND($GC99="fem",'Classificação geral'!$F93=2),'Classificação geral'!G93,""),"")</f>
        <v/>
      </c>
      <c r="GF99" s="378" t="str">
        <f>IFERROR(IF(AND($GC99="fem",'Classificação geral'!$F93=2),'Classificação geral'!H93,""),"")</f>
        <v/>
      </c>
      <c r="GG99" s="378" t="str">
        <f>IFERROR(IF(AND($GC99="fem",'Classificação geral'!$F93=2),'Classificação geral'!I93,""),"")</f>
        <v/>
      </c>
      <c r="GH99" s="378" t="str">
        <f>IFERROR(IF(AND($GC99="fem",'Classificação geral'!$F93=2),'Classificação geral'!J93,""),"")</f>
        <v/>
      </c>
      <c r="GI99" s="378" t="str">
        <f>IFERROR(IF(AND($GC99="fem",'Classificação geral'!$F93=2),'Classificação geral'!K93,""),"")</f>
        <v/>
      </c>
      <c r="GJ99" s="378" t="str">
        <f>IFERROR(IF(AND($GC99="fem",'Classificação geral'!$F93=2),'Classificação geral'!L93,""),"")</f>
        <v/>
      </c>
      <c r="GK99" s="378" t="str">
        <f>IFERROR(IF(AND($GC99="fem",'Classificação geral'!$F93=2),'Classificação geral'!M93,""),"")</f>
        <v/>
      </c>
      <c r="GL99" s="378" t="str">
        <f>IFERROR(IF(AND($GC99="fem",'Classificação geral'!$F93=2),'Classificação geral'!N93,""),"")</f>
        <v/>
      </c>
      <c r="GM99" s="378" t="str">
        <f>IFERROR(IF(AND($GC99="fem",'Classificação geral'!$F93=2),'Classificação geral'!O93,""),"")</f>
        <v/>
      </c>
      <c r="GN99" s="378" t="str">
        <f>IFERROR(IF(AND($GC99="fem",'Classificação geral'!$F93=2),'Classificação geral'!P93,""),"")</f>
        <v/>
      </c>
      <c r="GO99" s="378" t="str">
        <f>IFERROR(IF(AND($GC99="fem",'Classificação geral'!$F93=2),'Classificação geral'!Q93,""),"")</f>
        <v/>
      </c>
      <c r="GP99" s="378" t="str">
        <f>IFERROR(IF(AND($GC99="fem",'Classificação geral'!$F93=2),'Classificação geral'!R93,""),"")</f>
        <v/>
      </c>
      <c r="GQ99" s="306" t="str">
        <f>IFERROR(IF(AND(GC99="fem",'Classificação geral'!$F93=2),'Classificação geral'!U93,""),"")</f>
        <v/>
      </c>
      <c r="GR99" s="380" t="str">
        <f t="shared" si="343"/>
        <v/>
      </c>
      <c r="GS99" s="297" t="str">
        <f>IFERROR(RANK(GQ99,GQ:GQ,0)+ COUNTIF($GQ$13:GQ98,GQ99),"")</f>
        <v/>
      </c>
      <c r="GT99" s="305"/>
      <c r="GU99" s="295" t="str">
        <f>IFERROR(IF(AND('Classificação geral'!$E93="mas",'Classificação geral'!$F93=2),'Classificação geral'!$A93,""),"")</f>
        <v/>
      </c>
      <c r="GV99" s="295" t="str">
        <f>IFERROR(IF(AND('Classificação geral'!$E93="mas",'Classificação geral'!$F93=2),'Classificação geral'!$B93,""),"")</f>
        <v/>
      </c>
      <c r="GW99" s="293" t="str">
        <f>IF(GV99='Classificação geral'!$B93,'Classificação geral'!$C93,"")</f>
        <v/>
      </c>
      <c r="GX99" s="293" t="str">
        <f>IF(GV99='Classificação geral'!$B93,'Classificação geral'!$E93,"")</f>
        <v/>
      </c>
      <c r="GY99" s="306" t="str">
        <f>IFERROR(IF(AND(GX99="mas",'Classificação geral'!$F93=2),'Classificação geral'!$F93,""),"")</f>
        <v/>
      </c>
      <c r="GZ99" s="378" t="str">
        <f>IFERROR(IF(AND($GX99="mas",'Classificação geral'!$F93=2),'Classificação geral'!H93,""),"")</f>
        <v/>
      </c>
      <c r="HA99" s="378" t="str">
        <f>IFERROR(IF(AND($GX99="mas",'Classificação geral'!$F93=2),'Classificação geral'!I93,""),"")</f>
        <v/>
      </c>
      <c r="HB99" s="378" t="str">
        <f>IFERROR(IF(AND($GX99="mas",'Classificação geral'!$F93=2),'Classificação geral'!J93,""),"")</f>
        <v/>
      </c>
      <c r="HC99" s="306" t="str">
        <f>IFERROR(IF(AND(GX99="mas",'Classificação geral'!$F93=2),'Classificação geral'!$G93,""),"")</f>
        <v/>
      </c>
      <c r="HD99" s="378" t="str">
        <f>IFERROR(IF(AND($GX99="mas",'Classificação geral'!$F93=2),'Classificação geral'!L93,""),"")</f>
        <v/>
      </c>
      <c r="HE99" s="378" t="str">
        <f>IFERROR(IF(AND($GX99="mas",'Classificação geral'!$F93=2),'Classificação geral'!M93,""),"")</f>
        <v/>
      </c>
      <c r="HF99" s="378" t="str">
        <f>IFERROR(IF(AND($GX99="mas",'Classificação geral'!$F93=2),'Classificação geral'!N93,""),"")</f>
        <v/>
      </c>
      <c r="HG99" s="306" t="str">
        <f>IFERROR(IF(AND(GX99="mas",'Classificação geral'!$F93=2),'Classificação geral'!$K93,""),"")</f>
        <v/>
      </c>
      <c r="HH99" s="378" t="str">
        <f>IFERROR(IF(AND($GX99="mas",'Classificação geral'!$F93=2),'Classificação geral'!P93,""),"")</f>
        <v/>
      </c>
      <c r="HI99" s="378" t="str">
        <f>IFERROR(IF(AND($GX99="mas",'Classificação geral'!$F93=2),'Classificação geral'!Q93,""),"")</f>
        <v/>
      </c>
      <c r="HJ99" s="378" t="str">
        <f>IFERROR(IF(AND($GX99="mas",'Classificação geral'!$F93=2),'Classificação geral'!R93,""),"")</f>
        <v/>
      </c>
      <c r="HK99" s="306" t="str">
        <f>IFERROR(IF(AND(GX99="mas",'Classificação geral'!$F93=2),'Classificação geral'!$O93,""),"")</f>
        <v/>
      </c>
      <c r="HL99" s="306" t="str">
        <f>IFERROR(IF(AND(GX99="mas",'Classificação geral'!$F93=2),'Classificação geral'!$U93,""),"")</f>
        <v/>
      </c>
      <c r="HM99" s="380" t="str">
        <f t="shared" si="344"/>
        <v/>
      </c>
      <c r="HN99" s="297" t="str">
        <f>IFERROR(RANK(HL99,HL:HL,0)+ COUNTIF($HL$13:HL98,HL99),"")</f>
        <v/>
      </c>
      <c r="HO99" s="305"/>
      <c r="HP99" s="295" t="str">
        <f>IFERROR(IF(AND('Classificação geral'!$E93="FEM",'Classificação geral'!$F93=3),'Classificação geral'!$A93,""),"")</f>
        <v/>
      </c>
      <c r="HQ99" s="306" t="str">
        <f>IFERROR(IF(AND('Classificação geral'!$E93="fem",'Classificação geral'!$F93=3),'Classificação geral'!$B93,""),"")</f>
        <v/>
      </c>
      <c r="HR99" s="293" t="str">
        <f>IF($HQ99='Classificação geral'!$B93,'Classificação geral'!$C93,"")</f>
        <v/>
      </c>
      <c r="HS99" s="293" t="str">
        <f>IF($HQ99='Classificação geral'!$B93,'Classificação geral'!$E93,"")</f>
        <v/>
      </c>
      <c r="HT99" s="293" t="str">
        <f>IF($HS99='Classificação geral'!$E93,'Classificação geral'!$F93,"")</f>
        <v/>
      </c>
      <c r="HU99" s="382">
        <f>IF($HT99='Classificação geral'!$F93,'Classificação geral'!G93,"")</f>
        <v>0</v>
      </c>
      <c r="HV99" s="382" t="str">
        <f>IF($HT99='Classificação geral'!$F93,'Classificação geral'!H93,"")</f>
        <v/>
      </c>
      <c r="HW99" s="382">
        <f>IF($HT99='Classificação geral'!$F93,'Classificação geral'!I93,"")</f>
        <v>0</v>
      </c>
      <c r="HX99" s="382">
        <f>IF($HT99='Classificação geral'!$F93,'Classificação geral'!J93,"")</f>
        <v>0</v>
      </c>
      <c r="HY99" s="382">
        <f>IF($HT99='Classificação geral'!$F93,'Classificação geral'!K93,"")</f>
        <v>0</v>
      </c>
      <c r="HZ99" s="382">
        <f>IF($HT99='Classificação geral'!$F93,'Classificação geral'!L93,"")</f>
        <v>0</v>
      </c>
      <c r="IA99" s="382">
        <f>IF($HT99='Classificação geral'!$F93,'Classificação geral'!M93,"")</f>
        <v>0</v>
      </c>
      <c r="IB99" s="382">
        <f>IF($HT99='Classificação geral'!$F93,'Classificação geral'!N93,"")</f>
        <v>0</v>
      </c>
      <c r="IC99" s="382">
        <f>IF($HT99='Classificação geral'!$F93,'Classificação geral'!O93,"")</f>
        <v>0</v>
      </c>
      <c r="ID99" s="382" t="b">
        <f>IF($HT99='Classificação geral'!$F93,'Classificação geral'!P93,"")</f>
        <v>0</v>
      </c>
      <c r="IE99" s="382">
        <f>IF($HT99='Classificação geral'!$F93,'Classificação geral'!Q93,"")</f>
        <v>0</v>
      </c>
      <c r="IF99" s="382">
        <f>IF($HT99='Classificação geral'!$F93,'Classificação geral'!R93,"")</f>
        <v>0</v>
      </c>
      <c r="IG99" s="379" t="str">
        <f>IF($HT99='Classificação geral'!$F93,'Classificação geral'!$U93,"")</f>
        <v/>
      </c>
      <c r="IH99" s="334" t="str">
        <f t="shared" si="339"/>
        <v/>
      </c>
      <c r="II99" s="297" t="str">
        <f>IFERROR(RANK(IG99,IG:IG,0)+ COUNTIF($IG$13:IG98,IG99),"")</f>
        <v/>
      </c>
      <c r="IJ99" s="305"/>
      <c r="IK99" s="295" t="str">
        <f>IFERROR(IF(AND('Classificação geral'!$E93="mas",'Classificação geral'!$F93=3),'Classificação geral'!$A93,""),"")</f>
        <v/>
      </c>
      <c r="IL99" s="306" t="str">
        <f>IFERROR(IF(AND('Classificação geral'!$E93="mas",'Classificação geral'!$F93=3),'Classificação geral'!$B93,""),"")</f>
        <v/>
      </c>
      <c r="IM99" s="293" t="str">
        <f>IF($IL99='Classificação geral'!$B93,'Classificação geral'!$C93,"")</f>
        <v/>
      </c>
      <c r="IN99" s="293" t="str">
        <f>IF($IL99='Classificação geral'!$B93,'Classificação geral'!$E93,"")</f>
        <v/>
      </c>
      <c r="IO99" s="293" t="str">
        <f>IF($IN99='Classificação geral'!$E93,'Classificação geral'!$F93,"")</f>
        <v/>
      </c>
      <c r="IP99" s="379">
        <f>IF($IO99='Classificação geral'!$F93,'Classificação geral'!G93,"")</f>
        <v>0</v>
      </c>
      <c r="IQ99" s="379" t="str">
        <f>IF($IO99='Classificação geral'!$F93,'Classificação geral'!H93,"")</f>
        <v/>
      </c>
      <c r="IR99" s="379">
        <f>IF($IO99='Classificação geral'!$F93,'Classificação geral'!I93,"")</f>
        <v>0</v>
      </c>
      <c r="IS99" s="379">
        <f>IF($IO99='Classificação geral'!$F93,'Classificação geral'!J93,"")</f>
        <v>0</v>
      </c>
      <c r="IT99" s="379">
        <f>IF($IO99='Classificação geral'!$F93,'Classificação geral'!K93,"")</f>
        <v>0</v>
      </c>
      <c r="IU99" s="379">
        <f>IF($IO99='Classificação geral'!$F93,'Classificação geral'!L93,"")</f>
        <v>0</v>
      </c>
      <c r="IV99" s="379">
        <f>IF($IO99='Classificação geral'!$F93,'Classificação geral'!M93,"")</f>
        <v>0</v>
      </c>
      <c r="IW99" s="379">
        <f>IF($IO99='Classificação geral'!$F93,'Classificação geral'!N93,"")</f>
        <v>0</v>
      </c>
      <c r="IX99" s="379">
        <f>IF($IO99='Classificação geral'!$F93,'Classificação geral'!O93,"")</f>
        <v>0</v>
      </c>
      <c r="IY99" s="379" t="b">
        <f>IF($IO99='Classificação geral'!$F93,'Classificação geral'!P93,"")</f>
        <v>0</v>
      </c>
      <c r="IZ99" s="379">
        <f>IF($IO99='Classificação geral'!$F93,'Classificação geral'!Q93,"")</f>
        <v>0</v>
      </c>
      <c r="JA99" s="379">
        <f>IF($IO99='Classificação geral'!$F93,'Classificação geral'!R93,"")</f>
        <v>0</v>
      </c>
      <c r="JB99" s="296" t="str">
        <f>IF($IO99='Classificação geral'!$F93,'Classificação geral'!$U93,"")</f>
        <v/>
      </c>
      <c r="JC99" s="334" t="str">
        <f t="shared" si="340"/>
        <v/>
      </c>
      <c r="JD99" s="297" t="str">
        <f>IFERROR(RANK(JB99,JB:JB,0)+ COUNTIF($JB$13:JB98,JB99),"")</f>
        <v/>
      </c>
    </row>
    <row r="100" spans="1:264" ht="25.95" customHeight="1" x14ac:dyDescent="0.4">
      <c r="A100" s="397"/>
      <c r="B100" s="367" t="str">
        <f t="shared" si="241"/>
        <v/>
      </c>
      <c r="C100" s="390" t="str">
        <f t="shared" si="242"/>
        <v/>
      </c>
      <c r="D100" s="394" t="str">
        <f t="shared" si="243"/>
        <v/>
      </c>
      <c r="E100" s="395" t="str">
        <f t="shared" si="244"/>
        <v/>
      </c>
      <c r="F100" s="395" t="str">
        <f t="shared" si="245"/>
        <v/>
      </c>
      <c r="G100" s="395" t="str">
        <f>IFERROR(INDEX(#REF!,MATCH(U100,$FB$15:$FB$97,0)),"")</f>
        <v/>
      </c>
      <c r="H100" s="396" t="str">
        <f t="shared" si="246"/>
        <v/>
      </c>
      <c r="I100" s="396" t="str">
        <f t="shared" si="247"/>
        <v/>
      </c>
      <c r="J100" s="396" t="str">
        <f t="shared" si="248"/>
        <v/>
      </c>
      <c r="K100" s="479" t="str">
        <f t="shared" si="249"/>
        <v/>
      </c>
      <c r="L100" s="396" t="str">
        <f t="shared" si="250"/>
        <v/>
      </c>
      <c r="M100" s="396" t="str">
        <f t="shared" si="251"/>
        <v/>
      </c>
      <c r="N100" s="396" t="str">
        <f t="shared" si="252"/>
        <v/>
      </c>
      <c r="O100" s="479" t="str">
        <f t="shared" si="253"/>
        <v/>
      </c>
      <c r="P100" s="396" t="str">
        <f t="shared" si="254"/>
        <v/>
      </c>
      <c r="Q100" s="396" t="str">
        <f t="shared" si="255"/>
        <v/>
      </c>
      <c r="R100" s="396" t="str">
        <f t="shared" si="256"/>
        <v/>
      </c>
      <c r="S100" s="479" t="str">
        <f t="shared" si="257"/>
        <v/>
      </c>
      <c r="T100" s="396" t="str">
        <f t="shared" si="258"/>
        <v/>
      </c>
      <c r="U100" s="391">
        <v>86</v>
      </c>
      <c r="V100" s="392"/>
      <c r="W100" s="392"/>
      <c r="X100" s="367" t="str">
        <f t="shared" si="259"/>
        <v/>
      </c>
      <c r="Y100" s="390" t="str">
        <f t="shared" si="260"/>
        <v/>
      </c>
      <c r="Z100" s="394" t="str">
        <f t="shared" si="261"/>
        <v/>
      </c>
      <c r="AA100" s="395" t="str">
        <f t="shared" si="262"/>
        <v/>
      </c>
      <c r="AB100" s="395" t="str">
        <f t="shared" si="263"/>
        <v/>
      </c>
      <c r="AC100" s="395" t="str">
        <f>IFERROR(INDEX(#REF!,MATCH(AQ100,$FX$15:$FX$97,0)),"")</f>
        <v/>
      </c>
      <c r="AD100" s="396" t="str">
        <f t="shared" si="264"/>
        <v/>
      </c>
      <c r="AE100" s="396" t="str">
        <f t="shared" si="265"/>
        <v/>
      </c>
      <c r="AF100" s="396" t="str">
        <f t="shared" si="266"/>
        <v/>
      </c>
      <c r="AG100" s="479" t="str">
        <f t="shared" si="267"/>
        <v/>
      </c>
      <c r="AH100" s="396" t="str">
        <f t="shared" si="268"/>
        <v/>
      </c>
      <c r="AI100" s="396" t="str">
        <f t="shared" si="269"/>
        <v/>
      </c>
      <c r="AJ100" s="396" t="str">
        <f t="shared" si="270"/>
        <v/>
      </c>
      <c r="AK100" s="479" t="str">
        <f t="shared" si="271"/>
        <v/>
      </c>
      <c r="AL100" s="396" t="str">
        <f t="shared" si="272"/>
        <v/>
      </c>
      <c r="AM100" s="396" t="str">
        <f t="shared" si="273"/>
        <v/>
      </c>
      <c r="AN100" s="396" t="str">
        <f t="shared" si="274"/>
        <v/>
      </c>
      <c r="AO100" s="479" t="str">
        <f t="shared" si="275"/>
        <v/>
      </c>
      <c r="AP100" s="396" t="str">
        <f t="shared" si="276"/>
        <v/>
      </c>
      <c r="AQ100" s="391">
        <v>86</v>
      </c>
      <c r="AR100" s="392"/>
      <c r="AS100" s="397"/>
      <c r="AT100" s="367" t="str">
        <f t="shared" si="277"/>
        <v/>
      </c>
      <c r="AU100" s="390" t="str">
        <f t="shared" si="278"/>
        <v/>
      </c>
      <c r="AV100" s="390" t="str">
        <f t="shared" si="279"/>
        <v/>
      </c>
      <c r="AW100" s="395" t="str">
        <f t="shared" si="280"/>
        <v/>
      </c>
      <c r="AX100" s="395" t="str">
        <f t="shared" si="281"/>
        <v/>
      </c>
      <c r="AY100" s="395" t="str">
        <f>IFERROR(INDEX(#REF!,MATCH($BM100,$GS$15:$GS$97,0)),"")</f>
        <v/>
      </c>
      <c r="AZ100" s="396" t="str">
        <f t="shared" si="282"/>
        <v/>
      </c>
      <c r="BA100" s="396" t="str">
        <f t="shared" si="283"/>
        <v/>
      </c>
      <c r="BB100" s="396" t="str">
        <f t="shared" si="284"/>
        <v/>
      </c>
      <c r="BC100" s="479" t="str">
        <f t="shared" si="285"/>
        <v/>
      </c>
      <c r="BD100" s="396" t="str">
        <f t="shared" si="286"/>
        <v/>
      </c>
      <c r="BE100" s="396" t="str">
        <f t="shared" si="287"/>
        <v/>
      </c>
      <c r="BF100" s="396" t="str">
        <f t="shared" si="288"/>
        <v/>
      </c>
      <c r="BG100" s="479" t="str">
        <f t="shared" si="289"/>
        <v/>
      </c>
      <c r="BH100" s="396" t="str">
        <f t="shared" si="290"/>
        <v/>
      </c>
      <c r="BI100" s="396" t="str">
        <f t="shared" si="291"/>
        <v/>
      </c>
      <c r="BJ100" s="396" t="str">
        <f t="shared" si="292"/>
        <v/>
      </c>
      <c r="BK100" s="479" t="str">
        <f t="shared" si="293"/>
        <v/>
      </c>
      <c r="BL100" s="396" t="str">
        <f t="shared" si="294"/>
        <v/>
      </c>
      <c r="BM100" s="391">
        <v>86</v>
      </c>
      <c r="BN100" s="236"/>
      <c r="BO100" s="392"/>
      <c r="BP100" s="368" t="str">
        <f t="shared" si="295"/>
        <v/>
      </c>
      <c r="BQ100" s="390" t="str">
        <f t="shared" si="296"/>
        <v/>
      </c>
      <c r="BR100" s="394" t="str">
        <f t="shared" si="297"/>
        <v/>
      </c>
      <c r="BS100" s="395" t="str">
        <f t="shared" si="298"/>
        <v/>
      </c>
      <c r="BT100" s="395" t="str">
        <f t="shared" si="299"/>
        <v/>
      </c>
      <c r="BU100" s="395" t="str">
        <f>IFERROR(INDEX(#REF!,MATCH(CI100,$HN$15:$HN$97,0)),"")</f>
        <v/>
      </c>
      <c r="BV100" s="396" t="str">
        <f t="shared" si="300"/>
        <v/>
      </c>
      <c r="BW100" s="396" t="str">
        <f t="shared" si="301"/>
        <v/>
      </c>
      <c r="BX100" s="396" t="str">
        <f t="shared" si="302"/>
        <v/>
      </c>
      <c r="BY100" s="479" t="str">
        <f t="shared" si="303"/>
        <v/>
      </c>
      <c r="BZ100" s="396" t="str">
        <f t="shared" si="304"/>
        <v/>
      </c>
      <c r="CA100" s="396" t="str">
        <f t="shared" si="305"/>
        <v/>
      </c>
      <c r="CB100" s="396" t="str">
        <f t="shared" si="306"/>
        <v/>
      </c>
      <c r="CC100" s="479" t="str">
        <f t="shared" si="307"/>
        <v/>
      </c>
      <c r="CD100" s="396" t="str">
        <f t="shared" si="308"/>
        <v/>
      </c>
      <c r="CE100" s="396" t="str">
        <f t="shared" si="309"/>
        <v/>
      </c>
      <c r="CF100" s="396" t="str">
        <f t="shared" si="310"/>
        <v/>
      </c>
      <c r="CG100" s="479" t="str">
        <f t="shared" si="311"/>
        <v/>
      </c>
      <c r="CH100" s="396" t="str">
        <f t="shared" si="312"/>
        <v/>
      </c>
      <c r="CI100" s="391">
        <v>86</v>
      </c>
      <c r="CJ100" s="392"/>
      <c r="CK100" s="397"/>
      <c r="CL100" s="367" t="str">
        <f t="shared" si="313"/>
        <v/>
      </c>
      <c r="CM100" s="390" t="str">
        <f t="shared" si="314"/>
        <v/>
      </c>
      <c r="CN100" s="394" t="str">
        <f t="shared" si="315"/>
        <v/>
      </c>
      <c r="CO100" s="394" t="str">
        <f t="shared" si="316"/>
        <v/>
      </c>
      <c r="CP100" s="395" t="str">
        <f t="shared" si="317"/>
        <v/>
      </c>
      <c r="CQ100" s="395" t="str">
        <f>IFERROR(INDEX(#REF!,MATCH(DE100,$II$15:$II$97,0)),"")</f>
        <v/>
      </c>
      <c r="CR100" s="396" t="str">
        <f t="shared" si="318"/>
        <v/>
      </c>
      <c r="CS100" s="396" t="str">
        <f t="shared" si="319"/>
        <v/>
      </c>
      <c r="CT100" s="396" t="str">
        <f t="shared" si="320"/>
        <v/>
      </c>
      <c r="CU100" s="479" t="str">
        <f t="shared" si="321"/>
        <v/>
      </c>
      <c r="CV100" s="396" t="str">
        <f t="shared" si="322"/>
        <v/>
      </c>
      <c r="CW100" s="396" t="str">
        <f t="shared" si="323"/>
        <v/>
      </c>
      <c r="CX100" s="396" t="str">
        <f t="shared" si="324"/>
        <v/>
      </c>
      <c r="CY100" s="479" t="str">
        <f t="shared" si="325"/>
        <v/>
      </c>
      <c r="CZ100" s="396" t="str">
        <f t="shared" si="326"/>
        <v/>
      </c>
      <c r="DA100" s="396" t="str">
        <f t="shared" si="327"/>
        <v/>
      </c>
      <c r="DB100" s="396" t="str">
        <f t="shared" si="328"/>
        <v/>
      </c>
      <c r="DC100" s="479" t="str">
        <f t="shared" si="329"/>
        <v/>
      </c>
      <c r="DD100" s="396" t="str">
        <f t="shared" si="330"/>
        <v/>
      </c>
      <c r="DE100" s="391">
        <v>86</v>
      </c>
      <c r="DF100" s="393" t="str">
        <f t="shared" si="230"/>
        <v/>
      </c>
      <c r="DG100" s="392"/>
      <c r="DH100" s="392"/>
      <c r="DI100" s="367" t="str">
        <f t="shared" si="231"/>
        <v/>
      </c>
      <c r="DJ100" s="390" t="str">
        <f t="shared" si="331"/>
        <v/>
      </c>
      <c r="DK100" s="394" t="str">
        <f t="shared" si="332"/>
        <v/>
      </c>
      <c r="DL100" s="395" t="str">
        <f t="shared" si="333"/>
        <v/>
      </c>
      <c r="DM100" s="395" t="str">
        <f t="shared" si="334"/>
        <v/>
      </c>
      <c r="DN100" s="395" t="str">
        <f>IFERROR(INDEX(#REF!,MATCH(EB100,$JD$15:$JD$97,0)),"")</f>
        <v/>
      </c>
      <c r="DO100" s="396" t="str">
        <f t="shared" si="232"/>
        <v/>
      </c>
      <c r="DP100" s="396" t="str">
        <f t="shared" si="233"/>
        <v/>
      </c>
      <c r="DQ100" s="396" t="str">
        <f t="shared" si="234"/>
        <v/>
      </c>
      <c r="DR100" s="479" t="str">
        <f t="shared" si="335"/>
        <v/>
      </c>
      <c r="DS100" s="396" t="str">
        <f t="shared" si="235"/>
        <v/>
      </c>
      <c r="DT100" s="396" t="str">
        <f t="shared" si="236"/>
        <v/>
      </c>
      <c r="DU100" s="396" t="str">
        <f t="shared" si="237"/>
        <v/>
      </c>
      <c r="DV100" s="479" t="str">
        <f t="shared" si="336"/>
        <v/>
      </c>
      <c r="DW100" s="396" t="str">
        <f t="shared" si="238"/>
        <v/>
      </c>
      <c r="DX100" s="396" t="str">
        <f t="shared" si="239"/>
        <v/>
      </c>
      <c r="DY100" s="396" t="str">
        <f t="shared" si="240"/>
        <v/>
      </c>
      <c r="DZ100" s="479" t="str">
        <f t="shared" si="337"/>
        <v/>
      </c>
      <c r="EA100" s="396" t="str">
        <f t="shared" si="338"/>
        <v/>
      </c>
      <c r="EB100" s="391">
        <v>86</v>
      </c>
      <c r="EC100" s="393"/>
      <c r="ED100" s="392"/>
      <c r="EI100" s="295" t="str">
        <f>IFERROR(IF(AND('Classificação geral'!$E94="FEM",'Classificação geral'!$F94=1),'Classificação geral'!$A94,""),"")</f>
        <v/>
      </c>
      <c r="EJ100" s="306" t="str">
        <f>IFERROR(IF(AND('Classificação geral'!$E94="FEM",'Classificação geral'!$F94=1),'Classificação geral'!$B94,""),"")</f>
        <v/>
      </c>
      <c r="EK100" s="293" t="str">
        <f>IF($EJ100='Classificação geral'!$B94,'Classificação geral'!$C94,"")</f>
        <v/>
      </c>
      <c r="EL100" s="293" t="str">
        <f>IF($EJ100='Classificação geral'!$B94,'Classificação geral'!$E94,"")</f>
        <v/>
      </c>
      <c r="EM100" s="293" t="str">
        <f>IF($EL100='Classificação geral'!$E94,'Classificação geral'!$F94,"")</f>
        <v/>
      </c>
      <c r="EN100" s="378" t="str">
        <f>IFERROR(IF(AND($EL100="fem",'Classificação geral'!$F94=1),'Classificação geral'!G94,""),"")</f>
        <v/>
      </c>
      <c r="EO100" s="378" t="str">
        <f>IFERROR(IF(AND($EL100="fem",'Classificação geral'!$F94=1),'Classificação geral'!H94,""),"")</f>
        <v/>
      </c>
      <c r="EP100" s="378" t="str">
        <f>IFERROR(IF(AND($EL100="fem",'Classificação geral'!$F94=1),'Classificação geral'!I94,""),"")</f>
        <v/>
      </c>
      <c r="EQ100" s="378" t="str">
        <f>IFERROR(IF(AND($EL100="fem",'Classificação geral'!$F94=1),'Classificação geral'!J94,""),"")</f>
        <v/>
      </c>
      <c r="ER100" s="306" t="str">
        <f>IFERROR(IF(AND($EL100="fem",'Classificação geral'!$F94=1),'Classificação geral'!K94,""),"")</f>
        <v/>
      </c>
      <c r="ES100" s="378" t="str">
        <f>IFERROR(IF(AND($EL100="fem",'Classificação geral'!$F94=1),'Classificação geral'!L94,""),"")</f>
        <v/>
      </c>
      <c r="ET100" s="378" t="str">
        <f>IFERROR(IF(AND($EL100="fem",'Classificação geral'!$F94=1),'Classificação geral'!M94,""),"")</f>
        <v/>
      </c>
      <c r="EU100" s="378" t="str">
        <f>IFERROR(IF(AND($EL100="fem",'Classificação geral'!$F94=1),'Classificação geral'!N94,""),"")</f>
        <v/>
      </c>
      <c r="EV100" s="306" t="str">
        <f>IFERROR(IF(AND($EL100="fem",'Classificação geral'!$F94=1),'Classificação geral'!O94,""),"")</f>
        <v/>
      </c>
      <c r="EW100" s="378" t="str">
        <f>IFERROR(IF(AND($EL100="fem",'Classificação geral'!$F94=1),'Classificação geral'!P94,""),"")</f>
        <v/>
      </c>
      <c r="EX100" s="378" t="str">
        <f>IFERROR(IF(AND($EL100="fem",'Classificação geral'!$F94=1),'Classificação geral'!Q94,""),"")</f>
        <v/>
      </c>
      <c r="EY100" s="378" t="str">
        <f>IFERROR(IF(AND($EL100="fem",'Classificação geral'!$F94=1),'Classificação geral'!R94,""),"")</f>
        <v/>
      </c>
      <c r="EZ100" s="296" t="str">
        <f>IF($EM100='Classificação geral'!$F94,'Classificação geral'!$U94,"")</f>
        <v/>
      </c>
      <c r="FA100" s="380" t="str">
        <f t="shared" si="341"/>
        <v/>
      </c>
      <c r="FB100" s="297" t="str">
        <f>IFERROR(RANK(EZ100,EZ:EZ,0)+ COUNTIF(EZ$13:$EZ99,EZ100),"")</f>
        <v/>
      </c>
      <c r="FC100" s="294"/>
      <c r="FD100" s="305" t="s">
        <v>5</v>
      </c>
      <c r="FE100" s="295" t="str">
        <f>IFERROR(IF(AND('Classificação geral'!$E94="mas",'Classificação geral'!$F94=1),'Classificação geral'!$A94,""),"")</f>
        <v/>
      </c>
      <c r="FF100" s="306" t="str">
        <f>IFERROR(IF(AND('Classificação geral'!$E94="mas",'Classificação geral'!$F94=1),'Classificação geral'!$B94,""),"")</f>
        <v/>
      </c>
      <c r="FG100" s="293" t="str">
        <f>IF($FF100='Classificação geral'!$B94,'Classificação geral'!$C94,"")</f>
        <v/>
      </c>
      <c r="FH100" s="293" t="str">
        <f>IF($FF100='Classificação geral'!$B94,'Classificação geral'!$E94,"")</f>
        <v/>
      </c>
      <c r="FI100" s="306" t="str">
        <f>IFERROR(IF(AND($FH100="mas",'Classificação geral'!$F94=1),'Classificação geral'!F94,""),"")</f>
        <v/>
      </c>
      <c r="FJ100" s="378" t="str">
        <f>IFERROR(IF(AND($FH100="mas",'Classificação geral'!$F94=1),'Classificação geral'!G94,""),"")</f>
        <v/>
      </c>
      <c r="FK100" s="378" t="str">
        <f>IFERROR(IF(AND($FH100="mas",'Classificação geral'!$F94=1),'Classificação geral'!H94,""),"")</f>
        <v/>
      </c>
      <c r="FL100" s="378" t="str">
        <f>IFERROR(IF(AND($FH100="mas",'Classificação geral'!$F94=1),'Classificação geral'!I94,""),"")</f>
        <v/>
      </c>
      <c r="FM100" s="378" t="str">
        <f>IFERROR(IF(AND($FH100="mas",'Classificação geral'!$F94=1),'Classificação geral'!J94,""),"")</f>
        <v/>
      </c>
      <c r="FN100" s="378" t="str">
        <f>IFERROR(IF(AND($FH100="mas",'Classificação geral'!$F94=1),'Classificação geral'!K94,""),"")</f>
        <v/>
      </c>
      <c r="FO100" s="378" t="str">
        <f>IFERROR(IF(AND($FH100="mas",'Classificação geral'!$F94=1),'Classificação geral'!L94,""),"")</f>
        <v/>
      </c>
      <c r="FP100" s="378" t="str">
        <f>IFERROR(IF(AND($FH100="mas",'Classificação geral'!$F94=1),'Classificação geral'!M94,""),"")</f>
        <v/>
      </c>
      <c r="FQ100" s="378" t="str">
        <f>IFERROR(IF(AND($FH100="mas",'Classificação geral'!$F94=1),'Classificação geral'!N94,""),"")</f>
        <v/>
      </c>
      <c r="FR100" s="378" t="str">
        <f>IFERROR(IF(AND($FH100="mas",'Classificação geral'!$F94=1),'Classificação geral'!O94,""),"")</f>
        <v/>
      </c>
      <c r="FS100" s="378" t="str">
        <f>IFERROR(IF(AND($FH100="mas",'Classificação geral'!$F94=1),'Classificação geral'!P94,""),"")</f>
        <v/>
      </c>
      <c r="FT100" s="378" t="str">
        <f>IFERROR(IF(AND($FH100="mas",'Classificação geral'!$F94=1),'Classificação geral'!Q94,""),"")</f>
        <v/>
      </c>
      <c r="FU100" s="378" t="str">
        <f>IFERROR(IF(AND($FH100="mas",'Classificação geral'!$F94=1),'Classificação geral'!R94,""),"")</f>
        <v/>
      </c>
      <c r="FV100" s="306" t="str">
        <f>IFERROR(IF(AND($FH100="mas",'Classificação geral'!$F94=1),'Classificação geral'!U94,""),"")</f>
        <v/>
      </c>
      <c r="FW100" s="380" t="str">
        <f t="shared" si="342"/>
        <v/>
      </c>
      <c r="FX100" s="297" t="str">
        <f>IFERROR(RANK(FV100,FV:FV,0)+ COUNTIF($FV$13:FV99,FV100),"")</f>
        <v/>
      </c>
      <c r="FY100" s="305"/>
      <c r="FZ100" s="295" t="str">
        <f>IFERROR(IF(AND('Classificação geral'!$E94="FEM",'Classificação geral'!$F94=2),'Classificação geral'!$A94,""),"")</f>
        <v/>
      </c>
      <c r="GA100" s="378" t="str">
        <f>IFERROR(IF(AND('Classificação geral'!$E94="fem",'Classificação geral'!$F94=2),'Classificação geral'!$B94,""),"")</f>
        <v/>
      </c>
      <c r="GB100" s="293" t="str">
        <f>IF(GA100='Classificação geral'!$B94,'Classificação geral'!$C94,"")</f>
        <v/>
      </c>
      <c r="GC100" s="293" t="str">
        <f>IF(GA100='Classificação geral'!$B94,'Classificação geral'!$E94,"")</f>
        <v/>
      </c>
      <c r="GD100" s="306" t="str">
        <f>IFERROR(IF(AND(GC100="fem",'Classificação geral'!$F94=2),'Classificação geral'!$F94,""),"")</f>
        <v/>
      </c>
      <c r="GE100" s="378" t="str">
        <f>IFERROR(IF(AND($GC100="fem",'Classificação geral'!$F94=2),'Classificação geral'!G94,""),"")</f>
        <v/>
      </c>
      <c r="GF100" s="378" t="str">
        <f>IFERROR(IF(AND($GC100="fem",'Classificação geral'!$F94=2),'Classificação geral'!H94,""),"")</f>
        <v/>
      </c>
      <c r="GG100" s="378" t="str">
        <f>IFERROR(IF(AND($GC100="fem",'Classificação geral'!$F94=2),'Classificação geral'!I94,""),"")</f>
        <v/>
      </c>
      <c r="GH100" s="378" t="str">
        <f>IFERROR(IF(AND($GC100="fem",'Classificação geral'!$F94=2),'Classificação geral'!J94,""),"")</f>
        <v/>
      </c>
      <c r="GI100" s="378" t="str">
        <f>IFERROR(IF(AND($GC100="fem",'Classificação geral'!$F94=2),'Classificação geral'!K94,""),"")</f>
        <v/>
      </c>
      <c r="GJ100" s="378" t="str">
        <f>IFERROR(IF(AND($GC100="fem",'Classificação geral'!$F94=2),'Classificação geral'!L94,""),"")</f>
        <v/>
      </c>
      <c r="GK100" s="378" t="str">
        <f>IFERROR(IF(AND($GC100="fem",'Classificação geral'!$F94=2),'Classificação geral'!M94,""),"")</f>
        <v/>
      </c>
      <c r="GL100" s="378" t="str">
        <f>IFERROR(IF(AND($GC100="fem",'Classificação geral'!$F94=2),'Classificação geral'!N94,""),"")</f>
        <v/>
      </c>
      <c r="GM100" s="378" t="str">
        <f>IFERROR(IF(AND($GC100="fem",'Classificação geral'!$F94=2),'Classificação geral'!O94,""),"")</f>
        <v/>
      </c>
      <c r="GN100" s="378" t="str">
        <f>IFERROR(IF(AND($GC100="fem",'Classificação geral'!$F94=2),'Classificação geral'!P94,""),"")</f>
        <v/>
      </c>
      <c r="GO100" s="378" t="str">
        <f>IFERROR(IF(AND($GC100="fem",'Classificação geral'!$F94=2),'Classificação geral'!Q94,""),"")</f>
        <v/>
      </c>
      <c r="GP100" s="378" t="str">
        <f>IFERROR(IF(AND($GC100="fem",'Classificação geral'!$F94=2),'Classificação geral'!R94,""),"")</f>
        <v/>
      </c>
      <c r="GQ100" s="306" t="str">
        <f>IFERROR(IF(AND(GC100="fem",'Classificação geral'!$F94=2),'Classificação geral'!U94,""),"")</f>
        <v/>
      </c>
      <c r="GR100" s="380" t="str">
        <f t="shared" si="343"/>
        <v/>
      </c>
      <c r="GS100" s="297" t="str">
        <f>IFERROR(RANK(GQ100,GQ:GQ,0)+ COUNTIF($GQ$13:GQ99,GQ100),"")</f>
        <v/>
      </c>
      <c r="GT100" s="305"/>
      <c r="GU100" s="295" t="str">
        <f>IFERROR(IF(AND('Classificação geral'!$E94="mas",'Classificação geral'!$F94=2),'Classificação geral'!$A94,""),"")</f>
        <v/>
      </c>
      <c r="GV100" s="295" t="str">
        <f>IFERROR(IF(AND('Classificação geral'!$E94="mas",'Classificação geral'!$F94=2),'Classificação geral'!$B94,""),"")</f>
        <v/>
      </c>
      <c r="GW100" s="293" t="str">
        <f>IF(GV100='Classificação geral'!$B94,'Classificação geral'!$C94,"")</f>
        <v/>
      </c>
      <c r="GX100" s="293" t="str">
        <f>IF(GV100='Classificação geral'!$B94,'Classificação geral'!$E94,"")</f>
        <v/>
      </c>
      <c r="GY100" s="306" t="str">
        <f>IFERROR(IF(AND(GX100="mas",'Classificação geral'!$F94=2),'Classificação geral'!$F94,""),"")</f>
        <v/>
      </c>
      <c r="GZ100" s="378" t="str">
        <f>IFERROR(IF(AND($GX100="mas",'Classificação geral'!$F94=2),'Classificação geral'!H94,""),"")</f>
        <v/>
      </c>
      <c r="HA100" s="378" t="str">
        <f>IFERROR(IF(AND($GX100="mas",'Classificação geral'!$F94=2),'Classificação geral'!I94,""),"")</f>
        <v/>
      </c>
      <c r="HB100" s="378" t="str">
        <f>IFERROR(IF(AND($GX100="mas",'Classificação geral'!$F94=2),'Classificação geral'!J94,""),"")</f>
        <v/>
      </c>
      <c r="HC100" s="306" t="str">
        <f>IFERROR(IF(AND(GX100="mas",'Classificação geral'!$F94=2),'Classificação geral'!$G94,""),"")</f>
        <v/>
      </c>
      <c r="HD100" s="378" t="str">
        <f>IFERROR(IF(AND($GX100="mas",'Classificação geral'!$F94=2),'Classificação geral'!L94,""),"")</f>
        <v/>
      </c>
      <c r="HE100" s="378" t="str">
        <f>IFERROR(IF(AND($GX100="mas",'Classificação geral'!$F94=2),'Classificação geral'!M94,""),"")</f>
        <v/>
      </c>
      <c r="HF100" s="378" t="str">
        <f>IFERROR(IF(AND($GX100="mas",'Classificação geral'!$F94=2),'Classificação geral'!N94,""),"")</f>
        <v/>
      </c>
      <c r="HG100" s="306" t="str">
        <f>IFERROR(IF(AND(GX100="mas",'Classificação geral'!$F94=2),'Classificação geral'!$K94,""),"")</f>
        <v/>
      </c>
      <c r="HH100" s="378" t="str">
        <f>IFERROR(IF(AND($GX100="mas",'Classificação geral'!$F94=2),'Classificação geral'!P94,""),"")</f>
        <v/>
      </c>
      <c r="HI100" s="378" t="str">
        <f>IFERROR(IF(AND($GX100="mas",'Classificação geral'!$F94=2),'Classificação geral'!Q94,""),"")</f>
        <v/>
      </c>
      <c r="HJ100" s="378" t="str">
        <f>IFERROR(IF(AND($GX100="mas",'Classificação geral'!$F94=2),'Classificação geral'!R94,""),"")</f>
        <v/>
      </c>
      <c r="HK100" s="306" t="str">
        <f>IFERROR(IF(AND(GX100="mas",'Classificação geral'!$F94=2),'Classificação geral'!$O94,""),"")</f>
        <v/>
      </c>
      <c r="HL100" s="306" t="str">
        <f>IFERROR(IF(AND(GX100="mas",'Classificação geral'!$F94=2),'Classificação geral'!$U94,""),"")</f>
        <v/>
      </c>
      <c r="HM100" s="380" t="str">
        <f t="shared" si="344"/>
        <v/>
      </c>
      <c r="HN100" s="297" t="str">
        <f>IFERROR(RANK(HL100,HL:HL,0)+ COUNTIF($HL$13:HL99,HL100),"")</f>
        <v/>
      </c>
      <c r="HO100" s="305"/>
      <c r="HP100" s="295" t="str">
        <f>IFERROR(IF(AND('Classificação geral'!$E94="FEM",'Classificação geral'!$F94=3),'Classificação geral'!$A94,""),"")</f>
        <v/>
      </c>
      <c r="HQ100" s="306" t="str">
        <f>IFERROR(IF(AND('Classificação geral'!$E94="fem",'Classificação geral'!$F94=3),'Classificação geral'!$B94,""),"")</f>
        <v/>
      </c>
      <c r="HR100" s="293" t="str">
        <f>IF($HQ100='Classificação geral'!$B94,'Classificação geral'!$C94,"")</f>
        <v/>
      </c>
      <c r="HS100" s="293" t="str">
        <f>IF($HQ100='Classificação geral'!$B94,'Classificação geral'!$E94,"")</f>
        <v/>
      </c>
      <c r="HT100" s="293" t="str">
        <f>IF($HS100='Classificação geral'!$E94,'Classificação geral'!$F94,"")</f>
        <v/>
      </c>
      <c r="HU100" s="382">
        <f>IF($HT100='Classificação geral'!$F94,'Classificação geral'!G94,"")</f>
        <v>0</v>
      </c>
      <c r="HV100" s="382" t="str">
        <f>IF($HT100='Classificação geral'!$F94,'Classificação geral'!H94,"")</f>
        <v/>
      </c>
      <c r="HW100" s="382">
        <f>IF($HT100='Classificação geral'!$F94,'Classificação geral'!I94,"")</f>
        <v>0</v>
      </c>
      <c r="HX100" s="382">
        <f>IF($HT100='Classificação geral'!$F94,'Classificação geral'!J94,"")</f>
        <v>0</v>
      </c>
      <c r="HY100" s="382">
        <f>IF($HT100='Classificação geral'!$F94,'Classificação geral'!K94,"")</f>
        <v>0</v>
      </c>
      <c r="HZ100" s="382">
        <f>IF($HT100='Classificação geral'!$F94,'Classificação geral'!L94,"")</f>
        <v>0</v>
      </c>
      <c r="IA100" s="382">
        <f>IF($HT100='Classificação geral'!$F94,'Classificação geral'!M94,"")</f>
        <v>0</v>
      </c>
      <c r="IB100" s="382">
        <f>IF($HT100='Classificação geral'!$F94,'Classificação geral'!N94,"")</f>
        <v>0</v>
      </c>
      <c r="IC100" s="382">
        <f>IF($HT100='Classificação geral'!$F94,'Classificação geral'!O94,"")</f>
        <v>0</v>
      </c>
      <c r="ID100" s="382" t="b">
        <f>IF($HT100='Classificação geral'!$F94,'Classificação geral'!P94,"")</f>
        <v>0</v>
      </c>
      <c r="IE100" s="382">
        <f>IF($HT100='Classificação geral'!$F94,'Classificação geral'!Q94,"")</f>
        <v>0</v>
      </c>
      <c r="IF100" s="382">
        <f>IF($HT100='Classificação geral'!$F94,'Classificação geral'!R94,"")</f>
        <v>0</v>
      </c>
      <c r="IG100" s="379" t="str">
        <f>IF($HT100='Classificação geral'!$F94,'Classificação geral'!$U94,"")</f>
        <v/>
      </c>
      <c r="IH100" s="334" t="str">
        <f t="shared" si="339"/>
        <v/>
      </c>
      <c r="II100" s="297" t="str">
        <f>IFERROR(RANK(IG100,IG:IG,0)+ COUNTIF($IG$13:IG99,IG100),"")</f>
        <v/>
      </c>
      <c r="IJ100" s="305"/>
      <c r="IK100" s="295" t="str">
        <f>IFERROR(IF(AND('Classificação geral'!$E94="mas",'Classificação geral'!$F94=3),'Classificação geral'!$A94,""),"")</f>
        <v/>
      </c>
      <c r="IL100" s="306" t="str">
        <f>IFERROR(IF(AND('Classificação geral'!$E94="mas",'Classificação geral'!$F94=3),'Classificação geral'!$B94,""),"")</f>
        <v/>
      </c>
      <c r="IM100" s="293" t="str">
        <f>IF($IL100='Classificação geral'!$B94,'Classificação geral'!$C94,"")</f>
        <v/>
      </c>
      <c r="IN100" s="293" t="str">
        <f>IF($IL100='Classificação geral'!$B94,'Classificação geral'!$E94,"")</f>
        <v/>
      </c>
      <c r="IO100" s="293" t="str">
        <f>IF($IN100='Classificação geral'!$E94,'Classificação geral'!$F94,"")</f>
        <v/>
      </c>
      <c r="IP100" s="379">
        <f>IF($IO100='Classificação geral'!$F94,'Classificação geral'!G94,"")</f>
        <v>0</v>
      </c>
      <c r="IQ100" s="379" t="str">
        <f>IF($IO100='Classificação geral'!$F94,'Classificação geral'!H94,"")</f>
        <v/>
      </c>
      <c r="IR100" s="379">
        <f>IF($IO100='Classificação geral'!$F94,'Classificação geral'!I94,"")</f>
        <v>0</v>
      </c>
      <c r="IS100" s="379">
        <f>IF($IO100='Classificação geral'!$F94,'Classificação geral'!J94,"")</f>
        <v>0</v>
      </c>
      <c r="IT100" s="379">
        <f>IF($IO100='Classificação geral'!$F94,'Classificação geral'!K94,"")</f>
        <v>0</v>
      </c>
      <c r="IU100" s="379">
        <f>IF($IO100='Classificação geral'!$F94,'Classificação geral'!L94,"")</f>
        <v>0</v>
      </c>
      <c r="IV100" s="379">
        <f>IF($IO100='Classificação geral'!$F94,'Classificação geral'!M94,"")</f>
        <v>0</v>
      </c>
      <c r="IW100" s="379">
        <f>IF($IO100='Classificação geral'!$F94,'Classificação geral'!N94,"")</f>
        <v>0</v>
      </c>
      <c r="IX100" s="379">
        <f>IF($IO100='Classificação geral'!$F94,'Classificação geral'!O94,"")</f>
        <v>0</v>
      </c>
      <c r="IY100" s="379" t="b">
        <f>IF($IO100='Classificação geral'!$F94,'Classificação geral'!P94,"")</f>
        <v>0</v>
      </c>
      <c r="IZ100" s="379">
        <f>IF($IO100='Classificação geral'!$F94,'Classificação geral'!Q94,"")</f>
        <v>0</v>
      </c>
      <c r="JA100" s="379">
        <f>IF($IO100='Classificação geral'!$F94,'Classificação geral'!R94,"")</f>
        <v>0</v>
      </c>
      <c r="JB100" s="296" t="str">
        <f>IF($IO100='Classificação geral'!$F94,'Classificação geral'!$U94,"")</f>
        <v/>
      </c>
      <c r="JC100" s="334" t="str">
        <f t="shared" si="340"/>
        <v/>
      </c>
      <c r="JD100" s="297" t="str">
        <f>IFERROR(RANK(JB100,JB:JB,0)+ COUNTIF($JB$13:JB99,JB100),"")</f>
        <v/>
      </c>
    </row>
    <row r="101" spans="1:264" ht="25.95" customHeight="1" x14ac:dyDescent="0.4">
      <c r="A101" s="397"/>
      <c r="B101" s="367" t="str">
        <f t="shared" si="241"/>
        <v/>
      </c>
      <c r="C101" s="390" t="str">
        <f t="shared" si="242"/>
        <v/>
      </c>
      <c r="D101" s="394" t="str">
        <f t="shared" si="243"/>
        <v/>
      </c>
      <c r="E101" s="395" t="str">
        <f t="shared" si="244"/>
        <v/>
      </c>
      <c r="F101" s="395" t="str">
        <f t="shared" si="245"/>
        <v/>
      </c>
      <c r="G101" s="395" t="str">
        <f>IFERROR(INDEX(#REF!,MATCH(U101,$FB$15:$FB$97,0)),"")</f>
        <v/>
      </c>
      <c r="H101" s="396" t="str">
        <f t="shared" si="246"/>
        <v/>
      </c>
      <c r="I101" s="396" t="str">
        <f t="shared" si="247"/>
        <v/>
      </c>
      <c r="J101" s="396" t="str">
        <f t="shared" si="248"/>
        <v/>
      </c>
      <c r="K101" s="479" t="str">
        <f t="shared" si="249"/>
        <v/>
      </c>
      <c r="L101" s="396" t="str">
        <f t="shared" si="250"/>
        <v/>
      </c>
      <c r="M101" s="396" t="str">
        <f t="shared" si="251"/>
        <v/>
      </c>
      <c r="N101" s="396" t="str">
        <f t="shared" si="252"/>
        <v/>
      </c>
      <c r="O101" s="479" t="str">
        <f t="shared" si="253"/>
        <v/>
      </c>
      <c r="P101" s="396" t="str">
        <f t="shared" si="254"/>
        <v/>
      </c>
      <c r="Q101" s="396" t="str">
        <f t="shared" si="255"/>
        <v/>
      </c>
      <c r="R101" s="396" t="str">
        <f t="shared" si="256"/>
        <v/>
      </c>
      <c r="S101" s="479" t="str">
        <f t="shared" si="257"/>
        <v/>
      </c>
      <c r="T101" s="396" t="str">
        <f t="shared" si="258"/>
        <v/>
      </c>
      <c r="U101" s="391">
        <v>87</v>
      </c>
      <c r="V101" s="392"/>
      <c r="W101" s="392"/>
      <c r="X101" s="367" t="str">
        <f t="shared" si="259"/>
        <v/>
      </c>
      <c r="Y101" s="390" t="str">
        <f t="shared" si="260"/>
        <v/>
      </c>
      <c r="Z101" s="394" t="str">
        <f t="shared" si="261"/>
        <v/>
      </c>
      <c r="AA101" s="395" t="str">
        <f t="shared" si="262"/>
        <v/>
      </c>
      <c r="AB101" s="395" t="str">
        <f t="shared" si="263"/>
        <v/>
      </c>
      <c r="AC101" s="395" t="str">
        <f>IFERROR(INDEX(#REF!,MATCH(AQ101,$FX$15:$FX$97,0)),"")</f>
        <v/>
      </c>
      <c r="AD101" s="396" t="str">
        <f t="shared" si="264"/>
        <v/>
      </c>
      <c r="AE101" s="396" t="str">
        <f t="shared" si="265"/>
        <v/>
      </c>
      <c r="AF101" s="396" t="str">
        <f t="shared" si="266"/>
        <v/>
      </c>
      <c r="AG101" s="479" t="str">
        <f t="shared" si="267"/>
        <v/>
      </c>
      <c r="AH101" s="396" t="str">
        <f t="shared" si="268"/>
        <v/>
      </c>
      <c r="AI101" s="396" t="str">
        <f t="shared" si="269"/>
        <v/>
      </c>
      <c r="AJ101" s="396" t="str">
        <f t="shared" si="270"/>
        <v/>
      </c>
      <c r="AK101" s="479" t="str">
        <f t="shared" si="271"/>
        <v/>
      </c>
      <c r="AL101" s="396" t="str">
        <f t="shared" si="272"/>
        <v/>
      </c>
      <c r="AM101" s="396" t="str">
        <f t="shared" si="273"/>
        <v/>
      </c>
      <c r="AN101" s="396" t="str">
        <f t="shared" si="274"/>
        <v/>
      </c>
      <c r="AO101" s="479" t="str">
        <f t="shared" si="275"/>
        <v/>
      </c>
      <c r="AP101" s="396" t="str">
        <f t="shared" si="276"/>
        <v/>
      </c>
      <c r="AQ101" s="391">
        <v>87</v>
      </c>
      <c r="AR101" s="392"/>
      <c r="AS101" s="397"/>
      <c r="AT101" s="367" t="str">
        <f t="shared" si="277"/>
        <v/>
      </c>
      <c r="AU101" s="390" t="str">
        <f t="shared" si="278"/>
        <v/>
      </c>
      <c r="AV101" s="390" t="str">
        <f t="shared" si="279"/>
        <v/>
      </c>
      <c r="AW101" s="395" t="str">
        <f t="shared" si="280"/>
        <v/>
      </c>
      <c r="AX101" s="395" t="str">
        <f t="shared" si="281"/>
        <v/>
      </c>
      <c r="AY101" s="395" t="str">
        <f>IFERROR(INDEX(#REF!,MATCH($BM101,$GS$15:$GS$97,0)),"")</f>
        <v/>
      </c>
      <c r="AZ101" s="396" t="str">
        <f t="shared" si="282"/>
        <v/>
      </c>
      <c r="BA101" s="396" t="str">
        <f t="shared" si="283"/>
        <v/>
      </c>
      <c r="BB101" s="396" t="str">
        <f t="shared" si="284"/>
        <v/>
      </c>
      <c r="BC101" s="479" t="str">
        <f t="shared" si="285"/>
        <v/>
      </c>
      <c r="BD101" s="396" t="str">
        <f t="shared" si="286"/>
        <v/>
      </c>
      <c r="BE101" s="396" t="str">
        <f t="shared" si="287"/>
        <v/>
      </c>
      <c r="BF101" s="396" t="str">
        <f t="shared" si="288"/>
        <v/>
      </c>
      <c r="BG101" s="479" t="str">
        <f t="shared" si="289"/>
        <v/>
      </c>
      <c r="BH101" s="396" t="str">
        <f t="shared" si="290"/>
        <v/>
      </c>
      <c r="BI101" s="396" t="str">
        <f t="shared" si="291"/>
        <v/>
      </c>
      <c r="BJ101" s="396" t="str">
        <f t="shared" si="292"/>
        <v/>
      </c>
      <c r="BK101" s="479" t="str">
        <f t="shared" si="293"/>
        <v/>
      </c>
      <c r="BL101" s="396" t="str">
        <f t="shared" si="294"/>
        <v/>
      </c>
      <c r="BM101" s="391">
        <v>87</v>
      </c>
      <c r="BN101" s="236"/>
      <c r="BO101" s="392"/>
      <c r="BP101" s="368" t="str">
        <f t="shared" si="295"/>
        <v/>
      </c>
      <c r="BQ101" s="390" t="str">
        <f t="shared" si="296"/>
        <v/>
      </c>
      <c r="BR101" s="394" t="str">
        <f t="shared" si="297"/>
        <v/>
      </c>
      <c r="BS101" s="395" t="str">
        <f t="shared" si="298"/>
        <v/>
      </c>
      <c r="BT101" s="395" t="str">
        <f t="shared" si="299"/>
        <v/>
      </c>
      <c r="BU101" s="395" t="str">
        <f>IFERROR(INDEX(#REF!,MATCH(CI101,$HN$15:$HN$97,0)),"")</f>
        <v/>
      </c>
      <c r="BV101" s="396" t="str">
        <f t="shared" si="300"/>
        <v/>
      </c>
      <c r="BW101" s="396" t="str">
        <f t="shared" si="301"/>
        <v/>
      </c>
      <c r="BX101" s="396" t="str">
        <f t="shared" si="302"/>
        <v/>
      </c>
      <c r="BY101" s="479" t="str">
        <f t="shared" si="303"/>
        <v/>
      </c>
      <c r="BZ101" s="396" t="str">
        <f t="shared" si="304"/>
        <v/>
      </c>
      <c r="CA101" s="396" t="str">
        <f t="shared" si="305"/>
        <v/>
      </c>
      <c r="CB101" s="396" t="str">
        <f t="shared" si="306"/>
        <v/>
      </c>
      <c r="CC101" s="479" t="str">
        <f t="shared" si="307"/>
        <v/>
      </c>
      <c r="CD101" s="396" t="str">
        <f t="shared" si="308"/>
        <v/>
      </c>
      <c r="CE101" s="396" t="str">
        <f t="shared" si="309"/>
        <v/>
      </c>
      <c r="CF101" s="396" t="str">
        <f t="shared" si="310"/>
        <v/>
      </c>
      <c r="CG101" s="479" t="str">
        <f t="shared" si="311"/>
        <v/>
      </c>
      <c r="CH101" s="396" t="str">
        <f t="shared" si="312"/>
        <v/>
      </c>
      <c r="CI101" s="391">
        <v>87</v>
      </c>
      <c r="CJ101" s="392"/>
      <c r="CK101" s="397"/>
      <c r="CL101" s="367" t="str">
        <f t="shared" si="313"/>
        <v/>
      </c>
      <c r="CM101" s="390" t="str">
        <f t="shared" si="314"/>
        <v/>
      </c>
      <c r="CN101" s="394" t="str">
        <f t="shared" si="315"/>
        <v/>
      </c>
      <c r="CO101" s="394" t="str">
        <f t="shared" si="316"/>
        <v/>
      </c>
      <c r="CP101" s="395" t="str">
        <f t="shared" si="317"/>
        <v/>
      </c>
      <c r="CQ101" s="395" t="str">
        <f>IFERROR(INDEX(#REF!,MATCH(DE101,$II$15:$II$97,0)),"")</f>
        <v/>
      </c>
      <c r="CR101" s="396" t="str">
        <f t="shared" si="318"/>
        <v/>
      </c>
      <c r="CS101" s="396" t="str">
        <f t="shared" si="319"/>
        <v/>
      </c>
      <c r="CT101" s="396" t="str">
        <f t="shared" si="320"/>
        <v/>
      </c>
      <c r="CU101" s="479" t="str">
        <f t="shared" si="321"/>
        <v/>
      </c>
      <c r="CV101" s="396" t="str">
        <f t="shared" si="322"/>
        <v/>
      </c>
      <c r="CW101" s="396" t="str">
        <f t="shared" si="323"/>
        <v/>
      </c>
      <c r="CX101" s="396" t="str">
        <f t="shared" si="324"/>
        <v/>
      </c>
      <c r="CY101" s="479" t="str">
        <f t="shared" si="325"/>
        <v/>
      </c>
      <c r="CZ101" s="396" t="str">
        <f t="shared" si="326"/>
        <v/>
      </c>
      <c r="DA101" s="396" t="str">
        <f t="shared" si="327"/>
        <v/>
      </c>
      <c r="DB101" s="396" t="str">
        <f t="shared" si="328"/>
        <v/>
      </c>
      <c r="DC101" s="479" t="str">
        <f t="shared" si="329"/>
        <v/>
      </c>
      <c r="DD101" s="396" t="str">
        <f t="shared" si="330"/>
        <v/>
      </c>
      <c r="DE101" s="391">
        <v>87</v>
      </c>
      <c r="DF101" s="393" t="str">
        <f t="shared" si="230"/>
        <v/>
      </c>
      <c r="DG101" s="392"/>
      <c r="DH101" s="392"/>
      <c r="DI101" s="367" t="str">
        <f t="shared" si="231"/>
        <v/>
      </c>
      <c r="DJ101" s="390" t="str">
        <f t="shared" si="331"/>
        <v/>
      </c>
      <c r="DK101" s="394" t="str">
        <f t="shared" si="332"/>
        <v/>
      </c>
      <c r="DL101" s="395" t="str">
        <f t="shared" si="333"/>
        <v/>
      </c>
      <c r="DM101" s="395" t="str">
        <f t="shared" si="334"/>
        <v/>
      </c>
      <c r="DN101" s="395" t="str">
        <f>IFERROR(INDEX(#REF!,MATCH(EB101,$JD$15:$JD$97,0)),"")</f>
        <v/>
      </c>
      <c r="DO101" s="396" t="str">
        <f t="shared" si="232"/>
        <v/>
      </c>
      <c r="DP101" s="396" t="str">
        <f t="shared" si="233"/>
        <v/>
      </c>
      <c r="DQ101" s="396" t="str">
        <f t="shared" si="234"/>
        <v/>
      </c>
      <c r="DR101" s="479" t="str">
        <f t="shared" si="335"/>
        <v/>
      </c>
      <c r="DS101" s="396" t="str">
        <f t="shared" si="235"/>
        <v/>
      </c>
      <c r="DT101" s="396" t="str">
        <f t="shared" si="236"/>
        <v/>
      </c>
      <c r="DU101" s="396" t="str">
        <f t="shared" si="237"/>
        <v/>
      </c>
      <c r="DV101" s="479" t="str">
        <f t="shared" si="336"/>
        <v/>
      </c>
      <c r="DW101" s="396" t="str">
        <f t="shared" si="238"/>
        <v/>
      </c>
      <c r="DX101" s="396" t="str">
        <f t="shared" si="239"/>
        <v/>
      </c>
      <c r="DY101" s="396" t="str">
        <f t="shared" si="240"/>
        <v/>
      </c>
      <c r="DZ101" s="479" t="str">
        <f t="shared" si="337"/>
        <v/>
      </c>
      <c r="EA101" s="396" t="str">
        <f t="shared" si="338"/>
        <v/>
      </c>
      <c r="EB101" s="391">
        <v>87</v>
      </c>
      <c r="EC101" s="393"/>
      <c r="ED101" s="392"/>
      <c r="EI101" s="295" t="str">
        <f>IFERROR(IF(AND('Classificação geral'!$E95="FEM",'Classificação geral'!$F95=1),'Classificação geral'!$A95,""),"")</f>
        <v/>
      </c>
      <c r="EJ101" s="306" t="str">
        <f>IFERROR(IF(AND('Classificação geral'!$E95="FEM",'Classificação geral'!$F95=1),'Classificação geral'!$B95,""),"")</f>
        <v/>
      </c>
      <c r="EK101" s="293" t="str">
        <f>IF($EJ101='Classificação geral'!$B95,'Classificação geral'!$C95,"")</f>
        <v/>
      </c>
      <c r="EL101" s="293" t="str">
        <f>IF($EJ101='Classificação geral'!$B95,'Classificação geral'!$E95,"")</f>
        <v/>
      </c>
      <c r="EM101" s="293" t="str">
        <f>IF($EL101='Classificação geral'!$E95,'Classificação geral'!$F95,"")</f>
        <v/>
      </c>
      <c r="EN101" s="378" t="str">
        <f>IFERROR(IF(AND($EL101="fem",'Classificação geral'!$F95=1),'Classificação geral'!G95,""),"")</f>
        <v/>
      </c>
      <c r="EO101" s="378" t="str">
        <f>IFERROR(IF(AND($EL101="fem",'Classificação geral'!$F95=1),'Classificação geral'!H95,""),"")</f>
        <v/>
      </c>
      <c r="EP101" s="378" t="str">
        <f>IFERROR(IF(AND($EL101="fem",'Classificação geral'!$F95=1),'Classificação geral'!I95,""),"")</f>
        <v/>
      </c>
      <c r="EQ101" s="378" t="str">
        <f>IFERROR(IF(AND($EL101="fem",'Classificação geral'!$F95=1),'Classificação geral'!J95,""),"")</f>
        <v/>
      </c>
      <c r="ER101" s="306" t="str">
        <f>IFERROR(IF(AND($EL101="fem",'Classificação geral'!$F95=1),'Classificação geral'!K95,""),"")</f>
        <v/>
      </c>
      <c r="ES101" s="378" t="str">
        <f>IFERROR(IF(AND($EL101="fem",'Classificação geral'!$F95=1),'Classificação geral'!L95,""),"")</f>
        <v/>
      </c>
      <c r="ET101" s="378" t="str">
        <f>IFERROR(IF(AND($EL101="fem",'Classificação geral'!$F95=1),'Classificação geral'!M95,""),"")</f>
        <v/>
      </c>
      <c r="EU101" s="378" t="str">
        <f>IFERROR(IF(AND($EL101="fem",'Classificação geral'!$F95=1),'Classificação geral'!N95,""),"")</f>
        <v/>
      </c>
      <c r="EV101" s="306" t="str">
        <f>IFERROR(IF(AND($EL101="fem",'Classificação geral'!$F95=1),'Classificação geral'!O95,""),"")</f>
        <v/>
      </c>
      <c r="EW101" s="378" t="str">
        <f>IFERROR(IF(AND($EL101="fem",'Classificação geral'!$F95=1),'Classificação geral'!P95,""),"")</f>
        <v/>
      </c>
      <c r="EX101" s="378" t="str">
        <f>IFERROR(IF(AND($EL101="fem",'Classificação geral'!$F95=1),'Classificação geral'!Q95,""),"")</f>
        <v/>
      </c>
      <c r="EY101" s="378" t="str">
        <f>IFERROR(IF(AND($EL101="fem",'Classificação geral'!$F95=1),'Classificação geral'!R95,""),"")</f>
        <v/>
      </c>
      <c r="EZ101" s="296" t="str">
        <f>IF($EM101='Classificação geral'!$F95,'Classificação geral'!$U95,"")</f>
        <v/>
      </c>
      <c r="FA101" s="380" t="str">
        <f t="shared" si="341"/>
        <v/>
      </c>
      <c r="FB101" s="297" t="str">
        <f>IFERROR(RANK(EZ101,EZ:EZ,0)+ COUNTIF(EZ$13:$EZ100,EZ101),"")</f>
        <v/>
      </c>
      <c r="FC101" s="294"/>
      <c r="FD101" s="305" t="s">
        <v>5</v>
      </c>
      <c r="FE101" s="295" t="str">
        <f>IFERROR(IF(AND('Classificação geral'!$E95="mas",'Classificação geral'!$F95=1),'Classificação geral'!$A95,""),"")</f>
        <v/>
      </c>
      <c r="FF101" s="306" t="str">
        <f>IFERROR(IF(AND('Classificação geral'!$E95="mas",'Classificação geral'!$F95=1),'Classificação geral'!$B95,""),"")</f>
        <v/>
      </c>
      <c r="FG101" s="293" t="str">
        <f>IF($FF101='Classificação geral'!$B95,'Classificação geral'!$C95,"")</f>
        <v/>
      </c>
      <c r="FH101" s="293" t="str">
        <f>IF($FF101='Classificação geral'!$B95,'Classificação geral'!$E95,"")</f>
        <v/>
      </c>
      <c r="FI101" s="306" t="str">
        <f>IFERROR(IF(AND($FH101="mas",'Classificação geral'!$F95=1),'Classificação geral'!F95,""),"")</f>
        <v/>
      </c>
      <c r="FJ101" s="378" t="str">
        <f>IFERROR(IF(AND($FH101="mas",'Classificação geral'!$F95=1),'Classificação geral'!G95,""),"")</f>
        <v/>
      </c>
      <c r="FK101" s="378" t="str">
        <f>IFERROR(IF(AND($FH101="mas",'Classificação geral'!$F95=1),'Classificação geral'!H95,""),"")</f>
        <v/>
      </c>
      <c r="FL101" s="378" t="str">
        <f>IFERROR(IF(AND($FH101="mas",'Classificação geral'!$F95=1),'Classificação geral'!I95,""),"")</f>
        <v/>
      </c>
      <c r="FM101" s="378" t="str">
        <f>IFERROR(IF(AND($FH101="mas",'Classificação geral'!$F95=1),'Classificação geral'!J95,""),"")</f>
        <v/>
      </c>
      <c r="FN101" s="378" t="str">
        <f>IFERROR(IF(AND($FH101="mas",'Classificação geral'!$F95=1),'Classificação geral'!K95,""),"")</f>
        <v/>
      </c>
      <c r="FO101" s="378" t="str">
        <f>IFERROR(IF(AND($FH101="mas",'Classificação geral'!$F95=1),'Classificação geral'!L95,""),"")</f>
        <v/>
      </c>
      <c r="FP101" s="378" t="str">
        <f>IFERROR(IF(AND($FH101="mas",'Classificação geral'!$F95=1),'Classificação geral'!M95,""),"")</f>
        <v/>
      </c>
      <c r="FQ101" s="378" t="str">
        <f>IFERROR(IF(AND($FH101="mas",'Classificação geral'!$F95=1),'Classificação geral'!N95,""),"")</f>
        <v/>
      </c>
      <c r="FR101" s="378" t="str">
        <f>IFERROR(IF(AND($FH101="mas",'Classificação geral'!$F95=1),'Classificação geral'!O95,""),"")</f>
        <v/>
      </c>
      <c r="FS101" s="378" t="str">
        <f>IFERROR(IF(AND($FH101="mas",'Classificação geral'!$F95=1),'Classificação geral'!P95,""),"")</f>
        <v/>
      </c>
      <c r="FT101" s="378" t="str">
        <f>IFERROR(IF(AND($FH101="mas",'Classificação geral'!$F95=1),'Classificação geral'!Q95,""),"")</f>
        <v/>
      </c>
      <c r="FU101" s="378" t="str">
        <f>IFERROR(IF(AND($FH101="mas",'Classificação geral'!$F95=1),'Classificação geral'!R95,""),"")</f>
        <v/>
      </c>
      <c r="FV101" s="306" t="str">
        <f>IFERROR(IF(AND($FH101="mas",'Classificação geral'!$F95=1),'Classificação geral'!U95,""),"")</f>
        <v/>
      </c>
      <c r="FW101" s="380" t="str">
        <f t="shared" si="342"/>
        <v/>
      </c>
      <c r="FX101" s="297" t="str">
        <f>IFERROR(RANK(FV101,FV:FV,0)+ COUNTIF($FV$13:FV100,FV101),"")</f>
        <v/>
      </c>
      <c r="FY101" s="305"/>
      <c r="FZ101" s="295" t="str">
        <f>IFERROR(IF(AND('Classificação geral'!$E95="FEM",'Classificação geral'!$F95=2),'Classificação geral'!$A95,""),"")</f>
        <v/>
      </c>
      <c r="GA101" s="378" t="str">
        <f>IFERROR(IF(AND('Classificação geral'!$E95="fem",'Classificação geral'!$F95=2),'Classificação geral'!$B95,""),"")</f>
        <v/>
      </c>
      <c r="GB101" s="293" t="str">
        <f>IF(GA101='Classificação geral'!$B95,'Classificação geral'!$C95,"")</f>
        <v/>
      </c>
      <c r="GC101" s="293" t="str">
        <f>IF(GA101='Classificação geral'!$B95,'Classificação geral'!$E95,"")</f>
        <v/>
      </c>
      <c r="GD101" s="306" t="str">
        <f>IFERROR(IF(AND(GC101="fem",'Classificação geral'!$F95=2),'Classificação geral'!$F95,""),"")</f>
        <v/>
      </c>
      <c r="GE101" s="378" t="str">
        <f>IFERROR(IF(AND($GC101="fem",'Classificação geral'!$F95=2),'Classificação geral'!G95,""),"")</f>
        <v/>
      </c>
      <c r="GF101" s="378" t="str">
        <f>IFERROR(IF(AND($GC101="fem",'Classificação geral'!$F95=2),'Classificação geral'!H95,""),"")</f>
        <v/>
      </c>
      <c r="GG101" s="378" t="str">
        <f>IFERROR(IF(AND($GC101="fem",'Classificação geral'!$F95=2),'Classificação geral'!I95,""),"")</f>
        <v/>
      </c>
      <c r="GH101" s="378" t="str">
        <f>IFERROR(IF(AND($GC101="fem",'Classificação geral'!$F95=2),'Classificação geral'!J95,""),"")</f>
        <v/>
      </c>
      <c r="GI101" s="378" t="str">
        <f>IFERROR(IF(AND($GC101="fem",'Classificação geral'!$F95=2),'Classificação geral'!K95,""),"")</f>
        <v/>
      </c>
      <c r="GJ101" s="378" t="str">
        <f>IFERROR(IF(AND($GC101="fem",'Classificação geral'!$F95=2),'Classificação geral'!L95,""),"")</f>
        <v/>
      </c>
      <c r="GK101" s="378" t="str">
        <f>IFERROR(IF(AND($GC101="fem",'Classificação geral'!$F95=2),'Classificação geral'!M95,""),"")</f>
        <v/>
      </c>
      <c r="GL101" s="378" t="str">
        <f>IFERROR(IF(AND($GC101="fem",'Classificação geral'!$F95=2),'Classificação geral'!N95,""),"")</f>
        <v/>
      </c>
      <c r="GM101" s="378" t="str">
        <f>IFERROR(IF(AND($GC101="fem",'Classificação geral'!$F95=2),'Classificação geral'!O95,""),"")</f>
        <v/>
      </c>
      <c r="GN101" s="378" t="str">
        <f>IFERROR(IF(AND($GC101="fem",'Classificação geral'!$F95=2),'Classificação geral'!P95,""),"")</f>
        <v/>
      </c>
      <c r="GO101" s="378" t="str">
        <f>IFERROR(IF(AND($GC101="fem",'Classificação geral'!$F95=2),'Classificação geral'!Q95,""),"")</f>
        <v/>
      </c>
      <c r="GP101" s="378" t="str">
        <f>IFERROR(IF(AND($GC101="fem",'Classificação geral'!$F95=2),'Classificação geral'!R95,""),"")</f>
        <v/>
      </c>
      <c r="GQ101" s="306" t="str">
        <f>IFERROR(IF(AND(GC101="fem",'Classificação geral'!$F95=2),'Classificação geral'!U95,""),"")</f>
        <v/>
      </c>
      <c r="GR101" s="380" t="str">
        <f t="shared" si="343"/>
        <v/>
      </c>
      <c r="GS101" s="297" t="str">
        <f>IFERROR(RANK(GQ101,GQ:GQ,0)+ COUNTIF($GQ$13:GQ100,GQ101),"")</f>
        <v/>
      </c>
      <c r="GT101" s="305"/>
      <c r="GU101" s="295" t="str">
        <f>IFERROR(IF(AND('Classificação geral'!$E95="mas",'Classificação geral'!$F95=2),'Classificação geral'!$A95,""),"")</f>
        <v/>
      </c>
      <c r="GV101" s="295" t="str">
        <f>IFERROR(IF(AND('Classificação geral'!$E95="mas",'Classificação geral'!$F95=2),'Classificação geral'!$B95,""),"")</f>
        <v/>
      </c>
      <c r="GW101" s="293" t="str">
        <f>IF(GV101='Classificação geral'!$B95,'Classificação geral'!$C95,"")</f>
        <v/>
      </c>
      <c r="GX101" s="293" t="str">
        <f>IF(GV101='Classificação geral'!$B95,'Classificação geral'!$E95,"")</f>
        <v/>
      </c>
      <c r="GY101" s="306" t="str">
        <f>IFERROR(IF(AND(GX101="mas",'Classificação geral'!$F95=2),'Classificação geral'!$F95,""),"")</f>
        <v/>
      </c>
      <c r="GZ101" s="378" t="str">
        <f>IFERROR(IF(AND($GX101="mas",'Classificação geral'!$F95=2),'Classificação geral'!H95,""),"")</f>
        <v/>
      </c>
      <c r="HA101" s="378" t="str">
        <f>IFERROR(IF(AND($GX101="mas",'Classificação geral'!$F95=2),'Classificação geral'!I95,""),"")</f>
        <v/>
      </c>
      <c r="HB101" s="378" t="str">
        <f>IFERROR(IF(AND($GX101="mas",'Classificação geral'!$F95=2),'Classificação geral'!J95,""),"")</f>
        <v/>
      </c>
      <c r="HC101" s="306" t="str">
        <f>IFERROR(IF(AND(GX101="mas",'Classificação geral'!$F95=2),'Classificação geral'!$G95,""),"")</f>
        <v/>
      </c>
      <c r="HD101" s="378" t="str">
        <f>IFERROR(IF(AND($GX101="mas",'Classificação geral'!$F95=2),'Classificação geral'!L95,""),"")</f>
        <v/>
      </c>
      <c r="HE101" s="378" t="str">
        <f>IFERROR(IF(AND($GX101="mas",'Classificação geral'!$F95=2),'Classificação geral'!M95,""),"")</f>
        <v/>
      </c>
      <c r="HF101" s="378" t="str">
        <f>IFERROR(IF(AND($GX101="mas",'Classificação geral'!$F95=2),'Classificação geral'!N95,""),"")</f>
        <v/>
      </c>
      <c r="HG101" s="306" t="str">
        <f>IFERROR(IF(AND(GX101="mas",'Classificação geral'!$F95=2),'Classificação geral'!$K95,""),"")</f>
        <v/>
      </c>
      <c r="HH101" s="378" t="str">
        <f>IFERROR(IF(AND($GX101="mas",'Classificação geral'!$F95=2),'Classificação geral'!P95,""),"")</f>
        <v/>
      </c>
      <c r="HI101" s="378" t="str">
        <f>IFERROR(IF(AND($GX101="mas",'Classificação geral'!$F95=2),'Classificação geral'!Q95,""),"")</f>
        <v/>
      </c>
      <c r="HJ101" s="378" t="str">
        <f>IFERROR(IF(AND($GX101="mas",'Classificação geral'!$F95=2),'Classificação geral'!R95,""),"")</f>
        <v/>
      </c>
      <c r="HK101" s="306" t="str">
        <f>IFERROR(IF(AND(GX101="mas",'Classificação geral'!$F95=2),'Classificação geral'!$O95,""),"")</f>
        <v/>
      </c>
      <c r="HL101" s="306" t="str">
        <f>IFERROR(IF(AND(GX101="mas",'Classificação geral'!$F95=2),'Classificação geral'!$U95,""),"")</f>
        <v/>
      </c>
      <c r="HM101" s="380" t="str">
        <f t="shared" si="344"/>
        <v/>
      </c>
      <c r="HN101" s="297" t="str">
        <f>IFERROR(RANK(HL101,HL:HL,0)+ COUNTIF($HL$13:HL100,HL101),"")</f>
        <v/>
      </c>
      <c r="HO101" s="305"/>
      <c r="HP101" s="295" t="str">
        <f>IFERROR(IF(AND('Classificação geral'!$E95="FEM",'Classificação geral'!$F95=3),'Classificação geral'!$A95,""),"")</f>
        <v/>
      </c>
      <c r="HQ101" s="306" t="str">
        <f>IFERROR(IF(AND('Classificação geral'!$E95="fem",'Classificação geral'!$F95=3),'Classificação geral'!$B95,""),"")</f>
        <v/>
      </c>
      <c r="HR101" s="293" t="str">
        <f>IF($HQ101='Classificação geral'!$B95,'Classificação geral'!$C95,"")</f>
        <v/>
      </c>
      <c r="HS101" s="293" t="str">
        <f>IF($HQ101='Classificação geral'!$B95,'Classificação geral'!$E95,"")</f>
        <v/>
      </c>
      <c r="HT101" s="293" t="str">
        <f>IF($HS101='Classificação geral'!$E95,'Classificação geral'!$F95,"")</f>
        <v/>
      </c>
      <c r="HU101" s="382">
        <f>IF($HT101='Classificação geral'!$F95,'Classificação geral'!G95,"")</f>
        <v>0</v>
      </c>
      <c r="HV101" s="382" t="str">
        <f>IF($HT101='Classificação geral'!$F95,'Classificação geral'!H95,"")</f>
        <v/>
      </c>
      <c r="HW101" s="382">
        <f>IF($HT101='Classificação geral'!$F95,'Classificação geral'!I95,"")</f>
        <v>0</v>
      </c>
      <c r="HX101" s="382">
        <f>IF($HT101='Classificação geral'!$F95,'Classificação geral'!J95,"")</f>
        <v>0</v>
      </c>
      <c r="HY101" s="382">
        <f>IF($HT101='Classificação geral'!$F95,'Classificação geral'!K95,"")</f>
        <v>0</v>
      </c>
      <c r="HZ101" s="382">
        <f>IF($HT101='Classificação geral'!$F95,'Classificação geral'!L95,"")</f>
        <v>0</v>
      </c>
      <c r="IA101" s="382">
        <f>IF($HT101='Classificação geral'!$F95,'Classificação geral'!M95,"")</f>
        <v>0</v>
      </c>
      <c r="IB101" s="382">
        <f>IF($HT101='Classificação geral'!$F95,'Classificação geral'!N95,"")</f>
        <v>0</v>
      </c>
      <c r="IC101" s="382">
        <f>IF($HT101='Classificação geral'!$F95,'Classificação geral'!O95,"")</f>
        <v>0</v>
      </c>
      <c r="ID101" s="382" t="b">
        <f>IF($HT101='Classificação geral'!$F95,'Classificação geral'!P95,"")</f>
        <v>0</v>
      </c>
      <c r="IE101" s="382">
        <f>IF($HT101='Classificação geral'!$F95,'Classificação geral'!Q95,"")</f>
        <v>0</v>
      </c>
      <c r="IF101" s="382">
        <f>IF($HT101='Classificação geral'!$F95,'Classificação geral'!R95,"")</f>
        <v>0</v>
      </c>
      <c r="IG101" s="379" t="str">
        <f>IF($HT101='Classificação geral'!$F95,'Classificação geral'!$U95,"")</f>
        <v/>
      </c>
      <c r="IH101" s="334" t="str">
        <f t="shared" si="339"/>
        <v/>
      </c>
      <c r="II101" s="297" t="str">
        <f>IFERROR(RANK(IG101,IG:IG,0)+ COUNTIF($IG$13:IG100,IG101),"")</f>
        <v/>
      </c>
      <c r="IJ101" s="305"/>
      <c r="IK101" s="295" t="str">
        <f>IFERROR(IF(AND('Classificação geral'!$E95="mas",'Classificação geral'!$F95=3),'Classificação geral'!$A95,""),"")</f>
        <v/>
      </c>
      <c r="IL101" s="306" t="str">
        <f>IFERROR(IF(AND('Classificação geral'!$E95="mas",'Classificação geral'!$F95=3),'Classificação geral'!$B95,""),"")</f>
        <v/>
      </c>
      <c r="IM101" s="293" t="str">
        <f>IF($IL101='Classificação geral'!$B95,'Classificação geral'!$C95,"")</f>
        <v/>
      </c>
      <c r="IN101" s="293" t="str">
        <f>IF($IL101='Classificação geral'!$B95,'Classificação geral'!$E95,"")</f>
        <v/>
      </c>
      <c r="IO101" s="293" t="str">
        <f>IF($IN101='Classificação geral'!$E95,'Classificação geral'!$F95,"")</f>
        <v/>
      </c>
      <c r="IP101" s="379">
        <f>IF($IO101='Classificação geral'!$F95,'Classificação geral'!G95,"")</f>
        <v>0</v>
      </c>
      <c r="IQ101" s="379" t="str">
        <f>IF($IO101='Classificação geral'!$F95,'Classificação geral'!H95,"")</f>
        <v/>
      </c>
      <c r="IR101" s="379">
        <f>IF($IO101='Classificação geral'!$F95,'Classificação geral'!I95,"")</f>
        <v>0</v>
      </c>
      <c r="IS101" s="379">
        <f>IF($IO101='Classificação geral'!$F95,'Classificação geral'!J95,"")</f>
        <v>0</v>
      </c>
      <c r="IT101" s="379">
        <f>IF($IO101='Classificação geral'!$F95,'Classificação geral'!K95,"")</f>
        <v>0</v>
      </c>
      <c r="IU101" s="379">
        <f>IF($IO101='Classificação geral'!$F95,'Classificação geral'!L95,"")</f>
        <v>0</v>
      </c>
      <c r="IV101" s="379">
        <f>IF($IO101='Classificação geral'!$F95,'Classificação geral'!M95,"")</f>
        <v>0</v>
      </c>
      <c r="IW101" s="379">
        <f>IF($IO101='Classificação geral'!$F95,'Classificação geral'!N95,"")</f>
        <v>0</v>
      </c>
      <c r="IX101" s="379">
        <f>IF($IO101='Classificação geral'!$F95,'Classificação geral'!O95,"")</f>
        <v>0</v>
      </c>
      <c r="IY101" s="379" t="b">
        <f>IF($IO101='Classificação geral'!$F95,'Classificação geral'!P95,"")</f>
        <v>0</v>
      </c>
      <c r="IZ101" s="379">
        <f>IF($IO101='Classificação geral'!$F95,'Classificação geral'!Q95,"")</f>
        <v>0</v>
      </c>
      <c r="JA101" s="379">
        <f>IF($IO101='Classificação geral'!$F95,'Classificação geral'!R95,"")</f>
        <v>0</v>
      </c>
      <c r="JB101" s="296" t="str">
        <f>IF($IO101='Classificação geral'!$F95,'Classificação geral'!$U95,"")</f>
        <v/>
      </c>
      <c r="JC101" s="334" t="str">
        <f t="shared" si="340"/>
        <v/>
      </c>
      <c r="JD101" s="297" t="str">
        <f>IFERROR(RANK(JB101,JB:JB,0)+ COUNTIF($JB$13:JB100,JB101),"")</f>
        <v/>
      </c>
    </row>
    <row r="102" spans="1:264" ht="25.95" customHeight="1" x14ac:dyDescent="0.4">
      <c r="A102" s="397"/>
      <c r="B102" s="367" t="str">
        <f t="shared" si="241"/>
        <v/>
      </c>
      <c r="C102" s="390" t="str">
        <f t="shared" si="242"/>
        <v/>
      </c>
      <c r="D102" s="394" t="str">
        <f t="shared" si="243"/>
        <v/>
      </c>
      <c r="E102" s="395" t="str">
        <f t="shared" si="244"/>
        <v/>
      </c>
      <c r="F102" s="395" t="str">
        <f t="shared" si="245"/>
        <v/>
      </c>
      <c r="G102" s="395" t="str">
        <f>IFERROR(INDEX(#REF!,MATCH(U102,$FB$15:$FB$97,0)),"")</f>
        <v/>
      </c>
      <c r="H102" s="396" t="str">
        <f t="shared" si="246"/>
        <v/>
      </c>
      <c r="I102" s="396" t="str">
        <f t="shared" si="247"/>
        <v/>
      </c>
      <c r="J102" s="396" t="str">
        <f t="shared" si="248"/>
        <v/>
      </c>
      <c r="K102" s="479" t="str">
        <f t="shared" si="249"/>
        <v/>
      </c>
      <c r="L102" s="396" t="str">
        <f t="shared" si="250"/>
        <v/>
      </c>
      <c r="M102" s="396" t="str">
        <f t="shared" si="251"/>
        <v/>
      </c>
      <c r="N102" s="396" t="str">
        <f t="shared" si="252"/>
        <v/>
      </c>
      <c r="O102" s="479" t="str">
        <f t="shared" si="253"/>
        <v/>
      </c>
      <c r="P102" s="396" t="str">
        <f t="shared" si="254"/>
        <v/>
      </c>
      <c r="Q102" s="396" t="str">
        <f t="shared" si="255"/>
        <v/>
      </c>
      <c r="R102" s="396" t="str">
        <f t="shared" si="256"/>
        <v/>
      </c>
      <c r="S102" s="479" t="str">
        <f t="shared" si="257"/>
        <v/>
      </c>
      <c r="T102" s="396" t="str">
        <f t="shared" si="258"/>
        <v/>
      </c>
      <c r="U102" s="391">
        <v>88</v>
      </c>
      <c r="V102" s="392"/>
      <c r="W102" s="392"/>
      <c r="X102" s="367" t="str">
        <f t="shared" si="259"/>
        <v/>
      </c>
      <c r="Y102" s="390" t="str">
        <f t="shared" si="260"/>
        <v/>
      </c>
      <c r="Z102" s="394" t="str">
        <f t="shared" si="261"/>
        <v/>
      </c>
      <c r="AA102" s="395" t="str">
        <f t="shared" si="262"/>
        <v/>
      </c>
      <c r="AB102" s="395" t="str">
        <f t="shared" si="263"/>
        <v/>
      </c>
      <c r="AC102" s="395" t="str">
        <f>IFERROR(INDEX(#REF!,MATCH(AQ102,$FX$15:$FX$97,0)),"")</f>
        <v/>
      </c>
      <c r="AD102" s="396" t="str">
        <f t="shared" si="264"/>
        <v/>
      </c>
      <c r="AE102" s="396" t="str">
        <f t="shared" si="265"/>
        <v/>
      </c>
      <c r="AF102" s="396" t="str">
        <f t="shared" si="266"/>
        <v/>
      </c>
      <c r="AG102" s="479" t="str">
        <f t="shared" si="267"/>
        <v/>
      </c>
      <c r="AH102" s="396" t="str">
        <f t="shared" si="268"/>
        <v/>
      </c>
      <c r="AI102" s="396" t="str">
        <f t="shared" si="269"/>
        <v/>
      </c>
      <c r="AJ102" s="396" t="str">
        <f t="shared" si="270"/>
        <v/>
      </c>
      <c r="AK102" s="479" t="str">
        <f t="shared" si="271"/>
        <v/>
      </c>
      <c r="AL102" s="396" t="str">
        <f t="shared" si="272"/>
        <v/>
      </c>
      <c r="AM102" s="396" t="str">
        <f t="shared" si="273"/>
        <v/>
      </c>
      <c r="AN102" s="396" t="str">
        <f t="shared" si="274"/>
        <v/>
      </c>
      <c r="AO102" s="479" t="str">
        <f t="shared" si="275"/>
        <v/>
      </c>
      <c r="AP102" s="396" t="str">
        <f t="shared" si="276"/>
        <v/>
      </c>
      <c r="AQ102" s="391">
        <v>88</v>
      </c>
      <c r="AR102" s="392"/>
      <c r="AS102" s="397"/>
      <c r="AT102" s="367" t="str">
        <f t="shared" si="277"/>
        <v/>
      </c>
      <c r="AU102" s="390" t="str">
        <f t="shared" si="278"/>
        <v/>
      </c>
      <c r="AV102" s="390" t="str">
        <f t="shared" si="279"/>
        <v/>
      </c>
      <c r="AW102" s="395" t="str">
        <f t="shared" si="280"/>
        <v/>
      </c>
      <c r="AX102" s="395" t="str">
        <f t="shared" si="281"/>
        <v/>
      </c>
      <c r="AY102" s="395" t="str">
        <f>IFERROR(INDEX(#REF!,MATCH($BM102,$GS$15:$GS$97,0)),"")</f>
        <v/>
      </c>
      <c r="AZ102" s="396" t="str">
        <f t="shared" si="282"/>
        <v/>
      </c>
      <c r="BA102" s="396" t="str">
        <f t="shared" si="283"/>
        <v/>
      </c>
      <c r="BB102" s="396" t="str">
        <f t="shared" si="284"/>
        <v/>
      </c>
      <c r="BC102" s="479" t="str">
        <f t="shared" si="285"/>
        <v/>
      </c>
      <c r="BD102" s="396" t="str">
        <f t="shared" si="286"/>
        <v/>
      </c>
      <c r="BE102" s="396" t="str">
        <f t="shared" si="287"/>
        <v/>
      </c>
      <c r="BF102" s="396" t="str">
        <f t="shared" si="288"/>
        <v/>
      </c>
      <c r="BG102" s="479" t="str">
        <f t="shared" si="289"/>
        <v/>
      </c>
      <c r="BH102" s="396" t="str">
        <f t="shared" si="290"/>
        <v/>
      </c>
      <c r="BI102" s="396" t="str">
        <f t="shared" si="291"/>
        <v/>
      </c>
      <c r="BJ102" s="396" t="str">
        <f t="shared" si="292"/>
        <v/>
      </c>
      <c r="BK102" s="479" t="str">
        <f t="shared" si="293"/>
        <v/>
      </c>
      <c r="BL102" s="396" t="str">
        <f t="shared" si="294"/>
        <v/>
      </c>
      <c r="BM102" s="391">
        <v>88</v>
      </c>
      <c r="BN102" s="236"/>
      <c r="BO102" s="392"/>
      <c r="BP102" s="368" t="str">
        <f t="shared" si="295"/>
        <v/>
      </c>
      <c r="BQ102" s="390" t="str">
        <f t="shared" si="296"/>
        <v/>
      </c>
      <c r="BR102" s="394" t="str">
        <f t="shared" si="297"/>
        <v/>
      </c>
      <c r="BS102" s="395" t="str">
        <f t="shared" si="298"/>
        <v/>
      </c>
      <c r="BT102" s="395" t="str">
        <f t="shared" si="299"/>
        <v/>
      </c>
      <c r="BU102" s="395" t="str">
        <f>IFERROR(INDEX(#REF!,MATCH(CI102,$HN$15:$HN$97,0)),"")</f>
        <v/>
      </c>
      <c r="BV102" s="396" t="str">
        <f t="shared" si="300"/>
        <v/>
      </c>
      <c r="BW102" s="396" t="str">
        <f t="shared" si="301"/>
        <v/>
      </c>
      <c r="BX102" s="396" t="str">
        <f t="shared" si="302"/>
        <v/>
      </c>
      <c r="BY102" s="479" t="str">
        <f t="shared" si="303"/>
        <v/>
      </c>
      <c r="BZ102" s="396" t="str">
        <f t="shared" si="304"/>
        <v/>
      </c>
      <c r="CA102" s="396" t="str">
        <f t="shared" si="305"/>
        <v/>
      </c>
      <c r="CB102" s="396" t="str">
        <f t="shared" si="306"/>
        <v/>
      </c>
      <c r="CC102" s="479" t="str">
        <f t="shared" si="307"/>
        <v/>
      </c>
      <c r="CD102" s="396" t="str">
        <f t="shared" si="308"/>
        <v/>
      </c>
      <c r="CE102" s="396" t="str">
        <f t="shared" si="309"/>
        <v/>
      </c>
      <c r="CF102" s="396" t="str">
        <f t="shared" si="310"/>
        <v/>
      </c>
      <c r="CG102" s="479" t="str">
        <f t="shared" si="311"/>
        <v/>
      </c>
      <c r="CH102" s="396" t="str">
        <f t="shared" si="312"/>
        <v/>
      </c>
      <c r="CI102" s="391">
        <v>88</v>
      </c>
      <c r="CJ102" s="392"/>
      <c r="CK102" s="397"/>
      <c r="CL102" s="367" t="str">
        <f t="shared" si="313"/>
        <v/>
      </c>
      <c r="CM102" s="390" t="str">
        <f t="shared" si="314"/>
        <v/>
      </c>
      <c r="CN102" s="394" t="str">
        <f t="shared" si="315"/>
        <v/>
      </c>
      <c r="CO102" s="394" t="str">
        <f t="shared" si="316"/>
        <v/>
      </c>
      <c r="CP102" s="395" t="str">
        <f t="shared" si="317"/>
        <v/>
      </c>
      <c r="CQ102" s="395" t="str">
        <f>IFERROR(INDEX(#REF!,MATCH(DE102,$II$15:$II$97,0)),"")</f>
        <v/>
      </c>
      <c r="CR102" s="396" t="str">
        <f t="shared" si="318"/>
        <v/>
      </c>
      <c r="CS102" s="396" t="str">
        <f t="shared" si="319"/>
        <v/>
      </c>
      <c r="CT102" s="396" t="str">
        <f t="shared" si="320"/>
        <v/>
      </c>
      <c r="CU102" s="479" t="str">
        <f t="shared" si="321"/>
        <v/>
      </c>
      <c r="CV102" s="396" t="str">
        <f t="shared" si="322"/>
        <v/>
      </c>
      <c r="CW102" s="396" t="str">
        <f t="shared" si="323"/>
        <v/>
      </c>
      <c r="CX102" s="396" t="str">
        <f t="shared" si="324"/>
        <v/>
      </c>
      <c r="CY102" s="479" t="str">
        <f t="shared" si="325"/>
        <v/>
      </c>
      <c r="CZ102" s="396" t="str">
        <f t="shared" si="326"/>
        <v/>
      </c>
      <c r="DA102" s="396" t="str">
        <f t="shared" si="327"/>
        <v/>
      </c>
      <c r="DB102" s="396" t="str">
        <f t="shared" si="328"/>
        <v/>
      </c>
      <c r="DC102" s="479" t="str">
        <f t="shared" si="329"/>
        <v/>
      </c>
      <c r="DD102" s="396" t="str">
        <f t="shared" si="330"/>
        <v/>
      </c>
      <c r="DE102" s="391">
        <v>88</v>
      </c>
      <c r="DF102" s="393" t="str">
        <f t="shared" si="230"/>
        <v/>
      </c>
      <c r="DG102" s="392"/>
      <c r="DH102" s="392"/>
      <c r="DI102" s="367" t="str">
        <f t="shared" si="231"/>
        <v/>
      </c>
      <c r="DJ102" s="390" t="str">
        <f t="shared" si="331"/>
        <v/>
      </c>
      <c r="DK102" s="394" t="str">
        <f t="shared" si="332"/>
        <v/>
      </c>
      <c r="DL102" s="395" t="str">
        <f t="shared" si="333"/>
        <v/>
      </c>
      <c r="DM102" s="395" t="str">
        <f t="shared" si="334"/>
        <v/>
      </c>
      <c r="DN102" s="395" t="str">
        <f>IFERROR(INDEX(#REF!,MATCH(EB102,$JD$15:$JD$97,0)),"")</f>
        <v/>
      </c>
      <c r="DO102" s="396" t="str">
        <f t="shared" si="232"/>
        <v/>
      </c>
      <c r="DP102" s="396" t="str">
        <f t="shared" si="233"/>
        <v/>
      </c>
      <c r="DQ102" s="396" t="str">
        <f t="shared" si="234"/>
        <v/>
      </c>
      <c r="DR102" s="479" t="str">
        <f t="shared" si="335"/>
        <v/>
      </c>
      <c r="DS102" s="396" t="str">
        <f t="shared" si="235"/>
        <v/>
      </c>
      <c r="DT102" s="396" t="str">
        <f t="shared" si="236"/>
        <v/>
      </c>
      <c r="DU102" s="396" t="str">
        <f t="shared" si="237"/>
        <v/>
      </c>
      <c r="DV102" s="479" t="str">
        <f t="shared" si="336"/>
        <v/>
      </c>
      <c r="DW102" s="396" t="str">
        <f t="shared" si="238"/>
        <v/>
      </c>
      <c r="DX102" s="396" t="str">
        <f t="shared" si="239"/>
        <v/>
      </c>
      <c r="DY102" s="396" t="str">
        <f t="shared" si="240"/>
        <v/>
      </c>
      <c r="DZ102" s="479" t="str">
        <f t="shared" si="337"/>
        <v/>
      </c>
      <c r="EA102" s="396" t="str">
        <f t="shared" si="338"/>
        <v/>
      </c>
      <c r="EB102" s="391">
        <v>88</v>
      </c>
      <c r="EC102" s="393"/>
      <c r="ED102" s="392"/>
      <c r="EI102" s="295" t="str">
        <f>IFERROR(IF(AND('Classificação geral'!$E96="FEM",'Classificação geral'!$F96=1),'Classificação geral'!$A96,""),"")</f>
        <v/>
      </c>
      <c r="EJ102" s="306" t="str">
        <f>IFERROR(IF(AND('Classificação geral'!$E96="FEM",'Classificação geral'!$F96=1),'Classificação geral'!$B96,""),"")</f>
        <v/>
      </c>
      <c r="EK102" s="293" t="str">
        <f>IF($EJ102='Classificação geral'!$B96,'Classificação geral'!$C96,"")</f>
        <v/>
      </c>
      <c r="EL102" s="293" t="str">
        <f>IF($EJ102='Classificação geral'!$B96,'Classificação geral'!$E96,"")</f>
        <v/>
      </c>
      <c r="EM102" s="293" t="str">
        <f>IF($EL102='Classificação geral'!$E96,'Classificação geral'!$F96,"")</f>
        <v/>
      </c>
      <c r="EN102" s="378" t="str">
        <f>IFERROR(IF(AND($EL102="fem",'Classificação geral'!$F96=1),'Classificação geral'!G96,""),"")</f>
        <v/>
      </c>
      <c r="EO102" s="378" t="str">
        <f>IFERROR(IF(AND($EL102="fem",'Classificação geral'!$F96=1),'Classificação geral'!H96,""),"")</f>
        <v/>
      </c>
      <c r="EP102" s="378" t="str">
        <f>IFERROR(IF(AND($EL102="fem",'Classificação geral'!$F96=1),'Classificação geral'!I96,""),"")</f>
        <v/>
      </c>
      <c r="EQ102" s="378" t="str">
        <f>IFERROR(IF(AND($EL102="fem",'Classificação geral'!$F96=1),'Classificação geral'!J96,""),"")</f>
        <v/>
      </c>
      <c r="ER102" s="306" t="str">
        <f>IFERROR(IF(AND($EL102="fem",'Classificação geral'!$F96=1),'Classificação geral'!K96,""),"")</f>
        <v/>
      </c>
      <c r="ES102" s="378" t="str">
        <f>IFERROR(IF(AND($EL102="fem",'Classificação geral'!$F96=1),'Classificação geral'!L96,""),"")</f>
        <v/>
      </c>
      <c r="ET102" s="378" t="str">
        <f>IFERROR(IF(AND($EL102="fem",'Classificação geral'!$F96=1),'Classificação geral'!M96,""),"")</f>
        <v/>
      </c>
      <c r="EU102" s="378" t="str">
        <f>IFERROR(IF(AND($EL102="fem",'Classificação geral'!$F96=1),'Classificação geral'!N96,""),"")</f>
        <v/>
      </c>
      <c r="EV102" s="306" t="str">
        <f>IFERROR(IF(AND($EL102="fem",'Classificação geral'!$F96=1),'Classificação geral'!O96,""),"")</f>
        <v/>
      </c>
      <c r="EW102" s="378" t="str">
        <f>IFERROR(IF(AND($EL102="fem",'Classificação geral'!$F96=1),'Classificação geral'!P96,""),"")</f>
        <v/>
      </c>
      <c r="EX102" s="378" t="str">
        <f>IFERROR(IF(AND($EL102="fem",'Classificação geral'!$F96=1),'Classificação geral'!Q96,""),"")</f>
        <v/>
      </c>
      <c r="EY102" s="378" t="str">
        <f>IFERROR(IF(AND($EL102="fem",'Classificação geral'!$F96=1),'Classificação geral'!R96,""),"")</f>
        <v/>
      </c>
      <c r="EZ102" s="296" t="str">
        <f>IF($EM102='Classificação geral'!$F96,'Classificação geral'!$U96,"")</f>
        <v/>
      </c>
      <c r="FA102" s="380" t="str">
        <f t="shared" si="341"/>
        <v/>
      </c>
      <c r="FB102" s="297" t="str">
        <f>IFERROR(RANK(EZ102,EZ:EZ,0)+ COUNTIF(EZ$13:$EZ101,EZ102),"")</f>
        <v/>
      </c>
      <c r="FC102" s="294"/>
      <c r="FD102" s="305" t="s">
        <v>5</v>
      </c>
      <c r="FE102" s="295" t="str">
        <f>IFERROR(IF(AND('Classificação geral'!$E96="mas",'Classificação geral'!$F96=1),'Classificação geral'!$A96,""),"")</f>
        <v/>
      </c>
      <c r="FF102" s="306" t="str">
        <f>IFERROR(IF(AND('Classificação geral'!$E96="mas",'Classificação geral'!$F96=1),'Classificação geral'!$B96,""),"")</f>
        <v/>
      </c>
      <c r="FG102" s="293" t="str">
        <f>IF($FF102='Classificação geral'!$B96,'Classificação geral'!$C96,"")</f>
        <v/>
      </c>
      <c r="FH102" s="293" t="str">
        <f>IF($FF102='Classificação geral'!$B96,'Classificação geral'!$E96,"")</f>
        <v/>
      </c>
      <c r="FI102" s="306" t="str">
        <f>IFERROR(IF(AND($FH102="mas",'Classificação geral'!$F96=1),'Classificação geral'!F96,""),"")</f>
        <v/>
      </c>
      <c r="FJ102" s="378" t="str">
        <f>IFERROR(IF(AND($FH102="mas",'Classificação geral'!$F96=1),'Classificação geral'!G96,""),"")</f>
        <v/>
      </c>
      <c r="FK102" s="378" t="str">
        <f>IFERROR(IF(AND($FH102="mas",'Classificação geral'!$F96=1),'Classificação geral'!H96,""),"")</f>
        <v/>
      </c>
      <c r="FL102" s="378" t="str">
        <f>IFERROR(IF(AND($FH102="mas",'Classificação geral'!$F96=1),'Classificação geral'!I96,""),"")</f>
        <v/>
      </c>
      <c r="FM102" s="378" t="str">
        <f>IFERROR(IF(AND($FH102="mas",'Classificação geral'!$F96=1),'Classificação geral'!J96,""),"")</f>
        <v/>
      </c>
      <c r="FN102" s="378" t="str">
        <f>IFERROR(IF(AND($FH102="mas",'Classificação geral'!$F96=1),'Classificação geral'!K96,""),"")</f>
        <v/>
      </c>
      <c r="FO102" s="378" t="str">
        <f>IFERROR(IF(AND($FH102="mas",'Classificação geral'!$F96=1),'Classificação geral'!L96,""),"")</f>
        <v/>
      </c>
      <c r="FP102" s="378" t="str">
        <f>IFERROR(IF(AND($FH102="mas",'Classificação geral'!$F96=1),'Classificação geral'!M96,""),"")</f>
        <v/>
      </c>
      <c r="FQ102" s="378" t="str">
        <f>IFERROR(IF(AND($FH102="mas",'Classificação geral'!$F96=1),'Classificação geral'!N96,""),"")</f>
        <v/>
      </c>
      <c r="FR102" s="378" t="str">
        <f>IFERROR(IF(AND($FH102="mas",'Classificação geral'!$F96=1),'Classificação geral'!O96,""),"")</f>
        <v/>
      </c>
      <c r="FS102" s="378" t="str">
        <f>IFERROR(IF(AND($FH102="mas",'Classificação geral'!$F96=1),'Classificação geral'!P96,""),"")</f>
        <v/>
      </c>
      <c r="FT102" s="378" t="str">
        <f>IFERROR(IF(AND($FH102="mas",'Classificação geral'!$F96=1),'Classificação geral'!Q96,""),"")</f>
        <v/>
      </c>
      <c r="FU102" s="378" t="str">
        <f>IFERROR(IF(AND($FH102="mas",'Classificação geral'!$F96=1),'Classificação geral'!R96,""),"")</f>
        <v/>
      </c>
      <c r="FV102" s="306" t="str">
        <f>IFERROR(IF(AND($FH102="mas",'Classificação geral'!$F96=1),'Classificação geral'!U96,""),"")</f>
        <v/>
      </c>
      <c r="FW102" s="380" t="str">
        <f t="shared" si="342"/>
        <v/>
      </c>
      <c r="FX102" s="297" t="str">
        <f>IFERROR(RANK(FV102,FV:FV,0)+ COUNTIF($FV$13:FV101,FV102),"")</f>
        <v/>
      </c>
      <c r="FY102" s="305"/>
      <c r="FZ102" s="295" t="str">
        <f>IFERROR(IF(AND('Classificação geral'!$E96="FEM",'Classificação geral'!$F96=2),'Classificação geral'!$A96,""),"")</f>
        <v/>
      </c>
      <c r="GA102" s="378" t="str">
        <f>IFERROR(IF(AND('Classificação geral'!$E96="fem",'Classificação geral'!$F96=2),'Classificação geral'!$B96,""),"")</f>
        <v/>
      </c>
      <c r="GB102" s="293" t="str">
        <f>IF(GA102='Classificação geral'!$B96,'Classificação geral'!$C96,"")</f>
        <v/>
      </c>
      <c r="GC102" s="293" t="str">
        <f>IF(GA102='Classificação geral'!$B96,'Classificação geral'!$E96,"")</f>
        <v/>
      </c>
      <c r="GD102" s="306" t="str">
        <f>IFERROR(IF(AND(GC102="fem",'Classificação geral'!$F96=2),'Classificação geral'!$F96,""),"")</f>
        <v/>
      </c>
      <c r="GE102" s="378" t="str">
        <f>IFERROR(IF(AND($GC102="fem",'Classificação geral'!$F96=2),'Classificação geral'!G96,""),"")</f>
        <v/>
      </c>
      <c r="GF102" s="378" t="str">
        <f>IFERROR(IF(AND($GC102="fem",'Classificação geral'!$F96=2),'Classificação geral'!H96,""),"")</f>
        <v/>
      </c>
      <c r="GG102" s="378" t="str">
        <f>IFERROR(IF(AND($GC102="fem",'Classificação geral'!$F96=2),'Classificação geral'!I96,""),"")</f>
        <v/>
      </c>
      <c r="GH102" s="378" t="str">
        <f>IFERROR(IF(AND($GC102="fem",'Classificação geral'!$F96=2),'Classificação geral'!J96,""),"")</f>
        <v/>
      </c>
      <c r="GI102" s="378" t="str">
        <f>IFERROR(IF(AND($GC102="fem",'Classificação geral'!$F96=2),'Classificação geral'!K96,""),"")</f>
        <v/>
      </c>
      <c r="GJ102" s="378" t="str">
        <f>IFERROR(IF(AND($GC102="fem",'Classificação geral'!$F96=2),'Classificação geral'!L96,""),"")</f>
        <v/>
      </c>
      <c r="GK102" s="378" t="str">
        <f>IFERROR(IF(AND($GC102="fem",'Classificação geral'!$F96=2),'Classificação geral'!M96,""),"")</f>
        <v/>
      </c>
      <c r="GL102" s="378" t="str">
        <f>IFERROR(IF(AND($GC102="fem",'Classificação geral'!$F96=2),'Classificação geral'!N96,""),"")</f>
        <v/>
      </c>
      <c r="GM102" s="378" t="str">
        <f>IFERROR(IF(AND($GC102="fem",'Classificação geral'!$F96=2),'Classificação geral'!O96,""),"")</f>
        <v/>
      </c>
      <c r="GN102" s="378" t="str">
        <f>IFERROR(IF(AND($GC102="fem",'Classificação geral'!$F96=2),'Classificação geral'!P96,""),"")</f>
        <v/>
      </c>
      <c r="GO102" s="378" t="str">
        <f>IFERROR(IF(AND($GC102="fem",'Classificação geral'!$F96=2),'Classificação geral'!Q96,""),"")</f>
        <v/>
      </c>
      <c r="GP102" s="378" t="str">
        <f>IFERROR(IF(AND($GC102="fem",'Classificação geral'!$F96=2),'Classificação geral'!R96,""),"")</f>
        <v/>
      </c>
      <c r="GQ102" s="306" t="str">
        <f>IFERROR(IF(AND(GC102="fem",'Classificação geral'!$F96=2),'Classificação geral'!U96,""),"")</f>
        <v/>
      </c>
      <c r="GR102" s="380" t="str">
        <f t="shared" si="343"/>
        <v/>
      </c>
      <c r="GS102" s="297" t="str">
        <f>IFERROR(RANK(GQ102,GQ:GQ,0)+ COUNTIF($GQ$13:GQ101,GQ102),"")</f>
        <v/>
      </c>
      <c r="GT102" s="305"/>
      <c r="GU102" s="295" t="str">
        <f>IFERROR(IF(AND('Classificação geral'!$E96="mas",'Classificação geral'!$F96=2),'Classificação geral'!$A96,""),"")</f>
        <v/>
      </c>
      <c r="GV102" s="295" t="str">
        <f>IFERROR(IF(AND('Classificação geral'!$E96="mas",'Classificação geral'!$F96=2),'Classificação geral'!$B96,""),"")</f>
        <v/>
      </c>
      <c r="GW102" s="293" t="str">
        <f>IF(GV102='Classificação geral'!$B96,'Classificação geral'!$C96,"")</f>
        <v/>
      </c>
      <c r="GX102" s="293" t="str">
        <f>IF(GV102='Classificação geral'!$B96,'Classificação geral'!$E96,"")</f>
        <v/>
      </c>
      <c r="GY102" s="306" t="str">
        <f>IFERROR(IF(AND(GX102="mas",'Classificação geral'!$F96=2),'Classificação geral'!$F96,""),"")</f>
        <v/>
      </c>
      <c r="GZ102" s="378" t="str">
        <f>IFERROR(IF(AND($GX102="mas",'Classificação geral'!$F96=2),'Classificação geral'!H96,""),"")</f>
        <v/>
      </c>
      <c r="HA102" s="378" t="str">
        <f>IFERROR(IF(AND($GX102="mas",'Classificação geral'!$F96=2),'Classificação geral'!I96,""),"")</f>
        <v/>
      </c>
      <c r="HB102" s="378" t="str">
        <f>IFERROR(IF(AND($GX102="mas",'Classificação geral'!$F96=2),'Classificação geral'!J96,""),"")</f>
        <v/>
      </c>
      <c r="HC102" s="306" t="str">
        <f>IFERROR(IF(AND(GX102="mas",'Classificação geral'!$F96=2),'Classificação geral'!$G96,""),"")</f>
        <v/>
      </c>
      <c r="HD102" s="378" t="str">
        <f>IFERROR(IF(AND($GX102="mas",'Classificação geral'!$F96=2),'Classificação geral'!L96,""),"")</f>
        <v/>
      </c>
      <c r="HE102" s="378" t="str">
        <f>IFERROR(IF(AND($GX102="mas",'Classificação geral'!$F96=2),'Classificação geral'!M96,""),"")</f>
        <v/>
      </c>
      <c r="HF102" s="378" t="str">
        <f>IFERROR(IF(AND($GX102="mas",'Classificação geral'!$F96=2),'Classificação geral'!N96,""),"")</f>
        <v/>
      </c>
      <c r="HG102" s="306" t="str">
        <f>IFERROR(IF(AND(GX102="mas",'Classificação geral'!$F96=2),'Classificação geral'!$K96,""),"")</f>
        <v/>
      </c>
      <c r="HH102" s="378" t="str">
        <f>IFERROR(IF(AND($GX102="mas",'Classificação geral'!$F96=2),'Classificação geral'!P96,""),"")</f>
        <v/>
      </c>
      <c r="HI102" s="378" t="str">
        <f>IFERROR(IF(AND($GX102="mas",'Classificação geral'!$F96=2),'Classificação geral'!Q96,""),"")</f>
        <v/>
      </c>
      <c r="HJ102" s="378" t="str">
        <f>IFERROR(IF(AND($GX102="mas",'Classificação geral'!$F96=2),'Classificação geral'!R96,""),"")</f>
        <v/>
      </c>
      <c r="HK102" s="306" t="str">
        <f>IFERROR(IF(AND(GX102="mas",'Classificação geral'!$F96=2),'Classificação geral'!$O96,""),"")</f>
        <v/>
      </c>
      <c r="HL102" s="306" t="str">
        <f>IFERROR(IF(AND(GX102="mas",'Classificação geral'!$F96=2),'Classificação geral'!$U96,""),"")</f>
        <v/>
      </c>
      <c r="HM102" s="380" t="str">
        <f t="shared" si="344"/>
        <v/>
      </c>
      <c r="HN102" s="297" t="str">
        <f>IFERROR(RANK(HL102,HL:HL,0)+ COUNTIF($HL$13:HL101,HL102),"")</f>
        <v/>
      </c>
      <c r="HO102" s="305"/>
      <c r="HP102" s="295" t="str">
        <f>IFERROR(IF(AND('Classificação geral'!$E96="FEM",'Classificação geral'!$F96=3),'Classificação geral'!$A96,""),"")</f>
        <v/>
      </c>
      <c r="HQ102" s="306" t="str">
        <f>IFERROR(IF(AND('Classificação geral'!$E96="fem",'Classificação geral'!$F96=3),'Classificação geral'!$B96,""),"")</f>
        <v/>
      </c>
      <c r="HR102" s="293" t="str">
        <f>IF($HQ102='Classificação geral'!$B96,'Classificação geral'!$C96,"")</f>
        <v/>
      </c>
      <c r="HS102" s="293" t="str">
        <f>IF($HQ102='Classificação geral'!$B96,'Classificação geral'!$E96,"")</f>
        <v/>
      </c>
      <c r="HT102" s="293" t="str">
        <f>IF($HS102='Classificação geral'!$E96,'Classificação geral'!$F96,"")</f>
        <v/>
      </c>
      <c r="HU102" s="382">
        <f>IF($HT102='Classificação geral'!$F96,'Classificação geral'!G96,"")</f>
        <v>0</v>
      </c>
      <c r="HV102" s="382" t="str">
        <f>IF($HT102='Classificação geral'!$F96,'Classificação geral'!H96,"")</f>
        <v/>
      </c>
      <c r="HW102" s="382">
        <f>IF($HT102='Classificação geral'!$F96,'Classificação geral'!I96,"")</f>
        <v>0</v>
      </c>
      <c r="HX102" s="382">
        <f>IF($HT102='Classificação geral'!$F96,'Classificação geral'!J96,"")</f>
        <v>0</v>
      </c>
      <c r="HY102" s="382">
        <f>IF($HT102='Classificação geral'!$F96,'Classificação geral'!K96,"")</f>
        <v>0</v>
      </c>
      <c r="HZ102" s="382">
        <f>IF($HT102='Classificação geral'!$F96,'Classificação geral'!L96,"")</f>
        <v>0</v>
      </c>
      <c r="IA102" s="382">
        <f>IF($HT102='Classificação geral'!$F96,'Classificação geral'!M96,"")</f>
        <v>0</v>
      </c>
      <c r="IB102" s="382">
        <f>IF($HT102='Classificação geral'!$F96,'Classificação geral'!N96,"")</f>
        <v>0</v>
      </c>
      <c r="IC102" s="382">
        <f>IF($HT102='Classificação geral'!$F96,'Classificação geral'!O96,"")</f>
        <v>0</v>
      </c>
      <c r="ID102" s="382" t="b">
        <f>IF($HT102='Classificação geral'!$F96,'Classificação geral'!P96,"")</f>
        <v>0</v>
      </c>
      <c r="IE102" s="382">
        <f>IF($HT102='Classificação geral'!$F96,'Classificação geral'!Q96,"")</f>
        <v>0</v>
      </c>
      <c r="IF102" s="382">
        <f>IF($HT102='Classificação geral'!$F96,'Classificação geral'!R96,"")</f>
        <v>0</v>
      </c>
      <c r="IG102" s="379" t="str">
        <f>IF($HT102='Classificação geral'!$F96,'Classificação geral'!$U96,"")</f>
        <v/>
      </c>
      <c r="IH102" s="334" t="str">
        <f t="shared" si="339"/>
        <v/>
      </c>
      <c r="II102" s="297" t="str">
        <f>IFERROR(RANK(IG102,IG:IG,0)+ COUNTIF($IG$13:IG101,IG102),"")</f>
        <v/>
      </c>
      <c r="IJ102" s="305"/>
      <c r="IK102" s="295" t="str">
        <f>IFERROR(IF(AND('Classificação geral'!$E96="mas",'Classificação geral'!$F96=3),'Classificação geral'!$A96,""),"")</f>
        <v/>
      </c>
      <c r="IL102" s="306" t="str">
        <f>IFERROR(IF(AND('Classificação geral'!$E96="mas",'Classificação geral'!$F96=3),'Classificação geral'!$B96,""),"")</f>
        <v/>
      </c>
      <c r="IM102" s="293" t="str">
        <f>IF($IL102='Classificação geral'!$B96,'Classificação geral'!$C96,"")</f>
        <v/>
      </c>
      <c r="IN102" s="293" t="str">
        <f>IF($IL102='Classificação geral'!$B96,'Classificação geral'!$E96,"")</f>
        <v/>
      </c>
      <c r="IO102" s="293" t="str">
        <f>IF($IN102='Classificação geral'!$E96,'Classificação geral'!$F96,"")</f>
        <v/>
      </c>
      <c r="IP102" s="379">
        <f>IF($IO102='Classificação geral'!$F96,'Classificação geral'!G96,"")</f>
        <v>0</v>
      </c>
      <c r="IQ102" s="379" t="str">
        <f>IF($IO102='Classificação geral'!$F96,'Classificação geral'!H96,"")</f>
        <v/>
      </c>
      <c r="IR102" s="379">
        <f>IF($IO102='Classificação geral'!$F96,'Classificação geral'!I96,"")</f>
        <v>0</v>
      </c>
      <c r="IS102" s="379">
        <f>IF($IO102='Classificação geral'!$F96,'Classificação geral'!J96,"")</f>
        <v>0</v>
      </c>
      <c r="IT102" s="379">
        <f>IF($IO102='Classificação geral'!$F96,'Classificação geral'!K96,"")</f>
        <v>0</v>
      </c>
      <c r="IU102" s="379">
        <f>IF($IO102='Classificação geral'!$F96,'Classificação geral'!L96,"")</f>
        <v>0</v>
      </c>
      <c r="IV102" s="379">
        <f>IF($IO102='Classificação geral'!$F96,'Classificação geral'!M96,"")</f>
        <v>0</v>
      </c>
      <c r="IW102" s="379">
        <f>IF($IO102='Classificação geral'!$F96,'Classificação geral'!N96,"")</f>
        <v>0</v>
      </c>
      <c r="IX102" s="379">
        <f>IF($IO102='Classificação geral'!$F96,'Classificação geral'!O96,"")</f>
        <v>0</v>
      </c>
      <c r="IY102" s="379" t="b">
        <f>IF($IO102='Classificação geral'!$F96,'Classificação geral'!P96,"")</f>
        <v>0</v>
      </c>
      <c r="IZ102" s="379">
        <f>IF($IO102='Classificação geral'!$F96,'Classificação geral'!Q96,"")</f>
        <v>0</v>
      </c>
      <c r="JA102" s="379">
        <f>IF($IO102='Classificação geral'!$F96,'Classificação geral'!R96,"")</f>
        <v>0</v>
      </c>
      <c r="JB102" s="296" t="str">
        <f>IF($IO102='Classificação geral'!$F96,'Classificação geral'!$U96,"")</f>
        <v/>
      </c>
      <c r="JC102" s="334" t="str">
        <f t="shared" si="340"/>
        <v/>
      </c>
      <c r="JD102" s="297" t="str">
        <f>IFERROR(RANK(JB102,JB:JB,0)+ COUNTIF($JB$13:JB101,JB102),"")</f>
        <v/>
      </c>
    </row>
    <row r="103" spans="1:264" ht="25.95" customHeight="1" x14ac:dyDescent="0.4">
      <c r="A103" s="397"/>
      <c r="B103" s="367" t="str">
        <f t="shared" si="241"/>
        <v/>
      </c>
      <c r="C103" s="390" t="str">
        <f t="shared" si="242"/>
        <v/>
      </c>
      <c r="D103" s="394" t="str">
        <f t="shared" si="243"/>
        <v/>
      </c>
      <c r="E103" s="395" t="str">
        <f t="shared" si="244"/>
        <v/>
      </c>
      <c r="F103" s="395" t="str">
        <f t="shared" si="245"/>
        <v/>
      </c>
      <c r="G103" s="395" t="str">
        <f>IFERROR(INDEX(#REF!,MATCH(U103,$FB$15:$FB$97,0)),"")</f>
        <v/>
      </c>
      <c r="H103" s="396" t="str">
        <f t="shared" si="246"/>
        <v/>
      </c>
      <c r="I103" s="396" t="str">
        <f t="shared" si="247"/>
        <v/>
      </c>
      <c r="J103" s="396" t="str">
        <f t="shared" si="248"/>
        <v/>
      </c>
      <c r="K103" s="479" t="str">
        <f t="shared" si="249"/>
        <v/>
      </c>
      <c r="L103" s="396" t="str">
        <f t="shared" si="250"/>
        <v/>
      </c>
      <c r="M103" s="396" t="str">
        <f t="shared" si="251"/>
        <v/>
      </c>
      <c r="N103" s="396" t="str">
        <f t="shared" si="252"/>
        <v/>
      </c>
      <c r="O103" s="479" t="str">
        <f t="shared" si="253"/>
        <v/>
      </c>
      <c r="P103" s="396" t="str">
        <f t="shared" si="254"/>
        <v/>
      </c>
      <c r="Q103" s="396" t="str">
        <f t="shared" si="255"/>
        <v/>
      </c>
      <c r="R103" s="396" t="str">
        <f t="shared" si="256"/>
        <v/>
      </c>
      <c r="S103" s="479" t="str">
        <f t="shared" si="257"/>
        <v/>
      </c>
      <c r="T103" s="396" t="str">
        <f t="shared" si="258"/>
        <v/>
      </c>
      <c r="U103" s="391">
        <v>89</v>
      </c>
      <c r="V103" s="392"/>
      <c r="W103" s="392"/>
      <c r="X103" s="367" t="str">
        <f t="shared" si="259"/>
        <v/>
      </c>
      <c r="Y103" s="390" t="str">
        <f t="shared" si="260"/>
        <v/>
      </c>
      <c r="Z103" s="394" t="str">
        <f t="shared" si="261"/>
        <v/>
      </c>
      <c r="AA103" s="395" t="str">
        <f t="shared" si="262"/>
        <v/>
      </c>
      <c r="AB103" s="395" t="str">
        <f t="shared" si="263"/>
        <v/>
      </c>
      <c r="AC103" s="395" t="str">
        <f>IFERROR(INDEX(#REF!,MATCH(AQ103,$FX$15:$FX$97,0)),"")</f>
        <v/>
      </c>
      <c r="AD103" s="396" t="str">
        <f t="shared" si="264"/>
        <v/>
      </c>
      <c r="AE103" s="396" t="str">
        <f t="shared" si="265"/>
        <v/>
      </c>
      <c r="AF103" s="396" t="str">
        <f t="shared" si="266"/>
        <v/>
      </c>
      <c r="AG103" s="479" t="str">
        <f t="shared" si="267"/>
        <v/>
      </c>
      <c r="AH103" s="396" t="str">
        <f t="shared" si="268"/>
        <v/>
      </c>
      <c r="AI103" s="396" t="str">
        <f t="shared" si="269"/>
        <v/>
      </c>
      <c r="AJ103" s="396" t="str">
        <f t="shared" si="270"/>
        <v/>
      </c>
      <c r="AK103" s="479" t="str">
        <f t="shared" si="271"/>
        <v/>
      </c>
      <c r="AL103" s="396" t="str">
        <f t="shared" si="272"/>
        <v/>
      </c>
      <c r="AM103" s="396" t="str">
        <f t="shared" si="273"/>
        <v/>
      </c>
      <c r="AN103" s="396" t="str">
        <f t="shared" si="274"/>
        <v/>
      </c>
      <c r="AO103" s="479" t="str">
        <f t="shared" si="275"/>
        <v/>
      </c>
      <c r="AP103" s="396" t="str">
        <f t="shared" si="276"/>
        <v/>
      </c>
      <c r="AQ103" s="391">
        <v>89</v>
      </c>
      <c r="AR103" s="392"/>
      <c r="AS103" s="397"/>
      <c r="AT103" s="367" t="str">
        <f t="shared" si="277"/>
        <v/>
      </c>
      <c r="AU103" s="390" t="str">
        <f t="shared" si="278"/>
        <v/>
      </c>
      <c r="AV103" s="390" t="str">
        <f t="shared" si="279"/>
        <v/>
      </c>
      <c r="AW103" s="395" t="str">
        <f t="shared" si="280"/>
        <v/>
      </c>
      <c r="AX103" s="395" t="str">
        <f t="shared" si="281"/>
        <v/>
      </c>
      <c r="AY103" s="395" t="str">
        <f>IFERROR(INDEX(#REF!,MATCH($BM103,$GS$15:$GS$97,0)),"")</f>
        <v/>
      </c>
      <c r="AZ103" s="396" t="str">
        <f t="shared" si="282"/>
        <v/>
      </c>
      <c r="BA103" s="396" t="str">
        <f t="shared" si="283"/>
        <v/>
      </c>
      <c r="BB103" s="396" t="str">
        <f t="shared" si="284"/>
        <v/>
      </c>
      <c r="BC103" s="479" t="str">
        <f t="shared" si="285"/>
        <v/>
      </c>
      <c r="BD103" s="396" t="str">
        <f t="shared" si="286"/>
        <v/>
      </c>
      <c r="BE103" s="396" t="str">
        <f t="shared" si="287"/>
        <v/>
      </c>
      <c r="BF103" s="396" t="str">
        <f t="shared" si="288"/>
        <v/>
      </c>
      <c r="BG103" s="479" t="str">
        <f t="shared" si="289"/>
        <v/>
      </c>
      <c r="BH103" s="396" t="str">
        <f t="shared" si="290"/>
        <v/>
      </c>
      <c r="BI103" s="396" t="str">
        <f t="shared" si="291"/>
        <v/>
      </c>
      <c r="BJ103" s="396" t="str">
        <f t="shared" si="292"/>
        <v/>
      </c>
      <c r="BK103" s="479" t="str">
        <f t="shared" si="293"/>
        <v/>
      </c>
      <c r="BL103" s="396" t="str">
        <f t="shared" si="294"/>
        <v/>
      </c>
      <c r="BM103" s="391">
        <v>89</v>
      </c>
      <c r="BN103" s="236"/>
      <c r="BO103" s="392"/>
      <c r="BP103" s="368" t="str">
        <f t="shared" si="295"/>
        <v/>
      </c>
      <c r="BQ103" s="390" t="str">
        <f t="shared" si="296"/>
        <v/>
      </c>
      <c r="BR103" s="394" t="str">
        <f t="shared" si="297"/>
        <v/>
      </c>
      <c r="BS103" s="395" t="str">
        <f t="shared" si="298"/>
        <v/>
      </c>
      <c r="BT103" s="395" t="str">
        <f t="shared" si="299"/>
        <v/>
      </c>
      <c r="BU103" s="395" t="str">
        <f>IFERROR(INDEX(#REF!,MATCH(CI103,$HN$15:$HN$97,0)),"")</f>
        <v/>
      </c>
      <c r="BV103" s="396" t="str">
        <f t="shared" si="300"/>
        <v/>
      </c>
      <c r="BW103" s="396" t="str">
        <f t="shared" si="301"/>
        <v/>
      </c>
      <c r="BX103" s="396" t="str">
        <f t="shared" si="302"/>
        <v/>
      </c>
      <c r="BY103" s="479" t="str">
        <f t="shared" si="303"/>
        <v/>
      </c>
      <c r="BZ103" s="396" t="str">
        <f t="shared" si="304"/>
        <v/>
      </c>
      <c r="CA103" s="396" t="str">
        <f t="shared" si="305"/>
        <v/>
      </c>
      <c r="CB103" s="396" t="str">
        <f t="shared" si="306"/>
        <v/>
      </c>
      <c r="CC103" s="479" t="str">
        <f t="shared" si="307"/>
        <v/>
      </c>
      <c r="CD103" s="396" t="str">
        <f t="shared" si="308"/>
        <v/>
      </c>
      <c r="CE103" s="396" t="str">
        <f t="shared" si="309"/>
        <v/>
      </c>
      <c r="CF103" s="396" t="str">
        <f t="shared" si="310"/>
        <v/>
      </c>
      <c r="CG103" s="479" t="str">
        <f t="shared" si="311"/>
        <v/>
      </c>
      <c r="CH103" s="396" t="str">
        <f t="shared" si="312"/>
        <v/>
      </c>
      <c r="CI103" s="391">
        <v>89</v>
      </c>
      <c r="CJ103" s="392"/>
      <c r="CK103" s="397"/>
      <c r="CL103" s="367" t="str">
        <f t="shared" si="313"/>
        <v/>
      </c>
      <c r="CM103" s="390" t="str">
        <f t="shared" si="314"/>
        <v/>
      </c>
      <c r="CN103" s="394" t="str">
        <f t="shared" si="315"/>
        <v/>
      </c>
      <c r="CO103" s="394" t="str">
        <f t="shared" si="316"/>
        <v/>
      </c>
      <c r="CP103" s="395" t="str">
        <f t="shared" si="317"/>
        <v/>
      </c>
      <c r="CQ103" s="395" t="str">
        <f>IFERROR(INDEX(#REF!,MATCH(DE103,$II$15:$II$97,0)),"")</f>
        <v/>
      </c>
      <c r="CR103" s="396" t="str">
        <f t="shared" si="318"/>
        <v/>
      </c>
      <c r="CS103" s="396" t="str">
        <f t="shared" si="319"/>
        <v/>
      </c>
      <c r="CT103" s="396" t="str">
        <f t="shared" si="320"/>
        <v/>
      </c>
      <c r="CU103" s="479" t="str">
        <f t="shared" si="321"/>
        <v/>
      </c>
      <c r="CV103" s="396" t="str">
        <f t="shared" si="322"/>
        <v/>
      </c>
      <c r="CW103" s="396" t="str">
        <f t="shared" si="323"/>
        <v/>
      </c>
      <c r="CX103" s="396" t="str">
        <f t="shared" si="324"/>
        <v/>
      </c>
      <c r="CY103" s="479" t="str">
        <f t="shared" si="325"/>
        <v/>
      </c>
      <c r="CZ103" s="396" t="str">
        <f t="shared" si="326"/>
        <v/>
      </c>
      <c r="DA103" s="396" t="str">
        <f t="shared" si="327"/>
        <v/>
      </c>
      <c r="DB103" s="396" t="str">
        <f t="shared" si="328"/>
        <v/>
      </c>
      <c r="DC103" s="479" t="str">
        <f t="shared" si="329"/>
        <v/>
      </c>
      <c r="DD103" s="396" t="str">
        <f t="shared" si="330"/>
        <v/>
      </c>
      <c r="DE103" s="391">
        <v>89</v>
      </c>
      <c r="DF103" s="393" t="str">
        <f t="shared" si="230"/>
        <v/>
      </c>
      <c r="DG103" s="392"/>
      <c r="DH103" s="392"/>
      <c r="DI103" s="367" t="str">
        <f t="shared" si="231"/>
        <v/>
      </c>
      <c r="DJ103" s="390" t="str">
        <f t="shared" si="331"/>
        <v/>
      </c>
      <c r="DK103" s="394" t="str">
        <f t="shared" si="332"/>
        <v/>
      </c>
      <c r="DL103" s="395" t="str">
        <f t="shared" si="333"/>
        <v/>
      </c>
      <c r="DM103" s="395" t="str">
        <f t="shared" si="334"/>
        <v/>
      </c>
      <c r="DN103" s="395" t="str">
        <f>IFERROR(INDEX(#REF!,MATCH(EB103,$JD$15:$JD$97,0)),"")</f>
        <v/>
      </c>
      <c r="DO103" s="396" t="str">
        <f t="shared" si="232"/>
        <v/>
      </c>
      <c r="DP103" s="396" t="str">
        <f t="shared" si="233"/>
        <v/>
      </c>
      <c r="DQ103" s="396" t="str">
        <f t="shared" si="234"/>
        <v/>
      </c>
      <c r="DR103" s="479" t="str">
        <f t="shared" si="335"/>
        <v/>
      </c>
      <c r="DS103" s="396" t="str">
        <f t="shared" si="235"/>
        <v/>
      </c>
      <c r="DT103" s="396" t="str">
        <f t="shared" si="236"/>
        <v/>
      </c>
      <c r="DU103" s="396" t="str">
        <f t="shared" si="237"/>
        <v/>
      </c>
      <c r="DV103" s="479" t="str">
        <f t="shared" si="336"/>
        <v/>
      </c>
      <c r="DW103" s="396" t="str">
        <f t="shared" si="238"/>
        <v/>
      </c>
      <c r="DX103" s="396" t="str">
        <f t="shared" si="239"/>
        <v/>
      </c>
      <c r="DY103" s="396" t="str">
        <f t="shared" si="240"/>
        <v/>
      </c>
      <c r="DZ103" s="479" t="str">
        <f t="shared" si="337"/>
        <v/>
      </c>
      <c r="EA103" s="396" t="str">
        <f t="shared" si="338"/>
        <v/>
      </c>
      <c r="EB103" s="391">
        <v>89</v>
      </c>
      <c r="EC103" s="393"/>
      <c r="ED103" s="392"/>
      <c r="EI103" s="295" t="str">
        <f>IFERROR(IF(AND('Classificação geral'!$E97="FEM",'Classificação geral'!$F97=1),'Classificação geral'!$A97,""),"")</f>
        <v/>
      </c>
      <c r="EJ103" s="306" t="str">
        <f>IFERROR(IF(AND('Classificação geral'!$E97="FEM",'Classificação geral'!$F97=1),'Classificação geral'!$B97,""),"")</f>
        <v/>
      </c>
      <c r="EK103" s="293" t="str">
        <f>IF($EJ103='Classificação geral'!$B97,'Classificação geral'!$C97,"")</f>
        <v/>
      </c>
      <c r="EL103" s="293" t="str">
        <f>IF($EJ103='Classificação geral'!$B97,'Classificação geral'!$E97,"")</f>
        <v/>
      </c>
      <c r="EM103" s="293" t="str">
        <f>IF($EL103='Classificação geral'!$E97,'Classificação geral'!$F97,"")</f>
        <v/>
      </c>
      <c r="EN103" s="378" t="str">
        <f>IFERROR(IF(AND($EL103="fem",'Classificação geral'!$F97=1),'Classificação geral'!G97,""),"")</f>
        <v/>
      </c>
      <c r="EO103" s="378" t="str">
        <f>IFERROR(IF(AND($EL103="fem",'Classificação geral'!$F97=1),'Classificação geral'!H97,""),"")</f>
        <v/>
      </c>
      <c r="EP103" s="378" t="str">
        <f>IFERROR(IF(AND($EL103="fem",'Classificação geral'!$F97=1),'Classificação geral'!I97,""),"")</f>
        <v/>
      </c>
      <c r="EQ103" s="378" t="str">
        <f>IFERROR(IF(AND($EL103="fem",'Classificação geral'!$F97=1),'Classificação geral'!J97,""),"")</f>
        <v/>
      </c>
      <c r="ER103" s="306" t="str">
        <f>IFERROR(IF(AND($EL103="fem",'Classificação geral'!$F97=1),'Classificação geral'!K97,""),"")</f>
        <v/>
      </c>
      <c r="ES103" s="378" t="str">
        <f>IFERROR(IF(AND($EL103="fem",'Classificação geral'!$F97=1),'Classificação geral'!L97,""),"")</f>
        <v/>
      </c>
      <c r="ET103" s="378" t="str">
        <f>IFERROR(IF(AND($EL103="fem",'Classificação geral'!$F97=1),'Classificação geral'!M97,""),"")</f>
        <v/>
      </c>
      <c r="EU103" s="378" t="str">
        <f>IFERROR(IF(AND($EL103="fem",'Classificação geral'!$F97=1),'Classificação geral'!N97,""),"")</f>
        <v/>
      </c>
      <c r="EV103" s="306" t="str">
        <f>IFERROR(IF(AND($EL103="fem",'Classificação geral'!$F97=1),'Classificação geral'!O97,""),"")</f>
        <v/>
      </c>
      <c r="EW103" s="378" t="str">
        <f>IFERROR(IF(AND($EL103="fem",'Classificação geral'!$F97=1),'Classificação geral'!P97,""),"")</f>
        <v/>
      </c>
      <c r="EX103" s="378" t="str">
        <f>IFERROR(IF(AND($EL103="fem",'Classificação geral'!$F97=1),'Classificação geral'!Q97,""),"")</f>
        <v/>
      </c>
      <c r="EY103" s="378" t="str">
        <f>IFERROR(IF(AND($EL103="fem",'Classificação geral'!$F97=1),'Classificação geral'!R97,""),"")</f>
        <v/>
      </c>
      <c r="EZ103" s="296" t="str">
        <f>IF($EM103='Classificação geral'!$F97,'Classificação geral'!$U97,"")</f>
        <v/>
      </c>
      <c r="FA103" s="380" t="str">
        <f t="shared" si="341"/>
        <v/>
      </c>
      <c r="FB103" s="297" t="str">
        <f>IFERROR(RANK(EZ103,EZ:EZ,0)+ COUNTIF(EZ$13:$EZ102,EZ103),"")</f>
        <v/>
      </c>
      <c r="FC103" s="294"/>
      <c r="FD103" s="305" t="s">
        <v>5</v>
      </c>
      <c r="FE103" s="295" t="str">
        <f>IFERROR(IF(AND('Classificação geral'!$E97="mas",'Classificação geral'!$F97=1),'Classificação geral'!$A97,""),"")</f>
        <v/>
      </c>
      <c r="FF103" s="306" t="str">
        <f>IFERROR(IF(AND('Classificação geral'!$E97="mas",'Classificação geral'!$F97=1),'Classificação geral'!$B97,""),"")</f>
        <v/>
      </c>
      <c r="FG103" s="293" t="str">
        <f>IF($FF103='Classificação geral'!$B97,'Classificação geral'!$C97,"")</f>
        <v/>
      </c>
      <c r="FH103" s="293" t="str">
        <f>IF($FF103='Classificação geral'!$B97,'Classificação geral'!$E97,"")</f>
        <v/>
      </c>
      <c r="FI103" s="306" t="str">
        <f>IFERROR(IF(AND($FH103="mas",'Classificação geral'!$F97=1),'Classificação geral'!F97,""),"")</f>
        <v/>
      </c>
      <c r="FJ103" s="378" t="str">
        <f>IFERROR(IF(AND($FH103="mas",'Classificação geral'!$F97=1),'Classificação geral'!G97,""),"")</f>
        <v/>
      </c>
      <c r="FK103" s="378" t="str">
        <f>IFERROR(IF(AND($FH103="mas",'Classificação geral'!$F97=1),'Classificação geral'!H97,""),"")</f>
        <v/>
      </c>
      <c r="FL103" s="378" t="str">
        <f>IFERROR(IF(AND($FH103="mas",'Classificação geral'!$F97=1),'Classificação geral'!I97,""),"")</f>
        <v/>
      </c>
      <c r="FM103" s="378" t="str">
        <f>IFERROR(IF(AND($FH103="mas",'Classificação geral'!$F97=1),'Classificação geral'!J97,""),"")</f>
        <v/>
      </c>
      <c r="FN103" s="378" t="str">
        <f>IFERROR(IF(AND($FH103="mas",'Classificação geral'!$F97=1),'Classificação geral'!K97,""),"")</f>
        <v/>
      </c>
      <c r="FO103" s="378" t="str">
        <f>IFERROR(IF(AND($FH103="mas",'Classificação geral'!$F97=1),'Classificação geral'!L97,""),"")</f>
        <v/>
      </c>
      <c r="FP103" s="378" t="str">
        <f>IFERROR(IF(AND($FH103="mas",'Classificação geral'!$F97=1),'Classificação geral'!M97,""),"")</f>
        <v/>
      </c>
      <c r="FQ103" s="378" t="str">
        <f>IFERROR(IF(AND($FH103="mas",'Classificação geral'!$F97=1),'Classificação geral'!N97,""),"")</f>
        <v/>
      </c>
      <c r="FR103" s="378" t="str">
        <f>IFERROR(IF(AND($FH103="mas",'Classificação geral'!$F97=1),'Classificação geral'!O97,""),"")</f>
        <v/>
      </c>
      <c r="FS103" s="378" t="str">
        <f>IFERROR(IF(AND($FH103="mas",'Classificação geral'!$F97=1),'Classificação geral'!P97,""),"")</f>
        <v/>
      </c>
      <c r="FT103" s="378" t="str">
        <f>IFERROR(IF(AND($FH103="mas",'Classificação geral'!$F97=1),'Classificação geral'!Q97,""),"")</f>
        <v/>
      </c>
      <c r="FU103" s="378" t="str">
        <f>IFERROR(IF(AND($FH103="mas",'Classificação geral'!$F97=1),'Classificação geral'!R97,""),"")</f>
        <v/>
      </c>
      <c r="FV103" s="306" t="str">
        <f>IFERROR(IF(AND($FH103="mas",'Classificação geral'!$F97=1),'Classificação geral'!U97,""),"")</f>
        <v/>
      </c>
      <c r="FW103" s="380" t="str">
        <f t="shared" si="342"/>
        <v/>
      </c>
      <c r="FX103" s="297" t="str">
        <f>IFERROR(RANK(FV103,FV:FV,0)+ COUNTIF($FV$13:FV102,FV103),"")</f>
        <v/>
      </c>
      <c r="FY103" s="305"/>
      <c r="FZ103" s="295" t="str">
        <f>IFERROR(IF(AND('Classificação geral'!$E97="FEM",'Classificação geral'!$F97=2),'Classificação geral'!$A97,""),"")</f>
        <v/>
      </c>
      <c r="GA103" s="378" t="str">
        <f>IFERROR(IF(AND('Classificação geral'!$E97="fem",'Classificação geral'!$F97=2),'Classificação geral'!$B97,""),"")</f>
        <v/>
      </c>
      <c r="GB103" s="293" t="str">
        <f>IF(GA103='Classificação geral'!$B97,'Classificação geral'!$C97,"")</f>
        <v/>
      </c>
      <c r="GC103" s="293" t="str">
        <f>IF(GA103='Classificação geral'!$B97,'Classificação geral'!$E97,"")</f>
        <v/>
      </c>
      <c r="GD103" s="306" t="str">
        <f>IFERROR(IF(AND(GC103="fem",'Classificação geral'!$F97=2),'Classificação geral'!$F97,""),"")</f>
        <v/>
      </c>
      <c r="GE103" s="378" t="str">
        <f>IFERROR(IF(AND($GC103="fem",'Classificação geral'!$F97=2),'Classificação geral'!G97,""),"")</f>
        <v/>
      </c>
      <c r="GF103" s="378" t="str">
        <f>IFERROR(IF(AND($GC103="fem",'Classificação geral'!$F97=2),'Classificação geral'!H97,""),"")</f>
        <v/>
      </c>
      <c r="GG103" s="378" t="str">
        <f>IFERROR(IF(AND($GC103="fem",'Classificação geral'!$F97=2),'Classificação geral'!I97,""),"")</f>
        <v/>
      </c>
      <c r="GH103" s="378" t="str">
        <f>IFERROR(IF(AND($GC103="fem",'Classificação geral'!$F97=2),'Classificação geral'!J97,""),"")</f>
        <v/>
      </c>
      <c r="GI103" s="378" t="str">
        <f>IFERROR(IF(AND($GC103="fem",'Classificação geral'!$F97=2),'Classificação geral'!K97,""),"")</f>
        <v/>
      </c>
      <c r="GJ103" s="378" t="str">
        <f>IFERROR(IF(AND($GC103="fem",'Classificação geral'!$F97=2),'Classificação geral'!L97,""),"")</f>
        <v/>
      </c>
      <c r="GK103" s="378" t="str">
        <f>IFERROR(IF(AND($GC103="fem",'Classificação geral'!$F97=2),'Classificação geral'!M97,""),"")</f>
        <v/>
      </c>
      <c r="GL103" s="378" t="str">
        <f>IFERROR(IF(AND($GC103="fem",'Classificação geral'!$F97=2),'Classificação geral'!N97,""),"")</f>
        <v/>
      </c>
      <c r="GM103" s="378" t="str">
        <f>IFERROR(IF(AND($GC103="fem",'Classificação geral'!$F97=2),'Classificação geral'!O97,""),"")</f>
        <v/>
      </c>
      <c r="GN103" s="378" t="str">
        <f>IFERROR(IF(AND($GC103="fem",'Classificação geral'!$F97=2),'Classificação geral'!P97,""),"")</f>
        <v/>
      </c>
      <c r="GO103" s="378" t="str">
        <f>IFERROR(IF(AND($GC103="fem",'Classificação geral'!$F97=2),'Classificação geral'!Q97,""),"")</f>
        <v/>
      </c>
      <c r="GP103" s="378" t="str">
        <f>IFERROR(IF(AND($GC103="fem",'Classificação geral'!$F97=2),'Classificação geral'!R97,""),"")</f>
        <v/>
      </c>
      <c r="GQ103" s="306" t="str">
        <f>IFERROR(IF(AND(GC103="fem",'Classificação geral'!$F97=2),'Classificação geral'!U97,""),"")</f>
        <v/>
      </c>
      <c r="GR103" s="380" t="str">
        <f t="shared" si="343"/>
        <v/>
      </c>
      <c r="GS103" s="297" t="str">
        <f>IFERROR(RANK(GQ103,GQ:GQ,0)+ COUNTIF($GQ$13:GQ102,GQ103),"")</f>
        <v/>
      </c>
      <c r="GT103" s="305"/>
      <c r="GU103" s="295" t="str">
        <f>IFERROR(IF(AND('Classificação geral'!$E97="mas",'Classificação geral'!$F97=2),'Classificação geral'!$A97,""),"")</f>
        <v/>
      </c>
      <c r="GV103" s="295" t="str">
        <f>IFERROR(IF(AND('Classificação geral'!$E97="mas",'Classificação geral'!$F97=2),'Classificação geral'!$B97,""),"")</f>
        <v/>
      </c>
      <c r="GW103" s="293" t="str">
        <f>IF(GV103='Classificação geral'!$B97,'Classificação geral'!$C97,"")</f>
        <v/>
      </c>
      <c r="GX103" s="293" t="str">
        <f>IF(GV103='Classificação geral'!$B97,'Classificação geral'!$E97,"")</f>
        <v/>
      </c>
      <c r="GY103" s="306" t="str">
        <f>IFERROR(IF(AND(GX103="mas",'Classificação geral'!$F97=2),'Classificação geral'!$F97,""),"")</f>
        <v/>
      </c>
      <c r="GZ103" s="378" t="str">
        <f>IFERROR(IF(AND($GX103="mas",'Classificação geral'!$F97=2),'Classificação geral'!H97,""),"")</f>
        <v/>
      </c>
      <c r="HA103" s="378" t="str">
        <f>IFERROR(IF(AND($GX103="mas",'Classificação geral'!$F97=2),'Classificação geral'!I97,""),"")</f>
        <v/>
      </c>
      <c r="HB103" s="378" t="str">
        <f>IFERROR(IF(AND($GX103="mas",'Classificação geral'!$F97=2),'Classificação geral'!J97,""),"")</f>
        <v/>
      </c>
      <c r="HC103" s="306" t="str">
        <f>IFERROR(IF(AND(GX103="mas",'Classificação geral'!$F97=2),'Classificação geral'!$G97,""),"")</f>
        <v/>
      </c>
      <c r="HD103" s="378" t="str">
        <f>IFERROR(IF(AND($GX103="mas",'Classificação geral'!$F97=2),'Classificação geral'!L97,""),"")</f>
        <v/>
      </c>
      <c r="HE103" s="378" t="str">
        <f>IFERROR(IF(AND($GX103="mas",'Classificação geral'!$F97=2),'Classificação geral'!M97,""),"")</f>
        <v/>
      </c>
      <c r="HF103" s="378" t="str">
        <f>IFERROR(IF(AND($GX103="mas",'Classificação geral'!$F97=2),'Classificação geral'!N97,""),"")</f>
        <v/>
      </c>
      <c r="HG103" s="306" t="str">
        <f>IFERROR(IF(AND(GX103="mas",'Classificação geral'!$F97=2),'Classificação geral'!$K97,""),"")</f>
        <v/>
      </c>
      <c r="HH103" s="378" t="str">
        <f>IFERROR(IF(AND($GX103="mas",'Classificação geral'!$F97=2),'Classificação geral'!P97,""),"")</f>
        <v/>
      </c>
      <c r="HI103" s="378" t="str">
        <f>IFERROR(IF(AND($GX103="mas",'Classificação geral'!$F97=2),'Classificação geral'!Q97,""),"")</f>
        <v/>
      </c>
      <c r="HJ103" s="378" t="str">
        <f>IFERROR(IF(AND($GX103="mas",'Classificação geral'!$F97=2),'Classificação geral'!R97,""),"")</f>
        <v/>
      </c>
      <c r="HK103" s="306" t="str">
        <f>IFERROR(IF(AND(GX103="mas",'Classificação geral'!$F97=2),'Classificação geral'!$O97,""),"")</f>
        <v/>
      </c>
      <c r="HL103" s="306" t="str">
        <f>IFERROR(IF(AND(GX103="mas",'Classificação geral'!$F97=2),'Classificação geral'!$U97,""),"")</f>
        <v/>
      </c>
      <c r="HM103" s="380" t="str">
        <f t="shared" si="344"/>
        <v/>
      </c>
      <c r="HN103" s="297" t="str">
        <f>IFERROR(RANK(HL103,HL:HL,0)+ COUNTIF($HL$13:HL102,HL103),"")</f>
        <v/>
      </c>
      <c r="HO103" s="305"/>
      <c r="HP103" s="295" t="str">
        <f>IFERROR(IF(AND('Classificação geral'!$E97="FEM",'Classificação geral'!$F97=3),'Classificação geral'!$A97,""),"")</f>
        <v/>
      </c>
      <c r="HQ103" s="306" t="str">
        <f>IFERROR(IF(AND('Classificação geral'!$E97="fem",'Classificação geral'!$F97=3),'Classificação geral'!$B97,""),"")</f>
        <v/>
      </c>
      <c r="HR103" s="293" t="str">
        <f>IF($HQ103='Classificação geral'!$B97,'Classificação geral'!$C97,"")</f>
        <v/>
      </c>
      <c r="HS103" s="293" t="str">
        <f>IF($HQ103='Classificação geral'!$B97,'Classificação geral'!$E97,"")</f>
        <v/>
      </c>
      <c r="HT103" s="293" t="str">
        <f>IF($HS103='Classificação geral'!$E97,'Classificação geral'!$F97,"")</f>
        <v/>
      </c>
      <c r="HU103" s="382" t="str">
        <f>IF($HT103='Classificação geral'!$F97,'Classificação geral'!G97,"")</f>
        <v/>
      </c>
      <c r="HV103" s="382" t="str">
        <f>IF($HT103='Classificação geral'!$F97,'Classificação geral'!H97,"")</f>
        <v/>
      </c>
      <c r="HW103" s="382" t="str">
        <f>IF($HT103='Classificação geral'!$F97,'Classificação geral'!I97,"")</f>
        <v/>
      </c>
      <c r="HX103" s="382" t="str">
        <f>IF($HT103='Classificação geral'!$F97,'Classificação geral'!J97,"")</f>
        <v/>
      </c>
      <c r="HY103" s="382" t="str">
        <f>IF($HT103='Classificação geral'!$F97,'Classificação geral'!K97,"")</f>
        <v/>
      </c>
      <c r="HZ103" s="382" t="str">
        <f>IF($HT103='Classificação geral'!$F97,'Classificação geral'!L97,"")</f>
        <v/>
      </c>
      <c r="IA103" s="382" t="str">
        <f>IF($HT103='Classificação geral'!$F97,'Classificação geral'!M97,"")</f>
        <v/>
      </c>
      <c r="IB103" s="382" t="str">
        <f>IF($HT103='Classificação geral'!$F97,'Classificação geral'!N97,"")</f>
        <v/>
      </c>
      <c r="IC103" s="382" t="str">
        <f>IF($HT103='Classificação geral'!$F97,'Classificação geral'!O97,"")</f>
        <v/>
      </c>
      <c r="ID103" s="382" t="str">
        <f>IF($HT103='Classificação geral'!$F97,'Classificação geral'!P97,"")</f>
        <v/>
      </c>
      <c r="IE103" s="382" t="str">
        <f>IF($HT103='Classificação geral'!$F97,'Classificação geral'!Q97,"")</f>
        <v/>
      </c>
      <c r="IF103" s="382" t="str">
        <f>IF($HT103='Classificação geral'!$F97,'Classificação geral'!R97,"")</f>
        <v/>
      </c>
      <c r="IG103" s="379" t="str">
        <f>IF($HT103='Classificação geral'!$F97,'Classificação geral'!$U97,"")</f>
        <v/>
      </c>
      <c r="IH103" s="334" t="str">
        <f t="shared" si="339"/>
        <v/>
      </c>
      <c r="II103" s="297" t="str">
        <f>IFERROR(RANK(IG103,IG:IG,0)+ COUNTIF($IG$13:IG102,IG103),"")</f>
        <v/>
      </c>
      <c r="IJ103" s="305"/>
      <c r="IK103" s="295" t="str">
        <f>IFERROR(IF(AND('Classificação geral'!$E97="mas",'Classificação geral'!$F97=3),'Classificação geral'!$A97,""),"")</f>
        <v/>
      </c>
      <c r="IL103" s="306" t="str">
        <f>IFERROR(IF(AND('Classificação geral'!$E97="mas",'Classificação geral'!$F97=3),'Classificação geral'!$B97,""),"")</f>
        <v/>
      </c>
      <c r="IM103" s="293" t="str">
        <f>IF($IL103='Classificação geral'!$B97,'Classificação geral'!$C97,"")</f>
        <v/>
      </c>
      <c r="IN103" s="293" t="str">
        <f>IF($IL103='Classificação geral'!$B97,'Classificação geral'!$E97,"")</f>
        <v/>
      </c>
      <c r="IO103" s="293" t="str">
        <f>IF($IN103='Classificação geral'!$E97,'Classificação geral'!$F97,"")</f>
        <v/>
      </c>
      <c r="IP103" s="379" t="str">
        <f>IF($IO103='Classificação geral'!$F97,'Classificação geral'!G97,"")</f>
        <v/>
      </c>
      <c r="IQ103" s="379" t="str">
        <f>IF($IO103='Classificação geral'!$F97,'Classificação geral'!H97,"")</f>
        <v/>
      </c>
      <c r="IR103" s="379" t="str">
        <f>IF($IO103='Classificação geral'!$F97,'Classificação geral'!I97,"")</f>
        <v/>
      </c>
      <c r="IS103" s="379" t="str">
        <f>IF($IO103='Classificação geral'!$F97,'Classificação geral'!J97,"")</f>
        <v/>
      </c>
      <c r="IT103" s="379" t="str">
        <f>IF($IO103='Classificação geral'!$F97,'Classificação geral'!K97,"")</f>
        <v/>
      </c>
      <c r="IU103" s="379" t="str">
        <f>IF($IO103='Classificação geral'!$F97,'Classificação geral'!L97,"")</f>
        <v/>
      </c>
      <c r="IV103" s="379" t="str">
        <f>IF($IO103='Classificação geral'!$F97,'Classificação geral'!M97,"")</f>
        <v/>
      </c>
      <c r="IW103" s="379" t="str">
        <f>IF($IO103='Classificação geral'!$F97,'Classificação geral'!N97,"")</f>
        <v/>
      </c>
      <c r="IX103" s="379" t="str">
        <f>IF($IO103='Classificação geral'!$F97,'Classificação geral'!O97,"")</f>
        <v/>
      </c>
      <c r="IY103" s="379" t="str">
        <f>IF($IO103='Classificação geral'!$F97,'Classificação geral'!P97,"")</f>
        <v/>
      </c>
      <c r="IZ103" s="379" t="str">
        <f>IF($IO103='Classificação geral'!$F97,'Classificação geral'!Q97,"")</f>
        <v/>
      </c>
      <c r="JA103" s="379" t="str">
        <f>IF($IO103='Classificação geral'!$F97,'Classificação geral'!R97,"")</f>
        <v/>
      </c>
      <c r="JB103" s="296" t="str">
        <f>IF($IO103='Classificação geral'!$F97,'Classificação geral'!$U97,"")</f>
        <v/>
      </c>
      <c r="JC103" s="334" t="str">
        <f t="shared" si="340"/>
        <v/>
      </c>
      <c r="JD103" s="297" t="str">
        <f>IFERROR(RANK(JB103,JB:JB,0)+ COUNTIF($JB$13:JB102,JB103),"")</f>
        <v/>
      </c>
    </row>
    <row r="104" spans="1:264" ht="25.95" customHeight="1" x14ac:dyDescent="0.4">
      <c r="A104" s="397"/>
      <c r="B104" s="367" t="str">
        <f t="shared" si="241"/>
        <v/>
      </c>
      <c r="C104" s="390" t="str">
        <f t="shared" si="242"/>
        <v/>
      </c>
      <c r="D104" s="394" t="str">
        <f t="shared" si="243"/>
        <v/>
      </c>
      <c r="E104" s="395" t="str">
        <f t="shared" si="244"/>
        <v/>
      </c>
      <c r="F104" s="395" t="str">
        <f t="shared" si="245"/>
        <v/>
      </c>
      <c r="G104" s="395" t="str">
        <f>IFERROR(INDEX(#REF!,MATCH(U104,$FB$15:$FB$97,0)),"")</f>
        <v/>
      </c>
      <c r="H104" s="396" t="str">
        <f t="shared" si="246"/>
        <v/>
      </c>
      <c r="I104" s="396" t="str">
        <f t="shared" si="247"/>
        <v/>
      </c>
      <c r="J104" s="396" t="str">
        <f t="shared" si="248"/>
        <v/>
      </c>
      <c r="K104" s="479" t="str">
        <f t="shared" si="249"/>
        <v/>
      </c>
      <c r="L104" s="396" t="str">
        <f t="shared" si="250"/>
        <v/>
      </c>
      <c r="M104" s="396" t="str">
        <f t="shared" si="251"/>
        <v/>
      </c>
      <c r="N104" s="396" t="str">
        <f t="shared" si="252"/>
        <v/>
      </c>
      <c r="O104" s="479" t="str">
        <f t="shared" si="253"/>
        <v/>
      </c>
      <c r="P104" s="396" t="str">
        <f t="shared" si="254"/>
        <v/>
      </c>
      <c r="Q104" s="396" t="str">
        <f t="shared" si="255"/>
        <v/>
      </c>
      <c r="R104" s="396" t="str">
        <f t="shared" si="256"/>
        <v/>
      </c>
      <c r="S104" s="479" t="str">
        <f t="shared" si="257"/>
        <v/>
      </c>
      <c r="T104" s="396" t="str">
        <f t="shared" si="258"/>
        <v/>
      </c>
      <c r="U104" s="391">
        <v>90</v>
      </c>
      <c r="V104" s="392"/>
      <c r="W104" s="392"/>
      <c r="X104" s="367" t="str">
        <f t="shared" si="259"/>
        <v/>
      </c>
      <c r="Y104" s="390" t="str">
        <f t="shared" si="260"/>
        <v/>
      </c>
      <c r="Z104" s="394" t="str">
        <f t="shared" si="261"/>
        <v/>
      </c>
      <c r="AA104" s="395" t="str">
        <f t="shared" si="262"/>
        <v/>
      </c>
      <c r="AB104" s="395" t="str">
        <f t="shared" si="263"/>
        <v/>
      </c>
      <c r="AC104" s="395" t="str">
        <f>IFERROR(INDEX(#REF!,MATCH(AQ104,$FX$15:$FX$97,0)),"")</f>
        <v/>
      </c>
      <c r="AD104" s="396" t="str">
        <f t="shared" si="264"/>
        <v/>
      </c>
      <c r="AE104" s="396" t="str">
        <f t="shared" si="265"/>
        <v/>
      </c>
      <c r="AF104" s="396" t="str">
        <f t="shared" si="266"/>
        <v/>
      </c>
      <c r="AG104" s="479" t="str">
        <f t="shared" si="267"/>
        <v/>
      </c>
      <c r="AH104" s="396" t="str">
        <f t="shared" si="268"/>
        <v/>
      </c>
      <c r="AI104" s="396" t="str">
        <f t="shared" si="269"/>
        <v/>
      </c>
      <c r="AJ104" s="396" t="str">
        <f t="shared" si="270"/>
        <v/>
      </c>
      <c r="AK104" s="479" t="str">
        <f t="shared" si="271"/>
        <v/>
      </c>
      <c r="AL104" s="396" t="str">
        <f t="shared" si="272"/>
        <v/>
      </c>
      <c r="AM104" s="396" t="str">
        <f t="shared" si="273"/>
        <v/>
      </c>
      <c r="AN104" s="396" t="str">
        <f t="shared" si="274"/>
        <v/>
      </c>
      <c r="AO104" s="479" t="str">
        <f t="shared" si="275"/>
        <v/>
      </c>
      <c r="AP104" s="396" t="str">
        <f t="shared" si="276"/>
        <v/>
      </c>
      <c r="AQ104" s="391">
        <v>90</v>
      </c>
      <c r="AR104" s="392"/>
      <c r="AS104" s="397"/>
      <c r="AT104" s="367" t="str">
        <f t="shared" si="277"/>
        <v/>
      </c>
      <c r="AU104" s="390" t="str">
        <f t="shared" si="278"/>
        <v/>
      </c>
      <c r="AV104" s="390" t="str">
        <f t="shared" si="279"/>
        <v/>
      </c>
      <c r="AW104" s="395" t="str">
        <f t="shared" si="280"/>
        <v/>
      </c>
      <c r="AX104" s="395" t="str">
        <f t="shared" si="281"/>
        <v/>
      </c>
      <c r="AY104" s="395" t="str">
        <f>IFERROR(INDEX(#REF!,MATCH($BM104,$GS$15:$GS$97,0)),"")</f>
        <v/>
      </c>
      <c r="AZ104" s="396" t="str">
        <f t="shared" si="282"/>
        <v/>
      </c>
      <c r="BA104" s="396" t="str">
        <f t="shared" si="283"/>
        <v/>
      </c>
      <c r="BB104" s="396" t="str">
        <f t="shared" si="284"/>
        <v/>
      </c>
      <c r="BC104" s="479" t="str">
        <f t="shared" si="285"/>
        <v/>
      </c>
      <c r="BD104" s="396" t="str">
        <f t="shared" si="286"/>
        <v/>
      </c>
      <c r="BE104" s="396" t="str">
        <f t="shared" si="287"/>
        <v/>
      </c>
      <c r="BF104" s="396" t="str">
        <f t="shared" si="288"/>
        <v/>
      </c>
      <c r="BG104" s="479" t="str">
        <f t="shared" si="289"/>
        <v/>
      </c>
      <c r="BH104" s="396" t="str">
        <f t="shared" si="290"/>
        <v/>
      </c>
      <c r="BI104" s="396" t="str">
        <f t="shared" si="291"/>
        <v/>
      </c>
      <c r="BJ104" s="396" t="str">
        <f t="shared" si="292"/>
        <v/>
      </c>
      <c r="BK104" s="479" t="str">
        <f t="shared" si="293"/>
        <v/>
      </c>
      <c r="BL104" s="396" t="str">
        <f t="shared" si="294"/>
        <v/>
      </c>
      <c r="BM104" s="391">
        <v>90</v>
      </c>
      <c r="BN104" s="236"/>
      <c r="BO104" s="392"/>
      <c r="BP104" s="368" t="str">
        <f t="shared" si="295"/>
        <v/>
      </c>
      <c r="BQ104" s="390" t="str">
        <f t="shared" si="296"/>
        <v/>
      </c>
      <c r="BR104" s="394" t="str">
        <f t="shared" si="297"/>
        <v/>
      </c>
      <c r="BS104" s="395" t="str">
        <f t="shared" si="298"/>
        <v/>
      </c>
      <c r="BT104" s="395" t="str">
        <f t="shared" si="299"/>
        <v/>
      </c>
      <c r="BU104" s="395" t="str">
        <f>IFERROR(INDEX(#REF!,MATCH(CI104,$HN$15:$HN$97,0)),"")</f>
        <v/>
      </c>
      <c r="BV104" s="396" t="str">
        <f t="shared" si="300"/>
        <v/>
      </c>
      <c r="BW104" s="396" t="str">
        <f t="shared" si="301"/>
        <v/>
      </c>
      <c r="BX104" s="396" t="str">
        <f t="shared" si="302"/>
        <v/>
      </c>
      <c r="BY104" s="479" t="str">
        <f t="shared" si="303"/>
        <v/>
      </c>
      <c r="BZ104" s="396" t="str">
        <f t="shared" si="304"/>
        <v/>
      </c>
      <c r="CA104" s="396" t="str">
        <f t="shared" si="305"/>
        <v/>
      </c>
      <c r="CB104" s="396" t="str">
        <f t="shared" si="306"/>
        <v/>
      </c>
      <c r="CC104" s="479" t="str">
        <f t="shared" si="307"/>
        <v/>
      </c>
      <c r="CD104" s="396" t="str">
        <f t="shared" si="308"/>
        <v/>
      </c>
      <c r="CE104" s="396" t="str">
        <f t="shared" si="309"/>
        <v/>
      </c>
      <c r="CF104" s="396" t="str">
        <f t="shared" si="310"/>
        <v/>
      </c>
      <c r="CG104" s="479" t="str">
        <f t="shared" si="311"/>
        <v/>
      </c>
      <c r="CH104" s="396" t="str">
        <f t="shared" si="312"/>
        <v/>
      </c>
      <c r="CI104" s="391">
        <v>90</v>
      </c>
      <c r="CJ104" s="392"/>
      <c r="CK104" s="397"/>
      <c r="CL104" s="367" t="str">
        <f t="shared" si="313"/>
        <v/>
      </c>
      <c r="CM104" s="390" t="str">
        <f t="shared" si="314"/>
        <v/>
      </c>
      <c r="CN104" s="394" t="str">
        <f t="shared" si="315"/>
        <v/>
      </c>
      <c r="CO104" s="394" t="str">
        <f t="shared" si="316"/>
        <v/>
      </c>
      <c r="CP104" s="395" t="str">
        <f t="shared" si="317"/>
        <v/>
      </c>
      <c r="CQ104" s="395" t="str">
        <f>IFERROR(INDEX(#REF!,MATCH(DE104,$II$15:$II$97,0)),"")</f>
        <v/>
      </c>
      <c r="CR104" s="396" t="str">
        <f t="shared" si="318"/>
        <v/>
      </c>
      <c r="CS104" s="396" t="str">
        <f t="shared" si="319"/>
        <v/>
      </c>
      <c r="CT104" s="396" t="str">
        <f t="shared" si="320"/>
        <v/>
      </c>
      <c r="CU104" s="479" t="str">
        <f t="shared" si="321"/>
        <v/>
      </c>
      <c r="CV104" s="396" t="str">
        <f t="shared" si="322"/>
        <v/>
      </c>
      <c r="CW104" s="396" t="str">
        <f t="shared" si="323"/>
        <v/>
      </c>
      <c r="CX104" s="396" t="str">
        <f t="shared" si="324"/>
        <v/>
      </c>
      <c r="CY104" s="479" t="str">
        <f t="shared" si="325"/>
        <v/>
      </c>
      <c r="CZ104" s="396" t="str">
        <f t="shared" si="326"/>
        <v/>
      </c>
      <c r="DA104" s="396" t="str">
        <f t="shared" si="327"/>
        <v/>
      </c>
      <c r="DB104" s="396" t="str">
        <f t="shared" si="328"/>
        <v/>
      </c>
      <c r="DC104" s="479" t="str">
        <f t="shared" si="329"/>
        <v/>
      </c>
      <c r="DD104" s="396" t="str">
        <f t="shared" si="330"/>
        <v/>
      </c>
      <c r="DE104" s="391">
        <v>90</v>
      </c>
      <c r="DF104" s="393" t="str">
        <f t="shared" si="230"/>
        <v/>
      </c>
      <c r="DG104" s="392"/>
      <c r="DH104" s="392"/>
      <c r="DI104" s="367" t="str">
        <f t="shared" si="231"/>
        <v/>
      </c>
      <c r="DJ104" s="390" t="str">
        <f t="shared" si="331"/>
        <v/>
      </c>
      <c r="DK104" s="394" t="str">
        <f t="shared" si="332"/>
        <v/>
      </c>
      <c r="DL104" s="395" t="str">
        <f t="shared" si="333"/>
        <v/>
      </c>
      <c r="DM104" s="395" t="str">
        <f t="shared" si="334"/>
        <v/>
      </c>
      <c r="DN104" s="395" t="str">
        <f>IFERROR(INDEX(#REF!,MATCH(EB104,$JD$15:$JD$97,0)),"")</f>
        <v/>
      </c>
      <c r="DO104" s="396" t="str">
        <f t="shared" si="232"/>
        <v/>
      </c>
      <c r="DP104" s="396" t="str">
        <f t="shared" si="233"/>
        <v/>
      </c>
      <c r="DQ104" s="396" t="str">
        <f t="shared" si="234"/>
        <v/>
      </c>
      <c r="DR104" s="479" t="str">
        <f t="shared" si="335"/>
        <v/>
      </c>
      <c r="DS104" s="396" t="str">
        <f t="shared" si="235"/>
        <v/>
      </c>
      <c r="DT104" s="396" t="str">
        <f t="shared" si="236"/>
        <v/>
      </c>
      <c r="DU104" s="396" t="str">
        <f t="shared" si="237"/>
        <v/>
      </c>
      <c r="DV104" s="479" t="str">
        <f t="shared" si="336"/>
        <v/>
      </c>
      <c r="DW104" s="396" t="str">
        <f t="shared" si="238"/>
        <v/>
      </c>
      <c r="DX104" s="396" t="str">
        <f t="shared" si="239"/>
        <v/>
      </c>
      <c r="DY104" s="396" t="str">
        <f t="shared" si="240"/>
        <v/>
      </c>
      <c r="DZ104" s="479" t="str">
        <f t="shared" si="337"/>
        <v/>
      </c>
      <c r="EA104" s="396" t="str">
        <f t="shared" si="338"/>
        <v/>
      </c>
      <c r="EB104" s="391">
        <v>90</v>
      </c>
      <c r="EC104" s="393"/>
      <c r="ED104" s="392"/>
      <c r="EI104" s="295"/>
      <c r="EJ104" s="306"/>
      <c r="EK104" s="293"/>
      <c r="EL104" s="293"/>
      <c r="EM104" s="293"/>
      <c r="EN104" s="378" t="str">
        <f>IFERROR(IF(AND($EL104="fem",'Classificação geral'!$F98=1),'Classificação geral'!G98,""),"")</f>
        <v/>
      </c>
      <c r="EO104" s="378" t="str">
        <f>IFERROR(IF(AND($EL104="fem",'Classificação geral'!$F98=1),'Classificação geral'!H98,""),"")</f>
        <v/>
      </c>
      <c r="EP104" s="378" t="str">
        <f>IFERROR(IF(AND($EL104="fem",'Classificação geral'!$F98=1),'Classificação geral'!I98,""),"")</f>
        <v/>
      </c>
      <c r="EQ104" s="378" t="str">
        <f>IFERROR(IF(AND($EL104="fem",'Classificação geral'!$F98=1),'Classificação geral'!J98,""),"")</f>
        <v/>
      </c>
      <c r="ER104" s="306"/>
      <c r="ES104" s="378" t="str">
        <f>IFERROR(IF(AND($EL104="fem",'Classificação geral'!$F98=1),'Classificação geral'!L98,""),"")</f>
        <v/>
      </c>
      <c r="ET104" s="378" t="str">
        <f>IFERROR(IF(AND($EL104="fem",'Classificação geral'!$F98=1),'Classificação geral'!M98,""),"")</f>
        <v/>
      </c>
      <c r="EU104" s="378" t="str">
        <f>IFERROR(IF(AND($EL104="fem",'Classificação geral'!$F98=1),'Classificação geral'!N98,""),"")</f>
        <v/>
      </c>
      <c r="EV104" s="306"/>
      <c r="EW104" s="378" t="str">
        <f>IFERROR(IF(AND($EL104="fem",'Classificação geral'!$F98=1),'Classificação geral'!P98,""),"")</f>
        <v/>
      </c>
      <c r="EX104" s="378" t="str">
        <f>IFERROR(IF(AND($EL104="fem",'Classificação geral'!$F98=1),'Classificação geral'!Q98,""),"")</f>
        <v/>
      </c>
      <c r="EY104" s="378" t="str">
        <f>IFERROR(IF(AND($EL104="fem",'Classificação geral'!$F98=1),'Classificação geral'!R98,""),"")</f>
        <v/>
      </c>
      <c r="EZ104" s="296"/>
      <c r="FA104" s="380" t="str">
        <f t="shared" si="341"/>
        <v/>
      </c>
      <c r="FB104" s="297" t="str">
        <f>IFERROR(RANK(EZ104,EZ:EZ,0)+ COUNTIF(EZ$13:$EZ103,EZ104),"")</f>
        <v/>
      </c>
      <c r="FC104" s="298"/>
      <c r="FD104" s="305"/>
      <c r="FE104" s="295"/>
      <c r="FF104" s="306"/>
      <c r="FG104" s="293"/>
      <c r="FH104" s="293"/>
      <c r="FI104" s="306"/>
      <c r="FJ104" s="378" t="str">
        <f>IFERROR(IF(AND($FH104="mas",'Classificação geral'!$F98=1),'Classificação geral'!G98,""),"")</f>
        <v/>
      </c>
      <c r="FK104" s="378" t="str">
        <f>IFERROR(IF(AND($FH104="mas",'Classificação geral'!$F98=1),'Classificação geral'!H98,""),"")</f>
        <v/>
      </c>
      <c r="FL104" s="378" t="str">
        <f>IFERROR(IF(AND($FH104="mas",'Classificação geral'!$F98=1),'Classificação geral'!I98,""),"")</f>
        <v/>
      </c>
      <c r="FM104" s="378" t="str">
        <f>IFERROR(IF(AND($FH104="mas",'Classificação geral'!$F98=1),'Classificação geral'!J98,""),"")</f>
        <v/>
      </c>
      <c r="FN104" s="378" t="str">
        <f>IFERROR(IF(AND($FH104="mas",'Classificação geral'!$F98=1),'Classificação geral'!K98,""),"")</f>
        <v/>
      </c>
      <c r="FO104" s="378" t="str">
        <f>IFERROR(IF(AND($FH104="mas",'Classificação geral'!$F98=1),'Classificação geral'!L98,""),"")</f>
        <v/>
      </c>
      <c r="FP104" s="378" t="str">
        <f>IFERROR(IF(AND($FH104="mas",'Classificação geral'!$F98=1),'Classificação geral'!M98,""),"")</f>
        <v/>
      </c>
      <c r="FQ104" s="378" t="str">
        <f>IFERROR(IF(AND($FH104="mas",'Classificação geral'!$F98=1),'Classificação geral'!N98,""),"")</f>
        <v/>
      </c>
      <c r="FR104" s="378" t="str">
        <f>IFERROR(IF(AND($FH104="mas",'Classificação geral'!$F98=1),'Classificação geral'!O98,""),"")</f>
        <v/>
      </c>
      <c r="FS104" s="378" t="str">
        <f>IFERROR(IF(AND($FH104="mas",'Classificação geral'!$F98=1),'Classificação geral'!P98,""),"")</f>
        <v/>
      </c>
      <c r="FT104" s="378" t="str">
        <f>IFERROR(IF(AND($FH104="mas",'Classificação geral'!$F98=1),'Classificação geral'!Q98,""),"")</f>
        <v/>
      </c>
      <c r="FU104" s="378" t="str">
        <f>IFERROR(IF(AND($FH104="mas",'Classificação geral'!$F98=1),'Classificação geral'!R98,""),"")</f>
        <v/>
      </c>
      <c r="FV104" s="306"/>
      <c r="FW104" s="380" t="str">
        <f t="shared" si="342"/>
        <v/>
      </c>
      <c r="FX104" s="297" t="str">
        <f>IFERROR(RANK(FV104,FV:FV,0)+ COUNTIF($FV$13:FV103,FV104),"")</f>
        <v/>
      </c>
      <c r="FY104" s="305"/>
      <c r="FZ104" s="295"/>
      <c r="GA104" s="295"/>
      <c r="GB104" s="293"/>
      <c r="GC104" s="293"/>
      <c r="GD104" s="306"/>
      <c r="GE104" s="378" t="str">
        <f>IFERROR(IF(AND($GC104="fem",'Classificação geral'!$F98=2),'Classificação geral'!G98,""),"")</f>
        <v/>
      </c>
      <c r="GF104" s="378" t="str">
        <f>IFERROR(IF(AND($GC104="fem",'Classificação geral'!$F98=2),'Classificação geral'!H98,""),"")</f>
        <v/>
      </c>
      <c r="GG104" s="378" t="str">
        <f>IFERROR(IF(AND($GC104="fem",'Classificação geral'!$F98=2),'Classificação geral'!I98,""),"")</f>
        <v/>
      </c>
      <c r="GH104" s="378" t="str">
        <f>IFERROR(IF(AND($GC104="fem",'Classificação geral'!$F98=2),'Classificação geral'!J98,""),"")</f>
        <v/>
      </c>
      <c r="GI104" s="378" t="str">
        <f>IFERROR(IF(AND($GC104="fem",'Classificação geral'!$F98=2),'Classificação geral'!K98,""),"")</f>
        <v/>
      </c>
      <c r="GJ104" s="378" t="str">
        <f>IFERROR(IF(AND($GC104="fem",'Classificação geral'!$F98=2),'Classificação geral'!L98,""),"")</f>
        <v/>
      </c>
      <c r="GK104" s="378" t="str">
        <f>IFERROR(IF(AND($GC104="fem",'Classificação geral'!$F98=2),'Classificação geral'!M98,""),"")</f>
        <v/>
      </c>
      <c r="GL104" s="378" t="str">
        <f>IFERROR(IF(AND($GC104="fem",'Classificação geral'!$F98=2),'Classificação geral'!N98,""),"")</f>
        <v/>
      </c>
      <c r="GM104" s="378" t="str">
        <f>IFERROR(IF(AND($GC104="fem",'Classificação geral'!$F98=2),'Classificação geral'!O98,""),"")</f>
        <v/>
      </c>
      <c r="GN104" s="378" t="str">
        <f>IFERROR(IF(AND($GC104="fem",'Classificação geral'!$F98=2),'Classificação geral'!P98,""),"")</f>
        <v/>
      </c>
      <c r="GO104" s="378" t="str">
        <f>IFERROR(IF(AND($GC104="fem",'Classificação geral'!$F98=2),'Classificação geral'!Q98,""),"")</f>
        <v/>
      </c>
      <c r="GP104" s="378" t="str">
        <f>IFERROR(IF(AND($GC104="fem",'Classificação geral'!$F98=2),'Classificação geral'!R98,""),"")</f>
        <v/>
      </c>
      <c r="GQ104" s="306"/>
      <c r="GR104" s="380" t="str">
        <f t="shared" si="343"/>
        <v/>
      </c>
      <c r="GS104" s="297" t="str">
        <f>IFERROR(RANK(GQ104,GQ:GQ,0)+ COUNTIF($GQ$13:GQ103,GQ104),"")</f>
        <v/>
      </c>
      <c r="GT104" s="305"/>
      <c r="GU104" s="295"/>
      <c r="GV104" s="295"/>
      <c r="GW104" s="293"/>
      <c r="GX104" s="293"/>
      <c r="GY104" s="306"/>
      <c r="GZ104" s="306"/>
      <c r="HA104" s="306"/>
      <c r="HB104" s="306"/>
      <c r="HC104" s="306"/>
      <c r="HD104" s="306"/>
      <c r="HE104" s="306"/>
      <c r="HF104" s="306"/>
      <c r="HG104" s="306"/>
      <c r="HH104" s="306"/>
      <c r="HI104" s="306"/>
      <c r="HJ104" s="306"/>
      <c r="HK104" s="306"/>
      <c r="HL104" s="306"/>
      <c r="HM104" s="380" t="str">
        <f t="shared" si="344"/>
        <v/>
      </c>
      <c r="HN104" s="297" t="str">
        <f>IFERROR(RANK(HL104,HL:HL,0)+ COUNTIF($HL$13:HL103,HL104),"")</f>
        <v/>
      </c>
      <c r="HO104" s="305"/>
      <c r="HP104" s="295"/>
      <c r="HQ104" s="306"/>
      <c r="HR104" s="293"/>
      <c r="HS104" s="293"/>
      <c r="HT104" s="293"/>
      <c r="HU104" s="382">
        <f>IF($HT104='Classificação geral'!$F98,'Classificação geral'!G98,"")</f>
        <v>0</v>
      </c>
      <c r="HV104" s="382">
        <f>IF($HT104='Classificação geral'!$F98,'Classificação geral'!H98,"")</f>
        <v>0</v>
      </c>
      <c r="HW104" s="382">
        <f>IF($HT104='Classificação geral'!$F98,'Classificação geral'!I98,"")</f>
        <v>0</v>
      </c>
      <c r="HX104" s="382">
        <f>IF($HT104='Classificação geral'!$F98,'Classificação geral'!J98,"")</f>
        <v>0</v>
      </c>
      <c r="HY104" s="382">
        <f>IF($HT104='Classificação geral'!$F98,'Classificação geral'!K98,"")</f>
        <v>0</v>
      </c>
      <c r="HZ104" s="382">
        <f>IF($HT104='Classificação geral'!$F98,'Classificação geral'!L98,"")</f>
        <v>0</v>
      </c>
      <c r="IA104" s="382">
        <f>IF($HT104='Classificação geral'!$F98,'Classificação geral'!M98,"")</f>
        <v>0</v>
      </c>
      <c r="IB104" s="382">
        <f>IF($HT104='Classificação geral'!$F98,'Classificação geral'!N98,"")</f>
        <v>0</v>
      </c>
      <c r="IC104" s="382">
        <f>IF($HT104='Classificação geral'!$F98,'Classificação geral'!O98,"")</f>
        <v>0</v>
      </c>
      <c r="ID104" s="382">
        <f>IF($HT104='Classificação geral'!$F98,'Classificação geral'!P98,"")</f>
        <v>0</v>
      </c>
      <c r="IE104" s="382">
        <f>IF($HT104='Classificação geral'!$F98,'Classificação geral'!Q98,"")</f>
        <v>0</v>
      </c>
      <c r="IF104" s="382">
        <f>IF($HT104='Classificação geral'!$F98,'Classificação geral'!R98,"")</f>
        <v>0</v>
      </c>
      <c r="IG104" s="379" t="str">
        <f>IF($HT104='Classificação geral'!$F98,'Classificação geral'!$U98,"")</f>
        <v/>
      </c>
      <c r="IH104" s="334" t="str">
        <f t="shared" si="339"/>
        <v/>
      </c>
      <c r="II104" s="297" t="str">
        <f>IFERROR(RANK(IG104,IG:IG,0)+ COUNTIF($IG$13:IG103,IG104),"")</f>
        <v/>
      </c>
      <c r="IJ104" s="305"/>
      <c r="IK104" s="295"/>
      <c r="IL104" s="306"/>
      <c r="IM104" s="293"/>
      <c r="IN104" s="293"/>
      <c r="IO104" s="293"/>
      <c r="IP104" s="379">
        <f>IF($IO104='Classificação geral'!$F98,'Classificação geral'!G98,"")</f>
        <v>0</v>
      </c>
      <c r="IQ104" s="379">
        <f>IF($IO104='Classificação geral'!$F98,'Classificação geral'!H98,"")</f>
        <v>0</v>
      </c>
      <c r="IR104" s="379">
        <f>IF($IO104='Classificação geral'!$F98,'Classificação geral'!I98,"")</f>
        <v>0</v>
      </c>
      <c r="IS104" s="379">
        <f>IF($IO104='Classificação geral'!$F98,'Classificação geral'!J98,"")</f>
        <v>0</v>
      </c>
      <c r="IT104" s="379">
        <f>IF($IO104='Classificação geral'!$F98,'Classificação geral'!K98,"")</f>
        <v>0</v>
      </c>
      <c r="IU104" s="379">
        <f>IF($IO104='Classificação geral'!$F98,'Classificação geral'!L98,"")</f>
        <v>0</v>
      </c>
      <c r="IV104" s="379">
        <f>IF($IO104='Classificação geral'!$F98,'Classificação geral'!M98,"")</f>
        <v>0</v>
      </c>
      <c r="IW104" s="379">
        <f>IF($IO104='Classificação geral'!$F98,'Classificação geral'!N98,"")</f>
        <v>0</v>
      </c>
      <c r="IX104" s="379">
        <f>IF($IO104='Classificação geral'!$F98,'Classificação geral'!O98,"")</f>
        <v>0</v>
      </c>
      <c r="IY104" s="379">
        <f>IF($IO104='Classificação geral'!$F98,'Classificação geral'!P98,"")</f>
        <v>0</v>
      </c>
      <c r="IZ104" s="379">
        <f>IF($IO104='Classificação geral'!$F98,'Classificação geral'!Q98,"")</f>
        <v>0</v>
      </c>
      <c r="JA104" s="379">
        <f>IF($IO104='Classificação geral'!$F98,'Classificação geral'!R98,"")</f>
        <v>0</v>
      </c>
      <c r="JB104" s="296" t="str">
        <f>IF($IO104='Classificação geral'!$F98,'Classificação geral'!$U98,"")</f>
        <v/>
      </c>
      <c r="JC104" s="334" t="str">
        <f t="shared" si="340"/>
        <v/>
      </c>
      <c r="JD104" s="297" t="str">
        <f>IFERROR(RANK(JB104,JB:JB,0)+ COUNTIF($JB$13:JB103,JB104),"")</f>
        <v/>
      </c>
    </row>
    <row r="105" spans="1:264" ht="25.95" customHeight="1" x14ac:dyDescent="0.4">
      <c r="A105" s="397"/>
      <c r="B105" s="367" t="str">
        <f t="shared" si="241"/>
        <v/>
      </c>
      <c r="C105" s="390" t="str">
        <f t="shared" si="242"/>
        <v/>
      </c>
      <c r="D105" s="394" t="str">
        <f t="shared" si="243"/>
        <v/>
      </c>
      <c r="E105" s="395" t="str">
        <f t="shared" si="244"/>
        <v/>
      </c>
      <c r="F105" s="395" t="str">
        <f t="shared" si="245"/>
        <v/>
      </c>
      <c r="G105" s="395" t="str">
        <f>IFERROR(INDEX(#REF!,MATCH(U105,$FB$15:$FB$97,0)),"")</f>
        <v/>
      </c>
      <c r="H105" s="396" t="str">
        <f t="shared" si="246"/>
        <v/>
      </c>
      <c r="I105" s="396" t="str">
        <f t="shared" si="247"/>
        <v/>
      </c>
      <c r="J105" s="396" t="str">
        <f t="shared" si="248"/>
        <v/>
      </c>
      <c r="K105" s="479" t="str">
        <f t="shared" si="249"/>
        <v/>
      </c>
      <c r="L105" s="396" t="str">
        <f t="shared" si="250"/>
        <v/>
      </c>
      <c r="M105" s="396" t="str">
        <f t="shared" si="251"/>
        <v/>
      </c>
      <c r="N105" s="396" t="str">
        <f t="shared" si="252"/>
        <v/>
      </c>
      <c r="O105" s="479" t="str">
        <f t="shared" si="253"/>
        <v/>
      </c>
      <c r="P105" s="396" t="str">
        <f t="shared" si="254"/>
        <v/>
      </c>
      <c r="Q105" s="396" t="str">
        <f t="shared" si="255"/>
        <v/>
      </c>
      <c r="R105" s="396" t="str">
        <f t="shared" si="256"/>
        <v/>
      </c>
      <c r="S105" s="479" t="str">
        <f t="shared" si="257"/>
        <v/>
      </c>
      <c r="T105" s="396" t="str">
        <f t="shared" si="258"/>
        <v/>
      </c>
      <c r="U105" s="391">
        <v>91</v>
      </c>
      <c r="V105" s="392"/>
      <c r="W105" s="392"/>
      <c r="X105" s="367" t="str">
        <f t="shared" si="259"/>
        <v/>
      </c>
      <c r="Y105" s="390" t="str">
        <f t="shared" si="260"/>
        <v/>
      </c>
      <c r="Z105" s="394" t="str">
        <f t="shared" si="261"/>
        <v/>
      </c>
      <c r="AA105" s="395" t="str">
        <f t="shared" si="262"/>
        <v/>
      </c>
      <c r="AB105" s="395" t="str">
        <f t="shared" si="263"/>
        <v/>
      </c>
      <c r="AC105" s="395" t="str">
        <f>IFERROR(INDEX(#REF!,MATCH(AQ105,$FX$15:$FX$97,0)),"")</f>
        <v/>
      </c>
      <c r="AD105" s="396" t="str">
        <f t="shared" si="264"/>
        <v/>
      </c>
      <c r="AE105" s="396" t="str">
        <f t="shared" si="265"/>
        <v/>
      </c>
      <c r="AF105" s="396" t="str">
        <f t="shared" si="266"/>
        <v/>
      </c>
      <c r="AG105" s="479" t="str">
        <f t="shared" si="267"/>
        <v/>
      </c>
      <c r="AH105" s="396" t="str">
        <f t="shared" si="268"/>
        <v/>
      </c>
      <c r="AI105" s="396" t="str">
        <f t="shared" si="269"/>
        <v/>
      </c>
      <c r="AJ105" s="396" t="str">
        <f t="shared" si="270"/>
        <v/>
      </c>
      <c r="AK105" s="479" t="str">
        <f t="shared" si="271"/>
        <v/>
      </c>
      <c r="AL105" s="396" t="str">
        <f t="shared" si="272"/>
        <v/>
      </c>
      <c r="AM105" s="396" t="str">
        <f t="shared" si="273"/>
        <v/>
      </c>
      <c r="AN105" s="396" t="str">
        <f t="shared" si="274"/>
        <v/>
      </c>
      <c r="AO105" s="479" t="str">
        <f t="shared" si="275"/>
        <v/>
      </c>
      <c r="AP105" s="396" t="str">
        <f t="shared" si="276"/>
        <v/>
      </c>
      <c r="AQ105" s="391">
        <v>91</v>
      </c>
      <c r="AR105" s="392"/>
      <c r="AS105" s="397"/>
      <c r="AT105" s="367" t="str">
        <f t="shared" si="277"/>
        <v/>
      </c>
      <c r="AU105" s="390" t="str">
        <f t="shared" si="278"/>
        <v/>
      </c>
      <c r="AV105" s="390" t="str">
        <f t="shared" si="279"/>
        <v/>
      </c>
      <c r="AW105" s="395" t="str">
        <f t="shared" si="280"/>
        <v/>
      </c>
      <c r="AX105" s="395" t="str">
        <f t="shared" si="281"/>
        <v/>
      </c>
      <c r="AY105" s="395" t="str">
        <f>IFERROR(INDEX(#REF!,MATCH($BM105,$GS$15:$GS$97,0)),"")</f>
        <v/>
      </c>
      <c r="AZ105" s="396" t="str">
        <f t="shared" si="282"/>
        <v/>
      </c>
      <c r="BA105" s="396" t="str">
        <f t="shared" si="283"/>
        <v/>
      </c>
      <c r="BB105" s="396" t="str">
        <f t="shared" si="284"/>
        <v/>
      </c>
      <c r="BC105" s="479" t="str">
        <f t="shared" si="285"/>
        <v/>
      </c>
      <c r="BD105" s="396" t="str">
        <f t="shared" si="286"/>
        <v/>
      </c>
      <c r="BE105" s="396" t="str">
        <f t="shared" si="287"/>
        <v/>
      </c>
      <c r="BF105" s="396" t="str">
        <f t="shared" si="288"/>
        <v/>
      </c>
      <c r="BG105" s="479" t="str">
        <f t="shared" si="289"/>
        <v/>
      </c>
      <c r="BH105" s="396" t="str">
        <f t="shared" si="290"/>
        <v/>
      </c>
      <c r="BI105" s="396" t="str">
        <f t="shared" si="291"/>
        <v/>
      </c>
      <c r="BJ105" s="396" t="str">
        <f t="shared" si="292"/>
        <v/>
      </c>
      <c r="BK105" s="479" t="str">
        <f t="shared" si="293"/>
        <v/>
      </c>
      <c r="BL105" s="396" t="str">
        <f t="shared" si="294"/>
        <v/>
      </c>
      <c r="BM105" s="391">
        <v>91</v>
      </c>
      <c r="BN105" s="236"/>
      <c r="BO105" s="392"/>
      <c r="BP105" s="368" t="str">
        <f t="shared" si="295"/>
        <v/>
      </c>
      <c r="BQ105" s="390" t="str">
        <f t="shared" si="296"/>
        <v/>
      </c>
      <c r="BR105" s="394" t="str">
        <f t="shared" si="297"/>
        <v/>
      </c>
      <c r="BS105" s="395" t="str">
        <f t="shared" si="298"/>
        <v/>
      </c>
      <c r="BT105" s="395" t="str">
        <f t="shared" si="299"/>
        <v/>
      </c>
      <c r="BU105" s="395" t="str">
        <f>IFERROR(INDEX(#REF!,MATCH(CI105,$HN$15:$HN$97,0)),"")</f>
        <v/>
      </c>
      <c r="BV105" s="396" t="str">
        <f t="shared" si="300"/>
        <v/>
      </c>
      <c r="BW105" s="396" t="str">
        <f t="shared" si="301"/>
        <v/>
      </c>
      <c r="BX105" s="396" t="str">
        <f t="shared" si="302"/>
        <v/>
      </c>
      <c r="BY105" s="479" t="str">
        <f t="shared" si="303"/>
        <v/>
      </c>
      <c r="BZ105" s="396" t="str">
        <f t="shared" si="304"/>
        <v/>
      </c>
      <c r="CA105" s="396" t="str">
        <f t="shared" si="305"/>
        <v/>
      </c>
      <c r="CB105" s="396" t="str">
        <f t="shared" si="306"/>
        <v/>
      </c>
      <c r="CC105" s="479" t="str">
        <f t="shared" si="307"/>
        <v/>
      </c>
      <c r="CD105" s="396" t="str">
        <f t="shared" si="308"/>
        <v/>
      </c>
      <c r="CE105" s="396" t="str">
        <f t="shared" si="309"/>
        <v/>
      </c>
      <c r="CF105" s="396" t="str">
        <f t="shared" si="310"/>
        <v/>
      </c>
      <c r="CG105" s="479" t="str">
        <f t="shared" si="311"/>
        <v/>
      </c>
      <c r="CH105" s="396" t="str">
        <f t="shared" si="312"/>
        <v/>
      </c>
      <c r="CI105" s="391">
        <v>91</v>
      </c>
      <c r="CJ105" s="392"/>
      <c r="CK105" s="397"/>
      <c r="CL105" s="367" t="str">
        <f t="shared" si="313"/>
        <v/>
      </c>
      <c r="CM105" s="390" t="str">
        <f t="shared" si="314"/>
        <v/>
      </c>
      <c r="CN105" s="394" t="str">
        <f t="shared" si="315"/>
        <v/>
      </c>
      <c r="CO105" s="394" t="str">
        <f t="shared" si="316"/>
        <v/>
      </c>
      <c r="CP105" s="395" t="str">
        <f t="shared" si="317"/>
        <v/>
      </c>
      <c r="CQ105" s="395" t="str">
        <f>IFERROR(INDEX(#REF!,MATCH(DE105,$II$15:$II$97,0)),"")</f>
        <v/>
      </c>
      <c r="CR105" s="396" t="str">
        <f t="shared" si="318"/>
        <v/>
      </c>
      <c r="CS105" s="396" t="str">
        <f t="shared" si="319"/>
        <v/>
      </c>
      <c r="CT105" s="396" t="str">
        <f t="shared" si="320"/>
        <v/>
      </c>
      <c r="CU105" s="479" t="str">
        <f t="shared" si="321"/>
        <v/>
      </c>
      <c r="CV105" s="396" t="str">
        <f t="shared" si="322"/>
        <v/>
      </c>
      <c r="CW105" s="396" t="str">
        <f t="shared" si="323"/>
        <v/>
      </c>
      <c r="CX105" s="396" t="str">
        <f t="shared" si="324"/>
        <v/>
      </c>
      <c r="CY105" s="479" t="str">
        <f t="shared" si="325"/>
        <v/>
      </c>
      <c r="CZ105" s="396" t="str">
        <f t="shared" si="326"/>
        <v/>
      </c>
      <c r="DA105" s="396" t="str">
        <f t="shared" si="327"/>
        <v/>
      </c>
      <c r="DB105" s="396" t="str">
        <f t="shared" si="328"/>
        <v/>
      </c>
      <c r="DC105" s="479" t="str">
        <f t="shared" si="329"/>
        <v/>
      </c>
      <c r="DD105" s="396" t="str">
        <f t="shared" si="330"/>
        <v/>
      </c>
      <c r="DE105" s="391">
        <v>91</v>
      </c>
      <c r="DF105" s="393" t="str">
        <f t="shared" si="230"/>
        <v/>
      </c>
      <c r="DG105" s="392"/>
      <c r="DH105" s="392"/>
      <c r="DI105" s="367" t="str">
        <f t="shared" si="231"/>
        <v/>
      </c>
      <c r="DJ105" s="390" t="str">
        <f t="shared" si="331"/>
        <v/>
      </c>
      <c r="DK105" s="394" t="str">
        <f t="shared" si="332"/>
        <v/>
      </c>
      <c r="DL105" s="395" t="str">
        <f t="shared" si="333"/>
        <v/>
      </c>
      <c r="DM105" s="395" t="str">
        <f t="shared" si="334"/>
        <v/>
      </c>
      <c r="DN105" s="395" t="str">
        <f>IFERROR(INDEX(#REF!,MATCH(EB105,$JD$15:$JD$97,0)),"")</f>
        <v/>
      </c>
      <c r="DO105" s="396" t="str">
        <f t="shared" si="232"/>
        <v/>
      </c>
      <c r="DP105" s="396" t="str">
        <f t="shared" si="233"/>
        <v/>
      </c>
      <c r="DQ105" s="396" t="str">
        <f t="shared" si="234"/>
        <v/>
      </c>
      <c r="DR105" s="479" t="str">
        <f t="shared" si="335"/>
        <v/>
      </c>
      <c r="DS105" s="396" t="str">
        <f t="shared" si="235"/>
        <v/>
      </c>
      <c r="DT105" s="396" t="str">
        <f t="shared" si="236"/>
        <v/>
      </c>
      <c r="DU105" s="396" t="str">
        <f t="shared" si="237"/>
        <v/>
      </c>
      <c r="DV105" s="479" t="str">
        <f t="shared" si="336"/>
        <v/>
      </c>
      <c r="DW105" s="396" t="str">
        <f t="shared" si="238"/>
        <v/>
      </c>
      <c r="DX105" s="396" t="str">
        <f t="shared" si="239"/>
        <v/>
      </c>
      <c r="DY105" s="396" t="str">
        <f t="shared" si="240"/>
        <v/>
      </c>
      <c r="DZ105" s="479" t="str">
        <f t="shared" si="337"/>
        <v/>
      </c>
      <c r="EA105" s="396" t="str">
        <f t="shared" si="338"/>
        <v/>
      </c>
      <c r="EB105" s="391">
        <v>91</v>
      </c>
      <c r="EC105" s="393"/>
      <c r="ED105" s="392"/>
      <c r="EI105" s="295"/>
      <c r="EJ105" s="306"/>
      <c r="EK105" s="293"/>
      <c r="EL105" s="293"/>
      <c r="EM105" s="293"/>
      <c r="EN105" s="378" t="str">
        <f>IFERROR(IF(AND($EL105="fem",'Classificação geral'!$F99=1),'Classificação geral'!G99,""),"")</f>
        <v/>
      </c>
      <c r="EO105" s="378" t="str">
        <f>IFERROR(IF(AND($EL105="fem",'Classificação geral'!$F99=1),'Classificação geral'!H99,""),"")</f>
        <v/>
      </c>
      <c r="EP105" s="378" t="str">
        <f>IFERROR(IF(AND($EL105="fem",'Classificação geral'!$F99=1),'Classificação geral'!I99,""),"")</f>
        <v/>
      </c>
      <c r="EQ105" s="378" t="str">
        <f>IFERROR(IF(AND($EL105="fem",'Classificação geral'!$F99=1),'Classificação geral'!J99,""),"")</f>
        <v/>
      </c>
      <c r="ER105" s="306"/>
      <c r="ES105" s="378" t="str">
        <f>IFERROR(IF(AND($EL105="fem",'Classificação geral'!$F99=1),'Classificação geral'!L99,""),"")</f>
        <v/>
      </c>
      <c r="ET105" s="378" t="str">
        <f>IFERROR(IF(AND($EL105="fem",'Classificação geral'!$F99=1),'Classificação geral'!M99,""),"")</f>
        <v/>
      </c>
      <c r="EU105" s="378" t="str">
        <f>IFERROR(IF(AND($EL105="fem",'Classificação geral'!$F99=1),'Classificação geral'!N99,""),"")</f>
        <v/>
      </c>
      <c r="EV105" s="306"/>
      <c r="EW105" s="378" t="str">
        <f>IFERROR(IF(AND($EL105="fem",'Classificação geral'!$F99=1),'Classificação geral'!P99,""),"")</f>
        <v/>
      </c>
      <c r="EX105" s="378" t="str">
        <f>IFERROR(IF(AND($EL105="fem",'Classificação geral'!$F99=1),'Classificação geral'!Q99,""),"")</f>
        <v/>
      </c>
      <c r="EY105" s="378" t="str">
        <f>IFERROR(IF(AND($EL105="fem",'Classificação geral'!$F99=1),'Classificação geral'!R99,""),"")</f>
        <v/>
      </c>
      <c r="EZ105" s="296"/>
      <c r="FA105" s="380" t="str">
        <f t="shared" si="341"/>
        <v/>
      </c>
      <c r="FB105" s="297" t="str">
        <f>IFERROR(RANK(EZ105,EZ:EZ,0)+ COUNTIF(EZ$13:$EZ104,EZ105),"")</f>
        <v/>
      </c>
      <c r="FC105" s="298"/>
      <c r="FD105" s="305"/>
      <c r="FE105" s="295"/>
      <c r="FF105" s="306"/>
      <c r="FG105" s="293"/>
      <c r="FH105" s="293"/>
      <c r="FI105" s="306"/>
      <c r="FJ105" s="378" t="str">
        <f>IFERROR(IF(AND($FH105="mas",'Classificação geral'!$F99=1),'Classificação geral'!G99,""),"")</f>
        <v/>
      </c>
      <c r="FK105" s="378" t="str">
        <f>IFERROR(IF(AND($FH105="mas",'Classificação geral'!$F99=1),'Classificação geral'!H99,""),"")</f>
        <v/>
      </c>
      <c r="FL105" s="378" t="str">
        <f>IFERROR(IF(AND($FH105="mas",'Classificação geral'!$F99=1),'Classificação geral'!I99,""),"")</f>
        <v/>
      </c>
      <c r="FM105" s="378" t="str">
        <f>IFERROR(IF(AND($FH105="mas",'Classificação geral'!$F99=1),'Classificação geral'!J99,""),"")</f>
        <v/>
      </c>
      <c r="FN105" s="378" t="str">
        <f>IFERROR(IF(AND($FH105="mas",'Classificação geral'!$F99=1),'Classificação geral'!K99,""),"")</f>
        <v/>
      </c>
      <c r="FO105" s="378" t="str">
        <f>IFERROR(IF(AND($FH105="mas",'Classificação geral'!$F99=1),'Classificação geral'!L99,""),"")</f>
        <v/>
      </c>
      <c r="FP105" s="378" t="str">
        <f>IFERROR(IF(AND($FH105="mas",'Classificação geral'!$F99=1),'Classificação geral'!M99,""),"")</f>
        <v/>
      </c>
      <c r="FQ105" s="378" t="str">
        <f>IFERROR(IF(AND($FH105="mas",'Classificação geral'!$F99=1),'Classificação geral'!N99,""),"")</f>
        <v/>
      </c>
      <c r="FR105" s="378" t="str">
        <f>IFERROR(IF(AND($FH105="mas",'Classificação geral'!$F99=1),'Classificação geral'!O99,""),"")</f>
        <v/>
      </c>
      <c r="FS105" s="378" t="str">
        <f>IFERROR(IF(AND($FH105="mas",'Classificação geral'!$F99=1),'Classificação geral'!P99,""),"")</f>
        <v/>
      </c>
      <c r="FT105" s="378" t="str">
        <f>IFERROR(IF(AND($FH105="mas",'Classificação geral'!$F99=1),'Classificação geral'!Q99,""),"")</f>
        <v/>
      </c>
      <c r="FU105" s="378" t="str">
        <f>IFERROR(IF(AND($FH105="mas",'Classificação geral'!$F99=1),'Classificação geral'!R99,""),"")</f>
        <v/>
      </c>
      <c r="FV105" s="306"/>
      <c r="FW105" s="380" t="str">
        <f t="shared" si="342"/>
        <v/>
      </c>
      <c r="FX105" s="297" t="str">
        <f>IFERROR(RANK(FV105,FV:FV,0)+ COUNTIF($FV$13:FV104,FV105),"")</f>
        <v/>
      </c>
      <c r="FY105" s="305"/>
      <c r="FZ105" s="295"/>
      <c r="GA105" s="295"/>
      <c r="GB105" s="293"/>
      <c r="GC105" s="293"/>
      <c r="GD105" s="306"/>
      <c r="GE105" s="378" t="str">
        <f>IFERROR(IF(AND($GC105="fem",'Classificação geral'!$F99=2),'Classificação geral'!G99,""),"")</f>
        <v/>
      </c>
      <c r="GF105" s="378" t="str">
        <f>IFERROR(IF(AND($GC105="fem",'Classificação geral'!$F99=2),'Classificação geral'!H99,""),"")</f>
        <v/>
      </c>
      <c r="GG105" s="378" t="str">
        <f>IFERROR(IF(AND($GC105="fem",'Classificação geral'!$F99=2),'Classificação geral'!I99,""),"")</f>
        <v/>
      </c>
      <c r="GH105" s="378" t="str">
        <f>IFERROR(IF(AND($GC105="fem",'Classificação geral'!$F99=2),'Classificação geral'!J99,""),"")</f>
        <v/>
      </c>
      <c r="GI105" s="378" t="str">
        <f>IFERROR(IF(AND($GC105="fem",'Classificação geral'!$F99=2),'Classificação geral'!K99,""),"")</f>
        <v/>
      </c>
      <c r="GJ105" s="378" t="str">
        <f>IFERROR(IF(AND($GC105="fem",'Classificação geral'!$F99=2),'Classificação geral'!L99,""),"")</f>
        <v/>
      </c>
      <c r="GK105" s="378" t="str">
        <f>IFERROR(IF(AND($GC105="fem",'Classificação geral'!$F99=2),'Classificação geral'!M99,""),"")</f>
        <v/>
      </c>
      <c r="GL105" s="378" t="str">
        <f>IFERROR(IF(AND($GC105="fem",'Classificação geral'!$F99=2),'Classificação geral'!N99,""),"")</f>
        <v/>
      </c>
      <c r="GM105" s="378" t="str">
        <f>IFERROR(IF(AND($GC105="fem",'Classificação geral'!$F99=2),'Classificação geral'!O99,""),"")</f>
        <v/>
      </c>
      <c r="GN105" s="378" t="str">
        <f>IFERROR(IF(AND($GC105="fem",'Classificação geral'!$F99=2),'Classificação geral'!P99,""),"")</f>
        <v/>
      </c>
      <c r="GO105" s="378" t="str">
        <f>IFERROR(IF(AND($GC105="fem",'Classificação geral'!$F99=2),'Classificação geral'!Q99,""),"")</f>
        <v/>
      </c>
      <c r="GP105" s="378" t="str">
        <f>IFERROR(IF(AND($GC105="fem",'Classificação geral'!$F99=2),'Classificação geral'!R99,""),"")</f>
        <v/>
      </c>
      <c r="GQ105" s="306"/>
      <c r="GR105" s="380" t="str">
        <f t="shared" si="343"/>
        <v/>
      </c>
      <c r="GS105" s="297" t="str">
        <f>IFERROR(RANK(GQ105,GQ:GQ,0)+ COUNTIF($GQ$13:GQ104,GQ105),"")</f>
        <v/>
      </c>
      <c r="GT105" s="305"/>
      <c r="GU105" s="295"/>
      <c r="GV105" s="295"/>
      <c r="GW105" s="293"/>
      <c r="GX105" s="293"/>
      <c r="GY105" s="306"/>
      <c r="GZ105" s="306"/>
      <c r="HA105" s="306"/>
      <c r="HB105" s="306"/>
      <c r="HC105" s="306"/>
      <c r="HD105" s="306"/>
      <c r="HE105" s="306"/>
      <c r="HF105" s="306"/>
      <c r="HG105" s="306"/>
      <c r="HH105" s="306"/>
      <c r="HI105" s="306"/>
      <c r="HJ105" s="306"/>
      <c r="HK105" s="306"/>
      <c r="HL105" s="306"/>
      <c r="HM105" s="380" t="str">
        <f t="shared" si="344"/>
        <v/>
      </c>
      <c r="HN105" s="297" t="str">
        <f>IFERROR(RANK(HL105,HL:HL,0)+ COUNTIF($HL$13:HL104,HL105),"")</f>
        <v/>
      </c>
      <c r="HO105" s="305"/>
      <c r="HP105" s="295"/>
      <c r="HQ105" s="306"/>
      <c r="HR105" s="293"/>
      <c r="HS105" s="293"/>
      <c r="HT105" s="293"/>
      <c r="HU105" s="382">
        <f>IF($HT105='Classificação geral'!$F99,'Classificação geral'!G99,"")</f>
        <v>0</v>
      </c>
      <c r="HV105" s="382">
        <f>IF($HT105='Classificação geral'!$F99,'Classificação geral'!H99,"")</f>
        <v>0</v>
      </c>
      <c r="HW105" s="382">
        <f>IF($HT105='Classificação geral'!$F99,'Classificação geral'!I99,"")</f>
        <v>0</v>
      </c>
      <c r="HX105" s="382">
        <f>IF($HT105='Classificação geral'!$F99,'Classificação geral'!J99,"")</f>
        <v>0</v>
      </c>
      <c r="HY105" s="382">
        <f>IF($HT105='Classificação geral'!$F99,'Classificação geral'!K99,"")</f>
        <v>0</v>
      </c>
      <c r="HZ105" s="382">
        <f>IF($HT105='Classificação geral'!$F99,'Classificação geral'!L99,"")</f>
        <v>0</v>
      </c>
      <c r="IA105" s="382">
        <f>IF($HT105='Classificação geral'!$F99,'Classificação geral'!M99,"")</f>
        <v>0</v>
      </c>
      <c r="IB105" s="382">
        <f>IF($HT105='Classificação geral'!$F99,'Classificação geral'!N99,"")</f>
        <v>0</v>
      </c>
      <c r="IC105" s="382">
        <f>IF($HT105='Classificação geral'!$F99,'Classificação geral'!O99,"")</f>
        <v>0</v>
      </c>
      <c r="ID105" s="382">
        <f>IF($HT105='Classificação geral'!$F99,'Classificação geral'!P99,"")</f>
        <v>0</v>
      </c>
      <c r="IE105" s="382">
        <f>IF($HT105='Classificação geral'!$F99,'Classificação geral'!Q99,"")</f>
        <v>0</v>
      </c>
      <c r="IF105" s="382">
        <f>IF($HT105='Classificação geral'!$F99,'Classificação geral'!R99,"")</f>
        <v>0</v>
      </c>
      <c r="IG105" s="379" t="str">
        <f>IF($HT105='Classificação geral'!$F99,'Classificação geral'!$U99,"")</f>
        <v/>
      </c>
      <c r="IH105" s="334" t="str">
        <f t="shared" si="339"/>
        <v/>
      </c>
      <c r="II105" s="297" t="str">
        <f>IFERROR(RANK(IG105,IG:IG,0)+ COUNTIF($IG$13:IG104,IG105),"")</f>
        <v/>
      </c>
      <c r="IJ105" s="305"/>
      <c r="IK105" s="295"/>
      <c r="IL105" s="306"/>
      <c r="IM105" s="293"/>
      <c r="IN105" s="293"/>
      <c r="IO105" s="293"/>
      <c r="IP105" s="379">
        <f>IF($IO105='Classificação geral'!$F99,'Classificação geral'!G99,"")</f>
        <v>0</v>
      </c>
      <c r="IQ105" s="379">
        <f>IF($IO105='Classificação geral'!$F99,'Classificação geral'!H99,"")</f>
        <v>0</v>
      </c>
      <c r="IR105" s="379">
        <f>IF($IO105='Classificação geral'!$F99,'Classificação geral'!I99,"")</f>
        <v>0</v>
      </c>
      <c r="IS105" s="379">
        <f>IF($IO105='Classificação geral'!$F99,'Classificação geral'!J99,"")</f>
        <v>0</v>
      </c>
      <c r="IT105" s="379">
        <f>IF($IO105='Classificação geral'!$F99,'Classificação geral'!K99,"")</f>
        <v>0</v>
      </c>
      <c r="IU105" s="379">
        <f>IF($IO105='Classificação geral'!$F99,'Classificação geral'!L99,"")</f>
        <v>0</v>
      </c>
      <c r="IV105" s="379">
        <f>IF($IO105='Classificação geral'!$F99,'Classificação geral'!M99,"")</f>
        <v>0</v>
      </c>
      <c r="IW105" s="379">
        <f>IF($IO105='Classificação geral'!$F99,'Classificação geral'!N99,"")</f>
        <v>0</v>
      </c>
      <c r="IX105" s="379">
        <f>IF($IO105='Classificação geral'!$F99,'Classificação geral'!O99,"")</f>
        <v>0</v>
      </c>
      <c r="IY105" s="379">
        <f>IF($IO105='Classificação geral'!$F99,'Classificação geral'!P99,"")</f>
        <v>0</v>
      </c>
      <c r="IZ105" s="379">
        <f>IF($IO105='Classificação geral'!$F99,'Classificação geral'!Q99,"")</f>
        <v>0</v>
      </c>
      <c r="JA105" s="379">
        <f>IF($IO105='Classificação geral'!$F99,'Classificação geral'!R99,"")</f>
        <v>0</v>
      </c>
      <c r="JB105" s="296" t="str">
        <f>IF($IO105='Classificação geral'!$F99,'Classificação geral'!$U99,"")</f>
        <v/>
      </c>
      <c r="JC105" s="334" t="str">
        <f t="shared" si="340"/>
        <v/>
      </c>
      <c r="JD105" s="297" t="str">
        <f>IFERROR(RANK(JB105,JB:JB,0)+ COUNTIF($JB$13:JB104,JB105),"")</f>
        <v/>
      </c>
    </row>
    <row r="106" spans="1:264" ht="25.95" customHeight="1" x14ac:dyDescent="0.4">
      <c r="A106" s="397"/>
      <c r="B106" s="367" t="str">
        <f t="shared" si="241"/>
        <v/>
      </c>
      <c r="C106" s="390" t="str">
        <f t="shared" si="242"/>
        <v/>
      </c>
      <c r="D106" s="394" t="str">
        <f t="shared" si="243"/>
        <v/>
      </c>
      <c r="E106" s="395" t="str">
        <f t="shared" si="244"/>
        <v/>
      </c>
      <c r="F106" s="395" t="str">
        <f t="shared" si="245"/>
        <v/>
      </c>
      <c r="G106" s="395" t="str">
        <f>IFERROR(INDEX(#REF!,MATCH(U106,$FB$15:$FB$97,0)),"")</f>
        <v/>
      </c>
      <c r="H106" s="396" t="str">
        <f t="shared" si="246"/>
        <v/>
      </c>
      <c r="I106" s="396" t="str">
        <f t="shared" si="247"/>
        <v/>
      </c>
      <c r="J106" s="396" t="str">
        <f t="shared" si="248"/>
        <v/>
      </c>
      <c r="K106" s="479" t="str">
        <f t="shared" si="249"/>
        <v/>
      </c>
      <c r="L106" s="396" t="str">
        <f t="shared" si="250"/>
        <v/>
      </c>
      <c r="M106" s="396" t="str">
        <f t="shared" si="251"/>
        <v/>
      </c>
      <c r="N106" s="396" t="str">
        <f t="shared" si="252"/>
        <v/>
      </c>
      <c r="O106" s="479" t="str">
        <f t="shared" si="253"/>
        <v/>
      </c>
      <c r="P106" s="396" t="str">
        <f t="shared" si="254"/>
        <v/>
      </c>
      <c r="Q106" s="396" t="str">
        <f t="shared" si="255"/>
        <v/>
      </c>
      <c r="R106" s="396" t="str">
        <f t="shared" si="256"/>
        <v/>
      </c>
      <c r="S106" s="479" t="str">
        <f t="shared" si="257"/>
        <v/>
      </c>
      <c r="T106" s="396" t="str">
        <f t="shared" si="258"/>
        <v/>
      </c>
      <c r="U106" s="391">
        <v>92</v>
      </c>
      <c r="V106" s="392"/>
      <c r="W106" s="392"/>
      <c r="X106" s="367" t="str">
        <f t="shared" si="259"/>
        <v/>
      </c>
      <c r="Y106" s="390" t="str">
        <f t="shared" si="260"/>
        <v/>
      </c>
      <c r="Z106" s="394" t="str">
        <f t="shared" si="261"/>
        <v/>
      </c>
      <c r="AA106" s="395" t="str">
        <f t="shared" si="262"/>
        <v/>
      </c>
      <c r="AB106" s="395" t="str">
        <f t="shared" si="263"/>
        <v/>
      </c>
      <c r="AC106" s="395" t="str">
        <f>IFERROR(INDEX(#REF!,MATCH(AQ106,$FX$15:$FX$97,0)),"")</f>
        <v/>
      </c>
      <c r="AD106" s="396" t="str">
        <f t="shared" si="264"/>
        <v/>
      </c>
      <c r="AE106" s="396" t="str">
        <f t="shared" si="265"/>
        <v/>
      </c>
      <c r="AF106" s="396" t="str">
        <f t="shared" si="266"/>
        <v/>
      </c>
      <c r="AG106" s="479" t="str">
        <f t="shared" si="267"/>
        <v/>
      </c>
      <c r="AH106" s="396" t="str">
        <f t="shared" si="268"/>
        <v/>
      </c>
      <c r="AI106" s="396" t="str">
        <f t="shared" si="269"/>
        <v/>
      </c>
      <c r="AJ106" s="396" t="str">
        <f t="shared" si="270"/>
        <v/>
      </c>
      <c r="AK106" s="479" t="str">
        <f t="shared" si="271"/>
        <v/>
      </c>
      <c r="AL106" s="396" t="str">
        <f t="shared" si="272"/>
        <v/>
      </c>
      <c r="AM106" s="396" t="str">
        <f t="shared" si="273"/>
        <v/>
      </c>
      <c r="AN106" s="396" t="str">
        <f t="shared" si="274"/>
        <v/>
      </c>
      <c r="AO106" s="479" t="str">
        <f t="shared" si="275"/>
        <v/>
      </c>
      <c r="AP106" s="396" t="str">
        <f t="shared" si="276"/>
        <v/>
      </c>
      <c r="AQ106" s="391">
        <v>92</v>
      </c>
      <c r="AR106" s="392"/>
      <c r="AS106" s="397"/>
      <c r="AT106" s="367" t="str">
        <f t="shared" si="277"/>
        <v/>
      </c>
      <c r="AU106" s="390" t="str">
        <f t="shared" si="278"/>
        <v/>
      </c>
      <c r="AV106" s="390" t="str">
        <f t="shared" si="279"/>
        <v/>
      </c>
      <c r="AW106" s="395" t="str">
        <f t="shared" si="280"/>
        <v/>
      </c>
      <c r="AX106" s="395" t="str">
        <f t="shared" si="281"/>
        <v/>
      </c>
      <c r="AY106" s="395" t="str">
        <f>IFERROR(INDEX(#REF!,MATCH($BM106,$GS$15:$GS$97,0)),"")</f>
        <v/>
      </c>
      <c r="AZ106" s="396" t="str">
        <f t="shared" si="282"/>
        <v/>
      </c>
      <c r="BA106" s="396" t="str">
        <f t="shared" si="283"/>
        <v/>
      </c>
      <c r="BB106" s="396" t="str">
        <f t="shared" si="284"/>
        <v/>
      </c>
      <c r="BC106" s="479" t="str">
        <f t="shared" si="285"/>
        <v/>
      </c>
      <c r="BD106" s="396" t="str">
        <f t="shared" si="286"/>
        <v/>
      </c>
      <c r="BE106" s="396" t="str">
        <f t="shared" si="287"/>
        <v/>
      </c>
      <c r="BF106" s="396" t="str">
        <f t="shared" si="288"/>
        <v/>
      </c>
      <c r="BG106" s="479" t="str">
        <f t="shared" si="289"/>
        <v/>
      </c>
      <c r="BH106" s="396" t="str">
        <f t="shared" si="290"/>
        <v/>
      </c>
      <c r="BI106" s="396" t="str">
        <f t="shared" si="291"/>
        <v/>
      </c>
      <c r="BJ106" s="396" t="str">
        <f t="shared" si="292"/>
        <v/>
      </c>
      <c r="BK106" s="479" t="str">
        <f t="shared" si="293"/>
        <v/>
      </c>
      <c r="BL106" s="396" t="str">
        <f t="shared" si="294"/>
        <v/>
      </c>
      <c r="BM106" s="391">
        <v>92</v>
      </c>
      <c r="BN106" s="236"/>
      <c r="BO106" s="392"/>
      <c r="BP106" s="368" t="str">
        <f t="shared" si="295"/>
        <v/>
      </c>
      <c r="BQ106" s="390" t="str">
        <f t="shared" si="296"/>
        <v/>
      </c>
      <c r="BR106" s="394" t="str">
        <f t="shared" si="297"/>
        <v/>
      </c>
      <c r="BS106" s="395" t="str">
        <f t="shared" si="298"/>
        <v/>
      </c>
      <c r="BT106" s="395" t="str">
        <f t="shared" si="299"/>
        <v/>
      </c>
      <c r="BU106" s="395" t="str">
        <f>IFERROR(INDEX(#REF!,MATCH(CI106,$HN$15:$HN$97,0)),"")</f>
        <v/>
      </c>
      <c r="BV106" s="396" t="str">
        <f t="shared" si="300"/>
        <v/>
      </c>
      <c r="BW106" s="396" t="str">
        <f t="shared" si="301"/>
        <v/>
      </c>
      <c r="BX106" s="396" t="str">
        <f t="shared" si="302"/>
        <v/>
      </c>
      <c r="BY106" s="479" t="str">
        <f t="shared" si="303"/>
        <v/>
      </c>
      <c r="BZ106" s="396" t="str">
        <f t="shared" si="304"/>
        <v/>
      </c>
      <c r="CA106" s="396" t="str">
        <f t="shared" si="305"/>
        <v/>
      </c>
      <c r="CB106" s="396" t="str">
        <f t="shared" si="306"/>
        <v/>
      </c>
      <c r="CC106" s="479" t="str">
        <f t="shared" si="307"/>
        <v/>
      </c>
      <c r="CD106" s="396" t="str">
        <f t="shared" si="308"/>
        <v/>
      </c>
      <c r="CE106" s="396" t="str">
        <f t="shared" si="309"/>
        <v/>
      </c>
      <c r="CF106" s="396" t="str">
        <f t="shared" si="310"/>
        <v/>
      </c>
      <c r="CG106" s="479" t="str">
        <f t="shared" si="311"/>
        <v/>
      </c>
      <c r="CH106" s="396" t="str">
        <f t="shared" si="312"/>
        <v/>
      </c>
      <c r="CI106" s="391">
        <v>92</v>
      </c>
      <c r="CJ106" s="392"/>
      <c r="CK106" s="397"/>
      <c r="CL106" s="367" t="str">
        <f t="shared" si="313"/>
        <v/>
      </c>
      <c r="CM106" s="390" t="str">
        <f t="shared" si="314"/>
        <v/>
      </c>
      <c r="CN106" s="394" t="str">
        <f t="shared" si="315"/>
        <v/>
      </c>
      <c r="CO106" s="394" t="str">
        <f t="shared" si="316"/>
        <v/>
      </c>
      <c r="CP106" s="395" t="str">
        <f t="shared" si="317"/>
        <v/>
      </c>
      <c r="CQ106" s="395" t="str">
        <f>IFERROR(INDEX(#REF!,MATCH(DE106,$II$15:$II$97,0)),"")</f>
        <v/>
      </c>
      <c r="CR106" s="396" t="str">
        <f t="shared" si="318"/>
        <v/>
      </c>
      <c r="CS106" s="396" t="str">
        <f t="shared" si="319"/>
        <v/>
      </c>
      <c r="CT106" s="396" t="str">
        <f t="shared" si="320"/>
        <v/>
      </c>
      <c r="CU106" s="479" t="str">
        <f t="shared" si="321"/>
        <v/>
      </c>
      <c r="CV106" s="396" t="str">
        <f t="shared" si="322"/>
        <v/>
      </c>
      <c r="CW106" s="396" t="str">
        <f t="shared" si="323"/>
        <v/>
      </c>
      <c r="CX106" s="396" t="str">
        <f t="shared" si="324"/>
        <v/>
      </c>
      <c r="CY106" s="479" t="str">
        <f t="shared" si="325"/>
        <v/>
      </c>
      <c r="CZ106" s="396" t="str">
        <f t="shared" si="326"/>
        <v/>
      </c>
      <c r="DA106" s="396" t="str">
        <f t="shared" si="327"/>
        <v/>
      </c>
      <c r="DB106" s="396" t="str">
        <f t="shared" si="328"/>
        <v/>
      </c>
      <c r="DC106" s="479" t="str">
        <f t="shared" si="329"/>
        <v/>
      </c>
      <c r="DD106" s="396" t="str">
        <f t="shared" si="330"/>
        <v/>
      </c>
      <c r="DE106" s="391">
        <v>92</v>
      </c>
      <c r="DF106" s="393" t="str">
        <f t="shared" si="230"/>
        <v/>
      </c>
      <c r="DG106" s="392"/>
      <c r="DH106" s="392"/>
      <c r="DI106" s="367" t="str">
        <f t="shared" si="231"/>
        <v/>
      </c>
      <c r="DJ106" s="390" t="str">
        <f t="shared" si="331"/>
        <v/>
      </c>
      <c r="DK106" s="394" t="str">
        <f t="shared" si="332"/>
        <v/>
      </c>
      <c r="DL106" s="395" t="str">
        <f t="shared" si="333"/>
        <v/>
      </c>
      <c r="DM106" s="395" t="str">
        <f t="shared" si="334"/>
        <v/>
      </c>
      <c r="DN106" s="395" t="str">
        <f>IFERROR(INDEX(#REF!,MATCH(EB106,$JD$15:$JD$97,0)),"")</f>
        <v/>
      </c>
      <c r="DO106" s="396" t="str">
        <f t="shared" si="232"/>
        <v/>
      </c>
      <c r="DP106" s="396" t="str">
        <f t="shared" si="233"/>
        <v/>
      </c>
      <c r="DQ106" s="396" t="str">
        <f t="shared" si="234"/>
        <v/>
      </c>
      <c r="DR106" s="479" t="str">
        <f t="shared" si="335"/>
        <v/>
      </c>
      <c r="DS106" s="396" t="str">
        <f t="shared" si="235"/>
        <v/>
      </c>
      <c r="DT106" s="396" t="str">
        <f t="shared" si="236"/>
        <v/>
      </c>
      <c r="DU106" s="396" t="str">
        <f t="shared" si="237"/>
        <v/>
      </c>
      <c r="DV106" s="479" t="str">
        <f t="shared" si="336"/>
        <v/>
      </c>
      <c r="DW106" s="396" t="str">
        <f t="shared" si="238"/>
        <v/>
      </c>
      <c r="DX106" s="396" t="str">
        <f t="shared" si="239"/>
        <v/>
      </c>
      <c r="DY106" s="396" t="str">
        <f t="shared" si="240"/>
        <v/>
      </c>
      <c r="DZ106" s="479" t="str">
        <f t="shared" si="337"/>
        <v/>
      </c>
      <c r="EA106" s="396" t="str">
        <f t="shared" si="338"/>
        <v/>
      </c>
      <c r="EB106" s="391">
        <v>92</v>
      </c>
      <c r="EC106" s="393"/>
      <c r="ED106" s="392"/>
      <c r="EI106" s="295"/>
      <c r="EJ106" s="306"/>
      <c r="EK106" s="293"/>
      <c r="EL106" s="293"/>
      <c r="EM106" s="293"/>
      <c r="EN106" s="378" t="str">
        <f>IFERROR(IF(AND($EL106="fem",'Classificação geral'!$F100=1),'Classificação geral'!G100,""),"")</f>
        <v/>
      </c>
      <c r="EO106" s="378" t="str">
        <f>IFERROR(IF(AND($EL106="fem",'Classificação geral'!$F100=1),'Classificação geral'!H100,""),"")</f>
        <v/>
      </c>
      <c r="EP106" s="378" t="str">
        <f>IFERROR(IF(AND($EL106="fem",'Classificação geral'!$F100=1),'Classificação geral'!I100,""),"")</f>
        <v/>
      </c>
      <c r="EQ106" s="378" t="str">
        <f>IFERROR(IF(AND($EL106="fem",'Classificação geral'!$F100=1),'Classificação geral'!J100,""),"")</f>
        <v/>
      </c>
      <c r="ER106" s="306"/>
      <c r="ES106" s="378" t="str">
        <f>IFERROR(IF(AND($EL106="fem",'Classificação geral'!$F100=1),'Classificação geral'!L100,""),"")</f>
        <v/>
      </c>
      <c r="ET106" s="378" t="str">
        <f>IFERROR(IF(AND($EL106="fem",'Classificação geral'!$F100=1),'Classificação geral'!M100,""),"")</f>
        <v/>
      </c>
      <c r="EU106" s="378" t="str">
        <f>IFERROR(IF(AND($EL106="fem",'Classificação geral'!$F100=1),'Classificação geral'!N100,""),"")</f>
        <v/>
      </c>
      <c r="EV106" s="306"/>
      <c r="EW106" s="378" t="str">
        <f>IFERROR(IF(AND($EL106="fem",'Classificação geral'!$F100=1),'Classificação geral'!P100,""),"")</f>
        <v/>
      </c>
      <c r="EX106" s="378" t="str">
        <f>IFERROR(IF(AND($EL106="fem",'Classificação geral'!$F100=1),'Classificação geral'!Q100,""),"")</f>
        <v/>
      </c>
      <c r="EY106" s="378" t="str">
        <f>IFERROR(IF(AND($EL106="fem",'Classificação geral'!$F100=1),'Classificação geral'!R100,""),"")</f>
        <v/>
      </c>
      <c r="EZ106" s="296"/>
      <c r="FA106" s="380" t="str">
        <f t="shared" si="341"/>
        <v/>
      </c>
      <c r="FB106" s="297" t="str">
        <f>IFERROR(RANK(EZ106,EZ:EZ,0)+ COUNTIF(EZ$13:$EZ105,EZ106),"")</f>
        <v/>
      </c>
      <c r="FC106" s="298"/>
      <c r="FD106" s="305"/>
      <c r="FE106" s="295"/>
      <c r="FF106" s="306"/>
      <c r="FG106" s="293"/>
      <c r="FH106" s="293"/>
      <c r="FI106" s="306"/>
      <c r="FJ106" s="378" t="str">
        <f>IFERROR(IF(AND($FH106="mas",'Classificação geral'!$F100=1),'Classificação geral'!G100,""),"")</f>
        <v/>
      </c>
      <c r="FK106" s="378" t="str">
        <f>IFERROR(IF(AND($FH106="mas",'Classificação geral'!$F100=1),'Classificação geral'!H100,""),"")</f>
        <v/>
      </c>
      <c r="FL106" s="378" t="str">
        <f>IFERROR(IF(AND($FH106="mas",'Classificação geral'!$F100=1),'Classificação geral'!I100,""),"")</f>
        <v/>
      </c>
      <c r="FM106" s="378" t="str">
        <f>IFERROR(IF(AND($FH106="mas",'Classificação geral'!$F100=1),'Classificação geral'!J100,""),"")</f>
        <v/>
      </c>
      <c r="FN106" s="378" t="str">
        <f>IFERROR(IF(AND($FH106="mas",'Classificação geral'!$F100=1),'Classificação geral'!K100,""),"")</f>
        <v/>
      </c>
      <c r="FO106" s="378" t="str">
        <f>IFERROR(IF(AND($FH106="mas",'Classificação geral'!$F100=1),'Classificação geral'!L100,""),"")</f>
        <v/>
      </c>
      <c r="FP106" s="378" t="str">
        <f>IFERROR(IF(AND($FH106="mas",'Classificação geral'!$F100=1),'Classificação geral'!M100,""),"")</f>
        <v/>
      </c>
      <c r="FQ106" s="378" t="str">
        <f>IFERROR(IF(AND($FH106="mas",'Classificação geral'!$F100=1),'Classificação geral'!N100,""),"")</f>
        <v/>
      </c>
      <c r="FR106" s="378" t="str">
        <f>IFERROR(IF(AND($FH106="mas",'Classificação geral'!$F100=1),'Classificação geral'!O100,""),"")</f>
        <v/>
      </c>
      <c r="FS106" s="378" t="str">
        <f>IFERROR(IF(AND($FH106="mas",'Classificação geral'!$F100=1),'Classificação geral'!P100,""),"")</f>
        <v/>
      </c>
      <c r="FT106" s="378" t="str">
        <f>IFERROR(IF(AND($FH106="mas",'Classificação geral'!$F100=1),'Classificação geral'!Q100,""),"")</f>
        <v/>
      </c>
      <c r="FU106" s="378" t="str">
        <f>IFERROR(IF(AND($FH106="mas",'Classificação geral'!$F100=1),'Classificação geral'!R100,""),"")</f>
        <v/>
      </c>
      <c r="FV106" s="306"/>
      <c r="FW106" s="380" t="str">
        <f t="shared" si="342"/>
        <v/>
      </c>
      <c r="FX106" s="297" t="str">
        <f>IFERROR(RANK(FV106,FV:FV,0)+ COUNTIF($FV$13:FV105,FV106),"")</f>
        <v/>
      </c>
      <c r="FY106" s="305"/>
      <c r="FZ106" s="295"/>
      <c r="GA106" s="295"/>
      <c r="GB106" s="293"/>
      <c r="GC106" s="293"/>
      <c r="GD106" s="306"/>
      <c r="GE106" s="378" t="str">
        <f>IFERROR(IF(AND($GC106="fem",'Classificação geral'!$F100=2),'Classificação geral'!G100,""),"")</f>
        <v/>
      </c>
      <c r="GF106" s="378" t="str">
        <f>IFERROR(IF(AND($GC106="fem",'Classificação geral'!$F100=2),'Classificação geral'!H100,""),"")</f>
        <v/>
      </c>
      <c r="GG106" s="378" t="str">
        <f>IFERROR(IF(AND($GC106="fem",'Classificação geral'!$F100=2),'Classificação geral'!I100,""),"")</f>
        <v/>
      </c>
      <c r="GH106" s="378" t="str">
        <f>IFERROR(IF(AND($GC106="fem",'Classificação geral'!$F100=2),'Classificação geral'!J100,""),"")</f>
        <v/>
      </c>
      <c r="GI106" s="378" t="str">
        <f>IFERROR(IF(AND($GC106="fem",'Classificação geral'!$F100=2),'Classificação geral'!K100,""),"")</f>
        <v/>
      </c>
      <c r="GJ106" s="378" t="str">
        <f>IFERROR(IF(AND($GC106="fem",'Classificação geral'!$F100=2),'Classificação geral'!L100,""),"")</f>
        <v/>
      </c>
      <c r="GK106" s="378" t="str">
        <f>IFERROR(IF(AND($GC106="fem",'Classificação geral'!$F100=2),'Classificação geral'!M100,""),"")</f>
        <v/>
      </c>
      <c r="GL106" s="378" t="str">
        <f>IFERROR(IF(AND($GC106="fem",'Classificação geral'!$F100=2),'Classificação geral'!N100,""),"")</f>
        <v/>
      </c>
      <c r="GM106" s="378" t="str">
        <f>IFERROR(IF(AND($GC106="fem",'Classificação geral'!$F100=2),'Classificação geral'!O100,""),"")</f>
        <v/>
      </c>
      <c r="GN106" s="378" t="str">
        <f>IFERROR(IF(AND($GC106="fem",'Classificação geral'!$F100=2),'Classificação geral'!P100,""),"")</f>
        <v/>
      </c>
      <c r="GO106" s="378" t="str">
        <f>IFERROR(IF(AND($GC106="fem",'Classificação geral'!$F100=2),'Classificação geral'!Q100,""),"")</f>
        <v/>
      </c>
      <c r="GP106" s="378" t="str">
        <f>IFERROR(IF(AND($GC106="fem",'Classificação geral'!$F100=2),'Classificação geral'!R100,""),"")</f>
        <v/>
      </c>
      <c r="GQ106" s="306"/>
      <c r="GR106" s="380" t="str">
        <f t="shared" si="343"/>
        <v/>
      </c>
      <c r="GS106" s="297" t="str">
        <f>IFERROR(RANK(GQ106,GQ:GQ,0)+ COUNTIF($GQ$13:GQ105,GQ106),"")</f>
        <v/>
      </c>
      <c r="GT106" s="305"/>
      <c r="GU106" s="295"/>
      <c r="GV106" s="295"/>
      <c r="GW106" s="293"/>
      <c r="GX106" s="293"/>
      <c r="GY106" s="306"/>
      <c r="GZ106" s="306"/>
      <c r="HA106" s="306"/>
      <c r="HB106" s="306"/>
      <c r="HC106" s="306"/>
      <c r="HD106" s="306"/>
      <c r="HE106" s="306"/>
      <c r="HF106" s="306"/>
      <c r="HG106" s="306"/>
      <c r="HH106" s="306"/>
      <c r="HI106" s="306"/>
      <c r="HJ106" s="306"/>
      <c r="HK106" s="306"/>
      <c r="HL106" s="306"/>
      <c r="HM106" s="380" t="str">
        <f t="shared" si="344"/>
        <v/>
      </c>
      <c r="HN106" s="297" t="str">
        <f>IFERROR(RANK(HL106,HL:HL,0)+ COUNTIF($HL$13:HL105,HL106),"")</f>
        <v/>
      </c>
      <c r="HO106" s="305"/>
      <c r="HP106" s="295"/>
      <c r="HQ106" s="306"/>
      <c r="HR106" s="293"/>
      <c r="HS106" s="293"/>
      <c r="HT106" s="293"/>
      <c r="HU106" s="382">
        <f>IF($HT106='Classificação geral'!$F100,'Classificação geral'!G100,"")</f>
        <v>0</v>
      </c>
      <c r="HV106" s="382">
        <f>IF($HT106='Classificação geral'!$F100,'Classificação geral'!H100,"")</f>
        <v>0</v>
      </c>
      <c r="HW106" s="382">
        <f>IF($HT106='Classificação geral'!$F100,'Classificação geral'!I100,"")</f>
        <v>0</v>
      </c>
      <c r="HX106" s="382">
        <f>IF($HT106='Classificação geral'!$F100,'Classificação geral'!J100,"")</f>
        <v>0</v>
      </c>
      <c r="HY106" s="382">
        <f>IF($HT106='Classificação geral'!$F100,'Classificação geral'!K100,"")</f>
        <v>0</v>
      </c>
      <c r="HZ106" s="382">
        <f>IF($HT106='Classificação geral'!$F100,'Classificação geral'!L100,"")</f>
        <v>0</v>
      </c>
      <c r="IA106" s="382">
        <f>IF($HT106='Classificação geral'!$F100,'Classificação geral'!M100,"")</f>
        <v>0</v>
      </c>
      <c r="IB106" s="382">
        <f>IF($HT106='Classificação geral'!$F100,'Classificação geral'!N100,"")</f>
        <v>0</v>
      </c>
      <c r="IC106" s="382">
        <f>IF($HT106='Classificação geral'!$F100,'Classificação geral'!O100,"")</f>
        <v>0</v>
      </c>
      <c r="ID106" s="382">
        <f>IF($HT106='Classificação geral'!$F100,'Classificação geral'!P100,"")</f>
        <v>0</v>
      </c>
      <c r="IE106" s="382">
        <f>IF($HT106='Classificação geral'!$F100,'Classificação geral'!Q100,"")</f>
        <v>0</v>
      </c>
      <c r="IF106" s="382">
        <f>IF($HT106='Classificação geral'!$F100,'Classificação geral'!R100,"")</f>
        <v>0</v>
      </c>
      <c r="IG106" s="379" t="str">
        <f>IF($HT106='Classificação geral'!$F100,'Classificação geral'!$U100,"")</f>
        <v/>
      </c>
      <c r="IH106" s="334" t="str">
        <f t="shared" si="339"/>
        <v/>
      </c>
      <c r="II106" s="297" t="str">
        <f>IFERROR(RANK(IG106,IG:IG,0)+ COUNTIF($IG$13:IG105,IG106),"")</f>
        <v/>
      </c>
      <c r="IJ106" s="305"/>
      <c r="IK106" s="295"/>
      <c r="IL106" s="306"/>
      <c r="IM106" s="293"/>
      <c r="IN106" s="293"/>
      <c r="IO106" s="293"/>
      <c r="IP106" s="379">
        <f>IF($IO106='Classificação geral'!$F100,'Classificação geral'!G100,"")</f>
        <v>0</v>
      </c>
      <c r="IQ106" s="379">
        <f>IF($IO106='Classificação geral'!$F100,'Classificação geral'!H100,"")</f>
        <v>0</v>
      </c>
      <c r="IR106" s="379">
        <f>IF($IO106='Classificação geral'!$F100,'Classificação geral'!I100,"")</f>
        <v>0</v>
      </c>
      <c r="IS106" s="379">
        <f>IF($IO106='Classificação geral'!$F100,'Classificação geral'!J100,"")</f>
        <v>0</v>
      </c>
      <c r="IT106" s="379">
        <f>IF($IO106='Classificação geral'!$F100,'Classificação geral'!K100,"")</f>
        <v>0</v>
      </c>
      <c r="IU106" s="379">
        <f>IF($IO106='Classificação geral'!$F100,'Classificação geral'!L100,"")</f>
        <v>0</v>
      </c>
      <c r="IV106" s="379">
        <f>IF($IO106='Classificação geral'!$F100,'Classificação geral'!M100,"")</f>
        <v>0</v>
      </c>
      <c r="IW106" s="379">
        <f>IF($IO106='Classificação geral'!$F100,'Classificação geral'!N100,"")</f>
        <v>0</v>
      </c>
      <c r="IX106" s="379">
        <f>IF($IO106='Classificação geral'!$F100,'Classificação geral'!O100,"")</f>
        <v>0</v>
      </c>
      <c r="IY106" s="379">
        <f>IF($IO106='Classificação geral'!$F100,'Classificação geral'!P100,"")</f>
        <v>0</v>
      </c>
      <c r="IZ106" s="379">
        <f>IF($IO106='Classificação geral'!$F100,'Classificação geral'!Q100,"")</f>
        <v>0</v>
      </c>
      <c r="JA106" s="379">
        <f>IF($IO106='Classificação geral'!$F100,'Classificação geral'!R100,"")</f>
        <v>0</v>
      </c>
      <c r="JB106" s="296" t="str">
        <f>IF($IO106='Classificação geral'!$F100,'Classificação geral'!$U100,"")</f>
        <v/>
      </c>
      <c r="JC106" s="334" t="str">
        <f t="shared" si="340"/>
        <v/>
      </c>
      <c r="JD106" s="297" t="str">
        <f>IFERROR(RANK(JB106,JB:JB,0)+ COUNTIF($JB$13:JB105,JB106),"")</f>
        <v/>
      </c>
    </row>
    <row r="107" spans="1:264" ht="25.95" customHeight="1" x14ac:dyDescent="0.4">
      <c r="A107" s="397"/>
      <c r="B107" s="367" t="str">
        <f t="shared" si="241"/>
        <v/>
      </c>
      <c r="C107" s="390" t="str">
        <f t="shared" si="242"/>
        <v/>
      </c>
      <c r="D107" s="394" t="str">
        <f t="shared" si="243"/>
        <v/>
      </c>
      <c r="E107" s="395" t="str">
        <f t="shared" si="244"/>
        <v/>
      </c>
      <c r="F107" s="395" t="str">
        <f t="shared" si="245"/>
        <v/>
      </c>
      <c r="G107" s="395" t="str">
        <f>IFERROR(INDEX(#REF!,MATCH(U107,$FB$15:$FB$97,0)),"")</f>
        <v/>
      </c>
      <c r="H107" s="396" t="str">
        <f t="shared" si="246"/>
        <v/>
      </c>
      <c r="I107" s="396" t="str">
        <f t="shared" si="247"/>
        <v/>
      </c>
      <c r="J107" s="396" t="str">
        <f t="shared" si="248"/>
        <v/>
      </c>
      <c r="K107" s="479" t="str">
        <f t="shared" si="249"/>
        <v/>
      </c>
      <c r="L107" s="396" t="str">
        <f t="shared" si="250"/>
        <v/>
      </c>
      <c r="M107" s="396" t="str">
        <f t="shared" si="251"/>
        <v/>
      </c>
      <c r="N107" s="396" t="str">
        <f t="shared" si="252"/>
        <v/>
      </c>
      <c r="O107" s="479" t="str">
        <f t="shared" si="253"/>
        <v/>
      </c>
      <c r="P107" s="396" t="str">
        <f t="shared" si="254"/>
        <v/>
      </c>
      <c r="Q107" s="396" t="str">
        <f t="shared" si="255"/>
        <v/>
      </c>
      <c r="R107" s="396" t="str">
        <f t="shared" si="256"/>
        <v/>
      </c>
      <c r="S107" s="479" t="str">
        <f t="shared" si="257"/>
        <v/>
      </c>
      <c r="T107" s="396" t="str">
        <f t="shared" si="258"/>
        <v/>
      </c>
      <c r="U107" s="391">
        <v>93</v>
      </c>
      <c r="V107" s="392"/>
      <c r="W107" s="392"/>
      <c r="X107" s="367" t="str">
        <f t="shared" si="259"/>
        <v/>
      </c>
      <c r="Y107" s="390" t="str">
        <f t="shared" si="260"/>
        <v/>
      </c>
      <c r="Z107" s="394" t="str">
        <f t="shared" si="261"/>
        <v/>
      </c>
      <c r="AA107" s="395" t="str">
        <f t="shared" si="262"/>
        <v/>
      </c>
      <c r="AB107" s="395" t="str">
        <f t="shared" si="263"/>
        <v/>
      </c>
      <c r="AC107" s="395" t="str">
        <f>IFERROR(INDEX(#REF!,MATCH(AQ107,$FX$15:$FX$97,0)),"")</f>
        <v/>
      </c>
      <c r="AD107" s="396" t="str">
        <f t="shared" si="264"/>
        <v/>
      </c>
      <c r="AE107" s="396" t="str">
        <f t="shared" si="265"/>
        <v/>
      </c>
      <c r="AF107" s="396" t="str">
        <f t="shared" si="266"/>
        <v/>
      </c>
      <c r="AG107" s="479" t="str">
        <f t="shared" si="267"/>
        <v/>
      </c>
      <c r="AH107" s="396" t="str">
        <f t="shared" si="268"/>
        <v/>
      </c>
      <c r="AI107" s="396" t="str">
        <f t="shared" si="269"/>
        <v/>
      </c>
      <c r="AJ107" s="396" t="str">
        <f t="shared" si="270"/>
        <v/>
      </c>
      <c r="AK107" s="479" t="str">
        <f t="shared" si="271"/>
        <v/>
      </c>
      <c r="AL107" s="396" t="str">
        <f t="shared" si="272"/>
        <v/>
      </c>
      <c r="AM107" s="396" t="str">
        <f t="shared" si="273"/>
        <v/>
      </c>
      <c r="AN107" s="396" t="str">
        <f t="shared" si="274"/>
        <v/>
      </c>
      <c r="AO107" s="479" t="str">
        <f t="shared" si="275"/>
        <v/>
      </c>
      <c r="AP107" s="396" t="str">
        <f t="shared" si="276"/>
        <v/>
      </c>
      <c r="AQ107" s="391">
        <v>93</v>
      </c>
      <c r="AR107" s="392"/>
      <c r="AS107" s="397"/>
      <c r="AT107" s="367" t="str">
        <f t="shared" si="277"/>
        <v/>
      </c>
      <c r="AU107" s="390" t="str">
        <f t="shared" si="278"/>
        <v/>
      </c>
      <c r="AV107" s="390" t="str">
        <f t="shared" si="279"/>
        <v/>
      </c>
      <c r="AW107" s="395" t="str">
        <f t="shared" si="280"/>
        <v/>
      </c>
      <c r="AX107" s="395" t="str">
        <f t="shared" si="281"/>
        <v/>
      </c>
      <c r="AY107" s="395" t="str">
        <f>IFERROR(INDEX(#REF!,MATCH($BM107,$GS$15:$GS$97,0)),"")</f>
        <v/>
      </c>
      <c r="AZ107" s="396" t="str">
        <f t="shared" si="282"/>
        <v/>
      </c>
      <c r="BA107" s="396" t="str">
        <f t="shared" si="283"/>
        <v/>
      </c>
      <c r="BB107" s="396" t="str">
        <f t="shared" si="284"/>
        <v/>
      </c>
      <c r="BC107" s="479" t="str">
        <f t="shared" si="285"/>
        <v/>
      </c>
      <c r="BD107" s="396" t="str">
        <f t="shared" si="286"/>
        <v/>
      </c>
      <c r="BE107" s="396" t="str">
        <f t="shared" si="287"/>
        <v/>
      </c>
      <c r="BF107" s="396" t="str">
        <f t="shared" si="288"/>
        <v/>
      </c>
      <c r="BG107" s="479" t="str">
        <f t="shared" si="289"/>
        <v/>
      </c>
      <c r="BH107" s="396" t="str">
        <f t="shared" si="290"/>
        <v/>
      </c>
      <c r="BI107" s="396" t="str">
        <f t="shared" si="291"/>
        <v/>
      </c>
      <c r="BJ107" s="396" t="str">
        <f t="shared" si="292"/>
        <v/>
      </c>
      <c r="BK107" s="479" t="str">
        <f t="shared" si="293"/>
        <v/>
      </c>
      <c r="BL107" s="396" t="str">
        <f t="shared" si="294"/>
        <v/>
      </c>
      <c r="BM107" s="391">
        <v>93</v>
      </c>
      <c r="BN107" s="236"/>
      <c r="BO107" s="392"/>
      <c r="BP107" s="368" t="str">
        <f t="shared" si="295"/>
        <v/>
      </c>
      <c r="BQ107" s="390" t="str">
        <f t="shared" si="296"/>
        <v/>
      </c>
      <c r="BR107" s="394" t="str">
        <f t="shared" si="297"/>
        <v/>
      </c>
      <c r="BS107" s="395" t="str">
        <f t="shared" si="298"/>
        <v/>
      </c>
      <c r="BT107" s="395" t="str">
        <f t="shared" si="299"/>
        <v/>
      </c>
      <c r="BU107" s="395" t="str">
        <f>IFERROR(INDEX(#REF!,MATCH(CI107,$HN$15:$HN$97,0)),"")</f>
        <v/>
      </c>
      <c r="BV107" s="396" t="str">
        <f t="shared" si="300"/>
        <v/>
      </c>
      <c r="BW107" s="396" t="str">
        <f t="shared" si="301"/>
        <v/>
      </c>
      <c r="BX107" s="396" t="str">
        <f t="shared" si="302"/>
        <v/>
      </c>
      <c r="BY107" s="479" t="str">
        <f t="shared" si="303"/>
        <v/>
      </c>
      <c r="BZ107" s="396" t="str">
        <f t="shared" si="304"/>
        <v/>
      </c>
      <c r="CA107" s="396" t="str">
        <f t="shared" si="305"/>
        <v/>
      </c>
      <c r="CB107" s="396" t="str">
        <f t="shared" si="306"/>
        <v/>
      </c>
      <c r="CC107" s="479" t="str">
        <f t="shared" si="307"/>
        <v/>
      </c>
      <c r="CD107" s="396" t="str">
        <f t="shared" si="308"/>
        <v/>
      </c>
      <c r="CE107" s="396" t="str">
        <f t="shared" si="309"/>
        <v/>
      </c>
      <c r="CF107" s="396" t="str">
        <f t="shared" si="310"/>
        <v/>
      </c>
      <c r="CG107" s="479" t="str">
        <f t="shared" si="311"/>
        <v/>
      </c>
      <c r="CH107" s="396" t="str">
        <f t="shared" si="312"/>
        <v/>
      </c>
      <c r="CI107" s="391">
        <v>93</v>
      </c>
      <c r="CJ107" s="392"/>
      <c r="CK107" s="397"/>
      <c r="CL107" s="367" t="str">
        <f t="shared" si="313"/>
        <v/>
      </c>
      <c r="CM107" s="390" t="str">
        <f t="shared" si="314"/>
        <v/>
      </c>
      <c r="CN107" s="394" t="str">
        <f t="shared" si="315"/>
        <v/>
      </c>
      <c r="CO107" s="394" t="str">
        <f t="shared" si="316"/>
        <v/>
      </c>
      <c r="CP107" s="395" t="str">
        <f t="shared" si="317"/>
        <v/>
      </c>
      <c r="CQ107" s="395" t="str">
        <f>IFERROR(INDEX(#REF!,MATCH(DE107,$II$15:$II$97,0)),"")</f>
        <v/>
      </c>
      <c r="CR107" s="396" t="str">
        <f t="shared" si="318"/>
        <v/>
      </c>
      <c r="CS107" s="396" t="str">
        <f t="shared" si="319"/>
        <v/>
      </c>
      <c r="CT107" s="396" t="str">
        <f t="shared" si="320"/>
        <v/>
      </c>
      <c r="CU107" s="479" t="str">
        <f t="shared" si="321"/>
        <v/>
      </c>
      <c r="CV107" s="396" t="str">
        <f t="shared" si="322"/>
        <v/>
      </c>
      <c r="CW107" s="396" t="str">
        <f t="shared" si="323"/>
        <v/>
      </c>
      <c r="CX107" s="396" t="str">
        <f t="shared" si="324"/>
        <v/>
      </c>
      <c r="CY107" s="479" t="str">
        <f t="shared" si="325"/>
        <v/>
      </c>
      <c r="CZ107" s="396" t="str">
        <f t="shared" si="326"/>
        <v/>
      </c>
      <c r="DA107" s="396" t="str">
        <f t="shared" si="327"/>
        <v/>
      </c>
      <c r="DB107" s="396" t="str">
        <f t="shared" si="328"/>
        <v/>
      </c>
      <c r="DC107" s="479" t="str">
        <f t="shared" si="329"/>
        <v/>
      </c>
      <c r="DD107" s="396" t="str">
        <f t="shared" si="330"/>
        <v/>
      </c>
      <c r="DE107" s="391">
        <v>93</v>
      </c>
      <c r="DF107" s="393" t="str">
        <f t="shared" si="230"/>
        <v/>
      </c>
      <c r="DG107" s="392"/>
      <c r="DH107" s="392"/>
      <c r="DI107" s="367" t="str">
        <f t="shared" si="231"/>
        <v/>
      </c>
      <c r="DJ107" s="390" t="str">
        <f t="shared" si="331"/>
        <v/>
      </c>
      <c r="DK107" s="394" t="str">
        <f t="shared" si="332"/>
        <v/>
      </c>
      <c r="DL107" s="395" t="str">
        <f t="shared" si="333"/>
        <v/>
      </c>
      <c r="DM107" s="395" t="str">
        <f t="shared" si="334"/>
        <v/>
      </c>
      <c r="DN107" s="395" t="str">
        <f>IFERROR(INDEX(#REF!,MATCH(EB107,$JD$15:$JD$97,0)),"")</f>
        <v/>
      </c>
      <c r="DO107" s="396" t="str">
        <f t="shared" si="232"/>
        <v/>
      </c>
      <c r="DP107" s="396" t="str">
        <f t="shared" si="233"/>
        <v/>
      </c>
      <c r="DQ107" s="396" t="str">
        <f t="shared" si="234"/>
        <v/>
      </c>
      <c r="DR107" s="479" t="str">
        <f t="shared" si="335"/>
        <v/>
      </c>
      <c r="DS107" s="396" t="str">
        <f t="shared" si="235"/>
        <v/>
      </c>
      <c r="DT107" s="396" t="str">
        <f t="shared" si="236"/>
        <v/>
      </c>
      <c r="DU107" s="396" t="str">
        <f t="shared" si="237"/>
        <v/>
      </c>
      <c r="DV107" s="479" t="str">
        <f t="shared" si="336"/>
        <v/>
      </c>
      <c r="DW107" s="396" t="str">
        <f t="shared" si="238"/>
        <v/>
      </c>
      <c r="DX107" s="396" t="str">
        <f t="shared" si="239"/>
        <v/>
      </c>
      <c r="DY107" s="396" t="str">
        <f t="shared" si="240"/>
        <v/>
      </c>
      <c r="DZ107" s="479" t="str">
        <f t="shared" si="337"/>
        <v/>
      </c>
      <c r="EA107" s="396" t="str">
        <f t="shared" si="338"/>
        <v/>
      </c>
      <c r="EB107" s="391">
        <v>93</v>
      </c>
      <c r="EC107" s="393"/>
      <c r="ED107" s="392"/>
      <c r="EI107" s="295"/>
      <c r="EJ107" s="306"/>
      <c r="EK107" s="293"/>
      <c r="EL107" s="293"/>
      <c r="EM107" s="293"/>
      <c r="EN107" s="378" t="str">
        <f>IFERROR(IF(AND($EL107="fem",'Classificação geral'!$F101=1),'Classificação geral'!G101,""),"")</f>
        <v/>
      </c>
      <c r="EO107" s="378" t="str">
        <f>IFERROR(IF(AND($EL107="fem",'Classificação geral'!$F101=1),'Classificação geral'!H101,""),"")</f>
        <v/>
      </c>
      <c r="EP107" s="378" t="str">
        <f>IFERROR(IF(AND($EL107="fem",'Classificação geral'!$F101=1),'Classificação geral'!I101,""),"")</f>
        <v/>
      </c>
      <c r="EQ107" s="378" t="str">
        <f>IFERROR(IF(AND($EL107="fem",'Classificação geral'!$F101=1),'Classificação geral'!J101,""),"")</f>
        <v/>
      </c>
      <c r="ER107" s="306"/>
      <c r="ES107" s="378" t="str">
        <f>IFERROR(IF(AND($EL107="fem",'Classificação geral'!$F101=1),'Classificação geral'!L101,""),"")</f>
        <v/>
      </c>
      <c r="ET107" s="378" t="str">
        <f>IFERROR(IF(AND($EL107="fem",'Classificação geral'!$F101=1),'Classificação geral'!M101,""),"")</f>
        <v/>
      </c>
      <c r="EU107" s="378" t="str">
        <f>IFERROR(IF(AND($EL107="fem",'Classificação geral'!$F101=1),'Classificação geral'!N101,""),"")</f>
        <v/>
      </c>
      <c r="EV107" s="306"/>
      <c r="EW107" s="378" t="str">
        <f>IFERROR(IF(AND($EL107="fem",'Classificação geral'!$F101=1),'Classificação geral'!P101,""),"")</f>
        <v/>
      </c>
      <c r="EX107" s="378" t="str">
        <f>IFERROR(IF(AND($EL107="fem",'Classificação geral'!$F101=1),'Classificação geral'!Q101,""),"")</f>
        <v/>
      </c>
      <c r="EY107" s="378" t="str">
        <f>IFERROR(IF(AND($EL107="fem",'Classificação geral'!$F101=1),'Classificação geral'!R101,""),"")</f>
        <v/>
      </c>
      <c r="EZ107" s="296"/>
      <c r="FA107" s="380" t="str">
        <f t="shared" si="341"/>
        <v/>
      </c>
      <c r="FB107" s="297" t="str">
        <f>IFERROR(RANK(EZ107,EZ:EZ,0)+ COUNTIF(EZ$13:$EZ106,EZ107),"")</f>
        <v/>
      </c>
      <c r="FC107" s="298"/>
      <c r="FD107" s="305"/>
      <c r="FE107" s="295"/>
      <c r="FF107" s="306"/>
      <c r="FG107" s="293"/>
      <c r="FH107" s="293"/>
      <c r="FI107" s="306"/>
      <c r="FJ107" s="378" t="str">
        <f>IFERROR(IF(AND($FH107="mas",'Classificação geral'!$F101=1),'Classificação geral'!G101,""),"")</f>
        <v/>
      </c>
      <c r="FK107" s="378" t="str">
        <f>IFERROR(IF(AND($FH107="mas",'Classificação geral'!$F101=1),'Classificação geral'!H101,""),"")</f>
        <v/>
      </c>
      <c r="FL107" s="378" t="str">
        <f>IFERROR(IF(AND($FH107="mas",'Classificação geral'!$F101=1),'Classificação geral'!I101,""),"")</f>
        <v/>
      </c>
      <c r="FM107" s="378" t="str">
        <f>IFERROR(IF(AND($FH107="mas",'Classificação geral'!$F101=1),'Classificação geral'!J101,""),"")</f>
        <v/>
      </c>
      <c r="FN107" s="378" t="str">
        <f>IFERROR(IF(AND($FH107="mas",'Classificação geral'!$F101=1),'Classificação geral'!K101,""),"")</f>
        <v/>
      </c>
      <c r="FO107" s="378" t="str">
        <f>IFERROR(IF(AND($FH107="mas",'Classificação geral'!$F101=1),'Classificação geral'!L101,""),"")</f>
        <v/>
      </c>
      <c r="FP107" s="378" t="str">
        <f>IFERROR(IF(AND($FH107="mas",'Classificação geral'!$F101=1),'Classificação geral'!M101,""),"")</f>
        <v/>
      </c>
      <c r="FQ107" s="378" t="str">
        <f>IFERROR(IF(AND($FH107="mas",'Classificação geral'!$F101=1),'Classificação geral'!N101,""),"")</f>
        <v/>
      </c>
      <c r="FR107" s="378" t="str">
        <f>IFERROR(IF(AND($FH107="mas",'Classificação geral'!$F101=1),'Classificação geral'!O101,""),"")</f>
        <v/>
      </c>
      <c r="FS107" s="378" t="str">
        <f>IFERROR(IF(AND($FH107="mas",'Classificação geral'!$F101=1),'Classificação geral'!P101,""),"")</f>
        <v/>
      </c>
      <c r="FT107" s="378" t="str">
        <f>IFERROR(IF(AND($FH107="mas",'Classificação geral'!$F101=1),'Classificação geral'!Q101,""),"")</f>
        <v/>
      </c>
      <c r="FU107" s="378" t="str">
        <f>IFERROR(IF(AND($FH107="mas",'Classificação geral'!$F101=1),'Classificação geral'!R101,""),"")</f>
        <v/>
      </c>
      <c r="FV107" s="306"/>
      <c r="FW107" s="380" t="str">
        <f t="shared" si="342"/>
        <v/>
      </c>
      <c r="FX107" s="297" t="str">
        <f>IFERROR(RANK(FV107,FV:FV,0)+ COUNTIF($FV$13:FV106,FV107),"")</f>
        <v/>
      </c>
      <c r="FY107" s="305"/>
      <c r="FZ107" s="295"/>
      <c r="GA107" s="295"/>
      <c r="GB107" s="293"/>
      <c r="GC107" s="293"/>
      <c r="GD107" s="306"/>
      <c r="GE107" s="378" t="str">
        <f>IFERROR(IF(AND($GC107="fem",'Classificação geral'!$F101=2),'Classificação geral'!G101,""),"")</f>
        <v/>
      </c>
      <c r="GF107" s="378" t="str">
        <f>IFERROR(IF(AND($GC107="fem",'Classificação geral'!$F101=2),'Classificação geral'!H101,""),"")</f>
        <v/>
      </c>
      <c r="GG107" s="378" t="str">
        <f>IFERROR(IF(AND($GC107="fem",'Classificação geral'!$F101=2),'Classificação geral'!I101,""),"")</f>
        <v/>
      </c>
      <c r="GH107" s="378" t="str">
        <f>IFERROR(IF(AND($GC107="fem",'Classificação geral'!$F101=2),'Classificação geral'!J101,""),"")</f>
        <v/>
      </c>
      <c r="GI107" s="378" t="str">
        <f>IFERROR(IF(AND($GC107="fem",'Classificação geral'!$F101=2),'Classificação geral'!K101,""),"")</f>
        <v/>
      </c>
      <c r="GJ107" s="378" t="str">
        <f>IFERROR(IF(AND($GC107="fem",'Classificação geral'!$F101=2),'Classificação geral'!L101,""),"")</f>
        <v/>
      </c>
      <c r="GK107" s="378" t="str">
        <f>IFERROR(IF(AND($GC107="fem",'Classificação geral'!$F101=2),'Classificação geral'!M101,""),"")</f>
        <v/>
      </c>
      <c r="GL107" s="378" t="str">
        <f>IFERROR(IF(AND($GC107="fem",'Classificação geral'!$F101=2),'Classificação geral'!N101,""),"")</f>
        <v/>
      </c>
      <c r="GM107" s="378" t="str">
        <f>IFERROR(IF(AND($GC107="fem",'Classificação geral'!$F101=2),'Classificação geral'!O101,""),"")</f>
        <v/>
      </c>
      <c r="GN107" s="378" t="str">
        <f>IFERROR(IF(AND($GC107="fem",'Classificação geral'!$F101=2),'Classificação geral'!P101,""),"")</f>
        <v/>
      </c>
      <c r="GO107" s="378" t="str">
        <f>IFERROR(IF(AND($GC107="fem",'Classificação geral'!$F101=2),'Classificação geral'!Q101,""),"")</f>
        <v/>
      </c>
      <c r="GP107" s="378" t="str">
        <f>IFERROR(IF(AND($GC107="fem",'Classificação geral'!$F101=2),'Classificação geral'!R101,""),"")</f>
        <v/>
      </c>
      <c r="GQ107" s="306"/>
      <c r="GR107" s="380" t="str">
        <f t="shared" si="343"/>
        <v/>
      </c>
      <c r="GS107" s="297" t="str">
        <f>IFERROR(RANK(GQ107,GQ:GQ,0)+ COUNTIF($GQ$13:GQ106,GQ107),"")</f>
        <v/>
      </c>
      <c r="GT107" s="305"/>
      <c r="GU107" s="295"/>
      <c r="GV107" s="295"/>
      <c r="GW107" s="293"/>
      <c r="GX107" s="293"/>
      <c r="GY107" s="306"/>
      <c r="GZ107" s="306"/>
      <c r="HA107" s="306"/>
      <c r="HB107" s="306"/>
      <c r="HC107" s="306"/>
      <c r="HD107" s="306"/>
      <c r="HE107" s="306"/>
      <c r="HF107" s="306"/>
      <c r="HG107" s="306"/>
      <c r="HH107" s="306"/>
      <c r="HI107" s="306"/>
      <c r="HJ107" s="306"/>
      <c r="HK107" s="306"/>
      <c r="HL107" s="306"/>
      <c r="HM107" s="380" t="str">
        <f t="shared" si="344"/>
        <v/>
      </c>
      <c r="HN107" s="297" t="str">
        <f>IFERROR(RANK(HL107,HL:HL,0)+ COUNTIF($HL$13:HL106,HL107),"")</f>
        <v/>
      </c>
      <c r="HO107" s="305"/>
      <c r="HP107" s="295"/>
      <c r="HQ107" s="306"/>
      <c r="HR107" s="293"/>
      <c r="HS107" s="293"/>
      <c r="HT107" s="293"/>
      <c r="HU107" s="382">
        <f>IF($HT107='Classificação geral'!$F101,'Classificação geral'!G101,"")</f>
        <v>0</v>
      </c>
      <c r="HV107" s="382">
        <f>IF($HT107='Classificação geral'!$F101,'Classificação geral'!H101,"")</f>
        <v>0</v>
      </c>
      <c r="HW107" s="382">
        <f>IF($HT107='Classificação geral'!$F101,'Classificação geral'!I101,"")</f>
        <v>0</v>
      </c>
      <c r="HX107" s="382">
        <f>IF($HT107='Classificação geral'!$F101,'Classificação geral'!J101,"")</f>
        <v>0</v>
      </c>
      <c r="HY107" s="382">
        <f>IF($HT107='Classificação geral'!$F101,'Classificação geral'!K101,"")</f>
        <v>0</v>
      </c>
      <c r="HZ107" s="382">
        <f>IF($HT107='Classificação geral'!$F101,'Classificação geral'!L101,"")</f>
        <v>0</v>
      </c>
      <c r="IA107" s="382">
        <f>IF($HT107='Classificação geral'!$F101,'Classificação geral'!M101,"")</f>
        <v>0</v>
      </c>
      <c r="IB107" s="382">
        <f>IF($HT107='Classificação geral'!$F101,'Classificação geral'!N101,"")</f>
        <v>0</v>
      </c>
      <c r="IC107" s="382">
        <f>IF($HT107='Classificação geral'!$F101,'Classificação geral'!O101,"")</f>
        <v>0</v>
      </c>
      <c r="ID107" s="382">
        <f>IF($HT107='Classificação geral'!$F101,'Classificação geral'!P101,"")</f>
        <v>0</v>
      </c>
      <c r="IE107" s="382">
        <f>IF($HT107='Classificação geral'!$F101,'Classificação geral'!Q101,"")</f>
        <v>0</v>
      </c>
      <c r="IF107" s="382">
        <f>IF($HT107='Classificação geral'!$F101,'Classificação geral'!R101,"")</f>
        <v>0</v>
      </c>
      <c r="IG107" s="379" t="str">
        <f>IF($HT107='Classificação geral'!$F101,'Classificação geral'!$U101,"")</f>
        <v/>
      </c>
      <c r="IH107" s="334" t="str">
        <f t="shared" si="339"/>
        <v/>
      </c>
      <c r="II107" s="297" t="str">
        <f>IFERROR(RANK(IG107,IG:IG,0)+ COUNTIF($IG$13:IG106,IG107),"")</f>
        <v/>
      </c>
      <c r="IJ107" s="305"/>
      <c r="IK107" s="295"/>
      <c r="IL107" s="306"/>
      <c r="IM107" s="293"/>
      <c r="IN107" s="293"/>
      <c r="IO107" s="293"/>
      <c r="IP107" s="379">
        <f>IF($IO107='Classificação geral'!$F101,'Classificação geral'!G101,"")</f>
        <v>0</v>
      </c>
      <c r="IQ107" s="379">
        <f>IF($IO107='Classificação geral'!$F101,'Classificação geral'!H101,"")</f>
        <v>0</v>
      </c>
      <c r="IR107" s="379">
        <f>IF($IO107='Classificação geral'!$F101,'Classificação geral'!I101,"")</f>
        <v>0</v>
      </c>
      <c r="IS107" s="379">
        <f>IF($IO107='Classificação geral'!$F101,'Classificação geral'!J101,"")</f>
        <v>0</v>
      </c>
      <c r="IT107" s="379">
        <f>IF($IO107='Classificação geral'!$F101,'Classificação geral'!K101,"")</f>
        <v>0</v>
      </c>
      <c r="IU107" s="379">
        <f>IF($IO107='Classificação geral'!$F101,'Classificação geral'!L101,"")</f>
        <v>0</v>
      </c>
      <c r="IV107" s="379">
        <f>IF($IO107='Classificação geral'!$F101,'Classificação geral'!M101,"")</f>
        <v>0</v>
      </c>
      <c r="IW107" s="379">
        <f>IF($IO107='Classificação geral'!$F101,'Classificação geral'!N101,"")</f>
        <v>0</v>
      </c>
      <c r="IX107" s="379">
        <f>IF($IO107='Classificação geral'!$F101,'Classificação geral'!O101,"")</f>
        <v>0</v>
      </c>
      <c r="IY107" s="379">
        <f>IF($IO107='Classificação geral'!$F101,'Classificação geral'!P101,"")</f>
        <v>0</v>
      </c>
      <c r="IZ107" s="379">
        <f>IF($IO107='Classificação geral'!$F101,'Classificação geral'!Q101,"")</f>
        <v>0</v>
      </c>
      <c r="JA107" s="379">
        <f>IF($IO107='Classificação geral'!$F101,'Classificação geral'!R101,"")</f>
        <v>0</v>
      </c>
      <c r="JB107" s="296" t="str">
        <f>IF($IO107='Classificação geral'!$F101,'Classificação geral'!$U101,"")</f>
        <v/>
      </c>
      <c r="JC107" s="334" t="str">
        <f t="shared" si="340"/>
        <v/>
      </c>
      <c r="JD107" s="297" t="str">
        <f>IFERROR(RANK(JB107,JB:JB,0)+ COUNTIF($JB$13:JB106,JB107),"")</f>
        <v/>
      </c>
    </row>
    <row r="108" spans="1:264" ht="25.95" customHeight="1" x14ac:dyDescent="0.4">
      <c r="A108" s="397"/>
      <c r="B108" s="367" t="str">
        <f t="shared" si="241"/>
        <v/>
      </c>
      <c r="C108" s="390" t="str">
        <f t="shared" si="242"/>
        <v/>
      </c>
      <c r="D108" s="394" t="str">
        <f t="shared" si="243"/>
        <v/>
      </c>
      <c r="E108" s="395" t="str">
        <f t="shared" si="244"/>
        <v/>
      </c>
      <c r="F108" s="395" t="str">
        <f t="shared" si="245"/>
        <v/>
      </c>
      <c r="G108" s="395" t="str">
        <f>IFERROR(INDEX(#REF!,MATCH(U108,$FB$15:$FB$97,0)),"")</f>
        <v/>
      </c>
      <c r="H108" s="396" t="str">
        <f t="shared" si="246"/>
        <v/>
      </c>
      <c r="I108" s="396" t="str">
        <f t="shared" si="247"/>
        <v/>
      </c>
      <c r="J108" s="396" t="str">
        <f t="shared" si="248"/>
        <v/>
      </c>
      <c r="K108" s="479" t="str">
        <f t="shared" si="249"/>
        <v/>
      </c>
      <c r="L108" s="396" t="str">
        <f t="shared" si="250"/>
        <v/>
      </c>
      <c r="M108" s="396" t="str">
        <f t="shared" si="251"/>
        <v/>
      </c>
      <c r="N108" s="396" t="str">
        <f t="shared" si="252"/>
        <v/>
      </c>
      <c r="O108" s="479" t="str">
        <f t="shared" si="253"/>
        <v/>
      </c>
      <c r="P108" s="396" t="str">
        <f t="shared" si="254"/>
        <v/>
      </c>
      <c r="Q108" s="396" t="str">
        <f t="shared" si="255"/>
        <v/>
      </c>
      <c r="R108" s="396" t="str">
        <f t="shared" si="256"/>
        <v/>
      </c>
      <c r="S108" s="479" t="str">
        <f t="shared" si="257"/>
        <v/>
      </c>
      <c r="T108" s="396" t="str">
        <f t="shared" si="258"/>
        <v/>
      </c>
      <c r="U108" s="391">
        <v>94</v>
      </c>
      <c r="V108" s="392"/>
      <c r="W108" s="392"/>
      <c r="X108" s="367" t="str">
        <f t="shared" si="259"/>
        <v/>
      </c>
      <c r="Y108" s="390" t="str">
        <f t="shared" si="260"/>
        <v/>
      </c>
      <c r="Z108" s="394" t="str">
        <f t="shared" si="261"/>
        <v/>
      </c>
      <c r="AA108" s="395" t="str">
        <f t="shared" si="262"/>
        <v/>
      </c>
      <c r="AB108" s="395" t="str">
        <f t="shared" si="263"/>
        <v/>
      </c>
      <c r="AC108" s="395" t="str">
        <f>IFERROR(INDEX(#REF!,MATCH(AQ108,$FX$15:$FX$97,0)),"")</f>
        <v/>
      </c>
      <c r="AD108" s="396" t="str">
        <f t="shared" si="264"/>
        <v/>
      </c>
      <c r="AE108" s="396" t="str">
        <f t="shared" si="265"/>
        <v/>
      </c>
      <c r="AF108" s="396" t="str">
        <f t="shared" si="266"/>
        <v/>
      </c>
      <c r="AG108" s="479" t="str">
        <f t="shared" si="267"/>
        <v/>
      </c>
      <c r="AH108" s="396" t="str">
        <f t="shared" si="268"/>
        <v/>
      </c>
      <c r="AI108" s="396" t="str">
        <f t="shared" si="269"/>
        <v/>
      </c>
      <c r="AJ108" s="396" t="str">
        <f t="shared" si="270"/>
        <v/>
      </c>
      <c r="AK108" s="479" t="str">
        <f t="shared" si="271"/>
        <v/>
      </c>
      <c r="AL108" s="396" t="str">
        <f t="shared" si="272"/>
        <v/>
      </c>
      <c r="AM108" s="396" t="str">
        <f t="shared" si="273"/>
        <v/>
      </c>
      <c r="AN108" s="396" t="str">
        <f t="shared" si="274"/>
        <v/>
      </c>
      <c r="AO108" s="479" t="str">
        <f t="shared" si="275"/>
        <v/>
      </c>
      <c r="AP108" s="396" t="str">
        <f t="shared" si="276"/>
        <v/>
      </c>
      <c r="AQ108" s="391">
        <v>94</v>
      </c>
      <c r="AR108" s="392"/>
      <c r="AS108" s="397"/>
      <c r="AT108" s="367" t="str">
        <f t="shared" si="277"/>
        <v/>
      </c>
      <c r="AU108" s="390" t="str">
        <f t="shared" si="278"/>
        <v/>
      </c>
      <c r="AV108" s="390" t="str">
        <f t="shared" si="279"/>
        <v/>
      </c>
      <c r="AW108" s="395" t="str">
        <f t="shared" si="280"/>
        <v/>
      </c>
      <c r="AX108" s="395" t="str">
        <f t="shared" si="281"/>
        <v/>
      </c>
      <c r="AY108" s="395" t="str">
        <f>IFERROR(INDEX(#REF!,MATCH($BM108,$GS$15:$GS$97,0)),"")</f>
        <v/>
      </c>
      <c r="AZ108" s="396" t="str">
        <f t="shared" si="282"/>
        <v/>
      </c>
      <c r="BA108" s="396" t="str">
        <f t="shared" si="283"/>
        <v/>
      </c>
      <c r="BB108" s="396" t="str">
        <f t="shared" si="284"/>
        <v/>
      </c>
      <c r="BC108" s="479" t="str">
        <f t="shared" si="285"/>
        <v/>
      </c>
      <c r="BD108" s="396" t="str">
        <f t="shared" si="286"/>
        <v/>
      </c>
      <c r="BE108" s="396" t="str">
        <f t="shared" si="287"/>
        <v/>
      </c>
      <c r="BF108" s="396" t="str">
        <f t="shared" si="288"/>
        <v/>
      </c>
      <c r="BG108" s="479" t="str">
        <f t="shared" si="289"/>
        <v/>
      </c>
      <c r="BH108" s="396" t="str">
        <f t="shared" si="290"/>
        <v/>
      </c>
      <c r="BI108" s="396" t="str">
        <f t="shared" si="291"/>
        <v/>
      </c>
      <c r="BJ108" s="396" t="str">
        <f t="shared" si="292"/>
        <v/>
      </c>
      <c r="BK108" s="479" t="str">
        <f t="shared" si="293"/>
        <v/>
      </c>
      <c r="BL108" s="396" t="str">
        <f t="shared" si="294"/>
        <v/>
      </c>
      <c r="BM108" s="391">
        <v>94</v>
      </c>
      <c r="BN108" s="236"/>
      <c r="BO108" s="392"/>
      <c r="BP108" s="368" t="str">
        <f t="shared" si="295"/>
        <v/>
      </c>
      <c r="BQ108" s="390" t="str">
        <f t="shared" si="296"/>
        <v/>
      </c>
      <c r="BR108" s="394" t="str">
        <f t="shared" si="297"/>
        <v/>
      </c>
      <c r="BS108" s="395" t="str">
        <f t="shared" si="298"/>
        <v/>
      </c>
      <c r="BT108" s="395" t="str">
        <f t="shared" si="299"/>
        <v/>
      </c>
      <c r="BU108" s="395" t="str">
        <f>IFERROR(INDEX(#REF!,MATCH(CI108,$HN$15:$HN$97,0)),"")</f>
        <v/>
      </c>
      <c r="BV108" s="396" t="str">
        <f t="shared" si="300"/>
        <v/>
      </c>
      <c r="BW108" s="396" t="str">
        <f t="shared" si="301"/>
        <v/>
      </c>
      <c r="BX108" s="396" t="str">
        <f t="shared" si="302"/>
        <v/>
      </c>
      <c r="BY108" s="479" t="str">
        <f t="shared" si="303"/>
        <v/>
      </c>
      <c r="BZ108" s="396" t="str">
        <f t="shared" si="304"/>
        <v/>
      </c>
      <c r="CA108" s="396" t="str">
        <f t="shared" si="305"/>
        <v/>
      </c>
      <c r="CB108" s="396" t="str">
        <f t="shared" si="306"/>
        <v/>
      </c>
      <c r="CC108" s="479" t="str">
        <f t="shared" si="307"/>
        <v/>
      </c>
      <c r="CD108" s="396" t="str">
        <f t="shared" si="308"/>
        <v/>
      </c>
      <c r="CE108" s="396" t="str">
        <f t="shared" si="309"/>
        <v/>
      </c>
      <c r="CF108" s="396" t="str">
        <f t="shared" si="310"/>
        <v/>
      </c>
      <c r="CG108" s="479" t="str">
        <f t="shared" si="311"/>
        <v/>
      </c>
      <c r="CH108" s="396" t="str">
        <f t="shared" si="312"/>
        <v/>
      </c>
      <c r="CI108" s="391">
        <v>94</v>
      </c>
      <c r="CJ108" s="392"/>
      <c r="CK108" s="397"/>
      <c r="CL108" s="367" t="str">
        <f t="shared" si="313"/>
        <v/>
      </c>
      <c r="CM108" s="390" t="str">
        <f t="shared" si="314"/>
        <v/>
      </c>
      <c r="CN108" s="394" t="str">
        <f t="shared" si="315"/>
        <v/>
      </c>
      <c r="CO108" s="394" t="str">
        <f t="shared" si="316"/>
        <v/>
      </c>
      <c r="CP108" s="395" t="str">
        <f t="shared" si="317"/>
        <v/>
      </c>
      <c r="CQ108" s="395" t="str">
        <f>IFERROR(INDEX(#REF!,MATCH(DE108,$II$15:$II$97,0)),"")</f>
        <v/>
      </c>
      <c r="CR108" s="396" t="str">
        <f t="shared" si="318"/>
        <v/>
      </c>
      <c r="CS108" s="396" t="str">
        <f t="shared" si="319"/>
        <v/>
      </c>
      <c r="CT108" s="396" t="str">
        <f t="shared" si="320"/>
        <v/>
      </c>
      <c r="CU108" s="479" t="str">
        <f t="shared" si="321"/>
        <v/>
      </c>
      <c r="CV108" s="396" t="str">
        <f t="shared" si="322"/>
        <v/>
      </c>
      <c r="CW108" s="396" t="str">
        <f t="shared" si="323"/>
        <v/>
      </c>
      <c r="CX108" s="396" t="str">
        <f t="shared" si="324"/>
        <v/>
      </c>
      <c r="CY108" s="479" t="str">
        <f t="shared" si="325"/>
        <v/>
      </c>
      <c r="CZ108" s="396" t="str">
        <f t="shared" si="326"/>
        <v/>
      </c>
      <c r="DA108" s="396" t="str">
        <f t="shared" si="327"/>
        <v/>
      </c>
      <c r="DB108" s="396" t="str">
        <f t="shared" si="328"/>
        <v/>
      </c>
      <c r="DC108" s="479" t="str">
        <f t="shared" si="329"/>
        <v/>
      </c>
      <c r="DD108" s="396" t="str">
        <f t="shared" si="330"/>
        <v/>
      </c>
      <c r="DE108" s="391">
        <v>94</v>
      </c>
      <c r="DF108" s="393" t="str">
        <f t="shared" si="230"/>
        <v/>
      </c>
      <c r="DG108" s="392"/>
      <c r="DH108" s="392"/>
      <c r="DI108" s="367" t="str">
        <f t="shared" si="231"/>
        <v/>
      </c>
      <c r="DJ108" s="390" t="str">
        <f t="shared" si="331"/>
        <v/>
      </c>
      <c r="DK108" s="394" t="str">
        <f t="shared" si="332"/>
        <v/>
      </c>
      <c r="DL108" s="395" t="str">
        <f t="shared" si="333"/>
        <v/>
      </c>
      <c r="DM108" s="395" t="str">
        <f t="shared" si="334"/>
        <v/>
      </c>
      <c r="DN108" s="395" t="str">
        <f>IFERROR(INDEX(#REF!,MATCH(EB108,$JD$15:$JD$97,0)),"")</f>
        <v/>
      </c>
      <c r="DO108" s="396" t="str">
        <f t="shared" si="232"/>
        <v/>
      </c>
      <c r="DP108" s="396" t="str">
        <f t="shared" si="233"/>
        <v/>
      </c>
      <c r="DQ108" s="396" t="str">
        <f t="shared" si="234"/>
        <v/>
      </c>
      <c r="DR108" s="479" t="str">
        <f t="shared" si="335"/>
        <v/>
      </c>
      <c r="DS108" s="396" t="str">
        <f t="shared" si="235"/>
        <v/>
      </c>
      <c r="DT108" s="396" t="str">
        <f t="shared" si="236"/>
        <v/>
      </c>
      <c r="DU108" s="396" t="str">
        <f t="shared" si="237"/>
        <v/>
      </c>
      <c r="DV108" s="479" t="str">
        <f t="shared" si="336"/>
        <v/>
      </c>
      <c r="DW108" s="396" t="str">
        <f t="shared" si="238"/>
        <v/>
      </c>
      <c r="DX108" s="396" t="str">
        <f t="shared" si="239"/>
        <v/>
      </c>
      <c r="DY108" s="396" t="str">
        <f t="shared" si="240"/>
        <v/>
      </c>
      <c r="DZ108" s="479" t="str">
        <f t="shared" si="337"/>
        <v/>
      </c>
      <c r="EA108" s="396" t="str">
        <f t="shared" si="338"/>
        <v/>
      </c>
      <c r="EB108" s="391">
        <v>94</v>
      </c>
      <c r="EC108" s="393"/>
      <c r="ED108" s="392"/>
      <c r="EI108" s="295"/>
      <c r="EJ108" s="306"/>
      <c r="EK108" s="293"/>
      <c r="EL108" s="293"/>
      <c r="EM108" s="293"/>
      <c r="EN108" s="378" t="str">
        <f>IFERROR(IF(AND($EL108="fem",'Classificação geral'!$F102=1),'Classificação geral'!G102,""),"")</f>
        <v/>
      </c>
      <c r="EO108" s="378" t="str">
        <f>IFERROR(IF(AND($EL108="fem",'Classificação geral'!$F102=1),'Classificação geral'!H102,""),"")</f>
        <v/>
      </c>
      <c r="EP108" s="378" t="str">
        <f>IFERROR(IF(AND($EL108="fem",'Classificação geral'!$F102=1),'Classificação geral'!I102,""),"")</f>
        <v/>
      </c>
      <c r="EQ108" s="378" t="str">
        <f>IFERROR(IF(AND($EL108="fem",'Classificação geral'!$F102=1),'Classificação geral'!J102,""),"")</f>
        <v/>
      </c>
      <c r="ER108" s="306"/>
      <c r="ES108" s="378" t="str">
        <f>IFERROR(IF(AND($EL108="fem",'Classificação geral'!$F102=1),'Classificação geral'!L102,""),"")</f>
        <v/>
      </c>
      <c r="ET108" s="378" t="str">
        <f>IFERROR(IF(AND($EL108="fem",'Classificação geral'!$F102=1),'Classificação geral'!M102,""),"")</f>
        <v/>
      </c>
      <c r="EU108" s="378" t="str">
        <f>IFERROR(IF(AND($EL108="fem",'Classificação geral'!$F102=1),'Classificação geral'!N102,""),"")</f>
        <v/>
      </c>
      <c r="EV108" s="306"/>
      <c r="EW108" s="378" t="str">
        <f>IFERROR(IF(AND($EL108="fem",'Classificação geral'!$F102=1),'Classificação geral'!P102,""),"")</f>
        <v/>
      </c>
      <c r="EX108" s="378" t="str">
        <f>IFERROR(IF(AND($EL108="fem",'Classificação geral'!$F102=1),'Classificação geral'!Q102,""),"")</f>
        <v/>
      </c>
      <c r="EY108" s="378" t="str">
        <f>IFERROR(IF(AND($EL108="fem",'Classificação geral'!$F102=1),'Classificação geral'!R102,""),"")</f>
        <v/>
      </c>
      <c r="EZ108" s="296"/>
      <c r="FA108" s="380" t="str">
        <f t="shared" si="341"/>
        <v/>
      </c>
      <c r="FB108" s="297" t="str">
        <f>IFERROR(RANK(EZ108,EZ:EZ,0)+ COUNTIF(EZ$13:$EZ107,EZ108),"")</f>
        <v/>
      </c>
      <c r="FC108" s="298"/>
      <c r="FD108" s="305"/>
      <c r="FE108" s="295"/>
      <c r="FF108" s="306"/>
      <c r="FG108" s="293"/>
      <c r="FH108" s="293"/>
      <c r="FI108" s="306"/>
      <c r="FJ108" s="378" t="str">
        <f>IFERROR(IF(AND($FH108="mas",'Classificação geral'!$F102=1),'Classificação geral'!G102,""),"")</f>
        <v/>
      </c>
      <c r="FK108" s="378" t="str">
        <f>IFERROR(IF(AND($FH108="mas",'Classificação geral'!$F102=1),'Classificação geral'!H102,""),"")</f>
        <v/>
      </c>
      <c r="FL108" s="378" t="str">
        <f>IFERROR(IF(AND($FH108="mas",'Classificação geral'!$F102=1),'Classificação geral'!I102,""),"")</f>
        <v/>
      </c>
      <c r="FM108" s="378" t="str">
        <f>IFERROR(IF(AND($FH108="mas",'Classificação geral'!$F102=1),'Classificação geral'!J102,""),"")</f>
        <v/>
      </c>
      <c r="FN108" s="378" t="str">
        <f>IFERROR(IF(AND($FH108="mas",'Classificação geral'!$F102=1),'Classificação geral'!K102,""),"")</f>
        <v/>
      </c>
      <c r="FO108" s="378" t="str">
        <f>IFERROR(IF(AND($FH108="mas",'Classificação geral'!$F102=1),'Classificação geral'!L102,""),"")</f>
        <v/>
      </c>
      <c r="FP108" s="378" t="str">
        <f>IFERROR(IF(AND($FH108="mas",'Classificação geral'!$F102=1),'Classificação geral'!M102,""),"")</f>
        <v/>
      </c>
      <c r="FQ108" s="378" t="str">
        <f>IFERROR(IF(AND($FH108="mas",'Classificação geral'!$F102=1),'Classificação geral'!N102,""),"")</f>
        <v/>
      </c>
      <c r="FR108" s="378" t="str">
        <f>IFERROR(IF(AND($FH108="mas",'Classificação geral'!$F102=1),'Classificação geral'!O102,""),"")</f>
        <v/>
      </c>
      <c r="FS108" s="378" t="str">
        <f>IFERROR(IF(AND($FH108="mas",'Classificação geral'!$F102=1),'Classificação geral'!P102,""),"")</f>
        <v/>
      </c>
      <c r="FT108" s="378" t="str">
        <f>IFERROR(IF(AND($FH108="mas",'Classificação geral'!$F102=1),'Classificação geral'!Q102,""),"")</f>
        <v/>
      </c>
      <c r="FU108" s="378" t="str">
        <f>IFERROR(IF(AND($FH108="mas",'Classificação geral'!$F102=1),'Classificação geral'!R102,""),"")</f>
        <v/>
      </c>
      <c r="FV108" s="306"/>
      <c r="FW108" s="380" t="str">
        <f t="shared" si="342"/>
        <v/>
      </c>
      <c r="FX108" s="297" t="str">
        <f>IFERROR(RANK(FV108,FV:FV,0)+ COUNTIF($FV$13:FV107,FV108),"")</f>
        <v/>
      </c>
      <c r="FY108" s="305"/>
      <c r="FZ108" s="295"/>
      <c r="GA108" s="295"/>
      <c r="GB108" s="293"/>
      <c r="GC108" s="293"/>
      <c r="GD108" s="306"/>
      <c r="GE108" s="378" t="str">
        <f>IFERROR(IF(AND($GC108="fem",'Classificação geral'!$F102=2),'Classificação geral'!G102,""),"")</f>
        <v/>
      </c>
      <c r="GF108" s="378" t="str">
        <f>IFERROR(IF(AND($GC108="fem",'Classificação geral'!$F102=2),'Classificação geral'!H102,""),"")</f>
        <v/>
      </c>
      <c r="GG108" s="378" t="str">
        <f>IFERROR(IF(AND($GC108="fem",'Classificação geral'!$F102=2),'Classificação geral'!I102,""),"")</f>
        <v/>
      </c>
      <c r="GH108" s="378" t="str">
        <f>IFERROR(IF(AND($GC108="fem",'Classificação geral'!$F102=2),'Classificação geral'!J102,""),"")</f>
        <v/>
      </c>
      <c r="GI108" s="378" t="str">
        <f>IFERROR(IF(AND($GC108="fem",'Classificação geral'!$F102=2),'Classificação geral'!K102,""),"")</f>
        <v/>
      </c>
      <c r="GJ108" s="378" t="str">
        <f>IFERROR(IF(AND($GC108="fem",'Classificação geral'!$F102=2),'Classificação geral'!L102,""),"")</f>
        <v/>
      </c>
      <c r="GK108" s="378" t="str">
        <f>IFERROR(IF(AND($GC108="fem",'Classificação geral'!$F102=2),'Classificação geral'!M102,""),"")</f>
        <v/>
      </c>
      <c r="GL108" s="378" t="str">
        <f>IFERROR(IF(AND($GC108="fem",'Classificação geral'!$F102=2),'Classificação geral'!N102,""),"")</f>
        <v/>
      </c>
      <c r="GM108" s="378" t="str">
        <f>IFERROR(IF(AND($GC108="fem",'Classificação geral'!$F102=2),'Classificação geral'!O102,""),"")</f>
        <v/>
      </c>
      <c r="GN108" s="378" t="str">
        <f>IFERROR(IF(AND($GC108="fem",'Classificação geral'!$F102=2),'Classificação geral'!P102,""),"")</f>
        <v/>
      </c>
      <c r="GO108" s="378" t="str">
        <f>IFERROR(IF(AND($GC108="fem",'Classificação geral'!$F102=2),'Classificação geral'!Q102,""),"")</f>
        <v/>
      </c>
      <c r="GP108" s="378" t="str">
        <f>IFERROR(IF(AND($GC108="fem",'Classificação geral'!$F102=2),'Classificação geral'!R102,""),"")</f>
        <v/>
      </c>
      <c r="GQ108" s="306"/>
      <c r="GR108" s="380" t="str">
        <f t="shared" si="343"/>
        <v/>
      </c>
      <c r="GS108" s="297" t="str">
        <f>IFERROR(RANK(GQ108,GQ:GQ,0)+ COUNTIF($GQ$13:GQ107,GQ108),"")</f>
        <v/>
      </c>
      <c r="GT108" s="305"/>
      <c r="GU108" s="295"/>
      <c r="GV108" s="295"/>
      <c r="GW108" s="293"/>
      <c r="GX108" s="293"/>
      <c r="GY108" s="306"/>
      <c r="GZ108" s="306"/>
      <c r="HA108" s="306"/>
      <c r="HB108" s="306"/>
      <c r="HC108" s="306"/>
      <c r="HD108" s="306"/>
      <c r="HE108" s="306"/>
      <c r="HF108" s="306"/>
      <c r="HG108" s="306"/>
      <c r="HH108" s="306"/>
      <c r="HI108" s="306"/>
      <c r="HJ108" s="306"/>
      <c r="HK108" s="306"/>
      <c r="HL108" s="306"/>
      <c r="HM108" s="380" t="str">
        <f t="shared" si="344"/>
        <v/>
      </c>
      <c r="HN108" s="297" t="str">
        <f>IFERROR(RANK(HL108,HL:HL,0)+ COUNTIF($HL$13:HL107,HL108),"")</f>
        <v/>
      </c>
      <c r="HO108" s="305"/>
      <c r="HP108" s="295"/>
      <c r="HQ108" s="306"/>
      <c r="HR108" s="293"/>
      <c r="HS108" s="293"/>
      <c r="HT108" s="293"/>
      <c r="HU108" s="382">
        <f>IF($HT108='Classificação geral'!$F102,'Classificação geral'!G102,"")</f>
        <v>0</v>
      </c>
      <c r="HV108" s="382">
        <f>IF($HT108='Classificação geral'!$F102,'Classificação geral'!H102,"")</f>
        <v>0</v>
      </c>
      <c r="HW108" s="382">
        <f>IF($HT108='Classificação geral'!$F102,'Classificação geral'!I102,"")</f>
        <v>0</v>
      </c>
      <c r="HX108" s="382">
        <f>IF($HT108='Classificação geral'!$F102,'Classificação geral'!J102,"")</f>
        <v>0</v>
      </c>
      <c r="HY108" s="382">
        <f>IF($HT108='Classificação geral'!$F102,'Classificação geral'!K102,"")</f>
        <v>0</v>
      </c>
      <c r="HZ108" s="382">
        <f>IF($HT108='Classificação geral'!$F102,'Classificação geral'!L102,"")</f>
        <v>0</v>
      </c>
      <c r="IA108" s="382">
        <f>IF($HT108='Classificação geral'!$F102,'Classificação geral'!M102,"")</f>
        <v>0</v>
      </c>
      <c r="IB108" s="382">
        <f>IF($HT108='Classificação geral'!$F102,'Classificação geral'!N102,"")</f>
        <v>0</v>
      </c>
      <c r="IC108" s="382">
        <f>IF($HT108='Classificação geral'!$F102,'Classificação geral'!O102,"")</f>
        <v>0</v>
      </c>
      <c r="ID108" s="382">
        <f>IF($HT108='Classificação geral'!$F102,'Classificação geral'!P102,"")</f>
        <v>0</v>
      </c>
      <c r="IE108" s="382">
        <f>IF($HT108='Classificação geral'!$F102,'Classificação geral'!Q102,"")</f>
        <v>0</v>
      </c>
      <c r="IF108" s="382">
        <f>IF($HT108='Classificação geral'!$F102,'Classificação geral'!R102,"")</f>
        <v>0</v>
      </c>
      <c r="IG108" s="379" t="str">
        <f>IF($HT108='Classificação geral'!$F102,'Classificação geral'!$U102,"")</f>
        <v/>
      </c>
      <c r="IH108" s="334" t="str">
        <f t="shared" si="339"/>
        <v/>
      </c>
      <c r="II108" s="297" t="str">
        <f>IFERROR(RANK(IG108,IG:IG,0)+ COUNTIF($IG$13:IG107,IG108),"")</f>
        <v/>
      </c>
      <c r="IJ108" s="305"/>
      <c r="IK108" s="295"/>
      <c r="IL108" s="306"/>
      <c r="IM108" s="293"/>
      <c r="IN108" s="293"/>
      <c r="IO108" s="293"/>
      <c r="IP108" s="379">
        <f>IF($IO108='Classificação geral'!$F102,'Classificação geral'!G102,"")</f>
        <v>0</v>
      </c>
      <c r="IQ108" s="379">
        <f>IF($IO108='Classificação geral'!$F102,'Classificação geral'!H102,"")</f>
        <v>0</v>
      </c>
      <c r="IR108" s="379">
        <f>IF($IO108='Classificação geral'!$F102,'Classificação geral'!I102,"")</f>
        <v>0</v>
      </c>
      <c r="IS108" s="379">
        <f>IF($IO108='Classificação geral'!$F102,'Classificação geral'!J102,"")</f>
        <v>0</v>
      </c>
      <c r="IT108" s="379">
        <f>IF($IO108='Classificação geral'!$F102,'Classificação geral'!K102,"")</f>
        <v>0</v>
      </c>
      <c r="IU108" s="379">
        <f>IF($IO108='Classificação geral'!$F102,'Classificação geral'!L102,"")</f>
        <v>0</v>
      </c>
      <c r="IV108" s="379">
        <f>IF($IO108='Classificação geral'!$F102,'Classificação geral'!M102,"")</f>
        <v>0</v>
      </c>
      <c r="IW108" s="379">
        <f>IF($IO108='Classificação geral'!$F102,'Classificação geral'!N102,"")</f>
        <v>0</v>
      </c>
      <c r="IX108" s="379">
        <f>IF($IO108='Classificação geral'!$F102,'Classificação geral'!O102,"")</f>
        <v>0</v>
      </c>
      <c r="IY108" s="379">
        <f>IF($IO108='Classificação geral'!$F102,'Classificação geral'!P102,"")</f>
        <v>0</v>
      </c>
      <c r="IZ108" s="379">
        <f>IF($IO108='Classificação geral'!$F102,'Classificação geral'!Q102,"")</f>
        <v>0</v>
      </c>
      <c r="JA108" s="379">
        <f>IF($IO108='Classificação geral'!$F102,'Classificação geral'!R102,"")</f>
        <v>0</v>
      </c>
      <c r="JB108" s="296" t="str">
        <f>IF($IO108='Classificação geral'!$F102,'Classificação geral'!$U102,"")</f>
        <v/>
      </c>
      <c r="JC108" s="334" t="str">
        <f t="shared" si="340"/>
        <v/>
      </c>
      <c r="JD108" s="297" t="str">
        <f>IFERROR(RANK(JB108,JB:JB,0)+ COUNTIF($JB$13:JB107,JB108),"")</f>
        <v/>
      </c>
    </row>
    <row r="109" spans="1:264" ht="25.95" customHeight="1" x14ac:dyDescent="0.4">
      <c r="A109" s="397"/>
      <c r="B109" s="367" t="str">
        <f t="shared" si="241"/>
        <v/>
      </c>
      <c r="C109" s="390" t="str">
        <f t="shared" si="242"/>
        <v/>
      </c>
      <c r="D109" s="394" t="str">
        <f t="shared" si="243"/>
        <v/>
      </c>
      <c r="E109" s="395" t="str">
        <f t="shared" si="244"/>
        <v/>
      </c>
      <c r="F109" s="395" t="str">
        <f t="shared" si="245"/>
        <v/>
      </c>
      <c r="G109" s="395" t="str">
        <f>IFERROR(INDEX(#REF!,MATCH(U109,$FB$15:$FB$97,0)),"")</f>
        <v/>
      </c>
      <c r="H109" s="396" t="str">
        <f t="shared" si="246"/>
        <v/>
      </c>
      <c r="I109" s="396" t="str">
        <f t="shared" si="247"/>
        <v/>
      </c>
      <c r="J109" s="396" t="str">
        <f t="shared" si="248"/>
        <v/>
      </c>
      <c r="K109" s="479" t="str">
        <f t="shared" si="249"/>
        <v/>
      </c>
      <c r="L109" s="396" t="str">
        <f t="shared" si="250"/>
        <v/>
      </c>
      <c r="M109" s="396" t="str">
        <f t="shared" si="251"/>
        <v/>
      </c>
      <c r="N109" s="396" t="str">
        <f t="shared" si="252"/>
        <v/>
      </c>
      <c r="O109" s="479" t="str">
        <f t="shared" si="253"/>
        <v/>
      </c>
      <c r="P109" s="396" t="str">
        <f t="shared" si="254"/>
        <v/>
      </c>
      <c r="Q109" s="396" t="str">
        <f t="shared" si="255"/>
        <v/>
      </c>
      <c r="R109" s="396" t="str">
        <f t="shared" si="256"/>
        <v/>
      </c>
      <c r="S109" s="479" t="str">
        <f t="shared" si="257"/>
        <v/>
      </c>
      <c r="T109" s="396" t="str">
        <f t="shared" si="258"/>
        <v/>
      </c>
      <c r="U109" s="391">
        <v>95</v>
      </c>
      <c r="V109" s="392"/>
      <c r="W109" s="392"/>
      <c r="X109" s="367" t="str">
        <f t="shared" si="259"/>
        <v/>
      </c>
      <c r="Y109" s="390" t="str">
        <f t="shared" si="260"/>
        <v/>
      </c>
      <c r="Z109" s="394" t="str">
        <f t="shared" si="261"/>
        <v/>
      </c>
      <c r="AA109" s="395" t="str">
        <f t="shared" si="262"/>
        <v/>
      </c>
      <c r="AB109" s="395" t="str">
        <f t="shared" si="263"/>
        <v/>
      </c>
      <c r="AC109" s="395" t="str">
        <f>IFERROR(INDEX(#REF!,MATCH(AQ109,$FX$15:$FX$97,0)),"")</f>
        <v/>
      </c>
      <c r="AD109" s="396" t="str">
        <f t="shared" si="264"/>
        <v/>
      </c>
      <c r="AE109" s="396" t="str">
        <f t="shared" si="265"/>
        <v/>
      </c>
      <c r="AF109" s="396" t="str">
        <f t="shared" si="266"/>
        <v/>
      </c>
      <c r="AG109" s="479" t="str">
        <f t="shared" si="267"/>
        <v/>
      </c>
      <c r="AH109" s="396" t="str">
        <f t="shared" si="268"/>
        <v/>
      </c>
      <c r="AI109" s="396" t="str">
        <f t="shared" si="269"/>
        <v/>
      </c>
      <c r="AJ109" s="396" t="str">
        <f t="shared" si="270"/>
        <v/>
      </c>
      <c r="AK109" s="479" t="str">
        <f t="shared" si="271"/>
        <v/>
      </c>
      <c r="AL109" s="396" t="str">
        <f t="shared" si="272"/>
        <v/>
      </c>
      <c r="AM109" s="396" t="str">
        <f t="shared" si="273"/>
        <v/>
      </c>
      <c r="AN109" s="396" t="str">
        <f t="shared" si="274"/>
        <v/>
      </c>
      <c r="AO109" s="479" t="str">
        <f t="shared" si="275"/>
        <v/>
      </c>
      <c r="AP109" s="396" t="str">
        <f t="shared" si="276"/>
        <v/>
      </c>
      <c r="AQ109" s="391">
        <v>95</v>
      </c>
      <c r="AR109" s="392"/>
      <c r="AS109" s="397"/>
      <c r="AT109" s="367" t="str">
        <f t="shared" si="277"/>
        <v/>
      </c>
      <c r="AU109" s="390" t="str">
        <f t="shared" si="278"/>
        <v/>
      </c>
      <c r="AV109" s="390" t="str">
        <f t="shared" si="279"/>
        <v/>
      </c>
      <c r="AW109" s="395" t="str">
        <f t="shared" si="280"/>
        <v/>
      </c>
      <c r="AX109" s="395" t="str">
        <f t="shared" si="281"/>
        <v/>
      </c>
      <c r="AY109" s="395" t="str">
        <f>IFERROR(INDEX(#REF!,MATCH($BM109,$GS$15:$GS$97,0)),"")</f>
        <v/>
      </c>
      <c r="AZ109" s="396" t="str">
        <f t="shared" si="282"/>
        <v/>
      </c>
      <c r="BA109" s="396" t="str">
        <f t="shared" si="283"/>
        <v/>
      </c>
      <c r="BB109" s="396" t="str">
        <f t="shared" si="284"/>
        <v/>
      </c>
      <c r="BC109" s="479" t="str">
        <f t="shared" si="285"/>
        <v/>
      </c>
      <c r="BD109" s="396" t="str">
        <f t="shared" si="286"/>
        <v/>
      </c>
      <c r="BE109" s="396" t="str">
        <f t="shared" si="287"/>
        <v/>
      </c>
      <c r="BF109" s="396" t="str">
        <f t="shared" si="288"/>
        <v/>
      </c>
      <c r="BG109" s="479" t="str">
        <f t="shared" si="289"/>
        <v/>
      </c>
      <c r="BH109" s="396" t="str">
        <f t="shared" si="290"/>
        <v/>
      </c>
      <c r="BI109" s="396" t="str">
        <f t="shared" si="291"/>
        <v/>
      </c>
      <c r="BJ109" s="396" t="str">
        <f t="shared" si="292"/>
        <v/>
      </c>
      <c r="BK109" s="479" t="str">
        <f t="shared" si="293"/>
        <v/>
      </c>
      <c r="BL109" s="396" t="str">
        <f t="shared" si="294"/>
        <v/>
      </c>
      <c r="BM109" s="391">
        <v>95</v>
      </c>
      <c r="BN109" s="236"/>
      <c r="BO109" s="392"/>
      <c r="BP109" s="368" t="str">
        <f t="shared" si="295"/>
        <v/>
      </c>
      <c r="BQ109" s="390" t="str">
        <f t="shared" si="296"/>
        <v/>
      </c>
      <c r="BR109" s="394" t="str">
        <f t="shared" si="297"/>
        <v/>
      </c>
      <c r="BS109" s="395" t="str">
        <f t="shared" si="298"/>
        <v/>
      </c>
      <c r="BT109" s="395" t="str">
        <f t="shared" si="299"/>
        <v/>
      </c>
      <c r="BU109" s="395" t="str">
        <f>IFERROR(INDEX(#REF!,MATCH(CI109,$HN$15:$HN$97,0)),"")</f>
        <v/>
      </c>
      <c r="BV109" s="396" t="str">
        <f t="shared" si="300"/>
        <v/>
      </c>
      <c r="BW109" s="396" t="str">
        <f t="shared" si="301"/>
        <v/>
      </c>
      <c r="BX109" s="396" t="str">
        <f t="shared" si="302"/>
        <v/>
      </c>
      <c r="BY109" s="479" t="str">
        <f t="shared" si="303"/>
        <v/>
      </c>
      <c r="BZ109" s="396" t="str">
        <f t="shared" si="304"/>
        <v/>
      </c>
      <c r="CA109" s="396" t="str">
        <f t="shared" si="305"/>
        <v/>
      </c>
      <c r="CB109" s="396" t="str">
        <f t="shared" si="306"/>
        <v/>
      </c>
      <c r="CC109" s="479" t="str">
        <f t="shared" si="307"/>
        <v/>
      </c>
      <c r="CD109" s="396" t="str">
        <f t="shared" si="308"/>
        <v/>
      </c>
      <c r="CE109" s="396" t="str">
        <f t="shared" si="309"/>
        <v/>
      </c>
      <c r="CF109" s="396" t="str">
        <f t="shared" si="310"/>
        <v/>
      </c>
      <c r="CG109" s="479" t="str">
        <f t="shared" si="311"/>
        <v/>
      </c>
      <c r="CH109" s="396" t="str">
        <f t="shared" si="312"/>
        <v/>
      </c>
      <c r="CI109" s="391">
        <v>95</v>
      </c>
      <c r="CJ109" s="392"/>
      <c r="CK109" s="397"/>
      <c r="CL109" s="367" t="str">
        <f t="shared" si="313"/>
        <v/>
      </c>
      <c r="CM109" s="390" t="str">
        <f t="shared" si="314"/>
        <v/>
      </c>
      <c r="CN109" s="394" t="str">
        <f t="shared" si="315"/>
        <v/>
      </c>
      <c r="CO109" s="394" t="str">
        <f t="shared" si="316"/>
        <v/>
      </c>
      <c r="CP109" s="395" t="str">
        <f t="shared" si="317"/>
        <v/>
      </c>
      <c r="CQ109" s="395" t="str">
        <f>IFERROR(INDEX(#REF!,MATCH(DE109,$II$15:$II$97,0)),"")</f>
        <v/>
      </c>
      <c r="CR109" s="396" t="str">
        <f t="shared" si="318"/>
        <v/>
      </c>
      <c r="CS109" s="396" t="str">
        <f t="shared" si="319"/>
        <v/>
      </c>
      <c r="CT109" s="396" t="str">
        <f t="shared" si="320"/>
        <v/>
      </c>
      <c r="CU109" s="479" t="str">
        <f t="shared" si="321"/>
        <v/>
      </c>
      <c r="CV109" s="396" t="str">
        <f t="shared" si="322"/>
        <v/>
      </c>
      <c r="CW109" s="396" t="str">
        <f t="shared" si="323"/>
        <v/>
      </c>
      <c r="CX109" s="396" t="str">
        <f t="shared" si="324"/>
        <v/>
      </c>
      <c r="CY109" s="479" t="str">
        <f t="shared" si="325"/>
        <v/>
      </c>
      <c r="CZ109" s="396" t="str">
        <f t="shared" si="326"/>
        <v/>
      </c>
      <c r="DA109" s="396" t="str">
        <f t="shared" si="327"/>
        <v/>
      </c>
      <c r="DB109" s="396" t="str">
        <f t="shared" si="328"/>
        <v/>
      </c>
      <c r="DC109" s="479" t="str">
        <f t="shared" si="329"/>
        <v/>
      </c>
      <c r="DD109" s="396" t="str">
        <f t="shared" si="330"/>
        <v/>
      </c>
      <c r="DE109" s="391">
        <v>95</v>
      </c>
      <c r="DF109" s="393" t="str">
        <f t="shared" si="230"/>
        <v/>
      </c>
      <c r="DG109" s="392"/>
      <c r="DH109" s="392"/>
      <c r="DI109" s="367" t="str">
        <f t="shared" si="231"/>
        <v/>
      </c>
      <c r="DJ109" s="390" t="str">
        <f t="shared" si="331"/>
        <v/>
      </c>
      <c r="DK109" s="394" t="str">
        <f t="shared" si="332"/>
        <v/>
      </c>
      <c r="DL109" s="395" t="str">
        <f t="shared" si="333"/>
        <v/>
      </c>
      <c r="DM109" s="395" t="str">
        <f t="shared" si="334"/>
        <v/>
      </c>
      <c r="DN109" s="395" t="str">
        <f>IFERROR(INDEX(#REF!,MATCH(EB109,$JD$15:$JD$97,0)),"")</f>
        <v/>
      </c>
      <c r="DO109" s="396" t="str">
        <f t="shared" si="232"/>
        <v/>
      </c>
      <c r="DP109" s="396" t="str">
        <f t="shared" si="233"/>
        <v/>
      </c>
      <c r="DQ109" s="396" t="str">
        <f t="shared" si="234"/>
        <v/>
      </c>
      <c r="DR109" s="479" t="str">
        <f t="shared" si="335"/>
        <v/>
      </c>
      <c r="DS109" s="396" t="str">
        <f t="shared" si="235"/>
        <v/>
      </c>
      <c r="DT109" s="396" t="str">
        <f t="shared" si="236"/>
        <v/>
      </c>
      <c r="DU109" s="396" t="str">
        <f t="shared" si="237"/>
        <v/>
      </c>
      <c r="DV109" s="479" t="str">
        <f t="shared" si="336"/>
        <v/>
      </c>
      <c r="DW109" s="396" t="str">
        <f t="shared" si="238"/>
        <v/>
      </c>
      <c r="DX109" s="396" t="str">
        <f t="shared" si="239"/>
        <v/>
      </c>
      <c r="DY109" s="396" t="str">
        <f t="shared" si="240"/>
        <v/>
      </c>
      <c r="DZ109" s="479" t="str">
        <f t="shared" si="337"/>
        <v/>
      </c>
      <c r="EA109" s="396" t="str">
        <f t="shared" si="338"/>
        <v/>
      </c>
      <c r="EB109" s="391">
        <v>95</v>
      </c>
      <c r="EC109" s="393"/>
      <c r="ED109" s="392"/>
      <c r="EI109" s="295"/>
      <c r="EJ109" s="306"/>
      <c r="EK109" s="293"/>
      <c r="EL109" s="293"/>
      <c r="EM109" s="293"/>
      <c r="EN109" s="378" t="str">
        <f>IFERROR(IF(AND($EL109="fem",'Classificação geral'!$F103=1),'Classificação geral'!G103,""),"")</f>
        <v/>
      </c>
      <c r="EO109" s="378" t="str">
        <f>IFERROR(IF(AND($EL109="fem",'Classificação geral'!$F103=1),'Classificação geral'!H103,""),"")</f>
        <v/>
      </c>
      <c r="EP109" s="378" t="str">
        <f>IFERROR(IF(AND($EL109="fem",'Classificação geral'!$F103=1),'Classificação geral'!I103,""),"")</f>
        <v/>
      </c>
      <c r="EQ109" s="378" t="str">
        <f>IFERROR(IF(AND($EL109="fem",'Classificação geral'!$F103=1),'Classificação geral'!J103,""),"")</f>
        <v/>
      </c>
      <c r="ER109" s="306"/>
      <c r="ES109" s="378" t="str">
        <f>IFERROR(IF(AND($EL109="fem",'Classificação geral'!$F103=1),'Classificação geral'!L103,""),"")</f>
        <v/>
      </c>
      <c r="ET109" s="378" t="str">
        <f>IFERROR(IF(AND($EL109="fem",'Classificação geral'!$F103=1),'Classificação geral'!M103,""),"")</f>
        <v/>
      </c>
      <c r="EU109" s="378" t="str">
        <f>IFERROR(IF(AND($EL109="fem",'Classificação geral'!$F103=1),'Classificação geral'!N103,""),"")</f>
        <v/>
      </c>
      <c r="EV109" s="306"/>
      <c r="EW109" s="378" t="str">
        <f>IFERROR(IF(AND($EL109="fem",'Classificação geral'!$F103=1),'Classificação geral'!P103,""),"")</f>
        <v/>
      </c>
      <c r="EX109" s="378" t="str">
        <f>IFERROR(IF(AND($EL109="fem",'Classificação geral'!$F103=1),'Classificação geral'!Q103,""),"")</f>
        <v/>
      </c>
      <c r="EY109" s="378" t="str">
        <f>IFERROR(IF(AND($EL109="fem",'Classificação geral'!$F103=1),'Classificação geral'!R103,""),"")</f>
        <v/>
      </c>
      <c r="EZ109" s="296"/>
      <c r="FA109" s="380" t="str">
        <f t="shared" si="341"/>
        <v/>
      </c>
      <c r="FB109" s="297" t="str">
        <f>IFERROR(RANK(EZ109,EZ:EZ,0)+ COUNTIF(EZ$13:$EZ108,EZ109),"")</f>
        <v/>
      </c>
      <c r="FC109" s="298"/>
      <c r="FD109" s="305"/>
      <c r="FE109" s="295"/>
      <c r="FF109" s="306"/>
      <c r="FG109" s="293"/>
      <c r="FH109" s="293"/>
      <c r="FI109" s="306"/>
      <c r="FJ109" s="378" t="str">
        <f>IFERROR(IF(AND($FH109="mas",'Classificação geral'!$F103=1),'Classificação geral'!G103,""),"")</f>
        <v/>
      </c>
      <c r="FK109" s="378" t="str">
        <f>IFERROR(IF(AND($FH109="mas",'Classificação geral'!$F103=1),'Classificação geral'!H103,""),"")</f>
        <v/>
      </c>
      <c r="FL109" s="378" t="str">
        <f>IFERROR(IF(AND($FH109="mas",'Classificação geral'!$F103=1),'Classificação geral'!I103,""),"")</f>
        <v/>
      </c>
      <c r="FM109" s="378" t="str">
        <f>IFERROR(IF(AND($FH109="mas",'Classificação geral'!$F103=1),'Classificação geral'!J103,""),"")</f>
        <v/>
      </c>
      <c r="FN109" s="378" t="str">
        <f>IFERROR(IF(AND($FH109="mas",'Classificação geral'!$F103=1),'Classificação geral'!K103,""),"")</f>
        <v/>
      </c>
      <c r="FO109" s="378" t="str">
        <f>IFERROR(IF(AND($FH109="mas",'Classificação geral'!$F103=1),'Classificação geral'!L103,""),"")</f>
        <v/>
      </c>
      <c r="FP109" s="378" t="str">
        <f>IFERROR(IF(AND($FH109="mas",'Classificação geral'!$F103=1),'Classificação geral'!M103,""),"")</f>
        <v/>
      </c>
      <c r="FQ109" s="378" t="str">
        <f>IFERROR(IF(AND($FH109="mas",'Classificação geral'!$F103=1),'Classificação geral'!N103,""),"")</f>
        <v/>
      </c>
      <c r="FR109" s="378" t="str">
        <f>IFERROR(IF(AND($FH109="mas",'Classificação geral'!$F103=1),'Classificação geral'!O103,""),"")</f>
        <v/>
      </c>
      <c r="FS109" s="378" t="str">
        <f>IFERROR(IF(AND($FH109="mas",'Classificação geral'!$F103=1),'Classificação geral'!P103,""),"")</f>
        <v/>
      </c>
      <c r="FT109" s="378" t="str">
        <f>IFERROR(IF(AND($FH109="mas",'Classificação geral'!$F103=1),'Classificação geral'!Q103,""),"")</f>
        <v/>
      </c>
      <c r="FU109" s="378" t="str">
        <f>IFERROR(IF(AND($FH109="mas",'Classificação geral'!$F103=1),'Classificação geral'!R103,""),"")</f>
        <v/>
      </c>
      <c r="FV109" s="306"/>
      <c r="FW109" s="380" t="str">
        <f t="shared" si="342"/>
        <v/>
      </c>
      <c r="FX109" s="297" t="str">
        <f>IFERROR(RANK(FV109,FV:FV,0)+ COUNTIF($FV$13:FV108,FV109),"")</f>
        <v/>
      </c>
      <c r="FY109" s="305"/>
      <c r="FZ109" s="295"/>
      <c r="GA109" s="295"/>
      <c r="GB109" s="293"/>
      <c r="GC109" s="293"/>
      <c r="GD109" s="306"/>
      <c r="GE109" s="378" t="str">
        <f>IFERROR(IF(AND($GC109="fem",'Classificação geral'!$F103=2),'Classificação geral'!G103,""),"")</f>
        <v/>
      </c>
      <c r="GF109" s="378" t="str">
        <f>IFERROR(IF(AND($GC109="fem",'Classificação geral'!$F103=2),'Classificação geral'!H103,""),"")</f>
        <v/>
      </c>
      <c r="GG109" s="378" t="str">
        <f>IFERROR(IF(AND($GC109="fem",'Classificação geral'!$F103=2),'Classificação geral'!I103,""),"")</f>
        <v/>
      </c>
      <c r="GH109" s="378" t="str">
        <f>IFERROR(IF(AND($GC109="fem",'Classificação geral'!$F103=2),'Classificação geral'!J103,""),"")</f>
        <v/>
      </c>
      <c r="GI109" s="378" t="str">
        <f>IFERROR(IF(AND($GC109="fem",'Classificação geral'!$F103=2),'Classificação geral'!K103,""),"")</f>
        <v/>
      </c>
      <c r="GJ109" s="378" t="str">
        <f>IFERROR(IF(AND($GC109="fem",'Classificação geral'!$F103=2),'Classificação geral'!L103,""),"")</f>
        <v/>
      </c>
      <c r="GK109" s="378" t="str">
        <f>IFERROR(IF(AND($GC109="fem",'Classificação geral'!$F103=2),'Classificação geral'!M103,""),"")</f>
        <v/>
      </c>
      <c r="GL109" s="378" t="str">
        <f>IFERROR(IF(AND($GC109="fem",'Classificação geral'!$F103=2),'Classificação geral'!N103,""),"")</f>
        <v/>
      </c>
      <c r="GM109" s="378" t="str">
        <f>IFERROR(IF(AND($GC109="fem",'Classificação geral'!$F103=2),'Classificação geral'!O103,""),"")</f>
        <v/>
      </c>
      <c r="GN109" s="378" t="str">
        <f>IFERROR(IF(AND($GC109="fem",'Classificação geral'!$F103=2),'Classificação geral'!P103,""),"")</f>
        <v/>
      </c>
      <c r="GO109" s="378" t="str">
        <f>IFERROR(IF(AND($GC109="fem",'Classificação geral'!$F103=2),'Classificação geral'!Q103,""),"")</f>
        <v/>
      </c>
      <c r="GP109" s="378" t="str">
        <f>IFERROR(IF(AND($GC109="fem",'Classificação geral'!$F103=2),'Classificação geral'!R103,""),"")</f>
        <v/>
      </c>
      <c r="GQ109" s="306"/>
      <c r="GR109" s="380" t="str">
        <f t="shared" si="343"/>
        <v/>
      </c>
      <c r="GS109" s="297" t="str">
        <f>IFERROR(RANK(GQ109,GQ:GQ,0)+ COUNTIF($GQ$13:GQ108,GQ109),"")</f>
        <v/>
      </c>
      <c r="GT109" s="305"/>
      <c r="GU109" s="295"/>
      <c r="GV109" s="295"/>
      <c r="GW109" s="293"/>
      <c r="GX109" s="293"/>
      <c r="GY109" s="306"/>
      <c r="GZ109" s="306"/>
      <c r="HA109" s="306"/>
      <c r="HB109" s="306"/>
      <c r="HC109" s="306"/>
      <c r="HD109" s="306"/>
      <c r="HE109" s="306"/>
      <c r="HF109" s="306"/>
      <c r="HG109" s="306"/>
      <c r="HH109" s="306"/>
      <c r="HI109" s="306"/>
      <c r="HJ109" s="306"/>
      <c r="HK109" s="306"/>
      <c r="HL109" s="306"/>
      <c r="HM109" s="380" t="str">
        <f t="shared" si="344"/>
        <v/>
      </c>
      <c r="HN109" s="297" t="str">
        <f>IFERROR(RANK(HL109,HL:HL,0)+ COUNTIF($HL$13:HL108,HL109),"")</f>
        <v/>
      </c>
      <c r="HO109" s="305"/>
      <c r="HP109" s="295"/>
      <c r="HQ109" s="306"/>
      <c r="HR109" s="293"/>
      <c r="HS109" s="293"/>
      <c r="HT109" s="293"/>
      <c r="HU109" s="382">
        <f>IF($HT109='Classificação geral'!$F103,'Classificação geral'!G103,"")</f>
        <v>0</v>
      </c>
      <c r="HV109" s="382">
        <f>IF($HT109='Classificação geral'!$F103,'Classificação geral'!H103,"")</f>
        <v>0</v>
      </c>
      <c r="HW109" s="382">
        <f>IF($HT109='Classificação geral'!$F103,'Classificação geral'!I103,"")</f>
        <v>0</v>
      </c>
      <c r="HX109" s="382">
        <f>IF($HT109='Classificação geral'!$F103,'Classificação geral'!J103,"")</f>
        <v>0</v>
      </c>
      <c r="HY109" s="382">
        <f>IF($HT109='Classificação geral'!$F103,'Classificação geral'!K103,"")</f>
        <v>0</v>
      </c>
      <c r="HZ109" s="382">
        <f>IF($HT109='Classificação geral'!$F103,'Classificação geral'!L103,"")</f>
        <v>0</v>
      </c>
      <c r="IA109" s="382">
        <f>IF($HT109='Classificação geral'!$F103,'Classificação geral'!M103,"")</f>
        <v>0</v>
      </c>
      <c r="IB109" s="382">
        <f>IF($HT109='Classificação geral'!$F103,'Classificação geral'!N103,"")</f>
        <v>0</v>
      </c>
      <c r="IC109" s="382">
        <f>IF($HT109='Classificação geral'!$F103,'Classificação geral'!O103,"")</f>
        <v>0</v>
      </c>
      <c r="ID109" s="382">
        <f>IF($HT109='Classificação geral'!$F103,'Classificação geral'!P103,"")</f>
        <v>0</v>
      </c>
      <c r="IE109" s="382">
        <f>IF($HT109='Classificação geral'!$F103,'Classificação geral'!Q103,"")</f>
        <v>0</v>
      </c>
      <c r="IF109" s="382">
        <f>IF($HT109='Classificação geral'!$F103,'Classificação geral'!R103,"")</f>
        <v>0</v>
      </c>
      <c r="IG109" s="379" t="str">
        <f>IF($HT109='Classificação geral'!$F103,'Classificação geral'!$U103,"")</f>
        <v/>
      </c>
      <c r="IH109" s="334" t="str">
        <f t="shared" si="339"/>
        <v/>
      </c>
      <c r="II109" s="297" t="str">
        <f>IFERROR(RANK(IG109,IG:IG,0)+ COUNTIF($IG$13:IG108,IG109),"")</f>
        <v/>
      </c>
      <c r="IJ109" s="305"/>
      <c r="IK109" s="295"/>
      <c r="IL109" s="306"/>
      <c r="IM109" s="293"/>
      <c r="IN109" s="293"/>
      <c r="IO109" s="293"/>
      <c r="IP109" s="379">
        <f>IF($IO109='Classificação geral'!$F103,'Classificação geral'!G103,"")</f>
        <v>0</v>
      </c>
      <c r="IQ109" s="379">
        <f>IF($IO109='Classificação geral'!$F103,'Classificação geral'!H103,"")</f>
        <v>0</v>
      </c>
      <c r="IR109" s="379">
        <f>IF($IO109='Classificação geral'!$F103,'Classificação geral'!I103,"")</f>
        <v>0</v>
      </c>
      <c r="IS109" s="379">
        <f>IF($IO109='Classificação geral'!$F103,'Classificação geral'!J103,"")</f>
        <v>0</v>
      </c>
      <c r="IT109" s="379">
        <f>IF($IO109='Classificação geral'!$F103,'Classificação geral'!K103,"")</f>
        <v>0</v>
      </c>
      <c r="IU109" s="379">
        <f>IF($IO109='Classificação geral'!$F103,'Classificação geral'!L103,"")</f>
        <v>0</v>
      </c>
      <c r="IV109" s="379">
        <f>IF($IO109='Classificação geral'!$F103,'Classificação geral'!M103,"")</f>
        <v>0</v>
      </c>
      <c r="IW109" s="379">
        <f>IF($IO109='Classificação geral'!$F103,'Classificação geral'!N103,"")</f>
        <v>0</v>
      </c>
      <c r="IX109" s="379">
        <f>IF($IO109='Classificação geral'!$F103,'Classificação geral'!O103,"")</f>
        <v>0</v>
      </c>
      <c r="IY109" s="379">
        <f>IF($IO109='Classificação geral'!$F103,'Classificação geral'!P103,"")</f>
        <v>0</v>
      </c>
      <c r="IZ109" s="379">
        <f>IF($IO109='Classificação geral'!$F103,'Classificação geral'!Q103,"")</f>
        <v>0</v>
      </c>
      <c r="JA109" s="379">
        <f>IF($IO109='Classificação geral'!$F103,'Classificação geral'!R103,"")</f>
        <v>0</v>
      </c>
      <c r="JB109" s="296" t="str">
        <f>IF($IO109='Classificação geral'!$F103,'Classificação geral'!$U103,"")</f>
        <v/>
      </c>
      <c r="JC109" s="334" t="str">
        <f t="shared" si="340"/>
        <v/>
      </c>
      <c r="JD109" s="297" t="str">
        <f>IFERROR(RANK(JB109,JB:JB,0)+ COUNTIF($JB$13:JB108,JB109),"")</f>
        <v/>
      </c>
    </row>
    <row r="110" spans="1:264" ht="25.95" customHeight="1" x14ac:dyDescent="0.4">
      <c r="A110" s="397"/>
      <c r="B110" s="367" t="str">
        <f t="shared" si="241"/>
        <v/>
      </c>
      <c r="C110" s="390" t="str">
        <f t="shared" si="242"/>
        <v/>
      </c>
      <c r="D110" s="394" t="str">
        <f t="shared" si="243"/>
        <v/>
      </c>
      <c r="E110" s="395" t="str">
        <f t="shared" si="244"/>
        <v/>
      </c>
      <c r="F110" s="395" t="str">
        <f t="shared" si="245"/>
        <v/>
      </c>
      <c r="G110" s="395" t="str">
        <f>IFERROR(INDEX(#REF!,MATCH(U110,$FB$15:$FB$97,0)),"")</f>
        <v/>
      </c>
      <c r="H110" s="396" t="str">
        <f t="shared" si="246"/>
        <v/>
      </c>
      <c r="I110" s="396" t="str">
        <f t="shared" si="247"/>
        <v/>
      </c>
      <c r="J110" s="396" t="str">
        <f t="shared" si="248"/>
        <v/>
      </c>
      <c r="K110" s="479" t="str">
        <f t="shared" si="249"/>
        <v/>
      </c>
      <c r="L110" s="396" t="str">
        <f t="shared" si="250"/>
        <v/>
      </c>
      <c r="M110" s="396" t="str">
        <f t="shared" si="251"/>
        <v/>
      </c>
      <c r="N110" s="396" t="str">
        <f t="shared" si="252"/>
        <v/>
      </c>
      <c r="O110" s="479" t="str">
        <f t="shared" si="253"/>
        <v/>
      </c>
      <c r="P110" s="396" t="str">
        <f t="shared" si="254"/>
        <v/>
      </c>
      <c r="Q110" s="396" t="str">
        <f t="shared" si="255"/>
        <v/>
      </c>
      <c r="R110" s="396" t="str">
        <f t="shared" si="256"/>
        <v/>
      </c>
      <c r="S110" s="479" t="str">
        <f t="shared" si="257"/>
        <v/>
      </c>
      <c r="T110" s="396" t="str">
        <f t="shared" si="258"/>
        <v/>
      </c>
      <c r="U110" s="391">
        <v>96</v>
      </c>
      <c r="V110" s="392"/>
      <c r="W110" s="392"/>
      <c r="X110" s="367" t="str">
        <f t="shared" si="259"/>
        <v/>
      </c>
      <c r="Y110" s="390" t="str">
        <f t="shared" si="260"/>
        <v/>
      </c>
      <c r="Z110" s="394" t="str">
        <f t="shared" si="261"/>
        <v/>
      </c>
      <c r="AA110" s="395" t="str">
        <f t="shared" si="262"/>
        <v/>
      </c>
      <c r="AB110" s="395" t="str">
        <f t="shared" si="263"/>
        <v/>
      </c>
      <c r="AC110" s="395" t="str">
        <f>IFERROR(INDEX(#REF!,MATCH(AQ110,$FX$15:$FX$97,0)),"")</f>
        <v/>
      </c>
      <c r="AD110" s="396" t="str">
        <f t="shared" si="264"/>
        <v/>
      </c>
      <c r="AE110" s="396" t="str">
        <f t="shared" si="265"/>
        <v/>
      </c>
      <c r="AF110" s="396" t="str">
        <f t="shared" si="266"/>
        <v/>
      </c>
      <c r="AG110" s="479" t="str">
        <f t="shared" si="267"/>
        <v/>
      </c>
      <c r="AH110" s="396" t="str">
        <f t="shared" si="268"/>
        <v/>
      </c>
      <c r="AI110" s="396" t="str">
        <f t="shared" si="269"/>
        <v/>
      </c>
      <c r="AJ110" s="396" t="str">
        <f t="shared" si="270"/>
        <v/>
      </c>
      <c r="AK110" s="479" t="str">
        <f t="shared" si="271"/>
        <v/>
      </c>
      <c r="AL110" s="396" t="str">
        <f t="shared" si="272"/>
        <v/>
      </c>
      <c r="AM110" s="396" t="str">
        <f t="shared" si="273"/>
        <v/>
      </c>
      <c r="AN110" s="396" t="str">
        <f t="shared" si="274"/>
        <v/>
      </c>
      <c r="AO110" s="479" t="str">
        <f t="shared" si="275"/>
        <v/>
      </c>
      <c r="AP110" s="396" t="str">
        <f t="shared" si="276"/>
        <v/>
      </c>
      <c r="AQ110" s="391">
        <v>96</v>
      </c>
      <c r="AR110" s="392"/>
      <c r="AS110" s="397"/>
      <c r="AT110" s="367" t="str">
        <f t="shared" si="277"/>
        <v/>
      </c>
      <c r="AU110" s="390" t="str">
        <f t="shared" si="278"/>
        <v/>
      </c>
      <c r="AV110" s="390" t="str">
        <f t="shared" si="279"/>
        <v/>
      </c>
      <c r="AW110" s="395" t="str">
        <f t="shared" si="280"/>
        <v/>
      </c>
      <c r="AX110" s="395" t="str">
        <f t="shared" si="281"/>
        <v/>
      </c>
      <c r="AY110" s="395" t="str">
        <f>IFERROR(INDEX(#REF!,MATCH($BM110,$GS$15:$GS$97,0)),"")</f>
        <v/>
      </c>
      <c r="AZ110" s="396" t="str">
        <f t="shared" si="282"/>
        <v/>
      </c>
      <c r="BA110" s="396" t="str">
        <f t="shared" si="283"/>
        <v/>
      </c>
      <c r="BB110" s="396" t="str">
        <f t="shared" si="284"/>
        <v/>
      </c>
      <c r="BC110" s="479" t="str">
        <f t="shared" si="285"/>
        <v/>
      </c>
      <c r="BD110" s="396" t="str">
        <f t="shared" si="286"/>
        <v/>
      </c>
      <c r="BE110" s="396" t="str">
        <f t="shared" si="287"/>
        <v/>
      </c>
      <c r="BF110" s="396" t="str">
        <f t="shared" si="288"/>
        <v/>
      </c>
      <c r="BG110" s="479" t="str">
        <f t="shared" si="289"/>
        <v/>
      </c>
      <c r="BH110" s="396" t="str">
        <f t="shared" si="290"/>
        <v/>
      </c>
      <c r="BI110" s="396" t="str">
        <f t="shared" si="291"/>
        <v/>
      </c>
      <c r="BJ110" s="396" t="str">
        <f t="shared" si="292"/>
        <v/>
      </c>
      <c r="BK110" s="479" t="str">
        <f t="shared" si="293"/>
        <v/>
      </c>
      <c r="BL110" s="396" t="str">
        <f t="shared" si="294"/>
        <v/>
      </c>
      <c r="BM110" s="391">
        <v>96</v>
      </c>
      <c r="BN110" s="236"/>
      <c r="BO110" s="392"/>
      <c r="BP110" s="368" t="str">
        <f t="shared" si="295"/>
        <v/>
      </c>
      <c r="BQ110" s="390" t="str">
        <f t="shared" si="296"/>
        <v/>
      </c>
      <c r="BR110" s="394" t="str">
        <f t="shared" si="297"/>
        <v/>
      </c>
      <c r="BS110" s="395" t="str">
        <f t="shared" si="298"/>
        <v/>
      </c>
      <c r="BT110" s="395" t="str">
        <f t="shared" si="299"/>
        <v/>
      </c>
      <c r="BU110" s="395" t="str">
        <f>IFERROR(INDEX(#REF!,MATCH(CI110,$HN$15:$HN$97,0)),"")</f>
        <v/>
      </c>
      <c r="BV110" s="396" t="str">
        <f t="shared" si="300"/>
        <v/>
      </c>
      <c r="BW110" s="396" t="str">
        <f t="shared" si="301"/>
        <v/>
      </c>
      <c r="BX110" s="396" t="str">
        <f t="shared" si="302"/>
        <v/>
      </c>
      <c r="BY110" s="479" t="str">
        <f t="shared" si="303"/>
        <v/>
      </c>
      <c r="BZ110" s="396" t="str">
        <f t="shared" si="304"/>
        <v/>
      </c>
      <c r="CA110" s="396" t="str">
        <f t="shared" si="305"/>
        <v/>
      </c>
      <c r="CB110" s="396" t="str">
        <f t="shared" si="306"/>
        <v/>
      </c>
      <c r="CC110" s="479" t="str">
        <f t="shared" si="307"/>
        <v/>
      </c>
      <c r="CD110" s="396" t="str">
        <f t="shared" si="308"/>
        <v/>
      </c>
      <c r="CE110" s="396" t="str">
        <f t="shared" si="309"/>
        <v/>
      </c>
      <c r="CF110" s="396" t="str">
        <f t="shared" si="310"/>
        <v/>
      </c>
      <c r="CG110" s="479" t="str">
        <f t="shared" si="311"/>
        <v/>
      </c>
      <c r="CH110" s="396" t="str">
        <f t="shared" si="312"/>
        <v/>
      </c>
      <c r="CI110" s="391">
        <v>96</v>
      </c>
      <c r="CJ110" s="392"/>
      <c r="CK110" s="397"/>
      <c r="CL110" s="367" t="str">
        <f t="shared" si="313"/>
        <v/>
      </c>
      <c r="CM110" s="390" t="str">
        <f t="shared" si="314"/>
        <v/>
      </c>
      <c r="CN110" s="394" t="str">
        <f t="shared" si="315"/>
        <v/>
      </c>
      <c r="CO110" s="394" t="str">
        <f t="shared" si="316"/>
        <v/>
      </c>
      <c r="CP110" s="395" t="str">
        <f t="shared" si="317"/>
        <v/>
      </c>
      <c r="CQ110" s="395" t="str">
        <f>IFERROR(INDEX(#REF!,MATCH(DE110,$II$15:$II$97,0)),"")</f>
        <v/>
      </c>
      <c r="CR110" s="396" t="str">
        <f t="shared" si="318"/>
        <v/>
      </c>
      <c r="CS110" s="396" t="str">
        <f t="shared" si="319"/>
        <v/>
      </c>
      <c r="CT110" s="396" t="str">
        <f t="shared" si="320"/>
        <v/>
      </c>
      <c r="CU110" s="479" t="str">
        <f t="shared" si="321"/>
        <v/>
      </c>
      <c r="CV110" s="396" t="str">
        <f t="shared" si="322"/>
        <v/>
      </c>
      <c r="CW110" s="396" t="str">
        <f t="shared" si="323"/>
        <v/>
      </c>
      <c r="CX110" s="396" t="str">
        <f t="shared" si="324"/>
        <v/>
      </c>
      <c r="CY110" s="479" t="str">
        <f t="shared" si="325"/>
        <v/>
      </c>
      <c r="CZ110" s="396" t="str">
        <f t="shared" si="326"/>
        <v/>
      </c>
      <c r="DA110" s="396" t="str">
        <f t="shared" si="327"/>
        <v/>
      </c>
      <c r="DB110" s="396" t="str">
        <f t="shared" si="328"/>
        <v/>
      </c>
      <c r="DC110" s="479" t="str">
        <f t="shared" si="329"/>
        <v/>
      </c>
      <c r="DD110" s="396" t="str">
        <f t="shared" si="330"/>
        <v/>
      </c>
      <c r="DE110" s="391">
        <v>96</v>
      </c>
      <c r="DF110" s="393" t="str">
        <f t="shared" si="230"/>
        <v/>
      </c>
      <c r="DG110" s="392"/>
      <c r="DH110" s="392"/>
      <c r="DI110" s="367" t="str">
        <f t="shared" si="231"/>
        <v/>
      </c>
      <c r="DJ110" s="390" t="str">
        <f t="shared" si="331"/>
        <v/>
      </c>
      <c r="DK110" s="394" t="str">
        <f t="shared" si="332"/>
        <v/>
      </c>
      <c r="DL110" s="395" t="str">
        <f t="shared" si="333"/>
        <v/>
      </c>
      <c r="DM110" s="395" t="str">
        <f t="shared" si="334"/>
        <v/>
      </c>
      <c r="DN110" s="395" t="str">
        <f>IFERROR(INDEX(#REF!,MATCH(EB110,$JD$15:$JD$97,0)),"")</f>
        <v/>
      </c>
      <c r="DO110" s="396" t="str">
        <f t="shared" si="232"/>
        <v/>
      </c>
      <c r="DP110" s="396" t="str">
        <f t="shared" si="233"/>
        <v/>
      </c>
      <c r="DQ110" s="396" t="str">
        <f t="shared" si="234"/>
        <v/>
      </c>
      <c r="DR110" s="479" t="str">
        <f t="shared" si="335"/>
        <v/>
      </c>
      <c r="DS110" s="396" t="str">
        <f t="shared" si="235"/>
        <v/>
      </c>
      <c r="DT110" s="396" t="str">
        <f t="shared" si="236"/>
        <v/>
      </c>
      <c r="DU110" s="396" t="str">
        <f t="shared" si="237"/>
        <v/>
      </c>
      <c r="DV110" s="479" t="str">
        <f t="shared" si="336"/>
        <v/>
      </c>
      <c r="DW110" s="396" t="str">
        <f t="shared" si="238"/>
        <v/>
      </c>
      <c r="DX110" s="396" t="str">
        <f t="shared" si="239"/>
        <v/>
      </c>
      <c r="DY110" s="396" t="str">
        <f t="shared" si="240"/>
        <v/>
      </c>
      <c r="DZ110" s="479" t="str">
        <f t="shared" si="337"/>
        <v/>
      </c>
      <c r="EA110" s="396" t="str">
        <f t="shared" si="338"/>
        <v/>
      </c>
      <c r="EB110" s="391">
        <v>96</v>
      </c>
      <c r="EC110" s="393"/>
      <c r="ED110" s="392"/>
      <c r="EI110" s="295"/>
      <c r="EJ110" s="306"/>
      <c r="EK110" s="293"/>
      <c r="EL110" s="293"/>
      <c r="EM110" s="293"/>
      <c r="EN110" s="378" t="str">
        <f>IFERROR(IF(AND($EL110="fem",'Classificação geral'!$F104=1),'Classificação geral'!G104,""),"")</f>
        <v/>
      </c>
      <c r="EO110" s="378" t="str">
        <f>IFERROR(IF(AND($EL110="fem",'Classificação geral'!$F104=1),'Classificação geral'!H104,""),"")</f>
        <v/>
      </c>
      <c r="EP110" s="378" t="str">
        <f>IFERROR(IF(AND($EL110="fem",'Classificação geral'!$F104=1),'Classificação geral'!I104,""),"")</f>
        <v/>
      </c>
      <c r="EQ110" s="378" t="str">
        <f>IFERROR(IF(AND($EL110="fem",'Classificação geral'!$F104=1),'Classificação geral'!J104,""),"")</f>
        <v/>
      </c>
      <c r="ER110" s="306"/>
      <c r="ES110" s="378" t="str">
        <f>IFERROR(IF(AND($EL110="fem",'Classificação geral'!$F104=1),'Classificação geral'!L104,""),"")</f>
        <v/>
      </c>
      <c r="ET110" s="378" t="str">
        <f>IFERROR(IF(AND($EL110="fem",'Classificação geral'!$F104=1),'Classificação geral'!M104,""),"")</f>
        <v/>
      </c>
      <c r="EU110" s="378" t="str">
        <f>IFERROR(IF(AND($EL110="fem",'Classificação geral'!$F104=1),'Classificação geral'!N104,""),"")</f>
        <v/>
      </c>
      <c r="EV110" s="306"/>
      <c r="EW110" s="378" t="str">
        <f>IFERROR(IF(AND($EL110="fem",'Classificação geral'!$F104=1),'Classificação geral'!P104,""),"")</f>
        <v/>
      </c>
      <c r="EX110" s="378" t="str">
        <f>IFERROR(IF(AND($EL110="fem",'Classificação geral'!$F104=1),'Classificação geral'!Q104,""),"")</f>
        <v/>
      </c>
      <c r="EY110" s="378" t="str">
        <f>IFERROR(IF(AND($EL110="fem",'Classificação geral'!$F104=1),'Classificação geral'!R104,""),"")</f>
        <v/>
      </c>
      <c r="EZ110" s="296"/>
      <c r="FA110" s="380" t="str">
        <f t="shared" si="341"/>
        <v/>
      </c>
      <c r="FB110" s="297" t="str">
        <f>IFERROR(RANK(EZ110,EZ:EZ,0)+ COUNTIF(EZ$13:$EZ109,EZ110),"")</f>
        <v/>
      </c>
      <c r="FC110" s="298"/>
      <c r="FD110" s="305"/>
      <c r="FE110" s="295"/>
      <c r="FF110" s="306"/>
      <c r="FG110" s="293"/>
      <c r="FH110" s="293"/>
      <c r="FI110" s="306"/>
      <c r="FJ110" s="378" t="str">
        <f>IFERROR(IF(AND($FH110="mas",'Classificação geral'!$F104=1),'Classificação geral'!G104,""),"")</f>
        <v/>
      </c>
      <c r="FK110" s="378" t="str">
        <f>IFERROR(IF(AND($FH110="mas",'Classificação geral'!$F104=1),'Classificação geral'!H104,""),"")</f>
        <v/>
      </c>
      <c r="FL110" s="378" t="str">
        <f>IFERROR(IF(AND($FH110="mas",'Classificação geral'!$F104=1),'Classificação geral'!I104,""),"")</f>
        <v/>
      </c>
      <c r="FM110" s="378" t="str">
        <f>IFERROR(IF(AND($FH110="mas",'Classificação geral'!$F104=1),'Classificação geral'!J104,""),"")</f>
        <v/>
      </c>
      <c r="FN110" s="378" t="str">
        <f>IFERROR(IF(AND($FH110="mas",'Classificação geral'!$F104=1),'Classificação geral'!K104,""),"")</f>
        <v/>
      </c>
      <c r="FO110" s="378" t="str">
        <f>IFERROR(IF(AND($FH110="mas",'Classificação geral'!$F104=1),'Classificação geral'!L104,""),"")</f>
        <v/>
      </c>
      <c r="FP110" s="378" t="str">
        <f>IFERROR(IF(AND($FH110="mas",'Classificação geral'!$F104=1),'Classificação geral'!M104,""),"")</f>
        <v/>
      </c>
      <c r="FQ110" s="378" t="str">
        <f>IFERROR(IF(AND($FH110="mas",'Classificação geral'!$F104=1),'Classificação geral'!N104,""),"")</f>
        <v/>
      </c>
      <c r="FR110" s="378" t="str">
        <f>IFERROR(IF(AND($FH110="mas",'Classificação geral'!$F104=1),'Classificação geral'!O104,""),"")</f>
        <v/>
      </c>
      <c r="FS110" s="378" t="str">
        <f>IFERROR(IF(AND($FH110="mas",'Classificação geral'!$F104=1),'Classificação geral'!P104,""),"")</f>
        <v/>
      </c>
      <c r="FT110" s="378" t="str">
        <f>IFERROR(IF(AND($FH110="mas",'Classificação geral'!$F104=1),'Classificação geral'!Q104,""),"")</f>
        <v/>
      </c>
      <c r="FU110" s="378" t="str">
        <f>IFERROR(IF(AND($FH110="mas",'Classificação geral'!$F104=1),'Classificação geral'!R104,""),"")</f>
        <v/>
      </c>
      <c r="FV110" s="306"/>
      <c r="FW110" s="380" t="str">
        <f t="shared" si="342"/>
        <v/>
      </c>
      <c r="FX110" s="297" t="str">
        <f>IFERROR(RANK(FV110,FV:FV,0)+ COUNTIF($FV$13:FV109,FV110),"")</f>
        <v/>
      </c>
      <c r="FY110" s="305"/>
      <c r="FZ110" s="295"/>
      <c r="GA110" s="295"/>
      <c r="GB110" s="293"/>
      <c r="GC110" s="293"/>
      <c r="GD110" s="306"/>
      <c r="GE110" s="378" t="str">
        <f>IFERROR(IF(AND($GC110="fem",'Classificação geral'!$F104=2),'Classificação geral'!G104,""),"")</f>
        <v/>
      </c>
      <c r="GF110" s="378" t="str">
        <f>IFERROR(IF(AND($GC110="fem",'Classificação geral'!$F104=2),'Classificação geral'!H104,""),"")</f>
        <v/>
      </c>
      <c r="GG110" s="378" t="str">
        <f>IFERROR(IF(AND($GC110="fem",'Classificação geral'!$F104=2),'Classificação geral'!I104,""),"")</f>
        <v/>
      </c>
      <c r="GH110" s="378" t="str">
        <f>IFERROR(IF(AND($GC110="fem",'Classificação geral'!$F104=2),'Classificação geral'!J104,""),"")</f>
        <v/>
      </c>
      <c r="GI110" s="378" t="str">
        <f>IFERROR(IF(AND($GC110="fem",'Classificação geral'!$F104=2),'Classificação geral'!K104,""),"")</f>
        <v/>
      </c>
      <c r="GJ110" s="378" t="str">
        <f>IFERROR(IF(AND($GC110="fem",'Classificação geral'!$F104=2),'Classificação geral'!L104,""),"")</f>
        <v/>
      </c>
      <c r="GK110" s="378" t="str">
        <f>IFERROR(IF(AND($GC110="fem",'Classificação geral'!$F104=2),'Classificação geral'!M104,""),"")</f>
        <v/>
      </c>
      <c r="GL110" s="378" t="str">
        <f>IFERROR(IF(AND($GC110="fem",'Classificação geral'!$F104=2),'Classificação geral'!N104,""),"")</f>
        <v/>
      </c>
      <c r="GM110" s="378" t="str">
        <f>IFERROR(IF(AND($GC110="fem",'Classificação geral'!$F104=2),'Classificação geral'!O104,""),"")</f>
        <v/>
      </c>
      <c r="GN110" s="378" t="str">
        <f>IFERROR(IF(AND($GC110="fem",'Classificação geral'!$F104=2),'Classificação geral'!P104,""),"")</f>
        <v/>
      </c>
      <c r="GO110" s="378" t="str">
        <f>IFERROR(IF(AND($GC110="fem",'Classificação geral'!$F104=2),'Classificação geral'!Q104,""),"")</f>
        <v/>
      </c>
      <c r="GP110" s="378" t="str">
        <f>IFERROR(IF(AND($GC110="fem",'Classificação geral'!$F104=2),'Classificação geral'!R104,""),"")</f>
        <v/>
      </c>
      <c r="GQ110" s="306"/>
      <c r="GR110" s="380" t="str">
        <f t="shared" si="343"/>
        <v/>
      </c>
      <c r="GS110" s="297" t="str">
        <f>IFERROR(RANK(GQ110,GQ:GQ,0)+ COUNTIF($GQ$13:GQ109,GQ110),"")</f>
        <v/>
      </c>
      <c r="GT110" s="305"/>
      <c r="GU110" s="295"/>
      <c r="GV110" s="295"/>
      <c r="GW110" s="293"/>
      <c r="GX110" s="293"/>
      <c r="GY110" s="306"/>
      <c r="GZ110" s="306"/>
      <c r="HA110" s="306"/>
      <c r="HB110" s="306"/>
      <c r="HC110" s="306"/>
      <c r="HD110" s="306"/>
      <c r="HE110" s="306"/>
      <c r="HF110" s="306"/>
      <c r="HG110" s="306"/>
      <c r="HH110" s="306"/>
      <c r="HI110" s="306"/>
      <c r="HJ110" s="306"/>
      <c r="HK110" s="306"/>
      <c r="HL110" s="306"/>
      <c r="HM110" s="380" t="str">
        <f t="shared" si="344"/>
        <v/>
      </c>
      <c r="HN110" s="297" t="str">
        <f>IFERROR(RANK(HL110,HL:HL,0)+ COUNTIF($HL$13:HL109,HL110),"")</f>
        <v/>
      </c>
      <c r="HO110" s="305"/>
      <c r="HP110" s="295"/>
      <c r="HQ110" s="306"/>
      <c r="HR110" s="293"/>
      <c r="HS110" s="293"/>
      <c r="HT110" s="293"/>
      <c r="HU110" s="382">
        <f>IF($HT110='Classificação geral'!$F104,'Classificação geral'!G104,"")</f>
        <v>0</v>
      </c>
      <c r="HV110" s="382">
        <f>IF($HT110='Classificação geral'!$F104,'Classificação geral'!H104,"")</f>
        <v>0</v>
      </c>
      <c r="HW110" s="382">
        <f>IF($HT110='Classificação geral'!$F104,'Classificação geral'!I104,"")</f>
        <v>0</v>
      </c>
      <c r="HX110" s="382">
        <f>IF($HT110='Classificação geral'!$F104,'Classificação geral'!J104,"")</f>
        <v>0</v>
      </c>
      <c r="HY110" s="382">
        <f>IF($HT110='Classificação geral'!$F104,'Classificação geral'!K104,"")</f>
        <v>0</v>
      </c>
      <c r="HZ110" s="382">
        <f>IF($HT110='Classificação geral'!$F104,'Classificação geral'!L104,"")</f>
        <v>0</v>
      </c>
      <c r="IA110" s="382">
        <f>IF($HT110='Classificação geral'!$F104,'Classificação geral'!M104,"")</f>
        <v>0</v>
      </c>
      <c r="IB110" s="382">
        <f>IF($HT110='Classificação geral'!$F104,'Classificação geral'!N104,"")</f>
        <v>0</v>
      </c>
      <c r="IC110" s="382">
        <f>IF($HT110='Classificação geral'!$F104,'Classificação geral'!O104,"")</f>
        <v>0</v>
      </c>
      <c r="ID110" s="382">
        <f>IF($HT110='Classificação geral'!$F104,'Classificação geral'!P104,"")</f>
        <v>0</v>
      </c>
      <c r="IE110" s="382">
        <f>IF($HT110='Classificação geral'!$F104,'Classificação geral'!Q104,"")</f>
        <v>0</v>
      </c>
      <c r="IF110" s="382">
        <f>IF($HT110='Classificação geral'!$F104,'Classificação geral'!R104,"")</f>
        <v>0</v>
      </c>
      <c r="IG110" s="379" t="str">
        <f>IF($HT110='Classificação geral'!$F104,'Classificação geral'!$U104,"")</f>
        <v/>
      </c>
      <c r="IH110" s="334" t="str">
        <f t="shared" si="339"/>
        <v/>
      </c>
      <c r="II110" s="297" t="str">
        <f>IFERROR(RANK(IG110,IG:IG,0)+ COUNTIF($IG$13:IG109,IG110),"")</f>
        <v/>
      </c>
      <c r="IJ110" s="305"/>
      <c r="IK110" s="295"/>
      <c r="IL110" s="306"/>
      <c r="IM110" s="293"/>
      <c r="IN110" s="293"/>
      <c r="IO110" s="293"/>
      <c r="IP110" s="379">
        <f>IF($IO110='Classificação geral'!$F104,'Classificação geral'!G104,"")</f>
        <v>0</v>
      </c>
      <c r="IQ110" s="379">
        <f>IF($IO110='Classificação geral'!$F104,'Classificação geral'!H104,"")</f>
        <v>0</v>
      </c>
      <c r="IR110" s="379">
        <f>IF($IO110='Classificação geral'!$F104,'Classificação geral'!I104,"")</f>
        <v>0</v>
      </c>
      <c r="IS110" s="379">
        <f>IF($IO110='Classificação geral'!$F104,'Classificação geral'!J104,"")</f>
        <v>0</v>
      </c>
      <c r="IT110" s="379">
        <f>IF($IO110='Classificação geral'!$F104,'Classificação geral'!K104,"")</f>
        <v>0</v>
      </c>
      <c r="IU110" s="379">
        <f>IF($IO110='Classificação geral'!$F104,'Classificação geral'!L104,"")</f>
        <v>0</v>
      </c>
      <c r="IV110" s="379">
        <f>IF($IO110='Classificação geral'!$F104,'Classificação geral'!M104,"")</f>
        <v>0</v>
      </c>
      <c r="IW110" s="379">
        <f>IF($IO110='Classificação geral'!$F104,'Classificação geral'!N104,"")</f>
        <v>0</v>
      </c>
      <c r="IX110" s="379">
        <f>IF($IO110='Classificação geral'!$F104,'Classificação geral'!O104,"")</f>
        <v>0</v>
      </c>
      <c r="IY110" s="379">
        <f>IF($IO110='Classificação geral'!$F104,'Classificação geral'!P104,"")</f>
        <v>0</v>
      </c>
      <c r="IZ110" s="379">
        <f>IF($IO110='Classificação geral'!$F104,'Classificação geral'!Q104,"")</f>
        <v>0</v>
      </c>
      <c r="JA110" s="379">
        <f>IF($IO110='Classificação geral'!$F104,'Classificação geral'!R104,"")</f>
        <v>0</v>
      </c>
      <c r="JB110" s="296" t="str">
        <f>IF($IO110='Classificação geral'!$F104,'Classificação geral'!$U104,"")</f>
        <v/>
      </c>
      <c r="JC110" s="334" t="str">
        <f t="shared" si="340"/>
        <v/>
      </c>
      <c r="JD110" s="297" t="str">
        <f>IFERROR(RANK(JB110,JB:JB,0)+ COUNTIF($JB$13:JB109,JB110),"")</f>
        <v/>
      </c>
    </row>
    <row r="111" spans="1:264" ht="25.95" customHeight="1" x14ac:dyDescent="0.4">
      <c r="A111" s="397"/>
      <c r="B111" s="367" t="str">
        <f t="shared" ref="B111:B131" si="345">IFERROR(INDEX($EI$15:$EI$97,MATCH(U111,$FB$15:$FB$97,0)),"")</f>
        <v/>
      </c>
      <c r="C111" s="390" t="str">
        <f t="shared" ref="C111:C131" si="346">IFERROR(INDEX($EJ$15:$EJ$97,MATCH(U111,$FB$15:$FB$97,0)),"")</f>
        <v/>
      </c>
      <c r="D111" s="394" t="str">
        <f t="shared" ref="D111:D131" si="347">IFERROR(INDEX($EK$15:$EK$97,MATCH(U111,$FB$15:$FB$97,0)),"")</f>
        <v/>
      </c>
      <c r="E111" s="395" t="str">
        <f t="shared" ref="E111:E131" si="348">IFERROR(INDEX($EL$15:$EL$97,MATCH(U111,$FB$15:$FB$97,0)),"")</f>
        <v/>
      </c>
      <c r="F111" s="395" t="str">
        <f t="shared" ref="F111:F131" si="349">IFERROR(INDEX($EM$15:$EM$97,MATCH(U111,$FB$15:$FB$97,0)),"")</f>
        <v/>
      </c>
      <c r="G111" s="395" t="str">
        <f>IFERROR(INDEX(#REF!,MATCH(U111,$FB$15:$FB$97,0)),"")</f>
        <v/>
      </c>
      <c r="H111" s="396" t="str">
        <f t="shared" ref="H111:H131" si="350">IFERROR(INDEX($EO$15:$EO$97,MATCH(U111,$FB$15:$FB$97,0)),"")</f>
        <v/>
      </c>
      <c r="I111" s="396" t="str">
        <f t="shared" ref="I111:I131" si="351">IFERROR(INDEX($EP$15:$EP$97,MATCH(U111,$FB$15:$FB$97,0)),"")</f>
        <v/>
      </c>
      <c r="J111" s="396" t="str">
        <f t="shared" ref="J111:J131" si="352">IFERROR(INDEX($EQ$15:$EQ$97,MATCH(U111,$FB$15:$FB$97,0)),"")</f>
        <v/>
      </c>
      <c r="K111" s="479" t="str">
        <f t="shared" ref="K111:K131" si="353">IFERROR(INDEX($EN$15:$EN$97,MATCH(U111,$FB$15:$FB$97,0)),"")</f>
        <v/>
      </c>
      <c r="L111" s="396" t="str">
        <f t="shared" ref="L111:L131" si="354">IFERROR(INDEX($ES$15:$ES$97,MATCH(U111,$FB$15:$FB$97,0)),"")</f>
        <v/>
      </c>
      <c r="M111" s="396" t="str">
        <f t="shared" ref="M111:M131" si="355">IFERROR(INDEX($ET$15:$ET$97,MATCH(U111,$FB$15:$FB$97,0)),"")</f>
        <v/>
      </c>
      <c r="N111" s="396" t="str">
        <f t="shared" ref="N111:N131" si="356">IFERROR(INDEX($EU$15:$EU$97,MATCH(U111,$FB$15:$FB$97,0)),"")</f>
        <v/>
      </c>
      <c r="O111" s="479" t="str">
        <f t="shared" ref="O111:O131" si="357">IFERROR(INDEX($ER$15:$ER$97,MATCH(U111,$FB$15:$FB$97,0)),"")</f>
        <v/>
      </c>
      <c r="P111" s="396" t="str">
        <f t="shared" ref="P111:P131" si="358">IFERROR(INDEX($EW$15:$EW$97,MATCH(U111,$FB$15:$FB$97,0)),"")</f>
        <v/>
      </c>
      <c r="Q111" s="396" t="str">
        <f t="shared" ref="Q111:Q131" si="359">IFERROR(INDEX($EX$15:$EX$97,MATCH(U111,$FB$15:$FB$97,0)),"")</f>
        <v/>
      </c>
      <c r="R111" s="396" t="str">
        <f t="shared" ref="R111:R131" si="360">IFERROR(INDEX($EY$15:$EY$97,MATCH(U111,$FB$15:$FB$97,0)),"")</f>
        <v/>
      </c>
      <c r="S111" s="479" t="str">
        <f t="shared" ref="S111:S131" si="361">IFERROR(INDEX($EV$15:$EV$97,MATCH(U111,$FB$15:$FB$97,0)),"")</f>
        <v/>
      </c>
      <c r="T111" s="396" t="str">
        <f t="shared" ref="T111:T131" si="362">IFERROR(INDEX($EZ$15:$EZ$97,MATCH(U111,$FB$15:$FB$97,0)),"")</f>
        <v/>
      </c>
      <c r="U111" s="391">
        <v>97</v>
      </c>
      <c r="V111" s="392"/>
      <c r="W111" s="392"/>
      <c r="X111" s="367" t="str">
        <f t="shared" ref="X111:X131" si="363">IFERROR(INDEX($FE$15:$FE$97,MATCH($AQ111,$FX$15:$FX$97,0)),"")</f>
        <v/>
      </c>
      <c r="Y111" s="390" t="str">
        <f t="shared" ref="Y111:Y131" si="364">IFERROR(INDEX($FF$15:$FF$97,MATCH($AQ111,$FX$15:$FX$97,0)),"")</f>
        <v/>
      </c>
      <c r="Z111" s="394" t="str">
        <f t="shared" ref="Z111:Z131" si="365">IFERROR(INDEX($FG$15:$FG$97,MATCH($AQ111,$FX$15:$FX$97,0)),"")</f>
        <v/>
      </c>
      <c r="AA111" s="395" t="str">
        <f t="shared" ref="AA111:AA131" si="366">IFERROR(INDEX($FH$15:$FH$97,MATCH($AQ111,$FX$15:$FX$97,0)),"")</f>
        <v/>
      </c>
      <c r="AB111" s="395" t="str">
        <f t="shared" ref="AB111:AB131" si="367">IFERROR(INDEX($FI$15:$FI$97,MATCH($AQ111,$FX$15:$FX$97,0)),"")</f>
        <v/>
      </c>
      <c r="AC111" s="395" t="str">
        <f>IFERROR(INDEX(#REF!,MATCH(AQ111,$FX$15:$FX$97,0)),"")</f>
        <v/>
      </c>
      <c r="AD111" s="396" t="str">
        <f t="shared" ref="AD111:AD131" si="368">IFERROR(INDEX(FK$15:FK$97,MATCH($AQ111,$FX$15:$FX$97,0)),"")</f>
        <v/>
      </c>
      <c r="AE111" s="396" t="str">
        <f t="shared" ref="AE111:AE131" si="369">IFERROR(INDEX(FL$15:FL$97,MATCH($AQ111,$FX$15:$FX$97,0)),"")</f>
        <v/>
      </c>
      <c r="AF111" s="396" t="str">
        <f t="shared" ref="AF111:AF131" si="370">IFERROR(INDEX(FM$15:FM$97,MATCH($AQ111,$FX$15:$FX$97,0)),"")</f>
        <v/>
      </c>
      <c r="AG111" s="479" t="str">
        <f t="shared" ref="AG111:AG131" si="371">IFERROR(INDEX(FJ$15:FJ$97,MATCH($AQ111,$FX$15:$FX$97,0)),"")</f>
        <v/>
      </c>
      <c r="AH111" s="396" t="str">
        <f t="shared" ref="AH111:AH131" si="372">IFERROR(INDEX(FO$15:FO$97,MATCH($AQ111,$FX$15:$FX$97,0)),"")</f>
        <v/>
      </c>
      <c r="AI111" s="396" t="str">
        <f t="shared" ref="AI111:AI131" si="373">IFERROR(INDEX(FP$15:FP$97,MATCH($AQ111,$FX$15:$FX$97,0)),"")</f>
        <v/>
      </c>
      <c r="AJ111" s="396" t="str">
        <f t="shared" ref="AJ111:AJ131" si="374">IFERROR(INDEX(FQ$15:FQ$97,MATCH($AQ111,$FX$15:$FX$97,0)),"")</f>
        <v/>
      </c>
      <c r="AK111" s="479" t="str">
        <f t="shared" ref="AK111:AK131" si="375">IFERROR(INDEX(FN$15:FN$97,MATCH($AQ111,$FX$15:$FX$97,0)),"")</f>
        <v/>
      </c>
      <c r="AL111" s="396" t="str">
        <f t="shared" ref="AL111:AL131" si="376">IFERROR(INDEX(FS$15:FS$97,MATCH($AQ111,$FX$15:$FX$97,0)),"")</f>
        <v/>
      </c>
      <c r="AM111" s="396" t="str">
        <f t="shared" ref="AM111:AM131" si="377">IFERROR(INDEX(FT$15:FT$97,MATCH($AQ111,$FX$15:$FX$97,0)),"")</f>
        <v/>
      </c>
      <c r="AN111" s="396" t="str">
        <f t="shared" ref="AN111:AN131" si="378">IFERROR(INDEX(FU$15:FU$97,MATCH($AQ111,$FX$15:$FX$97,0)),"")</f>
        <v/>
      </c>
      <c r="AO111" s="479" t="str">
        <f t="shared" ref="AO111:AO131" si="379">IFERROR(INDEX(FR$15:FR$97,MATCH($AQ111,$FX$15:$FX$97,0)),"")</f>
        <v/>
      </c>
      <c r="AP111" s="396" t="str">
        <f t="shared" ref="AP111:AP131" si="380">IFERROR(INDEX(FW$15:FW$97,MATCH($AQ111,$FX$15:$FX$97,0)),"")</f>
        <v/>
      </c>
      <c r="AQ111" s="391">
        <v>97</v>
      </c>
      <c r="AR111" s="392"/>
      <c r="AS111" s="397"/>
      <c r="AT111" s="367" t="str">
        <f t="shared" ref="AT111:AT131" si="381">IFERROR(INDEX($FZ$15:$FZ$97,MATCH($BM111,$GS$15:$GS$97,0)),"")</f>
        <v/>
      </c>
      <c r="AU111" s="390" t="str">
        <f t="shared" ref="AU111:AU131" si="382">IFERROR(INDEX($GA$15:$GA$97,MATCH($BM111,$GS$15:$GS$97,0)),"")</f>
        <v/>
      </c>
      <c r="AV111" s="390" t="str">
        <f t="shared" ref="AV111:AV131" si="383">IFERROR(INDEX($GB$15:$GB$97,MATCH($BM111,$GS$15:$GS$97,0)),"")</f>
        <v/>
      </c>
      <c r="AW111" s="395" t="str">
        <f t="shared" ref="AW111:AW131" si="384">IFERROR(INDEX($GC$15:$GC$97,MATCH($BM111,$GS$15:$GS$97,0)),"")</f>
        <v/>
      </c>
      <c r="AX111" s="395" t="str">
        <f t="shared" ref="AX111:AX131" si="385">IFERROR(INDEX($GD$15:$GD$97,MATCH($BM111,$GS$15:$GS$97,0)),"")</f>
        <v/>
      </c>
      <c r="AY111" s="395" t="str">
        <f>IFERROR(INDEX(#REF!,MATCH($BM111,$GS$15:$GS$97,0)),"")</f>
        <v/>
      </c>
      <c r="AZ111" s="396" t="str">
        <f t="shared" ref="AZ111:AZ131" si="386">IFERROR(INDEX(GF$15:GF$97,MATCH($BM111,$GS$15:$GS$97,0)),"")</f>
        <v/>
      </c>
      <c r="BA111" s="396" t="str">
        <f t="shared" ref="BA111:BA131" si="387">IFERROR(INDEX(GG$15:GG$97,MATCH($BM111,$GS$15:$GS$97,0)),"")</f>
        <v/>
      </c>
      <c r="BB111" s="396" t="str">
        <f t="shared" ref="BB111:BB131" si="388">IFERROR(INDEX(GH$15:GH$97,MATCH($BM111,$GS$15:$GS$97,0)),"")</f>
        <v/>
      </c>
      <c r="BC111" s="479" t="str">
        <f t="shared" ref="BC111:BC131" si="389">IFERROR(INDEX(GE$15:GE$97,MATCH($BM111,$GS$15:$GS$97,0)),"")</f>
        <v/>
      </c>
      <c r="BD111" s="396" t="str">
        <f t="shared" ref="BD111:BD131" si="390">IFERROR(INDEX(GJ$15:GJ$97,MATCH($BM111,$GS$15:$GS$97,0)),"")</f>
        <v/>
      </c>
      <c r="BE111" s="396" t="str">
        <f t="shared" ref="BE111:BE131" si="391">IFERROR(INDEX(GK$15:GK$97,MATCH($BM111,$GS$15:$GS$97,0)),"")</f>
        <v/>
      </c>
      <c r="BF111" s="396" t="str">
        <f t="shared" ref="BF111:BF131" si="392">IFERROR(INDEX(GL$15:GL$97,MATCH($BM111,$GS$15:$GS$97,0)),"")</f>
        <v/>
      </c>
      <c r="BG111" s="479" t="str">
        <f t="shared" ref="BG111:BG131" si="393">IFERROR(INDEX(GI$15:GI$97,MATCH($BM111,$GS$15:$GS$97,0)),"")</f>
        <v/>
      </c>
      <c r="BH111" s="396" t="str">
        <f t="shared" ref="BH111:BH131" si="394">IFERROR(INDEX(GN$15:GN$97,MATCH($BM111,$GS$15:$GS$97,0)),"")</f>
        <v/>
      </c>
      <c r="BI111" s="396" t="str">
        <f t="shared" ref="BI111:BI131" si="395">IFERROR(INDEX(GO$15:GO$97,MATCH($BM111,$GS$15:$GS$97,0)),"")</f>
        <v/>
      </c>
      <c r="BJ111" s="396" t="str">
        <f t="shared" ref="BJ111:BJ131" si="396">IFERROR(INDEX(GP$15:GP$97,MATCH($BM111,$GS$15:$GS$97,0)),"")</f>
        <v/>
      </c>
      <c r="BK111" s="479" t="str">
        <f t="shared" ref="BK111:BK131" si="397">IFERROR(INDEX(GM$15:GM$97,MATCH($BM111,$GS$15:$GS$97,0)),"")</f>
        <v/>
      </c>
      <c r="BL111" s="396" t="str">
        <f t="shared" ref="BL111:BL131" si="398">IFERROR(INDEX($GQ$15:$GQ$97,MATCH($BM111,$GS$15:$GS$97,0)),"")</f>
        <v/>
      </c>
      <c r="BM111" s="391">
        <v>97</v>
      </c>
      <c r="BN111" s="236"/>
      <c r="BO111" s="392"/>
      <c r="BP111" s="368" t="str">
        <f t="shared" ref="BP111:BP131" si="399">IFERROR(INDEX($GU$15:$GU$97,MATCH($CI111,$HN$15:$HN$97,0)),"")</f>
        <v/>
      </c>
      <c r="BQ111" s="390" t="str">
        <f t="shared" ref="BQ111:BQ131" si="400">IFERROR(INDEX($GV$15:$GV$97,MATCH($AQ111,$HN$15:$HN$97,0)),"")</f>
        <v/>
      </c>
      <c r="BR111" s="394" t="str">
        <f t="shared" ref="BR111:BR131" si="401">IFERROR(INDEX($GW$15:$GW$97,MATCH($AQ111,$HN$15:$HN$97,0)),"")</f>
        <v/>
      </c>
      <c r="BS111" s="395" t="str">
        <f t="shared" ref="BS111:BS131" si="402">IFERROR(INDEX($GX$15:$GX$97,MATCH($AQ111,$HN$15:$HN$97,0)),"")</f>
        <v/>
      </c>
      <c r="BT111" s="395" t="str">
        <f t="shared" ref="BT111:BT131" si="403">IFERROR(INDEX($GY$15:$GY$97,MATCH($AQ111,$HN$15:$HN$97,0)),"")</f>
        <v/>
      </c>
      <c r="BU111" s="395" t="str">
        <f>IFERROR(INDEX(#REF!,MATCH(CI111,$HN$15:$HN$97,0)),"")</f>
        <v/>
      </c>
      <c r="BV111" s="396" t="str">
        <f t="shared" ref="BV111:BV131" si="404">IFERROR(INDEX(GZ$15:GZ$97,MATCH($CI111,$HN$15:$HN$97,0)),"")</f>
        <v/>
      </c>
      <c r="BW111" s="396" t="str">
        <f t="shared" ref="BW111:BW131" si="405">IFERROR(INDEX(HA$15:HA$97,MATCH($CI111,$HN$15:$HN$97,0)),"")</f>
        <v/>
      </c>
      <c r="BX111" s="396" t="str">
        <f t="shared" ref="BX111:BX131" si="406">IFERROR(INDEX(HB$15:HB$97,MATCH($CI111,$HN$15:$HN$97,0)),"")</f>
        <v/>
      </c>
      <c r="BY111" s="479" t="str">
        <f t="shared" ref="BY111:BY131" si="407">IFERROR(INDEX(HC$15:HC$97,MATCH($CI111,$HN$15:$HN$97,0)),"")</f>
        <v/>
      </c>
      <c r="BZ111" s="396" t="str">
        <f t="shared" ref="BZ111:BZ131" si="408">IFERROR(INDEX(HD$15:HD$97,MATCH($CI111,$HN$15:$HN$97,0)),"")</f>
        <v/>
      </c>
      <c r="CA111" s="396" t="str">
        <f t="shared" ref="CA111:CA131" si="409">IFERROR(INDEX(HE$15:HE$97,MATCH($CI111,$HN$15:$HN$97,0)),"")</f>
        <v/>
      </c>
      <c r="CB111" s="396" t="str">
        <f t="shared" ref="CB111:CB131" si="410">IFERROR(INDEX(HF$15:HF$97,MATCH($CI111,$HN$15:$HN$97,0)),"")</f>
        <v/>
      </c>
      <c r="CC111" s="479" t="str">
        <f t="shared" ref="CC111:CC131" si="411">IFERROR(INDEX(HG$15:HG$97,MATCH($CI111,$HN$15:$HN$97,0)),"")</f>
        <v/>
      </c>
      <c r="CD111" s="396" t="str">
        <f t="shared" ref="CD111:CD131" si="412">IFERROR(INDEX(HH$15:HH$97,MATCH($CI111,$HN$15:$HN$97,0)),"")</f>
        <v/>
      </c>
      <c r="CE111" s="396" t="str">
        <f t="shared" ref="CE111:CE131" si="413">IFERROR(INDEX(HI$15:HI$97,MATCH($CI111,$HN$15:$HN$97,0)),"")</f>
        <v/>
      </c>
      <c r="CF111" s="396" t="str">
        <f t="shared" ref="CF111:CF131" si="414">IFERROR(INDEX(HJ$15:HJ$97,MATCH($CI111,$HN$15:$HN$97,0)),"")</f>
        <v/>
      </c>
      <c r="CG111" s="479" t="str">
        <f t="shared" ref="CG111:CG131" si="415">IFERROR(INDEX(HK$15:HK$97,MATCH($CI111,$HN$15:$HN$97,0)),"")</f>
        <v/>
      </c>
      <c r="CH111" s="396" t="str">
        <f t="shared" ref="CH111:CH131" si="416">IFERROR(INDEX($HL$15:$HL$97,MATCH($AQ111,$HN$15:$HN$97,0)),"")</f>
        <v/>
      </c>
      <c r="CI111" s="391">
        <v>97</v>
      </c>
      <c r="CJ111" s="392"/>
      <c r="CK111" s="397"/>
      <c r="CL111" s="367" t="str">
        <f t="shared" ref="CL111:CL131" si="417">IFERROR(INDEX($HP$15:$HP$97,MATCH(DE111,$II$15:$II$97,0)),"")</f>
        <v/>
      </c>
      <c r="CM111" s="390" t="str">
        <f t="shared" ref="CM111:CM131" si="418">IFERROR(INDEX($HQ$15:$HQ$97,MATCH(DE111,$II$15:$II$97,0)),"")</f>
        <v/>
      </c>
      <c r="CN111" s="394" t="str">
        <f t="shared" ref="CN111:CN131" si="419">IFERROR(INDEX($HR$15:$HR$97,MATCH(DE111,$II$15:$II$97,0)),"")</f>
        <v/>
      </c>
      <c r="CO111" s="394" t="str">
        <f t="shared" ref="CO111:CO131" si="420">IFERROR(INDEX($HS$15:$HS$97,MATCH(DE111,$II$15:$II$97,0)),"")</f>
        <v/>
      </c>
      <c r="CP111" s="395" t="str">
        <f t="shared" ref="CP111:CP131" si="421">IFERROR(INDEX($HT$15:$HT$97,MATCH(DE111,$II$15:$II$97,0)),"")</f>
        <v/>
      </c>
      <c r="CQ111" s="395" t="str">
        <f>IFERROR(INDEX(#REF!,MATCH(DE111,$II$15:$II$97,0)),"")</f>
        <v/>
      </c>
      <c r="CR111" s="396" t="str">
        <f t="shared" ref="CR111:CR131" si="422">IFERROR(INDEX(HV$15:HV$97,MATCH($DE111,$II$15:$II$97,0)),"")</f>
        <v/>
      </c>
      <c r="CS111" s="396" t="str">
        <f t="shared" ref="CS111:CS131" si="423">IFERROR(INDEX(HW$15:HW$97,MATCH($DE111,$II$15:$II$97,0)),"")</f>
        <v/>
      </c>
      <c r="CT111" s="396" t="str">
        <f t="shared" ref="CT111:CT131" si="424">IFERROR(INDEX(HX$15:HX$97,MATCH($DE111,$II$15:$II$97,0)),"")</f>
        <v/>
      </c>
      <c r="CU111" s="479" t="str">
        <f t="shared" ref="CU111:CU131" si="425">IFERROR(INDEX(HU$15:HU$97,MATCH($DE111,$II$15:$II$97,0)),"")</f>
        <v/>
      </c>
      <c r="CV111" s="396" t="str">
        <f t="shared" ref="CV111:CV131" si="426">IFERROR(INDEX(HZ$15:HZ$97,MATCH($DE111,$II$15:$II$97,0)),"")</f>
        <v/>
      </c>
      <c r="CW111" s="396" t="str">
        <f t="shared" ref="CW111:CW131" si="427">IFERROR(INDEX(IA$15:IA$97,MATCH($DE111,$II$15:$II$97,0)),"")</f>
        <v/>
      </c>
      <c r="CX111" s="396" t="str">
        <f t="shared" ref="CX111:CX131" si="428">IFERROR(INDEX(IB$15:IB$97,MATCH($DE111,$II$15:$II$97,0)),"")</f>
        <v/>
      </c>
      <c r="CY111" s="479" t="str">
        <f t="shared" ref="CY111:CY131" si="429">IFERROR(INDEX(HY$15:HY$97,MATCH($DE111,$II$15:$II$97,0)),"")</f>
        <v/>
      </c>
      <c r="CZ111" s="396" t="str">
        <f t="shared" ref="CZ111:CZ131" si="430">IFERROR(INDEX(ID$15:ID$97,MATCH($DE111,$II$15:$II$97,0)),"")</f>
        <v/>
      </c>
      <c r="DA111" s="396" t="str">
        <f t="shared" ref="DA111:DA131" si="431">IFERROR(INDEX(IE$15:IE$97,MATCH($DE111,$II$15:$II$97,0)),"")</f>
        <v/>
      </c>
      <c r="DB111" s="396" t="str">
        <f t="shared" ref="DB111:DB131" si="432">IFERROR(INDEX(IF$15:IF$97,MATCH($DE111,$II$15:$II$97,0)),"")</f>
        <v/>
      </c>
      <c r="DC111" s="479" t="str">
        <f t="shared" ref="DC111:DC131" si="433">IFERROR(INDEX(IC$15:IC$97,MATCH($DE111,$II$15:$II$97,0)),"")</f>
        <v/>
      </c>
      <c r="DD111" s="396" t="str">
        <f t="shared" ref="DD111:DD131" si="434">IFERROR(INDEX($IG$15:$IG$97,MATCH(DE111,$II$15:$II$97,0)),"")</f>
        <v/>
      </c>
      <c r="DE111" s="391">
        <v>97</v>
      </c>
      <c r="DF111" s="393" t="str">
        <f t="shared" si="230"/>
        <v/>
      </c>
      <c r="DG111" s="392"/>
      <c r="DH111" s="392"/>
      <c r="DI111" s="367" t="str">
        <f t="shared" si="231"/>
        <v/>
      </c>
      <c r="DJ111" s="390" t="str">
        <f t="shared" ref="DJ111:DJ131" si="435">IFERROR(INDEX($IL$15:$IL$97,MATCH($AQ111,$JD$15:$JD$97,0)),"")</f>
        <v/>
      </c>
      <c r="DK111" s="394" t="str">
        <f t="shared" ref="DK111:DK131" si="436">IFERROR(INDEX($IM$15:$IM$97,MATCH($AQ111,$JD$15:$JD$97,0)),"")</f>
        <v/>
      </c>
      <c r="DL111" s="395" t="str">
        <f t="shared" ref="DL111:DL131" si="437">IFERROR(INDEX($IN$15:$IN$97,MATCH($AQ111,$JD$15:$JD$97,0)),"")</f>
        <v/>
      </c>
      <c r="DM111" s="395" t="str">
        <f t="shared" ref="DM111:DM131" si="438">IFERROR(INDEX($IO$15:$IO$97,MATCH($AQ111,$JD$15:$JD$97,0)),"")</f>
        <v/>
      </c>
      <c r="DN111" s="395" t="str">
        <f>IFERROR(INDEX(#REF!,MATCH(EB111,$JD$15:$JD$97,0)),"")</f>
        <v/>
      </c>
      <c r="DO111" s="396" t="str">
        <f t="shared" si="232"/>
        <v/>
      </c>
      <c r="DP111" s="396" t="str">
        <f t="shared" si="233"/>
        <v/>
      </c>
      <c r="DQ111" s="396" t="str">
        <f t="shared" si="234"/>
        <v/>
      </c>
      <c r="DR111" s="479" t="str">
        <f t="shared" ref="DR111:DR131" si="439">IFERROR(INDEX(IP$15:IP$97,MATCH($EB111,$JD$15:$JD$97,0)),"")</f>
        <v/>
      </c>
      <c r="DS111" s="396" t="str">
        <f t="shared" si="235"/>
        <v/>
      </c>
      <c r="DT111" s="396" t="str">
        <f t="shared" si="236"/>
        <v/>
      </c>
      <c r="DU111" s="396" t="str">
        <f t="shared" si="237"/>
        <v/>
      </c>
      <c r="DV111" s="479" t="str">
        <f t="shared" ref="DV111:DV131" si="440">IFERROR(INDEX(IT$15:IT$97,MATCH($EB111,$JD$15:$JD$97,0)),"")</f>
        <v/>
      </c>
      <c r="DW111" s="396" t="str">
        <f t="shared" si="238"/>
        <v/>
      </c>
      <c r="DX111" s="396" t="str">
        <f t="shared" si="239"/>
        <v/>
      </c>
      <c r="DY111" s="396" t="str">
        <f t="shared" si="240"/>
        <v/>
      </c>
      <c r="DZ111" s="479" t="str">
        <f t="shared" ref="DZ111:DZ131" si="441">IFERROR(INDEX(IX$15:IX$97,MATCH($EB111,$JD$15:$JD$97,0)),"")</f>
        <v/>
      </c>
      <c r="EA111" s="396" t="str">
        <f t="shared" ref="EA111:EA131" si="442">IFERROR(INDEX($JB$15:$JB$97,MATCH($AQ111,$JD$15:$JD$97,0)),"")</f>
        <v/>
      </c>
      <c r="EB111" s="391">
        <v>97</v>
      </c>
      <c r="EC111" s="393"/>
      <c r="ED111" s="392"/>
      <c r="EI111" s="295"/>
      <c r="EJ111" s="306"/>
      <c r="EK111" s="293"/>
      <c r="EL111" s="293"/>
      <c r="EM111" s="293"/>
      <c r="EN111" s="378" t="str">
        <f>IFERROR(IF(AND($EL111="fem",'Classificação geral'!$F105=1),'Classificação geral'!G105,""),"")</f>
        <v/>
      </c>
      <c r="EO111" s="378" t="str">
        <f>IFERROR(IF(AND($EL111="fem",'Classificação geral'!$F105=1),'Classificação geral'!H105,""),"")</f>
        <v/>
      </c>
      <c r="EP111" s="378" t="str">
        <f>IFERROR(IF(AND($EL111="fem",'Classificação geral'!$F105=1),'Classificação geral'!I105,""),"")</f>
        <v/>
      </c>
      <c r="EQ111" s="378" t="str">
        <f>IFERROR(IF(AND($EL111="fem",'Classificação geral'!$F105=1),'Classificação geral'!J105,""),"")</f>
        <v/>
      </c>
      <c r="ER111" s="306"/>
      <c r="ES111" s="378" t="str">
        <f>IFERROR(IF(AND($EL111="fem",'Classificação geral'!$F105=1),'Classificação geral'!L105,""),"")</f>
        <v/>
      </c>
      <c r="ET111" s="378" t="str">
        <f>IFERROR(IF(AND($EL111="fem",'Classificação geral'!$F105=1),'Classificação geral'!M105,""),"")</f>
        <v/>
      </c>
      <c r="EU111" s="378" t="str">
        <f>IFERROR(IF(AND($EL111="fem",'Classificação geral'!$F105=1),'Classificação geral'!N105,""),"")</f>
        <v/>
      </c>
      <c r="EV111" s="306"/>
      <c r="EW111" s="378" t="str">
        <f>IFERROR(IF(AND($EL111="fem",'Classificação geral'!$F105=1),'Classificação geral'!P105,""),"")</f>
        <v/>
      </c>
      <c r="EX111" s="378" t="str">
        <f>IFERROR(IF(AND($EL111="fem",'Classificação geral'!$F105=1),'Classificação geral'!Q105,""),"")</f>
        <v/>
      </c>
      <c r="EY111" s="378" t="str">
        <f>IFERROR(IF(AND($EL111="fem",'Classificação geral'!$F105=1),'Classificação geral'!R105,""),"")</f>
        <v/>
      </c>
      <c r="EZ111" s="296"/>
      <c r="FA111" s="380" t="str">
        <f t="shared" si="341"/>
        <v/>
      </c>
      <c r="FB111" s="297" t="str">
        <f>IFERROR(RANK(EZ111,EZ:EZ,0)+ COUNTIF(EZ$13:$EZ110,EZ111),"")</f>
        <v/>
      </c>
      <c r="FC111" s="298"/>
      <c r="FD111" s="305"/>
      <c r="FE111" s="295"/>
      <c r="FF111" s="306"/>
      <c r="FG111" s="293"/>
      <c r="FH111" s="293"/>
      <c r="FI111" s="306"/>
      <c r="FJ111" s="378" t="str">
        <f>IFERROR(IF(AND($FH111="mas",'Classificação geral'!$F105=1),'Classificação geral'!G105,""),"")</f>
        <v/>
      </c>
      <c r="FK111" s="378" t="str">
        <f>IFERROR(IF(AND($FH111="mas",'Classificação geral'!$F105=1),'Classificação geral'!H105,""),"")</f>
        <v/>
      </c>
      <c r="FL111" s="378" t="str">
        <f>IFERROR(IF(AND($FH111="mas",'Classificação geral'!$F105=1),'Classificação geral'!I105,""),"")</f>
        <v/>
      </c>
      <c r="FM111" s="378" t="str">
        <f>IFERROR(IF(AND($FH111="mas",'Classificação geral'!$F105=1),'Classificação geral'!J105,""),"")</f>
        <v/>
      </c>
      <c r="FN111" s="378" t="str">
        <f>IFERROR(IF(AND($FH111="mas",'Classificação geral'!$F105=1),'Classificação geral'!K105,""),"")</f>
        <v/>
      </c>
      <c r="FO111" s="378" t="str">
        <f>IFERROR(IF(AND($FH111="mas",'Classificação geral'!$F105=1),'Classificação geral'!L105,""),"")</f>
        <v/>
      </c>
      <c r="FP111" s="378" t="str">
        <f>IFERROR(IF(AND($FH111="mas",'Classificação geral'!$F105=1),'Classificação geral'!M105,""),"")</f>
        <v/>
      </c>
      <c r="FQ111" s="378" t="str">
        <f>IFERROR(IF(AND($FH111="mas",'Classificação geral'!$F105=1),'Classificação geral'!N105,""),"")</f>
        <v/>
      </c>
      <c r="FR111" s="378" t="str">
        <f>IFERROR(IF(AND($FH111="mas",'Classificação geral'!$F105=1),'Classificação geral'!O105,""),"")</f>
        <v/>
      </c>
      <c r="FS111" s="378" t="str">
        <f>IFERROR(IF(AND($FH111="mas",'Classificação geral'!$F105=1),'Classificação geral'!P105,""),"")</f>
        <v/>
      </c>
      <c r="FT111" s="378" t="str">
        <f>IFERROR(IF(AND($FH111="mas",'Classificação geral'!$F105=1),'Classificação geral'!Q105,""),"")</f>
        <v/>
      </c>
      <c r="FU111" s="378" t="str">
        <f>IFERROR(IF(AND($FH111="mas",'Classificação geral'!$F105=1),'Classificação geral'!R105,""),"")</f>
        <v/>
      </c>
      <c r="FV111" s="306"/>
      <c r="FW111" s="380" t="str">
        <f t="shared" si="342"/>
        <v/>
      </c>
      <c r="FX111" s="297" t="str">
        <f>IFERROR(RANK(FV111,FV:FV,0)+ COUNTIF($FV$13:FV110,FV111),"")</f>
        <v/>
      </c>
      <c r="FY111" s="305"/>
      <c r="FZ111" s="295"/>
      <c r="GA111" s="295"/>
      <c r="GB111" s="293"/>
      <c r="GC111" s="293"/>
      <c r="GD111" s="306"/>
      <c r="GE111" s="378" t="str">
        <f>IFERROR(IF(AND($GC111="fem",'Classificação geral'!$F105=2),'Classificação geral'!G105,""),"")</f>
        <v/>
      </c>
      <c r="GF111" s="378" t="str">
        <f>IFERROR(IF(AND($GC111="fem",'Classificação geral'!$F105=2),'Classificação geral'!H105,""),"")</f>
        <v/>
      </c>
      <c r="GG111" s="378" t="str">
        <f>IFERROR(IF(AND($GC111="fem",'Classificação geral'!$F105=2),'Classificação geral'!I105,""),"")</f>
        <v/>
      </c>
      <c r="GH111" s="378" t="str">
        <f>IFERROR(IF(AND($GC111="fem",'Classificação geral'!$F105=2),'Classificação geral'!J105,""),"")</f>
        <v/>
      </c>
      <c r="GI111" s="378" t="str">
        <f>IFERROR(IF(AND($GC111="fem",'Classificação geral'!$F105=2),'Classificação geral'!K105,""),"")</f>
        <v/>
      </c>
      <c r="GJ111" s="378" t="str">
        <f>IFERROR(IF(AND($GC111="fem",'Classificação geral'!$F105=2),'Classificação geral'!L105,""),"")</f>
        <v/>
      </c>
      <c r="GK111" s="378" t="str">
        <f>IFERROR(IF(AND($GC111="fem",'Classificação geral'!$F105=2),'Classificação geral'!M105,""),"")</f>
        <v/>
      </c>
      <c r="GL111" s="378" t="str">
        <f>IFERROR(IF(AND($GC111="fem",'Classificação geral'!$F105=2),'Classificação geral'!N105,""),"")</f>
        <v/>
      </c>
      <c r="GM111" s="378" t="str">
        <f>IFERROR(IF(AND($GC111="fem",'Classificação geral'!$F105=2),'Classificação geral'!O105,""),"")</f>
        <v/>
      </c>
      <c r="GN111" s="378" t="str">
        <f>IFERROR(IF(AND($GC111="fem",'Classificação geral'!$F105=2),'Classificação geral'!P105,""),"")</f>
        <v/>
      </c>
      <c r="GO111" s="378" t="str">
        <f>IFERROR(IF(AND($GC111="fem",'Classificação geral'!$F105=2),'Classificação geral'!Q105,""),"")</f>
        <v/>
      </c>
      <c r="GP111" s="378" t="str">
        <f>IFERROR(IF(AND($GC111="fem",'Classificação geral'!$F105=2),'Classificação geral'!R105,""),"")</f>
        <v/>
      </c>
      <c r="GQ111" s="306"/>
      <c r="GR111" s="380" t="str">
        <f t="shared" si="343"/>
        <v/>
      </c>
      <c r="GS111" s="297" t="str">
        <f>IFERROR(RANK(GQ111,GQ:GQ,0)+ COUNTIF($GQ$13:GQ110,GQ111),"")</f>
        <v/>
      </c>
      <c r="GT111" s="305"/>
      <c r="GU111" s="295"/>
      <c r="GV111" s="295"/>
      <c r="GW111" s="293"/>
      <c r="GX111" s="293"/>
      <c r="GY111" s="306"/>
      <c r="GZ111" s="306"/>
      <c r="HA111" s="306"/>
      <c r="HB111" s="306"/>
      <c r="HC111" s="306"/>
      <c r="HD111" s="306"/>
      <c r="HE111" s="306"/>
      <c r="HF111" s="306"/>
      <c r="HG111" s="306"/>
      <c r="HH111" s="306"/>
      <c r="HI111" s="306"/>
      <c r="HJ111" s="306"/>
      <c r="HK111" s="306"/>
      <c r="HL111" s="306"/>
      <c r="HM111" s="380" t="str">
        <f t="shared" si="344"/>
        <v/>
      </c>
      <c r="HN111" s="297" t="str">
        <f>IFERROR(RANK(HL111,HL:HL,0)+ COUNTIF($HL$13:HL110,HL111),"")</f>
        <v/>
      </c>
      <c r="HO111" s="305"/>
      <c r="HP111" s="295"/>
      <c r="HQ111" s="306"/>
      <c r="HR111" s="293"/>
      <c r="HS111" s="293"/>
      <c r="HT111" s="293"/>
      <c r="HU111" s="382">
        <f>IF($HT111='Classificação geral'!$F105,'Classificação geral'!G105,"")</f>
        <v>0</v>
      </c>
      <c r="HV111" s="382">
        <f>IF($HT111='Classificação geral'!$F105,'Classificação geral'!H105,"")</f>
        <v>0</v>
      </c>
      <c r="HW111" s="382">
        <f>IF($HT111='Classificação geral'!$F105,'Classificação geral'!I105,"")</f>
        <v>0</v>
      </c>
      <c r="HX111" s="382">
        <f>IF($HT111='Classificação geral'!$F105,'Classificação geral'!J105,"")</f>
        <v>0</v>
      </c>
      <c r="HY111" s="382">
        <f>IF($HT111='Classificação geral'!$F105,'Classificação geral'!K105,"")</f>
        <v>0</v>
      </c>
      <c r="HZ111" s="382">
        <f>IF($HT111='Classificação geral'!$F105,'Classificação geral'!L105,"")</f>
        <v>0</v>
      </c>
      <c r="IA111" s="382">
        <f>IF($HT111='Classificação geral'!$F105,'Classificação geral'!M105,"")</f>
        <v>0</v>
      </c>
      <c r="IB111" s="382">
        <f>IF($HT111='Classificação geral'!$F105,'Classificação geral'!N105,"")</f>
        <v>0</v>
      </c>
      <c r="IC111" s="382">
        <f>IF($HT111='Classificação geral'!$F105,'Classificação geral'!O105,"")</f>
        <v>0</v>
      </c>
      <c r="ID111" s="382">
        <f>IF($HT111='Classificação geral'!$F105,'Classificação geral'!P105,"")</f>
        <v>0</v>
      </c>
      <c r="IE111" s="382">
        <f>IF($HT111='Classificação geral'!$F105,'Classificação geral'!Q105,"")</f>
        <v>0</v>
      </c>
      <c r="IF111" s="382">
        <f>IF($HT111='Classificação geral'!$F105,'Classificação geral'!R105,"")</f>
        <v>0</v>
      </c>
      <c r="IG111" s="379" t="str">
        <f>IF($HT111='Classificação geral'!$F105,'Classificação geral'!$U105,"")</f>
        <v/>
      </c>
      <c r="IH111" s="334" t="str">
        <f t="shared" si="339"/>
        <v/>
      </c>
      <c r="II111" s="297" t="str">
        <f>IFERROR(RANK(IG111,IG:IG,0)+ COUNTIF($IG$13:IG110,IG111),"")</f>
        <v/>
      </c>
      <c r="IJ111" s="305"/>
      <c r="IK111" s="295"/>
      <c r="IL111" s="306"/>
      <c r="IM111" s="293"/>
      <c r="IN111" s="293"/>
      <c r="IO111" s="293"/>
      <c r="IP111" s="379">
        <f>IF($IO111='Classificação geral'!$F105,'Classificação geral'!G105,"")</f>
        <v>0</v>
      </c>
      <c r="IQ111" s="379">
        <f>IF($IO111='Classificação geral'!$F105,'Classificação geral'!H105,"")</f>
        <v>0</v>
      </c>
      <c r="IR111" s="379">
        <f>IF($IO111='Classificação geral'!$F105,'Classificação geral'!I105,"")</f>
        <v>0</v>
      </c>
      <c r="IS111" s="379">
        <f>IF($IO111='Classificação geral'!$F105,'Classificação geral'!J105,"")</f>
        <v>0</v>
      </c>
      <c r="IT111" s="379">
        <f>IF($IO111='Classificação geral'!$F105,'Classificação geral'!K105,"")</f>
        <v>0</v>
      </c>
      <c r="IU111" s="379">
        <f>IF($IO111='Classificação geral'!$F105,'Classificação geral'!L105,"")</f>
        <v>0</v>
      </c>
      <c r="IV111" s="379">
        <f>IF($IO111='Classificação geral'!$F105,'Classificação geral'!M105,"")</f>
        <v>0</v>
      </c>
      <c r="IW111" s="379">
        <f>IF($IO111='Classificação geral'!$F105,'Classificação geral'!N105,"")</f>
        <v>0</v>
      </c>
      <c r="IX111" s="379">
        <f>IF($IO111='Classificação geral'!$F105,'Classificação geral'!O105,"")</f>
        <v>0</v>
      </c>
      <c r="IY111" s="379">
        <f>IF($IO111='Classificação geral'!$F105,'Classificação geral'!P105,"")</f>
        <v>0</v>
      </c>
      <c r="IZ111" s="379">
        <f>IF($IO111='Classificação geral'!$F105,'Classificação geral'!Q105,"")</f>
        <v>0</v>
      </c>
      <c r="JA111" s="379">
        <f>IF($IO111='Classificação geral'!$F105,'Classificação geral'!R105,"")</f>
        <v>0</v>
      </c>
      <c r="JB111" s="296" t="str">
        <f>IF($IO111='Classificação geral'!$F105,'Classificação geral'!$U105,"")</f>
        <v/>
      </c>
      <c r="JC111" s="334" t="str">
        <f t="shared" si="340"/>
        <v/>
      </c>
      <c r="JD111" s="297" t="str">
        <f>IFERROR(RANK(JB111,JB:JB,0)+ COUNTIF($JB$13:JB110,JB111),"")</f>
        <v/>
      </c>
    </row>
    <row r="112" spans="1:264" ht="25.95" customHeight="1" x14ac:dyDescent="0.4">
      <c r="A112" s="397"/>
      <c r="B112" s="367" t="str">
        <f t="shared" si="345"/>
        <v/>
      </c>
      <c r="C112" s="390" t="str">
        <f t="shared" si="346"/>
        <v/>
      </c>
      <c r="D112" s="394" t="str">
        <f t="shared" si="347"/>
        <v/>
      </c>
      <c r="E112" s="395" t="str">
        <f t="shared" si="348"/>
        <v/>
      </c>
      <c r="F112" s="395" t="str">
        <f t="shared" si="349"/>
        <v/>
      </c>
      <c r="G112" s="395" t="str">
        <f>IFERROR(INDEX(#REF!,MATCH(U112,$FB$15:$FB$97,0)),"")</f>
        <v/>
      </c>
      <c r="H112" s="396" t="str">
        <f t="shared" si="350"/>
        <v/>
      </c>
      <c r="I112" s="396" t="str">
        <f t="shared" si="351"/>
        <v/>
      </c>
      <c r="J112" s="396" t="str">
        <f t="shared" si="352"/>
        <v/>
      </c>
      <c r="K112" s="479" t="str">
        <f t="shared" si="353"/>
        <v/>
      </c>
      <c r="L112" s="396" t="str">
        <f t="shared" si="354"/>
        <v/>
      </c>
      <c r="M112" s="396" t="str">
        <f t="shared" si="355"/>
        <v/>
      </c>
      <c r="N112" s="396" t="str">
        <f t="shared" si="356"/>
        <v/>
      </c>
      <c r="O112" s="479" t="str">
        <f t="shared" si="357"/>
        <v/>
      </c>
      <c r="P112" s="396" t="str">
        <f t="shared" si="358"/>
        <v/>
      </c>
      <c r="Q112" s="396" t="str">
        <f t="shared" si="359"/>
        <v/>
      </c>
      <c r="R112" s="396" t="str">
        <f t="shared" si="360"/>
        <v/>
      </c>
      <c r="S112" s="479" t="str">
        <f t="shared" si="361"/>
        <v/>
      </c>
      <c r="T112" s="396" t="str">
        <f t="shared" si="362"/>
        <v/>
      </c>
      <c r="U112" s="391">
        <v>98</v>
      </c>
      <c r="V112" s="392"/>
      <c r="W112" s="392"/>
      <c r="X112" s="367" t="str">
        <f t="shared" si="363"/>
        <v/>
      </c>
      <c r="Y112" s="390" t="str">
        <f t="shared" si="364"/>
        <v/>
      </c>
      <c r="Z112" s="394" t="str">
        <f t="shared" si="365"/>
        <v/>
      </c>
      <c r="AA112" s="395" t="str">
        <f t="shared" si="366"/>
        <v/>
      </c>
      <c r="AB112" s="395" t="str">
        <f t="shared" si="367"/>
        <v/>
      </c>
      <c r="AC112" s="395" t="str">
        <f>IFERROR(INDEX(#REF!,MATCH(AQ112,$FX$15:$FX$97,0)),"")</f>
        <v/>
      </c>
      <c r="AD112" s="396" t="str">
        <f t="shared" si="368"/>
        <v/>
      </c>
      <c r="AE112" s="396" t="str">
        <f t="shared" si="369"/>
        <v/>
      </c>
      <c r="AF112" s="396" t="str">
        <f t="shared" si="370"/>
        <v/>
      </c>
      <c r="AG112" s="479" t="str">
        <f t="shared" si="371"/>
        <v/>
      </c>
      <c r="AH112" s="396" t="str">
        <f t="shared" si="372"/>
        <v/>
      </c>
      <c r="AI112" s="396" t="str">
        <f t="shared" si="373"/>
        <v/>
      </c>
      <c r="AJ112" s="396" t="str">
        <f t="shared" si="374"/>
        <v/>
      </c>
      <c r="AK112" s="479" t="str">
        <f t="shared" si="375"/>
        <v/>
      </c>
      <c r="AL112" s="396" t="str">
        <f t="shared" si="376"/>
        <v/>
      </c>
      <c r="AM112" s="396" t="str">
        <f t="shared" si="377"/>
        <v/>
      </c>
      <c r="AN112" s="396" t="str">
        <f t="shared" si="378"/>
        <v/>
      </c>
      <c r="AO112" s="479" t="str">
        <f t="shared" si="379"/>
        <v/>
      </c>
      <c r="AP112" s="396" t="str">
        <f t="shared" si="380"/>
        <v/>
      </c>
      <c r="AQ112" s="391">
        <v>98</v>
      </c>
      <c r="AR112" s="392"/>
      <c r="AS112" s="397"/>
      <c r="AT112" s="367" t="str">
        <f t="shared" si="381"/>
        <v/>
      </c>
      <c r="AU112" s="390" t="str">
        <f t="shared" si="382"/>
        <v/>
      </c>
      <c r="AV112" s="390" t="str">
        <f t="shared" si="383"/>
        <v/>
      </c>
      <c r="AW112" s="395" t="str">
        <f t="shared" si="384"/>
        <v/>
      </c>
      <c r="AX112" s="395" t="str">
        <f t="shared" si="385"/>
        <v/>
      </c>
      <c r="AY112" s="395" t="str">
        <f>IFERROR(INDEX(#REF!,MATCH($BM112,$GS$15:$GS$97,0)),"")</f>
        <v/>
      </c>
      <c r="AZ112" s="396" t="str">
        <f t="shared" si="386"/>
        <v/>
      </c>
      <c r="BA112" s="396" t="str">
        <f t="shared" si="387"/>
        <v/>
      </c>
      <c r="BB112" s="396" t="str">
        <f t="shared" si="388"/>
        <v/>
      </c>
      <c r="BC112" s="479" t="str">
        <f t="shared" si="389"/>
        <v/>
      </c>
      <c r="BD112" s="396" t="str">
        <f t="shared" si="390"/>
        <v/>
      </c>
      <c r="BE112" s="396" t="str">
        <f t="shared" si="391"/>
        <v/>
      </c>
      <c r="BF112" s="396" t="str">
        <f t="shared" si="392"/>
        <v/>
      </c>
      <c r="BG112" s="479" t="str">
        <f t="shared" si="393"/>
        <v/>
      </c>
      <c r="BH112" s="396" t="str">
        <f t="shared" si="394"/>
        <v/>
      </c>
      <c r="BI112" s="396" t="str">
        <f t="shared" si="395"/>
        <v/>
      </c>
      <c r="BJ112" s="396" t="str">
        <f t="shared" si="396"/>
        <v/>
      </c>
      <c r="BK112" s="479" t="str">
        <f t="shared" si="397"/>
        <v/>
      </c>
      <c r="BL112" s="396" t="str">
        <f t="shared" si="398"/>
        <v/>
      </c>
      <c r="BM112" s="391">
        <v>98</v>
      </c>
      <c r="BN112" s="236"/>
      <c r="BO112" s="392"/>
      <c r="BP112" s="368" t="str">
        <f t="shared" si="399"/>
        <v/>
      </c>
      <c r="BQ112" s="390" t="str">
        <f t="shared" si="400"/>
        <v/>
      </c>
      <c r="BR112" s="394" t="str">
        <f t="shared" si="401"/>
        <v/>
      </c>
      <c r="BS112" s="395" t="str">
        <f t="shared" si="402"/>
        <v/>
      </c>
      <c r="BT112" s="395" t="str">
        <f t="shared" si="403"/>
        <v/>
      </c>
      <c r="BU112" s="395" t="str">
        <f>IFERROR(INDEX(#REF!,MATCH(CI112,$HN$15:$HN$97,0)),"")</f>
        <v/>
      </c>
      <c r="BV112" s="396" t="str">
        <f t="shared" si="404"/>
        <v/>
      </c>
      <c r="BW112" s="396" t="str">
        <f t="shared" si="405"/>
        <v/>
      </c>
      <c r="BX112" s="396" t="str">
        <f t="shared" si="406"/>
        <v/>
      </c>
      <c r="BY112" s="479" t="str">
        <f t="shared" si="407"/>
        <v/>
      </c>
      <c r="BZ112" s="396" t="str">
        <f t="shared" si="408"/>
        <v/>
      </c>
      <c r="CA112" s="396" t="str">
        <f t="shared" si="409"/>
        <v/>
      </c>
      <c r="CB112" s="396" t="str">
        <f t="shared" si="410"/>
        <v/>
      </c>
      <c r="CC112" s="479" t="str">
        <f t="shared" si="411"/>
        <v/>
      </c>
      <c r="CD112" s="396" t="str">
        <f t="shared" si="412"/>
        <v/>
      </c>
      <c r="CE112" s="396" t="str">
        <f t="shared" si="413"/>
        <v/>
      </c>
      <c r="CF112" s="396" t="str">
        <f t="shared" si="414"/>
        <v/>
      </c>
      <c r="CG112" s="479" t="str">
        <f t="shared" si="415"/>
        <v/>
      </c>
      <c r="CH112" s="396" t="str">
        <f t="shared" si="416"/>
        <v/>
      </c>
      <c r="CI112" s="391">
        <v>98</v>
      </c>
      <c r="CJ112" s="392"/>
      <c r="CK112" s="397"/>
      <c r="CL112" s="367" t="str">
        <f t="shared" si="417"/>
        <v/>
      </c>
      <c r="CM112" s="390" t="str">
        <f t="shared" si="418"/>
        <v/>
      </c>
      <c r="CN112" s="394" t="str">
        <f t="shared" si="419"/>
        <v/>
      </c>
      <c r="CO112" s="394" t="str">
        <f t="shared" si="420"/>
        <v/>
      </c>
      <c r="CP112" s="395" t="str">
        <f t="shared" si="421"/>
        <v/>
      </c>
      <c r="CQ112" s="395" t="str">
        <f>IFERROR(INDEX(#REF!,MATCH(DE112,$II$15:$II$97,0)),"")</f>
        <v/>
      </c>
      <c r="CR112" s="396" t="str">
        <f t="shared" si="422"/>
        <v/>
      </c>
      <c r="CS112" s="396" t="str">
        <f t="shared" si="423"/>
        <v/>
      </c>
      <c r="CT112" s="396" t="str">
        <f t="shared" si="424"/>
        <v/>
      </c>
      <c r="CU112" s="479" t="str">
        <f t="shared" si="425"/>
        <v/>
      </c>
      <c r="CV112" s="396" t="str">
        <f t="shared" si="426"/>
        <v/>
      </c>
      <c r="CW112" s="396" t="str">
        <f t="shared" si="427"/>
        <v/>
      </c>
      <c r="CX112" s="396" t="str">
        <f t="shared" si="428"/>
        <v/>
      </c>
      <c r="CY112" s="479" t="str">
        <f t="shared" si="429"/>
        <v/>
      </c>
      <c r="CZ112" s="396" t="str">
        <f t="shared" si="430"/>
        <v/>
      </c>
      <c r="DA112" s="396" t="str">
        <f t="shared" si="431"/>
        <v/>
      </c>
      <c r="DB112" s="396" t="str">
        <f t="shared" si="432"/>
        <v/>
      </c>
      <c r="DC112" s="479" t="str">
        <f t="shared" si="433"/>
        <v/>
      </c>
      <c r="DD112" s="396" t="str">
        <f t="shared" si="434"/>
        <v/>
      </c>
      <c r="DE112" s="391">
        <v>98</v>
      </c>
      <c r="DF112" s="393" t="str">
        <f t="shared" si="230"/>
        <v/>
      </c>
      <c r="DG112" s="392"/>
      <c r="DH112" s="392"/>
      <c r="DI112" s="367" t="str">
        <f t="shared" si="231"/>
        <v/>
      </c>
      <c r="DJ112" s="390" t="str">
        <f t="shared" si="435"/>
        <v/>
      </c>
      <c r="DK112" s="394" t="str">
        <f t="shared" si="436"/>
        <v/>
      </c>
      <c r="DL112" s="395" t="str">
        <f t="shared" si="437"/>
        <v/>
      </c>
      <c r="DM112" s="395" t="str">
        <f t="shared" si="438"/>
        <v/>
      </c>
      <c r="DN112" s="395" t="str">
        <f>IFERROR(INDEX(#REF!,MATCH(EB112,$JD$15:$JD$97,0)),"")</f>
        <v/>
      </c>
      <c r="DO112" s="396" t="str">
        <f t="shared" si="232"/>
        <v/>
      </c>
      <c r="DP112" s="396" t="str">
        <f t="shared" si="233"/>
        <v/>
      </c>
      <c r="DQ112" s="396" t="str">
        <f t="shared" si="234"/>
        <v/>
      </c>
      <c r="DR112" s="479" t="str">
        <f t="shared" si="439"/>
        <v/>
      </c>
      <c r="DS112" s="396" t="str">
        <f t="shared" si="235"/>
        <v/>
      </c>
      <c r="DT112" s="396" t="str">
        <f t="shared" si="236"/>
        <v/>
      </c>
      <c r="DU112" s="396" t="str">
        <f t="shared" si="237"/>
        <v/>
      </c>
      <c r="DV112" s="479" t="str">
        <f t="shared" si="440"/>
        <v/>
      </c>
      <c r="DW112" s="396" t="str">
        <f t="shared" si="238"/>
        <v/>
      </c>
      <c r="DX112" s="396" t="str">
        <f t="shared" si="239"/>
        <v/>
      </c>
      <c r="DY112" s="396" t="str">
        <f t="shared" si="240"/>
        <v/>
      </c>
      <c r="DZ112" s="479" t="str">
        <f t="shared" si="441"/>
        <v/>
      </c>
      <c r="EA112" s="396" t="str">
        <f t="shared" si="442"/>
        <v/>
      </c>
      <c r="EB112" s="391">
        <v>98</v>
      </c>
      <c r="EC112" s="393"/>
      <c r="ED112" s="392"/>
      <c r="EI112" s="295"/>
      <c r="EJ112" s="306"/>
      <c r="EK112" s="293"/>
      <c r="EL112" s="293"/>
      <c r="EM112" s="293"/>
      <c r="EN112" s="378" t="str">
        <f>IFERROR(IF(AND($EL112="fem",'Classificação geral'!$F106=1),'Classificação geral'!G106,""),"")</f>
        <v/>
      </c>
      <c r="EO112" s="378" t="str">
        <f>IFERROR(IF(AND($EL112="fem",'Classificação geral'!$F106=1),'Classificação geral'!H106,""),"")</f>
        <v/>
      </c>
      <c r="EP112" s="378" t="str">
        <f>IFERROR(IF(AND($EL112="fem",'Classificação geral'!$F106=1),'Classificação geral'!I106,""),"")</f>
        <v/>
      </c>
      <c r="EQ112" s="378" t="str">
        <f>IFERROR(IF(AND($EL112="fem",'Classificação geral'!$F106=1),'Classificação geral'!J106,""),"")</f>
        <v/>
      </c>
      <c r="ER112" s="306"/>
      <c r="ES112" s="378" t="str">
        <f>IFERROR(IF(AND($EL112="fem",'Classificação geral'!$F106=1),'Classificação geral'!L106,""),"")</f>
        <v/>
      </c>
      <c r="ET112" s="378" t="str">
        <f>IFERROR(IF(AND($EL112="fem",'Classificação geral'!$F106=1),'Classificação geral'!M106,""),"")</f>
        <v/>
      </c>
      <c r="EU112" s="378" t="str">
        <f>IFERROR(IF(AND($EL112="fem",'Classificação geral'!$F106=1),'Classificação geral'!N106,""),"")</f>
        <v/>
      </c>
      <c r="EV112" s="306"/>
      <c r="EW112" s="378" t="str">
        <f>IFERROR(IF(AND($EL112="fem",'Classificação geral'!$F106=1),'Classificação geral'!P106,""),"")</f>
        <v/>
      </c>
      <c r="EX112" s="378" t="str">
        <f>IFERROR(IF(AND($EL112="fem",'Classificação geral'!$F106=1),'Classificação geral'!Q106,""),"")</f>
        <v/>
      </c>
      <c r="EY112" s="378" t="str">
        <f>IFERROR(IF(AND($EL112="fem",'Classificação geral'!$F106=1),'Classificação geral'!R106,""),"")</f>
        <v/>
      </c>
      <c r="EZ112" s="296"/>
      <c r="FA112" s="380" t="str">
        <f t="shared" si="341"/>
        <v/>
      </c>
      <c r="FB112" s="297" t="str">
        <f>IFERROR(RANK(EZ112,EZ:EZ,0)+ COUNTIF(EZ$13:$EZ111,EZ112),"")</f>
        <v/>
      </c>
      <c r="FC112" s="298"/>
      <c r="FD112" s="305"/>
      <c r="FE112" s="295"/>
      <c r="FF112" s="306"/>
      <c r="FG112" s="293"/>
      <c r="FH112" s="293"/>
      <c r="FI112" s="306"/>
      <c r="FJ112" s="378" t="str">
        <f>IFERROR(IF(AND($FH112="mas",'Classificação geral'!$F106=1),'Classificação geral'!G106,""),"")</f>
        <v/>
      </c>
      <c r="FK112" s="378" t="str">
        <f>IFERROR(IF(AND($FH112="mas",'Classificação geral'!$F106=1),'Classificação geral'!H106,""),"")</f>
        <v/>
      </c>
      <c r="FL112" s="378" t="str">
        <f>IFERROR(IF(AND($FH112="mas",'Classificação geral'!$F106=1),'Classificação geral'!I106,""),"")</f>
        <v/>
      </c>
      <c r="FM112" s="378" t="str">
        <f>IFERROR(IF(AND($FH112="mas",'Classificação geral'!$F106=1),'Classificação geral'!J106,""),"")</f>
        <v/>
      </c>
      <c r="FN112" s="378" t="str">
        <f>IFERROR(IF(AND($FH112="mas",'Classificação geral'!$F106=1),'Classificação geral'!K106,""),"")</f>
        <v/>
      </c>
      <c r="FO112" s="378" t="str">
        <f>IFERROR(IF(AND($FH112="mas",'Classificação geral'!$F106=1),'Classificação geral'!L106,""),"")</f>
        <v/>
      </c>
      <c r="FP112" s="378" t="str">
        <f>IFERROR(IF(AND($FH112="mas",'Classificação geral'!$F106=1),'Classificação geral'!M106,""),"")</f>
        <v/>
      </c>
      <c r="FQ112" s="378" t="str">
        <f>IFERROR(IF(AND($FH112="mas",'Classificação geral'!$F106=1),'Classificação geral'!N106,""),"")</f>
        <v/>
      </c>
      <c r="FR112" s="378" t="str">
        <f>IFERROR(IF(AND($FH112="mas",'Classificação geral'!$F106=1),'Classificação geral'!O106,""),"")</f>
        <v/>
      </c>
      <c r="FS112" s="378" t="str">
        <f>IFERROR(IF(AND($FH112="mas",'Classificação geral'!$F106=1),'Classificação geral'!P106,""),"")</f>
        <v/>
      </c>
      <c r="FT112" s="378" t="str">
        <f>IFERROR(IF(AND($FH112="mas",'Classificação geral'!$F106=1),'Classificação geral'!Q106,""),"")</f>
        <v/>
      </c>
      <c r="FU112" s="378" t="str">
        <f>IFERROR(IF(AND($FH112="mas",'Classificação geral'!$F106=1),'Classificação geral'!R106,""),"")</f>
        <v/>
      </c>
      <c r="FV112" s="306"/>
      <c r="FW112" s="380" t="str">
        <f t="shared" si="342"/>
        <v/>
      </c>
      <c r="FX112" s="297" t="str">
        <f>IFERROR(RANK(FV112,FV:FV,0)+ COUNTIF($FV$13:FV111,FV112),"")</f>
        <v/>
      </c>
      <c r="FY112" s="305"/>
      <c r="FZ112" s="295"/>
      <c r="GA112" s="295"/>
      <c r="GB112" s="293"/>
      <c r="GC112" s="293"/>
      <c r="GD112" s="306"/>
      <c r="GE112" s="378" t="str">
        <f>IFERROR(IF(AND($GC112="fem",'Classificação geral'!$F106=2),'Classificação geral'!G106,""),"")</f>
        <v/>
      </c>
      <c r="GF112" s="378" t="str">
        <f>IFERROR(IF(AND($GC112="fem",'Classificação geral'!$F106=2),'Classificação geral'!H106,""),"")</f>
        <v/>
      </c>
      <c r="GG112" s="378" t="str">
        <f>IFERROR(IF(AND($GC112="fem",'Classificação geral'!$F106=2),'Classificação geral'!I106,""),"")</f>
        <v/>
      </c>
      <c r="GH112" s="378" t="str">
        <f>IFERROR(IF(AND($GC112="fem",'Classificação geral'!$F106=2),'Classificação geral'!J106,""),"")</f>
        <v/>
      </c>
      <c r="GI112" s="378" t="str">
        <f>IFERROR(IF(AND($GC112="fem",'Classificação geral'!$F106=2),'Classificação geral'!K106,""),"")</f>
        <v/>
      </c>
      <c r="GJ112" s="378" t="str">
        <f>IFERROR(IF(AND($GC112="fem",'Classificação geral'!$F106=2),'Classificação geral'!L106,""),"")</f>
        <v/>
      </c>
      <c r="GK112" s="378" t="str">
        <f>IFERROR(IF(AND($GC112="fem",'Classificação geral'!$F106=2),'Classificação geral'!M106,""),"")</f>
        <v/>
      </c>
      <c r="GL112" s="378" t="str">
        <f>IFERROR(IF(AND($GC112="fem",'Classificação geral'!$F106=2),'Classificação geral'!N106,""),"")</f>
        <v/>
      </c>
      <c r="GM112" s="378" t="str">
        <f>IFERROR(IF(AND($GC112="fem",'Classificação geral'!$F106=2),'Classificação geral'!O106,""),"")</f>
        <v/>
      </c>
      <c r="GN112" s="378" t="str">
        <f>IFERROR(IF(AND($GC112="fem",'Classificação geral'!$F106=2),'Classificação geral'!P106,""),"")</f>
        <v/>
      </c>
      <c r="GO112" s="378" t="str">
        <f>IFERROR(IF(AND($GC112="fem",'Classificação geral'!$F106=2),'Classificação geral'!Q106,""),"")</f>
        <v/>
      </c>
      <c r="GP112" s="378" t="str">
        <f>IFERROR(IF(AND($GC112="fem",'Classificação geral'!$F106=2),'Classificação geral'!R106,""),"")</f>
        <v/>
      </c>
      <c r="GQ112" s="306"/>
      <c r="GR112" s="380" t="str">
        <f t="shared" si="343"/>
        <v/>
      </c>
      <c r="GS112" s="297" t="str">
        <f>IFERROR(RANK(GQ112,GQ:GQ,0)+ COUNTIF($GQ$13:GQ111,GQ112),"")</f>
        <v/>
      </c>
      <c r="GT112" s="305"/>
      <c r="GU112" s="295"/>
      <c r="GV112" s="295"/>
      <c r="GW112" s="293"/>
      <c r="GX112" s="293"/>
      <c r="GY112" s="306"/>
      <c r="GZ112" s="306"/>
      <c r="HA112" s="306"/>
      <c r="HB112" s="306"/>
      <c r="HC112" s="306"/>
      <c r="HD112" s="306"/>
      <c r="HE112" s="306"/>
      <c r="HF112" s="306"/>
      <c r="HG112" s="306"/>
      <c r="HH112" s="306"/>
      <c r="HI112" s="306"/>
      <c r="HJ112" s="306"/>
      <c r="HK112" s="306"/>
      <c r="HL112" s="306"/>
      <c r="HM112" s="380" t="str">
        <f t="shared" si="344"/>
        <v/>
      </c>
      <c r="HN112" s="297" t="str">
        <f>IFERROR(RANK(HL112,HL:HL,0)+ COUNTIF($HL$13:HL111,HL112),"")</f>
        <v/>
      </c>
      <c r="HO112" s="305"/>
      <c r="HP112" s="295"/>
      <c r="HQ112" s="306"/>
      <c r="HR112" s="293"/>
      <c r="HS112" s="293"/>
      <c r="HT112" s="293"/>
      <c r="HU112" s="382">
        <f>IF($HT112='Classificação geral'!$F106,'Classificação geral'!G106,"")</f>
        <v>0</v>
      </c>
      <c r="HV112" s="382">
        <f>IF($HT112='Classificação geral'!$F106,'Classificação geral'!H106,"")</f>
        <v>0</v>
      </c>
      <c r="HW112" s="382">
        <f>IF($HT112='Classificação geral'!$F106,'Classificação geral'!I106,"")</f>
        <v>0</v>
      </c>
      <c r="HX112" s="382">
        <f>IF($HT112='Classificação geral'!$F106,'Classificação geral'!J106,"")</f>
        <v>0</v>
      </c>
      <c r="HY112" s="382">
        <f>IF($HT112='Classificação geral'!$F106,'Classificação geral'!K106,"")</f>
        <v>0</v>
      </c>
      <c r="HZ112" s="382">
        <f>IF($HT112='Classificação geral'!$F106,'Classificação geral'!L106,"")</f>
        <v>0</v>
      </c>
      <c r="IA112" s="382">
        <f>IF($HT112='Classificação geral'!$F106,'Classificação geral'!M106,"")</f>
        <v>0</v>
      </c>
      <c r="IB112" s="382">
        <f>IF($HT112='Classificação geral'!$F106,'Classificação geral'!N106,"")</f>
        <v>0</v>
      </c>
      <c r="IC112" s="382">
        <f>IF($HT112='Classificação geral'!$F106,'Classificação geral'!O106,"")</f>
        <v>0</v>
      </c>
      <c r="ID112" s="382">
        <f>IF($HT112='Classificação geral'!$F106,'Classificação geral'!P106,"")</f>
        <v>0</v>
      </c>
      <c r="IE112" s="382">
        <f>IF($HT112='Classificação geral'!$F106,'Classificação geral'!Q106,"")</f>
        <v>0</v>
      </c>
      <c r="IF112" s="382">
        <f>IF($HT112='Classificação geral'!$F106,'Classificação geral'!R106,"")</f>
        <v>0</v>
      </c>
      <c r="IG112" s="379" t="str">
        <f>IF($HT112='Classificação geral'!$F106,'Classificação geral'!$U106,"")</f>
        <v/>
      </c>
      <c r="IH112" s="334" t="str">
        <f t="shared" si="339"/>
        <v/>
      </c>
      <c r="II112" s="297" t="str">
        <f>IFERROR(RANK(IG112,IG:IG,0)+ COUNTIF($IG$13:IG111,IG112),"")</f>
        <v/>
      </c>
      <c r="IJ112" s="305"/>
      <c r="IK112" s="295"/>
      <c r="IL112" s="306"/>
      <c r="IM112" s="293"/>
      <c r="IN112" s="293"/>
      <c r="IO112" s="293"/>
      <c r="IP112" s="379">
        <f>IF($IO112='Classificação geral'!$F106,'Classificação geral'!G106,"")</f>
        <v>0</v>
      </c>
      <c r="IQ112" s="379">
        <f>IF($IO112='Classificação geral'!$F106,'Classificação geral'!H106,"")</f>
        <v>0</v>
      </c>
      <c r="IR112" s="379">
        <f>IF($IO112='Classificação geral'!$F106,'Classificação geral'!I106,"")</f>
        <v>0</v>
      </c>
      <c r="IS112" s="379">
        <f>IF($IO112='Classificação geral'!$F106,'Classificação geral'!J106,"")</f>
        <v>0</v>
      </c>
      <c r="IT112" s="379">
        <f>IF($IO112='Classificação geral'!$F106,'Classificação geral'!K106,"")</f>
        <v>0</v>
      </c>
      <c r="IU112" s="379">
        <f>IF($IO112='Classificação geral'!$F106,'Classificação geral'!L106,"")</f>
        <v>0</v>
      </c>
      <c r="IV112" s="379">
        <f>IF($IO112='Classificação geral'!$F106,'Classificação geral'!M106,"")</f>
        <v>0</v>
      </c>
      <c r="IW112" s="379">
        <f>IF($IO112='Classificação geral'!$F106,'Classificação geral'!N106,"")</f>
        <v>0</v>
      </c>
      <c r="IX112" s="379">
        <f>IF($IO112='Classificação geral'!$F106,'Classificação geral'!O106,"")</f>
        <v>0</v>
      </c>
      <c r="IY112" s="379">
        <f>IF($IO112='Classificação geral'!$F106,'Classificação geral'!P106,"")</f>
        <v>0</v>
      </c>
      <c r="IZ112" s="379">
        <f>IF($IO112='Classificação geral'!$F106,'Classificação geral'!Q106,"")</f>
        <v>0</v>
      </c>
      <c r="JA112" s="379">
        <f>IF($IO112='Classificação geral'!$F106,'Classificação geral'!R106,"")</f>
        <v>0</v>
      </c>
      <c r="JB112" s="296" t="str">
        <f>IF($IO112='Classificação geral'!$F106,'Classificação geral'!$U106,"")</f>
        <v/>
      </c>
      <c r="JC112" s="334" t="str">
        <f t="shared" si="340"/>
        <v/>
      </c>
      <c r="JD112" s="297" t="str">
        <f>IFERROR(RANK(JB112,JB:JB,0)+ COUNTIF($JB$13:JB111,JB112),"")</f>
        <v/>
      </c>
    </row>
    <row r="113" spans="1:264" ht="25.95" customHeight="1" x14ac:dyDescent="0.4">
      <c r="A113" s="397"/>
      <c r="B113" s="367" t="str">
        <f t="shared" si="345"/>
        <v/>
      </c>
      <c r="C113" s="390" t="str">
        <f t="shared" si="346"/>
        <v/>
      </c>
      <c r="D113" s="394" t="str">
        <f t="shared" si="347"/>
        <v/>
      </c>
      <c r="E113" s="395" t="str">
        <f t="shared" si="348"/>
        <v/>
      </c>
      <c r="F113" s="395" t="str">
        <f t="shared" si="349"/>
        <v/>
      </c>
      <c r="G113" s="395" t="str">
        <f>IFERROR(INDEX(#REF!,MATCH(U113,$FB$15:$FB$97,0)),"")</f>
        <v/>
      </c>
      <c r="H113" s="396" t="str">
        <f t="shared" si="350"/>
        <v/>
      </c>
      <c r="I113" s="396" t="str">
        <f t="shared" si="351"/>
        <v/>
      </c>
      <c r="J113" s="396" t="str">
        <f t="shared" si="352"/>
        <v/>
      </c>
      <c r="K113" s="479" t="str">
        <f t="shared" si="353"/>
        <v/>
      </c>
      <c r="L113" s="396" t="str">
        <f t="shared" si="354"/>
        <v/>
      </c>
      <c r="M113" s="396" t="str">
        <f t="shared" si="355"/>
        <v/>
      </c>
      <c r="N113" s="396" t="str">
        <f t="shared" si="356"/>
        <v/>
      </c>
      <c r="O113" s="479" t="str">
        <f t="shared" si="357"/>
        <v/>
      </c>
      <c r="P113" s="396" t="str">
        <f t="shared" si="358"/>
        <v/>
      </c>
      <c r="Q113" s="396" t="str">
        <f t="shared" si="359"/>
        <v/>
      </c>
      <c r="R113" s="396" t="str">
        <f t="shared" si="360"/>
        <v/>
      </c>
      <c r="S113" s="479" t="str">
        <f t="shared" si="361"/>
        <v/>
      </c>
      <c r="T113" s="396" t="str">
        <f t="shared" si="362"/>
        <v/>
      </c>
      <c r="U113" s="391">
        <v>99</v>
      </c>
      <c r="V113" s="392"/>
      <c r="W113" s="392"/>
      <c r="X113" s="367" t="str">
        <f t="shared" si="363"/>
        <v/>
      </c>
      <c r="Y113" s="390" t="str">
        <f t="shared" si="364"/>
        <v/>
      </c>
      <c r="Z113" s="394" t="str">
        <f t="shared" si="365"/>
        <v/>
      </c>
      <c r="AA113" s="395" t="str">
        <f t="shared" si="366"/>
        <v/>
      </c>
      <c r="AB113" s="395" t="str">
        <f t="shared" si="367"/>
        <v/>
      </c>
      <c r="AC113" s="395" t="str">
        <f>IFERROR(INDEX(#REF!,MATCH(AQ113,$FX$15:$FX$97,0)),"")</f>
        <v/>
      </c>
      <c r="AD113" s="396" t="str">
        <f t="shared" si="368"/>
        <v/>
      </c>
      <c r="AE113" s="396" t="str">
        <f t="shared" si="369"/>
        <v/>
      </c>
      <c r="AF113" s="396" t="str">
        <f t="shared" si="370"/>
        <v/>
      </c>
      <c r="AG113" s="479" t="str">
        <f t="shared" si="371"/>
        <v/>
      </c>
      <c r="AH113" s="396" t="str">
        <f t="shared" si="372"/>
        <v/>
      </c>
      <c r="AI113" s="396" t="str">
        <f t="shared" si="373"/>
        <v/>
      </c>
      <c r="AJ113" s="396" t="str">
        <f t="shared" si="374"/>
        <v/>
      </c>
      <c r="AK113" s="479" t="str">
        <f t="shared" si="375"/>
        <v/>
      </c>
      <c r="AL113" s="396" t="str">
        <f t="shared" si="376"/>
        <v/>
      </c>
      <c r="AM113" s="396" t="str">
        <f t="shared" si="377"/>
        <v/>
      </c>
      <c r="AN113" s="396" t="str">
        <f t="shared" si="378"/>
        <v/>
      </c>
      <c r="AO113" s="479" t="str">
        <f t="shared" si="379"/>
        <v/>
      </c>
      <c r="AP113" s="396" t="str">
        <f t="shared" si="380"/>
        <v/>
      </c>
      <c r="AQ113" s="391">
        <v>99</v>
      </c>
      <c r="AR113" s="392"/>
      <c r="AS113" s="397"/>
      <c r="AT113" s="367" t="str">
        <f t="shared" si="381"/>
        <v/>
      </c>
      <c r="AU113" s="390" t="str">
        <f t="shared" si="382"/>
        <v/>
      </c>
      <c r="AV113" s="390" t="str">
        <f t="shared" si="383"/>
        <v/>
      </c>
      <c r="AW113" s="395" t="str">
        <f t="shared" si="384"/>
        <v/>
      </c>
      <c r="AX113" s="395" t="str">
        <f t="shared" si="385"/>
        <v/>
      </c>
      <c r="AY113" s="395" t="str">
        <f>IFERROR(INDEX(#REF!,MATCH($BM113,$GS$15:$GS$97,0)),"")</f>
        <v/>
      </c>
      <c r="AZ113" s="396" t="str">
        <f t="shared" si="386"/>
        <v/>
      </c>
      <c r="BA113" s="396" t="str">
        <f t="shared" si="387"/>
        <v/>
      </c>
      <c r="BB113" s="396" t="str">
        <f t="shared" si="388"/>
        <v/>
      </c>
      <c r="BC113" s="479" t="str">
        <f t="shared" si="389"/>
        <v/>
      </c>
      <c r="BD113" s="396" t="str">
        <f t="shared" si="390"/>
        <v/>
      </c>
      <c r="BE113" s="396" t="str">
        <f t="shared" si="391"/>
        <v/>
      </c>
      <c r="BF113" s="396" t="str">
        <f t="shared" si="392"/>
        <v/>
      </c>
      <c r="BG113" s="479" t="str">
        <f t="shared" si="393"/>
        <v/>
      </c>
      <c r="BH113" s="396" t="str">
        <f t="shared" si="394"/>
        <v/>
      </c>
      <c r="BI113" s="396" t="str">
        <f t="shared" si="395"/>
        <v/>
      </c>
      <c r="BJ113" s="396" t="str">
        <f t="shared" si="396"/>
        <v/>
      </c>
      <c r="BK113" s="479" t="str">
        <f t="shared" si="397"/>
        <v/>
      </c>
      <c r="BL113" s="396" t="str">
        <f t="shared" si="398"/>
        <v/>
      </c>
      <c r="BM113" s="391">
        <v>99</v>
      </c>
      <c r="BN113" s="236"/>
      <c r="BO113" s="392"/>
      <c r="BP113" s="368" t="str">
        <f t="shared" si="399"/>
        <v/>
      </c>
      <c r="BQ113" s="390" t="str">
        <f t="shared" si="400"/>
        <v/>
      </c>
      <c r="BR113" s="394" t="str">
        <f t="shared" si="401"/>
        <v/>
      </c>
      <c r="BS113" s="395" t="str">
        <f t="shared" si="402"/>
        <v/>
      </c>
      <c r="BT113" s="395" t="str">
        <f t="shared" si="403"/>
        <v/>
      </c>
      <c r="BU113" s="395" t="str">
        <f>IFERROR(INDEX(#REF!,MATCH(CI113,$HN$15:$HN$97,0)),"")</f>
        <v/>
      </c>
      <c r="BV113" s="396" t="str">
        <f t="shared" si="404"/>
        <v/>
      </c>
      <c r="BW113" s="396" t="str">
        <f t="shared" si="405"/>
        <v/>
      </c>
      <c r="BX113" s="396" t="str">
        <f t="shared" si="406"/>
        <v/>
      </c>
      <c r="BY113" s="479" t="str">
        <f t="shared" si="407"/>
        <v/>
      </c>
      <c r="BZ113" s="396" t="str">
        <f t="shared" si="408"/>
        <v/>
      </c>
      <c r="CA113" s="396" t="str">
        <f t="shared" si="409"/>
        <v/>
      </c>
      <c r="CB113" s="396" t="str">
        <f t="shared" si="410"/>
        <v/>
      </c>
      <c r="CC113" s="479" t="str">
        <f t="shared" si="411"/>
        <v/>
      </c>
      <c r="CD113" s="396" t="str">
        <f t="shared" si="412"/>
        <v/>
      </c>
      <c r="CE113" s="396" t="str">
        <f t="shared" si="413"/>
        <v/>
      </c>
      <c r="CF113" s="396" t="str">
        <f t="shared" si="414"/>
        <v/>
      </c>
      <c r="CG113" s="479" t="str">
        <f t="shared" si="415"/>
        <v/>
      </c>
      <c r="CH113" s="396" t="str">
        <f t="shared" si="416"/>
        <v/>
      </c>
      <c r="CI113" s="391">
        <v>99</v>
      </c>
      <c r="CJ113" s="392"/>
      <c r="CK113" s="397"/>
      <c r="CL113" s="367" t="str">
        <f t="shared" si="417"/>
        <v/>
      </c>
      <c r="CM113" s="390" t="str">
        <f t="shared" si="418"/>
        <v/>
      </c>
      <c r="CN113" s="394" t="str">
        <f t="shared" si="419"/>
        <v/>
      </c>
      <c r="CO113" s="394" t="str">
        <f t="shared" si="420"/>
        <v/>
      </c>
      <c r="CP113" s="395" t="str">
        <f t="shared" si="421"/>
        <v/>
      </c>
      <c r="CQ113" s="395" t="str">
        <f>IFERROR(INDEX(#REF!,MATCH(DE113,$II$15:$II$97,0)),"")</f>
        <v/>
      </c>
      <c r="CR113" s="396" t="str">
        <f t="shared" si="422"/>
        <v/>
      </c>
      <c r="CS113" s="396" t="str">
        <f t="shared" si="423"/>
        <v/>
      </c>
      <c r="CT113" s="396" t="str">
        <f t="shared" si="424"/>
        <v/>
      </c>
      <c r="CU113" s="479" t="str">
        <f t="shared" si="425"/>
        <v/>
      </c>
      <c r="CV113" s="396" t="str">
        <f t="shared" si="426"/>
        <v/>
      </c>
      <c r="CW113" s="396" t="str">
        <f t="shared" si="427"/>
        <v/>
      </c>
      <c r="CX113" s="396" t="str">
        <f t="shared" si="428"/>
        <v/>
      </c>
      <c r="CY113" s="479" t="str">
        <f t="shared" si="429"/>
        <v/>
      </c>
      <c r="CZ113" s="396" t="str">
        <f t="shared" si="430"/>
        <v/>
      </c>
      <c r="DA113" s="396" t="str">
        <f t="shared" si="431"/>
        <v/>
      </c>
      <c r="DB113" s="396" t="str">
        <f t="shared" si="432"/>
        <v/>
      </c>
      <c r="DC113" s="479" t="str">
        <f t="shared" si="433"/>
        <v/>
      </c>
      <c r="DD113" s="396" t="str">
        <f t="shared" si="434"/>
        <v/>
      </c>
      <c r="DE113" s="391">
        <v>99</v>
      </c>
      <c r="DF113" s="393" t="str">
        <f t="shared" si="230"/>
        <v/>
      </c>
      <c r="DG113" s="392"/>
      <c r="DH113" s="392"/>
      <c r="DI113" s="367" t="str">
        <f t="shared" si="231"/>
        <v/>
      </c>
      <c r="DJ113" s="390" t="str">
        <f t="shared" si="435"/>
        <v/>
      </c>
      <c r="DK113" s="394" t="str">
        <f t="shared" si="436"/>
        <v/>
      </c>
      <c r="DL113" s="395" t="str">
        <f t="shared" si="437"/>
        <v/>
      </c>
      <c r="DM113" s="395" t="str">
        <f t="shared" si="438"/>
        <v/>
      </c>
      <c r="DN113" s="395" t="str">
        <f>IFERROR(INDEX(#REF!,MATCH(EB113,$JD$15:$JD$97,0)),"")</f>
        <v/>
      </c>
      <c r="DO113" s="396" t="str">
        <f t="shared" si="232"/>
        <v/>
      </c>
      <c r="DP113" s="396" t="str">
        <f t="shared" si="233"/>
        <v/>
      </c>
      <c r="DQ113" s="396" t="str">
        <f t="shared" si="234"/>
        <v/>
      </c>
      <c r="DR113" s="479" t="str">
        <f t="shared" si="439"/>
        <v/>
      </c>
      <c r="DS113" s="396" t="str">
        <f t="shared" si="235"/>
        <v/>
      </c>
      <c r="DT113" s="396" t="str">
        <f t="shared" si="236"/>
        <v/>
      </c>
      <c r="DU113" s="396" t="str">
        <f t="shared" si="237"/>
        <v/>
      </c>
      <c r="DV113" s="479" t="str">
        <f t="shared" si="440"/>
        <v/>
      </c>
      <c r="DW113" s="396" t="str">
        <f t="shared" si="238"/>
        <v/>
      </c>
      <c r="DX113" s="396" t="str">
        <f t="shared" si="239"/>
        <v/>
      </c>
      <c r="DY113" s="396" t="str">
        <f t="shared" si="240"/>
        <v/>
      </c>
      <c r="DZ113" s="479" t="str">
        <f t="shared" si="441"/>
        <v/>
      </c>
      <c r="EA113" s="396" t="str">
        <f t="shared" si="442"/>
        <v/>
      </c>
      <c r="EB113" s="391">
        <v>99</v>
      </c>
      <c r="EC113" s="393"/>
      <c r="ED113" s="392"/>
      <c r="EI113" s="295"/>
      <c r="EJ113" s="306"/>
      <c r="EK113" s="293"/>
      <c r="EL113" s="293"/>
      <c r="EM113" s="293"/>
      <c r="EN113" s="378" t="str">
        <f>IFERROR(IF(AND($EL113="fem",'Classificação geral'!$F107=1),'Classificação geral'!G107,""),"")</f>
        <v/>
      </c>
      <c r="EO113" s="378" t="str">
        <f>IFERROR(IF(AND($EL113="fem",'Classificação geral'!$F107=1),'Classificação geral'!H107,""),"")</f>
        <v/>
      </c>
      <c r="EP113" s="378" t="str">
        <f>IFERROR(IF(AND($EL113="fem",'Classificação geral'!$F107=1),'Classificação geral'!I107,""),"")</f>
        <v/>
      </c>
      <c r="EQ113" s="378" t="str">
        <f>IFERROR(IF(AND($EL113="fem",'Classificação geral'!$F107=1),'Classificação geral'!J107,""),"")</f>
        <v/>
      </c>
      <c r="ER113" s="306"/>
      <c r="ES113" s="378" t="str">
        <f>IFERROR(IF(AND($EL113="fem",'Classificação geral'!$F107=1),'Classificação geral'!L107,""),"")</f>
        <v/>
      </c>
      <c r="ET113" s="378" t="str">
        <f>IFERROR(IF(AND($EL113="fem",'Classificação geral'!$F107=1),'Classificação geral'!M107,""),"")</f>
        <v/>
      </c>
      <c r="EU113" s="378" t="str">
        <f>IFERROR(IF(AND($EL113="fem",'Classificação geral'!$F107=1),'Classificação geral'!N107,""),"")</f>
        <v/>
      </c>
      <c r="EV113" s="306"/>
      <c r="EW113" s="378" t="str">
        <f>IFERROR(IF(AND($EL113="fem",'Classificação geral'!$F107=1),'Classificação geral'!P107,""),"")</f>
        <v/>
      </c>
      <c r="EX113" s="378" t="str">
        <f>IFERROR(IF(AND($EL113="fem",'Classificação geral'!$F107=1),'Classificação geral'!Q107,""),"")</f>
        <v/>
      </c>
      <c r="EY113" s="378" t="str">
        <f>IFERROR(IF(AND($EL113="fem",'Classificação geral'!$F107=1),'Classificação geral'!R107,""),"")</f>
        <v/>
      </c>
      <c r="EZ113" s="296"/>
      <c r="FA113" s="380" t="str">
        <f t="shared" si="341"/>
        <v/>
      </c>
      <c r="FB113" s="297" t="str">
        <f>IFERROR(RANK(EZ113,EZ:EZ,0)+ COUNTIF(EZ$13:$EZ112,EZ113),"")</f>
        <v/>
      </c>
      <c r="FC113" s="298"/>
      <c r="FD113" s="305"/>
      <c r="FE113" s="295"/>
      <c r="FF113" s="306"/>
      <c r="FG113" s="293"/>
      <c r="FH113" s="293"/>
      <c r="FI113" s="306"/>
      <c r="FJ113" s="378" t="str">
        <f>IFERROR(IF(AND($FH113="mas",'Classificação geral'!$F107=1),'Classificação geral'!G107,""),"")</f>
        <v/>
      </c>
      <c r="FK113" s="378" t="str">
        <f>IFERROR(IF(AND($FH113="mas",'Classificação geral'!$F107=1),'Classificação geral'!H107,""),"")</f>
        <v/>
      </c>
      <c r="FL113" s="378" t="str">
        <f>IFERROR(IF(AND($FH113="mas",'Classificação geral'!$F107=1),'Classificação geral'!I107,""),"")</f>
        <v/>
      </c>
      <c r="FM113" s="378" t="str">
        <f>IFERROR(IF(AND($FH113="mas",'Classificação geral'!$F107=1),'Classificação geral'!J107,""),"")</f>
        <v/>
      </c>
      <c r="FN113" s="378" t="str">
        <f>IFERROR(IF(AND($FH113="mas",'Classificação geral'!$F107=1),'Classificação geral'!K107,""),"")</f>
        <v/>
      </c>
      <c r="FO113" s="378" t="str">
        <f>IFERROR(IF(AND($FH113="mas",'Classificação geral'!$F107=1),'Classificação geral'!L107,""),"")</f>
        <v/>
      </c>
      <c r="FP113" s="378" t="str">
        <f>IFERROR(IF(AND($FH113="mas",'Classificação geral'!$F107=1),'Classificação geral'!M107,""),"")</f>
        <v/>
      </c>
      <c r="FQ113" s="378" t="str">
        <f>IFERROR(IF(AND($FH113="mas",'Classificação geral'!$F107=1),'Classificação geral'!N107,""),"")</f>
        <v/>
      </c>
      <c r="FR113" s="378" t="str">
        <f>IFERROR(IF(AND($FH113="mas",'Classificação geral'!$F107=1),'Classificação geral'!O107,""),"")</f>
        <v/>
      </c>
      <c r="FS113" s="378" t="str">
        <f>IFERROR(IF(AND($FH113="mas",'Classificação geral'!$F107=1),'Classificação geral'!P107,""),"")</f>
        <v/>
      </c>
      <c r="FT113" s="378" t="str">
        <f>IFERROR(IF(AND($FH113="mas",'Classificação geral'!$F107=1),'Classificação geral'!Q107,""),"")</f>
        <v/>
      </c>
      <c r="FU113" s="378" t="str">
        <f>IFERROR(IF(AND($FH113="mas",'Classificação geral'!$F107=1),'Classificação geral'!R107,""),"")</f>
        <v/>
      </c>
      <c r="FV113" s="306"/>
      <c r="FW113" s="380" t="str">
        <f t="shared" si="342"/>
        <v/>
      </c>
      <c r="FX113" s="297" t="str">
        <f>IFERROR(RANK(FV113,FV:FV,0)+ COUNTIF($FV$13:FV112,FV113),"")</f>
        <v/>
      </c>
      <c r="FY113" s="305"/>
      <c r="FZ113" s="295"/>
      <c r="GA113" s="295"/>
      <c r="GB113" s="293"/>
      <c r="GC113" s="293"/>
      <c r="GD113" s="306"/>
      <c r="GE113" s="378" t="str">
        <f>IFERROR(IF(AND($GC113="fem",'Classificação geral'!$F107=2),'Classificação geral'!G107,""),"")</f>
        <v/>
      </c>
      <c r="GF113" s="378" t="str">
        <f>IFERROR(IF(AND($GC113="fem",'Classificação geral'!$F107=2),'Classificação geral'!H107,""),"")</f>
        <v/>
      </c>
      <c r="GG113" s="378" t="str">
        <f>IFERROR(IF(AND($GC113="fem",'Classificação geral'!$F107=2),'Classificação geral'!I107,""),"")</f>
        <v/>
      </c>
      <c r="GH113" s="378" t="str">
        <f>IFERROR(IF(AND($GC113="fem",'Classificação geral'!$F107=2),'Classificação geral'!J107,""),"")</f>
        <v/>
      </c>
      <c r="GI113" s="378" t="str">
        <f>IFERROR(IF(AND($GC113="fem",'Classificação geral'!$F107=2),'Classificação geral'!K107,""),"")</f>
        <v/>
      </c>
      <c r="GJ113" s="378" t="str">
        <f>IFERROR(IF(AND($GC113="fem",'Classificação geral'!$F107=2),'Classificação geral'!L107,""),"")</f>
        <v/>
      </c>
      <c r="GK113" s="378" t="str">
        <f>IFERROR(IF(AND($GC113="fem",'Classificação geral'!$F107=2),'Classificação geral'!M107,""),"")</f>
        <v/>
      </c>
      <c r="GL113" s="378" t="str">
        <f>IFERROR(IF(AND($GC113="fem",'Classificação geral'!$F107=2),'Classificação geral'!N107,""),"")</f>
        <v/>
      </c>
      <c r="GM113" s="378" t="str">
        <f>IFERROR(IF(AND($GC113="fem",'Classificação geral'!$F107=2),'Classificação geral'!O107,""),"")</f>
        <v/>
      </c>
      <c r="GN113" s="378" t="str">
        <f>IFERROR(IF(AND($GC113="fem",'Classificação geral'!$F107=2),'Classificação geral'!P107,""),"")</f>
        <v/>
      </c>
      <c r="GO113" s="378" t="str">
        <f>IFERROR(IF(AND($GC113="fem",'Classificação geral'!$F107=2),'Classificação geral'!Q107,""),"")</f>
        <v/>
      </c>
      <c r="GP113" s="378" t="str">
        <f>IFERROR(IF(AND($GC113="fem",'Classificação geral'!$F107=2),'Classificação geral'!R107,""),"")</f>
        <v/>
      </c>
      <c r="GQ113" s="306"/>
      <c r="GR113" s="380" t="str">
        <f t="shared" si="343"/>
        <v/>
      </c>
      <c r="GS113" s="297" t="str">
        <f>IFERROR(RANK(GQ113,GQ:GQ,0)+ COUNTIF($GQ$13:GQ112,GQ113),"")</f>
        <v/>
      </c>
      <c r="GT113" s="305"/>
      <c r="GU113" s="295"/>
      <c r="GV113" s="295"/>
      <c r="GW113" s="293"/>
      <c r="GX113" s="293"/>
      <c r="GY113" s="306"/>
      <c r="GZ113" s="306"/>
      <c r="HA113" s="306"/>
      <c r="HB113" s="306"/>
      <c r="HC113" s="306"/>
      <c r="HD113" s="306"/>
      <c r="HE113" s="306"/>
      <c r="HF113" s="306"/>
      <c r="HG113" s="306"/>
      <c r="HH113" s="306"/>
      <c r="HI113" s="306"/>
      <c r="HJ113" s="306"/>
      <c r="HK113" s="306"/>
      <c r="HL113" s="306"/>
      <c r="HM113" s="380" t="str">
        <f t="shared" si="344"/>
        <v/>
      </c>
      <c r="HN113" s="297" t="str">
        <f>IFERROR(RANK(HL113,HL:HL,0)+ COUNTIF($HL$13:HL112,HL113),"")</f>
        <v/>
      </c>
      <c r="HO113" s="305"/>
      <c r="HP113" s="295"/>
      <c r="HQ113" s="306"/>
      <c r="HR113" s="293"/>
      <c r="HS113" s="293"/>
      <c r="HT113" s="293"/>
      <c r="HU113" s="382">
        <f>IF($HT113='Classificação geral'!$F107,'Classificação geral'!G107,"")</f>
        <v>0</v>
      </c>
      <c r="HV113" s="382">
        <f>IF($HT113='Classificação geral'!$F107,'Classificação geral'!H107,"")</f>
        <v>0</v>
      </c>
      <c r="HW113" s="382">
        <f>IF($HT113='Classificação geral'!$F107,'Classificação geral'!I107,"")</f>
        <v>0</v>
      </c>
      <c r="HX113" s="382">
        <f>IF($HT113='Classificação geral'!$F107,'Classificação geral'!J107,"")</f>
        <v>0</v>
      </c>
      <c r="HY113" s="382">
        <f>IF($HT113='Classificação geral'!$F107,'Classificação geral'!K107,"")</f>
        <v>0</v>
      </c>
      <c r="HZ113" s="382">
        <f>IF($HT113='Classificação geral'!$F107,'Classificação geral'!L107,"")</f>
        <v>0</v>
      </c>
      <c r="IA113" s="382">
        <f>IF($HT113='Classificação geral'!$F107,'Classificação geral'!M107,"")</f>
        <v>0</v>
      </c>
      <c r="IB113" s="382">
        <f>IF($HT113='Classificação geral'!$F107,'Classificação geral'!N107,"")</f>
        <v>0</v>
      </c>
      <c r="IC113" s="382">
        <f>IF($HT113='Classificação geral'!$F107,'Classificação geral'!O107,"")</f>
        <v>0</v>
      </c>
      <c r="ID113" s="382">
        <f>IF($HT113='Classificação geral'!$F107,'Classificação geral'!P107,"")</f>
        <v>0</v>
      </c>
      <c r="IE113" s="382">
        <f>IF($HT113='Classificação geral'!$F107,'Classificação geral'!Q107,"")</f>
        <v>0</v>
      </c>
      <c r="IF113" s="382">
        <f>IF($HT113='Classificação geral'!$F107,'Classificação geral'!R107,"")</f>
        <v>0</v>
      </c>
      <c r="IG113" s="379" t="str">
        <f>IF($HT113='Classificação geral'!$F107,'Classificação geral'!$U107,"")</f>
        <v/>
      </c>
      <c r="IH113" s="334" t="str">
        <f t="shared" si="339"/>
        <v/>
      </c>
      <c r="II113" s="297" t="str">
        <f>IFERROR(RANK(IG113,IG:IG,0)+ COUNTIF($IG$13:IG112,IG113),"")</f>
        <v/>
      </c>
      <c r="IJ113" s="305"/>
      <c r="IK113" s="295"/>
      <c r="IL113" s="306"/>
      <c r="IM113" s="293"/>
      <c r="IN113" s="293"/>
      <c r="IO113" s="293"/>
      <c r="IP113" s="379">
        <f>IF($IO113='Classificação geral'!$F107,'Classificação geral'!G107,"")</f>
        <v>0</v>
      </c>
      <c r="IQ113" s="379">
        <f>IF($IO113='Classificação geral'!$F107,'Classificação geral'!H107,"")</f>
        <v>0</v>
      </c>
      <c r="IR113" s="379">
        <f>IF($IO113='Classificação geral'!$F107,'Classificação geral'!I107,"")</f>
        <v>0</v>
      </c>
      <c r="IS113" s="379">
        <f>IF($IO113='Classificação geral'!$F107,'Classificação geral'!J107,"")</f>
        <v>0</v>
      </c>
      <c r="IT113" s="379">
        <f>IF($IO113='Classificação geral'!$F107,'Classificação geral'!K107,"")</f>
        <v>0</v>
      </c>
      <c r="IU113" s="379">
        <f>IF($IO113='Classificação geral'!$F107,'Classificação geral'!L107,"")</f>
        <v>0</v>
      </c>
      <c r="IV113" s="379">
        <f>IF($IO113='Classificação geral'!$F107,'Classificação geral'!M107,"")</f>
        <v>0</v>
      </c>
      <c r="IW113" s="379">
        <f>IF($IO113='Classificação geral'!$F107,'Classificação geral'!N107,"")</f>
        <v>0</v>
      </c>
      <c r="IX113" s="379">
        <f>IF($IO113='Classificação geral'!$F107,'Classificação geral'!O107,"")</f>
        <v>0</v>
      </c>
      <c r="IY113" s="379">
        <f>IF($IO113='Classificação geral'!$F107,'Classificação geral'!P107,"")</f>
        <v>0</v>
      </c>
      <c r="IZ113" s="379">
        <f>IF($IO113='Classificação geral'!$F107,'Classificação geral'!Q107,"")</f>
        <v>0</v>
      </c>
      <c r="JA113" s="379">
        <f>IF($IO113='Classificação geral'!$F107,'Classificação geral'!R107,"")</f>
        <v>0</v>
      </c>
      <c r="JB113" s="296" t="str">
        <f>IF($IO113='Classificação geral'!$F107,'Classificação geral'!$U107,"")</f>
        <v/>
      </c>
      <c r="JC113" s="334" t="str">
        <f t="shared" si="340"/>
        <v/>
      </c>
      <c r="JD113" s="297" t="str">
        <f>IFERROR(RANK(JB113,JB:JB,0)+ COUNTIF($JB$13:JB112,JB113),"")</f>
        <v/>
      </c>
    </row>
    <row r="114" spans="1:264" ht="25.95" customHeight="1" x14ac:dyDescent="0.4">
      <c r="A114" s="397"/>
      <c r="B114" s="367" t="str">
        <f t="shared" si="345"/>
        <v/>
      </c>
      <c r="C114" s="390" t="str">
        <f t="shared" si="346"/>
        <v/>
      </c>
      <c r="D114" s="394" t="str">
        <f t="shared" si="347"/>
        <v/>
      </c>
      <c r="E114" s="395" t="str">
        <f t="shared" si="348"/>
        <v/>
      </c>
      <c r="F114" s="395" t="str">
        <f t="shared" si="349"/>
        <v/>
      </c>
      <c r="G114" s="395" t="str">
        <f>IFERROR(INDEX(#REF!,MATCH(U114,$FB$15:$FB$97,0)),"")</f>
        <v/>
      </c>
      <c r="H114" s="396" t="str">
        <f t="shared" si="350"/>
        <v/>
      </c>
      <c r="I114" s="396" t="str">
        <f t="shared" si="351"/>
        <v/>
      </c>
      <c r="J114" s="396" t="str">
        <f t="shared" si="352"/>
        <v/>
      </c>
      <c r="K114" s="479" t="str">
        <f t="shared" si="353"/>
        <v/>
      </c>
      <c r="L114" s="396" t="str">
        <f t="shared" si="354"/>
        <v/>
      </c>
      <c r="M114" s="396" t="str">
        <f t="shared" si="355"/>
        <v/>
      </c>
      <c r="N114" s="396" t="str">
        <f t="shared" si="356"/>
        <v/>
      </c>
      <c r="O114" s="479" t="str">
        <f t="shared" si="357"/>
        <v/>
      </c>
      <c r="P114" s="396" t="str">
        <f t="shared" si="358"/>
        <v/>
      </c>
      <c r="Q114" s="396" t="str">
        <f t="shared" si="359"/>
        <v/>
      </c>
      <c r="R114" s="396" t="str">
        <f t="shared" si="360"/>
        <v/>
      </c>
      <c r="S114" s="479" t="str">
        <f t="shared" si="361"/>
        <v/>
      </c>
      <c r="T114" s="396" t="str">
        <f t="shared" si="362"/>
        <v/>
      </c>
      <c r="U114" s="391">
        <v>100</v>
      </c>
      <c r="V114" s="392"/>
      <c r="W114" s="392"/>
      <c r="X114" s="367" t="str">
        <f t="shared" si="363"/>
        <v/>
      </c>
      <c r="Y114" s="390" t="str">
        <f t="shared" si="364"/>
        <v/>
      </c>
      <c r="Z114" s="394" t="str">
        <f t="shared" si="365"/>
        <v/>
      </c>
      <c r="AA114" s="395" t="str">
        <f t="shared" si="366"/>
        <v/>
      </c>
      <c r="AB114" s="395" t="str">
        <f t="shared" si="367"/>
        <v/>
      </c>
      <c r="AC114" s="395" t="str">
        <f>IFERROR(INDEX(#REF!,MATCH(AQ114,$FX$15:$FX$97,0)),"")</f>
        <v/>
      </c>
      <c r="AD114" s="396" t="str">
        <f t="shared" si="368"/>
        <v/>
      </c>
      <c r="AE114" s="396" t="str">
        <f t="shared" si="369"/>
        <v/>
      </c>
      <c r="AF114" s="396" t="str">
        <f t="shared" si="370"/>
        <v/>
      </c>
      <c r="AG114" s="479" t="str">
        <f t="shared" si="371"/>
        <v/>
      </c>
      <c r="AH114" s="396" t="str">
        <f t="shared" si="372"/>
        <v/>
      </c>
      <c r="AI114" s="396" t="str">
        <f t="shared" si="373"/>
        <v/>
      </c>
      <c r="AJ114" s="396" t="str">
        <f t="shared" si="374"/>
        <v/>
      </c>
      <c r="AK114" s="479" t="str">
        <f t="shared" si="375"/>
        <v/>
      </c>
      <c r="AL114" s="396" t="str">
        <f t="shared" si="376"/>
        <v/>
      </c>
      <c r="AM114" s="396" t="str">
        <f t="shared" si="377"/>
        <v/>
      </c>
      <c r="AN114" s="396" t="str">
        <f t="shared" si="378"/>
        <v/>
      </c>
      <c r="AO114" s="479" t="str">
        <f t="shared" si="379"/>
        <v/>
      </c>
      <c r="AP114" s="396" t="str">
        <f t="shared" si="380"/>
        <v/>
      </c>
      <c r="AQ114" s="391">
        <v>100</v>
      </c>
      <c r="AR114" s="392"/>
      <c r="AS114" s="397"/>
      <c r="AT114" s="367" t="str">
        <f t="shared" si="381"/>
        <v/>
      </c>
      <c r="AU114" s="390" t="str">
        <f t="shared" si="382"/>
        <v/>
      </c>
      <c r="AV114" s="390" t="str">
        <f t="shared" si="383"/>
        <v/>
      </c>
      <c r="AW114" s="395" t="str">
        <f t="shared" si="384"/>
        <v/>
      </c>
      <c r="AX114" s="395" t="str">
        <f t="shared" si="385"/>
        <v/>
      </c>
      <c r="AY114" s="395" t="str">
        <f>IFERROR(INDEX(#REF!,MATCH($BM114,$GS$15:$GS$97,0)),"")</f>
        <v/>
      </c>
      <c r="AZ114" s="396" t="str">
        <f t="shared" si="386"/>
        <v/>
      </c>
      <c r="BA114" s="396" t="str">
        <f t="shared" si="387"/>
        <v/>
      </c>
      <c r="BB114" s="396" t="str">
        <f t="shared" si="388"/>
        <v/>
      </c>
      <c r="BC114" s="479" t="str">
        <f t="shared" si="389"/>
        <v/>
      </c>
      <c r="BD114" s="396" t="str">
        <f t="shared" si="390"/>
        <v/>
      </c>
      <c r="BE114" s="396" t="str">
        <f t="shared" si="391"/>
        <v/>
      </c>
      <c r="BF114" s="396" t="str">
        <f t="shared" si="392"/>
        <v/>
      </c>
      <c r="BG114" s="479" t="str">
        <f t="shared" si="393"/>
        <v/>
      </c>
      <c r="BH114" s="396" t="str">
        <f t="shared" si="394"/>
        <v/>
      </c>
      <c r="BI114" s="396" t="str">
        <f t="shared" si="395"/>
        <v/>
      </c>
      <c r="BJ114" s="396" t="str">
        <f t="shared" si="396"/>
        <v/>
      </c>
      <c r="BK114" s="479" t="str">
        <f t="shared" si="397"/>
        <v/>
      </c>
      <c r="BL114" s="396" t="str">
        <f t="shared" si="398"/>
        <v/>
      </c>
      <c r="BM114" s="391">
        <v>100</v>
      </c>
      <c r="BN114" s="236"/>
      <c r="BO114" s="392"/>
      <c r="BP114" s="368" t="str">
        <f t="shared" si="399"/>
        <v/>
      </c>
      <c r="BQ114" s="390" t="str">
        <f t="shared" si="400"/>
        <v/>
      </c>
      <c r="BR114" s="394" t="str">
        <f t="shared" si="401"/>
        <v/>
      </c>
      <c r="BS114" s="395" t="str">
        <f t="shared" si="402"/>
        <v/>
      </c>
      <c r="BT114" s="395" t="str">
        <f t="shared" si="403"/>
        <v/>
      </c>
      <c r="BU114" s="395" t="str">
        <f>IFERROR(INDEX(#REF!,MATCH(CI114,$HN$15:$HN$97,0)),"")</f>
        <v/>
      </c>
      <c r="BV114" s="396" t="str">
        <f t="shared" si="404"/>
        <v/>
      </c>
      <c r="BW114" s="396" t="str">
        <f t="shared" si="405"/>
        <v/>
      </c>
      <c r="BX114" s="396" t="str">
        <f t="shared" si="406"/>
        <v/>
      </c>
      <c r="BY114" s="479" t="str">
        <f t="shared" si="407"/>
        <v/>
      </c>
      <c r="BZ114" s="396" t="str">
        <f t="shared" si="408"/>
        <v/>
      </c>
      <c r="CA114" s="396" t="str">
        <f t="shared" si="409"/>
        <v/>
      </c>
      <c r="CB114" s="396" t="str">
        <f t="shared" si="410"/>
        <v/>
      </c>
      <c r="CC114" s="479" t="str">
        <f t="shared" si="411"/>
        <v/>
      </c>
      <c r="CD114" s="396" t="str">
        <f t="shared" si="412"/>
        <v/>
      </c>
      <c r="CE114" s="396" t="str">
        <f t="shared" si="413"/>
        <v/>
      </c>
      <c r="CF114" s="396" t="str">
        <f t="shared" si="414"/>
        <v/>
      </c>
      <c r="CG114" s="479" t="str">
        <f t="shared" si="415"/>
        <v/>
      </c>
      <c r="CH114" s="396" t="str">
        <f t="shared" si="416"/>
        <v/>
      </c>
      <c r="CI114" s="391">
        <v>100</v>
      </c>
      <c r="CJ114" s="392"/>
      <c r="CK114" s="397"/>
      <c r="CL114" s="367" t="str">
        <f t="shared" si="417"/>
        <v/>
      </c>
      <c r="CM114" s="390" t="str">
        <f t="shared" si="418"/>
        <v/>
      </c>
      <c r="CN114" s="394" t="str">
        <f t="shared" si="419"/>
        <v/>
      </c>
      <c r="CO114" s="394" t="str">
        <f t="shared" si="420"/>
        <v/>
      </c>
      <c r="CP114" s="395" t="str">
        <f t="shared" si="421"/>
        <v/>
      </c>
      <c r="CQ114" s="395" t="str">
        <f>IFERROR(INDEX(#REF!,MATCH(DE114,$II$15:$II$97,0)),"")</f>
        <v/>
      </c>
      <c r="CR114" s="396" t="str">
        <f t="shared" si="422"/>
        <v/>
      </c>
      <c r="CS114" s="396" t="str">
        <f t="shared" si="423"/>
        <v/>
      </c>
      <c r="CT114" s="396" t="str">
        <f t="shared" si="424"/>
        <v/>
      </c>
      <c r="CU114" s="479" t="str">
        <f t="shared" si="425"/>
        <v/>
      </c>
      <c r="CV114" s="396" t="str">
        <f t="shared" si="426"/>
        <v/>
      </c>
      <c r="CW114" s="396" t="str">
        <f t="shared" si="427"/>
        <v/>
      </c>
      <c r="CX114" s="396" t="str">
        <f t="shared" si="428"/>
        <v/>
      </c>
      <c r="CY114" s="479" t="str">
        <f t="shared" si="429"/>
        <v/>
      </c>
      <c r="CZ114" s="396" t="str">
        <f t="shared" si="430"/>
        <v/>
      </c>
      <c r="DA114" s="396" t="str">
        <f t="shared" si="431"/>
        <v/>
      </c>
      <c r="DB114" s="396" t="str">
        <f t="shared" si="432"/>
        <v/>
      </c>
      <c r="DC114" s="479" t="str">
        <f t="shared" si="433"/>
        <v/>
      </c>
      <c r="DD114" s="396" t="str">
        <f t="shared" si="434"/>
        <v/>
      </c>
      <c r="DE114" s="391">
        <v>100</v>
      </c>
      <c r="DF114" s="393" t="str">
        <f t="shared" si="230"/>
        <v/>
      </c>
      <c r="DG114" s="392"/>
      <c r="DH114" s="392"/>
      <c r="DI114" s="367" t="str">
        <f t="shared" si="231"/>
        <v/>
      </c>
      <c r="DJ114" s="390" t="str">
        <f t="shared" si="435"/>
        <v/>
      </c>
      <c r="DK114" s="394" t="str">
        <f t="shared" si="436"/>
        <v/>
      </c>
      <c r="DL114" s="395" t="str">
        <f t="shared" si="437"/>
        <v/>
      </c>
      <c r="DM114" s="395" t="str">
        <f t="shared" si="438"/>
        <v/>
      </c>
      <c r="DN114" s="395" t="str">
        <f>IFERROR(INDEX(#REF!,MATCH(EB114,$JD$15:$JD$97,0)),"")</f>
        <v/>
      </c>
      <c r="DO114" s="396" t="str">
        <f t="shared" si="232"/>
        <v/>
      </c>
      <c r="DP114" s="396" t="str">
        <f t="shared" si="233"/>
        <v/>
      </c>
      <c r="DQ114" s="396" t="str">
        <f t="shared" si="234"/>
        <v/>
      </c>
      <c r="DR114" s="479" t="str">
        <f t="shared" si="439"/>
        <v/>
      </c>
      <c r="DS114" s="396" t="str">
        <f t="shared" si="235"/>
        <v/>
      </c>
      <c r="DT114" s="396" t="str">
        <f t="shared" si="236"/>
        <v/>
      </c>
      <c r="DU114" s="396" t="str">
        <f t="shared" si="237"/>
        <v/>
      </c>
      <c r="DV114" s="479" t="str">
        <f t="shared" si="440"/>
        <v/>
      </c>
      <c r="DW114" s="396" t="str">
        <f t="shared" si="238"/>
        <v/>
      </c>
      <c r="DX114" s="396" t="str">
        <f t="shared" si="239"/>
        <v/>
      </c>
      <c r="DY114" s="396" t="str">
        <f t="shared" si="240"/>
        <v/>
      </c>
      <c r="DZ114" s="479" t="str">
        <f t="shared" si="441"/>
        <v/>
      </c>
      <c r="EA114" s="396" t="str">
        <f t="shared" si="442"/>
        <v/>
      </c>
      <c r="EB114" s="391">
        <v>100</v>
      </c>
      <c r="EC114" s="393"/>
      <c r="ED114" s="392"/>
      <c r="EI114" s="295"/>
      <c r="EJ114" s="306"/>
      <c r="EK114" s="293"/>
      <c r="EL114" s="293"/>
      <c r="EM114" s="293"/>
      <c r="EN114" s="378" t="str">
        <f>IFERROR(IF(AND($EL114="fem",'Classificação geral'!$F108=1),'Classificação geral'!G108,""),"")</f>
        <v/>
      </c>
      <c r="EO114" s="378" t="str">
        <f>IFERROR(IF(AND($EL114="fem",'Classificação geral'!$F108=1),'Classificação geral'!H108,""),"")</f>
        <v/>
      </c>
      <c r="EP114" s="378" t="str">
        <f>IFERROR(IF(AND($EL114="fem",'Classificação geral'!$F108=1),'Classificação geral'!I108,""),"")</f>
        <v/>
      </c>
      <c r="EQ114" s="378" t="str">
        <f>IFERROR(IF(AND($EL114="fem",'Classificação geral'!$F108=1),'Classificação geral'!J108,""),"")</f>
        <v/>
      </c>
      <c r="ER114" s="306"/>
      <c r="ES114" s="378" t="str">
        <f>IFERROR(IF(AND($EL114="fem",'Classificação geral'!$F108=1),'Classificação geral'!L108,""),"")</f>
        <v/>
      </c>
      <c r="ET114" s="378" t="str">
        <f>IFERROR(IF(AND($EL114="fem",'Classificação geral'!$F108=1),'Classificação geral'!M108,""),"")</f>
        <v/>
      </c>
      <c r="EU114" s="378" t="str">
        <f>IFERROR(IF(AND($EL114="fem",'Classificação geral'!$F108=1),'Classificação geral'!N108,""),"")</f>
        <v/>
      </c>
      <c r="EV114" s="306"/>
      <c r="EW114" s="378" t="str">
        <f>IFERROR(IF(AND($EL114="fem",'Classificação geral'!$F108=1),'Classificação geral'!P108,""),"")</f>
        <v/>
      </c>
      <c r="EX114" s="378" t="str">
        <f>IFERROR(IF(AND($EL114="fem",'Classificação geral'!$F108=1),'Classificação geral'!Q108,""),"")</f>
        <v/>
      </c>
      <c r="EY114" s="378" t="str">
        <f>IFERROR(IF(AND($EL114="fem",'Classificação geral'!$F108=1),'Classificação geral'!R108,""),"")</f>
        <v/>
      </c>
      <c r="EZ114" s="296"/>
      <c r="FA114" s="380" t="str">
        <f t="shared" si="341"/>
        <v/>
      </c>
      <c r="FB114" s="297" t="str">
        <f>IFERROR(RANK(EZ114,EZ:EZ,0)+ COUNTIF(EZ$13:$EZ113,EZ114),"")</f>
        <v/>
      </c>
      <c r="FC114" s="298"/>
      <c r="FD114" s="305"/>
      <c r="FE114" s="295"/>
      <c r="FF114" s="306"/>
      <c r="FG114" s="293"/>
      <c r="FH114" s="293"/>
      <c r="FI114" s="306"/>
      <c r="FJ114" s="378" t="str">
        <f>IFERROR(IF(AND($FH114="mas",'Classificação geral'!$F108=1),'Classificação geral'!G108,""),"")</f>
        <v/>
      </c>
      <c r="FK114" s="378" t="str">
        <f>IFERROR(IF(AND($FH114="mas",'Classificação geral'!$F108=1),'Classificação geral'!H108,""),"")</f>
        <v/>
      </c>
      <c r="FL114" s="378" t="str">
        <f>IFERROR(IF(AND($FH114="mas",'Classificação geral'!$F108=1),'Classificação geral'!I108,""),"")</f>
        <v/>
      </c>
      <c r="FM114" s="378" t="str">
        <f>IFERROR(IF(AND($FH114="mas",'Classificação geral'!$F108=1),'Classificação geral'!J108,""),"")</f>
        <v/>
      </c>
      <c r="FN114" s="378" t="str">
        <f>IFERROR(IF(AND($FH114="mas",'Classificação geral'!$F108=1),'Classificação geral'!K108,""),"")</f>
        <v/>
      </c>
      <c r="FO114" s="378" t="str">
        <f>IFERROR(IF(AND($FH114="mas",'Classificação geral'!$F108=1),'Classificação geral'!L108,""),"")</f>
        <v/>
      </c>
      <c r="FP114" s="378" t="str">
        <f>IFERROR(IF(AND($FH114="mas",'Classificação geral'!$F108=1),'Classificação geral'!M108,""),"")</f>
        <v/>
      </c>
      <c r="FQ114" s="378" t="str">
        <f>IFERROR(IF(AND($FH114="mas",'Classificação geral'!$F108=1),'Classificação geral'!N108,""),"")</f>
        <v/>
      </c>
      <c r="FR114" s="378" t="str">
        <f>IFERROR(IF(AND($FH114="mas",'Classificação geral'!$F108=1),'Classificação geral'!O108,""),"")</f>
        <v/>
      </c>
      <c r="FS114" s="378" t="str">
        <f>IFERROR(IF(AND($FH114="mas",'Classificação geral'!$F108=1),'Classificação geral'!P108,""),"")</f>
        <v/>
      </c>
      <c r="FT114" s="378" t="str">
        <f>IFERROR(IF(AND($FH114="mas",'Classificação geral'!$F108=1),'Classificação geral'!Q108,""),"")</f>
        <v/>
      </c>
      <c r="FU114" s="378" t="str">
        <f>IFERROR(IF(AND($FH114="mas",'Classificação geral'!$F108=1),'Classificação geral'!R108,""),"")</f>
        <v/>
      </c>
      <c r="FV114" s="306"/>
      <c r="FW114" s="380" t="str">
        <f t="shared" si="342"/>
        <v/>
      </c>
      <c r="FX114" s="297" t="str">
        <f>IFERROR(RANK(FV114,FV:FV,0)+ COUNTIF($FV$13:FV113,FV114),"")</f>
        <v/>
      </c>
      <c r="FY114" s="305"/>
      <c r="FZ114" s="295"/>
      <c r="GA114" s="295"/>
      <c r="GB114" s="293"/>
      <c r="GC114" s="293"/>
      <c r="GD114" s="306"/>
      <c r="GE114" s="378" t="str">
        <f>IFERROR(IF(AND($GC114="fem",'Classificação geral'!$F108=2),'Classificação geral'!G108,""),"")</f>
        <v/>
      </c>
      <c r="GF114" s="378" t="str">
        <f>IFERROR(IF(AND($GC114="fem",'Classificação geral'!$F108=2),'Classificação geral'!H108,""),"")</f>
        <v/>
      </c>
      <c r="GG114" s="378" t="str">
        <f>IFERROR(IF(AND($GC114="fem",'Classificação geral'!$F108=2),'Classificação geral'!I108,""),"")</f>
        <v/>
      </c>
      <c r="GH114" s="378" t="str">
        <f>IFERROR(IF(AND($GC114="fem",'Classificação geral'!$F108=2),'Classificação geral'!J108,""),"")</f>
        <v/>
      </c>
      <c r="GI114" s="378" t="str">
        <f>IFERROR(IF(AND($GC114="fem",'Classificação geral'!$F108=2),'Classificação geral'!K108,""),"")</f>
        <v/>
      </c>
      <c r="GJ114" s="378" t="str">
        <f>IFERROR(IF(AND($GC114="fem",'Classificação geral'!$F108=2),'Classificação geral'!L108,""),"")</f>
        <v/>
      </c>
      <c r="GK114" s="378" t="str">
        <f>IFERROR(IF(AND($GC114="fem",'Classificação geral'!$F108=2),'Classificação geral'!M108,""),"")</f>
        <v/>
      </c>
      <c r="GL114" s="378" t="str">
        <f>IFERROR(IF(AND($GC114="fem",'Classificação geral'!$F108=2),'Classificação geral'!N108,""),"")</f>
        <v/>
      </c>
      <c r="GM114" s="378" t="str">
        <f>IFERROR(IF(AND($GC114="fem",'Classificação geral'!$F108=2),'Classificação geral'!O108,""),"")</f>
        <v/>
      </c>
      <c r="GN114" s="378" t="str">
        <f>IFERROR(IF(AND($GC114="fem",'Classificação geral'!$F108=2),'Classificação geral'!P108,""),"")</f>
        <v/>
      </c>
      <c r="GO114" s="378" t="str">
        <f>IFERROR(IF(AND($GC114="fem",'Classificação geral'!$F108=2),'Classificação geral'!Q108,""),"")</f>
        <v/>
      </c>
      <c r="GP114" s="378" t="str">
        <f>IFERROR(IF(AND($GC114="fem",'Classificação geral'!$F108=2),'Classificação geral'!R108,""),"")</f>
        <v/>
      </c>
      <c r="GQ114" s="306"/>
      <c r="GR114" s="380" t="str">
        <f t="shared" si="343"/>
        <v/>
      </c>
      <c r="GS114" s="297" t="str">
        <f>IFERROR(RANK(GQ114,GQ:GQ,0)+ COUNTIF($GQ$13:GQ113,GQ114),"")</f>
        <v/>
      </c>
      <c r="GT114" s="305"/>
      <c r="GU114" s="295"/>
      <c r="GV114" s="295"/>
      <c r="GW114" s="293"/>
      <c r="GX114" s="293"/>
      <c r="GY114" s="306"/>
      <c r="GZ114" s="306"/>
      <c r="HA114" s="306"/>
      <c r="HB114" s="306"/>
      <c r="HC114" s="306"/>
      <c r="HD114" s="306"/>
      <c r="HE114" s="306"/>
      <c r="HF114" s="306"/>
      <c r="HG114" s="306"/>
      <c r="HH114" s="306"/>
      <c r="HI114" s="306"/>
      <c r="HJ114" s="306"/>
      <c r="HK114" s="306"/>
      <c r="HL114" s="306"/>
      <c r="HM114" s="380" t="str">
        <f t="shared" si="344"/>
        <v/>
      </c>
      <c r="HN114" s="297" t="str">
        <f>IFERROR(RANK(HL114,HL:HL,0)+ COUNTIF($HL$13:HL113,HL114),"")</f>
        <v/>
      </c>
      <c r="HO114" s="305"/>
      <c r="HP114" s="295"/>
      <c r="HQ114" s="306"/>
      <c r="HR114" s="293"/>
      <c r="HS114" s="293"/>
      <c r="HT114" s="293"/>
      <c r="HU114" s="382">
        <f>IF($HT114='Classificação geral'!$F108,'Classificação geral'!G108,"")</f>
        <v>0</v>
      </c>
      <c r="HV114" s="382">
        <f>IF($HT114='Classificação geral'!$F108,'Classificação geral'!H108,"")</f>
        <v>0</v>
      </c>
      <c r="HW114" s="382">
        <f>IF($HT114='Classificação geral'!$F108,'Classificação geral'!I108,"")</f>
        <v>0</v>
      </c>
      <c r="HX114" s="382">
        <f>IF($HT114='Classificação geral'!$F108,'Classificação geral'!J108,"")</f>
        <v>0</v>
      </c>
      <c r="HY114" s="382">
        <f>IF($HT114='Classificação geral'!$F108,'Classificação geral'!K108,"")</f>
        <v>0</v>
      </c>
      <c r="HZ114" s="382">
        <f>IF($HT114='Classificação geral'!$F108,'Classificação geral'!L108,"")</f>
        <v>0</v>
      </c>
      <c r="IA114" s="382">
        <f>IF($HT114='Classificação geral'!$F108,'Classificação geral'!M108,"")</f>
        <v>0</v>
      </c>
      <c r="IB114" s="382">
        <f>IF($HT114='Classificação geral'!$F108,'Classificação geral'!N108,"")</f>
        <v>0</v>
      </c>
      <c r="IC114" s="382">
        <f>IF($HT114='Classificação geral'!$F108,'Classificação geral'!O108,"")</f>
        <v>0</v>
      </c>
      <c r="ID114" s="382">
        <f>IF($HT114='Classificação geral'!$F108,'Classificação geral'!P108,"")</f>
        <v>0</v>
      </c>
      <c r="IE114" s="382">
        <f>IF($HT114='Classificação geral'!$F108,'Classificação geral'!Q108,"")</f>
        <v>0</v>
      </c>
      <c r="IF114" s="382">
        <f>IF($HT114='Classificação geral'!$F108,'Classificação geral'!R108,"")</f>
        <v>0</v>
      </c>
      <c r="IG114" s="379" t="str">
        <f>IF($HT114='Classificação geral'!$F108,'Classificação geral'!$U108,"")</f>
        <v/>
      </c>
      <c r="IH114" s="334" t="str">
        <f t="shared" si="339"/>
        <v/>
      </c>
      <c r="II114" s="297" t="str">
        <f>IFERROR(RANK(IG114,IG:IG,0)+ COUNTIF($IG$13:IG113,IG114),"")</f>
        <v/>
      </c>
      <c r="IJ114" s="305"/>
      <c r="IK114" s="295"/>
      <c r="IL114" s="306"/>
      <c r="IM114" s="293"/>
      <c r="IN114" s="293"/>
      <c r="IO114" s="293"/>
      <c r="IP114" s="379">
        <f>IF($IO114='Classificação geral'!$F108,'Classificação geral'!G108,"")</f>
        <v>0</v>
      </c>
      <c r="IQ114" s="379">
        <f>IF($IO114='Classificação geral'!$F108,'Classificação geral'!H108,"")</f>
        <v>0</v>
      </c>
      <c r="IR114" s="379">
        <f>IF($IO114='Classificação geral'!$F108,'Classificação geral'!I108,"")</f>
        <v>0</v>
      </c>
      <c r="IS114" s="379">
        <f>IF($IO114='Classificação geral'!$F108,'Classificação geral'!J108,"")</f>
        <v>0</v>
      </c>
      <c r="IT114" s="379">
        <f>IF($IO114='Classificação geral'!$F108,'Classificação geral'!K108,"")</f>
        <v>0</v>
      </c>
      <c r="IU114" s="379">
        <f>IF($IO114='Classificação geral'!$F108,'Classificação geral'!L108,"")</f>
        <v>0</v>
      </c>
      <c r="IV114" s="379">
        <f>IF($IO114='Classificação geral'!$F108,'Classificação geral'!M108,"")</f>
        <v>0</v>
      </c>
      <c r="IW114" s="379">
        <f>IF($IO114='Classificação geral'!$F108,'Classificação geral'!N108,"")</f>
        <v>0</v>
      </c>
      <c r="IX114" s="379">
        <f>IF($IO114='Classificação geral'!$F108,'Classificação geral'!O108,"")</f>
        <v>0</v>
      </c>
      <c r="IY114" s="379">
        <f>IF($IO114='Classificação geral'!$F108,'Classificação geral'!P108,"")</f>
        <v>0</v>
      </c>
      <c r="IZ114" s="379">
        <f>IF($IO114='Classificação geral'!$F108,'Classificação geral'!Q108,"")</f>
        <v>0</v>
      </c>
      <c r="JA114" s="379">
        <f>IF($IO114='Classificação geral'!$F108,'Classificação geral'!R108,"")</f>
        <v>0</v>
      </c>
      <c r="JB114" s="296" t="str">
        <f>IF($IO114='Classificação geral'!$F108,'Classificação geral'!$U108,"")</f>
        <v/>
      </c>
      <c r="JC114" s="334" t="str">
        <f t="shared" si="340"/>
        <v/>
      </c>
      <c r="JD114" s="297" t="str">
        <f>IFERROR(RANK(JB114,JB:JB,0)+ COUNTIF($JB$13:JB113,JB114),"")</f>
        <v/>
      </c>
    </row>
    <row r="115" spans="1:264" ht="25.95" customHeight="1" x14ac:dyDescent="0.4">
      <c r="A115" s="397"/>
      <c r="B115" s="367" t="str">
        <f t="shared" si="345"/>
        <v/>
      </c>
      <c r="C115" s="390" t="str">
        <f t="shared" si="346"/>
        <v/>
      </c>
      <c r="D115" s="394" t="str">
        <f t="shared" si="347"/>
        <v/>
      </c>
      <c r="E115" s="395" t="str">
        <f t="shared" si="348"/>
        <v/>
      </c>
      <c r="F115" s="395" t="str">
        <f t="shared" si="349"/>
        <v/>
      </c>
      <c r="G115" s="395" t="str">
        <f>IFERROR(INDEX(#REF!,MATCH(U115,$FB$15:$FB$97,0)),"")</f>
        <v/>
      </c>
      <c r="H115" s="396" t="str">
        <f t="shared" si="350"/>
        <v/>
      </c>
      <c r="I115" s="396" t="str">
        <f t="shared" si="351"/>
        <v/>
      </c>
      <c r="J115" s="396" t="str">
        <f t="shared" si="352"/>
        <v/>
      </c>
      <c r="K115" s="479" t="str">
        <f t="shared" si="353"/>
        <v/>
      </c>
      <c r="L115" s="396" t="str">
        <f t="shared" si="354"/>
        <v/>
      </c>
      <c r="M115" s="396" t="str">
        <f t="shared" si="355"/>
        <v/>
      </c>
      <c r="N115" s="396" t="str">
        <f t="shared" si="356"/>
        <v/>
      </c>
      <c r="O115" s="479" t="str">
        <f t="shared" si="357"/>
        <v/>
      </c>
      <c r="P115" s="396" t="str">
        <f t="shared" si="358"/>
        <v/>
      </c>
      <c r="Q115" s="396" t="str">
        <f t="shared" si="359"/>
        <v/>
      </c>
      <c r="R115" s="396" t="str">
        <f t="shared" si="360"/>
        <v/>
      </c>
      <c r="S115" s="479" t="str">
        <f t="shared" si="361"/>
        <v/>
      </c>
      <c r="T115" s="396" t="str">
        <f t="shared" si="362"/>
        <v/>
      </c>
      <c r="U115" s="391">
        <v>101</v>
      </c>
      <c r="V115" s="392"/>
      <c r="W115" s="392"/>
      <c r="X115" s="367" t="str">
        <f t="shared" si="363"/>
        <v/>
      </c>
      <c r="Y115" s="390" t="str">
        <f t="shared" si="364"/>
        <v/>
      </c>
      <c r="Z115" s="394" t="str">
        <f t="shared" si="365"/>
        <v/>
      </c>
      <c r="AA115" s="395" t="str">
        <f t="shared" si="366"/>
        <v/>
      </c>
      <c r="AB115" s="395" t="str">
        <f t="shared" si="367"/>
        <v/>
      </c>
      <c r="AC115" s="395" t="str">
        <f>IFERROR(INDEX(#REF!,MATCH(AQ115,$FX$15:$FX$97,0)),"")</f>
        <v/>
      </c>
      <c r="AD115" s="396" t="str">
        <f t="shared" si="368"/>
        <v/>
      </c>
      <c r="AE115" s="396" t="str">
        <f t="shared" si="369"/>
        <v/>
      </c>
      <c r="AF115" s="396" t="str">
        <f t="shared" si="370"/>
        <v/>
      </c>
      <c r="AG115" s="479" t="str">
        <f t="shared" si="371"/>
        <v/>
      </c>
      <c r="AH115" s="396" t="str">
        <f t="shared" si="372"/>
        <v/>
      </c>
      <c r="AI115" s="396" t="str">
        <f t="shared" si="373"/>
        <v/>
      </c>
      <c r="AJ115" s="396" t="str">
        <f t="shared" si="374"/>
        <v/>
      </c>
      <c r="AK115" s="479" t="str">
        <f t="shared" si="375"/>
        <v/>
      </c>
      <c r="AL115" s="396" t="str">
        <f t="shared" si="376"/>
        <v/>
      </c>
      <c r="AM115" s="396" t="str">
        <f t="shared" si="377"/>
        <v/>
      </c>
      <c r="AN115" s="396" t="str">
        <f t="shared" si="378"/>
        <v/>
      </c>
      <c r="AO115" s="479" t="str">
        <f t="shared" si="379"/>
        <v/>
      </c>
      <c r="AP115" s="396" t="str">
        <f t="shared" si="380"/>
        <v/>
      </c>
      <c r="AQ115" s="391">
        <v>101</v>
      </c>
      <c r="AR115" s="392"/>
      <c r="AS115" s="397"/>
      <c r="AT115" s="367" t="str">
        <f t="shared" si="381"/>
        <v/>
      </c>
      <c r="AU115" s="390" t="str">
        <f t="shared" si="382"/>
        <v/>
      </c>
      <c r="AV115" s="390" t="str">
        <f t="shared" si="383"/>
        <v/>
      </c>
      <c r="AW115" s="395" t="str">
        <f t="shared" si="384"/>
        <v/>
      </c>
      <c r="AX115" s="395" t="str">
        <f t="shared" si="385"/>
        <v/>
      </c>
      <c r="AY115" s="395" t="str">
        <f>IFERROR(INDEX(#REF!,MATCH($BM115,$GS$15:$GS$97,0)),"")</f>
        <v/>
      </c>
      <c r="AZ115" s="396" t="str">
        <f t="shared" si="386"/>
        <v/>
      </c>
      <c r="BA115" s="396" t="str">
        <f t="shared" si="387"/>
        <v/>
      </c>
      <c r="BB115" s="396" t="str">
        <f t="shared" si="388"/>
        <v/>
      </c>
      <c r="BC115" s="479" t="str">
        <f t="shared" si="389"/>
        <v/>
      </c>
      <c r="BD115" s="396" t="str">
        <f t="shared" si="390"/>
        <v/>
      </c>
      <c r="BE115" s="396" t="str">
        <f t="shared" si="391"/>
        <v/>
      </c>
      <c r="BF115" s="396" t="str">
        <f t="shared" si="392"/>
        <v/>
      </c>
      <c r="BG115" s="479" t="str">
        <f t="shared" si="393"/>
        <v/>
      </c>
      <c r="BH115" s="396" t="str">
        <f t="shared" si="394"/>
        <v/>
      </c>
      <c r="BI115" s="396" t="str">
        <f t="shared" si="395"/>
        <v/>
      </c>
      <c r="BJ115" s="396" t="str">
        <f t="shared" si="396"/>
        <v/>
      </c>
      <c r="BK115" s="479" t="str">
        <f t="shared" si="397"/>
        <v/>
      </c>
      <c r="BL115" s="396" t="str">
        <f t="shared" si="398"/>
        <v/>
      </c>
      <c r="BM115" s="391">
        <v>101</v>
      </c>
      <c r="BN115" s="236"/>
      <c r="BO115" s="392"/>
      <c r="BP115" s="368" t="str">
        <f t="shared" si="399"/>
        <v/>
      </c>
      <c r="BQ115" s="390" t="str">
        <f t="shared" si="400"/>
        <v/>
      </c>
      <c r="BR115" s="394" t="str">
        <f t="shared" si="401"/>
        <v/>
      </c>
      <c r="BS115" s="395" t="str">
        <f t="shared" si="402"/>
        <v/>
      </c>
      <c r="BT115" s="395" t="str">
        <f t="shared" si="403"/>
        <v/>
      </c>
      <c r="BU115" s="395" t="str">
        <f>IFERROR(INDEX(#REF!,MATCH(CI115,$HN$15:$HN$97,0)),"")</f>
        <v/>
      </c>
      <c r="BV115" s="396" t="str">
        <f t="shared" si="404"/>
        <v/>
      </c>
      <c r="BW115" s="396" t="str">
        <f t="shared" si="405"/>
        <v/>
      </c>
      <c r="BX115" s="396" t="str">
        <f t="shared" si="406"/>
        <v/>
      </c>
      <c r="BY115" s="479" t="str">
        <f t="shared" si="407"/>
        <v/>
      </c>
      <c r="BZ115" s="396" t="str">
        <f t="shared" si="408"/>
        <v/>
      </c>
      <c r="CA115" s="396" t="str">
        <f t="shared" si="409"/>
        <v/>
      </c>
      <c r="CB115" s="396" t="str">
        <f t="shared" si="410"/>
        <v/>
      </c>
      <c r="CC115" s="479" t="str">
        <f t="shared" si="411"/>
        <v/>
      </c>
      <c r="CD115" s="396" t="str">
        <f t="shared" si="412"/>
        <v/>
      </c>
      <c r="CE115" s="396" t="str">
        <f t="shared" si="413"/>
        <v/>
      </c>
      <c r="CF115" s="396" t="str">
        <f t="shared" si="414"/>
        <v/>
      </c>
      <c r="CG115" s="479" t="str">
        <f t="shared" si="415"/>
        <v/>
      </c>
      <c r="CH115" s="396" t="str">
        <f t="shared" si="416"/>
        <v/>
      </c>
      <c r="CI115" s="391">
        <v>101</v>
      </c>
      <c r="CJ115" s="392"/>
      <c r="CK115" s="397"/>
      <c r="CL115" s="367" t="str">
        <f t="shared" si="417"/>
        <v/>
      </c>
      <c r="CM115" s="390" t="str">
        <f t="shared" si="418"/>
        <v/>
      </c>
      <c r="CN115" s="394" t="str">
        <f t="shared" si="419"/>
        <v/>
      </c>
      <c r="CO115" s="394" t="str">
        <f t="shared" si="420"/>
        <v/>
      </c>
      <c r="CP115" s="395" t="str">
        <f t="shared" si="421"/>
        <v/>
      </c>
      <c r="CQ115" s="395" t="str">
        <f>IFERROR(INDEX(#REF!,MATCH(DE115,$II$15:$II$97,0)),"")</f>
        <v/>
      </c>
      <c r="CR115" s="396" t="str">
        <f t="shared" si="422"/>
        <v/>
      </c>
      <c r="CS115" s="396" t="str">
        <f t="shared" si="423"/>
        <v/>
      </c>
      <c r="CT115" s="396" t="str">
        <f t="shared" si="424"/>
        <v/>
      </c>
      <c r="CU115" s="479" t="str">
        <f t="shared" si="425"/>
        <v/>
      </c>
      <c r="CV115" s="396" t="str">
        <f t="shared" si="426"/>
        <v/>
      </c>
      <c r="CW115" s="396" t="str">
        <f t="shared" si="427"/>
        <v/>
      </c>
      <c r="CX115" s="396" t="str">
        <f t="shared" si="428"/>
        <v/>
      </c>
      <c r="CY115" s="479" t="str">
        <f t="shared" si="429"/>
        <v/>
      </c>
      <c r="CZ115" s="396" t="str">
        <f t="shared" si="430"/>
        <v/>
      </c>
      <c r="DA115" s="396" t="str">
        <f t="shared" si="431"/>
        <v/>
      </c>
      <c r="DB115" s="396" t="str">
        <f t="shared" si="432"/>
        <v/>
      </c>
      <c r="DC115" s="479" t="str">
        <f t="shared" si="433"/>
        <v/>
      </c>
      <c r="DD115" s="396" t="str">
        <f t="shared" si="434"/>
        <v/>
      </c>
      <c r="DE115" s="391">
        <v>101</v>
      </c>
      <c r="DF115" s="393" t="str">
        <f t="shared" si="230"/>
        <v/>
      </c>
      <c r="DG115" s="392"/>
      <c r="DH115" s="392"/>
      <c r="DI115" s="367" t="str">
        <f t="shared" si="231"/>
        <v/>
      </c>
      <c r="DJ115" s="390" t="str">
        <f t="shared" si="435"/>
        <v/>
      </c>
      <c r="DK115" s="394" t="str">
        <f t="shared" si="436"/>
        <v/>
      </c>
      <c r="DL115" s="395" t="str">
        <f t="shared" si="437"/>
        <v/>
      </c>
      <c r="DM115" s="395" t="str">
        <f t="shared" si="438"/>
        <v/>
      </c>
      <c r="DN115" s="395" t="str">
        <f>IFERROR(INDEX(#REF!,MATCH(EB115,$JD$15:$JD$97,0)),"")</f>
        <v/>
      </c>
      <c r="DO115" s="396" t="str">
        <f t="shared" si="232"/>
        <v/>
      </c>
      <c r="DP115" s="396" t="str">
        <f t="shared" si="233"/>
        <v/>
      </c>
      <c r="DQ115" s="396" t="str">
        <f t="shared" si="234"/>
        <v/>
      </c>
      <c r="DR115" s="479" t="str">
        <f t="shared" si="439"/>
        <v/>
      </c>
      <c r="DS115" s="396" t="str">
        <f t="shared" si="235"/>
        <v/>
      </c>
      <c r="DT115" s="396" t="str">
        <f t="shared" si="236"/>
        <v/>
      </c>
      <c r="DU115" s="396" t="str">
        <f t="shared" si="237"/>
        <v/>
      </c>
      <c r="DV115" s="479" t="str">
        <f t="shared" si="440"/>
        <v/>
      </c>
      <c r="DW115" s="396" t="str">
        <f t="shared" si="238"/>
        <v/>
      </c>
      <c r="DX115" s="396" t="str">
        <f t="shared" si="239"/>
        <v/>
      </c>
      <c r="DY115" s="396" t="str">
        <f t="shared" si="240"/>
        <v/>
      </c>
      <c r="DZ115" s="479" t="str">
        <f t="shared" si="441"/>
        <v/>
      </c>
      <c r="EA115" s="396" t="str">
        <f t="shared" si="442"/>
        <v/>
      </c>
      <c r="EB115" s="391">
        <v>101</v>
      </c>
      <c r="EC115" s="393"/>
      <c r="ED115" s="392"/>
      <c r="EI115" s="295"/>
      <c r="EJ115" s="306"/>
      <c r="EK115" s="293"/>
      <c r="EL115" s="293"/>
      <c r="EM115" s="293"/>
      <c r="EN115" s="378" t="str">
        <f>IFERROR(IF(AND($EL115="fem",'Classificação geral'!$F109=1),'Classificação geral'!G109,""),"")</f>
        <v/>
      </c>
      <c r="EO115" s="378" t="str">
        <f>IFERROR(IF(AND($EL115="fem",'Classificação geral'!$F109=1),'Classificação geral'!H109,""),"")</f>
        <v/>
      </c>
      <c r="EP115" s="378" t="str">
        <f>IFERROR(IF(AND($EL115="fem",'Classificação geral'!$F109=1),'Classificação geral'!I109,""),"")</f>
        <v/>
      </c>
      <c r="EQ115" s="378" t="str">
        <f>IFERROR(IF(AND($EL115="fem",'Classificação geral'!$F109=1),'Classificação geral'!J109,""),"")</f>
        <v/>
      </c>
      <c r="ER115" s="306"/>
      <c r="ES115" s="378" t="str">
        <f>IFERROR(IF(AND($EL115="fem",'Classificação geral'!$F109=1),'Classificação geral'!L109,""),"")</f>
        <v/>
      </c>
      <c r="ET115" s="378" t="str">
        <f>IFERROR(IF(AND($EL115="fem",'Classificação geral'!$F109=1),'Classificação geral'!M109,""),"")</f>
        <v/>
      </c>
      <c r="EU115" s="378" t="str">
        <f>IFERROR(IF(AND($EL115="fem",'Classificação geral'!$F109=1),'Classificação geral'!N109,""),"")</f>
        <v/>
      </c>
      <c r="EV115" s="306"/>
      <c r="EW115" s="378" t="str">
        <f>IFERROR(IF(AND($EL115="fem",'Classificação geral'!$F109=1),'Classificação geral'!P109,""),"")</f>
        <v/>
      </c>
      <c r="EX115" s="378" t="str">
        <f>IFERROR(IF(AND($EL115="fem",'Classificação geral'!$F109=1),'Classificação geral'!Q109,""),"")</f>
        <v/>
      </c>
      <c r="EY115" s="378" t="str">
        <f>IFERROR(IF(AND($EL115="fem",'Classificação geral'!$F109=1),'Classificação geral'!R109,""),"")</f>
        <v/>
      </c>
      <c r="EZ115" s="296"/>
      <c r="FA115" s="380" t="str">
        <f t="shared" si="341"/>
        <v/>
      </c>
      <c r="FB115" s="297" t="str">
        <f>IFERROR(RANK(EZ115,EZ:EZ,0)+ COUNTIF(EZ$13:$EZ114,EZ115),"")</f>
        <v/>
      </c>
      <c r="FC115" s="298"/>
      <c r="FD115" s="305"/>
      <c r="FE115" s="295"/>
      <c r="FF115" s="306"/>
      <c r="FG115" s="293"/>
      <c r="FH115" s="293"/>
      <c r="FI115" s="306"/>
      <c r="FJ115" s="378" t="str">
        <f>IFERROR(IF(AND($FH115="mas",'Classificação geral'!$F109=1),'Classificação geral'!G109,""),"")</f>
        <v/>
      </c>
      <c r="FK115" s="378" t="str">
        <f>IFERROR(IF(AND($FH115="mas",'Classificação geral'!$F109=1),'Classificação geral'!H109,""),"")</f>
        <v/>
      </c>
      <c r="FL115" s="378" t="str">
        <f>IFERROR(IF(AND($FH115="mas",'Classificação geral'!$F109=1),'Classificação geral'!I109,""),"")</f>
        <v/>
      </c>
      <c r="FM115" s="378" t="str">
        <f>IFERROR(IF(AND($FH115="mas",'Classificação geral'!$F109=1),'Classificação geral'!J109,""),"")</f>
        <v/>
      </c>
      <c r="FN115" s="378" t="str">
        <f>IFERROR(IF(AND($FH115="mas",'Classificação geral'!$F109=1),'Classificação geral'!K109,""),"")</f>
        <v/>
      </c>
      <c r="FO115" s="378" t="str">
        <f>IFERROR(IF(AND($FH115="mas",'Classificação geral'!$F109=1),'Classificação geral'!L109,""),"")</f>
        <v/>
      </c>
      <c r="FP115" s="378" t="str">
        <f>IFERROR(IF(AND($FH115="mas",'Classificação geral'!$F109=1),'Classificação geral'!M109,""),"")</f>
        <v/>
      </c>
      <c r="FQ115" s="378" t="str">
        <f>IFERROR(IF(AND($FH115="mas",'Classificação geral'!$F109=1),'Classificação geral'!N109,""),"")</f>
        <v/>
      </c>
      <c r="FR115" s="378" t="str">
        <f>IFERROR(IF(AND($FH115="mas",'Classificação geral'!$F109=1),'Classificação geral'!O109,""),"")</f>
        <v/>
      </c>
      <c r="FS115" s="378" t="str">
        <f>IFERROR(IF(AND($FH115="mas",'Classificação geral'!$F109=1),'Classificação geral'!P109,""),"")</f>
        <v/>
      </c>
      <c r="FT115" s="378" t="str">
        <f>IFERROR(IF(AND($FH115="mas",'Classificação geral'!$F109=1),'Classificação geral'!Q109,""),"")</f>
        <v/>
      </c>
      <c r="FU115" s="378" t="str">
        <f>IFERROR(IF(AND($FH115="mas",'Classificação geral'!$F109=1),'Classificação geral'!R109,""),"")</f>
        <v/>
      </c>
      <c r="FV115" s="306"/>
      <c r="FW115" s="380" t="str">
        <f t="shared" si="342"/>
        <v/>
      </c>
      <c r="FX115" s="297" t="str">
        <f>IFERROR(RANK(FV115,FV:FV,0)+ COUNTIF($FV$13:FV114,FV115),"")</f>
        <v/>
      </c>
      <c r="FY115" s="305"/>
      <c r="FZ115" s="295"/>
      <c r="GA115" s="295"/>
      <c r="GB115" s="293"/>
      <c r="GC115" s="293"/>
      <c r="GD115" s="306"/>
      <c r="GE115" s="378" t="str">
        <f>IFERROR(IF(AND($GC115="fem",'Classificação geral'!$F109=2),'Classificação geral'!G109,""),"")</f>
        <v/>
      </c>
      <c r="GF115" s="378" t="str">
        <f>IFERROR(IF(AND($GC115="fem",'Classificação geral'!$F109=2),'Classificação geral'!H109,""),"")</f>
        <v/>
      </c>
      <c r="GG115" s="378" t="str">
        <f>IFERROR(IF(AND($GC115="fem",'Classificação geral'!$F109=2),'Classificação geral'!I109,""),"")</f>
        <v/>
      </c>
      <c r="GH115" s="378" t="str">
        <f>IFERROR(IF(AND($GC115="fem",'Classificação geral'!$F109=2),'Classificação geral'!J109,""),"")</f>
        <v/>
      </c>
      <c r="GI115" s="378" t="str">
        <f>IFERROR(IF(AND($GC115="fem",'Classificação geral'!$F109=2),'Classificação geral'!K109,""),"")</f>
        <v/>
      </c>
      <c r="GJ115" s="378" t="str">
        <f>IFERROR(IF(AND($GC115="fem",'Classificação geral'!$F109=2),'Classificação geral'!L109,""),"")</f>
        <v/>
      </c>
      <c r="GK115" s="378" t="str">
        <f>IFERROR(IF(AND($GC115="fem",'Classificação geral'!$F109=2),'Classificação geral'!M109,""),"")</f>
        <v/>
      </c>
      <c r="GL115" s="378" t="str">
        <f>IFERROR(IF(AND($GC115="fem",'Classificação geral'!$F109=2),'Classificação geral'!N109,""),"")</f>
        <v/>
      </c>
      <c r="GM115" s="378" t="str">
        <f>IFERROR(IF(AND($GC115="fem",'Classificação geral'!$F109=2),'Classificação geral'!O109,""),"")</f>
        <v/>
      </c>
      <c r="GN115" s="378" t="str">
        <f>IFERROR(IF(AND($GC115="fem",'Classificação geral'!$F109=2),'Classificação geral'!P109,""),"")</f>
        <v/>
      </c>
      <c r="GO115" s="378" t="str">
        <f>IFERROR(IF(AND($GC115="fem",'Classificação geral'!$F109=2),'Classificação geral'!Q109,""),"")</f>
        <v/>
      </c>
      <c r="GP115" s="378" t="str">
        <f>IFERROR(IF(AND($GC115="fem",'Classificação geral'!$F109=2),'Classificação geral'!R109,""),"")</f>
        <v/>
      </c>
      <c r="GQ115" s="306"/>
      <c r="GR115" s="380" t="str">
        <f t="shared" si="343"/>
        <v/>
      </c>
      <c r="GS115" s="297" t="str">
        <f>IFERROR(RANK(GQ115,GQ:GQ,0)+ COUNTIF($GQ$13:GQ114,GQ115),"")</f>
        <v/>
      </c>
      <c r="GT115" s="305"/>
      <c r="GU115" s="295"/>
      <c r="GV115" s="295"/>
      <c r="GW115" s="293"/>
      <c r="GX115" s="293"/>
      <c r="GY115" s="306"/>
      <c r="GZ115" s="306"/>
      <c r="HA115" s="306"/>
      <c r="HB115" s="306"/>
      <c r="HC115" s="306"/>
      <c r="HD115" s="306"/>
      <c r="HE115" s="306"/>
      <c r="HF115" s="306"/>
      <c r="HG115" s="306"/>
      <c r="HH115" s="306"/>
      <c r="HI115" s="306"/>
      <c r="HJ115" s="306"/>
      <c r="HK115" s="306"/>
      <c r="HL115" s="306"/>
      <c r="HM115" s="380" t="str">
        <f t="shared" si="344"/>
        <v/>
      </c>
      <c r="HN115" s="297" t="str">
        <f>IFERROR(RANK(HL115,HL:HL,0)+ COUNTIF($HL$13:HL114,HL115),"")</f>
        <v/>
      </c>
      <c r="HO115" s="305"/>
      <c r="HP115" s="295"/>
      <c r="HQ115" s="306"/>
      <c r="HR115" s="293"/>
      <c r="HS115" s="293"/>
      <c r="HT115" s="293"/>
      <c r="HU115" s="382">
        <f>IF($HT115='Classificação geral'!$F109,'Classificação geral'!G109,"")</f>
        <v>0</v>
      </c>
      <c r="HV115" s="382">
        <f>IF($HT115='Classificação geral'!$F109,'Classificação geral'!H109,"")</f>
        <v>0</v>
      </c>
      <c r="HW115" s="382">
        <f>IF($HT115='Classificação geral'!$F109,'Classificação geral'!I109,"")</f>
        <v>0</v>
      </c>
      <c r="HX115" s="382">
        <f>IF($HT115='Classificação geral'!$F109,'Classificação geral'!J109,"")</f>
        <v>0</v>
      </c>
      <c r="HY115" s="382">
        <f>IF($HT115='Classificação geral'!$F109,'Classificação geral'!K109,"")</f>
        <v>0</v>
      </c>
      <c r="HZ115" s="382">
        <f>IF($HT115='Classificação geral'!$F109,'Classificação geral'!L109,"")</f>
        <v>0</v>
      </c>
      <c r="IA115" s="382">
        <f>IF($HT115='Classificação geral'!$F109,'Classificação geral'!M109,"")</f>
        <v>0</v>
      </c>
      <c r="IB115" s="382">
        <f>IF($HT115='Classificação geral'!$F109,'Classificação geral'!N109,"")</f>
        <v>0</v>
      </c>
      <c r="IC115" s="382">
        <f>IF($HT115='Classificação geral'!$F109,'Classificação geral'!O109,"")</f>
        <v>0</v>
      </c>
      <c r="ID115" s="382">
        <f>IF($HT115='Classificação geral'!$F109,'Classificação geral'!P109,"")</f>
        <v>0</v>
      </c>
      <c r="IE115" s="382">
        <f>IF($HT115='Classificação geral'!$F109,'Classificação geral'!Q109,"")</f>
        <v>0</v>
      </c>
      <c r="IF115" s="382">
        <f>IF($HT115='Classificação geral'!$F109,'Classificação geral'!R109,"")</f>
        <v>0</v>
      </c>
      <c r="IG115" s="379" t="str">
        <f>IF($HT115='Classificação geral'!$F109,'Classificação geral'!$U109,"")</f>
        <v/>
      </c>
      <c r="IH115" s="334" t="str">
        <f t="shared" si="339"/>
        <v/>
      </c>
      <c r="II115" s="297" t="str">
        <f>IFERROR(RANK(IG115,IG:IG,0)+ COUNTIF($IG$13:IG114,IG115),"")</f>
        <v/>
      </c>
      <c r="IJ115" s="305"/>
      <c r="IK115" s="295"/>
      <c r="IL115" s="306"/>
      <c r="IM115" s="293"/>
      <c r="IN115" s="293"/>
      <c r="IO115" s="293"/>
      <c r="IP115" s="379">
        <f>IF($IO115='Classificação geral'!$F109,'Classificação geral'!G109,"")</f>
        <v>0</v>
      </c>
      <c r="IQ115" s="379">
        <f>IF($IO115='Classificação geral'!$F109,'Classificação geral'!H109,"")</f>
        <v>0</v>
      </c>
      <c r="IR115" s="379">
        <f>IF($IO115='Classificação geral'!$F109,'Classificação geral'!I109,"")</f>
        <v>0</v>
      </c>
      <c r="IS115" s="379">
        <f>IF($IO115='Classificação geral'!$F109,'Classificação geral'!J109,"")</f>
        <v>0</v>
      </c>
      <c r="IT115" s="379">
        <f>IF($IO115='Classificação geral'!$F109,'Classificação geral'!K109,"")</f>
        <v>0</v>
      </c>
      <c r="IU115" s="379">
        <f>IF($IO115='Classificação geral'!$F109,'Classificação geral'!L109,"")</f>
        <v>0</v>
      </c>
      <c r="IV115" s="379">
        <f>IF($IO115='Classificação geral'!$F109,'Classificação geral'!M109,"")</f>
        <v>0</v>
      </c>
      <c r="IW115" s="379">
        <f>IF($IO115='Classificação geral'!$F109,'Classificação geral'!N109,"")</f>
        <v>0</v>
      </c>
      <c r="IX115" s="379">
        <f>IF($IO115='Classificação geral'!$F109,'Classificação geral'!O109,"")</f>
        <v>0</v>
      </c>
      <c r="IY115" s="379">
        <f>IF($IO115='Classificação geral'!$F109,'Classificação geral'!P109,"")</f>
        <v>0</v>
      </c>
      <c r="IZ115" s="379">
        <f>IF($IO115='Classificação geral'!$F109,'Classificação geral'!Q109,"")</f>
        <v>0</v>
      </c>
      <c r="JA115" s="379">
        <f>IF($IO115='Classificação geral'!$F109,'Classificação geral'!R109,"")</f>
        <v>0</v>
      </c>
      <c r="JB115" s="296" t="str">
        <f>IF($IO115='Classificação geral'!$F109,'Classificação geral'!$U109,"")</f>
        <v/>
      </c>
      <c r="JC115" s="334" t="str">
        <f t="shared" si="340"/>
        <v/>
      </c>
      <c r="JD115" s="297" t="str">
        <f>IFERROR(RANK(JB115,JB:JB,0)+ COUNTIF($JB$13:JB114,JB115),"")</f>
        <v/>
      </c>
    </row>
    <row r="116" spans="1:264" ht="25.95" customHeight="1" x14ac:dyDescent="0.4">
      <c r="A116" s="397"/>
      <c r="B116" s="367" t="str">
        <f t="shared" si="345"/>
        <v/>
      </c>
      <c r="C116" s="390" t="str">
        <f t="shared" si="346"/>
        <v/>
      </c>
      <c r="D116" s="394" t="str">
        <f t="shared" si="347"/>
        <v/>
      </c>
      <c r="E116" s="395" t="str">
        <f t="shared" si="348"/>
        <v/>
      </c>
      <c r="F116" s="395" t="str">
        <f t="shared" si="349"/>
        <v/>
      </c>
      <c r="G116" s="395" t="str">
        <f>IFERROR(INDEX(#REF!,MATCH(U116,$FB$15:$FB$97,0)),"")</f>
        <v/>
      </c>
      <c r="H116" s="396" t="str">
        <f t="shared" si="350"/>
        <v/>
      </c>
      <c r="I116" s="396" t="str">
        <f t="shared" si="351"/>
        <v/>
      </c>
      <c r="J116" s="396" t="str">
        <f t="shared" si="352"/>
        <v/>
      </c>
      <c r="K116" s="479" t="str">
        <f t="shared" si="353"/>
        <v/>
      </c>
      <c r="L116" s="396" t="str">
        <f t="shared" si="354"/>
        <v/>
      </c>
      <c r="M116" s="396" t="str">
        <f t="shared" si="355"/>
        <v/>
      </c>
      <c r="N116" s="396" t="str">
        <f t="shared" si="356"/>
        <v/>
      </c>
      <c r="O116" s="479" t="str">
        <f t="shared" si="357"/>
        <v/>
      </c>
      <c r="P116" s="396" t="str">
        <f t="shared" si="358"/>
        <v/>
      </c>
      <c r="Q116" s="396" t="str">
        <f t="shared" si="359"/>
        <v/>
      </c>
      <c r="R116" s="396" t="str">
        <f t="shared" si="360"/>
        <v/>
      </c>
      <c r="S116" s="479" t="str">
        <f t="shared" si="361"/>
        <v/>
      </c>
      <c r="T116" s="396" t="str">
        <f t="shared" si="362"/>
        <v/>
      </c>
      <c r="U116" s="391">
        <v>102</v>
      </c>
      <c r="V116" s="392"/>
      <c r="W116" s="392"/>
      <c r="X116" s="367" t="str">
        <f t="shared" si="363"/>
        <v/>
      </c>
      <c r="Y116" s="390" t="str">
        <f t="shared" si="364"/>
        <v/>
      </c>
      <c r="Z116" s="394" t="str">
        <f t="shared" si="365"/>
        <v/>
      </c>
      <c r="AA116" s="395" t="str">
        <f t="shared" si="366"/>
        <v/>
      </c>
      <c r="AB116" s="395" t="str">
        <f t="shared" si="367"/>
        <v/>
      </c>
      <c r="AC116" s="395" t="str">
        <f>IFERROR(INDEX(#REF!,MATCH(AQ116,$FX$15:$FX$97,0)),"")</f>
        <v/>
      </c>
      <c r="AD116" s="396" t="str">
        <f t="shared" si="368"/>
        <v/>
      </c>
      <c r="AE116" s="396" t="str">
        <f t="shared" si="369"/>
        <v/>
      </c>
      <c r="AF116" s="396" t="str">
        <f t="shared" si="370"/>
        <v/>
      </c>
      <c r="AG116" s="479" t="str">
        <f t="shared" si="371"/>
        <v/>
      </c>
      <c r="AH116" s="396" t="str">
        <f t="shared" si="372"/>
        <v/>
      </c>
      <c r="AI116" s="396" t="str">
        <f t="shared" si="373"/>
        <v/>
      </c>
      <c r="AJ116" s="396" t="str">
        <f t="shared" si="374"/>
        <v/>
      </c>
      <c r="AK116" s="479" t="str">
        <f t="shared" si="375"/>
        <v/>
      </c>
      <c r="AL116" s="396" t="str">
        <f t="shared" si="376"/>
        <v/>
      </c>
      <c r="AM116" s="396" t="str">
        <f t="shared" si="377"/>
        <v/>
      </c>
      <c r="AN116" s="396" t="str">
        <f t="shared" si="378"/>
        <v/>
      </c>
      <c r="AO116" s="479" t="str">
        <f t="shared" si="379"/>
        <v/>
      </c>
      <c r="AP116" s="396" t="str">
        <f t="shared" si="380"/>
        <v/>
      </c>
      <c r="AQ116" s="391">
        <v>102</v>
      </c>
      <c r="AR116" s="392"/>
      <c r="AS116" s="397"/>
      <c r="AT116" s="367" t="str">
        <f t="shared" si="381"/>
        <v/>
      </c>
      <c r="AU116" s="390" t="str">
        <f t="shared" si="382"/>
        <v/>
      </c>
      <c r="AV116" s="390" t="str">
        <f t="shared" si="383"/>
        <v/>
      </c>
      <c r="AW116" s="395" t="str">
        <f t="shared" si="384"/>
        <v/>
      </c>
      <c r="AX116" s="395" t="str">
        <f t="shared" si="385"/>
        <v/>
      </c>
      <c r="AY116" s="395" t="str">
        <f>IFERROR(INDEX(#REF!,MATCH($BM116,$GS$15:$GS$97,0)),"")</f>
        <v/>
      </c>
      <c r="AZ116" s="396" t="str">
        <f t="shared" si="386"/>
        <v/>
      </c>
      <c r="BA116" s="396" t="str">
        <f t="shared" si="387"/>
        <v/>
      </c>
      <c r="BB116" s="396" t="str">
        <f t="shared" si="388"/>
        <v/>
      </c>
      <c r="BC116" s="479" t="str">
        <f t="shared" si="389"/>
        <v/>
      </c>
      <c r="BD116" s="396" t="str">
        <f t="shared" si="390"/>
        <v/>
      </c>
      <c r="BE116" s="396" t="str">
        <f t="shared" si="391"/>
        <v/>
      </c>
      <c r="BF116" s="396" t="str">
        <f t="shared" si="392"/>
        <v/>
      </c>
      <c r="BG116" s="479" t="str">
        <f t="shared" si="393"/>
        <v/>
      </c>
      <c r="BH116" s="396" t="str">
        <f t="shared" si="394"/>
        <v/>
      </c>
      <c r="BI116" s="396" t="str">
        <f t="shared" si="395"/>
        <v/>
      </c>
      <c r="BJ116" s="396" t="str">
        <f t="shared" si="396"/>
        <v/>
      </c>
      <c r="BK116" s="479" t="str">
        <f t="shared" si="397"/>
        <v/>
      </c>
      <c r="BL116" s="396" t="str">
        <f t="shared" si="398"/>
        <v/>
      </c>
      <c r="BM116" s="391">
        <v>102</v>
      </c>
      <c r="BN116" s="236"/>
      <c r="BO116" s="392"/>
      <c r="BP116" s="368" t="str">
        <f t="shared" si="399"/>
        <v/>
      </c>
      <c r="BQ116" s="390" t="str">
        <f t="shared" si="400"/>
        <v/>
      </c>
      <c r="BR116" s="394" t="str">
        <f t="shared" si="401"/>
        <v/>
      </c>
      <c r="BS116" s="395" t="str">
        <f t="shared" si="402"/>
        <v/>
      </c>
      <c r="BT116" s="395" t="str">
        <f t="shared" si="403"/>
        <v/>
      </c>
      <c r="BU116" s="395" t="str">
        <f>IFERROR(INDEX(#REF!,MATCH(CI116,$HN$15:$HN$97,0)),"")</f>
        <v/>
      </c>
      <c r="BV116" s="396" t="str">
        <f t="shared" si="404"/>
        <v/>
      </c>
      <c r="BW116" s="396" t="str">
        <f t="shared" si="405"/>
        <v/>
      </c>
      <c r="BX116" s="396" t="str">
        <f t="shared" si="406"/>
        <v/>
      </c>
      <c r="BY116" s="479" t="str">
        <f t="shared" si="407"/>
        <v/>
      </c>
      <c r="BZ116" s="396" t="str">
        <f t="shared" si="408"/>
        <v/>
      </c>
      <c r="CA116" s="396" t="str">
        <f t="shared" si="409"/>
        <v/>
      </c>
      <c r="CB116" s="396" t="str">
        <f t="shared" si="410"/>
        <v/>
      </c>
      <c r="CC116" s="479" t="str">
        <f t="shared" si="411"/>
        <v/>
      </c>
      <c r="CD116" s="396" t="str">
        <f t="shared" si="412"/>
        <v/>
      </c>
      <c r="CE116" s="396" t="str">
        <f t="shared" si="413"/>
        <v/>
      </c>
      <c r="CF116" s="396" t="str">
        <f t="shared" si="414"/>
        <v/>
      </c>
      <c r="CG116" s="479" t="str">
        <f t="shared" si="415"/>
        <v/>
      </c>
      <c r="CH116" s="396" t="str">
        <f t="shared" si="416"/>
        <v/>
      </c>
      <c r="CI116" s="391">
        <v>102</v>
      </c>
      <c r="CJ116" s="392"/>
      <c r="CK116" s="397"/>
      <c r="CL116" s="367" t="str">
        <f t="shared" si="417"/>
        <v/>
      </c>
      <c r="CM116" s="390" t="str">
        <f t="shared" si="418"/>
        <v/>
      </c>
      <c r="CN116" s="394" t="str">
        <f t="shared" si="419"/>
        <v/>
      </c>
      <c r="CO116" s="394" t="str">
        <f t="shared" si="420"/>
        <v/>
      </c>
      <c r="CP116" s="395" t="str">
        <f t="shared" si="421"/>
        <v/>
      </c>
      <c r="CQ116" s="395" t="str">
        <f>IFERROR(INDEX(#REF!,MATCH(DE116,$II$15:$II$97,0)),"")</f>
        <v/>
      </c>
      <c r="CR116" s="396" t="str">
        <f t="shared" si="422"/>
        <v/>
      </c>
      <c r="CS116" s="396" t="str">
        <f t="shared" si="423"/>
        <v/>
      </c>
      <c r="CT116" s="396" t="str">
        <f t="shared" si="424"/>
        <v/>
      </c>
      <c r="CU116" s="479" t="str">
        <f t="shared" si="425"/>
        <v/>
      </c>
      <c r="CV116" s="396" t="str">
        <f t="shared" si="426"/>
        <v/>
      </c>
      <c r="CW116" s="396" t="str">
        <f t="shared" si="427"/>
        <v/>
      </c>
      <c r="CX116" s="396" t="str">
        <f t="shared" si="428"/>
        <v/>
      </c>
      <c r="CY116" s="479" t="str">
        <f t="shared" si="429"/>
        <v/>
      </c>
      <c r="CZ116" s="396" t="str">
        <f t="shared" si="430"/>
        <v/>
      </c>
      <c r="DA116" s="396" t="str">
        <f t="shared" si="431"/>
        <v/>
      </c>
      <c r="DB116" s="396" t="str">
        <f t="shared" si="432"/>
        <v/>
      </c>
      <c r="DC116" s="479" t="str">
        <f t="shared" si="433"/>
        <v/>
      </c>
      <c r="DD116" s="396" t="str">
        <f t="shared" si="434"/>
        <v/>
      </c>
      <c r="DE116" s="391">
        <v>102</v>
      </c>
      <c r="DF116" s="393" t="str">
        <f t="shared" si="230"/>
        <v/>
      </c>
      <c r="DG116" s="392"/>
      <c r="DH116" s="392"/>
      <c r="DI116" s="367" t="str">
        <f t="shared" si="231"/>
        <v/>
      </c>
      <c r="DJ116" s="390" t="str">
        <f t="shared" si="435"/>
        <v/>
      </c>
      <c r="DK116" s="394" t="str">
        <f t="shared" si="436"/>
        <v/>
      </c>
      <c r="DL116" s="395" t="str">
        <f t="shared" si="437"/>
        <v/>
      </c>
      <c r="DM116" s="395" t="str">
        <f t="shared" si="438"/>
        <v/>
      </c>
      <c r="DN116" s="395" t="str">
        <f>IFERROR(INDEX(#REF!,MATCH(EB116,$JD$15:$JD$97,0)),"")</f>
        <v/>
      </c>
      <c r="DO116" s="396" t="str">
        <f t="shared" si="232"/>
        <v/>
      </c>
      <c r="DP116" s="396" t="str">
        <f t="shared" si="233"/>
        <v/>
      </c>
      <c r="DQ116" s="396" t="str">
        <f t="shared" si="234"/>
        <v/>
      </c>
      <c r="DR116" s="479" t="str">
        <f t="shared" si="439"/>
        <v/>
      </c>
      <c r="DS116" s="396" t="str">
        <f t="shared" si="235"/>
        <v/>
      </c>
      <c r="DT116" s="396" t="str">
        <f t="shared" si="236"/>
        <v/>
      </c>
      <c r="DU116" s="396" t="str">
        <f t="shared" si="237"/>
        <v/>
      </c>
      <c r="DV116" s="479" t="str">
        <f t="shared" si="440"/>
        <v/>
      </c>
      <c r="DW116" s="396" t="str">
        <f t="shared" si="238"/>
        <v/>
      </c>
      <c r="DX116" s="396" t="str">
        <f t="shared" si="239"/>
        <v/>
      </c>
      <c r="DY116" s="396" t="str">
        <f t="shared" si="240"/>
        <v/>
      </c>
      <c r="DZ116" s="479" t="str">
        <f t="shared" si="441"/>
        <v/>
      </c>
      <c r="EA116" s="396" t="str">
        <f t="shared" si="442"/>
        <v/>
      </c>
      <c r="EB116" s="391">
        <v>102</v>
      </c>
      <c r="EC116" s="393"/>
      <c r="ED116" s="392"/>
      <c r="EI116" s="295"/>
      <c r="EJ116" s="306"/>
      <c r="EK116" s="293"/>
      <c r="EL116" s="293"/>
      <c r="EM116" s="293"/>
      <c r="EN116" s="378" t="str">
        <f>IFERROR(IF(AND($EL116="fem",'Classificação geral'!$F110=1),'Classificação geral'!G110,""),"")</f>
        <v/>
      </c>
      <c r="EO116" s="378" t="str">
        <f>IFERROR(IF(AND($EL116="fem",'Classificação geral'!$F110=1),'Classificação geral'!H110,""),"")</f>
        <v/>
      </c>
      <c r="EP116" s="378" t="str">
        <f>IFERROR(IF(AND($EL116="fem",'Classificação geral'!$F110=1),'Classificação geral'!I110,""),"")</f>
        <v/>
      </c>
      <c r="EQ116" s="378" t="str">
        <f>IFERROR(IF(AND($EL116="fem",'Classificação geral'!$F110=1),'Classificação geral'!J110,""),"")</f>
        <v/>
      </c>
      <c r="ER116" s="306"/>
      <c r="ES116" s="378" t="str">
        <f>IFERROR(IF(AND($EL116="fem",'Classificação geral'!$F110=1),'Classificação geral'!L110,""),"")</f>
        <v/>
      </c>
      <c r="ET116" s="378" t="str">
        <f>IFERROR(IF(AND($EL116="fem",'Classificação geral'!$F110=1),'Classificação geral'!M110,""),"")</f>
        <v/>
      </c>
      <c r="EU116" s="378" t="str">
        <f>IFERROR(IF(AND($EL116="fem",'Classificação geral'!$F110=1),'Classificação geral'!N110,""),"")</f>
        <v/>
      </c>
      <c r="EV116" s="306"/>
      <c r="EW116" s="378" t="str">
        <f>IFERROR(IF(AND($EL116="fem",'Classificação geral'!$F110=1),'Classificação geral'!P110,""),"")</f>
        <v/>
      </c>
      <c r="EX116" s="378" t="str">
        <f>IFERROR(IF(AND($EL116="fem",'Classificação geral'!$F110=1),'Classificação geral'!Q110,""),"")</f>
        <v/>
      </c>
      <c r="EY116" s="378" t="str">
        <f>IFERROR(IF(AND($EL116="fem",'Classificação geral'!$F110=1),'Classificação geral'!R110,""),"")</f>
        <v/>
      </c>
      <c r="EZ116" s="296"/>
      <c r="FA116" s="380" t="str">
        <f t="shared" si="341"/>
        <v/>
      </c>
      <c r="FB116" s="297" t="str">
        <f>IFERROR(RANK(EZ116,EZ:EZ,0)+ COUNTIF(EZ$13:$EZ115,EZ116),"")</f>
        <v/>
      </c>
      <c r="FC116" s="298"/>
      <c r="FD116" s="305"/>
      <c r="FE116" s="295"/>
      <c r="FF116" s="306"/>
      <c r="FG116" s="293"/>
      <c r="FH116" s="293"/>
      <c r="FI116" s="306"/>
      <c r="FJ116" s="378" t="str">
        <f>IFERROR(IF(AND($FH116="mas",'Classificação geral'!$F110=1),'Classificação geral'!G110,""),"")</f>
        <v/>
      </c>
      <c r="FK116" s="378" t="str">
        <f>IFERROR(IF(AND($FH116="mas",'Classificação geral'!$F110=1),'Classificação geral'!H110,""),"")</f>
        <v/>
      </c>
      <c r="FL116" s="378" t="str">
        <f>IFERROR(IF(AND($FH116="mas",'Classificação geral'!$F110=1),'Classificação geral'!I110,""),"")</f>
        <v/>
      </c>
      <c r="FM116" s="378" t="str">
        <f>IFERROR(IF(AND($FH116="mas",'Classificação geral'!$F110=1),'Classificação geral'!J110,""),"")</f>
        <v/>
      </c>
      <c r="FN116" s="378" t="str">
        <f>IFERROR(IF(AND($FH116="mas",'Classificação geral'!$F110=1),'Classificação geral'!K110,""),"")</f>
        <v/>
      </c>
      <c r="FO116" s="378" t="str">
        <f>IFERROR(IF(AND($FH116="mas",'Classificação geral'!$F110=1),'Classificação geral'!L110,""),"")</f>
        <v/>
      </c>
      <c r="FP116" s="378" t="str">
        <f>IFERROR(IF(AND($FH116="mas",'Classificação geral'!$F110=1),'Classificação geral'!M110,""),"")</f>
        <v/>
      </c>
      <c r="FQ116" s="378" t="str">
        <f>IFERROR(IF(AND($FH116="mas",'Classificação geral'!$F110=1),'Classificação geral'!N110,""),"")</f>
        <v/>
      </c>
      <c r="FR116" s="378" t="str">
        <f>IFERROR(IF(AND($FH116="mas",'Classificação geral'!$F110=1),'Classificação geral'!O110,""),"")</f>
        <v/>
      </c>
      <c r="FS116" s="378" t="str">
        <f>IFERROR(IF(AND($FH116="mas",'Classificação geral'!$F110=1),'Classificação geral'!P110,""),"")</f>
        <v/>
      </c>
      <c r="FT116" s="378" t="str">
        <f>IFERROR(IF(AND($FH116="mas",'Classificação geral'!$F110=1),'Classificação geral'!Q110,""),"")</f>
        <v/>
      </c>
      <c r="FU116" s="378" t="str">
        <f>IFERROR(IF(AND($FH116="mas",'Classificação geral'!$F110=1),'Classificação geral'!R110,""),"")</f>
        <v/>
      </c>
      <c r="FV116" s="306"/>
      <c r="FW116" s="380" t="str">
        <f t="shared" si="342"/>
        <v/>
      </c>
      <c r="FX116" s="297" t="str">
        <f>IFERROR(RANK(FV116,FV:FV,0)+ COUNTIF($FV$13:FV115,FV116),"")</f>
        <v/>
      </c>
      <c r="FY116" s="305"/>
      <c r="FZ116" s="295"/>
      <c r="GA116" s="295"/>
      <c r="GB116" s="293"/>
      <c r="GC116" s="293"/>
      <c r="GD116" s="306"/>
      <c r="GE116" s="378" t="str">
        <f>IFERROR(IF(AND($GC116="fem",'Classificação geral'!$F110=2),'Classificação geral'!G110,""),"")</f>
        <v/>
      </c>
      <c r="GF116" s="378" t="str">
        <f>IFERROR(IF(AND($GC116="fem",'Classificação geral'!$F110=2),'Classificação geral'!H110,""),"")</f>
        <v/>
      </c>
      <c r="GG116" s="378" t="str">
        <f>IFERROR(IF(AND($GC116="fem",'Classificação geral'!$F110=2),'Classificação geral'!I110,""),"")</f>
        <v/>
      </c>
      <c r="GH116" s="378" t="str">
        <f>IFERROR(IF(AND($GC116="fem",'Classificação geral'!$F110=2),'Classificação geral'!J110,""),"")</f>
        <v/>
      </c>
      <c r="GI116" s="378" t="str">
        <f>IFERROR(IF(AND($GC116="fem",'Classificação geral'!$F110=2),'Classificação geral'!K110,""),"")</f>
        <v/>
      </c>
      <c r="GJ116" s="378" t="str">
        <f>IFERROR(IF(AND($GC116="fem",'Classificação geral'!$F110=2),'Classificação geral'!L110,""),"")</f>
        <v/>
      </c>
      <c r="GK116" s="378" t="str">
        <f>IFERROR(IF(AND($GC116="fem",'Classificação geral'!$F110=2),'Classificação geral'!M110,""),"")</f>
        <v/>
      </c>
      <c r="GL116" s="378" t="str">
        <f>IFERROR(IF(AND($GC116="fem",'Classificação geral'!$F110=2),'Classificação geral'!N110,""),"")</f>
        <v/>
      </c>
      <c r="GM116" s="378" t="str">
        <f>IFERROR(IF(AND($GC116="fem",'Classificação geral'!$F110=2),'Classificação geral'!O110,""),"")</f>
        <v/>
      </c>
      <c r="GN116" s="378" t="str">
        <f>IFERROR(IF(AND($GC116="fem",'Classificação geral'!$F110=2),'Classificação geral'!P110,""),"")</f>
        <v/>
      </c>
      <c r="GO116" s="378" t="str">
        <f>IFERROR(IF(AND($GC116="fem",'Classificação geral'!$F110=2),'Classificação geral'!Q110,""),"")</f>
        <v/>
      </c>
      <c r="GP116" s="378" t="str">
        <f>IFERROR(IF(AND($GC116="fem",'Classificação geral'!$F110=2),'Classificação geral'!R110,""),"")</f>
        <v/>
      </c>
      <c r="GQ116" s="306"/>
      <c r="GR116" s="380" t="str">
        <f t="shared" si="343"/>
        <v/>
      </c>
      <c r="GS116" s="297" t="str">
        <f>IFERROR(RANK(GQ116,GQ:GQ,0)+ COUNTIF($GQ$13:GQ115,GQ116),"")</f>
        <v/>
      </c>
      <c r="GT116" s="305"/>
      <c r="GU116" s="295"/>
      <c r="GV116" s="295"/>
      <c r="GW116" s="293"/>
      <c r="GX116" s="293"/>
      <c r="GY116" s="306"/>
      <c r="GZ116" s="306"/>
      <c r="HA116" s="306"/>
      <c r="HB116" s="306"/>
      <c r="HC116" s="306"/>
      <c r="HD116" s="306"/>
      <c r="HE116" s="306"/>
      <c r="HF116" s="306"/>
      <c r="HG116" s="306"/>
      <c r="HH116" s="306"/>
      <c r="HI116" s="306"/>
      <c r="HJ116" s="306"/>
      <c r="HK116" s="306"/>
      <c r="HL116" s="306"/>
      <c r="HM116" s="380" t="str">
        <f t="shared" si="344"/>
        <v/>
      </c>
      <c r="HN116" s="297" t="str">
        <f>IFERROR(RANK(HL116,HL:HL,0)+ COUNTIF($HL$13:HL115,HL116),"")</f>
        <v/>
      </c>
      <c r="HO116" s="305"/>
      <c r="HP116" s="295"/>
      <c r="HQ116" s="306"/>
      <c r="HR116" s="293"/>
      <c r="HS116" s="293"/>
      <c r="HT116" s="293"/>
      <c r="HU116" s="382">
        <f>IF($HT116='Classificação geral'!$F110,'Classificação geral'!G110,"")</f>
        <v>0</v>
      </c>
      <c r="HV116" s="382">
        <f>IF($HT116='Classificação geral'!$F110,'Classificação geral'!H110,"")</f>
        <v>0</v>
      </c>
      <c r="HW116" s="382">
        <f>IF($HT116='Classificação geral'!$F110,'Classificação geral'!I110,"")</f>
        <v>0</v>
      </c>
      <c r="HX116" s="382">
        <f>IF($HT116='Classificação geral'!$F110,'Classificação geral'!J110,"")</f>
        <v>0</v>
      </c>
      <c r="HY116" s="382">
        <f>IF($HT116='Classificação geral'!$F110,'Classificação geral'!K110,"")</f>
        <v>0</v>
      </c>
      <c r="HZ116" s="382">
        <f>IF($HT116='Classificação geral'!$F110,'Classificação geral'!L110,"")</f>
        <v>0</v>
      </c>
      <c r="IA116" s="382">
        <f>IF($HT116='Classificação geral'!$F110,'Classificação geral'!M110,"")</f>
        <v>0</v>
      </c>
      <c r="IB116" s="382">
        <f>IF($HT116='Classificação geral'!$F110,'Classificação geral'!N110,"")</f>
        <v>0</v>
      </c>
      <c r="IC116" s="382">
        <f>IF($HT116='Classificação geral'!$F110,'Classificação geral'!O110,"")</f>
        <v>0</v>
      </c>
      <c r="ID116" s="382">
        <f>IF($HT116='Classificação geral'!$F110,'Classificação geral'!P110,"")</f>
        <v>0</v>
      </c>
      <c r="IE116" s="382">
        <f>IF($HT116='Classificação geral'!$F110,'Classificação geral'!Q110,"")</f>
        <v>0</v>
      </c>
      <c r="IF116" s="382">
        <f>IF($HT116='Classificação geral'!$F110,'Classificação geral'!R110,"")</f>
        <v>0</v>
      </c>
      <c r="IG116" s="379" t="str">
        <f>IF($HT116='Classificação geral'!$F110,'Classificação geral'!$U110,"")</f>
        <v/>
      </c>
      <c r="IH116" s="334" t="str">
        <f t="shared" si="339"/>
        <v/>
      </c>
      <c r="II116" s="297" t="str">
        <f>IFERROR(RANK(IG116,IG:IG,0)+ COUNTIF($IG$13:IG115,IG116),"")</f>
        <v/>
      </c>
      <c r="IJ116" s="305"/>
      <c r="IK116" s="295"/>
      <c r="IL116" s="306"/>
      <c r="IM116" s="293"/>
      <c r="IN116" s="293"/>
      <c r="IO116" s="293"/>
      <c r="IP116" s="379">
        <f>IF($IO116='Classificação geral'!$F110,'Classificação geral'!G110,"")</f>
        <v>0</v>
      </c>
      <c r="IQ116" s="379">
        <f>IF($IO116='Classificação geral'!$F110,'Classificação geral'!H110,"")</f>
        <v>0</v>
      </c>
      <c r="IR116" s="379">
        <f>IF($IO116='Classificação geral'!$F110,'Classificação geral'!I110,"")</f>
        <v>0</v>
      </c>
      <c r="IS116" s="379">
        <f>IF($IO116='Classificação geral'!$F110,'Classificação geral'!J110,"")</f>
        <v>0</v>
      </c>
      <c r="IT116" s="379">
        <f>IF($IO116='Classificação geral'!$F110,'Classificação geral'!K110,"")</f>
        <v>0</v>
      </c>
      <c r="IU116" s="379">
        <f>IF($IO116='Classificação geral'!$F110,'Classificação geral'!L110,"")</f>
        <v>0</v>
      </c>
      <c r="IV116" s="379">
        <f>IF($IO116='Classificação geral'!$F110,'Classificação geral'!M110,"")</f>
        <v>0</v>
      </c>
      <c r="IW116" s="379">
        <f>IF($IO116='Classificação geral'!$F110,'Classificação geral'!N110,"")</f>
        <v>0</v>
      </c>
      <c r="IX116" s="379">
        <f>IF($IO116='Classificação geral'!$F110,'Classificação geral'!O110,"")</f>
        <v>0</v>
      </c>
      <c r="IY116" s="379">
        <f>IF($IO116='Classificação geral'!$F110,'Classificação geral'!P110,"")</f>
        <v>0</v>
      </c>
      <c r="IZ116" s="379">
        <f>IF($IO116='Classificação geral'!$F110,'Classificação geral'!Q110,"")</f>
        <v>0</v>
      </c>
      <c r="JA116" s="379">
        <f>IF($IO116='Classificação geral'!$F110,'Classificação geral'!R110,"")</f>
        <v>0</v>
      </c>
      <c r="JB116" s="296" t="str">
        <f>IF($IO116='Classificação geral'!$F110,'Classificação geral'!$U110,"")</f>
        <v/>
      </c>
      <c r="JC116" s="334" t="str">
        <f t="shared" si="340"/>
        <v/>
      </c>
      <c r="JD116" s="297" t="str">
        <f>IFERROR(RANK(JB116,JB:JB,0)+ COUNTIF($JB$13:JB115,JB116),"")</f>
        <v/>
      </c>
    </row>
    <row r="117" spans="1:264" ht="25.95" customHeight="1" x14ac:dyDescent="0.4">
      <c r="A117" s="397"/>
      <c r="B117" s="367" t="str">
        <f t="shared" si="345"/>
        <v/>
      </c>
      <c r="C117" s="390" t="str">
        <f t="shared" si="346"/>
        <v/>
      </c>
      <c r="D117" s="394" t="str">
        <f t="shared" si="347"/>
        <v/>
      </c>
      <c r="E117" s="395" t="str">
        <f t="shared" si="348"/>
        <v/>
      </c>
      <c r="F117" s="395" t="str">
        <f t="shared" si="349"/>
        <v/>
      </c>
      <c r="G117" s="395" t="str">
        <f>IFERROR(INDEX(#REF!,MATCH(U117,$FB$15:$FB$97,0)),"")</f>
        <v/>
      </c>
      <c r="H117" s="396" t="str">
        <f t="shared" si="350"/>
        <v/>
      </c>
      <c r="I117" s="396" t="str">
        <f t="shared" si="351"/>
        <v/>
      </c>
      <c r="J117" s="396" t="str">
        <f t="shared" si="352"/>
        <v/>
      </c>
      <c r="K117" s="479" t="str">
        <f t="shared" si="353"/>
        <v/>
      </c>
      <c r="L117" s="396" t="str">
        <f t="shared" si="354"/>
        <v/>
      </c>
      <c r="M117" s="396" t="str">
        <f t="shared" si="355"/>
        <v/>
      </c>
      <c r="N117" s="396" t="str">
        <f t="shared" si="356"/>
        <v/>
      </c>
      <c r="O117" s="479" t="str">
        <f t="shared" si="357"/>
        <v/>
      </c>
      <c r="P117" s="396" t="str">
        <f t="shared" si="358"/>
        <v/>
      </c>
      <c r="Q117" s="396" t="str">
        <f t="shared" si="359"/>
        <v/>
      </c>
      <c r="R117" s="396" t="str">
        <f t="shared" si="360"/>
        <v/>
      </c>
      <c r="S117" s="479" t="str">
        <f t="shared" si="361"/>
        <v/>
      </c>
      <c r="T117" s="396" t="str">
        <f t="shared" si="362"/>
        <v/>
      </c>
      <c r="U117" s="391">
        <v>103</v>
      </c>
      <c r="V117" s="392"/>
      <c r="W117" s="392"/>
      <c r="X117" s="367" t="str">
        <f t="shared" si="363"/>
        <v/>
      </c>
      <c r="Y117" s="390" t="str">
        <f t="shared" si="364"/>
        <v/>
      </c>
      <c r="Z117" s="394" t="str">
        <f t="shared" si="365"/>
        <v/>
      </c>
      <c r="AA117" s="395" t="str">
        <f t="shared" si="366"/>
        <v/>
      </c>
      <c r="AB117" s="395" t="str">
        <f t="shared" si="367"/>
        <v/>
      </c>
      <c r="AC117" s="395" t="str">
        <f>IFERROR(INDEX(#REF!,MATCH(AQ117,$FX$15:$FX$97,0)),"")</f>
        <v/>
      </c>
      <c r="AD117" s="396" t="str">
        <f t="shared" si="368"/>
        <v/>
      </c>
      <c r="AE117" s="396" t="str">
        <f t="shared" si="369"/>
        <v/>
      </c>
      <c r="AF117" s="396" t="str">
        <f t="shared" si="370"/>
        <v/>
      </c>
      <c r="AG117" s="479" t="str">
        <f t="shared" si="371"/>
        <v/>
      </c>
      <c r="AH117" s="396" t="str">
        <f t="shared" si="372"/>
        <v/>
      </c>
      <c r="AI117" s="396" t="str">
        <f t="shared" si="373"/>
        <v/>
      </c>
      <c r="AJ117" s="396" t="str">
        <f t="shared" si="374"/>
        <v/>
      </c>
      <c r="AK117" s="479" t="str">
        <f t="shared" si="375"/>
        <v/>
      </c>
      <c r="AL117" s="396" t="str">
        <f t="shared" si="376"/>
        <v/>
      </c>
      <c r="AM117" s="396" t="str">
        <f t="shared" si="377"/>
        <v/>
      </c>
      <c r="AN117" s="396" t="str">
        <f t="shared" si="378"/>
        <v/>
      </c>
      <c r="AO117" s="479" t="str">
        <f t="shared" si="379"/>
        <v/>
      </c>
      <c r="AP117" s="396" t="str">
        <f t="shared" si="380"/>
        <v/>
      </c>
      <c r="AQ117" s="391">
        <v>103</v>
      </c>
      <c r="AR117" s="392"/>
      <c r="AS117" s="397"/>
      <c r="AT117" s="367" t="str">
        <f t="shared" si="381"/>
        <v/>
      </c>
      <c r="AU117" s="390" t="str">
        <f t="shared" si="382"/>
        <v/>
      </c>
      <c r="AV117" s="390" t="str">
        <f t="shared" si="383"/>
        <v/>
      </c>
      <c r="AW117" s="395" t="str">
        <f t="shared" si="384"/>
        <v/>
      </c>
      <c r="AX117" s="395" t="str">
        <f t="shared" si="385"/>
        <v/>
      </c>
      <c r="AY117" s="395" t="str">
        <f>IFERROR(INDEX(#REF!,MATCH($BM117,$GS$15:$GS$97,0)),"")</f>
        <v/>
      </c>
      <c r="AZ117" s="396" t="str">
        <f t="shared" si="386"/>
        <v/>
      </c>
      <c r="BA117" s="396" t="str">
        <f t="shared" si="387"/>
        <v/>
      </c>
      <c r="BB117" s="396" t="str">
        <f t="shared" si="388"/>
        <v/>
      </c>
      <c r="BC117" s="479" t="str">
        <f t="shared" si="389"/>
        <v/>
      </c>
      <c r="BD117" s="396" t="str">
        <f t="shared" si="390"/>
        <v/>
      </c>
      <c r="BE117" s="396" t="str">
        <f t="shared" si="391"/>
        <v/>
      </c>
      <c r="BF117" s="396" t="str">
        <f t="shared" si="392"/>
        <v/>
      </c>
      <c r="BG117" s="479" t="str">
        <f t="shared" si="393"/>
        <v/>
      </c>
      <c r="BH117" s="396" t="str">
        <f t="shared" si="394"/>
        <v/>
      </c>
      <c r="BI117" s="396" t="str">
        <f t="shared" si="395"/>
        <v/>
      </c>
      <c r="BJ117" s="396" t="str">
        <f t="shared" si="396"/>
        <v/>
      </c>
      <c r="BK117" s="479" t="str">
        <f t="shared" si="397"/>
        <v/>
      </c>
      <c r="BL117" s="396" t="str">
        <f t="shared" si="398"/>
        <v/>
      </c>
      <c r="BM117" s="391">
        <v>103</v>
      </c>
      <c r="BN117" s="236"/>
      <c r="BO117" s="392"/>
      <c r="BP117" s="368" t="str">
        <f t="shared" si="399"/>
        <v/>
      </c>
      <c r="BQ117" s="390" t="str">
        <f t="shared" si="400"/>
        <v/>
      </c>
      <c r="BR117" s="394" t="str">
        <f t="shared" si="401"/>
        <v/>
      </c>
      <c r="BS117" s="395" t="str">
        <f t="shared" si="402"/>
        <v/>
      </c>
      <c r="BT117" s="395" t="str">
        <f t="shared" si="403"/>
        <v/>
      </c>
      <c r="BU117" s="395" t="str">
        <f>IFERROR(INDEX(#REF!,MATCH(CI117,$HN$15:$HN$97,0)),"")</f>
        <v/>
      </c>
      <c r="BV117" s="396" t="str">
        <f t="shared" si="404"/>
        <v/>
      </c>
      <c r="BW117" s="396" t="str">
        <f t="shared" si="405"/>
        <v/>
      </c>
      <c r="BX117" s="396" t="str">
        <f t="shared" si="406"/>
        <v/>
      </c>
      <c r="BY117" s="479" t="str">
        <f t="shared" si="407"/>
        <v/>
      </c>
      <c r="BZ117" s="396" t="str">
        <f t="shared" si="408"/>
        <v/>
      </c>
      <c r="CA117" s="396" t="str">
        <f t="shared" si="409"/>
        <v/>
      </c>
      <c r="CB117" s="396" t="str">
        <f t="shared" si="410"/>
        <v/>
      </c>
      <c r="CC117" s="479" t="str">
        <f t="shared" si="411"/>
        <v/>
      </c>
      <c r="CD117" s="396" t="str">
        <f t="shared" si="412"/>
        <v/>
      </c>
      <c r="CE117" s="396" t="str">
        <f t="shared" si="413"/>
        <v/>
      </c>
      <c r="CF117" s="396" t="str">
        <f t="shared" si="414"/>
        <v/>
      </c>
      <c r="CG117" s="479" t="str">
        <f t="shared" si="415"/>
        <v/>
      </c>
      <c r="CH117" s="396" t="str">
        <f t="shared" si="416"/>
        <v/>
      </c>
      <c r="CI117" s="391">
        <v>103</v>
      </c>
      <c r="CJ117" s="392"/>
      <c r="CK117" s="397"/>
      <c r="CL117" s="367" t="str">
        <f t="shared" si="417"/>
        <v/>
      </c>
      <c r="CM117" s="390" t="str">
        <f t="shared" si="418"/>
        <v/>
      </c>
      <c r="CN117" s="394" t="str">
        <f t="shared" si="419"/>
        <v/>
      </c>
      <c r="CO117" s="394" t="str">
        <f t="shared" si="420"/>
        <v/>
      </c>
      <c r="CP117" s="395" t="str">
        <f t="shared" si="421"/>
        <v/>
      </c>
      <c r="CQ117" s="395" t="str">
        <f>IFERROR(INDEX(#REF!,MATCH(DE117,$II$15:$II$97,0)),"")</f>
        <v/>
      </c>
      <c r="CR117" s="396" t="str">
        <f t="shared" si="422"/>
        <v/>
      </c>
      <c r="CS117" s="396" t="str">
        <f t="shared" si="423"/>
        <v/>
      </c>
      <c r="CT117" s="396" t="str">
        <f t="shared" si="424"/>
        <v/>
      </c>
      <c r="CU117" s="479" t="str">
        <f t="shared" si="425"/>
        <v/>
      </c>
      <c r="CV117" s="396" t="str">
        <f t="shared" si="426"/>
        <v/>
      </c>
      <c r="CW117" s="396" t="str">
        <f t="shared" si="427"/>
        <v/>
      </c>
      <c r="CX117" s="396" t="str">
        <f t="shared" si="428"/>
        <v/>
      </c>
      <c r="CY117" s="479" t="str">
        <f t="shared" si="429"/>
        <v/>
      </c>
      <c r="CZ117" s="396" t="str">
        <f t="shared" si="430"/>
        <v/>
      </c>
      <c r="DA117" s="396" t="str">
        <f t="shared" si="431"/>
        <v/>
      </c>
      <c r="DB117" s="396" t="str">
        <f t="shared" si="432"/>
        <v/>
      </c>
      <c r="DC117" s="479" t="str">
        <f t="shared" si="433"/>
        <v/>
      </c>
      <c r="DD117" s="396" t="str">
        <f t="shared" si="434"/>
        <v/>
      </c>
      <c r="DE117" s="391">
        <v>103</v>
      </c>
      <c r="DF117" s="393" t="str">
        <f t="shared" si="230"/>
        <v/>
      </c>
      <c r="DG117" s="392"/>
      <c r="DH117" s="392"/>
      <c r="DI117" s="367" t="str">
        <f t="shared" si="231"/>
        <v/>
      </c>
      <c r="DJ117" s="390" t="str">
        <f t="shared" si="435"/>
        <v/>
      </c>
      <c r="DK117" s="394" t="str">
        <f t="shared" si="436"/>
        <v/>
      </c>
      <c r="DL117" s="395" t="str">
        <f t="shared" si="437"/>
        <v/>
      </c>
      <c r="DM117" s="395" t="str">
        <f t="shared" si="438"/>
        <v/>
      </c>
      <c r="DN117" s="395" t="str">
        <f>IFERROR(INDEX(#REF!,MATCH(EB117,$JD$15:$JD$97,0)),"")</f>
        <v/>
      </c>
      <c r="DO117" s="396" t="str">
        <f t="shared" si="232"/>
        <v/>
      </c>
      <c r="DP117" s="396" t="str">
        <f t="shared" si="233"/>
        <v/>
      </c>
      <c r="DQ117" s="396" t="str">
        <f t="shared" si="234"/>
        <v/>
      </c>
      <c r="DR117" s="479" t="str">
        <f t="shared" si="439"/>
        <v/>
      </c>
      <c r="DS117" s="396" t="str">
        <f t="shared" si="235"/>
        <v/>
      </c>
      <c r="DT117" s="396" t="str">
        <f t="shared" si="236"/>
        <v/>
      </c>
      <c r="DU117" s="396" t="str">
        <f t="shared" si="237"/>
        <v/>
      </c>
      <c r="DV117" s="479" t="str">
        <f t="shared" si="440"/>
        <v/>
      </c>
      <c r="DW117" s="396" t="str">
        <f t="shared" si="238"/>
        <v/>
      </c>
      <c r="DX117" s="396" t="str">
        <f t="shared" si="239"/>
        <v/>
      </c>
      <c r="DY117" s="396" t="str">
        <f t="shared" si="240"/>
        <v/>
      </c>
      <c r="DZ117" s="479" t="str">
        <f t="shared" si="441"/>
        <v/>
      </c>
      <c r="EA117" s="396" t="str">
        <f t="shared" si="442"/>
        <v/>
      </c>
      <c r="EB117" s="391">
        <v>103</v>
      </c>
      <c r="EC117" s="393"/>
      <c r="ED117" s="392"/>
      <c r="EI117" s="295"/>
      <c r="EJ117" s="306"/>
      <c r="EK117" s="293"/>
      <c r="EL117" s="293"/>
      <c r="EM117" s="293"/>
      <c r="EN117" s="378" t="str">
        <f>IFERROR(IF(AND($EL117="fem",'Classificação geral'!$F111=1),'Classificação geral'!G111,""),"")</f>
        <v/>
      </c>
      <c r="EO117" s="378" t="str">
        <f>IFERROR(IF(AND($EL117="fem",'Classificação geral'!$F111=1),'Classificação geral'!H111,""),"")</f>
        <v/>
      </c>
      <c r="EP117" s="378" t="str">
        <f>IFERROR(IF(AND($EL117="fem",'Classificação geral'!$F111=1),'Classificação geral'!I111,""),"")</f>
        <v/>
      </c>
      <c r="EQ117" s="378" t="str">
        <f>IFERROR(IF(AND($EL117="fem",'Classificação geral'!$F111=1),'Classificação geral'!J111,""),"")</f>
        <v/>
      </c>
      <c r="ER117" s="306"/>
      <c r="ES117" s="378" t="str">
        <f>IFERROR(IF(AND($EL117="fem",'Classificação geral'!$F111=1),'Classificação geral'!L111,""),"")</f>
        <v/>
      </c>
      <c r="ET117" s="378" t="str">
        <f>IFERROR(IF(AND($EL117="fem",'Classificação geral'!$F111=1),'Classificação geral'!M111,""),"")</f>
        <v/>
      </c>
      <c r="EU117" s="378" t="str">
        <f>IFERROR(IF(AND($EL117="fem",'Classificação geral'!$F111=1),'Classificação geral'!N111,""),"")</f>
        <v/>
      </c>
      <c r="EV117" s="306"/>
      <c r="EW117" s="378" t="str">
        <f>IFERROR(IF(AND($EL117="fem",'Classificação geral'!$F111=1),'Classificação geral'!P111,""),"")</f>
        <v/>
      </c>
      <c r="EX117" s="378" t="str">
        <f>IFERROR(IF(AND($EL117="fem",'Classificação geral'!$F111=1),'Classificação geral'!Q111,""),"")</f>
        <v/>
      </c>
      <c r="EY117" s="378" t="str">
        <f>IFERROR(IF(AND($EL117="fem",'Classificação geral'!$F111=1),'Classificação geral'!R111,""),"")</f>
        <v/>
      </c>
      <c r="EZ117" s="296"/>
      <c r="FA117" s="380" t="str">
        <f t="shared" si="341"/>
        <v/>
      </c>
      <c r="FB117" s="297" t="str">
        <f>IFERROR(RANK(EZ117,EZ:EZ,0)+ COUNTIF(EZ$13:$EZ116,EZ117),"")</f>
        <v/>
      </c>
      <c r="FC117" s="298"/>
      <c r="FD117" s="305"/>
      <c r="FE117" s="295"/>
      <c r="FF117" s="306"/>
      <c r="FG117" s="293"/>
      <c r="FH117" s="293"/>
      <c r="FI117" s="306"/>
      <c r="FJ117" s="378" t="str">
        <f>IFERROR(IF(AND($FH117="mas",'Classificação geral'!$F111=1),'Classificação geral'!G111,""),"")</f>
        <v/>
      </c>
      <c r="FK117" s="378" t="str">
        <f>IFERROR(IF(AND($FH117="mas",'Classificação geral'!$F111=1),'Classificação geral'!H111,""),"")</f>
        <v/>
      </c>
      <c r="FL117" s="378" t="str">
        <f>IFERROR(IF(AND($FH117="mas",'Classificação geral'!$F111=1),'Classificação geral'!I111,""),"")</f>
        <v/>
      </c>
      <c r="FM117" s="378" t="str">
        <f>IFERROR(IF(AND($FH117="mas",'Classificação geral'!$F111=1),'Classificação geral'!J111,""),"")</f>
        <v/>
      </c>
      <c r="FN117" s="378" t="str">
        <f>IFERROR(IF(AND($FH117="mas",'Classificação geral'!$F111=1),'Classificação geral'!K111,""),"")</f>
        <v/>
      </c>
      <c r="FO117" s="378" t="str">
        <f>IFERROR(IF(AND($FH117="mas",'Classificação geral'!$F111=1),'Classificação geral'!L111,""),"")</f>
        <v/>
      </c>
      <c r="FP117" s="378" t="str">
        <f>IFERROR(IF(AND($FH117="mas",'Classificação geral'!$F111=1),'Classificação geral'!M111,""),"")</f>
        <v/>
      </c>
      <c r="FQ117" s="378" t="str">
        <f>IFERROR(IF(AND($FH117="mas",'Classificação geral'!$F111=1),'Classificação geral'!N111,""),"")</f>
        <v/>
      </c>
      <c r="FR117" s="378" t="str">
        <f>IFERROR(IF(AND($FH117="mas",'Classificação geral'!$F111=1),'Classificação geral'!O111,""),"")</f>
        <v/>
      </c>
      <c r="FS117" s="378" t="str">
        <f>IFERROR(IF(AND($FH117="mas",'Classificação geral'!$F111=1),'Classificação geral'!P111,""),"")</f>
        <v/>
      </c>
      <c r="FT117" s="378" t="str">
        <f>IFERROR(IF(AND($FH117="mas",'Classificação geral'!$F111=1),'Classificação geral'!Q111,""),"")</f>
        <v/>
      </c>
      <c r="FU117" s="378" t="str">
        <f>IFERROR(IF(AND($FH117="mas",'Classificação geral'!$F111=1),'Classificação geral'!R111,""),"")</f>
        <v/>
      </c>
      <c r="FV117" s="306"/>
      <c r="FW117" s="380" t="str">
        <f t="shared" si="342"/>
        <v/>
      </c>
      <c r="FX117" s="297" t="str">
        <f>IFERROR(RANK(FV117,FV:FV,0)+ COUNTIF($FV$13:FV116,FV117),"")</f>
        <v/>
      </c>
      <c r="FY117" s="305"/>
      <c r="FZ117" s="295"/>
      <c r="GA117" s="295"/>
      <c r="GB117" s="293"/>
      <c r="GC117" s="293"/>
      <c r="GD117" s="306"/>
      <c r="GE117" s="378" t="str">
        <f>IFERROR(IF(AND($GC117="fem",'Classificação geral'!$F111=2),'Classificação geral'!G111,""),"")</f>
        <v/>
      </c>
      <c r="GF117" s="378" t="str">
        <f>IFERROR(IF(AND($GC117="fem",'Classificação geral'!$F111=2),'Classificação geral'!H111,""),"")</f>
        <v/>
      </c>
      <c r="GG117" s="378" t="str">
        <f>IFERROR(IF(AND($GC117="fem",'Classificação geral'!$F111=2),'Classificação geral'!I111,""),"")</f>
        <v/>
      </c>
      <c r="GH117" s="378" t="str">
        <f>IFERROR(IF(AND($GC117="fem",'Classificação geral'!$F111=2),'Classificação geral'!J111,""),"")</f>
        <v/>
      </c>
      <c r="GI117" s="378" t="str">
        <f>IFERROR(IF(AND($GC117="fem",'Classificação geral'!$F111=2),'Classificação geral'!K111,""),"")</f>
        <v/>
      </c>
      <c r="GJ117" s="378" t="str">
        <f>IFERROR(IF(AND($GC117="fem",'Classificação geral'!$F111=2),'Classificação geral'!L111,""),"")</f>
        <v/>
      </c>
      <c r="GK117" s="378" t="str">
        <f>IFERROR(IF(AND($GC117="fem",'Classificação geral'!$F111=2),'Classificação geral'!M111,""),"")</f>
        <v/>
      </c>
      <c r="GL117" s="378" t="str">
        <f>IFERROR(IF(AND($GC117="fem",'Classificação geral'!$F111=2),'Classificação geral'!N111,""),"")</f>
        <v/>
      </c>
      <c r="GM117" s="378" t="str">
        <f>IFERROR(IF(AND($GC117="fem",'Classificação geral'!$F111=2),'Classificação geral'!O111,""),"")</f>
        <v/>
      </c>
      <c r="GN117" s="378" t="str">
        <f>IFERROR(IF(AND($GC117="fem",'Classificação geral'!$F111=2),'Classificação geral'!P111,""),"")</f>
        <v/>
      </c>
      <c r="GO117" s="378" t="str">
        <f>IFERROR(IF(AND($GC117="fem",'Classificação geral'!$F111=2),'Classificação geral'!Q111,""),"")</f>
        <v/>
      </c>
      <c r="GP117" s="378" t="str">
        <f>IFERROR(IF(AND($GC117="fem",'Classificação geral'!$F111=2),'Classificação geral'!R111,""),"")</f>
        <v/>
      </c>
      <c r="GQ117" s="306"/>
      <c r="GR117" s="380" t="str">
        <f t="shared" si="343"/>
        <v/>
      </c>
      <c r="GS117" s="297" t="str">
        <f>IFERROR(RANK(GQ117,GQ:GQ,0)+ COUNTIF($GQ$13:GQ116,GQ117),"")</f>
        <v/>
      </c>
      <c r="GT117" s="305"/>
      <c r="GU117" s="295"/>
      <c r="GV117" s="295"/>
      <c r="GW117" s="293"/>
      <c r="GX117" s="293"/>
      <c r="GY117" s="306"/>
      <c r="GZ117" s="306"/>
      <c r="HA117" s="306"/>
      <c r="HB117" s="306"/>
      <c r="HC117" s="306"/>
      <c r="HD117" s="306"/>
      <c r="HE117" s="306"/>
      <c r="HF117" s="306"/>
      <c r="HG117" s="306"/>
      <c r="HH117" s="306"/>
      <c r="HI117" s="306"/>
      <c r="HJ117" s="306"/>
      <c r="HK117" s="306"/>
      <c r="HL117" s="306"/>
      <c r="HM117" s="380" t="str">
        <f t="shared" si="344"/>
        <v/>
      </c>
      <c r="HN117" s="297" t="str">
        <f>IFERROR(RANK(HL117,HL:HL,0)+ COUNTIF($HL$13:HL116,HL117),"")</f>
        <v/>
      </c>
      <c r="HO117" s="305"/>
      <c r="HP117" s="295"/>
      <c r="HQ117" s="306"/>
      <c r="HR117" s="293"/>
      <c r="HS117" s="293"/>
      <c r="HT117" s="293"/>
      <c r="HU117" s="382">
        <f>IF($HT117='Classificação geral'!$F111,'Classificação geral'!G111,"")</f>
        <v>0</v>
      </c>
      <c r="HV117" s="382">
        <f>IF($HT117='Classificação geral'!$F111,'Classificação geral'!H111,"")</f>
        <v>0</v>
      </c>
      <c r="HW117" s="382">
        <f>IF($HT117='Classificação geral'!$F111,'Classificação geral'!I111,"")</f>
        <v>0</v>
      </c>
      <c r="HX117" s="382">
        <f>IF($HT117='Classificação geral'!$F111,'Classificação geral'!J111,"")</f>
        <v>0</v>
      </c>
      <c r="HY117" s="382">
        <f>IF($HT117='Classificação geral'!$F111,'Classificação geral'!K111,"")</f>
        <v>0</v>
      </c>
      <c r="HZ117" s="382">
        <f>IF($HT117='Classificação geral'!$F111,'Classificação geral'!L111,"")</f>
        <v>0</v>
      </c>
      <c r="IA117" s="382">
        <f>IF($HT117='Classificação geral'!$F111,'Classificação geral'!M111,"")</f>
        <v>0</v>
      </c>
      <c r="IB117" s="382">
        <f>IF($HT117='Classificação geral'!$F111,'Classificação geral'!N111,"")</f>
        <v>0</v>
      </c>
      <c r="IC117" s="382">
        <f>IF($HT117='Classificação geral'!$F111,'Classificação geral'!O111,"")</f>
        <v>0</v>
      </c>
      <c r="ID117" s="382">
        <f>IF($HT117='Classificação geral'!$F111,'Classificação geral'!P111,"")</f>
        <v>0</v>
      </c>
      <c r="IE117" s="382">
        <f>IF($HT117='Classificação geral'!$F111,'Classificação geral'!Q111,"")</f>
        <v>0</v>
      </c>
      <c r="IF117" s="382">
        <f>IF($HT117='Classificação geral'!$F111,'Classificação geral'!R111,"")</f>
        <v>0</v>
      </c>
      <c r="IG117" s="379" t="str">
        <f>IF($HT117='Classificação geral'!$F111,'Classificação geral'!$U111,"")</f>
        <v/>
      </c>
      <c r="IH117" s="334" t="str">
        <f t="shared" si="339"/>
        <v/>
      </c>
      <c r="II117" s="297" t="str">
        <f>IFERROR(RANK(IG117,IG:IG,0)+ COUNTIF($IG$13:IG116,IG117),"")</f>
        <v/>
      </c>
      <c r="IJ117" s="305"/>
      <c r="IK117" s="295"/>
      <c r="IL117" s="306"/>
      <c r="IM117" s="293"/>
      <c r="IN117" s="293"/>
      <c r="IO117" s="293"/>
      <c r="IP117" s="379">
        <f>IF($IO117='Classificação geral'!$F111,'Classificação geral'!G111,"")</f>
        <v>0</v>
      </c>
      <c r="IQ117" s="379">
        <f>IF($IO117='Classificação geral'!$F111,'Classificação geral'!H111,"")</f>
        <v>0</v>
      </c>
      <c r="IR117" s="379">
        <f>IF($IO117='Classificação geral'!$F111,'Classificação geral'!I111,"")</f>
        <v>0</v>
      </c>
      <c r="IS117" s="379">
        <f>IF($IO117='Classificação geral'!$F111,'Classificação geral'!J111,"")</f>
        <v>0</v>
      </c>
      <c r="IT117" s="379">
        <f>IF($IO117='Classificação geral'!$F111,'Classificação geral'!K111,"")</f>
        <v>0</v>
      </c>
      <c r="IU117" s="379">
        <f>IF($IO117='Classificação geral'!$F111,'Classificação geral'!L111,"")</f>
        <v>0</v>
      </c>
      <c r="IV117" s="379">
        <f>IF($IO117='Classificação geral'!$F111,'Classificação geral'!M111,"")</f>
        <v>0</v>
      </c>
      <c r="IW117" s="379">
        <f>IF($IO117='Classificação geral'!$F111,'Classificação geral'!N111,"")</f>
        <v>0</v>
      </c>
      <c r="IX117" s="379">
        <f>IF($IO117='Classificação geral'!$F111,'Classificação geral'!O111,"")</f>
        <v>0</v>
      </c>
      <c r="IY117" s="379">
        <f>IF($IO117='Classificação geral'!$F111,'Classificação geral'!P111,"")</f>
        <v>0</v>
      </c>
      <c r="IZ117" s="379">
        <f>IF($IO117='Classificação geral'!$F111,'Classificação geral'!Q111,"")</f>
        <v>0</v>
      </c>
      <c r="JA117" s="379">
        <f>IF($IO117='Classificação geral'!$F111,'Classificação geral'!R111,"")</f>
        <v>0</v>
      </c>
      <c r="JB117" s="296" t="str">
        <f>IF($IO117='Classificação geral'!$F111,'Classificação geral'!$U111,"")</f>
        <v/>
      </c>
      <c r="JC117" s="334" t="str">
        <f t="shared" si="340"/>
        <v/>
      </c>
      <c r="JD117" s="297" t="str">
        <f>IFERROR(RANK(JB117,JB:JB,0)+ COUNTIF($JB$13:JB116,JB117),"")</f>
        <v/>
      </c>
    </row>
    <row r="118" spans="1:264" ht="25.95" customHeight="1" x14ac:dyDescent="0.4">
      <c r="A118" s="397"/>
      <c r="B118" s="367" t="str">
        <f t="shared" si="345"/>
        <v/>
      </c>
      <c r="C118" s="390" t="str">
        <f t="shared" si="346"/>
        <v/>
      </c>
      <c r="D118" s="394" t="str">
        <f t="shared" si="347"/>
        <v/>
      </c>
      <c r="E118" s="395" t="str">
        <f t="shared" si="348"/>
        <v/>
      </c>
      <c r="F118" s="395" t="str">
        <f t="shared" si="349"/>
        <v/>
      </c>
      <c r="G118" s="395" t="str">
        <f>IFERROR(INDEX(#REF!,MATCH(U118,$FB$15:$FB$97,0)),"")</f>
        <v/>
      </c>
      <c r="H118" s="396" t="str">
        <f t="shared" si="350"/>
        <v/>
      </c>
      <c r="I118" s="396" t="str">
        <f t="shared" si="351"/>
        <v/>
      </c>
      <c r="J118" s="396" t="str">
        <f t="shared" si="352"/>
        <v/>
      </c>
      <c r="K118" s="479" t="str">
        <f t="shared" si="353"/>
        <v/>
      </c>
      <c r="L118" s="396" t="str">
        <f t="shared" si="354"/>
        <v/>
      </c>
      <c r="M118" s="396" t="str">
        <f t="shared" si="355"/>
        <v/>
      </c>
      <c r="N118" s="396" t="str">
        <f t="shared" si="356"/>
        <v/>
      </c>
      <c r="O118" s="479" t="str">
        <f t="shared" si="357"/>
        <v/>
      </c>
      <c r="P118" s="396" t="str">
        <f t="shared" si="358"/>
        <v/>
      </c>
      <c r="Q118" s="396" t="str">
        <f t="shared" si="359"/>
        <v/>
      </c>
      <c r="R118" s="396" t="str">
        <f t="shared" si="360"/>
        <v/>
      </c>
      <c r="S118" s="479" t="str">
        <f t="shared" si="361"/>
        <v/>
      </c>
      <c r="T118" s="396" t="str">
        <f t="shared" si="362"/>
        <v/>
      </c>
      <c r="U118" s="391">
        <v>104</v>
      </c>
      <c r="V118" s="392"/>
      <c r="W118" s="392"/>
      <c r="X118" s="367" t="str">
        <f t="shared" si="363"/>
        <v/>
      </c>
      <c r="Y118" s="390" t="str">
        <f t="shared" si="364"/>
        <v/>
      </c>
      <c r="Z118" s="394" t="str">
        <f t="shared" si="365"/>
        <v/>
      </c>
      <c r="AA118" s="395" t="str">
        <f t="shared" si="366"/>
        <v/>
      </c>
      <c r="AB118" s="395" t="str">
        <f t="shared" si="367"/>
        <v/>
      </c>
      <c r="AC118" s="395" t="str">
        <f>IFERROR(INDEX(#REF!,MATCH(AQ118,$FX$15:$FX$97,0)),"")</f>
        <v/>
      </c>
      <c r="AD118" s="396" t="str">
        <f t="shared" si="368"/>
        <v/>
      </c>
      <c r="AE118" s="396" t="str">
        <f t="shared" si="369"/>
        <v/>
      </c>
      <c r="AF118" s="396" t="str">
        <f t="shared" si="370"/>
        <v/>
      </c>
      <c r="AG118" s="479" t="str">
        <f t="shared" si="371"/>
        <v/>
      </c>
      <c r="AH118" s="396" t="str">
        <f t="shared" si="372"/>
        <v/>
      </c>
      <c r="AI118" s="396" t="str">
        <f t="shared" si="373"/>
        <v/>
      </c>
      <c r="AJ118" s="396" t="str">
        <f t="shared" si="374"/>
        <v/>
      </c>
      <c r="AK118" s="479" t="str">
        <f t="shared" si="375"/>
        <v/>
      </c>
      <c r="AL118" s="396" t="str">
        <f t="shared" si="376"/>
        <v/>
      </c>
      <c r="AM118" s="396" t="str">
        <f t="shared" si="377"/>
        <v/>
      </c>
      <c r="AN118" s="396" t="str">
        <f t="shared" si="378"/>
        <v/>
      </c>
      <c r="AO118" s="479" t="str">
        <f t="shared" si="379"/>
        <v/>
      </c>
      <c r="AP118" s="396" t="str">
        <f t="shared" si="380"/>
        <v/>
      </c>
      <c r="AQ118" s="391">
        <v>104</v>
      </c>
      <c r="AR118" s="392"/>
      <c r="AS118" s="397"/>
      <c r="AT118" s="367" t="str">
        <f t="shared" si="381"/>
        <v/>
      </c>
      <c r="AU118" s="390" t="str">
        <f t="shared" si="382"/>
        <v/>
      </c>
      <c r="AV118" s="390" t="str">
        <f t="shared" si="383"/>
        <v/>
      </c>
      <c r="AW118" s="395" t="str">
        <f t="shared" si="384"/>
        <v/>
      </c>
      <c r="AX118" s="395" t="str">
        <f t="shared" si="385"/>
        <v/>
      </c>
      <c r="AY118" s="395" t="str">
        <f>IFERROR(INDEX(#REF!,MATCH($BM118,$GS$15:$GS$97,0)),"")</f>
        <v/>
      </c>
      <c r="AZ118" s="396" t="str">
        <f t="shared" si="386"/>
        <v/>
      </c>
      <c r="BA118" s="396" t="str">
        <f t="shared" si="387"/>
        <v/>
      </c>
      <c r="BB118" s="396" t="str">
        <f t="shared" si="388"/>
        <v/>
      </c>
      <c r="BC118" s="479" t="str">
        <f t="shared" si="389"/>
        <v/>
      </c>
      <c r="BD118" s="396" t="str">
        <f t="shared" si="390"/>
        <v/>
      </c>
      <c r="BE118" s="396" t="str">
        <f t="shared" si="391"/>
        <v/>
      </c>
      <c r="BF118" s="396" t="str">
        <f t="shared" si="392"/>
        <v/>
      </c>
      <c r="BG118" s="479" t="str">
        <f t="shared" si="393"/>
        <v/>
      </c>
      <c r="BH118" s="396" t="str">
        <f t="shared" si="394"/>
        <v/>
      </c>
      <c r="BI118" s="396" t="str">
        <f t="shared" si="395"/>
        <v/>
      </c>
      <c r="BJ118" s="396" t="str">
        <f t="shared" si="396"/>
        <v/>
      </c>
      <c r="BK118" s="479" t="str">
        <f t="shared" si="397"/>
        <v/>
      </c>
      <c r="BL118" s="396" t="str">
        <f t="shared" si="398"/>
        <v/>
      </c>
      <c r="BM118" s="391">
        <v>104</v>
      </c>
      <c r="BN118" s="236"/>
      <c r="BO118" s="392"/>
      <c r="BP118" s="368" t="str">
        <f t="shared" si="399"/>
        <v/>
      </c>
      <c r="BQ118" s="390" t="str">
        <f t="shared" si="400"/>
        <v/>
      </c>
      <c r="BR118" s="394" t="str">
        <f t="shared" si="401"/>
        <v/>
      </c>
      <c r="BS118" s="395" t="str">
        <f t="shared" si="402"/>
        <v/>
      </c>
      <c r="BT118" s="395" t="str">
        <f t="shared" si="403"/>
        <v/>
      </c>
      <c r="BU118" s="395" t="str">
        <f>IFERROR(INDEX(#REF!,MATCH(CI118,$HN$15:$HN$97,0)),"")</f>
        <v/>
      </c>
      <c r="BV118" s="396" t="str">
        <f t="shared" si="404"/>
        <v/>
      </c>
      <c r="BW118" s="396" t="str">
        <f t="shared" si="405"/>
        <v/>
      </c>
      <c r="BX118" s="396" t="str">
        <f t="shared" si="406"/>
        <v/>
      </c>
      <c r="BY118" s="479" t="str">
        <f t="shared" si="407"/>
        <v/>
      </c>
      <c r="BZ118" s="396" t="str">
        <f t="shared" si="408"/>
        <v/>
      </c>
      <c r="CA118" s="396" t="str">
        <f t="shared" si="409"/>
        <v/>
      </c>
      <c r="CB118" s="396" t="str">
        <f t="shared" si="410"/>
        <v/>
      </c>
      <c r="CC118" s="479" t="str">
        <f t="shared" si="411"/>
        <v/>
      </c>
      <c r="CD118" s="396" t="str">
        <f t="shared" si="412"/>
        <v/>
      </c>
      <c r="CE118" s="396" t="str">
        <f t="shared" si="413"/>
        <v/>
      </c>
      <c r="CF118" s="396" t="str">
        <f t="shared" si="414"/>
        <v/>
      </c>
      <c r="CG118" s="479" t="str">
        <f t="shared" si="415"/>
        <v/>
      </c>
      <c r="CH118" s="396" t="str">
        <f t="shared" si="416"/>
        <v/>
      </c>
      <c r="CI118" s="391">
        <v>104</v>
      </c>
      <c r="CJ118" s="392"/>
      <c r="CK118" s="397"/>
      <c r="CL118" s="367" t="str">
        <f t="shared" si="417"/>
        <v/>
      </c>
      <c r="CM118" s="390" t="str">
        <f t="shared" si="418"/>
        <v/>
      </c>
      <c r="CN118" s="394" t="str">
        <f t="shared" si="419"/>
        <v/>
      </c>
      <c r="CO118" s="394" t="str">
        <f t="shared" si="420"/>
        <v/>
      </c>
      <c r="CP118" s="395" t="str">
        <f t="shared" si="421"/>
        <v/>
      </c>
      <c r="CQ118" s="395" t="str">
        <f>IFERROR(INDEX(#REF!,MATCH(DE118,$II$15:$II$97,0)),"")</f>
        <v/>
      </c>
      <c r="CR118" s="396" t="str">
        <f t="shared" si="422"/>
        <v/>
      </c>
      <c r="CS118" s="396" t="str">
        <f t="shared" si="423"/>
        <v/>
      </c>
      <c r="CT118" s="396" t="str">
        <f t="shared" si="424"/>
        <v/>
      </c>
      <c r="CU118" s="479" t="str">
        <f t="shared" si="425"/>
        <v/>
      </c>
      <c r="CV118" s="396" t="str">
        <f t="shared" si="426"/>
        <v/>
      </c>
      <c r="CW118" s="396" t="str">
        <f t="shared" si="427"/>
        <v/>
      </c>
      <c r="CX118" s="396" t="str">
        <f t="shared" si="428"/>
        <v/>
      </c>
      <c r="CY118" s="479" t="str">
        <f t="shared" si="429"/>
        <v/>
      </c>
      <c r="CZ118" s="396" t="str">
        <f t="shared" si="430"/>
        <v/>
      </c>
      <c r="DA118" s="396" t="str">
        <f t="shared" si="431"/>
        <v/>
      </c>
      <c r="DB118" s="396" t="str">
        <f t="shared" si="432"/>
        <v/>
      </c>
      <c r="DC118" s="479" t="str">
        <f t="shared" si="433"/>
        <v/>
      </c>
      <c r="DD118" s="396" t="str">
        <f t="shared" si="434"/>
        <v/>
      </c>
      <c r="DE118" s="391">
        <v>104</v>
      </c>
      <c r="DF118" s="393" t="str">
        <f t="shared" ref="DF118:DF131" si="443">IF(DD118="","",IF(DE118=1,20,IF(DE118=2,18,IF(DE118=3,16,IF(DE118=4,14,IF(DE118=5,12,IF(DE118=6,10,IF(DE118=7,9,IF(DE118=8,8,IF(DE118=9,7,IF(DE118=10,6,IF(DE118=11,5,IF(DE118=12,4,IF(DE118=13,3,IF(DE118=14,2,1)))))))))))))))</f>
        <v/>
      </c>
      <c r="DG118" s="392"/>
      <c r="DH118" s="392"/>
      <c r="DI118" s="367" t="str">
        <f t="shared" ref="DI118:DI131" si="444">IFERROR(INDEX($IK$15:$IK$97,MATCH($EB118,$JD$15:$JD$97,0)),"")</f>
        <v/>
      </c>
      <c r="DJ118" s="390" t="str">
        <f t="shared" si="435"/>
        <v/>
      </c>
      <c r="DK118" s="394" t="str">
        <f t="shared" si="436"/>
        <v/>
      </c>
      <c r="DL118" s="395" t="str">
        <f t="shared" si="437"/>
        <v/>
      </c>
      <c r="DM118" s="395" t="str">
        <f t="shared" si="438"/>
        <v/>
      </c>
      <c r="DN118" s="395" t="str">
        <f>IFERROR(INDEX(#REF!,MATCH(EB118,$JD$15:$JD$97,0)),"")</f>
        <v/>
      </c>
      <c r="DO118" s="396" t="str">
        <f t="shared" ref="DO118:DO131" si="445">IFERROR(INDEX(IQ$15:IQ$97,MATCH($EB118,$JD$15:$JD$97,0)),"")</f>
        <v/>
      </c>
      <c r="DP118" s="396" t="str">
        <f t="shared" ref="DP118:DP131" si="446">IFERROR(INDEX(IR$15:IR$97,MATCH($EB118,$JD$15:$JD$97,0)),"")</f>
        <v/>
      </c>
      <c r="DQ118" s="396" t="str">
        <f t="shared" ref="DQ118:DQ131" si="447">IFERROR(INDEX(IS$15:IS$97,MATCH($EB118,$JD$15:$JD$97,0)),"")</f>
        <v/>
      </c>
      <c r="DR118" s="479" t="str">
        <f t="shared" si="439"/>
        <v/>
      </c>
      <c r="DS118" s="396" t="str">
        <f t="shared" ref="DS118:DS131" si="448">IFERROR(INDEX(IU$15:IU$97,MATCH($EB118,$JD$15:$JD$97,0)),"")</f>
        <v/>
      </c>
      <c r="DT118" s="396" t="str">
        <f t="shared" ref="DT118:DT131" si="449">IFERROR(INDEX(IV$15:IV$97,MATCH($EB118,$JD$15:$JD$97,0)),"")</f>
        <v/>
      </c>
      <c r="DU118" s="396" t="str">
        <f t="shared" ref="DU118:DU131" si="450">IFERROR(INDEX(IW$15:IW$97,MATCH($EB118,$JD$15:$JD$97,0)),"")</f>
        <v/>
      </c>
      <c r="DV118" s="479" t="str">
        <f t="shared" si="440"/>
        <v/>
      </c>
      <c r="DW118" s="396" t="str">
        <f t="shared" ref="DW118:DW131" si="451">IFERROR(INDEX(IY$15:IY$97,MATCH($EB118,$JD$15:$JD$97,0)),"")</f>
        <v/>
      </c>
      <c r="DX118" s="396" t="str">
        <f t="shared" ref="DX118:DX131" si="452">IFERROR(INDEX(IZ$15:IZ$97,MATCH($EB118,$JD$15:$JD$97,0)),"")</f>
        <v/>
      </c>
      <c r="DY118" s="396" t="str">
        <f t="shared" ref="DY118:DY131" si="453">IFERROR(INDEX(JA$15:JA$97,MATCH($EB118,$JD$15:$JD$97,0)),"")</f>
        <v/>
      </c>
      <c r="DZ118" s="479" t="str">
        <f t="shared" si="441"/>
        <v/>
      </c>
      <c r="EA118" s="396" t="str">
        <f t="shared" si="442"/>
        <v/>
      </c>
      <c r="EB118" s="391">
        <v>104</v>
      </c>
      <c r="EC118" s="393"/>
      <c r="ED118" s="392"/>
      <c r="EI118" s="295"/>
      <c r="EJ118" s="306"/>
      <c r="EK118" s="293"/>
      <c r="EL118" s="293"/>
      <c r="EM118" s="293"/>
      <c r="EN118" s="378" t="str">
        <f>IFERROR(IF(AND($EL118="fem",'Classificação geral'!$F112=1),'Classificação geral'!G112,""),"")</f>
        <v/>
      </c>
      <c r="EO118" s="378" t="str">
        <f>IFERROR(IF(AND($EL118="fem",'Classificação geral'!$F112=1),'Classificação geral'!H112,""),"")</f>
        <v/>
      </c>
      <c r="EP118" s="378" t="str">
        <f>IFERROR(IF(AND($EL118="fem",'Classificação geral'!$F112=1),'Classificação geral'!I112,""),"")</f>
        <v/>
      </c>
      <c r="EQ118" s="378" t="str">
        <f>IFERROR(IF(AND($EL118="fem",'Classificação geral'!$F112=1),'Classificação geral'!J112,""),"")</f>
        <v/>
      </c>
      <c r="ER118" s="306"/>
      <c r="ES118" s="378" t="str">
        <f>IFERROR(IF(AND($EL118="fem",'Classificação geral'!$F112=1),'Classificação geral'!L112,""),"")</f>
        <v/>
      </c>
      <c r="ET118" s="378" t="str">
        <f>IFERROR(IF(AND($EL118="fem",'Classificação geral'!$F112=1),'Classificação geral'!M112,""),"")</f>
        <v/>
      </c>
      <c r="EU118" s="378" t="str">
        <f>IFERROR(IF(AND($EL118="fem",'Classificação geral'!$F112=1),'Classificação geral'!N112,""),"")</f>
        <v/>
      </c>
      <c r="EV118" s="306"/>
      <c r="EW118" s="378" t="str">
        <f>IFERROR(IF(AND($EL118="fem",'Classificação geral'!$F112=1),'Classificação geral'!P112,""),"")</f>
        <v/>
      </c>
      <c r="EX118" s="378" t="str">
        <f>IFERROR(IF(AND($EL118="fem",'Classificação geral'!$F112=1),'Classificação geral'!Q112,""),"")</f>
        <v/>
      </c>
      <c r="EY118" s="378" t="str">
        <f>IFERROR(IF(AND($EL118="fem",'Classificação geral'!$F112=1),'Classificação geral'!R112,""),"")</f>
        <v/>
      </c>
      <c r="EZ118" s="296"/>
      <c r="FA118" s="380" t="str">
        <f t="shared" si="341"/>
        <v/>
      </c>
      <c r="FB118" s="297" t="str">
        <f>IFERROR(RANK(EZ118,EZ:EZ,0)+ COUNTIF(EZ$13:$EZ117,EZ118),"")</f>
        <v/>
      </c>
      <c r="FC118" s="298"/>
      <c r="FD118" s="305"/>
      <c r="FE118" s="295"/>
      <c r="FF118" s="306"/>
      <c r="FG118" s="293"/>
      <c r="FH118" s="293"/>
      <c r="FI118" s="306"/>
      <c r="FJ118" s="378" t="str">
        <f>IFERROR(IF(AND($FH118="mas",'Classificação geral'!$F112=1),'Classificação geral'!G112,""),"")</f>
        <v/>
      </c>
      <c r="FK118" s="378" t="str">
        <f>IFERROR(IF(AND($FH118="mas",'Classificação geral'!$F112=1),'Classificação geral'!H112,""),"")</f>
        <v/>
      </c>
      <c r="FL118" s="378" t="str">
        <f>IFERROR(IF(AND($FH118="mas",'Classificação geral'!$F112=1),'Classificação geral'!I112,""),"")</f>
        <v/>
      </c>
      <c r="FM118" s="378" t="str">
        <f>IFERROR(IF(AND($FH118="mas",'Classificação geral'!$F112=1),'Classificação geral'!J112,""),"")</f>
        <v/>
      </c>
      <c r="FN118" s="378" t="str">
        <f>IFERROR(IF(AND($FH118="mas",'Classificação geral'!$F112=1),'Classificação geral'!K112,""),"")</f>
        <v/>
      </c>
      <c r="FO118" s="378" t="str">
        <f>IFERROR(IF(AND($FH118="mas",'Classificação geral'!$F112=1),'Classificação geral'!L112,""),"")</f>
        <v/>
      </c>
      <c r="FP118" s="378" t="str">
        <f>IFERROR(IF(AND($FH118="mas",'Classificação geral'!$F112=1),'Classificação geral'!M112,""),"")</f>
        <v/>
      </c>
      <c r="FQ118" s="378" t="str">
        <f>IFERROR(IF(AND($FH118="mas",'Classificação geral'!$F112=1),'Classificação geral'!N112,""),"")</f>
        <v/>
      </c>
      <c r="FR118" s="378" t="str">
        <f>IFERROR(IF(AND($FH118="mas",'Classificação geral'!$F112=1),'Classificação geral'!O112,""),"")</f>
        <v/>
      </c>
      <c r="FS118" s="378" t="str">
        <f>IFERROR(IF(AND($FH118="mas",'Classificação geral'!$F112=1),'Classificação geral'!P112,""),"")</f>
        <v/>
      </c>
      <c r="FT118" s="378" t="str">
        <f>IFERROR(IF(AND($FH118="mas",'Classificação geral'!$F112=1),'Classificação geral'!Q112,""),"")</f>
        <v/>
      </c>
      <c r="FU118" s="378" t="str">
        <f>IFERROR(IF(AND($FH118="mas",'Classificação geral'!$F112=1),'Classificação geral'!R112,""),"")</f>
        <v/>
      </c>
      <c r="FV118" s="306"/>
      <c r="FW118" s="380" t="str">
        <f t="shared" si="342"/>
        <v/>
      </c>
      <c r="FX118" s="297" t="str">
        <f>IFERROR(RANK(FV118,FV:FV,0)+ COUNTIF($FV$13:FV117,FV118),"")</f>
        <v/>
      </c>
      <c r="FY118" s="305"/>
      <c r="FZ118" s="295"/>
      <c r="GA118" s="295"/>
      <c r="GB118" s="293"/>
      <c r="GC118" s="293"/>
      <c r="GD118" s="306"/>
      <c r="GE118" s="378" t="str">
        <f>IFERROR(IF(AND($GC118="fem",'Classificação geral'!$F112=2),'Classificação geral'!G112,""),"")</f>
        <v/>
      </c>
      <c r="GF118" s="378" t="str">
        <f>IFERROR(IF(AND($GC118="fem",'Classificação geral'!$F112=2),'Classificação geral'!H112,""),"")</f>
        <v/>
      </c>
      <c r="GG118" s="378" t="str">
        <f>IFERROR(IF(AND($GC118="fem",'Classificação geral'!$F112=2),'Classificação geral'!I112,""),"")</f>
        <v/>
      </c>
      <c r="GH118" s="378" t="str">
        <f>IFERROR(IF(AND($GC118="fem",'Classificação geral'!$F112=2),'Classificação geral'!J112,""),"")</f>
        <v/>
      </c>
      <c r="GI118" s="378" t="str">
        <f>IFERROR(IF(AND($GC118="fem",'Classificação geral'!$F112=2),'Classificação geral'!K112,""),"")</f>
        <v/>
      </c>
      <c r="GJ118" s="378" t="str">
        <f>IFERROR(IF(AND($GC118="fem",'Classificação geral'!$F112=2),'Classificação geral'!L112,""),"")</f>
        <v/>
      </c>
      <c r="GK118" s="378" t="str">
        <f>IFERROR(IF(AND($GC118="fem",'Classificação geral'!$F112=2),'Classificação geral'!M112,""),"")</f>
        <v/>
      </c>
      <c r="GL118" s="378" t="str">
        <f>IFERROR(IF(AND($GC118="fem",'Classificação geral'!$F112=2),'Classificação geral'!N112,""),"")</f>
        <v/>
      </c>
      <c r="GM118" s="378" t="str">
        <f>IFERROR(IF(AND($GC118="fem",'Classificação geral'!$F112=2),'Classificação geral'!O112,""),"")</f>
        <v/>
      </c>
      <c r="GN118" s="378" t="str">
        <f>IFERROR(IF(AND($GC118="fem",'Classificação geral'!$F112=2),'Classificação geral'!P112,""),"")</f>
        <v/>
      </c>
      <c r="GO118" s="378" t="str">
        <f>IFERROR(IF(AND($GC118="fem",'Classificação geral'!$F112=2),'Classificação geral'!Q112,""),"")</f>
        <v/>
      </c>
      <c r="GP118" s="378" t="str">
        <f>IFERROR(IF(AND($GC118="fem",'Classificação geral'!$F112=2),'Classificação geral'!R112,""),"")</f>
        <v/>
      </c>
      <c r="GQ118" s="306"/>
      <c r="GR118" s="380" t="str">
        <f t="shared" si="343"/>
        <v/>
      </c>
      <c r="GS118" s="297" t="str">
        <f>IFERROR(RANK(GQ118,GQ:GQ,0)+ COUNTIF($GQ$13:GQ117,GQ118),"")</f>
        <v/>
      </c>
      <c r="GT118" s="305"/>
      <c r="GU118" s="295"/>
      <c r="GV118" s="295"/>
      <c r="GW118" s="293"/>
      <c r="GX118" s="293"/>
      <c r="GY118" s="306"/>
      <c r="GZ118" s="306"/>
      <c r="HA118" s="306"/>
      <c r="HB118" s="306"/>
      <c r="HC118" s="306"/>
      <c r="HD118" s="306"/>
      <c r="HE118" s="306"/>
      <c r="HF118" s="306"/>
      <c r="HG118" s="306"/>
      <c r="HH118" s="306"/>
      <c r="HI118" s="306"/>
      <c r="HJ118" s="306"/>
      <c r="HK118" s="306"/>
      <c r="HL118" s="306"/>
      <c r="HM118" s="380" t="str">
        <f t="shared" si="344"/>
        <v/>
      </c>
      <c r="HN118" s="297" t="str">
        <f>IFERROR(RANK(HL118,HL:HL,0)+ COUNTIF($HL$13:HL117,HL118),"")</f>
        <v/>
      </c>
      <c r="HO118" s="305"/>
      <c r="HP118" s="295"/>
      <c r="HQ118" s="306"/>
      <c r="HR118" s="293"/>
      <c r="HS118" s="293"/>
      <c r="HT118" s="293"/>
      <c r="HU118" s="382">
        <f>IF($HT118='Classificação geral'!$F112,'Classificação geral'!G112,"")</f>
        <v>0</v>
      </c>
      <c r="HV118" s="382">
        <f>IF($HT118='Classificação geral'!$F112,'Classificação geral'!H112,"")</f>
        <v>0</v>
      </c>
      <c r="HW118" s="382">
        <f>IF($HT118='Classificação geral'!$F112,'Classificação geral'!I112,"")</f>
        <v>0</v>
      </c>
      <c r="HX118" s="382">
        <f>IF($HT118='Classificação geral'!$F112,'Classificação geral'!J112,"")</f>
        <v>0</v>
      </c>
      <c r="HY118" s="382">
        <f>IF($HT118='Classificação geral'!$F112,'Classificação geral'!K112,"")</f>
        <v>0</v>
      </c>
      <c r="HZ118" s="382">
        <f>IF($HT118='Classificação geral'!$F112,'Classificação geral'!L112,"")</f>
        <v>0</v>
      </c>
      <c r="IA118" s="382">
        <f>IF($HT118='Classificação geral'!$F112,'Classificação geral'!M112,"")</f>
        <v>0</v>
      </c>
      <c r="IB118" s="382">
        <f>IF($HT118='Classificação geral'!$F112,'Classificação geral'!N112,"")</f>
        <v>0</v>
      </c>
      <c r="IC118" s="382">
        <f>IF($HT118='Classificação geral'!$F112,'Classificação geral'!O112,"")</f>
        <v>0</v>
      </c>
      <c r="ID118" s="382">
        <f>IF($HT118='Classificação geral'!$F112,'Classificação geral'!P112,"")</f>
        <v>0</v>
      </c>
      <c r="IE118" s="382">
        <f>IF($HT118='Classificação geral'!$F112,'Classificação geral'!Q112,"")</f>
        <v>0</v>
      </c>
      <c r="IF118" s="382">
        <f>IF($HT118='Classificação geral'!$F112,'Classificação geral'!R112,"")</f>
        <v>0</v>
      </c>
      <c r="IG118" s="379" t="str">
        <f>IF($HT118='Classificação geral'!$F112,'Classificação geral'!$U112,"")</f>
        <v/>
      </c>
      <c r="IH118" s="334" t="str">
        <f t="shared" si="339"/>
        <v/>
      </c>
      <c r="II118" s="297" t="str">
        <f>IFERROR(RANK(IG118,IG:IG,0)+ COUNTIF($IG$13:IG117,IG118),"")</f>
        <v/>
      </c>
      <c r="IJ118" s="305"/>
      <c r="IK118" s="295"/>
      <c r="IL118" s="306"/>
      <c r="IM118" s="293"/>
      <c r="IN118" s="293"/>
      <c r="IO118" s="293"/>
      <c r="IP118" s="379">
        <f>IF($IO118='Classificação geral'!$F112,'Classificação geral'!G112,"")</f>
        <v>0</v>
      </c>
      <c r="IQ118" s="379">
        <f>IF($IO118='Classificação geral'!$F112,'Classificação geral'!H112,"")</f>
        <v>0</v>
      </c>
      <c r="IR118" s="379">
        <f>IF($IO118='Classificação geral'!$F112,'Classificação geral'!I112,"")</f>
        <v>0</v>
      </c>
      <c r="IS118" s="379">
        <f>IF($IO118='Classificação geral'!$F112,'Classificação geral'!J112,"")</f>
        <v>0</v>
      </c>
      <c r="IT118" s="379">
        <f>IF($IO118='Classificação geral'!$F112,'Classificação geral'!K112,"")</f>
        <v>0</v>
      </c>
      <c r="IU118" s="379">
        <f>IF($IO118='Classificação geral'!$F112,'Classificação geral'!L112,"")</f>
        <v>0</v>
      </c>
      <c r="IV118" s="379">
        <f>IF($IO118='Classificação geral'!$F112,'Classificação geral'!M112,"")</f>
        <v>0</v>
      </c>
      <c r="IW118" s="379">
        <f>IF($IO118='Classificação geral'!$F112,'Classificação geral'!N112,"")</f>
        <v>0</v>
      </c>
      <c r="IX118" s="379">
        <f>IF($IO118='Classificação geral'!$F112,'Classificação geral'!O112,"")</f>
        <v>0</v>
      </c>
      <c r="IY118" s="379">
        <f>IF($IO118='Classificação geral'!$F112,'Classificação geral'!P112,"")</f>
        <v>0</v>
      </c>
      <c r="IZ118" s="379">
        <f>IF($IO118='Classificação geral'!$F112,'Classificação geral'!Q112,"")</f>
        <v>0</v>
      </c>
      <c r="JA118" s="379">
        <f>IF($IO118='Classificação geral'!$F112,'Classificação geral'!R112,"")</f>
        <v>0</v>
      </c>
      <c r="JB118" s="296" t="str">
        <f>IF($IO118='Classificação geral'!$F112,'Classificação geral'!$U112,"")</f>
        <v/>
      </c>
      <c r="JC118" s="334" t="str">
        <f t="shared" si="340"/>
        <v/>
      </c>
      <c r="JD118" s="297" t="str">
        <f>IFERROR(RANK(JB118,JB:JB,0)+ COUNTIF($JB$13:JB117,JB118),"")</f>
        <v/>
      </c>
    </row>
    <row r="119" spans="1:264" ht="25.95" customHeight="1" x14ac:dyDescent="0.4">
      <c r="A119" s="397"/>
      <c r="B119" s="367" t="str">
        <f t="shared" si="345"/>
        <v/>
      </c>
      <c r="C119" s="390" t="str">
        <f t="shared" si="346"/>
        <v/>
      </c>
      <c r="D119" s="394" t="str">
        <f t="shared" si="347"/>
        <v/>
      </c>
      <c r="E119" s="395" t="str">
        <f t="shared" si="348"/>
        <v/>
      </c>
      <c r="F119" s="395" t="str">
        <f t="shared" si="349"/>
        <v/>
      </c>
      <c r="G119" s="395" t="str">
        <f>IFERROR(INDEX(#REF!,MATCH(U119,$FB$15:$FB$97,0)),"")</f>
        <v/>
      </c>
      <c r="H119" s="396" t="str">
        <f t="shared" si="350"/>
        <v/>
      </c>
      <c r="I119" s="396" t="str">
        <f t="shared" si="351"/>
        <v/>
      </c>
      <c r="J119" s="396" t="str">
        <f t="shared" si="352"/>
        <v/>
      </c>
      <c r="K119" s="479" t="str">
        <f t="shared" si="353"/>
        <v/>
      </c>
      <c r="L119" s="396" t="str">
        <f t="shared" si="354"/>
        <v/>
      </c>
      <c r="M119" s="396" t="str">
        <f t="shared" si="355"/>
        <v/>
      </c>
      <c r="N119" s="396" t="str">
        <f t="shared" si="356"/>
        <v/>
      </c>
      <c r="O119" s="479" t="str">
        <f t="shared" si="357"/>
        <v/>
      </c>
      <c r="P119" s="396" t="str">
        <f t="shared" si="358"/>
        <v/>
      </c>
      <c r="Q119" s="396" t="str">
        <f t="shared" si="359"/>
        <v/>
      </c>
      <c r="R119" s="396" t="str">
        <f t="shared" si="360"/>
        <v/>
      </c>
      <c r="S119" s="479" t="str">
        <f t="shared" si="361"/>
        <v/>
      </c>
      <c r="T119" s="396" t="str">
        <f t="shared" si="362"/>
        <v/>
      </c>
      <c r="U119" s="391">
        <v>105</v>
      </c>
      <c r="V119" s="392"/>
      <c r="W119" s="392"/>
      <c r="X119" s="367" t="str">
        <f t="shared" si="363"/>
        <v/>
      </c>
      <c r="Y119" s="390" t="str">
        <f t="shared" si="364"/>
        <v/>
      </c>
      <c r="Z119" s="394" t="str">
        <f t="shared" si="365"/>
        <v/>
      </c>
      <c r="AA119" s="395" t="str">
        <f t="shared" si="366"/>
        <v/>
      </c>
      <c r="AB119" s="395" t="str">
        <f t="shared" si="367"/>
        <v/>
      </c>
      <c r="AC119" s="395" t="str">
        <f>IFERROR(INDEX(#REF!,MATCH(AQ119,$FX$15:$FX$97,0)),"")</f>
        <v/>
      </c>
      <c r="AD119" s="396" t="str">
        <f t="shared" si="368"/>
        <v/>
      </c>
      <c r="AE119" s="396" t="str">
        <f t="shared" si="369"/>
        <v/>
      </c>
      <c r="AF119" s="396" t="str">
        <f t="shared" si="370"/>
        <v/>
      </c>
      <c r="AG119" s="479" t="str">
        <f t="shared" si="371"/>
        <v/>
      </c>
      <c r="AH119" s="396" t="str">
        <f t="shared" si="372"/>
        <v/>
      </c>
      <c r="AI119" s="396" t="str">
        <f t="shared" si="373"/>
        <v/>
      </c>
      <c r="AJ119" s="396" t="str">
        <f t="shared" si="374"/>
        <v/>
      </c>
      <c r="AK119" s="479" t="str">
        <f t="shared" si="375"/>
        <v/>
      </c>
      <c r="AL119" s="396" t="str">
        <f t="shared" si="376"/>
        <v/>
      </c>
      <c r="AM119" s="396" t="str">
        <f t="shared" si="377"/>
        <v/>
      </c>
      <c r="AN119" s="396" t="str">
        <f t="shared" si="378"/>
        <v/>
      </c>
      <c r="AO119" s="479" t="str">
        <f t="shared" si="379"/>
        <v/>
      </c>
      <c r="AP119" s="396" t="str">
        <f t="shared" si="380"/>
        <v/>
      </c>
      <c r="AQ119" s="391">
        <v>105</v>
      </c>
      <c r="AR119" s="392"/>
      <c r="AS119" s="397"/>
      <c r="AT119" s="367" t="str">
        <f t="shared" si="381"/>
        <v/>
      </c>
      <c r="AU119" s="390" t="str">
        <f t="shared" si="382"/>
        <v/>
      </c>
      <c r="AV119" s="390" t="str">
        <f t="shared" si="383"/>
        <v/>
      </c>
      <c r="AW119" s="395" t="str">
        <f t="shared" si="384"/>
        <v/>
      </c>
      <c r="AX119" s="395" t="str">
        <f t="shared" si="385"/>
        <v/>
      </c>
      <c r="AY119" s="395" t="str">
        <f>IFERROR(INDEX(#REF!,MATCH($BM119,$GS$15:$GS$97,0)),"")</f>
        <v/>
      </c>
      <c r="AZ119" s="396" t="str">
        <f t="shared" si="386"/>
        <v/>
      </c>
      <c r="BA119" s="396" t="str">
        <f t="shared" si="387"/>
        <v/>
      </c>
      <c r="BB119" s="396" t="str">
        <f t="shared" si="388"/>
        <v/>
      </c>
      <c r="BC119" s="479" t="str">
        <f t="shared" si="389"/>
        <v/>
      </c>
      <c r="BD119" s="396" t="str">
        <f t="shared" si="390"/>
        <v/>
      </c>
      <c r="BE119" s="396" t="str">
        <f t="shared" si="391"/>
        <v/>
      </c>
      <c r="BF119" s="396" t="str">
        <f t="shared" si="392"/>
        <v/>
      </c>
      <c r="BG119" s="479" t="str">
        <f t="shared" si="393"/>
        <v/>
      </c>
      <c r="BH119" s="396" t="str">
        <f t="shared" si="394"/>
        <v/>
      </c>
      <c r="BI119" s="396" t="str">
        <f t="shared" si="395"/>
        <v/>
      </c>
      <c r="BJ119" s="396" t="str">
        <f t="shared" si="396"/>
        <v/>
      </c>
      <c r="BK119" s="479" t="str">
        <f t="shared" si="397"/>
        <v/>
      </c>
      <c r="BL119" s="396" t="str">
        <f t="shared" si="398"/>
        <v/>
      </c>
      <c r="BM119" s="391">
        <v>105</v>
      </c>
      <c r="BN119" s="236"/>
      <c r="BO119" s="392"/>
      <c r="BP119" s="368" t="str">
        <f t="shared" si="399"/>
        <v/>
      </c>
      <c r="BQ119" s="390" t="str">
        <f t="shared" si="400"/>
        <v/>
      </c>
      <c r="BR119" s="394" t="str">
        <f t="shared" si="401"/>
        <v/>
      </c>
      <c r="BS119" s="395" t="str">
        <f t="shared" si="402"/>
        <v/>
      </c>
      <c r="BT119" s="395" t="str">
        <f t="shared" si="403"/>
        <v/>
      </c>
      <c r="BU119" s="395" t="str">
        <f>IFERROR(INDEX(#REF!,MATCH(CI119,$HN$15:$HN$97,0)),"")</f>
        <v/>
      </c>
      <c r="BV119" s="396" t="str">
        <f t="shared" si="404"/>
        <v/>
      </c>
      <c r="BW119" s="396" t="str">
        <f t="shared" si="405"/>
        <v/>
      </c>
      <c r="BX119" s="396" t="str">
        <f t="shared" si="406"/>
        <v/>
      </c>
      <c r="BY119" s="479" t="str">
        <f t="shared" si="407"/>
        <v/>
      </c>
      <c r="BZ119" s="396" t="str">
        <f t="shared" si="408"/>
        <v/>
      </c>
      <c r="CA119" s="396" t="str">
        <f t="shared" si="409"/>
        <v/>
      </c>
      <c r="CB119" s="396" t="str">
        <f t="shared" si="410"/>
        <v/>
      </c>
      <c r="CC119" s="479" t="str">
        <f t="shared" si="411"/>
        <v/>
      </c>
      <c r="CD119" s="396" t="str">
        <f t="shared" si="412"/>
        <v/>
      </c>
      <c r="CE119" s="396" t="str">
        <f t="shared" si="413"/>
        <v/>
      </c>
      <c r="CF119" s="396" t="str">
        <f t="shared" si="414"/>
        <v/>
      </c>
      <c r="CG119" s="479" t="str">
        <f t="shared" si="415"/>
        <v/>
      </c>
      <c r="CH119" s="396" t="str">
        <f t="shared" si="416"/>
        <v/>
      </c>
      <c r="CI119" s="391">
        <v>105</v>
      </c>
      <c r="CJ119" s="392"/>
      <c r="CK119" s="397"/>
      <c r="CL119" s="367" t="str">
        <f t="shared" si="417"/>
        <v/>
      </c>
      <c r="CM119" s="390" t="str">
        <f t="shared" si="418"/>
        <v/>
      </c>
      <c r="CN119" s="394" t="str">
        <f t="shared" si="419"/>
        <v/>
      </c>
      <c r="CO119" s="394" t="str">
        <f t="shared" si="420"/>
        <v/>
      </c>
      <c r="CP119" s="395" t="str">
        <f t="shared" si="421"/>
        <v/>
      </c>
      <c r="CQ119" s="395" t="str">
        <f>IFERROR(INDEX(#REF!,MATCH(DE119,$II$15:$II$97,0)),"")</f>
        <v/>
      </c>
      <c r="CR119" s="396" t="str">
        <f t="shared" si="422"/>
        <v/>
      </c>
      <c r="CS119" s="396" t="str">
        <f t="shared" si="423"/>
        <v/>
      </c>
      <c r="CT119" s="396" t="str">
        <f t="shared" si="424"/>
        <v/>
      </c>
      <c r="CU119" s="479" t="str">
        <f t="shared" si="425"/>
        <v/>
      </c>
      <c r="CV119" s="396" t="str">
        <f t="shared" si="426"/>
        <v/>
      </c>
      <c r="CW119" s="396" t="str">
        <f t="shared" si="427"/>
        <v/>
      </c>
      <c r="CX119" s="396" t="str">
        <f t="shared" si="428"/>
        <v/>
      </c>
      <c r="CY119" s="479" t="str">
        <f t="shared" si="429"/>
        <v/>
      </c>
      <c r="CZ119" s="396" t="str">
        <f t="shared" si="430"/>
        <v/>
      </c>
      <c r="DA119" s="396" t="str">
        <f t="shared" si="431"/>
        <v/>
      </c>
      <c r="DB119" s="396" t="str">
        <f t="shared" si="432"/>
        <v/>
      </c>
      <c r="DC119" s="479" t="str">
        <f t="shared" si="433"/>
        <v/>
      </c>
      <c r="DD119" s="396" t="str">
        <f t="shared" si="434"/>
        <v/>
      </c>
      <c r="DE119" s="391">
        <v>105</v>
      </c>
      <c r="DF119" s="393" t="str">
        <f t="shared" si="443"/>
        <v/>
      </c>
      <c r="DG119" s="392"/>
      <c r="DH119" s="392"/>
      <c r="DI119" s="367" t="str">
        <f t="shared" si="444"/>
        <v/>
      </c>
      <c r="DJ119" s="390" t="str">
        <f t="shared" si="435"/>
        <v/>
      </c>
      <c r="DK119" s="394" t="str">
        <f t="shared" si="436"/>
        <v/>
      </c>
      <c r="DL119" s="395" t="str">
        <f t="shared" si="437"/>
        <v/>
      </c>
      <c r="DM119" s="395" t="str">
        <f t="shared" si="438"/>
        <v/>
      </c>
      <c r="DN119" s="395" t="str">
        <f>IFERROR(INDEX(#REF!,MATCH(EB119,$JD$15:$JD$97,0)),"")</f>
        <v/>
      </c>
      <c r="DO119" s="396" t="str">
        <f t="shared" si="445"/>
        <v/>
      </c>
      <c r="DP119" s="396" t="str">
        <f t="shared" si="446"/>
        <v/>
      </c>
      <c r="DQ119" s="396" t="str">
        <f t="shared" si="447"/>
        <v/>
      </c>
      <c r="DR119" s="479" t="str">
        <f t="shared" si="439"/>
        <v/>
      </c>
      <c r="DS119" s="396" t="str">
        <f t="shared" si="448"/>
        <v/>
      </c>
      <c r="DT119" s="396" t="str">
        <f t="shared" si="449"/>
        <v/>
      </c>
      <c r="DU119" s="396" t="str">
        <f t="shared" si="450"/>
        <v/>
      </c>
      <c r="DV119" s="479" t="str">
        <f t="shared" si="440"/>
        <v/>
      </c>
      <c r="DW119" s="396" t="str">
        <f t="shared" si="451"/>
        <v/>
      </c>
      <c r="DX119" s="396" t="str">
        <f t="shared" si="452"/>
        <v/>
      </c>
      <c r="DY119" s="396" t="str">
        <f t="shared" si="453"/>
        <v/>
      </c>
      <c r="DZ119" s="479" t="str">
        <f t="shared" si="441"/>
        <v/>
      </c>
      <c r="EA119" s="396" t="str">
        <f t="shared" si="442"/>
        <v/>
      </c>
      <c r="EB119" s="391">
        <v>105</v>
      </c>
      <c r="EC119" s="393"/>
      <c r="ED119" s="392"/>
      <c r="EI119" s="295"/>
      <c r="EJ119" s="306"/>
      <c r="EK119" s="293"/>
      <c r="EL119" s="293"/>
      <c r="EM119" s="293"/>
      <c r="EN119" s="378" t="str">
        <f>IFERROR(IF(AND($EL119="fem",'Classificação geral'!$F113=1),'Classificação geral'!G113,""),"")</f>
        <v/>
      </c>
      <c r="EO119" s="378" t="str">
        <f>IFERROR(IF(AND($EL119="fem",'Classificação geral'!$F113=1),'Classificação geral'!H113,""),"")</f>
        <v/>
      </c>
      <c r="EP119" s="378" t="str">
        <f>IFERROR(IF(AND($EL119="fem",'Classificação geral'!$F113=1),'Classificação geral'!I113,""),"")</f>
        <v/>
      </c>
      <c r="EQ119" s="378" t="str">
        <f>IFERROR(IF(AND($EL119="fem",'Classificação geral'!$F113=1),'Classificação geral'!J113,""),"")</f>
        <v/>
      </c>
      <c r="ER119" s="306"/>
      <c r="ES119" s="378" t="str">
        <f>IFERROR(IF(AND($EL119="fem",'Classificação geral'!$F113=1),'Classificação geral'!L113,""),"")</f>
        <v/>
      </c>
      <c r="ET119" s="378" t="str">
        <f>IFERROR(IF(AND($EL119="fem",'Classificação geral'!$F113=1),'Classificação geral'!M113,""),"")</f>
        <v/>
      </c>
      <c r="EU119" s="378" t="str">
        <f>IFERROR(IF(AND($EL119="fem",'Classificação geral'!$F113=1),'Classificação geral'!N113,""),"")</f>
        <v/>
      </c>
      <c r="EV119" s="306"/>
      <c r="EW119" s="378" t="str">
        <f>IFERROR(IF(AND($EL119="fem",'Classificação geral'!$F113=1),'Classificação geral'!P113,""),"")</f>
        <v/>
      </c>
      <c r="EX119" s="378" t="str">
        <f>IFERROR(IF(AND($EL119="fem",'Classificação geral'!$F113=1),'Classificação geral'!Q113,""),"")</f>
        <v/>
      </c>
      <c r="EY119" s="378" t="str">
        <f>IFERROR(IF(AND($EL119="fem",'Classificação geral'!$F113=1),'Classificação geral'!R113,""),"")</f>
        <v/>
      </c>
      <c r="EZ119" s="296"/>
      <c r="FA119" s="380" t="str">
        <f t="shared" si="341"/>
        <v/>
      </c>
      <c r="FB119" s="297" t="str">
        <f>IFERROR(RANK(EZ119,EZ:EZ,0)+ COUNTIF(EZ$13:$EZ118,EZ119),"")</f>
        <v/>
      </c>
      <c r="FC119" s="298"/>
      <c r="FD119" s="305"/>
      <c r="FE119" s="295"/>
      <c r="FF119" s="306"/>
      <c r="FG119" s="293"/>
      <c r="FH119" s="293"/>
      <c r="FI119" s="306"/>
      <c r="FJ119" s="378" t="str">
        <f>IFERROR(IF(AND($FH119="mas",'Classificação geral'!$F113=1),'Classificação geral'!G113,""),"")</f>
        <v/>
      </c>
      <c r="FK119" s="378" t="str">
        <f>IFERROR(IF(AND($FH119="mas",'Classificação geral'!$F113=1),'Classificação geral'!H113,""),"")</f>
        <v/>
      </c>
      <c r="FL119" s="378" t="str">
        <f>IFERROR(IF(AND($FH119="mas",'Classificação geral'!$F113=1),'Classificação geral'!I113,""),"")</f>
        <v/>
      </c>
      <c r="FM119" s="378" t="str">
        <f>IFERROR(IF(AND($FH119="mas",'Classificação geral'!$F113=1),'Classificação geral'!J113,""),"")</f>
        <v/>
      </c>
      <c r="FN119" s="378" t="str">
        <f>IFERROR(IF(AND($FH119="mas",'Classificação geral'!$F113=1),'Classificação geral'!K113,""),"")</f>
        <v/>
      </c>
      <c r="FO119" s="378" t="str">
        <f>IFERROR(IF(AND($FH119="mas",'Classificação geral'!$F113=1),'Classificação geral'!L113,""),"")</f>
        <v/>
      </c>
      <c r="FP119" s="378" t="str">
        <f>IFERROR(IF(AND($FH119="mas",'Classificação geral'!$F113=1),'Classificação geral'!M113,""),"")</f>
        <v/>
      </c>
      <c r="FQ119" s="378" t="str">
        <f>IFERROR(IF(AND($FH119="mas",'Classificação geral'!$F113=1),'Classificação geral'!N113,""),"")</f>
        <v/>
      </c>
      <c r="FR119" s="378" t="str">
        <f>IFERROR(IF(AND($FH119="mas",'Classificação geral'!$F113=1),'Classificação geral'!O113,""),"")</f>
        <v/>
      </c>
      <c r="FS119" s="378" t="str">
        <f>IFERROR(IF(AND($FH119="mas",'Classificação geral'!$F113=1),'Classificação geral'!P113,""),"")</f>
        <v/>
      </c>
      <c r="FT119" s="378" t="str">
        <f>IFERROR(IF(AND($FH119="mas",'Classificação geral'!$F113=1),'Classificação geral'!Q113,""),"")</f>
        <v/>
      </c>
      <c r="FU119" s="378" t="str">
        <f>IFERROR(IF(AND($FH119="mas",'Classificação geral'!$F113=1),'Classificação geral'!R113,""),"")</f>
        <v/>
      </c>
      <c r="FV119" s="306"/>
      <c r="FW119" s="380" t="str">
        <f t="shared" si="342"/>
        <v/>
      </c>
      <c r="FX119" s="297" t="str">
        <f>IFERROR(RANK(FV119,FV:FV,0)+ COUNTIF($FV$13:FV118,FV119),"")</f>
        <v/>
      </c>
      <c r="FY119" s="305"/>
      <c r="FZ119" s="295"/>
      <c r="GA119" s="295"/>
      <c r="GB119" s="293"/>
      <c r="GC119" s="293"/>
      <c r="GD119" s="306"/>
      <c r="GE119" s="378" t="str">
        <f>IFERROR(IF(AND($GC119="fem",'Classificação geral'!$F113=2),'Classificação geral'!G113,""),"")</f>
        <v/>
      </c>
      <c r="GF119" s="378" t="str">
        <f>IFERROR(IF(AND($GC119="fem",'Classificação geral'!$F113=2),'Classificação geral'!H113,""),"")</f>
        <v/>
      </c>
      <c r="GG119" s="378" t="str">
        <f>IFERROR(IF(AND($GC119="fem",'Classificação geral'!$F113=2),'Classificação geral'!I113,""),"")</f>
        <v/>
      </c>
      <c r="GH119" s="378" t="str">
        <f>IFERROR(IF(AND($GC119="fem",'Classificação geral'!$F113=2),'Classificação geral'!J113,""),"")</f>
        <v/>
      </c>
      <c r="GI119" s="378" t="str">
        <f>IFERROR(IF(AND($GC119="fem",'Classificação geral'!$F113=2),'Classificação geral'!K113,""),"")</f>
        <v/>
      </c>
      <c r="GJ119" s="378" t="str">
        <f>IFERROR(IF(AND($GC119="fem",'Classificação geral'!$F113=2),'Classificação geral'!L113,""),"")</f>
        <v/>
      </c>
      <c r="GK119" s="378" t="str">
        <f>IFERROR(IF(AND($GC119="fem",'Classificação geral'!$F113=2),'Classificação geral'!M113,""),"")</f>
        <v/>
      </c>
      <c r="GL119" s="378" t="str">
        <f>IFERROR(IF(AND($GC119="fem",'Classificação geral'!$F113=2),'Classificação geral'!N113,""),"")</f>
        <v/>
      </c>
      <c r="GM119" s="378" t="str">
        <f>IFERROR(IF(AND($GC119="fem",'Classificação geral'!$F113=2),'Classificação geral'!O113,""),"")</f>
        <v/>
      </c>
      <c r="GN119" s="378" t="str">
        <f>IFERROR(IF(AND($GC119="fem",'Classificação geral'!$F113=2),'Classificação geral'!P113,""),"")</f>
        <v/>
      </c>
      <c r="GO119" s="378" t="str">
        <f>IFERROR(IF(AND($GC119="fem",'Classificação geral'!$F113=2),'Classificação geral'!Q113,""),"")</f>
        <v/>
      </c>
      <c r="GP119" s="378" t="str">
        <f>IFERROR(IF(AND($GC119="fem",'Classificação geral'!$F113=2),'Classificação geral'!R113,""),"")</f>
        <v/>
      </c>
      <c r="GQ119" s="306"/>
      <c r="GR119" s="380" t="str">
        <f t="shared" si="343"/>
        <v/>
      </c>
      <c r="GS119" s="297" t="str">
        <f>IFERROR(RANK(GQ119,GQ:GQ,0)+ COUNTIF($GQ$13:GQ118,GQ119),"")</f>
        <v/>
      </c>
      <c r="GT119" s="305"/>
      <c r="GU119" s="295"/>
      <c r="GV119" s="295"/>
      <c r="GW119" s="293"/>
      <c r="GX119" s="293"/>
      <c r="GY119" s="306"/>
      <c r="GZ119" s="306"/>
      <c r="HA119" s="306"/>
      <c r="HB119" s="306"/>
      <c r="HC119" s="306"/>
      <c r="HD119" s="306"/>
      <c r="HE119" s="306"/>
      <c r="HF119" s="306"/>
      <c r="HG119" s="306"/>
      <c r="HH119" s="306"/>
      <c r="HI119" s="306"/>
      <c r="HJ119" s="306"/>
      <c r="HK119" s="306"/>
      <c r="HL119" s="306"/>
      <c r="HM119" s="380" t="str">
        <f t="shared" si="344"/>
        <v/>
      </c>
      <c r="HN119" s="297" t="str">
        <f>IFERROR(RANK(HL119,HL:HL,0)+ COUNTIF($HL$13:HL118,HL119),"")</f>
        <v/>
      </c>
      <c r="HO119" s="305"/>
      <c r="HP119" s="295"/>
      <c r="HQ119" s="306"/>
      <c r="HR119" s="293"/>
      <c r="HS119" s="293"/>
      <c r="HT119" s="293"/>
      <c r="HU119" s="382">
        <f>IF($HT119='Classificação geral'!$F113,'Classificação geral'!G113,"")</f>
        <v>0</v>
      </c>
      <c r="HV119" s="382">
        <f>IF($HT119='Classificação geral'!$F113,'Classificação geral'!H113,"")</f>
        <v>0</v>
      </c>
      <c r="HW119" s="382">
        <f>IF($HT119='Classificação geral'!$F113,'Classificação geral'!I113,"")</f>
        <v>0</v>
      </c>
      <c r="HX119" s="382">
        <f>IF($HT119='Classificação geral'!$F113,'Classificação geral'!J113,"")</f>
        <v>0</v>
      </c>
      <c r="HY119" s="382">
        <f>IF($HT119='Classificação geral'!$F113,'Classificação geral'!K113,"")</f>
        <v>0</v>
      </c>
      <c r="HZ119" s="382">
        <f>IF($HT119='Classificação geral'!$F113,'Classificação geral'!L113,"")</f>
        <v>0</v>
      </c>
      <c r="IA119" s="382">
        <f>IF($HT119='Classificação geral'!$F113,'Classificação geral'!M113,"")</f>
        <v>0</v>
      </c>
      <c r="IB119" s="382">
        <f>IF($HT119='Classificação geral'!$F113,'Classificação geral'!N113,"")</f>
        <v>0</v>
      </c>
      <c r="IC119" s="382">
        <f>IF($HT119='Classificação geral'!$F113,'Classificação geral'!O113,"")</f>
        <v>0</v>
      </c>
      <c r="ID119" s="382">
        <f>IF($HT119='Classificação geral'!$F113,'Classificação geral'!P113,"")</f>
        <v>0</v>
      </c>
      <c r="IE119" s="382">
        <f>IF($HT119='Classificação geral'!$F113,'Classificação geral'!Q113,"")</f>
        <v>0</v>
      </c>
      <c r="IF119" s="382">
        <f>IF($HT119='Classificação geral'!$F113,'Classificação geral'!R113,"")</f>
        <v>0</v>
      </c>
      <c r="IG119" s="379" t="str">
        <f>IF($HT119='Classificação geral'!$F113,'Classificação geral'!$U113,"")</f>
        <v/>
      </c>
      <c r="IH119" s="334" t="str">
        <f t="shared" si="339"/>
        <v/>
      </c>
      <c r="II119" s="297" t="str">
        <f>IFERROR(RANK(IG119,IG:IG,0)+ COUNTIF($IG$13:IG118,IG119),"")</f>
        <v/>
      </c>
      <c r="IJ119" s="305"/>
      <c r="IK119" s="295"/>
      <c r="IL119" s="306"/>
      <c r="IM119" s="293"/>
      <c r="IN119" s="293"/>
      <c r="IO119" s="293"/>
      <c r="IP119" s="379">
        <f>IF($IO119='Classificação geral'!$F113,'Classificação geral'!G113,"")</f>
        <v>0</v>
      </c>
      <c r="IQ119" s="379">
        <f>IF($IO119='Classificação geral'!$F113,'Classificação geral'!H113,"")</f>
        <v>0</v>
      </c>
      <c r="IR119" s="379">
        <f>IF($IO119='Classificação geral'!$F113,'Classificação geral'!I113,"")</f>
        <v>0</v>
      </c>
      <c r="IS119" s="379">
        <f>IF($IO119='Classificação geral'!$F113,'Classificação geral'!J113,"")</f>
        <v>0</v>
      </c>
      <c r="IT119" s="379">
        <f>IF($IO119='Classificação geral'!$F113,'Classificação geral'!K113,"")</f>
        <v>0</v>
      </c>
      <c r="IU119" s="379">
        <f>IF($IO119='Classificação geral'!$F113,'Classificação geral'!L113,"")</f>
        <v>0</v>
      </c>
      <c r="IV119" s="379">
        <f>IF($IO119='Classificação geral'!$F113,'Classificação geral'!M113,"")</f>
        <v>0</v>
      </c>
      <c r="IW119" s="379">
        <f>IF($IO119='Classificação geral'!$F113,'Classificação geral'!N113,"")</f>
        <v>0</v>
      </c>
      <c r="IX119" s="379">
        <f>IF($IO119='Classificação geral'!$F113,'Classificação geral'!O113,"")</f>
        <v>0</v>
      </c>
      <c r="IY119" s="379">
        <f>IF($IO119='Classificação geral'!$F113,'Classificação geral'!P113,"")</f>
        <v>0</v>
      </c>
      <c r="IZ119" s="379">
        <f>IF($IO119='Classificação geral'!$F113,'Classificação geral'!Q113,"")</f>
        <v>0</v>
      </c>
      <c r="JA119" s="379">
        <f>IF($IO119='Classificação geral'!$F113,'Classificação geral'!R113,"")</f>
        <v>0</v>
      </c>
      <c r="JB119" s="296" t="str">
        <f>IF($IO119='Classificação geral'!$F113,'Classificação geral'!$U113,"")</f>
        <v/>
      </c>
      <c r="JC119" s="334" t="str">
        <f t="shared" si="340"/>
        <v/>
      </c>
      <c r="JD119" s="297" t="str">
        <f>IFERROR(RANK(JB119,JB:JB,0)+ COUNTIF($JB$13:JB118,JB119),"")</f>
        <v/>
      </c>
    </row>
    <row r="120" spans="1:264" ht="25.95" customHeight="1" x14ac:dyDescent="0.4">
      <c r="A120" s="397"/>
      <c r="B120" s="367" t="str">
        <f t="shared" si="345"/>
        <v/>
      </c>
      <c r="C120" s="390" t="str">
        <f t="shared" si="346"/>
        <v/>
      </c>
      <c r="D120" s="394" t="str">
        <f t="shared" si="347"/>
        <v/>
      </c>
      <c r="E120" s="395" t="str">
        <f t="shared" si="348"/>
        <v/>
      </c>
      <c r="F120" s="395" t="str">
        <f t="shared" si="349"/>
        <v/>
      </c>
      <c r="G120" s="395" t="str">
        <f>IFERROR(INDEX(#REF!,MATCH(U120,$FB$15:$FB$97,0)),"")</f>
        <v/>
      </c>
      <c r="H120" s="396" t="str">
        <f t="shared" si="350"/>
        <v/>
      </c>
      <c r="I120" s="396" t="str">
        <f t="shared" si="351"/>
        <v/>
      </c>
      <c r="J120" s="396" t="str">
        <f t="shared" si="352"/>
        <v/>
      </c>
      <c r="K120" s="479" t="str">
        <f t="shared" si="353"/>
        <v/>
      </c>
      <c r="L120" s="396" t="str">
        <f t="shared" si="354"/>
        <v/>
      </c>
      <c r="M120" s="396" t="str">
        <f t="shared" si="355"/>
        <v/>
      </c>
      <c r="N120" s="396" t="str">
        <f t="shared" si="356"/>
        <v/>
      </c>
      <c r="O120" s="479" t="str">
        <f t="shared" si="357"/>
        <v/>
      </c>
      <c r="P120" s="396" t="str">
        <f t="shared" si="358"/>
        <v/>
      </c>
      <c r="Q120" s="396" t="str">
        <f t="shared" si="359"/>
        <v/>
      </c>
      <c r="R120" s="396" t="str">
        <f t="shared" si="360"/>
        <v/>
      </c>
      <c r="S120" s="479" t="str">
        <f t="shared" si="361"/>
        <v/>
      </c>
      <c r="T120" s="396" t="str">
        <f t="shared" si="362"/>
        <v/>
      </c>
      <c r="U120" s="391">
        <v>106</v>
      </c>
      <c r="V120" s="392"/>
      <c r="W120" s="392"/>
      <c r="X120" s="367" t="str">
        <f t="shared" si="363"/>
        <v/>
      </c>
      <c r="Y120" s="390" t="str">
        <f t="shared" si="364"/>
        <v/>
      </c>
      <c r="Z120" s="394" t="str">
        <f t="shared" si="365"/>
        <v/>
      </c>
      <c r="AA120" s="395" t="str">
        <f t="shared" si="366"/>
        <v/>
      </c>
      <c r="AB120" s="395" t="str">
        <f t="shared" si="367"/>
        <v/>
      </c>
      <c r="AC120" s="395" t="str">
        <f>IFERROR(INDEX(#REF!,MATCH(AQ120,$FX$15:$FX$97,0)),"")</f>
        <v/>
      </c>
      <c r="AD120" s="396" t="str">
        <f t="shared" si="368"/>
        <v/>
      </c>
      <c r="AE120" s="396" t="str">
        <f t="shared" si="369"/>
        <v/>
      </c>
      <c r="AF120" s="396" t="str">
        <f t="shared" si="370"/>
        <v/>
      </c>
      <c r="AG120" s="479" t="str">
        <f t="shared" si="371"/>
        <v/>
      </c>
      <c r="AH120" s="396" t="str">
        <f t="shared" si="372"/>
        <v/>
      </c>
      <c r="AI120" s="396" t="str">
        <f t="shared" si="373"/>
        <v/>
      </c>
      <c r="AJ120" s="396" t="str">
        <f t="shared" si="374"/>
        <v/>
      </c>
      <c r="AK120" s="479" t="str">
        <f t="shared" si="375"/>
        <v/>
      </c>
      <c r="AL120" s="396" t="str">
        <f t="shared" si="376"/>
        <v/>
      </c>
      <c r="AM120" s="396" t="str">
        <f t="shared" si="377"/>
        <v/>
      </c>
      <c r="AN120" s="396" t="str">
        <f t="shared" si="378"/>
        <v/>
      </c>
      <c r="AO120" s="479" t="str">
        <f t="shared" si="379"/>
        <v/>
      </c>
      <c r="AP120" s="396" t="str">
        <f t="shared" si="380"/>
        <v/>
      </c>
      <c r="AQ120" s="391">
        <v>106</v>
      </c>
      <c r="AR120" s="392"/>
      <c r="AS120" s="397"/>
      <c r="AT120" s="367" t="str">
        <f t="shared" si="381"/>
        <v/>
      </c>
      <c r="AU120" s="390" t="str">
        <f t="shared" si="382"/>
        <v/>
      </c>
      <c r="AV120" s="390" t="str">
        <f t="shared" si="383"/>
        <v/>
      </c>
      <c r="AW120" s="395" t="str">
        <f t="shared" si="384"/>
        <v/>
      </c>
      <c r="AX120" s="395" t="str">
        <f t="shared" si="385"/>
        <v/>
      </c>
      <c r="AY120" s="395" t="str">
        <f>IFERROR(INDEX(#REF!,MATCH($BM120,$GS$15:$GS$97,0)),"")</f>
        <v/>
      </c>
      <c r="AZ120" s="396" t="str">
        <f t="shared" si="386"/>
        <v/>
      </c>
      <c r="BA120" s="396" t="str">
        <f t="shared" si="387"/>
        <v/>
      </c>
      <c r="BB120" s="396" t="str">
        <f t="shared" si="388"/>
        <v/>
      </c>
      <c r="BC120" s="479" t="str">
        <f t="shared" si="389"/>
        <v/>
      </c>
      <c r="BD120" s="396" t="str">
        <f t="shared" si="390"/>
        <v/>
      </c>
      <c r="BE120" s="396" t="str">
        <f t="shared" si="391"/>
        <v/>
      </c>
      <c r="BF120" s="396" t="str">
        <f t="shared" si="392"/>
        <v/>
      </c>
      <c r="BG120" s="479" t="str">
        <f t="shared" si="393"/>
        <v/>
      </c>
      <c r="BH120" s="396" t="str">
        <f t="shared" si="394"/>
        <v/>
      </c>
      <c r="BI120" s="396" t="str">
        <f t="shared" si="395"/>
        <v/>
      </c>
      <c r="BJ120" s="396" t="str">
        <f t="shared" si="396"/>
        <v/>
      </c>
      <c r="BK120" s="479" t="str">
        <f t="shared" si="397"/>
        <v/>
      </c>
      <c r="BL120" s="396" t="str">
        <f t="shared" si="398"/>
        <v/>
      </c>
      <c r="BM120" s="391">
        <v>106</v>
      </c>
      <c r="BN120" s="236"/>
      <c r="BO120" s="392"/>
      <c r="BP120" s="368" t="str">
        <f t="shared" si="399"/>
        <v/>
      </c>
      <c r="BQ120" s="390" t="str">
        <f t="shared" si="400"/>
        <v/>
      </c>
      <c r="BR120" s="394" t="str">
        <f t="shared" si="401"/>
        <v/>
      </c>
      <c r="BS120" s="395" t="str">
        <f t="shared" si="402"/>
        <v/>
      </c>
      <c r="BT120" s="395" t="str">
        <f t="shared" si="403"/>
        <v/>
      </c>
      <c r="BU120" s="395" t="str">
        <f>IFERROR(INDEX(#REF!,MATCH(CI120,$HN$15:$HN$97,0)),"")</f>
        <v/>
      </c>
      <c r="BV120" s="396" t="str">
        <f t="shared" si="404"/>
        <v/>
      </c>
      <c r="BW120" s="396" t="str">
        <f t="shared" si="405"/>
        <v/>
      </c>
      <c r="BX120" s="396" t="str">
        <f t="shared" si="406"/>
        <v/>
      </c>
      <c r="BY120" s="479" t="str">
        <f t="shared" si="407"/>
        <v/>
      </c>
      <c r="BZ120" s="396" t="str">
        <f t="shared" si="408"/>
        <v/>
      </c>
      <c r="CA120" s="396" t="str">
        <f t="shared" si="409"/>
        <v/>
      </c>
      <c r="CB120" s="396" t="str">
        <f t="shared" si="410"/>
        <v/>
      </c>
      <c r="CC120" s="479" t="str">
        <f t="shared" si="411"/>
        <v/>
      </c>
      <c r="CD120" s="396" t="str">
        <f t="shared" si="412"/>
        <v/>
      </c>
      <c r="CE120" s="396" t="str">
        <f t="shared" si="413"/>
        <v/>
      </c>
      <c r="CF120" s="396" t="str">
        <f t="shared" si="414"/>
        <v/>
      </c>
      <c r="CG120" s="479" t="str">
        <f t="shared" si="415"/>
        <v/>
      </c>
      <c r="CH120" s="396" t="str">
        <f t="shared" si="416"/>
        <v/>
      </c>
      <c r="CI120" s="391">
        <v>106</v>
      </c>
      <c r="CJ120" s="392"/>
      <c r="CK120" s="397"/>
      <c r="CL120" s="367" t="str">
        <f t="shared" si="417"/>
        <v/>
      </c>
      <c r="CM120" s="390" t="str">
        <f t="shared" si="418"/>
        <v/>
      </c>
      <c r="CN120" s="394" t="str">
        <f t="shared" si="419"/>
        <v/>
      </c>
      <c r="CO120" s="394" t="str">
        <f t="shared" si="420"/>
        <v/>
      </c>
      <c r="CP120" s="395" t="str">
        <f t="shared" si="421"/>
        <v/>
      </c>
      <c r="CQ120" s="395" t="str">
        <f>IFERROR(INDEX(#REF!,MATCH(DE120,$II$15:$II$97,0)),"")</f>
        <v/>
      </c>
      <c r="CR120" s="396" t="str">
        <f t="shared" si="422"/>
        <v/>
      </c>
      <c r="CS120" s="396" t="str">
        <f t="shared" si="423"/>
        <v/>
      </c>
      <c r="CT120" s="396" t="str">
        <f t="shared" si="424"/>
        <v/>
      </c>
      <c r="CU120" s="479" t="str">
        <f t="shared" si="425"/>
        <v/>
      </c>
      <c r="CV120" s="396" t="str">
        <f t="shared" si="426"/>
        <v/>
      </c>
      <c r="CW120" s="396" t="str">
        <f t="shared" si="427"/>
        <v/>
      </c>
      <c r="CX120" s="396" t="str">
        <f t="shared" si="428"/>
        <v/>
      </c>
      <c r="CY120" s="479" t="str">
        <f t="shared" si="429"/>
        <v/>
      </c>
      <c r="CZ120" s="396" t="str">
        <f t="shared" si="430"/>
        <v/>
      </c>
      <c r="DA120" s="396" t="str">
        <f t="shared" si="431"/>
        <v/>
      </c>
      <c r="DB120" s="396" t="str">
        <f t="shared" si="432"/>
        <v/>
      </c>
      <c r="DC120" s="479" t="str">
        <f t="shared" si="433"/>
        <v/>
      </c>
      <c r="DD120" s="396" t="str">
        <f t="shared" si="434"/>
        <v/>
      </c>
      <c r="DE120" s="391">
        <v>106</v>
      </c>
      <c r="DF120" s="393" t="str">
        <f t="shared" si="443"/>
        <v/>
      </c>
      <c r="DG120" s="392"/>
      <c r="DH120" s="392"/>
      <c r="DI120" s="367" t="str">
        <f t="shared" si="444"/>
        <v/>
      </c>
      <c r="DJ120" s="390" t="str">
        <f t="shared" si="435"/>
        <v/>
      </c>
      <c r="DK120" s="394" t="str">
        <f t="shared" si="436"/>
        <v/>
      </c>
      <c r="DL120" s="395" t="str">
        <f t="shared" si="437"/>
        <v/>
      </c>
      <c r="DM120" s="395" t="str">
        <f t="shared" si="438"/>
        <v/>
      </c>
      <c r="DN120" s="395" t="str">
        <f>IFERROR(INDEX(#REF!,MATCH(EB120,$JD$15:$JD$97,0)),"")</f>
        <v/>
      </c>
      <c r="DO120" s="396" t="str">
        <f t="shared" si="445"/>
        <v/>
      </c>
      <c r="DP120" s="396" t="str">
        <f t="shared" si="446"/>
        <v/>
      </c>
      <c r="DQ120" s="396" t="str">
        <f t="shared" si="447"/>
        <v/>
      </c>
      <c r="DR120" s="479" t="str">
        <f t="shared" si="439"/>
        <v/>
      </c>
      <c r="DS120" s="396" t="str">
        <f t="shared" si="448"/>
        <v/>
      </c>
      <c r="DT120" s="396" t="str">
        <f t="shared" si="449"/>
        <v/>
      </c>
      <c r="DU120" s="396" t="str">
        <f t="shared" si="450"/>
        <v/>
      </c>
      <c r="DV120" s="479" t="str">
        <f t="shared" si="440"/>
        <v/>
      </c>
      <c r="DW120" s="396" t="str">
        <f t="shared" si="451"/>
        <v/>
      </c>
      <c r="DX120" s="396" t="str">
        <f t="shared" si="452"/>
        <v/>
      </c>
      <c r="DY120" s="396" t="str">
        <f t="shared" si="453"/>
        <v/>
      </c>
      <c r="DZ120" s="479" t="str">
        <f t="shared" si="441"/>
        <v/>
      </c>
      <c r="EA120" s="396" t="str">
        <f t="shared" si="442"/>
        <v/>
      </c>
      <c r="EB120" s="391">
        <v>106</v>
      </c>
      <c r="EC120" s="393"/>
      <c r="ED120" s="392"/>
      <c r="EI120" s="295"/>
      <c r="EJ120" s="306"/>
      <c r="EK120" s="293"/>
      <c r="EL120" s="293"/>
      <c r="EM120" s="293"/>
      <c r="EN120" s="378" t="str">
        <f>IFERROR(IF(AND($EL120="fem",'Classificação geral'!$F114=1),'Classificação geral'!G114,""),"")</f>
        <v/>
      </c>
      <c r="EO120" s="378" t="str">
        <f>IFERROR(IF(AND($EL120="fem",'Classificação geral'!$F114=1),'Classificação geral'!H114,""),"")</f>
        <v/>
      </c>
      <c r="EP120" s="378" t="str">
        <f>IFERROR(IF(AND($EL120="fem",'Classificação geral'!$F114=1),'Classificação geral'!I114,""),"")</f>
        <v/>
      </c>
      <c r="EQ120" s="378" t="str">
        <f>IFERROR(IF(AND($EL120="fem",'Classificação geral'!$F114=1),'Classificação geral'!J114,""),"")</f>
        <v/>
      </c>
      <c r="ER120" s="306"/>
      <c r="ES120" s="378" t="str">
        <f>IFERROR(IF(AND($EL120="fem",'Classificação geral'!$F114=1),'Classificação geral'!L114,""),"")</f>
        <v/>
      </c>
      <c r="ET120" s="378" t="str">
        <f>IFERROR(IF(AND($EL120="fem",'Classificação geral'!$F114=1),'Classificação geral'!M114,""),"")</f>
        <v/>
      </c>
      <c r="EU120" s="378" t="str">
        <f>IFERROR(IF(AND($EL120="fem",'Classificação geral'!$F114=1),'Classificação geral'!N114,""),"")</f>
        <v/>
      </c>
      <c r="EV120" s="306"/>
      <c r="EW120" s="378" t="str">
        <f>IFERROR(IF(AND($EL120="fem",'Classificação geral'!$F114=1),'Classificação geral'!P114,""),"")</f>
        <v/>
      </c>
      <c r="EX120" s="378" t="str">
        <f>IFERROR(IF(AND($EL120="fem",'Classificação geral'!$F114=1),'Classificação geral'!Q114,""),"")</f>
        <v/>
      </c>
      <c r="EY120" s="378" t="str">
        <f>IFERROR(IF(AND($EL120="fem",'Classificação geral'!$F114=1),'Classificação geral'!R114,""),"")</f>
        <v/>
      </c>
      <c r="EZ120" s="296"/>
      <c r="FA120" s="380" t="str">
        <f t="shared" si="341"/>
        <v/>
      </c>
      <c r="FB120" s="297" t="str">
        <f>IFERROR(RANK(EZ120,EZ:EZ,0)+ COUNTIF(EZ$13:$EZ119,EZ120),"")</f>
        <v/>
      </c>
      <c r="FC120" s="298"/>
      <c r="FD120" s="305"/>
      <c r="FE120" s="295"/>
      <c r="FF120" s="306"/>
      <c r="FG120" s="293"/>
      <c r="FH120" s="293"/>
      <c r="FI120" s="306"/>
      <c r="FJ120" s="378" t="str">
        <f>IFERROR(IF(AND($FH120="mas",'Classificação geral'!$F114=1),'Classificação geral'!G114,""),"")</f>
        <v/>
      </c>
      <c r="FK120" s="378" t="str">
        <f>IFERROR(IF(AND($FH120="mas",'Classificação geral'!$F114=1),'Classificação geral'!H114,""),"")</f>
        <v/>
      </c>
      <c r="FL120" s="378" t="str">
        <f>IFERROR(IF(AND($FH120="mas",'Classificação geral'!$F114=1),'Classificação geral'!I114,""),"")</f>
        <v/>
      </c>
      <c r="FM120" s="378" t="str">
        <f>IFERROR(IF(AND($FH120="mas",'Classificação geral'!$F114=1),'Classificação geral'!J114,""),"")</f>
        <v/>
      </c>
      <c r="FN120" s="378" t="str">
        <f>IFERROR(IF(AND($FH120="mas",'Classificação geral'!$F114=1),'Classificação geral'!K114,""),"")</f>
        <v/>
      </c>
      <c r="FO120" s="378" t="str">
        <f>IFERROR(IF(AND($FH120="mas",'Classificação geral'!$F114=1),'Classificação geral'!L114,""),"")</f>
        <v/>
      </c>
      <c r="FP120" s="378" t="str">
        <f>IFERROR(IF(AND($FH120="mas",'Classificação geral'!$F114=1),'Classificação geral'!M114,""),"")</f>
        <v/>
      </c>
      <c r="FQ120" s="378" t="str">
        <f>IFERROR(IF(AND($FH120="mas",'Classificação geral'!$F114=1),'Classificação geral'!N114,""),"")</f>
        <v/>
      </c>
      <c r="FR120" s="378" t="str">
        <f>IFERROR(IF(AND($FH120="mas",'Classificação geral'!$F114=1),'Classificação geral'!O114,""),"")</f>
        <v/>
      </c>
      <c r="FS120" s="378" t="str">
        <f>IFERROR(IF(AND($FH120="mas",'Classificação geral'!$F114=1),'Classificação geral'!P114,""),"")</f>
        <v/>
      </c>
      <c r="FT120" s="378" t="str">
        <f>IFERROR(IF(AND($FH120="mas",'Classificação geral'!$F114=1),'Classificação geral'!Q114,""),"")</f>
        <v/>
      </c>
      <c r="FU120" s="378" t="str">
        <f>IFERROR(IF(AND($FH120="mas",'Classificação geral'!$F114=1),'Classificação geral'!R114,""),"")</f>
        <v/>
      </c>
      <c r="FV120" s="306"/>
      <c r="FW120" s="380" t="str">
        <f t="shared" si="342"/>
        <v/>
      </c>
      <c r="FX120" s="297" t="str">
        <f>IFERROR(RANK(FV120,FV:FV,0)+ COUNTIF($FV$13:FV119,FV120),"")</f>
        <v/>
      </c>
      <c r="FY120" s="305"/>
      <c r="FZ120" s="295"/>
      <c r="GA120" s="295"/>
      <c r="GB120" s="293"/>
      <c r="GC120" s="293"/>
      <c r="GD120" s="306"/>
      <c r="GE120" s="378" t="str">
        <f>IFERROR(IF(AND($GC120="fem",'Classificação geral'!$F114=2),'Classificação geral'!G114,""),"")</f>
        <v/>
      </c>
      <c r="GF120" s="378" t="str">
        <f>IFERROR(IF(AND($GC120="fem",'Classificação geral'!$F114=2),'Classificação geral'!H114,""),"")</f>
        <v/>
      </c>
      <c r="GG120" s="378" t="str">
        <f>IFERROR(IF(AND($GC120="fem",'Classificação geral'!$F114=2),'Classificação geral'!I114,""),"")</f>
        <v/>
      </c>
      <c r="GH120" s="378" t="str">
        <f>IFERROR(IF(AND($GC120="fem",'Classificação geral'!$F114=2),'Classificação geral'!J114,""),"")</f>
        <v/>
      </c>
      <c r="GI120" s="378" t="str">
        <f>IFERROR(IF(AND($GC120="fem",'Classificação geral'!$F114=2),'Classificação geral'!K114,""),"")</f>
        <v/>
      </c>
      <c r="GJ120" s="378" t="str">
        <f>IFERROR(IF(AND($GC120="fem",'Classificação geral'!$F114=2),'Classificação geral'!L114,""),"")</f>
        <v/>
      </c>
      <c r="GK120" s="378" t="str">
        <f>IFERROR(IF(AND($GC120="fem",'Classificação geral'!$F114=2),'Classificação geral'!M114,""),"")</f>
        <v/>
      </c>
      <c r="GL120" s="378" t="str">
        <f>IFERROR(IF(AND($GC120="fem",'Classificação geral'!$F114=2),'Classificação geral'!N114,""),"")</f>
        <v/>
      </c>
      <c r="GM120" s="378" t="str">
        <f>IFERROR(IF(AND($GC120="fem",'Classificação geral'!$F114=2),'Classificação geral'!O114,""),"")</f>
        <v/>
      </c>
      <c r="GN120" s="378" t="str">
        <f>IFERROR(IF(AND($GC120="fem",'Classificação geral'!$F114=2),'Classificação geral'!P114,""),"")</f>
        <v/>
      </c>
      <c r="GO120" s="378" t="str">
        <f>IFERROR(IF(AND($GC120="fem",'Classificação geral'!$F114=2),'Classificação geral'!Q114,""),"")</f>
        <v/>
      </c>
      <c r="GP120" s="378" t="str">
        <f>IFERROR(IF(AND($GC120="fem",'Classificação geral'!$F114=2),'Classificação geral'!R114,""),"")</f>
        <v/>
      </c>
      <c r="GQ120" s="306"/>
      <c r="GR120" s="380" t="str">
        <f t="shared" si="343"/>
        <v/>
      </c>
      <c r="GS120" s="297" t="str">
        <f>IFERROR(RANK(GQ120,GQ:GQ,0)+ COUNTIF($GQ$13:GQ119,GQ120),"")</f>
        <v/>
      </c>
      <c r="GT120" s="305"/>
      <c r="GU120" s="295"/>
      <c r="GV120" s="295"/>
      <c r="GW120" s="293"/>
      <c r="GX120" s="293"/>
      <c r="GY120" s="306"/>
      <c r="GZ120" s="306"/>
      <c r="HA120" s="306"/>
      <c r="HB120" s="306"/>
      <c r="HC120" s="306"/>
      <c r="HD120" s="306"/>
      <c r="HE120" s="306"/>
      <c r="HF120" s="306"/>
      <c r="HG120" s="306"/>
      <c r="HH120" s="306"/>
      <c r="HI120" s="306"/>
      <c r="HJ120" s="306"/>
      <c r="HK120" s="306"/>
      <c r="HL120" s="306"/>
      <c r="HM120" s="380" t="str">
        <f t="shared" si="344"/>
        <v/>
      </c>
      <c r="HN120" s="297" t="str">
        <f>IFERROR(RANK(HL120,HL:HL,0)+ COUNTIF($HL$13:HL119,HL120),"")</f>
        <v/>
      </c>
      <c r="HO120" s="305"/>
      <c r="HP120" s="295"/>
      <c r="HQ120" s="306"/>
      <c r="HR120" s="293"/>
      <c r="HS120" s="293"/>
      <c r="HT120" s="293"/>
      <c r="HU120" s="382">
        <f>IF($HT120='Classificação geral'!$F114,'Classificação geral'!G114,"")</f>
        <v>0</v>
      </c>
      <c r="HV120" s="382">
        <f>IF($HT120='Classificação geral'!$F114,'Classificação geral'!H114,"")</f>
        <v>0</v>
      </c>
      <c r="HW120" s="382">
        <f>IF($HT120='Classificação geral'!$F114,'Classificação geral'!I114,"")</f>
        <v>0</v>
      </c>
      <c r="HX120" s="382">
        <f>IF($HT120='Classificação geral'!$F114,'Classificação geral'!J114,"")</f>
        <v>0</v>
      </c>
      <c r="HY120" s="382">
        <f>IF($HT120='Classificação geral'!$F114,'Classificação geral'!K114,"")</f>
        <v>0</v>
      </c>
      <c r="HZ120" s="382">
        <f>IF($HT120='Classificação geral'!$F114,'Classificação geral'!L114,"")</f>
        <v>0</v>
      </c>
      <c r="IA120" s="382">
        <f>IF($HT120='Classificação geral'!$F114,'Classificação geral'!M114,"")</f>
        <v>0</v>
      </c>
      <c r="IB120" s="382">
        <f>IF($HT120='Classificação geral'!$F114,'Classificação geral'!N114,"")</f>
        <v>0</v>
      </c>
      <c r="IC120" s="382">
        <f>IF($HT120='Classificação geral'!$F114,'Classificação geral'!O114,"")</f>
        <v>0</v>
      </c>
      <c r="ID120" s="382">
        <f>IF($HT120='Classificação geral'!$F114,'Classificação geral'!P114,"")</f>
        <v>0</v>
      </c>
      <c r="IE120" s="382">
        <f>IF($HT120='Classificação geral'!$F114,'Classificação geral'!Q114,"")</f>
        <v>0</v>
      </c>
      <c r="IF120" s="382">
        <f>IF($HT120='Classificação geral'!$F114,'Classificação geral'!R114,"")</f>
        <v>0</v>
      </c>
      <c r="IG120" s="379" t="str">
        <f>IF($HT120='Classificação geral'!$F114,'Classificação geral'!$U114,"")</f>
        <v/>
      </c>
      <c r="IH120" s="334" t="str">
        <f t="shared" si="339"/>
        <v/>
      </c>
      <c r="II120" s="297" t="str">
        <f>IFERROR(RANK(IG120,IG:IG,0)+ COUNTIF($IG$13:IG119,IG120),"")</f>
        <v/>
      </c>
      <c r="IJ120" s="305"/>
      <c r="IK120" s="295"/>
      <c r="IL120" s="306"/>
      <c r="IM120" s="293"/>
      <c r="IN120" s="293"/>
      <c r="IO120" s="293"/>
      <c r="IP120" s="379">
        <f>IF($IO120='Classificação geral'!$F114,'Classificação geral'!G114,"")</f>
        <v>0</v>
      </c>
      <c r="IQ120" s="379">
        <f>IF($IO120='Classificação geral'!$F114,'Classificação geral'!H114,"")</f>
        <v>0</v>
      </c>
      <c r="IR120" s="379">
        <f>IF($IO120='Classificação geral'!$F114,'Classificação geral'!I114,"")</f>
        <v>0</v>
      </c>
      <c r="IS120" s="379">
        <f>IF($IO120='Classificação geral'!$F114,'Classificação geral'!J114,"")</f>
        <v>0</v>
      </c>
      <c r="IT120" s="379">
        <f>IF($IO120='Classificação geral'!$F114,'Classificação geral'!K114,"")</f>
        <v>0</v>
      </c>
      <c r="IU120" s="379">
        <f>IF($IO120='Classificação geral'!$F114,'Classificação geral'!L114,"")</f>
        <v>0</v>
      </c>
      <c r="IV120" s="379">
        <f>IF($IO120='Classificação geral'!$F114,'Classificação geral'!M114,"")</f>
        <v>0</v>
      </c>
      <c r="IW120" s="379">
        <f>IF($IO120='Classificação geral'!$F114,'Classificação geral'!N114,"")</f>
        <v>0</v>
      </c>
      <c r="IX120" s="379">
        <f>IF($IO120='Classificação geral'!$F114,'Classificação geral'!O114,"")</f>
        <v>0</v>
      </c>
      <c r="IY120" s="379">
        <f>IF($IO120='Classificação geral'!$F114,'Classificação geral'!P114,"")</f>
        <v>0</v>
      </c>
      <c r="IZ120" s="379">
        <f>IF($IO120='Classificação geral'!$F114,'Classificação geral'!Q114,"")</f>
        <v>0</v>
      </c>
      <c r="JA120" s="379">
        <f>IF($IO120='Classificação geral'!$F114,'Classificação geral'!R114,"")</f>
        <v>0</v>
      </c>
      <c r="JB120" s="296" t="str">
        <f>IF($IO120='Classificação geral'!$F114,'Classificação geral'!$U114,"")</f>
        <v/>
      </c>
      <c r="JC120" s="334" t="str">
        <f t="shared" si="340"/>
        <v/>
      </c>
      <c r="JD120" s="297" t="str">
        <f>IFERROR(RANK(JB120,JB:JB,0)+ COUNTIF($JB$13:JB119,JB120),"")</f>
        <v/>
      </c>
    </row>
    <row r="121" spans="1:264" ht="25.95" customHeight="1" x14ac:dyDescent="0.4">
      <c r="A121" s="397"/>
      <c r="B121" s="367" t="str">
        <f t="shared" si="345"/>
        <v/>
      </c>
      <c r="C121" s="390" t="str">
        <f t="shared" si="346"/>
        <v/>
      </c>
      <c r="D121" s="394" t="str">
        <f t="shared" si="347"/>
        <v/>
      </c>
      <c r="E121" s="395" t="str">
        <f t="shared" si="348"/>
        <v/>
      </c>
      <c r="F121" s="395" t="str">
        <f t="shared" si="349"/>
        <v/>
      </c>
      <c r="G121" s="395" t="str">
        <f>IFERROR(INDEX(#REF!,MATCH(U121,$FB$15:$FB$97,0)),"")</f>
        <v/>
      </c>
      <c r="H121" s="396" t="str">
        <f t="shared" si="350"/>
        <v/>
      </c>
      <c r="I121" s="396" t="str">
        <f t="shared" si="351"/>
        <v/>
      </c>
      <c r="J121" s="396" t="str">
        <f t="shared" si="352"/>
        <v/>
      </c>
      <c r="K121" s="479" t="str">
        <f t="shared" si="353"/>
        <v/>
      </c>
      <c r="L121" s="396" t="str">
        <f t="shared" si="354"/>
        <v/>
      </c>
      <c r="M121" s="396" t="str">
        <f t="shared" si="355"/>
        <v/>
      </c>
      <c r="N121" s="396" t="str">
        <f t="shared" si="356"/>
        <v/>
      </c>
      <c r="O121" s="479" t="str">
        <f t="shared" si="357"/>
        <v/>
      </c>
      <c r="P121" s="396" t="str">
        <f t="shared" si="358"/>
        <v/>
      </c>
      <c r="Q121" s="396" t="str">
        <f t="shared" si="359"/>
        <v/>
      </c>
      <c r="R121" s="396" t="str">
        <f t="shared" si="360"/>
        <v/>
      </c>
      <c r="S121" s="479" t="str">
        <f t="shared" si="361"/>
        <v/>
      </c>
      <c r="T121" s="396" t="str">
        <f t="shared" si="362"/>
        <v/>
      </c>
      <c r="U121" s="391">
        <v>107</v>
      </c>
      <c r="V121" s="392"/>
      <c r="W121" s="392"/>
      <c r="X121" s="367" t="str">
        <f t="shared" si="363"/>
        <v/>
      </c>
      <c r="Y121" s="390" t="str">
        <f t="shared" si="364"/>
        <v/>
      </c>
      <c r="Z121" s="394" t="str">
        <f t="shared" si="365"/>
        <v/>
      </c>
      <c r="AA121" s="395" t="str">
        <f t="shared" si="366"/>
        <v/>
      </c>
      <c r="AB121" s="395" t="str">
        <f t="shared" si="367"/>
        <v/>
      </c>
      <c r="AC121" s="395" t="str">
        <f>IFERROR(INDEX(#REF!,MATCH(AQ121,$FX$15:$FX$97,0)),"")</f>
        <v/>
      </c>
      <c r="AD121" s="396" t="str">
        <f t="shared" si="368"/>
        <v/>
      </c>
      <c r="AE121" s="396" t="str">
        <f t="shared" si="369"/>
        <v/>
      </c>
      <c r="AF121" s="396" t="str">
        <f t="shared" si="370"/>
        <v/>
      </c>
      <c r="AG121" s="479" t="str">
        <f t="shared" si="371"/>
        <v/>
      </c>
      <c r="AH121" s="396" t="str">
        <f t="shared" si="372"/>
        <v/>
      </c>
      <c r="AI121" s="396" t="str">
        <f t="shared" si="373"/>
        <v/>
      </c>
      <c r="AJ121" s="396" t="str">
        <f t="shared" si="374"/>
        <v/>
      </c>
      <c r="AK121" s="479" t="str">
        <f t="shared" si="375"/>
        <v/>
      </c>
      <c r="AL121" s="396" t="str">
        <f t="shared" si="376"/>
        <v/>
      </c>
      <c r="AM121" s="396" t="str">
        <f t="shared" si="377"/>
        <v/>
      </c>
      <c r="AN121" s="396" t="str">
        <f t="shared" si="378"/>
        <v/>
      </c>
      <c r="AO121" s="479" t="str">
        <f t="shared" si="379"/>
        <v/>
      </c>
      <c r="AP121" s="396" t="str">
        <f t="shared" si="380"/>
        <v/>
      </c>
      <c r="AQ121" s="391">
        <v>107</v>
      </c>
      <c r="AR121" s="392"/>
      <c r="AS121" s="397"/>
      <c r="AT121" s="367" t="str">
        <f t="shared" si="381"/>
        <v/>
      </c>
      <c r="AU121" s="390" t="str">
        <f t="shared" si="382"/>
        <v/>
      </c>
      <c r="AV121" s="390" t="str">
        <f t="shared" si="383"/>
        <v/>
      </c>
      <c r="AW121" s="395" t="str">
        <f t="shared" si="384"/>
        <v/>
      </c>
      <c r="AX121" s="395" t="str">
        <f t="shared" si="385"/>
        <v/>
      </c>
      <c r="AY121" s="395" t="str">
        <f>IFERROR(INDEX(#REF!,MATCH($BM121,$GS$15:$GS$97,0)),"")</f>
        <v/>
      </c>
      <c r="AZ121" s="396" t="str">
        <f t="shared" si="386"/>
        <v/>
      </c>
      <c r="BA121" s="396" t="str">
        <f t="shared" si="387"/>
        <v/>
      </c>
      <c r="BB121" s="396" t="str">
        <f t="shared" si="388"/>
        <v/>
      </c>
      <c r="BC121" s="479" t="str">
        <f t="shared" si="389"/>
        <v/>
      </c>
      <c r="BD121" s="396" t="str">
        <f t="shared" si="390"/>
        <v/>
      </c>
      <c r="BE121" s="396" t="str">
        <f t="shared" si="391"/>
        <v/>
      </c>
      <c r="BF121" s="396" t="str">
        <f t="shared" si="392"/>
        <v/>
      </c>
      <c r="BG121" s="479" t="str">
        <f t="shared" si="393"/>
        <v/>
      </c>
      <c r="BH121" s="396" t="str">
        <f t="shared" si="394"/>
        <v/>
      </c>
      <c r="BI121" s="396" t="str">
        <f t="shared" si="395"/>
        <v/>
      </c>
      <c r="BJ121" s="396" t="str">
        <f t="shared" si="396"/>
        <v/>
      </c>
      <c r="BK121" s="479" t="str">
        <f t="shared" si="397"/>
        <v/>
      </c>
      <c r="BL121" s="396" t="str">
        <f t="shared" si="398"/>
        <v/>
      </c>
      <c r="BM121" s="391">
        <v>107</v>
      </c>
      <c r="BN121" s="236"/>
      <c r="BO121" s="392"/>
      <c r="BP121" s="368" t="str">
        <f t="shared" si="399"/>
        <v/>
      </c>
      <c r="BQ121" s="390" t="str">
        <f t="shared" si="400"/>
        <v/>
      </c>
      <c r="BR121" s="394" t="str">
        <f t="shared" si="401"/>
        <v/>
      </c>
      <c r="BS121" s="395" t="str">
        <f t="shared" si="402"/>
        <v/>
      </c>
      <c r="BT121" s="395" t="str">
        <f t="shared" si="403"/>
        <v/>
      </c>
      <c r="BU121" s="395" t="str">
        <f>IFERROR(INDEX(#REF!,MATCH(CI121,$HN$15:$HN$97,0)),"")</f>
        <v/>
      </c>
      <c r="BV121" s="396" t="str">
        <f t="shared" si="404"/>
        <v/>
      </c>
      <c r="BW121" s="396" t="str">
        <f t="shared" si="405"/>
        <v/>
      </c>
      <c r="BX121" s="396" t="str">
        <f t="shared" si="406"/>
        <v/>
      </c>
      <c r="BY121" s="479" t="str">
        <f t="shared" si="407"/>
        <v/>
      </c>
      <c r="BZ121" s="396" t="str">
        <f t="shared" si="408"/>
        <v/>
      </c>
      <c r="CA121" s="396" t="str">
        <f t="shared" si="409"/>
        <v/>
      </c>
      <c r="CB121" s="396" t="str">
        <f t="shared" si="410"/>
        <v/>
      </c>
      <c r="CC121" s="479" t="str">
        <f t="shared" si="411"/>
        <v/>
      </c>
      <c r="CD121" s="396" t="str">
        <f t="shared" si="412"/>
        <v/>
      </c>
      <c r="CE121" s="396" t="str">
        <f t="shared" si="413"/>
        <v/>
      </c>
      <c r="CF121" s="396" t="str">
        <f t="shared" si="414"/>
        <v/>
      </c>
      <c r="CG121" s="479" t="str">
        <f t="shared" si="415"/>
        <v/>
      </c>
      <c r="CH121" s="396" t="str">
        <f t="shared" si="416"/>
        <v/>
      </c>
      <c r="CI121" s="391">
        <v>107</v>
      </c>
      <c r="CJ121" s="392"/>
      <c r="CK121" s="397"/>
      <c r="CL121" s="367" t="str">
        <f t="shared" si="417"/>
        <v/>
      </c>
      <c r="CM121" s="390" t="str">
        <f t="shared" si="418"/>
        <v/>
      </c>
      <c r="CN121" s="394" t="str">
        <f t="shared" si="419"/>
        <v/>
      </c>
      <c r="CO121" s="394" t="str">
        <f t="shared" si="420"/>
        <v/>
      </c>
      <c r="CP121" s="395" t="str">
        <f t="shared" si="421"/>
        <v/>
      </c>
      <c r="CQ121" s="395" t="str">
        <f>IFERROR(INDEX(#REF!,MATCH(DE121,$II$15:$II$97,0)),"")</f>
        <v/>
      </c>
      <c r="CR121" s="396" t="str">
        <f t="shared" si="422"/>
        <v/>
      </c>
      <c r="CS121" s="396" t="str">
        <f t="shared" si="423"/>
        <v/>
      </c>
      <c r="CT121" s="396" t="str">
        <f t="shared" si="424"/>
        <v/>
      </c>
      <c r="CU121" s="479" t="str">
        <f t="shared" si="425"/>
        <v/>
      </c>
      <c r="CV121" s="396" t="str">
        <f t="shared" si="426"/>
        <v/>
      </c>
      <c r="CW121" s="396" t="str">
        <f t="shared" si="427"/>
        <v/>
      </c>
      <c r="CX121" s="396" t="str">
        <f t="shared" si="428"/>
        <v/>
      </c>
      <c r="CY121" s="479" t="str">
        <f t="shared" si="429"/>
        <v/>
      </c>
      <c r="CZ121" s="396" t="str">
        <f t="shared" si="430"/>
        <v/>
      </c>
      <c r="DA121" s="396" t="str">
        <f t="shared" si="431"/>
        <v/>
      </c>
      <c r="DB121" s="396" t="str">
        <f t="shared" si="432"/>
        <v/>
      </c>
      <c r="DC121" s="479" t="str">
        <f t="shared" si="433"/>
        <v/>
      </c>
      <c r="DD121" s="396" t="str">
        <f t="shared" si="434"/>
        <v/>
      </c>
      <c r="DE121" s="391">
        <v>107</v>
      </c>
      <c r="DF121" s="393" t="str">
        <f t="shared" si="443"/>
        <v/>
      </c>
      <c r="DG121" s="392"/>
      <c r="DH121" s="392"/>
      <c r="DI121" s="367" t="str">
        <f t="shared" si="444"/>
        <v/>
      </c>
      <c r="DJ121" s="390" t="str">
        <f t="shared" si="435"/>
        <v/>
      </c>
      <c r="DK121" s="394" t="str">
        <f t="shared" si="436"/>
        <v/>
      </c>
      <c r="DL121" s="395" t="str">
        <f t="shared" si="437"/>
        <v/>
      </c>
      <c r="DM121" s="395" t="str">
        <f t="shared" si="438"/>
        <v/>
      </c>
      <c r="DN121" s="395" t="str">
        <f>IFERROR(INDEX(#REF!,MATCH(EB121,$JD$15:$JD$97,0)),"")</f>
        <v/>
      </c>
      <c r="DO121" s="396" t="str">
        <f t="shared" si="445"/>
        <v/>
      </c>
      <c r="DP121" s="396" t="str">
        <f t="shared" si="446"/>
        <v/>
      </c>
      <c r="DQ121" s="396" t="str">
        <f t="shared" si="447"/>
        <v/>
      </c>
      <c r="DR121" s="479" t="str">
        <f t="shared" si="439"/>
        <v/>
      </c>
      <c r="DS121" s="396" t="str">
        <f t="shared" si="448"/>
        <v/>
      </c>
      <c r="DT121" s="396" t="str">
        <f t="shared" si="449"/>
        <v/>
      </c>
      <c r="DU121" s="396" t="str">
        <f t="shared" si="450"/>
        <v/>
      </c>
      <c r="DV121" s="479" t="str">
        <f t="shared" si="440"/>
        <v/>
      </c>
      <c r="DW121" s="396" t="str">
        <f t="shared" si="451"/>
        <v/>
      </c>
      <c r="DX121" s="396" t="str">
        <f t="shared" si="452"/>
        <v/>
      </c>
      <c r="DY121" s="396" t="str">
        <f t="shared" si="453"/>
        <v/>
      </c>
      <c r="DZ121" s="479" t="str">
        <f t="shared" si="441"/>
        <v/>
      </c>
      <c r="EA121" s="396" t="str">
        <f t="shared" si="442"/>
        <v/>
      </c>
      <c r="EB121" s="391">
        <v>107</v>
      </c>
      <c r="EC121" s="393"/>
      <c r="ED121" s="392"/>
      <c r="EI121" s="295"/>
      <c r="EJ121" s="306"/>
      <c r="EK121" s="293"/>
      <c r="EL121" s="293"/>
      <c r="EM121" s="293"/>
      <c r="EN121" s="378" t="str">
        <f>IFERROR(IF(AND($EL121="fem",'Classificação geral'!$F115=1),'Classificação geral'!G115,""),"")</f>
        <v/>
      </c>
      <c r="EO121" s="378" t="str">
        <f>IFERROR(IF(AND($EL121="fem",'Classificação geral'!$F115=1),'Classificação geral'!H115,""),"")</f>
        <v/>
      </c>
      <c r="EP121" s="378" t="str">
        <f>IFERROR(IF(AND($EL121="fem",'Classificação geral'!$F115=1),'Classificação geral'!I115,""),"")</f>
        <v/>
      </c>
      <c r="EQ121" s="378" t="str">
        <f>IFERROR(IF(AND($EL121="fem",'Classificação geral'!$F115=1),'Classificação geral'!J115,""),"")</f>
        <v/>
      </c>
      <c r="ER121" s="306"/>
      <c r="ES121" s="378" t="str">
        <f>IFERROR(IF(AND($EL121="fem",'Classificação geral'!$F115=1),'Classificação geral'!L115,""),"")</f>
        <v/>
      </c>
      <c r="ET121" s="378" t="str">
        <f>IFERROR(IF(AND($EL121="fem",'Classificação geral'!$F115=1),'Classificação geral'!M115,""),"")</f>
        <v/>
      </c>
      <c r="EU121" s="378" t="str">
        <f>IFERROR(IF(AND($EL121="fem",'Classificação geral'!$F115=1),'Classificação geral'!N115,""),"")</f>
        <v/>
      </c>
      <c r="EV121" s="306"/>
      <c r="EW121" s="378" t="str">
        <f>IFERROR(IF(AND($EL121="fem",'Classificação geral'!$F115=1),'Classificação geral'!P115,""),"")</f>
        <v/>
      </c>
      <c r="EX121" s="378" t="str">
        <f>IFERROR(IF(AND($EL121="fem",'Classificação geral'!$F115=1),'Classificação geral'!Q115,""),"")</f>
        <v/>
      </c>
      <c r="EY121" s="378" t="str">
        <f>IFERROR(IF(AND($EL121="fem",'Classificação geral'!$F115=1),'Classificação geral'!R115,""),"")</f>
        <v/>
      </c>
      <c r="EZ121" s="296"/>
      <c r="FA121" s="380" t="str">
        <f t="shared" si="341"/>
        <v/>
      </c>
      <c r="FB121" s="297" t="str">
        <f>IFERROR(RANK(EZ121,EZ:EZ,0)+ COUNTIF(EZ$13:$EZ120,EZ121),"")</f>
        <v/>
      </c>
      <c r="FC121" s="298"/>
      <c r="FD121" s="305"/>
      <c r="FE121" s="295"/>
      <c r="FF121" s="306"/>
      <c r="FG121" s="293"/>
      <c r="FH121" s="293"/>
      <c r="FI121" s="306"/>
      <c r="FJ121" s="378" t="str">
        <f>IFERROR(IF(AND($FH121="mas",'Classificação geral'!$F115=1),'Classificação geral'!G115,""),"")</f>
        <v/>
      </c>
      <c r="FK121" s="378" t="str">
        <f>IFERROR(IF(AND($FH121="mas",'Classificação geral'!$F115=1),'Classificação geral'!H115,""),"")</f>
        <v/>
      </c>
      <c r="FL121" s="378" t="str">
        <f>IFERROR(IF(AND($FH121="mas",'Classificação geral'!$F115=1),'Classificação geral'!I115,""),"")</f>
        <v/>
      </c>
      <c r="FM121" s="378" t="str">
        <f>IFERROR(IF(AND($FH121="mas",'Classificação geral'!$F115=1),'Classificação geral'!J115,""),"")</f>
        <v/>
      </c>
      <c r="FN121" s="378" t="str">
        <f>IFERROR(IF(AND($FH121="mas",'Classificação geral'!$F115=1),'Classificação geral'!K115,""),"")</f>
        <v/>
      </c>
      <c r="FO121" s="378" t="str">
        <f>IFERROR(IF(AND($FH121="mas",'Classificação geral'!$F115=1),'Classificação geral'!L115,""),"")</f>
        <v/>
      </c>
      <c r="FP121" s="378" t="str">
        <f>IFERROR(IF(AND($FH121="mas",'Classificação geral'!$F115=1),'Classificação geral'!M115,""),"")</f>
        <v/>
      </c>
      <c r="FQ121" s="378" t="str">
        <f>IFERROR(IF(AND($FH121="mas",'Classificação geral'!$F115=1),'Classificação geral'!N115,""),"")</f>
        <v/>
      </c>
      <c r="FR121" s="378" t="str">
        <f>IFERROR(IF(AND($FH121="mas",'Classificação geral'!$F115=1),'Classificação geral'!O115,""),"")</f>
        <v/>
      </c>
      <c r="FS121" s="378" t="str">
        <f>IFERROR(IF(AND($FH121="mas",'Classificação geral'!$F115=1),'Classificação geral'!P115,""),"")</f>
        <v/>
      </c>
      <c r="FT121" s="378" t="str">
        <f>IFERROR(IF(AND($FH121="mas",'Classificação geral'!$F115=1),'Classificação geral'!Q115,""),"")</f>
        <v/>
      </c>
      <c r="FU121" s="378" t="str">
        <f>IFERROR(IF(AND($FH121="mas",'Classificação geral'!$F115=1),'Classificação geral'!R115,""),"")</f>
        <v/>
      </c>
      <c r="FV121" s="306"/>
      <c r="FW121" s="380" t="str">
        <f t="shared" si="342"/>
        <v/>
      </c>
      <c r="FX121" s="297" t="str">
        <f>IFERROR(RANK(FV121,FV:FV,0)+ COUNTIF($FV$13:FV120,FV121),"")</f>
        <v/>
      </c>
      <c r="FY121" s="305"/>
      <c r="FZ121" s="295"/>
      <c r="GA121" s="295"/>
      <c r="GB121" s="293"/>
      <c r="GC121" s="293"/>
      <c r="GD121" s="306"/>
      <c r="GE121" s="378" t="str">
        <f>IFERROR(IF(AND($GC121="fem",'Classificação geral'!$F115=2),'Classificação geral'!G115,""),"")</f>
        <v/>
      </c>
      <c r="GF121" s="378" t="str">
        <f>IFERROR(IF(AND($GC121="fem",'Classificação geral'!$F115=2),'Classificação geral'!H115,""),"")</f>
        <v/>
      </c>
      <c r="GG121" s="378" t="str">
        <f>IFERROR(IF(AND($GC121="fem",'Classificação geral'!$F115=2),'Classificação geral'!I115,""),"")</f>
        <v/>
      </c>
      <c r="GH121" s="378" t="str">
        <f>IFERROR(IF(AND($GC121="fem",'Classificação geral'!$F115=2),'Classificação geral'!J115,""),"")</f>
        <v/>
      </c>
      <c r="GI121" s="378" t="str">
        <f>IFERROR(IF(AND($GC121="fem",'Classificação geral'!$F115=2),'Classificação geral'!K115,""),"")</f>
        <v/>
      </c>
      <c r="GJ121" s="378" t="str">
        <f>IFERROR(IF(AND($GC121="fem",'Classificação geral'!$F115=2),'Classificação geral'!L115,""),"")</f>
        <v/>
      </c>
      <c r="GK121" s="378" t="str">
        <f>IFERROR(IF(AND($GC121="fem",'Classificação geral'!$F115=2),'Classificação geral'!M115,""),"")</f>
        <v/>
      </c>
      <c r="GL121" s="378" t="str">
        <f>IFERROR(IF(AND($GC121="fem",'Classificação geral'!$F115=2),'Classificação geral'!N115,""),"")</f>
        <v/>
      </c>
      <c r="GM121" s="378" t="str">
        <f>IFERROR(IF(AND($GC121="fem",'Classificação geral'!$F115=2),'Classificação geral'!O115,""),"")</f>
        <v/>
      </c>
      <c r="GN121" s="378" t="str">
        <f>IFERROR(IF(AND($GC121="fem",'Classificação geral'!$F115=2),'Classificação geral'!P115,""),"")</f>
        <v/>
      </c>
      <c r="GO121" s="378" t="str">
        <f>IFERROR(IF(AND($GC121="fem",'Classificação geral'!$F115=2),'Classificação geral'!Q115,""),"")</f>
        <v/>
      </c>
      <c r="GP121" s="378" t="str">
        <f>IFERROR(IF(AND($GC121="fem",'Classificação geral'!$F115=2),'Classificação geral'!R115,""),"")</f>
        <v/>
      </c>
      <c r="GQ121" s="306"/>
      <c r="GR121" s="380" t="str">
        <f t="shared" si="343"/>
        <v/>
      </c>
      <c r="GS121" s="297" t="str">
        <f>IFERROR(RANK(GQ121,GQ:GQ,0)+ COUNTIF($GQ$13:GQ120,GQ121),"")</f>
        <v/>
      </c>
      <c r="GT121" s="305"/>
      <c r="GU121" s="295"/>
      <c r="GV121" s="295"/>
      <c r="GW121" s="293"/>
      <c r="GX121" s="293"/>
      <c r="GY121" s="306"/>
      <c r="GZ121" s="306"/>
      <c r="HA121" s="306"/>
      <c r="HB121" s="306"/>
      <c r="HC121" s="306"/>
      <c r="HD121" s="306"/>
      <c r="HE121" s="306"/>
      <c r="HF121" s="306"/>
      <c r="HG121" s="306"/>
      <c r="HH121" s="306"/>
      <c r="HI121" s="306"/>
      <c r="HJ121" s="306"/>
      <c r="HK121" s="306"/>
      <c r="HL121" s="306"/>
      <c r="HM121" s="380" t="str">
        <f t="shared" si="344"/>
        <v/>
      </c>
      <c r="HN121" s="297" t="str">
        <f>IFERROR(RANK(HL121,HL:HL,0)+ COUNTIF($HL$13:HL120,HL121),"")</f>
        <v/>
      </c>
      <c r="HO121" s="305"/>
      <c r="HP121" s="295"/>
      <c r="HQ121" s="306"/>
      <c r="HR121" s="293"/>
      <c r="HS121" s="293"/>
      <c r="HT121" s="293"/>
      <c r="HU121" s="382">
        <f>IF($HT121='Classificação geral'!$F115,'Classificação geral'!G115,"")</f>
        <v>0</v>
      </c>
      <c r="HV121" s="382">
        <f>IF($HT121='Classificação geral'!$F115,'Classificação geral'!H115,"")</f>
        <v>0</v>
      </c>
      <c r="HW121" s="382">
        <f>IF($HT121='Classificação geral'!$F115,'Classificação geral'!I115,"")</f>
        <v>0</v>
      </c>
      <c r="HX121" s="382">
        <f>IF($HT121='Classificação geral'!$F115,'Classificação geral'!J115,"")</f>
        <v>0</v>
      </c>
      <c r="HY121" s="382">
        <f>IF($HT121='Classificação geral'!$F115,'Classificação geral'!K115,"")</f>
        <v>0</v>
      </c>
      <c r="HZ121" s="382">
        <f>IF($HT121='Classificação geral'!$F115,'Classificação geral'!L115,"")</f>
        <v>0</v>
      </c>
      <c r="IA121" s="382">
        <f>IF($HT121='Classificação geral'!$F115,'Classificação geral'!M115,"")</f>
        <v>0</v>
      </c>
      <c r="IB121" s="382">
        <f>IF($HT121='Classificação geral'!$F115,'Classificação geral'!N115,"")</f>
        <v>0</v>
      </c>
      <c r="IC121" s="382">
        <f>IF($HT121='Classificação geral'!$F115,'Classificação geral'!O115,"")</f>
        <v>0</v>
      </c>
      <c r="ID121" s="382">
        <f>IF($HT121='Classificação geral'!$F115,'Classificação geral'!P115,"")</f>
        <v>0</v>
      </c>
      <c r="IE121" s="382">
        <f>IF($HT121='Classificação geral'!$F115,'Classificação geral'!Q115,"")</f>
        <v>0</v>
      </c>
      <c r="IF121" s="382">
        <f>IF($HT121='Classificação geral'!$F115,'Classificação geral'!R115,"")</f>
        <v>0</v>
      </c>
      <c r="IG121" s="379" t="str">
        <f>IF($HT121='Classificação geral'!$F115,'Classificação geral'!$U115,"")</f>
        <v/>
      </c>
      <c r="IH121" s="334" t="str">
        <f t="shared" si="339"/>
        <v/>
      </c>
      <c r="II121" s="297" t="str">
        <f>IFERROR(RANK(IG121,IG:IG,0)+ COUNTIF($IG$13:IG120,IG121),"")</f>
        <v/>
      </c>
      <c r="IJ121" s="305"/>
      <c r="IK121" s="295"/>
      <c r="IL121" s="306"/>
      <c r="IM121" s="293"/>
      <c r="IN121" s="293"/>
      <c r="IO121" s="293"/>
      <c r="IP121" s="379">
        <f>IF($IO121='Classificação geral'!$F115,'Classificação geral'!G115,"")</f>
        <v>0</v>
      </c>
      <c r="IQ121" s="379">
        <f>IF($IO121='Classificação geral'!$F115,'Classificação geral'!H115,"")</f>
        <v>0</v>
      </c>
      <c r="IR121" s="379">
        <f>IF($IO121='Classificação geral'!$F115,'Classificação geral'!I115,"")</f>
        <v>0</v>
      </c>
      <c r="IS121" s="379">
        <f>IF($IO121='Classificação geral'!$F115,'Classificação geral'!J115,"")</f>
        <v>0</v>
      </c>
      <c r="IT121" s="379">
        <f>IF($IO121='Classificação geral'!$F115,'Classificação geral'!K115,"")</f>
        <v>0</v>
      </c>
      <c r="IU121" s="379">
        <f>IF($IO121='Classificação geral'!$F115,'Classificação geral'!L115,"")</f>
        <v>0</v>
      </c>
      <c r="IV121" s="379">
        <f>IF($IO121='Classificação geral'!$F115,'Classificação geral'!M115,"")</f>
        <v>0</v>
      </c>
      <c r="IW121" s="379">
        <f>IF($IO121='Classificação geral'!$F115,'Classificação geral'!N115,"")</f>
        <v>0</v>
      </c>
      <c r="IX121" s="379">
        <f>IF($IO121='Classificação geral'!$F115,'Classificação geral'!O115,"")</f>
        <v>0</v>
      </c>
      <c r="IY121" s="379">
        <f>IF($IO121='Classificação geral'!$F115,'Classificação geral'!P115,"")</f>
        <v>0</v>
      </c>
      <c r="IZ121" s="379">
        <f>IF($IO121='Classificação geral'!$F115,'Classificação geral'!Q115,"")</f>
        <v>0</v>
      </c>
      <c r="JA121" s="379">
        <f>IF($IO121='Classificação geral'!$F115,'Classificação geral'!R115,"")</f>
        <v>0</v>
      </c>
      <c r="JB121" s="296" t="str">
        <f>IF($IO121='Classificação geral'!$F115,'Classificação geral'!$U115,"")</f>
        <v/>
      </c>
      <c r="JC121" s="334" t="str">
        <f t="shared" si="340"/>
        <v/>
      </c>
      <c r="JD121" s="297" t="str">
        <f>IFERROR(RANK(JB121,JB:JB,0)+ COUNTIF($JB$13:JB120,JB121),"")</f>
        <v/>
      </c>
    </row>
    <row r="122" spans="1:264" ht="25.95" customHeight="1" x14ac:dyDescent="0.4">
      <c r="A122" s="397"/>
      <c r="B122" s="367" t="str">
        <f t="shared" si="345"/>
        <v/>
      </c>
      <c r="C122" s="390" t="str">
        <f t="shared" si="346"/>
        <v/>
      </c>
      <c r="D122" s="394" t="str">
        <f t="shared" si="347"/>
        <v/>
      </c>
      <c r="E122" s="395" t="str">
        <f t="shared" si="348"/>
        <v/>
      </c>
      <c r="F122" s="395" t="str">
        <f t="shared" si="349"/>
        <v/>
      </c>
      <c r="G122" s="395" t="str">
        <f>IFERROR(INDEX(#REF!,MATCH(U122,$FB$15:$FB$97,0)),"")</f>
        <v/>
      </c>
      <c r="H122" s="396" t="str">
        <f t="shared" si="350"/>
        <v/>
      </c>
      <c r="I122" s="396" t="str">
        <f t="shared" si="351"/>
        <v/>
      </c>
      <c r="J122" s="396" t="str">
        <f t="shared" si="352"/>
        <v/>
      </c>
      <c r="K122" s="479" t="str">
        <f t="shared" si="353"/>
        <v/>
      </c>
      <c r="L122" s="396" t="str">
        <f t="shared" si="354"/>
        <v/>
      </c>
      <c r="M122" s="396" t="str">
        <f t="shared" si="355"/>
        <v/>
      </c>
      <c r="N122" s="396" t="str">
        <f t="shared" si="356"/>
        <v/>
      </c>
      <c r="O122" s="479" t="str">
        <f t="shared" si="357"/>
        <v/>
      </c>
      <c r="P122" s="396" t="str">
        <f t="shared" si="358"/>
        <v/>
      </c>
      <c r="Q122" s="396" t="str">
        <f t="shared" si="359"/>
        <v/>
      </c>
      <c r="R122" s="396" t="str">
        <f t="shared" si="360"/>
        <v/>
      </c>
      <c r="S122" s="479" t="str">
        <f t="shared" si="361"/>
        <v/>
      </c>
      <c r="T122" s="396" t="str">
        <f t="shared" si="362"/>
        <v/>
      </c>
      <c r="U122" s="391">
        <v>108</v>
      </c>
      <c r="V122" s="392"/>
      <c r="W122" s="392"/>
      <c r="X122" s="367" t="str">
        <f t="shared" si="363"/>
        <v/>
      </c>
      <c r="Y122" s="390" t="str">
        <f t="shared" si="364"/>
        <v/>
      </c>
      <c r="Z122" s="394" t="str">
        <f t="shared" si="365"/>
        <v/>
      </c>
      <c r="AA122" s="395" t="str">
        <f t="shared" si="366"/>
        <v/>
      </c>
      <c r="AB122" s="395" t="str">
        <f t="shared" si="367"/>
        <v/>
      </c>
      <c r="AC122" s="395" t="str">
        <f>IFERROR(INDEX(#REF!,MATCH(AQ122,$FX$15:$FX$97,0)),"")</f>
        <v/>
      </c>
      <c r="AD122" s="396" t="str">
        <f t="shared" si="368"/>
        <v/>
      </c>
      <c r="AE122" s="396" t="str">
        <f t="shared" si="369"/>
        <v/>
      </c>
      <c r="AF122" s="396" t="str">
        <f t="shared" si="370"/>
        <v/>
      </c>
      <c r="AG122" s="479" t="str">
        <f t="shared" si="371"/>
        <v/>
      </c>
      <c r="AH122" s="396" t="str">
        <f t="shared" si="372"/>
        <v/>
      </c>
      <c r="AI122" s="396" t="str">
        <f t="shared" si="373"/>
        <v/>
      </c>
      <c r="AJ122" s="396" t="str">
        <f t="shared" si="374"/>
        <v/>
      </c>
      <c r="AK122" s="479" t="str">
        <f t="shared" si="375"/>
        <v/>
      </c>
      <c r="AL122" s="396" t="str">
        <f t="shared" si="376"/>
        <v/>
      </c>
      <c r="AM122" s="396" t="str">
        <f t="shared" si="377"/>
        <v/>
      </c>
      <c r="AN122" s="396" t="str">
        <f t="shared" si="378"/>
        <v/>
      </c>
      <c r="AO122" s="479" t="str">
        <f t="shared" si="379"/>
        <v/>
      </c>
      <c r="AP122" s="396" t="str">
        <f t="shared" si="380"/>
        <v/>
      </c>
      <c r="AQ122" s="391">
        <v>108</v>
      </c>
      <c r="AR122" s="392"/>
      <c r="AS122" s="397"/>
      <c r="AT122" s="367" t="str">
        <f t="shared" si="381"/>
        <v/>
      </c>
      <c r="AU122" s="390" t="str">
        <f t="shared" si="382"/>
        <v/>
      </c>
      <c r="AV122" s="390" t="str">
        <f t="shared" si="383"/>
        <v/>
      </c>
      <c r="AW122" s="395" t="str">
        <f t="shared" si="384"/>
        <v/>
      </c>
      <c r="AX122" s="395" t="str">
        <f t="shared" si="385"/>
        <v/>
      </c>
      <c r="AY122" s="395" t="str">
        <f>IFERROR(INDEX(#REF!,MATCH($BM122,$GS$15:$GS$97,0)),"")</f>
        <v/>
      </c>
      <c r="AZ122" s="396" t="str">
        <f t="shared" si="386"/>
        <v/>
      </c>
      <c r="BA122" s="396" t="str">
        <f t="shared" si="387"/>
        <v/>
      </c>
      <c r="BB122" s="396" t="str">
        <f t="shared" si="388"/>
        <v/>
      </c>
      <c r="BC122" s="479" t="str">
        <f t="shared" si="389"/>
        <v/>
      </c>
      <c r="BD122" s="396" t="str">
        <f t="shared" si="390"/>
        <v/>
      </c>
      <c r="BE122" s="396" t="str">
        <f t="shared" si="391"/>
        <v/>
      </c>
      <c r="BF122" s="396" t="str">
        <f t="shared" si="392"/>
        <v/>
      </c>
      <c r="BG122" s="479" t="str">
        <f t="shared" si="393"/>
        <v/>
      </c>
      <c r="BH122" s="396" t="str">
        <f t="shared" si="394"/>
        <v/>
      </c>
      <c r="BI122" s="396" t="str">
        <f t="shared" si="395"/>
        <v/>
      </c>
      <c r="BJ122" s="396" t="str">
        <f t="shared" si="396"/>
        <v/>
      </c>
      <c r="BK122" s="479" t="str">
        <f t="shared" si="397"/>
        <v/>
      </c>
      <c r="BL122" s="396" t="str">
        <f t="shared" si="398"/>
        <v/>
      </c>
      <c r="BM122" s="391">
        <v>108</v>
      </c>
      <c r="BN122" s="236"/>
      <c r="BO122" s="392"/>
      <c r="BP122" s="368" t="str">
        <f t="shared" si="399"/>
        <v/>
      </c>
      <c r="BQ122" s="390" t="str">
        <f t="shared" si="400"/>
        <v/>
      </c>
      <c r="BR122" s="394" t="str">
        <f t="shared" si="401"/>
        <v/>
      </c>
      <c r="BS122" s="395" t="str">
        <f t="shared" si="402"/>
        <v/>
      </c>
      <c r="BT122" s="395" t="str">
        <f t="shared" si="403"/>
        <v/>
      </c>
      <c r="BU122" s="395" t="str">
        <f>IFERROR(INDEX(#REF!,MATCH(CI122,$HN$15:$HN$97,0)),"")</f>
        <v/>
      </c>
      <c r="BV122" s="396" t="str">
        <f t="shared" si="404"/>
        <v/>
      </c>
      <c r="BW122" s="396" t="str">
        <f t="shared" si="405"/>
        <v/>
      </c>
      <c r="BX122" s="396" t="str">
        <f t="shared" si="406"/>
        <v/>
      </c>
      <c r="BY122" s="479" t="str">
        <f t="shared" si="407"/>
        <v/>
      </c>
      <c r="BZ122" s="396" t="str">
        <f t="shared" si="408"/>
        <v/>
      </c>
      <c r="CA122" s="396" t="str">
        <f t="shared" si="409"/>
        <v/>
      </c>
      <c r="CB122" s="396" t="str">
        <f t="shared" si="410"/>
        <v/>
      </c>
      <c r="CC122" s="479" t="str">
        <f t="shared" si="411"/>
        <v/>
      </c>
      <c r="CD122" s="396" t="str">
        <f t="shared" si="412"/>
        <v/>
      </c>
      <c r="CE122" s="396" t="str">
        <f t="shared" si="413"/>
        <v/>
      </c>
      <c r="CF122" s="396" t="str">
        <f t="shared" si="414"/>
        <v/>
      </c>
      <c r="CG122" s="479" t="str">
        <f t="shared" si="415"/>
        <v/>
      </c>
      <c r="CH122" s="396" t="str">
        <f t="shared" si="416"/>
        <v/>
      </c>
      <c r="CI122" s="391">
        <v>108</v>
      </c>
      <c r="CJ122" s="392"/>
      <c r="CK122" s="397"/>
      <c r="CL122" s="367" t="str">
        <f t="shared" si="417"/>
        <v/>
      </c>
      <c r="CM122" s="390" t="str">
        <f t="shared" si="418"/>
        <v/>
      </c>
      <c r="CN122" s="394" t="str">
        <f t="shared" si="419"/>
        <v/>
      </c>
      <c r="CO122" s="394" t="str">
        <f t="shared" si="420"/>
        <v/>
      </c>
      <c r="CP122" s="395" t="str">
        <f t="shared" si="421"/>
        <v/>
      </c>
      <c r="CQ122" s="395" t="str">
        <f>IFERROR(INDEX(#REF!,MATCH(DE122,$II$15:$II$97,0)),"")</f>
        <v/>
      </c>
      <c r="CR122" s="396" t="str">
        <f t="shared" si="422"/>
        <v/>
      </c>
      <c r="CS122" s="396" t="str">
        <f t="shared" si="423"/>
        <v/>
      </c>
      <c r="CT122" s="396" t="str">
        <f t="shared" si="424"/>
        <v/>
      </c>
      <c r="CU122" s="479" t="str">
        <f t="shared" si="425"/>
        <v/>
      </c>
      <c r="CV122" s="396" t="str">
        <f t="shared" si="426"/>
        <v/>
      </c>
      <c r="CW122" s="396" t="str">
        <f t="shared" si="427"/>
        <v/>
      </c>
      <c r="CX122" s="396" t="str">
        <f t="shared" si="428"/>
        <v/>
      </c>
      <c r="CY122" s="479" t="str">
        <f t="shared" si="429"/>
        <v/>
      </c>
      <c r="CZ122" s="396" t="str">
        <f t="shared" si="430"/>
        <v/>
      </c>
      <c r="DA122" s="396" t="str">
        <f t="shared" si="431"/>
        <v/>
      </c>
      <c r="DB122" s="396" t="str">
        <f t="shared" si="432"/>
        <v/>
      </c>
      <c r="DC122" s="479" t="str">
        <f t="shared" si="433"/>
        <v/>
      </c>
      <c r="DD122" s="396" t="str">
        <f t="shared" si="434"/>
        <v/>
      </c>
      <c r="DE122" s="391">
        <v>108</v>
      </c>
      <c r="DF122" s="393" t="str">
        <f t="shared" si="443"/>
        <v/>
      </c>
      <c r="DG122" s="392"/>
      <c r="DH122" s="392"/>
      <c r="DI122" s="367" t="str">
        <f t="shared" si="444"/>
        <v/>
      </c>
      <c r="DJ122" s="390" t="str">
        <f t="shared" si="435"/>
        <v/>
      </c>
      <c r="DK122" s="394" t="str">
        <f t="shared" si="436"/>
        <v/>
      </c>
      <c r="DL122" s="395" t="str">
        <f t="shared" si="437"/>
        <v/>
      </c>
      <c r="DM122" s="395" t="str">
        <f t="shared" si="438"/>
        <v/>
      </c>
      <c r="DN122" s="395" t="str">
        <f>IFERROR(INDEX(#REF!,MATCH(EB122,$JD$15:$JD$97,0)),"")</f>
        <v/>
      </c>
      <c r="DO122" s="396" t="str">
        <f t="shared" si="445"/>
        <v/>
      </c>
      <c r="DP122" s="396" t="str">
        <f t="shared" si="446"/>
        <v/>
      </c>
      <c r="DQ122" s="396" t="str">
        <f t="shared" si="447"/>
        <v/>
      </c>
      <c r="DR122" s="479" t="str">
        <f t="shared" si="439"/>
        <v/>
      </c>
      <c r="DS122" s="396" t="str">
        <f t="shared" si="448"/>
        <v/>
      </c>
      <c r="DT122" s="396" t="str">
        <f t="shared" si="449"/>
        <v/>
      </c>
      <c r="DU122" s="396" t="str">
        <f t="shared" si="450"/>
        <v/>
      </c>
      <c r="DV122" s="479" t="str">
        <f t="shared" si="440"/>
        <v/>
      </c>
      <c r="DW122" s="396" t="str">
        <f t="shared" si="451"/>
        <v/>
      </c>
      <c r="DX122" s="396" t="str">
        <f t="shared" si="452"/>
        <v/>
      </c>
      <c r="DY122" s="396" t="str">
        <f t="shared" si="453"/>
        <v/>
      </c>
      <c r="DZ122" s="479" t="str">
        <f t="shared" si="441"/>
        <v/>
      </c>
      <c r="EA122" s="396" t="str">
        <f t="shared" si="442"/>
        <v/>
      </c>
      <c r="EB122" s="391">
        <v>108</v>
      </c>
      <c r="EC122" s="393"/>
      <c r="ED122" s="392"/>
      <c r="EI122" s="295"/>
      <c r="EJ122" s="306"/>
      <c r="EK122" s="293"/>
      <c r="EL122" s="293"/>
      <c r="EM122" s="293"/>
      <c r="EN122" s="378" t="str">
        <f>IFERROR(IF(AND($EL122="fem",'Classificação geral'!$F116=1),'Classificação geral'!G116,""),"")</f>
        <v/>
      </c>
      <c r="EO122" s="378" t="str">
        <f>IFERROR(IF(AND($EL122="fem",'Classificação geral'!$F116=1),'Classificação geral'!H116,""),"")</f>
        <v/>
      </c>
      <c r="EP122" s="378" t="str">
        <f>IFERROR(IF(AND($EL122="fem",'Classificação geral'!$F116=1),'Classificação geral'!I116,""),"")</f>
        <v/>
      </c>
      <c r="EQ122" s="378" t="str">
        <f>IFERROR(IF(AND($EL122="fem",'Classificação geral'!$F116=1),'Classificação geral'!J116,""),"")</f>
        <v/>
      </c>
      <c r="ER122" s="306"/>
      <c r="ES122" s="378" t="str">
        <f>IFERROR(IF(AND($EL122="fem",'Classificação geral'!$F116=1),'Classificação geral'!L116,""),"")</f>
        <v/>
      </c>
      <c r="ET122" s="378" t="str">
        <f>IFERROR(IF(AND($EL122="fem",'Classificação geral'!$F116=1),'Classificação geral'!M116,""),"")</f>
        <v/>
      </c>
      <c r="EU122" s="378" t="str">
        <f>IFERROR(IF(AND($EL122="fem",'Classificação geral'!$F116=1),'Classificação geral'!N116,""),"")</f>
        <v/>
      </c>
      <c r="EV122" s="306"/>
      <c r="EW122" s="378" t="str">
        <f>IFERROR(IF(AND($EL122="fem",'Classificação geral'!$F116=1),'Classificação geral'!P116,""),"")</f>
        <v/>
      </c>
      <c r="EX122" s="378" t="str">
        <f>IFERROR(IF(AND($EL122="fem",'Classificação geral'!$F116=1),'Classificação geral'!Q116,""),"")</f>
        <v/>
      </c>
      <c r="EY122" s="378" t="str">
        <f>IFERROR(IF(AND($EL122="fem",'Classificação geral'!$F116=1),'Classificação geral'!R116,""),"")</f>
        <v/>
      </c>
      <c r="EZ122" s="296"/>
      <c r="FA122" s="380" t="str">
        <f t="shared" si="341"/>
        <v/>
      </c>
      <c r="FB122" s="297" t="str">
        <f>IFERROR(RANK(EZ122,EZ:EZ,0)+ COUNTIF(EZ$13:$EZ121,EZ122),"")</f>
        <v/>
      </c>
      <c r="FC122" s="298"/>
      <c r="FD122" s="305"/>
      <c r="FE122" s="295"/>
      <c r="FF122" s="306"/>
      <c r="FG122" s="293"/>
      <c r="FH122" s="293"/>
      <c r="FI122" s="306"/>
      <c r="FJ122" s="378" t="str">
        <f>IFERROR(IF(AND($FH122="mas",'Classificação geral'!$F116=1),'Classificação geral'!G116,""),"")</f>
        <v/>
      </c>
      <c r="FK122" s="378" t="str">
        <f>IFERROR(IF(AND($FH122="mas",'Classificação geral'!$F116=1),'Classificação geral'!H116,""),"")</f>
        <v/>
      </c>
      <c r="FL122" s="378" t="str">
        <f>IFERROR(IF(AND($FH122="mas",'Classificação geral'!$F116=1),'Classificação geral'!I116,""),"")</f>
        <v/>
      </c>
      <c r="FM122" s="378" t="str">
        <f>IFERROR(IF(AND($FH122="mas",'Classificação geral'!$F116=1),'Classificação geral'!J116,""),"")</f>
        <v/>
      </c>
      <c r="FN122" s="378" t="str">
        <f>IFERROR(IF(AND($FH122="mas",'Classificação geral'!$F116=1),'Classificação geral'!K116,""),"")</f>
        <v/>
      </c>
      <c r="FO122" s="378" t="str">
        <f>IFERROR(IF(AND($FH122="mas",'Classificação geral'!$F116=1),'Classificação geral'!L116,""),"")</f>
        <v/>
      </c>
      <c r="FP122" s="378" t="str">
        <f>IFERROR(IF(AND($FH122="mas",'Classificação geral'!$F116=1),'Classificação geral'!M116,""),"")</f>
        <v/>
      </c>
      <c r="FQ122" s="378" t="str">
        <f>IFERROR(IF(AND($FH122="mas",'Classificação geral'!$F116=1),'Classificação geral'!N116,""),"")</f>
        <v/>
      </c>
      <c r="FR122" s="378" t="str">
        <f>IFERROR(IF(AND($FH122="mas",'Classificação geral'!$F116=1),'Classificação geral'!O116,""),"")</f>
        <v/>
      </c>
      <c r="FS122" s="378" t="str">
        <f>IFERROR(IF(AND($FH122="mas",'Classificação geral'!$F116=1),'Classificação geral'!P116,""),"")</f>
        <v/>
      </c>
      <c r="FT122" s="378" t="str">
        <f>IFERROR(IF(AND($FH122="mas",'Classificação geral'!$F116=1),'Classificação geral'!Q116,""),"")</f>
        <v/>
      </c>
      <c r="FU122" s="378" t="str">
        <f>IFERROR(IF(AND($FH122="mas",'Classificação geral'!$F116=1),'Classificação geral'!R116,""),"")</f>
        <v/>
      </c>
      <c r="FV122" s="306"/>
      <c r="FW122" s="380" t="str">
        <f t="shared" si="342"/>
        <v/>
      </c>
      <c r="FX122" s="297" t="str">
        <f>IFERROR(RANK(FV122,FV:FV,0)+ COUNTIF($FV$13:FV121,FV122),"")</f>
        <v/>
      </c>
      <c r="FY122" s="305"/>
      <c r="FZ122" s="295"/>
      <c r="GA122" s="295"/>
      <c r="GB122" s="293"/>
      <c r="GC122" s="293"/>
      <c r="GD122" s="306"/>
      <c r="GE122" s="378" t="str">
        <f>IFERROR(IF(AND($GC122="fem",'Classificação geral'!$F116=2),'Classificação geral'!G116,""),"")</f>
        <v/>
      </c>
      <c r="GF122" s="378" t="str">
        <f>IFERROR(IF(AND($GC122="fem",'Classificação geral'!$F116=2),'Classificação geral'!H116,""),"")</f>
        <v/>
      </c>
      <c r="GG122" s="378" t="str">
        <f>IFERROR(IF(AND($GC122="fem",'Classificação geral'!$F116=2),'Classificação geral'!I116,""),"")</f>
        <v/>
      </c>
      <c r="GH122" s="378" t="str">
        <f>IFERROR(IF(AND($GC122="fem",'Classificação geral'!$F116=2),'Classificação geral'!J116,""),"")</f>
        <v/>
      </c>
      <c r="GI122" s="378" t="str">
        <f>IFERROR(IF(AND($GC122="fem",'Classificação geral'!$F116=2),'Classificação geral'!K116,""),"")</f>
        <v/>
      </c>
      <c r="GJ122" s="378" t="str">
        <f>IFERROR(IF(AND($GC122="fem",'Classificação geral'!$F116=2),'Classificação geral'!L116,""),"")</f>
        <v/>
      </c>
      <c r="GK122" s="378" t="str">
        <f>IFERROR(IF(AND($GC122="fem",'Classificação geral'!$F116=2),'Classificação geral'!M116,""),"")</f>
        <v/>
      </c>
      <c r="GL122" s="378" t="str">
        <f>IFERROR(IF(AND($GC122="fem",'Classificação geral'!$F116=2),'Classificação geral'!N116,""),"")</f>
        <v/>
      </c>
      <c r="GM122" s="378" t="str">
        <f>IFERROR(IF(AND($GC122="fem",'Classificação geral'!$F116=2),'Classificação geral'!O116,""),"")</f>
        <v/>
      </c>
      <c r="GN122" s="378" t="str">
        <f>IFERROR(IF(AND($GC122="fem",'Classificação geral'!$F116=2),'Classificação geral'!P116,""),"")</f>
        <v/>
      </c>
      <c r="GO122" s="378" t="str">
        <f>IFERROR(IF(AND($GC122="fem",'Classificação geral'!$F116=2),'Classificação geral'!Q116,""),"")</f>
        <v/>
      </c>
      <c r="GP122" s="378" t="str">
        <f>IFERROR(IF(AND($GC122="fem",'Classificação geral'!$F116=2),'Classificação geral'!R116,""),"")</f>
        <v/>
      </c>
      <c r="GQ122" s="306"/>
      <c r="GR122" s="380" t="str">
        <f t="shared" si="343"/>
        <v/>
      </c>
      <c r="GS122" s="297" t="str">
        <f>IFERROR(RANK(GQ122,GQ:GQ,0)+ COUNTIF($GQ$13:GQ121,GQ122),"")</f>
        <v/>
      </c>
      <c r="GT122" s="305"/>
      <c r="GU122" s="295"/>
      <c r="GV122" s="295"/>
      <c r="GW122" s="293"/>
      <c r="GX122" s="293"/>
      <c r="GY122" s="306"/>
      <c r="GZ122" s="306"/>
      <c r="HA122" s="306"/>
      <c r="HB122" s="306"/>
      <c r="HC122" s="306"/>
      <c r="HD122" s="306"/>
      <c r="HE122" s="306"/>
      <c r="HF122" s="306"/>
      <c r="HG122" s="306"/>
      <c r="HH122" s="306"/>
      <c r="HI122" s="306"/>
      <c r="HJ122" s="306"/>
      <c r="HK122" s="306"/>
      <c r="HL122" s="306"/>
      <c r="HM122" s="380" t="str">
        <f t="shared" si="344"/>
        <v/>
      </c>
      <c r="HN122" s="297" t="str">
        <f>IFERROR(RANK(HL122,HL:HL,0)+ COUNTIF($HL$13:HL121,HL122),"")</f>
        <v/>
      </c>
      <c r="HO122" s="305"/>
      <c r="HP122" s="295"/>
      <c r="HQ122" s="306"/>
      <c r="HR122" s="293"/>
      <c r="HS122" s="293"/>
      <c r="HT122" s="293"/>
      <c r="HU122" s="382">
        <f>IF($HT122='Classificação geral'!$F116,'Classificação geral'!G116,"")</f>
        <v>0</v>
      </c>
      <c r="HV122" s="382">
        <f>IF($HT122='Classificação geral'!$F116,'Classificação geral'!H116,"")</f>
        <v>0</v>
      </c>
      <c r="HW122" s="382">
        <f>IF($HT122='Classificação geral'!$F116,'Classificação geral'!I116,"")</f>
        <v>0</v>
      </c>
      <c r="HX122" s="382">
        <f>IF($HT122='Classificação geral'!$F116,'Classificação geral'!J116,"")</f>
        <v>0</v>
      </c>
      <c r="HY122" s="382">
        <f>IF($HT122='Classificação geral'!$F116,'Classificação geral'!K116,"")</f>
        <v>0</v>
      </c>
      <c r="HZ122" s="382">
        <f>IF($HT122='Classificação geral'!$F116,'Classificação geral'!L116,"")</f>
        <v>0</v>
      </c>
      <c r="IA122" s="382">
        <f>IF($HT122='Classificação geral'!$F116,'Classificação geral'!M116,"")</f>
        <v>0</v>
      </c>
      <c r="IB122" s="382">
        <f>IF($HT122='Classificação geral'!$F116,'Classificação geral'!N116,"")</f>
        <v>0</v>
      </c>
      <c r="IC122" s="382">
        <f>IF($HT122='Classificação geral'!$F116,'Classificação geral'!O116,"")</f>
        <v>0</v>
      </c>
      <c r="ID122" s="382">
        <f>IF($HT122='Classificação geral'!$F116,'Classificação geral'!P116,"")</f>
        <v>0</v>
      </c>
      <c r="IE122" s="382">
        <f>IF($HT122='Classificação geral'!$F116,'Classificação geral'!Q116,"")</f>
        <v>0</v>
      </c>
      <c r="IF122" s="382">
        <f>IF($HT122='Classificação geral'!$F116,'Classificação geral'!R116,"")</f>
        <v>0</v>
      </c>
      <c r="IG122" s="379" t="str">
        <f>IF($HT122='Classificação geral'!$F116,'Classificação geral'!$U116,"")</f>
        <v/>
      </c>
      <c r="IH122" s="334" t="str">
        <f t="shared" si="339"/>
        <v/>
      </c>
      <c r="II122" s="297" t="str">
        <f>IFERROR(RANK(IG122,IG:IG,0)+ COUNTIF($IG$13:IG121,IG122),"")</f>
        <v/>
      </c>
      <c r="IJ122" s="305"/>
      <c r="IK122" s="295"/>
      <c r="IL122" s="306"/>
      <c r="IM122" s="293"/>
      <c r="IN122" s="293"/>
      <c r="IO122" s="293"/>
      <c r="IP122" s="379">
        <f>IF($IO122='Classificação geral'!$F116,'Classificação geral'!G116,"")</f>
        <v>0</v>
      </c>
      <c r="IQ122" s="379">
        <f>IF($IO122='Classificação geral'!$F116,'Classificação geral'!H116,"")</f>
        <v>0</v>
      </c>
      <c r="IR122" s="379">
        <f>IF($IO122='Classificação geral'!$F116,'Classificação geral'!I116,"")</f>
        <v>0</v>
      </c>
      <c r="IS122" s="379">
        <f>IF($IO122='Classificação geral'!$F116,'Classificação geral'!J116,"")</f>
        <v>0</v>
      </c>
      <c r="IT122" s="379">
        <f>IF($IO122='Classificação geral'!$F116,'Classificação geral'!K116,"")</f>
        <v>0</v>
      </c>
      <c r="IU122" s="379">
        <f>IF($IO122='Classificação geral'!$F116,'Classificação geral'!L116,"")</f>
        <v>0</v>
      </c>
      <c r="IV122" s="379">
        <f>IF($IO122='Classificação geral'!$F116,'Classificação geral'!M116,"")</f>
        <v>0</v>
      </c>
      <c r="IW122" s="379">
        <f>IF($IO122='Classificação geral'!$F116,'Classificação geral'!N116,"")</f>
        <v>0</v>
      </c>
      <c r="IX122" s="379">
        <f>IF($IO122='Classificação geral'!$F116,'Classificação geral'!O116,"")</f>
        <v>0</v>
      </c>
      <c r="IY122" s="379">
        <f>IF($IO122='Classificação geral'!$F116,'Classificação geral'!P116,"")</f>
        <v>0</v>
      </c>
      <c r="IZ122" s="379">
        <f>IF($IO122='Classificação geral'!$F116,'Classificação geral'!Q116,"")</f>
        <v>0</v>
      </c>
      <c r="JA122" s="379">
        <f>IF($IO122='Classificação geral'!$F116,'Classificação geral'!R116,"")</f>
        <v>0</v>
      </c>
      <c r="JB122" s="296" t="str">
        <f>IF($IO122='Classificação geral'!$F116,'Classificação geral'!$U116,"")</f>
        <v/>
      </c>
      <c r="JC122" s="334" t="str">
        <f t="shared" si="340"/>
        <v/>
      </c>
      <c r="JD122" s="297" t="str">
        <f>IFERROR(RANK(JB122,JB:JB,0)+ COUNTIF($JB$13:JB121,JB122),"")</f>
        <v/>
      </c>
    </row>
    <row r="123" spans="1:264" ht="25.95" customHeight="1" x14ac:dyDescent="0.4">
      <c r="A123" s="397"/>
      <c r="B123" s="367" t="str">
        <f t="shared" si="345"/>
        <v/>
      </c>
      <c r="C123" s="390" t="str">
        <f t="shared" si="346"/>
        <v/>
      </c>
      <c r="D123" s="394" t="str">
        <f t="shared" si="347"/>
        <v/>
      </c>
      <c r="E123" s="395" t="str">
        <f t="shared" si="348"/>
        <v/>
      </c>
      <c r="F123" s="395" t="str">
        <f t="shared" si="349"/>
        <v/>
      </c>
      <c r="G123" s="395" t="str">
        <f>IFERROR(INDEX(#REF!,MATCH(U123,$FB$15:$FB$97,0)),"")</f>
        <v/>
      </c>
      <c r="H123" s="396" t="str">
        <f t="shared" si="350"/>
        <v/>
      </c>
      <c r="I123" s="396" t="str">
        <f t="shared" si="351"/>
        <v/>
      </c>
      <c r="J123" s="396" t="str">
        <f t="shared" si="352"/>
        <v/>
      </c>
      <c r="K123" s="479" t="str">
        <f t="shared" si="353"/>
        <v/>
      </c>
      <c r="L123" s="396" t="str">
        <f t="shared" si="354"/>
        <v/>
      </c>
      <c r="M123" s="396" t="str">
        <f t="shared" si="355"/>
        <v/>
      </c>
      <c r="N123" s="396" t="str">
        <f t="shared" si="356"/>
        <v/>
      </c>
      <c r="O123" s="479" t="str">
        <f t="shared" si="357"/>
        <v/>
      </c>
      <c r="P123" s="396" t="str">
        <f t="shared" si="358"/>
        <v/>
      </c>
      <c r="Q123" s="396" t="str">
        <f t="shared" si="359"/>
        <v/>
      </c>
      <c r="R123" s="396" t="str">
        <f t="shared" si="360"/>
        <v/>
      </c>
      <c r="S123" s="479" t="str">
        <f t="shared" si="361"/>
        <v/>
      </c>
      <c r="T123" s="396" t="str">
        <f t="shared" si="362"/>
        <v/>
      </c>
      <c r="U123" s="391">
        <v>109</v>
      </c>
      <c r="V123" s="392"/>
      <c r="W123" s="392"/>
      <c r="X123" s="367" t="str">
        <f t="shared" si="363"/>
        <v/>
      </c>
      <c r="Y123" s="390" t="str">
        <f t="shared" si="364"/>
        <v/>
      </c>
      <c r="Z123" s="394" t="str">
        <f t="shared" si="365"/>
        <v/>
      </c>
      <c r="AA123" s="395" t="str">
        <f t="shared" si="366"/>
        <v/>
      </c>
      <c r="AB123" s="395" t="str">
        <f t="shared" si="367"/>
        <v/>
      </c>
      <c r="AC123" s="395" t="str">
        <f>IFERROR(INDEX(#REF!,MATCH(AQ123,$FX$15:$FX$97,0)),"")</f>
        <v/>
      </c>
      <c r="AD123" s="396" t="str">
        <f t="shared" si="368"/>
        <v/>
      </c>
      <c r="AE123" s="396" t="str">
        <f t="shared" si="369"/>
        <v/>
      </c>
      <c r="AF123" s="396" t="str">
        <f t="shared" si="370"/>
        <v/>
      </c>
      <c r="AG123" s="479" t="str">
        <f t="shared" si="371"/>
        <v/>
      </c>
      <c r="AH123" s="396" t="str">
        <f t="shared" si="372"/>
        <v/>
      </c>
      <c r="AI123" s="396" t="str">
        <f t="shared" si="373"/>
        <v/>
      </c>
      <c r="AJ123" s="396" t="str">
        <f t="shared" si="374"/>
        <v/>
      </c>
      <c r="AK123" s="479" t="str">
        <f t="shared" si="375"/>
        <v/>
      </c>
      <c r="AL123" s="396" t="str">
        <f t="shared" si="376"/>
        <v/>
      </c>
      <c r="AM123" s="396" t="str">
        <f t="shared" si="377"/>
        <v/>
      </c>
      <c r="AN123" s="396" t="str">
        <f t="shared" si="378"/>
        <v/>
      </c>
      <c r="AO123" s="479" t="str">
        <f t="shared" si="379"/>
        <v/>
      </c>
      <c r="AP123" s="396" t="str">
        <f t="shared" si="380"/>
        <v/>
      </c>
      <c r="AQ123" s="391">
        <v>109</v>
      </c>
      <c r="AR123" s="392"/>
      <c r="AS123" s="397"/>
      <c r="AT123" s="367" t="str">
        <f t="shared" si="381"/>
        <v/>
      </c>
      <c r="AU123" s="390" t="str">
        <f t="shared" si="382"/>
        <v/>
      </c>
      <c r="AV123" s="390" t="str">
        <f t="shared" si="383"/>
        <v/>
      </c>
      <c r="AW123" s="395" t="str">
        <f t="shared" si="384"/>
        <v/>
      </c>
      <c r="AX123" s="395" t="str">
        <f t="shared" si="385"/>
        <v/>
      </c>
      <c r="AY123" s="395" t="str">
        <f>IFERROR(INDEX(#REF!,MATCH($BM123,$GS$15:$GS$97,0)),"")</f>
        <v/>
      </c>
      <c r="AZ123" s="396" t="str">
        <f t="shared" si="386"/>
        <v/>
      </c>
      <c r="BA123" s="396" t="str">
        <f t="shared" si="387"/>
        <v/>
      </c>
      <c r="BB123" s="396" t="str">
        <f t="shared" si="388"/>
        <v/>
      </c>
      <c r="BC123" s="479" t="str">
        <f t="shared" si="389"/>
        <v/>
      </c>
      <c r="BD123" s="396" t="str">
        <f t="shared" si="390"/>
        <v/>
      </c>
      <c r="BE123" s="396" t="str">
        <f t="shared" si="391"/>
        <v/>
      </c>
      <c r="BF123" s="396" t="str">
        <f t="shared" si="392"/>
        <v/>
      </c>
      <c r="BG123" s="479" t="str">
        <f t="shared" si="393"/>
        <v/>
      </c>
      <c r="BH123" s="396" t="str">
        <f t="shared" si="394"/>
        <v/>
      </c>
      <c r="BI123" s="396" t="str">
        <f t="shared" si="395"/>
        <v/>
      </c>
      <c r="BJ123" s="396" t="str">
        <f t="shared" si="396"/>
        <v/>
      </c>
      <c r="BK123" s="479" t="str">
        <f t="shared" si="397"/>
        <v/>
      </c>
      <c r="BL123" s="396" t="str">
        <f t="shared" si="398"/>
        <v/>
      </c>
      <c r="BM123" s="391">
        <v>109</v>
      </c>
      <c r="BN123" s="236"/>
      <c r="BO123" s="392"/>
      <c r="BP123" s="368" t="str">
        <f t="shared" si="399"/>
        <v/>
      </c>
      <c r="BQ123" s="390" t="str">
        <f t="shared" si="400"/>
        <v/>
      </c>
      <c r="BR123" s="394" t="str">
        <f t="shared" si="401"/>
        <v/>
      </c>
      <c r="BS123" s="395" t="str">
        <f t="shared" si="402"/>
        <v/>
      </c>
      <c r="BT123" s="395" t="str">
        <f t="shared" si="403"/>
        <v/>
      </c>
      <c r="BU123" s="395" t="str">
        <f>IFERROR(INDEX(#REF!,MATCH(CI123,$HN$15:$HN$97,0)),"")</f>
        <v/>
      </c>
      <c r="BV123" s="396" t="str">
        <f t="shared" si="404"/>
        <v/>
      </c>
      <c r="BW123" s="396" t="str">
        <f t="shared" si="405"/>
        <v/>
      </c>
      <c r="BX123" s="396" t="str">
        <f t="shared" si="406"/>
        <v/>
      </c>
      <c r="BY123" s="479" t="str">
        <f t="shared" si="407"/>
        <v/>
      </c>
      <c r="BZ123" s="396" t="str">
        <f t="shared" si="408"/>
        <v/>
      </c>
      <c r="CA123" s="396" t="str">
        <f t="shared" si="409"/>
        <v/>
      </c>
      <c r="CB123" s="396" t="str">
        <f t="shared" si="410"/>
        <v/>
      </c>
      <c r="CC123" s="479" t="str">
        <f t="shared" si="411"/>
        <v/>
      </c>
      <c r="CD123" s="396" t="str">
        <f t="shared" si="412"/>
        <v/>
      </c>
      <c r="CE123" s="396" t="str">
        <f t="shared" si="413"/>
        <v/>
      </c>
      <c r="CF123" s="396" t="str">
        <f t="shared" si="414"/>
        <v/>
      </c>
      <c r="CG123" s="479" t="str">
        <f t="shared" si="415"/>
        <v/>
      </c>
      <c r="CH123" s="396" t="str">
        <f t="shared" si="416"/>
        <v/>
      </c>
      <c r="CI123" s="391">
        <v>109</v>
      </c>
      <c r="CJ123" s="392"/>
      <c r="CK123" s="397"/>
      <c r="CL123" s="367" t="str">
        <f t="shared" si="417"/>
        <v/>
      </c>
      <c r="CM123" s="390" t="str">
        <f t="shared" si="418"/>
        <v/>
      </c>
      <c r="CN123" s="394" t="str">
        <f t="shared" si="419"/>
        <v/>
      </c>
      <c r="CO123" s="394" t="str">
        <f t="shared" si="420"/>
        <v/>
      </c>
      <c r="CP123" s="395" t="str">
        <f t="shared" si="421"/>
        <v/>
      </c>
      <c r="CQ123" s="395" t="str">
        <f>IFERROR(INDEX(#REF!,MATCH(DE123,$II$15:$II$97,0)),"")</f>
        <v/>
      </c>
      <c r="CR123" s="396" t="str">
        <f t="shared" si="422"/>
        <v/>
      </c>
      <c r="CS123" s="396" t="str">
        <f t="shared" si="423"/>
        <v/>
      </c>
      <c r="CT123" s="396" t="str">
        <f t="shared" si="424"/>
        <v/>
      </c>
      <c r="CU123" s="479" t="str">
        <f t="shared" si="425"/>
        <v/>
      </c>
      <c r="CV123" s="396" t="str">
        <f t="shared" si="426"/>
        <v/>
      </c>
      <c r="CW123" s="396" t="str">
        <f t="shared" si="427"/>
        <v/>
      </c>
      <c r="CX123" s="396" t="str">
        <f t="shared" si="428"/>
        <v/>
      </c>
      <c r="CY123" s="479" t="str">
        <f t="shared" si="429"/>
        <v/>
      </c>
      <c r="CZ123" s="396" t="str">
        <f t="shared" si="430"/>
        <v/>
      </c>
      <c r="DA123" s="396" t="str">
        <f t="shared" si="431"/>
        <v/>
      </c>
      <c r="DB123" s="396" t="str">
        <f t="shared" si="432"/>
        <v/>
      </c>
      <c r="DC123" s="479" t="str">
        <f t="shared" si="433"/>
        <v/>
      </c>
      <c r="DD123" s="396" t="str">
        <f t="shared" si="434"/>
        <v/>
      </c>
      <c r="DE123" s="391">
        <v>109</v>
      </c>
      <c r="DF123" s="393" t="str">
        <f t="shared" si="443"/>
        <v/>
      </c>
      <c r="DG123" s="392"/>
      <c r="DH123" s="392"/>
      <c r="DI123" s="367" t="str">
        <f t="shared" si="444"/>
        <v/>
      </c>
      <c r="DJ123" s="390" t="str">
        <f t="shared" si="435"/>
        <v/>
      </c>
      <c r="DK123" s="394" t="str">
        <f t="shared" si="436"/>
        <v/>
      </c>
      <c r="DL123" s="395" t="str">
        <f t="shared" si="437"/>
        <v/>
      </c>
      <c r="DM123" s="395" t="str">
        <f t="shared" si="438"/>
        <v/>
      </c>
      <c r="DN123" s="395" t="str">
        <f>IFERROR(INDEX(#REF!,MATCH(EB123,$JD$15:$JD$97,0)),"")</f>
        <v/>
      </c>
      <c r="DO123" s="396" t="str">
        <f t="shared" si="445"/>
        <v/>
      </c>
      <c r="DP123" s="396" t="str">
        <f t="shared" si="446"/>
        <v/>
      </c>
      <c r="DQ123" s="396" t="str">
        <f t="shared" si="447"/>
        <v/>
      </c>
      <c r="DR123" s="479" t="str">
        <f t="shared" si="439"/>
        <v/>
      </c>
      <c r="DS123" s="396" t="str">
        <f t="shared" si="448"/>
        <v/>
      </c>
      <c r="DT123" s="396" t="str">
        <f t="shared" si="449"/>
        <v/>
      </c>
      <c r="DU123" s="396" t="str">
        <f t="shared" si="450"/>
        <v/>
      </c>
      <c r="DV123" s="479" t="str">
        <f t="shared" si="440"/>
        <v/>
      </c>
      <c r="DW123" s="396" t="str">
        <f t="shared" si="451"/>
        <v/>
      </c>
      <c r="DX123" s="396" t="str">
        <f t="shared" si="452"/>
        <v/>
      </c>
      <c r="DY123" s="396" t="str">
        <f t="shared" si="453"/>
        <v/>
      </c>
      <c r="DZ123" s="479" t="str">
        <f t="shared" si="441"/>
        <v/>
      </c>
      <c r="EA123" s="396" t="str">
        <f t="shared" si="442"/>
        <v/>
      </c>
      <c r="EB123" s="391">
        <v>109</v>
      </c>
      <c r="EC123" s="393"/>
      <c r="ED123" s="392"/>
      <c r="EI123" s="295"/>
      <c r="EJ123" s="306"/>
      <c r="EK123" s="293"/>
      <c r="EL123" s="293"/>
      <c r="EM123" s="293"/>
      <c r="EN123" s="378" t="str">
        <f>IFERROR(IF(AND($EL123="fem",'Classificação geral'!$F117=1),'Classificação geral'!G117,""),"")</f>
        <v/>
      </c>
      <c r="EO123" s="378" t="str">
        <f>IFERROR(IF(AND($EL123="fem",'Classificação geral'!$F117=1),'Classificação geral'!H117,""),"")</f>
        <v/>
      </c>
      <c r="EP123" s="378" t="str">
        <f>IFERROR(IF(AND($EL123="fem",'Classificação geral'!$F117=1),'Classificação geral'!I117,""),"")</f>
        <v/>
      </c>
      <c r="EQ123" s="378" t="str">
        <f>IFERROR(IF(AND($EL123="fem",'Classificação geral'!$F117=1),'Classificação geral'!J117,""),"")</f>
        <v/>
      </c>
      <c r="ER123" s="306"/>
      <c r="ES123" s="378" t="str">
        <f>IFERROR(IF(AND($EL123="fem",'Classificação geral'!$F117=1),'Classificação geral'!L117,""),"")</f>
        <v/>
      </c>
      <c r="ET123" s="378" t="str">
        <f>IFERROR(IF(AND($EL123="fem",'Classificação geral'!$F117=1),'Classificação geral'!M117,""),"")</f>
        <v/>
      </c>
      <c r="EU123" s="378" t="str">
        <f>IFERROR(IF(AND($EL123="fem",'Classificação geral'!$F117=1),'Classificação geral'!N117,""),"")</f>
        <v/>
      </c>
      <c r="EV123" s="306"/>
      <c r="EW123" s="378" t="str">
        <f>IFERROR(IF(AND($EL123="fem",'Classificação geral'!$F117=1),'Classificação geral'!P117,""),"")</f>
        <v/>
      </c>
      <c r="EX123" s="378" t="str">
        <f>IFERROR(IF(AND($EL123="fem",'Classificação geral'!$F117=1),'Classificação geral'!Q117,""),"")</f>
        <v/>
      </c>
      <c r="EY123" s="378" t="str">
        <f>IFERROR(IF(AND($EL123="fem",'Classificação geral'!$F117=1),'Classificação geral'!R117,""),"")</f>
        <v/>
      </c>
      <c r="EZ123" s="296"/>
      <c r="FA123" s="380" t="str">
        <f t="shared" si="341"/>
        <v/>
      </c>
      <c r="FB123" s="297" t="str">
        <f>IFERROR(RANK(EZ123,EZ:EZ,0)+ COUNTIF(EZ$13:$EZ122,EZ123),"")</f>
        <v/>
      </c>
      <c r="FC123" s="298"/>
      <c r="FD123" s="305"/>
      <c r="FE123" s="295"/>
      <c r="FF123" s="306"/>
      <c r="FG123" s="293"/>
      <c r="FH123" s="293"/>
      <c r="FI123" s="306"/>
      <c r="FJ123" s="378" t="str">
        <f>IFERROR(IF(AND($FH123="mas",'Classificação geral'!$F117=1),'Classificação geral'!G117,""),"")</f>
        <v/>
      </c>
      <c r="FK123" s="378" t="str">
        <f>IFERROR(IF(AND($FH123="mas",'Classificação geral'!$F117=1),'Classificação geral'!H117,""),"")</f>
        <v/>
      </c>
      <c r="FL123" s="378" t="str">
        <f>IFERROR(IF(AND($FH123="mas",'Classificação geral'!$F117=1),'Classificação geral'!I117,""),"")</f>
        <v/>
      </c>
      <c r="FM123" s="378" t="str">
        <f>IFERROR(IF(AND($FH123="mas",'Classificação geral'!$F117=1),'Classificação geral'!J117,""),"")</f>
        <v/>
      </c>
      <c r="FN123" s="378" t="str">
        <f>IFERROR(IF(AND($FH123="mas",'Classificação geral'!$F117=1),'Classificação geral'!K117,""),"")</f>
        <v/>
      </c>
      <c r="FO123" s="378" t="str">
        <f>IFERROR(IF(AND($FH123="mas",'Classificação geral'!$F117=1),'Classificação geral'!L117,""),"")</f>
        <v/>
      </c>
      <c r="FP123" s="378" t="str">
        <f>IFERROR(IF(AND($FH123="mas",'Classificação geral'!$F117=1),'Classificação geral'!M117,""),"")</f>
        <v/>
      </c>
      <c r="FQ123" s="378" t="str">
        <f>IFERROR(IF(AND($FH123="mas",'Classificação geral'!$F117=1),'Classificação geral'!N117,""),"")</f>
        <v/>
      </c>
      <c r="FR123" s="378" t="str">
        <f>IFERROR(IF(AND($FH123="mas",'Classificação geral'!$F117=1),'Classificação geral'!O117,""),"")</f>
        <v/>
      </c>
      <c r="FS123" s="378" t="str">
        <f>IFERROR(IF(AND($FH123="mas",'Classificação geral'!$F117=1),'Classificação geral'!P117,""),"")</f>
        <v/>
      </c>
      <c r="FT123" s="378" t="str">
        <f>IFERROR(IF(AND($FH123="mas",'Classificação geral'!$F117=1),'Classificação geral'!Q117,""),"")</f>
        <v/>
      </c>
      <c r="FU123" s="378" t="str">
        <f>IFERROR(IF(AND($FH123="mas",'Classificação geral'!$F117=1),'Classificação geral'!R117,""),"")</f>
        <v/>
      </c>
      <c r="FV123" s="306"/>
      <c r="FW123" s="380" t="str">
        <f t="shared" si="342"/>
        <v/>
      </c>
      <c r="FX123" s="297" t="str">
        <f>IFERROR(RANK(FV123,FV:FV,0)+ COUNTIF($FV$13:FV122,FV123),"")</f>
        <v/>
      </c>
      <c r="FY123" s="305"/>
      <c r="FZ123" s="295"/>
      <c r="GA123" s="295"/>
      <c r="GB123" s="293"/>
      <c r="GC123" s="293"/>
      <c r="GD123" s="306"/>
      <c r="GE123" s="378" t="str">
        <f>IFERROR(IF(AND($GC123="fem",'Classificação geral'!$F117=2),'Classificação geral'!G117,""),"")</f>
        <v/>
      </c>
      <c r="GF123" s="378" t="str">
        <f>IFERROR(IF(AND($GC123="fem",'Classificação geral'!$F117=2),'Classificação geral'!H117,""),"")</f>
        <v/>
      </c>
      <c r="GG123" s="378" t="str">
        <f>IFERROR(IF(AND($GC123="fem",'Classificação geral'!$F117=2),'Classificação geral'!I117,""),"")</f>
        <v/>
      </c>
      <c r="GH123" s="378" t="str">
        <f>IFERROR(IF(AND($GC123="fem",'Classificação geral'!$F117=2),'Classificação geral'!J117,""),"")</f>
        <v/>
      </c>
      <c r="GI123" s="378" t="str">
        <f>IFERROR(IF(AND($GC123="fem",'Classificação geral'!$F117=2),'Classificação geral'!K117,""),"")</f>
        <v/>
      </c>
      <c r="GJ123" s="378" t="str">
        <f>IFERROR(IF(AND($GC123="fem",'Classificação geral'!$F117=2),'Classificação geral'!L117,""),"")</f>
        <v/>
      </c>
      <c r="GK123" s="378" t="str">
        <f>IFERROR(IF(AND($GC123="fem",'Classificação geral'!$F117=2),'Classificação geral'!M117,""),"")</f>
        <v/>
      </c>
      <c r="GL123" s="378" t="str">
        <f>IFERROR(IF(AND($GC123="fem",'Classificação geral'!$F117=2),'Classificação geral'!N117,""),"")</f>
        <v/>
      </c>
      <c r="GM123" s="378" t="str">
        <f>IFERROR(IF(AND($GC123="fem",'Classificação geral'!$F117=2),'Classificação geral'!O117,""),"")</f>
        <v/>
      </c>
      <c r="GN123" s="378" t="str">
        <f>IFERROR(IF(AND($GC123="fem",'Classificação geral'!$F117=2),'Classificação geral'!P117,""),"")</f>
        <v/>
      </c>
      <c r="GO123" s="378" t="str">
        <f>IFERROR(IF(AND($GC123="fem",'Classificação geral'!$F117=2),'Classificação geral'!Q117,""),"")</f>
        <v/>
      </c>
      <c r="GP123" s="378" t="str">
        <f>IFERROR(IF(AND($GC123="fem",'Classificação geral'!$F117=2),'Classificação geral'!R117,""),"")</f>
        <v/>
      </c>
      <c r="GQ123" s="306"/>
      <c r="GR123" s="380" t="str">
        <f t="shared" si="343"/>
        <v/>
      </c>
      <c r="GS123" s="297" t="str">
        <f>IFERROR(RANK(GQ123,GQ:GQ,0)+ COUNTIF($GQ$13:GQ122,GQ123),"")</f>
        <v/>
      </c>
      <c r="GT123" s="305"/>
      <c r="GU123" s="295"/>
      <c r="GV123" s="295"/>
      <c r="GW123" s="293"/>
      <c r="GX123" s="293"/>
      <c r="GY123" s="306"/>
      <c r="GZ123" s="306"/>
      <c r="HA123" s="306"/>
      <c r="HB123" s="306"/>
      <c r="HC123" s="306"/>
      <c r="HD123" s="306"/>
      <c r="HE123" s="306"/>
      <c r="HF123" s="306"/>
      <c r="HG123" s="306"/>
      <c r="HH123" s="306"/>
      <c r="HI123" s="306"/>
      <c r="HJ123" s="306"/>
      <c r="HK123" s="306"/>
      <c r="HL123" s="306"/>
      <c r="HM123" s="380" t="str">
        <f t="shared" si="344"/>
        <v/>
      </c>
      <c r="HN123" s="297" t="str">
        <f>IFERROR(RANK(HL123,HL:HL,0)+ COUNTIF($HL$13:HL122,HL123),"")</f>
        <v/>
      </c>
      <c r="HO123" s="305"/>
      <c r="HP123" s="295"/>
      <c r="HQ123" s="306"/>
      <c r="HR123" s="293"/>
      <c r="HS123" s="293"/>
      <c r="HT123" s="293"/>
      <c r="HU123" s="382">
        <f>IF($HT123='Classificação geral'!$F117,'Classificação geral'!G117,"")</f>
        <v>0</v>
      </c>
      <c r="HV123" s="382">
        <f>IF($HT123='Classificação geral'!$F117,'Classificação geral'!H117,"")</f>
        <v>0</v>
      </c>
      <c r="HW123" s="382">
        <f>IF($HT123='Classificação geral'!$F117,'Classificação geral'!I117,"")</f>
        <v>0</v>
      </c>
      <c r="HX123" s="382">
        <f>IF($HT123='Classificação geral'!$F117,'Classificação geral'!J117,"")</f>
        <v>0</v>
      </c>
      <c r="HY123" s="382">
        <f>IF($HT123='Classificação geral'!$F117,'Classificação geral'!K117,"")</f>
        <v>0</v>
      </c>
      <c r="HZ123" s="382">
        <f>IF($HT123='Classificação geral'!$F117,'Classificação geral'!L117,"")</f>
        <v>0</v>
      </c>
      <c r="IA123" s="382">
        <f>IF($HT123='Classificação geral'!$F117,'Classificação geral'!M117,"")</f>
        <v>0</v>
      </c>
      <c r="IB123" s="382">
        <f>IF($HT123='Classificação geral'!$F117,'Classificação geral'!N117,"")</f>
        <v>0</v>
      </c>
      <c r="IC123" s="382">
        <f>IF($HT123='Classificação geral'!$F117,'Classificação geral'!O117,"")</f>
        <v>0</v>
      </c>
      <c r="ID123" s="382">
        <f>IF($HT123='Classificação geral'!$F117,'Classificação geral'!P117,"")</f>
        <v>0</v>
      </c>
      <c r="IE123" s="382">
        <f>IF($HT123='Classificação geral'!$F117,'Classificação geral'!Q117,"")</f>
        <v>0</v>
      </c>
      <c r="IF123" s="382">
        <f>IF($HT123='Classificação geral'!$F117,'Classificação geral'!R117,"")</f>
        <v>0</v>
      </c>
      <c r="IG123" s="379" t="str">
        <f>IF($HT123='Classificação geral'!$F117,'Classificação geral'!$U117,"")</f>
        <v/>
      </c>
      <c r="IH123" s="334" t="str">
        <f t="shared" si="339"/>
        <v/>
      </c>
      <c r="II123" s="297" t="str">
        <f>IFERROR(RANK(IG123,IG:IG,0)+ COUNTIF($IG$13:IG122,IG123),"")</f>
        <v/>
      </c>
      <c r="IJ123" s="305"/>
      <c r="IK123" s="295"/>
      <c r="IL123" s="306"/>
      <c r="IM123" s="293"/>
      <c r="IN123" s="293"/>
      <c r="IO123" s="293"/>
      <c r="IP123" s="379">
        <f>IF($IO123='Classificação geral'!$F117,'Classificação geral'!G117,"")</f>
        <v>0</v>
      </c>
      <c r="IQ123" s="379">
        <f>IF($IO123='Classificação geral'!$F117,'Classificação geral'!H117,"")</f>
        <v>0</v>
      </c>
      <c r="IR123" s="379">
        <f>IF($IO123='Classificação geral'!$F117,'Classificação geral'!I117,"")</f>
        <v>0</v>
      </c>
      <c r="IS123" s="379">
        <f>IF($IO123='Classificação geral'!$F117,'Classificação geral'!J117,"")</f>
        <v>0</v>
      </c>
      <c r="IT123" s="379">
        <f>IF($IO123='Classificação geral'!$F117,'Classificação geral'!K117,"")</f>
        <v>0</v>
      </c>
      <c r="IU123" s="379">
        <f>IF($IO123='Classificação geral'!$F117,'Classificação geral'!L117,"")</f>
        <v>0</v>
      </c>
      <c r="IV123" s="379">
        <f>IF($IO123='Classificação geral'!$F117,'Classificação geral'!M117,"")</f>
        <v>0</v>
      </c>
      <c r="IW123" s="379">
        <f>IF($IO123='Classificação geral'!$F117,'Classificação geral'!N117,"")</f>
        <v>0</v>
      </c>
      <c r="IX123" s="379">
        <f>IF($IO123='Classificação geral'!$F117,'Classificação geral'!O117,"")</f>
        <v>0</v>
      </c>
      <c r="IY123" s="379">
        <f>IF($IO123='Classificação geral'!$F117,'Classificação geral'!P117,"")</f>
        <v>0</v>
      </c>
      <c r="IZ123" s="379">
        <f>IF($IO123='Classificação geral'!$F117,'Classificação geral'!Q117,"")</f>
        <v>0</v>
      </c>
      <c r="JA123" s="379">
        <f>IF($IO123='Classificação geral'!$F117,'Classificação geral'!R117,"")</f>
        <v>0</v>
      </c>
      <c r="JB123" s="296" t="str">
        <f>IF($IO123='Classificação geral'!$F117,'Classificação geral'!$U117,"")</f>
        <v/>
      </c>
      <c r="JC123" s="334" t="str">
        <f t="shared" si="340"/>
        <v/>
      </c>
      <c r="JD123" s="297" t="str">
        <f>IFERROR(RANK(JB123,JB:JB,0)+ COUNTIF($JB$13:JB122,JB123),"")</f>
        <v/>
      </c>
    </row>
    <row r="124" spans="1:264" ht="25.95" customHeight="1" x14ac:dyDescent="0.4">
      <c r="A124" s="397"/>
      <c r="B124" s="367" t="str">
        <f t="shared" si="345"/>
        <v/>
      </c>
      <c r="C124" s="390" t="str">
        <f t="shared" si="346"/>
        <v/>
      </c>
      <c r="D124" s="394" t="str">
        <f t="shared" si="347"/>
        <v/>
      </c>
      <c r="E124" s="395" t="str">
        <f t="shared" si="348"/>
        <v/>
      </c>
      <c r="F124" s="395" t="str">
        <f t="shared" si="349"/>
        <v/>
      </c>
      <c r="G124" s="395" t="str">
        <f>IFERROR(INDEX(#REF!,MATCH(U124,$FB$15:$FB$97,0)),"")</f>
        <v/>
      </c>
      <c r="H124" s="396" t="str">
        <f t="shared" si="350"/>
        <v/>
      </c>
      <c r="I124" s="396" t="str">
        <f t="shared" si="351"/>
        <v/>
      </c>
      <c r="J124" s="396" t="str">
        <f t="shared" si="352"/>
        <v/>
      </c>
      <c r="K124" s="479" t="str">
        <f t="shared" si="353"/>
        <v/>
      </c>
      <c r="L124" s="396" t="str">
        <f t="shared" si="354"/>
        <v/>
      </c>
      <c r="M124" s="396" t="str">
        <f t="shared" si="355"/>
        <v/>
      </c>
      <c r="N124" s="396" t="str">
        <f t="shared" si="356"/>
        <v/>
      </c>
      <c r="O124" s="479" t="str">
        <f t="shared" si="357"/>
        <v/>
      </c>
      <c r="P124" s="396" t="str">
        <f t="shared" si="358"/>
        <v/>
      </c>
      <c r="Q124" s="396" t="str">
        <f t="shared" si="359"/>
        <v/>
      </c>
      <c r="R124" s="396" t="str">
        <f t="shared" si="360"/>
        <v/>
      </c>
      <c r="S124" s="479" t="str">
        <f t="shared" si="361"/>
        <v/>
      </c>
      <c r="T124" s="396" t="str">
        <f t="shared" si="362"/>
        <v/>
      </c>
      <c r="U124" s="391">
        <v>110</v>
      </c>
      <c r="V124" s="392"/>
      <c r="W124" s="392"/>
      <c r="X124" s="367" t="str">
        <f t="shared" si="363"/>
        <v/>
      </c>
      <c r="Y124" s="390" t="str">
        <f t="shared" si="364"/>
        <v/>
      </c>
      <c r="Z124" s="394" t="str">
        <f t="shared" si="365"/>
        <v/>
      </c>
      <c r="AA124" s="395" t="str">
        <f t="shared" si="366"/>
        <v/>
      </c>
      <c r="AB124" s="395" t="str">
        <f t="shared" si="367"/>
        <v/>
      </c>
      <c r="AC124" s="395" t="str">
        <f>IFERROR(INDEX(#REF!,MATCH(AQ124,$FX$15:$FX$97,0)),"")</f>
        <v/>
      </c>
      <c r="AD124" s="396" t="str">
        <f t="shared" si="368"/>
        <v/>
      </c>
      <c r="AE124" s="396" t="str">
        <f t="shared" si="369"/>
        <v/>
      </c>
      <c r="AF124" s="396" t="str">
        <f t="shared" si="370"/>
        <v/>
      </c>
      <c r="AG124" s="479" t="str">
        <f t="shared" si="371"/>
        <v/>
      </c>
      <c r="AH124" s="396" t="str">
        <f t="shared" si="372"/>
        <v/>
      </c>
      <c r="AI124" s="396" t="str">
        <f t="shared" si="373"/>
        <v/>
      </c>
      <c r="AJ124" s="396" t="str">
        <f t="shared" si="374"/>
        <v/>
      </c>
      <c r="AK124" s="479" t="str">
        <f t="shared" si="375"/>
        <v/>
      </c>
      <c r="AL124" s="396" t="str">
        <f t="shared" si="376"/>
        <v/>
      </c>
      <c r="AM124" s="396" t="str">
        <f t="shared" si="377"/>
        <v/>
      </c>
      <c r="AN124" s="396" t="str">
        <f t="shared" si="378"/>
        <v/>
      </c>
      <c r="AO124" s="479" t="str">
        <f t="shared" si="379"/>
        <v/>
      </c>
      <c r="AP124" s="396" t="str">
        <f t="shared" si="380"/>
        <v/>
      </c>
      <c r="AQ124" s="391">
        <v>110</v>
      </c>
      <c r="AR124" s="392"/>
      <c r="AS124" s="397"/>
      <c r="AT124" s="367" t="str">
        <f t="shared" si="381"/>
        <v/>
      </c>
      <c r="AU124" s="390" t="str">
        <f t="shared" si="382"/>
        <v/>
      </c>
      <c r="AV124" s="390" t="str">
        <f t="shared" si="383"/>
        <v/>
      </c>
      <c r="AW124" s="395" t="str">
        <f t="shared" si="384"/>
        <v/>
      </c>
      <c r="AX124" s="395" t="str">
        <f t="shared" si="385"/>
        <v/>
      </c>
      <c r="AY124" s="395" t="str">
        <f>IFERROR(INDEX(#REF!,MATCH($BM124,$GS$15:$GS$97,0)),"")</f>
        <v/>
      </c>
      <c r="AZ124" s="396" t="str">
        <f t="shared" si="386"/>
        <v/>
      </c>
      <c r="BA124" s="396" t="str">
        <f t="shared" si="387"/>
        <v/>
      </c>
      <c r="BB124" s="396" t="str">
        <f t="shared" si="388"/>
        <v/>
      </c>
      <c r="BC124" s="479" t="str">
        <f t="shared" si="389"/>
        <v/>
      </c>
      <c r="BD124" s="396" t="str">
        <f t="shared" si="390"/>
        <v/>
      </c>
      <c r="BE124" s="396" t="str">
        <f t="shared" si="391"/>
        <v/>
      </c>
      <c r="BF124" s="396" t="str">
        <f t="shared" si="392"/>
        <v/>
      </c>
      <c r="BG124" s="479" t="str">
        <f t="shared" si="393"/>
        <v/>
      </c>
      <c r="BH124" s="396" t="str">
        <f t="shared" si="394"/>
        <v/>
      </c>
      <c r="BI124" s="396" t="str">
        <f t="shared" si="395"/>
        <v/>
      </c>
      <c r="BJ124" s="396" t="str">
        <f t="shared" si="396"/>
        <v/>
      </c>
      <c r="BK124" s="479" t="str">
        <f t="shared" si="397"/>
        <v/>
      </c>
      <c r="BL124" s="396" t="str">
        <f t="shared" si="398"/>
        <v/>
      </c>
      <c r="BM124" s="391">
        <v>110</v>
      </c>
      <c r="BN124" s="236"/>
      <c r="BO124" s="392"/>
      <c r="BP124" s="368" t="str">
        <f t="shared" si="399"/>
        <v/>
      </c>
      <c r="BQ124" s="390" t="str">
        <f t="shared" si="400"/>
        <v/>
      </c>
      <c r="BR124" s="394" t="str">
        <f t="shared" si="401"/>
        <v/>
      </c>
      <c r="BS124" s="395" t="str">
        <f t="shared" si="402"/>
        <v/>
      </c>
      <c r="BT124" s="395" t="str">
        <f t="shared" si="403"/>
        <v/>
      </c>
      <c r="BU124" s="395" t="str">
        <f>IFERROR(INDEX(#REF!,MATCH(CI124,$HN$15:$HN$97,0)),"")</f>
        <v/>
      </c>
      <c r="BV124" s="396" t="str">
        <f t="shared" si="404"/>
        <v/>
      </c>
      <c r="BW124" s="396" t="str">
        <f t="shared" si="405"/>
        <v/>
      </c>
      <c r="BX124" s="396" t="str">
        <f t="shared" si="406"/>
        <v/>
      </c>
      <c r="BY124" s="479" t="str">
        <f t="shared" si="407"/>
        <v/>
      </c>
      <c r="BZ124" s="396" t="str">
        <f t="shared" si="408"/>
        <v/>
      </c>
      <c r="CA124" s="396" t="str">
        <f t="shared" si="409"/>
        <v/>
      </c>
      <c r="CB124" s="396" t="str">
        <f t="shared" si="410"/>
        <v/>
      </c>
      <c r="CC124" s="479" t="str">
        <f t="shared" si="411"/>
        <v/>
      </c>
      <c r="CD124" s="396" t="str">
        <f t="shared" si="412"/>
        <v/>
      </c>
      <c r="CE124" s="396" t="str">
        <f t="shared" si="413"/>
        <v/>
      </c>
      <c r="CF124" s="396" t="str">
        <f t="shared" si="414"/>
        <v/>
      </c>
      <c r="CG124" s="479" t="str">
        <f t="shared" si="415"/>
        <v/>
      </c>
      <c r="CH124" s="396" t="str">
        <f t="shared" si="416"/>
        <v/>
      </c>
      <c r="CI124" s="391">
        <v>110</v>
      </c>
      <c r="CJ124" s="392"/>
      <c r="CK124" s="397"/>
      <c r="CL124" s="367" t="str">
        <f t="shared" si="417"/>
        <v/>
      </c>
      <c r="CM124" s="390" t="str">
        <f t="shared" si="418"/>
        <v/>
      </c>
      <c r="CN124" s="394" t="str">
        <f t="shared" si="419"/>
        <v/>
      </c>
      <c r="CO124" s="394" t="str">
        <f t="shared" si="420"/>
        <v/>
      </c>
      <c r="CP124" s="395" t="str">
        <f t="shared" si="421"/>
        <v/>
      </c>
      <c r="CQ124" s="395" t="str">
        <f>IFERROR(INDEX(#REF!,MATCH(DE124,$II$15:$II$97,0)),"")</f>
        <v/>
      </c>
      <c r="CR124" s="396" t="str">
        <f t="shared" si="422"/>
        <v/>
      </c>
      <c r="CS124" s="396" t="str">
        <f t="shared" si="423"/>
        <v/>
      </c>
      <c r="CT124" s="396" t="str">
        <f t="shared" si="424"/>
        <v/>
      </c>
      <c r="CU124" s="479" t="str">
        <f t="shared" si="425"/>
        <v/>
      </c>
      <c r="CV124" s="396" t="str">
        <f t="shared" si="426"/>
        <v/>
      </c>
      <c r="CW124" s="396" t="str">
        <f t="shared" si="427"/>
        <v/>
      </c>
      <c r="CX124" s="396" t="str">
        <f t="shared" si="428"/>
        <v/>
      </c>
      <c r="CY124" s="479" t="str">
        <f t="shared" si="429"/>
        <v/>
      </c>
      <c r="CZ124" s="396" t="str">
        <f t="shared" si="430"/>
        <v/>
      </c>
      <c r="DA124" s="396" t="str">
        <f t="shared" si="431"/>
        <v/>
      </c>
      <c r="DB124" s="396" t="str">
        <f t="shared" si="432"/>
        <v/>
      </c>
      <c r="DC124" s="479" t="str">
        <f t="shared" si="433"/>
        <v/>
      </c>
      <c r="DD124" s="396" t="str">
        <f t="shared" si="434"/>
        <v/>
      </c>
      <c r="DE124" s="391">
        <v>110</v>
      </c>
      <c r="DF124" s="393" t="str">
        <f t="shared" si="443"/>
        <v/>
      </c>
      <c r="DG124" s="392"/>
      <c r="DH124" s="392"/>
      <c r="DI124" s="367" t="str">
        <f t="shared" si="444"/>
        <v/>
      </c>
      <c r="DJ124" s="390" t="str">
        <f t="shared" si="435"/>
        <v/>
      </c>
      <c r="DK124" s="394" t="str">
        <f t="shared" si="436"/>
        <v/>
      </c>
      <c r="DL124" s="395" t="str">
        <f t="shared" si="437"/>
        <v/>
      </c>
      <c r="DM124" s="395" t="str">
        <f t="shared" si="438"/>
        <v/>
      </c>
      <c r="DN124" s="395" t="str">
        <f>IFERROR(INDEX(#REF!,MATCH(EB124,$JD$15:$JD$97,0)),"")</f>
        <v/>
      </c>
      <c r="DO124" s="396" t="str">
        <f t="shared" si="445"/>
        <v/>
      </c>
      <c r="DP124" s="396" t="str">
        <f t="shared" si="446"/>
        <v/>
      </c>
      <c r="DQ124" s="396" t="str">
        <f t="shared" si="447"/>
        <v/>
      </c>
      <c r="DR124" s="479" t="str">
        <f t="shared" si="439"/>
        <v/>
      </c>
      <c r="DS124" s="396" t="str">
        <f t="shared" si="448"/>
        <v/>
      </c>
      <c r="DT124" s="396" t="str">
        <f t="shared" si="449"/>
        <v/>
      </c>
      <c r="DU124" s="396" t="str">
        <f t="shared" si="450"/>
        <v/>
      </c>
      <c r="DV124" s="479" t="str">
        <f t="shared" si="440"/>
        <v/>
      </c>
      <c r="DW124" s="396" t="str">
        <f t="shared" si="451"/>
        <v/>
      </c>
      <c r="DX124" s="396" t="str">
        <f t="shared" si="452"/>
        <v/>
      </c>
      <c r="DY124" s="396" t="str">
        <f t="shared" si="453"/>
        <v/>
      </c>
      <c r="DZ124" s="479" t="str">
        <f t="shared" si="441"/>
        <v/>
      </c>
      <c r="EA124" s="396" t="str">
        <f t="shared" si="442"/>
        <v/>
      </c>
      <c r="EB124" s="391">
        <v>110</v>
      </c>
      <c r="EC124" s="393"/>
      <c r="ED124" s="392"/>
      <c r="EI124" s="295"/>
      <c r="EJ124" s="306"/>
      <c r="EK124" s="293"/>
      <c r="EL124" s="293"/>
      <c r="EM124" s="293"/>
      <c r="EN124" s="378" t="str">
        <f>IFERROR(IF(AND($EL124="fem",'Classificação geral'!$F118=1),'Classificação geral'!G118,""),"")</f>
        <v/>
      </c>
      <c r="EO124" s="378" t="str">
        <f>IFERROR(IF(AND($EL124="fem",'Classificação geral'!$F118=1),'Classificação geral'!H118,""),"")</f>
        <v/>
      </c>
      <c r="EP124" s="378" t="str">
        <f>IFERROR(IF(AND($EL124="fem",'Classificação geral'!$F118=1),'Classificação geral'!I118,""),"")</f>
        <v/>
      </c>
      <c r="EQ124" s="378" t="str">
        <f>IFERROR(IF(AND($EL124="fem",'Classificação geral'!$F118=1),'Classificação geral'!J118,""),"")</f>
        <v/>
      </c>
      <c r="ER124" s="306"/>
      <c r="ES124" s="378" t="str">
        <f>IFERROR(IF(AND($EL124="fem",'Classificação geral'!$F118=1),'Classificação geral'!L118,""),"")</f>
        <v/>
      </c>
      <c r="ET124" s="378" t="str">
        <f>IFERROR(IF(AND($EL124="fem",'Classificação geral'!$F118=1),'Classificação geral'!M118,""),"")</f>
        <v/>
      </c>
      <c r="EU124" s="378" t="str">
        <f>IFERROR(IF(AND($EL124="fem",'Classificação geral'!$F118=1),'Classificação geral'!N118,""),"")</f>
        <v/>
      </c>
      <c r="EV124" s="306"/>
      <c r="EW124" s="378" t="str">
        <f>IFERROR(IF(AND($EL124="fem",'Classificação geral'!$F118=1),'Classificação geral'!P118,""),"")</f>
        <v/>
      </c>
      <c r="EX124" s="378" t="str">
        <f>IFERROR(IF(AND($EL124="fem",'Classificação geral'!$F118=1),'Classificação geral'!Q118,""),"")</f>
        <v/>
      </c>
      <c r="EY124" s="378" t="str">
        <f>IFERROR(IF(AND($EL124="fem",'Classificação geral'!$F118=1),'Classificação geral'!R118,""),"")</f>
        <v/>
      </c>
      <c r="EZ124" s="296"/>
      <c r="FA124" s="380" t="str">
        <f t="shared" si="341"/>
        <v/>
      </c>
      <c r="FB124" s="297" t="str">
        <f>IFERROR(RANK(EZ124,EZ:EZ,0)+ COUNTIF(EZ$13:$EZ123,EZ124),"")</f>
        <v/>
      </c>
      <c r="FC124" s="298"/>
      <c r="FD124" s="305"/>
      <c r="FE124" s="295"/>
      <c r="FF124" s="306"/>
      <c r="FG124" s="293"/>
      <c r="FH124" s="293"/>
      <c r="FI124" s="306"/>
      <c r="FJ124" s="378" t="str">
        <f>IFERROR(IF(AND($FH124="mas",'Classificação geral'!$F118=1),'Classificação geral'!G118,""),"")</f>
        <v/>
      </c>
      <c r="FK124" s="378" t="str">
        <f>IFERROR(IF(AND($FH124="mas",'Classificação geral'!$F118=1),'Classificação geral'!H118,""),"")</f>
        <v/>
      </c>
      <c r="FL124" s="378" t="str">
        <f>IFERROR(IF(AND($FH124="mas",'Classificação geral'!$F118=1),'Classificação geral'!I118,""),"")</f>
        <v/>
      </c>
      <c r="FM124" s="378" t="str">
        <f>IFERROR(IF(AND($FH124="mas",'Classificação geral'!$F118=1),'Classificação geral'!J118,""),"")</f>
        <v/>
      </c>
      <c r="FN124" s="378" t="str">
        <f>IFERROR(IF(AND($FH124="mas",'Classificação geral'!$F118=1),'Classificação geral'!K118,""),"")</f>
        <v/>
      </c>
      <c r="FO124" s="378" t="str">
        <f>IFERROR(IF(AND($FH124="mas",'Classificação geral'!$F118=1),'Classificação geral'!L118,""),"")</f>
        <v/>
      </c>
      <c r="FP124" s="378" t="str">
        <f>IFERROR(IF(AND($FH124="mas",'Classificação geral'!$F118=1),'Classificação geral'!M118,""),"")</f>
        <v/>
      </c>
      <c r="FQ124" s="378" t="str">
        <f>IFERROR(IF(AND($FH124="mas",'Classificação geral'!$F118=1),'Classificação geral'!N118,""),"")</f>
        <v/>
      </c>
      <c r="FR124" s="378" t="str">
        <f>IFERROR(IF(AND($FH124="mas",'Classificação geral'!$F118=1),'Classificação geral'!O118,""),"")</f>
        <v/>
      </c>
      <c r="FS124" s="378" t="str">
        <f>IFERROR(IF(AND($FH124="mas",'Classificação geral'!$F118=1),'Classificação geral'!P118,""),"")</f>
        <v/>
      </c>
      <c r="FT124" s="378" t="str">
        <f>IFERROR(IF(AND($FH124="mas",'Classificação geral'!$F118=1),'Classificação geral'!Q118,""),"")</f>
        <v/>
      </c>
      <c r="FU124" s="378" t="str">
        <f>IFERROR(IF(AND($FH124="mas",'Classificação geral'!$F118=1),'Classificação geral'!R118,""),"")</f>
        <v/>
      </c>
      <c r="FV124" s="306"/>
      <c r="FW124" s="380" t="str">
        <f t="shared" si="342"/>
        <v/>
      </c>
      <c r="FX124" s="297" t="str">
        <f>IFERROR(RANK(FV124,FV:FV,0)+ COUNTIF($FV$13:FV123,FV124),"")</f>
        <v/>
      </c>
      <c r="FY124" s="305"/>
      <c r="FZ124" s="295"/>
      <c r="GA124" s="295"/>
      <c r="GB124" s="293"/>
      <c r="GC124" s="293"/>
      <c r="GD124" s="306"/>
      <c r="GE124" s="378" t="str">
        <f>IFERROR(IF(AND($GC124="fem",'Classificação geral'!$F118=2),'Classificação geral'!G118,""),"")</f>
        <v/>
      </c>
      <c r="GF124" s="378" t="str">
        <f>IFERROR(IF(AND($GC124="fem",'Classificação geral'!$F118=2),'Classificação geral'!H118,""),"")</f>
        <v/>
      </c>
      <c r="GG124" s="378" t="str">
        <f>IFERROR(IF(AND($GC124="fem",'Classificação geral'!$F118=2),'Classificação geral'!I118,""),"")</f>
        <v/>
      </c>
      <c r="GH124" s="378" t="str">
        <f>IFERROR(IF(AND($GC124="fem",'Classificação geral'!$F118=2),'Classificação geral'!J118,""),"")</f>
        <v/>
      </c>
      <c r="GI124" s="378" t="str">
        <f>IFERROR(IF(AND($GC124="fem",'Classificação geral'!$F118=2),'Classificação geral'!K118,""),"")</f>
        <v/>
      </c>
      <c r="GJ124" s="378" t="str">
        <f>IFERROR(IF(AND($GC124="fem",'Classificação geral'!$F118=2),'Classificação geral'!L118,""),"")</f>
        <v/>
      </c>
      <c r="GK124" s="378" t="str">
        <f>IFERROR(IF(AND($GC124="fem",'Classificação geral'!$F118=2),'Classificação geral'!M118,""),"")</f>
        <v/>
      </c>
      <c r="GL124" s="378" t="str">
        <f>IFERROR(IF(AND($GC124="fem",'Classificação geral'!$F118=2),'Classificação geral'!N118,""),"")</f>
        <v/>
      </c>
      <c r="GM124" s="378" t="str">
        <f>IFERROR(IF(AND($GC124="fem",'Classificação geral'!$F118=2),'Classificação geral'!O118,""),"")</f>
        <v/>
      </c>
      <c r="GN124" s="378" t="str">
        <f>IFERROR(IF(AND($GC124="fem",'Classificação geral'!$F118=2),'Classificação geral'!P118,""),"")</f>
        <v/>
      </c>
      <c r="GO124" s="378" t="str">
        <f>IFERROR(IF(AND($GC124="fem",'Classificação geral'!$F118=2),'Classificação geral'!Q118,""),"")</f>
        <v/>
      </c>
      <c r="GP124" s="378" t="str">
        <f>IFERROR(IF(AND($GC124="fem",'Classificação geral'!$F118=2),'Classificação geral'!R118,""),"")</f>
        <v/>
      </c>
      <c r="GQ124" s="306"/>
      <c r="GR124" s="380" t="str">
        <f t="shared" si="343"/>
        <v/>
      </c>
      <c r="GS124" s="297" t="str">
        <f>IFERROR(RANK(GQ124,GQ:GQ,0)+ COUNTIF($GQ$13:GQ123,GQ124),"")</f>
        <v/>
      </c>
      <c r="GT124" s="305"/>
      <c r="GU124" s="295"/>
      <c r="GV124" s="295"/>
      <c r="GW124" s="293"/>
      <c r="GX124" s="293"/>
      <c r="GY124" s="306"/>
      <c r="GZ124" s="306"/>
      <c r="HA124" s="306"/>
      <c r="HB124" s="306"/>
      <c r="HC124" s="306"/>
      <c r="HD124" s="306"/>
      <c r="HE124" s="306"/>
      <c r="HF124" s="306"/>
      <c r="HG124" s="306"/>
      <c r="HH124" s="306"/>
      <c r="HI124" s="306"/>
      <c r="HJ124" s="306"/>
      <c r="HK124" s="306"/>
      <c r="HL124" s="306"/>
      <c r="HM124" s="380" t="str">
        <f t="shared" si="344"/>
        <v/>
      </c>
      <c r="HN124" s="297" t="str">
        <f>IFERROR(RANK(HL124,HL:HL,0)+ COUNTIF($HL$13:HL123,HL124),"")</f>
        <v/>
      </c>
      <c r="HO124" s="305"/>
      <c r="HP124" s="295"/>
      <c r="HQ124" s="306"/>
      <c r="HR124" s="293"/>
      <c r="HS124" s="293"/>
      <c r="HT124" s="293"/>
      <c r="HU124" s="382">
        <f>IF($HT124='Classificação geral'!$F118,'Classificação geral'!G118,"")</f>
        <v>0</v>
      </c>
      <c r="HV124" s="382">
        <f>IF($HT124='Classificação geral'!$F118,'Classificação geral'!H118,"")</f>
        <v>0</v>
      </c>
      <c r="HW124" s="382">
        <f>IF($HT124='Classificação geral'!$F118,'Classificação geral'!I118,"")</f>
        <v>0</v>
      </c>
      <c r="HX124" s="382">
        <f>IF($HT124='Classificação geral'!$F118,'Classificação geral'!J118,"")</f>
        <v>0</v>
      </c>
      <c r="HY124" s="382">
        <f>IF($HT124='Classificação geral'!$F118,'Classificação geral'!K118,"")</f>
        <v>0</v>
      </c>
      <c r="HZ124" s="382">
        <f>IF($HT124='Classificação geral'!$F118,'Classificação geral'!L118,"")</f>
        <v>0</v>
      </c>
      <c r="IA124" s="382">
        <f>IF($HT124='Classificação geral'!$F118,'Classificação geral'!M118,"")</f>
        <v>0</v>
      </c>
      <c r="IB124" s="382">
        <f>IF($HT124='Classificação geral'!$F118,'Classificação geral'!N118,"")</f>
        <v>0</v>
      </c>
      <c r="IC124" s="382">
        <f>IF($HT124='Classificação geral'!$F118,'Classificação geral'!O118,"")</f>
        <v>0</v>
      </c>
      <c r="ID124" s="382">
        <f>IF($HT124='Classificação geral'!$F118,'Classificação geral'!P118,"")</f>
        <v>0</v>
      </c>
      <c r="IE124" s="382">
        <f>IF($HT124='Classificação geral'!$F118,'Classificação geral'!Q118,"")</f>
        <v>0</v>
      </c>
      <c r="IF124" s="382">
        <f>IF($HT124='Classificação geral'!$F118,'Classificação geral'!R118,"")</f>
        <v>0</v>
      </c>
      <c r="IG124" s="379" t="str">
        <f>IF($HT124='Classificação geral'!$F118,'Classificação geral'!$U118,"")</f>
        <v/>
      </c>
      <c r="IH124" s="334" t="str">
        <f t="shared" si="339"/>
        <v/>
      </c>
      <c r="II124" s="297" t="str">
        <f>IFERROR(RANK(IG124,IG:IG,0)+ COUNTIF($IG$13:IG123,IG124),"")</f>
        <v/>
      </c>
      <c r="IJ124" s="305"/>
      <c r="IK124" s="295"/>
      <c r="IL124" s="306"/>
      <c r="IM124" s="293"/>
      <c r="IN124" s="293"/>
      <c r="IO124" s="293"/>
      <c r="IP124" s="379">
        <f>IF($IO124='Classificação geral'!$F118,'Classificação geral'!G118,"")</f>
        <v>0</v>
      </c>
      <c r="IQ124" s="379">
        <f>IF($IO124='Classificação geral'!$F118,'Classificação geral'!H118,"")</f>
        <v>0</v>
      </c>
      <c r="IR124" s="379">
        <f>IF($IO124='Classificação geral'!$F118,'Classificação geral'!I118,"")</f>
        <v>0</v>
      </c>
      <c r="IS124" s="379">
        <f>IF($IO124='Classificação geral'!$F118,'Classificação geral'!J118,"")</f>
        <v>0</v>
      </c>
      <c r="IT124" s="379">
        <f>IF($IO124='Classificação geral'!$F118,'Classificação geral'!K118,"")</f>
        <v>0</v>
      </c>
      <c r="IU124" s="379">
        <f>IF($IO124='Classificação geral'!$F118,'Classificação geral'!L118,"")</f>
        <v>0</v>
      </c>
      <c r="IV124" s="379">
        <f>IF($IO124='Classificação geral'!$F118,'Classificação geral'!M118,"")</f>
        <v>0</v>
      </c>
      <c r="IW124" s="379">
        <f>IF($IO124='Classificação geral'!$F118,'Classificação geral'!N118,"")</f>
        <v>0</v>
      </c>
      <c r="IX124" s="379">
        <f>IF($IO124='Classificação geral'!$F118,'Classificação geral'!O118,"")</f>
        <v>0</v>
      </c>
      <c r="IY124" s="379">
        <f>IF($IO124='Classificação geral'!$F118,'Classificação geral'!P118,"")</f>
        <v>0</v>
      </c>
      <c r="IZ124" s="379">
        <f>IF($IO124='Classificação geral'!$F118,'Classificação geral'!Q118,"")</f>
        <v>0</v>
      </c>
      <c r="JA124" s="379">
        <f>IF($IO124='Classificação geral'!$F118,'Classificação geral'!R118,"")</f>
        <v>0</v>
      </c>
      <c r="JB124" s="296" t="str">
        <f>IF($IO124='Classificação geral'!$F118,'Classificação geral'!$U118,"")</f>
        <v/>
      </c>
      <c r="JC124" s="334" t="str">
        <f t="shared" si="340"/>
        <v/>
      </c>
      <c r="JD124" s="297" t="str">
        <f>IFERROR(RANK(JB124,JB:JB,0)+ COUNTIF($JB$13:JB123,JB124),"")</f>
        <v/>
      </c>
    </row>
    <row r="125" spans="1:264" ht="25.95" customHeight="1" x14ac:dyDescent="0.4">
      <c r="A125" s="397"/>
      <c r="B125" s="367" t="str">
        <f t="shared" si="345"/>
        <v/>
      </c>
      <c r="C125" s="390" t="str">
        <f t="shared" si="346"/>
        <v/>
      </c>
      <c r="D125" s="394" t="str">
        <f t="shared" si="347"/>
        <v/>
      </c>
      <c r="E125" s="395" t="str">
        <f t="shared" si="348"/>
        <v/>
      </c>
      <c r="F125" s="395" t="str">
        <f t="shared" si="349"/>
        <v/>
      </c>
      <c r="G125" s="395" t="str">
        <f>IFERROR(INDEX(#REF!,MATCH(U125,$FB$15:$FB$97,0)),"")</f>
        <v/>
      </c>
      <c r="H125" s="396" t="str">
        <f t="shared" si="350"/>
        <v/>
      </c>
      <c r="I125" s="396" t="str">
        <f t="shared" si="351"/>
        <v/>
      </c>
      <c r="J125" s="396" t="str">
        <f t="shared" si="352"/>
        <v/>
      </c>
      <c r="K125" s="479" t="str">
        <f t="shared" si="353"/>
        <v/>
      </c>
      <c r="L125" s="396" t="str">
        <f t="shared" si="354"/>
        <v/>
      </c>
      <c r="M125" s="396" t="str">
        <f t="shared" si="355"/>
        <v/>
      </c>
      <c r="N125" s="396" t="str">
        <f t="shared" si="356"/>
        <v/>
      </c>
      <c r="O125" s="479" t="str">
        <f t="shared" si="357"/>
        <v/>
      </c>
      <c r="P125" s="396" t="str">
        <f t="shared" si="358"/>
        <v/>
      </c>
      <c r="Q125" s="396" t="str">
        <f t="shared" si="359"/>
        <v/>
      </c>
      <c r="R125" s="396" t="str">
        <f t="shared" si="360"/>
        <v/>
      </c>
      <c r="S125" s="479" t="str">
        <f t="shared" si="361"/>
        <v/>
      </c>
      <c r="T125" s="396" t="str">
        <f t="shared" si="362"/>
        <v/>
      </c>
      <c r="U125" s="391">
        <v>111</v>
      </c>
      <c r="V125" s="392"/>
      <c r="W125" s="392"/>
      <c r="X125" s="367" t="str">
        <f t="shared" si="363"/>
        <v/>
      </c>
      <c r="Y125" s="390" t="str">
        <f t="shared" si="364"/>
        <v/>
      </c>
      <c r="Z125" s="394" t="str">
        <f t="shared" si="365"/>
        <v/>
      </c>
      <c r="AA125" s="395" t="str">
        <f t="shared" si="366"/>
        <v/>
      </c>
      <c r="AB125" s="395" t="str">
        <f t="shared" si="367"/>
        <v/>
      </c>
      <c r="AC125" s="395" t="str">
        <f>IFERROR(INDEX(#REF!,MATCH(AQ125,$FX$15:$FX$97,0)),"")</f>
        <v/>
      </c>
      <c r="AD125" s="396" t="str">
        <f t="shared" si="368"/>
        <v/>
      </c>
      <c r="AE125" s="396" t="str">
        <f t="shared" si="369"/>
        <v/>
      </c>
      <c r="AF125" s="396" t="str">
        <f t="shared" si="370"/>
        <v/>
      </c>
      <c r="AG125" s="479" t="str">
        <f t="shared" si="371"/>
        <v/>
      </c>
      <c r="AH125" s="396" t="str">
        <f t="shared" si="372"/>
        <v/>
      </c>
      <c r="AI125" s="396" t="str">
        <f t="shared" si="373"/>
        <v/>
      </c>
      <c r="AJ125" s="396" t="str">
        <f t="shared" si="374"/>
        <v/>
      </c>
      <c r="AK125" s="479" t="str">
        <f t="shared" si="375"/>
        <v/>
      </c>
      <c r="AL125" s="396" t="str">
        <f t="shared" si="376"/>
        <v/>
      </c>
      <c r="AM125" s="396" t="str">
        <f t="shared" si="377"/>
        <v/>
      </c>
      <c r="AN125" s="396" t="str">
        <f t="shared" si="378"/>
        <v/>
      </c>
      <c r="AO125" s="479" t="str">
        <f t="shared" si="379"/>
        <v/>
      </c>
      <c r="AP125" s="396" t="str">
        <f t="shared" si="380"/>
        <v/>
      </c>
      <c r="AQ125" s="391">
        <v>111</v>
      </c>
      <c r="AR125" s="392"/>
      <c r="AS125" s="397"/>
      <c r="AT125" s="367" t="str">
        <f t="shared" si="381"/>
        <v/>
      </c>
      <c r="AU125" s="390" t="str">
        <f t="shared" si="382"/>
        <v/>
      </c>
      <c r="AV125" s="390" t="str">
        <f t="shared" si="383"/>
        <v/>
      </c>
      <c r="AW125" s="395" t="str">
        <f t="shared" si="384"/>
        <v/>
      </c>
      <c r="AX125" s="395" t="str">
        <f t="shared" si="385"/>
        <v/>
      </c>
      <c r="AY125" s="395" t="str">
        <f>IFERROR(INDEX(#REF!,MATCH($BM125,$GS$15:$GS$97,0)),"")</f>
        <v/>
      </c>
      <c r="AZ125" s="396" t="str">
        <f t="shared" si="386"/>
        <v/>
      </c>
      <c r="BA125" s="396" t="str">
        <f t="shared" si="387"/>
        <v/>
      </c>
      <c r="BB125" s="396" t="str">
        <f t="shared" si="388"/>
        <v/>
      </c>
      <c r="BC125" s="479" t="str">
        <f t="shared" si="389"/>
        <v/>
      </c>
      <c r="BD125" s="396" t="str">
        <f t="shared" si="390"/>
        <v/>
      </c>
      <c r="BE125" s="396" t="str">
        <f t="shared" si="391"/>
        <v/>
      </c>
      <c r="BF125" s="396" t="str">
        <f t="shared" si="392"/>
        <v/>
      </c>
      <c r="BG125" s="479" t="str">
        <f t="shared" si="393"/>
        <v/>
      </c>
      <c r="BH125" s="396" t="str">
        <f t="shared" si="394"/>
        <v/>
      </c>
      <c r="BI125" s="396" t="str">
        <f t="shared" si="395"/>
        <v/>
      </c>
      <c r="BJ125" s="396" t="str">
        <f t="shared" si="396"/>
        <v/>
      </c>
      <c r="BK125" s="479" t="str">
        <f t="shared" si="397"/>
        <v/>
      </c>
      <c r="BL125" s="396" t="str">
        <f t="shared" si="398"/>
        <v/>
      </c>
      <c r="BM125" s="391">
        <v>111</v>
      </c>
      <c r="BN125" s="236"/>
      <c r="BO125" s="392"/>
      <c r="BP125" s="368" t="str">
        <f t="shared" si="399"/>
        <v/>
      </c>
      <c r="BQ125" s="390" t="str">
        <f t="shared" si="400"/>
        <v/>
      </c>
      <c r="BR125" s="394" t="str">
        <f t="shared" si="401"/>
        <v/>
      </c>
      <c r="BS125" s="395" t="str">
        <f t="shared" si="402"/>
        <v/>
      </c>
      <c r="BT125" s="395" t="str">
        <f t="shared" si="403"/>
        <v/>
      </c>
      <c r="BU125" s="395" t="str">
        <f>IFERROR(INDEX(#REF!,MATCH(CI125,$HN$15:$HN$97,0)),"")</f>
        <v/>
      </c>
      <c r="BV125" s="396" t="str">
        <f t="shared" si="404"/>
        <v/>
      </c>
      <c r="BW125" s="396" t="str">
        <f t="shared" si="405"/>
        <v/>
      </c>
      <c r="BX125" s="396" t="str">
        <f t="shared" si="406"/>
        <v/>
      </c>
      <c r="BY125" s="479" t="str">
        <f t="shared" si="407"/>
        <v/>
      </c>
      <c r="BZ125" s="396" t="str">
        <f t="shared" si="408"/>
        <v/>
      </c>
      <c r="CA125" s="396" t="str">
        <f t="shared" si="409"/>
        <v/>
      </c>
      <c r="CB125" s="396" t="str">
        <f t="shared" si="410"/>
        <v/>
      </c>
      <c r="CC125" s="479" t="str">
        <f t="shared" si="411"/>
        <v/>
      </c>
      <c r="CD125" s="396" t="str">
        <f t="shared" si="412"/>
        <v/>
      </c>
      <c r="CE125" s="396" t="str">
        <f t="shared" si="413"/>
        <v/>
      </c>
      <c r="CF125" s="396" t="str">
        <f t="shared" si="414"/>
        <v/>
      </c>
      <c r="CG125" s="479" t="str">
        <f t="shared" si="415"/>
        <v/>
      </c>
      <c r="CH125" s="396" t="str">
        <f t="shared" si="416"/>
        <v/>
      </c>
      <c r="CI125" s="391">
        <v>111</v>
      </c>
      <c r="CJ125" s="392"/>
      <c r="CK125" s="397"/>
      <c r="CL125" s="367" t="str">
        <f t="shared" si="417"/>
        <v/>
      </c>
      <c r="CM125" s="390" t="str">
        <f t="shared" si="418"/>
        <v/>
      </c>
      <c r="CN125" s="394" t="str">
        <f t="shared" si="419"/>
        <v/>
      </c>
      <c r="CO125" s="394" t="str">
        <f t="shared" si="420"/>
        <v/>
      </c>
      <c r="CP125" s="395" t="str">
        <f t="shared" si="421"/>
        <v/>
      </c>
      <c r="CQ125" s="395" t="str">
        <f>IFERROR(INDEX(#REF!,MATCH(DE125,$II$15:$II$97,0)),"")</f>
        <v/>
      </c>
      <c r="CR125" s="396" t="str">
        <f t="shared" si="422"/>
        <v/>
      </c>
      <c r="CS125" s="396" t="str">
        <f t="shared" si="423"/>
        <v/>
      </c>
      <c r="CT125" s="396" t="str">
        <f t="shared" si="424"/>
        <v/>
      </c>
      <c r="CU125" s="479" t="str">
        <f t="shared" si="425"/>
        <v/>
      </c>
      <c r="CV125" s="396" t="str">
        <f t="shared" si="426"/>
        <v/>
      </c>
      <c r="CW125" s="396" t="str">
        <f t="shared" si="427"/>
        <v/>
      </c>
      <c r="CX125" s="396" t="str">
        <f t="shared" si="428"/>
        <v/>
      </c>
      <c r="CY125" s="479" t="str">
        <f t="shared" si="429"/>
        <v/>
      </c>
      <c r="CZ125" s="396" t="str">
        <f t="shared" si="430"/>
        <v/>
      </c>
      <c r="DA125" s="396" t="str">
        <f t="shared" si="431"/>
        <v/>
      </c>
      <c r="DB125" s="396" t="str">
        <f t="shared" si="432"/>
        <v/>
      </c>
      <c r="DC125" s="479" t="str">
        <f t="shared" si="433"/>
        <v/>
      </c>
      <c r="DD125" s="396" t="str">
        <f t="shared" si="434"/>
        <v/>
      </c>
      <c r="DE125" s="391">
        <v>111</v>
      </c>
      <c r="DF125" s="393" t="str">
        <f t="shared" si="443"/>
        <v/>
      </c>
      <c r="DG125" s="392"/>
      <c r="DH125" s="392"/>
      <c r="DI125" s="367" t="str">
        <f t="shared" si="444"/>
        <v/>
      </c>
      <c r="DJ125" s="390" t="str">
        <f t="shared" si="435"/>
        <v/>
      </c>
      <c r="DK125" s="394" t="str">
        <f t="shared" si="436"/>
        <v/>
      </c>
      <c r="DL125" s="395" t="str">
        <f t="shared" si="437"/>
        <v/>
      </c>
      <c r="DM125" s="395" t="str">
        <f t="shared" si="438"/>
        <v/>
      </c>
      <c r="DN125" s="395" t="str">
        <f>IFERROR(INDEX(#REF!,MATCH(EB125,$JD$15:$JD$97,0)),"")</f>
        <v/>
      </c>
      <c r="DO125" s="396" t="str">
        <f t="shared" si="445"/>
        <v/>
      </c>
      <c r="DP125" s="396" t="str">
        <f t="shared" si="446"/>
        <v/>
      </c>
      <c r="DQ125" s="396" t="str">
        <f t="shared" si="447"/>
        <v/>
      </c>
      <c r="DR125" s="479" t="str">
        <f t="shared" si="439"/>
        <v/>
      </c>
      <c r="DS125" s="396" t="str">
        <f t="shared" si="448"/>
        <v/>
      </c>
      <c r="DT125" s="396" t="str">
        <f t="shared" si="449"/>
        <v/>
      </c>
      <c r="DU125" s="396" t="str">
        <f t="shared" si="450"/>
        <v/>
      </c>
      <c r="DV125" s="479" t="str">
        <f t="shared" si="440"/>
        <v/>
      </c>
      <c r="DW125" s="396" t="str">
        <f t="shared" si="451"/>
        <v/>
      </c>
      <c r="DX125" s="396" t="str">
        <f t="shared" si="452"/>
        <v/>
      </c>
      <c r="DY125" s="396" t="str">
        <f t="shared" si="453"/>
        <v/>
      </c>
      <c r="DZ125" s="479" t="str">
        <f t="shared" si="441"/>
        <v/>
      </c>
      <c r="EA125" s="396" t="str">
        <f t="shared" si="442"/>
        <v/>
      </c>
      <c r="EB125" s="391">
        <v>111</v>
      </c>
      <c r="EC125" s="393"/>
      <c r="ED125" s="392"/>
      <c r="EI125" s="295"/>
      <c r="EJ125" s="306"/>
      <c r="EK125" s="293"/>
      <c r="EL125" s="293"/>
      <c r="EM125" s="293"/>
      <c r="EN125" s="378" t="str">
        <f>IFERROR(IF(AND($EL125="fem",'Classificação geral'!$F119=1),'Classificação geral'!G119,""),"")</f>
        <v/>
      </c>
      <c r="EO125" s="378" t="str">
        <f>IFERROR(IF(AND($EL125="fem",'Classificação geral'!$F119=1),'Classificação geral'!H119,""),"")</f>
        <v/>
      </c>
      <c r="EP125" s="378" t="str">
        <f>IFERROR(IF(AND($EL125="fem",'Classificação geral'!$F119=1),'Classificação geral'!I119,""),"")</f>
        <v/>
      </c>
      <c r="EQ125" s="378" t="str">
        <f>IFERROR(IF(AND($EL125="fem",'Classificação geral'!$F119=1),'Classificação geral'!J119,""),"")</f>
        <v/>
      </c>
      <c r="ER125" s="306"/>
      <c r="ES125" s="378" t="str">
        <f>IFERROR(IF(AND($EL125="fem",'Classificação geral'!$F119=1),'Classificação geral'!L119,""),"")</f>
        <v/>
      </c>
      <c r="ET125" s="378" t="str">
        <f>IFERROR(IF(AND($EL125="fem",'Classificação geral'!$F119=1),'Classificação geral'!M119,""),"")</f>
        <v/>
      </c>
      <c r="EU125" s="378" t="str">
        <f>IFERROR(IF(AND($EL125="fem",'Classificação geral'!$F119=1),'Classificação geral'!N119,""),"")</f>
        <v/>
      </c>
      <c r="EV125" s="306"/>
      <c r="EW125" s="378" t="str">
        <f>IFERROR(IF(AND($EL125="fem",'Classificação geral'!$F119=1),'Classificação geral'!P119,""),"")</f>
        <v/>
      </c>
      <c r="EX125" s="378" t="str">
        <f>IFERROR(IF(AND($EL125="fem",'Classificação geral'!$F119=1),'Classificação geral'!Q119,""),"")</f>
        <v/>
      </c>
      <c r="EY125" s="378" t="str">
        <f>IFERROR(IF(AND($EL125="fem",'Classificação geral'!$F119=1),'Classificação geral'!R119,""),"")</f>
        <v/>
      </c>
      <c r="EZ125" s="296"/>
      <c r="FA125" s="380" t="str">
        <f t="shared" si="341"/>
        <v/>
      </c>
      <c r="FB125" s="297" t="str">
        <f>IFERROR(RANK(EZ125,EZ:EZ,0)+ COUNTIF(EZ$13:$EZ124,EZ125),"")</f>
        <v/>
      </c>
      <c r="FC125" s="298"/>
      <c r="FD125" s="305"/>
      <c r="FE125" s="295"/>
      <c r="FF125" s="306"/>
      <c r="FG125" s="293"/>
      <c r="FH125" s="293"/>
      <c r="FI125" s="306"/>
      <c r="FJ125" s="378" t="str">
        <f>IFERROR(IF(AND($FH125="mas",'Classificação geral'!$F119=1),'Classificação geral'!G119,""),"")</f>
        <v/>
      </c>
      <c r="FK125" s="378" t="str">
        <f>IFERROR(IF(AND($FH125="mas",'Classificação geral'!$F119=1),'Classificação geral'!H119,""),"")</f>
        <v/>
      </c>
      <c r="FL125" s="378" t="str">
        <f>IFERROR(IF(AND($FH125="mas",'Classificação geral'!$F119=1),'Classificação geral'!I119,""),"")</f>
        <v/>
      </c>
      <c r="FM125" s="378" t="str">
        <f>IFERROR(IF(AND($FH125="mas",'Classificação geral'!$F119=1),'Classificação geral'!J119,""),"")</f>
        <v/>
      </c>
      <c r="FN125" s="378" t="str">
        <f>IFERROR(IF(AND($FH125="mas",'Classificação geral'!$F119=1),'Classificação geral'!K119,""),"")</f>
        <v/>
      </c>
      <c r="FO125" s="378" t="str">
        <f>IFERROR(IF(AND($FH125="mas",'Classificação geral'!$F119=1),'Classificação geral'!L119,""),"")</f>
        <v/>
      </c>
      <c r="FP125" s="378" t="str">
        <f>IFERROR(IF(AND($FH125="mas",'Classificação geral'!$F119=1),'Classificação geral'!M119,""),"")</f>
        <v/>
      </c>
      <c r="FQ125" s="378" t="str">
        <f>IFERROR(IF(AND($FH125="mas",'Classificação geral'!$F119=1),'Classificação geral'!N119,""),"")</f>
        <v/>
      </c>
      <c r="FR125" s="378" t="str">
        <f>IFERROR(IF(AND($FH125="mas",'Classificação geral'!$F119=1),'Classificação geral'!O119,""),"")</f>
        <v/>
      </c>
      <c r="FS125" s="378" t="str">
        <f>IFERROR(IF(AND($FH125="mas",'Classificação geral'!$F119=1),'Classificação geral'!P119,""),"")</f>
        <v/>
      </c>
      <c r="FT125" s="378" t="str">
        <f>IFERROR(IF(AND($FH125="mas",'Classificação geral'!$F119=1),'Classificação geral'!Q119,""),"")</f>
        <v/>
      </c>
      <c r="FU125" s="378" t="str">
        <f>IFERROR(IF(AND($FH125="mas",'Classificação geral'!$F119=1),'Classificação geral'!R119,""),"")</f>
        <v/>
      </c>
      <c r="FV125" s="306"/>
      <c r="FW125" s="380" t="str">
        <f t="shared" si="342"/>
        <v/>
      </c>
      <c r="FX125" s="297" t="str">
        <f>IFERROR(RANK(FV125,FV:FV,0)+ COUNTIF($FV$13:FV124,FV125),"")</f>
        <v/>
      </c>
      <c r="FY125" s="305"/>
      <c r="FZ125" s="295"/>
      <c r="GA125" s="295"/>
      <c r="GB125" s="293"/>
      <c r="GC125" s="293"/>
      <c r="GD125" s="306"/>
      <c r="GE125" s="378" t="str">
        <f>IFERROR(IF(AND($GC125="fem",'Classificação geral'!$F119=2),'Classificação geral'!G119,""),"")</f>
        <v/>
      </c>
      <c r="GF125" s="378" t="str">
        <f>IFERROR(IF(AND($GC125="fem",'Classificação geral'!$F119=2),'Classificação geral'!H119,""),"")</f>
        <v/>
      </c>
      <c r="GG125" s="378" t="str">
        <f>IFERROR(IF(AND($GC125="fem",'Classificação geral'!$F119=2),'Classificação geral'!I119,""),"")</f>
        <v/>
      </c>
      <c r="GH125" s="378" t="str">
        <f>IFERROR(IF(AND($GC125="fem",'Classificação geral'!$F119=2),'Classificação geral'!J119,""),"")</f>
        <v/>
      </c>
      <c r="GI125" s="378" t="str">
        <f>IFERROR(IF(AND($GC125="fem",'Classificação geral'!$F119=2),'Classificação geral'!K119,""),"")</f>
        <v/>
      </c>
      <c r="GJ125" s="378" t="str">
        <f>IFERROR(IF(AND($GC125="fem",'Classificação geral'!$F119=2),'Classificação geral'!L119,""),"")</f>
        <v/>
      </c>
      <c r="GK125" s="378" t="str">
        <f>IFERROR(IF(AND($GC125="fem",'Classificação geral'!$F119=2),'Classificação geral'!M119,""),"")</f>
        <v/>
      </c>
      <c r="GL125" s="378" t="str">
        <f>IFERROR(IF(AND($GC125="fem",'Classificação geral'!$F119=2),'Classificação geral'!N119,""),"")</f>
        <v/>
      </c>
      <c r="GM125" s="378" t="str">
        <f>IFERROR(IF(AND($GC125="fem",'Classificação geral'!$F119=2),'Classificação geral'!O119,""),"")</f>
        <v/>
      </c>
      <c r="GN125" s="378" t="str">
        <f>IFERROR(IF(AND($GC125="fem",'Classificação geral'!$F119=2),'Classificação geral'!P119,""),"")</f>
        <v/>
      </c>
      <c r="GO125" s="378" t="str">
        <f>IFERROR(IF(AND($GC125="fem",'Classificação geral'!$F119=2),'Classificação geral'!Q119,""),"")</f>
        <v/>
      </c>
      <c r="GP125" s="378" t="str">
        <f>IFERROR(IF(AND($GC125="fem",'Classificação geral'!$F119=2),'Classificação geral'!R119,""),"")</f>
        <v/>
      </c>
      <c r="GQ125" s="306"/>
      <c r="GR125" s="380" t="str">
        <f t="shared" si="343"/>
        <v/>
      </c>
      <c r="GS125" s="297" t="str">
        <f>IFERROR(RANK(GQ125,GQ:GQ,0)+ COUNTIF($GQ$13:GQ124,GQ125),"")</f>
        <v/>
      </c>
      <c r="GT125" s="305"/>
      <c r="GU125" s="295"/>
      <c r="GV125" s="295"/>
      <c r="GW125" s="293"/>
      <c r="GX125" s="293"/>
      <c r="GY125" s="306"/>
      <c r="GZ125" s="306"/>
      <c r="HA125" s="306"/>
      <c r="HB125" s="306"/>
      <c r="HC125" s="306"/>
      <c r="HD125" s="306"/>
      <c r="HE125" s="306"/>
      <c r="HF125" s="306"/>
      <c r="HG125" s="306"/>
      <c r="HH125" s="306"/>
      <c r="HI125" s="306"/>
      <c r="HJ125" s="306"/>
      <c r="HK125" s="306"/>
      <c r="HL125" s="306"/>
      <c r="HM125" s="380" t="str">
        <f t="shared" si="344"/>
        <v/>
      </c>
      <c r="HN125" s="297" t="str">
        <f>IFERROR(RANK(HL125,HL:HL,0)+ COUNTIF($HL$13:HL124,HL125),"")</f>
        <v/>
      </c>
      <c r="HO125" s="305"/>
      <c r="HP125" s="295"/>
      <c r="HQ125" s="306"/>
      <c r="HR125" s="293"/>
      <c r="HS125" s="293"/>
      <c r="HT125" s="293"/>
      <c r="HU125" s="382">
        <f>IF($HT125='Classificação geral'!$F119,'Classificação geral'!G119,"")</f>
        <v>0</v>
      </c>
      <c r="HV125" s="382">
        <f>IF($HT125='Classificação geral'!$F119,'Classificação geral'!H119,"")</f>
        <v>0</v>
      </c>
      <c r="HW125" s="382">
        <f>IF($HT125='Classificação geral'!$F119,'Classificação geral'!I119,"")</f>
        <v>0</v>
      </c>
      <c r="HX125" s="382">
        <f>IF($HT125='Classificação geral'!$F119,'Classificação geral'!J119,"")</f>
        <v>0</v>
      </c>
      <c r="HY125" s="382">
        <f>IF($HT125='Classificação geral'!$F119,'Classificação geral'!K119,"")</f>
        <v>0</v>
      </c>
      <c r="HZ125" s="382">
        <f>IF($HT125='Classificação geral'!$F119,'Classificação geral'!L119,"")</f>
        <v>0</v>
      </c>
      <c r="IA125" s="382">
        <f>IF($HT125='Classificação geral'!$F119,'Classificação geral'!M119,"")</f>
        <v>0</v>
      </c>
      <c r="IB125" s="382">
        <f>IF($HT125='Classificação geral'!$F119,'Classificação geral'!N119,"")</f>
        <v>0</v>
      </c>
      <c r="IC125" s="382">
        <f>IF($HT125='Classificação geral'!$F119,'Classificação geral'!O119,"")</f>
        <v>0</v>
      </c>
      <c r="ID125" s="382">
        <f>IF($HT125='Classificação geral'!$F119,'Classificação geral'!P119,"")</f>
        <v>0</v>
      </c>
      <c r="IE125" s="382">
        <f>IF($HT125='Classificação geral'!$F119,'Classificação geral'!Q119,"")</f>
        <v>0</v>
      </c>
      <c r="IF125" s="382">
        <f>IF($HT125='Classificação geral'!$F119,'Classificação geral'!R119,"")</f>
        <v>0</v>
      </c>
      <c r="IG125" s="379" t="str">
        <f>IF($HT125='Classificação geral'!$F119,'Classificação geral'!$U119,"")</f>
        <v/>
      </c>
      <c r="IH125" s="334" t="str">
        <f t="shared" si="339"/>
        <v/>
      </c>
      <c r="II125" s="297" t="str">
        <f>IFERROR(RANK(IG125,IG:IG,0)+ COUNTIF($IG$13:IG124,IG125),"")</f>
        <v/>
      </c>
      <c r="IJ125" s="305"/>
      <c r="IK125" s="295"/>
      <c r="IL125" s="306"/>
      <c r="IM125" s="293"/>
      <c r="IN125" s="293"/>
      <c r="IO125" s="293"/>
      <c r="IP125" s="379">
        <f>IF($IO125='Classificação geral'!$F119,'Classificação geral'!G119,"")</f>
        <v>0</v>
      </c>
      <c r="IQ125" s="379">
        <f>IF($IO125='Classificação geral'!$F119,'Classificação geral'!H119,"")</f>
        <v>0</v>
      </c>
      <c r="IR125" s="379">
        <f>IF($IO125='Classificação geral'!$F119,'Classificação geral'!I119,"")</f>
        <v>0</v>
      </c>
      <c r="IS125" s="379">
        <f>IF($IO125='Classificação geral'!$F119,'Classificação geral'!J119,"")</f>
        <v>0</v>
      </c>
      <c r="IT125" s="379">
        <f>IF($IO125='Classificação geral'!$F119,'Classificação geral'!K119,"")</f>
        <v>0</v>
      </c>
      <c r="IU125" s="379">
        <f>IF($IO125='Classificação geral'!$F119,'Classificação geral'!L119,"")</f>
        <v>0</v>
      </c>
      <c r="IV125" s="379">
        <f>IF($IO125='Classificação geral'!$F119,'Classificação geral'!M119,"")</f>
        <v>0</v>
      </c>
      <c r="IW125" s="379">
        <f>IF($IO125='Classificação geral'!$F119,'Classificação geral'!N119,"")</f>
        <v>0</v>
      </c>
      <c r="IX125" s="379">
        <f>IF($IO125='Classificação geral'!$F119,'Classificação geral'!O119,"")</f>
        <v>0</v>
      </c>
      <c r="IY125" s="379">
        <f>IF($IO125='Classificação geral'!$F119,'Classificação geral'!P119,"")</f>
        <v>0</v>
      </c>
      <c r="IZ125" s="379">
        <f>IF($IO125='Classificação geral'!$F119,'Classificação geral'!Q119,"")</f>
        <v>0</v>
      </c>
      <c r="JA125" s="379">
        <f>IF($IO125='Classificação geral'!$F119,'Classificação geral'!R119,"")</f>
        <v>0</v>
      </c>
      <c r="JB125" s="296" t="str">
        <f>IF($IO125='Classificação geral'!$F119,'Classificação geral'!$U119,"")</f>
        <v/>
      </c>
      <c r="JC125" s="334" t="str">
        <f t="shared" si="340"/>
        <v/>
      </c>
      <c r="JD125" s="297" t="str">
        <f>IFERROR(RANK(JB125,JB:JB,0)+ COUNTIF($JB$13:JB124,JB125),"")</f>
        <v/>
      </c>
    </row>
    <row r="126" spans="1:264" ht="25.95" customHeight="1" x14ac:dyDescent="0.4">
      <c r="A126" s="397"/>
      <c r="B126" s="367" t="str">
        <f t="shared" si="345"/>
        <v/>
      </c>
      <c r="C126" s="390" t="str">
        <f t="shared" si="346"/>
        <v/>
      </c>
      <c r="D126" s="394" t="str">
        <f t="shared" si="347"/>
        <v/>
      </c>
      <c r="E126" s="395" t="str">
        <f t="shared" si="348"/>
        <v/>
      </c>
      <c r="F126" s="395" t="str">
        <f t="shared" si="349"/>
        <v/>
      </c>
      <c r="G126" s="395" t="str">
        <f>IFERROR(INDEX(#REF!,MATCH(U126,$FB$15:$FB$97,0)),"")</f>
        <v/>
      </c>
      <c r="H126" s="396" t="str">
        <f t="shared" si="350"/>
        <v/>
      </c>
      <c r="I126" s="396" t="str">
        <f t="shared" si="351"/>
        <v/>
      </c>
      <c r="J126" s="396" t="str">
        <f t="shared" si="352"/>
        <v/>
      </c>
      <c r="K126" s="479" t="str">
        <f t="shared" si="353"/>
        <v/>
      </c>
      <c r="L126" s="396" t="str">
        <f t="shared" si="354"/>
        <v/>
      </c>
      <c r="M126" s="396" t="str">
        <f t="shared" si="355"/>
        <v/>
      </c>
      <c r="N126" s="396" t="str">
        <f t="shared" si="356"/>
        <v/>
      </c>
      <c r="O126" s="479" t="str">
        <f t="shared" si="357"/>
        <v/>
      </c>
      <c r="P126" s="396" t="str">
        <f t="shared" si="358"/>
        <v/>
      </c>
      <c r="Q126" s="396" t="str">
        <f t="shared" si="359"/>
        <v/>
      </c>
      <c r="R126" s="396" t="str">
        <f t="shared" si="360"/>
        <v/>
      </c>
      <c r="S126" s="479" t="str">
        <f t="shared" si="361"/>
        <v/>
      </c>
      <c r="T126" s="396" t="str">
        <f t="shared" si="362"/>
        <v/>
      </c>
      <c r="U126" s="391">
        <v>112</v>
      </c>
      <c r="V126" s="392"/>
      <c r="W126" s="392"/>
      <c r="X126" s="367" t="str">
        <f t="shared" si="363"/>
        <v/>
      </c>
      <c r="Y126" s="390" t="str">
        <f t="shared" si="364"/>
        <v/>
      </c>
      <c r="Z126" s="394" t="str">
        <f t="shared" si="365"/>
        <v/>
      </c>
      <c r="AA126" s="395" t="str">
        <f t="shared" si="366"/>
        <v/>
      </c>
      <c r="AB126" s="395" t="str">
        <f t="shared" si="367"/>
        <v/>
      </c>
      <c r="AC126" s="395" t="str">
        <f>IFERROR(INDEX(#REF!,MATCH(AQ126,$FX$15:$FX$97,0)),"")</f>
        <v/>
      </c>
      <c r="AD126" s="396" t="str">
        <f t="shared" si="368"/>
        <v/>
      </c>
      <c r="AE126" s="396" t="str">
        <f t="shared" si="369"/>
        <v/>
      </c>
      <c r="AF126" s="396" t="str">
        <f t="shared" si="370"/>
        <v/>
      </c>
      <c r="AG126" s="479" t="str">
        <f t="shared" si="371"/>
        <v/>
      </c>
      <c r="AH126" s="396" t="str">
        <f t="shared" si="372"/>
        <v/>
      </c>
      <c r="AI126" s="396" t="str">
        <f t="shared" si="373"/>
        <v/>
      </c>
      <c r="AJ126" s="396" t="str">
        <f t="shared" si="374"/>
        <v/>
      </c>
      <c r="AK126" s="479" t="str">
        <f t="shared" si="375"/>
        <v/>
      </c>
      <c r="AL126" s="396" t="str">
        <f t="shared" si="376"/>
        <v/>
      </c>
      <c r="AM126" s="396" t="str">
        <f t="shared" si="377"/>
        <v/>
      </c>
      <c r="AN126" s="396" t="str">
        <f t="shared" si="378"/>
        <v/>
      </c>
      <c r="AO126" s="479" t="str">
        <f t="shared" si="379"/>
        <v/>
      </c>
      <c r="AP126" s="396" t="str">
        <f t="shared" si="380"/>
        <v/>
      </c>
      <c r="AQ126" s="391">
        <v>112</v>
      </c>
      <c r="AR126" s="392"/>
      <c r="AS126" s="397"/>
      <c r="AT126" s="367" t="str">
        <f t="shared" si="381"/>
        <v/>
      </c>
      <c r="AU126" s="390" t="str">
        <f t="shared" si="382"/>
        <v/>
      </c>
      <c r="AV126" s="390" t="str">
        <f t="shared" si="383"/>
        <v/>
      </c>
      <c r="AW126" s="395" t="str">
        <f t="shared" si="384"/>
        <v/>
      </c>
      <c r="AX126" s="395" t="str">
        <f t="shared" si="385"/>
        <v/>
      </c>
      <c r="AY126" s="395" t="str">
        <f>IFERROR(INDEX(#REF!,MATCH($BM126,$GS$15:$GS$97,0)),"")</f>
        <v/>
      </c>
      <c r="AZ126" s="396" t="str">
        <f t="shared" si="386"/>
        <v/>
      </c>
      <c r="BA126" s="396" t="str">
        <f t="shared" si="387"/>
        <v/>
      </c>
      <c r="BB126" s="396" t="str">
        <f t="shared" si="388"/>
        <v/>
      </c>
      <c r="BC126" s="479" t="str">
        <f t="shared" si="389"/>
        <v/>
      </c>
      <c r="BD126" s="396" t="str">
        <f t="shared" si="390"/>
        <v/>
      </c>
      <c r="BE126" s="396" t="str">
        <f t="shared" si="391"/>
        <v/>
      </c>
      <c r="BF126" s="396" t="str">
        <f t="shared" si="392"/>
        <v/>
      </c>
      <c r="BG126" s="479" t="str">
        <f t="shared" si="393"/>
        <v/>
      </c>
      <c r="BH126" s="396" t="str">
        <f t="shared" si="394"/>
        <v/>
      </c>
      <c r="BI126" s="396" t="str">
        <f t="shared" si="395"/>
        <v/>
      </c>
      <c r="BJ126" s="396" t="str">
        <f t="shared" si="396"/>
        <v/>
      </c>
      <c r="BK126" s="479" t="str">
        <f t="shared" si="397"/>
        <v/>
      </c>
      <c r="BL126" s="396" t="str">
        <f t="shared" si="398"/>
        <v/>
      </c>
      <c r="BM126" s="391">
        <v>112</v>
      </c>
      <c r="BN126" s="236"/>
      <c r="BO126" s="392"/>
      <c r="BP126" s="368" t="str">
        <f t="shared" si="399"/>
        <v/>
      </c>
      <c r="BQ126" s="390" t="str">
        <f t="shared" si="400"/>
        <v/>
      </c>
      <c r="BR126" s="394" t="str">
        <f t="shared" si="401"/>
        <v/>
      </c>
      <c r="BS126" s="395" t="str">
        <f t="shared" si="402"/>
        <v/>
      </c>
      <c r="BT126" s="395" t="str">
        <f t="shared" si="403"/>
        <v/>
      </c>
      <c r="BU126" s="395" t="str">
        <f>IFERROR(INDEX(#REF!,MATCH(CI126,$HN$15:$HN$97,0)),"")</f>
        <v/>
      </c>
      <c r="BV126" s="396" t="str">
        <f t="shared" si="404"/>
        <v/>
      </c>
      <c r="BW126" s="396" t="str">
        <f t="shared" si="405"/>
        <v/>
      </c>
      <c r="BX126" s="396" t="str">
        <f t="shared" si="406"/>
        <v/>
      </c>
      <c r="BY126" s="479" t="str">
        <f t="shared" si="407"/>
        <v/>
      </c>
      <c r="BZ126" s="396" t="str">
        <f t="shared" si="408"/>
        <v/>
      </c>
      <c r="CA126" s="396" t="str">
        <f t="shared" si="409"/>
        <v/>
      </c>
      <c r="CB126" s="396" t="str">
        <f t="shared" si="410"/>
        <v/>
      </c>
      <c r="CC126" s="479" t="str">
        <f t="shared" si="411"/>
        <v/>
      </c>
      <c r="CD126" s="396" t="str">
        <f t="shared" si="412"/>
        <v/>
      </c>
      <c r="CE126" s="396" t="str">
        <f t="shared" si="413"/>
        <v/>
      </c>
      <c r="CF126" s="396" t="str">
        <f t="shared" si="414"/>
        <v/>
      </c>
      <c r="CG126" s="479" t="str">
        <f t="shared" si="415"/>
        <v/>
      </c>
      <c r="CH126" s="396" t="str">
        <f t="shared" si="416"/>
        <v/>
      </c>
      <c r="CI126" s="391">
        <v>112</v>
      </c>
      <c r="CJ126" s="392"/>
      <c r="CK126" s="397"/>
      <c r="CL126" s="367" t="str">
        <f t="shared" si="417"/>
        <v/>
      </c>
      <c r="CM126" s="390" t="str">
        <f t="shared" si="418"/>
        <v/>
      </c>
      <c r="CN126" s="394" t="str">
        <f t="shared" si="419"/>
        <v/>
      </c>
      <c r="CO126" s="394" t="str">
        <f t="shared" si="420"/>
        <v/>
      </c>
      <c r="CP126" s="395" t="str">
        <f t="shared" si="421"/>
        <v/>
      </c>
      <c r="CQ126" s="395" t="str">
        <f>IFERROR(INDEX(#REF!,MATCH(DE126,$II$15:$II$97,0)),"")</f>
        <v/>
      </c>
      <c r="CR126" s="396" t="str">
        <f t="shared" si="422"/>
        <v/>
      </c>
      <c r="CS126" s="396" t="str">
        <f t="shared" si="423"/>
        <v/>
      </c>
      <c r="CT126" s="396" t="str">
        <f t="shared" si="424"/>
        <v/>
      </c>
      <c r="CU126" s="479" t="str">
        <f t="shared" si="425"/>
        <v/>
      </c>
      <c r="CV126" s="396" t="str">
        <f t="shared" si="426"/>
        <v/>
      </c>
      <c r="CW126" s="396" t="str">
        <f t="shared" si="427"/>
        <v/>
      </c>
      <c r="CX126" s="396" t="str">
        <f t="shared" si="428"/>
        <v/>
      </c>
      <c r="CY126" s="479" t="str">
        <f t="shared" si="429"/>
        <v/>
      </c>
      <c r="CZ126" s="396" t="str">
        <f t="shared" si="430"/>
        <v/>
      </c>
      <c r="DA126" s="396" t="str">
        <f t="shared" si="431"/>
        <v/>
      </c>
      <c r="DB126" s="396" t="str">
        <f t="shared" si="432"/>
        <v/>
      </c>
      <c r="DC126" s="479" t="str">
        <f t="shared" si="433"/>
        <v/>
      </c>
      <c r="DD126" s="396" t="str">
        <f t="shared" si="434"/>
        <v/>
      </c>
      <c r="DE126" s="391">
        <v>112</v>
      </c>
      <c r="DF126" s="393" t="str">
        <f t="shared" si="443"/>
        <v/>
      </c>
      <c r="DG126" s="392"/>
      <c r="DH126" s="392"/>
      <c r="DI126" s="367" t="str">
        <f t="shared" si="444"/>
        <v/>
      </c>
      <c r="DJ126" s="390" t="str">
        <f t="shared" si="435"/>
        <v/>
      </c>
      <c r="DK126" s="394" t="str">
        <f t="shared" si="436"/>
        <v/>
      </c>
      <c r="DL126" s="395" t="str">
        <f t="shared" si="437"/>
        <v/>
      </c>
      <c r="DM126" s="395" t="str">
        <f t="shared" si="438"/>
        <v/>
      </c>
      <c r="DN126" s="395" t="str">
        <f>IFERROR(INDEX(#REF!,MATCH(EB126,$JD$15:$JD$97,0)),"")</f>
        <v/>
      </c>
      <c r="DO126" s="396" t="str">
        <f t="shared" si="445"/>
        <v/>
      </c>
      <c r="DP126" s="396" t="str">
        <f t="shared" si="446"/>
        <v/>
      </c>
      <c r="DQ126" s="396" t="str">
        <f t="shared" si="447"/>
        <v/>
      </c>
      <c r="DR126" s="479" t="str">
        <f t="shared" si="439"/>
        <v/>
      </c>
      <c r="DS126" s="396" t="str">
        <f t="shared" si="448"/>
        <v/>
      </c>
      <c r="DT126" s="396" t="str">
        <f t="shared" si="449"/>
        <v/>
      </c>
      <c r="DU126" s="396" t="str">
        <f t="shared" si="450"/>
        <v/>
      </c>
      <c r="DV126" s="479" t="str">
        <f t="shared" si="440"/>
        <v/>
      </c>
      <c r="DW126" s="396" t="str">
        <f t="shared" si="451"/>
        <v/>
      </c>
      <c r="DX126" s="396" t="str">
        <f t="shared" si="452"/>
        <v/>
      </c>
      <c r="DY126" s="396" t="str">
        <f t="shared" si="453"/>
        <v/>
      </c>
      <c r="DZ126" s="479" t="str">
        <f t="shared" si="441"/>
        <v/>
      </c>
      <c r="EA126" s="396" t="str">
        <f t="shared" si="442"/>
        <v/>
      </c>
      <c r="EB126" s="391">
        <v>112</v>
      </c>
      <c r="EC126" s="393"/>
      <c r="ED126" s="392"/>
      <c r="EI126" s="295"/>
      <c r="EJ126" s="306"/>
      <c r="EK126" s="293"/>
      <c r="EL126" s="293"/>
      <c r="EM126" s="293"/>
      <c r="EN126" s="378" t="str">
        <f>IFERROR(IF(AND($EL126="fem",'Classificação geral'!$F120=1),'Classificação geral'!G120,""),"")</f>
        <v/>
      </c>
      <c r="EO126" s="378" t="str">
        <f>IFERROR(IF(AND($EL126="fem",'Classificação geral'!$F120=1),'Classificação geral'!H120,""),"")</f>
        <v/>
      </c>
      <c r="EP126" s="378" t="str">
        <f>IFERROR(IF(AND($EL126="fem",'Classificação geral'!$F120=1),'Classificação geral'!I120,""),"")</f>
        <v/>
      </c>
      <c r="EQ126" s="378" t="str">
        <f>IFERROR(IF(AND($EL126="fem",'Classificação geral'!$F120=1),'Classificação geral'!J120,""),"")</f>
        <v/>
      </c>
      <c r="ER126" s="306"/>
      <c r="ES126" s="378" t="str">
        <f>IFERROR(IF(AND($EL126="fem",'Classificação geral'!$F120=1),'Classificação geral'!L120,""),"")</f>
        <v/>
      </c>
      <c r="ET126" s="378" t="str">
        <f>IFERROR(IF(AND($EL126="fem",'Classificação geral'!$F120=1),'Classificação geral'!M120,""),"")</f>
        <v/>
      </c>
      <c r="EU126" s="378" t="str">
        <f>IFERROR(IF(AND($EL126="fem",'Classificação geral'!$F120=1),'Classificação geral'!N120,""),"")</f>
        <v/>
      </c>
      <c r="EV126" s="306"/>
      <c r="EW126" s="378" t="str">
        <f>IFERROR(IF(AND($EL126="fem",'Classificação geral'!$F120=1),'Classificação geral'!P120,""),"")</f>
        <v/>
      </c>
      <c r="EX126" s="378" t="str">
        <f>IFERROR(IF(AND($EL126="fem",'Classificação geral'!$F120=1),'Classificação geral'!Q120,""),"")</f>
        <v/>
      </c>
      <c r="EY126" s="378" t="str">
        <f>IFERROR(IF(AND($EL126="fem",'Classificação geral'!$F120=1),'Classificação geral'!R120,""),"")</f>
        <v/>
      </c>
      <c r="EZ126" s="296"/>
      <c r="FA126" s="380" t="str">
        <f t="shared" si="341"/>
        <v/>
      </c>
      <c r="FB126" s="297" t="str">
        <f>IFERROR(RANK(EZ126,EZ:EZ,0)+ COUNTIF(EZ$13:$EZ125,EZ126),"")</f>
        <v/>
      </c>
      <c r="FC126" s="298"/>
      <c r="FD126" s="305"/>
      <c r="FE126" s="295"/>
      <c r="FF126" s="306"/>
      <c r="FG126" s="293"/>
      <c r="FH126" s="293"/>
      <c r="FI126" s="306"/>
      <c r="FJ126" s="378" t="str">
        <f>IFERROR(IF(AND($FH126="mas",'Classificação geral'!$F120=1),'Classificação geral'!G120,""),"")</f>
        <v/>
      </c>
      <c r="FK126" s="378" t="str">
        <f>IFERROR(IF(AND($FH126="mas",'Classificação geral'!$F120=1),'Classificação geral'!H120,""),"")</f>
        <v/>
      </c>
      <c r="FL126" s="378" t="str">
        <f>IFERROR(IF(AND($FH126="mas",'Classificação geral'!$F120=1),'Classificação geral'!I120,""),"")</f>
        <v/>
      </c>
      <c r="FM126" s="378" t="str">
        <f>IFERROR(IF(AND($FH126="mas",'Classificação geral'!$F120=1),'Classificação geral'!J120,""),"")</f>
        <v/>
      </c>
      <c r="FN126" s="378" t="str">
        <f>IFERROR(IF(AND($FH126="mas",'Classificação geral'!$F120=1),'Classificação geral'!K120,""),"")</f>
        <v/>
      </c>
      <c r="FO126" s="378" t="str">
        <f>IFERROR(IF(AND($FH126="mas",'Classificação geral'!$F120=1),'Classificação geral'!L120,""),"")</f>
        <v/>
      </c>
      <c r="FP126" s="378" t="str">
        <f>IFERROR(IF(AND($FH126="mas",'Classificação geral'!$F120=1),'Classificação geral'!M120,""),"")</f>
        <v/>
      </c>
      <c r="FQ126" s="378" t="str">
        <f>IFERROR(IF(AND($FH126="mas",'Classificação geral'!$F120=1),'Classificação geral'!N120,""),"")</f>
        <v/>
      </c>
      <c r="FR126" s="378" t="str">
        <f>IFERROR(IF(AND($FH126="mas",'Classificação geral'!$F120=1),'Classificação geral'!O120,""),"")</f>
        <v/>
      </c>
      <c r="FS126" s="378" t="str">
        <f>IFERROR(IF(AND($FH126="mas",'Classificação geral'!$F120=1),'Classificação geral'!P120,""),"")</f>
        <v/>
      </c>
      <c r="FT126" s="378" t="str">
        <f>IFERROR(IF(AND($FH126="mas",'Classificação geral'!$F120=1),'Classificação geral'!Q120,""),"")</f>
        <v/>
      </c>
      <c r="FU126" s="378" t="str">
        <f>IFERROR(IF(AND($FH126="mas",'Classificação geral'!$F120=1),'Classificação geral'!R120,""),"")</f>
        <v/>
      </c>
      <c r="FV126" s="306"/>
      <c r="FW126" s="380" t="str">
        <f t="shared" si="342"/>
        <v/>
      </c>
      <c r="FX126" s="297" t="str">
        <f>IFERROR(RANK(FV126,FV:FV,0)+ COUNTIF($FV$13:FV125,FV126),"")</f>
        <v/>
      </c>
      <c r="FY126" s="305"/>
      <c r="FZ126" s="295"/>
      <c r="GA126" s="295"/>
      <c r="GB126" s="293"/>
      <c r="GC126" s="293"/>
      <c r="GD126" s="306"/>
      <c r="GE126" s="378" t="str">
        <f>IFERROR(IF(AND($GC126="fem",'Classificação geral'!$F120=2),'Classificação geral'!G120,""),"")</f>
        <v/>
      </c>
      <c r="GF126" s="378" t="str">
        <f>IFERROR(IF(AND($GC126="fem",'Classificação geral'!$F120=2),'Classificação geral'!H120,""),"")</f>
        <v/>
      </c>
      <c r="GG126" s="378" t="str">
        <f>IFERROR(IF(AND($GC126="fem",'Classificação geral'!$F120=2),'Classificação geral'!I120,""),"")</f>
        <v/>
      </c>
      <c r="GH126" s="378" t="str">
        <f>IFERROR(IF(AND($GC126="fem",'Classificação geral'!$F120=2),'Classificação geral'!J120,""),"")</f>
        <v/>
      </c>
      <c r="GI126" s="378" t="str">
        <f>IFERROR(IF(AND($GC126="fem",'Classificação geral'!$F120=2),'Classificação geral'!K120,""),"")</f>
        <v/>
      </c>
      <c r="GJ126" s="378" t="str">
        <f>IFERROR(IF(AND($GC126="fem",'Classificação geral'!$F120=2),'Classificação geral'!L120,""),"")</f>
        <v/>
      </c>
      <c r="GK126" s="378" t="str">
        <f>IFERROR(IF(AND($GC126="fem",'Classificação geral'!$F120=2),'Classificação geral'!M120,""),"")</f>
        <v/>
      </c>
      <c r="GL126" s="378" t="str">
        <f>IFERROR(IF(AND($GC126="fem",'Classificação geral'!$F120=2),'Classificação geral'!N120,""),"")</f>
        <v/>
      </c>
      <c r="GM126" s="378" t="str">
        <f>IFERROR(IF(AND($GC126="fem",'Classificação geral'!$F120=2),'Classificação geral'!O120,""),"")</f>
        <v/>
      </c>
      <c r="GN126" s="378" t="str">
        <f>IFERROR(IF(AND($GC126="fem",'Classificação geral'!$F120=2),'Classificação geral'!P120,""),"")</f>
        <v/>
      </c>
      <c r="GO126" s="378" t="str">
        <f>IFERROR(IF(AND($GC126="fem",'Classificação geral'!$F120=2),'Classificação geral'!Q120,""),"")</f>
        <v/>
      </c>
      <c r="GP126" s="378" t="str">
        <f>IFERROR(IF(AND($GC126="fem",'Classificação geral'!$F120=2),'Classificação geral'!R120,""),"")</f>
        <v/>
      </c>
      <c r="GQ126" s="306"/>
      <c r="GR126" s="380" t="str">
        <f t="shared" si="343"/>
        <v/>
      </c>
      <c r="GS126" s="297" t="str">
        <f>IFERROR(RANK(GQ126,GQ:GQ,0)+ COUNTIF($GQ$13:GQ125,GQ126),"")</f>
        <v/>
      </c>
      <c r="GT126" s="305"/>
      <c r="GU126" s="295"/>
      <c r="GV126" s="295"/>
      <c r="GW126" s="293"/>
      <c r="GX126" s="293"/>
      <c r="GY126" s="306"/>
      <c r="GZ126" s="306"/>
      <c r="HA126" s="306"/>
      <c r="HB126" s="306"/>
      <c r="HC126" s="306"/>
      <c r="HD126" s="306"/>
      <c r="HE126" s="306"/>
      <c r="HF126" s="306"/>
      <c r="HG126" s="306"/>
      <c r="HH126" s="306"/>
      <c r="HI126" s="306"/>
      <c r="HJ126" s="306"/>
      <c r="HK126" s="306"/>
      <c r="HL126" s="306"/>
      <c r="HM126" s="380" t="str">
        <f t="shared" si="344"/>
        <v/>
      </c>
      <c r="HN126" s="297" t="str">
        <f>IFERROR(RANK(HL126,HL:HL,0)+ COUNTIF($HL$13:HL125,HL126),"")</f>
        <v/>
      </c>
      <c r="HO126" s="305"/>
      <c r="HP126" s="295"/>
      <c r="HQ126" s="306"/>
      <c r="HR126" s="293"/>
      <c r="HS126" s="293"/>
      <c r="HT126" s="293"/>
      <c r="HU126" s="382">
        <f>IF($HT126='Classificação geral'!$F120,'Classificação geral'!G120,"")</f>
        <v>0</v>
      </c>
      <c r="HV126" s="382">
        <f>IF($HT126='Classificação geral'!$F120,'Classificação geral'!H120,"")</f>
        <v>0</v>
      </c>
      <c r="HW126" s="382">
        <f>IF($HT126='Classificação geral'!$F120,'Classificação geral'!I120,"")</f>
        <v>0</v>
      </c>
      <c r="HX126" s="382">
        <f>IF($HT126='Classificação geral'!$F120,'Classificação geral'!J120,"")</f>
        <v>0</v>
      </c>
      <c r="HY126" s="382">
        <f>IF($HT126='Classificação geral'!$F120,'Classificação geral'!K120,"")</f>
        <v>0</v>
      </c>
      <c r="HZ126" s="382">
        <f>IF($HT126='Classificação geral'!$F120,'Classificação geral'!L120,"")</f>
        <v>0</v>
      </c>
      <c r="IA126" s="382">
        <f>IF($HT126='Classificação geral'!$F120,'Classificação geral'!M120,"")</f>
        <v>0</v>
      </c>
      <c r="IB126" s="382">
        <f>IF($HT126='Classificação geral'!$F120,'Classificação geral'!N120,"")</f>
        <v>0</v>
      </c>
      <c r="IC126" s="382">
        <f>IF($HT126='Classificação geral'!$F120,'Classificação geral'!O120,"")</f>
        <v>0</v>
      </c>
      <c r="ID126" s="382">
        <f>IF($HT126='Classificação geral'!$F120,'Classificação geral'!P120,"")</f>
        <v>0</v>
      </c>
      <c r="IE126" s="382">
        <f>IF($HT126='Classificação geral'!$F120,'Classificação geral'!Q120,"")</f>
        <v>0</v>
      </c>
      <c r="IF126" s="382">
        <f>IF($HT126='Classificação geral'!$F120,'Classificação geral'!R120,"")</f>
        <v>0</v>
      </c>
      <c r="IG126" s="379" t="str">
        <f>IF($HT126='Classificação geral'!$F120,'Classificação geral'!$U120,"")</f>
        <v/>
      </c>
      <c r="IH126" s="334" t="str">
        <f t="shared" si="339"/>
        <v/>
      </c>
      <c r="II126" s="297" t="str">
        <f>IFERROR(RANK(IG126,IG:IG,0)+ COUNTIF($IG$13:IG125,IG126),"")</f>
        <v/>
      </c>
      <c r="IJ126" s="305"/>
      <c r="IK126" s="295"/>
      <c r="IL126" s="306"/>
      <c r="IM126" s="293"/>
      <c r="IN126" s="293"/>
      <c r="IO126" s="293"/>
      <c r="IP126" s="379">
        <f>IF($IO126='Classificação geral'!$F120,'Classificação geral'!G120,"")</f>
        <v>0</v>
      </c>
      <c r="IQ126" s="379">
        <f>IF($IO126='Classificação geral'!$F120,'Classificação geral'!H120,"")</f>
        <v>0</v>
      </c>
      <c r="IR126" s="379">
        <f>IF($IO126='Classificação geral'!$F120,'Classificação geral'!I120,"")</f>
        <v>0</v>
      </c>
      <c r="IS126" s="379">
        <f>IF($IO126='Classificação geral'!$F120,'Classificação geral'!J120,"")</f>
        <v>0</v>
      </c>
      <c r="IT126" s="379">
        <f>IF($IO126='Classificação geral'!$F120,'Classificação geral'!K120,"")</f>
        <v>0</v>
      </c>
      <c r="IU126" s="379">
        <f>IF($IO126='Classificação geral'!$F120,'Classificação geral'!L120,"")</f>
        <v>0</v>
      </c>
      <c r="IV126" s="379">
        <f>IF($IO126='Classificação geral'!$F120,'Classificação geral'!M120,"")</f>
        <v>0</v>
      </c>
      <c r="IW126" s="379">
        <f>IF($IO126='Classificação geral'!$F120,'Classificação geral'!N120,"")</f>
        <v>0</v>
      </c>
      <c r="IX126" s="379">
        <f>IF($IO126='Classificação geral'!$F120,'Classificação geral'!O120,"")</f>
        <v>0</v>
      </c>
      <c r="IY126" s="379">
        <f>IF($IO126='Classificação geral'!$F120,'Classificação geral'!P120,"")</f>
        <v>0</v>
      </c>
      <c r="IZ126" s="379">
        <f>IF($IO126='Classificação geral'!$F120,'Classificação geral'!Q120,"")</f>
        <v>0</v>
      </c>
      <c r="JA126" s="379">
        <f>IF($IO126='Classificação geral'!$F120,'Classificação geral'!R120,"")</f>
        <v>0</v>
      </c>
      <c r="JB126" s="296" t="str">
        <f>IF($IO126='Classificação geral'!$F120,'Classificação geral'!$U120,"")</f>
        <v/>
      </c>
      <c r="JC126" s="334" t="str">
        <f t="shared" si="340"/>
        <v/>
      </c>
      <c r="JD126" s="297" t="str">
        <f>IFERROR(RANK(JB126,JB:JB,0)+ COUNTIF($JB$13:JB125,JB126),"")</f>
        <v/>
      </c>
    </row>
    <row r="127" spans="1:264" ht="25.95" customHeight="1" x14ac:dyDescent="0.4">
      <c r="A127" s="397"/>
      <c r="B127" s="367" t="str">
        <f t="shared" si="345"/>
        <v/>
      </c>
      <c r="C127" s="390" t="str">
        <f t="shared" si="346"/>
        <v/>
      </c>
      <c r="D127" s="394" t="str">
        <f t="shared" si="347"/>
        <v/>
      </c>
      <c r="E127" s="395" t="str">
        <f t="shared" si="348"/>
        <v/>
      </c>
      <c r="F127" s="395" t="str">
        <f t="shared" si="349"/>
        <v/>
      </c>
      <c r="G127" s="395" t="str">
        <f>IFERROR(INDEX(#REF!,MATCH(U127,$FB$15:$FB$97,0)),"")</f>
        <v/>
      </c>
      <c r="H127" s="396" t="str">
        <f t="shared" si="350"/>
        <v/>
      </c>
      <c r="I127" s="396" t="str">
        <f t="shared" si="351"/>
        <v/>
      </c>
      <c r="J127" s="396" t="str">
        <f t="shared" si="352"/>
        <v/>
      </c>
      <c r="K127" s="479" t="str">
        <f t="shared" si="353"/>
        <v/>
      </c>
      <c r="L127" s="396" t="str">
        <f t="shared" si="354"/>
        <v/>
      </c>
      <c r="M127" s="396" t="str">
        <f t="shared" si="355"/>
        <v/>
      </c>
      <c r="N127" s="396" t="str">
        <f t="shared" si="356"/>
        <v/>
      </c>
      <c r="O127" s="479" t="str">
        <f t="shared" si="357"/>
        <v/>
      </c>
      <c r="P127" s="396" t="str">
        <f t="shared" si="358"/>
        <v/>
      </c>
      <c r="Q127" s="396" t="str">
        <f t="shared" si="359"/>
        <v/>
      </c>
      <c r="R127" s="396" t="str">
        <f t="shared" si="360"/>
        <v/>
      </c>
      <c r="S127" s="479" t="str">
        <f t="shared" si="361"/>
        <v/>
      </c>
      <c r="T127" s="396" t="str">
        <f t="shared" si="362"/>
        <v/>
      </c>
      <c r="U127" s="391">
        <v>113</v>
      </c>
      <c r="V127" s="392"/>
      <c r="W127" s="392"/>
      <c r="X127" s="367" t="str">
        <f t="shared" si="363"/>
        <v/>
      </c>
      <c r="Y127" s="390" t="str">
        <f t="shared" si="364"/>
        <v/>
      </c>
      <c r="Z127" s="394" t="str">
        <f t="shared" si="365"/>
        <v/>
      </c>
      <c r="AA127" s="395" t="str">
        <f t="shared" si="366"/>
        <v/>
      </c>
      <c r="AB127" s="395" t="str">
        <f t="shared" si="367"/>
        <v/>
      </c>
      <c r="AC127" s="395" t="str">
        <f>IFERROR(INDEX(#REF!,MATCH(AQ127,$FX$15:$FX$97,0)),"")</f>
        <v/>
      </c>
      <c r="AD127" s="396" t="str">
        <f t="shared" si="368"/>
        <v/>
      </c>
      <c r="AE127" s="396" t="str">
        <f t="shared" si="369"/>
        <v/>
      </c>
      <c r="AF127" s="396" t="str">
        <f t="shared" si="370"/>
        <v/>
      </c>
      <c r="AG127" s="479" t="str">
        <f t="shared" si="371"/>
        <v/>
      </c>
      <c r="AH127" s="396" t="str">
        <f t="shared" si="372"/>
        <v/>
      </c>
      <c r="AI127" s="396" t="str">
        <f t="shared" si="373"/>
        <v/>
      </c>
      <c r="AJ127" s="396" t="str">
        <f t="shared" si="374"/>
        <v/>
      </c>
      <c r="AK127" s="479" t="str">
        <f t="shared" si="375"/>
        <v/>
      </c>
      <c r="AL127" s="396" t="str">
        <f t="shared" si="376"/>
        <v/>
      </c>
      <c r="AM127" s="396" t="str">
        <f t="shared" si="377"/>
        <v/>
      </c>
      <c r="AN127" s="396" t="str">
        <f t="shared" si="378"/>
        <v/>
      </c>
      <c r="AO127" s="479" t="str">
        <f t="shared" si="379"/>
        <v/>
      </c>
      <c r="AP127" s="396" t="str">
        <f t="shared" si="380"/>
        <v/>
      </c>
      <c r="AQ127" s="391">
        <v>113</v>
      </c>
      <c r="AR127" s="392"/>
      <c r="AS127" s="397"/>
      <c r="AT127" s="367" t="str">
        <f t="shared" si="381"/>
        <v/>
      </c>
      <c r="AU127" s="390" t="str">
        <f t="shared" si="382"/>
        <v/>
      </c>
      <c r="AV127" s="390" t="str">
        <f t="shared" si="383"/>
        <v/>
      </c>
      <c r="AW127" s="395" t="str">
        <f t="shared" si="384"/>
        <v/>
      </c>
      <c r="AX127" s="395" t="str">
        <f t="shared" si="385"/>
        <v/>
      </c>
      <c r="AY127" s="395" t="str">
        <f>IFERROR(INDEX(#REF!,MATCH($BM127,$GS$15:$GS$97,0)),"")</f>
        <v/>
      </c>
      <c r="AZ127" s="396" t="str">
        <f t="shared" si="386"/>
        <v/>
      </c>
      <c r="BA127" s="396" t="str">
        <f t="shared" si="387"/>
        <v/>
      </c>
      <c r="BB127" s="396" t="str">
        <f t="shared" si="388"/>
        <v/>
      </c>
      <c r="BC127" s="479" t="str">
        <f t="shared" si="389"/>
        <v/>
      </c>
      <c r="BD127" s="396" t="str">
        <f t="shared" si="390"/>
        <v/>
      </c>
      <c r="BE127" s="396" t="str">
        <f t="shared" si="391"/>
        <v/>
      </c>
      <c r="BF127" s="396" t="str">
        <f t="shared" si="392"/>
        <v/>
      </c>
      <c r="BG127" s="479" t="str">
        <f t="shared" si="393"/>
        <v/>
      </c>
      <c r="BH127" s="396" t="str">
        <f t="shared" si="394"/>
        <v/>
      </c>
      <c r="BI127" s="396" t="str">
        <f t="shared" si="395"/>
        <v/>
      </c>
      <c r="BJ127" s="396" t="str">
        <f t="shared" si="396"/>
        <v/>
      </c>
      <c r="BK127" s="479" t="str">
        <f t="shared" si="397"/>
        <v/>
      </c>
      <c r="BL127" s="396" t="str">
        <f t="shared" si="398"/>
        <v/>
      </c>
      <c r="BM127" s="391">
        <v>113</v>
      </c>
      <c r="BN127" s="236"/>
      <c r="BO127" s="392"/>
      <c r="BP127" s="368" t="str">
        <f t="shared" si="399"/>
        <v/>
      </c>
      <c r="BQ127" s="390" t="str">
        <f t="shared" si="400"/>
        <v/>
      </c>
      <c r="BR127" s="394" t="str">
        <f t="shared" si="401"/>
        <v/>
      </c>
      <c r="BS127" s="395" t="str">
        <f t="shared" si="402"/>
        <v/>
      </c>
      <c r="BT127" s="395" t="str">
        <f t="shared" si="403"/>
        <v/>
      </c>
      <c r="BU127" s="395" t="str">
        <f>IFERROR(INDEX(#REF!,MATCH(CI127,$HN$15:$HN$97,0)),"")</f>
        <v/>
      </c>
      <c r="BV127" s="396" t="str">
        <f t="shared" si="404"/>
        <v/>
      </c>
      <c r="BW127" s="396" t="str">
        <f t="shared" si="405"/>
        <v/>
      </c>
      <c r="BX127" s="396" t="str">
        <f t="shared" si="406"/>
        <v/>
      </c>
      <c r="BY127" s="479" t="str">
        <f t="shared" si="407"/>
        <v/>
      </c>
      <c r="BZ127" s="396" t="str">
        <f t="shared" si="408"/>
        <v/>
      </c>
      <c r="CA127" s="396" t="str">
        <f t="shared" si="409"/>
        <v/>
      </c>
      <c r="CB127" s="396" t="str">
        <f t="shared" si="410"/>
        <v/>
      </c>
      <c r="CC127" s="479" t="str">
        <f t="shared" si="411"/>
        <v/>
      </c>
      <c r="CD127" s="396" t="str">
        <f t="shared" si="412"/>
        <v/>
      </c>
      <c r="CE127" s="396" t="str">
        <f t="shared" si="413"/>
        <v/>
      </c>
      <c r="CF127" s="396" t="str">
        <f t="shared" si="414"/>
        <v/>
      </c>
      <c r="CG127" s="479" t="str">
        <f t="shared" si="415"/>
        <v/>
      </c>
      <c r="CH127" s="396" t="str">
        <f t="shared" si="416"/>
        <v/>
      </c>
      <c r="CI127" s="391">
        <v>113</v>
      </c>
      <c r="CJ127" s="392"/>
      <c r="CK127" s="397"/>
      <c r="CL127" s="367" t="str">
        <f t="shared" si="417"/>
        <v/>
      </c>
      <c r="CM127" s="390" t="str">
        <f t="shared" si="418"/>
        <v/>
      </c>
      <c r="CN127" s="394" t="str">
        <f t="shared" si="419"/>
        <v/>
      </c>
      <c r="CO127" s="394" t="str">
        <f t="shared" si="420"/>
        <v/>
      </c>
      <c r="CP127" s="395" t="str">
        <f t="shared" si="421"/>
        <v/>
      </c>
      <c r="CQ127" s="395" t="str">
        <f>IFERROR(INDEX(#REF!,MATCH(DE127,$II$15:$II$97,0)),"")</f>
        <v/>
      </c>
      <c r="CR127" s="396" t="str">
        <f t="shared" si="422"/>
        <v/>
      </c>
      <c r="CS127" s="396" t="str">
        <f t="shared" si="423"/>
        <v/>
      </c>
      <c r="CT127" s="396" t="str">
        <f t="shared" si="424"/>
        <v/>
      </c>
      <c r="CU127" s="479" t="str">
        <f t="shared" si="425"/>
        <v/>
      </c>
      <c r="CV127" s="396" t="str">
        <f t="shared" si="426"/>
        <v/>
      </c>
      <c r="CW127" s="396" t="str">
        <f t="shared" si="427"/>
        <v/>
      </c>
      <c r="CX127" s="396" t="str">
        <f t="shared" si="428"/>
        <v/>
      </c>
      <c r="CY127" s="479" t="str">
        <f t="shared" si="429"/>
        <v/>
      </c>
      <c r="CZ127" s="396" t="str">
        <f t="shared" si="430"/>
        <v/>
      </c>
      <c r="DA127" s="396" t="str">
        <f t="shared" si="431"/>
        <v/>
      </c>
      <c r="DB127" s="396" t="str">
        <f t="shared" si="432"/>
        <v/>
      </c>
      <c r="DC127" s="479" t="str">
        <f t="shared" si="433"/>
        <v/>
      </c>
      <c r="DD127" s="396" t="str">
        <f t="shared" si="434"/>
        <v/>
      </c>
      <c r="DE127" s="391">
        <v>113</v>
      </c>
      <c r="DF127" s="393" t="str">
        <f t="shared" si="443"/>
        <v/>
      </c>
      <c r="DG127" s="392"/>
      <c r="DH127" s="392"/>
      <c r="DI127" s="367" t="str">
        <f t="shared" si="444"/>
        <v/>
      </c>
      <c r="DJ127" s="390" t="str">
        <f t="shared" si="435"/>
        <v/>
      </c>
      <c r="DK127" s="394" t="str">
        <f t="shared" si="436"/>
        <v/>
      </c>
      <c r="DL127" s="395" t="str">
        <f t="shared" si="437"/>
        <v/>
      </c>
      <c r="DM127" s="395" t="str">
        <f t="shared" si="438"/>
        <v/>
      </c>
      <c r="DN127" s="395" t="str">
        <f>IFERROR(INDEX(#REF!,MATCH(EB127,$JD$15:$JD$97,0)),"")</f>
        <v/>
      </c>
      <c r="DO127" s="396" t="str">
        <f t="shared" si="445"/>
        <v/>
      </c>
      <c r="DP127" s="396" t="str">
        <f t="shared" si="446"/>
        <v/>
      </c>
      <c r="DQ127" s="396" t="str">
        <f t="shared" si="447"/>
        <v/>
      </c>
      <c r="DR127" s="479" t="str">
        <f t="shared" si="439"/>
        <v/>
      </c>
      <c r="DS127" s="396" t="str">
        <f t="shared" si="448"/>
        <v/>
      </c>
      <c r="DT127" s="396" t="str">
        <f t="shared" si="449"/>
        <v/>
      </c>
      <c r="DU127" s="396" t="str">
        <f t="shared" si="450"/>
        <v/>
      </c>
      <c r="DV127" s="479" t="str">
        <f t="shared" si="440"/>
        <v/>
      </c>
      <c r="DW127" s="396" t="str">
        <f t="shared" si="451"/>
        <v/>
      </c>
      <c r="DX127" s="396" t="str">
        <f t="shared" si="452"/>
        <v/>
      </c>
      <c r="DY127" s="396" t="str">
        <f t="shared" si="453"/>
        <v/>
      </c>
      <c r="DZ127" s="479" t="str">
        <f t="shared" si="441"/>
        <v/>
      </c>
      <c r="EA127" s="396" t="str">
        <f t="shared" si="442"/>
        <v/>
      </c>
      <c r="EB127" s="391">
        <v>113</v>
      </c>
      <c r="EC127" s="393"/>
      <c r="ED127" s="392"/>
      <c r="EI127" s="295"/>
      <c r="EJ127" s="306"/>
      <c r="EK127" s="293"/>
      <c r="EL127" s="293"/>
      <c r="EM127" s="293"/>
      <c r="EN127" s="378" t="str">
        <f>IFERROR(IF(AND($EL127="fem",'Classificação geral'!$F121=1),'Classificação geral'!G121,""),"")</f>
        <v/>
      </c>
      <c r="EO127" s="378" t="str">
        <f>IFERROR(IF(AND($EL127="fem",'Classificação geral'!$F121=1),'Classificação geral'!H121,""),"")</f>
        <v/>
      </c>
      <c r="EP127" s="378" t="str">
        <f>IFERROR(IF(AND($EL127="fem",'Classificação geral'!$F121=1),'Classificação geral'!I121,""),"")</f>
        <v/>
      </c>
      <c r="EQ127" s="378" t="str">
        <f>IFERROR(IF(AND($EL127="fem",'Classificação geral'!$F121=1),'Classificação geral'!J121,""),"")</f>
        <v/>
      </c>
      <c r="ER127" s="306"/>
      <c r="ES127" s="378" t="str">
        <f>IFERROR(IF(AND($EL127="fem",'Classificação geral'!$F121=1),'Classificação geral'!L121,""),"")</f>
        <v/>
      </c>
      <c r="ET127" s="378" t="str">
        <f>IFERROR(IF(AND($EL127="fem",'Classificação geral'!$F121=1),'Classificação geral'!M121,""),"")</f>
        <v/>
      </c>
      <c r="EU127" s="378" t="str">
        <f>IFERROR(IF(AND($EL127="fem",'Classificação geral'!$F121=1),'Classificação geral'!N121,""),"")</f>
        <v/>
      </c>
      <c r="EV127" s="306"/>
      <c r="EW127" s="378" t="str">
        <f>IFERROR(IF(AND($EL127="fem",'Classificação geral'!$F121=1),'Classificação geral'!P121,""),"")</f>
        <v/>
      </c>
      <c r="EX127" s="378" t="str">
        <f>IFERROR(IF(AND($EL127="fem",'Classificação geral'!$F121=1),'Classificação geral'!Q121,""),"")</f>
        <v/>
      </c>
      <c r="EY127" s="378" t="str">
        <f>IFERROR(IF(AND($EL127="fem",'Classificação geral'!$F121=1),'Classificação geral'!R121,""),"")</f>
        <v/>
      </c>
      <c r="EZ127" s="296"/>
      <c r="FA127" s="380" t="str">
        <f t="shared" si="341"/>
        <v/>
      </c>
      <c r="FB127" s="297" t="str">
        <f>IFERROR(RANK(EZ127,EZ:EZ,0)+ COUNTIF(EZ$13:$EZ126,EZ127),"")</f>
        <v/>
      </c>
      <c r="FC127" s="298"/>
      <c r="FD127" s="305"/>
      <c r="FE127" s="295"/>
      <c r="FF127" s="306"/>
      <c r="FG127" s="293"/>
      <c r="FH127" s="293"/>
      <c r="FI127" s="306"/>
      <c r="FJ127" s="378" t="str">
        <f>IFERROR(IF(AND($FH127="mas",'Classificação geral'!$F121=1),'Classificação geral'!G121,""),"")</f>
        <v/>
      </c>
      <c r="FK127" s="378" t="str">
        <f>IFERROR(IF(AND($FH127="mas",'Classificação geral'!$F121=1),'Classificação geral'!H121,""),"")</f>
        <v/>
      </c>
      <c r="FL127" s="378" t="str">
        <f>IFERROR(IF(AND($FH127="mas",'Classificação geral'!$F121=1),'Classificação geral'!I121,""),"")</f>
        <v/>
      </c>
      <c r="FM127" s="378" t="str">
        <f>IFERROR(IF(AND($FH127="mas",'Classificação geral'!$F121=1),'Classificação geral'!J121,""),"")</f>
        <v/>
      </c>
      <c r="FN127" s="378" t="str">
        <f>IFERROR(IF(AND($FH127="mas",'Classificação geral'!$F121=1),'Classificação geral'!K121,""),"")</f>
        <v/>
      </c>
      <c r="FO127" s="378" t="str">
        <f>IFERROR(IF(AND($FH127="mas",'Classificação geral'!$F121=1),'Classificação geral'!L121,""),"")</f>
        <v/>
      </c>
      <c r="FP127" s="378" t="str">
        <f>IFERROR(IF(AND($FH127="mas",'Classificação geral'!$F121=1),'Classificação geral'!M121,""),"")</f>
        <v/>
      </c>
      <c r="FQ127" s="378" t="str">
        <f>IFERROR(IF(AND($FH127="mas",'Classificação geral'!$F121=1),'Classificação geral'!N121,""),"")</f>
        <v/>
      </c>
      <c r="FR127" s="378" t="str">
        <f>IFERROR(IF(AND($FH127="mas",'Classificação geral'!$F121=1),'Classificação geral'!O121,""),"")</f>
        <v/>
      </c>
      <c r="FS127" s="378" t="str">
        <f>IFERROR(IF(AND($FH127="mas",'Classificação geral'!$F121=1),'Classificação geral'!P121,""),"")</f>
        <v/>
      </c>
      <c r="FT127" s="378" t="str">
        <f>IFERROR(IF(AND($FH127="mas",'Classificação geral'!$F121=1),'Classificação geral'!Q121,""),"")</f>
        <v/>
      </c>
      <c r="FU127" s="378" t="str">
        <f>IFERROR(IF(AND($FH127="mas",'Classificação geral'!$F121=1),'Classificação geral'!R121,""),"")</f>
        <v/>
      </c>
      <c r="FV127" s="306"/>
      <c r="FW127" s="380" t="str">
        <f t="shared" si="342"/>
        <v/>
      </c>
      <c r="FX127" s="297" t="str">
        <f>IFERROR(RANK(FV127,FV:FV,0)+ COUNTIF($FV$13:FV126,FV127),"")</f>
        <v/>
      </c>
      <c r="FY127" s="305"/>
      <c r="FZ127" s="295"/>
      <c r="GA127" s="295"/>
      <c r="GB127" s="293"/>
      <c r="GC127" s="293"/>
      <c r="GD127" s="306"/>
      <c r="GE127" s="378" t="str">
        <f>IFERROR(IF(AND($GC127="fem",'Classificação geral'!$F121=2),'Classificação geral'!G121,""),"")</f>
        <v/>
      </c>
      <c r="GF127" s="378" t="str">
        <f>IFERROR(IF(AND($GC127="fem",'Classificação geral'!$F121=2),'Classificação geral'!H121,""),"")</f>
        <v/>
      </c>
      <c r="GG127" s="378" t="str">
        <f>IFERROR(IF(AND($GC127="fem",'Classificação geral'!$F121=2),'Classificação geral'!I121,""),"")</f>
        <v/>
      </c>
      <c r="GH127" s="378" t="str">
        <f>IFERROR(IF(AND($GC127="fem",'Classificação geral'!$F121=2),'Classificação geral'!J121,""),"")</f>
        <v/>
      </c>
      <c r="GI127" s="378" t="str">
        <f>IFERROR(IF(AND($GC127="fem",'Classificação geral'!$F121=2),'Classificação geral'!K121,""),"")</f>
        <v/>
      </c>
      <c r="GJ127" s="378" t="str">
        <f>IFERROR(IF(AND($GC127="fem",'Classificação geral'!$F121=2),'Classificação geral'!L121,""),"")</f>
        <v/>
      </c>
      <c r="GK127" s="378" t="str">
        <f>IFERROR(IF(AND($GC127="fem",'Classificação geral'!$F121=2),'Classificação geral'!M121,""),"")</f>
        <v/>
      </c>
      <c r="GL127" s="378" t="str">
        <f>IFERROR(IF(AND($GC127="fem",'Classificação geral'!$F121=2),'Classificação geral'!N121,""),"")</f>
        <v/>
      </c>
      <c r="GM127" s="378" t="str">
        <f>IFERROR(IF(AND($GC127="fem",'Classificação geral'!$F121=2),'Classificação geral'!O121,""),"")</f>
        <v/>
      </c>
      <c r="GN127" s="378" t="str">
        <f>IFERROR(IF(AND($GC127="fem",'Classificação geral'!$F121=2),'Classificação geral'!P121,""),"")</f>
        <v/>
      </c>
      <c r="GO127" s="378" t="str">
        <f>IFERROR(IF(AND($GC127="fem",'Classificação geral'!$F121=2),'Classificação geral'!Q121,""),"")</f>
        <v/>
      </c>
      <c r="GP127" s="378" t="str">
        <f>IFERROR(IF(AND($GC127="fem",'Classificação geral'!$F121=2),'Classificação geral'!R121,""),"")</f>
        <v/>
      </c>
      <c r="GQ127" s="306"/>
      <c r="GR127" s="380" t="str">
        <f t="shared" si="343"/>
        <v/>
      </c>
      <c r="GS127" s="297" t="str">
        <f>IFERROR(RANK(GQ127,GQ:GQ,0)+ COUNTIF($GQ$13:GQ126,GQ127),"")</f>
        <v/>
      </c>
      <c r="GT127" s="305"/>
      <c r="GU127" s="295"/>
      <c r="GV127" s="295"/>
      <c r="GW127" s="293"/>
      <c r="GX127" s="293"/>
      <c r="GY127" s="306"/>
      <c r="GZ127" s="306"/>
      <c r="HA127" s="306"/>
      <c r="HB127" s="306"/>
      <c r="HC127" s="306"/>
      <c r="HD127" s="306"/>
      <c r="HE127" s="306"/>
      <c r="HF127" s="306"/>
      <c r="HG127" s="306"/>
      <c r="HH127" s="306"/>
      <c r="HI127" s="306"/>
      <c r="HJ127" s="306"/>
      <c r="HK127" s="306"/>
      <c r="HL127" s="306"/>
      <c r="HM127" s="380" t="str">
        <f t="shared" si="344"/>
        <v/>
      </c>
      <c r="HN127" s="297" t="str">
        <f>IFERROR(RANK(HL127,HL:HL,0)+ COUNTIF($HL$13:HL126,HL127),"")</f>
        <v/>
      </c>
      <c r="HO127" s="305"/>
      <c r="HP127" s="295"/>
      <c r="HQ127" s="306"/>
      <c r="HR127" s="293"/>
      <c r="HS127" s="293"/>
      <c r="HT127" s="293"/>
      <c r="HU127" s="382">
        <f>IF($HT127='Classificação geral'!$F121,'Classificação geral'!G121,"")</f>
        <v>0</v>
      </c>
      <c r="HV127" s="382">
        <f>IF($HT127='Classificação geral'!$F121,'Classificação geral'!H121,"")</f>
        <v>0</v>
      </c>
      <c r="HW127" s="382">
        <f>IF($HT127='Classificação geral'!$F121,'Classificação geral'!I121,"")</f>
        <v>0</v>
      </c>
      <c r="HX127" s="382">
        <f>IF($HT127='Classificação geral'!$F121,'Classificação geral'!J121,"")</f>
        <v>0</v>
      </c>
      <c r="HY127" s="382">
        <f>IF($HT127='Classificação geral'!$F121,'Classificação geral'!K121,"")</f>
        <v>0</v>
      </c>
      <c r="HZ127" s="382">
        <f>IF($HT127='Classificação geral'!$F121,'Classificação geral'!L121,"")</f>
        <v>0</v>
      </c>
      <c r="IA127" s="382">
        <f>IF($HT127='Classificação geral'!$F121,'Classificação geral'!M121,"")</f>
        <v>0</v>
      </c>
      <c r="IB127" s="382">
        <f>IF($HT127='Classificação geral'!$F121,'Classificação geral'!N121,"")</f>
        <v>0</v>
      </c>
      <c r="IC127" s="382">
        <f>IF($HT127='Classificação geral'!$F121,'Classificação geral'!O121,"")</f>
        <v>0</v>
      </c>
      <c r="ID127" s="382">
        <f>IF($HT127='Classificação geral'!$F121,'Classificação geral'!P121,"")</f>
        <v>0</v>
      </c>
      <c r="IE127" s="382">
        <f>IF($HT127='Classificação geral'!$F121,'Classificação geral'!Q121,"")</f>
        <v>0</v>
      </c>
      <c r="IF127" s="382">
        <f>IF($HT127='Classificação geral'!$F121,'Classificação geral'!R121,"")</f>
        <v>0</v>
      </c>
      <c r="IG127" s="379" t="str">
        <f>IF($HT127='Classificação geral'!$F121,'Classificação geral'!$U121,"")</f>
        <v/>
      </c>
      <c r="IH127" s="334" t="str">
        <f t="shared" si="339"/>
        <v/>
      </c>
      <c r="II127" s="297" t="str">
        <f>IFERROR(RANK(IG127,IG:IG,0)+ COUNTIF($IG$13:IG126,IG127),"")</f>
        <v/>
      </c>
      <c r="IJ127" s="305"/>
      <c r="IK127" s="295"/>
      <c r="IL127" s="306"/>
      <c r="IM127" s="293"/>
      <c r="IN127" s="293"/>
      <c r="IO127" s="293"/>
      <c r="IP127" s="379">
        <f>IF($IO127='Classificação geral'!$F121,'Classificação geral'!G121,"")</f>
        <v>0</v>
      </c>
      <c r="IQ127" s="379">
        <f>IF($IO127='Classificação geral'!$F121,'Classificação geral'!H121,"")</f>
        <v>0</v>
      </c>
      <c r="IR127" s="379">
        <f>IF($IO127='Classificação geral'!$F121,'Classificação geral'!I121,"")</f>
        <v>0</v>
      </c>
      <c r="IS127" s="379">
        <f>IF($IO127='Classificação geral'!$F121,'Classificação geral'!J121,"")</f>
        <v>0</v>
      </c>
      <c r="IT127" s="379">
        <f>IF($IO127='Classificação geral'!$F121,'Classificação geral'!K121,"")</f>
        <v>0</v>
      </c>
      <c r="IU127" s="379">
        <f>IF($IO127='Classificação geral'!$F121,'Classificação geral'!L121,"")</f>
        <v>0</v>
      </c>
      <c r="IV127" s="379">
        <f>IF($IO127='Classificação geral'!$F121,'Classificação geral'!M121,"")</f>
        <v>0</v>
      </c>
      <c r="IW127" s="379">
        <f>IF($IO127='Classificação geral'!$F121,'Classificação geral'!N121,"")</f>
        <v>0</v>
      </c>
      <c r="IX127" s="379">
        <f>IF($IO127='Classificação geral'!$F121,'Classificação geral'!O121,"")</f>
        <v>0</v>
      </c>
      <c r="IY127" s="379">
        <f>IF($IO127='Classificação geral'!$F121,'Classificação geral'!P121,"")</f>
        <v>0</v>
      </c>
      <c r="IZ127" s="379">
        <f>IF($IO127='Classificação geral'!$F121,'Classificação geral'!Q121,"")</f>
        <v>0</v>
      </c>
      <c r="JA127" s="379">
        <f>IF($IO127='Classificação geral'!$F121,'Classificação geral'!R121,"")</f>
        <v>0</v>
      </c>
      <c r="JB127" s="296" t="str">
        <f>IF($IO127='Classificação geral'!$F121,'Classificação geral'!$U121,"")</f>
        <v/>
      </c>
      <c r="JC127" s="334" t="str">
        <f t="shared" si="340"/>
        <v/>
      </c>
      <c r="JD127" s="297" t="str">
        <f>IFERROR(RANK(JB127,JB:JB,0)+ COUNTIF($JB$13:JB126,JB127),"")</f>
        <v/>
      </c>
    </row>
    <row r="128" spans="1:264" ht="24.6" x14ac:dyDescent="0.4">
      <c r="A128" s="397"/>
      <c r="B128" s="367" t="str">
        <f t="shared" si="345"/>
        <v/>
      </c>
      <c r="C128" s="390" t="str">
        <f t="shared" si="346"/>
        <v/>
      </c>
      <c r="D128" s="394" t="str">
        <f t="shared" si="347"/>
        <v/>
      </c>
      <c r="E128" s="395" t="str">
        <f t="shared" si="348"/>
        <v/>
      </c>
      <c r="F128" s="395" t="str">
        <f t="shared" si="349"/>
        <v/>
      </c>
      <c r="G128" s="395" t="str">
        <f>IFERROR(INDEX(#REF!,MATCH(U128,$FB$15:$FB$97,0)),"")</f>
        <v/>
      </c>
      <c r="H128" s="396" t="str">
        <f t="shared" si="350"/>
        <v/>
      </c>
      <c r="I128" s="396" t="str">
        <f t="shared" si="351"/>
        <v/>
      </c>
      <c r="J128" s="396" t="str">
        <f t="shared" si="352"/>
        <v/>
      </c>
      <c r="K128" s="479" t="str">
        <f t="shared" si="353"/>
        <v/>
      </c>
      <c r="L128" s="396" t="str">
        <f t="shared" si="354"/>
        <v/>
      </c>
      <c r="M128" s="396" t="str">
        <f t="shared" si="355"/>
        <v/>
      </c>
      <c r="N128" s="396" t="str">
        <f t="shared" si="356"/>
        <v/>
      </c>
      <c r="O128" s="479" t="str">
        <f t="shared" si="357"/>
        <v/>
      </c>
      <c r="P128" s="396" t="str">
        <f t="shared" si="358"/>
        <v/>
      </c>
      <c r="Q128" s="396" t="str">
        <f t="shared" si="359"/>
        <v/>
      </c>
      <c r="R128" s="396" t="str">
        <f t="shared" si="360"/>
        <v/>
      </c>
      <c r="S128" s="479" t="str">
        <f t="shared" si="361"/>
        <v/>
      </c>
      <c r="T128" s="396" t="str">
        <f t="shared" si="362"/>
        <v/>
      </c>
      <c r="U128" s="391">
        <v>114</v>
      </c>
      <c r="V128" s="392"/>
      <c r="W128" s="392"/>
      <c r="X128" s="367" t="str">
        <f t="shared" si="363"/>
        <v/>
      </c>
      <c r="Y128" s="390" t="str">
        <f t="shared" si="364"/>
        <v/>
      </c>
      <c r="Z128" s="394" t="str">
        <f t="shared" si="365"/>
        <v/>
      </c>
      <c r="AA128" s="395" t="str">
        <f t="shared" si="366"/>
        <v/>
      </c>
      <c r="AB128" s="395" t="str">
        <f t="shared" si="367"/>
        <v/>
      </c>
      <c r="AC128" s="395" t="str">
        <f>IFERROR(INDEX(#REF!,MATCH(AQ128,$FX$15:$FX$97,0)),"")</f>
        <v/>
      </c>
      <c r="AD128" s="396" t="str">
        <f t="shared" si="368"/>
        <v/>
      </c>
      <c r="AE128" s="396" t="str">
        <f t="shared" si="369"/>
        <v/>
      </c>
      <c r="AF128" s="396" t="str">
        <f t="shared" si="370"/>
        <v/>
      </c>
      <c r="AG128" s="479" t="str">
        <f t="shared" si="371"/>
        <v/>
      </c>
      <c r="AH128" s="396" t="str">
        <f t="shared" si="372"/>
        <v/>
      </c>
      <c r="AI128" s="396" t="str">
        <f t="shared" si="373"/>
        <v/>
      </c>
      <c r="AJ128" s="396" t="str">
        <f t="shared" si="374"/>
        <v/>
      </c>
      <c r="AK128" s="479" t="str">
        <f t="shared" si="375"/>
        <v/>
      </c>
      <c r="AL128" s="396" t="str">
        <f t="shared" si="376"/>
        <v/>
      </c>
      <c r="AM128" s="396" t="str">
        <f t="shared" si="377"/>
        <v/>
      </c>
      <c r="AN128" s="396" t="str">
        <f t="shared" si="378"/>
        <v/>
      </c>
      <c r="AO128" s="479" t="str">
        <f t="shared" si="379"/>
        <v/>
      </c>
      <c r="AP128" s="396" t="str">
        <f t="shared" si="380"/>
        <v/>
      </c>
      <c r="AQ128" s="391">
        <v>114</v>
      </c>
      <c r="AR128" s="392"/>
      <c r="AS128" s="397"/>
      <c r="AT128" s="367" t="str">
        <f t="shared" si="381"/>
        <v/>
      </c>
      <c r="AU128" s="390" t="str">
        <f t="shared" si="382"/>
        <v/>
      </c>
      <c r="AV128" s="390" t="str">
        <f t="shared" si="383"/>
        <v/>
      </c>
      <c r="AW128" s="395" t="str">
        <f t="shared" si="384"/>
        <v/>
      </c>
      <c r="AX128" s="395" t="str">
        <f t="shared" si="385"/>
        <v/>
      </c>
      <c r="AY128" s="395" t="str">
        <f>IFERROR(INDEX(#REF!,MATCH($BM128,$GS$15:$GS$97,0)),"")</f>
        <v/>
      </c>
      <c r="AZ128" s="396" t="str">
        <f t="shared" si="386"/>
        <v/>
      </c>
      <c r="BA128" s="396" t="str">
        <f t="shared" si="387"/>
        <v/>
      </c>
      <c r="BB128" s="396" t="str">
        <f t="shared" si="388"/>
        <v/>
      </c>
      <c r="BC128" s="479" t="str">
        <f t="shared" si="389"/>
        <v/>
      </c>
      <c r="BD128" s="396" t="str">
        <f t="shared" si="390"/>
        <v/>
      </c>
      <c r="BE128" s="396" t="str">
        <f t="shared" si="391"/>
        <v/>
      </c>
      <c r="BF128" s="396" t="str">
        <f t="shared" si="392"/>
        <v/>
      </c>
      <c r="BG128" s="479" t="str">
        <f t="shared" si="393"/>
        <v/>
      </c>
      <c r="BH128" s="396" t="str">
        <f t="shared" si="394"/>
        <v/>
      </c>
      <c r="BI128" s="396" t="str">
        <f t="shared" si="395"/>
        <v/>
      </c>
      <c r="BJ128" s="396" t="str">
        <f t="shared" si="396"/>
        <v/>
      </c>
      <c r="BK128" s="479" t="str">
        <f t="shared" si="397"/>
        <v/>
      </c>
      <c r="BL128" s="396" t="str">
        <f t="shared" si="398"/>
        <v/>
      </c>
      <c r="BM128" s="391">
        <v>114</v>
      </c>
      <c r="BN128" s="236"/>
      <c r="BO128" s="392"/>
      <c r="BP128" s="368" t="str">
        <f t="shared" si="399"/>
        <v/>
      </c>
      <c r="BQ128" s="390" t="str">
        <f t="shared" si="400"/>
        <v/>
      </c>
      <c r="BR128" s="394" t="str">
        <f t="shared" si="401"/>
        <v/>
      </c>
      <c r="BS128" s="395" t="str">
        <f t="shared" si="402"/>
        <v/>
      </c>
      <c r="BT128" s="395" t="str">
        <f t="shared" si="403"/>
        <v/>
      </c>
      <c r="BU128" s="395" t="str">
        <f>IFERROR(INDEX(#REF!,MATCH(CI128,$HN$15:$HN$97,0)),"")</f>
        <v/>
      </c>
      <c r="BV128" s="396" t="str">
        <f t="shared" si="404"/>
        <v/>
      </c>
      <c r="BW128" s="396" t="str">
        <f t="shared" si="405"/>
        <v/>
      </c>
      <c r="BX128" s="396" t="str">
        <f t="shared" si="406"/>
        <v/>
      </c>
      <c r="BY128" s="479" t="str">
        <f t="shared" si="407"/>
        <v/>
      </c>
      <c r="BZ128" s="396" t="str">
        <f t="shared" si="408"/>
        <v/>
      </c>
      <c r="CA128" s="396" t="str">
        <f t="shared" si="409"/>
        <v/>
      </c>
      <c r="CB128" s="396" t="str">
        <f t="shared" si="410"/>
        <v/>
      </c>
      <c r="CC128" s="479" t="str">
        <f t="shared" si="411"/>
        <v/>
      </c>
      <c r="CD128" s="396" t="str">
        <f t="shared" si="412"/>
        <v/>
      </c>
      <c r="CE128" s="396" t="str">
        <f t="shared" si="413"/>
        <v/>
      </c>
      <c r="CF128" s="396" t="str">
        <f t="shared" si="414"/>
        <v/>
      </c>
      <c r="CG128" s="479" t="str">
        <f t="shared" si="415"/>
        <v/>
      </c>
      <c r="CH128" s="396" t="str">
        <f t="shared" si="416"/>
        <v/>
      </c>
      <c r="CI128" s="391">
        <v>114</v>
      </c>
      <c r="CJ128" s="392"/>
      <c r="CK128" s="397"/>
      <c r="CL128" s="367" t="str">
        <f t="shared" si="417"/>
        <v/>
      </c>
      <c r="CM128" s="390" t="str">
        <f t="shared" si="418"/>
        <v/>
      </c>
      <c r="CN128" s="394" t="str">
        <f t="shared" si="419"/>
        <v/>
      </c>
      <c r="CO128" s="394" t="str">
        <f t="shared" si="420"/>
        <v/>
      </c>
      <c r="CP128" s="395" t="str">
        <f t="shared" si="421"/>
        <v/>
      </c>
      <c r="CQ128" s="395" t="str">
        <f>IFERROR(INDEX(#REF!,MATCH(DE128,$II$15:$II$97,0)),"")</f>
        <v/>
      </c>
      <c r="CR128" s="396" t="str">
        <f t="shared" si="422"/>
        <v/>
      </c>
      <c r="CS128" s="396" t="str">
        <f t="shared" si="423"/>
        <v/>
      </c>
      <c r="CT128" s="396" t="str">
        <f t="shared" si="424"/>
        <v/>
      </c>
      <c r="CU128" s="479" t="str">
        <f t="shared" si="425"/>
        <v/>
      </c>
      <c r="CV128" s="396" t="str">
        <f t="shared" si="426"/>
        <v/>
      </c>
      <c r="CW128" s="396" t="str">
        <f t="shared" si="427"/>
        <v/>
      </c>
      <c r="CX128" s="396" t="str">
        <f t="shared" si="428"/>
        <v/>
      </c>
      <c r="CY128" s="479" t="str">
        <f t="shared" si="429"/>
        <v/>
      </c>
      <c r="CZ128" s="396" t="str">
        <f t="shared" si="430"/>
        <v/>
      </c>
      <c r="DA128" s="396" t="str">
        <f t="shared" si="431"/>
        <v/>
      </c>
      <c r="DB128" s="396" t="str">
        <f t="shared" si="432"/>
        <v/>
      </c>
      <c r="DC128" s="479" t="str">
        <f t="shared" si="433"/>
        <v/>
      </c>
      <c r="DD128" s="396" t="str">
        <f t="shared" si="434"/>
        <v/>
      </c>
      <c r="DE128" s="391">
        <v>114</v>
      </c>
      <c r="DF128" s="393" t="str">
        <f t="shared" si="443"/>
        <v/>
      </c>
      <c r="DG128" s="392"/>
      <c r="DH128" s="392"/>
      <c r="DI128" s="367" t="str">
        <f t="shared" si="444"/>
        <v/>
      </c>
      <c r="DJ128" s="390" t="str">
        <f t="shared" si="435"/>
        <v/>
      </c>
      <c r="DK128" s="394" t="str">
        <f t="shared" si="436"/>
        <v/>
      </c>
      <c r="DL128" s="395" t="str">
        <f t="shared" si="437"/>
        <v/>
      </c>
      <c r="DM128" s="395" t="str">
        <f t="shared" si="438"/>
        <v/>
      </c>
      <c r="DN128" s="395" t="str">
        <f>IFERROR(INDEX(#REF!,MATCH(EB128,$JD$15:$JD$97,0)),"")</f>
        <v/>
      </c>
      <c r="DO128" s="396" t="str">
        <f t="shared" si="445"/>
        <v/>
      </c>
      <c r="DP128" s="396" t="str">
        <f t="shared" si="446"/>
        <v/>
      </c>
      <c r="DQ128" s="396" t="str">
        <f t="shared" si="447"/>
        <v/>
      </c>
      <c r="DR128" s="479" t="str">
        <f t="shared" si="439"/>
        <v/>
      </c>
      <c r="DS128" s="396" t="str">
        <f t="shared" si="448"/>
        <v/>
      </c>
      <c r="DT128" s="396" t="str">
        <f t="shared" si="449"/>
        <v/>
      </c>
      <c r="DU128" s="396" t="str">
        <f t="shared" si="450"/>
        <v/>
      </c>
      <c r="DV128" s="479" t="str">
        <f t="shared" si="440"/>
        <v/>
      </c>
      <c r="DW128" s="396" t="str">
        <f t="shared" si="451"/>
        <v/>
      </c>
      <c r="DX128" s="396" t="str">
        <f t="shared" si="452"/>
        <v/>
      </c>
      <c r="DY128" s="396" t="str">
        <f t="shared" si="453"/>
        <v/>
      </c>
      <c r="DZ128" s="479" t="str">
        <f t="shared" si="441"/>
        <v/>
      </c>
      <c r="EA128" s="396" t="str">
        <f t="shared" si="442"/>
        <v/>
      </c>
      <c r="EB128" s="391">
        <v>114</v>
      </c>
      <c r="EC128" s="393"/>
      <c r="ED128" s="392"/>
      <c r="EI128" s="295"/>
      <c r="EJ128" s="306"/>
      <c r="EK128" s="293"/>
      <c r="EL128" s="293"/>
      <c r="EM128" s="293"/>
      <c r="EN128" s="378" t="str">
        <f>IFERROR(IF(AND($EL128="fem",'Classificação geral'!$F122=1),'Classificação geral'!G122,""),"")</f>
        <v/>
      </c>
      <c r="EO128" s="378" t="str">
        <f>IFERROR(IF(AND($EL128="fem",'Classificação geral'!$F122=1),'Classificação geral'!H122,""),"")</f>
        <v/>
      </c>
      <c r="EP128" s="378" t="str">
        <f>IFERROR(IF(AND($EL128="fem",'Classificação geral'!$F122=1),'Classificação geral'!I122,""),"")</f>
        <v/>
      </c>
      <c r="EQ128" s="378" t="str">
        <f>IFERROR(IF(AND($EL128="fem",'Classificação geral'!$F122=1),'Classificação geral'!J122,""),"")</f>
        <v/>
      </c>
      <c r="ER128" s="306"/>
      <c r="ES128" s="378" t="str">
        <f>IFERROR(IF(AND($EL128="fem",'Classificação geral'!$F122=1),'Classificação geral'!L122,""),"")</f>
        <v/>
      </c>
      <c r="ET128" s="378" t="str">
        <f>IFERROR(IF(AND($EL128="fem",'Classificação geral'!$F122=1),'Classificação geral'!M122,""),"")</f>
        <v/>
      </c>
      <c r="EU128" s="378" t="str">
        <f>IFERROR(IF(AND($EL128="fem",'Classificação geral'!$F122=1),'Classificação geral'!N122,""),"")</f>
        <v/>
      </c>
      <c r="EV128" s="306"/>
      <c r="EW128" s="378" t="str">
        <f>IFERROR(IF(AND($EL128="fem",'Classificação geral'!$F122=1),'Classificação geral'!P122,""),"")</f>
        <v/>
      </c>
      <c r="EX128" s="378" t="str">
        <f>IFERROR(IF(AND($EL128="fem",'Classificação geral'!$F122=1),'Classificação geral'!Q122,""),"")</f>
        <v/>
      </c>
      <c r="EY128" s="378" t="str">
        <f>IFERROR(IF(AND($EL128="fem",'Classificação geral'!$F122=1),'Classificação geral'!R122,""),"")</f>
        <v/>
      </c>
      <c r="EZ128" s="296"/>
      <c r="FA128" s="380" t="str">
        <f t="shared" si="341"/>
        <v/>
      </c>
      <c r="FB128" s="297" t="str">
        <f>IFERROR(RANK(EZ128,EZ:EZ,0)+ COUNTIF(EZ$13:$EZ127,EZ128),"")</f>
        <v/>
      </c>
      <c r="FC128" s="298"/>
      <c r="FD128" s="305"/>
      <c r="FE128" s="295"/>
      <c r="FF128" s="306"/>
      <c r="FG128" s="293"/>
      <c r="FH128" s="293"/>
      <c r="FI128" s="306"/>
      <c r="FJ128" s="378" t="str">
        <f>IFERROR(IF(AND($FH128="mas",'Classificação geral'!$F122=1),'Classificação geral'!G122,""),"")</f>
        <v/>
      </c>
      <c r="FK128" s="378" t="str">
        <f>IFERROR(IF(AND($FH128="mas",'Classificação geral'!$F122=1),'Classificação geral'!H122,""),"")</f>
        <v/>
      </c>
      <c r="FL128" s="378" t="str">
        <f>IFERROR(IF(AND($FH128="mas",'Classificação geral'!$F122=1),'Classificação geral'!I122,""),"")</f>
        <v/>
      </c>
      <c r="FM128" s="378" t="str">
        <f>IFERROR(IF(AND($FH128="mas",'Classificação geral'!$F122=1),'Classificação geral'!J122,""),"")</f>
        <v/>
      </c>
      <c r="FN128" s="378" t="str">
        <f>IFERROR(IF(AND($FH128="mas",'Classificação geral'!$F122=1),'Classificação geral'!K122,""),"")</f>
        <v/>
      </c>
      <c r="FO128" s="378" t="str">
        <f>IFERROR(IF(AND($FH128="mas",'Classificação geral'!$F122=1),'Classificação geral'!L122,""),"")</f>
        <v/>
      </c>
      <c r="FP128" s="378" t="str">
        <f>IFERROR(IF(AND($FH128="mas",'Classificação geral'!$F122=1),'Classificação geral'!M122,""),"")</f>
        <v/>
      </c>
      <c r="FQ128" s="378" t="str">
        <f>IFERROR(IF(AND($FH128="mas",'Classificação geral'!$F122=1),'Classificação geral'!N122,""),"")</f>
        <v/>
      </c>
      <c r="FR128" s="378" t="str">
        <f>IFERROR(IF(AND($FH128="mas",'Classificação geral'!$F122=1),'Classificação geral'!O122,""),"")</f>
        <v/>
      </c>
      <c r="FS128" s="378" t="str">
        <f>IFERROR(IF(AND($FH128="mas",'Classificação geral'!$F122=1),'Classificação geral'!P122,""),"")</f>
        <v/>
      </c>
      <c r="FT128" s="378" t="str">
        <f>IFERROR(IF(AND($FH128="mas",'Classificação geral'!$F122=1),'Classificação geral'!Q122,""),"")</f>
        <v/>
      </c>
      <c r="FU128" s="378" t="str">
        <f>IFERROR(IF(AND($FH128="mas",'Classificação geral'!$F122=1),'Classificação geral'!R122,""),"")</f>
        <v/>
      </c>
      <c r="FV128" s="306"/>
      <c r="FW128" s="380" t="str">
        <f t="shared" si="342"/>
        <v/>
      </c>
      <c r="FX128" s="297" t="str">
        <f>IFERROR(RANK(FV128,FV:FV,0)+ COUNTIF($FV$13:FV127,FV128),"")</f>
        <v/>
      </c>
      <c r="FY128" s="305"/>
      <c r="FZ128" s="295"/>
      <c r="GA128" s="295"/>
      <c r="GB128" s="293"/>
      <c r="GC128" s="293"/>
      <c r="GD128" s="306"/>
      <c r="GE128" s="378" t="str">
        <f>IFERROR(IF(AND($GC128="fem",'Classificação geral'!$F122=2),'Classificação geral'!G122,""),"")</f>
        <v/>
      </c>
      <c r="GF128" s="378" t="str">
        <f>IFERROR(IF(AND($GC128="fem",'Classificação geral'!$F122=2),'Classificação geral'!H122,""),"")</f>
        <v/>
      </c>
      <c r="GG128" s="378" t="str">
        <f>IFERROR(IF(AND($GC128="fem",'Classificação geral'!$F122=2),'Classificação geral'!I122,""),"")</f>
        <v/>
      </c>
      <c r="GH128" s="378" t="str">
        <f>IFERROR(IF(AND($GC128="fem",'Classificação geral'!$F122=2),'Classificação geral'!J122,""),"")</f>
        <v/>
      </c>
      <c r="GI128" s="378" t="str">
        <f>IFERROR(IF(AND($GC128="fem",'Classificação geral'!$F122=2),'Classificação geral'!K122,""),"")</f>
        <v/>
      </c>
      <c r="GJ128" s="378" t="str">
        <f>IFERROR(IF(AND($GC128="fem",'Classificação geral'!$F122=2),'Classificação geral'!L122,""),"")</f>
        <v/>
      </c>
      <c r="GK128" s="378" t="str">
        <f>IFERROR(IF(AND($GC128="fem",'Classificação geral'!$F122=2),'Classificação geral'!M122,""),"")</f>
        <v/>
      </c>
      <c r="GL128" s="378" t="str">
        <f>IFERROR(IF(AND($GC128="fem",'Classificação geral'!$F122=2),'Classificação geral'!N122,""),"")</f>
        <v/>
      </c>
      <c r="GM128" s="378" t="str">
        <f>IFERROR(IF(AND($GC128="fem",'Classificação geral'!$F122=2),'Classificação geral'!O122,""),"")</f>
        <v/>
      </c>
      <c r="GN128" s="378" t="str">
        <f>IFERROR(IF(AND($GC128="fem",'Classificação geral'!$F122=2),'Classificação geral'!P122,""),"")</f>
        <v/>
      </c>
      <c r="GO128" s="378" t="str">
        <f>IFERROR(IF(AND($GC128="fem",'Classificação geral'!$F122=2),'Classificação geral'!Q122,""),"")</f>
        <v/>
      </c>
      <c r="GP128" s="378" t="str">
        <f>IFERROR(IF(AND($GC128="fem",'Classificação geral'!$F122=2),'Classificação geral'!R122,""),"")</f>
        <v/>
      </c>
      <c r="GQ128" s="306"/>
      <c r="GR128" s="380" t="str">
        <f t="shared" si="343"/>
        <v/>
      </c>
      <c r="GS128" s="297" t="str">
        <f>IFERROR(RANK(GQ128,GQ:GQ,0)+ COUNTIF($GQ$13:GQ127,GQ128),"")</f>
        <v/>
      </c>
      <c r="GT128" s="305"/>
      <c r="GU128" s="295"/>
      <c r="GV128" s="295"/>
      <c r="GW128" s="293"/>
      <c r="GX128" s="293"/>
      <c r="GY128" s="306"/>
      <c r="GZ128" s="306"/>
      <c r="HA128" s="306"/>
      <c r="HB128" s="306"/>
      <c r="HC128" s="306"/>
      <c r="HD128" s="306"/>
      <c r="HE128" s="306"/>
      <c r="HF128" s="306"/>
      <c r="HG128" s="306"/>
      <c r="HH128" s="306"/>
      <c r="HI128" s="306"/>
      <c r="HJ128" s="306"/>
      <c r="HK128" s="306"/>
      <c r="HL128" s="306"/>
      <c r="HM128" s="380" t="str">
        <f t="shared" si="344"/>
        <v/>
      </c>
      <c r="HN128" s="297" t="str">
        <f>IFERROR(RANK(HL128,HL:HL,0)+ COUNTIF($HL$13:HL127,HL128),"")</f>
        <v/>
      </c>
      <c r="HO128" s="305"/>
      <c r="HP128" s="295"/>
      <c r="HQ128" s="306"/>
      <c r="HR128" s="293"/>
      <c r="HS128" s="293"/>
      <c r="HT128" s="293"/>
      <c r="HU128" s="382">
        <f>IF($HT128='Classificação geral'!$F122,'Classificação geral'!G122,"")</f>
        <v>0</v>
      </c>
      <c r="HV128" s="382">
        <f>IF($HT128='Classificação geral'!$F122,'Classificação geral'!H122,"")</f>
        <v>0</v>
      </c>
      <c r="HW128" s="382">
        <f>IF($HT128='Classificação geral'!$F122,'Classificação geral'!I122,"")</f>
        <v>0</v>
      </c>
      <c r="HX128" s="382">
        <f>IF($HT128='Classificação geral'!$F122,'Classificação geral'!J122,"")</f>
        <v>0</v>
      </c>
      <c r="HY128" s="382">
        <f>IF($HT128='Classificação geral'!$F122,'Classificação geral'!K122,"")</f>
        <v>0</v>
      </c>
      <c r="HZ128" s="382">
        <f>IF($HT128='Classificação geral'!$F122,'Classificação geral'!L122,"")</f>
        <v>0</v>
      </c>
      <c r="IA128" s="382">
        <f>IF($HT128='Classificação geral'!$F122,'Classificação geral'!M122,"")</f>
        <v>0</v>
      </c>
      <c r="IB128" s="382">
        <f>IF($HT128='Classificação geral'!$F122,'Classificação geral'!N122,"")</f>
        <v>0</v>
      </c>
      <c r="IC128" s="382">
        <f>IF($HT128='Classificação geral'!$F122,'Classificação geral'!O122,"")</f>
        <v>0</v>
      </c>
      <c r="ID128" s="382">
        <f>IF($HT128='Classificação geral'!$F122,'Classificação geral'!P122,"")</f>
        <v>0</v>
      </c>
      <c r="IE128" s="382">
        <f>IF($HT128='Classificação geral'!$F122,'Classificação geral'!Q122,"")</f>
        <v>0</v>
      </c>
      <c r="IF128" s="382">
        <f>IF($HT128='Classificação geral'!$F122,'Classificação geral'!R122,"")</f>
        <v>0</v>
      </c>
      <c r="IG128" s="379" t="str">
        <f>IF($HT128='Classificação geral'!$F122,'Classificação geral'!$U122,"")</f>
        <v/>
      </c>
      <c r="IH128" s="334" t="str">
        <f t="shared" si="339"/>
        <v/>
      </c>
      <c r="II128" s="297" t="str">
        <f>IFERROR(RANK(IG128,IG:IG,0)+ COUNTIF($IG$13:IG127,IG128),"")</f>
        <v/>
      </c>
      <c r="IJ128" s="305"/>
      <c r="IK128" s="295"/>
      <c r="IL128" s="306"/>
      <c r="IM128" s="293"/>
      <c r="IN128" s="293"/>
      <c r="IO128" s="293"/>
      <c r="IP128" s="379">
        <f>IF($IO128='Classificação geral'!$F122,'Classificação geral'!G122,"")</f>
        <v>0</v>
      </c>
      <c r="IQ128" s="379">
        <f>IF($IO128='Classificação geral'!$F122,'Classificação geral'!H122,"")</f>
        <v>0</v>
      </c>
      <c r="IR128" s="379">
        <f>IF($IO128='Classificação geral'!$F122,'Classificação geral'!I122,"")</f>
        <v>0</v>
      </c>
      <c r="IS128" s="379">
        <f>IF($IO128='Classificação geral'!$F122,'Classificação geral'!J122,"")</f>
        <v>0</v>
      </c>
      <c r="IT128" s="379">
        <f>IF($IO128='Classificação geral'!$F122,'Classificação geral'!K122,"")</f>
        <v>0</v>
      </c>
      <c r="IU128" s="379">
        <f>IF($IO128='Classificação geral'!$F122,'Classificação geral'!L122,"")</f>
        <v>0</v>
      </c>
      <c r="IV128" s="379">
        <f>IF($IO128='Classificação geral'!$F122,'Classificação geral'!M122,"")</f>
        <v>0</v>
      </c>
      <c r="IW128" s="379">
        <f>IF($IO128='Classificação geral'!$F122,'Classificação geral'!N122,"")</f>
        <v>0</v>
      </c>
      <c r="IX128" s="379">
        <f>IF($IO128='Classificação geral'!$F122,'Classificação geral'!O122,"")</f>
        <v>0</v>
      </c>
      <c r="IY128" s="379">
        <f>IF($IO128='Classificação geral'!$F122,'Classificação geral'!P122,"")</f>
        <v>0</v>
      </c>
      <c r="IZ128" s="379">
        <f>IF($IO128='Classificação geral'!$F122,'Classificação geral'!Q122,"")</f>
        <v>0</v>
      </c>
      <c r="JA128" s="379">
        <f>IF($IO128='Classificação geral'!$F122,'Classificação geral'!R122,"")</f>
        <v>0</v>
      </c>
      <c r="JB128" s="296" t="str">
        <f>IF($IO128='Classificação geral'!$F122,'Classificação geral'!$U122,"")</f>
        <v/>
      </c>
      <c r="JC128" s="334" t="str">
        <f t="shared" si="340"/>
        <v/>
      </c>
      <c r="JD128" s="297" t="str">
        <f>IFERROR(RANK(JB128,JB:JB,0)+ COUNTIF($JB$13:JB127,JB128),"")</f>
        <v/>
      </c>
    </row>
    <row r="129" spans="1:264" ht="24.6" x14ac:dyDescent="0.4">
      <c r="A129" s="397"/>
      <c r="B129" s="367" t="str">
        <f t="shared" si="345"/>
        <v/>
      </c>
      <c r="C129" s="390" t="str">
        <f t="shared" si="346"/>
        <v/>
      </c>
      <c r="D129" s="394" t="str">
        <f t="shared" si="347"/>
        <v/>
      </c>
      <c r="E129" s="395" t="str">
        <f t="shared" si="348"/>
        <v/>
      </c>
      <c r="F129" s="395" t="str">
        <f t="shared" si="349"/>
        <v/>
      </c>
      <c r="G129" s="395" t="str">
        <f>IFERROR(INDEX(#REF!,MATCH(U129,$FB$15:$FB$97,0)),"")</f>
        <v/>
      </c>
      <c r="H129" s="396" t="str">
        <f t="shared" si="350"/>
        <v/>
      </c>
      <c r="I129" s="396" t="str">
        <f t="shared" si="351"/>
        <v/>
      </c>
      <c r="J129" s="396" t="str">
        <f t="shared" si="352"/>
        <v/>
      </c>
      <c r="K129" s="479" t="str">
        <f t="shared" si="353"/>
        <v/>
      </c>
      <c r="L129" s="396" t="str">
        <f t="shared" si="354"/>
        <v/>
      </c>
      <c r="M129" s="396" t="str">
        <f t="shared" si="355"/>
        <v/>
      </c>
      <c r="N129" s="396" t="str">
        <f t="shared" si="356"/>
        <v/>
      </c>
      <c r="O129" s="479" t="str">
        <f t="shared" si="357"/>
        <v/>
      </c>
      <c r="P129" s="396" t="str">
        <f t="shared" si="358"/>
        <v/>
      </c>
      <c r="Q129" s="396" t="str">
        <f t="shared" si="359"/>
        <v/>
      </c>
      <c r="R129" s="396" t="str">
        <f t="shared" si="360"/>
        <v/>
      </c>
      <c r="S129" s="479" t="str">
        <f t="shared" si="361"/>
        <v/>
      </c>
      <c r="T129" s="396" t="str">
        <f t="shared" si="362"/>
        <v/>
      </c>
      <c r="U129" s="391">
        <v>115</v>
      </c>
      <c r="V129" s="392"/>
      <c r="W129" s="392"/>
      <c r="X129" s="367" t="str">
        <f t="shared" si="363"/>
        <v/>
      </c>
      <c r="Y129" s="390" t="str">
        <f t="shared" si="364"/>
        <v/>
      </c>
      <c r="Z129" s="394" t="str">
        <f t="shared" si="365"/>
        <v/>
      </c>
      <c r="AA129" s="395" t="str">
        <f t="shared" si="366"/>
        <v/>
      </c>
      <c r="AB129" s="395" t="str">
        <f t="shared" si="367"/>
        <v/>
      </c>
      <c r="AC129" s="395" t="str">
        <f>IFERROR(INDEX(#REF!,MATCH(AQ129,$FX$15:$FX$97,0)),"")</f>
        <v/>
      </c>
      <c r="AD129" s="396" t="str">
        <f t="shared" si="368"/>
        <v/>
      </c>
      <c r="AE129" s="396" t="str">
        <f t="shared" si="369"/>
        <v/>
      </c>
      <c r="AF129" s="396" t="str">
        <f t="shared" si="370"/>
        <v/>
      </c>
      <c r="AG129" s="479" t="str">
        <f t="shared" si="371"/>
        <v/>
      </c>
      <c r="AH129" s="396" t="str">
        <f t="shared" si="372"/>
        <v/>
      </c>
      <c r="AI129" s="396" t="str">
        <f t="shared" si="373"/>
        <v/>
      </c>
      <c r="AJ129" s="396" t="str">
        <f t="shared" si="374"/>
        <v/>
      </c>
      <c r="AK129" s="479" t="str">
        <f t="shared" si="375"/>
        <v/>
      </c>
      <c r="AL129" s="396" t="str">
        <f t="shared" si="376"/>
        <v/>
      </c>
      <c r="AM129" s="396" t="str">
        <f t="shared" si="377"/>
        <v/>
      </c>
      <c r="AN129" s="396" t="str">
        <f t="shared" si="378"/>
        <v/>
      </c>
      <c r="AO129" s="479" t="str">
        <f t="shared" si="379"/>
        <v/>
      </c>
      <c r="AP129" s="396" t="str">
        <f t="shared" si="380"/>
        <v/>
      </c>
      <c r="AQ129" s="391">
        <v>115</v>
      </c>
      <c r="AR129" s="392"/>
      <c r="AS129" s="397"/>
      <c r="AT129" s="367" t="str">
        <f t="shared" si="381"/>
        <v/>
      </c>
      <c r="AU129" s="390" t="str">
        <f t="shared" si="382"/>
        <v/>
      </c>
      <c r="AV129" s="390" t="str">
        <f t="shared" si="383"/>
        <v/>
      </c>
      <c r="AW129" s="395" t="str">
        <f t="shared" si="384"/>
        <v/>
      </c>
      <c r="AX129" s="395" t="str">
        <f t="shared" si="385"/>
        <v/>
      </c>
      <c r="AY129" s="395" t="str">
        <f>IFERROR(INDEX(#REF!,MATCH($BM129,$GS$15:$GS$97,0)),"")</f>
        <v/>
      </c>
      <c r="AZ129" s="396" t="str">
        <f t="shared" si="386"/>
        <v/>
      </c>
      <c r="BA129" s="396" t="str">
        <f t="shared" si="387"/>
        <v/>
      </c>
      <c r="BB129" s="396" t="str">
        <f t="shared" si="388"/>
        <v/>
      </c>
      <c r="BC129" s="479" t="str">
        <f t="shared" si="389"/>
        <v/>
      </c>
      <c r="BD129" s="396" t="str">
        <f t="shared" si="390"/>
        <v/>
      </c>
      <c r="BE129" s="396" t="str">
        <f t="shared" si="391"/>
        <v/>
      </c>
      <c r="BF129" s="396" t="str">
        <f t="shared" si="392"/>
        <v/>
      </c>
      <c r="BG129" s="479" t="str">
        <f t="shared" si="393"/>
        <v/>
      </c>
      <c r="BH129" s="396" t="str">
        <f t="shared" si="394"/>
        <v/>
      </c>
      <c r="BI129" s="396" t="str">
        <f t="shared" si="395"/>
        <v/>
      </c>
      <c r="BJ129" s="396" t="str">
        <f t="shared" si="396"/>
        <v/>
      </c>
      <c r="BK129" s="479" t="str">
        <f t="shared" si="397"/>
        <v/>
      </c>
      <c r="BL129" s="396" t="str">
        <f t="shared" si="398"/>
        <v/>
      </c>
      <c r="BM129" s="391">
        <v>115</v>
      </c>
      <c r="BN129" s="236"/>
      <c r="BO129" s="392"/>
      <c r="BP129" s="368" t="str">
        <f t="shared" si="399"/>
        <v/>
      </c>
      <c r="BQ129" s="390" t="str">
        <f t="shared" si="400"/>
        <v/>
      </c>
      <c r="BR129" s="394" t="str">
        <f t="shared" si="401"/>
        <v/>
      </c>
      <c r="BS129" s="395" t="str">
        <f t="shared" si="402"/>
        <v/>
      </c>
      <c r="BT129" s="395" t="str">
        <f t="shared" si="403"/>
        <v/>
      </c>
      <c r="BU129" s="395" t="str">
        <f>IFERROR(INDEX(#REF!,MATCH(CI129,$HN$15:$HN$97,0)),"")</f>
        <v/>
      </c>
      <c r="BV129" s="396" t="str">
        <f t="shared" si="404"/>
        <v/>
      </c>
      <c r="BW129" s="396" t="str">
        <f t="shared" si="405"/>
        <v/>
      </c>
      <c r="BX129" s="396" t="str">
        <f t="shared" si="406"/>
        <v/>
      </c>
      <c r="BY129" s="479" t="str">
        <f t="shared" si="407"/>
        <v/>
      </c>
      <c r="BZ129" s="396" t="str">
        <f t="shared" si="408"/>
        <v/>
      </c>
      <c r="CA129" s="396" t="str">
        <f t="shared" si="409"/>
        <v/>
      </c>
      <c r="CB129" s="396" t="str">
        <f t="shared" si="410"/>
        <v/>
      </c>
      <c r="CC129" s="479" t="str">
        <f t="shared" si="411"/>
        <v/>
      </c>
      <c r="CD129" s="396" t="str">
        <f t="shared" si="412"/>
        <v/>
      </c>
      <c r="CE129" s="396" t="str">
        <f t="shared" si="413"/>
        <v/>
      </c>
      <c r="CF129" s="396" t="str">
        <f t="shared" si="414"/>
        <v/>
      </c>
      <c r="CG129" s="479" t="str">
        <f t="shared" si="415"/>
        <v/>
      </c>
      <c r="CH129" s="396" t="str">
        <f t="shared" si="416"/>
        <v/>
      </c>
      <c r="CI129" s="391">
        <v>115</v>
      </c>
      <c r="CJ129" s="392"/>
      <c r="CK129" s="397"/>
      <c r="CL129" s="367" t="str">
        <f t="shared" si="417"/>
        <v/>
      </c>
      <c r="CM129" s="390" t="str">
        <f t="shared" si="418"/>
        <v/>
      </c>
      <c r="CN129" s="394" t="str">
        <f t="shared" si="419"/>
        <v/>
      </c>
      <c r="CO129" s="394" t="str">
        <f t="shared" si="420"/>
        <v/>
      </c>
      <c r="CP129" s="395" t="str">
        <f t="shared" si="421"/>
        <v/>
      </c>
      <c r="CQ129" s="395" t="str">
        <f>IFERROR(INDEX(#REF!,MATCH(DE129,$II$15:$II$97,0)),"")</f>
        <v/>
      </c>
      <c r="CR129" s="396" t="str">
        <f t="shared" si="422"/>
        <v/>
      </c>
      <c r="CS129" s="396" t="str">
        <f t="shared" si="423"/>
        <v/>
      </c>
      <c r="CT129" s="396" t="str">
        <f t="shared" si="424"/>
        <v/>
      </c>
      <c r="CU129" s="479" t="str">
        <f t="shared" si="425"/>
        <v/>
      </c>
      <c r="CV129" s="396" t="str">
        <f t="shared" si="426"/>
        <v/>
      </c>
      <c r="CW129" s="396" t="str">
        <f t="shared" si="427"/>
        <v/>
      </c>
      <c r="CX129" s="396" t="str">
        <f t="shared" si="428"/>
        <v/>
      </c>
      <c r="CY129" s="479" t="str">
        <f t="shared" si="429"/>
        <v/>
      </c>
      <c r="CZ129" s="396" t="str">
        <f t="shared" si="430"/>
        <v/>
      </c>
      <c r="DA129" s="396" t="str">
        <f t="shared" si="431"/>
        <v/>
      </c>
      <c r="DB129" s="396" t="str">
        <f t="shared" si="432"/>
        <v/>
      </c>
      <c r="DC129" s="479" t="str">
        <f t="shared" si="433"/>
        <v/>
      </c>
      <c r="DD129" s="396" t="str">
        <f t="shared" si="434"/>
        <v/>
      </c>
      <c r="DE129" s="391">
        <v>115</v>
      </c>
      <c r="DF129" s="393" t="str">
        <f t="shared" si="443"/>
        <v/>
      </c>
      <c r="DG129" s="392"/>
      <c r="DH129" s="392"/>
      <c r="DI129" s="367" t="str">
        <f t="shared" si="444"/>
        <v/>
      </c>
      <c r="DJ129" s="390" t="str">
        <f t="shared" si="435"/>
        <v/>
      </c>
      <c r="DK129" s="394" t="str">
        <f t="shared" si="436"/>
        <v/>
      </c>
      <c r="DL129" s="395" t="str">
        <f t="shared" si="437"/>
        <v/>
      </c>
      <c r="DM129" s="395" t="str">
        <f t="shared" si="438"/>
        <v/>
      </c>
      <c r="DN129" s="395" t="str">
        <f>IFERROR(INDEX(#REF!,MATCH(EB129,$JD$15:$JD$97,0)),"")</f>
        <v/>
      </c>
      <c r="DO129" s="396" t="str">
        <f t="shared" si="445"/>
        <v/>
      </c>
      <c r="DP129" s="396" t="str">
        <f t="shared" si="446"/>
        <v/>
      </c>
      <c r="DQ129" s="396" t="str">
        <f t="shared" si="447"/>
        <v/>
      </c>
      <c r="DR129" s="479" t="str">
        <f t="shared" si="439"/>
        <v/>
      </c>
      <c r="DS129" s="396" t="str">
        <f t="shared" si="448"/>
        <v/>
      </c>
      <c r="DT129" s="396" t="str">
        <f t="shared" si="449"/>
        <v/>
      </c>
      <c r="DU129" s="396" t="str">
        <f t="shared" si="450"/>
        <v/>
      </c>
      <c r="DV129" s="479" t="str">
        <f t="shared" si="440"/>
        <v/>
      </c>
      <c r="DW129" s="396" t="str">
        <f t="shared" si="451"/>
        <v/>
      </c>
      <c r="DX129" s="396" t="str">
        <f t="shared" si="452"/>
        <v/>
      </c>
      <c r="DY129" s="396" t="str">
        <f t="shared" si="453"/>
        <v/>
      </c>
      <c r="DZ129" s="479" t="str">
        <f t="shared" si="441"/>
        <v/>
      </c>
      <c r="EA129" s="396" t="str">
        <f t="shared" si="442"/>
        <v/>
      </c>
      <c r="EB129" s="391">
        <v>115</v>
      </c>
      <c r="EC129" s="393"/>
      <c r="ED129" s="392"/>
      <c r="EI129" s="295"/>
      <c r="EJ129" s="306"/>
      <c r="EK129" s="293"/>
      <c r="EL129" s="293"/>
      <c r="EM129" s="293"/>
      <c r="EN129" s="378" t="str">
        <f>IFERROR(IF(AND($EL129="fem",'Classificação geral'!$F123=1),'Classificação geral'!G123,""),"")</f>
        <v/>
      </c>
      <c r="EO129" s="378" t="str">
        <f>IFERROR(IF(AND($EL129="fem",'Classificação geral'!$F123=1),'Classificação geral'!H123,""),"")</f>
        <v/>
      </c>
      <c r="EP129" s="378" t="str">
        <f>IFERROR(IF(AND($EL129="fem",'Classificação geral'!$F123=1),'Classificação geral'!I123,""),"")</f>
        <v/>
      </c>
      <c r="EQ129" s="378" t="str">
        <f>IFERROR(IF(AND($EL129="fem",'Classificação geral'!$F123=1),'Classificação geral'!J123,""),"")</f>
        <v/>
      </c>
      <c r="ER129" s="306"/>
      <c r="ES129" s="378" t="str">
        <f>IFERROR(IF(AND($EL129="fem",'Classificação geral'!$F123=1),'Classificação geral'!L123,""),"")</f>
        <v/>
      </c>
      <c r="ET129" s="378" t="str">
        <f>IFERROR(IF(AND($EL129="fem",'Classificação geral'!$F123=1),'Classificação geral'!M123,""),"")</f>
        <v/>
      </c>
      <c r="EU129" s="378" t="str">
        <f>IFERROR(IF(AND($EL129="fem",'Classificação geral'!$F123=1),'Classificação geral'!N123,""),"")</f>
        <v/>
      </c>
      <c r="EV129" s="306"/>
      <c r="EW129" s="378" t="str">
        <f>IFERROR(IF(AND($EL129="fem",'Classificação geral'!$F123=1),'Classificação geral'!P123,""),"")</f>
        <v/>
      </c>
      <c r="EX129" s="378" t="str">
        <f>IFERROR(IF(AND($EL129="fem",'Classificação geral'!$F123=1),'Classificação geral'!Q123,""),"")</f>
        <v/>
      </c>
      <c r="EY129" s="378" t="str">
        <f>IFERROR(IF(AND($EL129="fem",'Classificação geral'!$F123=1),'Classificação geral'!R123,""),"")</f>
        <v/>
      </c>
      <c r="EZ129" s="296"/>
      <c r="FA129" s="380" t="str">
        <f t="shared" si="341"/>
        <v/>
      </c>
      <c r="FB129" s="297" t="str">
        <f>IFERROR(RANK(EZ129,EZ:EZ,0)+ COUNTIF(EZ$13:$EZ128,EZ129),"")</f>
        <v/>
      </c>
      <c r="FC129" s="298"/>
      <c r="FD129" s="305"/>
      <c r="FE129" s="295"/>
      <c r="FF129" s="306"/>
      <c r="FG129" s="293"/>
      <c r="FH129" s="293"/>
      <c r="FI129" s="306"/>
      <c r="FJ129" s="378" t="str">
        <f>IFERROR(IF(AND($FH129="mas",'Classificação geral'!$F123=1),'Classificação geral'!G123,""),"")</f>
        <v/>
      </c>
      <c r="FK129" s="378" t="str">
        <f>IFERROR(IF(AND($FH129="mas",'Classificação geral'!$F123=1),'Classificação geral'!H123,""),"")</f>
        <v/>
      </c>
      <c r="FL129" s="378" t="str">
        <f>IFERROR(IF(AND($FH129="mas",'Classificação geral'!$F123=1),'Classificação geral'!I123,""),"")</f>
        <v/>
      </c>
      <c r="FM129" s="378" t="str">
        <f>IFERROR(IF(AND($FH129="mas",'Classificação geral'!$F123=1),'Classificação geral'!J123,""),"")</f>
        <v/>
      </c>
      <c r="FN129" s="378" t="str">
        <f>IFERROR(IF(AND($FH129="mas",'Classificação geral'!$F123=1),'Classificação geral'!K123,""),"")</f>
        <v/>
      </c>
      <c r="FO129" s="378" t="str">
        <f>IFERROR(IF(AND($FH129="mas",'Classificação geral'!$F123=1),'Classificação geral'!L123,""),"")</f>
        <v/>
      </c>
      <c r="FP129" s="378" t="str">
        <f>IFERROR(IF(AND($FH129="mas",'Classificação geral'!$F123=1),'Classificação geral'!M123,""),"")</f>
        <v/>
      </c>
      <c r="FQ129" s="378" t="str">
        <f>IFERROR(IF(AND($FH129="mas",'Classificação geral'!$F123=1),'Classificação geral'!N123,""),"")</f>
        <v/>
      </c>
      <c r="FR129" s="378" t="str">
        <f>IFERROR(IF(AND($FH129="mas",'Classificação geral'!$F123=1),'Classificação geral'!O123,""),"")</f>
        <v/>
      </c>
      <c r="FS129" s="378" t="str">
        <f>IFERROR(IF(AND($FH129="mas",'Classificação geral'!$F123=1),'Classificação geral'!P123,""),"")</f>
        <v/>
      </c>
      <c r="FT129" s="378" t="str">
        <f>IFERROR(IF(AND($FH129="mas",'Classificação geral'!$F123=1),'Classificação geral'!Q123,""),"")</f>
        <v/>
      </c>
      <c r="FU129" s="378" t="str">
        <f>IFERROR(IF(AND($FH129="mas",'Classificação geral'!$F123=1),'Classificação geral'!R123,""),"")</f>
        <v/>
      </c>
      <c r="FV129" s="306"/>
      <c r="FW129" s="380" t="str">
        <f t="shared" si="342"/>
        <v/>
      </c>
      <c r="FX129" s="297" t="str">
        <f>IFERROR(RANK(FV129,FV:FV,0)+ COUNTIF($FV$13:FV128,FV129),"")</f>
        <v/>
      </c>
      <c r="FY129" s="305"/>
      <c r="FZ129" s="295"/>
      <c r="GA129" s="295"/>
      <c r="GB129" s="293"/>
      <c r="GC129" s="293"/>
      <c r="GD129" s="306"/>
      <c r="GE129" s="378" t="str">
        <f>IFERROR(IF(AND($GC129="fem",'Classificação geral'!$F123=2),'Classificação geral'!G123,""),"")</f>
        <v/>
      </c>
      <c r="GF129" s="378" t="str">
        <f>IFERROR(IF(AND($GC129="fem",'Classificação geral'!$F123=2),'Classificação geral'!H123,""),"")</f>
        <v/>
      </c>
      <c r="GG129" s="378" t="str">
        <f>IFERROR(IF(AND($GC129="fem",'Classificação geral'!$F123=2),'Classificação geral'!I123,""),"")</f>
        <v/>
      </c>
      <c r="GH129" s="378" t="str">
        <f>IFERROR(IF(AND($GC129="fem",'Classificação geral'!$F123=2),'Classificação geral'!J123,""),"")</f>
        <v/>
      </c>
      <c r="GI129" s="378" t="str">
        <f>IFERROR(IF(AND($GC129="fem",'Classificação geral'!$F123=2),'Classificação geral'!K123,""),"")</f>
        <v/>
      </c>
      <c r="GJ129" s="378" t="str">
        <f>IFERROR(IF(AND($GC129="fem",'Classificação geral'!$F123=2),'Classificação geral'!L123,""),"")</f>
        <v/>
      </c>
      <c r="GK129" s="378" t="str">
        <f>IFERROR(IF(AND($GC129="fem",'Classificação geral'!$F123=2),'Classificação geral'!M123,""),"")</f>
        <v/>
      </c>
      <c r="GL129" s="378" t="str">
        <f>IFERROR(IF(AND($GC129="fem",'Classificação geral'!$F123=2),'Classificação geral'!N123,""),"")</f>
        <v/>
      </c>
      <c r="GM129" s="378" t="str">
        <f>IFERROR(IF(AND($GC129="fem",'Classificação geral'!$F123=2),'Classificação geral'!O123,""),"")</f>
        <v/>
      </c>
      <c r="GN129" s="378" t="str">
        <f>IFERROR(IF(AND($GC129="fem",'Classificação geral'!$F123=2),'Classificação geral'!P123,""),"")</f>
        <v/>
      </c>
      <c r="GO129" s="378" t="str">
        <f>IFERROR(IF(AND($GC129="fem",'Classificação geral'!$F123=2),'Classificação geral'!Q123,""),"")</f>
        <v/>
      </c>
      <c r="GP129" s="378" t="str">
        <f>IFERROR(IF(AND($GC129="fem",'Classificação geral'!$F123=2),'Classificação geral'!R123,""),"")</f>
        <v/>
      </c>
      <c r="GQ129" s="306"/>
      <c r="GR129" s="380" t="str">
        <f t="shared" si="343"/>
        <v/>
      </c>
      <c r="GS129" s="297" t="str">
        <f>IFERROR(RANK(GQ129,GQ:GQ,0)+ COUNTIF($GQ$13:GQ128,GQ129),"")</f>
        <v/>
      </c>
      <c r="GT129" s="305"/>
      <c r="GU129" s="295"/>
      <c r="GV129" s="295"/>
      <c r="GW129" s="293"/>
      <c r="GX129" s="293"/>
      <c r="GY129" s="306"/>
      <c r="GZ129" s="306"/>
      <c r="HA129" s="306"/>
      <c r="HB129" s="306"/>
      <c r="HC129" s="306"/>
      <c r="HD129" s="306"/>
      <c r="HE129" s="306"/>
      <c r="HF129" s="306"/>
      <c r="HG129" s="306"/>
      <c r="HH129" s="306"/>
      <c r="HI129" s="306"/>
      <c r="HJ129" s="306"/>
      <c r="HK129" s="306"/>
      <c r="HL129" s="306"/>
      <c r="HM129" s="380" t="str">
        <f t="shared" si="344"/>
        <v/>
      </c>
      <c r="HN129" s="297" t="str">
        <f>IFERROR(RANK(HL129,HL:HL,0)+ COUNTIF($HL$13:HL128,HL129),"")</f>
        <v/>
      </c>
      <c r="HO129" s="305"/>
      <c r="HP129" s="295"/>
      <c r="HQ129" s="306"/>
      <c r="HR129" s="293"/>
      <c r="HS129" s="293"/>
      <c r="HT129" s="293"/>
      <c r="HU129" s="382">
        <f>IF($HT129='Classificação geral'!$F123,'Classificação geral'!G123,"")</f>
        <v>0</v>
      </c>
      <c r="HV129" s="382">
        <f>IF($HT129='Classificação geral'!$F123,'Classificação geral'!H123,"")</f>
        <v>0</v>
      </c>
      <c r="HW129" s="382">
        <f>IF($HT129='Classificação geral'!$F123,'Classificação geral'!I123,"")</f>
        <v>0</v>
      </c>
      <c r="HX129" s="382">
        <f>IF($HT129='Classificação geral'!$F123,'Classificação geral'!J123,"")</f>
        <v>0</v>
      </c>
      <c r="HY129" s="382">
        <f>IF($HT129='Classificação geral'!$F123,'Classificação geral'!K123,"")</f>
        <v>0</v>
      </c>
      <c r="HZ129" s="382">
        <f>IF($HT129='Classificação geral'!$F123,'Classificação geral'!L123,"")</f>
        <v>0</v>
      </c>
      <c r="IA129" s="382">
        <f>IF($HT129='Classificação geral'!$F123,'Classificação geral'!M123,"")</f>
        <v>0</v>
      </c>
      <c r="IB129" s="382">
        <f>IF($HT129='Classificação geral'!$F123,'Classificação geral'!N123,"")</f>
        <v>0</v>
      </c>
      <c r="IC129" s="382">
        <f>IF($HT129='Classificação geral'!$F123,'Classificação geral'!O123,"")</f>
        <v>0</v>
      </c>
      <c r="ID129" s="382">
        <f>IF($HT129='Classificação geral'!$F123,'Classificação geral'!P123,"")</f>
        <v>0</v>
      </c>
      <c r="IE129" s="382">
        <f>IF($HT129='Classificação geral'!$F123,'Classificação geral'!Q123,"")</f>
        <v>0</v>
      </c>
      <c r="IF129" s="382">
        <f>IF($HT129='Classificação geral'!$F123,'Classificação geral'!R123,"")</f>
        <v>0</v>
      </c>
      <c r="IG129" s="379" t="str">
        <f>IF($HT129='Classificação geral'!$F123,'Classificação geral'!$U123,"")</f>
        <v/>
      </c>
      <c r="IH129" s="334" t="str">
        <f t="shared" si="339"/>
        <v/>
      </c>
      <c r="II129" s="297" t="str">
        <f>IFERROR(RANK(IG129,IG:IG,0)+ COUNTIF($IG$13:IG128,IG129),"")</f>
        <v/>
      </c>
      <c r="IJ129" s="305"/>
      <c r="IK129" s="295"/>
      <c r="IL129" s="306"/>
      <c r="IM129" s="293"/>
      <c r="IN129" s="293"/>
      <c r="IO129" s="293"/>
      <c r="IP129" s="379">
        <f>IF($IO129='Classificação geral'!$F123,'Classificação geral'!G123,"")</f>
        <v>0</v>
      </c>
      <c r="IQ129" s="379">
        <f>IF($IO129='Classificação geral'!$F123,'Classificação geral'!H123,"")</f>
        <v>0</v>
      </c>
      <c r="IR129" s="379">
        <f>IF($IO129='Classificação geral'!$F123,'Classificação geral'!I123,"")</f>
        <v>0</v>
      </c>
      <c r="IS129" s="379">
        <f>IF($IO129='Classificação geral'!$F123,'Classificação geral'!J123,"")</f>
        <v>0</v>
      </c>
      <c r="IT129" s="379">
        <f>IF($IO129='Classificação geral'!$F123,'Classificação geral'!K123,"")</f>
        <v>0</v>
      </c>
      <c r="IU129" s="379">
        <f>IF($IO129='Classificação geral'!$F123,'Classificação geral'!L123,"")</f>
        <v>0</v>
      </c>
      <c r="IV129" s="379">
        <f>IF($IO129='Classificação geral'!$F123,'Classificação geral'!M123,"")</f>
        <v>0</v>
      </c>
      <c r="IW129" s="379">
        <f>IF($IO129='Classificação geral'!$F123,'Classificação geral'!N123,"")</f>
        <v>0</v>
      </c>
      <c r="IX129" s="379">
        <f>IF($IO129='Classificação geral'!$F123,'Classificação geral'!O123,"")</f>
        <v>0</v>
      </c>
      <c r="IY129" s="379">
        <f>IF($IO129='Classificação geral'!$F123,'Classificação geral'!P123,"")</f>
        <v>0</v>
      </c>
      <c r="IZ129" s="379">
        <f>IF($IO129='Classificação geral'!$F123,'Classificação geral'!Q123,"")</f>
        <v>0</v>
      </c>
      <c r="JA129" s="379">
        <f>IF($IO129='Classificação geral'!$F123,'Classificação geral'!R123,"")</f>
        <v>0</v>
      </c>
      <c r="JB129" s="296" t="str">
        <f>IF($IO129='Classificação geral'!$F123,'Classificação geral'!$U123,"")</f>
        <v/>
      </c>
      <c r="JC129" s="334" t="str">
        <f t="shared" si="340"/>
        <v/>
      </c>
      <c r="JD129" s="297" t="str">
        <f>IFERROR(RANK(JB129,JB:JB,0)+ COUNTIF($JB$13:JB128,JB129),"")</f>
        <v/>
      </c>
    </row>
    <row r="130" spans="1:264" ht="24.6" x14ac:dyDescent="0.4">
      <c r="A130" s="397"/>
      <c r="B130" s="367" t="str">
        <f t="shared" si="345"/>
        <v/>
      </c>
      <c r="C130" s="390" t="str">
        <f t="shared" si="346"/>
        <v/>
      </c>
      <c r="D130" s="394" t="str">
        <f t="shared" si="347"/>
        <v/>
      </c>
      <c r="E130" s="395" t="str">
        <f t="shared" si="348"/>
        <v/>
      </c>
      <c r="F130" s="395" t="str">
        <f t="shared" si="349"/>
        <v/>
      </c>
      <c r="G130" s="395" t="str">
        <f>IFERROR(INDEX(#REF!,MATCH(U130,$FB$15:$FB$97,0)),"")</f>
        <v/>
      </c>
      <c r="H130" s="396" t="str">
        <f t="shared" si="350"/>
        <v/>
      </c>
      <c r="I130" s="396" t="str">
        <f t="shared" si="351"/>
        <v/>
      </c>
      <c r="J130" s="396" t="str">
        <f t="shared" si="352"/>
        <v/>
      </c>
      <c r="K130" s="479" t="str">
        <f t="shared" si="353"/>
        <v/>
      </c>
      <c r="L130" s="396" t="str">
        <f t="shared" si="354"/>
        <v/>
      </c>
      <c r="M130" s="396" t="str">
        <f t="shared" si="355"/>
        <v/>
      </c>
      <c r="N130" s="396" t="str">
        <f t="shared" si="356"/>
        <v/>
      </c>
      <c r="O130" s="479" t="str">
        <f t="shared" si="357"/>
        <v/>
      </c>
      <c r="P130" s="396" t="str">
        <f t="shared" si="358"/>
        <v/>
      </c>
      <c r="Q130" s="396" t="str">
        <f t="shared" si="359"/>
        <v/>
      </c>
      <c r="R130" s="396" t="str">
        <f t="shared" si="360"/>
        <v/>
      </c>
      <c r="S130" s="479" t="str">
        <f t="shared" si="361"/>
        <v/>
      </c>
      <c r="T130" s="396" t="str">
        <f t="shared" si="362"/>
        <v/>
      </c>
      <c r="U130" s="391">
        <v>116</v>
      </c>
      <c r="V130" s="392"/>
      <c r="W130" s="392"/>
      <c r="X130" s="367" t="str">
        <f t="shared" si="363"/>
        <v/>
      </c>
      <c r="Y130" s="390" t="str">
        <f t="shared" si="364"/>
        <v/>
      </c>
      <c r="Z130" s="394" t="str">
        <f t="shared" si="365"/>
        <v/>
      </c>
      <c r="AA130" s="395" t="str">
        <f t="shared" si="366"/>
        <v/>
      </c>
      <c r="AB130" s="395" t="str">
        <f t="shared" si="367"/>
        <v/>
      </c>
      <c r="AC130" s="395" t="str">
        <f>IFERROR(INDEX(#REF!,MATCH(AQ130,$FX$15:$FX$97,0)),"")</f>
        <v/>
      </c>
      <c r="AD130" s="396" t="str">
        <f t="shared" si="368"/>
        <v/>
      </c>
      <c r="AE130" s="396" t="str">
        <f t="shared" si="369"/>
        <v/>
      </c>
      <c r="AF130" s="396" t="str">
        <f t="shared" si="370"/>
        <v/>
      </c>
      <c r="AG130" s="479" t="str">
        <f t="shared" si="371"/>
        <v/>
      </c>
      <c r="AH130" s="396" t="str">
        <f t="shared" si="372"/>
        <v/>
      </c>
      <c r="AI130" s="396" t="str">
        <f t="shared" si="373"/>
        <v/>
      </c>
      <c r="AJ130" s="396" t="str">
        <f t="shared" si="374"/>
        <v/>
      </c>
      <c r="AK130" s="479" t="str">
        <f t="shared" si="375"/>
        <v/>
      </c>
      <c r="AL130" s="396" t="str">
        <f t="shared" si="376"/>
        <v/>
      </c>
      <c r="AM130" s="396" t="str">
        <f t="shared" si="377"/>
        <v/>
      </c>
      <c r="AN130" s="396" t="str">
        <f t="shared" si="378"/>
        <v/>
      </c>
      <c r="AO130" s="479" t="str">
        <f t="shared" si="379"/>
        <v/>
      </c>
      <c r="AP130" s="396" t="str">
        <f t="shared" si="380"/>
        <v/>
      </c>
      <c r="AQ130" s="391">
        <v>116</v>
      </c>
      <c r="AR130" s="392"/>
      <c r="AS130" s="397"/>
      <c r="AT130" s="367" t="str">
        <f t="shared" si="381"/>
        <v/>
      </c>
      <c r="AU130" s="390" t="str">
        <f t="shared" si="382"/>
        <v/>
      </c>
      <c r="AV130" s="390" t="str">
        <f t="shared" si="383"/>
        <v/>
      </c>
      <c r="AW130" s="395" t="str">
        <f t="shared" si="384"/>
        <v/>
      </c>
      <c r="AX130" s="395" t="str">
        <f t="shared" si="385"/>
        <v/>
      </c>
      <c r="AY130" s="395" t="str">
        <f>IFERROR(INDEX(#REF!,MATCH($BM130,$GS$15:$GS$97,0)),"")</f>
        <v/>
      </c>
      <c r="AZ130" s="396" t="str">
        <f t="shared" si="386"/>
        <v/>
      </c>
      <c r="BA130" s="396" t="str">
        <f t="shared" si="387"/>
        <v/>
      </c>
      <c r="BB130" s="396" t="str">
        <f t="shared" si="388"/>
        <v/>
      </c>
      <c r="BC130" s="479" t="str">
        <f t="shared" si="389"/>
        <v/>
      </c>
      <c r="BD130" s="396" t="str">
        <f t="shared" si="390"/>
        <v/>
      </c>
      <c r="BE130" s="396" t="str">
        <f t="shared" si="391"/>
        <v/>
      </c>
      <c r="BF130" s="396" t="str">
        <f t="shared" si="392"/>
        <v/>
      </c>
      <c r="BG130" s="479" t="str">
        <f t="shared" si="393"/>
        <v/>
      </c>
      <c r="BH130" s="396" t="str">
        <f t="shared" si="394"/>
        <v/>
      </c>
      <c r="BI130" s="396" t="str">
        <f t="shared" si="395"/>
        <v/>
      </c>
      <c r="BJ130" s="396" t="str">
        <f t="shared" si="396"/>
        <v/>
      </c>
      <c r="BK130" s="479" t="str">
        <f t="shared" si="397"/>
        <v/>
      </c>
      <c r="BL130" s="396" t="str">
        <f t="shared" si="398"/>
        <v/>
      </c>
      <c r="BM130" s="391">
        <v>116</v>
      </c>
      <c r="BN130" s="236"/>
      <c r="BO130" s="392"/>
      <c r="BP130" s="368" t="str">
        <f t="shared" si="399"/>
        <v/>
      </c>
      <c r="BQ130" s="390" t="str">
        <f t="shared" si="400"/>
        <v/>
      </c>
      <c r="BR130" s="394" t="str">
        <f t="shared" si="401"/>
        <v/>
      </c>
      <c r="BS130" s="395" t="str">
        <f t="shared" si="402"/>
        <v/>
      </c>
      <c r="BT130" s="395" t="str">
        <f t="shared" si="403"/>
        <v/>
      </c>
      <c r="BU130" s="395" t="str">
        <f>IFERROR(INDEX(#REF!,MATCH(CI130,$HN$15:$HN$97,0)),"")</f>
        <v/>
      </c>
      <c r="BV130" s="396" t="str">
        <f t="shared" si="404"/>
        <v/>
      </c>
      <c r="BW130" s="396" t="str">
        <f t="shared" si="405"/>
        <v/>
      </c>
      <c r="BX130" s="396" t="str">
        <f t="shared" si="406"/>
        <v/>
      </c>
      <c r="BY130" s="479" t="str">
        <f t="shared" si="407"/>
        <v/>
      </c>
      <c r="BZ130" s="396" t="str">
        <f t="shared" si="408"/>
        <v/>
      </c>
      <c r="CA130" s="396" t="str">
        <f t="shared" si="409"/>
        <v/>
      </c>
      <c r="CB130" s="396" t="str">
        <f t="shared" si="410"/>
        <v/>
      </c>
      <c r="CC130" s="479" t="str">
        <f t="shared" si="411"/>
        <v/>
      </c>
      <c r="CD130" s="396" t="str">
        <f t="shared" si="412"/>
        <v/>
      </c>
      <c r="CE130" s="396" t="str">
        <f t="shared" si="413"/>
        <v/>
      </c>
      <c r="CF130" s="396" t="str">
        <f t="shared" si="414"/>
        <v/>
      </c>
      <c r="CG130" s="479" t="str">
        <f t="shared" si="415"/>
        <v/>
      </c>
      <c r="CH130" s="396" t="str">
        <f t="shared" si="416"/>
        <v/>
      </c>
      <c r="CI130" s="391">
        <v>116</v>
      </c>
      <c r="CJ130" s="392"/>
      <c r="CK130" s="397"/>
      <c r="CL130" s="367" t="str">
        <f t="shared" si="417"/>
        <v/>
      </c>
      <c r="CM130" s="390" t="str">
        <f t="shared" si="418"/>
        <v/>
      </c>
      <c r="CN130" s="394" t="str">
        <f t="shared" si="419"/>
        <v/>
      </c>
      <c r="CO130" s="394" t="str">
        <f t="shared" si="420"/>
        <v/>
      </c>
      <c r="CP130" s="395" t="str">
        <f t="shared" si="421"/>
        <v/>
      </c>
      <c r="CQ130" s="395" t="str">
        <f>IFERROR(INDEX(#REF!,MATCH(DE130,$II$15:$II$97,0)),"")</f>
        <v/>
      </c>
      <c r="CR130" s="396" t="str">
        <f t="shared" si="422"/>
        <v/>
      </c>
      <c r="CS130" s="396" t="str">
        <f t="shared" si="423"/>
        <v/>
      </c>
      <c r="CT130" s="396" t="str">
        <f t="shared" si="424"/>
        <v/>
      </c>
      <c r="CU130" s="479" t="str">
        <f t="shared" si="425"/>
        <v/>
      </c>
      <c r="CV130" s="396" t="str">
        <f t="shared" si="426"/>
        <v/>
      </c>
      <c r="CW130" s="396" t="str">
        <f t="shared" si="427"/>
        <v/>
      </c>
      <c r="CX130" s="396" t="str">
        <f t="shared" si="428"/>
        <v/>
      </c>
      <c r="CY130" s="479" t="str">
        <f t="shared" si="429"/>
        <v/>
      </c>
      <c r="CZ130" s="396" t="str">
        <f t="shared" si="430"/>
        <v/>
      </c>
      <c r="DA130" s="396" t="str">
        <f t="shared" si="431"/>
        <v/>
      </c>
      <c r="DB130" s="396" t="str">
        <f t="shared" si="432"/>
        <v/>
      </c>
      <c r="DC130" s="479" t="str">
        <f t="shared" si="433"/>
        <v/>
      </c>
      <c r="DD130" s="396" t="str">
        <f t="shared" si="434"/>
        <v/>
      </c>
      <c r="DE130" s="391">
        <v>116</v>
      </c>
      <c r="DF130" s="393" t="str">
        <f t="shared" si="443"/>
        <v/>
      </c>
      <c r="DG130" s="392"/>
      <c r="DH130" s="392"/>
      <c r="DI130" s="367" t="str">
        <f t="shared" si="444"/>
        <v/>
      </c>
      <c r="DJ130" s="390" t="str">
        <f t="shared" si="435"/>
        <v/>
      </c>
      <c r="DK130" s="394" t="str">
        <f t="shared" si="436"/>
        <v/>
      </c>
      <c r="DL130" s="395" t="str">
        <f t="shared" si="437"/>
        <v/>
      </c>
      <c r="DM130" s="395" t="str">
        <f t="shared" si="438"/>
        <v/>
      </c>
      <c r="DN130" s="395" t="str">
        <f>IFERROR(INDEX(#REF!,MATCH(EB130,$JD$15:$JD$97,0)),"")</f>
        <v/>
      </c>
      <c r="DO130" s="396" t="str">
        <f t="shared" si="445"/>
        <v/>
      </c>
      <c r="DP130" s="396" t="str">
        <f t="shared" si="446"/>
        <v/>
      </c>
      <c r="DQ130" s="396" t="str">
        <f t="shared" si="447"/>
        <v/>
      </c>
      <c r="DR130" s="479" t="str">
        <f t="shared" si="439"/>
        <v/>
      </c>
      <c r="DS130" s="396" t="str">
        <f t="shared" si="448"/>
        <v/>
      </c>
      <c r="DT130" s="396" t="str">
        <f t="shared" si="449"/>
        <v/>
      </c>
      <c r="DU130" s="396" t="str">
        <f t="shared" si="450"/>
        <v/>
      </c>
      <c r="DV130" s="479" t="str">
        <f t="shared" si="440"/>
        <v/>
      </c>
      <c r="DW130" s="396" t="str">
        <f t="shared" si="451"/>
        <v/>
      </c>
      <c r="DX130" s="396" t="str">
        <f t="shared" si="452"/>
        <v/>
      </c>
      <c r="DY130" s="396" t="str">
        <f t="shared" si="453"/>
        <v/>
      </c>
      <c r="DZ130" s="479" t="str">
        <f t="shared" si="441"/>
        <v/>
      </c>
      <c r="EA130" s="396" t="str">
        <f t="shared" si="442"/>
        <v/>
      </c>
      <c r="EB130" s="391">
        <v>116</v>
      </c>
      <c r="EC130" s="393"/>
      <c r="ED130" s="392"/>
      <c r="EI130" s="295"/>
      <c r="EJ130" s="306"/>
      <c r="EK130" s="293"/>
      <c r="EL130" s="293"/>
      <c r="EM130" s="293"/>
      <c r="EN130" s="378" t="str">
        <f>IFERROR(IF(AND($EL130="fem",'Classificação geral'!$F124=1),'Classificação geral'!G124,""),"")</f>
        <v/>
      </c>
      <c r="EO130" s="378" t="str">
        <f>IFERROR(IF(AND($EL130="fem",'Classificação geral'!$F124=1),'Classificação geral'!H124,""),"")</f>
        <v/>
      </c>
      <c r="EP130" s="378" t="str">
        <f>IFERROR(IF(AND($EL130="fem",'Classificação geral'!$F124=1),'Classificação geral'!I124,""),"")</f>
        <v/>
      </c>
      <c r="EQ130" s="378" t="str">
        <f>IFERROR(IF(AND($EL130="fem",'Classificação geral'!$F124=1),'Classificação geral'!J124,""),"")</f>
        <v/>
      </c>
      <c r="ER130" s="306"/>
      <c r="ES130" s="378" t="str">
        <f>IFERROR(IF(AND($EL130="fem",'Classificação geral'!$F124=1),'Classificação geral'!L124,""),"")</f>
        <v/>
      </c>
      <c r="ET130" s="378" t="str">
        <f>IFERROR(IF(AND($EL130="fem",'Classificação geral'!$F124=1),'Classificação geral'!M124,""),"")</f>
        <v/>
      </c>
      <c r="EU130" s="378" t="str">
        <f>IFERROR(IF(AND($EL130="fem",'Classificação geral'!$F124=1),'Classificação geral'!N124,""),"")</f>
        <v/>
      </c>
      <c r="EV130" s="306"/>
      <c r="EW130" s="378" t="str">
        <f>IFERROR(IF(AND($EL130="fem",'Classificação geral'!$F124=1),'Classificação geral'!P124,""),"")</f>
        <v/>
      </c>
      <c r="EX130" s="378" t="str">
        <f>IFERROR(IF(AND($EL130="fem",'Classificação geral'!$F124=1),'Classificação geral'!Q124,""),"")</f>
        <v/>
      </c>
      <c r="EY130" s="378" t="str">
        <f>IFERROR(IF(AND($EL130="fem",'Classificação geral'!$F124=1),'Classificação geral'!R124,""),"")</f>
        <v/>
      </c>
      <c r="EZ130" s="296"/>
      <c r="FA130" s="380" t="str">
        <f t="shared" si="341"/>
        <v/>
      </c>
      <c r="FB130" s="297" t="str">
        <f>IFERROR(RANK(EZ130,EZ:EZ,0)+ COUNTIF(EZ$13:$EZ129,EZ130),"")</f>
        <v/>
      </c>
      <c r="FC130" s="298"/>
      <c r="FD130" s="305"/>
      <c r="FE130" s="295"/>
      <c r="FF130" s="306"/>
      <c r="FG130" s="293"/>
      <c r="FH130" s="293"/>
      <c r="FI130" s="306"/>
      <c r="FJ130" s="378" t="str">
        <f>IFERROR(IF(AND($FH130="mas",'Classificação geral'!$F124=1),'Classificação geral'!G124,""),"")</f>
        <v/>
      </c>
      <c r="FK130" s="378" t="str">
        <f>IFERROR(IF(AND($FH130="mas",'Classificação geral'!$F124=1),'Classificação geral'!H124,""),"")</f>
        <v/>
      </c>
      <c r="FL130" s="378" t="str">
        <f>IFERROR(IF(AND($FH130="mas",'Classificação geral'!$F124=1),'Classificação geral'!I124,""),"")</f>
        <v/>
      </c>
      <c r="FM130" s="378" t="str">
        <f>IFERROR(IF(AND($FH130="mas",'Classificação geral'!$F124=1),'Classificação geral'!J124,""),"")</f>
        <v/>
      </c>
      <c r="FN130" s="378" t="str">
        <f>IFERROR(IF(AND($FH130="mas",'Classificação geral'!$F124=1),'Classificação geral'!K124,""),"")</f>
        <v/>
      </c>
      <c r="FO130" s="378" t="str">
        <f>IFERROR(IF(AND($FH130="mas",'Classificação geral'!$F124=1),'Classificação geral'!L124,""),"")</f>
        <v/>
      </c>
      <c r="FP130" s="378" t="str">
        <f>IFERROR(IF(AND($FH130="mas",'Classificação geral'!$F124=1),'Classificação geral'!M124,""),"")</f>
        <v/>
      </c>
      <c r="FQ130" s="378" t="str">
        <f>IFERROR(IF(AND($FH130="mas",'Classificação geral'!$F124=1),'Classificação geral'!N124,""),"")</f>
        <v/>
      </c>
      <c r="FR130" s="378" t="str">
        <f>IFERROR(IF(AND($FH130="mas",'Classificação geral'!$F124=1),'Classificação geral'!O124,""),"")</f>
        <v/>
      </c>
      <c r="FS130" s="378" t="str">
        <f>IFERROR(IF(AND($FH130="mas",'Classificação geral'!$F124=1),'Classificação geral'!P124,""),"")</f>
        <v/>
      </c>
      <c r="FT130" s="378" t="str">
        <f>IFERROR(IF(AND($FH130="mas",'Classificação geral'!$F124=1),'Classificação geral'!Q124,""),"")</f>
        <v/>
      </c>
      <c r="FU130" s="378" t="str">
        <f>IFERROR(IF(AND($FH130="mas",'Classificação geral'!$F124=1),'Classificação geral'!R124,""),"")</f>
        <v/>
      </c>
      <c r="FV130" s="306"/>
      <c r="FW130" s="380" t="str">
        <f t="shared" si="342"/>
        <v/>
      </c>
      <c r="FX130" s="297" t="str">
        <f>IFERROR(RANK(FV130,FV:FV,0)+ COUNTIF($FV$13:FV129,FV130),"")</f>
        <v/>
      </c>
      <c r="FY130" s="305"/>
      <c r="FZ130" s="295"/>
      <c r="GA130" s="295"/>
      <c r="GB130" s="293"/>
      <c r="GC130" s="293"/>
      <c r="GD130" s="306"/>
      <c r="GE130" s="378" t="str">
        <f>IFERROR(IF(AND($GC130="fem",'Classificação geral'!$F124=2),'Classificação geral'!G124,""),"")</f>
        <v/>
      </c>
      <c r="GF130" s="378" t="str">
        <f>IFERROR(IF(AND($GC130="fem",'Classificação geral'!$F124=2),'Classificação geral'!H124,""),"")</f>
        <v/>
      </c>
      <c r="GG130" s="378" t="str">
        <f>IFERROR(IF(AND($GC130="fem",'Classificação geral'!$F124=2),'Classificação geral'!I124,""),"")</f>
        <v/>
      </c>
      <c r="GH130" s="378" t="str">
        <f>IFERROR(IF(AND($GC130="fem",'Classificação geral'!$F124=2),'Classificação geral'!J124,""),"")</f>
        <v/>
      </c>
      <c r="GI130" s="378" t="str">
        <f>IFERROR(IF(AND($GC130="fem",'Classificação geral'!$F124=2),'Classificação geral'!K124,""),"")</f>
        <v/>
      </c>
      <c r="GJ130" s="378" t="str">
        <f>IFERROR(IF(AND($GC130="fem",'Classificação geral'!$F124=2),'Classificação geral'!L124,""),"")</f>
        <v/>
      </c>
      <c r="GK130" s="378" t="str">
        <f>IFERROR(IF(AND($GC130="fem",'Classificação geral'!$F124=2),'Classificação geral'!M124,""),"")</f>
        <v/>
      </c>
      <c r="GL130" s="378" t="str">
        <f>IFERROR(IF(AND($GC130="fem",'Classificação geral'!$F124=2),'Classificação geral'!N124,""),"")</f>
        <v/>
      </c>
      <c r="GM130" s="378" t="str">
        <f>IFERROR(IF(AND($GC130="fem",'Classificação geral'!$F124=2),'Classificação geral'!O124,""),"")</f>
        <v/>
      </c>
      <c r="GN130" s="378" t="str">
        <f>IFERROR(IF(AND($GC130="fem",'Classificação geral'!$F124=2),'Classificação geral'!P124,""),"")</f>
        <v/>
      </c>
      <c r="GO130" s="378" t="str">
        <f>IFERROR(IF(AND($GC130="fem",'Classificação geral'!$F124=2),'Classificação geral'!Q124,""),"")</f>
        <v/>
      </c>
      <c r="GP130" s="378" t="str">
        <f>IFERROR(IF(AND($GC130="fem",'Classificação geral'!$F124=2),'Classificação geral'!R124,""),"")</f>
        <v/>
      </c>
      <c r="GQ130" s="306"/>
      <c r="GR130" s="380" t="str">
        <f t="shared" si="343"/>
        <v/>
      </c>
      <c r="GS130" s="297" t="str">
        <f>IFERROR(RANK(GQ130,GQ:GQ,0)+ COUNTIF($GQ$13:GQ129,GQ130),"")</f>
        <v/>
      </c>
      <c r="GT130" s="305"/>
      <c r="GU130" s="295"/>
      <c r="GV130" s="295"/>
      <c r="GW130" s="293"/>
      <c r="GX130" s="293"/>
      <c r="GY130" s="306"/>
      <c r="GZ130" s="306"/>
      <c r="HA130" s="306"/>
      <c r="HB130" s="306"/>
      <c r="HC130" s="306"/>
      <c r="HD130" s="306"/>
      <c r="HE130" s="306"/>
      <c r="HF130" s="306"/>
      <c r="HG130" s="306"/>
      <c r="HH130" s="306"/>
      <c r="HI130" s="306"/>
      <c r="HJ130" s="306"/>
      <c r="HK130" s="306"/>
      <c r="HL130" s="306"/>
      <c r="HM130" s="380" t="str">
        <f t="shared" si="344"/>
        <v/>
      </c>
      <c r="HN130" s="297" t="str">
        <f>IFERROR(RANK(HL130,HL:HL,0)+ COUNTIF($HL$13:HL129,HL130),"")</f>
        <v/>
      </c>
      <c r="HO130" s="305"/>
      <c r="HP130" s="295"/>
      <c r="HQ130" s="306"/>
      <c r="HR130" s="293"/>
      <c r="HS130" s="293"/>
      <c r="HT130" s="293"/>
      <c r="HU130" s="382">
        <f>IF($HT130='Classificação geral'!$F124,'Classificação geral'!G124,"")</f>
        <v>0</v>
      </c>
      <c r="HV130" s="382">
        <f>IF($HT130='Classificação geral'!$F124,'Classificação geral'!H124,"")</f>
        <v>0</v>
      </c>
      <c r="HW130" s="382">
        <f>IF($HT130='Classificação geral'!$F124,'Classificação geral'!I124,"")</f>
        <v>0</v>
      </c>
      <c r="HX130" s="382">
        <f>IF($HT130='Classificação geral'!$F124,'Classificação geral'!J124,"")</f>
        <v>0</v>
      </c>
      <c r="HY130" s="382">
        <f>IF($HT130='Classificação geral'!$F124,'Classificação geral'!K124,"")</f>
        <v>0</v>
      </c>
      <c r="HZ130" s="382">
        <f>IF($HT130='Classificação geral'!$F124,'Classificação geral'!L124,"")</f>
        <v>0</v>
      </c>
      <c r="IA130" s="382">
        <f>IF($HT130='Classificação geral'!$F124,'Classificação geral'!M124,"")</f>
        <v>0</v>
      </c>
      <c r="IB130" s="382">
        <f>IF($HT130='Classificação geral'!$F124,'Classificação geral'!N124,"")</f>
        <v>0</v>
      </c>
      <c r="IC130" s="382">
        <f>IF($HT130='Classificação geral'!$F124,'Classificação geral'!O124,"")</f>
        <v>0</v>
      </c>
      <c r="ID130" s="382">
        <f>IF($HT130='Classificação geral'!$F124,'Classificação geral'!P124,"")</f>
        <v>0</v>
      </c>
      <c r="IE130" s="382">
        <f>IF($HT130='Classificação geral'!$F124,'Classificação geral'!Q124,"")</f>
        <v>0</v>
      </c>
      <c r="IF130" s="382">
        <f>IF($HT130='Classificação geral'!$F124,'Classificação geral'!R124,"")</f>
        <v>0</v>
      </c>
      <c r="IG130" s="379" t="str">
        <f>IF($HT130='Classificação geral'!$F124,'Classificação geral'!$U124,"")</f>
        <v/>
      </c>
      <c r="IH130" s="334" t="str">
        <f t="shared" si="339"/>
        <v/>
      </c>
      <c r="II130" s="297" t="str">
        <f>IFERROR(RANK(IG130,IG:IG,0)+ COUNTIF($IG$13:IG129,IG130),"")</f>
        <v/>
      </c>
      <c r="IJ130" s="305"/>
      <c r="IK130" s="295"/>
      <c r="IL130" s="306"/>
      <c r="IM130" s="293"/>
      <c r="IN130" s="293"/>
      <c r="IO130" s="293"/>
      <c r="IP130" s="379">
        <f>IF($IO130='Classificação geral'!$F124,'Classificação geral'!G124,"")</f>
        <v>0</v>
      </c>
      <c r="IQ130" s="379">
        <f>IF($IO130='Classificação geral'!$F124,'Classificação geral'!H124,"")</f>
        <v>0</v>
      </c>
      <c r="IR130" s="379">
        <f>IF($IO130='Classificação geral'!$F124,'Classificação geral'!I124,"")</f>
        <v>0</v>
      </c>
      <c r="IS130" s="379">
        <f>IF($IO130='Classificação geral'!$F124,'Classificação geral'!J124,"")</f>
        <v>0</v>
      </c>
      <c r="IT130" s="379">
        <f>IF($IO130='Classificação geral'!$F124,'Classificação geral'!K124,"")</f>
        <v>0</v>
      </c>
      <c r="IU130" s="379">
        <f>IF($IO130='Classificação geral'!$F124,'Classificação geral'!L124,"")</f>
        <v>0</v>
      </c>
      <c r="IV130" s="379">
        <f>IF($IO130='Classificação geral'!$F124,'Classificação geral'!M124,"")</f>
        <v>0</v>
      </c>
      <c r="IW130" s="379">
        <f>IF($IO130='Classificação geral'!$F124,'Classificação geral'!N124,"")</f>
        <v>0</v>
      </c>
      <c r="IX130" s="379">
        <f>IF($IO130='Classificação geral'!$F124,'Classificação geral'!O124,"")</f>
        <v>0</v>
      </c>
      <c r="IY130" s="379">
        <f>IF($IO130='Classificação geral'!$F124,'Classificação geral'!P124,"")</f>
        <v>0</v>
      </c>
      <c r="IZ130" s="379">
        <f>IF($IO130='Classificação geral'!$F124,'Classificação geral'!Q124,"")</f>
        <v>0</v>
      </c>
      <c r="JA130" s="379">
        <f>IF($IO130='Classificação geral'!$F124,'Classificação geral'!R124,"")</f>
        <v>0</v>
      </c>
      <c r="JB130" s="296" t="str">
        <f>IF($IO130='Classificação geral'!$F124,'Classificação geral'!$U124,"")</f>
        <v/>
      </c>
      <c r="JC130" s="334" t="str">
        <f t="shared" si="340"/>
        <v/>
      </c>
      <c r="JD130" s="297" t="str">
        <f>IFERROR(RANK(JB130,JB:JB,0)+ COUNTIF($JB$13:JB129,JB130),"")</f>
        <v/>
      </c>
    </row>
    <row r="131" spans="1:264" ht="24.6" x14ac:dyDescent="0.4">
      <c r="A131" s="397"/>
      <c r="B131" s="367" t="str">
        <f t="shared" si="345"/>
        <v/>
      </c>
      <c r="C131" s="390" t="str">
        <f t="shared" si="346"/>
        <v/>
      </c>
      <c r="D131" s="394" t="str">
        <f t="shared" si="347"/>
        <v/>
      </c>
      <c r="E131" s="395" t="str">
        <f t="shared" si="348"/>
        <v/>
      </c>
      <c r="F131" s="395" t="str">
        <f t="shared" si="349"/>
        <v/>
      </c>
      <c r="G131" s="395" t="str">
        <f>IFERROR(INDEX(#REF!,MATCH(U131,$FB$15:$FB$97,0)),"")</f>
        <v/>
      </c>
      <c r="H131" s="396" t="str">
        <f t="shared" si="350"/>
        <v/>
      </c>
      <c r="I131" s="396" t="str">
        <f t="shared" si="351"/>
        <v/>
      </c>
      <c r="J131" s="396" t="str">
        <f t="shared" si="352"/>
        <v/>
      </c>
      <c r="K131" s="479" t="str">
        <f t="shared" si="353"/>
        <v/>
      </c>
      <c r="L131" s="396" t="str">
        <f t="shared" si="354"/>
        <v/>
      </c>
      <c r="M131" s="396" t="str">
        <f t="shared" si="355"/>
        <v/>
      </c>
      <c r="N131" s="396" t="str">
        <f t="shared" si="356"/>
        <v/>
      </c>
      <c r="O131" s="479" t="str">
        <f t="shared" si="357"/>
        <v/>
      </c>
      <c r="P131" s="396" t="str">
        <f t="shared" si="358"/>
        <v/>
      </c>
      <c r="Q131" s="396" t="str">
        <f t="shared" si="359"/>
        <v/>
      </c>
      <c r="R131" s="396" t="str">
        <f t="shared" si="360"/>
        <v/>
      </c>
      <c r="S131" s="479" t="str">
        <f t="shared" si="361"/>
        <v/>
      </c>
      <c r="T131" s="396" t="str">
        <f t="shared" si="362"/>
        <v/>
      </c>
      <c r="U131" s="391">
        <v>117</v>
      </c>
      <c r="V131" s="392"/>
      <c r="W131" s="392"/>
      <c r="X131" s="367" t="str">
        <f t="shared" si="363"/>
        <v/>
      </c>
      <c r="Y131" s="390" t="str">
        <f t="shared" si="364"/>
        <v/>
      </c>
      <c r="Z131" s="394" t="str">
        <f t="shared" si="365"/>
        <v/>
      </c>
      <c r="AA131" s="395" t="str">
        <f t="shared" si="366"/>
        <v/>
      </c>
      <c r="AB131" s="395" t="str">
        <f t="shared" si="367"/>
        <v/>
      </c>
      <c r="AC131" s="395" t="str">
        <f>IFERROR(INDEX(#REF!,MATCH(AQ131,$FX$15:$FX$97,0)),"")</f>
        <v/>
      </c>
      <c r="AD131" s="396" t="str">
        <f t="shared" si="368"/>
        <v/>
      </c>
      <c r="AE131" s="396" t="str">
        <f t="shared" si="369"/>
        <v/>
      </c>
      <c r="AF131" s="396" t="str">
        <f t="shared" si="370"/>
        <v/>
      </c>
      <c r="AG131" s="479" t="str">
        <f t="shared" si="371"/>
        <v/>
      </c>
      <c r="AH131" s="396" t="str">
        <f t="shared" si="372"/>
        <v/>
      </c>
      <c r="AI131" s="396" t="str">
        <f t="shared" si="373"/>
        <v/>
      </c>
      <c r="AJ131" s="396" t="str">
        <f t="shared" si="374"/>
        <v/>
      </c>
      <c r="AK131" s="479" t="str">
        <f t="shared" si="375"/>
        <v/>
      </c>
      <c r="AL131" s="396" t="str">
        <f t="shared" si="376"/>
        <v/>
      </c>
      <c r="AM131" s="396" t="str">
        <f t="shared" si="377"/>
        <v/>
      </c>
      <c r="AN131" s="396" t="str">
        <f t="shared" si="378"/>
        <v/>
      </c>
      <c r="AO131" s="479" t="str">
        <f t="shared" si="379"/>
        <v/>
      </c>
      <c r="AP131" s="396" t="str">
        <f t="shared" si="380"/>
        <v/>
      </c>
      <c r="AQ131" s="391">
        <v>117</v>
      </c>
      <c r="AR131" s="392"/>
      <c r="AS131" s="397"/>
      <c r="AT131" s="367" t="str">
        <f t="shared" si="381"/>
        <v/>
      </c>
      <c r="AU131" s="390" t="str">
        <f t="shared" si="382"/>
        <v/>
      </c>
      <c r="AV131" s="390" t="str">
        <f t="shared" si="383"/>
        <v/>
      </c>
      <c r="AW131" s="395" t="str">
        <f t="shared" si="384"/>
        <v/>
      </c>
      <c r="AX131" s="395" t="str">
        <f t="shared" si="385"/>
        <v/>
      </c>
      <c r="AY131" s="395" t="str">
        <f>IFERROR(INDEX(#REF!,MATCH($BM131,$GS$15:$GS$97,0)),"")</f>
        <v/>
      </c>
      <c r="AZ131" s="396" t="str">
        <f t="shared" si="386"/>
        <v/>
      </c>
      <c r="BA131" s="396" t="str">
        <f t="shared" si="387"/>
        <v/>
      </c>
      <c r="BB131" s="396" t="str">
        <f t="shared" si="388"/>
        <v/>
      </c>
      <c r="BC131" s="479" t="str">
        <f t="shared" si="389"/>
        <v/>
      </c>
      <c r="BD131" s="396" t="str">
        <f t="shared" si="390"/>
        <v/>
      </c>
      <c r="BE131" s="396" t="str">
        <f t="shared" si="391"/>
        <v/>
      </c>
      <c r="BF131" s="396" t="str">
        <f t="shared" si="392"/>
        <v/>
      </c>
      <c r="BG131" s="479" t="str">
        <f t="shared" si="393"/>
        <v/>
      </c>
      <c r="BH131" s="396" t="str">
        <f t="shared" si="394"/>
        <v/>
      </c>
      <c r="BI131" s="396" t="str">
        <f t="shared" si="395"/>
        <v/>
      </c>
      <c r="BJ131" s="396" t="str">
        <f t="shared" si="396"/>
        <v/>
      </c>
      <c r="BK131" s="479" t="str">
        <f t="shared" si="397"/>
        <v/>
      </c>
      <c r="BL131" s="396" t="str">
        <f t="shared" si="398"/>
        <v/>
      </c>
      <c r="BM131" s="391">
        <v>117</v>
      </c>
      <c r="BN131" s="236"/>
      <c r="BO131" s="392"/>
      <c r="BP131" s="368" t="str">
        <f t="shared" si="399"/>
        <v/>
      </c>
      <c r="BQ131" s="390" t="str">
        <f t="shared" si="400"/>
        <v/>
      </c>
      <c r="BR131" s="394" t="str">
        <f t="shared" si="401"/>
        <v/>
      </c>
      <c r="BS131" s="395" t="str">
        <f t="shared" si="402"/>
        <v/>
      </c>
      <c r="BT131" s="395" t="str">
        <f t="shared" si="403"/>
        <v/>
      </c>
      <c r="BU131" s="395" t="str">
        <f>IFERROR(INDEX(#REF!,MATCH(CI131,$HN$15:$HN$97,0)),"")</f>
        <v/>
      </c>
      <c r="BV131" s="396" t="str">
        <f t="shared" si="404"/>
        <v/>
      </c>
      <c r="BW131" s="396" t="str">
        <f t="shared" si="405"/>
        <v/>
      </c>
      <c r="BX131" s="396" t="str">
        <f t="shared" si="406"/>
        <v/>
      </c>
      <c r="BY131" s="479" t="str">
        <f t="shared" si="407"/>
        <v/>
      </c>
      <c r="BZ131" s="396" t="str">
        <f t="shared" si="408"/>
        <v/>
      </c>
      <c r="CA131" s="396" t="str">
        <f t="shared" si="409"/>
        <v/>
      </c>
      <c r="CB131" s="396" t="str">
        <f t="shared" si="410"/>
        <v/>
      </c>
      <c r="CC131" s="479" t="str">
        <f t="shared" si="411"/>
        <v/>
      </c>
      <c r="CD131" s="396" t="str">
        <f t="shared" si="412"/>
        <v/>
      </c>
      <c r="CE131" s="396" t="str">
        <f t="shared" si="413"/>
        <v/>
      </c>
      <c r="CF131" s="396" t="str">
        <f t="shared" si="414"/>
        <v/>
      </c>
      <c r="CG131" s="479" t="str">
        <f t="shared" si="415"/>
        <v/>
      </c>
      <c r="CH131" s="396" t="str">
        <f t="shared" si="416"/>
        <v/>
      </c>
      <c r="CI131" s="391">
        <v>117</v>
      </c>
      <c r="CJ131" s="392"/>
      <c r="CK131" s="397"/>
      <c r="CL131" s="367" t="str">
        <f t="shared" si="417"/>
        <v/>
      </c>
      <c r="CM131" s="390" t="str">
        <f t="shared" si="418"/>
        <v/>
      </c>
      <c r="CN131" s="394" t="str">
        <f t="shared" si="419"/>
        <v/>
      </c>
      <c r="CO131" s="394" t="str">
        <f t="shared" si="420"/>
        <v/>
      </c>
      <c r="CP131" s="395" t="str">
        <f t="shared" si="421"/>
        <v/>
      </c>
      <c r="CQ131" s="395" t="str">
        <f>IFERROR(INDEX(#REF!,MATCH(DE131,$II$15:$II$97,0)),"")</f>
        <v/>
      </c>
      <c r="CR131" s="396" t="str">
        <f t="shared" si="422"/>
        <v/>
      </c>
      <c r="CS131" s="396" t="str">
        <f t="shared" si="423"/>
        <v/>
      </c>
      <c r="CT131" s="396" t="str">
        <f t="shared" si="424"/>
        <v/>
      </c>
      <c r="CU131" s="479" t="str">
        <f t="shared" si="425"/>
        <v/>
      </c>
      <c r="CV131" s="396" t="str">
        <f t="shared" si="426"/>
        <v/>
      </c>
      <c r="CW131" s="396" t="str">
        <f t="shared" si="427"/>
        <v/>
      </c>
      <c r="CX131" s="396" t="str">
        <f t="shared" si="428"/>
        <v/>
      </c>
      <c r="CY131" s="479" t="str">
        <f t="shared" si="429"/>
        <v/>
      </c>
      <c r="CZ131" s="396" t="str">
        <f t="shared" si="430"/>
        <v/>
      </c>
      <c r="DA131" s="396" t="str">
        <f t="shared" si="431"/>
        <v/>
      </c>
      <c r="DB131" s="396" t="str">
        <f t="shared" si="432"/>
        <v/>
      </c>
      <c r="DC131" s="479" t="str">
        <f t="shared" si="433"/>
        <v/>
      </c>
      <c r="DD131" s="396" t="str">
        <f t="shared" si="434"/>
        <v/>
      </c>
      <c r="DE131" s="391">
        <v>117</v>
      </c>
      <c r="DF131" s="393" t="str">
        <f t="shared" si="443"/>
        <v/>
      </c>
      <c r="DG131" s="392"/>
      <c r="DH131" s="392"/>
      <c r="DI131" s="367" t="str">
        <f t="shared" si="444"/>
        <v/>
      </c>
      <c r="DJ131" s="390" t="str">
        <f t="shared" si="435"/>
        <v/>
      </c>
      <c r="DK131" s="394" t="str">
        <f t="shared" si="436"/>
        <v/>
      </c>
      <c r="DL131" s="395" t="str">
        <f t="shared" si="437"/>
        <v/>
      </c>
      <c r="DM131" s="395" t="str">
        <f t="shared" si="438"/>
        <v/>
      </c>
      <c r="DN131" s="395" t="str">
        <f>IFERROR(INDEX(#REF!,MATCH(EB131,$JD$15:$JD$97,0)),"")</f>
        <v/>
      </c>
      <c r="DO131" s="396" t="str">
        <f t="shared" si="445"/>
        <v/>
      </c>
      <c r="DP131" s="396" t="str">
        <f t="shared" si="446"/>
        <v/>
      </c>
      <c r="DQ131" s="396" t="str">
        <f t="shared" si="447"/>
        <v/>
      </c>
      <c r="DR131" s="479" t="str">
        <f t="shared" si="439"/>
        <v/>
      </c>
      <c r="DS131" s="396" t="str">
        <f t="shared" si="448"/>
        <v/>
      </c>
      <c r="DT131" s="396" t="str">
        <f t="shared" si="449"/>
        <v/>
      </c>
      <c r="DU131" s="396" t="str">
        <f t="shared" si="450"/>
        <v/>
      </c>
      <c r="DV131" s="479" t="str">
        <f t="shared" si="440"/>
        <v/>
      </c>
      <c r="DW131" s="396" t="str">
        <f t="shared" si="451"/>
        <v/>
      </c>
      <c r="DX131" s="396" t="str">
        <f t="shared" si="452"/>
        <v/>
      </c>
      <c r="DY131" s="396" t="str">
        <f t="shared" si="453"/>
        <v/>
      </c>
      <c r="DZ131" s="479" t="str">
        <f t="shared" si="441"/>
        <v/>
      </c>
      <c r="EA131" s="396" t="str">
        <f t="shared" si="442"/>
        <v/>
      </c>
      <c r="EB131" s="391">
        <v>117</v>
      </c>
      <c r="EC131" s="393"/>
      <c r="ED131" s="392"/>
      <c r="EI131" s="295"/>
      <c r="EJ131" s="306"/>
      <c r="EK131" s="293"/>
      <c r="EL131" s="293"/>
      <c r="EM131" s="293"/>
      <c r="EN131" s="378" t="str">
        <f>IFERROR(IF(AND($EL131="fem",'Classificação geral'!$F125=1),'Classificação geral'!G125,""),"")</f>
        <v/>
      </c>
      <c r="EO131" s="378" t="str">
        <f>IFERROR(IF(AND($EL131="fem",'Classificação geral'!$F125=1),'Classificação geral'!H125,""),"")</f>
        <v/>
      </c>
      <c r="EP131" s="378" t="str">
        <f>IFERROR(IF(AND($EL131="fem",'Classificação geral'!$F125=1),'Classificação geral'!I125,""),"")</f>
        <v/>
      </c>
      <c r="EQ131" s="378" t="str">
        <f>IFERROR(IF(AND($EL131="fem",'Classificação geral'!$F125=1),'Classificação geral'!J125,""),"")</f>
        <v/>
      </c>
      <c r="ER131" s="306"/>
      <c r="ES131" s="378" t="str">
        <f>IFERROR(IF(AND($EL131="fem",'Classificação geral'!$F125=1),'Classificação geral'!L125,""),"")</f>
        <v/>
      </c>
      <c r="ET131" s="378" t="str">
        <f>IFERROR(IF(AND($EL131="fem",'Classificação geral'!$F125=1),'Classificação geral'!M125,""),"")</f>
        <v/>
      </c>
      <c r="EU131" s="378" t="str">
        <f>IFERROR(IF(AND($EL131="fem",'Classificação geral'!$F125=1),'Classificação geral'!N125,""),"")</f>
        <v/>
      </c>
      <c r="EV131" s="306"/>
      <c r="EW131" s="378" t="str">
        <f>IFERROR(IF(AND($EL131="fem",'Classificação geral'!$F125=1),'Classificação geral'!P125,""),"")</f>
        <v/>
      </c>
      <c r="EX131" s="378" t="str">
        <f>IFERROR(IF(AND($EL131="fem",'Classificação geral'!$F125=1),'Classificação geral'!Q125,""),"")</f>
        <v/>
      </c>
      <c r="EY131" s="378" t="str">
        <f>IFERROR(IF(AND($EL131="fem",'Classificação geral'!$F125=1),'Classificação geral'!R125,""),"")</f>
        <v/>
      </c>
      <c r="EZ131" s="296"/>
      <c r="FA131" s="380" t="str">
        <f t="shared" si="341"/>
        <v/>
      </c>
      <c r="FB131" s="297" t="str">
        <f>IFERROR(RANK(EZ131,EZ:EZ,0)+ COUNTIF(EZ$13:$EZ130,EZ131),"")</f>
        <v/>
      </c>
      <c r="FC131" s="298"/>
      <c r="FD131" s="305"/>
      <c r="FE131" s="295"/>
      <c r="FF131" s="306"/>
      <c r="FG131" s="293"/>
      <c r="FH131" s="293"/>
      <c r="FI131" s="306"/>
      <c r="FJ131" s="378" t="str">
        <f>IFERROR(IF(AND($FH131="mas",'Classificação geral'!$F125=1),'Classificação geral'!G125,""),"")</f>
        <v/>
      </c>
      <c r="FK131" s="378" t="str">
        <f>IFERROR(IF(AND($FH131="mas",'Classificação geral'!$F125=1),'Classificação geral'!H125,""),"")</f>
        <v/>
      </c>
      <c r="FL131" s="378" t="str">
        <f>IFERROR(IF(AND($FH131="mas",'Classificação geral'!$F125=1),'Classificação geral'!I125,""),"")</f>
        <v/>
      </c>
      <c r="FM131" s="378" t="str">
        <f>IFERROR(IF(AND($FH131="mas",'Classificação geral'!$F125=1),'Classificação geral'!J125,""),"")</f>
        <v/>
      </c>
      <c r="FN131" s="378" t="str">
        <f>IFERROR(IF(AND($FH131="mas",'Classificação geral'!$F125=1),'Classificação geral'!K125,""),"")</f>
        <v/>
      </c>
      <c r="FO131" s="378" t="str">
        <f>IFERROR(IF(AND($FH131="mas",'Classificação geral'!$F125=1),'Classificação geral'!L125,""),"")</f>
        <v/>
      </c>
      <c r="FP131" s="378" t="str">
        <f>IFERROR(IF(AND($FH131="mas",'Classificação geral'!$F125=1),'Classificação geral'!M125,""),"")</f>
        <v/>
      </c>
      <c r="FQ131" s="378" t="str">
        <f>IFERROR(IF(AND($FH131="mas",'Classificação geral'!$F125=1),'Classificação geral'!N125,""),"")</f>
        <v/>
      </c>
      <c r="FR131" s="378" t="str">
        <f>IFERROR(IF(AND($FH131="mas",'Classificação geral'!$F125=1),'Classificação geral'!O125,""),"")</f>
        <v/>
      </c>
      <c r="FS131" s="378" t="str">
        <f>IFERROR(IF(AND($FH131="mas",'Classificação geral'!$F125=1),'Classificação geral'!P125,""),"")</f>
        <v/>
      </c>
      <c r="FT131" s="378" t="str">
        <f>IFERROR(IF(AND($FH131="mas",'Classificação geral'!$F125=1),'Classificação geral'!Q125,""),"")</f>
        <v/>
      </c>
      <c r="FU131" s="378" t="str">
        <f>IFERROR(IF(AND($FH131="mas",'Classificação geral'!$F125=1),'Classificação geral'!R125,""),"")</f>
        <v/>
      </c>
      <c r="FV131" s="306"/>
      <c r="FW131" s="380" t="str">
        <f t="shared" si="342"/>
        <v/>
      </c>
      <c r="FX131" s="297" t="str">
        <f>IFERROR(RANK(FV131,FV:FV,0)+ COUNTIF($FV$13:FV130,FV131),"")</f>
        <v/>
      </c>
      <c r="FY131" s="305"/>
      <c r="FZ131" s="295"/>
      <c r="GA131" s="295"/>
      <c r="GB131" s="293"/>
      <c r="GC131" s="293"/>
      <c r="GD131" s="306"/>
      <c r="GE131" s="378" t="str">
        <f>IFERROR(IF(AND($GC131="fem",'Classificação geral'!$F125=2),'Classificação geral'!G125,""),"")</f>
        <v/>
      </c>
      <c r="GF131" s="378" t="str">
        <f>IFERROR(IF(AND($GC131="fem",'Classificação geral'!$F125=2),'Classificação geral'!H125,""),"")</f>
        <v/>
      </c>
      <c r="GG131" s="378" t="str">
        <f>IFERROR(IF(AND($GC131="fem",'Classificação geral'!$F125=2),'Classificação geral'!I125,""),"")</f>
        <v/>
      </c>
      <c r="GH131" s="378" t="str">
        <f>IFERROR(IF(AND($GC131="fem",'Classificação geral'!$F125=2),'Classificação geral'!J125,""),"")</f>
        <v/>
      </c>
      <c r="GI131" s="378" t="str">
        <f>IFERROR(IF(AND($GC131="fem",'Classificação geral'!$F125=2),'Classificação geral'!K125,""),"")</f>
        <v/>
      </c>
      <c r="GJ131" s="378" t="str">
        <f>IFERROR(IF(AND($GC131="fem",'Classificação geral'!$F125=2),'Classificação geral'!L125,""),"")</f>
        <v/>
      </c>
      <c r="GK131" s="378" t="str">
        <f>IFERROR(IF(AND($GC131="fem",'Classificação geral'!$F125=2),'Classificação geral'!M125,""),"")</f>
        <v/>
      </c>
      <c r="GL131" s="378" t="str">
        <f>IFERROR(IF(AND($GC131="fem",'Classificação geral'!$F125=2),'Classificação geral'!N125,""),"")</f>
        <v/>
      </c>
      <c r="GM131" s="378" t="str">
        <f>IFERROR(IF(AND($GC131="fem",'Classificação geral'!$F125=2),'Classificação geral'!O125,""),"")</f>
        <v/>
      </c>
      <c r="GN131" s="378" t="str">
        <f>IFERROR(IF(AND($GC131="fem",'Classificação geral'!$F125=2),'Classificação geral'!P125,""),"")</f>
        <v/>
      </c>
      <c r="GO131" s="378" t="str">
        <f>IFERROR(IF(AND($GC131="fem",'Classificação geral'!$F125=2),'Classificação geral'!Q125,""),"")</f>
        <v/>
      </c>
      <c r="GP131" s="378" t="str">
        <f>IFERROR(IF(AND($GC131="fem",'Classificação geral'!$F125=2),'Classificação geral'!R125,""),"")</f>
        <v/>
      </c>
      <c r="GQ131" s="306"/>
      <c r="GR131" s="380" t="str">
        <f t="shared" si="343"/>
        <v/>
      </c>
      <c r="GS131" s="297" t="str">
        <f>IFERROR(RANK(GQ131,GQ:GQ,0)+ COUNTIF($GQ$13:GQ130,GQ131),"")</f>
        <v/>
      </c>
      <c r="GT131" s="305"/>
      <c r="GU131" s="295"/>
      <c r="GV131" s="295"/>
      <c r="GW131" s="293"/>
      <c r="GX131" s="293"/>
      <c r="GY131" s="306"/>
      <c r="GZ131" s="306"/>
      <c r="HA131" s="306"/>
      <c r="HB131" s="306"/>
      <c r="HC131" s="306"/>
      <c r="HD131" s="306"/>
      <c r="HE131" s="306"/>
      <c r="HF131" s="306"/>
      <c r="HG131" s="306"/>
      <c r="HH131" s="306"/>
      <c r="HI131" s="306"/>
      <c r="HJ131" s="306"/>
      <c r="HK131" s="306"/>
      <c r="HL131" s="306"/>
      <c r="HM131" s="380" t="str">
        <f t="shared" si="344"/>
        <v/>
      </c>
      <c r="HN131" s="297" t="str">
        <f>IFERROR(RANK(HL131,HL:HL,0)+ COUNTIF($HL$13:HL130,HL131),"")</f>
        <v/>
      </c>
      <c r="HO131" s="305"/>
      <c r="HP131" s="295"/>
      <c r="HQ131" s="306"/>
      <c r="HR131" s="293"/>
      <c r="HS131" s="293"/>
      <c r="HT131" s="293"/>
      <c r="HU131" s="382">
        <f>IF($HT131='Classificação geral'!$F125,'Classificação geral'!G125,"")</f>
        <v>0</v>
      </c>
      <c r="HV131" s="382">
        <f>IF($HT131='Classificação geral'!$F125,'Classificação geral'!H125,"")</f>
        <v>0</v>
      </c>
      <c r="HW131" s="382">
        <f>IF($HT131='Classificação geral'!$F125,'Classificação geral'!I125,"")</f>
        <v>0</v>
      </c>
      <c r="HX131" s="382">
        <f>IF($HT131='Classificação geral'!$F125,'Classificação geral'!J125,"")</f>
        <v>0</v>
      </c>
      <c r="HY131" s="382">
        <f>IF($HT131='Classificação geral'!$F125,'Classificação geral'!K125,"")</f>
        <v>0</v>
      </c>
      <c r="HZ131" s="382">
        <f>IF($HT131='Classificação geral'!$F125,'Classificação geral'!L125,"")</f>
        <v>0</v>
      </c>
      <c r="IA131" s="382">
        <f>IF($HT131='Classificação geral'!$F125,'Classificação geral'!M125,"")</f>
        <v>0</v>
      </c>
      <c r="IB131" s="382">
        <f>IF($HT131='Classificação geral'!$F125,'Classificação geral'!N125,"")</f>
        <v>0</v>
      </c>
      <c r="IC131" s="382">
        <f>IF($HT131='Classificação geral'!$F125,'Classificação geral'!O125,"")</f>
        <v>0</v>
      </c>
      <c r="ID131" s="382">
        <f>IF($HT131='Classificação geral'!$F125,'Classificação geral'!P125,"")</f>
        <v>0</v>
      </c>
      <c r="IE131" s="382">
        <f>IF($HT131='Classificação geral'!$F125,'Classificação geral'!Q125,"")</f>
        <v>0</v>
      </c>
      <c r="IF131" s="382">
        <f>IF($HT131='Classificação geral'!$F125,'Classificação geral'!R125,"")</f>
        <v>0</v>
      </c>
      <c r="IG131" s="379" t="str">
        <f>IF($HT131='Classificação geral'!$F125,'Classificação geral'!$U125,"")</f>
        <v/>
      </c>
      <c r="IH131" s="334" t="str">
        <f t="shared" si="339"/>
        <v/>
      </c>
      <c r="II131" s="297" t="str">
        <f>IFERROR(RANK(IG131,IG:IG,0)+ COUNTIF($IG$13:IG130,IG131),"")</f>
        <v/>
      </c>
      <c r="IJ131" s="305"/>
      <c r="IK131" s="295"/>
      <c r="IL131" s="306"/>
      <c r="IM131" s="293"/>
      <c r="IN131" s="293"/>
      <c r="IO131" s="293"/>
      <c r="IP131" s="379">
        <f>IF($IO131='Classificação geral'!$F125,'Classificação geral'!G125,"")</f>
        <v>0</v>
      </c>
      <c r="IQ131" s="379">
        <f>IF($IO131='Classificação geral'!$F125,'Classificação geral'!H125,"")</f>
        <v>0</v>
      </c>
      <c r="IR131" s="379">
        <f>IF($IO131='Classificação geral'!$F125,'Classificação geral'!I125,"")</f>
        <v>0</v>
      </c>
      <c r="IS131" s="379">
        <f>IF($IO131='Classificação geral'!$F125,'Classificação geral'!J125,"")</f>
        <v>0</v>
      </c>
      <c r="IT131" s="379">
        <f>IF($IO131='Classificação geral'!$F125,'Classificação geral'!K125,"")</f>
        <v>0</v>
      </c>
      <c r="IU131" s="379">
        <f>IF($IO131='Classificação geral'!$F125,'Classificação geral'!L125,"")</f>
        <v>0</v>
      </c>
      <c r="IV131" s="379">
        <f>IF($IO131='Classificação geral'!$F125,'Classificação geral'!M125,"")</f>
        <v>0</v>
      </c>
      <c r="IW131" s="379">
        <f>IF($IO131='Classificação geral'!$F125,'Classificação geral'!N125,"")</f>
        <v>0</v>
      </c>
      <c r="IX131" s="379">
        <f>IF($IO131='Classificação geral'!$F125,'Classificação geral'!O125,"")</f>
        <v>0</v>
      </c>
      <c r="IY131" s="379">
        <f>IF($IO131='Classificação geral'!$F125,'Classificação geral'!P125,"")</f>
        <v>0</v>
      </c>
      <c r="IZ131" s="379">
        <f>IF($IO131='Classificação geral'!$F125,'Classificação geral'!Q125,"")</f>
        <v>0</v>
      </c>
      <c r="JA131" s="379">
        <f>IF($IO131='Classificação geral'!$F125,'Classificação geral'!R125,"")</f>
        <v>0</v>
      </c>
      <c r="JB131" s="296" t="str">
        <f>IF($IO131='Classificação geral'!$F125,'Classificação geral'!$U125,"")</f>
        <v/>
      </c>
      <c r="JC131" s="334" t="str">
        <f t="shared" si="340"/>
        <v/>
      </c>
      <c r="JD131" s="297" t="str">
        <f>IFERROR(RANK(JB131,JB:JB,0)+ COUNTIF($JB$13:JB130,JB131),"")</f>
        <v/>
      </c>
    </row>
    <row r="132" spans="1:264" ht="24.6" x14ac:dyDescent="0.4">
      <c r="BN132" s="236"/>
      <c r="DL132" s="36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I132" s="295"/>
      <c r="EJ132" s="306"/>
      <c r="EK132" s="293"/>
      <c r="EL132" s="293"/>
      <c r="EM132" s="293"/>
      <c r="EN132" s="378" t="str">
        <f>IFERROR(IF(AND($EL132="fem",'Classificação geral'!$F126=1),'Classificação geral'!G126,""),"")</f>
        <v/>
      </c>
      <c r="EO132" s="378" t="str">
        <f>IFERROR(IF(AND($EL132="fem",'Classificação geral'!$F126=1),'Classificação geral'!H126,""),"")</f>
        <v/>
      </c>
      <c r="EP132" s="378" t="str">
        <f>IFERROR(IF(AND($EL132="fem",'Classificação geral'!$F126=1),'Classificação geral'!I126,""),"")</f>
        <v/>
      </c>
      <c r="EQ132" s="378" t="str">
        <f>IFERROR(IF(AND($EL132="fem",'Classificação geral'!$F126=1),'Classificação geral'!J126,""),"")</f>
        <v/>
      </c>
      <c r="ER132" s="306"/>
      <c r="ES132" s="378" t="str">
        <f>IFERROR(IF(AND($EL132="fem",'Classificação geral'!$F126=1),'Classificação geral'!L126,""),"")</f>
        <v/>
      </c>
      <c r="ET132" s="378" t="str">
        <f>IFERROR(IF(AND($EL132="fem",'Classificação geral'!$F126=1),'Classificação geral'!M126,""),"")</f>
        <v/>
      </c>
      <c r="EU132" s="378" t="str">
        <f>IFERROR(IF(AND($EL132="fem",'Classificação geral'!$F126=1),'Classificação geral'!N126,""),"")</f>
        <v/>
      </c>
      <c r="EV132" s="306"/>
      <c r="EW132" s="378" t="str">
        <f>IFERROR(IF(AND($EL132="fem",'Classificação geral'!$F126=1),'Classificação geral'!P126,""),"")</f>
        <v/>
      </c>
      <c r="EX132" s="378" t="str">
        <f>IFERROR(IF(AND($EL132="fem",'Classificação geral'!$F126=1),'Classificação geral'!Q126,""),"")</f>
        <v/>
      </c>
      <c r="EY132" s="378" t="str">
        <f>IFERROR(IF(AND($EL132="fem",'Classificação geral'!$F126=1),'Classificação geral'!R126,""),"")</f>
        <v/>
      </c>
      <c r="EZ132" s="296"/>
      <c r="FA132" s="380" t="str">
        <f t="shared" si="341"/>
        <v/>
      </c>
      <c r="FB132" s="297" t="str">
        <f>IFERROR(RANK(EZ132,EZ:EZ,0)+ COUNTIF(EZ$13:$EZ131,EZ132),"")</f>
        <v/>
      </c>
      <c r="FC132" s="298"/>
      <c r="FD132" s="305"/>
      <c r="FE132" s="295"/>
      <c r="FF132" s="306"/>
      <c r="FG132" s="293"/>
      <c r="FH132" s="293"/>
      <c r="FI132" s="306"/>
      <c r="FJ132" s="378" t="str">
        <f>IFERROR(IF(AND($FH132="mas",'Classificação geral'!$F126=1),'Classificação geral'!G126,""),"")</f>
        <v/>
      </c>
      <c r="FK132" s="378" t="str">
        <f>IFERROR(IF(AND($FH132="mas",'Classificação geral'!$F126=1),'Classificação geral'!H126,""),"")</f>
        <v/>
      </c>
      <c r="FL132" s="378" t="str">
        <f>IFERROR(IF(AND($FH132="mas",'Classificação geral'!$F126=1),'Classificação geral'!I126,""),"")</f>
        <v/>
      </c>
      <c r="FM132" s="378" t="str">
        <f>IFERROR(IF(AND($FH132="mas",'Classificação geral'!$F126=1),'Classificação geral'!J126,""),"")</f>
        <v/>
      </c>
      <c r="FN132" s="378" t="str">
        <f>IFERROR(IF(AND($FH132="mas",'Classificação geral'!$F126=1),'Classificação geral'!K126,""),"")</f>
        <v/>
      </c>
      <c r="FO132" s="378" t="str">
        <f>IFERROR(IF(AND($FH132="mas",'Classificação geral'!$F126=1),'Classificação geral'!L126,""),"")</f>
        <v/>
      </c>
      <c r="FP132" s="378" t="str">
        <f>IFERROR(IF(AND($FH132="mas",'Classificação geral'!$F126=1),'Classificação geral'!M126,""),"")</f>
        <v/>
      </c>
      <c r="FQ132" s="378" t="str">
        <f>IFERROR(IF(AND($FH132="mas",'Classificação geral'!$F126=1),'Classificação geral'!N126,""),"")</f>
        <v/>
      </c>
      <c r="FR132" s="378" t="str">
        <f>IFERROR(IF(AND($FH132="mas",'Classificação geral'!$F126=1),'Classificação geral'!O126,""),"")</f>
        <v/>
      </c>
      <c r="FS132" s="378" t="str">
        <f>IFERROR(IF(AND($FH132="mas",'Classificação geral'!$F126=1),'Classificação geral'!P126,""),"")</f>
        <v/>
      </c>
      <c r="FT132" s="378" t="str">
        <f>IFERROR(IF(AND($FH132="mas",'Classificação geral'!$F126=1),'Classificação geral'!Q126,""),"")</f>
        <v/>
      </c>
      <c r="FU132" s="378" t="str">
        <f>IFERROR(IF(AND($FH132="mas",'Classificação geral'!$F126=1),'Classificação geral'!R126,""),"")</f>
        <v/>
      </c>
      <c r="FV132" s="306"/>
      <c r="FW132" s="380" t="str">
        <f t="shared" si="342"/>
        <v/>
      </c>
      <c r="FX132" s="297" t="str">
        <f>IFERROR(RANK(FV132,FV:FV,0)+ COUNTIF($FV$13:FV131,FV132),"")</f>
        <v/>
      </c>
      <c r="FY132" s="305"/>
      <c r="FZ132" s="295"/>
      <c r="GA132" s="295"/>
      <c r="GB132" s="293"/>
      <c r="GC132" s="293"/>
      <c r="GD132" s="306"/>
      <c r="GE132" s="378" t="str">
        <f>IFERROR(IF(AND($GC132="fem",'Classificação geral'!$F126=2),'Classificação geral'!G126,""),"")</f>
        <v/>
      </c>
      <c r="GF132" s="378" t="str">
        <f>IFERROR(IF(AND($GC132="fem",'Classificação geral'!$F126=2),'Classificação geral'!H126,""),"")</f>
        <v/>
      </c>
      <c r="GG132" s="378" t="str">
        <f>IFERROR(IF(AND($GC132="fem",'Classificação geral'!$F126=2),'Classificação geral'!I126,""),"")</f>
        <v/>
      </c>
      <c r="GH132" s="378" t="str">
        <f>IFERROR(IF(AND($GC132="fem",'Classificação geral'!$F126=2),'Classificação geral'!J126,""),"")</f>
        <v/>
      </c>
      <c r="GI132" s="378" t="str">
        <f>IFERROR(IF(AND($GC132="fem",'Classificação geral'!$F126=2),'Classificação geral'!K126,""),"")</f>
        <v/>
      </c>
      <c r="GJ132" s="378" t="str">
        <f>IFERROR(IF(AND($GC132="fem",'Classificação geral'!$F126=2),'Classificação geral'!L126,""),"")</f>
        <v/>
      </c>
      <c r="GK132" s="378" t="str">
        <f>IFERROR(IF(AND($GC132="fem",'Classificação geral'!$F126=2),'Classificação geral'!M126,""),"")</f>
        <v/>
      </c>
      <c r="GL132" s="378" t="str">
        <f>IFERROR(IF(AND($GC132="fem",'Classificação geral'!$F126=2),'Classificação geral'!N126,""),"")</f>
        <v/>
      </c>
      <c r="GM132" s="378" t="str">
        <f>IFERROR(IF(AND($GC132="fem",'Classificação geral'!$F126=2),'Classificação geral'!O126,""),"")</f>
        <v/>
      </c>
      <c r="GN132" s="378" t="str">
        <f>IFERROR(IF(AND($GC132="fem",'Classificação geral'!$F126=2),'Classificação geral'!P126,""),"")</f>
        <v/>
      </c>
      <c r="GO132" s="378" t="str">
        <f>IFERROR(IF(AND($GC132="fem",'Classificação geral'!$F126=2),'Classificação geral'!Q126,""),"")</f>
        <v/>
      </c>
      <c r="GP132" s="378" t="str">
        <f>IFERROR(IF(AND($GC132="fem",'Classificação geral'!$F126=2),'Classificação geral'!R126,""),"")</f>
        <v/>
      </c>
      <c r="GQ132" s="306"/>
      <c r="GR132" s="380" t="str">
        <f t="shared" si="343"/>
        <v/>
      </c>
      <c r="GS132" s="297" t="str">
        <f>IFERROR(RANK(GQ132,GQ:GQ,0)+ COUNTIF($GQ$13:GQ131,GQ132),"")</f>
        <v/>
      </c>
      <c r="GT132" s="305"/>
      <c r="GU132" s="295"/>
      <c r="GV132" s="295"/>
      <c r="GW132" s="293"/>
      <c r="GX132" s="293"/>
      <c r="GY132" s="306"/>
      <c r="GZ132" s="306"/>
      <c r="HA132" s="306"/>
      <c r="HB132" s="306"/>
      <c r="HC132" s="306"/>
      <c r="HD132" s="306"/>
      <c r="HE132" s="306"/>
      <c r="HF132" s="306"/>
      <c r="HG132" s="306"/>
      <c r="HH132" s="306"/>
      <c r="HI132" s="306"/>
      <c r="HJ132" s="306"/>
      <c r="HK132" s="306"/>
      <c r="HL132" s="306"/>
      <c r="HM132" s="380" t="str">
        <f t="shared" si="344"/>
        <v/>
      </c>
      <c r="HN132" s="297" t="str">
        <f>IFERROR(RANK(HL132,HL:HL,0)+ COUNTIF($HL$13:HL131,HL132),"")</f>
        <v/>
      </c>
      <c r="HO132" s="305"/>
      <c r="HP132" s="295"/>
      <c r="HQ132" s="306"/>
      <c r="HR132" s="293"/>
      <c r="HS132" s="293"/>
      <c r="HT132" s="293"/>
      <c r="HU132" s="382">
        <f>IF($HT132='Classificação geral'!$F126,'Classificação geral'!G126,"")</f>
        <v>0</v>
      </c>
      <c r="HV132" s="382">
        <f>IF($HT132='Classificação geral'!$F126,'Classificação geral'!H126,"")</f>
        <v>0</v>
      </c>
      <c r="HW132" s="382">
        <f>IF($HT132='Classificação geral'!$F126,'Classificação geral'!I126,"")</f>
        <v>0</v>
      </c>
      <c r="HX132" s="382">
        <f>IF($HT132='Classificação geral'!$F126,'Classificação geral'!J126,"")</f>
        <v>0</v>
      </c>
      <c r="HY132" s="382">
        <f>IF($HT132='Classificação geral'!$F126,'Classificação geral'!K126,"")</f>
        <v>0</v>
      </c>
      <c r="HZ132" s="382">
        <f>IF($HT132='Classificação geral'!$F126,'Classificação geral'!L126,"")</f>
        <v>0</v>
      </c>
      <c r="IA132" s="382">
        <f>IF($HT132='Classificação geral'!$F126,'Classificação geral'!M126,"")</f>
        <v>0</v>
      </c>
      <c r="IB132" s="382">
        <f>IF($HT132='Classificação geral'!$F126,'Classificação geral'!N126,"")</f>
        <v>0</v>
      </c>
      <c r="IC132" s="382">
        <f>IF($HT132='Classificação geral'!$F126,'Classificação geral'!O126,"")</f>
        <v>0</v>
      </c>
      <c r="ID132" s="382">
        <f>IF($HT132='Classificação geral'!$F126,'Classificação geral'!P126,"")</f>
        <v>0</v>
      </c>
      <c r="IE132" s="382">
        <f>IF($HT132='Classificação geral'!$F126,'Classificação geral'!Q126,"")</f>
        <v>0</v>
      </c>
      <c r="IF132" s="382">
        <f>IF($HT132='Classificação geral'!$F126,'Classificação geral'!R126,"")</f>
        <v>0</v>
      </c>
      <c r="IG132" s="379" t="str">
        <f>IF($HT132='Classificação geral'!$F126,'Classificação geral'!$U126,"")</f>
        <v/>
      </c>
      <c r="IH132" s="334" t="str">
        <f t="shared" si="339"/>
        <v/>
      </c>
      <c r="II132" s="297" t="str">
        <f>IFERROR(RANK(IG132,IG:IG,0)+ COUNTIF($IG$13:IG131,IG132),"")</f>
        <v/>
      </c>
      <c r="IJ132" s="305"/>
      <c r="IK132" s="295"/>
      <c r="IL132" s="306"/>
      <c r="IM132" s="293"/>
      <c r="IN132" s="293"/>
      <c r="IO132" s="293"/>
      <c r="IP132" s="379">
        <f>IF($IO132='Classificação geral'!$F126,'Classificação geral'!G126,"")</f>
        <v>0</v>
      </c>
      <c r="IQ132" s="379">
        <f>IF($IO132='Classificação geral'!$F126,'Classificação geral'!H126,"")</f>
        <v>0</v>
      </c>
      <c r="IR132" s="379">
        <f>IF($IO132='Classificação geral'!$F126,'Classificação geral'!I126,"")</f>
        <v>0</v>
      </c>
      <c r="IS132" s="379">
        <f>IF($IO132='Classificação geral'!$F126,'Classificação geral'!J126,"")</f>
        <v>0</v>
      </c>
      <c r="IT132" s="379">
        <f>IF($IO132='Classificação geral'!$F126,'Classificação geral'!K126,"")</f>
        <v>0</v>
      </c>
      <c r="IU132" s="379">
        <f>IF($IO132='Classificação geral'!$F126,'Classificação geral'!L126,"")</f>
        <v>0</v>
      </c>
      <c r="IV132" s="379">
        <f>IF($IO132='Classificação geral'!$F126,'Classificação geral'!M126,"")</f>
        <v>0</v>
      </c>
      <c r="IW132" s="379">
        <f>IF($IO132='Classificação geral'!$F126,'Classificação geral'!N126,"")</f>
        <v>0</v>
      </c>
      <c r="IX132" s="379">
        <f>IF($IO132='Classificação geral'!$F126,'Classificação geral'!O126,"")</f>
        <v>0</v>
      </c>
      <c r="IY132" s="379">
        <f>IF($IO132='Classificação geral'!$F126,'Classificação geral'!P126,"")</f>
        <v>0</v>
      </c>
      <c r="IZ132" s="379">
        <f>IF($IO132='Classificação geral'!$F126,'Classificação geral'!Q126,"")</f>
        <v>0</v>
      </c>
      <c r="JA132" s="379">
        <f>IF($IO132='Classificação geral'!$F126,'Classificação geral'!R126,"")</f>
        <v>0</v>
      </c>
      <c r="JB132" s="296" t="str">
        <f>IF($IO132='Classificação geral'!$F126,'Classificação geral'!$U126,"")</f>
        <v/>
      </c>
      <c r="JC132" s="334" t="str">
        <f t="shared" si="340"/>
        <v/>
      </c>
      <c r="JD132" s="297" t="str">
        <f>IFERROR(RANK(JB132,JB:JB,0)+ COUNTIF($JB$13:JB131,JB132),"")</f>
        <v/>
      </c>
    </row>
    <row r="133" spans="1:264" ht="24.6" x14ac:dyDescent="0.4">
      <c r="BN133" s="236"/>
      <c r="DL133" s="36"/>
      <c r="DN133" s="24"/>
      <c r="DO133" s="24"/>
      <c r="DP133" s="24"/>
      <c r="DQ133" s="24"/>
      <c r="DR133" s="24"/>
      <c r="DS133" s="24"/>
      <c r="DT133" s="24"/>
      <c r="DU133" s="24"/>
      <c r="DV133" s="24"/>
      <c r="DW133" s="24"/>
      <c r="DX133" s="24"/>
      <c r="DY133" s="24"/>
      <c r="DZ133" s="24"/>
      <c r="EA133" s="24"/>
      <c r="EI133" s="295"/>
      <c r="EJ133" s="306"/>
      <c r="EK133" s="293"/>
      <c r="EL133" s="293"/>
      <c r="EM133" s="293"/>
      <c r="EN133" s="378" t="str">
        <f>IFERROR(IF(AND($EL133="fem",'Classificação geral'!$F127=1),'Classificação geral'!G127,""),"")</f>
        <v/>
      </c>
      <c r="EO133" s="378" t="str">
        <f>IFERROR(IF(AND($EL133="fem",'Classificação geral'!$F127=1),'Classificação geral'!H127,""),"")</f>
        <v/>
      </c>
      <c r="EP133" s="378" t="str">
        <f>IFERROR(IF(AND($EL133="fem",'Classificação geral'!$F127=1),'Classificação geral'!I127,""),"")</f>
        <v/>
      </c>
      <c r="EQ133" s="378" t="str">
        <f>IFERROR(IF(AND($EL133="fem",'Classificação geral'!$F127=1),'Classificação geral'!J127,""),"")</f>
        <v/>
      </c>
      <c r="ER133" s="306"/>
      <c r="ES133" s="378" t="str">
        <f>IFERROR(IF(AND($EL133="fem",'Classificação geral'!$F127=1),'Classificação geral'!L127,""),"")</f>
        <v/>
      </c>
      <c r="ET133" s="378" t="str">
        <f>IFERROR(IF(AND($EL133="fem",'Classificação geral'!$F127=1),'Classificação geral'!M127,""),"")</f>
        <v/>
      </c>
      <c r="EU133" s="378" t="str">
        <f>IFERROR(IF(AND($EL133="fem",'Classificação geral'!$F127=1),'Classificação geral'!N127,""),"")</f>
        <v/>
      </c>
      <c r="EV133" s="306"/>
      <c r="EW133" s="378" t="str">
        <f>IFERROR(IF(AND($EL133="fem",'Classificação geral'!$F127=1),'Classificação geral'!P127,""),"")</f>
        <v/>
      </c>
      <c r="EX133" s="378" t="str">
        <f>IFERROR(IF(AND($EL133="fem",'Classificação geral'!$F127=1),'Classificação geral'!Q127,""),"")</f>
        <v/>
      </c>
      <c r="EY133" s="378" t="str">
        <f>IFERROR(IF(AND($EL133="fem",'Classificação geral'!$F127=1),'Classificação geral'!R127,""),"")</f>
        <v/>
      </c>
      <c r="EZ133" s="296"/>
      <c r="FA133" s="380" t="str">
        <f t="shared" si="341"/>
        <v/>
      </c>
      <c r="FB133" s="297" t="str">
        <f>IFERROR(RANK(EZ133,EZ:EZ,0)+ COUNTIF(EZ$13:$EZ132,EZ133),"")</f>
        <v/>
      </c>
      <c r="FC133" s="298"/>
      <c r="FD133" s="305"/>
      <c r="FE133" s="295"/>
      <c r="FF133" s="306"/>
      <c r="FG133" s="293"/>
      <c r="FH133" s="293"/>
      <c r="FI133" s="306"/>
      <c r="FJ133" s="378" t="str">
        <f>IFERROR(IF(AND($FH133="mas",'Classificação geral'!$F127=1),'Classificação geral'!G127,""),"")</f>
        <v/>
      </c>
      <c r="FK133" s="378" t="str">
        <f>IFERROR(IF(AND($FH133="mas",'Classificação geral'!$F127=1),'Classificação geral'!H127,""),"")</f>
        <v/>
      </c>
      <c r="FL133" s="378" t="str">
        <f>IFERROR(IF(AND($FH133="mas",'Classificação geral'!$F127=1),'Classificação geral'!I127,""),"")</f>
        <v/>
      </c>
      <c r="FM133" s="378" t="str">
        <f>IFERROR(IF(AND($FH133="mas",'Classificação geral'!$F127=1),'Classificação geral'!J127,""),"")</f>
        <v/>
      </c>
      <c r="FN133" s="378" t="str">
        <f>IFERROR(IF(AND($FH133="mas",'Classificação geral'!$F127=1),'Classificação geral'!K127,""),"")</f>
        <v/>
      </c>
      <c r="FO133" s="378" t="str">
        <f>IFERROR(IF(AND($FH133="mas",'Classificação geral'!$F127=1),'Classificação geral'!L127,""),"")</f>
        <v/>
      </c>
      <c r="FP133" s="378" t="str">
        <f>IFERROR(IF(AND($FH133="mas",'Classificação geral'!$F127=1),'Classificação geral'!M127,""),"")</f>
        <v/>
      </c>
      <c r="FQ133" s="378" t="str">
        <f>IFERROR(IF(AND($FH133="mas",'Classificação geral'!$F127=1),'Classificação geral'!N127,""),"")</f>
        <v/>
      </c>
      <c r="FR133" s="378" t="str">
        <f>IFERROR(IF(AND($FH133="mas",'Classificação geral'!$F127=1),'Classificação geral'!O127,""),"")</f>
        <v/>
      </c>
      <c r="FS133" s="378" t="str">
        <f>IFERROR(IF(AND($FH133="mas",'Classificação geral'!$F127=1),'Classificação geral'!P127,""),"")</f>
        <v/>
      </c>
      <c r="FT133" s="378" t="str">
        <f>IFERROR(IF(AND($FH133="mas",'Classificação geral'!$F127=1),'Classificação geral'!Q127,""),"")</f>
        <v/>
      </c>
      <c r="FU133" s="378" t="str">
        <f>IFERROR(IF(AND($FH133="mas",'Classificação geral'!$F127=1),'Classificação geral'!R127,""),"")</f>
        <v/>
      </c>
      <c r="FV133" s="306"/>
      <c r="FW133" s="380" t="str">
        <f t="shared" si="342"/>
        <v/>
      </c>
      <c r="FX133" s="297" t="str">
        <f>IFERROR(RANK(FV133,FV:FV,0)+ COUNTIF($FV$13:FV132,FV133),"")</f>
        <v/>
      </c>
      <c r="FY133" s="305"/>
      <c r="FZ133" s="295"/>
      <c r="GA133" s="295"/>
      <c r="GB133" s="293"/>
      <c r="GC133" s="293"/>
      <c r="GD133" s="306"/>
      <c r="GE133" s="378" t="str">
        <f>IFERROR(IF(AND($GC133="fem",'Classificação geral'!$F127=2),'Classificação geral'!G127,""),"")</f>
        <v/>
      </c>
      <c r="GF133" s="378" t="str">
        <f>IFERROR(IF(AND($GC133="fem",'Classificação geral'!$F127=2),'Classificação geral'!H127,""),"")</f>
        <v/>
      </c>
      <c r="GG133" s="378" t="str">
        <f>IFERROR(IF(AND($GC133="fem",'Classificação geral'!$F127=2),'Classificação geral'!I127,""),"")</f>
        <v/>
      </c>
      <c r="GH133" s="378" t="str">
        <f>IFERROR(IF(AND($GC133="fem",'Classificação geral'!$F127=2),'Classificação geral'!J127,""),"")</f>
        <v/>
      </c>
      <c r="GI133" s="378" t="str">
        <f>IFERROR(IF(AND($GC133="fem",'Classificação geral'!$F127=2),'Classificação geral'!K127,""),"")</f>
        <v/>
      </c>
      <c r="GJ133" s="378" t="str">
        <f>IFERROR(IF(AND($GC133="fem",'Classificação geral'!$F127=2),'Classificação geral'!L127,""),"")</f>
        <v/>
      </c>
      <c r="GK133" s="378" t="str">
        <f>IFERROR(IF(AND($GC133="fem",'Classificação geral'!$F127=2),'Classificação geral'!M127,""),"")</f>
        <v/>
      </c>
      <c r="GL133" s="378" t="str">
        <f>IFERROR(IF(AND($GC133="fem",'Classificação geral'!$F127=2),'Classificação geral'!N127,""),"")</f>
        <v/>
      </c>
      <c r="GM133" s="378" t="str">
        <f>IFERROR(IF(AND($GC133="fem",'Classificação geral'!$F127=2),'Classificação geral'!O127,""),"")</f>
        <v/>
      </c>
      <c r="GN133" s="378" t="str">
        <f>IFERROR(IF(AND($GC133="fem",'Classificação geral'!$F127=2),'Classificação geral'!P127,""),"")</f>
        <v/>
      </c>
      <c r="GO133" s="378" t="str">
        <f>IFERROR(IF(AND($GC133="fem",'Classificação geral'!$F127=2),'Classificação geral'!Q127,""),"")</f>
        <v/>
      </c>
      <c r="GP133" s="378" t="str">
        <f>IFERROR(IF(AND($GC133="fem",'Classificação geral'!$F127=2),'Classificação geral'!R127,""),"")</f>
        <v/>
      </c>
      <c r="GQ133" s="306"/>
      <c r="GR133" s="380" t="str">
        <f t="shared" si="343"/>
        <v/>
      </c>
      <c r="GS133" s="297" t="str">
        <f>IFERROR(RANK(GQ133,GQ:GQ,0)+ COUNTIF($GQ$13:GQ132,GQ133),"")</f>
        <v/>
      </c>
      <c r="GT133" s="305"/>
      <c r="GU133" s="295"/>
      <c r="GV133" s="295"/>
      <c r="GW133" s="293"/>
      <c r="GX133" s="293"/>
      <c r="GY133" s="306"/>
      <c r="GZ133" s="306"/>
      <c r="HA133" s="306"/>
      <c r="HB133" s="306"/>
      <c r="HC133" s="306"/>
      <c r="HD133" s="306"/>
      <c r="HE133" s="306"/>
      <c r="HF133" s="306"/>
      <c r="HG133" s="306"/>
      <c r="HH133" s="306"/>
      <c r="HI133" s="306"/>
      <c r="HJ133" s="306"/>
      <c r="HK133" s="306"/>
      <c r="HL133" s="306"/>
      <c r="HM133" s="380" t="str">
        <f t="shared" si="344"/>
        <v/>
      </c>
      <c r="HN133" s="297" t="str">
        <f>IFERROR(RANK(HL133,HL:HL,0)+ COUNTIF($HL$13:HL132,HL133),"")</f>
        <v/>
      </c>
      <c r="HO133" s="305"/>
      <c r="HP133" s="295"/>
      <c r="HQ133" s="306"/>
      <c r="HR133" s="293"/>
      <c r="HS133" s="293"/>
      <c r="HT133" s="293"/>
      <c r="HU133" s="382">
        <f>IF($HT133='Classificação geral'!$F127,'Classificação geral'!G127,"")</f>
        <v>0</v>
      </c>
      <c r="HV133" s="382">
        <f>IF($HT133='Classificação geral'!$F127,'Classificação geral'!H127,"")</f>
        <v>0</v>
      </c>
      <c r="HW133" s="382">
        <f>IF($HT133='Classificação geral'!$F127,'Classificação geral'!I127,"")</f>
        <v>0</v>
      </c>
      <c r="HX133" s="382">
        <f>IF($HT133='Classificação geral'!$F127,'Classificação geral'!J127,"")</f>
        <v>0</v>
      </c>
      <c r="HY133" s="382">
        <f>IF($HT133='Classificação geral'!$F127,'Classificação geral'!K127,"")</f>
        <v>0</v>
      </c>
      <c r="HZ133" s="382">
        <f>IF($HT133='Classificação geral'!$F127,'Classificação geral'!L127,"")</f>
        <v>0</v>
      </c>
      <c r="IA133" s="382">
        <f>IF($HT133='Classificação geral'!$F127,'Classificação geral'!M127,"")</f>
        <v>0</v>
      </c>
      <c r="IB133" s="382">
        <f>IF($HT133='Classificação geral'!$F127,'Classificação geral'!N127,"")</f>
        <v>0</v>
      </c>
      <c r="IC133" s="382">
        <f>IF($HT133='Classificação geral'!$F127,'Classificação geral'!O127,"")</f>
        <v>0</v>
      </c>
      <c r="ID133" s="382">
        <f>IF($HT133='Classificação geral'!$F127,'Classificação geral'!P127,"")</f>
        <v>0</v>
      </c>
      <c r="IE133" s="382">
        <f>IF($HT133='Classificação geral'!$F127,'Classificação geral'!Q127,"")</f>
        <v>0</v>
      </c>
      <c r="IF133" s="382">
        <f>IF($HT133='Classificação geral'!$F127,'Classificação geral'!R127,"")</f>
        <v>0</v>
      </c>
      <c r="IG133" s="379" t="str">
        <f>IF($HT133='Classificação geral'!$F127,'Classificação geral'!$U127,"")</f>
        <v/>
      </c>
      <c r="IH133" s="334" t="str">
        <f t="shared" si="339"/>
        <v/>
      </c>
      <c r="II133" s="297" t="str">
        <f>IFERROR(RANK(IG133,IG:IG,0)+ COUNTIF($IG$13:IG132,IG133),"")</f>
        <v/>
      </c>
      <c r="IJ133" s="305"/>
      <c r="IK133" s="295"/>
      <c r="IL133" s="306"/>
      <c r="IM133" s="293"/>
      <c r="IN133" s="293"/>
      <c r="IO133" s="293"/>
      <c r="IP133" s="379">
        <f>IF($IO133='Classificação geral'!$F127,'Classificação geral'!G127,"")</f>
        <v>0</v>
      </c>
      <c r="IQ133" s="379">
        <f>IF($IO133='Classificação geral'!$F127,'Classificação geral'!H127,"")</f>
        <v>0</v>
      </c>
      <c r="IR133" s="379">
        <f>IF($IO133='Classificação geral'!$F127,'Classificação geral'!I127,"")</f>
        <v>0</v>
      </c>
      <c r="IS133" s="379">
        <f>IF($IO133='Classificação geral'!$F127,'Classificação geral'!J127,"")</f>
        <v>0</v>
      </c>
      <c r="IT133" s="379">
        <f>IF($IO133='Classificação geral'!$F127,'Classificação geral'!K127,"")</f>
        <v>0</v>
      </c>
      <c r="IU133" s="379">
        <f>IF($IO133='Classificação geral'!$F127,'Classificação geral'!L127,"")</f>
        <v>0</v>
      </c>
      <c r="IV133" s="379">
        <f>IF($IO133='Classificação geral'!$F127,'Classificação geral'!M127,"")</f>
        <v>0</v>
      </c>
      <c r="IW133" s="379">
        <f>IF($IO133='Classificação geral'!$F127,'Classificação geral'!N127,"")</f>
        <v>0</v>
      </c>
      <c r="IX133" s="379">
        <f>IF($IO133='Classificação geral'!$F127,'Classificação geral'!O127,"")</f>
        <v>0</v>
      </c>
      <c r="IY133" s="379">
        <f>IF($IO133='Classificação geral'!$F127,'Classificação geral'!P127,"")</f>
        <v>0</v>
      </c>
      <c r="IZ133" s="379">
        <f>IF($IO133='Classificação geral'!$F127,'Classificação geral'!Q127,"")</f>
        <v>0</v>
      </c>
      <c r="JA133" s="379">
        <f>IF($IO133='Classificação geral'!$F127,'Classificação geral'!R127,"")</f>
        <v>0</v>
      </c>
      <c r="JB133" s="296" t="str">
        <f>IF($IO133='Classificação geral'!$F127,'Classificação geral'!$U127,"")</f>
        <v/>
      </c>
      <c r="JC133" s="334" t="str">
        <f t="shared" si="340"/>
        <v/>
      </c>
      <c r="JD133" s="297" t="str">
        <f>IFERROR(RANK(JB133,JB:JB,0)+ COUNTIF($JB$13:JB132,JB133),"")</f>
        <v/>
      </c>
    </row>
    <row r="134" spans="1:264" ht="24.6" x14ac:dyDescent="0.4">
      <c r="BN134" s="236"/>
      <c r="DL134" s="36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I134" s="295"/>
      <c r="EJ134" s="306"/>
      <c r="EK134" s="293"/>
      <c r="EL134" s="293"/>
      <c r="EM134" s="293"/>
      <c r="EN134" s="378" t="str">
        <f>IFERROR(IF(AND($EL134="fem",'Classificação geral'!$F128=1),'Classificação geral'!G128,""),"")</f>
        <v/>
      </c>
      <c r="EO134" s="378" t="str">
        <f>IFERROR(IF(AND($EL134="fem",'Classificação geral'!$F128=1),'Classificação geral'!H128,""),"")</f>
        <v/>
      </c>
      <c r="EP134" s="378" t="str">
        <f>IFERROR(IF(AND($EL134="fem",'Classificação geral'!$F128=1),'Classificação geral'!I128,""),"")</f>
        <v/>
      </c>
      <c r="EQ134" s="378" t="str">
        <f>IFERROR(IF(AND($EL134="fem",'Classificação geral'!$F128=1),'Classificação geral'!J128,""),"")</f>
        <v/>
      </c>
      <c r="ER134" s="306"/>
      <c r="ES134" s="378" t="str">
        <f>IFERROR(IF(AND($EL134="fem",'Classificação geral'!$F128=1),'Classificação geral'!L128,""),"")</f>
        <v/>
      </c>
      <c r="ET134" s="378" t="str">
        <f>IFERROR(IF(AND($EL134="fem",'Classificação geral'!$F128=1),'Classificação geral'!M128,""),"")</f>
        <v/>
      </c>
      <c r="EU134" s="378" t="str">
        <f>IFERROR(IF(AND($EL134="fem",'Classificação geral'!$F128=1),'Classificação geral'!N128,""),"")</f>
        <v/>
      </c>
      <c r="EV134" s="306"/>
      <c r="EW134" s="378" t="str">
        <f>IFERROR(IF(AND($EL134="fem",'Classificação geral'!$F128=1),'Classificação geral'!P128,""),"")</f>
        <v/>
      </c>
      <c r="EX134" s="378" t="str">
        <f>IFERROR(IF(AND($EL134="fem",'Classificação geral'!$F128=1),'Classificação geral'!Q128,""),"")</f>
        <v/>
      </c>
      <c r="EY134" s="378" t="str">
        <f>IFERROR(IF(AND($EL134="fem",'Classificação geral'!$F128=1),'Classificação geral'!R128,""),"")</f>
        <v/>
      </c>
      <c r="EZ134" s="296"/>
      <c r="FA134" s="380" t="str">
        <f t="shared" si="341"/>
        <v/>
      </c>
      <c r="FB134" s="297" t="str">
        <f>IFERROR(RANK(EZ134,EZ:EZ,0)+ COUNTIF(EZ$13:$EZ133,EZ134),"")</f>
        <v/>
      </c>
      <c r="FC134" s="298"/>
      <c r="FD134" s="305"/>
      <c r="FE134" s="295"/>
      <c r="FF134" s="306"/>
      <c r="FG134" s="293"/>
      <c r="FH134" s="293"/>
      <c r="FI134" s="306"/>
      <c r="FJ134" s="378" t="str">
        <f>IFERROR(IF(AND($FH134="mas",'Classificação geral'!$F128=1),'Classificação geral'!G128,""),"")</f>
        <v/>
      </c>
      <c r="FK134" s="378" t="str">
        <f>IFERROR(IF(AND($FH134="mas",'Classificação geral'!$F128=1),'Classificação geral'!H128,""),"")</f>
        <v/>
      </c>
      <c r="FL134" s="378" t="str">
        <f>IFERROR(IF(AND($FH134="mas",'Classificação geral'!$F128=1),'Classificação geral'!I128,""),"")</f>
        <v/>
      </c>
      <c r="FM134" s="378" t="str">
        <f>IFERROR(IF(AND($FH134="mas",'Classificação geral'!$F128=1),'Classificação geral'!J128,""),"")</f>
        <v/>
      </c>
      <c r="FN134" s="378" t="str">
        <f>IFERROR(IF(AND($FH134="mas",'Classificação geral'!$F128=1),'Classificação geral'!K128,""),"")</f>
        <v/>
      </c>
      <c r="FO134" s="378" t="str">
        <f>IFERROR(IF(AND($FH134="mas",'Classificação geral'!$F128=1),'Classificação geral'!L128,""),"")</f>
        <v/>
      </c>
      <c r="FP134" s="378" t="str">
        <f>IFERROR(IF(AND($FH134="mas",'Classificação geral'!$F128=1),'Classificação geral'!M128,""),"")</f>
        <v/>
      </c>
      <c r="FQ134" s="378" t="str">
        <f>IFERROR(IF(AND($FH134="mas",'Classificação geral'!$F128=1),'Classificação geral'!N128,""),"")</f>
        <v/>
      </c>
      <c r="FR134" s="378" t="str">
        <f>IFERROR(IF(AND($FH134="mas",'Classificação geral'!$F128=1),'Classificação geral'!O128,""),"")</f>
        <v/>
      </c>
      <c r="FS134" s="378" t="str">
        <f>IFERROR(IF(AND($FH134="mas",'Classificação geral'!$F128=1),'Classificação geral'!P128,""),"")</f>
        <v/>
      </c>
      <c r="FT134" s="378" t="str">
        <f>IFERROR(IF(AND($FH134="mas",'Classificação geral'!$F128=1),'Classificação geral'!Q128,""),"")</f>
        <v/>
      </c>
      <c r="FU134" s="378" t="str">
        <f>IFERROR(IF(AND($FH134="mas",'Classificação geral'!$F128=1),'Classificação geral'!R128,""),"")</f>
        <v/>
      </c>
      <c r="FV134" s="306"/>
      <c r="FW134" s="380" t="str">
        <f t="shared" si="342"/>
        <v/>
      </c>
      <c r="FX134" s="297" t="str">
        <f>IFERROR(RANK(FV134,FV:FV,0)+ COUNTIF($FV$13:FV133,FV134),"")</f>
        <v/>
      </c>
      <c r="FY134" s="305"/>
      <c r="FZ134" s="295"/>
      <c r="GA134" s="295"/>
      <c r="GB134" s="293"/>
      <c r="GC134" s="293"/>
      <c r="GD134" s="306"/>
      <c r="GE134" s="378" t="str">
        <f>IFERROR(IF(AND($GC134="fem",'Classificação geral'!$F128=2),'Classificação geral'!G128,""),"")</f>
        <v/>
      </c>
      <c r="GF134" s="378" t="str">
        <f>IFERROR(IF(AND($GC134="fem",'Classificação geral'!$F128=2),'Classificação geral'!H128,""),"")</f>
        <v/>
      </c>
      <c r="GG134" s="378" t="str">
        <f>IFERROR(IF(AND($GC134="fem",'Classificação geral'!$F128=2),'Classificação geral'!I128,""),"")</f>
        <v/>
      </c>
      <c r="GH134" s="378" t="str">
        <f>IFERROR(IF(AND($GC134="fem",'Classificação geral'!$F128=2),'Classificação geral'!J128,""),"")</f>
        <v/>
      </c>
      <c r="GI134" s="378" t="str">
        <f>IFERROR(IF(AND($GC134="fem",'Classificação geral'!$F128=2),'Classificação geral'!K128,""),"")</f>
        <v/>
      </c>
      <c r="GJ134" s="378" t="str">
        <f>IFERROR(IF(AND($GC134="fem",'Classificação geral'!$F128=2),'Classificação geral'!L128,""),"")</f>
        <v/>
      </c>
      <c r="GK134" s="378" t="str">
        <f>IFERROR(IF(AND($GC134="fem",'Classificação geral'!$F128=2),'Classificação geral'!M128,""),"")</f>
        <v/>
      </c>
      <c r="GL134" s="378" t="str">
        <f>IFERROR(IF(AND($GC134="fem",'Classificação geral'!$F128=2),'Classificação geral'!N128,""),"")</f>
        <v/>
      </c>
      <c r="GM134" s="378" t="str">
        <f>IFERROR(IF(AND($GC134="fem",'Classificação geral'!$F128=2),'Classificação geral'!O128,""),"")</f>
        <v/>
      </c>
      <c r="GN134" s="378" t="str">
        <f>IFERROR(IF(AND($GC134="fem",'Classificação geral'!$F128=2),'Classificação geral'!P128,""),"")</f>
        <v/>
      </c>
      <c r="GO134" s="378" t="str">
        <f>IFERROR(IF(AND($GC134="fem",'Classificação geral'!$F128=2),'Classificação geral'!Q128,""),"")</f>
        <v/>
      </c>
      <c r="GP134" s="378" t="str">
        <f>IFERROR(IF(AND($GC134="fem",'Classificação geral'!$F128=2),'Classificação geral'!R128,""),"")</f>
        <v/>
      </c>
      <c r="GQ134" s="306"/>
      <c r="GR134" s="380" t="str">
        <f t="shared" si="343"/>
        <v/>
      </c>
      <c r="GS134" s="297" t="str">
        <f>IFERROR(RANK(GQ134,GQ:GQ,0)+ COUNTIF($GQ$13:GQ133,GQ134),"")</f>
        <v/>
      </c>
      <c r="GT134" s="305"/>
      <c r="GU134" s="295"/>
      <c r="GV134" s="295"/>
      <c r="GW134" s="293"/>
      <c r="GX134" s="293"/>
      <c r="GY134" s="306"/>
      <c r="GZ134" s="306"/>
      <c r="HA134" s="306"/>
      <c r="HB134" s="306"/>
      <c r="HC134" s="306"/>
      <c r="HD134" s="306"/>
      <c r="HE134" s="306"/>
      <c r="HF134" s="306"/>
      <c r="HG134" s="306"/>
      <c r="HH134" s="306"/>
      <c r="HI134" s="306"/>
      <c r="HJ134" s="306"/>
      <c r="HK134" s="306"/>
      <c r="HL134" s="306"/>
      <c r="HM134" s="380" t="str">
        <f t="shared" si="344"/>
        <v/>
      </c>
      <c r="HN134" s="297" t="str">
        <f>IFERROR(RANK(HL134,HL:HL,0)+ COUNTIF($HL$13:HL133,HL134),"")</f>
        <v/>
      </c>
      <c r="HO134" s="305"/>
      <c r="HP134" s="295"/>
      <c r="HQ134" s="306"/>
      <c r="HR134" s="293"/>
      <c r="HS134" s="293"/>
      <c r="HT134" s="293"/>
      <c r="HU134" s="382">
        <f>IF($HT134='Classificação geral'!$F128,'Classificação geral'!G128,"")</f>
        <v>0</v>
      </c>
      <c r="HV134" s="382">
        <f>IF($HT134='Classificação geral'!$F128,'Classificação geral'!H128,"")</f>
        <v>0</v>
      </c>
      <c r="HW134" s="382">
        <f>IF($HT134='Classificação geral'!$F128,'Classificação geral'!I128,"")</f>
        <v>0</v>
      </c>
      <c r="HX134" s="382">
        <f>IF($HT134='Classificação geral'!$F128,'Classificação geral'!J128,"")</f>
        <v>0</v>
      </c>
      <c r="HY134" s="382">
        <f>IF($HT134='Classificação geral'!$F128,'Classificação geral'!K128,"")</f>
        <v>0</v>
      </c>
      <c r="HZ134" s="382">
        <f>IF($HT134='Classificação geral'!$F128,'Classificação geral'!L128,"")</f>
        <v>0</v>
      </c>
      <c r="IA134" s="382">
        <f>IF($HT134='Classificação geral'!$F128,'Classificação geral'!M128,"")</f>
        <v>0</v>
      </c>
      <c r="IB134" s="382">
        <f>IF($HT134='Classificação geral'!$F128,'Classificação geral'!N128,"")</f>
        <v>0</v>
      </c>
      <c r="IC134" s="382">
        <f>IF($HT134='Classificação geral'!$F128,'Classificação geral'!O128,"")</f>
        <v>0</v>
      </c>
      <c r="ID134" s="382">
        <f>IF($HT134='Classificação geral'!$F128,'Classificação geral'!P128,"")</f>
        <v>0</v>
      </c>
      <c r="IE134" s="382">
        <f>IF($HT134='Classificação geral'!$F128,'Classificação geral'!Q128,"")</f>
        <v>0</v>
      </c>
      <c r="IF134" s="382">
        <f>IF($HT134='Classificação geral'!$F128,'Classificação geral'!R128,"")</f>
        <v>0</v>
      </c>
      <c r="IG134" s="379" t="str">
        <f>IF($HT134='Classificação geral'!$F128,'Classificação geral'!$U128,"")</f>
        <v/>
      </c>
      <c r="IH134" s="334" t="str">
        <f t="shared" si="339"/>
        <v/>
      </c>
      <c r="II134" s="297" t="str">
        <f>IFERROR(RANK(IG134,IG:IG,0)+ COUNTIF($IG$13:IG133,IG134),"")</f>
        <v/>
      </c>
      <c r="IJ134" s="305"/>
      <c r="IK134" s="295"/>
      <c r="IL134" s="306"/>
      <c r="IM134" s="293"/>
      <c r="IN134" s="293"/>
      <c r="IO134" s="293"/>
      <c r="IP134" s="379">
        <f>IF($IO134='Classificação geral'!$F128,'Classificação geral'!G128,"")</f>
        <v>0</v>
      </c>
      <c r="IQ134" s="379">
        <f>IF($IO134='Classificação geral'!$F128,'Classificação geral'!H128,"")</f>
        <v>0</v>
      </c>
      <c r="IR134" s="379">
        <f>IF($IO134='Classificação geral'!$F128,'Classificação geral'!I128,"")</f>
        <v>0</v>
      </c>
      <c r="IS134" s="379">
        <f>IF($IO134='Classificação geral'!$F128,'Classificação geral'!J128,"")</f>
        <v>0</v>
      </c>
      <c r="IT134" s="379">
        <f>IF($IO134='Classificação geral'!$F128,'Classificação geral'!K128,"")</f>
        <v>0</v>
      </c>
      <c r="IU134" s="379">
        <f>IF($IO134='Classificação geral'!$F128,'Classificação geral'!L128,"")</f>
        <v>0</v>
      </c>
      <c r="IV134" s="379">
        <f>IF($IO134='Classificação geral'!$F128,'Classificação geral'!M128,"")</f>
        <v>0</v>
      </c>
      <c r="IW134" s="379">
        <f>IF($IO134='Classificação geral'!$F128,'Classificação geral'!N128,"")</f>
        <v>0</v>
      </c>
      <c r="IX134" s="379">
        <f>IF($IO134='Classificação geral'!$F128,'Classificação geral'!O128,"")</f>
        <v>0</v>
      </c>
      <c r="IY134" s="379">
        <f>IF($IO134='Classificação geral'!$F128,'Classificação geral'!P128,"")</f>
        <v>0</v>
      </c>
      <c r="IZ134" s="379">
        <f>IF($IO134='Classificação geral'!$F128,'Classificação geral'!Q128,"")</f>
        <v>0</v>
      </c>
      <c r="JA134" s="379">
        <f>IF($IO134='Classificação geral'!$F128,'Classificação geral'!R128,"")</f>
        <v>0</v>
      </c>
      <c r="JB134" s="296" t="str">
        <f>IF($IO134='Classificação geral'!$F128,'Classificação geral'!$U128,"")</f>
        <v/>
      </c>
      <c r="JC134" s="334" t="str">
        <f t="shared" si="340"/>
        <v/>
      </c>
      <c r="JD134" s="297" t="str">
        <f>IFERROR(RANK(JB134,JB:JB,0)+ COUNTIF($JB$13:JB133,JB134),"")</f>
        <v/>
      </c>
    </row>
    <row r="135" spans="1:264" ht="24.6" x14ac:dyDescent="0.4">
      <c r="BN135" s="236"/>
      <c r="DL135" s="36"/>
      <c r="DN135" s="24"/>
      <c r="DO135" s="24"/>
      <c r="DP135" s="24"/>
      <c r="DQ135" s="24"/>
      <c r="DR135" s="24"/>
      <c r="DS135" s="24"/>
      <c r="DT135" s="24"/>
      <c r="DU135" s="24"/>
      <c r="DV135" s="24"/>
      <c r="DW135" s="24"/>
      <c r="DX135" s="24"/>
      <c r="DY135" s="24"/>
      <c r="DZ135" s="24"/>
      <c r="EA135" s="24"/>
      <c r="EI135" s="295"/>
      <c r="EJ135" s="306"/>
      <c r="EK135" s="293"/>
      <c r="EL135" s="293"/>
      <c r="EM135" s="293"/>
      <c r="EN135" s="378" t="str">
        <f>IFERROR(IF(AND($EL135="fem",'Classificação geral'!$F129=1),'Classificação geral'!G129,""),"")</f>
        <v/>
      </c>
      <c r="EO135" s="378" t="str">
        <f>IFERROR(IF(AND($EL135="fem",'Classificação geral'!$F129=1),'Classificação geral'!H129,""),"")</f>
        <v/>
      </c>
      <c r="EP135" s="378" t="str">
        <f>IFERROR(IF(AND($EL135="fem",'Classificação geral'!$F129=1),'Classificação geral'!I129,""),"")</f>
        <v/>
      </c>
      <c r="EQ135" s="378" t="str">
        <f>IFERROR(IF(AND($EL135="fem",'Classificação geral'!$F129=1),'Classificação geral'!J129,""),"")</f>
        <v/>
      </c>
      <c r="ER135" s="306"/>
      <c r="ES135" s="378" t="str">
        <f>IFERROR(IF(AND($EL135="fem",'Classificação geral'!$F129=1),'Classificação geral'!L129,""),"")</f>
        <v/>
      </c>
      <c r="ET135" s="378" t="str">
        <f>IFERROR(IF(AND($EL135="fem",'Classificação geral'!$F129=1),'Classificação geral'!M129,""),"")</f>
        <v/>
      </c>
      <c r="EU135" s="378" t="str">
        <f>IFERROR(IF(AND($EL135="fem",'Classificação geral'!$F129=1),'Classificação geral'!N129,""),"")</f>
        <v/>
      </c>
      <c r="EV135" s="306"/>
      <c r="EW135" s="378" t="str">
        <f>IFERROR(IF(AND($EL135="fem",'Classificação geral'!$F129=1),'Classificação geral'!P129,""),"")</f>
        <v/>
      </c>
      <c r="EX135" s="378" t="str">
        <f>IFERROR(IF(AND($EL135="fem",'Classificação geral'!$F129=1),'Classificação geral'!Q129,""),"")</f>
        <v/>
      </c>
      <c r="EY135" s="378" t="str">
        <f>IFERROR(IF(AND($EL135="fem",'Classificação geral'!$F129=1),'Classificação geral'!R129,""),"")</f>
        <v/>
      </c>
      <c r="EZ135" s="296"/>
      <c r="FA135" s="380" t="str">
        <f t="shared" si="341"/>
        <v/>
      </c>
      <c r="FB135" s="297" t="str">
        <f>IFERROR(RANK(EZ135,EZ:EZ,0)+ COUNTIF(EZ$13:$EZ134,EZ135),"")</f>
        <v/>
      </c>
      <c r="FC135" s="298"/>
      <c r="FD135" s="305"/>
      <c r="FE135" s="295"/>
      <c r="FF135" s="306"/>
      <c r="FG135" s="293"/>
      <c r="FH135" s="293"/>
      <c r="FI135" s="306"/>
      <c r="FJ135" s="378" t="str">
        <f>IFERROR(IF(AND($FH135="mas",'Classificação geral'!$F129=1),'Classificação geral'!G129,""),"")</f>
        <v/>
      </c>
      <c r="FK135" s="378" t="str">
        <f>IFERROR(IF(AND($FH135="mas",'Classificação geral'!$F129=1),'Classificação geral'!H129,""),"")</f>
        <v/>
      </c>
      <c r="FL135" s="378" t="str">
        <f>IFERROR(IF(AND($FH135="mas",'Classificação geral'!$F129=1),'Classificação geral'!I129,""),"")</f>
        <v/>
      </c>
      <c r="FM135" s="378" t="str">
        <f>IFERROR(IF(AND($FH135="mas",'Classificação geral'!$F129=1),'Classificação geral'!J129,""),"")</f>
        <v/>
      </c>
      <c r="FN135" s="378" t="str">
        <f>IFERROR(IF(AND($FH135="mas",'Classificação geral'!$F129=1),'Classificação geral'!K129,""),"")</f>
        <v/>
      </c>
      <c r="FO135" s="378" t="str">
        <f>IFERROR(IF(AND($FH135="mas",'Classificação geral'!$F129=1),'Classificação geral'!L129,""),"")</f>
        <v/>
      </c>
      <c r="FP135" s="378" t="str">
        <f>IFERROR(IF(AND($FH135="mas",'Classificação geral'!$F129=1),'Classificação geral'!M129,""),"")</f>
        <v/>
      </c>
      <c r="FQ135" s="378" t="str">
        <f>IFERROR(IF(AND($FH135="mas",'Classificação geral'!$F129=1),'Classificação geral'!N129,""),"")</f>
        <v/>
      </c>
      <c r="FR135" s="378" t="str">
        <f>IFERROR(IF(AND($FH135="mas",'Classificação geral'!$F129=1),'Classificação geral'!O129,""),"")</f>
        <v/>
      </c>
      <c r="FS135" s="378" t="str">
        <f>IFERROR(IF(AND($FH135="mas",'Classificação geral'!$F129=1),'Classificação geral'!P129,""),"")</f>
        <v/>
      </c>
      <c r="FT135" s="378" t="str">
        <f>IFERROR(IF(AND($FH135="mas",'Classificação geral'!$F129=1),'Classificação geral'!Q129,""),"")</f>
        <v/>
      </c>
      <c r="FU135" s="378" t="str">
        <f>IFERROR(IF(AND($FH135="mas",'Classificação geral'!$F129=1),'Classificação geral'!R129,""),"")</f>
        <v/>
      </c>
      <c r="FV135" s="306"/>
      <c r="FW135" s="380" t="str">
        <f t="shared" si="342"/>
        <v/>
      </c>
      <c r="FX135" s="297" t="str">
        <f>IFERROR(RANK(FV135,FV:FV,0)+ COUNTIF($FV$13:FV134,FV135),"")</f>
        <v/>
      </c>
      <c r="FY135" s="305"/>
      <c r="FZ135" s="295"/>
      <c r="GA135" s="295"/>
      <c r="GB135" s="293"/>
      <c r="GC135" s="293"/>
      <c r="GD135" s="306"/>
      <c r="GE135" s="378" t="str">
        <f>IFERROR(IF(AND($GC135="fem",'Classificação geral'!$F129=2),'Classificação geral'!G129,""),"")</f>
        <v/>
      </c>
      <c r="GF135" s="378" t="str">
        <f>IFERROR(IF(AND($GC135="fem",'Classificação geral'!$F129=2),'Classificação geral'!H129,""),"")</f>
        <v/>
      </c>
      <c r="GG135" s="378" t="str">
        <f>IFERROR(IF(AND($GC135="fem",'Classificação geral'!$F129=2),'Classificação geral'!I129,""),"")</f>
        <v/>
      </c>
      <c r="GH135" s="378" t="str">
        <f>IFERROR(IF(AND($GC135="fem",'Classificação geral'!$F129=2),'Classificação geral'!J129,""),"")</f>
        <v/>
      </c>
      <c r="GI135" s="378" t="str">
        <f>IFERROR(IF(AND($GC135="fem",'Classificação geral'!$F129=2),'Classificação geral'!K129,""),"")</f>
        <v/>
      </c>
      <c r="GJ135" s="378" t="str">
        <f>IFERROR(IF(AND($GC135="fem",'Classificação geral'!$F129=2),'Classificação geral'!L129,""),"")</f>
        <v/>
      </c>
      <c r="GK135" s="378" t="str">
        <f>IFERROR(IF(AND($GC135="fem",'Classificação geral'!$F129=2),'Classificação geral'!M129,""),"")</f>
        <v/>
      </c>
      <c r="GL135" s="378" t="str">
        <f>IFERROR(IF(AND($GC135="fem",'Classificação geral'!$F129=2),'Classificação geral'!N129,""),"")</f>
        <v/>
      </c>
      <c r="GM135" s="378" t="str">
        <f>IFERROR(IF(AND($GC135="fem",'Classificação geral'!$F129=2),'Classificação geral'!O129,""),"")</f>
        <v/>
      </c>
      <c r="GN135" s="378" t="str">
        <f>IFERROR(IF(AND($GC135="fem",'Classificação geral'!$F129=2),'Classificação geral'!P129,""),"")</f>
        <v/>
      </c>
      <c r="GO135" s="378" t="str">
        <f>IFERROR(IF(AND($GC135="fem",'Classificação geral'!$F129=2),'Classificação geral'!Q129,""),"")</f>
        <v/>
      </c>
      <c r="GP135" s="378" t="str">
        <f>IFERROR(IF(AND($GC135="fem",'Classificação geral'!$F129=2),'Classificação geral'!R129,""),"")</f>
        <v/>
      </c>
      <c r="GQ135" s="306"/>
      <c r="GR135" s="380" t="str">
        <f t="shared" si="343"/>
        <v/>
      </c>
      <c r="GS135" s="297" t="str">
        <f>IFERROR(RANK(GQ135,GQ:GQ,0)+ COUNTIF($GQ$13:GQ134,GQ135),"")</f>
        <v/>
      </c>
      <c r="GT135" s="305"/>
      <c r="GU135" s="295"/>
      <c r="GV135" s="295"/>
      <c r="GW135" s="293"/>
      <c r="GX135" s="293"/>
      <c r="GY135" s="306"/>
      <c r="GZ135" s="306"/>
      <c r="HA135" s="306"/>
      <c r="HB135" s="306"/>
      <c r="HC135" s="306"/>
      <c r="HD135" s="306"/>
      <c r="HE135" s="306"/>
      <c r="HF135" s="306"/>
      <c r="HG135" s="306"/>
      <c r="HH135" s="306"/>
      <c r="HI135" s="306"/>
      <c r="HJ135" s="306"/>
      <c r="HK135" s="306"/>
      <c r="HL135" s="306"/>
      <c r="HM135" s="380" t="str">
        <f t="shared" si="344"/>
        <v/>
      </c>
      <c r="HN135" s="297" t="str">
        <f>IFERROR(RANK(HL135,HL:HL,0)+ COUNTIF($HL$13:HL134,HL135),"")</f>
        <v/>
      </c>
      <c r="HO135" s="305"/>
      <c r="HP135" s="295"/>
      <c r="HQ135" s="306"/>
      <c r="HR135" s="293"/>
      <c r="HS135" s="293"/>
      <c r="HT135" s="293"/>
      <c r="HU135" s="382">
        <f>IF($HT135='Classificação geral'!$F129,'Classificação geral'!G129,"")</f>
        <v>0</v>
      </c>
      <c r="HV135" s="382">
        <f>IF($HT135='Classificação geral'!$F129,'Classificação geral'!H129,"")</f>
        <v>0</v>
      </c>
      <c r="HW135" s="382">
        <f>IF($HT135='Classificação geral'!$F129,'Classificação geral'!I129,"")</f>
        <v>0</v>
      </c>
      <c r="HX135" s="382">
        <f>IF($HT135='Classificação geral'!$F129,'Classificação geral'!J129,"")</f>
        <v>0</v>
      </c>
      <c r="HY135" s="382">
        <f>IF($HT135='Classificação geral'!$F129,'Classificação geral'!K129,"")</f>
        <v>0</v>
      </c>
      <c r="HZ135" s="382">
        <f>IF($HT135='Classificação geral'!$F129,'Classificação geral'!L129,"")</f>
        <v>0</v>
      </c>
      <c r="IA135" s="382">
        <f>IF($HT135='Classificação geral'!$F129,'Classificação geral'!M129,"")</f>
        <v>0</v>
      </c>
      <c r="IB135" s="382">
        <f>IF($HT135='Classificação geral'!$F129,'Classificação geral'!N129,"")</f>
        <v>0</v>
      </c>
      <c r="IC135" s="382">
        <f>IF($HT135='Classificação geral'!$F129,'Classificação geral'!O129,"")</f>
        <v>0</v>
      </c>
      <c r="ID135" s="382">
        <f>IF($HT135='Classificação geral'!$F129,'Classificação geral'!P129,"")</f>
        <v>0</v>
      </c>
      <c r="IE135" s="382">
        <f>IF($HT135='Classificação geral'!$F129,'Classificação geral'!Q129,"")</f>
        <v>0</v>
      </c>
      <c r="IF135" s="382">
        <f>IF($HT135='Classificação geral'!$F129,'Classificação geral'!R129,"")</f>
        <v>0</v>
      </c>
      <c r="IG135" s="379" t="str">
        <f>IF($HT135='Classificação geral'!$F129,'Classificação geral'!$U129,"")</f>
        <v/>
      </c>
      <c r="IH135" s="334" t="str">
        <f t="shared" si="339"/>
        <v/>
      </c>
      <c r="II135" s="297" t="str">
        <f>IFERROR(RANK(IG135,IG:IG,0)+ COUNTIF($IG$13:IG134,IG135),"")</f>
        <v/>
      </c>
      <c r="IJ135" s="305"/>
      <c r="IK135" s="295"/>
      <c r="IL135" s="306"/>
      <c r="IM135" s="293"/>
      <c r="IN135" s="293"/>
      <c r="IO135" s="293"/>
      <c r="IP135" s="379">
        <f>IF($IO135='Classificação geral'!$F129,'Classificação geral'!G129,"")</f>
        <v>0</v>
      </c>
      <c r="IQ135" s="379">
        <f>IF($IO135='Classificação geral'!$F129,'Classificação geral'!H129,"")</f>
        <v>0</v>
      </c>
      <c r="IR135" s="379">
        <f>IF($IO135='Classificação geral'!$F129,'Classificação geral'!I129,"")</f>
        <v>0</v>
      </c>
      <c r="IS135" s="379">
        <f>IF($IO135='Classificação geral'!$F129,'Classificação geral'!J129,"")</f>
        <v>0</v>
      </c>
      <c r="IT135" s="379">
        <f>IF($IO135='Classificação geral'!$F129,'Classificação geral'!K129,"")</f>
        <v>0</v>
      </c>
      <c r="IU135" s="379">
        <f>IF($IO135='Classificação geral'!$F129,'Classificação geral'!L129,"")</f>
        <v>0</v>
      </c>
      <c r="IV135" s="379">
        <f>IF($IO135='Classificação geral'!$F129,'Classificação geral'!M129,"")</f>
        <v>0</v>
      </c>
      <c r="IW135" s="379">
        <f>IF($IO135='Classificação geral'!$F129,'Classificação geral'!N129,"")</f>
        <v>0</v>
      </c>
      <c r="IX135" s="379">
        <f>IF($IO135='Classificação geral'!$F129,'Classificação geral'!O129,"")</f>
        <v>0</v>
      </c>
      <c r="IY135" s="379">
        <f>IF($IO135='Classificação geral'!$F129,'Classificação geral'!P129,"")</f>
        <v>0</v>
      </c>
      <c r="IZ135" s="379">
        <f>IF($IO135='Classificação geral'!$F129,'Classificação geral'!Q129,"")</f>
        <v>0</v>
      </c>
      <c r="JA135" s="379">
        <f>IF($IO135='Classificação geral'!$F129,'Classificação geral'!R129,"")</f>
        <v>0</v>
      </c>
      <c r="JB135" s="296" t="str">
        <f>IF($IO135='Classificação geral'!$F129,'Classificação geral'!$U129,"")</f>
        <v/>
      </c>
      <c r="JC135" s="334" t="str">
        <f t="shared" si="340"/>
        <v/>
      </c>
      <c r="JD135" s="297" t="str">
        <f>IFERROR(RANK(JB135,JB:JB,0)+ COUNTIF($JB$13:JB134,JB135),"")</f>
        <v/>
      </c>
    </row>
    <row r="136" spans="1:264" ht="24.6" x14ac:dyDescent="0.4">
      <c r="BN136" s="236"/>
      <c r="DL136" s="36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I136" s="295"/>
      <c r="EJ136" s="306"/>
      <c r="EK136" s="293"/>
      <c r="EL136" s="293"/>
      <c r="EM136" s="293"/>
      <c r="EN136" s="378" t="str">
        <f>IFERROR(IF(AND($EL136="fem",'Classificação geral'!$F130=1),'Classificação geral'!G130,""),"")</f>
        <v/>
      </c>
      <c r="EO136" s="378" t="str">
        <f>IFERROR(IF(AND($EL136="fem",'Classificação geral'!$F130=1),'Classificação geral'!H130,""),"")</f>
        <v/>
      </c>
      <c r="EP136" s="378" t="str">
        <f>IFERROR(IF(AND($EL136="fem",'Classificação geral'!$F130=1),'Classificação geral'!I130,""),"")</f>
        <v/>
      </c>
      <c r="EQ136" s="378" t="str">
        <f>IFERROR(IF(AND($EL136="fem",'Classificação geral'!$F130=1),'Classificação geral'!J130,""),"")</f>
        <v/>
      </c>
      <c r="ER136" s="306"/>
      <c r="ES136" s="378" t="str">
        <f>IFERROR(IF(AND($EL136="fem",'Classificação geral'!$F130=1),'Classificação geral'!L130,""),"")</f>
        <v/>
      </c>
      <c r="ET136" s="378" t="str">
        <f>IFERROR(IF(AND($EL136="fem",'Classificação geral'!$F130=1),'Classificação geral'!M130,""),"")</f>
        <v/>
      </c>
      <c r="EU136" s="378" t="str">
        <f>IFERROR(IF(AND($EL136="fem",'Classificação geral'!$F130=1),'Classificação geral'!N130,""),"")</f>
        <v/>
      </c>
      <c r="EV136" s="306"/>
      <c r="EW136" s="378" t="str">
        <f>IFERROR(IF(AND($EL136="fem",'Classificação geral'!$F130=1),'Classificação geral'!P130,""),"")</f>
        <v/>
      </c>
      <c r="EX136" s="378" t="str">
        <f>IFERROR(IF(AND($EL136="fem",'Classificação geral'!$F130=1),'Classificação geral'!Q130,""),"")</f>
        <v/>
      </c>
      <c r="EY136" s="378" t="str">
        <f>IFERROR(IF(AND($EL136="fem",'Classificação geral'!$F130=1),'Classificação geral'!R130,""),"")</f>
        <v/>
      </c>
      <c r="EZ136" s="296"/>
      <c r="FA136" s="380" t="str">
        <f t="shared" si="341"/>
        <v/>
      </c>
      <c r="FB136" s="297" t="str">
        <f>IFERROR(RANK(EZ136,EZ:EZ,0)+ COUNTIF(EZ$13:$EZ135,EZ136),"")</f>
        <v/>
      </c>
      <c r="FC136" s="298"/>
      <c r="FD136" s="305"/>
      <c r="FE136" s="295"/>
      <c r="FF136" s="306"/>
      <c r="FG136" s="293"/>
      <c r="FH136" s="293"/>
      <c r="FI136" s="306"/>
      <c r="FJ136" s="378" t="str">
        <f>IFERROR(IF(AND($FH136="mas",'Classificação geral'!$F130=1),'Classificação geral'!G130,""),"")</f>
        <v/>
      </c>
      <c r="FK136" s="378" t="str">
        <f>IFERROR(IF(AND($FH136="mas",'Classificação geral'!$F130=1),'Classificação geral'!H130,""),"")</f>
        <v/>
      </c>
      <c r="FL136" s="378" t="str">
        <f>IFERROR(IF(AND($FH136="mas",'Classificação geral'!$F130=1),'Classificação geral'!I130,""),"")</f>
        <v/>
      </c>
      <c r="FM136" s="378" t="str">
        <f>IFERROR(IF(AND($FH136="mas",'Classificação geral'!$F130=1),'Classificação geral'!J130,""),"")</f>
        <v/>
      </c>
      <c r="FN136" s="378" t="str">
        <f>IFERROR(IF(AND($FH136="mas",'Classificação geral'!$F130=1),'Classificação geral'!K130,""),"")</f>
        <v/>
      </c>
      <c r="FO136" s="378" t="str">
        <f>IFERROR(IF(AND($FH136="mas",'Classificação geral'!$F130=1),'Classificação geral'!L130,""),"")</f>
        <v/>
      </c>
      <c r="FP136" s="378" t="str">
        <f>IFERROR(IF(AND($FH136="mas",'Classificação geral'!$F130=1),'Classificação geral'!M130,""),"")</f>
        <v/>
      </c>
      <c r="FQ136" s="378" t="str">
        <f>IFERROR(IF(AND($FH136="mas",'Classificação geral'!$F130=1),'Classificação geral'!N130,""),"")</f>
        <v/>
      </c>
      <c r="FR136" s="378" t="str">
        <f>IFERROR(IF(AND($FH136="mas",'Classificação geral'!$F130=1),'Classificação geral'!O130,""),"")</f>
        <v/>
      </c>
      <c r="FS136" s="378" t="str">
        <f>IFERROR(IF(AND($FH136="mas",'Classificação geral'!$F130=1),'Classificação geral'!P130,""),"")</f>
        <v/>
      </c>
      <c r="FT136" s="378" t="str">
        <f>IFERROR(IF(AND($FH136="mas",'Classificação geral'!$F130=1),'Classificação geral'!Q130,""),"")</f>
        <v/>
      </c>
      <c r="FU136" s="378" t="str">
        <f>IFERROR(IF(AND($FH136="mas",'Classificação geral'!$F130=1),'Classificação geral'!R130,""),"")</f>
        <v/>
      </c>
      <c r="FV136" s="306"/>
      <c r="FW136" s="380" t="str">
        <f t="shared" si="342"/>
        <v/>
      </c>
      <c r="FX136" s="297" t="str">
        <f>IFERROR(RANK(FV136,FV:FV,0)+ COUNTIF($FV$13:FV135,FV136),"")</f>
        <v/>
      </c>
      <c r="FY136" s="305"/>
      <c r="FZ136" s="295"/>
      <c r="GA136" s="295"/>
      <c r="GB136" s="293"/>
      <c r="GC136" s="293"/>
      <c r="GD136" s="306"/>
      <c r="GE136" s="378" t="str">
        <f>IFERROR(IF(AND($GC136="fem",'Classificação geral'!$F130=2),'Classificação geral'!G130,""),"")</f>
        <v/>
      </c>
      <c r="GF136" s="378" t="str">
        <f>IFERROR(IF(AND($GC136="fem",'Classificação geral'!$F130=2),'Classificação geral'!H130,""),"")</f>
        <v/>
      </c>
      <c r="GG136" s="378" t="str">
        <f>IFERROR(IF(AND($GC136="fem",'Classificação geral'!$F130=2),'Classificação geral'!I130,""),"")</f>
        <v/>
      </c>
      <c r="GH136" s="378" t="str">
        <f>IFERROR(IF(AND($GC136="fem",'Classificação geral'!$F130=2),'Classificação geral'!J130,""),"")</f>
        <v/>
      </c>
      <c r="GI136" s="378" t="str">
        <f>IFERROR(IF(AND($GC136="fem",'Classificação geral'!$F130=2),'Classificação geral'!K130,""),"")</f>
        <v/>
      </c>
      <c r="GJ136" s="378" t="str">
        <f>IFERROR(IF(AND($GC136="fem",'Classificação geral'!$F130=2),'Classificação geral'!L130,""),"")</f>
        <v/>
      </c>
      <c r="GK136" s="378" t="str">
        <f>IFERROR(IF(AND($GC136="fem",'Classificação geral'!$F130=2),'Classificação geral'!M130,""),"")</f>
        <v/>
      </c>
      <c r="GL136" s="378" t="str">
        <f>IFERROR(IF(AND($GC136="fem",'Classificação geral'!$F130=2),'Classificação geral'!N130,""),"")</f>
        <v/>
      </c>
      <c r="GM136" s="378" t="str">
        <f>IFERROR(IF(AND($GC136="fem",'Classificação geral'!$F130=2),'Classificação geral'!O130,""),"")</f>
        <v/>
      </c>
      <c r="GN136" s="378" t="str">
        <f>IFERROR(IF(AND($GC136="fem",'Classificação geral'!$F130=2),'Classificação geral'!P130,""),"")</f>
        <v/>
      </c>
      <c r="GO136" s="378" t="str">
        <f>IFERROR(IF(AND($GC136="fem",'Classificação geral'!$F130=2),'Classificação geral'!Q130,""),"")</f>
        <v/>
      </c>
      <c r="GP136" s="378" t="str">
        <f>IFERROR(IF(AND($GC136="fem",'Classificação geral'!$F130=2),'Classificação geral'!R130,""),"")</f>
        <v/>
      </c>
      <c r="GQ136" s="306"/>
      <c r="GR136" s="380" t="str">
        <f t="shared" si="343"/>
        <v/>
      </c>
      <c r="GS136" s="297" t="str">
        <f>IFERROR(RANK(GQ136,GQ:GQ,0)+ COUNTIF($GQ$13:GQ135,GQ136),"")</f>
        <v/>
      </c>
      <c r="GT136" s="305"/>
      <c r="GU136" s="295"/>
      <c r="GV136" s="295"/>
      <c r="GW136" s="293"/>
      <c r="GX136" s="293"/>
      <c r="GY136" s="306"/>
      <c r="GZ136" s="306"/>
      <c r="HA136" s="306"/>
      <c r="HB136" s="306"/>
      <c r="HC136" s="306"/>
      <c r="HD136" s="306"/>
      <c r="HE136" s="306"/>
      <c r="HF136" s="306"/>
      <c r="HG136" s="306"/>
      <c r="HH136" s="306"/>
      <c r="HI136" s="306"/>
      <c r="HJ136" s="306"/>
      <c r="HK136" s="306"/>
      <c r="HL136" s="306"/>
      <c r="HM136" s="380" t="str">
        <f t="shared" si="344"/>
        <v/>
      </c>
      <c r="HN136" s="297" t="str">
        <f>IFERROR(RANK(HL136,HL:HL,0)+ COUNTIF($HL$13:HL135,HL136),"")</f>
        <v/>
      </c>
      <c r="HO136" s="305"/>
      <c r="HP136" s="295"/>
      <c r="HQ136" s="306"/>
      <c r="HR136" s="293"/>
      <c r="HS136" s="293"/>
      <c r="HT136" s="293"/>
      <c r="HU136" s="382">
        <f>IF($HT136='Classificação geral'!$F130,'Classificação geral'!G130,"")</f>
        <v>0</v>
      </c>
      <c r="HV136" s="382">
        <f>IF($HT136='Classificação geral'!$F130,'Classificação geral'!H130,"")</f>
        <v>0</v>
      </c>
      <c r="HW136" s="382">
        <f>IF($HT136='Classificação geral'!$F130,'Classificação geral'!I130,"")</f>
        <v>0</v>
      </c>
      <c r="HX136" s="382">
        <f>IF($HT136='Classificação geral'!$F130,'Classificação geral'!J130,"")</f>
        <v>0</v>
      </c>
      <c r="HY136" s="382">
        <f>IF($HT136='Classificação geral'!$F130,'Classificação geral'!K130,"")</f>
        <v>0</v>
      </c>
      <c r="HZ136" s="382">
        <f>IF($HT136='Classificação geral'!$F130,'Classificação geral'!L130,"")</f>
        <v>0</v>
      </c>
      <c r="IA136" s="382">
        <f>IF($HT136='Classificação geral'!$F130,'Classificação geral'!M130,"")</f>
        <v>0</v>
      </c>
      <c r="IB136" s="382">
        <f>IF($HT136='Classificação geral'!$F130,'Classificação geral'!N130,"")</f>
        <v>0</v>
      </c>
      <c r="IC136" s="382">
        <f>IF($HT136='Classificação geral'!$F130,'Classificação geral'!O130,"")</f>
        <v>0</v>
      </c>
      <c r="ID136" s="382">
        <f>IF($HT136='Classificação geral'!$F130,'Classificação geral'!P130,"")</f>
        <v>0</v>
      </c>
      <c r="IE136" s="382">
        <f>IF($HT136='Classificação geral'!$F130,'Classificação geral'!Q130,"")</f>
        <v>0</v>
      </c>
      <c r="IF136" s="382">
        <f>IF($HT136='Classificação geral'!$F130,'Classificação geral'!R130,"")</f>
        <v>0</v>
      </c>
      <c r="IG136" s="379" t="str">
        <f>IF($HT136='Classificação geral'!$F130,'Classificação geral'!$U130,"")</f>
        <v/>
      </c>
      <c r="IH136" s="334" t="str">
        <f t="shared" si="339"/>
        <v/>
      </c>
      <c r="II136" s="297" t="str">
        <f>IFERROR(RANK(IG136,IG:IG,0)+ COUNTIF($IG$13:IG135,IG136),"")</f>
        <v/>
      </c>
      <c r="IJ136" s="305"/>
      <c r="IK136" s="295"/>
      <c r="IL136" s="306"/>
      <c r="IM136" s="293"/>
      <c r="IN136" s="293"/>
      <c r="IO136" s="293"/>
      <c r="IP136" s="379">
        <f>IF($IO136='Classificação geral'!$F130,'Classificação geral'!G130,"")</f>
        <v>0</v>
      </c>
      <c r="IQ136" s="379">
        <f>IF($IO136='Classificação geral'!$F130,'Classificação geral'!H130,"")</f>
        <v>0</v>
      </c>
      <c r="IR136" s="379">
        <f>IF($IO136='Classificação geral'!$F130,'Classificação geral'!I130,"")</f>
        <v>0</v>
      </c>
      <c r="IS136" s="379">
        <f>IF($IO136='Classificação geral'!$F130,'Classificação geral'!J130,"")</f>
        <v>0</v>
      </c>
      <c r="IT136" s="379">
        <f>IF($IO136='Classificação geral'!$F130,'Classificação geral'!K130,"")</f>
        <v>0</v>
      </c>
      <c r="IU136" s="379">
        <f>IF($IO136='Classificação geral'!$F130,'Classificação geral'!L130,"")</f>
        <v>0</v>
      </c>
      <c r="IV136" s="379">
        <f>IF($IO136='Classificação geral'!$F130,'Classificação geral'!M130,"")</f>
        <v>0</v>
      </c>
      <c r="IW136" s="379">
        <f>IF($IO136='Classificação geral'!$F130,'Classificação geral'!N130,"")</f>
        <v>0</v>
      </c>
      <c r="IX136" s="379">
        <f>IF($IO136='Classificação geral'!$F130,'Classificação geral'!O130,"")</f>
        <v>0</v>
      </c>
      <c r="IY136" s="379">
        <f>IF($IO136='Classificação geral'!$F130,'Classificação geral'!P130,"")</f>
        <v>0</v>
      </c>
      <c r="IZ136" s="379">
        <f>IF($IO136='Classificação geral'!$F130,'Classificação geral'!Q130,"")</f>
        <v>0</v>
      </c>
      <c r="JA136" s="379">
        <f>IF($IO136='Classificação geral'!$F130,'Classificação geral'!R130,"")</f>
        <v>0</v>
      </c>
      <c r="JB136" s="296" t="str">
        <f>IF($IO136='Classificação geral'!$F130,'Classificação geral'!$U130,"")</f>
        <v/>
      </c>
      <c r="JC136" s="334" t="str">
        <f t="shared" si="340"/>
        <v/>
      </c>
      <c r="JD136" s="297" t="str">
        <f>IFERROR(RANK(JB136,JB:JB,0)+ COUNTIF($JB$13:JB135,JB136),"")</f>
        <v/>
      </c>
    </row>
    <row r="137" spans="1:264" ht="24.6" x14ac:dyDescent="0.4">
      <c r="BN137" s="236"/>
      <c r="DL137" s="36"/>
      <c r="DN137" s="24"/>
      <c r="DO137" s="24"/>
      <c r="DP137" s="24"/>
      <c r="DQ137" s="24"/>
      <c r="DR137" s="24"/>
      <c r="DS137" s="24"/>
      <c r="DT137" s="24"/>
      <c r="DU137" s="24"/>
      <c r="DV137" s="24"/>
      <c r="DW137" s="24"/>
      <c r="DX137" s="24"/>
      <c r="DY137" s="24"/>
      <c r="DZ137" s="24"/>
      <c r="EA137" s="24"/>
      <c r="EI137" s="295"/>
      <c r="EJ137" s="306"/>
      <c r="EK137" s="293"/>
      <c r="EL137" s="293"/>
      <c r="EM137" s="293"/>
      <c r="EN137" s="378" t="str">
        <f>IFERROR(IF(AND($EL137="fem",'Classificação geral'!$F131=1),'Classificação geral'!G131,""),"")</f>
        <v/>
      </c>
      <c r="EO137" s="378" t="str">
        <f>IFERROR(IF(AND($EL137="fem",'Classificação geral'!$F131=1),'Classificação geral'!H131,""),"")</f>
        <v/>
      </c>
      <c r="EP137" s="378" t="str">
        <f>IFERROR(IF(AND($EL137="fem",'Classificação geral'!$F131=1),'Classificação geral'!I131,""),"")</f>
        <v/>
      </c>
      <c r="EQ137" s="378" t="str">
        <f>IFERROR(IF(AND($EL137="fem",'Classificação geral'!$F131=1),'Classificação geral'!J131,""),"")</f>
        <v/>
      </c>
      <c r="ER137" s="306"/>
      <c r="ES137" s="378" t="str">
        <f>IFERROR(IF(AND($EL137="fem",'Classificação geral'!$F131=1),'Classificação geral'!L131,""),"")</f>
        <v/>
      </c>
      <c r="ET137" s="378" t="str">
        <f>IFERROR(IF(AND($EL137="fem",'Classificação geral'!$F131=1),'Classificação geral'!M131,""),"")</f>
        <v/>
      </c>
      <c r="EU137" s="378" t="str">
        <f>IFERROR(IF(AND($EL137="fem",'Classificação geral'!$F131=1),'Classificação geral'!N131,""),"")</f>
        <v/>
      </c>
      <c r="EV137" s="306"/>
      <c r="EW137" s="378" t="str">
        <f>IFERROR(IF(AND($EL137="fem",'Classificação geral'!$F131=1),'Classificação geral'!P131,""),"")</f>
        <v/>
      </c>
      <c r="EX137" s="378" t="str">
        <f>IFERROR(IF(AND($EL137="fem",'Classificação geral'!$F131=1),'Classificação geral'!Q131,""),"")</f>
        <v/>
      </c>
      <c r="EY137" s="378" t="str">
        <f>IFERROR(IF(AND($EL137="fem",'Classificação geral'!$F131=1),'Classificação geral'!R131,""),"")</f>
        <v/>
      </c>
      <c r="EZ137" s="296"/>
      <c r="FA137" s="380" t="str">
        <f t="shared" si="341"/>
        <v/>
      </c>
      <c r="FB137" s="297" t="str">
        <f>IFERROR(RANK(EZ137,EZ:EZ,0)+ COUNTIF(EZ$13:$EZ136,EZ137),"")</f>
        <v/>
      </c>
      <c r="FC137" s="298"/>
      <c r="FD137" s="305"/>
      <c r="FE137" s="295"/>
      <c r="FF137" s="306"/>
      <c r="FG137" s="293"/>
      <c r="FH137" s="293"/>
      <c r="FI137" s="306"/>
      <c r="FJ137" s="378" t="str">
        <f>IFERROR(IF(AND($FH137="mas",'Classificação geral'!$F131=1),'Classificação geral'!G131,""),"")</f>
        <v/>
      </c>
      <c r="FK137" s="378" t="str">
        <f>IFERROR(IF(AND($FH137="mas",'Classificação geral'!$F131=1),'Classificação geral'!H131,""),"")</f>
        <v/>
      </c>
      <c r="FL137" s="378" t="str">
        <f>IFERROR(IF(AND($FH137="mas",'Classificação geral'!$F131=1),'Classificação geral'!I131,""),"")</f>
        <v/>
      </c>
      <c r="FM137" s="378" t="str">
        <f>IFERROR(IF(AND($FH137="mas",'Classificação geral'!$F131=1),'Classificação geral'!J131,""),"")</f>
        <v/>
      </c>
      <c r="FN137" s="378" t="str">
        <f>IFERROR(IF(AND($FH137="mas",'Classificação geral'!$F131=1),'Classificação geral'!K131,""),"")</f>
        <v/>
      </c>
      <c r="FO137" s="378" t="str">
        <f>IFERROR(IF(AND($FH137="mas",'Classificação geral'!$F131=1),'Classificação geral'!L131,""),"")</f>
        <v/>
      </c>
      <c r="FP137" s="378" t="str">
        <f>IFERROR(IF(AND($FH137="mas",'Classificação geral'!$F131=1),'Classificação geral'!M131,""),"")</f>
        <v/>
      </c>
      <c r="FQ137" s="378" t="str">
        <f>IFERROR(IF(AND($FH137="mas",'Classificação geral'!$F131=1),'Classificação geral'!N131,""),"")</f>
        <v/>
      </c>
      <c r="FR137" s="378" t="str">
        <f>IFERROR(IF(AND($FH137="mas",'Classificação geral'!$F131=1),'Classificação geral'!O131,""),"")</f>
        <v/>
      </c>
      <c r="FS137" s="378" t="str">
        <f>IFERROR(IF(AND($FH137="mas",'Classificação geral'!$F131=1),'Classificação geral'!P131,""),"")</f>
        <v/>
      </c>
      <c r="FT137" s="378" t="str">
        <f>IFERROR(IF(AND($FH137="mas",'Classificação geral'!$F131=1),'Classificação geral'!Q131,""),"")</f>
        <v/>
      </c>
      <c r="FU137" s="378" t="str">
        <f>IFERROR(IF(AND($FH137="mas",'Classificação geral'!$F131=1),'Classificação geral'!R131,""),"")</f>
        <v/>
      </c>
      <c r="FV137" s="306"/>
      <c r="FW137" s="380" t="str">
        <f t="shared" si="342"/>
        <v/>
      </c>
      <c r="FX137" s="297" t="str">
        <f>IFERROR(RANK(FV137,FV:FV,0)+ COUNTIF($FV$13:FV136,FV137),"")</f>
        <v/>
      </c>
      <c r="FY137" s="305"/>
      <c r="FZ137" s="295"/>
      <c r="GA137" s="295"/>
      <c r="GB137" s="293"/>
      <c r="GC137" s="293"/>
      <c r="GD137" s="306"/>
      <c r="GE137" s="378" t="str">
        <f>IFERROR(IF(AND($GC137="fem",'Classificação geral'!$F131=2),'Classificação geral'!G131,""),"")</f>
        <v/>
      </c>
      <c r="GF137" s="378" t="str">
        <f>IFERROR(IF(AND($GC137="fem",'Classificação geral'!$F131=2),'Classificação geral'!H131,""),"")</f>
        <v/>
      </c>
      <c r="GG137" s="378" t="str">
        <f>IFERROR(IF(AND($GC137="fem",'Classificação geral'!$F131=2),'Classificação geral'!I131,""),"")</f>
        <v/>
      </c>
      <c r="GH137" s="378" t="str">
        <f>IFERROR(IF(AND($GC137="fem",'Classificação geral'!$F131=2),'Classificação geral'!J131,""),"")</f>
        <v/>
      </c>
      <c r="GI137" s="378" t="str">
        <f>IFERROR(IF(AND($GC137="fem",'Classificação geral'!$F131=2),'Classificação geral'!K131,""),"")</f>
        <v/>
      </c>
      <c r="GJ137" s="378" t="str">
        <f>IFERROR(IF(AND($GC137="fem",'Classificação geral'!$F131=2),'Classificação geral'!L131,""),"")</f>
        <v/>
      </c>
      <c r="GK137" s="378" t="str">
        <f>IFERROR(IF(AND($GC137="fem",'Classificação geral'!$F131=2),'Classificação geral'!M131,""),"")</f>
        <v/>
      </c>
      <c r="GL137" s="378" t="str">
        <f>IFERROR(IF(AND($GC137="fem",'Classificação geral'!$F131=2),'Classificação geral'!N131,""),"")</f>
        <v/>
      </c>
      <c r="GM137" s="378" t="str">
        <f>IFERROR(IF(AND($GC137="fem",'Classificação geral'!$F131=2),'Classificação geral'!O131,""),"")</f>
        <v/>
      </c>
      <c r="GN137" s="378" t="str">
        <f>IFERROR(IF(AND($GC137="fem",'Classificação geral'!$F131=2),'Classificação geral'!P131,""),"")</f>
        <v/>
      </c>
      <c r="GO137" s="378" t="str">
        <f>IFERROR(IF(AND($GC137="fem",'Classificação geral'!$F131=2),'Classificação geral'!Q131,""),"")</f>
        <v/>
      </c>
      <c r="GP137" s="378" t="str">
        <f>IFERROR(IF(AND($GC137="fem",'Classificação geral'!$F131=2),'Classificação geral'!R131,""),"")</f>
        <v/>
      </c>
      <c r="GQ137" s="306"/>
      <c r="GR137" s="380" t="str">
        <f t="shared" si="343"/>
        <v/>
      </c>
      <c r="GS137" s="297" t="str">
        <f>IFERROR(RANK(GQ137,GQ:GQ,0)+ COUNTIF($GQ$13:GQ136,GQ137),"")</f>
        <v/>
      </c>
      <c r="GT137" s="305"/>
      <c r="GU137" s="295"/>
      <c r="GV137" s="295"/>
      <c r="GW137" s="293"/>
      <c r="GX137" s="293"/>
      <c r="GY137" s="306"/>
      <c r="GZ137" s="306"/>
      <c r="HA137" s="306"/>
      <c r="HB137" s="306"/>
      <c r="HC137" s="306"/>
      <c r="HD137" s="306"/>
      <c r="HE137" s="306"/>
      <c r="HF137" s="306"/>
      <c r="HG137" s="306"/>
      <c r="HH137" s="306"/>
      <c r="HI137" s="306"/>
      <c r="HJ137" s="306"/>
      <c r="HK137" s="306"/>
      <c r="HL137" s="306"/>
      <c r="HM137" s="380" t="str">
        <f t="shared" si="344"/>
        <v/>
      </c>
      <c r="HN137" s="297" t="str">
        <f>IFERROR(RANK(HL137,HL:HL,0)+ COUNTIF($HL$13:HL136,HL137),"")</f>
        <v/>
      </c>
      <c r="HO137" s="305"/>
      <c r="HP137" s="295"/>
      <c r="HQ137" s="306"/>
      <c r="HR137" s="293"/>
      <c r="HS137" s="293"/>
      <c r="HT137" s="293"/>
      <c r="HU137" s="382">
        <f>IF($HT137='Classificação geral'!$F131,'Classificação geral'!G131,"")</f>
        <v>0</v>
      </c>
      <c r="HV137" s="382">
        <f>IF($HT137='Classificação geral'!$F131,'Classificação geral'!H131,"")</f>
        <v>0</v>
      </c>
      <c r="HW137" s="382">
        <f>IF($HT137='Classificação geral'!$F131,'Classificação geral'!I131,"")</f>
        <v>0</v>
      </c>
      <c r="HX137" s="382">
        <f>IF($HT137='Classificação geral'!$F131,'Classificação geral'!J131,"")</f>
        <v>0</v>
      </c>
      <c r="HY137" s="382">
        <f>IF($HT137='Classificação geral'!$F131,'Classificação geral'!K131,"")</f>
        <v>0</v>
      </c>
      <c r="HZ137" s="382">
        <f>IF($HT137='Classificação geral'!$F131,'Classificação geral'!L131,"")</f>
        <v>0</v>
      </c>
      <c r="IA137" s="382">
        <f>IF($HT137='Classificação geral'!$F131,'Classificação geral'!M131,"")</f>
        <v>0</v>
      </c>
      <c r="IB137" s="382">
        <f>IF($HT137='Classificação geral'!$F131,'Classificação geral'!N131,"")</f>
        <v>0</v>
      </c>
      <c r="IC137" s="382">
        <f>IF($HT137='Classificação geral'!$F131,'Classificação geral'!O131,"")</f>
        <v>0</v>
      </c>
      <c r="ID137" s="382">
        <f>IF($HT137='Classificação geral'!$F131,'Classificação geral'!P131,"")</f>
        <v>0</v>
      </c>
      <c r="IE137" s="382">
        <f>IF($HT137='Classificação geral'!$F131,'Classificação geral'!Q131,"")</f>
        <v>0</v>
      </c>
      <c r="IF137" s="382">
        <f>IF($HT137='Classificação geral'!$F131,'Classificação geral'!R131,"")</f>
        <v>0</v>
      </c>
      <c r="IG137" s="379" t="str">
        <f>IF($HT137='Classificação geral'!$F131,'Classificação geral'!$U131,"")</f>
        <v/>
      </c>
      <c r="IH137" s="334" t="str">
        <f t="shared" si="339"/>
        <v/>
      </c>
      <c r="II137" s="297" t="str">
        <f>IFERROR(RANK(IG137,IG:IG,0)+ COUNTIF($IG$13:IG136,IG137),"")</f>
        <v/>
      </c>
      <c r="IJ137" s="305"/>
      <c r="IK137" s="295"/>
      <c r="IL137" s="306"/>
      <c r="IM137" s="293"/>
      <c r="IN137" s="293"/>
      <c r="IO137" s="293"/>
      <c r="IP137" s="379">
        <f>IF($IO137='Classificação geral'!$F131,'Classificação geral'!G131,"")</f>
        <v>0</v>
      </c>
      <c r="IQ137" s="379">
        <f>IF($IO137='Classificação geral'!$F131,'Classificação geral'!H131,"")</f>
        <v>0</v>
      </c>
      <c r="IR137" s="379">
        <f>IF($IO137='Classificação geral'!$F131,'Classificação geral'!I131,"")</f>
        <v>0</v>
      </c>
      <c r="IS137" s="379">
        <f>IF($IO137='Classificação geral'!$F131,'Classificação geral'!J131,"")</f>
        <v>0</v>
      </c>
      <c r="IT137" s="379">
        <f>IF($IO137='Classificação geral'!$F131,'Classificação geral'!K131,"")</f>
        <v>0</v>
      </c>
      <c r="IU137" s="379">
        <f>IF($IO137='Classificação geral'!$F131,'Classificação geral'!L131,"")</f>
        <v>0</v>
      </c>
      <c r="IV137" s="379">
        <f>IF($IO137='Classificação geral'!$F131,'Classificação geral'!M131,"")</f>
        <v>0</v>
      </c>
      <c r="IW137" s="379">
        <f>IF($IO137='Classificação geral'!$F131,'Classificação geral'!N131,"")</f>
        <v>0</v>
      </c>
      <c r="IX137" s="379">
        <f>IF($IO137='Classificação geral'!$F131,'Classificação geral'!O131,"")</f>
        <v>0</v>
      </c>
      <c r="IY137" s="379">
        <f>IF($IO137='Classificação geral'!$F131,'Classificação geral'!P131,"")</f>
        <v>0</v>
      </c>
      <c r="IZ137" s="379">
        <f>IF($IO137='Classificação geral'!$F131,'Classificação geral'!Q131,"")</f>
        <v>0</v>
      </c>
      <c r="JA137" s="379">
        <f>IF($IO137='Classificação geral'!$F131,'Classificação geral'!R131,"")</f>
        <v>0</v>
      </c>
      <c r="JB137" s="296" t="str">
        <f>IF($IO137='Classificação geral'!$F131,'Classificação geral'!$U131,"")</f>
        <v/>
      </c>
      <c r="JC137" s="334" t="str">
        <f t="shared" si="340"/>
        <v/>
      </c>
      <c r="JD137" s="297" t="str">
        <f>IFERROR(RANK(JB137,JB:JB,0)+ COUNTIF($JB$13:JB136,JB137),"")</f>
        <v/>
      </c>
    </row>
    <row r="138" spans="1:264" ht="24.6" x14ac:dyDescent="0.4">
      <c r="BN138" s="236"/>
      <c r="DL138" s="36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I138" s="295"/>
      <c r="EJ138" s="306"/>
      <c r="EK138" s="293"/>
      <c r="EL138" s="293"/>
      <c r="EM138" s="293"/>
      <c r="EN138" s="378" t="str">
        <f>IFERROR(IF(AND($EL138="fem",'Classificação geral'!$F132=1),'Classificação geral'!G132,""),"")</f>
        <v/>
      </c>
      <c r="EO138" s="378" t="str">
        <f>IFERROR(IF(AND($EL138="fem",'Classificação geral'!$F132=1),'Classificação geral'!H132,""),"")</f>
        <v/>
      </c>
      <c r="EP138" s="378" t="str">
        <f>IFERROR(IF(AND($EL138="fem",'Classificação geral'!$F132=1),'Classificação geral'!I132,""),"")</f>
        <v/>
      </c>
      <c r="EQ138" s="378" t="str">
        <f>IFERROR(IF(AND($EL138="fem",'Classificação geral'!$F132=1),'Classificação geral'!J132,""),"")</f>
        <v/>
      </c>
      <c r="ER138" s="306"/>
      <c r="ES138" s="378" t="str">
        <f>IFERROR(IF(AND($EL138="fem",'Classificação geral'!$F132=1),'Classificação geral'!L132,""),"")</f>
        <v/>
      </c>
      <c r="ET138" s="378" t="str">
        <f>IFERROR(IF(AND($EL138="fem",'Classificação geral'!$F132=1),'Classificação geral'!M132,""),"")</f>
        <v/>
      </c>
      <c r="EU138" s="378" t="str">
        <f>IFERROR(IF(AND($EL138="fem",'Classificação geral'!$F132=1),'Classificação geral'!N132,""),"")</f>
        <v/>
      </c>
      <c r="EV138" s="306"/>
      <c r="EW138" s="378" t="str">
        <f>IFERROR(IF(AND($EL138="fem",'Classificação geral'!$F132=1),'Classificação geral'!P132,""),"")</f>
        <v/>
      </c>
      <c r="EX138" s="378" t="str">
        <f>IFERROR(IF(AND($EL138="fem",'Classificação geral'!$F132=1),'Classificação geral'!Q132,""),"")</f>
        <v/>
      </c>
      <c r="EY138" s="378" t="str">
        <f>IFERROR(IF(AND($EL138="fem",'Classificação geral'!$F132=1),'Classificação geral'!R132,""),"")</f>
        <v/>
      </c>
      <c r="EZ138" s="296"/>
      <c r="FA138" s="380" t="str">
        <f t="shared" si="341"/>
        <v/>
      </c>
      <c r="FB138" s="297" t="str">
        <f>IFERROR(RANK(EZ138,EZ:EZ,0)+ COUNTIF(EZ$13:$EZ137,EZ138),"")</f>
        <v/>
      </c>
      <c r="FC138" s="298"/>
      <c r="FD138" s="305"/>
      <c r="FE138" s="295"/>
      <c r="FF138" s="306"/>
      <c r="FG138" s="293"/>
      <c r="FH138" s="293"/>
      <c r="FI138" s="306"/>
      <c r="FJ138" s="378" t="str">
        <f>IFERROR(IF(AND($FH138="mas",'Classificação geral'!$F132=1),'Classificação geral'!G132,""),"")</f>
        <v/>
      </c>
      <c r="FK138" s="378" t="str">
        <f>IFERROR(IF(AND($FH138="mas",'Classificação geral'!$F132=1),'Classificação geral'!H132,""),"")</f>
        <v/>
      </c>
      <c r="FL138" s="378" t="str">
        <f>IFERROR(IF(AND($FH138="mas",'Classificação geral'!$F132=1),'Classificação geral'!I132,""),"")</f>
        <v/>
      </c>
      <c r="FM138" s="378" t="str">
        <f>IFERROR(IF(AND($FH138="mas",'Classificação geral'!$F132=1),'Classificação geral'!J132,""),"")</f>
        <v/>
      </c>
      <c r="FN138" s="378" t="str">
        <f>IFERROR(IF(AND($FH138="mas",'Classificação geral'!$F132=1),'Classificação geral'!K132,""),"")</f>
        <v/>
      </c>
      <c r="FO138" s="378" t="str">
        <f>IFERROR(IF(AND($FH138="mas",'Classificação geral'!$F132=1),'Classificação geral'!L132,""),"")</f>
        <v/>
      </c>
      <c r="FP138" s="378" t="str">
        <f>IFERROR(IF(AND($FH138="mas",'Classificação geral'!$F132=1),'Classificação geral'!M132,""),"")</f>
        <v/>
      </c>
      <c r="FQ138" s="378" t="str">
        <f>IFERROR(IF(AND($FH138="mas",'Classificação geral'!$F132=1),'Classificação geral'!N132,""),"")</f>
        <v/>
      </c>
      <c r="FR138" s="378" t="str">
        <f>IFERROR(IF(AND($FH138="mas",'Classificação geral'!$F132=1),'Classificação geral'!O132,""),"")</f>
        <v/>
      </c>
      <c r="FS138" s="378" t="str">
        <f>IFERROR(IF(AND($FH138="mas",'Classificação geral'!$F132=1),'Classificação geral'!P132,""),"")</f>
        <v/>
      </c>
      <c r="FT138" s="378" t="str">
        <f>IFERROR(IF(AND($FH138="mas",'Classificação geral'!$F132=1),'Classificação geral'!Q132,""),"")</f>
        <v/>
      </c>
      <c r="FU138" s="378" t="str">
        <f>IFERROR(IF(AND($FH138="mas",'Classificação geral'!$F132=1),'Classificação geral'!R132,""),"")</f>
        <v/>
      </c>
      <c r="FV138" s="306"/>
      <c r="FW138" s="380" t="str">
        <f t="shared" si="342"/>
        <v/>
      </c>
      <c r="FX138" s="297" t="str">
        <f>IFERROR(RANK(FV138,FV:FV,0)+ COUNTIF($FV$13:FV137,FV138),"")</f>
        <v/>
      </c>
      <c r="FY138" s="305"/>
      <c r="FZ138" s="295"/>
      <c r="GA138" s="295"/>
      <c r="GB138" s="293"/>
      <c r="GC138" s="293"/>
      <c r="GD138" s="306"/>
      <c r="GE138" s="378" t="str">
        <f>IFERROR(IF(AND($GC138="fem",'Classificação geral'!$F132=2),'Classificação geral'!G132,""),"")</f>
        <v/>
      </c>
      <c r="GF138" s="378" t="str">
        <f>IFERROR(IF(AND($GC138="fem",'Classificação geral'!$F132=2),'Classificação geral'!H132,""),"")</f>
        <v/>
      </c>
      <c r="GG138" s="378" t="str">
        <f>IFERROR(IF(AND($GC138="fem",'Classificação geral'!$F132=2),'Classificação geral'!I132,""),"")</f>
        <v/>
      </c>
      <c r="GH138" s="378" t="str">
        <f>IFERROR(IF(AND($GC138="fem",'Classificação geral'!$F132=2),'Classificação geral'!J132,""),"")</f>
        <v/>
      </c>
      <c r="GI138" s="378" t="str">
        <f>IFERROR(IF(AND($GC138="fem",'Classificação geral'!$F132=2),'Classificação geral'!K132,""),"")</f>
        <v/>
      </c>
      <c r="GJ138" s="378" t="str">
        <f>IFERROR(IF(AND($GC138="fem",'Classificação geral'!$F132=2),'Classificação geral'!L132,""),"")</f>
        <v/>
      </c>
      <c r="GK138" s="378" t="str">
        <f>IFERROR(IF(AND($GC138="fem",'Classificação geral'!$F132=2),'Classificação geral'!M132,""),"")</f>
        <v/>
      </c>
      <c r="GL138" s="378" t="str">
        <f>IFERROR(IF(AND($GC138="fem",'Classificação geral'!$F132=2),'Classificação geral'!N132,""),"")</f>
        <v/>
      </c>
      <c r="GM138" s="378" t="str">
        <f>IFERROR(IF(AND($GC138="fem",'Classificação geral'!$F132=2),'Classificação geral'!O132,""),"")</f>
        <v/>
      </c>
      <c r="GN138" s="378" t="str">
        <f>IFERROR(IF(AND($GC138="fem",'Classificação geral'!$F132=2),'Classificação geral'!P132,""),"")</f>
        <v/>
      </c>
      <c r="GO138" s="378" t="str">
        <f>IFERROR(IF(AND($GC138="fem",'Classificação geral'!$F132=2),'Classificação geral'!Q132,""),"")</f>
        <v/>
      </c>
      <c r="GP138" s="378" t="str">
        <f>IFERROR(IF(AND($GC138="fem",'Classificação geral'!$F132=2),'Classificação geral'!R132,""),"")</f>
        <v/>
      </c>
      <c r="GQ138" s="306"/>
      <c r="GR138" s="380" t="str">
        <f t="shared" si="343"/>
        <v/>
      </c>
      <c r="GS138" s="297" t="str">
        <f>IFERROR(RANK(GQ138,GQ:GQ,0)+ COUNTIF($GQ$13:GQ137,GQ138),"")</f>
        <v/>
      </c>
      <c r="GT138" s="305"/>
      <c r="GU138" s="295"/>
      <c r="GV138" s="295"/>
      <c r="GW138" s="293"/>
      <c r="GX138" s="293"/>
      <c r="GY138" s="306"/>
      <c r="GZ138" s="306"/>
      <c r="HA138" s="306"/>
      <c r="HB138" s="306"/>
      <c r="HC138" s="306"/>
      <c r="HD138" s="306"/>
      <c r="HE138" s="306"/>
      <c r="HF138" s="306"/>
      <c r="HG138" s="306"/>
      <c r="HH138" s="306"/>
      <c r="HI138" s="306"/>
      <c r="HJ138" s="306"/>
      <c r="HK138" s="306"/>
      <c r="HL138" s="306"/>
      <c r="HM138" s="380" t="str">
        <f t="shared" si="344"/>
        <v/>
      </c>
      <c r="HN138" s="297" t="str">
        <f>IFERROR(RANK(HL138,HL:HL,0)+ COUNTIF($HL$13:HL137,HL138),"")</f>
        <v/>
      </c>
      <c r="HO138" s="305"/>
      <c r="HP138" s="295"/>
      <c r="HQ138" s="306"/>
      <c r="HR138" s="293"/>
      <c r="HS138" s="293"/>
      <c r="HT138" s="293"/>
      <c r="HU138" s="382">
        <f>IF($HT138='Classificação geral'!$F132,'Classificação geral'!G132,"")</f>
        <v>0</v>
      </c>
      <c r="HV138" s="382">
        <f>IF($HT138='Classificação geral'!$F132,'Classificação geral'!H132,"")</f>
        <v>0</v>
      </c>
      <c r="HW138" s="382">
        <f>IF($HT138='Classificação geral'!$F132,'Classificação geral'!I132,"")</f>
        <v>0</v>
      </c>
      <c r="HX138" s="382">
        <f>IF($HT138='Classificação geral'!$F132,'Classificação geral'!J132,"")</f>
        <v>0</v>
      </c>
      <c r="HY138" s="382">
        <f>IF($HT138='Classificação geral'!$F132,'Classificação geral'!K132,"")</f>
        <v>0</v>
      </c>
      <c r="HZ138" s="382">
        <f>IF($HT138='Classificação geral'!$F132,'Classificação geral'!L132,"")</f>
        <v>0</v>
      </c>
      <c r="IA138" s="382">
        <f>IF($HT138='Classificação geral'!$F132,'Classificação geral'!M132,"")</f>
        <v>0</v>
      </c>
      <c r="IB138" s="382">
        <f>IF($HT138='Classificação geral'!$F132,'Classificação geral'!N132,"")</f>
        <v>0</v>
      </c>
      <c r="IC138" s="382">
        <f>IF($HT138='Classificação geral'!$F132,'Classificação geral'!O132,"")</f>
        <v>0</v>
      </c>
      <c r="ID138" s="382">
        <f>IF($HT138='Classificação geral'!$F132,'Classificação geral'!P132,"")</f>
        <v>0</v>
      </c>
      <c r="IE138" s="382">
        <f>IF($HT138='Classificação geral'!$F132,'Classificação geral'!Q132,"")</f>
        <v>0</v>
      </c>
      <c r="IF138" s="382">
        <f>IF($HT138='Classificação geral'!$F132,'Classificação geral'!R132,"")</f>
        <v>0</v>
      </c>
      <c r="IG138" s="379" t="str">
        <f>IF($HT138='Classificação geral'!$F132,'Classificação geral'!$U132,"")</f>
        <v/>
      </c>
      <c r="IH138" s="334" t="str">
        <f t="shared" si="339"/>
        <v/>
      </c>
      <c r="II138" s="297" t="str">
        <f>IFERROR(RANK(IG138,IG:IG,0)+ COUNTIF($IG$13:IG137,IG138),"")</f>
        <v/>
      </c>
      <c r="IJ138" s="305"/>
      <c r="IK138" s="295"/>
      <c r="IL138" s="306"/>
      <c r="IM138" s="293"/>
      <c r="IN138" s="293"/>
      <c r="IO138" s="293"/>
      <c r="IP138" s="379">
        <f>IF($IO138='Classificação geral'!$F132,'Classificação geral'!G132,"")</f>
        <v>0</v>
      </c>
      <c r="IQ138" s="379">
        <f>IF($IO138='Classificação geral'!$F132,'Classificação geral'!H132,"")</f>
        <v>0</v>
      </c>
      <c r="IR138" s="379">
        <f>IF($IO138='Classificação geral'!$F132,'Classificação geral'!I132,"")</f>
        <v>0</v>
      </c>
      <c r="IS138" s="379">
        <f>IF($IO138='Classificação geral'!$F132,'Classificação geral'!J132,"")</f>
        <v>0</v>
      </c>
      <c r="IT138" s="379">
        <f>IF($IO138='Classificação geral'!$F132,'Classificação geral'!K132,"")</f>
        <v>0</v>
      </c>
      <c r="IU138" s="379">
        <f>IF($IO138='Classificação geral'!$F132,'Classificação geral'!L132,"")</f>
        <v>0</v>
      </c>
      <c r="IV138" s="379">
        <f>IF($IO138='Classificação geral'!$F132,'Classificação geral'!M132,"")</f>
        <v>0</v>
      </c>
      <c r="IW138" s="379">
        <f>IF($IO138='Classificação geral'!$F132,'Classificação geral'!N132,"")</f>
        <v>0</v>
      </c>
      <c r="IX138" s="379">
        <f>IF($IO138='Classificação geral'!$F132,'Classificação geral'!O132,"")</f>
        <v>0</v>
      </c>
      <c r="IY138" s="379">
        <f>IF($IO138='Classificação geral'!$F132,'Classificação geral'!P132,"")</f>
        <v>0</v>
      </c>
      <c r="IZ138" s="379">
        <f>IF($IO138='Classificação geral'!$F132,'Classificação geral'!Q132,"")</f>
        <v>0</v>
      </c>
      <c r="JA138" s="379">
        <f>IF($IO138='Classificação geral'!$F132,'Classificação geral'!R132,"")</f>
        <v>0</v>
      </c>
      <c r="JB138" s="296" t="str">
        <f>IF($IO138='Classificação geral'!$F132,'Classificação geral'!$U132,"")</f>
        <v/>
      </c>
      <c r="JC138" s="334" t="str">
        <f t="shared" si="340"/>
        <v/>
      </c>
      <c r="JD138" s="297" t="str">
        <f>IFERROR(RANK(JB138,JB:JB,0)+ COUNTIF($JB$13:JB137,JB138),"")</f>
        <v/>
      </c>
    </row>
    <row r="139" spans="1:264" ht="24.6" x14ac:dyDescent="0.4">
      <c r="BN139" s="236"/>
      <c r="DL139" s="36"/>
      <c r="DN139" s="24"/>
      <c r="DO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I139" s="295"/>
      <c r="EJ139" s="306"/>
      <c r="EK139" s="293"/>
      <c r="EL139" s="293"/>
      <c r="EM139" s="293"/>
      <c r="EN139" s="378" t="str">
        <f>IFERROR(IF(AND($EL139="fem",'Classificação geral'!$F133=1),'Classificação geral'!G133,""),"")</f>
        <v/>
      </c>
      <c r="EO139" s="378" t="str">
        <f>IFERROR(IF(AND($EL139="fem",'Classificação geral'!$F133=1),'Classificação geral'!H133,""),"")</f>
        <v/>
      </c>
      <c r="EP139" s="378" t="str">
        <f>IFERROR(IF(AND($EL139="fem",'Classificação geral'!$F133=1),'Classificação geral'!I133,""),"")</f>
        <v/>
      </c>
      <c r="EQ139" s="378" t="str">
        <f>IFERROR(IF(AND($EL139="fem",'Classificação geral'!$F133=1),'Classificação geral'!J133,""),"")</f>
        <v/>
      </c>
      <c r="ER139" s="306"/>
      <c r="ES139" s="378" t="str">
        <f>IFERROR(IF(AND($EL139="fem",'Classificação geral'!$F133=1),'Classificação geral'!L133,""),"")</f>
        <v/>
      </c>
      <c r="ET139" s="378" t="str">
        <f>IFERROR(IF(AND($EL139="fem",'Classificação geral'!$F133=1),'Classificação geral'!M133,""),"")</f>
        <v/>
      </c>
      <c r="EU139" s="378" t="str">
        <f>IFERROR(IF(AND($EL139="fem",'Classificação geral'!$F133=1),'Classificação geral'!N133,""),"")</f>
        <v/>
      </c>
      <c r="EV139" s="306"/>
      <c r="EW139" s="378" t="str">
        <f>IFERROR(IF(AND($EL139="fem",'Classificação geral'!$F133=1),'Classificação geral'!P133,""),"")</f>
        <v/>
      </c>
      <c r="EX139" s="378" t="str">
        <f>IFERROR(IF(AND($EL139="fem",'Classificação geral'!$F133=1),'Classificação geral'!Q133,""),"")</f>
        <v/>
      </c>
      <c r="EY139" s="378" t="str">
        <f>IFERROR(IF(AND($EL139="fem",'Classificação geral'!$F133=1),'Classificação geral'!R133,""),"")</f>
        <v/>
      </c>
      <c r="EZ139" s="296"/>
      <c r="FA139" s="380" t="str">
        <f t="shared" si="341"/>
        <v/>
      </c>
      <c r="FB139" s="297" t="str">
        <f>IFERROR(RANK(EZ139,EZ:EZ,0)+ COUNTIF(EZ$13:$EZ138,EZ139),"")</f>
        <v/>
      </c>
      <c r="FC139" s="298"/>
      <c r="FD139" s="305"/>
      <c r="FE139" s="295"/>
      <c r="FF139" s="306"/>
      <c r="FG139" s="293"/>
      <c r="FH139" s="293"/>
      <c r="FI139" s="306"/>
      <c r="FJ139" s="378" t="str">
        <f>IFERROR(IF(AND($FH139="mas",'Classificação geral'!$F133=1),'Classificação geral'!G133,""),"")</f>
        <v/>
      </c>
      <c r="FK139" s="378" t="str">
        <f>IFERROR(IF(AND($FH139="mas",'Classificação geral'!$F133=1),'Classificação geral'!H133,""),"")</f>
        <v/>
      </c>
      <c r="FL139" s="378" t="str">
        <f>IFERROR(IF(AND($FH139="mas",'Classificação geral'!$F133=1),'Classificação geral'!I133,""),"")</f>
        <v/>
      </c>
      <c r="FM139" s="378" t="str">
        <f>IFERROR(IF(AND($FH139="mas",'Classificação geral'!$F133=1),'Classificação geral'!J133,""),"")</f>
        <v/>
      </c>
      <c r="FN139" s="378" t="str">
        <f>IFERROR(IF(AND($FH139="mas",'Classificação geral'!$F133=1),'Classificação geral'!K133,""),"")</f>
        <v/>
      </c>
      <c r="FO139" s="378" t="str">
        <f>IFERROR(IF(AND($FH139="mas",'Classificação geral'!$F133=1),'Classificação geral'!L133,""),"")</f>
        <v/>
      </c>
      <c r="FP139" s="378" t="str">
        <f>IFERROR(IF(AND($FH139="mas",'Classificação geral'!$F133=1),'Classificação geral'!M133,""),"")</f>
        <v/>
      </c>
      <c r="FQ139" s="378" t="str">
        <f>IFERROR(IF(AND($FH139="mas",'Classificação geral'!$F133=1),'Classificação geral'!N133,""),"")</f>
        <v/>
      </c>
      <c r="FR139" s="378" t="str">
        <f>IFERROR(IF(AND($FH139="mas",'Classificação geral'!$F133=1),'Classificação geral'!O133,""),"")</f>
        <v/>
      </c>
      <c r="FS139" s="378" t="str">
        <f>IFERROR(IF(AND($FH139="mas",'Classificação geral'!$F133=1),'Classificação geral'!P133,""),"")</f>
        <v/>
      </c>
      <c r="FT139" s="378" t="str">
        <f>IFERROR(IF(AND($FH139="mas",'Classificação geral'!$F133=1),'Classificação geral'!Q133,""),"")</f>
        <v/>
      </c>
      <c r="FU139" s="378" t="str">
        <f>IFERROR(IF(AND($FH139="mas",'Classificação geral'!$F133=1),'Classificação geral'!R133,""),"")</f>
        <v/>
      </c>
      <c r="FV139" s="306"/>
      <c r="FW139" s="380" t="str">
        <f t="shared" si="342"/>
        <v/>
      </c>
      <c r="FX139" s="297" t="str">
        <f>IFERROR(RANK(FV139,FV:FV,0)+ COUNTIF($FV$13:FV138,FV139),"")</f>
        <v/>
      </c>
      <c r="FY139" s="305"/>
      <c r="FZ139" s="295"/>
      <c r="GA139" s="295"/>
      <c r="GB139" s="293"/>
      <c r="GC139" s="293"/>
      <c r="GD139" s="306"/>
      <c r="GE139" s="378" t="str">
        <f>IFERROR(IF(AND($GC139="fem",'Classificação geral'!$F133=2),'Classificação geral'!G133,""),"")</f>
        <v/>
      </c>
      <c r="GF139" s="378" t="str">
        <f>IFERROR(IF(AND($GC139="fem",'Classificação geral'!$F133=2),'Classificação geral'!H133,""),"")</f>
        <v/>
      </c>
      <c r="GG139" s="378" t="str">
        <f>IFERROR(IF(AND($GC139="fem",'Classificação geral'!$F133=2),'Classificação geral'!I133,""),"")</f>
        <v/>
      </c>
      <c r="GH139" s="378" t="str">
        <f>IFERROR(IF(AND($GC139="fem",'Classificação geral'!$F133=2),'Classificação geral'!J133,""),"")</f>
        <v/>
      </c>
      <c r="GI139" s="378" t="str">
        <f>IFERROR(IF(AND($GC139="fem",'Classificação geral'!$F133=2),'Classificação geral'!K133,""),"")</f>
        <v/>
      </c>
      <c r="GJ139" s="378" t="str">
        <f>IFERROR(IF(AND($GC139="fem",'Classificação geral'!$F133=2),'Classificação geral'!L133,""),"")</f>
        <v/>
      </c>
      <c r="GK139" s="378" t="str">
        <f>IFERROR(IF(AND($GC139="fem",'Classificação geral'!$F133=2),'Classificação geral'!M133,""),"")</f>
        <v/>
      </c>
      <c r="GL139" s="378" t="str">
        <f>IFERROR(IF(AND($GC139="fem",'Classificação geral'!$F133=2),'Classificação geral'!N133,""),"")</f>
        <v/>
      </c>
      <c r="GM139" s="378" t="str">
        <f>IFERROR(IF(AND($GC139="fem",'Classificação geral'!$F133=2),'Classificação geral'!O133,""),"")</f>
        <v/>
      </c>
      <c r="GN139" s="378" t="str">
        <f>IFERROR(IF(AND($GC139="fem",'Classificação geral'!$F133=2),'Classificação geral'!P133,""),"")</f>
        <v/>
      </c>
      <c r="GO139" s="378" t="str">
        <f>IFERROR(IF(AND($GC139="fem",'Classificação geral'!$F133=2),'Classificação geral'!Q133,""),"")</f>
        <v/>
      </c>
      <c r="GP139" s="378" t="str">
        <f>IFERROR(IF(AND($GC139="fem",'Classificação geral'!$F133=2),'Classificação geral'!R133,""),"")</f>
        <v/>
      </c>
      <c r="GQ139" s="306"/>
      <c r="GR139" s="380" t="str">
        <f t="shared" si="343"/>
        <v/>
      </c>
      <c r="GS139" s="297" t="str">
        <f>IFERROR(RANK(GQ139,GQ:GQ,0)+ COUNTIF($GQ$13:GQ138,GQ139),"")</f>
        <v/>
      </c>
      <c r="GT139" s="305"/>
      <c r="GU139" s="295"/>
      <c r="GV139" s="295"/>
      <c r="GW139" s="293"/>
      <c r="GX139" s="293"/>
      <c r="GY139" s="306"/>
      <c r="GZ139" s="306"/>
      <c r="HA139" s="306"/>
      <c r="HB139" s="306"/>
      <c r="HC139" s="306"/>
      <c r="HD139" s="306"/>
      <c r="HE139" s="306"/>
      <c r="HF139" s="306"/>
      <c r="HG139" s="306"/>
      <c r="HH139" s="306"/>
      <c r="HI139" s="306"/>
      <c r="HJ139" s="306"/>
      <c r="HK139" s="306"/>
      <c r="HL139" s="306"/>
      <c r="HM139" s="380" t="str">
        <f t="shared" si="344"/>
        <v/>
      </c>
      <c r="HN139" s="297" t="str">
        <f>IFERROR(RANK(HL139,HL:HL,0)+ COUNTIF($HL$13:HL138,HL139),"")</f>
        <v/>
      </c>
      <c r="HO139" s="305"/>
      <c r="HP139" s="295"/>
      <c r="HQ139" s="306"/>
      <c r="HR139" s="293"/>
      <c r="HS139" s="293"/>
      <c r="HT139" s="293"/>
      <c r="HU139" s="382">
        <f>IF($HT139='Classificação geral'!$F133,'Classificação geral'!G133,"")</f>
        <v>0</v>
      </c>
      <c r="HV139" s="382">
        <f>IF($HT139='Classificação geral'!$F133,'Classificação geral'!H133,"")</f>
        <v>0</v>
      </c>
      <c r="HW139" s="382">
        <f>IF($HT139='Classificação geral'!$F133,'Classificação geral'!I133,"")</f>
        <v>0</v>
      </c>
      <c r="HX139" s="382">
        <f>IF($HT139='Classificação geral'!$F133,'Classificação geral'!J133,"")</f>
        <v>0</v>
      </c>
      <c r="HY139" s="382">
        <f>IF($HT139='Classificação geral'!$F133,'Classificação geral'!K133,"")</f>
        <v>0</v>
      </c>
      <c r="HZ139" s="382">
        <f>IF($HT139='Classificação geral'!$F133,'Classificação geral'!L133,"")</f>
        <v>0</v>
      </c>
      <c r="IA139" s="382">
        <f>IF($HT139='Classificação geral'!$F133,'Classificação geral'!M133,"")</f>
        <v>0</v>
      </c>
      <c r="IB139" s="382">
        <f>IF($HT139='Classificação geral'!$F133,'Classificação geral'!N133,"")</f>
        <v>0</v>
      </c>
      <c r="IC139" s="382">
        <f>IF($HT139='Classificação geral'!$F133,'Classificação geral'!O133,"")</f>
        <v>0</v>
      </c>
      <c r="ID139" s="382">
        <f>IF($HT139='Classificação geral'!$F133,'Classificação geral'!P133,"")</f>
        <v>0</v>
      </c>
      <c r="IE139" s="382">
        <f>IF($HT139='Classificação geral'!$F133,'Classificação geral'!Q133,"")</f>
        <v>0</v>
      </c>
      <c r="IF139" s="382">
        <f>IF($HT139='Classificação geral'!$F133,'Classificação geral'!R133,"")</f>
        <v>0</v>
      </c>
      <c r="IG139" s="379" t="str">
        <f>IF($HT139='Classificação geral'!$F133,'Classificação geral'!$U133,"")</f>
        <v/>
      </c>
      <c r="IH139" s="334" t="str">
        <f t="shared" si="339"/>
        <v/>
      </c>
      <c r="II139" s="297" t="str">
        <f>IFERROR(RANK(IG139,IG:IG,0)+ COUNTIF($IG$13:IG138,IG139),"")</f>
        <v/>
      </c>
      <c r="IJ139" s="305"/>
      <c r="IK139" s="295"/>
      <c r="IL139" s="306"/>
      <c r="IM139" s="293"/>
      <c r="IN139" s="293"/>
      <c r="IO139" s="293"/>
      <c r="IP139" s="379">
        <f>IF($IO139='Classificação geral'!$F133,'Classificação geral'!G133,"")</f>
        <v>0</v>
      </c>
      <c r="IQ139" s="379">
        <f>IF($IO139='Classificação geral'!$F133,'Classificação geral'!H133,"")</f>
        <v>0</v>
      </c>
      <c r="IR139" s="379">
        <f>IF($IO139='Classificação geral'!$F133,'Classificação geral'!I133,"")</f>
        <v>0</v>
      </c>
      <c r="IS139" s="379">
        <f>IF($IO139='Classificação geral'!$F133,'Classificação geral'!J133,"")</f>
        <v>0</v>
      </c>
      <c r="IT139" s="379">
        <f>IF($IO139='Classificação geral'!$F133,'Classificação geral'!K133,"")</f>
        <v>0</v>
      </c>
      <c r="IU139" s="379">
        <f>IF($IO139='Classificação geral'!$F133,'Classificação geral'!L133,"")</f>
        <v>0</v>
      </c>
      <c r="IV139" s="379">
        <f>IF($IO139='Classificação geral'!$F133,'Classificação geral'!M133,"")</f>
        <v>0</v>
      </c>
      <c r="IW139" s="379">
        <f>IF($IO139='Classificação geral'!$F133,'Classificação geral'!N133,"")</f>
        <v>0</v>
      </c>
      <c r="IX139" s="379">
        <f>IF($IO139='Classificação geral'!$F133,'Classificação geral'!O133,"")</f>
        <v>0</v>
      </c>
      <c r="IY139" s="379">
        <f>IF($IO139='Classificação geral'!$F133,'Classificação geral'!P133,"")</f>
        <v>0</v>
      </c>
      <c r="IZ139" s="379">
        <f>IF($IO139='Classificação geral'!$F133,'Classificação geral'!Q133,"")</f>
        <v>0</v>
      </c>
      <c r="JA139" s="379">
        <f>IF($IO139='Classificação geral'!$F133,'Classificação geral'!R133,"")</f>
        <v>0</v>
      </c>
      <c r="JB139" s="296" t="str">
        <f>IF($IO139='Classificação geral'!$F133,'Classificação geral'!$U133,"")</f>
        <v/>
      </c>
      <c r="JC139" s="334" t="str">
        <f t="shared" si="340"/>
        <v/>
      </c>
      <c r="JD139" s="297" t="str">
        <f>IFERROR(RANK(JB139,JB:JB,0)+ COUNTIF($JB$13:JB138,JB139),"")</f>
        <v/>
      </c>
    </row>
    <row r="140" spans="1:264" ht="24.6" x14ac:dyDescent="0.4">
      <c r="BN140" s="236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I140" s="295"/>
      <c r="EJ140" s="306"/>
      <c r="EK140" s="293"/>
      <c r="EL140" s="293"/>
      <c r="EM140" s="293"/>
      <c r="EN140" s="378" t="str">
        <f>IFERROR(IF(AND($EL140="fem",'Classificação geral'!$F134=1),'Classificação geral'!G134,""),"")</f>
        <v/>
      </c>
      <c r="EO140" s="378" t="str">
        <f>IFERROR(IF(AND($EL140="fem",'Classificação geral'!$F134=1),'Classificação geral'!H134,""),"")</f>
        <v/>
      </c>
      <c r="EP140" s="378" t="str">
        <f>IFERROR(IF(AND($EL140="fem",'Classificação geral'!$F134=1),'Classificação geral'!I134,""),"")</f>
        <v/>
      </c>
      <c r="EQ140" s="378" t="str">
        <f>IFERROR(IF(AND($EL140="fem",'Classificação geral'!$F134=1),'Classificação geral'!J134,""),"")</f>
        <v/>
      </c>
      <c r="ER140" s="306"/>
      <c r="ES140" s="378" t="str">
        <f>IFERROR(IF(AND($EL140="fem",'Classificação geral'!$F134=1),'Classificação geral'!L134,""),"")</f>
        <v/>
      </c>
      <c r="ET140" s="378" t="str">
        <f>IFERROR(IF(AND($EL140="fem",'Classificação geral'!$F134=1),'Classificação geral'!M134,""),"")</f>
        <v/>
      </c>
      <c r="EU140" s="378" t="str">
        <f>IFERROR(IF(AND($EL140="fem",'Classificação geral'!$F134=1),'Classificação geral'!N134,""),"")</f>
        <v/>
      </c>
      <c r="EV140" s="306"/>
      <c r="EW140" s="378" t="str">
        <f>IFERROR(IF(AND($EL140="fem",'Classificação geral'!$F134=1),'Classificação geral'!P134,""),"")</f>
        <v/>
      </c>
      <c r="EX140" s="378" t="str">
        <f>IFERROR(IF(AND($EL140="fem",'Classificação geral'!$F134=1),'Classificação geral'!Q134,""),"")</f>
        <v/>
      </c>
      <c r="EY140" s="378" t="str">
        <f>IFERROR(IF(AND($EL140="fem",'Classificação geral'!$F134=1),'Classificação geral'!R134,""),"")</f>
        <v/>
      </c>
      <c r="EZ140" s="296"/>
      <c r="FA140" s="380" t="str">
        <f t="shared" si="341"/>
        <v/>
      </c>
      <c r="FB140" s="297" t="str">
        <f>IFERROR(RANK(EZ140,EZ:EZ,0)+ COUNTIF(EZ$13:$EZ139,EZ140),"")</f>
        <v/>
      </c>
      <c r="FC140" s="298"/>
      <c r="FD140" s="305"/>
      <c r="FE140" s="295"/>
      <c r="FF140" s="306"/>
      <c r="FG140" s="293"/>
      <c r="FH140" s="293"/>
      <c r="FI140" s="306"/>
      <c r="FJ140" s="378" t="str">
        <f>IFERROR(IF(AND($FH140="mas",'Classificação geral'!$F134=1),'Classificação geral'!G134,""),"")</f>
        <v/>
      </c>
      <c r="FK140" s="378" t="str">
        <f>IFERROR(IF(AND($FH140="mas",'Classificação geral'!$F134=1),'Classificação geral'!H134,""),"")</f>
        <v/>
      </c>
      <c r="FL140" s="378" t="str">
        <f>IFERROR(IF(AND($FH140="mas",'Classificação geral'!$F134=1),'Classificação geral'!I134,""),"")</f>
        <v/>
      </c>
      <c r="FM140" s="378" t="str">
        <f>IFERROR(IF(AND($FH140="mas",'Classificação geral'!$F134=1),'Classificação geral'!J134,""),"")</f>
        <v/>
      </c>
      <c r="FN140" s="378" t="str">
        <f>IFERROR(IF(AND($FH140="mas",'Classificação geral'!$F134=1),'Classificação geral'!K134,""),"")</f>
        <v/>
      </c>
      <c r="FO140" s="378" t="str">
        <f>IFERROR(IF(AND($FH140="mas",'Classificação geral'!$F134=1),'Classificação geral'!L134,""),"")</f>
        <v/>
      </c>
      <c r="FP140" s="378" t="str">
        <f>IFERROR(IF(AND($FH140="mas",'Classificação geral'!$F134=1),'Classificação geral'!M134,""),"")</f>
        <v/>
      </c>
      <c r="FQ140" s="378" t="str">
        <f>IFERROR(IF(AND($FH140="mas",'Classificação geral'!$F134=1),'Classificação geral'!N134,""),"")</f>
        <v/>
      </c>
      <c r="FR140" s="378" t="str">
        <f>IFERROR(IF(AND($FH140="mas",'Classificação geral'!$F134=1),'Classificação geral'!O134,""),"")</f>
        <v/>
      </c>
      <c r="FS140" s="378" t="str">
        <f>IFERROR(IF(AND($FH140="mas",'Classificação geral'!$F134=1),'Classificação geral'!P134,""),"")</f>
        <v/>
      </c>
      <c r="FT140" s="378" t="str">
        <f>IFERROR(IF(AND($FH140="mas",'Classificação geral'!$F134=1),'Classificação geral'!Q134,""),"")</f>
        <v/>
      </c>
      <c r="FU140" s="378" t="str">
        <f>IFERROR(IF(AND($FH140="mas",'Classificação geral'!$F134=1),'Classificação geral'!R134,""),"")</f>
        <v/>
      </c>
      <c r="FV140" s="306"/>
      <c r="FW140" s="380" t="str">
        <f t="shared" si="342"/>
        <v/>
      </c>
      <c r="FX140" s="297" t="str">
        <f>IFERROR(RANK(FV140,FV:FV,0)+ COUNTIF($FV$13:FV139,FV140),"")</f>
        <v/>
      </c>
      <c r="FY140" s="305"/>
      <c r="FZ140" s="295"/>
      <c r="GA140" s="295"/>
      <c r="GB140" s="293"/>
      <c r="GC140" s="293"/>
      <c r="GD140" s="306"/>
      <c r="GE140" s="378" t="str">
        <f>IFERROR(IF(AND($GC140="fem",'Classificação geral'!$F134=2),'Classificação geral'!G134,""),"")</f>
        <v/>
      </c>
      <c r="GF140" s="378" t="str">
        <f>IFERROR(IF(AND($GC140="fem",'Classificação geral'!$F134=2),'Classificação geral'!H134,""),"")</f>
        <v/>
      </c>
      <c r="GG140" s="378" t="str">
        <f>IFERROR(IF(AND($GC140="fem",'Classificação geral'!$F134=2),'Classificação geral'!I134,""),"")</f>
        <v/>
      </c>
      <c r="GH140" s="378" t="str">
        <f>IFERROR(IF(AND($GC140="fem",'Classificação geral'!$F134=2),'Classificação geral'!J134,""),"")</f>
        <v/>
      </c>
      <c r="GI140" s="378" t="str">
        <f>IFERROR(IF(AND($GC140="fem",'Classificação geral'!$F134=2),'Classificação geral'!K134,""),"")</f>
        <v/>
      </c>
      <c r="GJ140" s="378" t="str">
        <f>IFERROR(IF(AND($GC140="fem",'Classificação geral'!$F134=2),'Classificação geral'!L134,""),"")</f>
        <v/>
      </c>
      <c r="GK140" s="378" t="str">
        <f>IFERROR(IF(AND($GC140="fem",'Classificação geral'!$F134=2),'Classificação geral'!M134,""),"")</f>
        <v/>
      </c>
      <c r="GL140" s="378" t="str">
        <f>IFERROR(IF(AND($GC140="fem",'Classificação geral'!$F134=2),'Classificação geral'!N134,""),"")</f>
        <v/>
      </c>
      <c r="GM140" s="378" t="str">
        <f>IFERROR(IF(AND($GC140="fem",'Classificação geral'!$F134=2),'Classificação geral'!O134,""),"")</f>
        <v/>
      </c>
      <c r="GN140" s="378" t="str">
        <f>IFERROR(IF(AND($GC140="fem",'Classificação geral'!$F134=2),'Classificação geral'!P134,""),"")</f>
        <v/>
      </c>
      <c r="GO140" s="378" t="str">
        <f>IFERROR(IF(AND($GC140="fem",'Classificação geral'!$F134=2),'Classificação geral'!Q134,""),"")</f>
        <v/>
      </c>
      <c r="GP140" s="378" t="str">
        <f>IFERROR(IF(AND($GC140="fem",'Classificação geral'!$F134=2),'Classificação geral'!R134,""),"")</f>
        <v/>
      </c>
      <c r="GQ140" s="306"/>
      <c r="GR140" s="380" t="str">
        <f t="shared" si="343"/>
        <v/>
      </c>
      <c r="GS140" s="297" t="str">
        <f>IFERROR(RANK(GQ140,GQ:GQ,0)+ COUNTIF($GQ$13:GQ139,GQ140),"")</f>
        <v/>
      </c>
      <c r="GT140" s="305"/>
      <c r="GU140" s="295"/>
      <c r="GV140" s="295"/>
      <c r="GW140" s="293"/>
      <c r="GX140" s="293"/>
      <c r="GY140" s="306"/>
      <c r="GZ140" s="306"/>
      <c r="HA140" s="306"/>
      <c r="HB140" s="306"/>
      <c r="HC140" s="306"/>
      <c r="HD140" s="306"/>
      <c r="HE140" s="306"/>
      <c r="HF140" s="306"/>
      <c r="HG140" s="306"/>
      <c r="HH140" s="306"/>
      <c r="HI140" s="306"/>
      <c r="HJ140" s="306"/>
      <c r="HK140" s="306"/>
      <c r="HL140" s="306"/>
      <c r="HM140" s="380" t="str">
        <f t="shared" si="344"/>
        <v/>
      </c>
      <c r="HN140" s="297" t="str">
        <f>IFERROR(RANK(HL140,HL:HL,0)+ COUNTIF($HL$13:HL139,HL140),"")</f>
        <v/>
      </c>
      <c r="HO140" s="305"/>
      <c r="HP140" s="295"/>
      <c r="HQ140" s="306"/>
      <c r="HR140" s="293"/>
      <c r="HS140" s="293"/>
      <c r="HT140" s="293"/>
      <c r="HU140" s="382">
        <f>IF($HT140='Classificação geral'!$F134,'Classificação geral'!G134,"")</f>
        <v>0</v>
      </c>
      <c r="HV140" s="382">
        <f>IF($HT140='Classificação geral'!$F134,'Classificação geral'!H134,"")</f>
        <v>0</v>
      </c>
      <c r="HW140" s="382">
        <f>IF($HT140='Classificação geral'!$F134,'Classificação geral'!I134,"")</f>
        <v>0</v>
      </c>
      <c r="HX140" s="382">
        <f>IF($HT140='Classificação geral'!$F134,'Classificação geral'!J134,"")</f>
        <v>0</v>
      </c>
      <c r="HY140" s="382">
        <f>IF($HT140='Classificação geral'!$F134,'Classificação geral'!K134,"")</f>
        <v>0</v>
      </c>
      <c r="HZ140" s="382">
        <f>IF($HT140='Classificação geral'!$F134,'Classificação geral'!L134,"")</f>
        <v>0</v>
      </c>
      <c r="IA140" s="382">
        <f>IF($HT140='Classificação geral'!$F134,'Classificação geral'!M134,"")</f>
        <v>0</v>
      </c>
      <c r="IB140" s="382">
        <f>IF($HT140='Classificação geral'!$F134,'Classificação geral'!N134,"")</f>
        <v>0</v>
      </c>
      <c r="IC140" s="382">
        <f>IF($HT140='Classificação geral'!$F134,'Classificação geral'!O134,"")</f>
        <v>0</v>
      </c>
      <c r="ID140" s="382">
        <f>IF($HT140='Classificação geral'!$F134,'Classificação geral'!P134,"")</f>
        <v>0</v>
      </c>
      <c r="IE140" s="382">
        <f>IF($HT140='Classificação geral'!$F134,'Classificação geral'!Q134,"")</f>
        <v>0</v>
      </c>
      <c r="IF140" s="382">
        <f>IF($HT140='Classificação geral'!$F134,'Classificação geral'!R134,"")</f>
        <v>0</v>
      </c>
      <c r="IG140" s="379" t="str">
        <f>IF($HT140='Classificação geral'!$F134,'Classificação geral'!$U134,"")</f>
        <v/>
      </c>
      <c r="IH140" s="334" t="str">
        <f t="shared" si="339"/>
        <v/>
      </c>
      <c r="II140" s="297" t="str">
        <f>IFERROR(RANK(IG140,IG:IG,0)+ COUNTIF($IG$13:IG139,IG140),"")</f>
        <v/>
      </c>
      <c r="IJ140" s="305"/>
      <c r="IK140" s="295"/>
      <c r="IL140" s="306"/>
      <c r="IM140" s="293"/>
      <c r="IN140" s="293"/>
      <c r="IO140" s="293"/>
      <c r="IP140" s="379">
        <f>IF($IO140='Classificação geral'!$F134,'Classificação geral'!G134,"")</f>
        <v>0</v>
      </c>
      <c r="IQ140" s="379">
        <f>IF($IO140='Classificação geral'!$F134,'Classificação geral'!H134,"")</f>
        <v>0</v>
      </c>
      <c r="IR140" s="379">
        <f>IF($IO140='Classificação geral'!$F134,'Classificação geral'!I134,"")</f>
        <v>0</v>
      </c>
      <c r="IS140" s="379">
        <f>IF($IO140='Classificação geral'!$F134,'Classificação geral'!J134,"")</f>
        <v>0</v>
      </c>
      <c r="IT140" s="379">
        <f>IF($IO140='Classificação geral'!$F134,'Classificação geral'!K134,"")</f>
        <v>0</v>
      </c>
      <c r="IU140" s="379">
        <f>IF($IO140='Classificação geral'!$F134,'Classificação geral'!L134,"")</f>
        <v>0</v>
      </c>
      <c r="IV140" s="379">
        <f>IF($IO140='Classificação geral'!$F134,'Classificação geral'!M134,"")</f>
        <v>0</v>
      </c>
      <c r="IW140" s="379">
        <f>IF($IO140='Classificação geral'!$F134,'Classificação geral'!N134,"")</f>
        <v>0</v>
      </c>
      <c r="IX140" s="379">
        <f>IF($IO140='Classificação geral'!$F134,'Classificação geral'!O134,"")</f>
        <v>0</v>
      </c>
      <c r="IY140" s="379">
        <f>IF($IO140='Classificação geral'!$F134,'Classificação geral'!P134,"")</f>
        <v>0</v>
      </c>
      <c r="IZ140" s="379">
        <f>IF($IO140='Classificação geral'!$F134,'Classificação geral'!Q134,"")</f>
        <v>0</v>
      </c>
      <c r="JA140" s="379">
        <f>IF($IO140='Classificação geral'!$F134,'Classificação geral'!R134,"")</f>
        <v>0</v>
      </c>
      <c r="JB140" s="296" t="str">
        <f>IF($IO140='Classificação geral'!$F134,'Classificação geral'!$U134,"")</f>
        <v/>
      </c>
      <c r="JC140" s="334" t="str">
        <f t="shared" si="340"/>
        <v/>
      </c>
      <c r="JD140" s="297" t="str">
        <f>IFERROR(RANK(JB140,JB:JB,0)+ COUNTIF($JB$13:JB139,JB140),"")</f>
        <v/>
      </c>
    </row>
    <row r="141" spans="1:264" ht="24.6" x14ac:dyDescent="0.4">
      <c r="BN141" s="236"/>
      <c r="DN141" s="24"/>
      <c r="DO141" s="24"/>
      <c r="DP141" s="24"/>
      <c r="DQ141" s="24"/>
      <c r="DR141" s="24"/>
      <c r="DS141" s="24"/>
      <c r="DT141" s="24"/>
      <c r="DU141" s="24"/>
      <c r="DV141" s="24"/>
      <c r="DW141" s="24"/>
      <c r="DX141" s="24"/>
      <c r="DY141" s="24"/>
      <c r="DZ141" s="24"/>
      <c r="EA141" s="24"/>
      <c r="EI141" s="295"/>
      <c r="EJ141" s="306"/>
      <c r="EK141" s="293"/>
      <c r="EL141" s="293"/>
      <c r="EM141" s="293"/>
      <c r="EN141" s="378" t="str">
        <f>IFERROR(IF(AND($EL141="fem",'Classificação geral'!$F135=1),'Classificação geral'!G135,""),"")</f>
        <v/>
      </c>
      <c r="EO141" s="378" t="str">
        <f>IFERROR(IF(AND($EL141="fem",'Classificação geral'!$F135=1),'Classificação geral'!H135,""),"")</f>
        <v/>
      </c>
      <c r="EP141" s="378" t="str">
        <f>IFERROR(IF(AND($EL141="fem",'Classificação geral'!$F135=1),'Classificação geral'!I135,""),"")</f>
        <v/>
      </c>
      <c r="EQ141" s="378" t="str">
        <f>IFERROR(IF(AND($EL141="fem",'Classificação geral'!$F135=1),'Classificação geral'!J135,""),"")</f>
        <v/>
      </c>
      <c r="ER141" s="306"/>
      <c r="ES141" s="378" t="str">
        <f>IFERROR(IF(AND($EL141="fem",'Classificação geral'!$F135=1),'Classificação geral'!L135,""),"")</f>
        <v/>
      </c>
      <c r="ET141" s="378" t="str">
        <f>IFERROR(IF(AND($EL141="fem",'Classificação geral'!$F135=1),'Classificação geral'!M135,""),"")</f>
        <v/>
      </c>
      <c r="EU141" s="378" t="str">
        <f>IFERROR(IF(AND($EL141="fem",'Classificação geral'!$F135=1),'Classificação geral'!N135,""),"")</f>
        <v/>
      </c>
      <c r="EV141" s="306"/>
      <c r="EW141" s="378" t="str">
        <f>IFERROR(IF(AND($EL141="fem",'Classificação geral'!$F135=1),'Classificação geral'!P135,""),"")</f>
        <v/>
      </c>
      <c r="EX141" s="378" t="str">
        <f>IFERROR(IF(AND($EL141="fem",'Classificação geral'!$F135=1),'Classificação geral'!Q135,""),"")</f>
        <v/>
      </c>
      <c r="EY141" s="378" t="str">
        <f>IFERROR(IF(AND($EL141="fem",'Classificação geral'!$F135=1),'Classificação geral'!R135,""),"")</f>
        <v/>
      </c>
      <c r="EZ141" s="296"/>
      <c r="FA141" s="380" t="str">
        <f t="shared" si="341"/>
        <v/>
      </c>
      <c r="FB141" s="297" t="str">
        <f>IFERROR(RANK(EZ141,EZ:EZ,0)+ COUNTIF(EZ$13:$EZ140,EZ141),"")</f>
        <v/>
      </c>
      <c r="FC141" s="298"/>
      <c r="FD141" s="305"/>
      <c r="FE141" s="295"/>
      <c r="FF141" s="306"/>
      <c r="FG141" s="293"/>
      <c r="FH141" s="293"/>
      <c r="FI141" s="306"/>
      <c r="FJ141" s="378" t="str">
        <f>IFERROR(IF(AND($FH141="mas",'Classificação geral'!$F135=1),'Classificação geral'!G135,""),"")</f>
        <v/>
      </c>
      <c r="FK141" s="378" t="str">
        <f>IFERROR(IF(AND($FH141="mas",'Classificação geral'!$F135=1),'Classificação geral'!H135,""),"")</f>
        <v/>
      </c>
      <c r="FL141" s="378" t="str">
        <f>IFERROR(IF(AND($FH141="mas",'Classificação geral'!$F135=1),'Classificação geral'!I135,""),"")</f>
        <v/>
      </c>
      <c r="FM141" s="378" t="str">
        <f>IFERROR(IF(AND($FH141="mas",'Classificação geral'!$F135=1),'Classificação geral'!J135,""),"")</f>
        <v/>
      </c>
      <c r="FN141" s="378" t="str">
        <f>IFERROR(IF(AND($FH141="mas",'Classificação geral'!$F135=1),'Classificação geral'!K135,""),"")</f>
        <v/>
      </c>
      <c r="FO141" s="378" t="str">
        <f>IFERROR(IF(AND($FH141="mas",'Classificação geral'!$F135=1),'Classificação geral'!L135,""),"")</f>
        <v/>
      </c>
      <c r="FP141" s="378" t="str">
        <f>IFERROR(IF(AND($FH141="mas",'Classificação geral'!$F135=1),'Classificação geral'!M135,""),"")</f>
        <v/>
      </c>
      <c r="FQ141" s="378" t="str">
        <f>IFERROR(IF(AND($FH141="mas",'Classificação geral'!$F135=1),'Classificação geral'!N135,""),"")</f>
        <v/>
      </c>
      <c r="FR141" s="378" t="str">
        <f>IFERROR(IF(AND($FH141="mas",'Classificação geral'!$F135=1),'Classificação geral'!O135,""),"")</f>
        <v/>
      </c>
      <c r="FS141" s="378" t="str">
        <f>IFERROR(IF(AND($FH141="mas",'Classificação geral'!$F135=1),'Classificação geral'!P135,""),"")</f>
        <v/>
      </c>
      <c r="FT141" s="378" t="str">
        <f>IFERROR(IF(AND($FH141="mas",'Classificação geral'!$F135=1),'Classificação geral'!Q135,""),"")</f>
        <v/>
      </c>
      <c r="FU141" s="378" t="str">
        <f>IFERROR(IF(AND($FH141="mas",'Classificação geral'!$F135=1),'Classificação geral'!R135,""),"")</f>
        <v/>
      </c>
      <c r="FV141" s="306"/>
      <c r="FW141" s="380" t="str">
        <f t="shared" si="342"/>
        <v/>
      </c>
      <c r="FX141" s="297" t="str">
        <f>IFERROR(RANK(FV141,FV:FV,0)+ COUNTIF($FV$13:FV140,FV141),"")</f>
        <v/>
      </c>
      <c r="FY141" s="305"/>
      <c r="FZ141" s="295"/>
      <c r="GA141" s="295"/>
      <c r="GB141" s="293"/>
      <c r="GC141" s="293"/>
      <c r="GD141" s="306"/>
      <c r="GE141" s="378" t="str">
        <f>IFERROR(IF(AND($GC141="fem",'Classificação geral'!$F135=2),'Classificação geral'!G135,""),"")</f>
        <v/>
      </c>
      <c r="GF141" s="378" t="str">
        <f>IFERROR(IF(AND($GC141="fem",'Classificação geral'!$F135=2),'Classificação geral'!H135,""),"")</f>
        <v/>
      </c>
      <c r="GG141" s="378" t="str">
        <f>IFERROR(IF(AND($GC141="fem",'Classificação geral'!$F135=2),'Classificação geral'!I135,""),"")</f>
        <v/>
      </c>
      <c r="GH141" s="378" t="str">
        <f>IFERROR(IF(AND($GC141="fem",'Classificação geral'!$F135=2),'Classificação geral'!J135,""),"")</f>
        <v/>
      </c>
      <c r="GI141" s="378" t="str">
        <f>IFERROR(IF(AND($GC141="fem",'Classificação geral'!$F135=2),'Classificação geral'!K135,""),"")</f>
        <v/>
      </c>
      <c r="GJ141" s="378" t="str">
        <f>IFERROR(IF(AND($GC141="fem",'Classificação geral'!$F135=2),'Classificação geral'!L135,""),"")</f>
        <v/>
      </c>
      <c r="GK141" s="378" t="str">
        <f>IFERROR(IF(AND($GC141="fem",'Classificação geral'!$F135=2),'Classificação geral'!M135,""),"")</f>
        <v/>
      </c>
      <c r="GL141" s="378" t="str">
        <f>IFERROR(IF(AND($GC141="fem",'Classificação geral'!$F135=2),'Classificação geral'!N135,""),"")</f>
        <v/>
      </c>
      <c r="GM141" s="378" t="str">
        <f>IFERROR(IF(AND($GC141="fem",'Classificação geral'!$F135=2),'Classificação geral'!O135,""),"")</f>
        <v/>
      </c>
      <c r="GN141" s="378" t="str">
        <f>IFERROR(IF(AND($GC141="fem",'Classificação geral'!$F135=2),'Classificação geral'!P135,""),"")</f>
        <v/>
      </c>
      <c r="GO141" s="378" t="str">
        <f>IFERROR(IF(AND($GC141="fem",'Classificação geral'!$F135=2),'Classificação geral'!Q135,""),"")</f>
        <v/>
      </c>
      <c r="GP141" s="378" t="str">
        <f>IFERROR(IF(AND($GC141="fem",'Classificação geral'!$F135=2),'Classificação geral'!R135,""),"")</f>
        <v/>
      </c>
      <c r="GQ141" s="306"/>
      <c r="GR141" s="380" t="str">
        <f t="shared" si="343"/>
        <v/>
      </c>
      <c r="GS141" s="297" t="str">
        <f>IFERROR(RANK(GQ141,GQ:GQ,0)+ COUNTIF($GQ$13:GQ140,GQ141),"")</f>
        <v/>
      </c>
      <c r="GT141" s="305"/>
      <c r="GU141" s="295"/>
      <c r="GV141" s="295"/>
      <c r="GW141" s="293"/>
      <c r="GX141" s="293"/>
      <c r="GY141" s="306"/>
      <c r="GZ141" s="306"/>
      <c r="HA141" s="306"/>
      <c r="HB141" s="306"/>
      <c r="HC141" s="306"/>
      <c r="HD141" s="306"/>
      <c r="HE141" s="306"/>
      <c r="HF141" s="306"/>
      <c r="HG141" s="306"/>
      <c r="HH141" s="306"/>
      <c r="HI141" s="306"/>
      <c r="HJ141" s="306"/>
      <c r="HK141" s="306"/>
      <c r="HL141" s="306"/>
      <c r="HM141" s="380" t="str">
        <f t="shared" si="344"/>
        <v/>
      </c>
      <c r="HN141" s="297" t="str">
        <f>IFERROR(RANK(HL141,HL:HL,0)+ COUNTIF($HL$13:HL140,HL141),"")</f>
        <v/>
      </c>
      <c r="HO141" s="305"/>
      <c r="HP141" s="295"/>
      <c r="HQ141" s="306"/>
      <c r="HR141" s="293"/>
      <c r="HS141" s="293"/>
      <c r="HT141" s="293"/>
      <c r="HU141" s="382">
        <f>IF($HT141='Classificação geral'!$F135,'Classificação geral'!G135,"")</f>
        <v>0</v>
      </c>
      <c r="HV141" s="382">
        <f>IF($HT141='Classificação geral'!$F135,'Classificação geral'!H135,"")</f>
        <v>0</v>
      </c>
      <c r="HW141" s="382">
        <f>IF($HT141='Classificação geral'!$F135,'Classificação geral'!I135,"")</f>
        <v>0</v>
      </c>
      <c r="HX141" s="382">
        <f>IF($HT141='Classificação geral'!$F135,'Classificação geral'!J135,"")</f>
        <v>0</v>
      </c>
      <c r="HY141" s="382">
        <f>IF($HT141='Classificação geral'!$F135,'Classificação geral'!K135,"")</f>
        <v>0</v>
      </c>
      <c r="HZ141" s="382">
        <f>IF($HT141='Classificação geral'!$F135,'Classificação geral'!L135,"")</f>
        <v>0</v>
      </c>
      <c r="IA141" s="382">
        <f>IF($HT141='Classificação geral'!$F135,'Classificação geral'!M135,"")</f>
        <v>0</v>
      </c>
      <c r="IB141" s="382">
        <f>IF($HT141='Classificação geral'!$F135,'Classificação geral'!N135,"")</f>
        <v>0</v>
      </c>
      <c r="IC141" s="382">
        <f>IF($HT141='Classificação geral'!$F135,'Classificação geral'!O135,"")</f>
        <v>0</v>
      </c>
      <c r="ID141" s="382">
        <f>IF($HT141='Classificação geral'!$F135,'Classificação geral'!P135,"")</f>
        <v>0</v>
      </c>
      <c r="IE141" s="382">
        <f>IF($HT141='Classificação geral'!$F135,'Classificação geral'!Q135,"")</f>
        <v>0</v>
      </c>
      <c r="IF141" s="382">
        <f>IF($HT141='Classificação geral'!$F135,'Classificação geral'!R135,"")</f>
        <v>0</v>
      </c>
      <c r="IG141" s="379">
        <f>IF($HT141='Classificação geral'!$F135,'Classificação geral'!$U135,"")</f>
        <v>0</v>
      </c>
      <c r="IH141" s="334" t="str">
        <f t="shared" si="339"/>
        <v/>
      </c>
      <c r="II141" s="297">
        <f>IFERROR(RANK(IG141,IG:IG,0)+ COUNTIF($IG$13:IG140,IG141),"")</f>
        <v>1</v>
      </c>
      <c r="IJ141" s="305"/>
      <c r="IK141" s="295"/>
      <c r="IL141" s="306"/>
      <c r="IM141" s="293"/>
      <c r="IN141" s="293"/>
      <c r="IO141" s="293"/>
      <c r="IP141" s="379">
        <f>IF($IO141='Classificação geral'!$F135,'Classificação geral'!G135,"")</f>
        <v>0</v>
      </c>
      <c r="IQ141" s="379">
        <f>IF($IO141='Classificação geral'!$F135,'Classificação geral'!H135,"")</f>
        <v>0</v>
      </c>
      <c r="IR141" s="379">
        <f>IF($IO141='Classificação geral'!$F135,'Classificação geral'!I135,"")</f>
        <v>0</v>
      </c>
      <c r="IS141" s="379">
        <f>IF($IO141='Classificação geral'!$F135,'Classificação geral'!J135,"")</f>
        <v>0</v>
      </c>
      <c r="IT141" s="379">
        <f>IF($IO141='Classificação geral'!$F135,'Classificação geral'!K135,"")</f>
        <v>0</v>
      </c>
      <c r="IU141" s="379">
        <f>IF($IO141='Classificação geral'!$F135,'Classificação geral'!L135,"")</f>
        <v>0</v>
      </c>
      <c r="IV141" s="379">
        <f>IF($IO141='Classificação geral'!$F135,'Classificação geral'!M135,"")</f>
        <v>0</v>
      </c>
      <c r="IW141" s="379">
        <f>IF($IO141='Classificação geral'!$F135,'Classificação geral'!N135,"")</f>
        <v>0</v>
      </c>
      <c r="IX141" s="379">
        <f>IF($IO141='Classificação geral'!$F135,'Classificação geral'!O135,"")</f>
        <v>0</v>
      </c>
      <c r="IY141" s="379">
        <f>IF($IO141='Classificação geral'!$F135,'Classificação geral'!P135,"")</f>
        <v>0</v>
      </c>
      <c r="IZ141" s="379">
        <f>IF($IO141='Classificação geral'!$F135,'Classificação geral'!Q135,"")</f>
        <v>0</v>
      </c>
      <c r="JA141" s="379">
        <f>IF($IO141='Classificação geral'!$F135,'Classificação geral'!R135,"")</f>
        <v>0</v>
      </c>
      <c r="JB141" s="296">
        <f>IF($IO141='Classificação geral'!$F135,'Classificação geral'!$U135,"")</f>
        <v>0</v>
      </c>
      <c r="JC141" s="334" t="str">
        <f t="shared" si="340"/>
        <v/>
      </c>
      <c r="JD141" s="297">
        <f>IFERROR(RANK(JB141,JB:JB,0)+ COUNTIF($JB$13:JB140,JB141),"")</f>
        <v>1</v>
      </c>
    </row>
    <row r="142" spans="1:264" ht="24.6" x14ac:dyDescent="0.4">
      <c r="BN142" s="236"/>
      <c r="DN142" s="24"/>
      <c r="DO142" s="24"/>
      <c r="DP142" s="24"/>
      <c r="DQ142" s="24"/>
      <c r="DR142" s="24"/>
      <c r="DS142" s="24"/>
      <c r="DT142" s="24"/>
      <c r="DU142" s="24"/>
      <c r="DV142" s="24"/>
      <c r="DW142" s="24"/>
      <c r="DX142" s="24"/>
      <c r="DY142" s="24"/>
      <c r="DZ142" s="24"/>
      <c r="EA142" s="24"/>
      <c r="EI142" s="295"/>
      <c r="EJ142" s="306"/>
      <c r="EK142" s="293"/>
      <c r="EL142" s="293"/>
      <c r="EM142" s="293"/>
      <c r="EN142" s="378" t="str">
        <f>IFERROR(IF(AND($EL142="fem",'Classificação geral'!$F136=1),'Classificação geral'!G136,""),"")</f>
        <v/>
      </c>
      <c r="EO142" s="378" t="str">
        <f>IFERROR(IF(AND($EL142="fem",'Classificação geral'!$F136=1),'Classificação geral'!H136,""),"")</f>
        <v/>
      </c>
      <c r="EP142" s="378" t="str">
        <f>IFERROR(IF(AND($EL142="fem",'Classificação geral'!$F136=1),'Classificação geral'!I136,""),"")</f>
        <v/>
      </c>
      <c r="EQ142" s="378" t="str">
        <f>IFERROR(IF(AND($EL142="fem",'Classificação geral'!$F136=1),'Classificação geral'!J136,""),"")</f>
        <v/>
      </c>
      <c r="ER142" s="306"/>
      <c r="ES142" s="378" t="str">
        <f>IFERROR(IF(AND($EL142="fem",'Classificação geral'!$F136=1),'Classificação geral'!L136,""),"")</f>
        <v/>
      </c>
      <c r="ET142" s="378" t="str">
        <f>IFERROR(IF(AND($EL142="fem",'Classificação geral'!$F136=1),'Classificação geral'!M136,""),"")</f>
        <v/>
      </c>
      <c r="EU142" s="378" t="str">
        <f>IFERROR(IF(AND($EL142="fem",'Classificação geral'!$F136=1),'Classificação geral'!N136,""),"")</f>
        <v/>
      </c>
      <c r="EV142" s="306"/>
      <c r="EW142" s="378" t="str">
        <f>IFERROR(IF(AND($EL142="fem",'Classificação geral'!$F136=1),'Classificação geral'!P136,""),"")</f>
        <v/>
      </c>
      <c r="EX142" s="378" t="str">
        <f>IFERROR(IF(AND($EL142="fem",'Classificação geral'!$F136=1),'Classificação geral'!Q136,""),"")</f>
        <v/>
      </c>
      <c r="EY142" s="378" t="str">
        <f>IFERROR(IF(AND($EL142="fem",'Classificação geral'!$F136=1),'Classificação geral'!R136,""),"")</f>
        <v/>
      </c>
      <c r="EZ142" s="296"/>
      <c r="FA142" s="380" t="str">
        <f t="shared" si="341"/>
        <v/>
      </c>
      <c r="FB142" s="297" t="str">
        <f>IFERROR(RANK(EZ142,EZ:EZ,0)+ COUNTIF(EZ$13:$EZ141,EZ142),"")</f>
        <v/>
      </c>
      <c r="FC142" s="298"/>
      <c r="FD142" s="305"/>
      <c r="FE142" s="295"/>
      <c r="FF142" s="306"/>
      <c r="FG142" s="293"/>
      <c r="FH142" s="293"/>
      <c r="FI142" s="306"/>
      <c r="FJ142" s="378" t="str">
        <f>IFERROR(IF(AND($FH142="mas",'Classificação geral'!$F136=1),'Classificação geral'!G136,""),"")</f>
        <v/>
      </c>
      <c r="FK142" s="378" t="str">
        <f>IFERROR(IF(AND($FH142="mas",'Classificação geral'!$F136=1),'Classificação geral'!H136,""),"")</f>
        <v/>
      </c>
      <c r="FL142" s="378" t="str">
        <f>IFERROR(IF(AND($FH142="mas",'Classificação geral'!$F136=1),'Classificação geral'!I136,""),"")</f>
        <v/>
      </c>
      <c r="FM142" s="378" t="str">
        <f>IFERROR(IF(AND($FH142="mas",'Classificação geral'!$F136=1),'Classificação geral'!J136,""),"")</f>
        <v/>
      </c>
      <c r="FN142" s="378" t="str">
        <f>IFERROR(IF(AND($FH142="mas",'Classificação geral'!$F136=1),'Classificação geral'!K136,""),"")</f>
        <v/>
      </c>
      <c r="FO142" s="378" t="str">
        <f>IFERROR(IF(AND($FH142="mas",'Classificação geral'!$F136=1),'Classificação geral'!L136,""),"")</f>
        <v/>
      </c>
      <c r="FP142" s="378" t="str">
        <f>IFERROR(IF(AND($FH142="mas",'Classificação geral'!$F136=1),'Classificação geral'!M136,""),"")</f>
        <v/>
      </c>
      <c r="FQ142" s="378" t="str">
        <f>IFERROR(IF(AND($FH142="mas",'Classificação geral'!$F136=1),'Classificação geral'!N136,""),"")</f>
        <v/>
      </c>
      <c r="FR142" s="378" t="str">
        <f>IFERROR(IF(AND($FH142="mas",'Classificação geral'!$F136=1),'Classificação geral'!O136,""),"")</f>
        <v/>
      </c>
      <c r="FS142" s="378" t="str">
        <f>IFERROR(IF(AND($FH142="mas",'Classificação geral'!$F136=1),'Classificação geral'!P136,""),"")</f>
        <v/>
      </c>
      <c r="FT142" s="378" t="str">
        <f>IFERROR(IF(AND($FH142="mas",'Classificação geral'!$F136=1),'Classificação geral'!Q136,""),"")</f>
        <v/>
      </c>
      <c r="FU142" s="378" t="str">
        <f>IFERROR(IF(AND($FH142="mas",'Classificação geral'!$F136=1),'Classificação geral'!R136,""),"")</f>
        <v/>
      </c>
      <c r="FV142" s="306"/>
      <c r="FW142" s="380" t="str">
        <f t="shared" si="342"/>
        <v/>
      </c>
      <c r="FX142" s="297" t="str">
        <f>IFERROR(RANK(FV142,FV:FV,0)+ COUNTIF($FV$13:FV141,FV142),"")</f>
        <v/>
      </c>
      <c r="FY142" s="305"/>
      <c r="FZ142" s="295"/>
      <c r="GA142" s="295"/>
      <c r="GB142" s="293"/>
      <c r="GC142" s="293"/>
      <c r="GD142" s="306"/>
      <c r="GE142" s="378" t="str">
        <f>IFERROR(IF(AND($GC142="fem",'Classificação geral'!$F136=2),'Classificação geral'!G136,""),"")</f>
        <v/>
      </c>
      <c r="GF142" s="378" t="str">
        <f>IFERROR(IF(AND($GC142="fem",'Classificação geral'!$F136=2),'Classificação geral'!H136,""),"")</f>
        <v/>
      </c>
      <c r="GG142" s="378" t="str">
        <f>IFERROR(IF(AND($GC142="fem",'Classificação geral'!$F136=2),'Classificação geral'!I136,""),"")</f>
        <v/>
      </c>
      <c r="GH142" s="378" t="str">
        <f>IFERROR(IF(AND($GC142="fem",'Classificação geral'!$F136=2),'Classificação geral'!J136,""),"")</f>
        <v/>
      </c>
      <c r="GI142" s="378" t="str">
        <f>IFERROR(IF(AND($GC142="fem",'Classificação geral'!$F136=2),'Classificação geral'!K136,""),"")</f>
        <v/>
      </c>
      <c r="GJ142" s="378" t="str">
        <f>IFERROR(IF(AND($GC142="fem",'Classificação geral'!$F136=2),'Classificação geral'!L136,""),"")</f>
        <v/>
      </c>
      <c r="GK142" s="378" t="str">
        <f>IFERROR(IF(AND($GC142="fem",'Classificação geral'!$F136=2),'Classificação geral'!M136,""),"")</f>
        <v/>
      </c>
      <c r="GL142" s="378" t="str">
        <f>IFERROR(IF(AND($GC142="fem",'Classificação geral'!$F136=2),'Classificação geral'!N136,""),"")</f>
        <v/>
      </c>
      <c r="GM142" s="378" t="str">
        <f>IFERROR(IF(AND($GC142="fem",'Classificação geral'!$F136=2),'Classificação geral'!O136,""),"")</f>
        <v/>
      </c>
      <c r="GN142" s="378" t="str">
        <f>IFERROR(IF(AND($GC142="fem",'Classificação geral'!$F136=2),'Classificação geral'!P136,""),"")</f>
        <v/>
      </c>
      <c r="GO142" s="378" t="str">
        <f>IFERROR(IF(AND($GC142="fem",'Classificação geral'!$F136=2),'Classificação geral'!Q136,""),"")</f>
        <v/>
      </c>
      <c r="GP142" s="378" t="str">
        <f>IFERROR(IF(AND($GC142="fem",'Classificação geral'!$F136=2),'Classificação geral'!R136,""),"")</f>
        <v/>
      </c>
      <c r="GQ142" s="306"/>
      <c r="GR142" s="380" t="str">
        <f t="shared" si="343"/>
        <v/>
      </c>
      <c r="GS142" s="297" t="str">
        <f>IFERROR(RANK(GQ142,GQ:GQ,0)+ COUNTIF($GQ$13:GQ141,GQ142),"")</f>
        <v/>
      </c>
      <c r="GT142" s="305"/>
      <c r="GU142" s="295"/>
      <c r="GV142" s="295"/>
      <c r="GW142" s="293"/>
      <c r="GX142" s="293"/>
      <c r="GY142" s="306"/>
      <c r="GZ142" s="306"/>
      <c r="HA142" s="306"/>
      <c r="HB142" s="306"/>
      <c r="HC142" s="306"/>
      <c r="HD142" s="306"/>
      <c r="HE142" s="306"/>
      <c r="HF142" s="306"/>
      <c r="HG142" s="306"/>
      <c r="HH142" s="306"/>
      <c r="HI142" s="306"/>
      <c r="HJ142" s="306"/>
      <c r="HK142" s="306"/>
      <c r="HL142" s="306"/>
      <c r="HM142" s="380" t="str">
        <f t="shared" si="344"/>
        <v/>
      </c>
      <c r="HN142" s="297" t="str">
        <f>IFERROR(RANK(HL142,HL:HL,0)+ COUNTIF($HL$13:HL141,HL142),"")</f>
        <v/>
      </c>
      <c r="HO142" s="305"/>
      <c r="HP142" s="295"/>
      <c r="HQ142" s="306"/>
      <c r="HR142" s="293"/>
      <c r="HS142" s="293"/>
      <c r="HT142" s="293"/>
      <c r="HU142" s="382">
        <f>IF($HT142='Classificação geral'!$F136,'Classificação geral'!G136,"")</f>
        <v>0</v>
      </c>
      <c r="HV142" s="382">
        <f>IF($HT142='Classificação geral'!$F136,'Classificação geral'!H136,"")</f>
        <v>0</v>
      </c>
      <c r="HW142" s="382">
        <f>IF($HT142='Classificação geral'!$F136,'Classificação geral'!I136,"")</f>
        <v>0</v>
      </c>
      <c r="HX142" s="382">
        <f>IF($HT142='Classificação geral'!$F136,'Classificação geral'!J136,"")</f>
        <v>0</v>
      </c>
      <c r="HY142" s="382">
        <f>IF($HT142='Classificação geral'!$F136,'Classificação geral'!K136,"")</f>
        <v>0</v>
      </c>
      <c r="HZ142" s="382">
        <f>IF($HT142='Classificação geral'!$F136,'Classificação geral'!L136,"")</f>
        <v>0</v>
      </c>
      <c r="IA142" s="382">
        <f>IF($HT142='Classificação geral'!$F136,'Classificação geral'!M136,"")</f>
        <v>0</v>
      </c>
      <c r="IB142" s="382">
        <f>IF($HT142='Classificação geral'!$F136,'Classificação geral'!N136,"")</f>
        <v>0</v>
      </c>
      <c r="IC142" s="382">
        <f>IF($HT142='Classificação geral'!$F136,'Classificação geral'!O136,"")</f>
        <v>0</v>
      </c>
      <c r="ID142" s="382">
        <f>IF($HT142='Classificação geral'!$F136,'Classificação geral'!P136,"")</f>
        <v>0</v>
      </c>
      <c r="IE142" s="382">
        <f>IF($HT142='Classificação geral'!$F136,'Classificação geral'!Q136,"")</f>
        <v>0</v>
      </c>
      <c r="IF142" s="382">
        <f>IF($HT142='Classificação geral'!$F136,'Classificação geral'!R136,"")</f>
        <v>0</v>
      </c>
      <c r="IG142" s="379">
        <f>IF($HT142='Classificação geral'!$F136,'Classificação geral'!$U136,"")</f>
        <v>0</v>
      </c>
      <c r="IH142" s="334" t="str">
        <f t="shared" si="339"/>
        <v/>
      </c>
      <c r="II142" s="297">
        <f>IFERROR(RANK(IG142,IG:IG,0)+ COUNTIF($IG$13:IG141,IG142),"")</f>
        <v>2</v>
      </c>
      <c r="IJ142" s="305"/>
      <c r="IK142" s="295"/>
      <c r="IL142" s="306"/>
      <c r="IM142" s="293"/>
      <c r="IN142" s="293"/>
      <c r="IO142" s="293"/>
      <c r="IP142" s="379">
        <f>IF($IO142='Classificação geral'!$F136,'Classificação geral'!G136,"")</f>
        <v>0</v>
      </c>
      <c r="IQ142" s="379">
        <f>IF($IO142='Classificação geral'!$F136,'Classificação geral'!H136,"")</f>
        <v>0</v>
      </c>
      <c r="IR142" s="379">
        <f>IF($IO142='Classificação geral'!$F136,'Classificação geral'!I136,"")</f>
        <v>0</v>
      </c>
      <c r="IS142" s="379">
        <f>IF($IO142='Classificação geral'!$F136,'Classificação geral'!J136,"")</f>
        <v>0</v>
      </c>
      <c r="IT142" s="379">
        <f>IF($IO142='Classificação geral'!$F136,'Classificação geral'!K136,"")</f>
        <v>0</v>
      </c>
      <c r="IU142" s="379">
        <f>IF($IO142='Classificação geral'!$F136,'Classificação geral'!L136,"")</f>
        <v>0</v>
      </c>
      <c r="IV142" s="379">
        <f>IF($IO142='Classificação geral'!$F136,'Classificação geral'!M136,"")</f>
        <v>0</v>
      </c>
      <c r="IW142" s="379">
        <f>IF($IO142='Classificação geral'!$F136,'Classificação geral'!N136,"")</f>
        <v>0</v>
      </c>
      <c r="IX142" s="379">
        <f>IF($IO142='Classificação geral'!$F136,'Classificação geral'!O136,"")</f>
        <v>0</v>
      </c>
      <c r="IY142" s="379">
        <f>IF($IO142='Classificação geral'!$F136,'Classificação geral'!P136,"")</f>
        <v>0</v>
      </c>
      <c r="IZ142" s="379">
        <f>IF($IO142='Classificação geral'!$F136,'Classificação geral'!Q136,"")</f>
        <v>0</v>
      </c>
      <c r="JA142" s="379">
        <f>IF($IO142='Classificação geral'!$F136,'Classificação geral'!R136,"")</f>
        <v>0</v>
      </c>
      <c r="JB142" s="296">
        <f>IF($IO142='Classificação geral'!$F136,'Classificação geral'!$U136,"")</f>
        <v>0</v>
      </c>
      <c r="JC142" s="334" t="str">
        <f t="shared" si="340"/>
        <v/>
      </c>
      <c r="JD142" s="297">
        <f>IFERROR(RANK(JB142,JB:JB,0)+ COUNTIF($JB$13:JB141,JB142),"")</f>
        <v>2</v>
      </c>
    </row>
    <row r="143" spans="1:264" ht="24.6" x14ac:dyDescent="0.4">
      <c r="BN143" s="236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I143" s="295"/>
      <c r="EJ143" s="306"/>
      <c r="EK143" s="293"/>
      <c r="EL143" s="293"/>
      <c r="EM143" s="293"/>
      <c r="EN143" s="378" t="str">
        <f>IFERROR(IF(AND($EL143="fem",'Classificação geral'!$F137=1),'Classificação geral'!G137,""),"")</f>
        <v/>
      </c>
      <c r="EO143" s="378" t="str">
        <f>IFERROR(IF(AND($EL143="fem",'Classificação geral'!$F137=1),'Classificação geral'!H137,""),"")</f>
        <v/>
      </c>
      <c r="EP143" s="378" t="str">
        <f>IFERROR(IF(AND($EL143="fem",'Classificação geral'!$F137=1),'Classificação geral'!I137,""),"")</f>
        <v/>
      </c>
      <c r="EQ143" s="378" t="str">
        <f>IFERROR(IF(AND($EL143="fem",'Classificação geral'!$F137=1),'Classificação geral'!J137,""),"")</f>
        <v/>
      </c>
      <c r="ER143" s="306"/>
      <c r="ES143" s="378" t="str">
        <f>IFERROR(IF(AND($EL143="fem",'Classificação geral'!$F137=1),'Classificação geral'!L137,""),"")</f>
        <v/>
      </c>
      <c r="ET143" s="378" t="str">
        <f>IFERROR(IF(AND($EL143="fem",'Classificação geral'!$F137=1),'Classificação geral'!M137,""),"")</f>
        <v/>
      </c>
      <c r="EU143" s="378" t="str">
        <f>IFERROR(IF(AND($EL143="fem",'Classificação geral'!$F137=1),'Classificação geral'!N137,""),"")</f>
        <v/>
      </c>
      <c r="EV143" s="306"/>
      <c r="EW143" s="378" t="str">
        <f>IFERROR(IF(AND($EL143="fem",'Classificação geral'!$F137=1),'Classificação geral'!P137,""),"")</f>
        <v/>
      </c>
      <c r="EX143" s="378" t="str">
        <f>IFERROR(IF(AND($EL143="fem",'Classificação geral'!$F137=1),'Classificação geral'!Q137,""),"")</f>
        <v/>
      </c>
      <c r="EY143" s="378" t="str">
        <f>IFERROR(IF(AND($EL143="fem",'Classificação geral'!$F137=1),'Classificação geral'!R137,""),"")</f>
        <v/>
      </c>
      <c r="EZ143" s="296"/>
      <c r="FA143" s="380" t="str">
        <f t="shared" si="341"/>
        <v/>
      </c>
      <c r="FB143" s="297" t="str">
        <f>IFERROR(RANK(EZ143,EZ:EZ,0)+ COUNTIF(EZ$13:$EZ142,EZ143),"")</f>
        <v/>
      </c>
      <c r="FC143" s="298"/>
      <c r="FD143" s="305"/>
      <c r="FE143" s="295"/>
      <c r="FF143" s="306"/>
      <c r="FG143" s="293"/>
      <c r="FH143" s="293"/>
      <c r="FI143" s="306"/>
      <c r="FJ143" s="378" t="str">
        <f>IFERROR(IF(AND($FH143="mas",'Classificação geral'!$F137=1),'Classificação geral'!G137,""),"")</f>
        <v/>
      </c>
      <c r="FK143" s="378" t="str">
        <f>IFERROR(IF(AND($FH143="mas",'Classificação geral'!$F137=1),'Classificação geral'!H137,""),"")</f>
        <v/>
      </c>
      <c r="FL143" s="378" t="str">
        <f>IFERROR(IF(AND($FH143="mas",'Classificação geral'!$F137=1),'Classificação geral'!I137,""),"")</f>
        <v/>
      </c>
      <c r="FM143" s="378" t="str">
        <f>IFERROR(IF(AND($FH143="mas",'Classificação geral'!$F137=1),'Classificação geral'!J137,""),"")</f>
        <v/>
      </c>
      <c r="FN143" s="378" t="str">
        <f>IFERROR(IF(AND($FH143="mas",'Classificação geral'!$F137=1),'Classificação geral'!K137,""),"")</f>
        <v/>
      </c>
      <c r="FO143" s="378" t="str">
        <f>IFERROR(IF(AND($FH143="mas",'Classificação geral'!$F137=1),'Classificação geral'!L137,""),"")</f>
        <v/>
      </c>
      <c r="FP143" s="378" t="str">
        <f>IFERROR(IF(AND($FH143="mas",'Classificação geral'!$F137=1),'Classificação geral'!M137,""),"")</f>
        <v/>
      </c>
      <c r="FQ143" s="378" t="str">
        <f>IFERROR(IF(AND($FH143="mas",'Classificação geral'!$F137=1),'Classificação geral'!N137,""),"")</f>
        <v/>
      </c>
      <c r="FR143" s="378" t="str">
        <f>IFERROR(IF(AND($FH143="mas",'Classificação geral'!$F137=1),'Classificação geral'!O137,""),"")</f>
        <v/>
      </c>
      <c r="FS143" s="378" t="str">
        <f>IFERROR(IF(AND($FH143="mas",'Classificação geral'!$F137=1),'Classificação geral'!P137,""),"")</f>
        <v/>
      </c>
      <c r="FT143" s="378" t="str">
        <f>IFERROR(IF(AND($FH143="mas",'Classificação geral'!$F137=1),'Classificação geral'!Q137,""),"")</f>
        <v/>
      </c>
      <c r="FU143" s="378" t="str">
        <f>IFERROR(IF(AND($FH143="mas",'Classificação geral'!$F137=1),'Classificação geral'!R137,""),"")</f>
        <v/>
      </c>
      <c r="FV143" s="306"/>
      <c r="FW143" s="380" t="str">
        <f t="shared" si="342"/>
        <v/>
      </c>
      <c r="FX143" s="297" t="str">
        <f>IFERROR(RANK(FV143,FV:FV,0)+ COUNTIF($FV$13:FV142,FV143),"")</f>
        <v/>
      </c>
      <c r="FY143" s="305"/>
      <c r="FZ143" s="295"/>
      <c r="GA143" s="295"/>
      <c r="GB143" s="293"/>
      <c r="GC143" s="293"/>
      <c r="GD143" s="306"/>
      <c r="GE143" s="378" t="str">
        <f>IFERROR(IF(AND($GC143="fem",'Classificação geral'!$F137=2),'Classificação geral'!G137,""),"")</f>
        <v/>
      </c>
      <c r="GF143" s="378" t="str">
        <f>IFERROR(IF(AND($GC143="fem",'Classificação geral'!$F137=2),'Classificação geral'!H137,""),"")</f>
        <v/>
      </c>
      <c r="GG143" s="378" t="str">
        <f>IFERROR(IF(AND($GC143="fem",'Classificação geral'!$F137=2),'Classificação geral'!I137,""),"")</f>
        <v/>
      </c>
      <c r="GH143" s="378" t="str">
        <f>IFERROR(IF(AND($GC143="fem",'Classificação geral'!$F137=2),'Classificação geral'!J137,""),"")</f>
        <v/>
      </c>
      <c r="GI143" s="378" t="str">
        <f>IFERROR(IF(AND($GC143="fem",'Classificação geral'!$F137=2),'Classificação geral'!K137,""),"")</f>
        <v/>
      </c>
      <c r="GJ143" s="378" t="str">
        <f>IFERROR(IF(AND($GC143="fem",'Classificação geral'!$F137=2),'Classificação geral'!L137,""),"")</f>
        <v/>
      </c>
      <c r="GK143" s="378" t="str">
        <f>IFERROR(IF(AND($GC143="fem",'Classificação geral'!$F137=2),'Classificação geral'!M137,""),"")</f>
        <v/>
      </c>
      <c r="GL143" s="378" t="str">
        <f>IFERROR(IF(AND($GC143="fem",'Classificação geral'!$F137=2),'Classificação geral'!N137,""),"")</f>
        <v/>
      </c>
      <c r="GM143" s="378" t="str">
        <f>IFERROR(IF(AND($GC143="fem",'Classificação geral'!$F137=2),'Classificação geral'!O137,""),"")</f>
        <v/>
      </c>
      <c r="GN143" s="378" t="str">
        <f>IFERROR(IF(AND($GC143="fem",'Classificação geral'!$F137=2),'Classificação geral'!P137,""),"")</f>
        <v/>
      </c>
      <c r="GO143" s="378" t="str">
        <f>IFERROR(IF(AND($GC143="fem",'Classificação geral'!$F137=2),'Classificação geral'!Q137,""),"")</f>
        <v/>
      </c>
      <c r="GP143" s="378" t="str">
        <f>IFERROR(IF(AND($GC143="fem",'Classificação geral'!$F137=2),'Classificação geral'!R137,""),"")</f>
        <v/>
      </c>
      <c r="GQ143" s="306"/>
      <c r="GR143" s="380" t="str">
        <f t="shared" si="343"/>
        <v/>
      </c>
      <c r="GS143" s="297" t="str">
        <f>IFERROR(RANK(GQ143,GQ:GQ,0)+ COUNTIF($GQ$13:GQ142,GQ143),"")</f>
        <v/>
      </c>
      <c r="GT143" s="305"/>
      <c r="GU143" s="295"/>
      <c r="GV143" s="295"/>
      <c r="GW143" s="293"/>
      <c r="GX143" s="293"/>
      <c r="GY143" s="306"/>
      <c r="GZ143" s="306"/>
      <c r="HA143" s="306"/>
      <c r="HB143" s="306"/>
      <c r="HC143" s="306"/>
      <c r="HD143" s="306"/>
      <c r="HE143" s="306"/>
      <c r="HF143" s="306"/>
      <c r="HG143" s="306"/>
      <c r="HH143" s="306"/>
      <c r="HI143" s="306"/>
      <c r="HJ143" s="306"/>
      <c r="HK143" s="306"/>
      <c r="HL143" s="306"/>
      <c r="HM143" s="380" t="str">
        <f t="shared" si="344"/>
        <v/>
      </c>
      <c r="HN143" s="297" t="str">
        <f>IFERROR(RANK(HL143,HL:HL,0)+ COUNTIF($HL$13:HL142,HL143),"")</f>
        <v/>
      </c>
      <c r="HO143" s="305"/>
      <c r="HP143" s="295"/>
      <c r="HQ143" s="306"/>
      <c r="HR143" s="293"/>
      <c r="HS143" s="293"/>
      <c r="HT143" s="293"/>
      <c r="HU143" s="382">
        <f>IF($HT143='Classificação geral'!$F137,'Classificação geral'!G137,"")</f>
        <v>0</v>
      </c>
      <c r="HV143" s="382">
        <f>IF($HT143='Classificação geral'!$F137,'Classificação geral'!H137,"")</f>
        <v>0</v>
      </c>
      <c r="HW143" s="382">
        <f>IF($HT143='Classificação geral'!$F137,'Classificação geral'!I137,"")</f>
        <v>0</v>
      </c>
      <c r="HX143" s="382">
        <f>IF($HT143='Classificação geral'!$F137,'Classificação geral'!J137,"")</f>
        <v>0</v>
      </c>
      <c r="HY143" s="382">
        <f>IF($HT143='Classificação geral'!$F137,'Classificação geral'!K137,"")</f>
        <v>0</v>
      </c>
      <c r="HZ143" s="382">
        <f>IF($HT143='Classificação geral'!$F137,'Classificação geral'!L137,"")</f>
        <v>0</v>
      </c>
      <c r="IA143" s="382">
        <f>IF($HT143='Classificação geral'!$F137,'Classificação geral'!M137,"")</f>
        <v>0</v>
      </c>
      <c r="IB143" s="382">
        <f>IF($HT143='Classificação geral'!$F137,'Classificação geral'!N137,"")</f>
        <v>0</v>
      </c>
      <c r="IC143" s="382">
        <f>IF($HT143='Classificação geral'!$F137,'Classificação geral'!O137,"")</f>
        <v>0</v>
      </c>
      <c r="ID143" s="382">
        <f>IF($HT143='Classificação geral'!$F137,'Classificação geral'!P137,"")</f>
        <v>0</v>
      </c>
      <c r="IE143" s="382">
        <f>IF($HT143='Classificação geral'!$F137,'Classificação geral'!Q137,"")</f>
        <v>0</v>
      </c>
      <c r="IF143" s="382">
        <f>IF($HT143='Classificação geral'!$F137,'Classificação geral'!R137,"")</f>
        <v>0</v>
      </c>
      <c r="IG143" s="379">
        <f>IF($HT143='Classificação geral'!$F137,'Classificação geral'!$U137,"")</f>
        <v>0</v>
      </c>
      <c r="IH143" s="334" t="str">
        <f t="shared" ref="IH143:IH206" si="454">IF(HQ143="","",IG143+(HV143/100000)+(ID143/10000000)+(HZ143/1000000000))</f>
        <v/>
      </c>
      <c r="II143" s="297">
        <f>IFERROR(RANK(IG143,IG:IG,0)+ COUNTIF($IG$13:IG142,IG143),"")</f>
        <v>3</v>
      </c>
      <c r="IJ143" s="305"/>
      <c r="IK143" s="295"/>
      <c r="IL143" s="306"/>
      <c r="IM143" s="293"/>
      <c r="IN143" s="293"/>
      <c r="IO143" s="293"/>
      <c r="IP143" s="379">
        <f>IF($IO143='Classificação geral'!$F137,'Classificação geral'!G137,"")</f>
        <v>0</v>
      </c>
      <c r="IQ143" s="379">
        <f>IF($IO143='Classificação geral'!$F137,'Classificação geral'!H137,"")</f>
        <v>0</v>
      </c>
      <c r="IR143" s="379">
        <f>IF($IO143='Classificação geral'!$F137,'Classificação geral'!I137,"")</f>
        <v>0</v>
      </c>
      <c r="IS143" s="379">
        <f>IF($IO143='Classificação geral'!$F137,'Classificação geral'!J137,"")</f>
        <v>0</v>
      </c>
      <c r="IT143" s="379">
        <f>IF($IO143='Classificação geral'!$F137,'Classificação geral'!K137,"")</f>
        <v>0</v>
      </c>
      <c r="IU143" s="379">
        <f>IF($IO143='Classificação geral'!$F137,'Classificação geral'!L137,"")</f>
        <v>0</v>
      </c>
      <c r="IV143" s="379">
        <f>IF($IO143='Classificação geral'!$F137,'Classificação geral'!M137,"")</f>
        <v>0</v>
      </c>
      <c r="IW143" s="379">
        <f>IF($IO143='Classificação geral'!$F137,'Classificação geral'!N137,"")</f>
        <v>0</v>
      </c>
      <c r="IX143" s="379">
        <f>IF($IO143='Classificação geral'!$F137,'Classificação geral'!O137,"")</f>
        <v>0</v>
      </c>
      <c r="IY143" s="379">
        <f>IF($IO143='Classificação geral'!$F137,'Classificação geral'!P137,"")</f>
        <v>0</v>
      </c>
      <c r="IZ143" s="379">
        <f>IF($IO143='Classificação geral'!$F137,'Classificação geral'!Q137,"")</f>
        <v>0</v>
      </c>
      <c r="JA143" s="379">
        <f>IF($IO143='Classificação geral'!$F137,'Classificação geral'!R137,"")</f>
        <v>0</v>
      </c>
      <c r="JB143" s="296">
        <f>IF($IO143='Classificação geral'!$F137,'Classificação geral'!$U137,"")</f>
        <v>0</v>
      </c>
      <c r="JC143" s="334" t="str">
        <f t="shared" ref="JC143:JC206" si="455">IF(IL143="","",JB143+(IQ143/100000)+(IY143/10000000)+(IU143/1000000000))</f>
        <v/>
      </c>
      <c r="JD143" s="297">
        <f>IFERROR(RANK(JB143,JB:JB,0)+ COUNTIF($JB$13:JB142,JB143),"")</f>
        <v>3</v>
      </c>
    </row>
    <row r="144" spans="1:264" ht="24.6" x14ac:dyDescent="0.4">
      <c r="BN144" s="236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I144" s="295"/>
      <c r="EJ144" s="306"/>
      <c r="EK144" s="293"/>
      <c r="EL144" s="293"/>
      <c r="EM144" s="293"/>
      <c r="EN144" s="378" t="str">
        <f>IFERROR(IF(AND($EL144="fem",'Classificação geral'!$F138=1),'Classificação geral'!G138,""),"")</f>
        <v/>
      </c>
      <c r="EO144" s="378" t="str">
        <f>IFERROR(IF(AND($EL144="fem",'Classificação geral'!$F138=1),'Classificação geral'!H138,""),"")</f>
        <v/>
      </c>
      <c r="EP144" s="378" t="str">
        <f>IFERROR(IF(AND($EL144="fem",'Classificação geral'!$F138=1),'Classificação geral'!I138,""),"")</f>
        <v/>
      </c>
      <c r="EQ144" s="378" t="str">
        <f>IFERROR(IF(AND($EL144="fem",'Classificação geral'!$F138=1),'Classificação geral'!J138,""),"")</f>
        <v/>
      </c>
      <c r="ER144" s="306"/>
      <c r="ES144" s="378" t="str">
        <f>IFERROR(IF(AND($EL144="fem",'Classificação geral'!$F138=1),'Classificação geral'!L138,""),"")</f>
        <v/>
      </c>
      <c r="ET144" s="378" t="str">
        <f>IFERROR(IF(AND($EL144="fem",'Classificação geral'!$F138=1),'Classificação geral'!M138,""),"")</f>
        <v/>
      </c>
      <c r="EU144" s="378" t="str">
        <f>IFERROR(IF(AND($EL144="fem",'Classificação geral'!$F138=1),'Classificação geral'!N138,""),"")</f>
        <v/>
      </c>
      <c r="EV144" s="306"/>
      <c r="EW144" s="378" t="str">
        <f>IFERROR(IF(AND($EL144="fem",'Classificação geral'!$F138=1),'Classificação geral'!P138,""),"")</f>
        <v/>
      </c>
      <c r="EX144" s="378" t="str">
        <f>IFERROR(IF(AND($EL144="fem",'Classificação geral'!$F138=1),'Classificação geral'!Q138,""),"")</f>
        <v/>
      </c>
      <c r="EY144" s="378" t="str">
        <f>IFERROR(IF(AND($EL144="fem",'Classificação geral'!$F138=1),'Classificação geral'!R138,""),"")</f>
        <v/>
      </c>
      <c r="EZ144" s="296"/>
      <c r="FA144" s="380" t="str">
        <f t="shared" ref="FA144:FA207" si="456">IF(EJ144="","",EZ144+(EO144/100000)+(EW144/10000000)+(ES144/1000000000))</f>
        <v/>
      </c>
      <c r="FB144" s="297" t="str">
        <f>IFERROR(RANK(EZ144,EZ:EZ,0)+ COUNTIF(EZ$13:$EZ143,EZ144),"")</f>
        <v/>
      </c>
      <c r="FC144" s="298"/>
      <c r="FD144" s="305"/>
      <c r="FE144" s="295"/>
      <c r="FF144" s="306"/>
      <c r="FG144" s="293"/>
      <c r="FH144" s="293"/>
      <c r="FI144" s="306"/>
      <c r="FJ144" s="378" t="str">
        <f>IFERROR(IF(AND($FH144="mas",'Classificação geral'!$F138=1),'Classificação geral'!G138,""),"")</f>
        <v/>
      </c>
      <c r="FK144" s="378" t="str">
        <f>IFERROR(IF(AND($FH144="mas",'Classificação geral'!$F138=1),'Classificação geral'!H138,""),"")</f>
        <v/>
      </c>
      <c r="FL144" s="378" t="str">
        <f>IFERROR(IF(AND($FH144="mas",'Classificação geral'!$F138=1),'Classificação geral'!I138,""),"")</f>
        <v/>
      </c>
      <c r="FM144" s="378" t="str">
        <f>IFERROR(IF(AND($FH144="mas",'Classificação geral'!$F138=1),'Classificação geral'!J138,""),"")</f>
        <v/>
      </c>
      <c r="FN144" s="378" t="str">
        <f>IFERROR(IF(AND($FH144="mas",'Classificação geral'!$F138=1),'Classificação geral'!K138,""),"")</f>
        <v/>
      </c>
      <c r="FO144" s="378" t="str">
        <f>IFERROR(IF(AND($FH144="mas",'Classificação geral'!$F138=1),'Classificação geral'!L138,""),"")</f>
        <v/>
      </c>
      <c r="FP144" s="378" t="str">
        <f>IFERROR(IF(AND($FH144="mas",'Classificação geral'!$F138=1),'Classificação geral'!M138,""),"")</f>
        <v/>
      </c>
      <c r="FQ144" s="378" t="str">
        <f>IFERROR(IF(AND($FH144="mas",'Classificação geral'!$F138=1),'Classificação geral'!N138,""),"")</f>
        <v/>
      </c>
      <c r="FR144" s="378" t="str">
        <f>IFERROR(IF(AND($FH144="mas",'Classificação geral'!$F138=1),'Classificação geral'!O138,""),"")</f>
        <v/>
      </c>
      <c r="FS144" s="378" t="str">
        <f>IFERROR(IF(AND($FH144="mas",'Classificação geral'!$F138=1),'Classificação geral'!P138,""),"")</f>
        <v/>
      </c>
      <c r="FT144" s="378" t="str">
        <f>IFERROR(IF(AND($FH144="mas",'Classificação geral'!$F138=1),'Classificação geral'!Q138,""),"")</f>
        <v/>
      </c>
      <c r="FU144" s="378" t="str">
        <f>IFERROR(IF(AND($FH144="mas",'Classificação geral'!$F138=1),'Classificação geral'!R138,""),"")</f>
        <v/>
      </c>
      <c r="FV144" s="306"/>
      <c r="FW144" s="380" t="str">
        <f t="shared" ref="FW144:FW207" si="457">IF(FF144="","",FV144+(FK144/100000)+(FS144/10000000)+(FO144/1000000000))</f>
        <v/>
      </c>
      <c r="FX144" s="297" t="str">
        <f>IFERROR(RANK(FV144,FV:FV,0)+ COUNTIF($FV$13:FV143,FV144),"")</f>
        <v/>
      </c>
      <c r="FY144" s="305"/>
      <c r="FZ144" s="295"/>
      <c r="GA144" s="295"/>
      <c r="GB144" s="293"/>
      <c r="GC144" s="293"/>
      <c r="GD144" s="306"/>
      <c r="GE144" s="378" t="str">
        <f>IFERROR(IF(AND($GC144="fem",'Classificação geral'!$F138=2),'Classificação geral'!G138,""),"")</f>
        <v/>
      </c>
      <c r="GF144" s="378" t="str">
        <f>IFERROR(IF(AND($GC144="fem",'Classificação geral'!$F138=2),'Classificação geral'!H138,""),"")</f>
        <v/>
      </c>
      <c r="GG144" s="378" t="str">
        <f>IFERROR(IF(AND($GC144="fem",'Classificação geral'!$F138=2),'Classificação geral'!I138,""),"")</f>
        <v/>
      </c>
      <c r="GH144" s="378" t="str">
        <f>IFERROR(IF(AND($GC144="fem",'Classificação geral'!$F138=2),'Classificação geral'!J138,""),"")</f>
        <v/>
      </c>
      <c r="GI144" s="378" t="str">
        <f>IFERROR(IF(AND($GC144="fem",'Classificação geral'!$F138=2),'Classificação geral'!K138,""),"")</f>
        <v/>
      </c>
      <c r="GJ144" s="378" t="str">
        <f>IFERROR(IF(AND($GC144="fem",'Classificação geral'!$F138=2),'Classificação geral'!L138,""),"")</f>
        <v/>
      </c>
      <c r="GK144" s="378" t="str">
        <f>IFERROR(IF(AND($GC144="fem",'Classificação geral'!$F138=2),'Classificação geral'!M138,""),"")</f>
        <v/>
      </c>
      <c r="GL144" s="378" t="str">
        <f>IFERROR(IF(AND($GC144="fem",'Classificação geral'!$F138=2),'Classificação geral'!N138,""),"")</f>
        <v/>
      </c>
      <c r="GM144" s="378" t="str">
        <f>IFERROR(IF(AND($GC144="fem",'Classificação geral'!$F138=2),'Classificação geral'!O138,""),"")</f>
        <v/>
      </c>
      <c r="GN144" s="378" t="str">
        <f>IFERROR(IF(AND($GC144="fem",'Classificação geral'!$F138=2),'Classificação geral'!P138,""),"")</f>
        <v/>
      </c>
      <c r="GO144" s="378" t="str">
        <f>IFERROR(IF(AND($GC144="fem",'Classificação geral'!$F138=2),'Classificação geral'!Q138,""),"")</f>
        <v/>
      </c>
      <c r="GP144" s="378" t="str">
        <f>IFERROR(IF(AND($GC144="fem",'Classificação geral'!$F138=2),'Classificação geral'!R138,""),"")</f>
        <v/>
      </c>
      <c r="GQ144" s="306"/>
      <c r="GR144" s="380" t="str">
        <f t="shared" ref="GR144:GR207" si="458">IF(GA144="","",GQ144+(GF144/100000)+(GN144/10000000)+(GJ144/1000000000))</f>
        <v/>
      </c>
      <c r="GS144" s="297" t="str">
        <f>IFERROR(RANK(GQ144,GQ:GQ,0)+ COUNTIF($GQ$13:GQ143,GQ144),"")</f>
        <v/>
      </c>
      <c r="GT144" s="305"/>
      <c r="GU144" s="295"/>
      <c r="GV144" s="295"/>
      <c r="GW144" s="293"/>
      <c r="GX144" s="293"/>
      <c r="GY144" s="306"/>
      <c r="GZ144" s="306"/>
      <c r="HA144" s="306"/>
      <c r="HB144" s="306"/>
      <c r="HC144" s="306"/>
      <c r="HD144" s="306"/>
      <c r="HE144" s="306"/>
      <c r="HF144" s="306"/>
      <c r="HG144" s="306"/>
      <c r="HH144" s="306"/>
      <c r="HI144" s="306"/>
      <c r="HJ144" s="306"/>
      <c r="HK144" s="306"/>
      <c r="HL144" s="306"/>
      <c r="HM144" s="380" t="str">
        <f t="shared" ref="HM144:HM207" si="459">IF(GV144="","",HL144+(GZ144/100000)+(HH144/10000000)+(HD144/1000000000))</f>
        <v/>
      </c>
      <c r="HN144" s="297" t="str">
        <f>IFERROR(RANK(HL144,HL:HL,0)+ COUNTIF($HL$13:HL143,HL144),"")</f>
        <v/>
      </c>
      <c r="HO144" s="305"/>
      <c r="HP144" s="295"/>
      <c r="HQ144" s="306"/>
      <c r="HR144" s="293"/>
      <c r="HS144" s="293"/>
      <c r="HT144" s="293"/>
      <c r="HU144" s="382">
        <f>IF($HT144='Classificação geral'!$F138,'Classificação geral'!G138,"")</f>
        <v>0</v>
      </c>
      <c r="HV144" s="382">
        <f>IF($HT144='Classificação geral'!$F138,'Classificação geral'!H138,"")</f>
        <v>0</v>
      </c>
      <c r="HW144" s="382">
        <f>IF($HT144='Classificação geral'!$F138,'Classificação geral'!I138,"")</f>
        <v>0</v>
      </c>
      <c r="HX144" s="382">
        <f>IF($HT144='Classificação geral'!$F138,'Classificação geral'!J138,"")</f>
        <v>0</v>
      </c>
      <c r="HY144" s="382">
        <f>IF($HT144='Classificação geral'!$F138,'Classificação geral'!K138,"")</f>
        <v>0</v>
      </c>
      <c r="HZ144" s="382">
        <f>IF($HT144='Classificação geral'!$F138,'Classificação geral'!L138,"")</f>
        <v>0</v>
      </c>
      <c r="IA144" s="382">
        <f>IF($HT144='Classificação geral'!$F138,'Classificação geral'!M138,"")</f>
        <v>0</v>
      </c>
      <c r="IB144" s="382">
        <f>IF($HT144='Classificação geral'!$F138,'Classificação geral'!N138,"")</f>
        <v>0</v>
      </c>
      <c r="IC144" s="382">
        <f>IF($HT144='Classificação geral'!$F138,'Classificação geral'!O138,"")</f>
        <v>0</v>
      </c>
      <c r="ID144" s="382">
        <f>IF($HT144='Classificação geral'!$F138,'Classificação geral'!P138,"")</f>
        <v>0</v>
      </c>
      <c r="IE144" s="382">
        <f>IF($HT144='Classificação geral'!$F138,'Classificação geral'!Q138,"")</f>
        <v>0</v>
      </c>
      <c r="IF144" s="382">
        <f>IF($HT144='Classificação geral'!$F138,'Classificação geral'!R138,"")</f>
        <v>0</v>
      </c>
      <c r="IG144" s="379">
        <f>IF($HT144='Classificação geral'!$F138,'Classificação geral'!$U138,"")</f>
        <v>0</v>
      </c>
      <c r="IH144" s="334" t="str">
        <f t="shared" si="454"/>
        <v/>
      </c>
      <c r="II144" s="297">
        <f>IFERROR(RANK(IG144,IG:IG,0)+ COUNTIF($IG$13:IG143,IG144),"")</f>
        <v>4</v>
      </c>
      <c r="IJ144" s="305"/>
      <c r="IK144" s="295"/>
      <c r="IL144" s="306"/>
      <c r="IM144" s="293"/>
      <c r="IN144" s="293"/>
      <c r="IO144" s="293"/>
      <c r="IP144" s="379">
        <f>IF($IO144='Classificação geral'!$F138,'Classificação geral'!G138,"")</f>
        <v>0</v>
      </c>
      <c r="IQ144" s="379">
        <f>IF($IO144='Classificação geral'!$F138,'Classificação geral'!H138,"")</f>
        <v>0</v>
      </c>
      <c r="IR144" s="379">
        <f>IF($IO144='Classificação geral'!$F138,'Classificação geral'!I138,"")</f>
        <v>0</v>
      </c>
      <c r="IS144" s="379">
        <f>IF($IO144='Classificação geral'!$F138,'Classificação geral'!J138,"")</f>
        <v>0</v>
      </c>
      <c r="IT144" s="379">
        <f>IF($IO144='Classificação geral'!$F138,'Classificação geral'!K138,"")</f>
        <v>0</v>
      </c>
      <c r="IU144" s="379">
        <f>IF($IO144='Classificação geral'!$F138,'Classificação geral'!L138,"")</f>
        <v>0</v>
      </c>
      <c r="IV144" s="379">
        <f>IF($IO144='Classificação geral'!$F138,'Classificação geral'!M138,"")</f>
        <v>0</v>
      </c>
      <c r="IW144" s="379">
        <f>IF($IO144='Classificação geral'!$F138,'Classificação geral'!N138,"")</f>
        <v>0</v>
      </c>
      <c r="IX144" s="379">
        <f>IF($IO144='Classificação geral'!$F138,'Classificação geral'!O138,"")</f>
        <v>0</v>
      </c>
      <c r="IY144" s="379">
        <f>IF($IO144='Classificação geral'!$F138,'Classificação geral'!P138,"")</f>
        <v>0</v>
      </c>
      <c r="IZ144" s="379">
        <f>IF($IO144='Classificação geral'!$F138,'Classificação geral'!Q138,"")</f>
        <v>0</v>
      </c>
      <c r="JA144" s="379">
        <f>IF($IO144='Classificação geral'!$F138,'Classificação geral'!R138,"")</f>
        <v>0</v>
      </c>
      <c r="JB144" s="296">
        <f>IF($IO144='Classificação geral'!$F138,'Classificação geral'!$U138,"")</f>
        <v>0</v>
      </c>
      <c r="JC144" s="334" t="str">
        <f t="shared" si="455"/>
        <v/>
      </c>
      <c r="JD144" s="297">
        <f>IFERROR(RANK(JB144,JB:JB,0)+ COUNTIF($JB$13:JB143,JB144),"")</f>
        <v>4</v>
      </c>
    </row>
    <row r="145" spans="66:264" ht="24.6" x14ac:dyDescent="0.4">
      <c r="BN145" s="236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I145" s="295"/>
      <c r="EJ145" s="306"/>
      <c r="EK145" s="293"/>
      <c r="EL145" s="293"/>
      <c r="EM145" s="293"/>
      <c r="EN145" s="378" t="str">
        <f>IFERROR(IF(AND($EL145="fem",'Classificação geral'!$F139=1),'Classificação geral'!G139,""),"")</f>
        <v/>
      </c>
      <c r="EO145" s="378" t="str">
        <f>IFERROR(IF(AND($EL145="fem",'Classificação geral'!$F139=1),'Classificação geral'!H139,""),"")</f>
        <v/>
      </c>
      <c r="EP145" s="378" t="str">
        <f>IFERROR(IF(AND($EL145="fem",'Classificação geral'!$F139=1),'Classificação geral'!I139,""),"")</f>
        <v/>
      </c>
      <c r="EQ145" s="378" t="str">
        <f>IFERROR(IF(AND($EL145="fem",'Classificação geral'!$F139=1),'Classificação geral'!J139,""),"")</f>
        <v/>
      </c>
      <c r="ER145" s="306"/>
      <c r="ES145" s="378" t="str">
        <f>IFERROR(IF(AND($EL145="fem",'Classificação geral'!$F139=1),'Classificação geral'!L139,""),"")</f>
        <v/>
      </c>
      <c r="ET145" s="378" t="str">
        <f>IFERROR(IF(AND($EL145="fem",'Classificação geral'!$F139=1),'Classificação geral'!M139,""),"")</f>
        <v/>
      </c>
      <c r="EU145" s="378" t="str">
        <f>IFERROR(IF(AND($EL145="fem",'Classificação geral'!$F139=1),'Classificação geral'!N139,""),"")</f>
        <v/>
      </c>
      <c r="EV145" s="306"/>
      <c r="EW145" s="378" t="str">
        <f>IFERROR(IF(AND($EL145="fem",'Classificação geral'!$F139=1),'Classificação geral'!P139,""),"")</f>
        <v/>
      </c>
      <c r="EX145" s="378" t="str">
        <f>IFERROR(IF(AND($EL145="fem",'Classificação geral'!$F139=1),'Classificação geral'!Q139,""),"")</f>
        <v/>
      </c>
      <c r="EY145" s="378" t="str">
        <f>IFERROR(IF(AND($EL145="fem",'Classificação geral'!$F139=1),'Classificação geral'!R139,""),"")</f>
        <v/>
      </c>
      <c r="EZ145" s="296"/>
      <c r="FA145" s="380" t="str">
        <f t="shared" si="456"/>
        <v/>
      </c>
      <c r="FB145" s="297" t="str">
        <f>IFERROR(RANK(EZ145,EZ:EZ,0)+ COUNTIF(EZ$13:$EZ144,EZ145),"")</f>
        <v/>
      </c>
      <c r="FC145" s="298"/>
      <c r="FD145" s="305"/>
      <c r="FE145" s="295"/>
      <c r="FF145" s="306"/>
      <c r="FG145" s="293"/>
      <c r="FH145" s="293"/>
      <c r="FI145" s="306"/>
      <c r="FJ145" s="378" t="str">
        <f>IFERROR(IF(AND($FH145="mas",'Classificação geral'!$F139=1),'Classificação geral'!G139,""),"")</f>
        <v/>
      </c>
      <c r="FK145" s="378" t="str">
        <f>IFERROR(IF(AND($FH145="mas",'Classificação geral'!$F139=1),'Classificação geral'!H139,""),"")</f>
        <v/>
      </c>
      <c r="FL145" s="378" t="str">
        <f>IFERROR(IF(AND($FH145="mas",'Classificação geral'!$F139=1),'Classificação geral'!I139,""),"")</f>
        <v/>
      </c>
      <c r="FM145" s="378" t="str">
        <f>IFERROR(IF(AND($FH145="mas",'Classificação geral'!$F139=1),'Classificação geral'!J139,""),"")</f>
        <v/>
      </c>
      <c r="FN145" s="378" t="str">
        <f>IFERROR(IF(AND($FH145="mas",'Classificação geral'!$F139=1),'Classificação geral'!K139,""),"")</f>
        <v/>
      </c>
      <c r="FO145" s="378" t="str">
        <f>IFERROR(IF(AND($FH145="mas",'Classificação geral'!$F139=1),'Classificação geral'!L139,""),"")</f>
        <v/>
      </c>
      <c r="FP145" s="378" t="str">
        <f>IFERROR(IF(AND($FH145="mas",'Classificação geral'!$F139=1),'Classificação geral'!M139,""),"")</f>
        <v/>
      </c>
      <c r="FQ145" s="378" t="str">
        <f>IFERROR(IF(AND($FH145="mas",'Classificação geral'!$F139=1),'Classificação geral'!N139,""),"")</f>
        <v/>
      </c>
      <c r="FR145" s="378" t="str">
        <f>IFERROR(IF(AND($FH145="mas",'Classificação geral'!$F139=1),'Classificação geral'!O139,""),"")</f>
        <v/>
      </c>
      <c r="FS145" s="378" t="str">
        <f>IFERROR(IF(AND($FH145="mas",'Classificação geral'!$F139=1),'Classificação geral'!P139,""),"")</f>
        <v/>
      </c>
      <c r="FT145" s="378" t="str">
        <f>IFERROR(IF(AND($FH145="mas",'Classificação geral'!$F139=1),'Classificação geral'!Q139,""),"")</f>
        <v/>
      </c>
      <c r="FU145" s="378" t="str">
        <f>IFERROR(IF(AND($FH145="mas",'Classificação geral'!$F139=1),'Classificação geral'!R139,""),"")</f>
        <v/>
      </c>
      <c r="FV145" s="306"/>
      <c r="FW145" s="380" t="str">
        <f t="shared" si="457"/>
        <v/>
      </c>
      <c r="FX145" s="297" t="str">
        <f>IFERROR(RANK(FV145,FV:FV,0)+ COUNTIF($FV$13:FV144,FV145),"")</f>
        <v/>
      </c>
      <c r="FY145" s="305"/>
      <c r="FZ145" s="295"/>
      <c r="GA145" s="295"/>
      <c r="GB145" s="293"/>
      <c r="GC145" s="293"/>
      <c r="GD145" s="306"/>
      <c r="GE145" s="378" t="str">
        <f>IFERROR(IF(AND($GC145="fem",'Classificação geral'!$F139=2),'Classificação geral'!G139,""),"")</f>
        <v/>
      </c>
      <c r="GF145" s="378" t="str">
        <f>IFERROR(IF(AND($GC145="fem",'Classificação geral'!$F139=2),'Classificação geral'!H139,""),"")</f>
        <v/>
      </c>
      <c r="GG145" s="378" t="str">
        <f>IFERROR(IF(AND($GC145="fem",'Classificação geral'!$F139=2),'Classificação geral'!I139,""),"")</f>
        <v/>
      </c>
      <c r="GH145" s="378" t="str">
        <f>IFERROR(IF(AND($GC145="fem",'Classificação geral'!$F139=2),'Classificação geral'!J139,""),"")</f>
        <v/>
      </c>
      <c r="GI145" s="378" t="str">
        <f>IFERROR(IF(AND($GC145="fem",'Classificação geral'!$F139=2),'Classificação geral'!K139,""),"")</f>
        <v/>
      </c>
      <c r="GJ145" s="378" t="str">
        <f>IFERROR(IF(AND($GC145="fem",'Classificação geral'!$F139=2),'Classificação geral'!L139,""),"")</f>
        <v/>
      </c>
      <c r="GK145" s="378" t="str">
        <f>IFERROR(IF(AND($GC145="fem",'Classificação geral'!$F139=2),'Classificação geral'!M139,""),"")</f>
        <v/>
      </c>
      <c r="GL145" s="378" t="str">
        <f>IFERROR(IF(AND($GC145="fem",'Classificação geral'!$F139=2),'Classificação geral'!N139,""),"")</f>
        <v/>
      </c>
      <c r="GM145" s="378" t="str">
        <f>IFERROR(IF(AND($GC145="fem",'Classificação geral'!$F139=2),'Classificação geral'!O139,""),"")</f>
        <v/>
      </c>
      <c r="GN145" s="378" t="str">
        <f>IFERROR(IF(AND($GC145="fem",'Classificação geral'!$F139=2),'Classificação geral'!P139,""),"")</f>
        <v/>
      </c>
      <c r="GO145" s="378" t="str">
        <f>IFERROR(IF(AND($GC145="fem",'Classificação geral'!$F139=2),'Classificação geral'!Q139,""),"")</f>
        <v/>
      </c>
      <c r="GP145" s="378" t="str">
        <f>IFERROR(IF(AND($GC145="fem",'Classificação geral'!$F139=2),'Classificação geral'!R139,""),"")</f>
        <v/>
      </c>
      <c r="GQ145" s="306"/>
      <c r="GR145" s="380" t="str">
        <f t="shared" si="458"/>
        <v/>
      </c>
      <c r="GS145" s="297" t="str">
        <f>IFERROR(RANK(GQ145,GQ:GQ,0)+ COUNTIF($GQ$13:GQ144,GQ145),"")</f>
        <v/>
      </c>
      <c r="GT145" s="305"/>
      <c r="GU145" s="295"/>
      <c r="GV145" s="295"/>
      <c r="GW145" s="293"/>
      <c r="GX145" s="293"/>
      <c r="GY145" s="306"/>
      <c r="GZ145" s="306"/>
      <c r="HA145" s="306"/>
      <c r="HB145" s="306"/>
      <c r="HC145" s="306"/>
      <c r="HD145" s="306"/>
      <c r="HE145" s="306"/>
      <c r="HF145" s="306"/>
      <c r="HG145" s="306"/>
      <c r="HH145" s="306"/>
      <c r="HI145" s="306"/>
      <c r="HJ145" s="306"/>
      <c r="HK145" s="306"/>
      <c r="HL145" s="306"/>
      <c r="HM145" s="380" t="str">
        <f t="shared" si="459"/>
        <v/>
      </c>
      <c r="HN145" s="297" t="str">
        <f>IFERROR(RANK(HL145,HL:HL,0)+ COUNTIF($HL$13:HL144,HL145),"")</f>
        <v/>
      </c>
      <c r="HO145" s="305"/>
      <c r="HP145" s="295"/>
      <c r="HQ145" s="306"/>
      <c r="HR145" s="293"/>
      <c r="HS145" s="293"/>
      <c r="HT145" s="293"/>
      <c r="HU145" s="382">
        <f>IF($HT145='Classificação geral'!$F139,'Classificação geral'!G139,"")</f>
        <v>0</v>
      </c>
      <c r="HV145" s="382">
        <f>IF($HT145='Classificação geral'!$F139,'Classificação geral'!H139,"")</f>
        <v>0</v>
      </c>
      <c r="HW145" s="382">
        <f>IF($HT145='Classificação geral'!$F139,'Classificação geral'!I139,"")</f>
        <v>0</v>
      </c>
      <c r="HX145" s="382">
        <f>IF($HT145='Classificação geral'!$F139,'Classificação geral'!J139,"")</f>
        <v>0</v>
      </c>
      <c r="HY145" s="382">
        <f>IF($HT145='Classificação geral'!$F139,'Classificação geral'!K139,"")</f>
        <v>0</v>
      </c>
      <c r="HZ145" s="382">
        <f>IF($HT145='Classificação geral'!$F139,'Classificação geral'!L139,"")</f>
        <v>0</v>
      </c>
      <c r="IA145" s="382">
        <f>IF($HT145='Classificação geral'!$F139,'Classificação geral'!M139,"")</f>
        <v>0</v>
      </c>
      <c r="IB145" s="382">
        <f>IF($HT145='Classificação geral'!$F139,'Classificação geral'!N139,"")</f>
        <v>0</v>
      </c>
      <c r="IC145" s="382">
        <f>IF($HT145='Classificação geral'!$F139,'Classificação geral'!O139,"")</f>
        <v>0</v>
      </c>
      <c r="ID145" s="382">
        <f>IF($HT145='Classificação geral'!$F139,'Classificação geral'!P139,"")</f>
        <v>0</v>
      </c>
      <c r="IE145" s="382">
        <f>IF($HT145='Classificação geral'!$F139,'Classificação geral'!Q139,"")</f>
        <v>0</v>
      </c>
      <c r="IF145" s="382">
        <f>IF($HT145='Classificação geral'!$F139,'Classificação geral'!R139,"")</f>
        <v>0</v>
      </c>
      <c r="IG145" s="379">
        <f>IF($HT145='Classificação geral'!$F139,'Classificação geral'!$U139,"")</f>
        <v>0</v>
      </c>
      <c r="IH145" s="334" t="str">
        <f t="shared" si="454"/>
        <v/>
      </c>
      <c r="II145" s="297">
        <f>IFERROR(RANK(IG145,IG:IG,0)+ COUNTIF($IG$13:IG144,IG145),"")</f>
        <v>5</v>
      </c>
      <c r="IJ145" s="305"/>
      <c r="IK145" s="295"/>
      <c r="IL145" s="306"/>
      <c r="IM145" s="293"/>
      <c r="IN145" s="293"/>
      <c r="IO145" s="293"/>
      <c r="IP145" s="379">
        <f>IF($IO145='Classificação geral'!$F139,'Classificação geral'!G139,"")</f>
        <v>0</v>
      </c>
      <c r="IQ145" s="379">
        <f>IF($IO145='Classificação geral'!$F139,'Classificação geral'!H139,"")</f>
        <v>0</v>
      </c>
      <c r="IR145" s="379">
        <f>IF($IO145='Classificação geral'!$F139,'Classificação geral'!I139,"")</f>
        <v>0</v>
      </c>
      <c r="IS145" s="379">
        <f>IF($IO145='Classificação geral'!$F139,'Classificação geral'!J139,"")</f>
        <v>0</v>
      </c>
      <c r="IT145" s="379">
        <f>IF($IO145='Classificação geral'!$F139,'Classificação geral'!K139,"")</f>
        <v>0</v>
      </c>
      <c r="IU145" s="379">
        <f>IF($IO145='Classificação geral'!$F139,'Classificação geral'!L139,"")</f>
        <v>0</v>
      </c>
      <c r="IV145" s="379">
        <f>IF($IO145='Classificação geral'!$F139,'Classificação geral'!M139,"")</f>
        <v>0</v>
      </c>
      <c r="IW145" s="379">
        <f>IF($IO145='Classificação geral'!$F139,'Classificação geral'!N139,"")</f>
        <v>0</v>
      </c>
      <c r="IX145" s="379">
        <f>IF($IO145='Classificação geral'!$F139,'Classificação geral'!O139,"")</f>
        <v>0</v>
      </c>
      <c r="IY145" s="379">
        <f>IF($IO145='Classificação geral'!$F139,'Classificação geral'!P139,"")</f>
        <v>0</v>
      </c>
      <c r="IZ145" s="379">
        <f>IF($IO145='Classificação geral'!$F139,'Classificação geral'!Q139,"")</f>
        <v>0</v>
      </c>
      <c r="JA145" s="379">
        <f>IF($IO145='Classificação geral'!$F139,'Classificação geral'!R139,"")</f>
        <v>0</v>
      </c>
      <c r="JB145" s="296">
        <f>IF($IO145='Classificação geral'!$F139,'Classificação geral'!$U139,"")</f>
        <v>0</v>
      </c>
      <c r="JC145" s="334" t="str">
        <f t="shared" si="455"/>
        <v/>
      </c>
      <c r="JD145" s="297">
        <f>IFERROR(RANK(JB145,JB:JB,0)+ COUNTIF($JB$13:JB144,JB145),"")</f>
        <v>5</v>
      </c>
    </row>
    <row r="146" spans="66:264" ht="24.6" x14ac:dyDescent="0.4">
      <c r="BN146" s="236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I146" s="295"/>
      <c r="EJ146" s="306"/>
      <c r="EK146" s="293"/>
      <c r="EL146" s="293"/>
      <c r="EM146" s="293"/>
      <c r="EN146" s="378" t="str">
        <f>IFERROR(IF(AND($EL146="fem",'Classificação geral'!$F140=1),'Classificação geral'!G140,""),"")</f>
        <v/>
      </c>
      <c r="EO146" s="378" t="str">
        <f>IFERROR(IF(AND($EL146="fem",'Classificação geral'!$F140=1),'Classificação geral'!H140,""),"")</f>
        <v/>
      </c>
      <c r="EP146" s="378" t="str">
        <f>IFERROR(IF(AND($EL146="fem",'Classificação geral'!$F140=1),'Classificação geral'!I140,""),"")</f>
        <v/>
      </c>
      <c r="EQ146" s="378" t="str">
        <f>IFERROR(IF(AND($EL146="fem",'Classificação geral'!$F140=1),'Classificação geral'!J140,""),"")</f>
        <v/>
      </c>
      <c r="ER146" s="306"/>
      <c r="ES146" s="378" t="str">
        <f>IFERROR(IF(AND($EL146="fem",'Classificação geral'!$F140=1),'Classificação geral'!L140,""),"")</f>
        <v/>
      </c>
      <c r="ET146" s="378" t="str">
        <f>IFERROR(IF(AND($EL146="fem",'Classificação geral'!$F140=1),'Classificação geral'!M140,""),"")</f>
        <v/>
      </c>
      <c r="EU146" s="378" t="str">
        <f>IFERROR(IF(AND($EL146="fem",'Classificação geral'!$F140=1),'Classificação geral'!N140,""),"")</f>
        <v/>
      </c>
      <c r="EV146" s="306"/>
      <c r="EW146" s="378" t="str">
        <f>IFERROR(IF(AND($EL146="fem",'Classificação geral'!$F140=1),'Classificação geral'!P140,""),"")</f>
        <v/>
      </c>
      <c r="EX146" s="378" t="str">
        <f>IFERROR(IF(AND($EL146="fem",'Classificação geral'!$F140=1),'Classificação geral'!Q140,""),"")</f>
        <v/>
      </c>
      <c r="EY146" s="378" t="str">
        <f>IFERROR(IF(AND($EL146="fem",'Classificação geral'!$F140=1),'Classificação geral'!R140,""),"")</f>
        <v/>
      </c>
      <c r="EZ146" s="296"/>
      <c r="FA146" s="380" t="str">
        <f t="shared" si="456"/>
        <v/>
      </c>
      <c r="FB146" s="297" t="str">
        <f>IFERROR(RANK(EZ146,EZ:EZ,0)+ COUNTIF(EZ$13:$EZ145,EZ146),"")</f>
        <v/>
      </c>
      <c r="FC146" s="298"/>
      <c r="FD146" s="305"/>
      <c r="FE146" s="295"/>
      <c r="FF146" s="306"/>
      <c r="FG146" s="293"/>
      <c r="FH146" s="293"/>
      <c r="FI146" s="306"/>
      <c r="FJ146" s="378" t="str">
        <f>IFERROR(IF(AND($FH146="mas",'Classificação geral'!$F140=1),'Classificação geral'!G140,""),"")</f>
        <v/>
      </c>
      <c r="FK146" s="378" t="str">
        <f>IFERROR(IF(AND($FH146="mas",'Classificação geral'!$F140=1),'Classificação geral'!H140,""),"")</f>
        <v/>
      </c>
      <c r="FL146" s="378" t="str">
        <f>IFERROR(IF(AND($FH146="mas",'Classificação geral'!$F140=1),'Classificação geral'!I140,""),"")</f>
        <v/>
      </c>
      <c r="FM146" s="378" t="str">
        <f>IFERROR(IF(AND($FH146="mas",'Classificação geral'!$F140=1),'Classificação geral'!J140,""),"")</f>
        <v/>
      </c>
      <c r="FN146" s="378" t="str">
        <f>IFERROR(IF(AND($FH146="mas",'Classificação geral'!$F140=1),'Classificação geral'!K140,""),"")</f>
        <v/>
      </c>
      <c r="FO146" s="378" t="str">
        <f>IFERROR(IF(AND($FH146="mas",'Classificação geral'!$F140=1),'Classificação geral'!L140,""),"")</f>
        <v/>
      </c>
      <c r="FP146" s="378" t="str">
        <f>IFERROR(IF(AND($FH146="mas",'Classificação geral'!$F140=1),'Classificação geral'!M140,""),"")</f>
        <v/>
      </c>
      <c r="FQ146" s="378" t="str">
        <f>IFERROR(IF(AND($FH146="mas",'Classificação geral'!$F140=1),'Classificação geral'!N140,""),"")</f>
        <v/>
      </c>
      <c r="FR146" s="378" t="str">
        <f>IFERROR(IF(AND($FH146="mas",'Classificação geral'!$F140=1),'Classificação geral'!O140,""),"")</f>
        <v/>
      </c>
      <c r="FS146" s="378" t="str">
        <f>IFERROR(IF(AND($FH146="mas",'Classificação geral'!$F140=1),'Classificação geral'!P140,""),"")</f>
        <v/>
      </c>
      <c r="FT146" s="378" t="str">
        <f>IFERROR(IF(AND($FH146="mas",'Classificação geral'!$F140=1),'Classificação geral'!Q140,""),"")</f>
        <v/>
      </c>
      <c r="FU146" s="378" t="str">
        <f>IFERROR(IF(AND($FH146="mas",'Classificação geral'!$F140=1),'Classificação geral'!R140,""),"")</f>
        <v/>
      </c>
      <c r="FV146" s="306"/>
      <c r="FW146" s="380" t="str">
        <f t="shared" si="457"/>
        <v/>
      </c>
      <c r="FX146" s="297" t="str">
        <f>IFERROR(RANK(FV146,FV:FV,0)+ COUNTIF($FV$13:FV145,FV146),"")</f>
        <v/>
      </c>
      <c r="FY146" s="305"/>
      <c r="FZ146" s="295"/>
      <c r="GA146" s="295"/>
      <c r="GB146" s="293"/>
      <c r="GC146" s="293"/>
      <c r="GD146" s="306"/>
      <c r="GE146" s="378" t="str">
        <f>IFERROR(IF(AND($GC146="fem",'Classificação geral'!$F140=2),'Classificação geral'!G140,""),"")</f>
        <v/>
      </c>
      <c r="GF146" s="378" t="str">
        <f>IFERROR(IF(AND($GC146="fem",'Classificação geral'!$F140=2),'Classificação geral'!H140,""),"")</f>
        <v/>
      </c>
      <c r="GG146" s="378" t="str">
        <f>IFERROR(IF(AND($GC146="fem",'Classificação geral'!$F140=2),'Classificação geral'!I140,""),"")</f>
        <v/>
      </c>
      <c r="GH146" s="378" t="str">
        <f>IFERROR(IF(AND($GC146="fem",'Classificação geral'!$F140=2),'Classificação geral'!J140,""),"")</f>
        <v/>
      </c>
      <c r="GI146" s="378" t="str">
        <f>IFERROR(IF(AND($GC146="fem",'Classificação geral'!$F140=2),'Classificação geral'!K140,""),"")</f>
        <v/>
      </c>
      <c r="GJ146" s="378" t="str">
        <f>IFERROR(IF(AND($GC146="fem",'Classificação geral'!$F140=2),'Classificação geral'!L140,""),"")</f>
        <v/>
      </c>
      <c r="GK146" s="378" t="str">
        <f>IFERROR(IF(AND($GC146="fem",'Classificação geral'!$F140=2),'Classificação geral'!M140,""),"")</f>
        <v/>
      </c>
      <c r="GL146" s="378" t="str">
        <f>IFERROR(IF(AND($GC146="fem",'Classificação geral'!$F140=2),'Classificação geral'!N140,""),"")</f>
        <v/>
      </c>
      <c r="GM146" s="378" t="str">
        <f>IFERROR(IF(AND($GC146="fem",'Classificação geral'!$F140=2),'Classificação geral'!O140,""),"")</f>
        <v/>
      </c>
      <c r="GN146" s="378" t="str">
        <f>IFERROR(IF(AND($GC146="fem",'Classificação geral'!$F140=2),'Classificação geral'!P140,""),"")</f>
        <v/>
      </c>
      <c r="GO146" s="378" t="str">
        <f>IFERROR(IF(AND($GC146="fem",'Classificação geral'!$F140=2),'Classificação geral'!Q140,""),"")</f>
        <v/>
      </c>
      <c r="GP146" s="378" t="str">
        <f>IFERROR(IF(AND($GC146="fem",'Classificação geral'!$F140=2),'Classificação geral'!R140,""),"")</f>
        <v/>
      </c>
      <c r="GQ146" s="306"/>
      <c r="GR146" s="380" t="str">
        <f t="shared" si="458"/>
        <v/>
      </c>
      <c r="GS146" s="297" t="str">
        <f>IFERROR(RANK(GQ146,GQ:GQ,0)+ COUNTIF($GQ$13:GQ145,GQ146),"")</f>
        <v/>
      </c>
      <c r="GT146" s="305"/>
      <c r="GU146" s="295"/>
      <c r="GV146" s="295"/>
      <c r="GW146" s="293"/>
      <c r="GX146" s="293"/>
      <c r="GY146" s="306"/>
      <c r="GZ146" s="306"/>
      <c r="HA146" s="306"/>
      <c r="HB146" s="306"/>
      <c r="HC146" s="306"/>
      <c r="HD146" s="306"/>
      <c r="HE146" s="306"/>
      <c r="HF146" s="306"/>
      <c r="HG146" s="306"/>
      <c r="HH146" s="306"/>
      <c r="HI146" s="306"/>
      <c r="HJ146" s="306"/>
      <c r="HK146" s="306"/>
      <c r="HL146" s="306"/>
      <c r="HM146" s="380" t="str">
        <f t="shared" si="459"/>
        <v/>
      </c>
      <c r="HN146" s="297" t="str">
        <f>IFERROR(RANK(HL146,HL:HL,0)+ COUNTIF($HL$13:HL145,HL146),"")</f>
        <v/>
      </c>
      <c r="HO146" s="305"/>
      <c r="HP146" s="295"/>
      <c r="HQ146" s="306"/>
      <c r="HR146" s="293"/>
      <c r="HS146" s="293"/>
      <c r="HT146" s="293"/>
      <c r="HU146" s="382">
        <f>IF($HT146='Classificação geral'!$F140,'Classificação geral'!G140,"")</f>
        <v>0</v>
      </c>
      <c r="HV146" s="382">
        <f>IF($HT146='Classificação geral'!$F140,'Classificação geral'!H140,"")</f>
        <v>0</v>
      </c>
      <c r="HW146" s="382">
        <f>IF($HT146='Classificação geral'!$F140,'Classificação geral'!I140,"")</f>
        <v>0</v>
      </c>
      <c r="HX146" s="382">
        <f>IF($HT146='Classificação geral'!$F140,'Classificação geral'!J140,"")</f>
        <v>0</v>
      </c>
      <c r="HY146" s="382">
        <f>IF($HT146='Classificação geral'!$F140,'Classificação geral'!K140,"")</f>
        <v>0</v>
      </c>
      <c r="HZ146" s="382">
        <f>IF($HT146='Classificação geral'!$F140,'Classificação geral'!L140,"")</f>
        <v>0</v>
      </c>
      <c r="IA146" s="382">
        <f>IF($HT146='Classificação geral'!$F140,'Classificação geral'!M140,"")</f>
        <v>0</v>
      </c>
      <c r="IB146" s="382">
        <f>IF($HT146='Classificação geral'!$F140,'Classificação geral'!N140,"")</f>
        <v>0</v>
      </c>
      <c r="IC146" s="382">
        <f>IF($HT146='Classificação geral'!$F140,'Classificação geral'!O140,"")</f>
        <v>0</v>
      </c>
      <c r="ID146" s="382">
        <f>IF($HT146='Classificação geral'!$F140,'Classificação geral'!P140,"")</f>
        <v>0</v>
      </c>
      <c r="IE146" s="382">
        <f>IF($HT146='Classificação geral'!$F140,'Classificação geral'!Q140,"")</f>
        <v>0</v>
      </c>
      <c r="IF146" s="382">
        <f>IF($HT146='Classificação geral'!$F140,'Classificação geral'!R140,"")</f>
        <v>0</v>
      </c>
      <c r="IG146" s="379">
        <f>IF($HT146='Classificação geral'!$F140,'Classificação geral'!$U140,"")</f>
        <v>0</v>
      </c>
      <c r="IH146" s="334" t="str">
        <f t="shared" si="454"/>
        <v/>
      </c>
      <c r="II146" s="297">
        <f>IFERROR(RANK(IG146,IG:IG,0)+ COUNTIF($IG$13:IG145,IG146),"")</f>
        <v>6</v>
      </c>
      <c r="IJ146" s="305"/>
      <c r="IK146" s="295"/>
      <c r="IL146" s="306"/>
      <c r="IM146" s="293"/>
      <c r="IN146" s="293"/>
      <c r="IO146" s="293"/>
      <c r="IP146" s="379">
        <f>IF($IO146='Classificação geral'!$F140,'Classificação geral'!G140,"")</f>
        <v>0</v>
      </c>
      <c r="IQ146" s="379">
        <f>IF($IO146='Classificação geral'!$F140,'Classificação geral'!H140,"")</f>
        <v>0</v>
      </c>
      <c r="IR146" s="379">
        <f>IF($IO146='Classificação geral'!$F140,'Classificação geral'!I140,"")</f>
        <v>0</v>
      </c>
      <c r="IS146" s="379">
        <f>IF($IO146='Classificação geral'!$F140,'Classificação geral'!J140,"")</f>
        <v>0</v>
      </c>
      <c r="IT146" s="379">
        <f>IF($IO146='Classificação geral'!$F140,'Classificação geral'!K140,"")</f>
        <v>0</v>
      </c>
      <c r="IU146" s="379">
        <f>IF($IO146='Classificação geral'!$F140,'Classificação geral'!L140,"")</f>
        <v>0</v>
      </c>
      <c r="IV146" s="379">
        <f>IF($IO146='Classificação geral'!$F140,'Classificação geral'!M140,"")</f>
        <v>0</v>
      </c>
      <c r="IW146" s="379">
        <f>IF($IO146='Classificação geral'!$F140,'Classificação geral'!N140,"")</f>
        <v>0</v>
      </c>
      <c r="IX146" s="379">
        <f>IF($IO146='Classificação geral'!$F140,'Classificação geral'!O140,"")</f>
        <v>0</v>
      </c>
      <c r="IY146" s="379">
        <f>IF($IO146='Classificação geral'!$F140,'Classificação geral'!P140,"")</f>
        <v>0</v>
      </c>
      <c r="IZ146" s="379">
        <f>IF($IO146='Classificação geral'!$F140,'Classificação geral'!Q140,"")</f>
        <v>0</v>
      </c>
      <c r="JA146" s="379">
        <f>IF($IO146='Classificação geral'!$F140,'Classificação geral'!R140,"")</f>
        <v>0</v>
      </c>
      <c r="JB146" s="296">
        <f>IF($IO146='Classificação geral'!$F140,'Classificação geral'!$U140,"")</f>
        <v>0</v>
      </c>
      <c r="JC146" s="334" t="str">
        <f t="shared" si="455"/>
        <v/>
      </c>
      <c r="JD146" s="297">
        <f>IFERROR(RANK(JB146,JB:JB,0)+ COUNTIF($JB$13:JB145,JB146),"")</f>
        <v>6</v>
      </c>
    </row>
    <row r="147" spans="66:264" ht="24.6" x14ac:dyDescent="0.4">
      <c r="BN147" s="236"/>
      <c r="DN147" s="24"/>
      <c r="DO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I147" s="295"/>
      <c r="EJ147" s="306"/>
      <c r="EK147" s="293"/>
      <c r="EL147" s="293"/>
      <c r="EM147" s="293"/>
      <c r="EN147" s="378" t="str">
        <f>IFERROR(IF(AND($EL147="fem",'Classificação geral'!$F141=1),'Classificação geral'!G141,""),"")</f>
        <v/>
      </c>
      <c r="EO147" s="378" t="str">
        <f>IFERROR(IF(AND($EL147="fem",'Classificação geral'!$F141=1),'Classificação geral'!H141,""),"")</f>
        <v/>
      </c>
      <c r="EP147" s="378" t="str">
        <f>IFERROR(IF(AND($EL147="fem",'Classificação geral'!$F141=1),'Classificação geral'!I141,""),"")</f>
        <v/>
      </c>
      <c r="EQ147" s="378" t="str">
        <f>IFERROR(IF(AND($EL147="fem",'Classificação geral'!$F141=1),'Classificação geral'!J141,""),"")</f>
        <v/>
      </c>
      <c r="ER147" s="306"/>
      <c r="ES147" s="378" t="str">
        <f>IFERROR(IF(AND($EL147="fem",'Classificação geral'!$F141=1),'Classificação geral'!L141,""),"")</f>
        <v/>
      </c>
      <c r="ET147" s="378" t="str">
        <f>IFERROR(IF(AND($EL147="fem",'Classificação geral'!$F141=1),'Classificação geral'!M141,""),"")</f>
        <v/>
      </c>
      <c r="EU147" s="378" t="str">
        <f>IFERROR(IF(AND($EL147="fem",'Classificação geral'!$F141=1),'Classificação geral'!N141,""),"")</f>
        <v/>
      </c>
      <c r="EV147" s="306"/>
      <c r="EW147" s="378" t="str">
        <f>IFERROR(IF(AND($EL147="fem",'Classificação geral'!$F141=1),'Classificação geral'!P141,""),"")</f>
        <v/>
      </c>
      <c r="EX147" s="378" t="str">
        <f>IFERROR(IF(AND($EL147="fem",'Classificação geral'!$F141=1),'Classificação geral'!Q141,""),"")</f>
        <v/>
      </c>
      <c r="EY147" s="378" t="str">
        <f>IFERROR(IF(AND($EL147="fem",'Classificação geral'!$F141=1),'Classificação geral'!R141,""),"")</f>
        <v/>
      </c>
      <c r="EZ147" s="296"/>
      <c r="FA147" s="380" t="str">
        <f t="shared" si="456"/>
        <v/>
      </c>
      <c r="FB147" s="297" t="str">
        <f>IFERROR(RANK(EZ147,EZ:EZ,0)+ COUNTIF(EZ$13:$EZ146,EZ147),"")</f>
        <v/>
      </c>
      <c r="FC147" s="298"/>
      <c r="FD147" s="305"/>
      <c r="FE147" s="295"/>
      <c r="FF147" s="306"/>
      <c r="FG147" s="293"/>
      <c r="FH147" s="293"/>
      <c r="FI147" s="306"/>
      <c r="FJ147" s="378" t="str">
        <f>IFERROR(IF(AND($FH147="mas",'Classificação geral'!$F141=1),'Classificação geral'!G141,""),"")</f>
        <v/>
      </c>
      <c r="FK147" s="378" t="str">
        <f>IFERROR(IF(AND($FH147="mas",'Classificação geral'!$F141=1),'Classificação geral'!H141,""),"")</f>
        <v/>
      </c>
      <c r="FL147" s="378" t="str">
        <f>IFERROR(IF(AND($FH147="mas",'Classificação geral'!$F141=1),'Classificação geral'!I141,""),"")</f>
        <v/>
      </c>
      <c r="FM147" s="378" t="str">
        <f>IFERROR(IF(AND($FH147="mas",'Classificação geral'!$F141=1),'Classificação geral'!J141,""),"")</f>
        <v/>
      </c>
      <c r="FN147" s="378" t="str">
        <f>IFERROR(IF(AND($FH147="mas",'Classificação geral'!$F141=1),'Classificação geral'!K141,""),"")</f>
        <v/>
      </c>
      <c r="FO147" s="378" t="str">
        <f>IFERROR(IF(AND($FH147="mas",'Classificação geral'!$F141=1),'Classificação geral'!L141,""),"")</f>
        <v/>
      </c>
      <c r="FP147" s="378" t="str">
        <f>IFERROR(IF(AND($FH147="mas",'Classificação geral'!$F141=1),'Classificação geral'!M141,""),"")</f>
        <v/>
      </c>
      <c r="FQ147" s="378" t="str">
        <f>IFERROR(IF(AND($FH147="mas",'Classificação geral'!$F141=1),'Classificação geral'!N141,""),"")</f>
        <v/>
      </c>
      <c r="FR147" s="378" t="str">
        <f>IFERROR(IF(AND($FH147="mas",'Classificação geral'!$F141=1),'Classificação geral'!O141,""),"")</f>
        <v/>
      </c>
      <c r="FS147" s="378" t="str">
        <f>IFERROR(IF(AND($FH147="mas",'Classificação geral'!$F141=1),'Classificação geral'!P141,""),"")</f>
        <v/>
      </c>
      <c r="FT147" s="378" t="str">
        <f>IFERROR(IF(AND($FH147="mas",'Classificação geral'!$F141=1),'Classificação geral'!Q141,""),"")</f>
        <v/>
      </c>
      <c r="FU147" s="378" t="str">
        <f>IFERROR(IF(AND($FH147="mas",'Classificação geral'!$F141=1),'Classificação geral'!R141,""),"")</f>
        <v/>
      </c>
      <c r="FV147" s="306"/>
      <c r="FW147" s="380" t="str">
        <f t="shared" si="457"/>
        <v/>
      </c>
      <c r="FX147" s="297" t="str">
        <f>IFERROR(RANK(FV147,FV:FV,0)+ COUNTIF($FV$13:FV146,FV147),"")</f>
        <v/>
      </c>
      <c r="FY147" s="305"/>
      <c r="FZ147" s="295"/>
      <c r="GA147" s="295"/>
      <c r="GB147" s="293"/>
      <c r="GC147" s="293"/>
      <c r="GD147" s="306"/>
      <c r="GE147" s="378" t="str">
        <f>IFERROR(IF(AND($GC147="fem",'Classificação geral'!$F141=2),'Classificação geral'!G141,""),"")</f>
        <v/>
      </c>
      <c r="GF147" s="378" t="str">
        <f>IFERROR(IF(AND($GC147="fem",'Classificação geral'!$F141=2),'Classificação geral'!H141,""),"")</f>
        <v/>
      </c>
      <c r="GG147" s="378" t="str">
        <f>IFERROR(IF(AND($GC147="fem",'Classificação geral'!$F141=2),'Classificação geral'!I141,""),"")</f>
        <v/>
      </c>
      <c r="GH147" s="378" t="str">
        <f>IFERROR(IF(AND($GC147="fem",'Classificação geral'!$F141=2),'Classificação geral'!J141,""),"")</f>
        <v/>
      </c>
      <c r="GI147" s="378" t="str">
        <f>IFERROR(IF(AND($GC147="fem",'Classificação geral'!$F141=2),'Classificação geral'!K141,""),"")</f>
        <v/>
      </c>
      <c r="GJ147" s="378" t="str">
        <f>IFERROR(IF(AND($GC147="fem",'Classificação geral'!$F141=2),'Classificação geral'!L141,""),"")</f>
        <v/>
      </c>
      <c r="GK147" s="378" t="str">
        <f>IFERROR(IF(AND($GC147="fem",'Classificação geral'!$F141=2),'Classificação geral'!M141,""),"")</f>
        <v/>
      </c>
      <c r="GL147" s="378" t="str">
        <f>IFERROR(IF(AND($GC147="fem",'Classificação geral'!$F141=2),'Classificação geral'!N141,""),"")</f>
        <v/>
      </c>
      <c r="GM147" s="378" t="str">
        <f>IFERROR(IF(AND($GC147="fem",'Classificação geral'!$F141=2),'Classificação geral'!O141,""),"")</f>
        <v/>
      </c>
      <c r="GN147" s="378" t="str">
        <f>IFERROR(IF(AND($GC147="fem",'Classificação geral'!$F141=2),'Classificação geral'!P141,""),"")</f>
        <v/>
      </c>
      <c r="GO147" s="378" t="str">
        <f>IFERROR(IF(AND($GC147="fem",'Classificação geral'!$F141=2),'Classificação geral'!Q141,""),"")</f>
        <v/>
      </c>
      <c r="GP147" s="378" t="str">
        <f>IFERROR(IF(AND($GC147="fem",'Classificação geral'!$F141=2),'Classificação geral'!R141,""),"")</f>
        <v/>
      </c>
      <c r="GQ147" s="306"/>
      <c r="GR147" s="380" t="str">
        <f t="shared" si="458"/>
        <v/>
      </c>
      <c r="GS147" s="297" t="str">
        <f>IFERROR(RANK(GQ147,GQ:GQ,0)+ COUNTIF($GQ$13:GQ146,GQ147),"")</f>
        <v/>
      </c>
      <c r="GT147" s="305"/>
      <c r="GU147" s="295"/>
      <c r="GV147" s="295"/>
      <c r="GW147" s="293"/>
      <c r="GX147" s="293"/>
      <c r="GY147" s="306"/>
      <c r="GZ147" s="306"/>
      <c r="HA147" s="306"/>
      <c r="HB147" s="306"/>
      <c r="HC147" s="306"/>
      <c r="HD147" s="306"/>
      <c r="HE147" s="306"/>
      <c r="HF147" s="306"/>
      <c r="HG147" s="306"/>
      <c r="HH147" s="306"/>
      <c r="HI147" s="306"/>
      <c r="HJ147" s="306"/>
      <c r="HK147" s="306"/>
      <c r="HL147" s="306"/>
      <c r="HM147" s="380" t="str">
        <f t="shared" si="459"/>
        <v/>
      </c>
      <c r="HN147" s="297" t="str">
        <f>IFERROR(RANK(HL147,HL:HL,0)+ COUNTIF($HL$13:HL146,HL147),"")</f>
        <v/>
      </c>
      <c r="HO147" s="305"/>
      <c r="HP147" s="295"/>
      <c r="HQ147" s="306"/>
      <c r="HR147" s="293"/>
      <c r="HS147" s="293"/>
      <c r="HT147" s="293"/>
      <c r="HU147" s="382">
        <f>IF($HT147='Classificação geral'!$F141,'Classificação geral'!G141,"")</f>
        <v>0</v>
      </c>
      <c r="HV147" s="382">
        <f>IF($HT147='Classificação geral'!$F141,'Classificação geral'!H141,"")</f>
        <v>0</v>
      </c>
      <c r="HW147" s="382">
        <f>IF($HT147='Classificação geral'!$F141,'Classificação geral'!I141,"")</f>
        <v>0</v>
      </c>
      <c r="HX147" s="382">
        <f>IF($HT147='Classificação geral'!$F141,'Classificação geral'!J141,"")</f>
        <v>0</v>
      </c>
      <c r="HY147" s="382">
        <f>IF($HT147='Classificação geral'!$F141,'Classificação geral'!K141,"")</f>
        <v>0</v>
      </c>
      <c r="HZ147" s="382">
        <f>IF($HT147='Classificação geral'!$F141,'Classificação geral'!L141,"")</f>
        <v>0</v>
      </c>
      <c r="IA147" s="382">
        <f>IF($HT147='Classificação geral'!$F141,'Classificação geral'!M141,"")</f>
        <v>0</v>
      </c>
      <c r="IB147" s="382">
        <f>IF($HT147='Classificação geral'!$F141,'Classificação geral'!N141,"")</f>
        <v>0</v>
      </c>
      <c r="IC147" s="382">
        <f>IF($HT147='Classificação geral'!$F141,'Classificação geral'!O141,"")</f>
        <v>0</v>
      </c>
      <c r="ID147" s="382">
        <f>IF($HT147='Classificação geral'!$F141,'Classificação geral'!P141,"")</f>
        <v>0</v>
      </c>
      <c r="IE147" s="382">
        <f>IF($HT147='Classificação geral'!$F141,'Classificação geral'!Q141,"")</f>
        <v>0</v>
      </c>
      <c r="IF147" s="382">
        <f>IF($HT147='Classificação geral'!$F141,'Classificação geral'!R141,"")</f>
        <v>0</v>
      </c>
      <c r="IG147" s="379">
        <f>IF($HT147='Classificação geral'!$F141,'Classificação geral'!$U141,"")</f>
        <v>0</v>
      </c>
      <c r="IH147" s="334" t="str">
        <f t="shared" si="454"/>
        <v/>
      </c>
      <c r="II147" s="297">
        <f>IFERROR(RANK(IG147,IG:IG,0)+ COUNTIF($IG$13:IG146,IG147),"")</f>
        <v>7</v>
      </c>
      <c r="IJ147" s="305"/>
      <c r="IK147" s="295"/>
      <c r="IL147" s="306"/>
      <c r="IM147" s="293"/>
      <c r="IN147" s="293"/>
      <c r="IO147" s="293"/>
      <c r="IP147" s="379">
        <f>IF($IO147='Classificação geral'!$F141,'Classificação geral'!G141,"")</f>
        <v>0</v>
      </c>
      <c r="IQ147" s="379">
        <f>IF($IO147='Classificação geral'!$F141,'Classificação geral'!H141,"")</f>
        <v>0</v>
      </c>
      <c r="IR147" s="379">
        <f>IF($IO147='Classificação geral'!$F141,'Classificação geral'!I141,"")</f>
        <v>0</v>
      </c>
      <c r="IS147" s="379">
        <f>IF($IO147='Classificação geral'!$F141,'Classificação geral'!J141,"")</f>
        <v>0</v>
      </c>
      <c r="IT147" s="379">
        <f>IF($IO147='Classificação geral'!$F141,'Classificação geral'!K141,"")</f>
        <v>0</v>
      </c>
      <c r="IU147" s="379">
        <f>IF($IO147='Classificação geral'!$F141,'Classificação geral'!L141,"")</f>
        <v>0</v>
      </c>
      <c r="IV147" s="379">
        <f>IF($IO147='Classificação geral'!$F141,'Classificação geral'!M141,"")</f>
        <v>0</v>
      </c>
      <c r="IW147" s="379">
        <f>IF($IO147='Classificação geral'!$F141,'Classificação geral'!N141,"")</f>
        <v>0</v>
      </c>
      <c r="IX147" s="379">
        <f>IF($IO147='Classificação geral'!$F141,'Classificação geral'!O141,"")</f>
        <v>0</v>
      </c>
      <c r="IY147" s="379">
        <f>IF($IO147='Classificação geral'!$F141,'Classificação geral'!P141,"")</f>
        <v>0</v>
      </c>
      <c r="IZ147" s="379">
        <f>IF($IO147='Classificação geral'!$F141,'Classificação geral'!Q141,"")</f>
        <v>0</v>
      </c>
      <c r="JA147" s="379">
        <f>IF($IO147='Classificação geral'!$F141,'Classificação geral'!R141,"")</f>
        <v>0</v>
      </c>
      <c r="JB147" s="296">
        <f>IF($IO147='Classificação geral'!$F141,'Classificação geral'!$U141,"")</f>
        <v>0</v>
      </c>
      <c r="JC147" s="334" t="str">
        <f t="shared" si="455"/>
        <v/>
      </c>
      <c r="JD147" s="297">
        <f>IFERROR(RANK(JB147,JB:JB,0)+ COUNTIF($JB$13:JB146,JB147),"")</f>
        <v>7</v>
      </c>
    </row>
    <row r="148" spans="66:264" ht="24.6" x14ac:dyDescent="0.4">
      <c r="BN148" s="236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I148" s="295"/>
      <c r="EJ148" s="306"/>
      <c r="EK148" s="293"/>
      <c r="EL148" s="293"/>
      <c r="EM148" s="293"/>
      <c r="EN148" s="378" t="str">
        <f>IFERROR(IF(AND($EL148="fem",'Classificação geral'!$F142=1),'Classificação geral'!G142,""),"")</f>
        <v/>
      </c>
      <c r="EO148" s="378" t="str">
        <f>IFERROR(IF(AND($EL148="fem",'Classificação geral'!$F142=1),'Classificação geral'!H142,""),"")</f>
        <v/>
      </c>
      <c r="EP148" s="378" t="str">
        <f>IFERROR(IF(AND($EL148="fem",'Classificação geral'!$F142=1),'Classificação geral'!I142,""),"")</f>
        <v/>
      </c>
      <c r="EQ148" s="378" t="str">
        <f>IFERROR(IF(AND($EL148="fem",'Classificação geral'!$F142=1),'Classificação geral'!J142,""),"")</f>
        <v/>
      </c>
      <c r="ER148" s="306"/>
      <c r="ES148" s="378" t="str">
        <f>IFERROR(IF(AND($EL148="fem",'Classificação geral'!$F142=1),'Classificação geral'!L142,""),"")</f>
        <v/>
      </c>
      <c r="ET148" s="378" t="str">
        <f>IFERROR(IF(AND($EL148="fem",'Classificação geral'!$F142=1),'Classificação geral'!M142,""),"")</f>
        <v/>
      </c>
      <c r="EU148" s="378" t="str">
        <f>IFERROR(IF(AND($EL148="fem",'Classificação geral'!$F142=1),'Classificação geral'!N142,""),"")</f>
        <v/>
      </c>
      <c r="EV148" s="306"/>
      <c r="EW148" s="378" t="str">
        <f>IFERROR(IF(AND($EL148="fem",'Classificação geral'!$F142=1),'Classificação geral'!P142,""),"")</f>
        <v/>
      </c>
      <c r="EX148" s="378" t="str">
        <f>IFERROR(IF(AND($EL148="fem",'Classificação geral'!$F142=1),'Classificação geral'!Q142,""),"")</f>
        <v/>
      </c>
      <c r="EY148" s="378" t="str">
        <f>IFERROR(IF(AND($EL148="fem",'Classificação geral'!$F142=1),'Classificação geral'!R142,""),"")</f>
        <v/>
      </c>
      <c r="EZ148" s="296"/>
      <c r="FA148" s="380" t="str">
        <f t="shared" si="456"/>
        <v/>
      </c>
      <c r="FB148" s="297" t="str">
        <f>IFERROR(RANK(EZ148,EZ:EZ,0)+ COUNTIF(EZ$13:$EZ147,EZ148),"")</f>
        <v/>
      </c>
      <c r="FC148" s="298"/>
      <c r="FD148" s="305"/>
      <c r="FE148" s="295"/>
      <c r="FF148" s="306"/>
      <c r="FG148" s="293"/>
      <c r="FH148" s="293"/>
      <c r="FI148" s="306"/>
      <c r="FJ148" s="378" t="str">
        <f>IFERROR(IF(AND($FH148="mas",'Classificação geral'!$F142=1),'Classificação geral'!G142,""),"")</f>
        <v/>
      </c>
      <c r="FK148" s="378" t="str">
        <f>IFERROR(IF(AND($FH148="mas",'Classificação geral'!$F142=1),'Classificação geral'!H142,""),"")</f>
        <v/>
      </c>
      <c r="FL148" s="378" t="str">
        <f>IFERROR(IF(AND($FH148="mas",'Classificação geral'!$F142=1),'Classificação geral'!I142,""),"")</f>
        <v/>
      </c>
      <c r="FM148" s="378" t="str">
        <f>IFERROR(IF(AND($FH148="mas",'Classificação geral'!$F142=1),'Classificação geral'!J142,""),"")</f>
        <v/>
      </c>
      <c r="FN148" s="378" t="str">
        <f>IFERROR(IF(AND($FH148="mas",'Classificação geral'!$F142=1),'Classificação geral'!K142,""),"")</f>
        <v/>
      </c>
      <c r="FO148" s="378" t="str">
        <f>IFERROR(IF(AND($FH148="mas",'Classificação geral'!$F142=1),'Classificação geral'!L142,""),"")</f>
        <v/>
      </c>
      <c r="FP148" s="378" t="str">
        <f>IFERROR(IF(AND($FH148="mas",'Classificação geral'!$F142=1),'Classificação geral'!M142,""),"")</f>
        <v/>
      </c>
      <c r="FQ148" s="378" t="str">
        <f>IFERROR(IF(AND($FH148="mas",'Classificação geral'!$F142=1),'Classificação geral'!N142,""),"")</f>
        <v/>
      </c>
      <c r="FR148" s="378" t="str">
        <f>IFERROR(IF(AND($FH148="mas",'Classificação geral'!$F142=1),'Classificação geral'!O142,""),"")</f>
        <v/>
      </c>
      <c r="FS148" s="378" t="str">
        <f>IFERROR(IF(AND($FH148="mas",'Classificação geral'!$F142=1),'Classificação geral'!P142,""),"")</f>
        <v/>
      </c>
      <c r="FT148" s="378" t="str">
        <f>IFERROR(IF(AND($FH148="mas",'Classificação geral'!$F142=1),'Classificação geral'!Q142,""),"")</f>
        <v/>
      </c>
      <c r="FU148" s="378" t="str">
        <f>IFERROR(IF(AND($FH148="mas",'Classificação geral'!$F142=1),'Classificação geral'!R142,""),"")</f>
        <v/>
      </c>
      <c r="FV148" s="306"/>
      <c r="FW148" s="380" t="str">
        <f t="shared" si="457"/>
        <v/>
      </c>
      <c r="FX148" s="297" t="str">
        <f>IFERROR(RANK(FV148,FV:FV,0)+ COUNTIF($FV$13:FV147,FV148),"")</f>
        <v/>
      </c>
      <c r="FY148" s="305"/>
      <c r="FZ148" s="295"/>
      <c r="GA148" s="295"/>
      <c r="GB148" s="293"/>
      <c r="GC148" s="293"/>
      <c r="GD148" s="306"/>
      <c r="GE148" s="378" t="str">
        <f>IFERROR(IF(AND($GC148="fem",'Classificação geral'!$F142=2),'Classificação geral'!G142,""),"")</f>
        <v/>
      </c>
      <c r="GF148" s="378" t="str">
        <f>IFERROR(IF(AND($GC148="fem",'Classificação geral'!$F142=2),'Classificação geral'!H142,""),"")</f>
        <v/>
      </c>
      <c r="GG148" s="378" t="str">
        <f>IFERROR(IF(AND($GC148="fem",'Classificação geral'!$F142=2),'Classificação geral'!I142,""),"")</f>
        <v/>
      </c>
      <c r="GH148" s="378" t="str">
        <f>IFERROR(IF(AND($GC148="fem",'Classificação geral'!$F142=2),'Classificação geral'!J142,""),"")</f>
        <v/>
      </c>
      <c r="GI148" s="378" t="str">
        <f>IFERROR(IF(AND($GC148="fem",'Classificação geral'!$F142=2),'Classificação geral'!K142,""),"")</f>
        <v/>
      </c>
      <c r="GJ148" s="378" t="str">
        <f>IFERROR(IF(AND($GC148="fem",'Classificação geral'!$F142=2),'Classificação geral'!L142,""),"")</f>
        <v/>
      </c>
      <c r="GK148" s="378" t="str">
        <f>IFERROR(IF(AND($GC148="fem",'Classificação geral'!$F142=2),'Classificação geral'!M142,""),"")</f>
        <v/>
      </c>
      <c r="GL148" s="378" t="str">
        <f>IFERROR(IF(AND($GC148="fem",'Classificação geral'!$F142=2),'Classificação geral'!N142,""),"")</f>
        <v/>
      </c>
      <c r="GM148" s="378" t="str">
        <f>IFERROR(IF(AND($GC148="fem",'Classificação geral'!$F142=2),'Classificação geral'!O142,""),"")</f>
        <v/>
      </c>
      <c r="GN148" s="378" t="str">
        <f>IFERROR(IF(AND($GC148="fem",'Classificação geral'!$F142=2),'Classificação geral'!P142,""),"")</f>
        <v/>
      </c>
      <c r="GO148" s="378" t="str">
        <f>IFERROR(IF(AND($GC148="fem",'Classificação geral'!$F142=2),'Classificação geral'!Q142,""),"")</f>
        <v/>
      </c>
      <c r="GP148" s="378" t="str">
        <f>IFERROR(IF(AND($GC148="fem",'Classificação geral'!$F142=2),'Classificação geral'!R142,""),"")</f>
        <v/>
      </c>
      <c r="GQ148" s="306"/>
      <c r="GR148" s="380" t="str">
        <f t="shared" si="458"/>
        <v/>
      </c>
      <c r="GS148" s="297" t="str">
        <f>IFERROR(RANK(GQ148,GQ:GQ,0)+ COUNTIF($GQ$13:GQ147,GQ148),"")</f>
        <v/>
      </c>
      <c r="GT148" s="305"/>
      <c r="GU148" s="295"/>
      <c r="GV148" s="295"/>
      <c r="GW148" s="293"/>
      <c r="GX148" s="293"/>
      <c r="GY148" s="306"/>
      <c r="GZ148" s="306"/>
      <c r="HA148" s="306"/>
      <c r="HB148" s="306"/>
      <c r="HC148" s="306"/>
      <c r="HD148" s="306"/>
      <c r="HE148" s="306"/>
      <c r="HF148" s="306"/>
      <c r="HG148" s="306"/>
      <c r="HH148" s="306"/>
      <c r="HI148" s="306"/>
      <c r="HJ148" s="306"/>
      <c r="HK148" s="306"/>
      <c r="HL148" s="306"/>
      <c r="HM148" s="380" t="str">
        <f t="shared" si="459"/>
        <v/>
      </c>
      <c r="HN148" s="297" t="str">
        <f>IFERROR(RANK(HL148,HL:HL,0)+ COUNTIF($HL$13:HL147,HL148),"")</f>
        <v/>
      </c>
      <c r="HO148" s="305"/>
      <c r="HP148" s="295"/>
      <c r="HQ148" s="306"/>
      <c r="HR148" s="293"/>
      <c r="HS148" s="293"/>
      <c r="HT148" s="293"/>
      <c r="HU148" s="382">
        <f>IF($HT148='Classificação geral'!$F142,'Classificação geral'!G142,"")</f>
        <v>0</v>
      </c>
      <c r="HV148" s="382">
        <f>IF($HT148='Classificação geral'!$F142,'Classificação geral'!H142,"")</f>
        <v>0</v>
      </c>
      <c r="HW148" s="382">
        <f>IF($HT148='Classificação geral'!$F142,'Classificação geral'!I142,"")</f>
        <v>0</v>
      </c>
      <c r="HX148" s="382">
        <f>IF($HT148='Classificação geral'!$F142,'Classificação geral'!J142,"")</f>
        <v>0</v>
      </c>
      <c r="HY148" s="382">
        <f>IF($HT148='Classificação geral'!$F142,'Classificação geral'!K142,"")</f>
        <v>0</v>
      </c>
      <c r="HZ148" s="382">
        <f>IF($HT148='Classificação geral'!$F142,'Classificação geral'!L142,"")</f>
        <v>0</v>
      </c>
      <c r="IA148" s="382">
        <f>IF($HT148='Classificação geral'!$F142,'Classificação geral'!M142,"")</f>
        <v>0</v>
      </c>
      <c r="IB148" s="382">
        <f>IF($HT148='Classificação geral'!$F142,'Classificação geral'!N142,"")</f>
        <v>0</v>
      </c>
      <c r="IC148" s="382">
        <f>IF($HT148='Classificação geral'!$F142,'Classificação geral'!O142,"")</f>
        <v>0</v>
      </c>
      <c r="ID148" s="382">
        <f>IF($HT148='Classificação geral'!$F142,'Classificação geral'!P142,"")</f>
        <v>0</v>
      </c>
      <c r="IE148" s="382">
        <f>IF($HT148='Classificação geral'!$F142,'Classificação geral'!Q142,"")</f>
        <v>0</v>
      </c>
      <c r="IF148" s="382">
        <f>IF($HT148='Classificação geral'!$F142,'Classificação geral'!R142,"")</f>
        <v>0</v>
      </c>
      <c r="IG148" s="379">
        <f>IF($HT148='Classificação geral'!$F142,'Classificação geral'!$U142,"")</f>
        <v>0</v>
      </c>
      <c r="IH148" s="334" t="str">
        <f t="shared" si="454"/>
        <v/>
      </c>
      <c r="II148" s="297">
        <f>IFERROR(RANK(IG148,IG:IG,0)+ COUNTIF($IG$13:IG147,IG148),"")</f>
        <v>8</v>
      </c>
      <c r="IJ148" s="305"/>
      <c r="IK148" s="295"/>
      <c r="IL148" s="306"/>
      <c r="IM148" s="293"/>
      <c r="IN148" s="293"/>
      <c r="IO148" s="293"/>
      <c r="IP148" s="379">
        <f>IF($IO148='Classificação geral'!$F142,'Classificação geral'!G142,"")</f>
        <v>0</v>
      </c>
      <c r="IQ148" s="379">
        <f>IF($IO148='Classificação geral'!$F142,'Classificação geral'!H142,"")</f>
        <v>0</v>
      </c>
      <c r="IR148" s="379">
        <f>IF($IO148='Classificação geral'!$F142,'Classificação geral'!I142,"")</f>
        <v>0</v>
      </c>
      <c r="IS148" s="379">
        <f>IF($IO148='Classificação geral'!$F142,'Classificação geral'!J142,"")</f>
        <v>0</v>
      </c>
      <c r="IT148" s="379">
        <f>IF($IO148='Classificação geral'!$F142,'Classificação geral'!K142,"")</f>
        <v>0</v>
      </c>
      <c r="IU148" s="379">
        <f>IF($IO148='Classificação geral'!$F142,'Classificação geral'!L142,"")</f>
        <v>0</v>
      </c>
      <c r="IV148" s="379">
        <f>IF($IO148='Classificação geral'!$F142,'Classificação geral'!M142,"")</f>
        <v>0</v>
      </c>
      <c r="IW148" s="379">
        <f>IF($IO148='Classificação geral'!$F142,'Classificação geral'!N142,"")</f>
        <v>0</v>
      </c>
      <c r="IX148" s="379">
        <f>IF($IO148='Classificação geral'!$F142,'Classificação geral'!O142,"")</f>
        <v>0</v>
      </c>
      <c r="IY148" s="379">
        <f>IF($IO148='Classificação geral'!$F142,'Classificação geral'!P142,"")</f>
        <v>0</v>
      </c>
      <c r="IZ148" s="379">
        <f>IF($IO148='Classificação geral'!$F142,'Classificação geral'!Q142,"")</f>
        <v>0</v>
      </c>
      <c r="JA148" s="379">
        <f>IF($IO148='Classificação geral'!$F142,'Classificação geral'!R142,"")</f>
        <v>0</v>
      </c>
      <c r="JB148" s="296">
        <f>IF($IO148='Classificação geral'!$F142,'Classificação geral'!$U142,"")</f>
        <v>0</v>
      </c>
      <c r="JC148" s="334" t="str">
        <f t="shared" si="455"/>
        <v/>
      </c>
      <c r="JD148" s="297">
        <f>IFERROR(RANK(JB148,JB:JB,0)+ COUNTIF($JB$13:JB147,JB148),"")</f>
        <v>8</v>
      </c>
    </row>
    <row r="149" spans="66:264" ht="24.6" x14ac:dyDescent="0.4">
      <c r="BN149" s="236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I149" s="295"/>
      <c r="EJ149" s="306"/>
      <c r="EK149" s="293"/>
      <c r="EL149" s="293"/>
      <c r="EM149" s="293"/>
      <c r="EN149" s="378" t="str">
        <f>IFERROR(IF(AND($EL149="fem",'Classificação geral'!$F143=1),'Classificação geral'!G143,""),"")</f>
        <v/>
      </c>
      <c r="EO149" s="378" t="str">
        <f>IFERROR(IF(AND($EL149="fem",'Classificação geral'!$F143=1),'Classificação geral'!H143,""),"")</f>
        <v/>
      </c>
      <c r="EP149" s="378" t="str">
        <f>IFERROR(IF(AND($EL149="fem",'Classificação geral'!$F143=1),'Classificação geral'!I143,""),"")</f>
        <v/>
      </c>
      <c r="EQ149" s="378" t="str">
        <f>IFERROR(IF(AND($EL149="fem",'Classificação geral'!$F143=1),'Classificação geral'!J143,""),"")</f>
        <v/>
      </c>
      <c r="ER149" s="306"/>
      <c r="ES149" s="378" t="str">
        <f>IFERROR(IF(AND($EL149="fem",'Classificação geral'!$F143=1),'Classificação geral'!L143,""),"")</f>
        <v/>
      </c>
      <c r="ET149" s="378" t="str">
        <f>IFERROR(IF(AND($EL149="fem",'Classificação geral'!$F143=1),'Classificação geral'!M143,""),"")</f>
        <v/>
      </c>
      <c r="EU149" s="378" t="str">
        <f>IFERROR(IF(AND($EL149="fem",'Classificação geral'!$F143=1),'Classificação geral'!N143,""),"")</f>
        <v/>
      </c>
      <c r="EV149" s="306"/>
      <c r="EW149" s="378" t="str">
        <f>IFERROR(IF(AND($EL149="fem",'Classificação geral'!$F143=1),'Classificação geral'!P143,""),"")</f>
        <v/>
      </c>
      <c r="EX149" s="378" t="str">
        <f>IFERROR(IF(AND($EL149="fem",'Classificação geral'!$F143=1),'Classificação geral'!Q143,""),"")</f>
        <v/>
      </c>
      <c r="EY149" s="378" t="str">
        <f>IFERROR(IF(AND($EL149="fem",'Classificação geral'!$F143=1),'Classificação geral'!R143,""),"")</f>
        <v/>
      </c>
      <c r="EZ149" s="296"/>
      <c r="FA149" s="380" t="str">
        <f t="shared" si="456"/>
        <v/>
      </c>
      <c r="FB149" s="297" t="str">
        <f>IFERROR(RANK(EZ149,EZ:EZ,0)+ COUNTIF(EZ$13:$EZ148,EZ149),"")</f>
        <v/>
      </c>
      <c r="FC149" s="298"/>
      <c r="FD149" s="305"/>
      <c r="FE149" s="295"/>
      <c r="FF149" s="306"/>
      <c r="FG149" s="293"/>
      <c r="FH149" s="293"/>
      <c r="FI149" s="306"/>
      <c r="FJ149" s="378" t="str">
        <f>IFERROR(IF(AND($FH149="mas",'Classificação geral'!$F143=1),'Classificação geral'!G143,""),"")</f>
        <v/>
      </c>
      <c r="FK149" s="378" t="str">
        <f>IFERROR(IF(AND($FH149="mas",'Classificação geral'!$F143=1),'Classificação geral'!H143,""),"")</f>
        <v/>
      </c>
      <c r="FL149" s="378" t="str">
        <f>IFERROR(IF(AND($FH149="mas",'Classificação geral'!$F143=1),'Classificação geral'!I143,""),"")</f>
        <v/>
      </c>
      <c r="FM149" s="378" t="str">
        <f>IFERROR(IF(AND($FH149="mas",'Classificação geral'!$F143=1),'Classificação geral'!J143,""),"")</f>
        <v/>
      </c>
      <c r="FN149" s="378" t="str">
        <f>IFERROR(IF(AND($FH149="mas",'Classificação geral'!$F143=1),'Classificação geral'!K143,""),"")</f>
        <v/>
      </c>
      <c r="FO149" s="378" t="str">
        <f>IFERROR(IF(AND($FH149="mas",'Classificação geral'!$F143=1),'Classificação geral'!L143,""),"")</f>
        <v/>
      </c>
      <c r="FP149" s="378" t="str">
        <f>IFERROR(IF(AND($FH149="mas",'Classificação geral'!$F143=1),'Classificação geral'!M143,""),"")</f>
        <v/>
      </c>
      <c r="FQ149" s="378" t="str">
        <f>IFERROR(IF(AND($FH149="mas",'Classificação geral'!$F143=1),'Classificação geral'!N143,""),"")</f>
        <v/>
      </c>
      <c r="FR149" s="378" t="str">
        <f>IFERROR(IF(AND($FH149="mas",'Classificação geral'!$F143=1),'Classificação geral'!O143,""),"")</f>
        <v/>
      </c>
      <c r="FS149" s="378" t="str">
        <f>IFERROR(IF(AND($FH149="mas",'Classificação geral'!$F143=1),'Classificação geral'!P143,""),"")</f>
        <v/>
      </c>
      <c r="FT149" s="378" t="str">
        <f>IFERROR(IF(AND($FH149="mas",'Classificação geral'!$F143=1),'Classificação geral'!Q143,""),"")</f>
        <v/>
      </c>
      <c r="FU149" s="378" t="str">
        <f>IFERROR(IF(AND($FH149="mas",'Classificação geral'!$F143=1),'Classificação geral'!R143,""),"")</f>
        <v/>
      </c>
      <c r="FV149" s="306"/>
      <c r="FW149" s="380" t="str">
        <f t="shared" si="457"/>
        <v/>
      </c>
      <c r="FX149" s="297" t="str">
        <f>IFERROR(RANK(FV149,FV:FV,0)+ COUNTIF($FV$13:FV148,FV149),"")</f>
        <v/>
      </c>
      <c r="FY149" s="305"/>
      <c r="FZ149" s="295"/>
      <c r="GA149" s="295"/>
      <c r="GB149" s="293"/>
      <c r="GC149" s="293"/>
      <c r="GD149" s="306"/>
      <c r="GE149" s="378" t="str">
        <f>IFERROR(IF(AND($GC149="fem",'Classificação geral'!$F143=2),'Classificação geral'!G143,""),"")</f>
        <v/>
      </c>
      <c r="GF149" s="378" t="str">
        <f>IFERROR(IF(AND($GC149="fem",'Classificação geral'!$F143=2),'Classificação geral'!H143,""),"")</f>
        <v/>
      </c>
      <c r="GG149" s="378" t="str">
        <f>IFERROR(IF(AND($GC149="fem",'Classificação geral'!$F143=2),'Classificação geral'!I143,""),"")</f>
        <v/>
      </c>
      <c r="GH149" s="378" t="str">
        <f>IFERROR(IF(AND($GC149="fem",'Classificação geral'!$F143=2),'Classificação geral'!J143,""),"")</f>
        <v/>
      </c>
      <c r="GI149" s="378" t="str">
        <f>IFERROR(IF(AND($GC149="fem",'Classificação geral'!$F143=2),'Classificação geral'!K143,""),"")</f>
        <v/>
      </c>
      <c r="GJ149" s="378" t="str">
        <f>IFERROR(IF(AND($GC149="fem",'Classificação geral'!$F143=2),'Classificação geral'!L143,""),"")</f>
        <v/>
      </c>
      <c r="GK149" s="378" t="str">
        <f>IFERROR(IF(AND($GC149="fem",'Classificação geral'!$F143=2),'Classificação geral'!M143,""),"")</f>
        <v/>
      </c>
      <c r="GL149" s="378" t="str">
        <f>IFERROR(IF(AND($GC149="fem",'Classificação geral'!$F143=2),'Classificação geral'!N143,""),"")</f>
        <v/>
      </c>
      <c r="GM149" s="378" t="str">
        <f>IFERROR(IF(AND($GC149="fem",'Classificação geral'!$F143=2),'Classificação geral'!O143,""),"")</f>
        <v/>
      </c>
      <c r="GN149" s="378" t="str">
        <f>IFERROR(IF(AND($GC149="fem",'Classificação geral'!$F143=2),'Classificação geral'!P143,""),"")</f>
        <v/>
      </c>
      <c r="GO149" s="378" t="str">
        <f>IFERROR(IF(AND($GC149="fem",'Classificação geral'!$F143=2),'Classificação geral'!Q143,""),"")</f>
        <v/>
      </c>
      <c r="GP149" s="378" t="str">
        <f>IFERROR(IF(AND($GC149="fem",'Classificação geral'!$F143=2),'Classificação geral'!R143,""),"")</f>
        <v/>
      </c>
      <c r="GQ149" s="306"/>
      <c r="GR149" s="380" t="str">
        <f t="shared" si="458"/>
        <v/>
      </c>
      <c r="GS149" s="297" t="str">
        <f>IFERROR(RANK(GQ149,GQ:GQ,0)+ COUNTIF($GQ$13:GQ148,GQ149),"")</f>
        <v/>
      </c>
      <c r="GT149" s="305"/>
      <c r="GU149" s="295"/>
      <c r="GV149" s="295"/>
      <c r="GW149" s="293"/>
      <c r="GX149" s="293"/>
      <c r="GY149" s="306"/>
      <c r="GZ149" s="306"/>
      <c r="HA149" s="306"/>
      <c r="HB149" s="306"/>
      <c r="HC149" s="306"/>
      <c r="HD149" s="306"/>
      <c r="HE149" s="306"/>
      <c r="HF149" s="306"/>
      <c r="HG149" s="306"/>
      <c r="HH149" s="306"/>
      <c r="HI149" s="306"/>
      <c r="HJ149" s="306"/>
      <c r="HK149" s="306"/>
      <c r="HL149" s="306"/>
      <c r="HM149" s="380" t="str">
        <f t="shared" si="459"/>
        <v/>
      </c>
      <c r="HN149" s="297" t="str">
        <f>IFERROR(RANK(HL149,HL:HL,0)+ COUNTIF($HL$13:HL148,HL149),"")</f>
        <v/>
      </c>
      <c r="HO149" s="305"/>
      <c r="HP149" s="295"/>
      <c r="HQ149" s="306"/>
      <c r="HR149" s="293"/>
      <c r="HS149" s="293"/>
      <c r="HT149" s="293"/>
      <c r="HU149" s="382">
        <f>IF($HT149='Classificação geral'!$F143,'Classificação geral'!G143,"")</f>
        <v>0</v>
      </c>
      <c r="HV149" s="382">
        <f>IF($HT149='Classificação geral'!$F143,'Classificação geral'!H143,"")</f>
        <v>0</v>
      </c>
      <c r="HW149" s="382">
        <f>IF($HT149='Classificação geral'!$F143,'Classificação geral'!I143,"")</f>
        <v>0</v>
      </c>
      <c r="HX149" s="382">
        <f>IF($HT149='Classificação geral'!$F143,'Classificação geral'!J143,"")</f>
        <v>0</v>
      </c>
      <c r="HY149" s="382">
        <f>IF($HT149='Classificação geral'!$F143,'Classificação geral'!K143,"")</f>
        <v>0</v>
      </c>
      <c r="HZ149" s="382">
        <f>IF($HT149='Classificação geral'!$F143,'Classificação geral'!L143,"")</f>
        <v>0</v>
      </c>
      <c r="IA149" s="382">
        <f>IF($HT149='Classificação geral'!$F143,'Classificação geral'!M143,"")</f>
        <v>0</v>
      </c>
      <c r="IB149" s="382">
        <f>IF($HT149='Classificação geral'!$F143,'Classificação geral'!N143,"")</f>
        <v>0</v>
      </c>
      <c r="IC149" s="382">
        <f>IF($HT149='Classificação geral'!$F143,'Classificação geral'!O143,"")</f>
        <v>0</v>
      </c>
      <c r="ID149" s="382">
        <f>IF($HT149='Classificação geral'!$F143,'Classificação geral'!P143,"")</f>
        <v>0</v>
      </c>
      <c r="IE149" s="382">
        <f>IF($HT149='Classificação geral'!$F143,'Classificação geral'!Q143,"")</f>
        <v>0</v>
      </c>
      <c r="IF149" s="382">
        <f>IF($HT149='Classificação geral'!$F143,'Classificação geral'!R143,"")</f>
        <v>0</v>
      </c>
      <c r="IG149" s="379">
        <f>IF($HT149='Classificação geral'!$F143,'Classificação geral'!$U143,"")</f>
        <v>0</v>
      </c>
      <c r="IH149" s="334" t="str">
        <f t="shared" si="454"/>
        <v/>
      </c>
      <c r="II149" s="297">
        <f>IFERROR(RANK(IG149,IG:IG,0)+ COUNTIF($IG$13:IG148,IG149),"")</f>
        <v>9</v>
      </c>
      <c r="IJ149" s="305"/>
      <c r="IK149" s="295"/>
      <c r="IL149" s="306"/>
      <c r="IM149" s="293"/>
      <c r="IN149" s="293"/>
      <c r="IO149" s="293"/>
      <c r="IP149" s="379">
        <f>IF($IO149='Classificação geral'!$F143,'Classificação geral'!G143,"")</f>
        <v>0</v>
      </c>
      <c r="IQ149" s="379">
        <f>IF($IO149='Classificação geral'!$F143,'Classificação geral'!H143,"")</f>
        <v>0</v>
      </c>
      <c r="IR149" s="379">
        <f>IF($IO149='Classificação geral'!$F143,'Classificação geral'!I143,"")</f>
        <v>0</v>
      </c>
      <c r="IS149" s="379">
        <f>IF($IO149='Classificação geral'!$F143,'Classificação geral'!J143,"")</f>
        <v>0</v>
      </c>
      <c r="IT149" s="379">
        <f>IF($IO149='Classificação geral'!$F143,'Classificação geral'!K143,"")</f>
        <v>0</v>
      </c>
      <c r="IU149" s="379">
        <f>IF($IO149='Classificação geral'!$F143,'Classificação geral'!L143,"")</f>
        <v>0</v>
      </c>
      <c r="IV149" s="379">
        <f>IF($IO149='Classificação geral'!$F143,'Classificação geral'!M143,"")</f>
        <v>0</v>
      </c>
      <c r="IW149" s="379">
        <f>IF($IO149='Classificação geral'!$F143,'Classificação geral'!N143,"")</f>
        <v>0</v>
      </c>
      <c r="IX149" s="379">
        <f>IF($IO149='Classificação geral'!$F143,'Classificação geral'!O143,"")</f>
        <v>0</v>
      </c>
      <c r="IY149" s="379">
        <f>IF($IO149='Classificação geral'!$F143,'Classificação geral'!P143,"")</f>
        <v>0</v>
      </c>
      <c r="IZ149" s="379">
        <f>IF($IO149='Classificação geral'!$F143,'Classificação geral'!Q143,"")</f>
        <v>0</v>
      </c>
      <c r="JA149" s="379">
        <f>IF($IO149='Classificação geral'!$F143,'Classificação geral'!R143,"")</f>
        <v>0</v>
      </c>
      <c r="JB149" s="296">
        <f>IF($IO149='Classificação geral'!$F143,'Classificação geral'!$U143,"")</f>
        <v>0</v>
      </c>
      <c r="JC149" s="334" t="str">
        <f t="shared" si="455"/>
        <v/>
      </c>
      <c r="JD149" s="297">
        <f>IFERROR(RANK(JB149,JB:JB,0)+ COUNTIF($JB$13:JB148,JB149),"")</f>
        <v>9</v>
      </c>
    </row>
    <row r="150" spans="66:264" ht="24.6" x14ac:dyDescent="0.4">
      <c r="BN150" s="236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I150" s="295"/>
      <c r="EJ150" s="306"/>
      <c r="EK150" s="293"/>
      <c r="EL150" s="293"/>
      <c r="EM150" s="293"/>
      <c r="EN150" s="378" t="str">
        <f>IFERROR(IF(AND($EL150="fem",'Classificação geral'!$F144=1),'Classificação geral'!G144,""),"")</f>
        <v/>
      </c>
      <c r="EO150" s="378" t="str">
        <f>IFERROR(IF(AND($EL150="fem",'Classificação geral'!$F144=1),'Classificação geral'!H144,""),"")</f>
        <v/>
      </c>
      <c r="EP150" s="378" t="str">
        <f>IFERROR(IF(AND($EL150="fem",'Classificação geral'!$F144=1),'Classificação geral'!I144,""),"")</f>
        <v/>
      </c>
      <c r="EQ150" s="378" t="str">
        <f>IFERROR(IF(AND($EL150="fem",'Classificação geral'!$F144=1),'Classificação geral'!J144,""),"")</f>
        <v/>
      </c>
      <c r="ER150" s="306"/>
      <c r="ES150" s="378" t="str">
        <f>IFERROR(IF(AND($EL150="fem",'Classificação geral'!$F144=1),'Classificação geral'!L144,""),"")</f>
        <v/>
      </c>
      <c r="ET150" s="378" t="str">
        <f>IFERROR(IF(AND($EL150="fem",'Classificação geral'!$F144=1),'Classificação geral'!M144,""),"")</f>
        <v/>
      </c>
      <c r="EU150" s="378" t="str">
        <f>IFERROR(IF(AND($EL150="fem",'Classificação geral'!$F144=1),'Classificação geral'!N144,""),"")</f>
        <v/>
      </c>
      <c r="EV150" s="306"/>
      <c r="EW150" s="378" t="str">
        <f>IFERROR(IF(AND($EL150="fem",'Classificação geral'!$F144=1),'Classificação geral'!P144,""),"")</f>
        <v/>
      </c>
      <c r="EX150" s="378" t="str">
        <f>IFERROR(IF(AND($EL150="fem",'Classificação geral'!$F144=1),'Classificação geral'!Q144,""),"")</f>
        <v/>
      </c>
      <c r="EY150" s="378" t="str">
        <f>IFERROR(IF(AND($EL150="fem",'Classificação geral'!$F144=1),'Classificação geral'!R144,""),"")</f>
        <v/>
      </c>
      <c r="EZ150" s="296"/>
      <c r="FA150" s="380" t="str">
        <f t="shared" si="456"/>
        <v/>
      </c>
      <c r="FB150" s="297" t="str">
        <f>IFERROR(RANK(EZ150,EZ:EZ,0)+ COUNTIF(EZ$13:$EZ149,EZ150),"")</f>
        <v/>
      </c>
      <c r="FC150" s="298"/>
      <c r="FD150" s="305"/>
      <c r="FE150" s="295"/>
      <c r="FF150" s="306"/>
      <c r="FG150" s="293"/>
      <c r="FH150" s="293"/>
      <c r="FI150" s="306"/>
      <c r="FJ150" s="378" t="str">
        <f>IFERROR(IF(AND($FH150="mas",'Classificação geral'!$F144=1),'Classificação geral'!G144,""),"")</f>
        <v/>
      </c>
      <c r="FK150" s="378" t="str">
        <f>IFERROR(IF(AND($FH150="mas",'Classificação geral'!$F144=1),'Classificação geral'!H144,""),"")</f>
        <v/>
      </c>
      <c r="FL150" s="378" t="str">
        <f>IFERROR(IF(AND($FH150="mas",'Classificação geral'!$F144=1),'Classificação geral'!I144,""),"")</f>
        <v/>
      </c>
      <c r="FM150" s="378" t="str">
        <f>IFERROR(IF(AND($FH150="mas",'Classificação geral'!$F144=1),'Classificação geral'!J144,""),"")</f>
        <v/>
      </c>
      <c r="FN150" s="378" t="str">
        <f>IFERROR(IF(AND($FH150="mas",'Classificação geral'!$F144=1),'Classificação geral'!K144,""),"")</f>
        <v/>
      </c>
      <c r="FO150" s="378" t="str">
        <f>IFERROR(IF(AND($FH150="mas",'Classificação geral'!$F144=1),'Classificação geral'!L144,""),"")</f>
        <v/>
      </c>
      <c r="FP150" s="378" t="str">
        <f>IFERROR(IF(AND($FH150="mas",'Classificação geral'!$F144=1),'Classificação geral'!M144,""),"")</f>
        <v/>
      </c>
      <c r="FQ150" s="378" t="str">
        <f>IFERROR(IF(AND($FH150="mas",'Classificação geral'!$F144=1),'Classificação geral'!N144,""),"")</f>
        <v/>
      </c>
      <c r="FR150" s="378" t="str">
        <f>IFERROR(IF(AND($FH150="mas",'Classificação geral'!$F144=1),'Classificação geral'!O144,""),"")</f>
        <v/>
      </c>
      <c r="FS150" s="378" t="str">
        <f>IFERROR(IF(AND($FH150="mas",'Classificação geral'!$F144=1),'Classificação geral'!P144,""),"")</f>
        <v/>
      </c>
      <c r="FT150" s="378" t="str">
        <f>IFERROR(IF(AND($FH150="mas",'Classificação geral'!$F144=1),'Classificação geral'!Q144,""),"")</f>
        <v/>
      </c>
      <c r="FU150" s="378" t="str">
        <f>IFERROR(IF(AND($FH150="mas",'Classificação geral'!$F144=1),'Classificação geral'!R144,""),"")</f>
        <v/>
      </c>
      <c r="FV150" s="306"/>
      <c r="FW150" s="380" t="str">
        <f t="shared" si="457"/>
        <v/>
      </c>
      <c r="FX150" s="297" t="str">
        <f>IFERROR(RANK(FV150,FV:FV,0)+ COUNTIF($FV$13:FV149,FV150),"")</f>
        <v/>
      </c>
      <c r="FY150" s="305"/>
      <c r="FZ150" s="295"/>
      <c r="GA150" s="295"/>
      <c r="GB150" s="293"/>
      <c r="GC150" s="293"/>
      <c r="GD150" s="306"/>
      <c r="GE150" s="378" t="str">
        <f>IFERROR(IF(AND($GC150="fem",'Classificação geral'!$F144=2),'Classificação geral'!G144,""),"")</f>
        <v/>
      </c>
      <c r="GF150" s="378" t="str">
        <f>IFERROR(IF(AND($GC150="fem",'Classificação geral'!$F144=2),'Classificação geral'!H144,""),"")</f>
        <v/>
      </c>
      <c r="GG150" s="378" t="str">
        <f>IFERROR(IF(AND($GC150="fem",'Classificação geral'!$F144=2),'Classificação geral'!I144,""),"")</f>
        <v/>
      </c>
      <c r="GH150" s="378" t="str">
        <f>IFERROR(IF(AND($GC150="fem",'Classificação geral'!$F144=2),'Classificação geral'!J144,""),"")</f>
        <v/>
      </c>
      <c r="GI150" s="378" t="str">
        <f>IFERROR(IF(AND($GC150="fem",'Classificação geral'!$F144=2),'Classificação geral'!K144,""),"")</f>
        <v/>
      </c>
      <c r="GJ150" s="378" t="str">
        <f>IFERROR(IF(AND($GC150="fem",'Classificação geral'!$F144=2),'Classificação geral'!L144,""),"")</f>
        <v/>
      </c>
      <c r="GK150" s="378" t="str">
        <f>IFERROR(IF(AND($GC150="fem",'Classificação geral'!$F144=2),'Classificação geral'!M144,""),"")</f>
        <v/>
      </c>
      <c r="GL150" s="378" t="str">
        <f>IFERROR(IF(AND($GC150="fem",'Classificação geral'!$F144=2),'Classificação geral'!N144,""),"")</f>
        <v/>
      </c>
      <c r="GM150" s="378" t="str">
        <f>IFERROR(IF(AND($GC150="fem",'Classificação geral'!$F144=2),'Classificação geral'!O144,""),"")</f>
        <v/>
      </c>
      <c r="GN150" s="378" t="str">
        <f>IFERROR(IF(AND($GC150="fem",'Classificação geral'!$F144=2),'Classificação geral'!P144,""),"")</f>
        <v/>
      </c>
      <c r="GO150" s="378" t="str">
        <f>IFERROR(IF(AND($GC150="fem",'Classificação geral'!$F144=2),'Classificação geral'!Q144,""),"")</f>
        <v/>
      </c>
      <c r="GP150" s="378" t="str">
        <f>IFERROR(IF(AND($GC150="fem",'Classificação geral'!$F144=2),'Classificação geral'!R144,""),"")</f>
        <v/>
      </c>
      <c r="GQ150" s="306"/>
      <c r="GR150" s="380" t="str">
        <f t="shared" si="458"/>
        <v/>
      </c>
      <c r="GS150" s="297" t="str">
        <f>IFERROR(RANK(GQ150,GQ:GQ,0)+ COUNTIF($GQ$13:GQ149,GQ150),"")</f>
        <v/>
      </c>
      <c r="GT150" s="305"/>
      <c r="GU150" s="295"/>
      <c r="GV150" s="295"/>
      <c r="GW150" s="293"/>
      <c r="GX150" s="293"/>
      <c r="GY150" s="306"/>
      <c r="GZ150" s="306"/>
      <c r="HA150" s="306"/>
      <c r="HB150" s="306"/>
      <c r="HC150" s="306"/>
      <c r="HD150" s="306"/>
      <c r="HE150" s="306"/>
      <c r="HF150" s="306"/>
      <c r="HG150" s="306"/>
      <c r="HH150" s="306"/>
      <c r="HI150" s="306"/>
      <c r="HJ150" s="306"/>
      <c r="HK150" s="306"/>
      <c r="HL150" s="306"/>
      <c r="HM150" s="380" t="str">
        <f t="shared" si="459"/>
        <v/>
      </c>
      <c r="HN150" s="297" t="str">
        <f>IFERROR(RANK(HL150,HL:HL,0)+ COUNTIF($HL$13:HL149,HL150),"")</f>
        <v/>
      </c>
      <c r="HO150" s="305"/>
      <c r="HP150" s="295"/>
      <c r="HQ150" s="306"/>
      <c r="HR150" s="293"/>
      <c r="HS150" s="293"/>
      <c r="HT150" s="293"/>
      <c r="HU150" s="382">
        <f>IF($HT150='Classificação geral'!$F144,'Classificação geral'!G144,"")</f>
        <v>0</v>
      </c>
      <c r="HV150" s="382">
        <f>IF($HT150='Classificação geral'!$F144,'Classificação geral'!H144,"")</f>
        <v>0</v>
      </c>
      <c r="HW150" s="382">
        <f>IF($HT150='Classificação geral'!$F144,'Classificação geral'!I144,"")</f>
        <v>0</v>
      </c>
      <c r="HX150" s="382">
        <f>IF($HT150='Classificação geral'!$F144,'Classificação geral'!J144,"")</f>
        <v>0</v>
      </c>
      <c r="HY150" s="382">
        <f>IF($HT150='Classificação geral'!$F144,'Classificação geral'!K144,"")</f>
        <v>0</v>
      </c>
      <c r="HZ150" s="382">
        <f>IF($HT150='Classificação geral'!$F144,'Classificação geral'!L144,"")</f>
        <v>0</v>
      </c>
      <c r="IA150" s="382">
        <f>IF($HT150='Classificação geral'!$F144,'Classificação geral'!M144,"")</f>
        <v>0</v>
      </c>
      <c r="IB150" s="382">
        <f>IF($HT150='Classificação geral'!$F144,'Classificação geral'!N144,"")</f>
        <v>0</v>
      </c>
      <c r="IC150" s="382">
        <f>IF($HT150='Classificação geral'!$F144,'Classificação geral'!O144,"")</f>
        <v>0</v>
      </c>
      <c r="ID150" s="382">
        <f>IF($HT150='Classificação geral'!$F144,'Classificação geral'!P144,"")</f>
        <v>0</v>
      </c>
      <c r="IE150" s="382">
        <f>IF($HT150='Classificação geral'!$F144,'Classificação geral'!Q144,"")</f>
        <v>0</v>
      </c>
      <c r="IF150" s="382">
        <f>IF($HT150='Classificação geral'!$F144,'Classificação geral'!R144,"")</f>
        <v>0</v>
      </c>
      <c r="IG150" s="379">
        <f>IF($HT150='Classificação geral'!$F144,'Classificação geral'!$U144,"")</f>
        <v>0</v>
      </c>
      <c r="IH150" s="334" t="str">
        <f t="shared" si="454"/>
        <v/>
      </c>
      <c r="II150" s="297">
        <f>IFERROR(RANK(IG150,IG:IG,0)+ COUNTIF($IG$13:IG149,IG150),"")</f>
        <v>10</v>
      </c>
      <c r="IJ150" s="305"/>
      <c r="IK150" s="295"/>
      <c r="IL150" s="306"/>
      <c r="IM150" s="293"/>
      <c r="IN150" s="293"/>
      <c r="IO150" s="293"/>
      <c r="IP150" s="379">
        <f>IF($IO150='Classificação geral'!$F144,'Classificação geral'!G144,"")</f>
        <v>0</v>
      </c>
      <c r="IQ150" s="379">
        <f>IF($IO150='Classificação geral'!$F144,'Classificação geral'!H144,"")</f>
        <v>0</v>
      </c>
      <c r="IR150" s="379">
        <f>IF($IO150='Classificação geral'!$F144,'Classificação geral'!I144,"")</f>
        <v>0</v>
      </c>
      <c r="IS150" s="379">
        <f>IF($IO150='Classificação geral'!$F144,'Classificação geral'!J144,"")</f>
        <v>0</v>
      </c>
      <c r="IT150" s="379">
        <f>IF($IO150='Classificação geral'!$F144,'Classificação geral'!K144,"")</f>
        <v>0</v>
      </c>
      <c r="IU150" s="379">
        <f>IF($IO150='Classificação geral'!$F144,'Classificação geral'!L144,"")</f>
        <v>0</v>
      </c>
      <c r="IV150" s="379">
        <f>IF($IO150='Classificação geral'!$F144,'Classificação geral'!M144,"")</f>
        <v>0</v>
      </c>
      <c r="IW150" s="379">
        <f>IF($IO150='Classificação geral'!$F144,'Classificação geral'!N144,"")</f>
        <v>0</v>
      </c>
      <c r="IX150" s="379">
        <f>IF($IO150='Classificação geral'!$F144,'Classificação geral'!O144,"")</f>
        <v>0</v>
      </c>
      <c r="IY150" s="379">
        <f>IF($IO150='Classificação geral'!$F144,'Classificação geral'!P144,"")</f>
        <v>0</v>
      </c>
      <c r="IZ150" s="379">
        <f>IF($IO150='Classificação geral'!$F144,'Classificação geral'!Q144,"")</f>
        <v>0</v>
      </c>
      <c r="JA150" s="379">
        <f>IF($IO150='Classificação geral'!$F144,'Classificação geral'!R144,"")</f>
        <v>0</v>
      </c>
      <c r="JB150" s="296">
        <f>IF($IO150='Classificação geral'!$F144,'Classificação geral'!$U144,"")</f>
        <v>0</v>
      </c>
      <c r="JC150" s="334" t="str">
        <f t="shared" si="455"/>
        <v/>
      </c>
      <c r="JD150" s="297">
        <f>IFERROR(RANK(JB150,JB:JB,0)+ COUNTIF($JB$13:JB149,JB150),"")</f>
        <v>10</v>
      </c>
    </row>
    <row r="151" spans="66:264" ht="24.6" x14ac:dyDescent="0.4">
      <c r="BN151" s="236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I151" s="295"/>
      <c r="EJ151" s="306"/>
      <c r="EK151" s="293"/>
      <c r="EL151" s="293"/>
      <c r="EM151" s="293"/>
      <c r="EN151" s="378" t="str">
        <f>IFERROR(IF(AND($EL151="fem",'Classificação geral'!$F145=1),'Classificação geral'!G145,""),"")</f>
        <v/>
      </c>
      <c r="EO151" s="378" t="str">
        <f>IFERROR(IF(AND($EL151="fem",'Classificação geral'!$F145=1),'Classificação geral'!H145,""),"")</f>
        <v/>
      </c>
      <c r="EP151" s="378" t="str">
        <f>IFERROR(IF(AND($EL151="fem",'Classificação geral'!$F145=1),'Classificação geral'!I145,""),"")</f>
        <v/>
      </c>
      <c r="EQ151" s="378" t="str">
        <f>IFERROR(IF(AND($EL151="fem",'Classificação geral'!$F145=1),'Classificação geral'!J145,""),"")</f>
        <v/>
      </c>
      <c r="ER151" s="306"/>
      <c r="ES151" s="378" t="str">
        <f>IFERROR(IF(AND($EL151="fem",'Classificação geral'!$F145=1),'Classificação geral'!L145,""),"")</f>
        <v/>
      </c>
      <c r="ET151" s="378" t="str">
        <f>IFERROR(IF(AND($EL151="fem",'Classificação geral'!$F145=1),'Classificação geral'!M145,""),"")</f>
        <v/>
      </c>
      <c r="EU151" s="378" t="str">
        <f>IFERROR(IF(AND($EL151="fem",'Classificação geral'!$F145=1),'Classificação geral'!N145,""),"")</f>
        <v/>
      </c>
      <c r="EV151" s="306"/>
      <c r="EW151" s="378" t="str">
        <f>IFERROR(IF(AND($EL151="fem",'Classificação geral'!$F145=1),'Classificação geral'!P145,""),"")</f>
        <v/>
      </c>
      <c r="EX151" s="378" t="str">
        <f>IFERROR(IF(AND($EL151="fem",'Classificação geral'!$F145=1),'Classificação geral'!Q145,""),"")</f>
        <v/>
      </c>
      <c r="EY151" s="378" t="str">
        <f>IFERROR(IF(AND($EL151="fem",'Classificação geral'!$F145=1),'Classificação geral'!R145,""),"")</f>
        <v/>
      </c>
      <c r="EZ151" s="296"/>
      <c r="FA151" s="380" t="str">
        <f t="shared" si="456"/>
        <v/>
      </c>
      <c r="FB151" s="297" t="str">
        <f>IFERROR(RANK(EZ151,EZ:EZ,0)+ COUNTIF(EZ$13:$EZ150,EZ151),"")</f>
        <v/>
      </c>
      <c r="FC151" s="298"/>
      <c r="FD151" s="305"/>
      <c r="FE151" s="295"/>
      <c r="FF151" s="306"/>
      <c r="FG151" s="293"/>
      <c r="FH151" s="293"/>
      <c r="FI151" s="306"/>
      <c r="FJ151" s="378" t="str">
        <f>IFERROR(IF(AND($FH151="mas",'Classificação geral'!$F145=1),'Classificação geral'!G145,""),"")</f>
        <v/>
      </c>
      <c r="FK151" s="378" t="str">
        <f>IFERROR(IF(AND($FH151="mas",'Classificação geral'!$F145=1),'Classificação geral'!H145,""),"")</f>
        <v/>
      </c>
      <c r="FL151" s="378" t="str">
        <f>IFERROR(IF(AND($FH151="mas",'Classificação geral'!$F145=1),'Classificação geral'!I145,""),"")</f>
        <v/>
      </c>
      <c r="FM151" s="378" t="str">
        <f>IFERROR(IF(AND($FH151="mas",'Classificação geral'!$F145=1),'Classificação geral'!J145,""),"")</f>
        <v/>
      </c>
      <c r="FN151" s="378" t="str">
        <f>IFERROR(IF(AND($FH151="mas",'Classificação geral'!$F145=1),'Classificação geral'!K145,""),"")</f>
        <v/>
      </c>
      <c r="FO151" s="378" t="str">
        <f>IFERROR(IF(AND($FH151="mas",'Classificação geral'!$F145=1),'Classificação geral'!L145,""),"")</f>
        <v/>
      </c>
      <c r="FP151" s="378" t="str">
        <f>IFERROR(IF(AND($FH151="mas",'Classificação geral'!$F145=1),'Classificação geral'!M145,""),"")</f>
        <v/>
      </c>
      <c r="FQ151" s="378" t="str">
        <f>IFERROR(IF(AND($FH151="mas",'Classificação geral'!$F145=1),'Classificação geral'!N145,""),"")</f>
        <v/>
      </c>
      <c r="FR151" s="378" t="str">
        <f>IFERROR(IF(AND($FH151="mas",'Classificação geral'!$F145=1),'Classificação geral'!O145,""),"")</f>
        <v/>
      </c>
      <c r="FS151" s="378" t="str">
        <f>IFERROR(IF(AND($FH151="mas",'Classificação geral'!$F145=1),'Classificação geral'!P145,""),"")</f>
        <v/>
      </c>
      <c r="FT151" s="378" t="str">
        <f>IFERROR(IF(AND($FH151="mas",'Classificação geral'!$F145=1),'Classificação geral'!Q145,""),"")</f>
        <v/>
      </c>
      <c r="FU151" s="378" t="str">
        <f>IFERROR(IF(AND($FH151="mas",'Classificação geral'!$F145=1),'Classificação geral'!R145,""),"")</f>
        <v/>
      </c>
      <c r="FV151" s="306"/>
      <c r="FW151" s="380" t="str">
        <f t="shared" si="457"/>
        <v/>
      </c>
      <c r="FX151" s="297" t="str">
        <f>IFERROR(RANK(FV151,FV:FV,0)+ COUNTIF($FV$13:FV150,FV151),"")</f>
        <v/>
      </c>
      <c r="FY151" s="305"/>
      <c r="FZ151" s="295"/>
      <c r="GA151" s="295"/>
      <c r="GB151" s="293"/>
      <c r="GC151" s="293"/>
      <c r="GD151" s="306"/>
      <c r="GE151" s="378" t="str">
        <f>IFERROR(IF(AND($GC151="fem",'Classificação geral'!$F145=2),'Classificação geral'!G145,""),"")</f>
        <v/>
      </c>
      <c r="GF151" s="378" t="str">
        <f>IFERROR(IF(AND($GC151="fem",'Classificação geral'!$F145=2),'Classificação geral'!H145,""),"")</f>
        <v/>
      </c>
      <c r="GG151" s="378" t="str">
        <f>IFERROR(IF(AND($GC151="fem",'Classificação geral'!$F145=2),'Classificação geral'!I145,""),"")</f>
        <v/>
      </c>
      <c r="GH151" s="378" t="str">
        <f>IFERROR(IF(AND($GC151="fem",'Classificação geral'!$F145=2),'Classificação geral'!J145,""),"")</f>
        <v/>
      </c>
      <c r="GI151" s="378" t="str">
        <f>IFERROR(IF(AND($GC151="fem",'Classificação geral'!$F145=2),'Classificação geral'!K145,""),"")</f>
        <v/>
      </c>
      <c r="GJ151" s="378" t="str">
        <f>IFERROR(IF(AND($GC151="fem",'Classificação geral'!$F145=2),'Classificação geral'!L145,""),"")</f>
        <v/>
      </c>
      <c r="GK151" s="378" t="str">
        <f>IFERROR(IF(AND($GC151="fem",'Classificação geral'!$F145=2),'Classificação geral'!M145,""),"")</f>
        <v/>
      </c>
      <c r="GL151" s="378" t="str">
        <f>IFERROR(IF(AND($GC151="fem",'Classificação geral'!$F145=2),'Classificação geral'!N145,""),"")</f>
        <v/>
      </c>
      <c r="GM151" s="378" t="str">
        <f>IFERROR(IF(AND($GC151="fem",'Classificação geral'!$F145=2),'Classificação geral'!O145,""),"")</f>
        <v/>
      </c>
      <c r="GN151" s="378" t="str">
        <f>IFERROR(IF(AND($GC151="fem",'Classificação geral'!$F145=2),'Classificação geral'!P145,""),"")</f>
        <v/>
      </c>
      <c r="GO151" s="378" t="str">
        <f>IFERROR(IF(AND($GC151="fem",'Classificação geral'!$F145=2),'Classificação geral'!Q145,""),"")</f>
        <v/>
      </c>
      <c r="GP151" s="378" t="str">
        <f>IFERROR(IF(AND($GC151="fem",'Classificação geral'!$F145=2),'Classificação geral'!R145,""),"")</f>
        <v/>
      </c>
      <c r="GQ151" s="306"/>
      <c r="GR151" s="380" t="str">
        <f t="shared" si="458"/>
        <v/>
      </c>
      <c r="GS151" s="297" t="str">
        <f>IFERROR(RANK(GQ151,GQ:GQ,0)+ COUNTIF($GQ$13:GQ150,GQ151),"")</f>
        <v/>
      </c>
      <c r="GT151" s="305"/>
      <c r="GU151" s="295"/>
      <c r="GV151" s="295"/>
      <c r="GW151" s="293"/>
      <c r="GX151" s="293"/>
      <c r="GY151" s="306"/>
      <c r="GZ151" s="306"/>
      <c r="HA151" s="306"/>
      <c r="HB151" s="306"/>
      <c r="HC151" s="306"/>
      <c r="HD151" s="306"/>
      <c r="HE151" s="306"/>
      <c r="HF151" s="306"/>
      <c r="HG151" s="306"/>
      <c r="HH151" s="306"/>
      <c r="HI151" s="306"/>
      <c r="HJ151" s="306"/>
      <c r="HK151" s="306"/>
      <c r="HL151" s="306"/>
      <c r="HM151" s="380" t="str">
        <f t="shared" si="459"/>
        <v/>
      </c>
      <c r="HN151" s="297" t="str">
        <f>IFERROR(RANK(HL151,HL:HL,0)+ COUNTIF($HL$13:HL150,HL151),"")</f>
        <v/>
      </c>
      <c r="HO151" s="305"/>
      <c r="HP151" s="295"/>
      <c r="HQ151" s="306"/>
      <c r="HR151" s="293"/>
      <c r="HS151" s="293"/>
      <c r="HT151" s="293"/>
      <c r="HU151" s="382">
        <f>IF($HT151='Classificação geral'!$F145,'Classificação geral'!G145,"")</f>
        <v>0</v>
      </c>
      <c r="HV151" s="382">
        <f>IF($HT151='Classificação geral'!$F145,'Classificação geral'!H145,"")</f>
        <v>0</v>
      </c>
      <c r="HW151" s="382">
        <f>IF($HT151='Classificação geral'!$F145,'Classificação geral'!I145,"")</f>
        <v>0</v>
      </c>
      <c r="HX151" s="382">
        <f>IF($HT151='Classificação geral'!$F145,'Classificação geral'!J145,"")</f>
        <v>0</v>
      </c>
      <c r="HY151" s="382">
        <f>IF($HT151='Classificação geral'!$F145,'Classificação geral'!K145,"")</f>
        <v>0</v>
      </c>
      <c r="HZ151" s="382">
        <f>IF($HT151='Classificação geral'!$F145,'Classificação geral'!L145,"")</f>
        <v>0</v>
      </c>
      <c r="IA151" s="382">
        <f>IF($HT151='Classificação geral'!$F145,'Classificação geral'!M145,"")</f>
        <v>0</v>
      </c>
      <c r="IB151" s="382">
        <f>IF($HT151='Classificação geral'!$F145,'Classificação geral'!N145,"")</f>
        <v>0</v>
      </c>
      <c r="IC151" s="382">
        <f>IF($HT151='Classificação geral'!$F145,'Classificação geral'!O145,"")</f>
        <v>0</v>
      </c>
      <c r="ID151" s="382">
        <f>IF($HT151='Classificação geral'!$F145,'Classificação geral'!P145,"")</f>
        <v>0</v>
      </c>
      <c r="IE151" s="382">
        <f>IF($HT151='Classificação geral'!$F145,'Classificação geral'!Q145,"")</f>
        <v>0</v>
      </c>
      <c r="IF151" s="382">
        <f>IF($HT151='Classificação geral'!$F145,'Classificação geral'!R145,"")</f>
        <v>0</v>
      </c>
      <c r="IG151" s="379">
        <f>IF($HT151='Classificação geral'!$F145,'Classificação geral'!$U145,"")</f>
        <v>0</v>
      </c>
      <c r="IH151" s="334" t="str">
        <f t="shared" si="454"/>
        <v/>
      </c>
      <c r="II151" s="297">
        <f>IFERROR(RANK(IG151,IG:IG,0)+ COUNTIF($IG$13:IG150,IG151),"")</f>
        <v>11</v>
      </c>
      <c r="IJ151" s="305"/>
      <c r="IK151" s="295"/>
      <c r="IL151" s="306"/>
      <c r="IM151" s="293"/>
      <c r="IN151" s="293"/>
      <c r="IO151" s="293"/>
      <c r="IP151" s="379">
        <f>IF($IO151='Classificação geral'!$F145,'Classificação geral'!G145,"")</f>
        <v>0</v>
      </c>
      <c r="IQ151" s="379">
        <f>IF($IO151='Classificação geral'!$F145,'Classificação geral'!H145,"")</f>
        <v>0</v>
      </c>
      <c r="IR151" s="379">
        <f>IF($IO151='Classificação geral'!$F145,'Classificação geral'!I145,"")</f>
        <v>0</v>
      </c>
      <c r="IS151" s="379">
        <f>IF($IO151='Classificação geral'!$F145,'Classificação geral'!J145,"")</f>
        <v>0</v>
      </c>
      <c r="IT151" s="379">
        <f>IF($IO151='Classificação geral'!$F145,'Classificação geral'!K145,"")</f>
        <v>0</v>
      </c>
      <c r="IU151" s="379">
        <f>IF($IO151='Classificação geral'!$F145,'Classificação geral'!L145,"")</f>
        <v>0</v>
      </c>
      <c r="IV151" s="379">
        <f>IF($IO151='Classificação geral'!$F145,'Classificação geral'!M145,"")</f>
        <v>0</v>
      </c>
      <c r="IW151" s="379">
        <f>IF($IO151='Classificação geral'!$F145,'Classificação geral'!N145,"")</f>
        <v>0</v>
      </c>
      <c r="IX151" s="379">
        <f>IF($IO151='Classificação geral'!$F145,'Classificação geral'!O145,"")</f>
        <v>0</v>
      </c>
      <c r="IY151" s="379">
        <f>IF($IO151='Classificação geral'!$F145,'Classificação geral'!P145,"")</f>
        <v>0</v>
      </c>
      <c r="IZ151" s="379">
        <f>IF($IO151='Classificação geral'!$F145,'Classificação geral'!Q145,"")</f>
        <v>0</v>
      </c>
      <c r="JA151" s="379">
        <f>IF($IO151='Classificação geral'!$F145,'Classificação geral'!R145,"")</f>
        <v>0</v>
      </c>
      <c r="JB151" s="296">
        <f>IF($IO151='Classificação geral'!$F145,'Classificação geral'!$U145,"")</f>
        <v>0</v>
      </c>
      <c r="JC151" s="334" t="str">
        <f t="shared" si="455"/>
        <v/>
      </c>
      <c r="JD151" s="297">
        <f>IFERROR(RANK(JB151,JB:JB,0)+ COUNTIF($JB$13:JB150,JB151),"")</f>
        <v>11</v>
      </c>
    </row>
    <row r="152" spans="66:264" ht="24.6" x14ac:dyDescent="0.4">
      <c r="BN152" s="236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I152" s="295"/>
      <c r="EJ152" s="306"/>
      <c r="EK152" s="293"/>
      <c r="EL152" s="293"/>
      <c r="EM152" s="293"/>
      <c r="EN152" s="378" t="str">
        <f>IFERROR(IF(AND($EL152="fem",'Classificação geral'!$F146=1),'Classificação geral'!G146,""),"")</f>
        <v/>
      </c>
      <c r="EO152" s="378" t="str">
        <f>IFERROR(IF(AND($EL152="fem",'Classificação geral'!$F146=1),'Classificação geral'!H146,""),"")</f>
        <v/>
      </c>
      <c r="EP152" s="378" t="str">
        <f>IFERROR(IF(AND($EL152="fem",'Classificação geral'!$F146=1),'Classificação geral'!I146,""),"")</f>
        <v/>
      </c>
      <c r="EQ152" s="378" t="str">
        <f>IFERROR(IF(AND($EL152="fem",'Classificação geral'!$F146=1),'Classificação geral'!J146,""),"")</f>
        <v/>
      </c>
      <c r="ER152" s="306"/>
      <c r="ES152" s="378" t="str">
        <f>IFERROR(IF(AND($EL152="fem",'Classificação geral'!$F146=1),'Classificação geral'!L146,""),"")</f>
        <v/>
      </c>
      <c r="ET152" s="378" t="str">
        <f>IFERROR(IF(AND($EL152="fem",'Classificação geral'!$F146=1),'Classificação geral'!M146,""),"")</f>
        <v/>
      </c>
      <c r="EU152" s="378" t="str">
        <f>IFERROR(IF(AND($EL152="fem",'Classificação geral'!$F146=1),'Classificação geral'!N146,""),"")</f>
        <v/>
      </c>
      <c r="EV152" s="306"/>
      <c r="EW152" s="378" t="str">
        <f>IFERROR(IF(AND($EL152="fem",'Classificação geral'!$F146=1),'Classificação geral'!P146,""),"")</f>
        <v/>
      </c>
      <c r="EX152" s="378" t="str">
        <f>IFERROR(IF(AND($EL152="fem",'Classificação geral'!$F146=1),'Classificação geral'!Q146,""),"")</f>
        <v/>
      </c>
      <c r="EY152" s="378" t="str">
        <f>IFERROR(IF(AND($EL152="fem",'Classificação geral'!$F146=1),'Classificação geral'!R146,""),"")</f>
        <v/>
      </c>
      <c r="EZ152" s="296"/>
      <c r="FA152" s="380" t="str">
        <f t="shared" si="456"/>
        <v/>
      </c>
      <c r="FB152" s="297" t="str">
        <f>IFERROR(RANK(EZ152,EZ:EZ,0)+ COUNTIF(EZ$13:$EZ151,EZ152),"")</f>
        <v/>
      </c>
      <c r="FC152" s="298"/>
      <c r="FD152" s="305"/>
      <c r="FE152" s="295"/>
      <c r="FF152" s="306"/>
      <c r="FG152" s="293"/>
      <c r="FH152" s="293"/>
      <c r="FI152" s="306"/>
      <c r="FJ152" s="378" t="str">
        <f>IFERROR(IF(AND($FH152="mas",'Classificação geral'!$F146=1),'Classificação geral'!G146,""),"")</f>
        <v/>
      </c>
      <c r="FK152" s="378" t="str">
        <f>IFERROR(IF(AND($FH152="mas",'Classificação geral'!$F146=1),'Classificação geral'!H146,""),"")</f>
        <v/>
      </c>
      <c r="FL152" s="378" t="str">
        <f>IFERROR(IF(AND($FH152="mas",'Classificação geral'!$F146=1),'Classificação geral'!I146,""),"")</f>
        <v/>
      </c>
      <c r="FM152" s="378" t="str">
        <f>IFERROR(IF(AND($FH152="mas",'Classificação geral'!$F146=1),'Classificação geral'!J146,""),"")</f>
        <v/>
      </c>
      <c r="FN152" s="378" t="str">
        <f>IFERROR(IF(AND($FH152="mas",'Classificação geral'!$F146=1),'Classificação geral'!K146,""),"")</f>
        <v/>
      </c>
      <c r="FO152" s="378" t="str">
        <f>IFERROR(IF(AND($FH152="mas",'Classificação geral'!$F146=1),'Classificação geral'!L146,""),"")</f>
        <v/>
      </c>
      <c r="FP152" s="378" t="str">
        <f>IFERROR(IF(AND($FH152="mas",'Classificação geral'!$F146=1),'Classificação geral'!M146,""),"")</f>
        <v/>
      </c>
      <c r="FQ152" s="378" t="str">
        <f>IFERROR(IF(AND($FH152="mas",'Classificação geral'!$F146=1),'Classificação geral'!N146,""),"")</f>
        <v/>
      </c>
      <c r="FR152" s="378" t="str">
        <f>IFERROR(IF(AND($FH152="mas",'Classificação geral'!$F146=1),'Classificação geral'!O146,""),"")</f>
        <v/>
      </c>
      <c r="FS152" s="378" t="str">
        <f>IFERROR(IF(AND($FH152="mas",'Classificação geral'!$F146=1),'Classificação geral'!P146,""),"")</f>
        <v/>
      </c>
      <c r="FT152" s="378" t="str">
        <f>IFERROR(IF(AND($FH152="mas",'Classificação geral'!$F146=1),'Classificação geral'!Q146,""),"")</f>
        <v/>
      </c>
      <c r="FU152" s="378" t="str">
        <f>IFERROR(IF(AND($FH152="mas",'Classificação geral'!$F146=1),'Classificação geral'!R146,""),"")</f>
        <v/>
      </c>
      <c r="FV152" s="306"/>
      <c r="FW152" s="380" t="str">
        <f t="shared" si="457"/>
        <v/>
      </c>
      <c r="FX152" s="297" t="str">
        <f>IFERROR(RANK(FV152,FV:FV,0)+ COUNTIF($FV$13:FV151,FV152),"")</f>
        <v/>
      </c>
      <c r="FY152" s="305"/>
      <c r="FZ152" s="295"/>
      <c r="GA152" s="295"/>
      <c r="GB152" s="293"/>
      <c r="GC152" s="293"/>
      <c r="GD152" s="306"/>
      <c r="GE152" s="378" t="str">
        <f>IFERROR(IF(AND($GC152="fem",'Classificação geral'!$F146=2),'Classificação geral'!G146,""),"")</f>
        <v/>
      </c>
      <c r="GF152" s="378" t="str">
        <f>IFERROR(IF(AND($GC152="fem",'Classificação geral'!$F146=2),'Classificação geral'!H146,""),"")</f>
        <v/>
      </c>
      <c r="GG152" s="378" t="str">
        <f>IFERROR(IF(AND($GC152="fem",'Classificação geral'!$F146=2),'Classificação geral'!I146,""),"")</f>
        <v/>
      </c>
      <c r="GH152" s="378" t="str">
        <f>IFERROR(IF(AND($GC152="fem",'Classificação geral'!$F146=2),'Classificação geral'!J146,""),"")</f>
        <v/>
      </c>
      <c r="GI152" s="378" t="str">
        <f>IFERROR(IF(AND($GC152="fem",'Classificação geral'!$F146=2),'Classificação geral'!K146,""),"")</f>
        <v/>
      </c>
      <c r="GJ152" s="378" t="str">
        <f>IFERROR(IF(AND($GC152="fem",'Classificação geral'!$F146=2),'Classificação geral'!L146,""),"")</f>
        <v/>
      </c>
      <c r="GK152" s="378" t="str">
        <f>IFERROR(IF(AND($GC152="fem",'Classificação geral'!$F146=2),'Classificação geral'!M146,""),"")</f>
        <v/>
      </c>
      <c r="GL152" s="378" t="str">
        <f>IFERROR(IF(AND($GC152="fem",'Classificação geral'!$F146=2),'Classificação geral'!N146,""),"")</f>
        <v/>
      </c>
      <c r="GM152" s="378" t="str">
        <f>IFERROR(IF(AND($GC152="fem",'Classificação geral'!$F146=2),'Classificação geral'!O146,""),"")</f>
        <v/>
      </c>
      <c r="GN152" s="378" t="str">
        <f>IFERROR(IF(AND($GC152="fem",'Classificação geral'!$F146=2),'Classificação geral'!P146,""),"")</f>
        <v/>
      </c>
      <c r="GO152" s="378" t="str">
        <f>IFERROR(IF(AND($GC152="fem",'Classificação geral'!$F146=2),'Classificação geral'!Q146,""),"")</f>
        <v/>
      </c>
      <c r="GP152" s="378" t="str">
        <f>IFERROR(IF(AND($GC152="fem",'Classificação geral'!$F146=2),'Classificação geral'!R146,""),"")</f>
        <v/>
      </c>
      <c r="GQ152" s="306"/>
      <c r="GR152" s="380" t="str">
        <f t="shared" si="458"/>
        <v/>
      </c>
      <c r="GS152" s="297" t="str">
        <f>IFERROR(RANK(GQ152,GQ:GQ,0)+ COUNTIF($GQ$13:GQ151,GQ152),"")</f>
        <v/>
      </c>
      <c r="GT152" s="305"/>
      <c r="GU152" s="295"/>
      <c r="GV152" s="295"/>
      <c r="GW152" s="293"/>
      <c r="GX152" s="293"/>
      <c r="GY152" s="306"/>
      <c r="GZ152" s="306"/>
      <c r="HA152" s="306"/>
      <c r="HB152" s="306"/>
      <c r="HC152" s="306"/>
      <c r="HD152" s="306"/>
      <c r="HE152" s="306"/>
      <c r="HF152" s="306"/>
      <c r="HG152" s="306"/>
      <c r="HH152" s="306"/>
      <c r="HI152" s="306"/>
      <c r="HJ152" s="306"/>
      <c r="HK152" s="306"/>
      <c r="HL152" s="306"/>
      <c r="HM152" s="380" t="str">
        <f t="shared" si="459"/>
        <v/>
      </c>
      <c r="HN152" s="297" t="str">
        <f>IFERROR(RANK(HL152,HL:HL,0)+ COUNTIF($HL$13:HL151,HL152),"")</f>
        <v/>
      </c>
      <c r="HO152" s="305"/>
      <c r="HP152" s="295"/>
      <c r="HQ152" s="306"/>
      <c r="HR152" s="293"/>
      <c r="HS152" s="293"/>
      <c r="HT152" s="293"/>
      <c r="HU152" s="382">
        <f>IF($HT152='Classificação geral'!$F146,'Classificação geral'!G146,"")</f>
        <v>0</v>
      </c>
      <c r="HV152" s="382">
        <f>IF($HT152='Classificação geral'!$F146,'Classificação geral'!H146,"")</f>
        <v>0</v>
      </c>
      <c r="HW152" s="382">
        <f>IF($HT152='Classificação geral'!$F146,'Classificação geral'!I146,"")</f>
        <v>0</v>
      </c>
      <c r="HX152" s="382">
        <f>IF($HT152='Classificação geral'!$F146,'Classificação geral'!J146,"")</f>
        <v>0</v>
      </c>
      <c r="HY152" s="382">
        <f>IF($HT152='Classificação geral'!$F146,'Classificação geral'!K146,"")</f>
        <v>0</v>
      </c>
      <c r="HZ152" s="382">
        <f>IF($HT152='Classificação geral'!$F146,'Classificação geral'!L146,"")</f>
        <v>0</v>
      </c>
      <c r="IA152" s="382">
        <f>IF($HT152='Classificação geral'!$F146,'Classificação geral'!M146,"")</f>
        <v>0</v>
      </c>
      <c r="IB152" s="382">
        <f>IF($HT152='Classificação geral'!$F146,'Classificação geral'!N146,"")</f>
        <v>0</v>
      </c>
      <c r="IC152" s="382">
        <f>IF($HT152='Classificação geral'!$F146,'Classificação geral'!O146,"")</f>
        <v>0</v>
      </c>
      <c r="ID152" s="382">
        <f>IF($HT152='Classificação geral'!$F146,'Classificação geral'!P146,"")</f>
        <v>0</v>
      </c>
      <c r="IE152" s="382">
        <f>IF($HT152='Classificação geral'!$F146,'Classificação geral'!Q146,"")</f>
        <v>0</v>
      </c>
      <c r="IF152" s="382">
        <f>IF($HT152='Classificação geral'!$F146,'Classificação geral'!R146,"")</f>
        <v>0</v>
      </c>
      <c r="IG152" s="379">
        <f>IF($HT152='Classificação geral'!$F146,'Classificação geral'!$U146,"")</f>
        <v>0</v>
      </c>
      <c r="IH152" s="334" t="str">
        <f t="shared" si="454"/>
        <v/>
      </c>
      <c r="II152" s="297">
        <f>IFERROR(RANK(IG152,IG:IG,0)+ COUNTIF($IG$13:IG151,IG152),"")</f>
        <v>12</v>
      </c>
      <c r="IJ152" s="305"/>
      <c r="IK152" s="295"/>
      <c r="IL152" s="306"/>
      <c r="IM152" s="293"/>
      <c r="IN152" s="293"/>
      <c r="IO152" s="293"/>
      <c r="IP152" s="379">
        <f>IF($IO152='Classificação geral'!$F146,'Classificação geral'!G146,"")</f>
        <v>0</v>
      </c>
      <c r="IQ152" s="379">
        <f>IF($IO152='Classificação geral'!$F146,'Classificação geral'!H146,"")</f>
        <v>0</v>
      </c>
      <c r="IR152" s="379">
        <f>IF($IO152='Classificação geral'!$F146,'Classificação geral'!I146,"")</f>
        <v>0</v>
      </c>
      <c r="IS152" s="379">
        <f>IF($IO152='Classificação geral'!$F146,'Classificação geral'!J146,"")</f>
        <v>0</v>
      </c>
      <c r="IT152" s="379">
        <f>IF($IO152='Classificação geral'!$F146,'Classificação geral'!K146,"")</f>
        <v>0</v>
      </c>
      <c r="IU152" s="379">
        <f>IF($IO152='Classificação geral'!$F146,'Classificação geral'!L146,"")</f>
        <v>0</v>
      </c>
      <c r="IV152" s="379">
        <f>IF($IO152='Classificação geral'!$F146,'Classificação geral'!M146,"")</f>
        <v>0</v>
      </c>
      <c r="IW152" s="379">
        <f>IF($IO152='Classificação geral'!$F146,'Classificação geral'!N146,"")</f>
        <v>0</v>
      </c>
      <c r="IX152" s="379">
        <f>IF($IO152='Classificação geral'!$F146,'Classificação geral'!O146,"")</f>
        <v>0</v>
      </c>
      <c r="IY152" s="379">
        <f>IF($IO152='Classificação geral'!$F146,'Classificação geral'!P146,"")</f>
        <v>0</v>
      </c>
      <c r="IZ152" s="379">
        <f>IF($IO152='Classificação geral'!$F146,'Classificação geral'!Q146,"")</f>
        <v>0</v>
      </c>
      <c r="JA152" s="379">
        <f>IF($IO152='Classificação geral'!$F146,'Classificação geral'!R146,"")</f>
        <v>0</v>
      </c>
      <c r="JB152" s="296">
        <f>IF($IO152='Classificação geral'!$F146,'Classificação geral'!$U146,"")</f>
        <v>0</v>
      </c>
      <c r="JC152" s="334" t="str">
        <f t="shared" si="455"/>
        <v/>
      </c>
      <c r="JD152" s="297">
        <f>IFERROR(RANK(JB152,JB:JB,0)+ COUNTIF($JB$13:JB151,JB152),"")</f>
        <v>12</v>
      </c>
    </row>
    <row r="153" spans="66:264" ht="24.6" x14ac:dyDescent="0.4">
      <c r="BN153" s="236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I153" s="295"/>
      <c r="EJ153" s="306"/>
      <c r="EK153" s="293"/>
      <c r="EL153" s="293"/>
      <c r="EM153" s="293"/>
      <c r="EN153" s="378" t="str">
        <f>IFERROR(IF(AND($EL153="fem",'Classificação geral'!$F147=1),'Classificação geral'!G147,""),"")</f>
        <v/>
      </c>
      <c r="EO153" s="378" t="str">
        <f>IFERROR(IF(AND($EL153="fem",'Classificação geral'!$F147=1),'Classificação geral'!H147,""),"")</f>
        <v/>
      </c>
      <c r="EP153" s="378" t="str">
        <f>IFERROR(IF(AND($EL153="fem",'Classificação geral'!$F147=1),'Classificação geral'!I147,""),"")</f>
        <v/>
      </c>
      <c r="EQ153" s="378" t="str">
        <f>IFERROR(IF(AND($EL153="fem",'Classificação geral'!$F147=1),'Classificação geral'!J147,""),"")</f>
        <v/>
      </c>
      <c r="ER153" s="306"/>
      <c r="ES153" s="378" t="str">
        <f>IFERROR(IF(AND($EL153="fem",'Classificação geral'!$F147=1),'Classificação geral'!L147,""),"")</f>
        <v/>
      </c>
      <c r="ET153" s="378" t="str">
        <f>IFERROR(IF(AND($EL153="fem",'Classificação geral'!$F147=1),'Classificação geral'!M147,""),"")</f>
        <v/>
      </c>
      <c r="EU153" s="378" t="str">
        <f>IFERROR(IF(AND($EL153="fem",'Classificação geral'!$F147=1),'Classificação geral'!N147,""),"")</f>
        <v/>
      </c>
      <c r="EV153" s="306"/>
      <c r="EW153" s="378" t="str">
        <f>IFERROR(IF(AND($EL153="fem",'Classificação geral'!$F147=1),'Classificação geral'!P147,""),"")</f>
        <v/>
      </c>
      <c r="EX153" s="378" t="str">
        <f>IFERROR(IF(AND($EL153="fem",'Classificação geral'!$F147=1),'Classificação geral'!Q147,""),"")</f>
        <v/>
      </c>
      <c r="EY153" s="378" t="str">
        <f>IFERROR(IF(AND($EL153="fem",'Classificação geral'!$F147=1),'Classificação geral'!R147,""),"")</f>
        <v/>
      </c>
      <c r="EZ153" s="296"/>
      <c r="FA153" s="380" t="str">
        <f t="shared" si="456"/>
        <v/>
      </c>
      <c r="FB153" s="297" t="str">
        <f>IFERROR(RANK(EZ153,EZ:EZ,0)+ COUNTIF(EZ$13:$EZ152,EZ153),"")</f>
        <v/>
      </c>
      <c r="FC153" s="298"/>
      <c r="FD153" s="305"/>
      <c r="FE153" s="295"/>
      <c r="FF153" s="306"/>
      <c r="FG153" s="293"/>
      <c r="FH153" s="293"/>
      <c r="FI153" s="306"/>
      <c r="FJ153" s="378" t="str">
        <f>IFERROR(IF(AND($FH153="mas",'Classificação geral'!$F147=1),'Classificação geral'!G147,""),"")</f>
        <v/>
      </c>
      <c r="FK153" s="378" t="str">
        <f>IFERROR(IF(AND($FH153="mas",'Classificação geral'!$F147=1),'Classificação geral'!H147,""),"")</f>
        <v/>
      </c>
      <c r="FL153" s="378" t="str">
        <f>IFERROR(IF(AND($FH153="mas",'Classificação geral'!$F147=1),'Classificação geral'!I147,""),"")</f>
        <v/>
      </c>
      <c r="FM153" s="378" t="str">
        <f>IFERROR(IF(AND($FH153="mas",'Classificação geral'!$F147=1),'Classificação geral'!J147,""),"")</f>
        <v/>
      </c>
      <c r="FN153" s="378" t="str">
        <f>IFERROR(IF(AND($FH153="mas",'Classificação geral'!$F147=1),'Classificação geral'!K147,""),"")</f>
        <v/>
      </c>
      <c r="FO153" s="378" t="str">
        <f>IFERROR(IF(AND($FH153="mas",'Classificação geral'!$F147=1),'Classificação geral'!L147,""),"")</f>
        <v/>
      </c>
      <c r="FP153" s="378" t="str">
        <f>IFERROR(IF(AND($FH153="mas",'Classificação geral'!$F147=1),'Classificação geral'!M147,""),"")</f>
        <v/>
      </c>
      <c r="FQ153" s="378" t="str">
        <f>IFERROR(IF(AND($FH153="mas",'Classificação geral'!$F147=1),'Classificação geral'!N147,""),"")</f>
        <v/>
      </c>
      <c r="FR153" s="378" t="str">
        <f>IFERROR(IF(AND($FH153="mas",'Classificação geral'!$F147=1),'Classificação geral'!O147,""),"")</f>
        <v/>
      </c>
      <c r="FS153" s="378" t="str">
        <f>IFERROR(IF(AND($FH153="mas",'Classificação geral'!$F147=1),'Classificação geral'!P147,""),"")</f>
        <v/>
      </c>
      <c r="FT153" s="378" t="str">
        <f>IFERROR(IF(AND($FH153="mas",'Classificação geral'!$F147=1),'Classificação geral'!Q147,""),"")</f>
        <v/>
      </c>
      <c r="FU153" s="378" t="str">
        <f>IFERROR(IF(AND($FH153="mas",'Classificação geral'!$F147=1),'Classificação geral'!R147,""),"")</f>
        <v/>
      </c>
      <c r="FV153" s="306"/>
      <c r="FW153" s="380" t="str">
        <f t="shared" si="457"/>
        <v/>
      </c>
      <c r="FX153" s="297" t="str">
        <f>IFERROR(RANK(FV153,FV:FV,0)+ COUNTIF($FV$13:FV152,FV153),"")</f>
        <v/>
      </c>
      <c r="FY153" s="305"/>
      <c r="FZ153" s="295"/>
      <c r="GA153" s="295"/>
      <c r="GB153" s="293"/>
      <c r="GC153" s="293"/>
      <c r="GD153" s="306"/>
      <c r="GE153" s="378" t="str">
        <f>IFERROR(IF(AND($GC153="fem",'Classificação geral'!$F147=2),'Classificação geral'!G147,""),"")</f>
        <v/>
      </c>
      <c r="GF153" s="378" t="str">
        <f>IFERROR(IF(AND($GC153="fem",'Classificação geral'!$F147=2),'Classificação geral'!H147,""),"")</f>
        <v/>
      </c>
      <c r="GG153" s="378" t="str">
        <f>IFERROR(IF(AND($GC153="fem",'Classificação geral'!$F147=2),'Classificação geral'!I147,""),"")</f>
        <v/>
      </c>
      <c r="GH153" s="378" t="str">
        <f>IFERROR(IF(AND($GC153="fem",'Classificação geral'!$F147=2),'Classificação geral'!J147,""),"")</f>
        <v/>
      </c>
      <c r="GI153" s="378" t="str">
        <f>IFERROR(IF(AND($GC153="fem",'Classificação geral'!$F147=2),'Classificação geral'!K147,""),"")</f>
        <v/>
      </c>
      <c r="GJ153" s="378" t="str">
        <f>IFERROR(IF(AND($GC153="fem",'Classificação geral'!$F147=2),'Classificação geral'!L147,""),"")</f>
        <v/>
      </c>
      <c r="GK153" s="378" t="str">
        <f>IFERROR(IF(AND($GC153="fem",'Classificação geral'!$F147=2),'Classificação geral'!M147,""),"")</f>
        <v/>
      </c>
      <c r="GL153" s="378" t="str">
        <f>IFERROR(IF(AND($GC153="fem",'Classificação geral'!$F147=2),'Classificação geral'!N147,""),"")</f>
        <v/>
      </c>
      <c r="GM153" s="378" t="str">
        <f>IFERROR(IF(AND($GC153="fem",'Classificação geral'!$F147=2),'Classificação geral'!O147,""),"")</f>
        <v/>
      </c>
      <c r="GN153" s="378" t="str">
        <f>IFERROR(IF(AND($GC153="fem",'Classificação geral'!$F147=2),'Classificação geral'!P147,""),"")</f>
        <v/>
      </c>
      <c r="GO153" s="378" t="str">
        <f>IFERROR(IF(AND($GC153="fem",'Classificação geral'!$F147=2),'Classificação geral'!Q147,""),"")</f>
        <v/>
      </c>
      <c r="GP153" s="378" t="str">
        <f>IFERROR(IF(AND($GC153="fem",'Classificação geral'!$F147=2),'Classificação geral'!R147,""),"")</f>
        <v/>
      </c>
      <c r="GQ153" s="306"/>
      <c r="GR153" s="380" t="str">
        <f t="shared" si="458"/>
        <v/>
      </c>
      <c r="GS153" s="297" t="str">
        <f>IFERROR(RANK(GQ153,GQ:GQ,0)+ COUNTIF($GQ$13:GQ152,GQ153),"")</f>
        <v/>
      </c>
      <c r="GT153" s="305"/>
      <c r="GU153" s="295"/>
      <c r="GV153" s="295"/>
      <c r="GW153" s="293"/>
      <c r="GX153" s="293"/>
      <c r="GY153" s="306"/>
      <c r="GZ153" s="306"/>
      <c r="HA153" s="306"/>
      <c r="HB153" s="306"/>
      <c r="HC153" s="306"/>
      <c r="HD153" s="306"/>
      <c r="HE153" s="306"/>
      <c r="HF153" s="306"/>
      <c r="HG153" s="306"/>
      <c r="HH153" s="306"/>
      <c r="HI153" s="306"/>
      <c r="HJ153" s="306"/>
      <c r="HK153" s="306"/>
      <c r="HL153" s="306"/>
      <c r="HM153" s="380" t="str">
        <f t="shared" si="459"/>
        <v/>
      </c>
      <c r="HN153" s="297" t="str">
        <f>IFERROR(RANK(HL153,HL:HL,0)+ COUNTIF($HL$13:HL152,HL153),"")</f>
        <v/>
      </c>
      <c r="HO153" s="305"/>
      <c r="HP153" s="295"/>
      <c r="HQ153" s="306"/>
      <c r="HR153" s="293"/>
      <c r="HS153" s="293"/>
      <c r="HT153" s="293"/>
      <c r="HU153" s="382">
        <f>IF($HT153='Classificação geral'!$F147,'Classificação geral'!G147,"")</f>
        <v>0</v>
      </c>
      <c r="HV153" s="382">
        <f>IF($HT153='Classificação geral'!$F147,'Classificação geral'!H147,"")</f>
        <v>0</v>
      </c>
      <c r="HW153" s="382">
        <f>IF($HT153='Classificação geral'!$F147,'Classificação geral'!I147,"")</f>
        <v>0</v>
      </c>
      <c r="HX153" s="382">
        <f>IF($HT153='Classificação geral'!$F147,'Classificação geral'!J147,"")</f>
        <v>0</v>
      </c>
      <c r="HY153" s="382">
        <f>IF($HT153='Classificação geral'!$F147,'Classificação geral'!K147,"")</f>
        <v>0</v>
      </c>
      <c r="HZ153" s="382">
        <f>IF($HT153='Classificação geral'!$F147,'Classificação geral'!L147,"")</f>
        <v>0</v>
      </c>
      <c r="IA153" s="382">
        <f>IF($HT153='Classificação geral'!$F147,'Classificação geral'!M147,"")</f>
        <v>0</v>
      </c>
      <c r="IB153" s="382">
        <f>IF($HT153='Classificação geral'!$F147,'Classificação geral'!N147,"")</f>
        <v>0</v>
      </c>
      <c r="IC153" s="382">
        <f>IF($HT153='Classificação geral'!$F147,'Classificação geral'!O147,"")</f>
        <v>0</v>
      </c>
      <c r="ID153" s="382">
        <f>IF($HT153='Classificação geral'!$F147,'Classificação geral'!P147,"")</f>
        <v>0</v>
      </c>
      <c r="IE153" s="382">
        <f>IF($HT153='Classificação geral'!$F147,'Classificação geral'!Q147,"")</f>
        <v>0</v>
      </c>
      <c r="IF153" s="382">
        <f>IF($HT153='Classificação geral'!$F147,'Classificação geral'!R147,"")</f>
        <v>0</v>
      </c>
      <c r="IG153" s="379">
        <f>IF($HT153='Classificação geral'!$F147,'Classificação geral'!$U147,"")</f>
        <v>0</v>
      </c>
      <c r="IH153" s="334" t="str">
        <f t="shared" si="454"/>
        <v/>
      </c>
      <c r="II153" s="297">
        <f>IFERROR(RANK(IG153,IG:IG,0)+ COUNTIF($IG$13:IG152,IG153),"")</f>
        <v>13</v>
      </c>
      <c r="IJ153" s="305"/>
      <c r="IK153" s="295"/>
      <c r="IL153" s="306"/>
      <c r="IM153" s="293"/>
      <c r="IN153" s="293"/>
      <c r="IO153" s="293"/>
      <c r="IP153" s="379">
        <f>IF($IO153='Classificação geral'!$F147,'Classificação geral'!G147,"")</f>
        <v>0</v>
      </c>
      <c r="IQ153" s="379">
        <f>IF($IO153='Classificação geral'!$F147,'Classificação geral'!H147,"")</f>
        <v>0</v>
      </c>
      <c r="IR153" s="379">
        <f>IF($IO153='Classificação geral'!$F147,'Classificação geral'!I147,"")</f>
        <v>0</v>
      </c>
      <c r="IS153" s="379">
        <f>IF($IO153='Classificação geral'!$F147,'Classificação geral'!J147,"")</f>
        <v>0</v>
      </c>
      <c r="IT153" s="379">
        <f>IF($IO153='Classificação geral'!$F147,'Classificação geral'!K147,"")</f>
        <v>0</v>
      </c>
      <c r="IU153" s="379">
        <f>IF($IO153='Classificação geral'!$F147,'Classificação geral'!L147,"")</f>
        <v>0</v>
      </c>
      <c r="IV153" s="379">
        <f>IF($IO153='Classificação geral'!$F147,'Classificação geral'!M147,"")</f>
        <v>0</v>
      </c>
      <c r="IW153" s="379">
        <f>IF($IO153='Classificação geral'!$F147,'Classificação geral'!N147,"")</f>
        <v>0</v>
      </c>
      <c r="IX153" s="379">
        <f>IF($IO153='Classificação geral'!$F147,'Classificação geral'!O147,"")</f>
        <v>0</v>
      </c>
      <c r="IY153" s="379">
        <f>IF($IO153='Classificação geral'!$F147,'Classificação geral'!P147,"")</f>
        <v>0</v>
      </c>
      <c r="IZ153" s="379">
        <f>IF($IO153='Classificação geral'!$F147,'Classificação geral'!Q147,"")</f>
        <v>0</v>
      </c>
      <c r="JA153" s="379">
        <f>IF($IO153='Classificação geral'!$F147,'Classificação geral'!R147,"")</f>
        <v>0</v>
      </c>
      <c r="JB153" s="296">
        <f>IF($IO153='Classificação geral'!$F147,'Classificação geral'!$U147,"")</f>
        <v>0</v>
      </c>
      <c r="JC153" s="334" t="str">
        <f t="shared" si="455"/>
        <v/>
      </c>
      <c r="JD153" s="297">
        <f>IFERROR(RANK(JB153,JB:JB,0)+ COUNTIF($JB$13:JB152,JB153),"")</f>
        <v>13</v>
      </c>
    </row>
    <row r="154" spans="66:264" ht="24.6" x14ac:dyDescent="0.4">
      <c r="BN154" s="236"/>
      <c r="EI154" s="295"/>
      <c r="EJ154" s="306"/>
      <c r="EK154" s="293"/>
      <c r="EL154" s="293"/>
      <c r="EM154" s="293"/>
      <c r="EN154" s="378" t="str">
        <f>IFERROR(IF(AND($EL154="fem",'Classificação geral'!$F148=1),'Classificação geral'!G148,""),"")</f>
        <v/>
      </c>
      <c r="EO154" s="378" t="str">
        <f>IFERROR(IF(AND($EL154="fem",'Classificação geral'!$F148=1),'Classificação geral'!H148,""),"")</f>
        <v/>
      </c>
      <c r="EP154" s="378" t="str">
        <f>IFERROR(IF(AND($EL154="fem",'Classificação geral'!$F148=1),'Classificação geral'!I148,""),"")</f>
        <v/>
      </c>
      <c r="EQ154" s="378" t="str">
        <f>IFERROR(IF(AND($EL154="fem",'Classificação geral'!$F148=1),'Classificação geral'!J148,""),"")</f>
        <v/>
      </c>
      <c r="ER154" s="306"/>
      <c r="ES154" s="378" t="str">
        <f>IFERROR(IF(AND($EL154="fem",'Classificação geral'!$F148=1),'Classificação geral'!L148,""),"")</f>
        <v/>
      </c>
      <c r="ET154" s="378" t="str">
        <f>IFERROR(IF(AND($EL154="fem",'Classificação geral'!$F148=1),'Classificação geral'!M148,""),"")</f>
        <v/>
      </c>
      <c r="EU154" s="378" t="str">
        <f>IFERROR(IF(AND($EL154="fem",'Classificação geral'!$F148=1),'Classificação geral'!N148,""),"")</f>
        <v/>
      </c>
      <c r="EV154" s="306"/>
      <c r="EW154" s="378" t="str">
        <f>IFERROR(IF(AND($EL154="fem",'Classificação geral'!$F148=1),'Classificação geral'!P148,""),"")</f>
        <v/>
      </c>
      <c r="EX154" s="378" t="str">
        <f>IFERROR(IF(AND($EL154="fem",'Classificação geral'!$F148=1),'Classificação geral'!Q148,""),"")</f>
        <v/>
      </c>
      <c r="EY154" s="378" t="str">
        <f>IFERROR(IF(AND($EL154="fem",'Classificação geral'!$F148=1),'Classificação geral'!R148,""),"")</f>
        <v/>
      </c>
      <c r="EZ154" s="296"/>
      <c r="FA154" s="380" t="str">
        <f t="shared" si="456"/>
        <v/>
      </c>
      <c r="FB154" s="297" t="str">
        <f>IFERROR(RANK(EZ154,EZ:EZ,0)+ COUNTIF(EZ$13:$EZ153,EZ154),"")</f>
        <v/>
      </c>
      <c r="FC154" s="298"/>
      <c r="FD154" s="305"/>
      <c r="FE154" s="295"/>
      <c r="FF154" s="306"/>
      <c r="FG154" s="293"/>
      <c r="FH154" s="293"/>
      <c r="FI154" s="306"/>
      <c r="FJ154" s="378" t="str">
        <f>IFERROR(IF(AND($FH154="mas",'Classificação geral'!$F148=1),'Classificação geral'!G148,""),"")</f>
        <v/>
      </c>
      <c r="FK154" s="378" t="str">
        <f>IFERROR(IF(AND($FH154="mas",'Classificação geral'!$F148=1),'Classificação geral'!H148,""),"")</f>
        <v/>
      </c>
      <c r="FL154" s="378" t="str">
        <f>IFERROR(IF(AND($FH154="mas",'Classificação geral'!$F148=1),'Classificação geral'!I148,""),"")</f>
        <v/>
      </c>
      <c r="FM154" s="378" t="str">
        <f>IFERROR(IF(AND($FH154="mas",'Classificação geral'!$F148=1),'Classificação geral'!J148,""),"")</f>
        <v/>
      </c>
      <c r="FN154" s="378" t="str">
        <f>IFERROR(IF(AND($FH154="mas",'Classificação geral'!$F148=1),'Classificação geral'!K148,""),"")</f>
        <v/>
      </c>
      <c r="FO154" s="378" t="str">
        <f>IFERROR(IF(AND($FH154="mas",'Classificação geral'!$F148=1),'Classificação geral'!L148,""),"")</f>
        <v/>
      </c>
      <c r="FP154" s="378" t="str">
        <f>IFERROR(IF(AND($FH154="mas",'Classificação geral'!$F148=1),'Classificação geral'!M148,""),"")</f>
        <v/>
      </c>
      <c r="FQ154" s="378" t="str">
        <f>IFERROR(IF(AND($FH154="mas",'Classificação geral'!$F148=1),'Classificação geral'!N148,""),"")</f>
        <v/>
      </c>
      <c r="FR154" s="378" t="str">
        <f>IFERROR(IF(AND($FH154="mas",'Classificação geral'!$F148=1),'Classificação geral'!O148,""),"")</f>
        <v/>
      </c>
      <c r="FS154" s="378" t="str">
        <f>IFERROR(IF(AND($FH154="mas",'Classificação geral'!$F148=1),'Classificação geral'!P148,""),"")</f>
        <v/>
      </c>
      <c r="FT154" s="378" t="str">
        <f>IFERROR(IF(AND($FH154="mas",'Classificação geral'!$F148=1),'Classificação geral'!Q148,""),"")</f>
        <v/>
      </c>
      <c r="FU154" s="378" t="str">
        <f>IFERROR(IF(AND($FH154="mas",'Classificação geral'!$F148=1),'Classificação geral'!R148,""),"")</f>
        <v/>
      </c>
      <c r="FV154" s="306"/>
      <c r="FW154" s="380" t="str">
        <f t="shared" si="457"/>
        <v/>
      </c>
      <c r="FX154" s="297" t="str">
        <f>IFERROR(RANK(FV154,FV:FV,0)+ COUNTIF($FV$13:FV153,FV154),"")</f>
        <v/>
      </c>
      <c r="FY154" s="305"/>
      <c r="FZ154" s="295"/>
      <c r="GA154" s="295"/>
      <c r="GB154" s="293"/>
      <c r="GC154" s="293"/>
      <c r="GD154" s="306"/>
      <c r="GE154" s="378" t="str">
        <f>IFERROR(IF(AND($GC154="fem",'Classificação geral'!$F148=2),'Classificação geral'!G148,""),"")</f>
        <v/>
      </c>
      <c r="GF154" s="378" t="str">
        <f>IFERROR(IF(AND($GC154="fem",'Classificação geral'!$F148=2),'Classificação geral'!H148,""),"")</f>
        <v/>
      </c>
      <c r="GG154" s="378" t="str">
        <f>IFERROR(IF(AND($GC154="fem",'Classificação geral'!$F148=2),'Classificação geral'!I148,""),"")</f>
        <v/>
      </c>
      <c r="GH154" s="378" t="str">
        <f>IFERROR(IF(AND($GC154="fem",'Classificação geral'!$F148=2),'Classificação geral'!J148,""),"")</f>
        <v/>
      </c>
      <c r="GI154" s="378" t="str">
        <f>IFERROR(IF(AND($GC154="fem",'Classificação geral'!$F148=2),'Classificação geral'!K148,""),"")</f>
        <v/>
      </c>
      <c r="GJ154" s="378" t="str">
        <f>IFERROR(IF(AND($GC154="fem",'Classificação geral'!$F148=2),'Classificação geral'!L148,""),"")</f>
        <v/>
      </c>
      <c r="GK154" s="378" t="str">
        <f>IFERROR(IF(AND($GC154="fem",'Classificação geral'!$F148=2),'Classificação geral'!M148,""),"")</f>
        <v/>
      </c>
      <c r="GL154" s="378" t="str">
        <f>IFERROR(IF(AND($GC154="fem",'Classificação geral'!$F148=2),'Classificação geral'!N148,""),"")</f>
        <v/>
      </c>
      <c r="GM154" s="378" t="str">
        <f>IFERROR(IF(AND($GC154="fem",'Classificação geral'!$F148=2),'Classificação geral'!O148,""),"")</f>
        <v/>
      </c>
      <c r="GN154" s="378" t="str">
        <f>IFERROR(IF(AND($GC154="fem",'Classificação geral'!$F148=2),'Classificação geral'!P148,""),"")</f>
        <v/>
      </c>
      <c r="GO154" s="378" t="str">
        <f>IFERROR(IF(AND($GC154="fem",'Classificação geral'!$F148=2),'Classificação geral'!Q148,""),"")</f>
        <v/>
      </c>
      <c r="GP154" s="378" t="str">
        <f>IFERROR(IF(AND($GC154="fem",'Classificação geral'!$F148=2),'Classificação geral'!R148,""),"")</f>
        <v/>
      </c>
      <c r="GQ154" s="306"/>
      <c r="GR154" s="380" t="str">
        <f t="shared" si="458"/>
        <v/>
      </c>
      <c r="GS154" s="297" t="str">
        <f>IFERROR(RANK(GQ154,GQ:GQ,0)+ COUNTIF($GQ$13:GQ153,GQ154),"")</f>
        <v/>
      </c>
      <c r="GT154" s="305"/>
      <c r="GU154" s="295"/>
      <c r="GV154" s="295"/>
      <c r="GW154" s="293"/>
      <c r="GX154" s="293"/>
      <c r="GY154" s="306"/>
      <c r="GZ154" s="306"/>
      <c r="HA154" s="306"/>
      <c r="HB154" s="306"/>
      <c r="HC154" s="306"/>
      <c r="HD154" s="306"/>
      <c r="HE154" s="306"/>
      <c r="HF154" s="306"/>
      <c r="HG154" s="306"/>
      <c r="HH154" s="306"/>
      <c r="HI154" s="306"/>
      <c r="HJ154" s="306"/>
      <c r="HK154" s="306"/>
      <c r="HL154" s="306"/>
      <c r="HM154" s="380" t="str">
        <f t="shared" si="459"/>
        <v/>
      </c>
      <c r="HN154" s="297" t="str">
        <f>IFERROR(RANK(HL154,HL:HL,0)+ COUNTIF($HL$13:HL153,HL154),"")</f>
        <v/>
      </c>
      <c r="HO154" s="305"/>
      <c r="HP154" s="295"/>
      <c r="HQ154" s="306"/>
      <c r="HR154" s="293"/>
      <c r="HS154" s="293"/>
      <c r="HT154" s="293"/>
      <c r="HU154" s="382">
        <f>IF($HT154='Classificação geral'!$F148,'Classificação geral'!G148,"")</f>
        <v>0</v>
      </c>
      <c r="HV154" s="382">
        <f>IF($HT154='Classificação geral'!$F148,'Classificação geral'!H148,"")</f>
        <v>0</v>
      </c>
      <c r="HW154" s="382">
        <f>IF($HT154='Classificação geral'!$F148,'Classificação geral'!I148,"")</f>
        <v>0</v>
      </c>
      <c r="HX154" s="382">
        <f>IF($HT154='Classificação geral'!$F148,'Classificação geral'!J148,"")</f>
        <v>0</v>
      </c>
      <c r="HY154" s="382">
        <f>IF($HT154='Classificação geral'!$F148,'Classificação geral'!K148,"")</f>
        <v>0</v>
      </c>
      <c r="HZ154" s="382">
        <f>IF($HT154='Classificação geral'!$F148,'Classificação geral'!L148,"")</f>
        <v>0</v>
      </c>
      <c r="IA154" s="382">
        <f>IF($HT154='Classificação geral'!$F148,'Classificação geral'!M148,"")</f>
        <v>0</v>
      </c>
      <c r="IB154" s="382">
        <f>IF($HT154='Classificação geral'!$F148,'Classificação geral'!N148,"")</f>
        <v>0</v>
      </c>
      <c r="IC154" s="382">
        <f>IF($HT154='Classificação geral'!$F148,'Classificação geral'!O148,"")</f>
        <v>0</v>
      </c>
      <c r="ID154" s="382">
        <f>IF($HT154='Classificação geral'!$F148,'Classificação geral'!P148,"")</f>
        <v>0</v>
      </c>
      <c r="IE154" s="382">
        <f>IF($HT154='Classificação geral'!$F148,'Classificação geral'!Q148,"")</f>
        <v>0</v>
      </c>
      <c r="IF154" s="382">
        <f>IF($HT154='Classificação geral'!$F148,'Classificação geral'!R148,"")</f>
        <v>0</v>
      </c>
      <c r="IG154" s="379">
        <f>IF($HT154='Classificação geral'!$F148,'Classificação geral'!$U148,"")</f>
        <v>0</v>
      </c>
      <c r="IH154" s="334" t="str">
        <f t="shared" si="454"/>
        <v/>
      </c>
      <c r="II154" s="297">
        <f>IFERROR(RANK(IG154,IG:IG,0)+ COUNTIF($IG$13:IG153,IG154),"")</f>
        <v>14</v>
      </c>
      <c r="IJ154" s="305"/>
      <c r="IK154" s="295"/>
      <c r="IL154" s="306"/>
      <c r="IM154" s="293"/>
      <c r="IN154" s="293"/>
      <c r="IO154" s="293"/>
      <c r="IP154" s="379">
        <f>IF($IO154='Classificação geral'!$F148,'Classificação geral'!G148,"")</f>
        <v>0</v>
      </c>
      <c r="IQ154" s="379">
        <f>IF($IO154='Classificação geral'!$F148,'Classificação geral'!H148,"")</f>
        <v>0</v>
      </c>
      <c r="IR154" s="379">
        <f>IF($IO154='Classificação geral'!$F148,'Classificação geral'!I148,"")</f>
        <v>0</v>
      </c>
      <c r="IS154" s="379">
        <f>IF($IO154='Classificação geral'!$F148,'Classificação geral'!J148,"")</f>
        <v>0</v>
      </c>
      <c r="IT154" s="379">
        <f>IF($IO154='Classificação geral'!$F148,'Classificação geral'!K148,"")</f>
        <v>0</v>
      </c>
      <c r="IU154" s="379">
        <f>IF($IO154='Classificação geral'!$F148,'Classificação geral'!L148,"")</f>
        <v>0</v>
      </c>
      <c r="IV154" s="379">
        <f>IF($IO154='Classificação geral'!$F148,'Classificação geral'!M148,"")</f>
        <v>0</v>
      </c>
      <c r="IW154" s="379">
        <f>IF($IO154='Classificação geral'!$F148,'Classificação geral'!N148,"")</f>
        <v>0</v>
      </c>
      <c r="IX154" s="379">
        <f>IF($IO154='Classificação geral'!$F148,'Classificação geral'!O148,"")</f>
        <v>0</v>
      </c>
      <c r="IY154" s="379">
        <f>IF($IO154='Classificação geral'!$F148,'Classificação geral'!P148,"")</f>
        <v>0</v>
      </c>
      <c r="IZ154" s="379">
        <f>IF($IO154='Classificação geral'!$F148,'Classificação geral'!Q148,"")</f>
        <v>0</v>
      </c>
      <c r="JA154" s="379">
        <f>IF($IO154='Classificação geral'!$F148,'Classificação geral'!R148,"")</f>
        <v>0</v>
      </c>
      <c r="JB154" s="296">
        <f>IF($IO154='Classificação geral'!$F148,'Classificação geral'!$U148,"")</f>
        <v>0</v>
      </c>
      <c r="JC154" s="334" t="str">
        <f t="shared" si="455"/>
        <v/>
      </c>
      <c r="JD154" s="297">
        <f>IFERROR(RANK(JB154,JB:JB,0)+ COUNTIF($JB$13:JB153,JB154),"")</f>
        <v>14</v>
      </c>
    </row>
    <row r="155" spans="66:264" ht="24.6" x14ac:dyDescent="0.4">
      <c r="BN155" s="236"/>
      <c r="EI155" s="295"/>
      <c r="EJ155" s="306"/>
      <c r="EK155" s="293"/>
      <c r="EL155" s="293"/>
      <c r="EM155" s="293"/>
      <c r="EN155" s="378" t="str">
        <f>IFERROR(IF(AND($EL155="fem",'Classificação geral'!$F149=1),'Classificação geral'!G149,""),"")</f>
        <v/>
      </c>
      <c r="EO155" s="378" t="str">
        <f>IFERROR(IF(AND($EL155="fem",'Classificação geral'!$F149=1),'Classificação geral'!H149,""),"")</f>
        <v/>
      </c>
      <c r="EP155" s="378" t="str">
        <f>IFERROR(IF(AND($EL155="fem",'Classificação geral'!$F149=1),'Classificação geral'!I149,""),"")</f>
        <v/>
      </c>
      <c r="EQ155" s="378" t="str">
        <f>IFERROR(IF(AND($EL155="fem",'Classificação geral'!$F149=1),'Classificação geral'!J149,""),"")</f>
        <v/>
      </c>
      <c r="ER155" s="306"/>
      <c r="ES155" s="378" t="str">
        <f>IFERROR(IF(AND($EL155="fem",'Classificação geral'!$F149=1),'Classificação geral'!L149,""),"")</f>
        <v/>
      </c>
      <c r="ET155" s="378" t="str">
        <f>IFERROR(IF(AND($EL155="fem",'Classificação geral'!$F149=1),'Classificação geral'!M149,""),"")</f>
        <v/>
      </c>
      <c r="EU155" s="378" t="str">
        <f>IFERROR(IF(AND($EL155="fem",'Classificação geral'!$F149=1),'Classificação geral'!N149,""),"")</f>
        <v/>
      </c>
      <c r="EV155" s="306"/>
      <c r="EW155" s="378" t="str">
        <f>IFERROR(IF(AND($EL155="fem",'Classificação geral'!$F149=1),'Classificação geral'!P149,""),"")</f>
        <v/>
      </c>
      <c r="EX155" s="378" t="str">
        <f>IFERROR(IF(AND($EL155="fem",'Classificação geral'!$F149=1),'Classificação geral'!Q149,""),"")</f>
        <v/>
      </c>
      <c r="EY155" s="378" t="str">
        <f>IFERROR(IF(AND($EL155="fem",'Classificação geral'!$F149=1),'Classificação geral'!R149,""),"")</f>
        <v/>
      </c>
      <c r="EZ155" s="296"/>
      <c r="FA155" s="380" t="str">
        <f t="shared" si="456"/>
        <v/>
      </c>
      <c r="FB155" s="297" t="str">
        <f>IFERROR(RANK(EZ155,EZ:EZ,0)+ COUNTIF(EZ$13:$EZ154,EZ155),"")</f>
        <v/>
      </c>
      <c r="FC155" s="298"/>
      <c r="FD155" s="305"/>
      <c r="FE155" s="295"/>
      <c r="FF155" s="306"/>
      <c r="FG155" s="293"/>
      <c r="FH155" s="293"/>
      <c r="FI155" s="306"/>
      <c r="FJ155" s="378" t="str">
        <f>IFERROR(IF(AND($FH155="mas",'Classificação geral'!$F149=1),'Classificação geral'!G149,""),"")</f>
        <v/>
      </c>
      <c r="FK155" s="378" t="str">
        <f>IFERROR(IF(AND($FH155="mas",'Classificação geral'!$F149=1),'Classificação geral'!H149,""),"")</f>
        <v/>
      </c>
      <c r="FL155" s="378" t="str">
        <f>IFERROR(IF(AND($FH155="mas",'Classificação geral'!$F149=1),'Classificação geral'!I149,""),"")</f>
        <v/>
      </c>
      <c r="FM155" s="378" t="str">
        <f>IFERROR(IF(AND($FH155="mas",'Classificação geral'!$F149=1),'Classificação geral'!J149,""),"")</f>
        <v/>
      </c>
      <c r="FN155" s="378" t="str">
        <f>IFERROR(IF(AND($FH155="mas",'Classificação geral'!$F149=1),'Classificação geral'!K149,""),"")</f>
        <v/>
      </c>
      <c r="FO155" s="378" t="str">
        <f>IFERROR(IF(AND($FH155="mas",'Classificação geral'!$F149=1),'Classificação geral'!L149,""),"")</f>
        <v/>
      </c>
      <c r="FP155" s="378" t="str">
        <f>IFERROR(IF(AND($FH155="mas",'Classificação geral'!$F149=1),'Classificação geral'!M149,""),"")</f>
        <v/>
      </c>
      <c r="FQ155" s="378" t="str">
        <f>IFERROR(IF(AND($FH155="mas",'Classificação geral'!$F149=1),'Classificação geral'!N149,""),"")</f>
        <v/>
      </c>
      <c r="FR155" s="378" t="str">
        <f>IFERROR(IF(AND($FH155="mas",'Classificação geral'!$F149=1),'Classificação geral'!O149,""),"")</f>
        <v/>
      </c>
      <c r="FS155" s="378" t="str">
        <f>IFERROR(IF(AND($FH155="mas",'Classificação geral'!$F149=1),'Classificação geral'!P149,""),"")</f>
        <v/>
      </c>
      <c r="FT155" s="378" t="str">
        <f>IFERROR(IF(AND($FH155="mas",'Classificação geral'!$F149=1),'Classificação geral'!Q149,""),"")</f>
        <v/>
      </c>
      <c r="FU155" s="378" t="str">
        <f>IFERROR(IF(AND($FH155="mas",'Classificação geral'!$F149=1),'Classificação geral'!R149,""),"")</f>
        <v/>
      </c>
      <c r="FV155" s="306"/>
      <c r="FW155" s="380" t="str">
        <f t="shared" si="457"/>
        <v/>
      </c>
      <c r="FX155" s="297" t="str">
        <f>IFERROR(RANK(FV155,FV:FV,0)+ COUNTIF($FV$13:FV154,FV155),"")</f>
        <v/>
      </c>
      <c r="FY155" s="305"/>
      <c r="FZ155" s="295"/>
      <c r="GA155" s="295"/>
      <c r="GB155" s="293"/>
      <c r="GC155" s="293"/>
      <c r="GD155" s="306"/>
      <c r="GE155" s="378" t="str">
        <f>IFERROR(IF(AND($GC155="fem",'Classificação geral'!$F149=2),'Classificação geral'!G149,""),"")</f>
        <v/>
      </c>
      <c r="GF155" s="378" t="str">
        <f>IFERROR(IF(AND($GC155="fem",'Classificação geral'!$F149=2),'Classificação geral'!H149,""),"")</f>
        <v/>
      </c>
      <c r="GG155" s="378" t="str">
        <f>IFERROR(IF(AND($GC155="fem",'Classificação geral'!$F149=2),'Classificação geral'!I149,""),"")</f>
        <v/>
      </c>
      <c r="GH155" s="378" t="str">
        <f>IFERROR(IF(AND($GC155="fem",'Classificação geral'!$F149=2),'Classificação geral'!J149,""),"")</f>
        <v/>
      </c>
      <c r="GI155" s="378" t="str">
        <f>IFERROR(IF(AND($GC155="fem",'Classificação geral'!$F149=2),'Classificação geral'!K149,""),"")</f>
        <v/>
      </c>
      <c r="GJ155" s="378" t="str">
        <f>IFERROR(IF(AND($GC155="fem",'Classificação geral'!$F149=2),'Classificação geral'!L149,""),"")</f>
        <v/>
      </c>
      <c r="GK155" s="378" t="str">
        <f>IFERROR(IF(AND($GC155="fem",'Classificação geral'!$F149=2),'Classificação geral'!M149,""),"")</f>
        <v/>
      </c>
      <c r="GL155" s="378" t="str">
        <f>IFERROR(IF(AND($GC155="fem",'Classificação geral'!$F149=2),'Classificação geral'!N149,""),"")</f>
        <v/>
      </c>
      <c r="GM155" s="378" t="str">
        <f>IFERROR(IF(AND($GC155="fem",'Classificação geral'!$F149=2),'Classificação geral'!O149,""),"")</f>
        <v/>
      </c>
      <c r="GN155" s="378" t="str">
        <f>IFERROR(IF(AND($GC155="fem",'Classificação geral'!$F149=2),'Classificação geral'!P149,""),"")</f>
        <v/>
      </c>
      <c r="GO155" s="378" t="str">
        <f>IFERROR(IF(AND($GC155="fem",'Classificação geral'!$F149=2),'Classificação geral'!Q149,""),"")</f>
        <v/>
      </c>
      <c r="GP155" s="378" t="str">
        <f>IFERROR(IF(AND($GC155="fem",'Classificação geral'!$F149=2),'Classificação geral'!R149,""),"")</f>
        <v/>
      </c>
      <c r="GQ155" s="306"/>
      <c r="GR155" s="380" t="str">
        <f t="shared" si="458"/>
        <v/>
      </c>
      <c r="GS155" s="297" t="str">
        <f>IFERROR(RANK(GQ155,GQ:GQ,0)+ COUNTIF($GQ$13:GQ154,GQ155),"")</f>
        <v/>
      </c>
      <c r="GT155" s="305"/>
      <c r="GU155" s="295"/>
      <c r="GV155" s="295"/>
      <c r="GW155" s="293"/>
      <c r="GX155" s="293"/>
      <c r="GY155" s="306"/>
      <c r="GZ155" s="306"/>
      <c r="HA155" s="306"/>
      <c r="HB155" s="306"/>
      <c r="HC155" s="306"/>
      <c r="HD155" s="306"/>
      <c r="HE155" s="306"/>
      <c r="HF155" s="306"/>
      <c r="HG155" s="306"/>
      <c r="HH155" s="306"/>
      <c r="HI155" s="306"/>
      <c r="HJ155" s="306"/>
      <c r="HK155" s="306"/>
      <c r="HL155" s="306"/>
      <c r="HM155" s="380" t="str">
        <f t="shared" si="459"/>
        <v/>
      </c>
      <c r="HN155" s="297" t="str">
        <f>IFERROR(RANK(HL155,HL:HL,0)+ COUNTIF($HL$13:HL154,HL155),"")</f>
        <v/>
      </c>
      <c r="HO155" s="305"/>
      <c r="HP155" s="295"/>
      <c r="HQ155" s="306"/>
      <c r="HR155" s="293"/>
      <c r="HS155" s="293"/>
      <c r="HT155" s="293"/>
      <c r="HU155" s="382">
        <f>IF($HT155='Classificação geral'!$F149,'Classificação geral'!G149,"")</f>
        <v>0</v>
      </c>
      <c r="HV155" s="382">
        <f>IF($HT155='Classificação geral'!$F149,'Classificação geral'!H149,"")</f>
        <v>0</v>
      </c>
      <c r="HW155" s="382">
        <f>IF($HT155='Classificação geral'!$F149,'Classificação geral'!I149,"")</f>
        <v>0</v>
      </c>
      <c r="HX155" s="382">
        <f>IF($HT155='Classificação geral'!$F149,'Classificação geral'!J149,"")</f>
        <v>0</v>
      </c>
      <c r="HY155" s="382">
        <f>IF($HT155='Classificação geral'!$F149,'Classificação geral'!K149,"")</f>
        <v>0</v>
      </c>
      <c r="HZ155" s="382">
        <f>IF($HT155='Classificação geral'!$F149,'Classificação geral'!L149,"")</f>
        <v>0</v>
      </c>
      <c r="IA155" s="382">
        <f>IF($HT155='Classificação geral'!$F149,'Classificação geral'!M149,"")</f>
        <v>0</v>
      </c>
      <c r="IB155" s="382">
        <f>IF($HT155='Classificação geral'!$F149,'Classificação geral'!N149,"")</f>
        <v>0</v>
      </c>
      <c r="IC155" s="382">
        <f>IF($HT155='Classificação geral'!$F149,'Classificação geral'!O149,"")</f>
        <v>0</v>
      </c>
      <c r="ID155" s="382">
        <f>IF($HT155='Classificação geral'!$F149,'Classificação geral'!P149,"")</f>
        <v>0</v>
      </c>
      <c r="IE155" s="382">
        <f>IF($HT155='Classificação geral'!$F149,'Classificação geral'!Q149,"")</f>
        <v>0</v>
      </c>
      <c r="IF155" s="382">
        <f>IF($HT155='Classificação geral'!$F149,'Classificação geral'!R149,"")</f>
        <v>0</v>
      </c>
      <c r="IG155" s="379">
        <f>IF($HT155='Classificação geral'!$F149,'Classificação geral'!$U149,"")</f>
        <v>0</v>
      </c>
      <c r="IH155" s="334" t="str">
        <f t="shared" si="454"/>
        <v/>
      </c>
      <c r="II155" s="297">
        <f>IFERROR(RANK(IG155,IG:IG,0)+ COUNTIF($IG$13:IG154,IG155),"")</f>
        <v>15</v>
      </c>
      <c r="IJ155" s="305"/>
      <c r="IK155" s="295"/>
      <c r="IL155" s="306"/>
      <c r="IM155" s="293"/>
      <c r="IN155" s="293"/>
      <c r="IO155" s="293"/>
      <c r="IP155" s="379">
        <f>IF($IO155='Classificação geral'!$F149,'Classificação geral'!G149,"")</f>
        <v>0</v>
      </c>
      <c r="IQ155" s="379">
        <f>IF($IO155='Classificação geral'!$F149,'Classificação geral'!H149,"")</f>
        <v>0</v>
      </c>
      <c r="IR155" s="379">
        <f>IF($IO155='Classificação geral'!$F149,'Classificação geral'!I149,"")</f>
        <v>0</v>
      </c>
      <c r="IS155" s="379">
        <f>IF($IO155='Classificação geral'!$F149,'Classificação geral'!J149,"")</f>
        <v>0</v>
      </c>
      <c r="IT155" s="379">
        <f>IF($IO155='Classificação geral'!$F149,'Classificação geral'!K149,"")</f>
        <v>0</v>
      </c>
      <c r="IU155" s="379">
        <f>IF($IO155='Classificação geral'!$F149,'Classificação geral'!L149,"")</f>
        <v>0</v>
      </c>
      <c r="IV155" s="379">
        <f>IF($IO155='Classificação geral'!$F149,'Classificação geral'!M149,"")</f>
        <v>0</v>
      </c>
      <c r="IW155" s="379">
        <f>IF($IO155='Classificação geral'!$F149,'Classificação geral'!N149,"")</f>
        <v>0</v>
      </c>
      <c r="IX155" s="379">
        <f>IF($IO155='Classificação geral'!$F149,'Classificação geral'!O149,"")</f>
        <v>0</v>
      </c>
      <c r="IY155" s="379">
        <f>IF($IO155='Classificação geral'!$F149,'Classificação geral'!P149,"")</f>
        <v>0</v>
      </c>
      <c r="IZ155" s="379">
        <f>IF($IO155='Classificação geral'!$F149,'Classificação geral'!Q149,"")</f>
        <v>0</v>
      </c>
      <c r="JA155" s="379">
        <f>IF($IO155='Classificação geral'!$F149,'Classificação geral'!R149,"")</f>
        <v>0</v>
      </c>
      <c r="JB155" s="296">
        <f>IF($IO155='Classificação geral'!$F149,'Classificação geral'!$U149,"")</f>
        <v>0</v>
      </c>
      <c r="JC155" s="334" t="str">
        <f t="shared" si="455"/>
        <v/>
      </c>
      <c r="JD155" s="297">
        <f>IFERROR(RANK(JB155,JB:JB,0)+ COUNTIF($JB$13:JB154,JB155),"")</f>
        <v>15</v>
      </c>
    </row>
    <row r="156" spans="66:264" ht="24.6" x14ac:dyDescent="0.4">
      <c r="BN156" s="236"/>
      <c r="EI156" s="295"/>
      <c r="EJ156" s="306"/>
      <c r="EK156" s="293"/>
      <c r="EL156" s="293"/>
      <c r="EM156" s="293"/>
      <c r="EN156" s="378" t="str">
        <f>IFERROR(IF(AND($EL156="fem",'Classificação geral'!$F150=1),'Classificação geral'!G150,""),"")</f>
        <v/>
      </c>
      <c r="EO156" s="378" t="str">
        <f>IFERROR(IF(AND($EL156="fem",'Classificação geral'!$F150=1),'Classificação geral'!H150,""),"")</f>
        <v/>
      </c>
      <c r="EP156" s="378" t="str">
        <f>IFERROR(IF(AND($EL156="fem",'Classificação geral'!$F150=1),'Classificação geral'!I150,""),"")</f>
        <v/>
      </c>
      <c r="EQ156" s="378" t="str">
        <f>IFERROR(IF(AND($EL156="fem",'Classificação geral'!$F150=1),'Classificação geral'!J150,""),"")</f>
        <v/>
      </c>
      <c r="ER156" s="306"/>
      <c r="ES156" s="378" t="str">
        <f>IFERROR(IF(AND($EL156="fem",'Classificação geral'!$F150=1),'Classificação geral'!L150,""),"")</f>
        <v/>
      </c>
      <c r="ET156" s="378" t="str">
        <f>IFERROR(IF(AND($EL156="fem",'Classificação geral'!$F150=1),'Classificação geral'!M150,""),"")</f>
        <v/>
      </c>
      <c r="EU156" s="378" t="str">
        <f>IFERROR(IF(AND($EL156="fem",'Classificação geral'!$F150=1),'Classificação geral'!N150,""),"")</f>
        <v/>
      </c>
      <c r="EV156" s="306"/>
      <c r="EW156" s="378" t="str">
        <f>IFERROR(IF(AND($EL156="fem",'Classificação geral'!$F150=1),'Classificação geral'!P150,""),"")</f>
        <v/>
      </c>
      <c r="EX156" s="378" t="str">
        <f>IFERROR(IF(AND($EL156="fem",'Classificação geral'!$F150=1),'Classificação geral'!Q150,""),"")</f>
        <v/>
      </c>
      <c r="EY156" s="378" t="str">
        <f>IFERROR(IF(AND($EL156="fem",'Classificação geral'!$F150=1),'Classificação geral'!R150,""),"")</f>
        <v/>
      </c>
      <c r="EZ156" s="296"/>
      <c r="FA156" s="380" t="str">
        <f t="shared" si="456"/>
        <v/>
      </c>
      <c r="FB156" s="297" t="str">
        <f>IFERROR(RANK(EZ156,EZ:EZ,0)+ COUNTIF(EZ$13:$EZ155,EZ156),"")</f>
        <v/>
      </c>
      <c r="FC156" s="298"/>
      <c r="FD156" s="305"/>
      <c r="FE156" s="295"/>
      <c r="FF156" s="306"/>
      <c r="FG156" s="293"/>
      <c r="FH156" s="293"/>
      <c r="FI156" s="306"/>
      <c r="FJ156" s="378" t="str">
        <f>IFERROR(IF(AND($FH156="mas",'Classificação geral'!$F150=1),'Classificação geral'!G150,""),"")</f>
        <v/>
      </c>
      <c r="FK156" s="378" t="str">
        <f>IFERROR(IF(AND($FH156="mas",'Classificação geral'!$F150=1),'Classificação geral'!H150,""),"")</f>
        <v/>
      </c>
      <c r="FL156" s="378" t="str">
        <f>IFERROR(IF(AND($FH156="mas",'Classificação geral'!$F150=1),'Classificação geral'!I150,""),"")</f>
        <v/>
      </c>
      <c r="FM156" s="378" t="str">
        <f>IFERROR(IF(AND($FH156="mas",'Classificação geral'!$F150=1),'Classificação geral'!J150,""),"")</f>
        <v/>
      </c>
      <c r="FN156" s="378" t="str">
        <f>IFERROR(IF(AND($FH156="mas",'Classificação geral'!$F150=1),'Classificação geral'!K150,""),"")</f>
        <v/>
      </c>
      <c r="FO156" s="378" t="str">
        <f>IFERROR(IF(AND($FH156="mas",'Classificação geral'!$F150=1),'Classificação geral'!L150,""),"")</f>
        <v/>
      </c>
      <c r="FP156" s="378" t="str">
        <f>IFERROR(IF(AND($FH156="mas",'Classificação geral'!$F150=1),'Classificação geral'!M150,""),"")</f>
        <v/>
      </c>
      <c r="FQ156" s="378" t="str">
        <f>IFERROR(IF(AND($FH156="mas",'Classificação geral'!$F150=1),'Classificação geral'!N150,""),"")</f>
        <v/>
      </c>
      <c r="FR156" s="378" t="str">
        <f>IFERROR(IF(AND($FH156="mas",'Classificação geral'!$F150=1),'Classificação geral'!O150,""),"")</f>
        <v/>
      </c>
      <c r="FS156" s="378" t="str">
        <f>IFERROR(IF(AND($FH156="mas",'Classificação geral'!$F150=1),'Classificação geral'!P150,""),"")</f>
        <v/>
      </c>
      <c r="FT156" s="378" t="str">
        <f>IFERROR(IF(AND($FH156="mas",'Classificação geral'!$F150=1),'Classificação geral'!Q150,""),"")</f>
        <v/>
      </c>
      <c r="FU156" s="378" t="str">
        <f>IFERROR(IF(AND($FH156="mas",'Classificação geral'!$F150=1),'Classificação geral'!R150,""),"")</f>
        <v/>
      </c>
      <c r="FV156" s="306"/>
      <c r="FW156" s="380" t="str">
        <f t="shared" si="457"/>
        <v/>
      </c>
      <c r="FX156" s="297" t="str">
        <f>IFERROR(RANK(FV156,FV:FV,0)+ COUNTIF($FV$13:FV155,FV156),"")</f>
        <v/>
      </c>
      <c r="FY156" s="305"/>
      <c r="FZ156" s="295"/>
      <c r="GA156" s="295"/>
      <c r="GB156" s="293"/>
      <c r="GC156" s="293"/>
      <c r="GD156" s="306"/>
      <c r="GE156" s="378" t="str">
        <f>IFERROR(IF(AND($GC156="fem",'Classificação geral'!$F150=2),'Classificação geral'!G150,""),"")</f>
        <v/>
      </c>
      <c r="GF156" s="378" t="str">
        <f>IFERROR(IF(AND($GC156="fem",'Classificação geral'!$F150=2),'Classificação geral'!H150,""),"")</f>
        <v/>
      </c>
      <c r="GG156" s="378" t="str">
        <f>IFERROR(IF(AND($GC156="fem",'Classificação geral'!$F150=2),'Classificação geral'!I150,""),"")</f>
        <v/>
      </c>
      <c r="GH156" s="378" t="str">
        <f>IFERROR(IF(AND($GC156="fem",'Classificação geral'!$F150=2),'Classificação geral'!J150,""),"")</f>
        <v/>
      </c>
      <c r="GI156" s="378" t="str">
        <f>IFERROR(IF(AND($GC156="fem",'Classificação geral'!$F150=2),'Classificação geral'!K150,""),"")</f>
        <v/>
      </c>
      <c r="GJ156" s="378" t="str">
        <f>IFERROR(IF(AND($GC156="fem",'Classificação geral'!$F150=2),'Classificação geral'!L150,""),"")</f>
        <v/>
      </c>
      <c r="GK156" s="378" t="str">
        <f>IFERROR(IF(AND($GC156="fem",'Classificação geral'!$F150=2),'Classificação geral'!M150,""),"")</f>
        <v/>
      </c>
      <c r="GL156" s="378" t="str">
        <f>IFERROR(IF(AND($GC156="fem",'Classificação geral'!$F150=2),'Classificação geral'!N150,""),"")</f>
        <v/>
      </c>
      <c r="GM156" s="378" t="str">
        <f>IFERROR(IF(AND($GC156="fem",'Classificação geral'!$F150=2),'Classificação geral'!O150,""),"")</f>
        <v/>
      </c>
      <c r="GN156" s="378" t="str">
        <f>IFERROR(IF(AND($GC156="fem",'Classificação geral'!$F150=2),'Classificação geral'!P150,""),"")</f>
        <v/>
      </c>
      <c r="GO156" s="378" t="str">
        <f>IFERROR(IF(AND($GC156="fem",'Classificação geral'!$F150=2),'Classificação geral'!Q150,""),"")</f>
        <v/>
      </c>
      <c r="GP156" s="378" t="str">
        <f>IFERROR(IF(AND($GC156="fem",'Classificação geral'!$F150=2),'Classificação geral'!R150,""),"")</f>
        <v/>
      </c>
      <c r="GQ156" s="306"/>
      <c r="GR156" s="380" t="str">
        <f t="shared" si="458"/>
        <v/>
      </c>
      <c r="GS156" s="297" t="str">
        <f>IFERROR(RANK(GQ156,GQ:GQ,0)+ COUNTIF($GQ$13:GQ155,GQ156),"")</f>
        <v/>
      </c>
      <c r="GT156" s="305"/>
      <c r="GU156" s="295"/>
      <c r="GV156" s="295"/>
      <c r="GW156" s="293"/>
      <c r="GX156" s="293"/>
      <c r="GY156" s="306"/>
      <c r="GZ156" s="306"/>
      <c r="HA156" s="306"/>
      <c r="HB156" s="306"/>
      <c r="HC156" s="306"/>
      <c r="HD156" s="306"/>
      <c r="HE156" s="306"/>
      <c r="HF156" s="306"/>
      <c r="HG156" s="306"/>
      <c r="HH156" s="306"/>
      <c r="HI156" s="306"/>
      <c r="HJ156" s="306"/>
      <c r="HK156" s="306"/>
      <c r="HL156" s="306"/>
      <c r="HM156" s="380" t="str">
        <f t="shared" si="459"/>
        <v/>
      </c>
      <c r="HN156" s="297" t="str">
        <f>IFERROR(RANK(HL156,HL:HL,0)+ COUNTIF($HL$13:HL155,HL156),"")</f>
        <v/>
      </c>
      <c r="HO156" s="305"/>
      <c r="HP156" s="295"/>
      <c r="HQ156" s="306"/>
      <c r="HR156" s="293"/>
      <c r="HS156" s="293"/>
      <c r="HT156" s="293"/>
      <c r="HU156" s="382">
        <f>IF($HT156='Classificação geral'!$F150,'Classificação geral'!G150,"")</f>
        <v>0</v>
      </c>
      <c r="HV156" s="382">
        <f>IF($HT156='Classificação geral'!$F150,'Classificação geral'!H150,"")</f>
        <v>0</v>
      </c>
      <c r="HW156" s="382">
        <f>IF($HT156='Classificação geral'!$F150,'Classificação geral'!I150,"")</f>
        <v>0</v>
      </c>
      <c r="HX156" s="382">
        <f>IF($HT156='Classificação geral'!$F150,'Classificação geral'!J150,"")</f>
        <v>0</v>
      </c>
      <c r="HY156" s="382">
        <f>IF($HT156='Classificação geral'!$F150,'Classificação geral'!K150,"")</f>
        <v>0</v>
      </c>
      <c r="HZ156" s="382">
        <f>IF($HT156='Classificação geral'!$F150,'Classificação geral'!L150,"")</f>
        <v>0</v>
      </c>
      <c r="IA156" s="382">
        <f>IF($HT156='Classificação geral'!$F150,'Classificação geral'!M150,"")</f>
        <v>0</v>
      </c>
      <c r="IB156" s="382">
        <f>IF($HT156='Classificação geral'!$F150,'Classificação geral'!N150,"")</f>
        <v>0</v>
      </c>
      <c r="IC156" s="382">
        <f>IF($HT156='Classificação geral'!$F150,'Classificação geral'!O150,"")</f>
        <v>0</v>
      </c>
      <c r="ID156" s="382">
        <f>IF($HT156='Classificação geral'!$F150,'Classificação geral'!P150,"")</f>
        <v>0</v>
      </c>
      <c r="IE156" s="382">
        <f>IF($HT156='Classificação geral'!$F150,'Classificação geral'!Q150,"")</f>
        <v>0</v>
      </c>
      <c r="IF156" s="382">
        <f>IF($HT156='Classificação geral'!$F150,'Classificação geral'!R150,"")</f>
        <v>0</v>
      </c>
      <c r="IG156" s="379">
        <f>IF($HT156='Classificação geral'!$F150,'Classificação geral'!$U150,"")</f>
        <v>0</v>
      </c>
      <c r="IH156" s="334" t="str">
        <f t="shared" si="454"/>
        <v/>
      </c>
      <c r="II156" s="297">
        <f>IFERROR(RANK(IG156,IG:IG,0)+ COUNTIF($IG$13:IG155,IG156),"")</f>
        <v>16</v>
      </c>
      <c r="IJ156" s="305"/>
      <c r="IK156" s="295"/>
      <c r="IL156" s="306"/>
      <c r="IM156" s="293"/>
      <c r="IN156" s="293"/>
      <c r="IO156" s="293"/>
      <c r="IP156" s="379">
        <f>IF($IO156='Classificação geral'!$F150,'Classificação geral'!G150,"")</f>
        <v>0</v>
      </c>
      <c r="IQ156" s="379">
        <f>IF($IO156='Classificação geral'!$F150,'Classificação geral'!H150,"")</f>
        <v>0</v>
      </c>
      <c r="IR156" s="379">
        <f>IF($IO156='Classificação geral'!$F150,'Classificação geral'!I150,"")</f>
        <v>0</v>
      </c>
      <c r="IS156" s="379">
        <f>IF($IO156='Classificação geral'!$F150,'Classificação geral'!J150,"")</f>
        <v>0</v>
      </c>
      <c r="IT156" s="379">
        <f>IF($IO156='Classificação geral'!$F150,'Classificação geral'!K150,"")</f>
        <v>0</v>
      </c>
      <c r="IU156" s="379">
        <f>IF($IO156='Classificação geral'!$F150,'Classificação geral'!L150,"")</f>
        <v>0</v>
      </c>
      <c r="IV156" s="379">
        <f>IF($IO156='Classificação geral'!$F150,'Classificação geral'!M150,"")</f>
        <v>0</v>
      </c>
      <c r="IW156" s="379">
        <f>IF($IO156='Classificação geral'!$F150,'Classificação geral'!N150,"")</f>
        <v>0</v>
      </c>
      <c r="IX156" s="379">
        <f>IF($IO156='Classificação geral'!$F150,'Classificação geral'!O150,"")</f>
        <v>0</v>
      </c>
      <c r="IY156" s="379">
        <f>IF($IO156='Classificação geral'!$F150,'Classificação geral'!P150,"")</f>
        <v>0</v>
      </c>
      <c r="IZ156" s="379">
        <f>IF($IO156='Classificação geral'!$F150,'Classificação geral'!Q150,"")</f>
        <v>0</v>
      </c>
      <c r="JA156" s="379">
        <f>IF($IO156='Classificação geral'!$F150,'Classificação geral'!R150,"")</f>
        <v>0</v>
      </c>
      <c r="JB156" s="296">
        <f>IF($IO156='Classificação geral'!$F150,'Classificação geral'!$U150,"")</f>
        <v>0</v>
      </c>
      <c r="JC156" s="334" t="str">
        <f t="shared" si="455"/>
        <v/>
      </c>
      <c r="JD156" s="297">
        <f>IFERROR(RANK(JB156,JB:JB,0)+ COUNTIF($JB$13:JB155,JB156),"")</f>
        <v>16</v>
      </c>
    </row>
    <row r="157" spans="66:264" ht="24.6" x14ac:dyDescent="0.4">
      <c r="BN157" s="236"/>
      <c r="EI157" s="295"/>
      <c r="EJ157" s="306"/>
      <c r="EK157" s="293"/>
      <c r="EL157" s="293"/>
      <c r="EM157" s="293"/>
      <c r="EN157" s="378" t="str">
        <f>IFERROR(IF(AND($EL157="fem",'Classificação geral'!$F151=1),'Classificação geral'!G151,""),"")</f>
        <v/>
      </c>
      <c r="EO157" s="378" t="str">
        <f>IFERROR(IF(AND($EL157="fem",'Classificação geral'!$F151=1),'Classificação geral'!H151,""),"")</f>
        <v/>
      </c>
      <c r="EP157" s="378" t="str">
        <f>IFERROR(IF(AND($EL157="fem",'Classificação geral'!$F151=1),'Classificação geral'!I151,""),"")</f>
        <v/>
      </c>
      <c r="EQ157" s="378" t="str">
        <f>IFERROR(IF(AND($EL157="fem",'Classificação geral'!$F151=1),'Classificação geral'!J151,""),"")</f>
        <v/>
      </c>
      <c r="ER157" s="306"/>
      <c r="ES157" s="378" t="str">
        <f>IFERROR(IF(AND($EL157="fem",'Classificação geral'!$F151=1),'Classificação geral'!L151,""),"")</f>
        <v/>
      </c>
      <c r="ET157" s="378" t="str">
        <f>IFERROR(IF(AND($EL157="fem",'Classificação geral'!$F151=1),'Classificação geral'!M151,""),"")</f>
        <v/>
      </c>
      <c r="EU157" s="378" t="str">
        <f>IFERROR(IF(AND($EL157="fem",'Classificação geral'!$F151=1),'Classificação geral'!N151,""),"")</f>
        <v/>
      </c>
      <c r="EV157" s="306"/>
      <c r="EW157" s="378" t="str">
        <f>IFERROR(IF(AND($EL157="fem",'Classificação geral'!$F151=1),'Classificação geral'!P151,""),"")</f>
        <v/>
      </c>
      <c r="EX157" s="378" t="str">
        <f>IFERROR(IF(AND($EL157="fem",'Classificação geral'!$F151=1),'Classificação geral'!Q151,""),"")</f>
        <v/>
      </c>
      <c r="EY157" s="378" t="str">
        <f>IFERROR(IF(AND($EL157="fem",'Classificação geral'!$F151=1),'Classificação geral'!R151,""),"")</f>
        <v/>
      </c>
      <c r="EZ157" s="296"/>
      <c r="FA157" s="380" t="str">
        <f t="shared" si="456"/>
        <v/>
      </c>
      <c r="FB157" s="297" t="str">
        <f>IFERROR(RANK(EZ157,EZ:EZ,0)+ COUNTIF(EZ$13:$EZ156,EZ157),"")</f>
        <v/>
      </c>
      <c r="FC157" s="298"/>
      <c r="FD157" s="305"/>
      <c r="FE157" s="295"/>
      <c r="FF157" s="306"/>
      <c r="FG157" s="293"/>
      <c r="FH157" s="293"/>
      <c r="FI157" s="306"/>
      <c r="FJ157" s="378" t="str">
        <f>IFERROR(IF(AND($FH157="mas",'Classificação geral'!$F151=1),'Classificação geral'!G151,""),"")</f>
        <v/>
      </c>
      <c r="FK157" s="378" t="str">
        <f>IFERROR(IF(AND($FH157="mas",'Classificação geral'!$F151=1),'Classificação geral'!H151,""),"")</f>
        <v/>
      </c>
      <c r="FL157" s="378" t="str">
        <f>IFERROR(IF(AND($FH157="mas",'Classificação geral'!$F151=1),'Classificação geral'!I151,""),"")</f>
        <v/>
      </c>
      <c r="FM157" s="378" t="str">
        <f>IFERROR(IF(AND($FH157="mas",'Classificação geral'!$F151=1),'Classificação geral'!J151,""),"")</f>
        <v/>
      </c>
      <c r="FN157" s="378" t="str">
        <f>IFERROR(IF(AND($FH157="mas",'Classificação geral'!$F151=1),'Classificação geral'!K151,""),"")</f>
        <v/>
      </c>
      <c r="FO157" s="378" t="str">
        <f>IFERROR(IF(AND($FH157="mas",'Classificação geral'!$F151=1),'Classificação geral'!L151,""),"")</f>
        <v/>
      </c>
      <c r="FP157" s="378" t="str">
        <f>IFERROR(IF(AND($FH157="mas",'Classificação geral'!$F151=1),'Classificação geral'!M151,""),"")</f>
        <v/>
      </c>
      <c r="FQ157" s="378" t="str">
        <f>IFERROR(IF(AND($FH157="mas",'Classificação geral'!$F151=1),'Classificação geral'!N151,""),"")</f>
        <v/>
      </c>
      <c r="FR157" s="378" t="str">
        <f>IFERROR(IF(AND($FH157="mas",'Classificação geral'!$F151=1),'Classificação geral'!O151,""),"")</f>
        <v/>
      </c>
      <c r="FS157" s="378" t="str">
        <f>IFERROR(IF(AND($FH157="mas",'Classificação geral'!$F151=1),'Classificação geral'!P151,""),"")</f>
        <v/>
      </c>
      <c r="FT157" s="378" t="str">
        <f>IFERROR(IF(AND($FH157="mas",'Classificação geral'!$F151=1),'Classificação geral'!Q151,""),"")</f>
        <v/>
      </c>
      <c r="FU157" s="378" t="str">
        <f>IFERROR(IF(AND($FH157="mas",'Classificação geral'!$F151=1),'Classificação geral'!R151,""),"")</f>
        <v/>
      </c>
      <c r="FV157" s="306"/>
      <c r="FW157" s="380" t="str">
        <f t="shared" si="457"/>
        <v/>
      </c>
      <c r="FX157" s="297" t="str">
        <f>IFERROR(RANK(FV157,FV:FV,0)+ COUNTIF($FV$13:FV156,FV157),"")</f>
        <v/>
      </c>
      <c r="FY157" s="305"/>
      <c r="FZ157" s="295"/>
      <c r="GA157" s="295"/>
      <c r="GB157" s="293"/>
      <c r="GC157" s="293"/>
      <c r="GD157" s="306"/>
      <c r="GE157" s="378" t="str">
        <f>IFERROR(IF(AND($GC157="fem",'Classificação geral'!$F151=2),'Classificação geral'!G151,""),"")</f>
        <v/>
      </c>
      <c r="GF157" s="378" t="str">
        <f>IFERROR(IF(AND($GC157="fem",'Classificação geral'!$F151=2),'Classificação geral'!H151,""),"")</f>
        <v/>
      </c>
      <c r="GG157" s="378" t="str">
        <f>IFERROR(IF(AND($GC157="fem",'Classificação geral'!$F151=2),'Classificação geral'!I151,""),"")</f>
        <v/>
      </c>
      <c r="GH157" s="378" t="str">
        <f>IFERROR(IF(AND($GC157="fem",'Classificação geral'!$F151=2),'Classificação geral'!J151,""),"")</f>
        <v/>
      </c>
      <c r="GI157" s="378" t="str">
        <f>IFERROR(IF(AND($GC157="fem",'Classificação geral'!$F151=2),'Classificação geral'!K151,""),"")</f>
        <v/>
      </c>
      <c r="GJ157" s="378" t="str">
        <f>IFERROR(IF(AND($GC157="fem",'Classificação geral'!$F151=2),'Classificação geral'!L151,""),"")</f>
        <v/>
      </c>
      <c r="GK157" s="378" t="str">
        <f>IFERROR(IF(AND($GC157="fem",'Classificação geral'!$F151=2),'Classificação geral'!M151,""),"")</f>
        <v/>
      </c>
      <c r="GL157" s="378" t="str">
        <f>IFERROR(IF(AND($GC157="fem",'Classificação geral'!$F151=2),'Classificação geral'!N151,""),"")</f>
        <v/>
      </c>
      <c r="GM157" s="378" t="str">
        <f>IFERROR(IF(AND($GC157="fem",'Classificação geral'!$F151=2),'Classificação geral'!O151,""),"")</f>
        <v/>
      </c>
      <c r="GN157" s="378" t="str">
        <f>IFERROR(IF(AND($GC157="fem",'Classificação geral'!$F151=2),'Classificação geral'!P151,""),"")</f>
        <v/>
      </c>
      <c r="GO157" s="378" t="str">
        <f>IFERROR(IF(AND($GC157="fem",'Classificação geral'!$F151=2),'Classificação geral'!Q151,""),"")</f>
        <v/>
      </c>
      <c r="GP157" s="378" t="str">
        <f>IFERROR(IF(AND($GC157="fem",'Classificação geral'!$F151=2),'Classificação geral'!R151,""),"")</f>
        <v/>
      </c>
      <c r="GQ157" s="306"/>
      <c r="GR157" s="380" t="str">
        <f t="shared" si="458"/>
        <v/>
      </c>
      <c r="GS157" s="297" t="str">
        <f>IFERROR(RANK(GQ157,GQ:GQ,0)+ COUNTIF($GQ$13:GQ156,GQ157),"")</f>
        <v/>
      </c>
      <c r="GT157" s="305"/>
      <c r="GU157" s="295"/>
      <c r="GV157" s="295"/>
      <c r="GW157" s="293"/>
      <c r="GX157" s="293"/>
      <c r="GY157" s="306"/>
      <c r="GZ157" s="306"/>
      <c r="HA157" s="306"/>
      <c r="HB157" s="306"/>
      <c r="HC157" s="306"/>
      <c r="HD157" s="306"/>
      <c r="HE157" s="306"/>
      <c r="HF157" s="306"/>
      <c r="HG157" s="306"/>
      <c r="HH157" s="306"/>
      <c r="HI157" s="306"/>
      <c r="HJ157" s="306"/>
      <c r="HK157" s="306"/>
      <c r="HL157" s="306"/>
      <c r="HM157" s="380" t="str">
        <f t="shared" si="459"/>
        <v/>
      </c>
      <c r="HN157" s="297" t="str">
        <f>IFERROR(RANK(HL157,HL:HL,0)+ COUNTIF($HL$13:HL156,HL157),"")</f>
        <v/>
      </c>
      <c r="HO157" s="305"/>
      <c r="HP157" s="295"/>
      <c r="HQ157" s="306"/>
      <c r="HR157" s="293"/>
      <c r="HS157" s="293"/>
      <c r="HT157" s="293"/>
      <c r="HU157" s="382">
        <f>IF($HT157='Classificação geral'!$F151,'Classificação geral'!G151,"")</f>
        <v>0</v>
      </c>
      <c r="HV157" s="382">
        <f>IF($HT157='Classificação geral'!$F151,'Classificação geral'!H151,"")</f>
        <v>0</v>
      </c>
      <c r="HW157" s="382">
        <f>IF($HT157='Classificação geral'!$F151,'Classificação geral'!I151,"")</f>
        <v>0</v>
      </c>
      <c r="HX157" s="382">
        <f>IF($HT157='Classificação geral'!$F151,'Classificação geral'!J151,"")</f>
        <v>0</v>
      </c>
      <c r="HY157" s="382">
        <f>IF($HT157='Classificação geral'!$F151,'Classificação geral'!K151,"")</f>
        <v>0</v>
      </c>
      <c r="HZ157" s="382">
        <f>IF($HT157='Classificação geral'!$F151,'Classificação geral'!L151,"")</f>
        <v>0</v>
      </c>
      <c r="IA157" s="382">
        <f>IF($HT157='Classificação geral'!$F151,'Classificação geral'!M151,"")</f>
        <v>0</v>
      </c>
      <c r="IB157" s="382">
        <f>IF($HT157='Classificação geral'!$F151,'Classificação geral'!N151,"")</f>
        <v>0</v>
      </c>
      <c r="IC157" s="382">
        <f>IF($HT157='Classificação geral'!$F151,'Classificação geral'!O151,"")</f>
        <v>0</v>
      </c>
      <c r="ID157" s="382">
        <f>IF($HT157='Classificação geral'!$F151,'Classificação geral'!P151,"")</f>
        <v>0</v>
      </c>
      <c r="IE157" s="382">
        <f>IF($HT157='Classificação geral'!$F151,'Classificação geral'!Q151,"")</f>
        <v>0</v>
      </c>
      <c r="IF157" s="382">
        <f>IF($HT157='Classificação geral'!$F151,'Classificação geral'!R151,"")</f>
        <v>0</v>
      </c>
      <c r="IG157" s="379">
        <f>IF($HT157='Classificação geral'!$F151,'Classificação geral'!$U151,"")</f>
        <v>0</v>
      </c>
      <c r="IH157" s="334" t="str">
        <f t="shared" si="454"/>
        <v/>
      </c>
      <c r="II157" s="297">
        <f>IFERROR(RANK(IG157,IG:IG,0)+ COUNTIF($IG$13:IG156,IG157),"")</f>
        <v>17</v>
      </c>
      <c r="IJ157" s="305"/>
      <c r="IK157" s="295"/>
      <c r="IL157" s="306"/>
      <c r="IM157" s="293"/>
      <c r="IN157" s="293"/>
      <c r="IO157" s="293"/>
      <c r="IP157" s="379">
        <f>IF($IO157='Classificação geral'!$F151,'Classificação geral'!G151,"")</f>
        <v>0</v>
      </c>
      <c r="IQ157" s="379">
        <f>IF($IO157='Classificação geral'!$F151,'Classificação geral'!H151,"")</f>
        <v>0</v>
      </c>
      <c r="IR157" s="379">
        <f>IF($IO157='Classificação geral'!$F151,'Classificação geral'!I151,"")</f>
        <v>0</v>
      </c>
      <c r="IS157" s="379">
        <f>IF($IO157='Classificação geral'!$F151,'Classificação geral'!J151,"")</f>
        <v>0</v>
      </c>
      <c r="IT157" s="379">
        <f>IF($IO157='Classificação geral'!$F151,'Classificação geral'!K151,"")</f>
        <v>0</v>
      </c>
      <c r="IU157" s="379">
        <f>IF($IO157='Classificação geral'!$F151,'Classificação geral'!L151,"")</f>
        <v>0</v>
      </c>
      <c r="IV157" s="379">
        <f>IF($IO157='Classificação geral'!$F151,'Classificação geral'!M151,"")</f>
        <v>0</v>
      </c>
      <c r="IW157" s="379">
        <f>IF($IO157='Classificação geral'!$F151,'Classificação geral'!N151,"")</f>
        <v>0</v>
      </c>
      <c r="IX157" s="379">
        <f>IF($IO157='Classificação geral'!$F151,'Classificação geral'!O151,"")</f>
        <v>0</v>
      </c>
      <c r="IY157" s="379">
        <f>IF($IO157='Classificação geral'!$F151,'Classificação geral'!P151,"")</f>
        <v>0</v>
      </c>
      <c r="IZ157" s="379">
        <f>IF($IO157='Classificação geral'!$F151,'Classificação geral'!Q151,"")</f>
        <v>0</v>
      </c>
      <c r="JA157" s="379">
        <f>IF($IO157='Classificação geral'!$F151,'Classificação geral'!R151,"")</f>
        <v>0</v>
      </c>
      <c r="JB157" s="296">
        <f>IF($IO157='Classificação geral'!$F151,'Classificação geral'!$U151,"")</f>
        <v>0</v>
      </c>
      <c r="JC157" s="334" t="str">
        <f t="shared" si="455"/>
        <v/>
      </c>
      <c r="JD157" s="297">
        <f>IFERROR(RANK(JB157,JB:JB,0)+ COUNTIF($JB$13:JB156,JB157),"")</f>
        <v>17</v>
      </c>
    </row>
    <row r="158" spans="66:264" ht="24.6" x14ac:dyDescent="0.4">
      <c r="BN158" s="236"/>
      <c r="EI158" s="295"/>
      <c r="EJ158" s="306"/>
      <c r="EK158" s="293"/>
      <c r="EL158" s="293"/>
      <c r="EM158" s="293"/>
      <c r="EN158" s="378" t="str">
        <f>IFERROR(IF(AND($EL158="fem",'Classificação geral'!$F152=1),'Classificação geral'!G152,""),"")</f>
        <v/>
      </c>
      <c r="EO158" s="378" t="str">
        <f>IFERROR(IF(AND($EL158="fem",'Classificação geral'!$F152=1),'Classificação geral'!H152,""),"")</f>
        <v/>
      </c>
      <c r="EP158" s="378" t="str">
        <f>IFERROR(IF(AND($EL158="fem",'Classificação geral'!$F152=1),'Classificação geral'!I152,""),"")</f>
        <v/>
      </c>
      <c r="EQ158" s="378" t="str">
        <f>IFERROR(IF(AND($EL158="fem",'Classificação geral'!$F152=1),'Classificação geral'!J152,""),"")</f>
        <v/>
      </c>
      <c r="ER158" s="306"/>
      <c r="ES158" s="378" t="str">
        <f>IFERROR(IF(AND($EL158="fem",'Classificação geral'!$F152=1),'Classificação geral'!L152,""),"")</f>
        <v/>
      </c>
      <c r="ET158" s="378" t="str">
        <f>IFERROR(IF(AND($EL158="fem",'Classificação geral'!$F152=1),'Classificação geral'!M152,""),"")</f>
        <v/>
      </c>
      <c r="EU158" s="378" t="str">
        <f>IFERROR(IF(AND($EL158="fem",'Classificação geral'!$F152=1),'Classificação geral'!N152,""),"")</f>
        <v/>
      </c>
      <c r="EV158" s="306"/>
      <c r="EW158" s="378" t="str">
        <f>IFERROR(IF(AND($EL158="fem",'Classificação geral'!$F152=1),'Classificação geral'!P152,""),"")</f>
        <v/>
      </c>
      <c r="EX158" s="378" t="str">
        <f>IFERROR(IF(AND($EL158="fem",'Classificação geral'!$F152=1),'Classificação geral'!Q152,""),"")</f>
        <v/>
      </c>
      <c r="EY158" s="378" t="str">
        <f>IFERROR(IF(AND($EL158="fem",'Classificação geral'!$F152=1),'Classificação geral'!R152,""),"")</f>
        <v/>
      </c>
      <c r="EZ158" s="296"/>
      <c r="FA158" s="380" t="str">
        <f t="shared" si="456"/>
        <v/>
      </c>
      <c r="FB158" s="297" t="str">
        <f>IFERROR(RANK(EZ158,EZ:EZ,0)+ COUNTIF(EZ$13:$EZ157,EZ158),"")</f>
        <v/>
      </c>
      <c r="FC158" s="298"/>
      <c r="FD158" s="305"/>
      <c r="FE158" s="295"/>
      <c r="FF158" s="306"/>
      <c r="FG158" s="293"/>
      <c r="FH158" s="293"/>
      <c r="FI158" s="306"/>
      <c r="FJ158" s="378" t="str">
        <f>IFERROR(IF(AND($FH158="mas",'Classificação geral'!$F152=1),'Classificação geral'!G152,""),"")</f>
        <v/>
      </c>
      <c r="FK158" s="378" t="str">
        <f>IFERROR(IF(AND($FH158="mas",'Classificação geral'!$F152=1),'Classificação geral'!H152,""),"")</f>
        <v/>
      </c>
      <c r="FL158" s="378" t="str">
        <f>IFERROR(IF(AND($FH158="mas",'Classificação geral'!$F152=1),'Classificação geral'!I152,""),"")</f>
        <v/>
      </c>
      <c r="FM158" s="378" t="str">
        <f>IFERROR(IF(AND($FH158="mas",'Classificação geral'!$F152=1),'Classificação geral'!J152,""),"")</f>
        <v/>
      </c>
      <c r="FN158" s="378" t="str">
        <f>IFERROR(IF(AND($FH158="mas",'Classificação geral'!$F152=1),'Classificação geral'!K152,""),"")</f>
        <v/>
      </c>
      <c r="FO158" s="378" t="str">
        <f>IFERROR(IF(AND($FH158="mas",'Classificação geral'!$F152=1),'Classificação geral'!L152,""),"")</f>
        <v/>
      </c>
      <c r="FP158" s="378" t="str">
        <f>IFERROR(IF(AND($FH158="mas",'Classificação geral'!$F152=1),'Classificação geral'!M152,""),"")</f>
        <v/>
      </c>
      <c r="FQ158" s="378" t="str">
        <f>IFERROR(IF(AND($FH158="mas",'Classificação geral'!$F152=1),'Classificação geral'!N152,""),"")</f>
        <v/>
      </c>
      <c r="FR158" s="378" t="str">
        <f>IFERROR(IF(AND($FH158="mas",'Classificação geral'!$F152=1),'Classificação geral'!O152,""),"")</f>
        <v/>
      </c>
      <c r="FS158" s="378" t="str">
        <f>IFERROR(IF(AND($FH158="mas",'Classificação geral'!$F152=1),'Classificação geral'!P152,""),"")</f>
        <v/>
      </c>
      <c r="FT158" s="378" t="str">
        <f>IFERROR(IF(AND($FH158="mas",'Classificação geral'!$F152=1),'Classificação geral'!Q152,""),"")</f>
        <v/>
      </c>
      <c r="FU158" s="378" t="str">
        <f>IFERROR(IF(AND($FH158="mas",'Classificação geral'!$F152=1),'Classificação geral'!R152,""),"")</f>
        <v/>
      </c>
      <c r="FV158" s="306"/>
      <c r="FW158" s="380" t="str">
        <f t="shared" si="457"/>
        <v/>
      </c>
      <c r="FX158" s="297" t="str">
        <f>IFERROR(RANK(FV158,FV:FV,0)+ COUNTIF($FV$13:FV157,FV158),"")</f>
        <v/>
      </c>
      <c r="FY158" s="305"/>
      <c r="FZ158" s="295"/>
      <c r="GA158" s="295"/>
      <c r="GB158" s="293"/>
      <c r="GC158" s="293"/>
      <c r="GD158" s="306"/>
      <c r="GE158" s="378" t="str">
        <f>IFERROR(IF(AND($GC158="fem",'Classificação geral'!$F152=2),'Classificação geral'!G152,""),"")</f>
        <v/>
      </c>
      <c r="GF158" s="378" t="str">
        <f>IFERROR(IF(AND($GC158="fem",'Classificação geral'!$F152=2),'Classificação geral'!H152,""),"")</f>
        <v/>
      </c>
      <c r="GG158" s="378" t="str">
        <f>IFERROR(IF(AND($GC158="fem",'Classificação geral'!$F152=2),'Classificação geral'!I152,""),"")</f>
        <v/>
      </c>
      <c r="GH158" s="378" t="str">
        <f>IFERROR(IF(AND($GC158="fem",'Classificação geral'!$F152=2),'Classificação geral'!J152,""),"")</f>
        <v/>
      </c>
      <c r="GI158" s="378" t="str">
        <f>IFERROR(IF(AND($GC158="fem",'Classificação geral'!$F152=2),'Classificação geral'!K152,""),"")</f>
        <v/>
      </c>
      <c r="GJ158" s="378" t="str">
        <f>IFERROR(IF(AND($GC158="fem",'Classificação geral'!$F152=2),'Classificação geral'!L152,""),"")</f>
        <v/>
      </c>
      <c r="GK158" s="378" t="str">
        <f>IFERROR(IF(AND($GC158="fem",'Classificação geral'!$F152=2),'Classificação geral'!M152,""),"")</f>
        <v/>
      </c>
      <c r="GL158" s="378" t="str">
        <f>IFERROR(IF(AND($GC158="fem",'Classificação geral'!$F152=2),'Classificação geral'!N152,""),"")</f>
        <v/>
      </c>
      <c r="GM158" s="378" t="str">
        <f>IFERROR(IF(AND($GC158="fem",'Classificação geral'!$F152=2),'Classificação geral'!O152,""),"")</f>
        <v/>
      </c>
      <c r="GN158" s="378" t="str">
        <f>IFERROR(IF(AND($GC158="fem",'Classificação geral'!$F152=2),'Classificação geral'!P152,""),"")</f>
        <v/>
      </c>
      <c r="GO158" s="378" t="str">
        <f>IFERROR(IF(AND($GC158="fem",'Classificação geral'!$F152=2),'Classificação geral'!Q152,""),"")</f>
        <v/>
      </c>
      <c r="GP158" s="378" t="str">
        <f>IFERROR(IF(AND($GC158="fem",'Classificação geral'!$F152=2),'Classificação geral'!R152,""),"")</f>
        <v/>
      </c>
      <c r="GQ158" s="306"/>
      <c r="GR158" s="380" t="str">
        <f t="shared" si="458"/>
        <v/>
      </c>
      <c r="GS158" s="297" t="str">
        <f>IFERROR(RANK(GQ158,GQ:GQ,0)+ COUNTIF($GQ$13:GQ157,GQ158),"")</f>
        <v/>
      </c>
      <c r="GT158" s="305"/>
      <c r="GU158" s="295"/>
      <c r="GV158" s="295"/>
      <c r="GW158" s="293"/>
      <c r="GX158" s="293"/>
      <c r="GY158" s="306"/>
      <c r="GZ158" s="306"/>
      <c r="HA158" s="306"/>
      <c r="HB158" s="306"/>
      <c r="HC158" s="306"/>
      <c r="HD158" s="306"/>
      <c r="HE158" s="306"/>
      <c r="HF158" s="306"/>
      <c r="HG158" s="306"/>
      <c r="HH158" s="306"/>
      <c r="HI158" s="306"/>
      <c r="HJ158" s="306"/>
      <c r="HK158" s="306"/>
      <c r="HL158" s="306"/>
      <c r="HM158" s="380" t="str">
        <f t="shared" si="459"/>
        <v/>
      </c>
      <c r="HN158" s="297" t="str">
        <f>IFERROR(RANK(HL158,HL:HL,0)+ COUNTIF($HL$13:HL157,HL158),"")</f>
        <v/>
      </c>
      <c r="HO158" s="305"/>
      <c r="HP158" s="295"/>
      <c r="HQ158" s="306"/>
      <c r="HR158" s="293"/>
      <c r="HS158" s="293"/>
      <c r="HT158" s="293"/>
      <c r="HU158" s="382">
        <f>IF($HT158='Classificação geral'!$F152,'Classificação geral'!G152,"")</f>
        <v>0</v>
      </c>
      <c r="HV158" s="382">
        <f>IF($HT158='Classificação geral'!$F152,'Classificação geral'!H152,"")</f>
        <v>0</v>
      </c>
      <c r="HW158" s="382">
        <f>IF($HT158='Classificação geral'!$F152,'Classificação geral'!I152,"")</f>
        <v>0</v>
      </c>
      <c r="HX158" s="382">
        <f>IF($HT158='Classificação geral'!$F152,'Classificação geral'!J152,"")</f>
        <v>0</v>
      </c>
      <c r="HY158" s="382">
        <f>IF($HT158='Classificação geral'!$F152,'Classificação geral'!K152,"")</f>
        <v>0</v>
      </c>
      <c r="HZ158" s="382">
        <f>IF($HT158='Classificação geral'!$F152,'Classificação geral'!L152,"")</f>
        <v>0</v>
      </c>
      <c r="IA158" s="382">
        <f>IF($HT158='Classificação geral'!$F152,'Classificação geral'!M152,"")</f>
        <v>0</v>
      </c>
      <c r="IB158" s="382">
        <f>IF($HT158='Classificação geral'!$F152,'Classificação geral'!N152,"")</f>
        <v>0</v>
      </c>
      <c r="IC158" s="382">
        <f>IF($HT158='Classificação geral'!$F152,'Classificação geral'!O152,"")</f>
        <v>0</v>
      </c>
      <c r="ID158" s="382">
        <f>IF($HT158='Classificação geral'!$F152,'Classificação geral'!P152,"")</f>
        <v>0</v>
      </c>
      <c r="IE158" s="382">
        <f>IF($HT158='Classificação geral'!$F152,'Classificação geral'!Q152,"")</f>
        <v>0</v>
      </c>
      <c r="IF158" s="382">
        <f>IF($HT158='Classificação geral'!$F152,'Classificação geral'!R152,"")</f>
        <v>0</v>
      </c>
      <c r="IG158" s="379">
        <f>IF($HT158='Classificação geral'!$F152,'Classificação geral'!$U152,"")</f>
        <v>0</v>
      </c>
      <c r="IH158" s="334" t="str">
        <f t="shared" si="454"/>
        <v/>
      </c>
      <c r="II158" s="297">
        <f>IFERROR(RANK(IG158,IG:IG,0)+ COUNTIF($IG$13:IG157,IG158),"")</f>
        <v>18</v>
      </c>
      <c r="IJ158" s="305"/>
      <c r="IK158" s="295"/>
      <c r="IL158" s="306"/>
      <c r="IM158" s="293"/>
      <c r="IN158" s="293"/>
      <c r="IO158" s="293"/>
      <c r="IP158" s="379">
        <f>IF($IO158='Classificação geral'!$F152,'Classificação geral'!G152,"")</f>
        <v>0</v>
      </c>
      <c r="IQ158" s="379">
        <f>IF($IO158='Classificação geral'!$F152,'Classificação geral'!H152,"")</f>
        <v>0</v>
      </c>
      <c r="IR158" s="379">
        <f>IF($IO158='Classificação geral'!$F152,'Classificação geral'!I152,"")</f>
        <v>0</v>
      </c>
      <c r="IS158" s="379">
        <f>IF($IO158='Classificação geral'!$F152,'Classificação geral'!J152,"")</f>
        <v>0</v>
      </c>
      <c r="IT158" s="379">
        <f>IF($IO158='Classificação geral'!$F152,'Classificação geral'!K152,"")</f>
        <v>0</v>
      </c>
      <c r="IU158" s="379">
        <f>IF($IO158='Classificação geral'!$F152,'Classificação geral'!L152,"")</f>
        <v>0</v>
      </c>
      <c r="IV158" s="379">
        <f>IF($IO158='Classificação geral'!$F152,'Classificação geral'!M152,"")</f>
        <v>0</v>
      </c>
      <c r="IW158" s="379">
        <f>IF($IO158='Classificação geral'!$F152,'Classificação geral'!N152,"")</f>
        <v>0</v>
      </c>
      <c r="IX158" s="379">
        <f>IF($IO158='Classificação geral'!$F152,'Classificação geral'!O152,"")</f>
        <v>0</v>
      </c>
      <c r="IY158" s="379">
        <f>IF($IO158='Classificação geral'!$F152,'Classificação geral'!P152,"")</f>
        <v>0</v>
      </c>
      <c r="IZ158" s="379">
        <f>IF($IO158='Classificação geral'!$F152,'Classificação geral'!Q152,"")</f>
        <v>0</v>
      </c>
      <c r="JA158" s="379">
        <f>IF($IO158='Classificação geral'!$F152,'Classificação geral'!R152,"")</f>
        <v>0</v>
      </c>
      <c r="JB158" s="296">
        <f>IF($IO158='Classificação geral'!$F152,'Classificação geral'!$U152,"")</f>
        <v>0</v>
      </c>
      <c r="JC158" s="334" t="str">
        <f t="shared" si="455"/>
        <v/>
      </c>
      <c r="JD158" s="297">
        <f>IFERROR(RANK(JB158,JB:JB,0)+ COUNTIF($JB$13:JB157,JB158),"")</f>
        <v>18</v>
      </c>
    </row>
    <row r="159" spans="66:264" ht="24.6" x14ac:dyDescent="0.4">
      <c r="BN159" s="236"/>
      <c r="EI159" s="295"/>
      <c r="EJ159" s="306"/>
      <c r="EK159" s="293"/>
      <c r="EL159" s="293"/>
      <c r="EM159" s="293"/>
      <c r="EN159" s="378" t="str">
        <f>IFERROR(IF(AND($EL159="fem",'Classificação geral'!$F153=1),'Classificação geral'!G153,""),"")</f>
        <v/>
      </c>
      <c r="EO159" s="378" t="str">
        <f>IFERROR(IF(AND($EL159="fem",'Classificação geral'!$F153=1),'Classificação geral'!H153,""),"")</f>
        <v/>
      </c>
      <c r="EP159" s="378" t="str">
        <f>IFERROR(IF(AND($EL159="fem",'Classificação geral'!$F153=1),'Classificação geral'!I153,""),"")</f>
        <v/>
      </c>
      <c r="EQ159" s="378" t="str">
        <f>IFERROR(IF(AND($EL159="fem",'Classificação geral'!$F153=1),'Classificação geral'!J153,""),"")</f>
        <v/>
      </c>
      <c r="ER159" s="306"/>
      <c r="ES159" s="378" t="str">
        <f>IFERROR(IF(AND($EL159="fem",'Classificação geral'!$F153=1),'Classificação geral'!L153,""),"")</f>
        <v/>
      </c>
      <c r="ET159" s="378" t="str">
        <f>IFERROR(IF(AND($EL159="fem",'Classificação geral'!$F153=1),'Classificação geral'!M153,""),"")</f>
        <v/>
      </c>
      <c r="EU159" s="378" t="str">
        <f>IFERROR(IF(AND($EL159="fem",'Classificação geral'!$F153=1),'Classificação geral'!N153,""),"")</f>
        <v/>
      </c>
      <c r="EV159" s="306"/>
      <c r="EW159" s="378" t="str">
        <f>IFERROR(IF(AND($EL159="fem",'Classificação geral'!$F153=1),'Classificação geral'!P153,""),"")</f>
        <v/>
      </c>
      <c r="EX159" s="378" t="str">
        <f>IFERROR(IF(AND($EL159="fem",'Classificação geral'!$F153=1),'Classificação geral'!Q153,""),"")</f>
        <v/>
      </c>
      <c r="EY159" s="378" t="str">
        <f>IFERROR(IF(AND($EL159="fem",'Classificação geral'!$F153=1),'Classificação geral'!R153,""),"")</f>
        <v/>
      </c>
      <c r="EZ159" s="296"/>
      <c r="FA159" s="380" t="str">
        <f t="shared" si="456"/>
        <v/>
      </c>
      <c r="FB159" s="297" t="str">
        <f>IFERROR(RANK(EZ159,EZ:EZ,0)+ COUNTIF(EZ$13:$EZ158,EZ159),"")</f>
        <v/>
      </c>
      <c r="FC159" s="298"/>
      <c r="FD159" s="305"/>
      <c r="FE159" s="295"/>
      <c r="FF159" s="306"/>
      <c r="FG159" s="293"/>
      <c r="FH159" s="293"/>
      <c r="FI159" s="306"/>
      <c r="FJ159" s="378" t="str">
        <f>IFERROR(IF(AND($FH159="mas",'Classificação geral'!$F153=1),'Classificação geral'!G153,""),"")</f>
        <v/>
      </c>
      <c r="FK159" s="378" t="str">
        <f>IFERROR(IF(AND($FH159="mas",'Classificação geral'!$F153=1),'Classificação geral'!H153,""),"")</f>
        <v/>
      </c>
      <c r="FL159" s="378" t="str">
        <f>IFERROR(IF(AND($FH159="mas",'Classificação geral'!$F153=1),'Classificação geral'!I153,""),"")</f>
        <v/>
      </c>
      <c r="FM159" s="378" t="str">
        <f>IFERROR(IF(AND($FH159="mas",'Classificação geral'!$F153=1),'Classificação geral'!J153,""),"")</f>
        <v/>
      </c>
      <c r="FN159" s="378" t="str">
        <f>IFERROR(IF(AND($FH159="mas",'Classificação geral'!$F153=1),'Classificação geral'!K153,""),"")</f>
        <v/>
      </c>
      <c r="FO159" s="378" t="str">
        <f>IFERROR(IF(AND($FH159="mas",'Classificação geral'!$F153=1),'Classificação geral'!L153,""),"")</f>
        <v/>
      </c>
      <c r="FP159" s="378" t="str">
        <f>IFERROR(IF(AND($FH159="mas",'Classificação geral'!$F153=1),'Classificação geral'!M153,""),"")</f>
        <v/>
      </c>
      <c r="FQ159" s="378" t="str">
        <f>IFERROR(IF(AND($FH159="mas",'Classificação geral'!$F153=1),'Classificação geral'!N153,""),"")</f>
        <v/>
      </c>
      <c r="FR159" s="378" t="str">
        <f>IFERROR(IF(AND($FH159="mas",'Classificação geral'!$F153=1),'Classificação geral'!O153,""),"")</f>
        <v/>
      </c>
      <c r="FS159" s="378" t="str">
        <f>IFERROR(IF(AND($FH159="mas",'Classificação geral'!$F153=1),'Classificação geral'!P153,""),"")</f>
        <v/>
      </c>
      <c r="FT159" s="378" t="str">
        <f>IFERROR(IF(AND($FH159="mas",'Classificação geral'!$F153=1),'Classificação geral'!Q153,""),"")</f>
        <v/>
      </c>
      <c r="FU159" s="378" t="str">
        <f>IFERROR(IF(AND($FH159="mas",'Classificação geral'!$F153=1),'Classificação geral'!R153,""),"")</f>
        <v/>
      </c>
      <c r="FV159" s="306"/>
      <c r="FW159" s="380" t="str">
        <f t="shared" si="457"/>
        <v/>
      </c>
      <c r="FX159" s="297" t="str">
        <f>IFERROR(RANK(FV159,FV:FV,0)+ COUNTIF($FV$13:FV158,FV159),"")</f>
        <v/>
      </c>
      <c r="FY159" s="305"/>
      <c r="FZ159" s="295"/>
      <c r="GA159" s="295"/>
      <c r="GB159" s="293"/>
      <c r="GC159" s="293"/>
      <c r="GD159" s="306"/>
      <c r="GE159" s="378" t="str">
        <f>IFERROR(IF(AND($GC159="fem",'Classificação geral'!$F153=2),'Classificação geral'!G153,""),"")</f>
        <v/>
      </c>
      <c r="GF159" s="378" t="str">
        <f>IFERROR(IF(AND($GC159="fem",'Classificação geral'!$F153=2),'Classificação geral'!H153,""),"")</f>
        <v/>
      </c>
      <c r="GG159" s="378" t="str">
        <f>IFERROR(IF(AND($GC159="fem",'Classificação geral'!$F153=2),'Classificação geral'!I153,""),"")</f>
        <v/>
      </c>
      <c r="GH159" s="378" t="str">
        <f>IFERROR(IF(AND($GC159="fem",'Classificação geral'!$F153=2),'Classificação geral'!J153,""),"")</f>
        <v/>
      </c>
      <c r="GI159" s="378" t="str">
        <f>IFERROR(IF(AND($GC159="fem",'Classificação geral'!$F153=2),'Classificação geral'!K153,""),"")</f>
        <v/>
      </c>
      <c r="GJ159" s="378" t="str">
        <f>IFERROR(IF(AND($GC159="fem",'Classificação geral'!$F153=2),'Classificação geral'!L153,""),"")</f>
        <v/>
      </c>
      <c r="GK159" s="378" t="str">
        <f>IFERROR(IF(AND($GC159="fem",'Classificação geral'!$F153=2),'Classificação geral'!M153,""),"")</f>
        <v/>
      </c>
      <c r="GL159" s="378" t="str">
        <f>IFERROR(IF(AND($GC159="fem",'Classificação geral'!$F153=2),'Classificação geral'!N153,""),"")</f>
        <v/>
      </c>
      <c r="GM159" s="378" t="str">
        <f>IFERROR(IF(AND($GC159="fem",'Classificação geral'!$F153=2),'Classificação geral'!O153,""),"")</f>
        <v/>
      </c>
      <c r="GN159" s="378" t="str">
        <f>IFERROR(IF(AND($GC159="fem",'Classificação geral'!$F153=2),'Classificação geral'!P153,""),"")</f>
        <v/>
      </c>
      <c r="GO159" s="378" t="str">
        <f>IFERROR(IF(AND($GC159="fem",'Classificação geral'!$F153=2),'Classificação geral'!Q153,""),"")</f>
        <v/>
      </c>
      <c r="GP159" s="378" t="str">
        <f>IFERROR(IF(AND($GC159="fem",'Classificação geral'!$F153=2),'Classificação geral'!R153,""),"")</f>
        <v/>
      </c>
      <c r="GQ159" s="306"/>
      <c r="GR159" s="380" t="str">
        <f t="shared" si="458"/>
        <v/>
      </c>
      <c r="GS159" s="297" t="str">
        <f>IFERROR(RANK(GQ159,GQ:GQ,0)+ COUNTIF($GQ$13:GQ158,GQ159),"")</f>
        <v/>
      </c>
      <c r="GT159" s="305"/>
      <c r="GU159" s="295"/>
      <c r="GV159" s="295"/>
      <c r="GW159" s="293"/>
      <c r="GX159" s="293"/>
      <c r="GY159" s="306"/>
      <c r="GZ159" s="306"/>
      <c r="HA159" s="306"/>
      <c r="HB159" s="306"/>
      <c r="HC159" s="306"/>
      <c r="HD159" s="306"/>
      <c r="HE159" s="306"/>
      <c r="HF159" s="306"/>
      <c r="HG159" s="306"/>
      <c r="HH159" s="306"/>
      <c r="HI159" s="306"/>
      <c r="HJ159" s="306"/>
      <c r="HK159" s="306"/>
      <c r="HL159" s="306"/>
      <c r="HM159" s="380" t="str">
        <f t="shared" si="459"/>
        <v/>
      </c>
      <c r="HN159" s="297" t="str">
        <f>IFERROR(RANK(HL159,HL:HL,0)+ COUNTIF($HL$13:HL158,HL159),"")</f>
        <v/>
      </c>
      <c r="HO159" s="305"/>
      <c r="HP159" s="295"/>
      <c r="HQ159" s="306"/>
      <c r="HR159" s="293"/>
      <c r="HS159" s="293"/>
      <c r="HT159" s="293"/>
      <c r="HU159" s="382">
        <f>IF($HT159='Classificação geral'!$F153,'Classificação geral'!G153,"")</f>
        <v>0</v>
      </c>
      <c r="HV159" s="382">
        <f>IF($HT159='Classificação geral'!$F153,'Classificação geral'!H153,"")</f>
        <v>0</v>
      </c>
      <c r="HW159" s="382">
        <f>IF($HT159='Classificação geral'!$F153,'Classificação geral'!I153,"")</f>
        <v>0</v>
      </c>
      <c r="HX159" s="382">
        <f>IF($HT159='Classificação geral'!$F153,'Classificação geral'!J153,"")</f>
        <v>0</v>
      </c>
      <c r="HY159" s="382">
        <f>IF($HT159='Classificação geral'!$F153,'Classificação geral'!K153,"")</f>
        <v>0</v>
      </c>
      <c r="HZ159" s="382">
        <f>IF($HT159='Classificação geral'!$F153,'Classificação geral'!L153,"")</f>
        <v>0</v>
      </c>
      <c r="IA159" s="382">
        <f>IF($HT159='Classificação geral'!$F153,'Classificação geral'!M153,"")</f>
        <v>0</v>
      </c>
      <c r="IB159" s="382">
        <f>IF($HT159='Classificação geral'!$F153,'Classificação geral'!N153,"")</f>
        <v>0</v>
      </c>
      <c r="IC159" s="382">
        <f>IF($HT159='Classificação geral'!$F153,'Classificação geral'!O153,"")</f>
        <v>0</v>
      </c>
      <c r="ID159" s="382">
        <f>IF($HT159='Classificação geral'!$F153,'Classificação geral'!P153,"")</f>
        <v>0</v>
      </c>
      <c r="IE159" s="382">
        <f>IF($HT159='Classificação geral'!$F153,'Classificação geral'!Q153,"")</f>
        <v>0</v>
      </c>
      <c r="IF159" s="382">
        <f>IF($HT159='Classificação geral'!$F153,'Classificação geral'!R153,"")</f>
        <v>0</v>
      </c>
      <c r="IG159" s="379">
        <f>IF($HT159='Classificação geral'!$F153,'Classificação geral'!$U153,"")</f>
        <v>0</v>
      </c>
      <c r="IH159" s="334" t="str">
        <f t="shared" si="454"/>
        <v/>
      </c>
      <c r="II159" s="297">
        <f>IFERROR(RANK(IG159,IG:IG,0)+ COUNTIF($IG$13:IG158,IG159),"")</f>
        <v>19</v>
      </c>
      <c r="IJ159" s="305"/>
      <c r="IK159" s="295"/>
      <c r="IL159" s="306"/>
      <c r="IM159" s="293"/>
      <c r="IN159" s="293"/>
      <c r="IO159" s="293"/>
      <c r="IP159" s="379">
        <f>IF($IO159='Classificação geral'!$F153,'Classificação geral'!G153,"")</f>
        <v>0</v>
      </c>
      <c r="IQ159" s="379">
        <f>IF($IO159='Classificação geral'!$F153,'Classificação geral'!H153,"")</f>
        <v>0</v>
      </c>
      <c r="IR159" s="379">
        <f>IF($IO159='Classificação geral'!$F153,'Classificação geral'!I153,"")</f>
        <v>0</v>
      </c>
      <c r="IS159" s="379">
        <f>IF($IO159='Classificação geral'!$F153,'Classificação geral'!J153,"")</f>
        <v>0</v>
      </c>
      <c r="IT159" s="379">
        <f>IF($IO159='Classificação geral'!$F153,'Classificação geral'!K153,"")</f>
        <v>0</v>
      </c>
      <c r="IU159" s="379">
        <f>IF($IO159='Classificação geral'!$F153,'Classificação geral'!L153,"")</f>
        <v>0</v>
      </c>
      <c r="IV159" s="379">
        <f>IF($IO159='Classificação geral'!$F153,'Classificação geral'!M153,"")</f>
        <v>0</v>
      </c>
      <c r="IW159" s="379">
        <f>IF($IO159='Classificação geral'!$F153,'Classificação geral'!N153,"")</f>
        <v>0</v>
      </c>
      <c r="IX159" s="379">
        <f>IF($IO159='Classificação geral'!$F153,'Classificação geral'!O153,"")</f>
        <v>0</v>
      </c>
      <c r="IY159" s="379">
        <f>IF($IO159='Classificação geral'!$F153,'Classificação geral'!P153,"")</f>
        <v>0</v>
      </c>
      <c r="IZ159" s="379">
        <f>IF($IO159='Classificação geral'!$F153,'Classificação geral'!Q153,"")</f>
        <v>0</v>
      </c>
      <c r="JA159" s="379">
        <f>IF($IO159='Classificação geral'!$F153,'Classificação geral'!R153,"")</f>
        <v>0</v>
      </c>
      <c r="JB159" s="296">
        <f>IF($IO159='Classificação geral'!$F153,'Classificação geral'!$U153,"")</f>
        <v>0</v>
      </c>
      <c r="JC159" s="334" t="str">
        <f t="shared" si="455"/>
        <v/>
      </c>
      <c r="JD159" s="297">
        <f>IFERROR(RANK(JB159,JB:JB,0)+ COUNTIF($JB$13:JB158,JB159),"")</f>
        <v>19</v>
      </c>
    </row>
    <row r="160" spans="66:264" ht="24.6" x14ac:dyDescent="0.4">
      <c r="BN160" s="236"/>
      <c r="EI160" s="295"/>
      <c r="EJ160" s="306"/>
      <c r="EK160" s="293"/>
      <c r="EL160" s="293"/>
      <c r="EM160" s="293"/>
      <c r="EN160" s="378" t="str">
        <f>IFERROR(IF(AND($EL160="fem",'Classificação geral'!$F154=1),'Classificação geral'!G154,""),"")</f>
        <v/>
      </c>
      <c r="EO160" s="378" t="str">
        <f>IFERROR(IF(AND($EL160="fem",'Classificação geral'!$F154=1),'Classificação geral'!H154,""),"")</f>
        <v/>
      </c>
      <c r="EP160" s="378" t="str">
        <f>IFERROR(IF(AND($EL160="fem",'Classificação geral'!$F154=1),'Classificação geral'!I154,""),"")</f>
        <v/>
      </c>
      <c r="EQ160" s="378" t="str">
        <f>IFERROR(IF(AND($EL160="fem",'Classificação geral'!$F154=1),'Classificação geral'!J154,""),"")</f>
        <v/>
      </c>
      <c r="ER160" s="306"/>
      <c r="ES160" s="378" t="str">
        <f>IFERROR(IF(AND($EL160="fem",'Classificação geral'!$F154=1),'Classificação geral'!L154,""),"")</f>
        <v/>
      </c>
      <c r="ET160" s="378" t="str">
        <f>IFERROR(IF(AND($EL160="fem",'Classificação geral'!$F154=1),'Classificação geral'!M154,""),"")</f>
        <v/>
      </c>
      <c r="EU160" s="378" t="str">
        <f>IFERROR(IF(AND($EL160="fem",'Classificação geral'!$F154=1),'Classificação geral'!N154,""),"")</f>
        <v/>
      </c>
      <c r="EV160" s="306"/>
      <c r="EW160" s="378" t="str">
        <f>IFERROR(IF(AND($EL160="fem",'Classificação geral'!$F154=1),'Classificação geral'!P154,""),"")</f>
        <v/>
      </c>
      <c r="EX160" s="378" t="str">
        <f>IFERROR(IF(AND($EL160="fem",'Classificação geral'!$F154=1),'Classificação geral'!Q154,""),"")</f>
        <v/>
      </c>
      <c r="EY160" s="378" t="str">
        <f>IFERROR(IF(AND($EL160="fem",'Classificação geral'!$F154=1),'Classificação geral'!R154,""),"")</f>
        <v/>
      </c>
      <c r="EZ160" s="296"/>
      <c r="FA160" s="380" t="str">
        <f t="shared" si="456"/>
        <v/>
      </c>
      <c r="FB160" s="297" t="str">
        <f>IFERROR(RANK(EZ160,EZ:EZ,0)+ COUNTIF(EZ$13:$EZ159,EZ160),"")</f>
        <v/>
      </c>
      <c r="FC160" s="298"/>
      <c r="FD160" s="305"/>
      <c r="FE160" s="295"/>
      <c r="FF160" s="306"/>
      <c r="FG160" s="293"/>
      <c r="FH160" s="293"/>
      <c r="FI160" s="306"/>
      <c r="FJ160" s="378" t="str">
        <f>IFERROR(IF(AND($FH160="mas",'Classificação geral'!$F154=1),'Classificação geral'!G154,""),"")</f>
        <v/>
      </c>
      <c r="FK160" s="378" t="str">
        <f>IFERROR(IF(AND($FH160="mas",'Classificação geral'!$F154=1),'Classificação geral'!H154,""),"")</f>
        <v/>
      </c>
      <c r="FL160" s="378" t="str">
        <f>IFERROR(IF(AND($FH160="mas",'Classificação geral'!$F154=1),'Classificação geral'!I154,""),"")</f>
        <v/>
      </c>
      <c r="FM160" s="378" t="str">
        <f>IFERROR(IF(AND($FH160="mas",'Classificação geral'!$F154=1),'Classificação geral'!J154,""),"")</f>
        <v/>
      </c>
      <c r="FN160" s="378" t="str">
        <f>IFERROR(IF(AND($FH160="mas",'Classificação geral'!$F154=1),'Classificação geral'!K154,""),"")</f>
        <v/>
      </c>
      <c r="FO160" s="378" t="str">
        <f>IFERROR(IF(AND($FH160="mas",'Classificação geral'!$F154=1),'Classificação geral'!L154,""),"")</f>
        <v/>
      </c>
      <c r="FP160" s="378" t="str">
        <f>IFERROR(IF(AND($FH160="mas",'Classificação geral'!$F154=1),'Classificação geral'!M154,""),"")</f>
        <v/>
      </c>
      <c r="FQ160" s="378" t="str">
        <f>IFERROR(IF(AND($FH160="mas",'Classificação geral'!$F154=1),'Classificação geral'!N154,""),"")</f>
        <v/>
      </c>
      <c r="FR160" s="378" t="str">
        <f>IFERROR(IF(AND($FH160="mas",'Classificação geral'!$F154=1),'Classificação geral'!O154,""),"")</f>
        <v/>
      </c>
      <c r="FS160" s="378" t="str">
        <f>IFERROR(IF(AND($FH160="mas",'Classificação geral'!$F154=1),'Classificação geral'!P154,""),"")</f>
        <v/>
      </c>
      <c r="FT160" s="378" t="str">
        <f>IFERROR(IF(AND($FH160="mas",'Classificação geral'!$F154=1),'Classificação geral'!Q154,""),"")</f>
        <v/>
      </c>
      <c r="FU160" s="378" t="str">
        <f>IFERROR(IF(AND($FH160="mas",'Classificação geral'!$F154=1),'Classificação geral'!R154,""),"")</f>
        <v/>
      </c>
      <c r="FV160" s="306"/>
      <c r="FW160" s="380" t="str">
        <f t="shared" si="457"/>
        <v/>
      </c>
      <c r="FX160" s="297" t="str">
        <f>IFERROR(RANK(FV160,FV:FV,0)+ COUNTIF($FV$13:FV159,FV160),"")</f>
        <v/>
      </c>
      <c r="FY160" s="305"/>
      <c r="FZ160" s="295"/>
      <c r="GA160" s="295"/>
      <c r="GB160" s="293"/>
      <c r="GC160" s="293"/>
      <c r="GD160" s="306"/>
      <c r="GE160" s="378" t="str">
        <f>IFERROR(IF(AND($GC160="fem",'Classificação geral'!$F154=2),'Classificação geral'!G154,""),"")</f>
        <v/>
      </c>
      <c r="GF160" s="378" t="str">
        <f>IFERROR(IF(AND($GC160="fem",'Classificação geral'!$F154=2),'Classificação geral'!H154,""),"")</f>
        <v/>
      </c>
      <c r="GG160" s="378" t="str">
        <f>IFERROR(IF(AND($GC160="fem",'Classificação geral'!$F154=2),'Classificação geral'!I154,""),"")</f>
        <v/>
      </c>
      <c r="GH160" s="378" t="str">
        <f>IFERROR(IF(AND($GC160="fem",'Classificação geral'!$F154=2),'Classificação geral'!J154,""),"")</f>
        <v/>
      </c>
      <c r="GI160" s="378" t="str">
        <f>IFERROR(IF(AND($GC160="fem",'Classificação geral'!$F154=2),'Classificação geral'!K154,""),"")</f>
        <v/>
      </c>
      <c r="GJ160" s="378" t="str">
        <f>IFERROR(IF(AND($GC160="fem",'Classificação geral'!$F154=2),'Classificação geral'!L154,""),"")</f>
        <v/>
      </c>
      <c r="GK160" s="378" t="str">
        <f>IFERROR(IF(AND($GC160="fem",'Classificação geral'!$F154=2),'Classificação geral'!M154,""),"")</f>
        <v/>
      </c>
      <c r="GL160" s="378" t="str">
        <f>IFERROR(IF(AND($GC160="fem",'Classificação geral'!$F154=2),'Classificação geral'!N154,""),"")</f>
        <v/>
      </c>
      <c r="GM160" s="378" t="str">
        <f>IFERROR(IF(AND($GC160="fem",'Classificação geral'!$F154=2),'Classificação geral'!O154,""),"")</f>
        <v/>
      </c>
      <c r="GN160" s="378" t="str">
        <f>IFERROR(IF(AND($GC160="fem",'Classificação geral'!$F154=2),'Classificação geral'!P154,""),"")</f>
        <v/>
      </c>
      <c r="GO160" s="378" t="str">
        <f>IFERROR(IF(AND($GC160="fem",'Classificação geral'!$F154=2),'Classificação geral'!Q154,""),"")</f>
        <v/>
      </c>
      <c r="GP160" s="378" t="str">
        <f>IFERROR(IF(AND($GC160="fem",'Classificação geral'!$F154=2),'Classificação geral'!R154,""),"")</f>
        <v/>
      </c>
      <c r="GQ160" s="306"/>
      <c r="GR160" s="380" t="str">
        <f t="shared" si="458"/>
        <v/>
      </c>
      <c r="GS160" s="297" t="str">
        <f>IFERROR(RANK(GQ160,GQ:GQ,0)+ COUNTIF($GQ$13:GQ159,GQ160),"")</f>
        <v/>
      </c>
      <c r="GT160" s="305"/>
      <c r="GU160" s="295"/>
      <c r="GV160" s="295"/>
      <c r="GW160" s="293"/>
      <c r="GX160" s="293"/>
      <c r="GY160" s="306"/>
      <c r="GZ160" s="306"/>
      <c r="HA160" s="306"/>
      <c r="HB160" s="306"/>
      <c r="HC160" s="306"/>
      <c r="HD160" s="306"/>
      <c r="HE160" s="306"/>
      <c r="HF160" s="306"/>
      <c r="HG160" s="306"/>
      <c r="HH160" s="306"/>
      <c r="HI160" s="306"/>
      <c r="HJ160" s="306"/>
      <c r="HK160" s="306"/>
      <c r="HL160" s="306"/>
      <c r="HM160" s="380" t="str">
        <f t="shared" si="459"/>
        <v/>
      </c>
      <c r="HN160" s="297" t="str">
        <f>IFERROR(RANK(HL160,HL:HL,0)+ COUNTIF($HL$13:HL159,HL160),"")</f>
        <v/>
      </c>
      <c r="HO160" s="305"/>
      <c r="HP160" s="295"/>
      <c r="HQ160" s="306"/>
      <c r="HR160" s="293"/>
      <c r="HS160" s="293"/>
      <c r="HT160" s="293"/>
      <c r="HU160" s="382">
        <f>IF($HT160='Classificação geral'!$F154,'Classificação geral'!G154,"")</f>
        <v>0</v>
      </c>
      <c r="HV160" s="382">
        <f>IF($HT160='Classificação geral'!$F154,'Classificação geral'!H154,"")</f>
        <v>0</v>
      </c>
      <c r="HW160" s="382">
        <f>IF($HT160='Classificação geral'!$F154,'Classificação geral'!I154,"")</f>
        <v>0</v>
      </c>
      <c r="HX160" s="382">
        <f>IF($HT160='Classificação geral'!$F154,'Classificação geral'!J154,"")</f>
        <v>0</v>
      </c>
      <c r="HY160" s="382">
        <f>IF($HT160='Classificação geral'!$F154,'Classificação geral'!K154,"")</f>
        <v>0</v>
      </c>
      <c r="HZ160" s="382">
        <f>IF($HT160='Classificação geral'!$F154,'Classificação geral'!L154,"")</f>
        <v>0</v>
      </c>
      <c r="IA160" s="382">
        <f>IF($HT160='Classificação geral'!$F154,'Classificação geral'!M154,"")</f>
        <v>0</v>
      </c>
      <c r="IB160" s="382">
        <f>IF($HT160='Classificação geral'!$F154,'Classificação geral'!N154,"")</f>
        <v>0</v>
      </c>
      <c r="IC160" s="382">
        <f>IF($HT160='Classificação geral'!$F154,'Classificação geral'!O154,"")</f>
        <v>0</v>
      </c>
      <c r="ID160" s="382">
        <f>IF($HT160='Classificação geral'!$F154,'Classificação geral'!P154,"")</f>
        <v>0</v>
      </c>
      <c r="IE160" s="382">
        <f>IF($HT160='Classificação geral'!$F154,'Classificação geral'!Q154,"")</f>
        <v>0</v>
      </c>
      <c r="IF160" s="382">
        <f>IF($HT160='Classificação geral'!$F154,'Classificação geral'!R154,"")</f>
        <v>0</v>
      </c>
      <c r="IG160" s="379">
        <f>IF($HT160='Classificação geral'!$F154,'Classificação geral'!$U154,"")</f>
        <v>0</v>
      </c>
      <c r="IH160" s="334" t="str">
        <f t="shared" si="454"/>
        <v/>
      </c>
      <c r="II160" s="297">
        <f>IFERROR(RANK(IG160,IG:IG,0)+ COUNTIF($IG$13:IG159,IG160),"")</f>
        <v>20</v>
      </c>
      <c r="IJ160" s="305"/>
      <c r="IK160" s="295"/>
      <c r="IL160" s="306"/>
      <c r="IM160" s="293"/>
      <c r="IN160" s="293"/>
      <c r="IO160" s="293"/>
      <c r="IP160" s="379">
        <f>IF($IO160='Classificação geral'!$F154,'Classificação geral'!G154,"")</f>
        <v>0</v>
      </c>
      <c r="IQ160" s="379">
        <f>IF($IO160='Classificação geral'!$F154,'Classificação geral'!H154,"")</f>
        <v>0</v>
      </c>
      <c r="IR160" s="379">
        <f>IF($IO160='Classificação geral'!$F154,'Classificação geral'!I154,"")</f>
        <v>0</v>
      </c>
      <c r="IS160" s="379">
        <f>IF($IO160='Classificação geral'!$F154,'Classificação geral'!J154,"")</f>
        <v>0</v>
      </c>
      <c r="IT160" s="379">
        <f>IF($IO160='Classificação geral'!$F154,'Classificação geral'!K154,"")</f>
        <v>0</v>
      </c>
      <c r="IU160" s="379">
        <f>IF($IO160='Classificação geral'!$F154,'Classificação geral'!L154,"")</f>
        <v>0</v>
      </c>
      <c r="IV160" s="379">
        <f>IF($IO160='Classificação geral'!$F154,'Classificação geral'!M154,"")</f>
        <v>0</v>
      </c>
      <c r="IW160" s="379">
        <f>IF($IO160='Classificação geral'!$F154,'Classificação geral'!N154,"")</f>
        <v>0</v>
      </c>
      <c r="IX160" s="379">
        <f>IF($IO160='Classificação geral'!$F154,'Classificação geral'!O154,"")</f>
        <v>0</v>
      </c>
      <c r="IY160" s="379">
        <f>IF($IO160='Classificação geral'!$F154,'Classificação geral'!P154,"")</f>
        <v>0</v>
      </c>
      <c r="IZ160" s="379">
        <f>IF($IO160='Classificação geral'!$F154,'Classificação geral'!Q154,"")</f>
        <v>0</v>
      </c>
      <c r="JA160" s="379">
        <f>IF($IO160='Classificação geral'!$F154,'Classificação geral'!R154,"")</f>
        <v>0</v>
      </c>
      <c r="JB160" s="296">
        <f>IF($IO160='Classificação geral'!$F154,'Classificação geral'!$U154,"")</f>
        <v>0</v>
      </c>
      <c r="JC160" s="334" t="str">
        <f t="shared" si="455"/>
        <v/>
      </c>
      <c r="JD160" s="297">
        <f>IFERROR(RANK(JB160,JB:JB,0)+ COUNTIF($JB$13:JB159,JB160),"")</f>
        <v>20</v>
      </c>
    </row>
    <row r="161" spans="66:264" ht="24.6" x14ac:dyDescent="0.4">
      <c r="BN161" s="236"/>
      <c r="EI161" s="295"/>
      <c r="EJ161" s="306"/>
      <c r="EK161" s="293"/>
      <c r="EL161" s="293"/>
      <c r="EM161" s="293"/>
      <c r="EN161" s="378" t="str">
        <f>IFERROR(IF(AND($EL161="fem",'Classificação geral'!$F155=1),'Classificação geral'!G155,""),"")</f>
        <v/>
      </c>
      <c r="EO161" s="378" t="str">
        <f>IFERROR(IF(AND($EL161="fem",'Classificação geral'!$F155=1),'Classificação geral'!H155,""),"")</f>
        <v/>
      </c>
      <c r="EP161" s="378" t="str">
        <f>IFERROR(IF(AND($EL161="fem",'Classificação geral'!$F155=1),'Classificação geral'!I155,""),"")</f>
        <v/>
      </c>
      <c r="EQ161" s="378" t="str">
        <f>IFERROR(IF(AND($EL161="fem",'Classificação geral'!$F155=1),'Classificação geral'!J155,""),"")</f>
        <v/>
      </c>
      <c r="ER161" s="306"/>
      <c r="ES161" s="378" t="str">
        <f>IFERROR(IF(AND($EL161="fem",'Classificação geral'!$F155=1),'Classificação geral'!L155,""),"")</f>
        <v/>
      </c>
      <c r="ET161" s="378" t="str">
        <f>IFERROR(IF(AND($EL161="fem",'Classificação geral'!$F155=1),'Classificação geral'!M155,""),"")</f>
        <v/>
      </c>
      <c r="EU161" s="378" t="str">
        <f>IFERROR(IF(AND($EL161="fem",'Classificação geral'!$F155=1),'Classificação geral'!N155,""),"")</f>
        <v/>
      </c>
      <c r="EV161" s="306"/>
      <c r="EW161" s="378" t="str">
        <f>IFERROR(IF(AND($EL161="fem",'Classificação geral'!$F155=1),'Classificação geral'!P155,""),"")</f>
        <v/>
      </c>
      <c r="EX161" s="378" t="str">
        <f>IFERROR(IF(AND($EL161="fem",'Classificação geral'!$F155=1),'Classificação geral'!Q155,""),"")</f>
        <v/>
      </c>
      <c r="EY161" s="378" t="str">
        <f>IFERROR(IF(AND($EL161="fem",'Classificação geral'!$F155=1),'Classificação geral'!R155,""),"")</f>
        <v/>
      </c>
      <c r="EZ161" s="296"/>
      <c r="FA161" s="380" t="str">
        <f t="shared" si="456"/>
        <v/>
      </c>
      <c r="FB161" s="297" t="str">
        <f>IFERROR(RANK(EZ161,EZ:EZ,0)+ COUNTIF(EZ$13:$EZ160,EZ161),"")</f>
        <v/>
      </c>
      <c r="FC161" s="298"/>
      <c r="FD161" s="305"/>
      <c r="FE161" s="295"/>
      <c r="FF161" s="306"/>
      <c r="FG161" s="293"/>
      <c r="FH161" s="293"/>
      <c r="FI161" s="306"/>
      <c r="FJ161" s="378" t="str">
        <f>IFERROR(IF(AND($FH161="mas",'Classificação geral'!$F155=1),'Classificação geral'!G155,""),"")</f>
        <v/>
      </c>
      <c r="FK161" s="378" t="str">
        <f>IFERROR(IF(AND($FH161="mas",'Classificação geral'!$F155=1),'Classificação geral'!H155,""),"")</f>
        <v/>
      </c>
      <c r="FL161" s="378" t="str">
        <f>IFERROR(IF(AND($FH161="mas",'Classificação geral'!$F155=1),'Classificação geral'!I155,""),"")</f>
        <v/>
      </c>
      <c r="FM161" s="378" t="str">
        <f>IFERROR(IF(AND($FH161="mas",'Classificação geral'!$F155=1),'Classificação geral'!J155,""),"")</f>
        <v/>
      </c>
      <c r="FN161" s="378" t="str">
        <f>IFERROR(IF(AND($FH161="mas",'Classificação geral'!$F155=1),'Classificação geral'!K155,""),"")</f>
        <v/>
      </c>
      <c r="FO161" s="378" t="str">
        <f>IFERROR(IF(AND($FH161="mas",'Classificação geral'!$F155=1),'Classificação geral'!L155,""),"")</f>
        <v/>
      </c>
      <c r="FP161" s="378" t="str">
        <f>IFERROR(IF(AND($FH161="mas",'Classificação geral'!$F155=1),'Classificação geral'!M155,""),"")</f>
        <v/>
      </c>
      <c r="FQ161" s="378" t="str">
        <f>IFERROR(IF(AND($FH161="mas",'Classificação geral'!$F155=1),'Classificação geral'!N155,""),"")</f>
        <v/>
      </c>
      <c r="FR161" s="378" t="str">
        <f>IFERROR(IF(AND($FH161="mas",'Classificação geral'!$F155=1),'Classificação geral'!O155,""),"")</f>
        <v/>
      </c>
      <c r="FS161" s="378" t="str">
        <f>IFERROR(IF(AND($FH161="mas",'Classificação geral'!$F155=1),'Classificação geral'!P155,""),"")</f>
        <v/>
      </c>
      <c r="FT161" s="378" t="str">
        <f>IFERROR(IF(AND($FH161="mas",'Classificação geral'!$F155=1),'Classificação geral'!Q155,""),"")</f>
        <v/>
      </c>
      <c r="FU161" s="378" t="str">
        <f>IFERROR(IF(AND($FH161="mas",'Classificação geral'!$F155=1),'Classificação geral'!R155,""),"")</f>
        <v/>
      </c>
      <c r="FV161" s="306"/>
      <c r="FW161" s="380" t="str">
        <f t="shared" si="457"/>
        <v/>
      </c>
      <c r="FX161" s="297" t="str">
        <f>IFERROR(RANK(FV161,FV:FV,0)+ COUNTIF($FV$13:FV160,FV161),"")</f>
        <v/>
      </c>
      <c r="FY161" s="305"/>
      <c r="FZ161" s="295"/>
      <c r="GA161" s="295"/>
      <c r="GB161" s="293"/>
      <c r="GC161" s="293"/>
      <c r="GD161" s="306"/>
      <c r="GE161" s="378" t="str">
        <f>IFERROR(IF(AND($GC161="fem",'Classificação geral'!$F155=2),'Classificação geral'!G155,""),"")</f>
        <v/>
      </c>
      <c r="GF161" s="378" t="str">
        <f>IFERROR(IF(AND($GC161="fem",'Classificação geral'!$F155=2),'Classificação geral'!H155,""),"")</f>
        <v/>
      </c>
      <c r="GG161" s="378" t="str">
        <f>IFERROR(IF(AND($GC161="fem",'Classificação geral'!$F155=2),'Classificação geral'!I155,""),"")</f>
        <v/>
      </c>
      <c r="GH161" s="378" t="str">
        <f>IFERROR(IF(AND($GC161="fem",'Classificação geral'!$F155=2),'Classificação geral'!J155,""),"")</f>
        <v/>
      </c>
      <c r="GI161" s="378" t="str">
        <f>IFERROR(IF(AND($GC161="fem",'Classificação geral'!$F155=2),'Classificação geral'!K155,""),"")</f>
        <v/>
      </c>
      <c r="GJ161" s="378" t="str">
        <f>IFERROR(IF(AND($GC161="fem",'Classificação geral'!$F155=2),'Classificação geral'!L155,""),"")</f>
        <v/>
      </c>
      <c r="GK161" s="378" t="str">
        <f>IFERROR(IF(AND($GC161="fem",'Classificação geral'!$F155=2),'Classificação geral'!M155,""),"")</f>
        <v/>
      </c>
      <c r="GL161" s="378" t="str">
        <f>IFERROR(IF(AND($GC161="fem",'Classificação geral'!$F155=2),'Classificação geral'!N155,""),"")</f>
        <v/>
      </c>
      <c r="GM161" s="378" t="str">
        <f>IFERROR(IF(AND($GC161="fem",'Classificação geral'!$F155=2),'Classificação geral'!O155,""),"")</f>
        <v/>
      </c>
      <c r="GN161" s="378" t="str">
        <f>IFERROR(IF(AND($GC161="fem",'Classificação geral'!$F155=2),'Classificação geral'!P155,""),"")</f>
        <v/>
      </c>
      <c r="GO161" s="378" t="str">
        <f>IFERROR(IF(AND($GC161="fem",'Classificação geral'!$F155=2),'Classificação geral'!Q155,""),"")</f>
        <v/>
      </c>
      <c r="GP161" s="378" t="str">
        <f>IFERROR(IF(AND($GC161="fem",'Classificação geral'!$F155=2),'Classificação geral'!R155,""),"")</f>
        <v/>
      </c>
      <c r="GQ161" s="306"/>
      <c r="GR161" s="380" t="str">
        <f t="shared" si="458"/>
        <v/>
      </c>
      <c r="GS161" s="297" t="str">
        <f>IFERROR(RANK(GQ161,GQ:GQ,0)+ COUNTIF($GQ$13:GQ160,GQ161),"")</f>
        <v/>
      </c>
      <c r="GT161" s="305"/>
      <c r="GU161" s="295"/>
      <c r="GV161" s="295"/>
      <c r="GW161" s="293"/>
      <c r="GX161" s="293"/>
      <c r="GY161" s="306"/>
      <c r="GZ161" s="306"/>
      <c r="HA161" s="306"/>
      <c r="HB161" s="306"/>
      <c r="HC161" s="306"/>
      <c r="HD161" s="306"/>
      <c r="HE161" s="306"/>
      <c r="HF161" s="306"/>
      <c r="HG161" s="306"/>
      <c r="HH161" s="306"/>
      <c r="HI161" s="306"/>
      <c r="HJ161" s="306"/>
      <c r="HK161" s="306"/>
      <c r="HL161" s="306"/>
      <c r="HM161" s="380" t="str">
        <f t="shared" si="459"/>
        <v/>
      </c>
      <c r="HN161" s="297" t="str">
        <f>IFERROR(RANK(HL161,HL:HL,0)+ COUNTIF($HL$13:HL160,HL161),"")</f>
        <v/>
      </c>
      <c r="HO161" s="305"/>
      <c r="HP161" s="295"/>
      <c r="HQ161" s="306"/>
      <c r="HR161" s="293"/>
      <c r="HS161" s="293"/>
      <c r="HT161" s="293"/>
      <c r="HU161" s="382">
        <f>IF($HT161='Classificação geral'!$F155,'Classificação geral'!G155,"")</f>
        <v>0</v>
      </c>
      <c r="HV161" s="382">
        <f>IF($HT161='Classificação geral'!$F155,'Classificação geral'!H155,"")</f>
        <v>0</v>
      </c>
      <c r="HW161" s="382">
        <f>IF($HT161='Classificação geral'!$F155,'Classificação geral'!I155,"")</f>
        <v>0</v>
      </c>
      <c r="HX161" s="382">
        <f>IF($HT161='Classificação geral'!$F155,'Classificação geral'!J155,"")</f>
        <v>0</v>
      </c>
      <c r="HY161" s="382">
        <f>IF($HT161='Classificação geral'!$F155,'Classificação geral'!K155,"")</f>
        <v>0</v>
      </c>
      <c r="HZ161" s="382">
        <f>IF($HT161='Classificação geral'!$F155,'Classificação geral'!L155,"")</f>
        <v>0</v>
      </c>
      <c r="IA161" s="382">
        <f>IF($HT161='Classificação geral'!$F155,'Classificação geral'!M155,"")</f>
        <v>0</v>
      </c>
      <c r="IB161" s="382">
        <f>IF($HT161='Classificação geral'!$F155,'Classificação geral'!N155,"")</f>
        <v>0</v>
      </c>
      <c r="IC161" s="382">
        <f>IF($HT161='Classificação geral'!$F155,'Classificação geral'!O155,"")</f>
        <v>0</v>
      </c>
      <c r="ID161" s="382">
        <f>IF($HT161='Classificação geral'!$F155,'Classificação geral'!P155,"")</f>
        <v>0</v>
      </c>
      <c r="IE161" s="382">
        <f>IF($HT161='Classificação geral'!$F155,'Classificação geral'!Q155,"")</f>
        <v>0</v>
      </c>
      <c r="IF161" s="382">
        <f>IF($HT161='Classificação geral'!$F155,'Classificação geral'!R155,"")</f>
        <v>0</v>
      </c>
      <c r="IG161" s="379">
        <f>IF($HT161='Classificação geral'!$F155,'Classificação geral'!$U155,"")</f>
        <v>0</v>
      </c>
      <c r="IH161" s="334" t="str">
        <f t="shared" si="454"/>
        <v/>
      </c>
      <c r="II161" s="297">
        <f>IFERROR(RANK(IG161,IG:IG,0)+ COUNTIF($IG$13:IG160,IG161),"")</f>
        <v>21</v>
      </c>
      <c r="IJ161" s="305"/>
      <c r="IK161" s="295"/>
      <c r="IL161" s="306"/>
      <c r="IM161" s="293"/>
      <c r="IN161" s="293"/>
      <c r="IO161" s="293"/>
      <c r="IP161" s="379">
        <f>IF($IO161='Classificação geral'!$F155,'Classificação geral'!G155,"")</f>
        <v>0</v>
      </c>
      <c r="IQ161" s="379">
        <f>IF($IO161='Classificação geral'!$F155,'Classificação geral'!H155,"")</f>
        <v>0</v>
      </c>
      <c r="IR161" s="379">
        <f>IF($IO161='Classificação geral'!$F155,'Classificação geral'!I155,"")</f>
        <v>0</v>
      </c>
      <c r="IS161" s="379">
        <f>IF($IO161='Classificação geral'!$F155,'Classificação geral'!J155,"")</f>
        <v>0</v>
      </c>
      <c r="IT161" s="379">
        <f>IF($IO161='Classificação geral'!$F155,'Classificação geral'!K155,"")</f>
        <v>0</v>
      </c>
      <c r="IU161" s="379">
        <f>IF($IO161='Classificação geral'!$F155,'Classificação geral'!L155,"")</f>
        <v>0</v>
      </c>
      <c r="IV161" s="379">
        <f>IF($IO161='Classificação geral'!$F155,'Classificação geral'!M155,"")</f>
        <v>0</v>
      </c>
      <c r="IW161" s="379">
        <f>IF($IO161='Classificação geral'!$F155,'Classificação geral'!N155,"")</f>
        <v>0</v>
      </c>
      <c r="IX161" s="379">
        <f>IF($IO161='Classificação geral'!$F155,'Classificação geral'!O155,"")</f>
        <v>0</v>
      </c>
      <c r="IY161" s="379">
        <f>IF($IO161='Classificação geral'!$F155,'Classificação geral'!P155,"")</f>
        <v>0</v>
      </c>
      <c r="IZ161" s="379">
        <f>IF($IO161='Classificação geral'!$F155,'Classificação geral'!Q155,"")</f>
        <v>0</v>
      </c>
      <c r="JA161" s="379">
        <f>IF($IO161='Classificação geral'!$F155,'Classificação geral'!R155,"")</f>
        <v>0</v>
      </c>
      <c r="JB161" s="296">
        <f>IF($IO161='Classificação geral'!$F155,'Classificação geral'!$U155,"")</f>
        <v>0</v>
      </c>
      <c r="JC161" s="334" t="str">
        <f t="shared" si="455"/>
        <v/>
      </c>
      <c r="JD161" s="297">
        <f>IFERROR(RANK(JB161,JB:JB,0)+ COUNTIF($JB$13:JB160,JB161),"")</f>
        <v>21</v>
      </c>
    </row>
    <row r="162" spans="66:264" ht="24.6" x14ac:dyDescent="0.4">
      <c r="BN162" s="236"/>
      <c r="EI162" s="295"/>
      <c r="EJ162" s="306"/>
      <c r="EK162" s="293"/>
      <c r="EL162" s="293"/>
      <c r="EM162" s="293"/>
      <c r="EN162" s="378" t="str">
        <f>IFERROR(IF(AND($EL162="fem",'Classificação geral'!$F156=1),'Classificação geral'!G156,""),"")</f>
        <v/>
      </c>
      <c r="EO162" s="378" t="str">
        <f>IFERROR(IF(AND($EL162="fem",'Classificação geral'!$F156=1),'Classificação geral'!H156,""),"")</f>
        <v/>
      </c>
      <c r="EP162" s="378" t="str">
        <f>IFERROR(IF(AND($EL162="fem",'Classificação geral'!$F156=1),'Classificação geral'!I156,""),"")</f>
        <v/>
      </c>
      <c r="EQ162" s="378" t="str">
        <f>IFERROR(IF(AND($EL162="fem",'Classificação geral'!$F156=1),'Classificação geral'!J156,""),"")</f>
        <v/>
      </c>
      <c r="ER162" s="306"/>
      <c r="ES162" s="378" t="str">
        <f>IFERROR(IF(AND($EL162="fem",'Classificação geral'!$F156=1),'Classificação geral'!L156,""),"")</f>
        <v/>
      </c>
      <c r="ET162" s="378" t="str">
        <f>IFERROR(IF(AND($EL162="fem",'Classificação geral'!$F156=1),'Classificação geral'!M156,""),"")</f>
        <v/>
      </c>
      <c r="EU162" s="378" t="str">
        <f>IFERROR(IF(AND($EL162="fem",'Classificação geral'!$F156=1),'Classificação geral'!N156,""),"")</f>
        <v/>
      </c>
      <c r="EV162" s="306"/>
      <c r="EW162" s="378" t="str">
        <f>IFERROR(IF(AND($EL162="fem",'Classificação geral'!$F156=1),'Classificação geral'!P156,""),"")</f>
        <v/>
      </c>
      <c r="EX162" s="378" t="str">
        <f>IFERROR(IF(AND($EL162="fem",'Classificação geral'!$F156=1),'Classificação geral'!Q156,""),"")</f>
        <v/>
      </c>
      <c r="EY162" s="378" t="str">
        <f>IFERROR(IF(AND($EL162="fem",'Classificação geral'!$F156=1),'Classificação geral'!R156,""),"")</f>
        <v/>
      </c>
      <c r="EZ162" s="296"/>
      <c r="FA162" s="380" t="str">
        <f t="shared" si="456"/>
        <v/>
      </c>
      <c r="FB162" s="297" t="str">
        <f>IFERROR(RANK(EZ162,EZ:EZ,0)+ COUNTIF(EZ$13:$EZ161,EZ162),"")</f>
        <v/>
      </c>
      <c r="FC162" s="298"/>
      <c r="FD162" s="305"/>
      <c r="FE162" s="295"/>
      <c r="FF162" s="306"/>
      <c r="FG162" s="293"/>
      <c r="FH162" s="293"/>
      <c r="FI162" s="306"/>
      <c r="FJ162" s="378" t="str">
        <f>IFERROR(IF(AND($FH162="mas",'Classificação geral'!$F156=1),'Classificação geral'!G156,""),"")</f>
        <v/>
      </c>
      <c r="FK162" s="378" t="str">
        <f>IFERROR(IF(AND($FH162="mas",'Classificação geral'!$F156=1),'Classificação geral'!H156,""),"")</f>
        <v/>
      </c>
      <c r="FL162" s="378" t="str">
        <f>IFERROR(IF(AND($FH162="mas",'Classificação geral'!$F156=1),'Classificação geral'!I156,""),"")</f>
        <v/>
      </c>
      <c r="FM162" s="378" t="str">
        <f>IFERROR(IF(AND($FH162="mas",'Classificação geral'!$F156=1),'Classificação geral'!J156,""),"")</f>
        <v/>
      </c>
      <c r="FN162" s="378" t="str">
        <f>IFERROR(IF(AND($FH162="mas",'Classificação geral'!$F156=1),'Classificação geral'!K156,""),"")</f>
        <v/>
      </c>
      <c r="FO162" s="378" t="str">
        <f>IFERROR(IF(AND($FH162="mas",'Classificação geral'!$F156=1),'Classificação geral'!L156,""),"")</f>
        <v/>
      </c>
      <c r="FP162" s="378" t="str">
        <f>IFERROR(IF(AND($FH162="mas",'Classificação geral'!$F156=1),'Classificação geral'!M156,""),"")</f>
        <v/>
      </c>
      <c r="FQ162" s="378" t="str">
        <f>IFERROR(IF(AND($FH162="mas",'Classificação geral'!$F156=1),'Classificação geral'!N156,""),"")</f>
        <v/>
      </c>
      <c r="FR162" s="378" t="str">
        <f>IFERROR(IF(AND($FH162="mas",'Classificação geral'!$F156=1),'Classificação geral'!O156,""),"")</f>
        <v/>
      </c>
      <c r="FS162" s="378" t="str">
        <f>IFERROR(IF(AND($FH162="mas",'Classificação geral'!$F156=1),'Classificação geral'!P156,""),"")</f>
        <v/>
      </c>
      <c r="FT162" s="378" t="str">
        <f>IFERROR(IF(AND($FH162="mas",'Classificação geral'!$F156=1),'Classificação geral'!Q156,""),"")</f>
        <v/>
      </c>
      <c r="FU162" s="378" t="str">
        <f>IFERROR(IF(AND($FH162="mas",'Classificação geral'!$F156=1),'Classificação geral'!R156,""),"")</f>
        <v/>
      </c>
      <c r="FV162" s="306"/>
      <c r="FW162" s="380" t="str">
        <f t="shared" si="457"/>
        <v/>
      </c>
      <c r="FX162" s="297" t="str">
        <f>IFERROR(RANK(FV162,FV:FV,0)+ COUNTIF($FV$13:FV161,FV162),"")</f>
        <v/>
      </c>
      <c r="FY162" s="305"/>
      <c r="FZ162" s="295"/>
      <c r="GA162" s="295"/>
      <c r="GB162" s="293"/>
      <c r="GC162" s="293"/>
      <c r="GD162" s="306"/>
      <c r="GE162" s="378" t="str">
        <f>IFERROR(IF(AND($GC162="fem",'Classificação geral'!$F156=2),'Classificação geral'!G156,""),"")</f>
        <v/>
      </c>
      <c r="GF162" s="378" t="str">
        <f>IFERROR(IF(AND($GC162="fem",'Classificação geral'!$F156=2),'Classificação geral'!H156,""),"")</f>
        <v/>
      </c>
      <c r="GG162" s="378" t="str">
        <f>IFERROR(IF(AND($GC162="fem",'Classificação geral'!$F156=2),'Classificação geral'!I156,""),"")</f>
        <v/>
      </c>
      <c r="GH162" s="378" t="str">
        <f>IFERROR(IF(AND($GC162="fem",'Classificação geral'!$F156=2),'Classificação geral'!J156,""),"")</f>
        <v/>
      </c>
      <c r="GI162" s="378" t="str">
        <f>IFERROR(IF(AND($GC162="fem",'Classificação geral'!$F156=2),'Classificação geral'!K156,""),"")</f>
        <v/>
      </c>
      <c r="GJ162" s="378" t="str">
        <f>IFERROR(IF(AND($GC162="fem",'Classificação geral'!$F156=2),'Classificação geral'!L156,""),"")</f>
        <v/>
      </c>
      <c r="GK162" s="378" t="str">
        <f>IFERROR(IF(AND($GC162="fem",'Classificação geral'!$F156=2),'Classificação geral'!M156,""),"")</f>
        <v/>
      </c>
      <c r="GL162" s="378" t="str">
        <f>IFERROR(IF(AND($GC162="fem",'Classificação geral'!$F156=2),'Classificação geral'!N156,""),"")</f>
        <v/>
      </c>
      <c r="GM162" s="378" t="str">
        <f>IFERROR(IF(AND($GC162="fem",'Classificação geral'!$F156=2),'Classificação geral'!O156,""),"")</f>
        <v/>
      </c>
      <c r="GN162" s="378" t="str">
        <f>IFERROR(IF(AND($GC162="fem",'Classificação geral'!$F156=2),'Classificação geral'!P156,""),"")</f>
        <v/>
      </c>
      <c r="GO162" s="378" t="str">
        <f>IFERROR(IF(AND($GC162="fem",'Classificação geral'!$F156=2),'Classificação geral'!Q156,""),"")</f>
        <v/>
      </c>
      <c r="GP162" s="378" t="str">
        <f>IFERROR(IF(AND($GC162="fem",'Classificação geral'!$F156=2),'Classificação geral'!R156,""),"")</f>
        <v/>
      </c>
      <c r="GQ162" s="306"/>
      <c r="GR162" s="380" t="str">
        <f t="shared" si="458"/>
        <v/>
      </c>
      <c r="GS162" s="297" t="str">
        <f>IFERROR(RANK(GQ162,GQ:GQ,0)+ COUNTIF($GQ$13:GQ161,GQ162),"")</f>
        <v/>
      </c>
      <c r="GT162" s="305"/>
      <c r="GU162" s="295"/>
      <c r="GV162" s="295"/>
      <c r="GW162" s="293"/>
      <c r="GX162" s="293"/>
      <c r="GY162" s="306"/>
      <c r="GZ162" s="306"/>
      <c r="HA162" s="306"/>
      <c r="HB162" s="306"/>
      <c r="HC162" s="306"/>
      <c r="HD162" s="306"/>
      <c r="HE162" s="306"/>
      <c r="HF162" s="306"/>
      <c r="HG162" s="306"/>
      <c r="HH162" s="306"/>
      <c r="HI162" s="306"/>
      <c r="HJ162" s="306"/>
      <c r="HK162" s="306"/>
      <c r="HL162" s="306"/>
      <c r="HM162" s="380" t="str">
        <f t="shared" si="459"/>
        <v/>
      </c>
      <c r="HN162" s="297" t="str">
        <f>IFERROR(RANK(HL162,HL:HL,0)+ COUNTIF($HL$13:HL161,HL162),"")</f>
        <v/>
      </c>
      <c r="HO162" s="305"/>
      <c r="HP162" s="295"/>
      <c r="HQ162" s="306"/>
      <c r="HR162" s="293"/>
      <c r="HS162" s="293"/>
      <c r="HT162" s="293"/>
      <c r="HU162" s="382">
        <f>IF($HT162='Classificação geral'!$F156,'Classificação geral'!G156,"")</f>
        <v>0</v>
      </c>
      <c r="HV162" s="382">
        <f>IF($HT162='Classificação geral'!$F156,'Classificação geral'!H156,"")</f>
        <v>0</v>
      </c>
      <c r="HW162" s="382">
        <f>IF($HT162='Classificação geral'!$F156,'Classificação geral'!I156,"")</f>
        <v>0</v>
      </c>
      <c r="HX162" s="382">
        <f>IF($HT162='Classificação geral'!$F156,'Classificação geral'!J156,"")</f>
        <v>0</v>
      </c>
      <c r="HY162" s="382">
        <f>IF($HT162='Classificação geral'!$F156,'Classificação geral'!K156,"")</f>
        <v>0</v>
      </c>
      <c r="HZ162" s="382">
        <f>IF($HT162='Classificação geral'!$F156,'Classificação geral'!L156,"")</f>
        <v>0</v>
      </c>
      <c r="IA162" s="382">
        <f>IF($HT162='Classificação geral'!$F156,'Classificação geral'!M156,"")</f>
        <v>0</v>
      </c>
      <c r="IB162" s="382">
        <f>IF($HT162='Classificação geral'!$F156,'Classificação geral'!N156,"")</f>
        <v>0</v>
      </c>
      <c r="IC162" s="382">
        <f>IF($HT162='Classificação geral'!$F156,'Classificação geral'!O156,"")</f>
        <v>0</v>
      </c>
      <c r="ID162" s="382">
        <f>IF($HT162='Classificação geral'!$F156,'Classificação geral'!P156,"")</f>
        <v>0</v>
      </c>
      <c r="IE162" s="382">
        <f>IF($HT162='Classificação geral'!$F156,'Classificação geral'!Q156,"")</f>
        <v>0</v>
      </c>
      <c r="IF162" s="382">
        <f>IF($HT162='Classificação geral'!$F156,'Classificação geral'!R156,"")</f>
        <v>0</v>
      </c>
      <c r="IG162" s="379">
        <f>IF($HT162='Classificação geral'!$F156,'Classificação geral'!$U156,"")</f>
        <v>0</v>
      </c>
      <c r="IH162" s="334" t="str">
        <f t="shared" si="454"/>
        <v/>
      </c>
      <c r="II162" s="297">
        <f>IFERROR(RANK(IG162,IG:IG,0)+ COUNTIF($IG$13:IG161,IG162),"")</f>
        <v>22</v>
      </c>
      <c r="IJ162" s="305"/>
      <c r="IK162" s="295"/>
      <c r="IL162" s="306"/>
      <c r="IM162" s="293"/>
      <c r="IN162" s="293"/>
      <c r="IO162" s="293"/>
      <c r="IP162" s="379">
        <f>IF($IO162='Classificação geral'!$F156,'Classificação geral'!G156,"")</f>
        <v>0</v>
      </c>
      <c r="IQ162" s="379">
        <f>IF($IO162='Classificação geral'!$F156,'Classificação geral'!H156,"")</f>
        <v>0</v>
      </c>
      <c r="IR162" s="379">
        <f>IF($IO162='Classificação geral'!$F156,'Classificação geral'!I156,"")</f>
        <v>0</v>
      </c>
      <c r="IS162" s="379">
        <f>IF($IO162='Classificação geral'!$F156,'Classificação geral'!J156,"")</f>
        <v>0</v>
      </c>
      <c r="IT162" s="379">
        <f>IF($IO162='Classificação geral'!$F156,'Classificação geral'!K156,"")</f>
        <v>0</v>
      </c>
      <c r="IU162" s="379">
        <f>IF($IO162='Classificação geral'!$F156,'Classificação geral'!L156,"")</f>
        <v>0</v>
      </c>
      <c r="IV162" s="379">
        <f>IF($IO162='Classificação geral'!$F156,'Classificação geral'!M156,"")</f>
        <v>0</v>
      </c>
      <c r="IW162" s="379">
        <f>IF($IO162='Classificação geral'!$F156,'Classificação geral'!N156,"")</f>
        <v>0</v>
      </c>
      <c r="IX162" s="379">
        <f>IF($IO162='Classificação geral'!$F156,'Classificação geral'!O156,"")</f>
        <v>0</v>
      </c>
      <c r="IY162" s="379">
        <f>IF($IO162='Classificação geral'!$F156,'Classificação geral'!P156,"")</f>
        <v>0</v>
      </c>
      <c r="IZ162" s="379">
        <f>IF($IO162='Classificação geral'!$F156,'Classificação geral'!Q156,"")</f>
        <v>0</v>
      </c>
      <c r="JA162" s="379">
        <f>IF($IO162='Classificação geral'!$F156,'Classificação geral'!R156,"")</f>
        <v>0</v>
      </c>
      <c r="JB162" s="296">
        <f>IF($IO162='Classificação geral'!$F156,'Classificação geral'!$U156,"")</f>
        <v>0</v>
      </c>
      <c r="JC162" s="334" t="str">
        <f t="shared" si="455"/>
        <v/>
      </c>
      <c r="JD162" s="297">
        <f>IFERROR(RANK(JB162,JB:JB,0)+ COUNTIF($JB$13:JB161,JB162),"")</f>
        <v>22</v>
      </c>
    </row>
    <row r="163" spans="66:264" ht="24.6" x14ac:dyDescent="0.4">
      <c r="BN163" s="236"/>
      <c r="EI163" s="295"/>
      <c r="EJ163" s="306"/>
      <c r="EK163" s="293"/>
      <c r="EL163" s="293"/>
      <c r="EM163" s="293"/>
      <c r="EN163" s="378" t="str">
        <f>IFERROR(IF(AND($EL163="fem",'Classificação geral'!$F157=1),'Classificação geral'!G157,""),"")</f>
        <v/>
      </c>
      <c r="EO163" s="378" t="str">
        <f>IFERROR(IF(AND($EL163="fem",'Classificação geral'!$F157=1),'Classificação geral'!H157,""),"")</f>
        <v/>
      </c>
      <c r="EP163" s="378" t="str">
        <f>IFERROR(IF(AND($EL163="fem",'Classificação geral'!$F157=1),'Classificação geral'!I157,""),"")</f>
        <v/>
      </c>
      <c r="EQ163" s="378" t="str">
        <f>IFERROR(IF(AND($EL163="fem",'Classificação geral'!$F157=1),'Classificação geral'!J157,""),"")</f>
        <v/>
      </c>
      <c r="ER163" s="306"/>
      <c r="ES163" s="378" t="str">
        <f>IFERROR(IF(AND($EL163="fem",'Classificação geral'!$F157=1),'Classificação geral'!L157,""),"")</f>
        <v/>
      </c>
      <c r="ET163" s="378" t="str">
        <f>IFERROR(IF(AND($EL163="fem",'Classificação geral'!$F157=1),'Classificação geral'!M157,""),"")</f>
        <v/>
      </c>
      <c r="EU163" s="378" t="str">
        <f>IFERROR(IF(AND($EL163="fem",'Classificação geral'!$F157=1),'Classificação geral'!N157,""),"")</f>
        <v/>
      </c>
      <c r="EV163" s="306"/>
      <c r="EW163" s="378" t="str">
        <f>IFERROR(IF(AND($EL163="fem",'Classificação geral'!$F157=1),'Classificação geral'!P157,""),"")</f>
        <v/>
      </c>
      <c r="EX163" s="378" t="str">
        <f>IFERROR(IF(AND($EL163="fem",'Classificação geral'!$F157=1),'Classificação geral'!Q157,""),"")</f>
        <v/>
      </c>
      <c r="EY163" s="378" t="str">
        <f>IFERROR(IF(AND($EL163="fem",'Classificação geral'!$F157=1),'Classificação geral'!R157,""),"")</f>
        <v/>
      </c>
      <c r="EZ163" s="296"/>
      <c r="FA163" s="380" t="str">
        <f t="shared" si="456"/>
        <v/>
      </c>
      <c r="FB163" s="297" t="str">
        <f>IFERROR(RANK(EZ163,EZ:EZ,0)+ COUNTIF(EZ$13:$EZ162,EZ163),"")</f>
        <v/>
      </c>
      <c r="FC163" s="298"/>
      <c r="FD163" s="305"/>
      <c r="FE163" s="295"/>
      <c r="FF163" s="306"/>
      <c r="FG163" s="293"/>
      <c r="FH163" s="293"/>
      <c r="FI163" s="306"/>
      <c r="FJ163" s="378" t="str">
        <f>IFERROR(IF(AND($FH163="mas",'Classificação geral'!$F157=1),'Classificação geral'!G157,""),"")</f>
        <v/>
      </c>
      <c r="FK163" s="378" t="str">
        <f>IFERROR(IF(AND($FH163="mas",'Classificação geral'!$F157=1),'Classificação geral'!H157,""),"")</f>
        <v/>
      </c>
      <c r="FL163" s="378" t="str">
        <f>IFERROR(IF(AND($FH163="mas",'Classificação geral'!$F157=1),'Classificação geral'!I157,""),"")</f>
        <v/>
      </c>
      <c r="FM163" s="378" t="str">
        <f>IFERROR(IF(AND($FH163="mas",'Classificação geral'!$F157=1),'Classificação geral'!J157,""),"")</f>
        <v/>
      </c>
      <c r="FN163" s="378" t="str">
        <f>IFERROR(IF(AND($FH163="mas",'Classificação geral'!$F157=1),'Classificação geral'!K157,""),"")</f>
        <v/>
      </c>
      <c r="FO163" s="378" t="str">
        <f>IFERROR(IF(AND($FH163="mas",'Classificação geral'!$F157=1),'Classificação geral'!L157,""),"")</f>
        <v/>
      </c>
      <c r="FP163" s="378" t="str">
        <f>IFERROR(IF(AND($FH163="mas",'Classificação geral'!$F157=1),'Classificação geral'!M157,""),"")</f>
        <v/>
      </c>
      <c r="FQ163" s="378" t="str">
        <f>IFERROR(IF(AND($FH163="mas",'Classificação geral'!$F157=1),'Classificação geral'!N157,""),"")</f>
        <v/>
      </c>
      <c r="FR163" s="378" t="str">
        <f>IFERROR(IF(AND($FH163="mas",'Classificação geral'!$F157=1),'Classificação geral'!O157,""),"")</f>
        <v/>
      </c>
      <c r="FS163" s="378" t="str">
        <f>IFERROR(IF(AND($FH163="mas",'Classificação geral'!$F157=1),'Classificação geral'!P157,""),"")</f>
        <v/>
      </c>
      <c r="FT163" s="378" t="str">
        <f>IFERROR(IF(AND($FH163="mas",'Classificação geral'!$F157=1),'Classificação geral'!Q157,""),"")</f>
        <v/>
      </c>
      <c r="FU163" s="378" t="str">
        <f>IFERROR(IF(AND($FH163="mas",'Classificação geral'!$F157=1),'Classificação geral'!R157,""),"")</f>
        <v/>
      </c>
      <c r="FV163" s="306"/>
      <c r="FW163" s="380" t="str">
        <f t="shared" si="457"/>
        <v/>
      </c>
      <c r="FX163" s="297" t="str">
        <f>IFERROR(RANK(FV163,FV:FV,0)+ COUNTIF($FV$13:FV162,FV163),"")</f>
        <v/>
      </c>
      <c r="FY163" s="305"/>
      <c r="FZ163" s="295"/>
      <c r="GA163" s="295"/>
      <c r="GB163" s="293"/>
      <c r="GC163" s="293"/>
      <c r="GD163" s="306"/>
      <c r="GE163" s="378" t="str">
        <f>IFERROR(IF(AND($GC163="fem",'Classificação geral'!$F157=2),'Classificação geral'!G157,""),"")</f>
        <v/>
      </c>
      <c r="GF163" s="378" t="str">
        <f>IFERROR(IF(AND($GC163="fem",'Classificação geral'!$F157=2),'Classificação geral'!H157,""),"")</f>
        <v/>
      </c>
      <c r="GG163" s="378" t="str">
        <f>IFERROR(IF(AND($GC163="fem",'Classificação geral'!$F157=2),'Classificação geral'!I157,""),"")</f>
        <v/>
      </c>
      <c r="GH163" s="378" t="str">
        <f>IFERROR(IF(AND($GC163="fem",'Classificação geral'!$F157=2),'Classificação geral'!J157,""),"")</f>
        <v/>
      </c>
      <c r="GI163" s="378" t="str">
        <f>IFERROR(IF(AND($GC163="fem",'Classificação geral'!$F157=2),'Classificação geral'!K157,""),"")</f>
        <v/>
      </c>
      <c r="GJ163" s="378" t="str">
        <f>IFERROR(IF(AND($GC163="fem",'Classificação geral'!$F157=2),'Classificação geral'!L157,""),"")</f>
        <v/>
      </c>
      <c r="GK163" s="378" t="str">
        <f>IFERROR(IF(AND($GC163="fem",'Classificação geral'!$F157=2),'Classificação geral'!M157,""),"")</f>
        <v/>
      </c>
      <c r="GL163" s="378" t="str">
        <f>IFERROR(IF(AND($GC163="fem",'Classificação geral'!$F157=2),'Classificação geral'!N157,""),"")</f>
        <v/>
      </c>
      <c r="GM163" s="378" t="str">
        <f>IFERROR(IF(AND($GC163="fem",'Classificação geral'!$F157=2),'Classificação geral'!O157,""),"")</f>
        <v/>
      </c>
      <c r="GN163" s="378" t="str">
        <f>IFERROR(IF(AND($GC163="fem",'Classificação geral'!$F157=2),'Classificação geral'!P157,""),"")</f>
        <v/>
      </c>
      <c r="GO163" s="378" t="str">
        <f>IFERROR(IF(AND($GC163="fem",'Classificação geral'!$F157=2),'Classificação geral'!Q157,""),"")</f>
        <v/>
      </c>
      <c r="GP163" s="378" t="str">
        <f>IFERROR(IF(AND($GC163="fem",'Classificação geral'!$F157=2),'Classificação geral'!R157,""),"")</f>
        <v/>
      </c>
      <c r="GQ163" s="306"/>
      <c r="GR163" s="380" t="str">
        <f t="shared" si="458"/>
        <v/>
      </c>
      <c r="GS163" s="297" t="str">
        <f>IFERROR(RANK(GQ163,GQ:GQ,0)+ COUNTIF($GQ$13:GQ162,GQ163),"")</f>
        <v/>
      </c>
      <c r="GT163" s="305"/>
      <c r="GU163" s="295"/>
      <c r="GV163" s="295"/>
      <c r="GW163" s="293"/>
      <c r="GX163" s="293"/>
      <c r="GY163" s="306"/>
      <c r="GZ163" s="306"/>
      <c r="HA163" s="306"/>
      <c r="HB163" s="306"/>
      <c r="HC163" s="306"/>
      <c r="HD163" s="306"/>
      <c r="HE163" s="306"/>
      <c r="HF163" s="306"/>
      <c r="HG163" s="306"/>
      <c r="HH163" s="306"/>
      <c r="HI163" s="306"/>
      <c r="HJ163" s="306"/>
      <c r="HK163" s="306"/>
      <c r="HL163" s="306"/>
      <c r="HM163" s="380" t="str">
        <f t="shared" si="459"/>
        <v/>
      </c>
      <c r="HN163" s="297" t="str">
        <f>IFERROR(RANK(HL163,HL:HL,0)+ COUNTIF($HL$13:HL162,HL163),"")</f>
        <v/>
      </c>
      <c r="HO163" s="305"/>
      <c r="HP163" s="295"/>
      <c r="HQ163" s="306"/>
      <c r="HR163" s="293"/>
      <c r="HS163" s="293"/>
      <c r="HT163" s="293"/>
      <c r="HU163" s="382">
        <f>IF($HT163='Classificação geral'!$F157,'Classificação geral'!G157,"")</f>
        <v>0</v>
      </c>
      <c r="HV163" s="382">
        <f>IF($HT163='Classificação geral'!$F157,'Classificação geral'!H157,"")</f>
        <v>0</v>
      </c>
      <c r="HW163" s="382">
        <f>IF($HT163='Classificação geral'!$F157,'Classificação geral'!I157,"")</f>
        <v>0</v>
      </c>
      <c r="HX163" s="382">
        <f>IF($HT163='Classificação geral'!$F157,'Classificação geral'!J157,"")</f>
        <v>0</v>
      </c>
      <c r="HY163" s="382">
        <f>IF($HT163='Classificação geral'!$F157,'Classificação geral'!K157,"")</f>
        <v>0</v>
      </c>
      <c r="HZ163" s="382">
        <f>IF($HT163='Classificação geral'!$F157,'Classificação geral'!L157,"")</f>
        <v>0</v>
      </c>
      <c r="IA163" s="382">
        <f>IF($HT163='Classificação geral'!$F157,'Classificação geral'!M157,"")</f>
        <v>0</v>
      </c>
      <c r="IB163" s="382">
        <f>IF($HT163='Classificação geral'!$F157,'Classificação geral'!N157,"")</f>
        <v>0</v>
      </c>
      <c r="IC163" s="382">
        <f>IF($HT163='Classificação geral'!$F157,'Classificação geral'!O157,"")</f>
        <v>0</v>
      </c>
      <c r="ID163" s="382">
        <f>IF($HT163='Classificação geral'!$F157,'Classificação geral'!P157,"")</f>
        <v>0</v>
      </c>
      <c r="IE163" s="382">
        <f>IF($HT163='Classificação geral'!$F157,'Classificação geral'!Q157,"")</f>
        <v>0</v>
      </c>
      <c r="IF163" s="382">
        <f>IF($HT163='Classificação geral'!$F157,'Classificação geral'!R157,"")</f>
        <v>0</v>
      </c>
      <c r="IG163" s="379">
        <f>IF($HT163='Classificação geral'!$F157,'Classificação geral'!$U157,"")</f>
        <v>0</v>
      </c>
      <c r="IH163" s="334" t="str">
        <f t="shared" si="454"/>
        <v/>
      </c>
      <c r="II163" s="297">
        <f>IFERROR(RANK(IG163,IG:IG,0)+ COUNTIF($IG$13:IG162,IG163),"")</f>
        <v>23</v>
      </c>
      <c r="IJ163" s="305"/>
      <c r="IK163" s="295"/>
      <c r="IL163" s="306"/>
      <c r="IM163" s="293"/>
      <c r="IN163" s="293"/>
      <c r="IO163" s="293"/>
      <c r="IP163" s="379">
        <f>IF($IO163='Classificação geral'!$F157,'Classificação geral'!G157,"")</f>
        <v>0</v>
      </c>
      <c r="IQ163" s="379">
        <f>IF($IO163='Classificação geral'!$F157,'Classificação geral'!H157,"")</f>
        <v>0</v>
      </c>
      <c r="IR163" s="379">
        <f>IF($IO163='Classificação geral'!$F157,'Classificação geral'!I157,"")</f>
        <v>0</v>
      </c>
      <c r="IS163" s="379">
        <f>IF($IO163='Classificação geral'!$F157,'Classificação geral'!J157,"")</f>
        <v>0</v>
      </c>
      <c r="IT163" s="379">
        <f>IF($IO163='Classificação geral'!$F157,'Classificação geral'!K157,"")</f>
        <v>0</v>
      </c>
      <c r="IU163" s="379">
        <f>IF($IO163='Classificação geral'!$F157,'Classificação geral'!L157,"")</f>
        <v>0</v>
      </c>
      <c r="IV163" s="379">
        <f>IF($IO163='Classificação geral'!$F157,'Classificação geral'!M157,"")</f>
        <v>0</v>
      </c>
      <c r="IW163" s="379">
        <f>IF($IO163='Classificação geral'!$F157,'Classificação geral'!N157,"")</f>
        <v>0</v>
      </c>
      <c r="IX163" s="379">
        <f>IF($IO163='Classificação geral'!$F157,'Classificação geral'!O157,"")</f>
        <v>0</v>
      </c>
      <c r="IY163" s="379">
        <f>IF($IO163='Classificação geral'!$F157,'Classificação geral'!P157,"")</f>
        <v>0</v>
      </c>
      <c r="IZ163" s="379">
        <f>IF($IO163='Classificação geral'!$F157,'Classificação geral'!Q157,"")</f>
        <v>0</v>
      </c>
      <c r="JA163" s="379">
        <f>IF($IO163='Classificação geral'!$F157,'Classificação geral'!R157,"")</f>
        <v>0</v>
      </c>
      <c r="JB163" s="296">
        <f>IF($IO163='Classificação geral'!$F157,'Classificação geral'!$U157,"")</f>
        <v>0</v>
      </c>
      <c r="JC163" s="334" t="str">
        <f t="shared" si="455"/>
        <v/>
      </c>
      <c r="JD163" s="297">
        <f>IFERROR(RANK(JB163,JB:JB,0)+ COUNTIF($JB$13:JB162,JB163),"")</f>
        <v>23</v>
      </c>
    </row>
    <row r="164" spans="66:264" ht="24.6" x14ac:dyDescent="0.4">
      <c r="BN164" s="236"/>
      <c r="EI164" s="295"/>
      <c r="EJ164" s="306"/>
      <c r="EK164" s="293"/>
      <c r="EL164" s="293"/>
      <c r="EM164" s="293"/>
      <c r="EN164" s="378" t="str">
        <f>IFERROR(IF(AND($EL164="fem",'Classificação geral'!$F158=1),'Classificação geral'!G158,""),"")</f>
        <v/>
      </c>
      <c r="EO164" s="378" t="str">
        <f>IFERROR(IF(AND($EL164="fem",'Classificação geral'!$F158=1),'Classificação geral'!H158,""),"")</f>
        <v/>
      </c>
      <c r="EP164" s="378" t="str">
        <f>IFERROR(IF(AND($EL164="fem",'Classificação geral'!$F158=1),'Classificação geral'!I158,""),"")</f>
        <v/>
      </c>
      <c r="EQ164" s="378" t="str">
        <f>IFERROR(IF(AND($EL164="fem",'Classificação geral'!$F158=1),'Classificação geral'!J158,""),"")</f>
        <v/>
      </c>
      <c r="ER164" s="306"/>
      <c r="ES164" s="378" t="str">
        <f>IFERROR(IF(AND($EL164="fem",'Classificação geral'!$F158=1),'Classificação geral'!L158,""),"")</f>
        <v/>
      </c>
      <c r="ET164" s="378" t="str">
        <f>IFERROR(IF(AND($EL164="fem",'Classificação geral'!$F158=1),'Classificação geral'!M158,""),"")</f>
        <v/>
      </c>
      <c r="EU164" s="378" t="str">
        <f>IFERROR(IF(AND($EL164="fem",'Classificação geral'!$F158=1),'Classificação geral'!N158,""),"")</f>
        <v/>
      </c>
      <c r="EV164" s="306"/>
      <c r="EW164" s="378" t="str">
        <f>IFERROR(IF(AND($EL164="fem",'Classificação geral'!$F158=1),'Classificação geral'!P158,""),"")</f>
        <v/>
      </c>
      <c r="EX164" s="378" t="str">
        <f>IFERROR(IF(AND($EL164="fem",'Classificação geral'!$F158=1),'Classificação geral'!Q158,""),"")</f>
        <v/>
      </c>
      <c r="EY164" s="378" t="str">
        <f>IFERROR(IF(AND($EL164="fem",'Classificação geral'!$F158=1),'Classificação geral'!R158,""),"")</f>
        <v/>
      </c>
      <c r="EZ164" s="296"/>
      <c r="FA164" s="380" t="str">
        <f t="shared" si="456"/>
        <v/>
      </c>
      <c r="FB164" s="297" t="str">
        <f>IFERROR(RANK(EZ164,EZ:EZ,0)+ COUNTIF(EZ$13:$EZ163,EZ164),"")</f>
        <v/>
      </c>
      <c r="FC164" s="298"/>
      <c r="FD164" s="305"/>
      <c r="FE164" s="295"/>
      <c r="FF164" s="306"/>
      <c r="FG164" s="293"/>
      <c r="FH164" s="293"/>
      <c r="FI164" s="306"/>
      <c r="FJ164" s="378" t="str">
        <f>IFERROR(IF(AND($FH164="mas",'Classificação geral'!$F158=1),'Classificação geral'!G158,""),"")</f>
        <v/>
      </c>
      <c r="FK164" s="378" t="str">
        <f>IFERROR(IF(AND($FH164="mas",'Classificação geral'!$F158=1),'Classificação geral'!H158,""),"")</f>
        <v/>
      </c>
      <c r="FL164" s="378" t="str">
        <f>IFERROR(IF(AND($FH164="mas",'Classificação geral'!$F158=1),'Classificação geral'!I158,""),"")</f>
        <v/>
      </c>
      <c r="FM164" s="378" t="str">
        <f>IFERROR(IF(AND($FH164="mas",'Classificação geral'!$F158=1),'Classificação geral'!J158,""),"")</f>
        <v/>
      </c>
      <c r="FN164" s="378" t="str">
        <f>IFERROR(IF(AND($FH164="mas",'Classificação geral'!$F158=1),'Classificação geral'!K158,""),"")</f>
        <v/>
      </c>
      <c r="FO164" s="378" t="str">
        <f>IFERROR(IF(AND($FH164="mas",'Classificação geral'!$F158=1),'Classificação geral'!L158,""),"")</f>
        <v/>
      </c>
      <c r="FP164" s="378" t="str">
        <f>IFERROR(IF(AND($FH164="mas",'Classificação geral'!$F158=1),'Classificação geral'!M158,""),"")</f>
        <v/>
      </c>
      <c r="FQ164" s="378" t="str">
        <f>IFERROR(IF(AND($FH164="mas",'Classificação geral'!$F158=1),'Classificação geral'!N158,""),"")</f>
        <v/>
      </c>
      <c r="FR164" s="378" t="str">
        <f>IFERROR(IF(AND($FH164="mas",'Classificação geral'!$F158=1),'Classificação geral'!O158,""),"")</f>
        <v/>
      </c>
      <c r="FS164" s="378" t="str">
        <f>IFERROR(IF(AND($FH164="mas",'Classificação geral'!$F158=1),'Classificação geral'!P158,""),"")</f>
        <v/>
      </c>
      <c r="FT164" s="378" t="str">
        <f>IFERROR(IF(AND($FH164="mas",'Classificação geral'!$F158=1),'Classificação geral'!Q158,""),"")</f>
        <v/>
      </c>
      <c r="FU164" s="378" t="str">
        <f>IFERROR(IF(AND($FH164="mas",'Classificação geral'!$F158=1),'Classificação geral'!R158,""),"")</f>
        <v/>
      </c>
      <c r="FV164" s="306"/>
      <c r="FW164" s="380" t="str">
        <f t="shared" si="457"/>
        <v/>
      </c>
      <c r="FX164" s="297" t="str">
        <f>IFERROR(RANK(FV164,FV:FV,0)+ COUNTIF($FV$13:FV163,FV164),"")</f>
        <v/>
      </c>
      <c r="FY164" s="305"/>
      <c r="FZ164" s="295"/>
      <c r="GA164" s="295"/>
      <c r="GB164" s="293"/>
      <c r="GC164" s="293"/>
      <c r="GD164" s="306"/>
      <c r="GE164" s="378" t="str">
        <f>IFERROR(IF(AND($GC164="fem",'Classificação geral'!$F158=2),'Classificação geral'!G158,""),"")</f>
        <v/>
      </c>
      <c r="GF164" s="378" t="str">
        <f>IFERROR(IF(AND($GC164="fem",'Classificação geral'!$F158=2),'Classificação geral'!H158,""),"")</f>
        <v/>
      </c>
      <c r="GG164" s="378" t="str">
        <f>IFERROR(IF(AND($GC164="fem",'Classificação geral'!$F158=2),'Classificação geral'!I158,""),"")</f>
        <v/>
      </c>
      <c r="GH164" s="378" t="str">
        <f>IFERROR(IF(AND($GC164="fem",'Classificação geral'!$F158=2),'Classificação geral'!J158,""),"")</f>
        <v/>
      </c>
      <c r="GI164" s="378" t="str">
        <f>IFERROR(IF(AND($GC164="fem",'Classificação geral'!$F158=2),'Classificação geral'!K158,""),"")</f>
        <v/>
      </c>
      <c r="GJ164" s="378" t="str">
        <f>IFERROR(IF(AND($GC164="fem",'Classificação geral'!$F158=2),'Classificação geral'!L158,""),"")</f>
        <v/>
      </c>
      <c r="GK164" s="378" t="str">
        <f>IFERROR(IF(AND($GC164="fem",'Classificação geral'!$F158=2),'Classificação geral'!M158,""),"")</f>
        <v/>
      </c>
      <c r="GL164" s="378" t="str">
        <f>IFERROR(IF(AND($GC164="fem",'Classificação geral'!$F158=2),'Classificação geral'!N158,""),"")</f>
        <v/>
      </c>
      <c r="GM164" s="378" t="str">
        <f>IFERROR(IF(AND($GC164="fem",'Classificação geral'!$F158=2),'Classificação geral'!O158,""),"")</f>
        <v/>
      </c>
      <c r="GN164" s="378" t="str">
        <f>IFERROR(IF(AND($GC164="fem",'Classificação geral'!$F158=2),'Classificação geral'!P158,""),"")</f>
        <v/>
      </c>
      <c r="GO164" s="378" t="str">
        <f>IFERROR(IF(AND($GC164="fem",'Classificação geral'!$F158=2),'Classificação geral'!Q158,""),"")</f>
        <v/>
      </c>
      <c r="GP164" s="378" t="str">
        <f>IFERROR(IF(AND($GC164="fem",'Classificação geral'!$F158=2),'Classificação geral'!R158,""),"")</f>
        <v/>
      </c>
      <c r="GQ164" s="306"/>
      <c r="GR164" s="380" t="str">
        <f t="shared" si="458"/>
        <v/>
      </c>
      <c r="GS164" s="297" t="str">
        <f>IFERROR(RANK(GQ164,GQ:GQ,0)+ COUNTIF($GQ$13:GQ163,GQ164),"")</f>
        <v/>
      </c>
      <c r="GT164" s="305"/>
      <c r="GU164" s="295"/>
      <c r="GV164" s="295"/>
      <c r="GW164" s="293"/>
      <c r="GX164" s="293"/>
      <c r="GY164" s="306"/>
      <c r="GZ164" s="306"/>
      <c r="HA164" s="306"/>
      <c r="HB164" s="306"/>
      <c r="HC164" s="306"/>
      <c r="HD164" s="306"/>
      <c r="HE164" s="306"/>
      <c r="HF164" s="306"/>
      <c r="HG164" s="306"/>
      <c r="HH164" s="306"/>
      <c r="HI164" s="306"/>
      <c r="HJ164" s="306"/>
      <c r="HK164" s="306"/>
      <c r="HL164" s="306"/>
      <c r="HM164" s="380" t="str">
        <f t="shared" si="459"/>
        <v/>
      </c>
      <c r="HN164" s="297" t="str">
        <f>IFERROR(RANK(HL164,HL:HL,0)+ COUNTIF($HL$13:HL163,HL164),"")</f>
        <v/>
      </c>
      <c r="HO164" s="305"/>
      <c r="HP164" s="295"/>
      <c r="HQ164" s="306"/>
      <c r="HR164" s="293"/>
      <c r="HS164" s="293"/>
      <c r="HT164" s="293"/>
      <c r="HU164" s="382">
        <f>IF($HT164='Classificação geral'!$F158,'Classificação geral'!G158,"")</f>
        <v>0</v>
      </c>
      <c r="HV164" s="382">
        <f>IF($HT164='Classificação geral'!$F158,'Classificação geral'!H158,"")</f>
        <v>0</v>
      </c>
      <c r="HW164" s="382">
        <f>IF($HT164='Classificação geral'!$F158,'Classificação geral'!I158,"")</f>
        <v>0</v>
      </c>
      <c r="HX164" s="382">
        <f>IF($HT164='Classificação geral'!$F158,'Classificação geral'!J158,"")</f>
        <v>0</v>
      </c>
      <c r="HY164" s="382">
        <f>IF($HT164='Classificação geral'!$F158,'Classificação geral'!K158,"")</f>
        <v>0</v>
      </c>
      <c r="HZ164" s="382">
        <f>IF($HT164='Classificação geral'!$F158,'Classificação geral'!L158,"")</f>
        <v>0</v>
      </c>
      <c r="IA164" s="382">
        <f>IF($HT164='Classificação geral'!$F158,'Classificação geral'!M158,"")</f>
        <v>0</v>
      </c>
      <c r="IB164" s="382">
        <f>IF($HT164='Classificação geral'!$F158,'Classificação geral'!N158,"")</f>
        <v>0</v>
      </c>
      <c r="IC164" s="382">
        <f>IF($HT164='Classificação geral'!$F158,'Classificação geral'!O158,"")</f>
        <v>0</v>
      </c>
      <c r="ID164" s="382">
        <f>IF($HT164='Classificação geral'!$F158,'Classificação geral'!P158,"")</f>
        <v>0</v>
      </c>
      <c r="IE164" s="382">
        <f>IF($HT164='Classificação geral'!$F158,'Classificação geral'!Q158,"")</f>
        <v>0</v>
      </c>
      <c r="IF164" s="382">
        <f>IF($HT164='Classificação geral'!$F158,'Classificação geral'!R158,"")</f>
        <v>0</v>
      </c>
      <c r="IG164" s="379">
        <f>IF($HT164='Classificação geral'!$F158,'Classificação geral'!$U158,"")</f>
        <v>0</v>
      </c>
      <c r="IH164" s="334" t="str">
        <f t="shared" si="454"/>
        <v/>
      </c>
      <c r="II164" s="297">
        <f>IFERROR(RANK(IG164,IG:IG,0)+ COUNTIF($IG$13:IG163,IG164),"")</f>
        <v>24</v>
      </c>
      <c r="IJ164" s="305"/>
      <c r="IK164" s="295"/>
      <c r="IL164" s="306"/>
      <c r="IM164" s="293"/>
      <c r="IN164" s="293"/>
      <c r="IO164" s="293"/>
      <c r="IP164" s="379">
        <f>IF($IO164='Classificação geral'!$F158,'Classificação geral'!G158,"")</f>
        <v>0</v>
      </c>
      <c r="IQ164" s="379">
        <f>IF($IO164='Classificação geral'!$F158,'Classificação geral'!H158,"")</f>
        <v>0</v>
      </c>
      <c r="IR164" s="379">
        <f>IF($IO164='Classificação geral'!$F158,'Classificação geral'!I158,"")</f>
        <v>0</v>
      </c>
      <c r="IS164" s="379">
        <f>IF($IO164='Classificação geral'!$F158,'Classificação geral'!J158,"")</f>
        <v>0</v>
      </c>
      <c r="IT164" s="379">
        <f>IF($IO164='Classificação geral'!$F158,'Classificação geral'!K158,"")</f>
        <v>0</v>
      </c>
      <c r="IU164" s="379">
        <f>IF($IO164='Classificação geral'!$F158,'Classificação geral'!L158,"")</f>
        <v>0</v>
      </c>
      <c r="IV164" s="379">
        <f>IF($IO164='Classificação geral'!$F158,'Classificação geral'!M158,"")</f>
        <v>0</v>
      </c>
      <c r="IW164" s="379">
        <f>IF($IO164='Classificação geral'!$F158,'Classificação geral'!N158,"")</f>
        <v>0</v>
      </c>
      <c r="IX164" s="379">
        <f>IF($IO164='Classificação geral'!$F158,'Classificação geral'!O158,"")</f>
        <v>0</v>
      </c>
      <c r="IY164" s="379">
        <f>IF($IO164='Classificação geral'!$F158,'Classificação geral'!P158,"")</f>
        <v>0</v>
      </c>
      <c r="IZ164" s="379">
        <f>IF($IO164='Classificação geral'!$F158,'Classificação geral'!Q158,"")</f>
        <v>0</v>
      </c>
      <c r="JA164" s="379">
        <f>IF($IO164='Classificação geral'!$F158,'Classificação geral'!R158,"")</f>
        <v>0</v>
      </c>
      <c r="JB164" s="296">
        <f>IF($IO164='Classificação geral'!$F158,'Classificação geral'!$U158,"")</f>
        <v>0</v>
      </c>
      <c r="JC164" s="334" t="str">
        <f t="shared" si="455"/>
        <v/>
      </c>
      <c r="JD164" s="297">
        <f>IFERROR(RANK(JB164,JB:JB,0)+ COUNTIF($JB$13:JB163,JB164),"")</f>
        <v>24</v>
      </c>
    </row>
    <row r="165" spans="66:264" ht="24.6" x14ac:dyDescent="0.4">
      <c r="BN165" s="236"/>
      <c r="EI165" s="295"/>
      <c r="EJ165" s="306"/>
      <c r="EK165" s="293"/>
      <c r="EL165" s="293"/>
      <c r="EM165" s="293"/>
      <c r="EN165" s="378" t="str">
        <f>IFERROR(IF(AND($EL165="fem",'Classificação geral'!$F159=1),'Classificação geral'!G159,""),"")</f>
        <v/>
      </c>
      <c r="EO165" s="378" t="str">
        <f>IFERROR(IF(AND($EL165="fem",'Classificação geral'!$F159=1),'Classificação geral'!H159,""),"")</f>
        <v/>
      </c>
      <c r="EP165" s="378" t="str">
        <f>IFERROR(IF(AND($EL165="fem",'Classificação geral'!$F159=1),'Classificação geral'!I159,""),"")</f>
        <v/>
      </c>
      <c r="EQ165" s="378" t="str">
        <f>IFERROR(IF(AND($EL165="fem",'Classificação geral'!$F159=1),'Classificação geral'!J159,""),"")</f>
        <v/>
      </c>
      <c r="ER165" s="306"/>
      <c r="ES165" s="378" t="str">
        <f>IFERROR(IF(AND($EL165="fem",'Classificação geral'!$F159=1),'Classificação geral'!L159,""),"")</f>
        <v/>
      </c>
      <c r="ET165" s="378" t="str">
        <f>IFERROR(IF(AND($EL165="fem",'Classificação geral'!$F159=1),'Classificação geral'!M159,""),"")</f>
        <v/>
      </c>
      <c r="EU165" s="378" t="str">
        <f>IFERROR(IF(AND($EL165="fem",'Classificação geral'!$F159=1),'Classificação geral'!N159,""),"")</f>
        <v/>
      </c>
      <c r="EV165" s="306"/>
      <c r="EW165" s="378" t="str">
        <f>IFERROR(IF(AND($EL165="fem",'Classificação geral'!$F159=1),'Classificação geral'!P159,""),"")</f>
        <v/>
      </c>
      <c r="EX165" s="378" t="str">
        <f>IFERROR(IF(AND($EL165="fem",'Classificação geral'!$F159=1),'Classificação geral'!Q159,""),"")</f>
        <v/>
      </c>
      <c r="EY165" s="378" t="str">
        <f>IFERROR(IF(AND($EL165="fem",'Classificação geral'!$F159=1),'Classificação geral'!R159,""),"")</f>
        <v/>
      </c>
      <c r="EZ165" s="296"/>
      <c r="FA165" s="380" t="str">
        <f t="shared" si="456"/>
        <v/>
      </c>
      <c r="FB165" s="297" t="str">
        <f>IFERROR(RANK(EZ165,EZ:EZ,0)+ COUNTIF(EZ$13:$EZ164,EZ165),"")</f>
        <v/>
      </c>
      <c r="FC165" s="298"/>
      <c r="FD165" s="305"/>
      <c r="FE165" s="295"/>
      <c r="FF165" s="306"/>
      <c r="FG165" s="293"/>
      <c r="FH165" s="293"/>
      <c r="FI165" s="306"/>
      <c r="FJ165" s="378" t="str">
        <f>IFERROR(IF(AND($FH165="mas",'Classificação geral'!$F159=1),'Classificação geral'!G159,""),"")</f>
        <v/>
      </c>
      <c r="FK165" s="378" t="str">
        <f>IFERROR(IF(AND($FH165="mas",'Classificação geral'!$F159=1),'Classificação geral'!H159,""),"")</f>
        <v/>
      </c>
      <c r="FL165" s="378" t="str">
        <f>IFERROR(IF(AND($FH165="mas",'Classificação geral'!$F159=1),'Classificação geral'!I159,""),"")</f>
        <v/>
      </c>
      <c r="FM165" s="378" t="str">
        <f>IFERROR(IF(AND($FH165="mas",'Classificação geral'!$F159=1),'Classificação geral'!J159,""),"")</f>
        <v/>
      </c>
      <c r="FN165" s="378" t="str">
        <f>IFERROR(IF(AND($FH165="mas",'Classificação geral'!$F159=1),'Classificação geral'!K159,""),"")</f>
        <v/>
      </c>
      <c r="FO165" s="378" t="str">
        <f>IFERROR(IF(AND($FH165="mas",'Classificação geral'!$F159=1),'Classificação geral'!L159,""),"")</f>
        <v/>
      </c>
      <c r="FP165" s="378" t="str">
        <f>IFERROR(IF(AND($FH165="mas",'Classificação geral'!$F159=1),'Classificação geral'!M159,""),"")</f>
        <v/>
      </c>
      <c r="FQ165" s="378" t="str">
        <f>IFERROR(IF(AND($FH165="mas",'Classificação geral'!$F159=1),'Classificação geral'!N159,""),"")</f>
        <v/>
      </c>
      <c r="FR165" s="378" t="str">
        <f>IFERROR(IF(AND($FH165="mas",'Classificação geral'!$F159=1),'Classificação geral'!O159,""),"")</f>
        <v/>
      </c>
      <c r="FS165" s="378" t="str">
        <f>IFERROR(IF(AND($FH165="mas",'Classificação geral'!$F159=1),'Classificação geral'!P159,""),"")</f>
        <v/>
      </c>
      <c r="FT165" s="378" t="str">
        <f>IFERROR(IF(AND($FH165="mas",'Classificação geral'!$F159=1),'Classificação geral'!Q159,""),"")</f>
        <v/>
      </c>
      <c r="FU165" s="378" t="str">
        <f>IFERROR(IF(AND($FH165="mas",'Classificação geral'!$F159=1),'Classificação geral'!R159,""),"")</f>
        <v/>
      </c>
      <c r="FV165" s="306"/>
      <c r="FW165" s="380" t="str">
        <f t="shared" si="457"/>
        <v/>
      </c>
      <c r="FX165" s="297" t="str">
        <f>IFERROR(RANK(FV165,FV:FV,0)+ COUNTIF($FV$13:FV164,FV165),"")</f>
        <v/>
      </c>
      <c r="FY165" s="305"/>
      <c r="FZ165" s="295"/>
      <c r="GA165" s="295"/>
      <c r="GB165" s="293"/>
      <c r="GC165" s="293"/>
      <c r="GD165" s="306"/>
      <c r="GE165" s="378" t="str">
        <f>IFERROR(IF(AND($GC165="fem",'Classificação geral'!$F159=2),'Classificação geral'!G159,""),"")</f>
        <v/>
      </c>
      <c r="GF165" s="378" t="str">
        <f>IFERROR(IF(AND($GC165="fem",'Classificação geral'!$F159=2),'Classificação geral'!H159,""),"")</f>
        <v/>
      </c>
      <c r="GG165" s="378" t="str">
        <f>IFERROR(IF(AND($GC165="fem",'Classificação geral'!$F159=2),'Classificação geral'!I159,""),"")</f>
        <v/>
      </c>
      <c r="GH165" s="378" t="str">
        <f>IFERROR(IF(AND($GC165="fem",'Classificação geral'!$F159=2),'Classificação geral'!J159,""),"")</f>
        <v/>
      </c>
      <c r="GI165" s="378" t="str">
        <f>IFERROR(IF(AND($GC165="fem",'Classificação geral'!$F159=2),'Classificação geral'!K159,""),"")</f>
        <v/>
      </c>
      <c r="GJ165" s="378" t="str">
        <f>IFERROR(IF(AND($GC165="fem",'Classificação geral'!$F159=2),'Classificação geral'!L159,""),"")</f>
        <v/>
      </c>
      <c r="GK165" s="378" t="str">
        <f>IFERROR(IF(AND($GC165="fem",'Classificação geral'!$F159=2),'Classificação geral'!M159,""),"")</f>
        <v/>
      </c>
      <c r="GL165" s="378" t="str">
        <f>IFERROR(IF(AND($GC165="fem",'Classificação geral'!$F159=2),'Classificação geral'!N159,""),"")</f>
        <v/>
      </c>
      <c r="GM165" s="378" t="str">
        <f>IFERROR(IF(AND($GC165="fem",'Classificação geral'!$F159=2),'Classificação geral'!O159,""),"")</f>
        <v/>
      </c>
      <c r="GN165" s="378" t="str">
        <f>IFERROR(IF(AND($GC165="fem",'Classificação geral'!$F159=2),'Classificação geral'!P159,""),"")</f>
        <v/>
      </c>
      <c r="GO165" s="378" t="str">
        <f>IFERROR(IF(AND($GC165="fem",'Classificação geral'!$F159=2),'Classificação geral'!Q159,""),"")</f>
        <v/>
      </c>
      <c r="GP165" s="378" t="str">
        <f>IFERROR(IF(AND($GC165="fem",'Classificação geral'!$F159=2),'Classificação geral'!R159,""),"")</f>
        <v/>
      </c>
      <c r="GQ165" s="306"/>
      <c r="GR165" s="380" t="str">
        <f t="shared" si="458"/>
        <v/>
      </c>
      <c r="GS165" s="297" t="str">
        <f>IFERROR(RANK(GQ165,GQ:GQ,0)+ COUNTIF($GQ$13:GQ164,GQ165),"")</f>
        <v/>
      </c>
      <c r="GT165" s="305"/>
      <c r="GU165" s="295"/>
      <c r="GV165" s="295"/>
      <c r="GW165" s="293"/>
      <c r="GX165" s="293"/>
      <c r="GY165" s="306"/>
      <c r="GZ165" s="306"/>
      <c r="HA165" s="306"/>
      <c r="HB165" s="306"/>
      <c r="HC165" s="306"/>
      <c r="HD165" s="306"/>
      <c r="HE165" s="306"/>
      <c r="HF165" s="306"/>
      <c r="HG165" s="306"/>
      <c r="HH165" s="306"/>
      <c r="HI165" s="306"/>
      <c r="HJ165" s="306"/>
      <c r="HK165" s="306"/>
      <c r="HL165" s="306"/>
      <c r="HM165" s="380" t="str">
        <f t="shared" si="459"/>
        <v/>
      </c>
      <c r="HN165" s="297" t="str">
        <f>IFERROR(RANK(HL165,HL:HL,0)+ COUNTIF($HL$13:HL164,HL165),"")</f>
        <v/>
      </c>
      <c r="HO165" s="305"/>
      <c r="HP165" s="295"/>
      <c r="HQ165" s="306"/>
      <c r="HR165" s="293"/>
      <c r="HS165" s="293"/>
      <c r="HT165" s="293"/>
      <c r="HU165" s="382">
        <f>IF($HT165='Classificação geral'!$F159,'Classificação geral'!G159,"")</f>
        <v>0</v>
      </c>
      <c r="HV165" s="382">
        <f>IF($HT165='Classificação geral'!$F159,'Classificação geral'!H159,"")</f>
        <v>0</v>
      </c>
      <c r="HW165" s="382">
        <f>IF($HT165='Classificação geral'!$F159,'Classificação geral'!I159,"")</f>
        <v>0</v>
      </c>
      <c r="HX165" s="382">
        <f>IF($HT165='Classificação geral'!$F159,'Classificação geral'!J159,"")</f>
        <v>0</v>
      </c>
      <c r="HY165" s="382">
        <f>IF($HT165='Classificação geral'!$F159,'Classificação geral'!K159,"")</f>
        <v>0</v>
      </c>
      <c r="HZ165" s="382">
        <f>IF($HT165='Classificação geral'!$F159,'Classificação geral'!L159,"")</f>
        <v>0</v>
      </c>
      <c r="IA165" s="382">
        <f>IF($HT165='Classificação geral'!$F159,'Classificação geral'!M159,"")</f>
        <v>0</v>
      </c>
      <c r="IB165" s="382">
        <f>IF($HT165='Classificação geral'!$F159,'Classificação geral'!N159,"")</f>
        <v>0</v>
      </c>
      <c r="IC165" s="382">
        <f>IF($HT165='Classificação geral'!$F159,'Classificação geral'!O159,"")</f>
        <v>0</v>
      </c>
      <c r="ID165" s="382">
        <f>IF($HT165='Classificação geral'!$F159,'Classificação geral'!P159,"")</f>
        <v>0</v>
      </c>
      <c r="IE165" s="382">
        <f>IF($HT165='Classificação geral'!$F159,'Classificação geral'!Q159,"")</f>
        <v>0</v>
      </c>
      <c r="IF165" s="382">
        <f>IF($HT165='Classificação geral'!$F159,'Classificação geral'!R159,"")</f>
        <v>0</v>
      </c>
      <c r="IG165" s="379">
        <f>IF($HT165='Classificação geral'!$F159,'Classificação geral'!$U159,"")</f>
        <v>0</v>
      </c>
      <c r="IH165" s="334" t="str">
        <f t="shared" si="454"/>
        <v/>
      </c>
      <c r="II165" s="297">
        <f>IFERROR(RANK(IG165,IG:IG,0)+ COUNTIF($IG$13:IG164,IG165),"")</f>
        <v>25</v>
      </c>
      <c r="IJ165" s="305"/>
      <c r="IK165" s="295"/>
      <c r="IL165" s="306"/>
      <c r="IM165" s="293"/>
      <c r="IN165" s="293"/>
      <c r="IO165" s="293"/>
      <c r="IP165" s="379">
        <f>IF($IO165='Classificação geral'!$F159,'Classificação geral'!G159,"")</f>
        <v>0</v>
      </c>
      <c r="IQ165" s="379">
        <f>IF($IO165='Classificação geral'!$F159,'Classificação geral'!H159,"")</f>
        <v>0</v>
      </c>
      <c r="IR165" s="379">
        <f>IF($IO165='Classificação geral'!$F159,'Classificação geral'!I159,"")</f>
        <v>0</v>
      </c>
      <c r="IS165" s="379">
        <f>IF($IO165='Classificação geral'!$F159,'Classificação geral'!J159,"")</f>
        <v>0</v>
      </c>
      <c r="IT165" s="379">
        <f>IF($IO165='Classificação geral'!$F159,'Classificação geral'!K159,"")</f>
        <v>0</v>
      </c>
      <c r="IU165" s="379">
        <f>IF($IO165='Classificação geral'!$F159,'Classificação geral'!L159,"")</f>
        <v>0</v>
      </c>
      <c r="IV165" s="379">
        <f>IF($IO165='Classificação geral'!$F159,'Classificação geral'!M159,"")</f>
        <v>0</v>
      </c>
      <c r="IW165" s="379">
        <f>IF($IO165='Classificação geral'!$F159,'Classificação geral'!N159,"")</f>
        <v>0</v>
      </c>
      <c r="IX165" s="379">
        <f>IF($IO165='Classificação geral'!$F159,'Classificação geral'!O159,"")</f>
        <v>0</v>
      </c>
      <c r="IY165" s="379">
        <f>IF($IO165='Classificação geral'!$F159,'Classificação geral'!P159,"")</f>
        <v>0</v>
      </c>
      <c r="IZ165" s="379">
        <f>IF($IO165='Classificação geral'!$F159,'Classificação geral'!Q159,"")</f>
        <v>0</v>
      </c>
      <c r="JA165" s="379">
        <f>IF($IO165='Classificação geral'!$F159,'Classificação geral'!R159,"")</f>
        <v>0</v>
      </c>
      <c r="JB165" s="296">
        <f>IF($IO165='Classificação geral'!$F159,'Classificação geral'!$U159,"")</f>
        <v>0</v>
      </c>
      <c r="JC165" s="334" t="str">
        <f t="shared" si="455"/>
        <v/>
      </c>
      <c r="JD165" s="297">
        <f>IFERROR(RANK(JB165,JB:JB,0)+ COUNTIF($JB$13:JB164,JB165),"")</f>
        <v>25</v>
      </c>
    </row>
    <row r="166" spans="66:264" ht="24.6" x14ac:dyDescent="0.4">
      <c r="BN166" s="236"/>
      <c r="EI166" s="295"/>
      <c r="EJ166" s="306"/>
      <c r="EK166" s="293"/>
      <c r="EL166" s="293"/>
      <c r="EM166" s="293"/>
      <c r="EN166" s="378" t="str">
        <f>IFERROR(IF(AND($EL166="fem",'Classificação geral'!$F160=1),'Classificação geral'!G160,""),"")</f>
        <v/>
      </c>
      <c r="EO166" s="378" t="str">
        <f>IFERROR(IF(AND($EL166="fem",'Classificação geral'!$F160=1),'Classificação geral'!H160,""),"")</f>
        <v/>
      </c>
      <c r="EP166" s="378" t="str">
        <f>IFERROR(IF(AND($EL166="fem",'Classificação geral'!$F160=1),'Classificação geral'!I160,""),"")</f>
        <v/>
      </c>
      <c r="EQ166" s="378" t="str">
        <f>IFERROR(IF(AND($EL166="fem",'Classificação geral'!$F160=1),'Classificação geral'!J160,""),"")</f>
        <v/>
      </c>
      <c r="ER166" s="306"/>
      <c r="ES166" s="378" t="str">
        <f>IFERROR(IF(AND($EL166="fem",'Classificação geral'!$F160=1),'Classificação geral'!L160,""),"")</f>
        <v/>
      </c>
      <c r="ET166" s="378" t="str">
        <f>IFERROR(IF(AND($EL166="fem",'Classificação geral'!$F160=1),'Classificação geral'!M160,""),"")</f>
        <v/>
      </c>
      <c r="EU166" s="378" t="str">
        <f>IFERROR(IF(AND($EL166="fem",'Classificação geral'!$F160=1),'Classificação geral'!N160,""),"")</f>
        <v/>
      </c>
      <c r="EV166" s="306"/>
      <c r="EW166" s="378" t="str">
        <f>IFERROR(IF(AND($EL166="fem",'Classificação geral'!$F160=1),'Classificação geral'!P160,""),"")</f>
        <v/>
      </c>
      <c r="EX166" s="378" t="str">
        <f>IFERROR(IF(AND($EL166="fem",'Classificação geral'!$F160=1),'Classificação geral'!Q160,""),"")</f>
        <v/>
      </c>
      <c r="EY166" s="378" t="str">
        <f>IFERROR(IF(AND($EL166="fem",'Classificação geral'!$F160=1),'Classificação geral'!R160,""),"")</f>
        <v/>
      </c>
      <c r="EZ166" s="296"/>
      <c r="FA166" s="380" t="str">
        <f t="shared" si="456"/>
        <v/>
      </c>
      <c r="FB166" s="297" t="str">
        <f>IFERROR(RANK(EZ166,EZ:EZ,0)+ COUNTIF(EZ$13:$EZ165,EZ166),"")</f>
        <v/>
      </c>
      <c r="FC166" s="298"/>
      <c r="FD166" s="305"/>
      <c r="FE166" s="295"/>
      <c r="FF166" s="306"/>
      <c r="FG166" s="293"/>
      <c r="FH166" s="293"/>
      <c r="FI166" s="306"/>
      <c r="FJ166" s="378" t="str">
        <f>IFERROR(IF(AND($FH166="mas",'Classificação geral'!$F160=1),'Classificação geral'!G160,""),"")</f>
        <v/>
      </c>
      <c r="FK166" s="378" t="str">
        <f>IFERROR(IF(AND($FH166="mas",'Classificação geral'!$F160=1),'Classificação geral'!H160,""),"")</f>
        <v/>
      </c>
      <c r="FL166" s="378" t="str">
        <f>IFERROR(IF(AND($FH166="mas",'Classificação geral'!$F160=1),'Classificação geral'!I160,""),"")</f>
        <v/>
      </c>
      <c r="FM166" s="378" t="str">
        <f>IFERROR(IF(AND($FH166="mas",'Classificação geral'!$F160=1),'Classificação geral'!J160,""),"")</f>
        <v/>
      </c>
      <c r="FN166" s="378" t="str">
        <f>IFERROR(IF(AND($FH166="mas",'Classificação geral'!$F160=1),'Classificação geral'!K160,""),"")</f>
        <v/>
      </c>
      <c r="FO166" s="378" t="str">
        <f>IFERROR(IF(AND($FH166="mas",'Classificação geral'!$F160=1),'Classificação geral'!L160,""),"")</f>
        <v/>
      </c>
      <c r="FP166" s="378" t="str">
        <f>IFERROR(IF(AND($FH166="mas",'Classificação geral'!$F160=1),'Classificação geral'!M160,""),"")</f>
        <v/>
      </c>
      <c r="FQ166" s="378" t="str">
        <f>IFERROR(IF(AND($FH166="mas",'Classificação geral'!$F160=1),'Classificação geral'!N160,""),"")</f>
        <v/>
      </c>
      <c r="FR166" s="378" t="str">
        <f>IFERROR(IF(AND($FH166="mas",'Classificação geral'!$F160=1),'Classificação geral'!O160,""),"")</f>
        <v/>
      </c>
      <c r="FS166" s="378" t="str">
        <f>IFERROR(IF(AND($FH166="mas",'Classificação geral'!$F160=1),'Classificação geral'!P160,""),"")</f>
        <v/>
      </c>
      <c r="FT166" s="378" t="str">
        <f>IFERROR(IF(AND($FH166="mas",'Classificação geral'!$F160=1),'Classificação geral'!Q160,""),"")</f>
        <v/>
      </c>
      <c r="FU166" s="378" t="str">
        <f>IFERROR(IF(AND($FH166="mas",'Classificação geral'!$F160=1),'Classificação geral'!R160,""),"")</f>
        <v/>
      </c>
      <c r="FV166" s="306"/>
      <c r="FW166" s="380" t="str">
        <f t="shared" si="457"/>
        <v/>
      </c>
      <c r="FX166" s="297" t="str">
        <f>IFERROR(RANK(FV166,FV:FV,0)+ COUNTIF($FV$13:FV165,FV166),"")</f>
        <v/>
      </c>
      <c r="FY166" s="305"/>
      <c r="FZ166" s="295"/>
      <c r="GA166" s="295"/>
      <c r="GB166" s="293"/>
      <c r="GC166" s="293"/>
      <c r="GD166" s="306"/>
      <c r="GE166" s="378" t="str">
        <f>IFERROR(IF(AND($GC166="fem",'Classificação geral'!$F160=2),'Classificação geral'!G160,""),"")</f>
        <v/>
      </c>
      <c r="GF166" s="378" t="str">
        <f>IFERROR(IF(AND($GC166="fem",'Classificação geral'!$F160=2),'Classificação geral'!H160,""),"")</f>
        <v/>
      </c>
      <c r="GG166" s="378" t="str">
        <f>IFERROR(IF(AND($GC166="fem",'Classificação geral'!$F160=2),'Classificação geral'!I160,""),"")</f>
        <v/>
      </c>
      <c r="GH166" s="378" t="str">
        <f>IFERROR(IF(AND($GC166="fem",'Classificação geral'!$F160=2),'Classificação geral'!J160,""),"")</f>
        <v/>
      </c>
      <c r="GI166" s="378" t="str">
        <f>IFERROR(IF(AND($GC166="fem",'Classificação geral'!$F160=2),'Classificação geral'!K160,""),"")</f>
        <v/>
      </c>
      <c r="GJ166" s="378" t="str">
        <f>IFERROR(IF(AND($GC166="fem",'Classificação geral'!$F160=2),'Classificação geral'!L160,""),"")</f>
        <v/>
      </c>
      <c r="GK166" s="378" t="str">
        <f>IFERROR(IF(AND($GC166="fem",'Classificação geral'!$F160=2),'Classificação geral'!M160,""),"")</f>
        <v/>
      </c>
      <c r="GL166" s="378" t="str">
        <f>IFERROR(IF(AND($GC166="fem",'Classificação geral'!$F160=2),'Classificação geral'!N160,""),"")</f>
        <v/>
      </c>
      <c r="GM166" s="378" t="str">
        <f>IFERROR(IF(AND($GC166="fem",'Classificação geral'!$F160=2),'Classificação geral'!O160,""),"")</f>
        <v/>
      </c>
      <c r="GN166" s="378" t="str">
        <f>IFERROR(IF(AND($GC166="fem",'Classificação geral'!$F160=2),'Classificação geral'!P160,""),"")</f>
        <v/>
      </c>
      <c r="GO166" s="378" t="str">
        <f>IFERROR(IF(AND($GC166="fem",'Classificação geral'!$F160=2),'Classificação geral'!Q160,""),"")</f>
        <v/>
      </c>
      <c r="GP166" s="378" t="str">
        <f>IFERROR(IF(AND($GC166="fem",'Classificação geral'!$F160=2),'Classificação geral'!R160,""),"")</f>
        <v/>
      </c>
      <c r="GQ166" s="306"/>
      <c r="GR166" s="380" t="str">
        <f t="shared" si="458"/>
        <v/>
      </c>
      <c r="GS166" s="297" t="str">
        <f>IFERROR(RANK(GQ166,GQ:GQ,0)+ COUNTIF($GQ$13:GQ165,GQ166),"")</f>
        <v/>
      </c>
      <c r="GT166" s="305"/>
      <c r="GU166" s="295"/>
      <c r="GV166" s="295"/>
      <c r="GW166" s="293"/>
      <c r="GX166" s="293"/>
      <c r="GY166" s="306"/>
      <c r="GZ166" s="306"/>
      <c r="HA166" s="306"/>
      <c r="HB166" s="306"/>
      <c r="HC166" s="306"/>
      <c r="HD166" s="306"/>
      <c r="HE166" s="306"/>
      <c r="HF166" s="306"/>
      <c r="HG166" s="306"/>
      <c r="HH166" s="306"/>
      <c r="HI166" s="306"/>
      <c r="HJ166" s="306"/>
      <c r="HK166" s="306"/>
      <c r="HL166" s="306"/>
      <c r="HM166" s="380" t="str">
        <f t="shared" si="459"/>
        <v/>
      </c>
      <c r="HN166" s="297" t="str">
        <f>IFERROR(RANK(HL166,HL:HL,0)+ COUNTIF($HL$13:HL165,HL166),"")</f>
        <v/>
      </c>
      <c r="HO166" s="305"/>
      <c r="HP166" s="295"/>
      <c r="HQ166" s="306"/>
      <c r="HR166" s="293"/>
      <c r="HS166" s="293"/>
      <c r="HT166" s="293"/>
      <c r="HU166" s="382">
        <f>IF($HT166='Classificação geral'!$F160,'Classificação geral'!G160,"")</f>
        <v>0</v>
      </c>
      <c r="HV166" s="382">
        <f>IF($HT166='Classificação geral'!$F160,'Classificação geral'!H160,"")</f>
        <v>0</v>
      </c>
      <c r="HW166" s="382">
        <f>IF($HT166='Classificação geral'!$F160,'Classificação geral'!I160,"")</f>
        <v>0</v>
      </c>
      <c r="HX166" s="382">
        <f>IF($HT166='Classificação geral'!$F160,'Classificação geral'!J160,"")</f>
        <v>0</v>
      </c>
      <c r="HY166" s="382">
        <f>IF($HT166='Classificação geral'!$F160,'Classificação geral'!K160,"")</f>
        <v>0</v>
      </c>
      <c r="HZ166" s="382">
        <f>IF($HT166='Classificação geral'!$F160,'Classificação geral'!L160,"")</f>
        <v>0</v>
      </c>
      <c r="IA166" s="382">
        <f>IF($HT166='Classificação geral'!$F160,'Classificação geral'!M160,"")</f>
        <v>0</v>
      </c>
      <c r="IB166" s="382">
        <f>IF($HT166='Classificação geral'!$F160,'Classificação geral'!N160,"")</f>
        <v>0</v>
      </c>
      <c r="IC166" s="382">
        <f>IF($HT166='Classificação geral'!$F160,'Classificação geral'!O160,"")</f>
        <v>0</v>
      </c>
      <c r="ID166" s="382">
        <f>IF($HT166='Classificação geral'!$F160,'Classificação geral'!P160,"")</f>
        <v>0</v>
      </c>
      <c r="IE166" s="382">
        <f>IF($HT166='Classificação geral'!$F160,'Classificação geral'!Q160,"")</f>
        <v>0</v>
      </c>
      <c r="IF166" s="382">
        <f>IF($HT166='Classificação geral'!$F160,'Classificação geral'!R160,"")</f>
        <v>0</v>
      </c>
      <c r="IG166" s="379">
        <f>IF($HT166='Classificação geral'!$F160,'Classificação geral'!$U160,"")</f>
        <v>0</v>
      </c>
      <c r="IH166" s="334" t="str">
        <f t="shared" si="454"/>
        <v/>
      </c>
      <c r="II166" s="297">
        <f>IFERROR(RANK(IG166,IG:IG,0)+ COUNTIF($IG$13:IG165,IG166),"")</f>
        <v>26</v>
      </c>
      <c r="IJ166" s="305"/>
      <c r="IK166" s="295"/>
      <c r="IL166" s="306"/>
      <c r="IM166" s="293"/>
      <c r="IN166" s="293"/>
      <c r="IO166" s="293"/>
      <c r="IP166" s="379">
        <f>IF($IO166='Classificação geral'!$F160,'Classificação geral'!G160,"")</f>
        <v>0</v>
      </c>
      <c r="IQ166" s="379">
        <f>IF($IO166='Classificação geral'!$F160,'Classificação geral'!H160,"")</f>
        <v>0</v>
      </c>
      <c r="IR166" s="379">
        <f>IF($IO166='Classificação geral'!$F160,'Classificação geral'!I160,"")</f>
        <v>0</v>
      </c>
      <c r="IS166" s="379">
        <f>IF($IO166='Classificação geral'!$F160,'Classificação geral'!J160,"")</f>
        <v>0</v>
      </c>
      <c r="IT166" s="379">
        <f>IF($IO166='Classificação geral'!$F160,'Classificação geral'!K160,"")</f>
        <v>0</v>
      </c>
      <c r="IU166" s="379">
        <f>IF($IO166='Classificação geral'!$F160,'Classificação geral'!L160,"")</f>
        <v>0</v>
      </c>
      <c r="IV166" s="379">
        <f>IF($IO166='Classificação geral'!$F160,'Classificação geral'!M160,"")</f>
        <v>0</v>
      </c>
      <c r="IW166" s="379">
        <f>IF($IO166='Classificação geral'!$F160,'Classificação geral'!N160,"")</f>
        <v>0</v>
      </c>
      <c r="IX166" s="379">
        <f>IF($IO166='Classificação geral'!$F160,'Classificação geral'!O160,"")</f>
        <v>0</v>
      </c>
      <c r="IY166" s="379">
        <f>IF($IO166='Classificação geral'!$F160,'Classificação geral'!P160,"")</f>
        <v>0</v>
      </c>
      <c r="IZ166" s="379">
        <f>IF($IO166='Classificação geral'!$F160,'Classificação geral'!Q160,"")</f>
        <v>0</v>
      </c>
      <c r="JA166" s="379">
        <f>IF($IO166='Classificação geral'!$F160,'Classificação geral'!R160,"")</f>
        <v>0</v>
      </c>
      <c r="JB166" s="296">
        <f>IF($IO166='Classificação geral'!$F160,'Classificação geral'!$U160,"")</f>
        <v>0</v>
      </c>
      <c r="JC166" s="334" t="str">
        <f t="shared" si="455"/>
        <v/>
      </c>
      <c r="JD166" s="297">
        <f>IFERROR(RANK(JB166,JB:JB,0)+ COUNTIF($JB$13:JB165,JB166),"")</f>
        <v>26</v>
      </c>
    </row>
    <row r="167" spans="66:264" ht="24.6" x14ac:dyDescent="0.4">
      <c r="BN167" s="236"/>
      <c r="EI167" s="295"/>
      <c r="EJ167" s="306"/>
      <c r="EK167" s="293"/>
      <c r="EL167" s="293"/>
      <c r="EM167" s="293"/>
      <c r="EN167" s="378" t="str">
        <f>IFERROR(IF(AND($EL167="fem",'Classificação geral'!$F161=1),'Classificação geral'!G161,""),"")</f>
        <v/>
      </c>
      <c r="EO167" s="378" t="str">
        <f>IFERROR(IF(AND($EL167="fem",'Classificação geral'!$F161=1),'Classificação geral'!H161,""),"")</f>
        <v/>
      </c>
      <c r="EP167" s="378" t="str">
        <f>IFERROR(IF(AND($EL167="fem",'Classificação geral'!$F161=1),'Classificação geral'!I161,""),"")</f>
        <v/>
      </c>
      <c r="EQ167" s="378" t="str">
        <f>IFERROR(IF(AND($EL167="fem",'Classificação geral'!$F161=1),'Classificação geral'!J161,""),"")</f>
        <v/>
      </c>
      <c r="ER167" s="306"/>
      <c r="ES167" s="378" t="str">
        <f>IFERROR(IF(AND($EL167="fem",'Classificação geral'!$F161=1),'Classificação geral'!L161,""),"")</f>
        <v/>
      </c>
      <c r="ET167" s="378" t="str">
        <f>IFERROR(IF(AND($EL167="fem",'Classificação geral'!$F161=1),'Classificação geral'!M161,""),"")</f>
        <v/>
      </c>
      <c r="EU167" s="378" t="str">
        <f>IFERROR(IF(AND($EL167="fem",'Classificação geral'!$F161=1),'Classificação geral'!N161,""),"")</f>
        <v/>
      </c>
      <c r="EV167" s="306"/>
      <c r="EW167" s="378" t="str">
        <f>IFERROR(IF(AND($EL167="fem",'Classificação geral'!$F161=1),'Classificação geral'!P161,""),"")</f>
        <v/>
      </c>
      <c r="EX167" s="378" t="str">
        <f>IFERROR(IF(AND($EL167="fem",'Classificação geral'!$F161=1),'Classificação geral'!Q161,""),"")</f>
        <v/>
      </c>
      <c r="EY167" s="378" t="str">
        <f>IFERROR(IF(AND($EL167="fem",'Classificação geral'!$F161=1),'Classificação geral'!R161,""),"")</f>
        <v/>
      </c>
      <c r="EZ167" s="296"/>
      <c r="FA167" s="380" t="str">
        <f t="shared" si="456"/>
        <v/>
      </c>
      <c r="FB167" s="297" t="str">
        <f>IFERROR(RANK(EZ167,EZ:EZ,0)+ COUNTIF(EZ$13:$EZ166,EZ167),"")</f>
        <v/>
      </c>
      <c r="FC167" s="298"/>
      <c r="FD167" s="305"/>
      <c r="FE167" s="295"/>
      <c r="FF167" s="306"/>
      <c r="FG167" s="293"/>
      <c r="FH167" s="293"/>
      <c r="FI167" s="306"/>
      <c r="FJ167" s="378" t="str">
        <f>IFERROR(IF(AND($FH167="mas",'Classificação geral'!$F161=1),'Classificação geral'!G161,""),"")</f>
        <v/>
      </c>
      <c r="FK167" s="378" t="str">
        <f>IFERROR(IF(AND($FH167="mas",'Classificação geral'!$F161=1),'Classificação geral'!H161,""),"")</f>
        <v/>
      </c>
      <c r="FL167" s="378" t="str">
        <f>IFERROR(IF(AND($FH167="mas",'Classificação geral'!$F161=1),'Classificação geral'!I161,""),"")</f>
        <v/>
      </c>
      <c r="FM167" s="378" t="str">
        <f>IFERROR(IF(AND($FH167="mas",'Classificação geral'!$F161=1),'Classificação geral'!J161,""),"")</f>
        <v/>
      </c>
      <c r="FN167" s="378" t="str">
        <f>IFERROR(IF(AND($FH167="mas",'Classificação geral'!$F161=1),'Classificação geral'!K161,""),"")</f>
        <v/>
      </c>
      <c r="FO167" s="378" t="str">
        <f>IFERROR(IF(AND($FH167="mas",'Classificação geral'!$F161=1),'Classificação geral'!L161,""),"")</f>
        <v/>
      </c>
      <c r="FP167" s="378" t="str">
        <f>IFERROR(IF(AND($FH167="mas",'Classificação geral'!$F161=1),'Classificação geral'!M161,""),"")</f>
        <v/>
      </c>
      <c r="FQ167" s="378" t="str">
        <f>IFERROR(IF(AND($FH167="mas",'Classificação geral'!$F161=1),'Classificação geral'!N161,""),"")</f>
        <v/>
      </c>
      <c r="FR167" s="378" t="str">
        <f>IFERROR(IF(AND($FH167="mas",'Classificação geral'!$F161=1),'Classificação geral'!O161,""),"")</f>
        <v/>
      </c>
      <c r="FS167" s="378" t="str">
        <f>IFERROR(IF(AND($FH167="mas",'Classificação geral'!$F161=1),'Classificação geral'!P161,""),"")</f>
        <v/>
      </c>
      <c r="FT167" s="378" t="str">
        <f>IFERROR(IF(AND($FH167="mas",'Classificação geral'!$F161=1),'Classificação geral'!Q161,""),"")</f>
        <v/>
      </c>
      <c r="FU167" s="378" t="str">
        <f>IFERROR(IF(AND($FH167="mas",'Classificação geral'!$F161=1),'Classificação geral'!R161,""),"")</f>
        <v/>
      </c>
      <c r="FV167" s="306"/>
      <c r="FW167" s="380" t="str">
        <f t="shared" si="457"/>
        <v/>
      </c>
      <c r="FX167" s="297" t="str">
        <f>IFERROR(RANK(FV167,FV:FV,0)+ COUNTIF($FV$13:FV166,FV167),"")</f>
        <v/>
      </c>
      <c r="FY167" s="305"/>
      <c r="FZ167" s="295"/>
      <c r="GA167" s="295"/>
      <c r="GB167" s="293"/>
      <c r="GC167" s="293"/>
      <c r="GD167" s="306"/>
      <c r="GE167" s="378" t="str">
        <f>IFERROR(IF(AND($GC167="fem",'Classificação geral'!$F161=2),'Classificação geral'!G161,""),"")</f>
        <v/>
      </c>
      <c r="GF167" s="378" t="str">
        <f>IFERROR(IF(AND($GC167="fem",'Classificação geral'!$F161=2),'Classificação geral'!H161,""),"")</f>
        <v/>
      </c>
      <c r="GG167" s="378" t="str">
        <f>IFERROR(IF(AND($GC167="fem",'Classificação geral'!$F161=2),'Classificação geral'!I161,""),"")</f>
        <v/>
      </c>
      <c r="GH167" s="378" t="str">
        <f>IFERROR(IF(AND($GC167="fem",'Classificação geral'!$F161=2),'Classificação geral'!J161,""),"")</f>
        <v/>
      </c>
      <c r="GI167" s="378" t="str">
        <f>IFERROR(IF(AND($GC167="fem",'Classificação geral'!$F161=2),'Classificação geral'!K161,""),"")</f>
        <v/>
      </c>
      <c r="GJ167" s="378" t="str">
        <f>IFERROR(IF(AND($GC167="fem",'Classificação geral'!$F161=2),'Classificação geral'!L161,""),"")</f>
        <v/>
      </c>
      <c r="GK167" s="378" t="str">
        <f>IFERROR(IF(AND($GC167="fem",'Classificação geral'!$F161=2),'Classificação geral'!M161,""),"")</f>
        <v/>
      </c>
      <c r="GL167" s="378" t="str">
        <f>IFERROR(IF(AND($GC167="fem",'Classificação geral'!$F161=2),'Classificação geral'!N161,""),"")</f>
        <v/>
      </c>
      <c r="GM167" s="378" t="str">
        <f>IFERROR(IF(AND($GC167="fem",'Classificação geral'!$F161=2),'Classificação geral'!O161,""),"")</f>
        <v/>
      </c>
      <c r="GN167" s="378" t="str">
        <f>IFERROR(IF(AND($GC167="fem",'Classificação geral'!$F161=2),'Classificação geral'!P161,""),"")</f>
        <v/>
      </c>
      <c r="GO167" s="378" t="str">
        <f>IFERROR(IF(AND($GC167="fem",'Classificação geral'!$F161=2),'Classificação geral'!Q161,""),"")</f>
        <v/>
      </c>
      <c r="GP167" s="378" t="str">
        <f>IFERROR(IF(AND($GC167="fem",'Classificação geral'!$F161=2),'Classificação geral'!R161,""),"")</f>
        <v/>
      </c>
      <c r="GQ167" s="306"/>
      <c r="GR167" s="380" t="str">
        <f t="shared" si="458"/>
        <v/>
      </c>
      <c r="GS167" s="297" t="str">
        <f>IFERROR(RANK(GQ167,GQ:GQ,0)+ COUNTIF($GQ$13:GQ166,GQ167),"")</f>
        <v/>
      </c>
      <c r="GT167" s="305"/>
      <c r="GU167" s="295"/>
      <c r="GV167" s="295"/>
      <c r="GW167" s="293"/>
      <c r="GX167" s="293"/>
      <c r="GY167" s="306"/>
      <c r="GZ167" s="306"/>
      <c r="HA167" s="306"/>
      <c r="HB167" s="306"/>
      <c r="HC167" s="306"/>
      <c r="HD167" s="306"/>
      <c r="HE167" s="306"/>
      <c r="HF167" s="306"/>
      <c r="HG167" s="306"/>
      <c r="HH167" s="306"/>
      <c r="HI167" s="306"/>
      <c r="HJ167" s="306"/>
      <c r="HK167" s="306"/>
      <c r="HL167" s="306"/>
      <c r="HM167" s="380" t="str">
        <f t="shared" si="459"/>
        <v/>
      </c>
      <c r="HN167" s="297" t="str">
        <f>IFERROR(RANK(HL167,HL:HL,0)+ COUNTIF($HL$13:HL166,HL167),"")</f>
        <v/>
      </c>
      <c r="HO167" s="305"/>
      <c r="HP167" s="295"/>
      <c r="HQ167" s="306"/>
      <c r="HR167" s="293"/>
      <c r="HS167" s="293"/>
      <c r="HT167" s="293"/>
      <c r="HU167" s="382">
        <f>IF($HT167='Classificação geral'!$F161,'Classificação geral'!G161,"")</f>
        <v>0</v>
      </c>
      <c r="HV167" s="382">
        <f>IF($HT167='Classificação geral'!$F161,'Classificação geral'!H161,"")</f>
        <v>0</v>
      </c>
      <c r="HW167" s="382">
        <f>IF($HT167='Classificação geral'!$F161,'Classificação geral'!I161,"")</f>
        <v>0</v>
      </c>
      <c r="HX167" s="382">
        <f>IF($HT167='Classificação geral'!$F161,'Classificação geral'!J161,"")</f>
        <v>0</v>
      </c>
      <c r="HY167" s="382">
        <f>IF($HT167='Classificação geral'!$F161,'Classificação geral'!K161,"")</f>
        <v>0</v>
      </c>
      <c r="HZ167" s="382">
        <f>IF($HT167='Classificação geral'!$F161,'Classificação geral'!L161,"")</f>
        <v>0</v>
      </c>
      <c r="IA167" s="382">
        <f>IF($HT167='Classificação geral'!$F161,'Classificação geral'!M161,"")</f>
        <v>0</v>
      </c>
      <c r="IB167" s="382">
        <f>IF($HT167='Classificação geral'!$F161,'Classificação geral'!N161,"")</f>
        <v>0</v>
      </c>
      <c r="IC167" s="382">
        <f>IF($HT167='Classificação geral'!$F161,'Classificação geral'!O161,"")</f>
        <v>0</v>
      </c>
      <c r="ID167" s="382">
        <f>IF($HT167='Classificação geral'!$F161,'Classificação geral'!P161,"")</f>
        <v>0</v>
      </c>
      <c r="IE167" s="382">
        <f>IF($HT167='Classificação geral'!$F161,'Classificação geral'!Q161,"")</f>
        <v>0</v>
      </c>
      <c r="IF167" s="382">
        <f>IF($HT167='Classificação geral'!$F161,'Classificação geral'!R161,"")</f>
        <v>0</v>
      </c>
      <c r="IG167" s="379">
        <f>IF($HT167='Classificação geral'!$F161,'Classificação geral'!$U161,"")</f>
        <v>0</v>
      </c>
      <c r="IH167" s="334" t="str">
        <f t="shared" si="454"/>
        <v/>
      </c>
      <c r="II167" s="297">
        <f>IFERROR(RANK(IG167,IG:IG,0)+ COUNTIF($IG$13:IG166,IG167),"")</f>
        <v>27</v>
      </c>
      <c r="IJ167" s="305"/>
      <c r="IK167" s="295"/>
      <c r="IL167" s="306"/>
      <c r="IM167" s="293"/>
      <c r="IN167" s="293"/>
      <c r="IO167" s="293"/>
      <c r="IP167" s="379">
        <f>IF($IO167='Classificação geral'!$F161,'Classificação geral'!G161,"")</f>
        <v>0</v>
      </c>
      <c r="IQ167" s="379">
        <f>IF($IO167='Classificação geral'!$F161,'Classificação geral'!H161,"")</f>
        <v>0</v>
      </c>
      <c r="IR167" s="379">
        <f>IF($IO167='Classificação geral'!$F161,'Classificação geral'!I161,"")</f>
        <v>0</v>
      </c>
      <c r="IS167" s="379">
        <f>IF($IO167='Classificação geral'!$F161,'Classificação geral'!J161,"")</f>
        <v>0</v>
      </c>
      <c r="IT167" s="379">
        <f>IF($IO167='Classificação geral'!$F161,'Classificação geral'!K161,"")</f>
        <v>0</v>
      </c>
      <c r="IU167" s="379">
        <f>IF($IO167='Classificação geral'!$F161,'Classificação geral'!L161,"")</f>
        <v>0</v>
      </c>
      <c r="IV167" s="379">
        <f>IF($IO167='Classificação geral'!$F161,'Classificação geral'!M161,"")</f>
        <v>0</v>
      </c>
      <c r="IW167" s="379">
        <f>IF($IO167='Classificação geral'!$F161,'Classificação geral'!N161,"")</f>
        <v>0</v>
      </c>
      <c r="IX167" s="379">
        <f>IF($IO167='Classificação geral'!$F161,'Classificação geral'!O161,"")</f>
        <v>0</v>
      </c>
      <c r="IY167" s="379">
        <f>IF($IO167='Classificação geral'!$F161,'Classificação geral'!P161,"")</f>
        <v>0</v>
      </c>
      <c r="IZ167" s="379">
        <f>IF($IO167='Classificação geral'!$F161,'Classificação geral'!Q161,"")</f>
        <v>0</v>
      </c>
      <c r="JA167" s="379">
        <f>IF($IO167='Classificação geral'!$F161,'Classificação geral'!R161,"")</f>
        <v>0</v>
      </c>
      <c r="JB167" s="296">
        <f>IF($IO167='Classificação geral'!$F161,'Classificação geral'!$U161,"")</f>
        <v>0</v>
      </c>
      <c r="JC167" s="334" t="str">
        <f t="shared" si="455"/>
        <v/>
      </c>
      <c r="JD167" s="297">
        <f>IFERROR(RANK(JB167,JB:JB,0)+ COUNTIF($JB$13:JB166,JB167),"")</f>
        <v>27</v>
      </c>
    </row>
    <row r="168" spans="66:264" ht="24.6" x14ac:dyDescent="0.4">
      <c r="BN168" s="236"/>
      <c r="EI168" s="295"/>
      <c r="EJ168" s="306"/>
      <c r="EK168" s="293"/>
      <c r="EL168" s="293"/>
      <c r="EM168" s="293"/>
      <c r="EN168" s="378" t="str">
        <f>IFERROR(IF(AND($EL168="fem",'Classificação geral'!$F162=1),'Classificação geral'!G162,""),"")</f>
        <v/>
      </c>
      <c r="EO168" s="378" t="str">
        <f>IFERROR(IF(AND($EL168="fem",'Classificação geral'!$F162=1),'Classificação geral'!H162,""),"")</f>
        <v/>
      </c>
      <c r="EP168" s="378" t="str">
        <f>IFERROR(IF(AND($EL168="fem",'Classificação geral'!$F162=1),'Classificação geral'!I162,""),"")</f>
        <v/>
      </c>
      <c r="EQ168" s="378" t="str">
        <f>IFERROR(IF(AND($EL168="fem",'Classificação geral'!$F162=1),'Classificação geral'!J162,""),"")</f>
        <v/>
      </c>
      <c r="ER168" s="306"/>
      <c r="ES168" s="378" t="str">
        <f>IFERROR(IF(AND($EL168="fem",'Classificação geral'!$F162=1),'Classificação geral'!L162,""),"")</f>
        <v/>
      </c>
      <c r="ET168" s="378" t="str">
        <f>IFERROR(IF(AND($EL168="fem",'Classificação geral'!$F162=1),'Classificação geral'!M162,""),"")</f>
        <v/>
      </c>
      <c r="EU168" s="378" t="str">
        <f>IFERROR(IF(AND($EL168="fem",'Classificação geral'!$F162=1),'Classificação geral'!N162,""),"")</f>
        <v/>
      </c>
      <c r="EV168" s="306"/>
      <c r="EW168" s="378" t="str">
        <f>IFERROR(IF(AND($EL168="fem",'Classificação geral'!$F162=1),'Classificação geral'!P162,""),"")</f>
        <v/>
      </c>
      <c r="EX168" s="378" t="str">
        <f>IFERROR(IF(AND($EL168="fem",'Classificação geral'!$F162=1),'Classificação geral'!Q162,""),"")</f>
        <v/>
      </c>
      <c r="EY168" s="378" t="str">
        <f>IFERROR(IF(AND($EL168="fem",'Classificação geral'!$F162=1),'Classificação geral'!R162,""),"")</f>
        <v/>
      </c>
      <c r="EZ168" s="296"/>
      <c r="FA168" s="380" t="str">
        <f t="shared" si="456"/>
        <v/>
      </c>
      <c r="FB168" s="297" t="str">
        <f>IFERROR(RANK(EZ168,EZ:EZ,0)+ COUNTIF(EZ$13:$EZ167,EZ168),"")</f>
        <v/>
      </c>
      <c r="FC168" s="298"/>
      <c r="FD168" s="305"/>
      <c r="FE168" s="295"/>
      <c r="FF168" s="306"/>
      <c r="FG168" s="293"/>
      <c r="FH168" s="293"/>
      <c r="FI168" s="306"/>
      <c r="FJ168" s="378" t="str">
        <f>IFERROR(IF(AND($FH168="mas",'Classificação geral'!$F162=1),'Classificação geral'!G162,""),"")</f>
        <v/>
      </c>
      <c r="FK168" s="378" t="str">
        <f>IFERROR(IF(AND($FH168="mas",'Classificação geral'!$F162=1),'Classificação geral'!H162,""),"")</f>
        <v/>
      </c>
      <c r="FL168" s="378" t="str">
        <f>IFERROR(IF(AND($FH168="mas",'Classificação geral'!$F162=1),'Classificação geral'!I162,""),"")</f>
        <v/>
      </c>
      <c r="FM168" s="378" t="str">
        <f>IFERROR(IF(AND($FH168="mas",'Classificação geral'!$F162=1),'Classificação geral'!J162,""),"")</f>
        <v/>
      </c>
      <c r="FN168" s="378" t="str">
        <f>IFERROR(IF(AND($FH168="mas",'Classificação geral'!$F162=1),'Classificação geral'!K162,""),"")</f>
        <v/>
      </c>
      <c r="FO168" s="378" t="str">
        <f>IFERROR(IF(AND($FH168="mas",'Classificação geral'!$F162=1),'Classificação geral'!L162,""),"")</f>
        <v/>
      </c>
      <c r="FP168" s="378" t="str">
        <f>IFERROR(IF(AND($FH168="mas",'Classificação geral'!$F162=1),'Classificação geral'!M162,""),"")</f>
        <v/>
      </c>
      <c r="FQ168" s="378" t="str">
        <f>IFERROR(IF(AND($FH168="mas",'Classificação geral'!$F162=1),'Classificação geral'!N162,""),"")</f>
        <v/>
      </c>
      <c r="FR168" s="378" t="str">
        <f>IFERROR(IF(AND($FH168="mas",'Classificação geral'!$F162=1),'Classificação geral'!O162,""),"")</f>
        <v/>
      </c>
      <c r="FS168" s="378" t="str">
        <f>IFERROR(IF(AND($FH168="mas",'Classificação geral'!$F162=1),'Classificação geral'!P162,""),"")</f>
        <v/>
      </c>
      <c r="FT168" s="378" t="str">
        <f>IFERROR(IF(AND($FH168="mas",'Classificação geral'!$F162=1),'Classificação geral'!Q162,""),"")</f>
        <v/>
      </c>
      <c r="FU168" s="378" t="str">
        <f>IFERROR(IF(AND($FH168="mas",'Classificação geral'!$F162=1),'Classificação geral'!R162,""),"")</f>
        <v/>
      </c>
      <c r="FV168" s="306"/>
      <c r="FW168" s="380" t="str">
        <f t="shared" si="457"/>
        <v/>
      </c>
      <c r="FX168" s="297" t="str">
        <f>IFERROR(RANK(FV168,FV:FV,0)+ COUNTIF($FV$13:FV167,FV168),"")</f>
        <v/>
      </c>
      <c r="FY168" s="305"/>
      <c r="FZ168" s="295"/>
      <c r="GA168" s="295"/>
      <c r="GB168" s="293"/>
      <c r="GC168" s="293"/>
      <c r="GD168" s="306"/>
      <c r="GE168" s="378" t="str">
        <f>IFERROR(IF(AND($GC168="fem",'Classificação geral'!$F162=2),'Classificação geral'!G162,""),"")</f>
        <v/>
      </c>
      <c r="GF168" s="378" t="str">
        <f>IFERROR(IF(AND($GC168="fem",'Classificação geral'!$F162=2),'Classificação geral'!H162,""),"")</f>
        <v/>
      </c>
      <c r="GG168" s="378" t="str">
        <f>IFERROR(IF(AND($GC168="fem",'Classificação geral'!$F162=2),'Classificação geral'!I162,""),"")</f>
        <v/>
      </c>
      <c r="GH168" s="378" t="str">
        <f>IFERROR(IF(AND($GC168="fem",'Classificação geral'!$F162=2),'Classificação geral'!J162,""),"")</f>
        <v/>
      </c>
      <c r="GI168" s="378" t="str">
        <f>IFERROR(IF(AND($GC168="fem",'Classificação geral'!$F162=2),'Classificação geral'!K162,""),"")</f>
        <v/>
      </c>
      <c r="GJ168" s="378" t="str">
        <f>IFERROR(IF(AND($GC168="fem",'Classificação geral'!$F162=2),'Classificação geral'!L162,""),"")</f>
        <v/>
      </c>
      <c r="GK168" s="378" t="str">
        <f>IFERROR(IF(AND($GC168="fem",'Classificação geral'!$F162=2),'Classificação geral'!M162,""),"")</f>
        <v/>
      </c>
      <c r="GL168" s="378" t="str">
        <f>IFERROR(IF(AND($GC168="fem",'Classificação geral'!$F162=2),'Classificação geral'!N162,""),"")</f>
        <v/>
      </c>
      <c r="GM168" s="378" t="str">
        <f>IFERROR(IF(AND($GC168="fem",'Classificação geral'!$F162=2),'Classificação geral'!O162,""),"")</f>
        <v/>
      </c>
      <c r="GN168" s="378" t="str">
        <f>IFERROR(IF(AND($GC168="fem",'Classificação geral'!$F162=2),'Classificação geral'!P162,""),"")</f>
        <v/>
      </c>
      <c r="GO168" s="378" t="str">
        <f>IFERROR(IF(AND($GC168="fem",'Classificação geral'!$F162=2),'Classificação geral'!Q162,""),"")</f>
        <v/>
      </c>
      <c r="GP168" s="378" t="str">
        <f>IFERROR(IF(AND($GC168="fem",'Classificação geral'!$F162=2),'Classificação geral'!R162,""),"")</f>
        <v/>
      </c>
      <c r="GQ168" s="306"/>
      <c r="GR168" s="380" t="str">
        <f t="shared" si="458"/>
        <v/>
      </c>
      <c r="GS168" s="297" t="str">
        <f>IFERROR(RANK(GQ168,GQ:GQ,0)+ COUNTIF($GQ$13:GQ167,GQ168),"")</f>
        <v/>
      </c>
      <c r="GT168" s="305"/>
      <c r="GU168" s="295"/>
      <c r="GV168" s="295"/>
      <c r="GW168" s="293"/>
      <c r="GX168" s="293"/>
      <c r="GY168" s="306"/>
      <c r="GZ168" s="306"/>
      <c r="HA168" s="306"/>
      <c r="HB168" s="306"/>
      <c r="HC168" s="306"/>
      <c r="HD168" s="306"/>
      <c r="HE168" s="306"/>
      <c r="HF168" s="306"/>
      <c r="HG168" s="306"/>
      <c r="HH168" s="306"/>
      <c r="HI168" s="306"/>
      <c r="HJ168" s="306"/>
      <c r="HK168" s="306"/>
      <c r="HL168" s="306"/>
      <c r="HM168" s="380" t="str">
        <f t="shared" si="459"/>
        <v/>
      </c>
      <c r="HN168" s="297" t="str">
        <f>IFERROR(RANK(HL168,HL:HL,0)+ COUNTIF($HL$13:HL167,HL168),"")</f>
        <v/>
      </c>
      <c r="HO168" s="305"/>
      <c r="HP168" s="295"/>
      <c r="HQ168" s="306"/>
      <c r="HR168" s="293"/>
      <c r="HS168" s="293"/>
      <c r="HT168" s="293"/>
      <c r="HU168" s="382">
        <f>IF($HT168='Classificação geral'!$F162,'Classificação geral'!G162,"")</f>
        <v>0</v>
      </c>
      <c r="HV168" s="382">
        <f>IF($HT168='Classificação geral'!$F162,'Classificação geral'!H162,"")</f>
        <v>0</v>
      </c>
      <c r="HW168" s="382">
        <f>IF($HT168='Classificação geral'!$F162,'Classificação geral'!I162,"")</f>
        <v>0</v>
      </c>
      <c r="HX168" s="382">
        <f>IF($HT168='Classificação geral'!$F162,'Classificação geral'!J162,"")</f>
        <v>0</v>
      </c>
      <c r="HY168" s="382">
        <f>IF($HT168='Classificação geral'!$F162,'Classificação geral'!K162,"")</f>
        <v>0</v>
      </c>
      <c r="HZ168" s="382">
        <f>IF($HT168='Classificação geral'!$F162,'Classificação geral'!L162,"")</f>
        <v>0</v>
      </c>
      <c r="IA168" s="382">
        <f>IF($HT168='Classificação geral'!$F162,'Classificação geral'!M162,"")</f>
        <v>0</v>
      </c>
      <c r="IB168" s="382">
        <f>IF($HT168='Classificação geral'!$F162,'Classificação geral'!N162,"")</f>
        <v>0</v>
      </c>
      <c r="IC168" s="382">
        <f>IF($HT168='Classificação geral'!$F162,'Classificação geral'!O162,"")</f>
        <v>0</v>
      </c>
      <c r="ID168" s="382">
        <f>IF($HT168='Classificação geral'!$F162,'Classificação geral'!P162,"")</f>
        <v>0</v>
      </c>
      <c r="IE168" s="382">
        <f>IF($HT168='Classificação geral'!$F162,'Classificação geral'!Q162,"")</f>
        <v>0</v>
      </c>
      <c r="IF168" s="382">
        <f>IF($HT168='Classificação geral'!$F162,'Classificação geral'!R162,"")</f>
        <v>0</v>
      </c>
      <c r="IG168" s="379">
        <f>IF($HT168='Classificação geral'!$F162,'Classificação geral'!$U162,"")</f>
        <v>0</v>
      </c>
      <c r="IH168" s="334" t="str">
        <f t="shared" si="454"/>
        <v/>
      </c>
      <c r="II168" s="297">
        <f>IFERROR(RANK(IG168,IG:IG,0)+ COUNTIF($IG$13:IG167,IG168),"")</f>
        <v>28</v>
      </c>
      <c r="IJ168" s="305"/>
      <c r="IK168" s="295"/>
      <c r="IL168" s="306"/>
      <c r="IM168" s="293"/>
      <c r="IN168" s="293"/>
      <c r="IO168" s="293"/>
      <c r="IP168" s="379">
        <f>IF($IO168='Classificação geral'!$F162,'Classificação geral'!G162,"")</f>
        <v>0</v>
      </c>
      <c r="IQ168" s="379">
        <f>IF($IO168='Classificação geral'!$F162,'Classificação geral'!H162,"")</f>
        <v>0</v>
      </c>
      <c r="IR168" s="379">
        <f>IF($IO168='Classificação geral'!$F162,'Classificação geral'!I162,"")</f>
        <v>0</v>
      </c>
      <c r="IS168" s="379">
        <f>IF($IO168='Classificação geral'!$F162,'Classificação geral'!J162,"")</f>
        <v>0</v>
      </c>
      <c r="IT168" s="379">
        <f>IF($IO168='Classificação geral'!$F162,'Classificação geral'!K162,"")</f>
        <v>0</v>
      </c>
      <c r="IU168" s="379">
        <f>IF($IO168='Classificação geral'!$F162,'Classificação geral'!L162,"")</f>
        <v>0</v>
      </c>
      <c r="IV168" s="379">
        <f>IF($IO168='Classificação geral'!$F162,'Classificação geral'!M162,"")</f>
        <v>0</v>
      </c>
      <c r="IW168" s="379">
        <f>IF($IO168='Classificação geral'!$F162,'Classificação geral'!N162,"")</f>
        <v>0</v>
      </c>
      <c r="IX168" s="379">
        <f>IF($IO168='Classificação geral'!$F162,'Classificação geral'!O162,"")</f>
        <v>0</v>
      </c>
      <c r="IY168" s="379">
        <f>IF($IO168='Classificação geral'!$F162,'Classificação geral'!P162,"")</f>
        <v>0</v>
      </c>
      <c r="IZ168" s="379">
        <f>IF($IO168='Classificação geral'!$F162,'Classificação geral'!Q162,"")</f>
        <v>0</v>
      </c>
      <c r="JA168" s="379">
        <f>IF($IO168='Classificação geral'!$F162,'Classificação geral'!R162,"")</f>
        <v>0</v>
      </c>
      <c r="JB168" s="296">
        <f>IF($IO168='Classificação geral'!$F162,'Classificação geral'!$U162,"")</f>
        <v>0</v>
      </c>
      <c r="JC168" s="334" t="str">
        <f t="shared" si="455"/>
        <v/>
      </c>
      <c r="JD168" s="297">
        <f>IFERROR(RANK(JB168,JB:JB,0)+ COUNTIF($JB$13:JB167,JB168),"")</f>
        <v>28</v>
      </c>
    </row>
    <row r="169" spans="66:264" ht="24.6" x14ac:dyDescent="0.4">
      <c r="BN169" s="236"/>
      <c r="EI169" s="295"/>
      <c r="EJ169" s="306"/>
      <c r="EK169" s="293"/>
      <c r="EL169" s="293"/>
      <c r="EM169" s="293"/>
      <c r="EN169" s="378" t="str">
        <f>IFERROR(IF(AND($EL169="fem",'Classificação geral'!$F163=1),'Classificação geral'!G163,""),"")</f>
        <v/>
      </c>
      <c r="EO169" s="378" t="str">
        <f>IFERROR(IF(AND($EL169="fem",'Classificação geral'!$F163=1),'Classificação geral'!H163,""),"")</f>
        <v/>
      </c>
      <c r="EP169" s="378" t="str">
        <f>IFERROR(IF(AND($EL169="fem",'Classificação geral'!$F163=1),'Classificação geral'!I163,""),"")</f>
        <v/>
      </c>
      <c r="EQ169" s="378" t="str">
        <f>IFERROR(IF(AND($EL169="fem",'Classificação geral'!$F163=1),'Classificação geral'!J163,""),"")</f>
        <v/>
      </c>
      <c r="ER169" s="306"/>
      <c r="ES169" s="378" t="str">
        <f>IFERROR(IF(AND($EL169="fem",'Classificação geral'!$F163=1),'Classificação geral'!L163,""),"")</f>
        <v/>
      </c>
      <c r="ET169" s="378" t="str">
        <f>IFERROR(IF(AND($EL169="fem",'Classificação geral'!$F163=1),'Classificação geral'!M163,""),"")</f>
        <v/>
      </c>
      <c r="EU169" s="378" t="str">
        <f>IFERROR(IF(AND($EL169="fem",'Classificação geral'!$F163=1),'Classificação geral'!N163,""),"")</f>
        <v/>
      </c>
      <c r="EV169" s="306"/>
      <c r="EW169" s="378" t="str">
        <f>IFERROR(IF(AND($EL169="fem",'Classificação geral'!$F163=1),'Classificação geral'!P163,""),"")</f>
        <v/>
      </c>
      <c r="EX169" s="378" t="str">
        <f>IFERROR(IF(AND($EL169="fem",'Classificação geral'!$F163=1),'Classificação geral'!Q163,""),"")</f>
        <v/>
      </c>
      <c r="EY169" s="378" t="str">
        <f>IFERROR(IF(AND($EL169="fem",'Classificação geral'!$F163=1),'Classificação geral'!R163,""),"")</f>
        <v/>
      </c>
      <c r="EZ169" s="296"/>
      <c r="FA169" s="380" t="str">
        <f t="shared" si="456"/>
        <v/>
      </c>
      <c r="FB169" s="297" t="str">
        <f>IFERROR(RANK(EZ169,EZ:EZ,0)+ COUNTIF(EZ$13:$EZ168,EZ169),"")</f>
        <v/>
      </c>
      <c r="FC169" s="298"/>
      <c r="FD169" s="305"/>
      <c r="FE169" s="295"/>
      <c r="FF169" s="306"/>
      <c r="FG169" s="293"/>
      <c r="FH169" s="293"/>
      <c r="FI169" s="306"/>
      <c r="FJ169" s="378" t="str">
        <f>IFERROR(IF(AND($FH169="mas",'Classificação geral'!$F163=1),'Classificação geral'!G163,""),"")</f>
        <v/>
      </c>
      <c r="FK169" s="378" t="str">
        <f>IFERROR(IF(AND($FH169="mas",'Classificação geral'!$F163=1),'Classificação geral'!H163,""),"")</f>
        <v/>
      </c>
      <c r="FL169" s="378" t="str">
        <f>IFERROR(IF(AND($FH169="mas",'Classificação geral'!$F163=1),'Classificação geral'!I163,""),"")</f>
        <v/>
      </c>
      <c r="FM169" s="378" t="str">
        <f>IFERROR(IF(AND($FH169="mas",'Classificação geral'!$F163=1),'Classificação geral'!J163,""),"")</f>
        <v/>
      </c>
      <c r="FN169" s="378" t="str">
        <f>IFERROR(IF(AND($FH169="mas",'Classificação geral'!$F163=1),'Classificação geral'!K163,""),"")</f>
        <v/>
      </c>
      <c r="FO169" s="378" t="str">
        <f>IFERROR(IF(AND($FH169="mas",'Classificação geral'!$F163=1),'Classificação geral'!L163,""),"")</f>
        <v/>
      </c>
      <c r="FP169" s="378" t="str">
        <f>IFERROR(IF(AND($FH169="mas",'Classificação geral'!$F163=1),'Classificação geral'!M163,""),"")</f>
        <v/>
      </c>
      <c r="FQ169" s="378" t="str">
        <f>IFERROR(IF(AND($FH169="mas",'Classificação geral'!$F163=1),'Classificação geral'!N163,""),"")</f>
        <v/>
      </c>
      <c r="FR169" s="378" t="str">
        <f>IFERROR(IF(AND($FH169="mas",'Classificação geral'!$F163=1),'Classificação geral'!O163,""),"")</f>
        <v/>
      </c>
      <c r="FS169" s="378" t="str">
        <f>IFERROR(IF(AND($FH169="mas",'Classificação geral'!$F163=1),'Classificação geral'!P163,""),"")</f>
        <v/>
      </c>
      <c r="FT169" s="378" t="str">
        <f>IFERROR(IF(AND($FH169="mas",'Classificação geral'!$F163=1),'Classificação geral'!Q163,""),"")</f>
        <v/>
      </c>
      <c r="FU169" s="378" t="str">
        <f>IFERROR(IF(AND($FH169="mas",'Classificação geral'!$F163=1),'Classificação geral'!R163,""),"")</f>
        <v/>
      </c>
      <c r="FV169" s="306"/>
      <c r="FW169" s="380" t="str">
        <f t="shared" si="457"/>
        <v/>
      </c>
      <c r="FX169" s="297" t="str">
        <f>IFERROR(RANK(FV169,FV:FV,0)+ COUNTIF($FV$13:FV168,FV169),"")</f>
        <v/>
      </c>
      <c r="FY169" s="305"/>
      <c r="FZ169" s="295"/>
      <c r="GA169" s="295"/>
      <c r="GB169" s="293"/>
      <c r="GC169" s="293"/>
      <c r="GD169" s="306"/>
      <c r="GE169" s="378" t="str">
        <f>IFERROR(IF(AND($GC169="fem",'Classificação geral'!$F163=2),'Classificação geral'!G163,""),"")</f>
        <v/>
      </c>
      <c r="GF169" s="378" t="str">
        <f>IFERROR(IF(AND($GC169="fem",'Classificação geral'!$F163=2),'Classificação geral'!H163,""),"")</f>
        <v/>
      </c>
      <c r="GG169" s="378" t="str">
        <f>IFERROR(IF(AND($GC169="fem",'Classificação geral'!$F163=2),'Classificação geral'!I163,""),"")</f>
        <v/>
      </c>
      <c r="GH169" s="378" t="str">
        <f>IFERROR(IF(AND($GC169="fem",'Classificação geral'!$F163=2),'Classificação geral'!J163,""),"")</f>
        <v/>
      </c>
      <c r="GI169" s="378" t="str">
        <f>IFERROR(IF(AND($GC169="fem",'Classificação geral'!$F163=2),'Classificação geral'!K163,""),"")</f>
        <v/>
      </c>
      <c r="GJ169" s="378" t="str">
        <f>IFERROR(IF(AND($GC169="fem",'Classificação geral'!$F163=2),'Classificação geral'!L163,""),"")</f>
        <v/>
      </c>
      <c r="GK169" s="378" t="str">
        <f>IFERROR(IF(AND($GC169="fem",'Classificação geral'!$F163=2),'Classificação geral'!M163,""),"")</f>
        <v/>
      </c>
      <c r="GL169" s="378" t="str">
        <f>IFERROR(IF(AND($GC169="fem",'Classificação geral'!$F163=2),'Classificação geral'!N163,""),"")</f>
        <v/>
      </c>
      <c r="GM169" s="378" t="str">
        <f>IFERROR(IF(AND($GC169="fem",'Classificação geral'!$F163=2),'Classificação geral'!O163,""),"")</f>
        <v/>
      </c>
      <c r="GN169" s="378" t="str">
        <f>IFERROR(IF(AND($GC169="fem",'Classificação geral'!$F163=2),'Classificação geral'!P163,""),"")</f>
        <v/>
      </c>
      <c r="GO169" s="378" t="str">
        <f>IFERROR(IF(AND($GC169="fem",'Classificação geral'!$F163=2),'Classificação geral'!Q163,""),"")</f>
        <v/>
      </c>
      <c r="GP169" s="378" t="str">
        <f>IFERROR(IF(AND($GC169="fem",'Classificação geral'!$F163=2),'Classificação geral'!R163,""),"")</f>
        <v/>
      </c>
      <c r="GQ169" s="306"/>
      <c r="GR169" s="380" t="str">
        <f t="shared" si="458"/>
        <v/>
      </c>
      <c r="GS169" s="297" t="str">
        <f>IFERROR(RANK(GQ169,GQ:GQ,0)+ COUNTIF($GQ$13:GQ168,GQ169),"")</f>
        <v/>
      </c>
      <c r="GT169" s="305"/>
      <c r="GU169" s="295"/>
      <c r="GV169" s="295"/>
      <c r="GW169" s="293"/>
      <c r="GX169" s="293"/>
      <c r="GY169" s="306"/>
      <c r="GZ169" s="306"/>
      <c r="HA169" s="306"/>
      <c r="HB169" s="306"/>
      <c r="HC169" s="306"/>
      <c r="HD169" s="306"/>
      <c r="HE169" s="306"/>
      <c r="HF169" s="306"/>
      <c r="HG169" s="306"/>
      <c r="HH169" s="306"/>
      <c r="HI169" s="306"/>
      <c r="HJ169" s="306"/>
      <c r="HK169" s="306"/>
      <c r="HL169" s="306"/>
      <c r="HM169" s="380" t="str">
        <f t="shared" si="459"/>
        <v/>
      </c>
      <c r="HN169" s="297" t="str">
        <f>IFERROR(RANK(HL169,HL:HL,0)+ COUNTIF($HL$13:HL168,HL169),"")</f>
        <v/>
      </c>
      <c r="HO169" s="305"/>
      <c r="HP169" s="295"/>
      <c r="HQ169" s="306"/>
      <c r="HR169" s="293"/>
      <c r="HS169" s="293"/>
      <c r="HT169" s="293"/>
      <c r="HU169" s="382">
        <f>IF($HT169='Classificação geral'!$F163,'Classificação geral'!G163,"")</f>
        <v>0</v>
      </c>
      <c r="HV169" s="382">
        <f>IF($HT169='Classificação geral'!$F163,'Classificação geral'!H163,"")</f>
        <v>0</v>
      </c>
      <c r="HW169" s="382">
        <f>IF($HT169='Classificação geral'!$F163,'Classificação geral'!I163,"")</f>
        <v>0</v>
      </c>
      <c r="HX169" s="382">
        <f>IF($HT169='Classificação geral'!$F163,'Classificação geral'!J163,"")</f>
        <v>0</v>
      </c>
      <c r="HY169" s="382">
        <f>IF($HT169='Classificação geral'!$F163,'Classificação geral'!K163,"")</f>
        <v>0</v>
      </c>
      <c r="HZ169" s="382">
        <f>IF($HT169='Classificação geral'!$F163,'Classificação geral'!L163,"")</f>
        <v>0</v>
      </c>
      <c r="IA169" s="382">
        <f>IF($HT169='Classificação geral'!$F163,'Classificação geral'!M163,"")</f>
        <v>0</v>
      </c>
      <c r="IB169" s="382">
        <f>IF($HT169='Classificação geral'!$F163,'Classificação geral'!N163,"")</f>
        <v>0</v>
      </c>
      <c r="IC169" s="382">
        <f>IF($HT169='Classificação geral'!$F163,'Classificação geral'!O163,"")</f>
        <v>0</v>
      </c>
      <c r="ID169" s="382">
        <f>IF($HT169='Classificação geral'!$F163,'Classificação geral'!P163,"")</f>
        <v>0</v>
      </c>
      <c r="IE169" s="382">
        <f>IF($HT169='Classificação geral'!$F163,'Classificação geral'!Q163,"")</f>
        <v>0</v>
      </c>
      <c r="IF169" s="382">
        <f>IF($HT169='Classificação geral'!$F163,'Classificação geral'!R163,"")</f>
        <v>0</v>
      </c>
      <c r="IG169" s="379">
        <f>IF($HT169='Classificação geral'!$F163,'Classificação geral'!$U163,"")</f>
        <v>0</v>
      </c>
      <c r="IH169" s="334" t="str">
        <f t="shared" si="454"/>
        <v/>
      </c>
      <c r="II169" s="297">
        <f>IFERROR(RANK(IG169,IG:IG,0)+ COUNTIF($IG$13:IG168,IG169),"")</f>
        <v>29</v>
      </c>
      <c r="IJ169" s="305"/>
      <c r="IK169" s="295"/>
      <c r="IL169" s="306"/>
      <c r="IM169" s="293"/>
      <c r="IN169" s="293"/>
      <c r="IO169" s="293"/>
      <c r="IP169" s="379">
        <f>IF($IO169='Classificação geral'!$F163,'Classificação geral'!G163,"")</f>
        <v>0</v>
      </c>
      <c r="IQ169" s="379">
        <f>IF($IO169='Classificação geral'!$F163,'Classificação geral'!H163,"")</f>
        <v>0</v>
      </c>
      <c r="IR169" s="379">
        <f>IF($IO169='Classificação geral'!$F163,'Classificação geral'!I163,"")</f>
        <v>0</v>
      </c>
      <c r="IS169" s="379">
        <f>IF($IO169='Classificação geral'!$F163,'Classificação geral'!J163,"")</f>
        <v>0</v>
      </c>
      <c r="IT169" s="379">
        <f>IF($IO169='Classificação geral'!$F163,'Classificação geral'!K163,"")</f>
        <v>0</v>
      </c>
      <c r="IU169" s="379">
        <f>IF($IO169='Classificação geral'!$F163,'Classificação geral'!L163,"")</f>
        <v>0</v>
      </c>
      <c r="IV169" s="379">
        <f>IF($IO169='Classificação geral'!$F163,'Classificação geral'!M163,"")</f>
        <v>0</v>
      </c>
      <c r="IW169" s="379">
        <f>IF($IO169='Classificação geral'!$F163,'Classificação geral'!N163,"")</f>
        <v>0</v>
      </c>
      <c r="IX169" s="379">
        <f>IF($IO169='Classificação geral'!$F163,'Classificação geral'!O163,"")</f>
        <v>0</v>
      </c>
      <c r="IY169" s="379">
        <f>IF($IO169='Classificação geral'!$F163,'Classificação geral'!P163,"")</f>
        <v>0</v>
      </c>
      <c r="IZ169" s="379">
        <f>IF($IO169='Classificação geral'!$F163,'Classificação geral'!Q163,"")</f>
        <v>0</v>
      </c>
      <c r="JA169" s="379">
        <f>IF($IO169='Classificação geral'!$F163,'Classificação geral'!R163,"")</f>
        <v>0</v>
      </c>
      <c r="JB169" s="296">
        <f>IF($IO169='Classificação geral'!$F163,'Classificação geral'!$U163,"")</f>
        <v>0</v>
      </c>
      <c r="JC169" s="334" t="str">
        <f t="shared" si="455"/>
        <v/>
      </c>
      <c r="JD169" s="297">
        <f>IFERROR(RANK(JB169,JB:JB,0)+ COUNTIF($JB$13:JB168,JB169),"")</f>
        <v>29</v>
      </c>
    </row>
    <row r="170" spans="66:264" ht="24.6" x14ac:dyDescent="0.4">
      <c r="BN170" s="236"/>
      <c r="EI170" s="295"/>
      <c r="EJ170" s="306"/>
      <c r="EK170" s="293"/>
      <c r="EL170" s="293"/>
      <c r="EM170" s="293"/>
      <c r="EN170" s="378" t="str">
        <f>IFERROR(IF(AND($EL170="fem",'Classificação geral'!$F164=1),'Classificação geral'!G164,""),"")</f>
        <v/>
      </c>
      <c r="EO170" s="378" t="str">
        <f>IFERROR(IF(AND($EL170="fem",'Classificação geral'!$F164=1),'Classificação geral'!H164,""),"")</f>
        <v/>
      </c>
      <c r="EP170" s="378" t="str">
        <f>IFERROR(IF(AND($EL170="fem",'Classificação geral'!$F164=1),'Classificação geral'!I164,""),"")</f>
        <v/>
      </c>
      <c r="EQ170" s="378" t="str">
        <f>IFERROR(IF(AND($EL170="fem",'Classificação geral'!$F164=1),'Classificação geral'!J164,""),"")</f>
        <v/>
      </c>
      <c r="ER170" s="306"/>
      <c r="ES170" s="378" t="str">
        <f>IFERROR(IF(AND($EL170="fem",'Classificação geral'!$F164=1),'Classificação geral'!L164,""),"")</f>
        <v/>
      </c>
      <c r="ET170" s="378" t="str">
        <f>IFERROR(IF(AND($EL170="fem",'Classificação geral'!$F164=1),'Classificação geral'!M164,""),"")</f>
        <v/>
      </c>
      <c r="EU170" s="378" t="str">
        <f>IFERROR(IF(AND($EL170="fem",'Classificação geral'!$F164=1),'Classificação geral'!N164,""),"")</f>
        <v/>
      </c>
      <c r="EV170" s="306"/>
      <c r="EW170" s="378" t="str">
        <f>IFERROR(IF(AND($EL170="fem",'Classificação geral'!$F164=1),'Classificação geral'!P164,""),"")</f>
        <v/>
      </c>
      <c r="EX170" s="378" t="str">
        <f>IFERROR(IF(AND($EL170="fem",'Classificação geral'!$F164=1),'Classificação geral'!Q164,""),"")</f>
        <v/>
      </c>
      <c r="EY170" s="378" t="str">
        <f>IFERROR(IF(AND($EL170="fem",'Classificação geral'!$F164=1),'Classificação geral'!R164,""),"")</f>
        <v/>
      </c>
      <c r="EZ170" s="296"/>
      <c r="FA170" s="380" t="str">
        <f t="shared" si="456"/>
        <v/>
      </c>
      <c r="FB170" s="297" t="str">
        <f>IFERROR(RANK(EZ170,EZ:EZ,0)+ COUNTIF(EZ$13:$EZ169,EZ170),"")</f>
        <v/>
      </c>
      <c r="FC170" s="298"/>
      <c r="FD170" s="305"/>
      <c r="FE170" s="295"/>
      <c r="FF170" s="306"/>
      <c r="FG170" s="293"/>
      <c r="FH170" s="293"/>
      <c r="FI170" s="306"/>
      <c r="FJ170" s="378" t="str">
        <f>IFERROR(IF(AND($FH170="mas",'Classificação geral'!$F164=1),'Classificação geral'!G164,""),"")</f>
        <v/>
      </c>
      <c r="FK170" s="378" t="str">
        <f>IFERROR(IF(AND($FH170="mas",'Classificação geral'!$F164=1),'Classificação geral'!H164,""),"")</f>
        <v/>
      </c>
      <c r="FL170" s="378" t="str">
        <f>IFERROR(IF(AND($FH170="mas",'Classificação geral'!$F164=1),'Classificação geral'!I164,""),"")</f>
        <v/>
      </c>
      <c r="FM170" s="378" t="str">
        <f>IFERROR(IF(AND($FH170="mas",'Classificação geral'!$F164=1),'Classificação geral'!J164,""),"")</f>
        <v/>
      </c>
      <c r="FN170" s="378" t="str">
        <f>IFERROR(IF(AND($FH170="mas",'Classificação geral'!$F164=1),'Classificação geral'!K164,""),"")</f>
        <v/>
      </c>
      <c r="FO170" s="378" t="str">
        <f>IFERROR(IF(AND($FH170="mas",'Classificação geral'!$F164=1),'Classificação geral'!L164,""),"")</f>
        <v/>
      </c>
      <c r="FP170" s="378" t="str">
        <f>IFERROR(IF(AND($FH170="mas",'Classificação geral'!$F164=1),'Classificação geral'!M164,""),"")</f>
        <v/>
      </c>
      <c r="FQ170" s="378" t="str">
        <f>IFERROR(IF(AND($FH170="mas",'Classificação geral'!$F164=1),'Classificação geral'!N164,""),"")</f>
        <v/>
      </c>
      <c r="FR170" s="378" t="str">
        <f>IFERROR(IF(AND($FH170="mas",'Classificação geral'!$F164=1),'Classificação geral'!O164,""),"")</f>
        <v/>
      </c>
      <c r="FS170" s="378" t="str">
        <f>IFERROR(IF(AND($FH170="mas",'Classificação geral'!$F164=1),'Classificação geral'!P164,""),"")</f>
        <v/>
      </c>
      <c r="FT170" s="378" t="str">
        <f>IFERROR(IF(AND($FH170="mas",'Classificação geral'!$F164=1),'Classificação geral'!Q164,""),"")</f>
        <v/>
      </c>
      <c r="FU170" s="378" t="str">
        <f>IFERROR(IF(AND($FH170="mas",'Classificação geral'!$F164=1),'Classificação geral'!R164,""),"")</f>
        <v/>
      </c>
      <c r="FV170" s="306"/>
      <c r="FW170" s="380" t="str">
        <f t="shared" si="457"/>
        <v/>
      </c>
      <c r="FX170" s="297" t="str">
        <f>IFERROR(RANK(FV170,FV:FV,0)+ COUNTIF($FV$13:FV169,FV170),"")</f>
        <v/>
      </c>
      <c r="FY170" s="305"/>
      <c r="FZ170" s="295"/>
      <c r="GA170" s="295"/>
      <c r="GB170" s="293"/>
      <c r="GC170" s="293"/>
      <c r="GD170" s="306"/>
      <c r="GE170" s="378" t="str">
        <f>IFERROR(IF(AND($GC170="fem",'Classificação geral'!$F164=2),'Classificação geral'!G164,""),"")</f>
        <v/>
      </c>
      <c r="GF170" s="378" t="str">
        <f>IFERROR(IF(AND($GC170="fem",'Classificação geral'!$F164=2),'Classificação geral'!H164,""),"")</f>
        <v/>
      </c>
      <c r="GG170" s="378" t="str">
        <f>IFERROR(IF(AND($GC170="fem",'Classificação geral'!$F164=2),'Classificação geral'!I164,""),"")</f>
        <v/>
      </c>
      <c r="GH170" s="378" t="str">
        <f>IFERROR(IF(AND($GC170="fem",'Classificação geral'!$F164=2),'Classificação geral'!J164,""),"")</f>
        <v/>
      </c>
      <c r="GI170" s="378" t="str">
        <f>IFERROR(IF(AND($GC170="fem",'Classificação geral'!$F164=2),'Classificação geral'!K164,""),"")</f>
        <v/>
      </c>
      <c r="GJ170" s="378" t="str">
        <f>IFERROR(IF(AND($GC170="fem",'Classificação geral'!$F164=2),'Classificação geral'!L164,""),"")</f>
        <v/>
      </c>
      <c r="GK170" s="378" t="str">
        <f>IFERROR(IF(AND($GC170="fem",'Classificação geral'!$F164=2),'Classificação geral'!M164,""),"")</f>
        <v/>
      </c>
      <c r="GL170" s="378" t="str">
        <f>IFERROR(IF(AND($GC170="fem",'Classificação geral'!$F164=2),'Classificação geral'!N164,""),"")</f>
        <v/>
      </c>
      <c r="GM170" s="378" t="str">
        <f>IFERROR(IF(AND($GC170="fem",'Classificação geral'!$F164=2),'Classificação geral'!O164,""),"")</f>
        <v/>
      </c>
      <c r="GN170" s="378" t="str">
        <f>IFERROR(IF(AND($GC170="fem",'Classificação geral'!$F164=2),'Classificação geral'!P164,""),"")</f>
        <v/>
      </c>
      <c r="GO170" s="378" t="str">
        <f>IFERROR(IF(AND($GC170="fem",'Classificação geral'!$F164=2),'Classificação geral'!Q164,""),"")</f>
        <v/>
      </c>
      <c r="GP170" s="378" t="str">
        <f>IFERROR(IF(AND($GC170="fem",'Classificação geral'!$F164=2),'Classificação geral'!R164,""),"")</f>
        <v/>
      </c>
      <c r="GQ170" s="306"/>
      <c r="GR170" s="380" t="str">
        <f t="shared" si="458"/>
        <v/>
      </c>
      <c r="GS170" s="297" t="str">
        <f>IFERROR(RANK(GQ170,GQ:GQ,0)+ COUNTIF($GQ$13:GQ169,GQ170),"")</f>
        <v/>
      </c>
      <c r="GT170" s="305"/>
      <c r="GU170" s="295"/>
      <c r="GV170" s="295"/>
      <c r="GW170" s="293"/>
      <c r="GX170" s="293"/>
      <c r="GY170" s="306"/>
      <c r="GZ170" s="306"/>
      <c r="HA170" s="306"/>
      <c r="HB170" s="306"/>
      <c r="HC170" s="306"/>
      <c r="HD170" s="306"/>
      <c r="HE170" s="306"/>
      <c r="HF170" s="306"/>
      <c r="HG170" s="306"/>
      <c r="HH170" s="306"/>
      <c r="HI170" s="306"/>
      <c r="HJ170" s="306"/>
      <c r="HK170" s="306"/>
      <c r="HL170" s="306"/>
      <c r="HM170" s="380" t="str">
        <f t="shared" si="459"/>
        <v/>
      </c>
      <c r="HN170" s="297" t="str">
        <f>IFERROR(RANK(HL170,HL:HL,0)+ COUNTIF($HL$13:HL169,HL170),"")</f>
        <v/>
      </c>
      <c r="HO170" s="305"/>
      <c r="HP170" s="295"/>
      <c r="HQ170" s="306"/>
      <c r="HR170" s="293"/>
      <c r="HS170" s="293"/>
      <c r="HT170" s="293"/>
      <c r="HU170" s="382">
        <f>IF($HT170='Classificação geral'!$F164,'Classificação geral'!G164,"")</f>
        <v>0</v>
      </c>
      <c r="HV170" s="382">
        <f>IF($HT170='Classificação geral'!$F164,'Classificação geral'!H164,"")</f>
        <v>0</v>
      </c>
      <c r="HW170" s="382">
        <f>IF($HT170='Classificação geral'!$F164,'Classificação geral'!I164,"")</f>
        <v>0</v>
      </c>
      <c r="HX170" s="382">
        <f>IF($HT170='Classificação geral'!$F164,'Classificação geral'!J164,"")</f>
        <v>0</v>
      </c>
      <c r="HY170" s="382">
        <f>IF($HT170='Classificação geral'!$F164,'Classificação geral'!K164,"")</f>
        <v>0</v>
      </c>
      <c r="HZ170" s="382">
        <f>IF($HT170='Classificação geral'!$F164,'Classificação geral'!L164,"")</f>
        <v>0</v>
      </c>
      <c r="IA170" s="382">
        <f>IF($HT170='Classificação geral'!$F164,'Classificação geral'!M164,"")</f>
        <v>0</v>
      </c>
      <c r="IB170" s="382">
        <f>IF($HT170='Classificação geral'!$F164,'Classificação geral'!N164,"")</f>
        <v>0</v>
      </c>
      <c r="IC170" s="382">
        <f>IF($HT170='Classificação geral'!$F164,'Classificação geral'!O164,"")</f>
        <v>0</v>
      </c>
      <c r="ID170" s="382">
        <f>IF($HT170='Classificação geral'!$F164,'Classificação geral'!P164,"")</f>
        <v>0</v>
      </c>
      <c r="IE170" s="382">
        <f>IF($HT170='Classificação geral'!$F164,'Classificação geral'!Q164,"")</f>
        <v>0</v>
      </c>
      <c r="IF170" s="382">
        <f>IF($HT170='Classificação geral'!$F164,'Classificação geral'!R164,"")</f>
        <v>0</v>
      </c>
      <c r="IG170" s="379">
        <f>IF($HT170='Classificação geral'!$F164,'Classificação geral'!$U164,"")</f>
        <v>0</v>
      </c>
      <c r="IH170" s="334" t="str">
        <f t="shared" si="454"/>
        <v/>
      </c>
      <c r="II170" s="297">
        <f>IFERROR(RANK(IG170,IG:IG,0)+ COUNTIF($IG$13:IG169,IG170),"")</f>
        <v>30</v>
      </c>
      <c r="IJ170" s="305"/>
      <c r="IK170" s="295"/>
      <c r="IL170" s="306"/>
      <c r="IM170" s="293"/>
      <c r="IN170" s="293"/>
      <c r="IO170" s="293"/>
      <c r="IP170" s="379">
        <f>IF($IO170='Classificação geral'!$F164,'Classificação geral'!G164,"")</f>
        <v>0</v>
      </c>
      <c r="IQ170" s="379">
        <f>IF($IO170='Classificação geral'!$F164,'Classificação geral'!H164,"")</f>
        <v>0</v>
      </c>
      <c r="IR170" s="379">
        <f>IF($IO170='Classificação geral'!$F164,'Classificação geral'!I164,"")</f>
        <v>0</v>
      </c>
      <c r="IS170" s="379">
        <f>IF($IO170='Classificação geral'!$F164,'Classificação geral'!J164,"")</f>
        <v>0</v>
      </c>
      <c r="IT170" s="379">
        <f>IF($IO170='Classificação geral'!$F164,'Classificação geral'!K164,"")</f>
        <v>0</v>
      </c>
      <c r="IU170" s="379">
        <f>IF($IO170='Classificação geral'!$F164,'Classificação geral'!L164,"")</f>
        <v>0</v>
      </c>
      <c r="IV170" s="379">
        <f>IF($IO170='Classificação geral'!$F164,'Classificação geral'!M164,"")</f>
        <v>0</v>
      </c>
      <c r="IW170" s="379">
        <f>IF($IO170='Classificação geral'!$F164,'Classificação geral'!N164,"")</f>
        <v>0</v>
      </c>
      <c r="IX170" s="379">
        <f>IF($IO170='Classificação geral'!$F164,'Classificação geral'!O164,"")</f>
        <v>0</v>
      </c>
      <c r="IY170" s="379">
        <f>IF($IO170='Classificação geral'!$F164,'Classificação geral'!P164,"")</f>
        <v>0</v>
      </c>
      <c r="IZ170" s="379">
        <f>IF($IO170='Classificação geral'!$F164,'Classificação geral'!Q164,"")</f>
        <v>0</v>
      </c>
      <c r="JA170" s="379">
        <f>IF($IO170='Classificação geral'!$F164,'Classificação geral'!R164,"")</f>
        <v>0</v>
      </c>
      <c r="JB170" s="296">
        <f>IF($IO170='Classificação geral'!$F164,'Classificação geral'!$U164,"")</f>
        <v>0</v>
      </c>
      <c r="JC170" s="334" t="str">
        <f t="shared" si="455"/>
        <v/>
      </c>
      <c r="JD170" s="297">
        <f>IFERROR(RANK(JB170,JB:JB,0)+ COUNTIF($JB$13:JB169,JB170),"")</f>
        <v>30</v>
      </c>
    </row>
    <row r="171" spans="66:264" ht="24.6" x14ac:dyDescent="0.4">
      <c r="BN171" s="236"/>
      <c r="EI171" s="295"/>
      <c r="EJ171" s="306"/>
      <c r="EK171" s="293"/>
      <c r="EL171" s="293"/>
      <c r="EM171" s="293"/>
      <c r="EN171" s="378" t="str">
        <f>IFERROR(IF(AND($EL171="fem",'Classificação geral'!$F165=1),'Classificação geral'!G165,""),"")</f>
        <v/>
      </c>
      <c r="EO171" s="378" t="str">
        <f>IFERROR(IF(AND($EL171="fem",'Classificação geral'!$F165=1),'Classificação geral'!H165,""),"")</f>
        <v/>
      </c>
      <c r="EP171" s="378" t="str">
        <f>IFERROR(IF(AND($EL171="fem",'Classificação geral'!$F165=1),'Classificação geral'!I165,""),"")</f>
        <v/>
      </c>
      <c r="EQ171" s="378" t="str">
        <f>IFERROR(IF(AND($EL171="fem",'Classificação geral'!$F165=1),'Classificação geral'!J165,""),"")</f>
        <v/>
      </c>
      <c r="ER171" s="306"/>
      <c r="ES171" s="378" t="str">
        <f>IFERROR(IF(AND($EL171="fem",'Classificação geral'!$F165=1),'Classificação geral'!L165,""),"")</f>
        <v/>
      </c>
      <c r="ET171" s="378" t="str">
        <f>IFERROR(IF(AND($EL171="fem",'Classificação geral'!$F165=1),'Classificação geral'!M165,""),"")</f>
        <v/>
      </c>
      <c r="EU171" s="378" t="str">
        <f>IFERROR(IF(AND($EL171="fem",'Classificação geral'!$F165=1),'Classificação geral'!N165,""),"")</f>
        <v/>
      </c>
      <c r="EV171" s="306"/>
      <c r="EW171" s="378" t="str">
        <f>IFERROR(IF(AND($EL171="fem",'Classificação geral'!$F165=1),'Classificação geral'!P165,""),"")</f>
        <v/>
      </c>
      <c r="EX171" s="378" t="str">
        <f>IFERROR(IF(AND($EL171="fem",'Classificação geral'!$F165=1),'Classificação geral'!Q165,""),"")</f>
        <v/>
      </c>
      <c r="EY171" s="378" t="str">
        <f>IFERROR(IF(AND($EL171="fem",'Classificação geral'!$F165=1),'Classificação geral'!R165,""),"")</f>
        <v/>
      </c>
      <c r="EZ171" s="296"/>
      <c r="FA171" s="380" t="str">
        <f t="shared" si="456"/>
        <v/>
      </c>
      <c r="FB171" s="297" t="str">
        <f>IFERROR(RANK(EZ171,EZ:EZ,0)+ COUNTIF(EZ$13:$EZ170,EZ171),"")</f>
        <v/>
      </c>
      <c r="FC171" s="298"/>
      <c r="FD171" s="305"/>
      <c r="FE171" s="295"/>
      <c r="FF171" s="306"/>
      <c r="FG171" s="293"/>
      <c r="FH171" s="293"/>
      <c r="FI171" s="306"/>
      <c r="FJ171" s="378" t="str">
        <f>IFERROR(IF(AND($FH171="mas",'Classificação geral'!$F165=1),'Classificação geral'!G165,""),"")</f>
        <v/>
      </c>
      <c r="FK171" s="378" t="str">
        <f>IFERROR(IF(AND($FH171="mas",'Classificação geral'!$F165=1),'Classificação geral'!H165,""),"")</f>
        <v/>
      </c>
      <c r="FL171" s="378" t="str">
        <f>IFERROR(IF(AND($FH171="mas",'Classificação geral'!$F165=1),'Classificação geral'!I165,""),"")</f>
        <v/>
      </c>
      <c r="FM171" s="378" t="str">
        <f>IFERROR(IF(AND($FH171="mas",'Classificação geral'!$F165=1),'Classificação geral'!J165,""),"")</f>
        <v/>
      </c>
      <c r="FN171" s="378" t="str">
        <f>IFERROR(IF(AND($FH171="mas",'Classificação geral'!$F165=1),'Classificação geral'!K165,""),"")</f>
        <v/>
      </c>
      <c r="FO171" s="378" t="str">
        <f>IFERROR(IF(AND($FH171="mas",'Classificação geral'!$F165=1),'Classificação geral'!L165,""),"")</f>
        <v/>
      </c>
      <c r="FP171" s="378" t="str">
        <f>IFERROR(IF(AND($FH171="mas",'Classificação geral'!$F165=1),'Classificação geral'!M165,""),"")</f>
        <v/>
      </c>
      <c r="FQ171" s="378" t="str">
        <f>IFERROR(IF(AND($FH171="mas",'Classificação geral'!$F165=1),'Classificação geral'!N165,""),"")</f>
        <v/>
      </c>
      <c r="FR171" s="378" t="str">
        <f>IFERROR(IF(AND($FH171="mas",'Classificação geral'!$F165=1),'Classificação geral'!O165,""),"")</f>
        <v/>
      </c>
      <c r="FS171" s="378" t="str">
        <f>IFERROR(IF(AND($FH171="mas",'Classificação geral'!$F165=1),'Classificação geral'!P165,""),"")</f>
        <v/>
      </c>
      <c r="FT171" s="378" t="str">
        <f>IFERROR(IF(AND($FH171="mas",'Classificação geral'!$F165=1),'Classificação geral'!Q165,""),"")</f>
        <v/>
      </c>
      <c r="FU171" s="378" t="str">
        <f>IFERROR(IF(AND($FH171="mas",'Classificação geral'!$F165=1),'Classificação geral'!R165,""),"")</f>
        <v/>
      </c>
      <c r="FV171" s="306"/>
      <c r="FW171" s="380" t="str">
        <f t="shared" si="457"/>
        <v/>
      </c>
      <c r="FX171" s="297" t="str">
        <f>IFERROR(RANK(FV171,FV:FV,0)+ COUNTIF($FV$13:FV170,FV171),"")</f>
        <v/>
      </c>
      <c r="FY171" s="305"/>
      <c r="FZ171" s="295"/>
      <c r="GA171" s="295"/>
      <c r="GB171" s="293"/>
      <c r="GC171" s="293"/>
      <c r="GD171" s="306"/>
      <c r="GE171" s="378" t="str">
        <f>IFERROR(IF(AND($GC171="fem",'Classificação geral'!$F165=2),'Classificação geral'!G165,""),"")</f>
        <v/>
      </c>
      <c r="GF171" s="378" t="str">
        <f>IFERROR(IF(AND($GC171="fem",'Classificação geral'!$F165=2),'Classificação geral'!H165,""),"")</f>
        <v/>
      </c>
      <c r="GG171" s="378" t="str">
        <f>IFERROR(IF(AND($GC171="fem",'Classificação geral'!$F165=2),'Classificação geral'!I165,""),"")</f>
        <v/>
      </c>
      <c r="GH171" s="378" t="str">
        <f>IFERROR(IF(AND($GC171="fem",'Classificação geral'!$F165=2),'Classificação geral'!J165,""),"")</f>
        <v/>
      </c>
      <c r="GI171" s="378" t="str">
        <f>IFERROR(IF(AND($GC171="fem",'Classificação geral'!$F165=2),'Classificação geral'!K165,""),"")</f>
        <v/>
      </c>
      <c r="GJ171" s="378" t="str">
        <f>IFERROR(IF(AND($GC171="fem",'Classificação geral'!$F165=2),'Classificação geral'!L165,""),"")</f>
        <v/>
      </c>
      <c r="GK171" s="378" t="str">
        <f>IFERROR(IF(AND($GC171="fem",'Classificação geral'!$F165=2),'Classificação geral'!M165,""),"")</f>
        <v/>
      </c>
      <c r="GL171" s="378" t="str">
        <f>IFERROR(IF(AND($GC171="fem",'Classificação geral'!$F165=2),'Classificação geral'!N165,""),"")</f>
        <v/>
      </c>
      <c r="GM171" s="378" t="str">
        <f>IFERROR(IF(AND($GC171="fem",'Classificação geral'!$F165=2),'Classificação geral'!O165,""),"")</f>
        <v/>
      </c>
      <c r="GN171" s="378" t="str">
        <f>IFERROR(IF(AND($GC171="fem",'Classificação geral'!$F165=2),'Classificação geral'!P165,""),"")</f>
        <v/>
      </c>
      <c r="GO171" s="378" t="str">
        <f>IFERROR(IF(AND($GC171="fem",'Classificação geral'!$F165=2),'Classificação geral'!Q165,""),"")</f>
        <v/>
      </c>
      <c r="GP171" s="378" t="str">
        <f>IFERROR(IF(AND($GC171="fem",'Classificação geral'!$F165=2),'Classificação geral'!R165,""),"")</f>
        <v/>
      </c>
      <c r="GQ171" s="306"/>
      <c r="GR171" s="380" t="str">
        <f t="shared" si="458"/>
        <v/>
      </c>
      <c r="GS171" s="297" t="str">
        <f>IFERROR(RANK(GQ171,GQ:GQ,0)+ COUNTIF($GQ$13:GQ170,GQ171),"")</f>
        <v/>
      </c>
      <c r="GT171" s="305"/>
      <c r="GU171" s="295"/>
      <c r="GV171" s="295"/>
      <c r="GW171" s="293"/>
      <c r="GX171" s="293"/>
      <c r="GY171" s="306"/>
      <c r="GZ171" s="306"/>
      <c r="HA171" s="306"/>
      <c r="HB171" s="306"/>
      <c r="HC171" s="306"/>
      <c r="HD171" s="306"/>
      <c r="HE171" s="306"/>
      <c r="HF171" s="306"/>
      <c r="HG171" s="306"/>
      <c r="HH171" s="306"/>
      <c r="HI171" s="306"/>
      <c r="HJ171" s="306"/>
      <c r="HK171" s="306"/>
      <c r="HL171" s="306"/>
      <c r="HM171" s="380" t="str">
        <f t="shared" si="459"/>
        <v/>
      </c>
      <c r="HN171" s="297" t="str">
        <f>IFERROR(RANK(HL171,HL:HL,0)+ COUNTIF($HL$13:HL170,HL171),"")</f>
        <v/>
      </c>
      <c r="HO171" s="305"/>
      <c r="HP171" s="295"/>
      <c r="HQ171" s="306"/>
      <c r="HR171" s="293"/>
      <c r="HS171" s="293"/>
      <c r="HT171" s="293"/>
      <c r="HU171" s="382">
        <f>IF($HT171='Classificação geral'!$F165,'Classificação geral'!G165,"")</f>
        <v>0</v>
      </c>
      <c r="HV171" s="382">
        <f>IF($HT171='Classificação geral'!$F165,'Classificação geral'!H165,"")</f>
        <v>0</v>
      </c>
      <c r="HW171" s="382">
        <f>IF($HT171='Classificação geral'!$F165,'Classificação geral'!I165,"")</f>
        <v>0</v>
      </c>
      <c r="HX171" s="382">
        <f>IF($HT171='Classificação geral'!$F165,'Classificação geral'!J165,"")</f>
        <v>0</v>
      </c>
      <c r="HY171" s="382">
        <f>IF($HT171='Classificação geral'!$F165,'Classificação geral'!K165,"")</f>
        <v>0</v>
      </c>
      <c r="HZ171" s="382">
        <f>IF($HT171='Classificação geral'!$F165,'Classificação geral'!L165,"")</f>
        <v>0</v>
      </c>
      <c r="IA171" s="382">
        <f>IF($HT171='Classificação geral'!$F165,'Classificação geral'!M165,"")</f>
        <v>0</v>
      </c>
      <c r="IB171" s="382">
        <f>IF($HT171='Classificação geral'!$F165,'Classificação geral'!N165,"")</f>
        <v>0</v>
      </c>
      <c r="IC171" s="382">
        <f>IF($HT171='Classificação geral'!$F165,'Classificação geral'!O165,"")</f>
        <v>0</v>
      </c>
      <c r="ID171" s="382">
        <f>IF($HT171='Classificação geral'!$F165,'Classificação geral'!P165,"")</f>
        <v>0</v>
      </c>
      <c r="IE171" s="382">
        <f>IF($HT171='Classificação geral'!$F165,'Classificação geral'!Q165,"")</f>
        <v>0</v>
      </c>
      <c r="IF171" s="382">
        <f>IF($HT171='Classificação geral'!$F165,'Classificação geral'!R165,"")</f>
        <v>0</v>
      </c>
      <c r="IG171" s="379">
        <f>IF($HT171='Classificação geral'!$F165,'Classificação geral'!$U165,"")</f>
        <v>0</v>
      </c>
      <c r="IH171" s="334" t="str">
        <f t="shared" si="454"/>
        <v/>
      </c>
      <c r="II171" s="297">
        <f>IFERROR(RANK(IG171,IG:IG,0)+ COUNTIF($IG$13:IG170,IG171),"")</f>
        <v>31</v>
      </c>
      <c r="IJ171" s="305"/>
      <c r="IK171" s="295"/>
      <c r="IL171" s="306"/>
      <c r="IM171" s="293"/>
      <c r="IN171" s="293"/>
      <c r="IO171" s="293"/>
      <c r="IP171" s="379">
        <f>IF($IO171='Classificação geral'!$F165,'Classificação geral'!G165,"")</f>
        <v>0</v>
      </c>
      <c r="IQ171" s="379">
        <f>IF($IO171='Classificação geral'!$F165,'Classificação geral'!H165,"")</f>
        <v>0</v>
      </c>
      <c r="IR171" s="379">
        <f>IF($IO171='Classificação geral'!$F165,'Classificação geral'!I165,"")</f>
        <v>0</v>
      </c>
      <c r="IS171" s="379">
        <f>IF($IO171='Classificação geral'!$F165,'Classificação geral'!J165,"")</f>
        <v>0</v>
      </c>
      <c r="IT171" s="379">
        <f>IF($IO171='Classificação geral'!$F165,'Classificação geral'!K165,"")</f>
        <v>0</v>
      </c>
      <c r="IU171" s="379">
        <f>IF($IO171='Classificação geral'!$F165,'Classificação geral'!L165,"")</f>
        <v>0</v>
      </c>
      <c r="IV171" s="379">
        <f>IF($IO171='Classificação geral'!$F165,'Classificação geral'!M165,"")</f>
        <v>0</v>
      </c>
      <c r="IW171" s="379">
        <f>IF($IO171='Classificação geral'!$F165,'Classificação geral'!N165,"")</f>
        <v>0</v>
      </c>
      <c r="IX171" s="379">
        <f>IF($IO171='Classificação geral'!$F165,'Classificação geral'!O165,"")</f>
        <v>0</v>
      </c>
      <c r="IY171" s="379">
        <f>IF($IO171='Classificação geral'!$F165,'Classificação geral'!P165,"")</f>
        <v>0</v>
      </c>
      <c r="IZ171" s="379">
        <f>IF($IO171='Classificação geral'!$F165,'Classificação geral'!Q165,"")</f>
        <v>0</v>
      </c>
      <c r="JA171" s="379">
        <f>IF($IO171='Classificação geral'!$F165,'Classificação geral'!R165,"")</f>
        <v>0</v>
      </c>
      <c r="JB171" s="296">
        <f>IF($IO171='Classificação geral'!$F165,'Classificação geral'!$U165,"")</f>
        <v>0</v>
      </c>
      <c r="JC171" s="334" t="str">
        <f t="shared" si="455"/>
        <v/>
      </c>
      <c r="JD171" s="297">
        <f>IFERROR(RANK(JB171,JB:JB,0)+ COUNTIF($JB$13:JB170,JB171),"")</f>
        <v>31</v>
      </c>
    </row>
    <row r="172" spans="66:264" ht="24.6" x14ac:dyDescent="0.4">
      <c r="BN172" s="236"/>
      <c r="EI172" s="295"/>
      <c r="EJ172" s="306"/>
      <c r="EK172" s="293"/>
      <c r="EL172" s="293"/>
      <c r="EM172" s="293"/>
      <c r="EN172" s="378" t="str">
        <f>IFERROR(IF(AND($EL172="fem",'Classificação geral'!$F166=1),'Classificação geral'!G166,""),"")</f>
        <v/>
      </c>
      <c r="EO172" s="378" t="str">
        <f>IFERROR(IF(AND($EL172="fem",'Classificação geral'!$F166=1),'Classificação geral'!H166,""),"")</f>
        <v/>
      </c>
      <c r="EP172" s="378" t="str">
        <f>IFERROR(IF(AND($EL172="fem",'Classificação geral'!$F166=1),'Classificação geral'!I166,""),"")</f>
        <v/>
      </c>
      <c r="EQ172" s="378" t="str">
        <f>IFERROR(IF(AND($EL172="fem",'Classificação geral'!$F166=1),'Classificação geral'!J166,""),"")</f>
        <v/>
      </c>
      <c r="ER172" s="306"/>
      <c r="ES172" s="378" t="str">
        <f>IFERROR(IF(AND($EL172="fem",'Classificação geral'!$F166=1),'Classificação geral'!L166,""),"")</f>
        <v/>
      </c>
      <c r="ET172" s="378" t="str">
        <f>IFERROR(IF(AND($EL172="fem",'Classificação geral'!$F166=1),'Classificação geral'!M166,""),"")</f>
        <v/>
      </c>
      <c r="EU172" s="378" t="str">
        <f>IFERROR(IF(AND($EL172="fem",'Classificação geral'!$F166=1),'Classificação geral'!N166,""),"")</f>
        <v/>
      </c>
      <c r="EV172" s="306"/>
      <c r="EW172" s="378" t="str">
        <f>IFERROR(IF(AND($EL172="fem",'Classificação geral'!$F166=1),'Classificação geral'!P166,""),"")</f>
        <v/>
      </c>
      <c r="EX172" s="378" t="str">
        <f>IFERROR(IF(AND($EL172="fem",'Classificação geral'!$F166=1),'Classificação geral'!Q166,""),"")</f>
        <v/>
      </c>
      <c r="EY172" s="378" t="str">
        <f>IFERROR(IF(AND($EL172="fem",'Classificação geral'!$F166=1),'Classificação geral'!R166,""),"")</f>
        <v/>
      </c>
      <c r="EZ172" s="296"/>
      <c r="FA172" s="380" t="str">
        <f t="shared" si="456"/>
        <v/>
      </c>
      <c r="FB172" s="297" t="str">
        <f>IFERROR(RANK(EZ172,EZ:EZ,0)+ COUNTIF(EZ$13:$EZ171,EZ172),"")</f>
        <v/>
      </c>
      <c r="FC172" s="298"/>
      <c r="FD172" s="305"/>
      <c r="FE172" s="295"/>
      <c r="FF172" s="306"/>
      <c r="FG172" s="293"/>
      <c r="FH172" s="293"/>
      <c r="FI172" s="306"/>
      <c r="FJ172" s="378" t="str">
        <f>IFERROR(IF(AND($FH172="mas",'Classificação geral'!$F166=1),'Classificação geral'!G166,""),"")</f>
        <v/>
      </c>
      <c r="FK172" s="378" t="str">
        <f>IFERROR(IF(AND($FH172="mas",'Classificação geral'!$F166=1),'Classificação geral'!H166,""),"")</f>
        <v/>
      </c>
      <c r="FL172" s="378" t="str">
        <f>IFERROR(IF(AND($FH172="mas",'Classificação geral'!$F166=1),'Classificação geral'!I166,""),"")</f>
        <v/>
      </c>
      <c r="FM172" s="378" t="str">
        <f>IFERROR(IF(AND($FH172="mas",'Classificação geral'!$F166=1),'Classificação geral'!J166,""),"")</f>
        <v/>
      </c>
      <c r="FN172" s="378" t="str">
        <f>IFERROR(IF(AND($FH172="mas",'Classificação geral'!$F166=1),'Classificação geral'!K166,""),"")</f>
        <v/>
      </c>
      <c r="FO172" s="378" t="str">
        <f>IFERROR(IF(AND($FH172="mas",'Classificação geral'!$F166=1),'Classificação geral'!L166,""),"")</f>
        <v/>
      </c>
      <c r="FP172" s="378" t="str">
        <f>IFERROR(IF(AND($FH172="mas",'Classificação geral'!$F166=1),'Classificação geral'!M166,""),"")</f>
        <v/>
      </c>
      <c r="FQ172" s="378" t="str">
        <f>IFERROR(IF(AND($FH172="mas",'Classificação geral'!$F166=1),'Classificação geral'!N166,""),"")</f>
        <v/>
      </c>
      <c r="FR172" s="378" t="str">
        <f>IFERROR(IF(AND($FH172="mas",'Classificação geral'!$F166=1),'Classificação geral'!O166,""),"")</f>
        <v/>
      </c>
      <c r="FS172" s="378" t="str">
        <f>IFERROR(IF(AND($FH172="mas",'Classificação geral'!$F166=1),'Classificação geral'!P166,""),"")</f>
        <v/>
      </c>
      <c r="FT172" s="378" t="str">
        <f>IFERROR(IF(AND($FH172="mas",'Classificação geral'!$F166=1),'Classificação geral'!Q166,""),"")</f>
        <v/>
      </c>
      <c r="FU172" s="378" t="str">
        <f>IFERROR(IF(AND($FH172="mas",'Classificação geral'!$F166=1),'Classificação geral'!R166,""),"")</f>
        <v/>
      </c>
      <c r="FV172" s="306"/>
      <c r="FW172" s="380" t="str">
        <f t="shared" si="457"/>
        <v/>
      </c>
      <c r="FX172" s="297" t="str">
        <f>IFERROR(RANK(FV172,FV:FV,0)+ COUNTIF($FV$13:FV171,FV172),"")</f>
        <v/>
      </c>
      <c r="FY172" s="305"/>
      <c r="FZ172" s="295"/>
      <c r="GA172" s="295"/>
      <c r="GB172" s="293"/>
      <c r="GC172" s="293"/>
      <c r="GD172" s="306"/>
      <c r="GE172" s="378" t="str">
        <f>IFERROR(IF(AND($GC172="fem",'Classificação geral'!$F166=2),'Classificação geral'!G166,""),"")</f>
        <v/>
      </c>
      <c r="GF172" s="378" t="str">
        <f>IFERROR(IF(AND($GC172="fem",'Classificação geral'!$F166=2),'Classificação geral'!H166,""),"")</f>
        <v/>
      </c>
      <c r="GG172" s="378" t="str">
        <f>IFERROR(IF(AND($GC172="fem",'Classificação geral'!$F166=2),'Classificação geral'!I166,""),"")</f>
        <v/>
      </c>
      <c r="GH172" s="378" t="str">
        <f>IFERROR(IF(AND($GC172="fem",'Classificação geral'!$F166=2),'Classificação geral'!J166,""),"")</f>
        <v/>
      </c>
      <c r="GI172" s="378" t="str">
        <f>IFERROR(IF(AND($GC172="fem",'Classificação geral'!$F166=2),'Classificação geral'!K166,""),"")</f>
        <v/>
      </c>
      <c r="GJ172" s="378" t="str">
        <f>IFERROR(IF(AND($GC172="fem",'Classificação geral'!$F166=2),'Classificação geral'!L166,""),"")</f>
        <v/>
      </c>
      <c r="GK172" s="378" t="str">
        <f>IFERROR(IF(AND($GC172="fem",'Classificação geral'!$F166=2),'Classificação geral'!M166,""),"")</f>
        <v/>
      </c>
      <c r="GL172" s="378" t="str">
        <f>IFERROR(IF(AND($GC172="fem",'Classificação geral'!$F166=2),'Classificação geral'!N166,""),"")</f>
        <v/>
      </c>
      <c r="GM172" s="378" t="str">
        <f>IFERROR(IF(AND($GC172="fem",'Classificação geral'!$F166=2),'Classificação geral'!O166,""),"")</f>
        <v/>
      </c>
      <c r="GN172" s="378" t="str">
        <f>IFERROR(IF(AND($GC172="fem",'Classificação geral'!$F166=2),'Classificação geral'!P166,""),"")</f>
        <v/>
      </c>
      <c r="GO172" s="378" t="str">
        <f>IFERROR(IF(AND($GC172="fem",'Classificação geral'!$F166=2),'Classificação geral'!Q166,""),"")</f>
        <v/>
      </c>
      <c r="GP172" s="378" t="str">
        <f>IFERROR(IF(AND($GC172="fem",'Classificação geral'!$F166=2),'Classificação geral'!R166,""),"")</f>
        <v/>
      </c>
      <c r="GQ172" s="306"/>
      <c r="GR172" s="380" t="str">
        <f t="shared" si="458"/>
        <v/>
      </c>
      <c r="GS172" s="297" t="str">
        <f>IFERROR(RANK(GQ172,GQ:GQ,0)+ COUNTIF($GQ$13:GQ171,GQ172),"")</f>
        <v/>
      </c>
      <c r="GT172" s="305"/>
      <c r="GU172" s="295"/>
      <c r="GV172" s="295"/>
      <c r="GW172" s="293"/>
      <c r="GX172" s="293"/>
      <c r="GY172" s="306"/>
      <c r="GZ172" s="306"/>
      <c r="HA172" s="306"/>
      <c r="HB172" s="306"/>
      <c r="HC172" s="306"/>
      <c r="HD172" s="306"/>
      <c r="HE172" s="306"/>
      <c r="HF172" s="306"/>
      <c r="HG172" s="306"/>
      <c r="HH172" s="306"/>
      <c r="HI172" s="306"/>
      <c r="HJ172" s="306"/>
      <c r="HK172" s="306"/>
      <c r="HL172" s="306"/>
      <c r="HM172" s="380" t="str">
        <f t="shared" si="459"/>
        <v/>
      </c>
      <c r="HN172" s="297" t="str">
        <f>IFERROR(RANK(HL172,HL:HL,0)+ COUNTIF($HL$13:HL171,HL172),"")</f>
        <v/>
      </c>
      <c r="HO172" s="305"/>
      <c r="HP172" s="295"/>
      <c r="HQ172" s="306"/>
      <c r="HR172" s="293"/>
      <c r="HS172" s="293"/>
      <c r="HT172" s="293"/>
      <c r="HU172" s="382">
        <f>IF($HT172='Classificação geral'!$F166,'Classificação geral'!G166,"")</f>
        <v>0</v>
      </c>
      <c r="HV172" s="382">
        <f>IF($HT172='Classificação geral'!$F166,'Classificação geral'!H166,"")</f>
        <v>0</v>
      </c>
      <c r="HW172" s="382">
        <f>IF($HT172='Classificação geral'!$F166,'Classificação geral'!I166,"")</f>
        <v>0</v>
      </c>
      <c r="HX172" s="382">
        <f>IF($HT172='Classificação geral'!$F166,'Classificação geral'!J166,"")</f>
        <v>0</v>
      </c>
      <c r="HY172" s="382">
        <f>IF($HT172='Classificação geral'!$F166,'Classificação geral'!K166,"")</f>
        <v>0</v>
      </c>
      <c r="HZ172" s="382">
        <f>IF($HT172='Classificação geral'!$F166,'Classificação geral'!L166,"")</f>
        <v>0</v>
      </c>
      <c r="IA172" s="382">
        <f>IF($HT172='Classificação geral'!$F166,'Classificação geral'!M166,"")</f>
        <v>0</v>
      </c>
      <c r="IB172" s="382">
        <f>IF($HT172='Classificação geral'!$F166,'Classificação geral'!N166,"")</f>
        <v>0</v>
      </c>
      <c r="IC172" s="382">
        <f>IF($HT172='Classificação geral'!$F166,'Classificação geral'!O166,"")</f>
        <v>0</v>
      </c>
      <c r="ID172" s="382">
        <f>IF($HT172='Classificação geral'!$F166,'Classificação geral'!P166,"")</f>
        <v>0</v>
      </c>
      <c r="IE172" s="382">
        <f>IF($HT172='Classificação geral'!$F166,'Classificação geral'!Q166,"")</f>
        <v>0</v>
      </c>
      <c r="IF172" s="382">
        <f>IF($HT172='Classificação geral'!$F166,'Classificação geral'!R166,"")</f>
        <v>0</v>
      </c>
      <c r="IG172" s="379">
        <f>IF($HT172='Classificação geral'!$F166,'Classificação geral'!$U166,"")</f>
        <v>0</v>
      </c>
      <c r="IH172" s="334" t="str">
        <f t="shared" si="454"/>
        <v/>
      </c>
      <c r="II172" s="297">
        <f>IFERROR(RANK(IG172,IG:IG,0)+ COUNTIF($IG$13:IG171,IG172),"")</f>
        <v>32</v>
      </c>
      <c r="IJ172" s="305"/>
      <c r="IK172" s="295"/>
      <c r="IL172" s="306"/>
      <c r="IM172" s="293"/>
      <c r="IN172" s="293"/>
      <c r="IO172" s="293"/>
      <c r="IP172" s="379">
        <f>IF($IO172='Classificação geral'!$F166,'Classificação geral'!G166,"")</f>
        <v>0</v>
      </c>
      <c r="IQ172" s="379">
        <f>IF($IO172='Classificação geral'!$F166,'Classificação geral'!H166,"")</f>
        <v>0</v>
      </c>
      <c r="IR172" s="379">
        <f>IF($IO172='Classificação geral'!$F166,'Classificação geral'!I166,"")</f>
        <v>0</v>
      </c>
      <c r="IS172" s="379">
        <f>IF($IO172='Classificação geral'!$F166,'Classificação geral'!J166,"")</f>
        <v>0</v>
      </c>
      <c r="IT172" s="379">
        <f>IF($IO172='Classificação geral'!$F166,'Classificação geral'!K166,"")</f>
        <v>0</v>
      </c>
      <c r="IU172" s="379">
        <f>IF($IO172='Classificação geral'!$F166,'Classificação geral'!L166,"")</f>
        <v>0</v>
      </c>
      <c r="IV172" s="379">
        <f>IF($IO172='Classificação geral'!$F166,'Classificação geral'!M166,"")</f>
        <v>0</v>
      </c>
      <c r="IW172" s="379">
        <f>IF($IO172='Classificação geral'!$F166,'Classificação geral'!N166,"")</f>
        <v>0</v>
      </c>
      <c r="IX172" s="379">
        <f>IF($IO172='Classificação geral'!$F166,'Classificação geral'!O166,"")</f>
        <v>0</v>
      </c>
      <c r="IY172" s="379">
        <f>IF($IO172='Classificação geral'!$F166,'Classificação geral'!P166,"")</f>
        <v>0</v>
      </c>
      <c r="IZ172" s="379">
        <f>IF($IO172='Classificação geral'!$F166,'Classificação geral'!Q166,"")</f>
        <v>0</v>
      </c>
      <c r="JA172" s="379">
        <f>IF($IO172='Classificação geral'!$F166,'Classificação geral'!R166,"")</f>
        <v>0</v>
      </c>
      <c r="JB172" s="296">
        <f>IF($IO172='Classificação geral'!$F166,'Classificação geral'!$U166,"")</f>
        <v>0</v>
      </c>
      <c r="JC172" s="334" t="str">
        <f t="shared" si="455"/>
        <v/>
      </c>
      <c r="JD172" s="297">
        <f>IFERROR(RANK(JB172,JB:JB,0)+ COUNTIF($JB$13:JB171,JB172),"")</f>
        <v>32</v>
      </c>
    </row>
    <row r="173" spans="66:264" ht="24.6" x14ac:dyDescent="0.4">
      <c r="BN173" s="236"/>
      <c r="EI173" s="295"/>
      <c r="EJ173" s="306"/>
      <c r="EK173" s="293"/>
      <c r="EL173" s="293"/>
      <c r="EM173" s="293"/>
      <c r="EN173" s="378" t="str">
        <f>IFERROR(IF(AND($EL173="fem",'Classificação geral'!$F167=1),'Classificação geral'!G167,""),"")</f>
        <v/>
      </c>
      <c r="EO173" s="378" t="str">
        <f>IFERROR(IF(AND($EL173="fem",'Classificação geral'!$F167=1),'Classificação geral'!H167,""),"")</f>
        <v/>
      </c>
      <c r="EP173" s="378" t="str">
        <f>IFERROR(IF(AND($EL173="fem",'Classificação geral'!$F167=1),'Classificação geral'!I167,""),"")</f>
        <v/>
      </c>
      <c r="EQ173" s="378" t="str">
        <f>IFERROR(IF(AND($EL173="fem",'Classificação geral'!$F167=1),'Classificação geral'!J167,""),"")</f>
        <v/>
      </c>
      <c r="ER173" s="306"/>
      <c r="ES173" s="378" t="str">
        <f>IFERROR(IF(AND($EL173="fem",'Classificação geral'!$F167=1),'Classificação geral'!L167,""),"")</f>
        <v/>
      </c>
      <c r="ET173" s="378" t="str">
        <f>IFERROR(IF(AND($EL173="fem",'Classificação geral'!$F167=1),'Classificação geral'!M167,""),"")</f>
        <v/>
      </c>
      <c r="EU173" s="378" t="str">
        <f>IFERROR(IF(AND($EL173="fem",'Classificação geral'!$F167=1),'Classificação geral'!N167,""),"")</f>
        <v/>
      </c>
      <c r="EV173" s="306"/>
      <c r="EW173" s="378" t="str">
        <f>IFERROR(IF(AND($EL173="fem",'Classificação geral'!$F167=1),'Classificação geral'!P167,""),"")</f>
        <v/>
      </c>
      <c r="EX173" s="378" t="str">
        <f>IFERROR(IF(AND($EL173="fem",'Classificação geral'!$F167=1),'Classificação geral'!Q167,""),"")</f>
        <v/>
      </c>
      <c r="EY173" s="378" t="str">
        <f>IFERROR(IF(AND($EL173="fem",'Classificação geral'!$F167=1),'Classificação geral'!R167,""),"")</f>
        <v/>
      </c>
      <c r="EZ173" s="296"/>
      <c r="FA173" s="380" t="str">
        <f t="shared" si="456"/>
        <v/>
      </c>
      <c r="FB173" s="297" t="str">
        <f>IFERROR(RANK(EZ173,EZ:EZ,0)+ COUNTIF(EZ$13:$EZ172,EZ173),"")</f>
        <v/>
      </c>
      <c r="FC173" s="298"/>
      <c r="FD173" s="305"/>
      <c r="FE173" s="295"/>
      <c r="FF173" s="306"/>
      <c r="FG173" s="293"/>
      <c r="FH173" s="293"/>
      <c r="FI173" s="306"/>
      <c r="FJ173" s="378" t="str">
        <f>IFERROR(IF(AND($FH173="mas",'Classificação geral'!$F167=1),'Classificação geral'!G167,""),"")</f>
        <v/>
      </c>
      <c r="FK173" s="378" t="str">
        <f>IFERROR(IF(AND($FH173="mas",'Classificação geral'!$F167=1),'Classificação geral'!H167,""),"")</f>
        <v/>
      </c>
      <c r="FL173" s="378" t="str">
        <f>IFERROR(IF(AND($FH173="mas",'Classificação geral'!$F167=1),'Classificação geral'!I167,""),"")</f>
        <v/>
      </c>
      <c r="FM173" s="378" t="str">
        <f>IFERROR(IF(AND($FH173="mas",'Classificação geral'!$F167=1),'Classificação geral'!J167,""),"")</f>
        <v/>
      </c>
      <c r="FN173" s="378" t="str">
        <f>IFERROR(IF(AND($FH173="mas",'Classificação geral'!$F167=1),'Classificação geral'!K167,""),"")</f>
        <v/>
      </c>
      <c r="FO173" s="378" t="str">
        <f>IFERROR(IF(AND($FH173="mas",'Classificação geral'!$F167=1),'Classificação geral'!L167,""),"")</f>
        <v/>
      </c>
      <c r="FP173" s="378" t="str">
        <f>IFERROR(IF(AND($FH173="mas",'Classificação geral'!$F167=1),'Classificação geral'!M167,""),"")</f>
        <v/>
      </c>
      <c r="FQ173" s="378" t="str">
        <f>IFERROR(IF(AND($FH173="mas",'Classificação geral'!$F167=1),'Classificação geral'!N167,""),"")</f>
        <v/>
      </c>
      <c r="FR173" s="378" t="str">
        <f>IFERROR(IF(AND($FH173="mas",'Classificação geral'!$F167=1),'Classificação geral'!O167,""),"")</f>
        <v/>
      </c>
      <c r="FS173" s="378" t="str">
        <f>IFERROR(IF(AND($FH173="mas",'Classificação geral'!$F167=1),'Classificação geral'!P167,""),"")</f>
        <v/>
      </c>
      <c r="FT173" s="378" t="str">
        <f>IFERROR(IF(AND($FH173="mas",'Classificação geral'!$F167=1),'Classificação geral'!Q167,""),"")</f>
        <v/>
      </c>
      <c r="FU173" s="378" t="str">
        <f>IFERROR(IF(AND($FH173="mas",'Classificação geral'!$F167=1),'Classificação geral'!R167,""),"")</f>
        <v/>
      </c>
      <c r="FV173" s="306"/>
      <c r="FW173" s="380" t="str">
        <f t="shared" si="457"/>
        <v/>
      </c>
      <c r="FX173" s="297" t="str">
        <f>IFERROR(RANK(FV173,FV:FV,0)+ COUNTIF($FV$13:FV172,FV173),"")</f>
        <v/>
      </c>
      <c r="FY173" s="305"/>
      <c r="FZ173" s="295"/>
      <c r="GA173" s="295"/>
      <c r="GB173" s="293"/>
      <c r="GC173" s="293"/>
      <c r="GD173" s="306"/>
      <c r="GE173" s="378" t="str">
        <f>IFERROR(IF(AND($GC173="fem",'Classificação geral'!$F167=2),'Classificação geral'!G167,""),"")</f>
        <v/>
      </c>
      <c r="GF173" s="378" t="str">
        <f>IFERROR(IF(AND($GC173="fem",'Classificação geral'!$F167=2),'Classificação geral'!H167,""),"")</f>
        <v/>
      </c>
      <c r="GG173" s="378" t="str">
        <f>IFERROR(IF(AND($GC173="fem",'Classificação geral'!$F167=2),'Classificação geral'!I167,""),"")</f>
        <v/>
      </c>
      <c r="GH173" s="378" t="str">
        <f>IFERROR(IF(AND($GC173="fem",'Classificação geral'!$F167=2),'Classificação geral'!J167,""),"")</f>
        <v/>
      </c>
      <c r="GI173" s="378" t="str">
        <f>IFERROR(IF(AND($GC173="fem",'Classificação geral'!$F167=2),'Classificação geral'!K167,""),"")</f>
        <v/>
      </c>
      <c r="GJ173" s="378" t="str">
        <f>IFERROR(IF(AND($GC173="fem",'Classificação geral'!$F167=2),'Classificação geral'!L167,""),"")</f>
        <v/>
      </c>
      <c r="GK173" s="378" t="str">
        <f>IFERROR(IF(AND($GC173="fem",'Classificação geral'!$F167=2),'Classificação geral'!M167,""),"")</f>
        <v/>
      </c>
      <c r="GL173" s="378" t="str">
        <f>IFERROR(IF(AND($GC173="fem",'Classificação geral'!$F167=2),'Classificação geral'!N167,""),"")</f>
        <v/>
      </c>
      <c r="GM173" s="378" t="str">
        <f>IFERROR(IF(AND($GC173="fem",'Classificação geral'!$F167=2),'Classificação geral'!O167,""),"")</f>
        <v/>
      </c>
      <c r="GN173" s="378" t="str">
        <f>IFERROR(IF(AND($GC173="fem",'Classificação geral'!$F167=2),'Classificação geral'!P167,""),"")</f>
        <v/>
      </c>
      <c r="GO173" s="378" t="str">
        <f>IFERROR(IF(AND($GC173="fem",'Classificação geral'!$F167=2),'Classificação geral'!Q167,""),"")</f>
        <v/>
      </c>
      <c r="GP173" s="378" t="str">
        <f>IFERROR(IF(AND($GC173="fem",'Classificação geral'!$F167=2),'Classificação geral'!R167,""),"")</f>
        <v/>
      </c>
      <c r="GQ173" s="306"/>
      <c r="GR173" s="380" t="str">
        <f t="shared" si="458"/>
        <v/>
      </c>
      <c r="GS173" s="297" t="str">
        <f>IFERROR(RANK(GQ173,GQ:GQ,0)+ COUNTIF($GQ$13:GQ172,GQ173),"")</f>
        <v/>
      </c>
      <c r="GT173" s="305"/>
      <c r="GU173" s="295"/>
      <c r="GV173" s="295"/>
      <c r="GW173" s="293"/>
      <c r="GX173" s="293"/>
      <c r="GY173" s="306"/>
      <c r="GZ173" s="306"/>
      <c r="HA173" s="306"/>
      <c r="HB173" s="306"/>
      <c r="HC173" s="306"/>
      <c r="HD173" s="306"/>
      <c r="HE173" s="306"/>
      <c r="HF173" s="306"/>
      <c r="HG173" s="306"/>
      <c r="HH173" s="306"/>
      <c r="HI173" s="306"/>
      <c r="HJ173" s="306"/>
      <c r="HK173" s="306"/>
      <c r="HL173" s="306"/>
      <c r="HM173" s="380" t="str">
        <f t="shared" si="459"/>
        <v/>
      </c>
      <c r="HN173" s="297" t="str">
        <f>IFERROR(RANK(HL173,HL:HL,0)+ COUNTIF($HL$13:HL172,HL173),"")</f>
        <v/>
      </c>
      <c r="HO173" s="305"/>
      <c r="HP173" s="295"/>
      <c r="HQ173" s="306"/>
      <c r="HR173" s="293"/>
      <c r="HS173" s="293"/>
      <c r="HT173" s="293"/>
      <c r="HU173" s="382">
        <f>IF($HT173='Classificação geral'!$F167,'Classificação geral'!G167,"")</f>
        <v>0</v>
      </c>
      <c r="HV173" s="382">
        <f>IF($HT173='Classificação geral'!$F167,'Classificação geral'!H167,"")</f>
        <v>0</v>
      </c>
      <c r="HW173" s="382">
        <f>IF($HT173='Classificação geral'!$F167,'Classificação geral'!I167,"")</f>
        <v>0</v>
      </c>
      <c r="HX173" s="382">
        <f>IF($HT173='Classificação geral'!$F167,'Classificação geral'!J167,"")</f>
        <v>0</v>
      </c>
      <c r="HY173" s="382">
        <f>IF($HT173='Classificação geral'!$F167,'Classificação geral'!K167,"")</f>
        <v>0</v>
      </c>
      <c r="HZ173" s="382">
        <f>IF($HT173='Classificação geral'!$F167,'Classificação geral'!L167,"")</f>
        <v>0</v>
      </c>
      <c r="IA173" s="382">
        <f>IF($HT173='Classificação geral'!$F167,'Classificação geral'!M167,"")</f>
        <v>0</v>
      </c>
      <c r="IB173" s="382">
        <f>IF($HT173='Classificação geral'!$F167,'Classificação geral'!N167,"")</f>
        <v>0</v>
      </c>
      <c r="IC173" s="382">
        <f>IF($HT173='Classificação geral'!$F167,'Classificação geral'!O167,"")</f>
        <v>0</v>
      </c>
      <c r="ID173" s="382">
        <f>IF($HT173='Classificação geral'!$F167,'Classificação geral'!P167,"")</f>
        <v>0</v>
      </c>
      <c r="IE173" s="382">
        <f>IF($HT173='Classificação geral'!$F167,'Classificação geral'!Q167,"")</f>
        <v>0</v>
      </c>
      <c r="IF173" s="382">
        <f>IF($HT173='Classificação geral'!$F167,'Classificação geral'!R167,"")</f>
        <v>0</v>
      </c>
      <c r="IG173" s="379">
        <f>IF($HT173='Classificação geral'!$F167,'Classificação geral'!$U167,"")</f>
        <v>0</v>
      </c>
      <c r="IH173" s="334" t="str">
        <f t="shared" si="454"/>
        <v/>
      </c>
      <c r="II173" s="297">
        <f>IFERROR(RANK(IG173,IG:IG,0)+ COUNTIF($IG$13:IG172,IG173),"")</f>
        <v>33</v>
      </c>
      <c r="IJ173" s="305"/>
      <c r="IK173" s="295"/>
      <c r="IL173" s="306"/>
      <c r="IM173" s="293"/>
      <c r="IN173" s="293"/>
      <c r="IO173" s="293"/>
      <c r="IP173" s="379">
        <f>IF($IO173='Classificação geral'!$F167,'Classificação geral'!G167,"")</f>
        <v>0</v>
      </c>
      <c r="IQ173" s="379">
        <f>IF($IO173='Classificação geral'!$F167,'Classificação geral'!H167,"")</f>
        <v>0</v>
      </c>
      <c r="IR173" s="379">
        <f>IF($IO173='Classificação geral'!$F167,'Classificação geral'!I167,"")</f>
        <v>0</v>
      </c>
      <c r="IS173" s="379">
        <f>IF($IO173='Classificação geral'!$F167,'Classificação geral'!J167,"")</f>
        <v>0</v>
      </c>
      <c r="IT173" s="379">
        <f>IF($IO173='Classificação geral'!$F167,'Classificação geral'!K167,"")</f>
        <v>0</v>
      </c>
      <c r="IU173" s="379">
        <f>IF($IO173='Classificação geral'!$F167,'Classificação geral'!L167,"")</f>
        <v>0</v>
      </c>
      <c r="IV173" s="379">
        <f>IF($IO173='Classificação geral'!$F167,'Classificação geral'!M167,"")</f>
        <v>0</v>
      </c>
      <c r="IW173" s="379">
        <f>IF($IO173='Classificação geral'!$F167,'Classificação geral'!N167,"")</f>
        <v>0</v>
      </c>
      <c r="IX173" s="379">
        <f>IF($IO173='Classificação geral'!$F167,'Classificação geral'!O167,"")</f>
        <v>0</v>
      </c>
      <c r="IY173" s="379">
        <f>IF($IO173='Classificação geral'!$F167,'Classificação geral'!P167,"")</f>
        <v>0</v>
      </c>
      <c r="IZ173" s="379">
        <f>IF($IO173='Classificação geral'!$F167,'Classificação geral'!Q167,"")</f>
        <v>0</v>
      </c>
      <c r="JA173" s="379">
        <f>IF($IO173='Classificação geral'!$F167,'Classificação geral'!R167,"")</f>
        <v>0</v>
      </c>
      <c r="JB173" s="296">
        <f>IF($IO173='Classificação geral'!$F167,'Classificação geral'!$U167,"")</f>
        <v>0</v>
      </c>
      <c r="JC173" s="334" t="str">
        <f t="shared" si="455"/>
        <v/>
      </c>
      <c r="JD173" s="297">
        <f>IFERROR(RANK(JB173,JB:JB,0)+ COUNTIF($JB$13:JB172,JB173),"")</f>
        <v>33</v>
      </c>
    </row>
    <row r="174" spans="66:264" ht="24.6" x14ac:dyDescent="0.4">
      <c r="BN174" s="236"/>
      <c r="EI174" s="295"/>
      <c r="EJ174" s="306"/>
      <c r="EK174" s="293"/>
      <c r="EL174" s="293"/>
      <c r="EM174" s="293"/>
      <c r="EN174" s="378" t="str">
        <f>IFERROR(IF(AND($EL174="fem",'Classificação geral'!$F168=1),'Classificação geral'!G168,""),"")</f>
        <v/>
      </c>
      <c r="EO174" s="378" t="str">
        <f>IFERROR(IF(AND($EL174="fem",'Classificação geral'!$F168=1),'Classificação geral'!H168,""),"")</f>
        <v/>
      </c>
      <c r="EP174" s="378" t="str">
        <f>IFERROR(IF(AND($EL174="fem",'Classificação geral'!$F168=1),'Classificação geral'!I168,""),"")</f>
        <v/>
      </c>
      <c r="EQ174" s="378" t="str">
        <f>IFERROR(IF(AND($EL174="fem",'Classificação geral'!$F168=1),'Classificação geral'!J168,""),"")</f>
        <v/>
      </c>
      <c r="ER174" s="306"/>
      <c r="ES174" s="378" t="str">
        <f>IFERROR(IF(AND($EL174="fem",'Classificação geral'!$F168=1),'Classificação geral'!L168,""),"")</f>
        <v/>
      </c>
      <c r="ET174" s="378" t="str">
        <f>IFERROR(IF(AND($EL174="fem",'Classificação geral'!$F168=1),'Classificação geral'!M168,""),"")</f>
        <v/>
      </c>
      <c r="EU174" s="378" t="str">
        <f>IFERROR(IF(AND($EL174="fem",'Classificação geral'!$F168=1),'Classificação geral'!N168,""),"")</f>
        <v/>
      </c>
      <c r="EV174" s="306"/>
      <c r="EW174" s="378" t="str">
        <f>IFERROR(IF(AND($EL174="fem",'Classificação geral'!$F168=1),'Classificação geral'!P168,""),"")</f>
        <v/>
      </c>
      <c r="EX174" s="378" t="str">
        <f>IFERROR(IF(AND($EL174="fem",'Classificação geral'!$F168=1),'Classificação geral'!Q168,""),"")</f>
        <v/>
      </c>
      <c r="EY174" s="378" t="str">
        <f>IFERROR(IF(AND($EL174="fem",'Classificação geral'!$F168=1),'Classificação geral'!R168,""),"")</f>
        <v/>
      </c>
      <c r="EZ174" s="296"/>
      <c r="FA174" s="380" t="str">
        <f t="shared" si="456"/>
        <v/>
      </c>
      <c r="FB174" s="297" t="str">
        <f>IFERROR(RANK(EZ174,EZ:EZ,0)+ COUNTIF(EZ$13:$EZ173,EZ174),"")</f>
        <v/>
      </c>
      <c r="FC174" s="298"/>
      <c r="FD174" s="305"/>
      <c r="FE174" s="295"/>
      <c r="FF174" s="306"/>
      <c r="FG174" s="293"/>
      <c r="FH174" s="293"/>
      <c r="FI174" s="306"/>
      <c r="FJ174" s="378" t="str">
        <f>IFERROR(IF(AND($FH174="mas",'Classificação geral'!$F168=1),'Classificação geral'!G168,""),"")</f>
        <v/>
      </c>
      <c r="FK174" s="378" t="str">
        <f>IFERROR(IF(AND($FH174="mas",'Classificação geral'!$F168=1),'Classificação geral'!H168,""),"")</f>
        <v/>
      </c>
      <c r="FL174" s="378" t="str">
        <f>IFERROR(IF(AND($FH174="mas",'Classificação geral'!$F168=1),'Classificação geral'!I168,""),"")</f>
        <v/>
      </c>
      <c r="FM174" s="378" t="str">
        <f>IFERROR(IF(AND($FH174="mas",'Classificação geral'!$F168=1),'Classificação geral'!J168,""),"")</f>
        <v/>
      </c>
      <c r="FN174" s="378" t="str">
        <f>IFERROR(IF(AND($FH174="mas",'Classificação geral'!$F168=1),'Classificação geral'!K168,""),"")</f>
        <v/>
      </c>
      <c r="FO174" s="378" t="str">
        <f>IFERROR(IF(AND($FH174="mas",'Classificação geral'!$F168=1),'Classificação geral'!L168,""),"")</f>
        <v/>
      </c>
      <c r="FP174" s="378" t="str">
        <f>IFERROR(IF(AND($FH174="mas",'Classificação geral'!$F168=1),'Classificação geral'!M168,""),"")</f>
        <v/>
      </c>
      <c r="FQ174" s="378" t="str">
        <f>IFERROR(IF(AND($FH174="mas",'Classificação geral'!$F168=1),'Classificação geral'!N168,""),"")</f>
        <v/>
      </c>
      <c r="FR174" s="378" t="str">
        <f>IFERROR(IF(AND($FH174="mas",'Classificação geral'!$F168=1),'Classificação geral'!O168,""),"")</f>
        <v/>
      </c>
      <c r="FS174" s="378" t="str">
        <f>IFERROR(IF(AND($FH174="mas",'Classificação geral'!$F168=1),'Classificação geral'!P168,""),"")</f>
        <v/>
      </c>
      <c r="FT174" s="378" t="str">
        <f>IFERROR(IF(AND($FH174="mas",'Classificação geral'!$F168=1),'Classificação geral'!Q168,""),"")</f>
        <v/>
      </c>
      <c r="FU174" s="378" t="str">
        <f>IFERROR(IF(AND($FH174="mas",'Classificação geral'!$F168=1),'Classificação geral'!R168,""),"")</f>
        <v/>
      </c>
      <c r="FV174" s="306"/>
      <c r="FW174" s="380" t="str">
        <f t="shared" si="457"/>
        <v/>
      </c>
      <c r="FX174" s="297" t="str">
        <f>IFERROR(RANK(FV174,FV:FV,0)+ COUNTIF($FV$13:FV173,FV174),"")</f>
        <v/>
      </c>
      <c r="FY174" s="305"/>
      <c r="FZ174" s="295"/>
      <c r="GA174" s="295"/>
      <c r="GB174" s="293"/>
      <c r="GC174" s="293"/>
      <c r="GD174" s="306"/>
      <c r="GE174" s="378" t="str">
        <f>IFERROR(IF(AND($GC174="fem",'Classificação geral'!$F168=2),'Classificação geral'!G168,""),"")</f>
        <v/>
      </c>
      <c r="GF174" s="378" t="str">
        <f>IFERROR(IF(AND($GC174="fem",'Classificação geral'!$F168=2),'Classificação geral'!H168,""),"")</f>
        <v/>
      </c>
      <c r="GG174" s="378" t="str">
        <f>IFERROR(IF(AND($GC174="fem",'Classificação geral'!$F168=2),'Classificação geral'!I168,""),"")</f>
        <v/>
      </c>
      <c r="GH174" s="378" t="str">
        <f>IFERROR(IF(AND($GC174="fem",'Classificação geral'!$F168=2),'Classificação geral'!J168,""),"")</f>
        <v/>
      </c>
      <c r="GI174" s="378" t="str">
        <f>IFERROR(IF(AND($GC174="fem",'Classificação geral'!$F168=2),'Classificação geral'!K168,""),"")</f>
        <v/>
      </c>
      <c r="GJ174" s="378" t="str">
        <f>IFERROR(IF(AND($GC174="fem",'Classificação geral'!$F168=2),'Classificação geral'!L168,""),"")</f>
        <v/>
      </c>
      <c r="GK174" s="378" t="str">
        <f>IFERROR(IF(AND($GC174="fem",'Classificação geral'!$F168=2),'Classificação geral'!M168,""),"")</f>
        <v/>
      </c>
      <c r="GL174" s="378" t="str">
        <f>IFERROR(IF(AND($GC174="fem",'Classificação geral'!$F168=2),'Classificação geral'!N168,""),"")</f>
        <v/>
      </c>
      <c r="GM174" s="378" t="str">
        <f>IFERROR(IF(AND($GC174="fem",'Classificação geral'!$F168=2),'Classificação geral'!O168,""),"")</f>
        <v/>
      </c>
      <c r="GN174" s="378" t="str">
        <f>IFERROR(IF(AND($GC174="fem",'Classificação geral'!$F168=2),'Classificação geral'!P168,""),"")</f>
        <v/>
      </c>
      <c r="GO174" s="378" t="str">
        <f>IFERROR(IF(AND($GC174="fem",'Classificação geral'!$F168=2),'Classificação geral'!Q168,""),"")</f>
        <v/>
      </c>
      <c r="GP174" s="378" t="str">
        <f>IFERROR(IF(AND($GC174="fem",'Classificação geral'!$F168=2),'Classificação geral'!R168,""),"")</f>
        <v/>
      </c>
      <c r="GQ174" s="306"/>
      <c r="GR174" s="380" t="str">
        <f t="shared" si="458"/>
        <v/>
      </c>
      <c r="GS174" s="297" t="str">
        <f>IFERROR(RANK(GQ174,GQ:GQ,0)+ COUNTIF($GQ$13:GQ173,GQ174),"")</f>
        <v/>
      </c>
      <c r="GT174" s="305"/>
      <c r="GU174" s="295"/>
      <c r="GV174" s="295"/>
      <c r="GW174" s="293"/>
      <c r="GX174" s="293"/>
      <c r="GY174" s="306"/>
      <c r="GZ174" s="306"/>
      <c r="HA174" s="306"/>
      <c r="HB174" s="306"/>
      <c r="HC174" s="306"/>
      <c r="HD174" s="306"/>
      <c r="HE174" s="306"/>
      <c r="HF174" s="306"/>
      <c r="HG174" s="306"/>
      <c r="HH174" s="306"/>
      <c r="HI174" s="306"/>
      <c r="HJ174" s="306"/>
      <c r="HK174" s="306"/>
      <c r="HL174" s="306"/>
      <c r="HM174" s="380" t="str">
        <f t="shared" si="459"/>
        <v/>
      </c>
      <c r="HN174" s="297" t="str">
        <f>IFERROR(RANK(HL174,HL:HL,0)+ COUNTIF($HL$13:HL173,HL174),"")</f>
        <v/>
      </c>
      <c r="HO174" s="305"/>
      <c r="HP174" s="295"/>
      <c r="HQ174" s="306"/>
      <c r="HR174" s="293"/>
      <c r="HS174" s="293"/>
      <c r="HT174" s="293"/>
      <c r="HU174" s="382">
        <f>IF($HT174='Classificação geral'!$F168,'Classificação geral'!G168,"")</f>
        <v>0</v>
      </c>
      <c r="HV174" s="382">
        <f>IF($HT174='Classificação geral'!$F168,'Classificação geral'!H168,"")</f>
        <v>0</v>
      </c>
      <c r="HW174" s="382">
        <f>IF($HT174='Classificação geral'!$F168,'Classificação geral'!I168,"")</f>
        <v>0</v>
      </c>
      <c r="HX174" s="382">
        <f>IF($HT174='Classificação geral'!$F168,'Classificação geral'!J168,"")</f>
        <v>0</v>
      </c>
      <c r="HY174" s="382">
        <f>IF($HT174='Classificação geral'!$F168,'Classificação geral'!K168,"")</f>
        <v>0</v>
      </c>
      <c r="HZ174" s="382">
        <f>IF($HT174='Classificação geral'!$F168,'Classificação geral'!L168,"")</f>
        <v>0</v>
      </c>
      <c r="IA174" s="382">
        <f>IF($HT174='Classificação geral'!$F168,'Classificação geral'!M168,"")</f>
        <v>0</v>
      </c>
      <c r="IB174" s="382">
        <f>IF($HT174='Classificação geral'!$F168,'Classificação geral'!N168,"")</f>
        <v>0</v>
      </c>
      <c r="IC174" s="382">
        <f>IF($HT174='Classificação geral'!$F168,'Classificação geral'!O168,"")</f>
        <v>0</v>
      </c>
      <c r="ID174" s="382">
        <f>IF($HT174='Classificação geral'!$F168,'Classificação geral'!P168,"")</f>
        <v>0</v>
      </c>
      <c r="IE174" s="382">
        <f>IF($HT174='Classificação geral'!$F168,'Classificação geral'!Q168,"")</f>
        <v>0</v>
      </c>
      <c r="IF174" s="382">
        <f>IF($HT174='Classificação geral'!$F168,'Classificação geral'!R168,"")</f>
        <v>0</v>
      </c>
      <c r="IG174" s="379">
        <f>IF($HT174='Classificação geral'!$F168,'Classificação geral'!$U168,"")</f>
        <v>0</v>
      </c>
      <c r="IH174" s="334" t="str">
        <f t="shared" si="454"/>
        <v/>
      </c>
      <c r="II174" s="297">
        <f>IFERROR(RANK(IG174,IG:IG,0)+ COUNTIF($IG$13:IG173,IG174),"")</f>
        <v>34</v>
      </c>
      <c r="IJ174" s="305"/>
      <c r="IK174" s="295"/>
      <c r="IL174" s="306"/>
      <c r="IM174" s="293"/>
      <c r="IN174" s="293"/>
      <c r="IO174" s="293"/>
      <c r="IP174" s="379">
        <f>IF($IO174='Classificação geral'!$F168,'Classificação geral'!G168,"")</f>
        <v>0</v>
      </c>
      <c r="IQ174" s="379">
        <f>IF($IO174='Classificação geral'!$F168,'Classificação geral'!H168,"")</f>
        <v>0</v>
      </c>
      <c r="IR174" s="379">
        <f>IF($IO174='Classificação geral'!$F168,'Classificação geral'!I168,"")</f>
        <v>0</v>
      </c>
      <c r="IS174" s="379">
        <f>IF($IO174='Classificação geral'!$F168,'Classificação geral'!J168,"")</f>
        <v>0</v>
      </c>
      <c r="IT174" s="379">
        <f>IF($IO174='Classificação geral'!$F168,'Classificação geral'!K168,"")</f>
        <v>0</v>
      </c>
      <c r="IU174" s="379">
        <f>IF($IO174='Classificação geral'!$F168,'Classificação geral'!L168,"")</f>
        <v>0</v>
      </c>
      <c r="IV174" s="379">
        <f>IF($IO174='Classificação geral'!$F168,'Classificação geral'!M168,"")</f>
        <v>0</v>
      </c>
      <c r="IW174" s="379">
        <f>IF($IO174='Classificação geral'!$F168,'Classificação geral'!N168,"")</f>
        <v>0</v>
      </c>
      <c r="IX174" s="379">
        <f>IF($IO174='Classificação geral'!$F168,'Classificação geral'!O168,"")</f>
        <v>0</v>
      </c>
      <c r="IY174" s="379">
        <f>IF($IO174='Classificação geral'!$F168,'Classificação geral'!P168,"")</f>
        <v>0</v>
      </c>
      <c r="IZ174" s="379">
        <f>IF($IO174='Classificação geral'!$F168,'Classificação geral'!Q168,"")</f>
        <v>0</v>
      </c>
      <c r="JA174" s="379">
        <f>IF($IO174='Classificação geral'!$F168,'Classificação geral'!R168,"")</f>
        <v>0</v>
      </c>
      <c r="JB174" s="296">
        <f>IF($IO174='Classificação geral'!$F168,'Classificação geral'!$U168,"")</f>
        <v>0</v>
      </c>
      <c r="JC174" s="334" t="str">
        <f t="shared" si="455"/>
        <v/>
      </c>
      <c r="JD174" s="297">
        <f>IFERROR(RANK(JB174,JB:JB,0)+ COUNTIF($JB$13:JB173,JB174),"")</f>
        <v>34</v>
      </c>
    </row>
    <row r="175" spans="66:264" ht="24.6" x14ac:dyDescent="0.4">
      <c r="BN175" s="236"/>
      <c r="EI175" s="295"/>
      <c r="EJ175" s="306"/>
      <c r="EK175" s="293"/>
      <c r="EL175" s="293"/>
      <c r="EM175" s="293"/>
      <c r="EN175" s="378" t="str">
        <f>IFERROR(IF(AND($EL175="fem",'Classificação geral'!$F169=1),'Classificação geral'!G169,""),"")</f>
        <v/>
      </c>
      <c r="EO175" s="378" t="str">
        <f>IFERROR(IF(AND($EL175="fem",'Classificação geral'!$F169=1),'Classificação geral'!H169,""),"")</f>
        <v/>
      </c>
      <c r="EP175" s="378" t="str">
        <f>IFERROR(IF(AND($EL175="fem",'Classificação geral'!$F169=1),'Classificação geral'!I169,""),"")</f>
        <v/>
      </c>
      <c r="EQ175" s="378" t="str">
        <f>IFERROR(IF(AND($EL175="fem",'Classificação geral'!$F169=1),'Classificação geral'!J169,""),"")</f>
        <v/>
      </c>
      <c r="ER175" s="306"/>
      <c r="ES175" s="378" t="str">
        <f>IFERROR(IF(AND($EL175="fem",'Classificação geral'!$F169=1),'Classificação geral'!L169,""),"")</f>
        <v/>
      </c>
      <c r="ET175" s="378" t="str">
        <f>IFERROR(IF(AND($EL175="fem",'Classificação geral'!$F169=1),'Classificação geral'!M169,""),"")</f>
        <v/>
      </c>
      <c r="EU175" s="378" t="str">
        <f>IFERROR(IF(AND($EL175="fem",'Classificação geral'!$F169=1),'Classificação geral'!N169,""),"")</f>
        <v/>
      </c>
      <c r="EV175" s="306"/>
      <c r="EW175" s="378" t="str">
        <f>IFERROR(IF(AND($EL175="fem",'Classificação geral'!$F169=1),'Classificação geral'!P169,""),"")</f>
        <v/>
      </c>
      <c r="EX175" s="378" t="str">
        <f>IFERROR(IF(AND($EL175="fem",'Classificação geral'!$F169=1),'Classificação geral'!Q169,""),"")</f>
        <v/>
      </c>
      <c r="EY175" s="378" t="str">
        <f>IFERROR(IF(AND($EL175="fem",'Classificação geral'!$F169=1),'Classificação geral'!R169,""),"")</f>
        <v/>
      </c>
      <c r="EZ175" s="296"/>
      <c r="FA175" s="380" t="str">
        <f t="shared" si="456"/>
        <v/>
      </c>
      <c r="FB175" s="297" t="str">
        <f>IFERROR(RANK(EZ175,EZ:EZ,0)+ COUNTIF(EZ$13:$EZ174,EZ175),"")</f>
        <v/>
      </c>
      <c r="FC175" s="298"/>
      <c r="FD175" s="305"/>
      <c r="FE175" s="295"/>
      <c r="FF175" s="306"/>
      <c r="FG175" s="293"/>
      <c r="FH175" s="293"/>
      <c r="FI175" s="306"/>
      <c r="FJ175" s="378" t="str">
        <f>IFERROR(IF(AND($FH175="mas",'Classificação geral'!$F169=1),'Classificação geral'!G169,""),"")</f>
        <v/>
      </c>
      <c r="FK175" s="378" t="str">
        <f>IFERROR(IF(AND($FH175="mas",'Classificação geral'!$F169=1),'Classificação geral'!H169,""),"")</f>
        <v/>
      </c>
      <c r="FL175" s="378" t="str">
        <f>IFERROR(IF(AND($FH175="mas",'Classificação geral'!$F169=1),'Classificação geral'!I169,""),"")</f>
        <v/>
      </c>
      <c r="FM175" s="378" t="str">
        <f>IFERROR(IF(AND($FH175="mas",'Classificação geral'!$F169=1),'Classificação geral'!J169,""),"")</f>
        <v/>
      </c>
      <c r="FN175" s="378" t="str">
        <f>IFERROR(IF(AND($FH175="mas",'Classificação geral'!$F169=1),'Classificação geral'!K169,""),"")</f>
        <v/>
      </c>
      <c r="FO175" s="378" t="str">
        <f>IFERROR(IF(AND($FH175="mas",'Classificação geral'!$F169=1),'Classificação geral'!L169,""),"")</f>
        <v/>
      </c>
      <c r="FP175" s="378" t="str">
        <f>IFERROR(IF(AND($FH175="mas",'Classificação geral'!$F169=1),'Classificação geral'!M169,""),"")</f>
        <v/>
      </c>
      <c r="FQ175" s="378" t="str">
        <f>IFERROR(IF(AND($FH175="mas",'Classificação geral'!$F169=1),'Classificação geral'!N169,""),"")</f>
        <v/>
      </c>
      <c r="FR175" s="378" t="str">
        <f>IFERROR(IF(AND($FH175="mas",'Classificação geral'!$F169=1),'Classificação geral'!O169,""),"")</f>
        <v/>
      </c>
      <c r="FS175" s="378" t="str">
        <f>IFERROR(IF(AND($FH175="mas",'Classificação geral'!$F169=1),'Classificação geral'!P169,""),"")</f>
        <v/>
      </c>
      <c r="FT175" s="378" t="str">
        <f>IFERROR(IF(AND($FH175="mas",'Classificação geral'!$F169=1),'Classificação geral'!Q169,""),"")</f>
        <v/>
      </c>
      <c r="FU175" s="378" t="str">
        <f>IFERROR(IF(AND($FH175="mas",'Classificação geral'!$F169=1),'Classificação geral'!R169,""),"")</f>
        <v/>
      </c>
      <c r="FV175" s="306"/>
      <c r="FW175" s="380" t="str">
        <f t="shared" si="457"/>
        <v/>
      </c>
      <c r="FX175" s="297" t="str">
        <f>IFERROR(RANK(FV175,FV:FV,0)+ COUNTIF($FV$13:FV174,FV175),"")</f>
        <v/>
      </c>
      <c r="FY175" s="305"/>
      <c r="FZ175" s="295"/>
      <c r="GA175" s="295"/>
      <c r="GB175" s="293"/>
      <c r="GC175" s="293"/>
      <c r="GD175" s="306"/>
      <c r="GE175" s="378" t="str">
        <f>IFERROR(IF(AND($GC175="fem",'Classificação geral'!$F169=2),'Classificação geral'!G169,""),"")</f>
        <v/>
      </c>
      <c r="GF175" s="378" t="str">
        <f>IFERROR(IF(AND($GC175="fem",'Classificação geral'!$F169=2),'Classificação geral'!H169,""),"")</f>
        <v/>
      </c>
      <c r="GG175" s="378" t="str">
        <f>IFERROR(IF(AND($GC175="fem",'Classificação geral'!$F169=2),'Classificação geral'!I169,""),"")</f>
        <v/>
      </c>
      <c r="GH175" s="378" t="str">
        <f>IFERROR(IF(AND($GC175="fem",'Classificação geral'!$F169=2),'Classificação geral'!J169,""),"")</f>
        <v/>
      </c>
      <c r="GI175" s="378" t="str">
        <f>IFERROR(IF(AND($GC175="fem",'Classificação geral'!$F169=2),'Classificação geral'!K169,""),"")</f>
        <v/>
      </c>
      <c r="GJ175" s="378" t="str">
        <f>IFERROR(IF(AND($GC175="fem",'Classificação geral'!$F169=2),'Classificação geral'!L169,""),"")</f>
        <v/>
      </c>
      <c r="GK175" s="378" t="str">
        <f>IFERROR(IF(AND($GC175="fem",'Classificação geral'!$F169=2),'Classificação geral'!M169,""),"")</f>
        <v/>
      </c>
      <c r="GL175" s="378" t="str">
        <f>IFERROR(IF(AND($GC175="fem",'Classificação geral'!$F169=2),'Classificação geral'!N169,""),"")</f>
        <v/>
      </c>
      <c r="GM175" s="378" t="str">
        <f>IFERROR(IF(AND($GC175="fem",'Classificação geral'!$F169=2),'Classificação geral'!O169,""),"")</f>
        <v/>
      </c>
      <c r="GN175" s="378" t="str">
        <f>IFERROR(IF(AND($GC175="fem",'Classificação geral'!$F169=2),'Classificação geral'!P169,""),"")</f>
        <v/>
      </c>
      <c r="GO175" s="378" t="str">
        <f>IFERROR(IF(AND($GC175="fem",'Classificação geral'!$F169=2),'Classificação geral'!Q169,""),"")</f>
        <v/>
      </c>
      <c r="GP175" s="378" t="str">
        <f>IFERROR(IF(AND($GC175="fem",'Classificação geral'!$F169=2),'Classificação geral'!R169,""),"")</f>
        <v/>
      </c>
      <c r="GQ175" s="306"/>
      <c r="GR175" s="380" t="str">
        <f t="shared" si="458"/>
        <v/>
      </c>
      <c r="GS175" s="297" t="str">
        <f>IFERROR(RANK(GQ175,GQ:GQ,0)+ COUNTIF($GQ$13:GQ174,GQ175),"")</f>
        <v/>
      </c>
      <c r="GT175" s="305"/>
      <c r="GU175" s="295"/>
      <c r="GV175" s="295"/>
      <c r="GW175" s="293"/>
      <c r="GX175" s="293"/>
      <c r="GY175" s="306"/>
      <c r="GZ175" s="306"/>
      <c r="HA175" s="306"/>
      <c r="HB175" s="306"/>
      <c r="HC175" s="306"/>
      <c r="HD175" s="306"/>
      <c r="HE175" s="306"/>
      <c r="HF175" s="306"/>
      <c r="HG175" s="306"/>
      <c r="HH175" s="306"/>
      <c r="HI175" s="306"/>
      <c r="HJ175" s="306"/>
      <c r="HK175" s="306"/>
      <c r="HL175" s="306"/>
      <c r="HM175" s="380" t="str">
        <f t="shared" si="459"/>
        <v/>
      </c>
      <c r="HN175" s="297" t="str">
        <f>IFERROR(RANK(HL175,HL:HL,0)+ COUNTIF($HL$13:HL174,HL175),"")</f>
        <v/>
      </c>
      <c r="HO175" s="305"/>
      <c r="HP175" s="295"/>
      <c r="HQ175" s="306"/>
      <c r="HR175" s="293"/>
      <c r="HS175" s="293"/>
      <c r="HT175" s="293"/>
      <c r="HU175" s="382">
        <f>IF($HT175='Classificação geral'!$F169,'Classificação geral'!G169,"")</f>
        <v>0</v>
      </c>
      <c r="HV175" s="382">
        <f>IF($HT175='Classificação geral'!$F169,'Classificação geral'!H169,"")</f>
        <v>0</v>
      </c>
      <c r="HW175" s="382">
        <f>IF($HT175='Classificação geral'!$F169,'Classificação geral'!I169,"")</f>
        <v>0</v>
      </c>
      <c r="HX175" s="382">
        <f>IF($HT175='Classificação geral'!$F169,'Classificação geral'!J169,"")</f>
        <v>0</v>
      </c>
      <c r="HY175" s="382">
        <f>IF($HT175='Classificação geral'!$F169,'Classificação geral'!K169,"")</f>
        <v>0</v>
      </c>
      <c r="HZ175" s="382">
        <f>IF($HT175='Classificação geral'!$F169,'Classificação geral'!L169,"")</f>
        <v>0</v>
      </c>
      <c r="IA175" s="382">
        <f>IF($HT175='Classificação geral'!$F169,'Classificação geral'!M169,"")</f>
        <v>0</v>
      </c>
      <c r="IB175" s="382">
        <f>IF($HT175='Classificação geral'!$F169,'Classificação geral'!N169,"")</f>
        <v>0</v>
      </c>
      <c r="IC175" s="382">
        <f>IF($HT175='Classificação geral'!$F169,'Classificação geral'!O169,"")</f>
        <v>0</v>
      </c>
      <c r="ID175" s="382">
        <f>IF($HT175='Classificação geral'!$F169,'Classificação geral'!P169,"")</f>
        <v>0</v>
      </c>
      <c r="IE175" s="382">
        <f>IF($HT175='Classificação geral'!$F169,'Classificação geral'!Q169,"")</f>
        <v>0</v>
      </c>
      <c r="IF175" s="382">
        <f>IF($HT175='Classificação geral'!$F169,'Classificação geral'!R169,"")</f>
        <v>0</v>
      </c>
      <c r="IG175" s="379">
        <f>IF($HT175='Classificação geral'!$F169,'Classificação geral'!$U169,"")</f>
        <v>0</v>
      </c>
      <c r="IH175" s="334" t="str">
        <f t="shared" si="454"/>
        <v/>
      </c>
      <c r="II175" s="297">
        <f>IFERROR(RANK(IG175,IG:IG,0)+ COUNTIF($IG$13:IG174,IG175),"")</f>
        <v>35</v>
      </c>
      <c r="IJ175" s="305"/>
      <c r="IK175" s="295"/>
      <c r="IL175" s="306"/>
      <c r="IM175" s="293"/>
      <c r="IN175" s="293"/>
      <c r="IO175" s="293"/>
      <c r="IP175" s="379">
        <f>IF($IO175='Classificação geral'!$F169,'Classificação geral'!G169,"")</f>
        <v>0</v>
      </c>
      <c r="IQ175" s="379">
        <f>IF($IO175='Classificação geral'!$F169,'Classificação geral'!H169,"")</f>
        <v>0</v>
      </c>
      <c r="IR175" s="379">
        <f>IF($IO175='Classificação geral'!$F169,'Classificação geral'!I169,"")</f>
        <v>0</v>
      </c>
      <c r="IS175" s="379">
        <f>IF($IO175='Classificação geral'!$F169,'Classificação geral'!J169,"")</f>
        <v>0</v>
      </c>
      <c r="IT175" s="379">
        <f>IF($IO175='Classificação geral'!$F169,'Classificação geral'!K169,"")</f>
        <v>0</v>
      </c>
      <c r="IU175" s="379">
        <f>IF($IO175='Classificação geral'!$F169,'Classificação geral'!L169,"")</f>
        <v>0</v>
      </c>
      <c r="IV175" s="379">
        <f>IF($IO175='Classificação geral'!$F169,'Classificação geral'!M169,"")</f>
        <v>0</v>
      </c>
      <c r="IW175" s="379">
        <f>IF($IO175='Classificação geral'!$F169,'Classificação geral'!N169,"")</f>
        <v>0</v>
      </c>
      <c r="IX175" s="379">
        <f>IF($IO175='Classificação geral'!$F169,'Classificação geral'!O169,"")</f>
        <v>0</v>
      </c>
      <c r="IY175" s="379">
        <f>IF($IO175='Classificação geral'!$F169,'Classificação geral'!P169,"")</f>
        <v>0</v>
      </c>
      <c r="IZ175" s="379">
        <f>IF($IO175='Classificação geral'!$F169,'Classificação geral'!Q169,"")</f>
        <v>0</v>
      </c>
      <c r="JA175" s="379">
        <f>IF($IO175='Classificação geral'!$F169,'Classificação geral'!R169,"")</f>
        <v>0</v>
      </c>
      <c r="JB175" s="296">
        <f>IF($IO175='Classificação geral'!$F169,'Classificação geral'!$U169,"")</f>
        <v>0</v>
      </c>
      <c r="JC175" s="334" t="str">
        <f t="shared" si="455"/>
        <v/>
      </c>
      <c r="JD175" s="297">
        <f>IFERROR(RANK(JB175,JB:JB,0)+ COUNTIF($JB$13:JB174,JB175),"")</f>
        <v>35</v>
      </c>
    </row>
    <row r="176" spans="66:264" ht="24.6" x14ac:dyDescent="0.4">
      <c r="BN176" s="236"/>
      <c r="EI176" s="295"/>
      <c r="EJ176" s="306"/>
      <c r="EK176" s="293"/>
      <c r="EL176" s="293"/>
      <c r="EM176" s="293"/>
      <c r="EN176" s="378" t="str">
        <f>IFERROR(IF(AND($EL176="fem",'Classificação geral'!$F170=1),'Classificação geral'!G170,""),"")</f>
        <v/>
      </c>
      <c r="EO176" s="378" t="str">
        <f>IFERROR(IF(AND($EL176="fem",'Classificação geral'!$F170=1),'Classificação geral'!H170,""),"")</f>
        <v/>
      </c>
      <c r="EP176" s="378" t="str">
        <f>IFERROR(IF(AND($EL176="fem",'Classificação geral'!$F170=1),'Classificação geral'!I170,""),"")</f>
        <v/>
      </c>
      <c r="EQ176" s="378" t="str">
        <f>IFERROR(IF(AND($EL176="fem",'Classificação geral'!$F170=1),'Classificação geral'!J170,""),"")</f>
        <v/>
      </c>
      <c r="ER176" s="306"/>
      <c r="ES176" s="378" t="str">
        <f>IFERROR(IF(AND($EL176="fem",'Classificação geral'!$F170=1),'Classificação geral'!L170,""),"")</f>
        <v/>
      </c>
      <c r="ET176" s="378" t="str">
        <f>IFERROR(IF(AND($EL176="fem",'Classificação geral'!$F170=1),'Classificação geral'!M170,""),"")</f>
        <v/>
      </c>
      <c r="EU176" s="378" t="str">
        <f>IFERROR(IF(AND($EL176="fem",'Classificação geral'!$F170=1),'Classificação geral'!N170,""),"")</f>
        <v/>
      </c>
      <c r="EV176" s="306"/>
      <c r="EW176" s="378" t="str">
        <f>IFERROR(IF(AND($EL176="fem",'Classificação geral'!$F170=1),'Classificação geral'!P170,""),"")</f>
        <v/>
      </c>
      <c r="EX176" s="378" t="str">
        <f>IFERROR(IF(AND($EL176="fem",'Classificação geral'!$F170=1),'Classificação geral'!Q170,""),"")</f>
        <v/>
      </c>
      <c r="EY176" s="378" t="str">
        <f>IFERROR(IF(AND($EL176="fem",'Classificação geral'!$F170=1),'Classificação geral'!R170,""),"")</f>
        <v/>
      </c>
      <c r="EZ176" s="296"/>
      <c r="FA176" s="380" t="str">
        <f t="shared" si="456"/>
        <v/>
      </c>
      <c r="FB176" s="297" t="str">
        <f>IFERROR(RANK(EZ176,EZ:EZ,0)+ COUNTIF(EZ$13:$EZ175,EZ176),"")</f>
        <v/>
      </c>
      <c r="FC176" s="298"/>
      <c r="FD176" s="305"/>
      <c r="FE176" s="295"/>
      <c r="FF176" s="306"/>
      <c r="FG176" s="293"/>
      <c r="FH176" s="293"/>
      <c r="FI176" s="306"/>
      <c r="FJ176" s="378" t="str">
        <f>IFERROR(IF(AND($FH176="mas",'Classificação geral'!$F170=1),'Classificação geral'!G170,""),"")</f>
        <v/>
      </c>
      <c r="FK176" s="378" t="str">
        <f>IFERROR(IF(AND($FH176="mas",'Classificação geral'!$F170=1),'Classificação geral'!H170,""),"")</f>
        <v/>
      </c>
      <c r="FL176" s="378" t="str">
        <f>IFERROR(IF(AND($FH176="mas",'Classificação geral'!$F170=1),'Classificação geral'!I170,""),"")</f>
        <v/>
      </c>
      <c r="FM176" s="378" t="str">
        <f>IFERROR(IF(AND($FH176="mas",'Classificação geral'!$F170=1),'Classificação geral'!J170,""),"")</f>
        <v/>
      </c>
      <c r="FN176" s="378" t="str">
        <f>IFERROR(IF(AND($FH176="mas",'Classificação geral'!$F170=1),'Classificação geral'!K170,""),"")</f>
        <v/>
      </c>
      <c r="FO176" s="378" t="str">
        <f>IFERROR(IF(AND($FH176="mas",'Classificação geral'!$F170=1),'Classificação geral'!L170,""),"")</f>
        <v/>
      </c>
      <c r="FP176" s="378" t="str">
        <f>IFERROR(IF(AND($FH176="mas",'Classificação geral'!$F170=1),'Classificação geral'!M170,""),"")</f>
        <v/>
      </c>
      <c r="FQ176" s="378" t="str">
        <f>IFERROR(IF(AND($FH176="mas",'Classificação geral'!$F170=1),'Classificação geral'!N170,""),"")</f>
        <v/>
      </c>
      <c r="FR176" s="378" t="str">
        <f>IFERROR(IF(AND($FH176="mas",'Classificação geral'!$F170=1),'Classificação geral'!O170,""),"")</f>
        <v/>
      </c>
      <c r="FS176" s="378" t="str">
        <f>IFERROR(IF(AND($FH176="mas",'Classificação geral'!$F170=1),'Classificação geral'!P170,""),"")</f>
        <v/>
      </c>
      <c r="FT176" s="378" t="str">
        <f>IFERROR(IF(AND($FH176="mas",'Classificação geral'!$F170=1),'Classificação geral'!Q170,""),"")</f>
        <v/>
      </c>
      <c r="FU176" s="378" t="str">
        <f>IFERROR(IF(AND($FH176="mas",'Classificação geral'!$F170=1),'Classificação geral'!R170,""),"")</f>
        <v/>
      </c>
      <c r="FV176" s="306"/>
      <c r="FW176" s="380" t="str">
        <f t="shared" si="457"/>
        <v/>
      </c>
      <c r="FX176" s="297" t="str">
        <f>IFERROR(RANK(FV176,FV:FV,0)+ COUNTIF($FV$13:FV175,FV176),"")</f>
        <v/>
      </c>
      <c r="FY176" s="305"/>
      <c r="FZ176" s="295"/>
      <c r="GA176" s="295"/>
      <c r="GB176" s="293"/>
      <c r="GC176" s="293"/>
      <c r="GD176" s="306"/>
      <c r="GE176" s="378" t="str">
        <f>IFERROR(IF(AND($GC176="fem",'Classificação geral'!$F170=2),'Classificação geral'!G170,""),"")</f>
        <v/>
      </c>
      <c r="GF176" s="378" t="str">
        <f>IFERROR(IF(AND($GC176="fem",'Classificação geral'!$F170=2),'Classificação geral'!H170,""),"")</f>
        <v/>
      </c>
      <c r="GG176" s="378" t="str">
        <f>IFERROR(IF(AND($GC176="fem",'Classificação geral'!$F170=2),'Classificação geral'!I170,""),"")</f>
        <v/>
      </c>
      <c r="GH176" s="378" t="str">
        <f>IFERROR(IF(AND($GC176="fem",'Classificação geral'!$F170=2),'Classificação geral'!J170,""),"")</f>
        <v/>
      </c>
      <c r="GI176" s="378" t="str">
        <f>IFERROR(IF(AND($GC176="fem",'Classificação geral'!$F170=2),'Classificação geral'!K170,""),"")</f>
        <v/>
      </c>
      <c r="GJ176" s="378" t="str">
        <f>IFERROR(IF(AND($GC176="fem",'Classificação geral'!$F170=2),'Classificação geral'!L170,""),"")</f>
        <v/>
      </c>
      <c r="GK176" s="378" t="str">
        <f>IFERROR(IF(AND($GC176="fem",'Classificação geral'!$F170=2),'Classificação geral'!M170,""),"")</f>
        <v/>
      </c>
      <c r="GL176" s="378" t="str">
        <f>IFERROR(IF(AND($GC176="fem",'Classificação geral'!$F170=2),'Classificação geral'!N170,""),"")</f>
        <v/>
      </c>
      <c r="GM176" s="378" t="str">
        <f>IFERROR(IF(AND($GC176="fem",'Classificação geral'!$F170=2),'Classificação geral'!O170,""),"")</f>
        <v/>
      </c>
      <c r="GN176" s="378" t="str">
        <f>IFERROR(IF(AND($GC176="fem",'Classificação geral'!$F170=2),'Classificação geral'!P170,""),"")</f>
        <v/>
      </c>
      <c r="GO176" s="378" t="str">
        <f>IFERROR(IF(AND($GC176="fem",'Classificação geral'!$F170=2),'Classificação geral'!Q170,""),"")</f>
        <v/>
      </c>
      <c r="GP176" s="378" t="str">
        <f>IFERROR(IF(AND($GC176="fem",'Classificação geral'!$F170=2),'Classificação geral'!R170,""),"")</f>
        <v/>
      </c>
      <c r="GQ176" s="306"/>
      <c r="GR176" s="380" t="str">
        <f t="shared" si="458"/>
        <v/>
      </c>
      <c r="GS176" s="297" t="str">
        <f>IFERROR(RANK(GQ176,GQ:GQ,0)+ COUNTIF($GQ$13:GQ175,GQ176),"")</f>
        <v/>
      </c>
      <c r="GT176" s="305"/>
      <c r="GU176" s="295"/>
      <c r="GV176" s="295"/>
      <c r="GW176" s="293"/>
      <c r="GX176" s="293"/>
      <c r="GY176" s="306"/>
      <c r="GZ176" s="306"/>
      <c r="HA176" s="306"/>
      <c r="HB176" s="306"/>
      <c r="HC176" s="306"/>
      <c r="HD176" s="306"/>
      <c r="HE176" s="306"/>
      <c r="HF176" s="306"/>
      <c r="HG176" s="306"/>
      <c r="HH176" s="306"/>
      <c r="HI176" s="306"/>
      <c r="HJ176" s="306"/>
      <c r="HK176" s="306"/>
      <c r="HL176" s="306"/>
      <c r="HM176" s="380" t="str">
        <f t="shared" si="459"/>
        <v/>
      </c>
      <c r="HN176" s="297" t="str">
        <f>IFERROR(RANK(HL176,HL:HL,0)+ COUNTIF($HL$13:HL175,HL176),"")</f>
        <v/>
      </c>
      <c r="HO176" s="305"/>
      <c r="HP176" s="295"/>
      <c r="HQ176" s="306"/>
      <c r="HR176" s="293"/>
      <c r="HS176" s="293"/>
      <c r="HT176" s="293"/>
      <c r="HU176" s="382">
        <f>IF($HT176='Classificação geral'!$F170,'Classificação geral'!G170,"")</f>
        <v>0</v>
      </c>
      <c r="HV176" s="382">
        <f>IF($HT176='Classificação geral'!$F170,'Classificação geral'!H170,"")</f>
        <v>0</v>
      </c>
      <c r="HW176" s="382">
        <f>IF($HT176='Classificação geral'!$F170,'Classificação geral'!I170,"")</f>
        <v>0</v>
      </c>
      <c r="HX176" s="382">
        <f>IF($HT176='Classificação geral'!$F170,'Classificação geral'!J170,"")</f>
        <v>0</v>
      </c>
      <c r="HY176" s="382">
        <f>IF($HT176='Classificação geral'!$F170,'Classificação geral'!K170,"")</f>
        <v>0</v>
      </c>
      <c r="HZ176" s="382">
        <f>IF($HT176='Classificação geral'!$F170,'Classificação geral'!L170,"")</f>
        <v>0</v>
      </c>
      <c r="IA176" s="382">
        <f>IF($HT176='Classificação geral'!$F170,'Classificação geral'!M170,"")</f>
        <v>0</v>
      </c>
      <c r="IB176" s="382">
        <f>IF($HT176='Classificação geral'!$F170,'Classificação geral'!N170,"")</f>
        <v>0</v>
      </c>
      <c r="IC176" s="382">
        <f>IF($HT176='Classificação geral'!$F170,'Classificação geral'!O170,"")</f>
        <v>0</v>
      </c>
      <c r="ID176" s="382">
        <f>IF($HT176='Classificação geral'!$F170,'Classificação geral'!P170,"")</f>
        <v>0</v>
      </c>
      <c r="IE176" s="382">
        <f>IF($HT176='Classificação geral'!$F170,'Classificação geral'!Q170,"")</f>
        <v>0</v>
      </c>
      <c r="IF176" s="382">
        <f>IF($HT176='Classificação geral'!$F170,'Classificação geral'!R170,"")</f>
        <v>0</v>
      </c>
      <c r="IG176" s="379">
        <f>IF($HT176='Classificação geral'!$F170,'Classificação geral'!$U170,"")</f>
        <v>0</v>
      </c>
      <c r="IH176" s="334" t="str">
        <f t="shared" si="454"/>
        <v/>
      </c>
      <c r="II176" s="297">
        <f>IFERROR(RANK(IG176,IG:IG,0)+ COUNTIF($IG$13:IG175,IG176),"")</f>
        <v>36</v>
      </c>
      <c r="IJ176" s="305"/>
      <c r="IK176" s="295"/>
      <c r="IL176" s="306"/>
      <c r="IM176" s="293"/>
      <c r="IN176" s="293"/>
      <c r="IO176" s="293"/>
      <c r="IP176" s="379">
        <f>IF($IO176='Classificação geral'!$F170,'Classificação geral'!G170,"")</f>
        <v>0</v>
      </c>
      <c r="IQ176" s="379">
        <f>IF($IO176='Classificação geral'!$F170,'Classificação geral'!H170,"")</f>
        <v>0</v>
      </c>
      <c r="IR176" s="379">
        <f>IF($IO176='Classificação geral'!$F170,'Classificação geral'!I170,"")</f>
        <v>0</v>
      </c>
      <c r="IS176" s="379">
        <f>IF($IO176='Classificação geral'!$F170,'Classificação geral'!J170,"")</f>
        <v>0</v>
      </c>
      <c r="IT176" s="379">
        <f>IF($IO176='Classificação geral'!$F170,'Classificação geral'!K170,"")</f>
        <v>0</v>
      </c>
      <c r="IU176" s="379">
        <f>IF($IO176='Classificação geral'!$F170,'Classificação geral'!L170,"")</f>
        <v>0</v>
      </c>
      <c r="IV176" s="379">
        <f>IF($IO176='Classificação geral'!$F170,'Classificação geral'!M170,"")</f>
        <v>0</v>
      </c>
      <c r="IW176" s="379">
        <f>IF($IO176='Classificação geral'!$F170,'Classificação geral'!N170,"")</f>
        <v>0</v>
      </c>
      <c r="IX176" s="379">
        <f>IF($IO176='Classificação geral'!$F170,'Classificação geral'!O170,"")</f>
        <v>0</v>
      </c>
      <c r="IY176" s="379">
        <f>IF($IO176='Classificação geral'!$F170,'Classificação geral'!P170,"")</f>
        <v>0</v>
      </c>
      <c r="IZ176" s="379">
        <f>IF($IO176='Classificação geral'!$F170,'Classificação geral'!Q170,"")</f>
        <v>0</v>
      </c>
      <c r="JA176" s="379">
        <f>IF($IO176='Classificação geral'!$F170,'Classificação geral'!R170,"")</f>
        <v>0</v>
      </c>
      <c r="JB176" s="296">
        <f>IF($IO176='Classificação geral'!$F170,'Classificação geral'!$U170,"")</f>
        <v>0</v>
      </c>
      <c r="JC176" s="334" t="str">
        <f t="shared" si="455"/>
        <v/>
      </c>
      <c r="JD176" s="297">
        <f>IFERROR(RANK(JB176,JB:JB,0)+ COUNTIF($JB$13:JB175,JB176),"")</f>
        <v>36</v>
      </c>
    </row>
    <row r="177" spans="66:264" ht="24.6" x14ac:dyDescent="0.4">
      <c r="BN177" s="236"/>
      <c r="EI177" s="295"/>
      <c r="EJ177" s="306"/>
      <c r="EK177" s="293"/>
      <c r="EL177" s="293"/>
      <c r="EM177" s="293"/>
      <c r="EN177" s="378" t="str">
        <f>IFERROR(IF(AND($EL177="fem",'Classificação geral'!$F171=1),'Classificação geral'!G171,""),"")</f>
        <v/>
      </c>
      <c r="EO177" s="378" t="str">
        <f>IFERROR(IF(AND($EL177="fem",'Classificação geral'!$F171=1),'Classificação geral'!H171,""),"")</f>
        <v/>
      </c>
      <c r="EP177" s="378" t="str">
        <f>IFERROR(IF(AND($EL177="fem",'Classificação geral'!$F171=1),'Classificação geral'!I171,""),"")</f>
        <v/>
      </c>
      <c r="EQ177" s="378" t="str">
        <f>IFERROR(IF(AND($EL177="fem",'Classificação geral'!$F171=1),'Classificação geral'!J171,""),"")</f>
        <v/>
      </c>
      <c r="ER177" s="306"/>
      <c r="ES177" s="378" t="str">
        <f>IFERROR(IF(AND($EL177="fem",'Classificação geral'!$F171=1),'Classificação geral'!L171,""),"")</f>
        <v/>
      </c>
      <c r="ET177" s="378" t="str">
        <f>IFERROR(IF(AND($EL177="fem",'Classificação geral'!$F171=1),'Classificação geral'!M171,""),"")</f>
        <v/>
      </c>
      <c r="EU177" s="378" t="str">
        <f>IFERROR(IF(AND($EL177="fem",'Classificação geral'!$F171=1),'Classificação geral'!N171,""),"")</f>
        <v/>
      </c>
      <c r="EV177" s="306"/>
      <c r="EW177" s="378" t="str">
        <f>IFERROR(IF(AND($EL177="fem",'Classificação geral'!$F171=1),'Classificação geral'!P171,""),"")</f>
        <v/>
      </c>
      <c r="EX177" s="378" t="str">
        <f>IFERROR(IF(AND($EL177="fem",'Classificação geral'!$F171=1),'Classificação geral'!Q171,""),"")</f>
        <v/>
      </c>
      <c r="EY177" s="378" t="str">
        <f>IFERROR(IF(AND($EL177="fem",'Classificação geral'!$F171=1),'Classificação geral'!R171,""),"")</f>
        <v/>
      </c>
      <c r="EZ177" s="296"/>
      <c r="FA177" s="380" t="str">
        <f t="shared" si="456"/>
        <v/>
      </c>
      <c r="FB177" s="297" t="str">
        <f>IFERROR(RANK(EZ177,EZ:EZ,0)+ COUNTIF(EZ$13:$EZ176,EZ177),"")</f>
        <v/>
      </c>
      <c r="FC177" s="298"/>
      <c r="FD177" s="305"/>
      <c r="FE177" s="295"/>
      <c r="FF177" s="306"/>
      <c r="FG177" s="293"/>
      <c r="FH177" s="293"/>
      <c r="FI177" s="306"/>
      <c r="FJ177" s="378" t="str">
        <f>IFERROR(IF(AND($FH177="mas",'Classificação geral'!$F171=1),'Classificação geral'!G171,""),"")</f>
        <v/>
      </c>
      <c r="FK177" s="378" t="str">
        <f>IFERROR(IF(AND($FH177="mas",'Classificação geral'!$F171=1),'Classificação geral'!H171,""),"")</f>
        <v/>
      </c>
      <c r="FL177" s="378" t="str">
        <f>IFERROR(IF(AND($FH177="mas",'Classificação geral'!$F171=1),'Classificação geral'!I171,""),"")</f>
        <v/>
      </c>
      <c r="FM177" s="378" t="str">
        <f>IFERROR(IF(AND($FH177="mas",'Classificação geral'!$F171=1),'Classificação geral'!J171,""),"")</f>
        <v/>
      </c>
      <c r="FN177" s="378" t="str">
        <f>IFERROR(IF(AND($FH177="mas",'Classificação geral'!$F171=1),'Classificação geral'!K171,""),"")</f>
        <v/>
      </c>
      <c r="FO177" s="378" t="str">
        <f>IFERROR(IF(AND($FH177="mas",'Classificação geral'!$F171=1),'Classificação geral'!L171,""),"")</f>
        <v/>
      </c>
      <c r="FP177" s="378" t="str">
        <f>IFERROR(IF(AND($FH177="mas",'Classificação geral'!$F171=1),'Classificação geral'!M171,""),"")</f>
        <v/>
      </c>
      <c r="FQ177" s="378" t="str">
        <f>IFERROR(IF(AND($FH177="mas",'Classificação geral'!$F171=1),'Classificação geral'!N171,""),"")</f>
        <v/>
      </c>
      <c r="FR177" s="378" t="str">
        <f>IFERROR(IF(AND($FH177="mas",'Classificação geral'!$F171=1),'Classificação geral'!O171,""),"")</f>
        <v/>
      </c>
      <c r="FS177" s="378" t="str">
        <f>IFERROR(IF(AND($FH177="mas",'Classificação geral'!$F171=1),'Classificação geral'!P171,""),"")</f>
        <v/>
      </c>
      <c r="FT177" s="378" t="str">
        <f>IFERROR(IF(AND($FH177="mas",'Classificação geral'!$F171=1),'Classificação geral'!Q171,""),"")</f>
        <v/>
      </c>
      <c r="FU177" s="378" t="str">
        <f>IFERROR(IF(AND($FH177="mas",'Classificação geral'!$F171=1),'Classificação geral'!R171,""),"")</f>
        <v/>
      </c>
      <c r="FV177" s="306"/>
      <c r="FW177" s="380" t="str">
        <f t="shared" si="457"/>
        <v/>
      </c>
      <c r="FX177" s="297" t="str">
        <f>IFERROR(RANK(FV177,FV:FV,0)+ COUNTIF($FV$13:FV176,FV177),"")</f>
        <v/>
      </c>
      <c r="FY177" s="305"/>
      <c r="FZ177" s="295"/>
      <c r="GA177" s="295"/>
      <c r="GB177" s="293"/>
      <c r="GC177" s="293"/>
      <c r="GD177" s="306"/>
      <c r="GE177" s="378" t="str">
        <f>IFERROR(IF(AND($GC177="fem",'Classificação geral'!$F171=2),'Classificação geral'!G171,""),"")</f>
        <v/>
      </c>
      <c r="GF177" s="378" t="str">
        <f>IFERROR(IF(AND($GC177="fem",'Classificação geral'!$F171=2),'Classificação geral'!H171,""),"")</f>
        <v/>
      </c>
      <c r="GG177" s="378" t="str">
        <f>IFERROR(IF(AND($GC177="fem",'Classificação geral'!$F171=2),'Classificação geral'!I171,""),"")</f>
        <v/>
      </c>
      <c r="GH177" s="378" t="str">
        <f>IFERROR(IF(AND($GC177="fem",'Classificação geral'!$F171=2),'Classificação geral'!J171,""),"")</f>
        <v/>
      </c>
      <c r="GI177" s="378" t="str">
        <f>IFERROR(IF(AND($GC177="fem",'Classificação geral'!$F171=2),'Classificação geral'!K171,""),"")</f>
        <v/>
      </c>
      <c r="GJ177" s="378" t="str">
        <f>IFERROR(IF(AND($GC177="fem",'Classificação geral'!$F171=2),'Classificação geral'!L171,""),"")</f>
        <v/>
      </c>
      <c r="GK177" s="378" t="str">
        <f>IFERROR(IF(AND($GC177="fem",'Classificação geral'!$F171=2),'Classificação geral'!M171,""),"")</f>
        <v/>
      </c>
      <c r="GL177" s="378" t="str">
        <f>IFERROR(IF(AND($GC177="fem",'Classificação geral'!$F171=2),'Classificação geral'!N171,""),"")</f>
        <v/>
      </c>
      <c r="GM177" s="378" t="str">
        <f>IFERROR(IF(AND($GC177="fem",'Classificação geral'!$F171=2),'Classificação geral'!O171,""),"")</f>
        <v/>
      </c>
      <c r="GN177" s="378" t="str">
        <f>IFERROR(IF(AND($GC177="fem",'Classificação geral'!$F171=2),'Classificação geral'!P171,""),"")</f>
        <v/>
      </c>
      <c r="GO177" s="378" t="str">
        <f>IFERROR(IF(AND($GC177="fem",'Classificação geral'!$F171=2),'Classificação geral'!Q171,""),"")</f>
        <v/>
      </c>
      <c r="GP177" s="378" t="str">
        <f>IFERROR(IF(AND($GC177="fem",'Classificação geral'!$F171=2),'Classificação geral'!R171,""),"")</f>
        <v/>
      </c>
      <c r="GQ177" s="306"/>
      <c r="GR177" s="380" t="str">
        <f t="shared" si="458"/>
        <v/>
      </c>
      <c r="GS177" s="297" t="str">
        <f>IFERROR(RANK(GQ177,GQ:GQ,0)+ COUNTIF($GQ$13:GQ176,GQ177),"")</f>
        <v/>
      </c>
      <c r="GT177" s="305"/>
      <c r="GU177" s="295"/>
      <c r="GV177" s="295"/>
      <c r="GW177" s="293"/>
      <c r="GX177" s="293"/>
      <c r="GY177" s="306"/>
      <c r="GZ177" s="306"/>
      <c r="HA177" s="306"/>
      <c r="HB177" s="306"/>
      <c r="HC177" s="306"/>
      <c r="HD177" s="306"/>
      <c r="HE177" s="306"/>
      <c r="HF177" s="306"/>
      <c r="HG177" s="306"/>
      <c r="HH177" s="306"/>
      <c r="HI177" s="306"/>
      <c r="HJ177" s="306"/>
      <c r="HK177" s="306"/>
      <c r="HL177" s="306"/>
      <c r="HM177" s="380" t="str">
        <f t="shared" si="459"/>
        <v/>
      </c>
      <c r="HN177" s="297" t="str">
        <f>IFERROR(RANK(HL177,HL:HL,0)+ COUNTIF($HL$13:HL176,HL177),"")</f>
        <v/>
      </c>
      <c r="HO177" s="305"/>
      <c r="HP177" s="295"/>
      <c r="HQ177" s="306"/>
      <c r="HR177" s="293"/>
      <c r="HS177" s="293"/>
      <c r="HT177" s="293"/>
      <c r="HU177" s="382">
        <f>IF($HT177='Classificação geral'!$F171,'Classificação geral'!G171,"")</f>
        <v>0</v>
      </c>
      <c r="HV177" s="382">
        <f>IF($HT177='Classificação geral'!$F171,'Classificação geral'!H171,"")</f>
        <v>0</v>
      </c>
      <c r="HW177" s="382">
        <f>IF($HT177='Classificação geral'!$F171,'Classificação geral'!I171,"")</f>
        <v>0</v>
      </c>
      <c r="HX177" s="382">
        <f>IF($HT177='Classificação geral'!$F171,'Classificação geral'!J171,"")</f>
        <v>0</v>
      </c>
      <c r="HY177" s="382">
        <f>IF($HT177='Classificação geral'!$F171,'Classificação geral'!K171,"")</f>
        <v>0</v>
      </c>
      <c r="HZ177" s="382">
        <f>IF($HT177='Classificação geral'!$F171,'Classificação geral'!L171,"")</f>
        <v>0</v>
      </c>
      <c r="IA177" s="382">
        <f>IF($HT177='Classificação geral'!$F171,'Classificação geral'!M171,"")</f>
        <v>0</v>
      </c>
      <c r="IB177" s="382">
        <f>IF($HT177='Classificação geral'!$F171,'Classificação geral'!N171,"")</f>
        <v>0</v>
      </c>
      <c r="IC177" s="382">
        <f>IF($HT177='Classificação geral'!$F171,'Classificação geral'!O171,"")</f>
        <v>0</v>
      </c>
      <c r="ID177" s="382">
        <f>IF($HT177='Classificação geral'!$F171,'Classificação geral'!P171,"")</f>
        <v>0</v>
      </c>
      <c r="IE177" s="382">
        <f>IF($HT177='Classificação geral'!$F171,'Classificação geral'!Q171,"")</f>
        <v>0</v>
      </c>
      <c r="IF177" s="382">
        <f>IF($HT177='Classificação geral'!$F171,'Classificação geral'!R171,"")</f>
        <v>0</v>
      </c>
      <c r="IG177" s="379">
        <f>IF($HT177='Classificação geral'!$F171,'Classificação geral'!$U171,"")</f>
        <v>0</v>
      </c>
      <c r="IH177" s="334" t="str">
        <f t="shared" si="454"/>
        <v/>
      </c>
      <c r="II177" s="297">
        <f>IFERROR(RANK(IG177,IG:IG,0)+ COUNTIF($IG$13:IG176,IG177),"")</f>
        <v>37</v>
      </c>
      <c r="IJ177" s="305"/>
      <c r="IK177" s="295"/>
      <c r="IL177" s="306"/>
      <c r="IM177" s="293"/>
      <c r="IN177" s="293"/>
      <c r="IO177" s="293"/>
      <c r="IP177" s="379">
        <f>IF($IO177='Classificação geral'!$F171,'Classificação geral'!G171,"")</f>
        <v>0</v>
      </c>
      <c r="IQ177" s="379">
        <f>IF($IO177='Classificação geral'!$F171,'Classificação geral'!H171,"")</f>
        <v>0</v>
      </c>
      <c r="IR177" s="379">
        <f>IF($IO177='Classificação geral'!$F171,'Classificação geral'!I171,"")</f>
        <v>0</v>
      </c>
      <c r="IS177" s="379">
        <f>IF($IO177='Classificação geral'!$F171,'Classificação geral'!J171,"")</f>
        <v>0</v>
      </c>
      <c r="IT177" s="379">
        <f>IF($IO177='Classificação geral'!$F171,'Classificação geral'!K171,"")</f>
        <v>0</v>
      </c>
      <c r="IU177" s="379">
        <f>IF($IO177='Classificação geral'!$F171,'Classificação geral'!L171,"")</f>
        <v>0</v>
      </c>
      <c r="IV177" s="379">
        <f>IF($IO177='Classificação geral'!$F171,'Classificação geral'!M171,"")</f>
        <v>0</v>
      </c>
      <c r="IW177" s="379">
        <f>IF($IO177='Classificação geral'!$F171,'Classificação geral'!N171,"")</f>
        <v>0</v>
      </c>
      <c r="IX177" s="379">
        <f>IF($IO177='Classificação geral'!$F171,'Classificação geral'!O171,"")</f>
        <v>0</v>
      </c>
      <c r="IY177" s="379">
        <f>IF($IO177='Classificação geral'!$F171,'Classificação geral'!P171,"")</f>
        <v>0</v>
      </c>
      <c r="IZ177" s="379">
        <f>IF($IO177='Classificação geral'!$F171,'Classificação geral'!Q171,"")</f>
        <v>0</v>
      </c>
      <c r="JA177" s="379">
        <f>IF($IO177='Classificação geral'!$F171,'Classificação geral'!R171,"")</f>
        <v>0</v>
      </c>
      <c r="JB177" s="296">
        <f>IF($IO177='Classificação geral'!$F171,'Classificação geral'!$U171,"")</f>
        <v>0</v>
      </c>
      <c r="JC177" s="334" t="str">
        <f t="shared" si="455"/>
        <v/>
      </c>
      <c r="JD177" s="297">
        <f>IFERROR(RANK(JB177,JB:JB,0)+ COUNTIF($JB$13:JB176,JB177),"")</f>
        <v>37</v>
      </c>
    </row>
    <row r="178" spans="66:264" ht="24.6" x14ac:dyDescent="0.4">
      <c r="BN178" s="236"/>
      <c r="EI178" s="295"/>
      <c r="EJ178" s="306"/>
      <c r="EK178" s="293"/>
      <c r="EL178" s="293"/>
      <c r="EM178" s="293"/>
      <c r="EN178" s="378" t="str">
        <f>IFERROR(IF(AND($EL178="fem",'Classificação geral'!$F172=1),'Classificação geral'!G172,""),"")</f>
        <v/>
      </c>
      <c r="EO178" s="378" t="str">
        <f>IFERROR(IF(AND($EL178="fem",'Classificação geral'!$F172=1),'Classificação geral'!H172,""),"")</f>
        <v/>
      </c>
      <c r="EP178" s="378" t="str">
        <f>IFERROR(IF(AND($EL178="fem",'Classificação geral'!$F172=1),'Classificação geral'!I172,""),"")</f>
        <v/>
      </c>
      <c r="EQ178" s="378" t="str">
        <f>IFERROR(IF(AND($EL178="fem",'Classificação geral'!$F172=1),'Classificação geral'!J172,""),"")</f>
        <v/>
      </c>
      <c r="ER178" s="306"/>
      <c r="ES178" s="378" t="str">
        <f>IFERROR(IF(AND($EL178="fem",'Classificação geral'!$F172=1),'Classificação geral'!L172,""),"")</f>
        <v/>
      </c>
      <c r="ET178" s="378" t="str">
        <f>IFERROR(IF(AND($EL178="fem",'Classificação geral'!$F172=1),'Classificação geral'!M172,""),"")</f>
        <v/>
      </c>
      <c r="EU178" s="378" t="str">
        <f>IFERROR(IF(AND($EL178="fem",'Classificação geral'!$F172=1),'Classificação geral'!N172,""),"")</f>
        <v/>
      </c>
      <c r="EV178" s="306"/>
      <c r="EW178" s="378" t="str">
        <f>IFERROR(IF(AND($EL178="fem",'Classificação geral'!$F172=1),'Classificação geral'!P172,""),"")</f>
        <v/>
      </c>
      <c r="EX178" s="378" t="str">
        <f>IFERROR(IF(AND($EL178="fem",'Classificação geral'!$F172=1),'Classificação geral'!Q172,""),"")</f>
        <v/>
      </c>
      <c r="EY178" s="378" t="str">
        <f>IFERROR(IF(AND($EL178="fem",'Classificação geral'!$F172=1),'Classificação geral'!R172,""),"")</f>
        <v/>
      </c>
      <c r="EZ178" s="296"/>
      <c r="FA178" s="380" t="str">
        <f t="shared" si="456"/>
        <v/>
      </c>
      <c r="FB178" s="297" t="str">
        <f>IFERROR(RANK(EZ178,EZ:EZ,0)+ COUNTIF(EZ$13:$EZ177,EZ178),"")</f>
        <v/>
      </c>
      <c r="FC178" s="298"/>
      <c r="FD178" s="305"/>
      <c r="FE178" s="295"/>
      <c r="FF178" s="306"/>
      <c r="FG178" s="293"/>
      <c r="FH178" s="293"/>
      <c r="FI178" s="306"/>
      <c r="FJ178" s="378" t="str">
        <f>IFERROR(IF(AND($FH178="mas",'Classificação geral'!$F172=1),'Classificação geral'!G172,""),"")</f>
        <v/>
      </c>
      <c r="FK178" s="378" t="str">
        <f>IFERROR(IF(AND($FH178="mas",'Classificação geral'!$F172=1),'Classificação geral'!H172,""),"")</f>
        <v/>
      </c>
      <c r="FL178" s="378" t="str">
        <f>IFERROR(IF(AND($FH178="mas",'Classificação geral'!$F172=1),'Classificação geral'!I172,""),"")</f>
        <v/>
      </c>
      <c r="FM178" s="378" t="str">
        <f>IFERROR(IF(AND($FH178="mas",'Classificação geral'!$F172=1),'Classificação geral'!J172,""),"")</f>
        <v/>
      </c>
      <c r="FN178" s="378" t="str">
        <f>IFERROR(IF(AND($FH178="mas",'Classificação geral'!$F172=1),'Classificação geral'!K172,""),"")</f>
        <v/>
      </c>
      <c r="FO178" s="378" t="str">
        <f>IFERROR(IF(AND($FH178="mas",'Classificação geral'!$F172=1),'Classificação geral'!L172,""),"")</f>
        <v/>
      </c>
      <c r="FP178" s="378" t="str">
        <f>IFERROR(IF(AND($FH178="mas",'Classificação geral'!$F172=1),'Classificação geral'!M172,""),"")</f>
        <v/>
      </c>
      <c r="FQ178" s="378" t="str">
        <f>IFERROR(IF(AND($FH178="mas",'Classificação geral'!$F172=1),'Classificação geral'!N172,""),"")</f>
        <v/>
      </c>
      <c r="FR178" s="378" t="str">
        <f>IFERROR(IF(AND($FH178="mas",'Classificação geral'!$F172=1),'Classificação geral'!O172,""),"")</f>
        <v/>
      </c>
      <c r="FS178" s="378" t="str">
        <f>IFERROR(IF(AND($FH178="mas",'Classificação geral'!$F172=1),'Classificação geral'!P172,""),"")</f>
        <v/>
      </c>
      <c r="FT178" s="378" t="str">
        <f>IFERROR(IF(AND($FH178="mas",'Classificação geral'!$F172=1),'Classificação geral'!Q172,""),"")</f>
        <v/>
      </c>
      <c r="FU178" s="378" t="str">
        <f>IFERROR(IF(AND($FH178="mas",'Classificação geral'!$F172=1),'Classificação geral'!R172,""),"")</f>
        <v/>
      </c>
      <c r="FV178" s="306"/>
      <c r="FW178" s="380" t="str">
        <f t="shared" si="457"/>
        <v/>
      </c>
      <c r="FX178" s="297" t="str">
        <f>IFERROR(RANK(FV178,FV:FV,0)+ COUNTIF($FV$13:FV177,FV178),"")</f>
        <v/>
      </c>
      <c r="FY178" s="305"/>
      <c r="FZ178" s="295"/>
      <c r="GA178" s="295"/>
      <c r="GB178" s="293"/>
      <c r="GC178" s="293"/>
      <c r="GD178" s="306"/>
      <c r="GE178" s="378" t="str">
        <f>IFERROR(IF(AND($GC178="fem",'Classificação geral'!$F172=2),'Classificação geral'!G172,""),"")</f>
        <v/>
      </c>
      <c r="GF178" s="378" t="str">
        <f>IFERROR(IF(AND($GC178="fem",'Classificação geral'!$F172=2),'Classificação geral'!H172,""),"")</f>
        <v/>
      </c>
      <c r="GG178" s="378" t="str">
        <f>IFERROR(IF(AND($GC178="fem",'Classificação geral'!$F172=2),'Classificação geral'!I172,""),"")</f>
        <v/>
      </c>
      <c r="GH178" s="378" t="str">
        <f>IFERROR(IF(AND($GC178="fem",'Classificação geral'!$F172=2),'Classificação geral'!J172,""),"")</f>
        <v/>
      </c>
      <c r="GI178" s="378" t="str">
        <f>IFERROR(IF(AND($GC178="fem",'Classificação geral'!$F172=2),'Classificação geral'!K172,""),"")</f>
        <v/>
      </c>
      <c r="GJ178" s="378" t="str">
        <f>IFERROR(IF(AND($GC178="fem",'Classificação geral'!$F172=2),'Classificação geral'!L172,""),"")</f>
        <v/>
      </c>
      <c r="GK178" s="378" t="str">
        <f>IFERROR(IF(AND($GC178="fem",'Classificação geral'!$F172=2),'Classificação geral'!M172,""),"")</f>
        <v/>
      </c>
      <c r="GL178" s="378" t="str">
        <f>IFERROR(IF(AND($GC178="fem",'Classificação geral'!$F172=2),'Classificação geral'!N172,""),"")</f>
        <v/>
      </c>
      <c r="GM178" s="378" t="str">
        <f>IFERROR(IF(AND($GC178="fem",'Classificação geral'!$F172=2),'Classificação geral'!O172,""),"")</f>
        <v/>
      </c>
      <c r="GN178" s="378" t="str">
        <f>IFERROR(IF(AND($GC178="fem",'Classificação geral'!$F172=2),'Classificação geral'!P172,""),"")</f>
        <v/>
      </c>
      <c r="GO178" s="378" t="str">
        <f>IFERROR(IF(AND($GC178="fem",'Classificação geral'!$F172=2),'Classificação geral'!Q172,""),"")</f>
        <v/>
      </c>
      <c r="GP178" s="378" t="str">
        <f>IFERROR(IF(AND($GC178="fem",'Classificação geral'!$F172=2),'Classificação geral'!R172,""),"")</f>
        <v/>
      </c>
      <c r="GQ178" s="306"/>
      <c r="GR178" s="380" t="str">
        <f t="shared" si="458"/>
        <v/>
      </c>
      <c r="GS178" s="297" t="str">
        <f>IFERROR(RANK(GQ178,GQ:GQ,0)+ COUNTIF($GQ$13:GQ177,GQ178),"")</f>
        <v/>
      </c>
      <c r="GT178" s="305"/>
      <c r="GU178" s="295"/>
      <c r="GV178" s="295"/>
      <c r="GW178" s="293"/>
      <c r="GX178" s="293"/>
      <c r="GY178" s="306"/>
      <c r="GZ178" s="306"/>
      <c r="HA178" s="306"/>
      <c r="HB178" s="306"/>
      <c r="HC178" s="306"/>
      <c r="HD178" s="306"/>
      <c r="HE178" s="306"/>
      <c r="HF178" s="306"/>
      <c r="HG178" s="306"/>
      <c r="HH178" s="306"/>
      <c r="HI178" s="306"/>
      <c r="HJ178" s="306"/>
      <c r="HK178" s="306"/>
      <c r="HL178" s="306"/>
      <c r="HM178" s="380" t="str">
        <f t="shared" si="459"/>
        <v/>
      </c>
      <c r="HN178" s="297" t="str">
        <f>IFERROR(RANK(HL178,HL:HL,0)+ COUNTIF($HL$13:HL177,HL178),"")</f>
        <v/>
      </c>
      <c r="HO178" s="305"/>
      <c r="HP178" s="295"/>
      <c r="HQ178" s="306"/>
      <c r="HR178" s="293"/>
      <c r="HS178" s="293"/>
      <c r="HT178" s="293"/>
      <c r="HU178" s="382">
        <f>IF($HT178='Classificação geral'!$F172,'Classificação geral'!G172,"")</f>
        <v>0</v>
      </c>
      <c r="HV178" s="382">
        <f>IF($HT178='Classificação geral'!$F172,'Classificação geral'!H172,"")</f>
        <v>0</v>
      </c>
      <c r="HW178" s="382">
        <f>IF($HT178='Classificação geral'!$F172,'Classificação geral'!I172,"")</f>
        <v>0</v>
      </c>
      <c r="HX178" s="382">
        <f>IF($HT178='Classificação geral'!$F172,'Classificação geral'!J172,"")</f>
        <v>0</v>
      </c>
      <c r="HY178" s="382">
        <f>IF($HT178='Classificação geral'!$F172,'Classificação geral'!K172,"")</f>
        <v>0</v>
      </c>
      <c r="HZ178" s="382">
        <f>IF($HT178='Classificação geral'!$F172,'Classificação geral'!L172,"")</f>
        <v>0</v>
      </c>
      <c r="IA178" s="382">
        <f>IF($HT178='Classificação geral'!$F172,'Classificação geral'!M172,"")</f>
        <v>0</v>
      </c>
      <c r="IB178" s="382">
        <f>IF($HT178='Classificação geral'!$F172,'Classificação geral'!N172,"")</f>
        <v>0</v>
      </c>
      <c r="IC178" s="382">
        <f>IF($HT178='Classificação geral'!$F172,'Classificação geral'!O172,"")</f>
        <v>0</v>
      </c>
      <c r="ID178" s="382">
        <f>IF($HT178='Classificação geral'!$F172,'Classificação geral'!P172,"")</f>
        <v>0</v>
      </c>
      <c r="IE178" s="382">
        <f>IF($HT178='Classificação geral'!$F172,'Classificação geral'!Q172,"")</f>
        <v>0</v>
      </c>
      <c r="IF178" s="382">
        <f>IF($HT178='Classificação geral'!$F172,'Classificação geral'!R172,"")</f>
        <v>0</v>
      </c>
      <c r="IG178" s="379">
        <f>IF($HT178='Classificação geral'!$F172,'Classificação geral'!$U172,"")</f>
        <v>0</v>
      </c>
      <c r="IH178" s="334" t="str">
        <f t="shared" si="454"/>
        <v/>
      </c>
      <c r="II178" s="297">
        <f>IFERROR(RANK(IG178,IG:IG,0)+ COUNTIF($IG$13:IG177,IG178),"")</f>
        <v>38</v>
      </c>
      <c r="IJ178" s="305"/>
      <c r="IK178" s="295"/>
      <c r="IL178" s="306"/>
      <c r="IM178" s="293"/>
      <c r="IN178" s="293"/>
      <c r="IO178" s="293"/>
      <c r="IP178" s="379">
        <f>IF($IO178='Classificação geral'!$F172,'Classificação geral'!G172,"")</f>
        <v>0</v>
      </c>
      <c r="IQ178" s="379">
        <f>IF($IO178='Classificação geral'!$F172,'Classificação geral'!H172,"")</f>
        <v>0</v>
      </c>
      <c r="IR178" s="379">
        <f>IF($IO178='Classificação geral'!$F172,'Classificação geral'!I172,"")</f>
        <v>0</v>
      </c>
      <c r="IS178" s="379">
        <f>IF($IO178='Classificação geral'!$F172,'Classificação geral'!J172,"")</f>
        <v>0</v>
      </c>
      <c r="IT178" s="379">
        <f>IF($IO178='Classificação geral'!$F172,'Classificação geral'!K172,"")</f>
        <v>0</v>
      </c>
      <c r="IU178" s="379">
        <f>IF($IO178='Classificação geral'!$F172,'Classificação geral'!L172,"")</f>
        <v>0</v>
      </c>
      <c r="IV178" s="379">
        <f>IF($IO178='Classificação geral'!$F172,'Classificação geral'!M172,"")</f>
        <v>0</v>
      </c>
      <c r="IW178" s="379">
        <f>IF($IO178='Classificação geral'!$F172,'Classificação geral'!N172,"")</f>
        <v>0</v>
      </c>
      <c r="IX178" s="379">
        <f>IF($IO178='Classificação geral'!$F172,'Classificação geral'!O172,"")</f>
        <v>0</v>
      </c>
      <c r="IY178" s="379">
        <f>IF($IO178='Classificação geral'!$F172,'Classificação geral'!P172,"")</f>
        <v>0</v>
      </c>
      <c r="IZ178" s="379">
        <f>IF($IO178='Classificação geral'!$F172,'Classificação geral'!Q172,"")</f>
        <v>0</v>
      </c>
      <c r="JA178" s="379">
        <f>IF($IO178='Classificação geral'!$F172,'Classificação geral'!R172,"")</f>
        <v>0</v>
      </c>
      <c r="JB178" s="296">
        <f>IF($IO178='Classificação geral'!$F172,'Classificação geral'!$U172,"")</f>
        <v>0</v>
      </c>
      <c r="JC178" s="334" t="str">
        <f t="shared" si="455"/>
        <v/>
      </c>
      <c r="JD178" s="297">
        <f>IFERROR(RANK(JB178,JB:JB,0)+ COUNTIF($JB$13:JB177,JB178),"")</f>
        <v>38</v>
      </c>
    </row>
    <row r="179" spans="66:264" ht="24.6" x14ac:dyDescent="0.4">
      <c r="BN179" s="236"/>
      <c r="EI179" s="295"/>
      <c r="EJ179" s="306"/>
      <c r="EK179" s="293"/>
      <c r="EL179" s="293"/>
      <c r="EM179" s="293"/>
      <c r="EN179" s="378" t="str">
        <f>IFERROR(IF(AND($EL179="fem",'Classificação geral'!$F173=1),'Classificação geral'!G173,""),"")</f>
        <v/>
      </c>
      <c r="EO179" s="378" t="str">
        <f>IFERROR(IF(AND($EL179="fem",'Classificação geral'!$F173=1),'Classificação geral'!H173,""),"")</f>
        <v/>
      </c>
      <c r="EP179" s="378" t="str">
        <f>IFERROR(IF(AND($EL179="fem",'Classificação geral'!$F173=1),'Classificação geral'!I173,""),"")</f>
        <v/>
      </c>
      <c r="EQ179" s="378" t="str">
        <f>IFERROR(IF(AND($EL179="fem",'Classificação geral'!$F173=1),'Classificação geral'!J173,""),"")</f>
        <v/>
      </c>
      <c r="ER179" s="306"/>
      <c r="ES179" s="378" t="str">
        <f>IFERROR(IF(AND($EL179="fem",'Classificação geral'!$F173=1),'Classificação geral'!L173,""),"")</f>
        <v/>
      </c>
      <c r="ET179" s="378" t="str">
        <f>IFERROR(IF(AND($EL179="fem",'Classificação geral'!$F173=1),'Classificação geral'!M173,""),"")</f>
        <v/>
      </c>
      <c r="EU179" s="378" t="str">
        <f>IFERROR(IF(AND($EL179="fem",'Classificação geral'!$F173=1),'Classificação geral'!N173,""),"")</f>
        <v/>
      </c>
      <c r="EV179" s="306"/>
      <c r="EW179" s="378" t="str">
        <f>IFERROR(IF(AND($EL179="fem",'Classificação geral'!$F173=1),'Classificação geral'!P173,""),"")</f>
        <v/>
      </c>
      <c r="EX179" s="378" t="str">
        <f>IFERROR(IF(AND($EL179="fem",'Classificação geral'!$F173=1),'Classificação geral'!Q173,""),"")</f>
        <v/>
      </c>
      <c r="EY179" s="378" t="str">
        <f>IFERROR(IF(AND($EL179="fem",'Classificação geral'!$F173=1),'Classificação geral'!R173,""),"")</f>
        <v/>
      </c>
      <c r="EZ179" s="296"/>
      <c r="FA179" s="380" t="str">
        <f t="shared" si="456"/>
        <v/>
      </c>
      <c r="FB179" s="297" t="str">
        <f>IFERROR(RANK(EZ179,EZ:EZ,0)+ COUNTIF(EZ$13:$EZ178,EZ179),"")</f>
        <v/>
      </c>
      <c r="FC179" s="298"/>
      <c r="FD179" s="305"/>
      <c r="FE179" s="295"/>
      <c r="FF179" s="306"/>
      <c r="FG179" s="293"/>
      <c r="FH179" s="293"/>
      <c r="FI179" s="306"/>
      <c r="FJ179" s="378" t="str">
        <f>IFERROR(IF(AND($FH179="mas",'Classificação geral'!$F173=1),'Classificação geral'!G173,""),"")</f>
        <v/>
      </c>
      <c r="FK179" s="378" t="str">
        <f>IFERROR(IF(AND($FH179="mas",'Classificação geral'!$F173=1),'Classificação geral'!H173,""),"")</f>
        <v/>
      </c>
      <c r="FL179" s="378" t="str">
        <f>IFERROR(IF(AND($FH179="mas",'Classificação geral'!$F173=1),'Classificação geral'!I173,""),"")</f>
        <v/>
      </c>
      <c r="FM179" s="378" t="str">
        <f>IFERROR(IF(AND($FH179="mas",'Classificação geral'!$F173=1),'Classificação geral'!J173,""),"")</f>
        <v/>
      </c>
      <c r="FN179" s="378" t="str">
        <f>IFERROR(IF(AND($FH179="mas",'Classificação geral'!$F173=1),'Classificação geral'!K173,""),"")</f>
        <v/>
      </c>
      <c r="FO179" s="378" t="str">
        <f>IFERROR(IF(AND($FH179="mas",'Classificação geral'!$F173=1),'Classificação geral'!L173,""),"")</f>
        <v/>
      </c>
      <c r="FP179" s="378" t="str">
        <f>IFERROR(IF(AND($FH179="mas",'Classificação geral'!$F173=1),'Classificação geral'!M173,""),"")</f>
        <v/>
      </c>
      <c r="FQ179" s="378" t="str">
        <f>IFERROR(IF(AND($FH179="mas",'Classificação geral'!$F173=1),'Classificação geral'!N173,""),"")</f>
        <v/>
      </c>
      <c r="FR179" s="378" t="str">
        <f>IFERROR(IF(AND($FH179="mas",'Classificação geral'!$F173=1),'Classificação geral'!O173,""),"")</f>
        <v/>
      </c>
      <c r="FS179" s="378" t="str">
        <f>IFERROR(IF(AND($FH179="mas",'Classificação geral'!$F173=1),'Classificação geral'!P173,""),"")</f>
        <v/>
      </c>
      <c r="FT179" s="378" t="str">
        <f>IFERROR(IF(AND($FH179="mas",'Classificação geral'!$F173=1),'Classificação geral'!Q173,""),"")</f>
        <v/>
      </c>
      <c r="FU179" s="378" t="str">
        <f>IFERROR(IF(AND($FH179="mas",'Classificação geral'!$F173=1),'Classificação geral'!R173,""),"")</f>
        <v/>
      </c>
      <c r="FV179" s="306"/>
      <c r="FW179" s="380" t="str">
        <f t="shared" si="457"/>
        <v/>
      </c>
      <c r="FX179" s="297" t="str">
        <f>IFERROR(RANK(FV179,FV:FV,0)+ COUNTIF($FV$13:FV178,FV179),"")</f>
        <v/>
      </c>
      <c r="FY179" s="305"/>
      <c r="FZ179" s="295"/>
      <c r="GA179" s="295"/>
      <c r="GB179" s="293"/>
      <c r="GC179" s="293"/>
      <c r="GD179" s="306"/>
      <c r="GE179" s="378" t="str">
        <f>IFERROR(IF(AND($GC179="fem",'Classificação geral'!$F173=2),'Classificação geral'!G173,""),"")</f>
        <v/>
      </c>
      <c r="GF179" s="378" t="str">
        <f>IFERROR(IF(AND($GC179="fem",'Classificação geral'!$F173=2),'Classificação geral'!H173,""),"")</f>
        <v/>
      </c>
      <c r="GG179" s="378" t="str">
        <f>IFERROR(IF(AND($GC179="fem",'Classificação geral'!$F173=2),'Classificação geral'!I173,""),"")</f>
        <v/>
      </c>
      <c r="GH179" s="378" t="str">
        <f>IFERROR(IF(AND($GC179="fem",'Classificação geral'!$F173=2),'Classificação geral'!J173,""),"")</f>
        <v/>
      </c>
      <c r="GI179" s="378" t="str">
        <f>IFERROR(IF(AND($GC179="fem",'Classificação geral'!$F173=2),'Classificação geral'!K173,""),"")</f>
        <v/>
      </c>
      <c r="GJ179" s="378" t="str">
        <f>IFERROR(IF(AND($GC179="fem",'Classificação geral'!$F173=2),'Classificação geral'!L173,""),"")</f>
        <v/>
      </c>
      <c r="GK179" s="378" t="str">
        <f>IFERROR(IF(AND($GC179="fem",'Classificação geral'!$F173=2),'Classificação geral'!M173,""),"")</f>
        <v/>
      </c>
      <c r="GL179" s="378" t="str">
        <f>IFERROR(IF(AND($GC179="fem",'Classificação geral'!$F173=2),'Classificação geral'!N173,""),"")</f>
        <v/>
      </c>
      <c r="GM179" s="378" t="str">
        <f>IFERROR(IF(AND($GC179="fem",'Classificação geral'!$F173=2),'Classificação geral'!O173,""),"")</f>
        <v/>
      </c>
      <c r="GN179" s="378" t="str">
        <f>IFERROR(IF(AND($GC179="fem",'Classificação geral'!$F173=2),'Classificação geral'!P173,""),"")</f>
        <v/>
      </c>
      <c r="GO179" s="378" t="str">
        <f>IFERROR(IF(AND($GC179="fem",'Classificação geral'!$F173=2),'Classificação geral'!Q173,""),"")</f>
        <v/>
      </c>
      <c r="GP179" s="378" t="str">
        <f>IFERROR(IF(AND($GC179="fem",'Classificação geral'!$F173=2),'Classificação geral'!R173,""),"")</f>
        <v/>
      </c>
      <c r="GQ179" s="306"/>
      <c r="GR179" s="380" t="str">
        <f t="shared" si="458"/>
        <v/>
      </c>
      <c r="GS179" s="297" t="str">
        <f>IFERROR(RANK(GQ179,GQ:GQ,0)+ COUNTIF($GQ$13:GQ178,GQ179),"")</f>
        <v/>
      </c>
      <c r="GT179" s="305"/>
      <c r="GU179" s="295"/>
      <c r="GV179" s="295"/>
      <c r="GW179" s="293"/>
      <c r="GX179" s="293"/>
      <c r="GY179" s="306"/>
      <c r="GZ179" s="306"/>
      <c r="HA179" s="306"/>
      <c r="HB179" s="306"/>
      <c r="HC179" s="306"/>
      <c r="HD179" s="306"/>
      <c r="HE179" s="306"/>
      <c r="HF179" s="306"/>
      <c r="HG179" s="306"/>
      <c r="HH179" s="306"/>
      <c r="HI179" s="306"/>
      <c r="HJ179" s="306"/>
      <c r="HK179" s="306"/>
      <c r="HL179" s="306"/>
      <c r="HM179" s="380" t="str">
        <f t="shared" si="459"/>
        <v/>
      </c>
      <c r="HN179" s="297" t="str">
        <f>IFERROR(RANK(HL179,HL:HL,0)+ COUNTIF($HL$13:HL178,HL179),"")</f>
        <v/>
      </c>
      <c r="HO179" s="305"/>
      <c r="HP179" s="295"/>
      <c r="HQ179" s="306"/>
      <c r="HR179" s="293"/>
      <c r="HS179" s="293"/>
      <c r="HT179" s="293"/>
      <c r="HU179" s="382">
        <f>IF($HT179='Classificação geral'!$F173,'Classificação geral'!G173,"")</f>
        <v>0</v>
      </c>
      <c r="HV179" s="382">
        <f>IF($HT179='Classificação geral'!$F173,'Classificação geral'!H173,"")</f>
        <v>0</v>
      </c>
      <c r="HW179" s="382">
        <f>IF($HT179='Classificação geral'!$F173,'Classificação geral'!I173,"")</f>
        <v>0</v>
      </c>
      <c r="HX179" s="382">
        <f>IF($HT179='Classificação geral'!$F173,'Classificação geral'!J173,"")</f>
        <v>0</v>
      </c>
      <c r="HY179" s="382">
        <f>IF($HT179='Classificação geral'!$F173,'Classificação geral'!K173,"")</f>
        <v>0</v>
      </c>
      <c r="HZ179" s="382">
        <f>IF($HT179='Classificação geral'!$F173,'Classificação geral'!L173,"")</f>
        <v>0</v>
      </c>
      <c r="IA179" s="382">
        <f>IF($HT179='Classificação geral'!$F173,'Classificação geral'!M173,"")</f>
        <v>0</v>
      </c>
      <c r="IB179" s="382">
        <f>IF($HT179='Classificação geral'!$F173,'Classificação geral'!N173,"")</f>
        <v>0</v>
      </c>
      <c r="IC179" s="382">
        <f>IF($HT179='Classificação geral'!$F173,'Classificação geral'!O173,"")</f>
        <v>0</v>
      </c>
      <c r="ID179" s="382">
        <f>IF($HT179='Classificação geral'!$F173,'Classificação geral'!P173,"")</f>
        <v>0</v>
      </c>
      <c r="IE179" s="382">
        <f>IF($HT179='Classificação geral'!$F173,'Classificação geral'!Q173,"")</f>
        <v>0</v>
      </c>
      <c r="IF179" s="382">
        <f>IF($HT179='Classificação geral'!$F173,'Classificação geral'!R173,"")</f>
        <v>0</v>
      </c>
      <c r="IG179" s="379">
        <f>IF($HT179='Classificação geral'!$F173,'Classificação geral'!$U173,"")</f>
        <v>0</v>
      </c>
      <c r="IH179" s="334" t="str">
        <f t="shared" si="454"/>
        <v/>
      </c>
      <c r="II179" s="297">
        <f>IFERROR(RANK(IG179,IG:IG,0)+ COUNTIF($IG$13:IG178,IG179),"")</f>
        <v>39</v>
      </c>
      <c r="IJ179" s="305"/>
      <c r="IK179" s="295"/>
      <c r="IL179" s="306"/>
      <c r="IM179" s="293"/>
      <c r="IN179" s="293"/>
      <c r="IO179" s="293"/>
      <c r="IP179" s="379">
        <f>IF($IO179='Classificação geral'!$F173,'Classificação geral'!G173,"")</f>
        <v>0</v>
      </c>
      <c r="IQ179" s="379">
        <f>IF($IO179='Classificação geral'!$F173,'Classificação geral'!H173,"")</f>
        <v>0</v>
      </c>
      <c r="IR179" s="379">
        <f>IF($IO179='Classificação geral'!$F173,'Classificação geral'!I173,"")</f>
        <v>0</v>
      </c>
      <c r="IS179" s="379">
        <f>IF($IO179='Classificação geral'!$F173,'Classificação geral'!J173,"")</f>
        <v>0</v>
      </c>
      <c r="IT179" s="379">
        <f>IF($IO179='Classificação geral'!$F173,'Classificação geral'!K173,"")</f>
        <v>0</v>
      </c>
      <c r="IU179" s="379">
        <f>IF($IO179='Classificação geral'!$F173,'Classificação geral'!L173,"")</f>
        <v>0</v>
      </c>
      <c r="IV179" s="379">
        <f>IF($IO179='Classificação geral'!$F173,'Classificação geral'!M173,"")</f>
        <v>0</v>
      </c>
      <c r="IW179" s="379">
        <f>IF($IO179='Classificação geral'!$F173,'Classificação geral'!N173,"")</f>
        <v>0</v>
      </c>
      <c r="IX179" s="379">
        <f>IF($IO179='Classificação geral'!$F173,'Classificação geral'!O173,"")</f>
        <v>0</v>
      </c>
      <c r="IY179" s="379">
        <f>IF($IO179='Classificação geral'!$F173,'Classificação geral'!P173,"")</f>
        <v>0</v>
      </c>
      <c r="IZ179" s="379">
        <f>IF($IO179='Classificação geral'!$F173,'Classificação geral'!Q173,"")</f>
        <v>0</v>
      </c>
      <c r="JA179" s="379">
        <f>IF($IO179='Classificação geral'!$F173,'Classificação geral'!R173,"")</f>
        <v>0</v>
      </c>
      <c r="JB179" s="296">
        <f>IF($IO179='Classificação geral'!$F173,'Classificação geral'!$U173,"")</f>
        <v>0</v>
      </c>
      <c r="JC179" s="334" t="str">
        <f t="shared" si="455"/>
        <v/>
      </c>
      <c r="JD179" s="297">
        <f>IFERROR(RANK(JB179,JB:JB,0)+ COUNTIF($JB$13:JB178,JB179),"")</f>
        <v>39</v>
      </c>
    </row>
    <row r="180" spans="66:264" ht="24.6" x14ac:dyDescent="0.4">
      <c r="BN180" s="236"/>
      <c r="EI180" s="295"/>
      <c r="EJ180" s="306"/>
      <c r="EK180" s="293"/>
      <c r="EL180" s="293"/>
      <c r="EM180" s="293"/>
      <c r="EN180" s="378" t="str">
        <f>IFERROR(IF(AND($EL180="fem",'Classificação geral'!$F174=1),'Classificação geral'!G174,""),"")</f>
        <v/>
      </c>
      <c r="EO180" s="378" t="str">
        <f>IFERROR(IF(AND($EL180="fem",'Classificação geral'!$F174=1),'Classificação geral'!H174,""),"")</f>
        <v/>
      </c>
      <c r="EP180" s="378" t="str">
        <f>IFERROR(IF(AND($EL180="fem",'Classificação geral'!$F174=1),'Classificação geral'!I174,""),"")</f>
        <v/>
      </c>
      <c r="EQ180" s="378" t="str">
        <f>IFERROR(IF(AND($EL180="fem",'Classificação geral'!$F174=1),'Classificação geral'!J174,""),"")</f>
        <v/>
      </c>
      <c r="ER180" s="306"/>
      <c r="ES180" s="378" t="str">
        <f>IFERROR(IF(AND($EL180="fem",'Classificação geral'!$F174=1),'Classificação geral'!L174,""),"")</f>
        <v/>
      </c>
      <c r="ET180" s="378" t="str">
        <f>IFERROR(IF(AND($EL180="fem",'Classificação geral'!$F174=1),'Classificação geral'!M174,""),"")</f>
        <v/>
      </c>
      <c r="EU180" s="378" t="str">
        <f>IFERROR(IF(AND($EL180="fem",'Classificação geral'!$F174=1),'Classificação geral'!N174,""),"")</f>
        <v/>
      </c>
      <c r="EV180" s="306"/>
      <c r="EW180" s="378" t="str">
        <f>IFERROR(IF(AND($EL180="fem",'Classificação geral'!$F174=1),'Classificação geral'!P174,""),"")</f>
        <v/>
      </c>
      <c r="EX180" s="378" t="str">
        <f>IFERROR(IF(AND($EL180="fem",'Classificação geral'!$F174=1),'Classificação geral'!Q174,""),"")</f>
        <v/>
      </c>
      <c r="EY180" s="378" t="str">
        <f>IFERROR(IF(AND($EL180="fem",'Classificação geral'!$F174=1),'Classificação geral'!R174,""),"")</f>
        <v/>
      </c>
      <c r="EZ180" s="296"/>
      <c r="FA180" s="380" t="str">
        <f t="shared" si="456"/>
        <v/>
      </c>
      <c r="FB180" s="297" t="str">
        <f>IFERROR(RANK(EZ180,EZ:EZ,0)+ COUNTIF(EZ$13:$EZ179,EZ180),"")</f>
        <v/>
      </c>
      <c r="FC180" s="298"/>
      <c r="FD180" s="305"/>
      <c r="FE180" s="295"/>
      <c r="FF180" s="306"/>
      <c r="FG180" s="293"/>
      <c r="FH180" s="293"/>
      <c r="FI180" s="306"/>
      <c r="FJ180" s="378" t="str">
        <f>IFERROR(IF(AND($FH180="mas",'Classificação geral'!$F174=1),'Classificação geral'!G174,""),"")</f>
        <v/>
      </c>
      <c r="FK180" s="378" t="str">
        <f>IFERROR(IF(AND($FH180="mas",'Classificação geral'!$F174=1),'Classificação geral'!H174,""),"")</f>
        <v/>
      </c>
      <c r="FL180" s="378" t="str">
        <f>IFERROR(IF(AND($FH180="mas",'Classificação geral'!$F174=1),'Classificação geral'!I174,""),"")</f>
        <v/>
      </c>
      <c r="FM180" s="378" t="str">
        <f>IFERROR(IF(AND($FH180="mas",'Classificação geral'!$F174=1),'Classificação geral'!J174,""),"")</f>
        <v/>
      </c>
      <c r="FN180" s="378" t="str">
        <f>IFERROR(IF(AND($FH180="mas",'Classificação geral'!$F174=1),'Classificação geral'!K174,""),"")</f>
        <v/>
      </c>
      <c r="FO180" s="378" t="str">
        <f>IFERROR(IF(AND($FH180="mas",'Classificação geral'!$F174=1),'Classificação geral'!L174,""),"")</f>
        <v/>
      </c>
      <c r="FP180" s="378" t="str">
        <f>IFERROR(IF(AND($FH180="mas",'Classificação geral'!$F174=1),'Classificação geral'!M174,""),"")</f>
        <v/>
      </c>
      <c r="FQ180" s="378" t="str">
        <f>IFERROR(IF(AND($FH180="mas",'Classificação geral'!$F174=1),'Classificação geral'!N174,""),"")</f>
        <v/>
      </c>
      <c r="FR180" s="378" t="str">
        <f>IFERROR(IF(AND($FH180="mas",'Classificação geral'!$F174=1),'Classificação geral'!O174,""),"")</f>
        <v/>
      </c>
      <c r="FS180" s="378" t="str">
        <f>IFERROR(IF(AND($FH180="mas",'Classificação geral'!$F174=1),'Classificação geral'!P174,""),"")</f>
        <v/>
      </c>
      <c r="FT180" s="378" t="str">
        <f>IFERROR(IF(AND($FH180="mas",'Classificação geral'!$F174=1),'Classificação geral'!Q174,""),"")</f>
        <v/>
      </c>
      <c r="FU180" s="378" t="str">
        <f>IFERROR(IF(AND($FH180="mas",'Classificação geral'!$F174=1),'Classificação geral'!R174,""),"")</f>
        <v/>
      </c>
      <c r="FV180" s="306"/>
      <c r="FW180" s="380" t="str">
        <f t="shared" si="457"/>
        <v/>
      </c>
      <c r="FX180" s="297" t="str">
        <f>IFERROR(RANK(FV180,FV:FV,0)+ COUNTIF($FV$13:FV179,FV180),"")</f>
        <v/>
      </c>
      <c r="FY180" s="305"/>
      <c r="FZ180" s="295"/>
      <c r="GA180" s="295"/>
      <c r="GB180" s="293"/>
      <c r="GC180" s="293"/>
      <c r="GD180" s="306"/>
      <c r="GE180" s="378" t="str">
        <f>IFERROR(IF(AND($GC180="fem",'Classificação geral'!$F174=2),'Classificação geral'!G174,""),"")</f>
        <v/>
      </c>
      <c r="GF180" s="378" t="str">
        <f>IFERROR(IF(AND($GC180="fem",'Classificação geral'!$F174=2),'Classificação geral'!H174,""),"")</f>
        <v/>
      </c>
      <c r="GG180" s="378" t="str">
        <f>IFERROR(IF(AND($GC180="fem",'Classificação geral'!$F174=2),'Classificação geral'!I174,""),"")</f>
        <v/>
      </c>
      <c r="GH180" s="378" t="str">
        <f>IFERROR(IF(AND($GC180="fem",'Classificação geral'!$F174=2),'Classificação geral'!J174,""),"")</f>
        <v/>
      </c>
      <c r="GI180" s="378" t="str">
        <f>IFERROR(IF(AND($GC180="fem",'Classificação geral'!$F174=2),'Classificação geral'!K174,""),"")</f>
        <v/>
      </c>
      <c r="GJ180" s="378" t="str">
        <f>IFERROR(IF(AND($GC180="fem",'Classificação geral'!$F174=2),'Classificação geral'!L174,""),"")</f>
        <v/>
      </c>
      <c r="GK180" s="378" t="str">
        <f>IFERROR(IF(AND($GC180="fem",'Classificação geral'!$F174=2),'Classificação geral'!M174,""),"")</f>
        <v/>
      </c>
      <c r="GL180" s="378" t="str">
        <f>IFERROR(IF(AND($GC180="fem",'Classificação geral'!$F174=2),'Classificação geral'!N174,""),"")</f>
        <v/>
      </c>
      <c r="GM180" s="378" t="str">
        <f>IFERROR(IF(AND($GC180="fem",'Classificação geral'!$F174=2),'Classificação geral'!O174,""),"")</f>
        <v/>
      </c>
      <c r="GN180" s="378" t="str">
        <f>IFERROR(IF(AND($GC180="fem",'Classificação geral'!$F174=2),'Classificação geral'!P174,""),"")</f>
        <v/>
      </c>
      <c r="GO180" s="378" t="str">
        <f>IFERROR(IF(AND($GC180="fem",'Classificação geral'!$F174=2),'Classificação geral'!Q174,""),"")</f>
        <v/>
      </c>
      <c r="GP180" s="378" t="str">
        <f>IFERROR(IF(AND($GC180="fem",'Classificação geral'!$F174=2),'Classificação geral'!R174,""),"")</f>
        <v/>
      </c>
      <c r="GQ180" s="306"/>
      <c r="GR180" s="380" t="str">
        <f t="shared" si="458"/>
        <v/>
      </c>
      <c r="GS180" s="297" t="str">
        <f>IFERROR(RANK(GQ180,GQ:GQ,0)+ COUNTIF($GQ$13:GQ179,GQ180),"")</f>
        <v/>
      </c>
      <c r="GT180" s="305"/>
      <c r="GU180" s="295"/>
      <c r="GV180" s="295"/>
      <c r="GW180" s="293"/>
      <c r="GX180" s="293"/>
      <c r="GY180" s="306"/>
      <c r="GZ180" s="306"/>
      <c r="HA180" s="306"/>
      <c r="HB180" s="306"/>
      <c r="HC180" s="306"/>
      <c r="HD180" s="306"/>
      <c r="HE180" s="306"/>
      <c r="HF180" s="306"/>
      <c r="HG180" s="306"/>
      <c r="HH180" s="306"/>
      <c r="HI180" s="306"/>
      <c r="HJ180" s="306"/>
      <c r="HK180" s="306"/>
      <c r="HL180" s="306"/>
      <c r="HM180" s="380" t="str">
        <f t="shared" si="459"/>
        <v/>
      </c>
      <c r="HN180" s="297" t="str">
        <f>IFERROR(RANK(HL180,HL:HL,0)+ COUNTIF($HL$13:HL179,HL180),"")</f>
        <v/>
      </c>
      <c r="HO180" s="305"/>
      <c r="HP180" s="295"/>
      <c r="HQ180" s="306"/>
      <c r="HR180" s="293"/>
      <c r="HS180" s="293"/>
      <c r="HT180" s="293"/>
      <c r="HU180" s="382">
        <f>IF($HT180='Classificação geral'!$F174,'Classificação geral'!G174,"")</f>
        <v>0</v>
      </c>
      <c r="HV180" s="382">
        <f>IF($HT180='Classificação geral'!$F174,'Classificação geral'!H174,"")</f>
        <v>0</v>
      </c>
      <c r="HW180" s="382">
        <f>IF($HT180='Classificação geral'!$F174,'Classificação geral'!I174,"")</f>
        <v>0</v>
      </c>
      <c r="HX180" s="382">
        <f>IF($HT180='Classificação geral'!$F174,'Classificação geral'!J174,"")</f>
        <v>0</v>
      </c>
      <c r="HY180" s="382">
        <f>IF($HT180='Classificação geral'!$F174,'Classificação geral'!K174,"")</f>
        <v>0</v>
      </c>
      <c r="HZ180" s="382">
        <f>IF($HT180='Classificação geral'!$F174,'Classificação geral'!L174,"")</f>
        <v>0</v>
      </c>
      <c r="IA180" s="382">
        <f>IF($HT180='Classificação geral'!$F174,'Classificação geral'!M174,"")</f>
        <v>0</v>
      </c>
      <c r="IB180" s="382">
        <f>IF($HT180='Classificação geral'!$F174,'Classificação geral'!N174,"")</f>
        <v>0</v>
      </c>
      <c r="IC180" s="382">
        <f>IF($HT180='Classificação geral'!$F174,'Classificação geral'!O174,"")</f>
        <v>0</v>
      </c>
      <c r="ID180" s="382">
        <f>IF($HT180='Classificação geral'!$F174,'Classificação geral'!P174,"")</f>
        <v>0</v>
      </c>
      <c r="IE180" s="382">
        <f>IF($HT180='Classificação geral'!$F174,'Classificação geral'!Q174,"")</f>
        <v>0</v>
      </c>
      <c r="IF180" s="382">
        <f>IF($HT180='Classificação geral'!$F174,'Classificação geral'!R174,"")</f>
        <v>0</v>
      </c>
      <c r="IG180" s="379">
        <f>IF($HT180='Classificação geral'!$F174,'Classificação geral'!$U174,"")</f>
        <v>0</v>
      </c>
      <c r="IH180" s="334" t="str">
        <f t="shared" si="454"/>
        <v/>
      </c>
      <c r="II180" s="297">
        <f>IFERROR(RANK(IG180,IG:IG,0)+ COUNTIF($IG$13:IG179,IG180),"")</f>
        <v>40</v>
      </c>
      <c r="IJ180" s="305"/>
      <c r="IK180" s="295"/>
      <c r="IL180" s="306"/>
      <c r="IM180" s="293"/>
      <c r="IN180" s="293"/>
      <c r="IO180" s="293"/>
      <c r="IP180" s="379">
        <f>IF($IO180='Classificação geral'!$F174,'Classificação geral'!G174,"")</f>
        <v>0</v>
      </c>
      <c r="IQ180" s="379">
        <f>IF($IO180='Classificação geral'!$F174,'Classificação geral'!H174,"")</f>
        <v>0</v>
      </c>
      <c r="IR180" s="379">
        <f>IF($IO180='Classificação geral'!$F174,'Classificação geral'!I174,"")</f>
        <v>0</v>
      </c>
      <c r="IS180" s="379">
        <f>IF($IO180='Classificação geral'!$F174,'Classificação geral'!J174,"")</f>
        <v>0</v>
      </c>
      <c r="IT180" s="379">
        <f>IF($IO180='Classificação geral'!$F174,'Classificação geral'!K174,"")</f>
        <v>0</v>
      </c>
      <c r="IU180" s="379">
        <f>IF($IO180='Classificação geral'!$F174,'Classificação geral'!L174,"")</f>
        <v>0</v>
      </c>
      <c r="IV180" s="379">
        <f>IF($IO180='Classificação geral'!$F174,'Classificação geral'!M174,"")</f>
        <v>0</v>
      </c>
      <c r="IW180" s="379">
        <f>IF($IO180='Classificação geral'!$F174,'Classificação geral'!N174,"")</f>
        <v>0</v>
      </c>
      <c r="IX180" s="379">
        <f>IF($IO180='Classificação geral'!$F174,'Classificação geral'!O174,"")</f>
        <v>0</v>
      </c>
      <c r="IY180" s="379">
        <f>IF($IO180='Classificação geral'!$F174,'Classificação geral'!P174,"")</f>
        <v>0</v>
      </c>
      <c r="IZ180" s="379">
        <f>IF($IO180='Classificação geral'!$F174,'Classificação geral'!Q174,"")</f>
        <v>0</v>
      </c>
      <c r="JA180" s="379">
        <f>IF($IO180='Classificação geral'!$F174,'Classificação geral'!R174,"")</f>
        <v>0</v>
      </c>
      <c r="JB180" s="296">
        <f>IF($IO180='Classificação geral'!$F174,'Classificação geral'!$U174,"")</f>
        <v>0</v>
      </c>
      <c r="JC180" s="334" t="str">
        <f t="shared" si="455"/>
        <v/>
      </c>
      <c r="JD180" s="297">
        <f>IFERROR(RANK(JB180,JB:JB,0)+ COUNTIF($JB$13:JB179,JB180),"")</f>
        <v>40</v>
      </c>
    </row>
    <row r="181" spans="66:264" ht="24.6" x14ac:dyDescent="0.4">
      <c r="BN181" s="236"/>
      <c r="EI181" s="295"/>
      <c r="EJ181" s="306"/>
      <c r="EK181" s="293"/>
      <c r="EL181" s="293"/>
      <c r="EM181" s="293"/>
      <c r="EN181" s="378" t="str">
        <f>IFERROR(IF(AND($EL181="fem",'Classificação geral'!$F175=1),'Classificação geral'!G175,""),"")</f>
        <v/>
      </c>
      <c r="EO181" s="378" t="str">
        <f>IFERROR(IF(AND($EL181="fem",'Classificação geral'!$F175=1),'Classificação geral'!H175,""),"")</f>
        <v/>
      </c>
      <c r="EP181" s="378" t="str">
        <f>IFERROR(IF(AND($EL181="fem",'Classificação geral'!$F175=1),'Classificação geral'!I175,""),"")</f>
        <v/>
      </c>
      <c r="EQ181" s="378" t="str">
        <f>IFERROR(IF(AND($EL181="fem",'Classificação geral'!$F175=1),'Classificação geral'!J175,""),"")</f>
        <v/>
      </c>
      <c r="ER181" s="306"/>
      <c r="ES181" s="378" t="str">
        <f>IFERROR(IF(AND($EL181="fem",'Classificação geral'!$F175=1),'Classificação geral'!L175,""),"")</f>
        <v/>
      </c>
      <c r="ET181" s="378" t="str">
        <f>IFERROR(IF(AND($EL181="fem",'Classificação geral'!$F175=1),'Classificação geral'!M175,""),"")</f>
        <v/>
      </c>
      <c r="EU181" s="378" t="str">
        <f>IFERROR(IF(AND($EL181="fem",'Classificação geral'!$F175=1),'Classificação geral'!N175,""),"")</f>
        <v/>
      </c>
      <c r="EV181" s="306"/>
      <c r="EW181" s="378" t="str">
        <f>IFERROR(IF(AND($EL181="fem",'Classificação geral'!$F175=1),'Classificação geral'!P175,""),"")</f>
        <v/>
      </c>
      <c r="EX181" s="378" t="str">
        <f>IFERROR(IF(AND($EL181="fem",'Classificação geral'!$F175=1),'Classificação geral'!Q175,""),"")</f>
        <v/>
      </c>
      <c r="EY181" s="378" t="str">
        <f>IFERROR(IF(AND($EL181="fem",'Classificação geral'!$F175=1),'Classificação geral'!R175,""),"")</f>
        <v/>
      </c>
      <c r="EZ181" s="296"/>
      <c r="FA181" s="380" t="str">
        <f t="shared" si="456"/>
        <v/>
      </c>
      <c r="FB181" s="297" t="str">
        <f>IFERROR(RANK(EZ181,EZ:EZ,0)+ COUNTIF(EZ$13:$EZ180,EZ181),"")</f>
        <v/>
      </c>
      <c r="FC181" s="298"/>
      <c r="FD181" s="305"/>
      <c r="FE181" s="295"/>
      <c r="FF181" s="306"/>
      <c r="FG181" s="293"/>
      <c r="FH181" s="293"/>
      <c r="FI181" s="306"/>
      <c r="FJ181" s="378" t="str">
        <f>IFERROR(IF(AND($FH181="mas",'Classificação geral'!$F175=1),'Classificação geral'!G175,""),"")</f>
        <v/>
      </c>
      <c r="FK181" s="378" t="str">
        <f>IFERROR(IF(AND($FH181="mas",'Classificação geral'!$F175=1),'Classificação geral'!H175,""),"")</f>
        <v/>
      </c>
      <c r="FL181" s="378" t="str">
        <f>IFERROR(IF(AND($FH181="mas",'Classificação geral'!$F175=1),'Classificação geral'!I175,""),"")</f>
        <v/>
      </c>
      <c r="FM181" s="378" t="str">
        <f>IFERROR(IF(AND($FH181="mas",'Classificação geral'!$F175=1),'Classificação geral'!J175,""),"")</f>
        <v/>
      </c>
      <c r="FN181" s="378" t="str">
        <f>IFERROR(IF(AND($FH181="mas",'Classificação geral'!$F175=1),'Classificação geral'!K175,""),"")</f>
        <v/>
      </c>
      <c r="FO181" s="378" t="str">
        <f>IFERROR(IF(AND($FH181="mas",'Classificação geral'!$F175=1),'Classificação geral'!L175,""),"")</f>
        <v/>
      </c>
      <c r="FP181" s="378" t="str">
        <f>IFERROR(IF(AND($FH181="mas",'Classificação geral'!$F175=1),'Classificação geral'!M175,""),"")</f>
        <v/>
      </c>
      <c r="FQ181" s="378" t="str">
        <f>IFERROR(IF(AND($FH181="mas",'Classificação geral'!$F175=1),'Classificação geral'!N175,""),"")</f>
        <v/>
      </c>
      <c r="FR181" s="378" t="str">
        <f>IFERROR(IF(AND($FH181="mas",'Classificação geral'!$F175=1),'Classificação geral'!O175,""),"")</f>
        <v/>
      </c>
      <c r="FS181" s="378" t="str">
        <f>IFERROR(IF(AND($FH181="mas",'Classificação geral'!$F175=1),'Classificação geral'!P175,""),"")</f>
        <v/>
      </c>
      <c r="FT181" s="378" t="str">
        <f>IFERROR(IF(AND($FH181="mas",'Classificação geral'!$F175=1),'Classificação geral'!Q175,""),"")</f>
        <v/>
      </c>
      <c r="FU181" s="378" t="str">
        <f>IFERROR(IF(AND($FH181="mas",'Classificação geral'!$F175=1),'Classificação geral'!R175,""),"")</f>
        <v/>
      </c>
      <c r="FV181" s="306"/>
      <c r="FW181" s="380" t="str">
        <f t="shared" si="457"/>
        <v/>
      </c>
      <c r="FX181" s="297" t="str">
        <f>IFERROR(RANK(FV181,FV:FV,0)+ COUNTIF($FV$13:FV180,FV181),"")</f>
        <v/>
      </c>
      <c r="FY181" s="305"/>
      <c r="FZ181" s="295"/>
      <c r="GA181" s="295"/>
      <c r="GB181" s="293"/>
      <c r="GC181" s="293"/>
      <c r="GD181" s="306"/>
      <c r="GE181" s="378" t="str">
        <f>IFERROR(IF(AND($GC181="fem",'Classificação geral'!$F175=2),'Classificação geral'!G175,""),"")</f>
        <v/>
      </c>
      <c r="GF181" s="378" t="str">
        <f>IFERROR(IF(AND($GC181="fem",'Classificação geral'!$F175=2),'Classificação geral'!H175,""),"")</f>
        <v/>
      </c>
      <c r="GG181" s="378" t="str">
        <f>IFERROR(IF(AND($GC181="fem",'Classificação geral'!$F175=2),'Classificação geral'!I175,""),"")</f>
        <v/>
      </c>
      <c r="GH181" s="378" t="str">
        <f>IFERROR(IF(AND($GC181="fem",'Classificação geral'!$F175=2),'Classificação geral'!J175,""),"")</f>
        <v/>
      </c>
      <c r="GI181" s="378" t="str">
        <f>IFERROR(IF(AND($GC181="fem",'Classificação geral'!$F175=2),'Classificação geral'!K175,""),"")</f>
        <v/>
      </c>
      <c r="GJ181" s="378" t="str">
        <f>IFERROR(IF(AND($GC181="fem",'Classificação geral'!$F175=2),'Classificação geral'!L175,""),"")</f>
        <v/>
      </c>
      <c r="GK181" s="378" t="str">
        <f>IFERROR(IF(AND($GC181="fem",'Classificação geral'!$F175=2),'Classificação geral'!M175,""),"")</f>
        <v/>
      </c>
      <c r="GL181" s="378" t="str">
        <f>IFERROR(IF(AND($GC181="fem",'Classificação geral'!$F175=2),'Classificação geral'!N175,""),"")</f>
        <v/>
      </c>
      <c r="GM181" s="378" t="str">
        <f>IFERROR(IF(AND($GC181="fem",'Classificação geral'!$F175=2),'Classificação geral'!O175,""),"")</f>
        <v/>
      </c>
      <c r="GN181" s="378" t="str">
        <f>IFERROR(IF(AND($GC181="fem",'Classificação geral'!$F175=2),'Classificação geral'!P175,""),"")</f>
        <v/>
      </c>
      <c r="GO181" s="378" t="str">
        <f>IFERROR(IF(AND($GC181="fem",'Classificação geral'!$F175=2),'Classificação geral'!Q175,""),"")</f>
        <v/>
      </c>
      <c r="GP181" s="378" t="str">
        <f>IFERROR(IF(AND($GC181="fem",'Classificação geral'!$F175=2),'Classificação geral'!R175,""),"")</f>
        <v/>
      </c>
      <c r="GQ181" s="306"/>
      <c r="GR181" s="380" t="str">
        <f t="shared" si="458"/>
        <v/>
      </c>
      <c r="GS181" s="297" t="str">
        <f>IFERROR(RANK(GQ181,GQ:GQ,0)+ COUNTIF($GQ$13:GQ180,GQ181),"")</f>
        <v/>
      </c>
      <c r="GT181" s="305"/>
      <c r="GU181" s="295"/>
      <c r="GV181" s="295"/>
      <c r="GW181" s="293"/>
      <c r="GX181" s="293"/>
      <c r="GY181" s="306"/>
      <c r="GZ181" s="306"/>
      <c r="HA181" s="306"/>
      <c r="HB181" s="306"/>
      <c r="HC181" s="306"/>
      <c r="HD181" s="306"/>
      <c r="HE181" s="306"/>
      <c r="HF181" s="306"/>
      <c r="HG181" s="306"/>
      <c r="HH181" s="306"/>
      <c r="HI181" s="306"/>
      <c r="HJ181" s="306"/>
      <c r="HK181" s="306"/>
      <c r="HL181" s="306"/>
      <c r="HM181" s="380" t="str">
        <f t="shared" si="459"/>
        <v/>
      </c>
      <c r="HN181" s="297" t="str">
        <f>IFERROR(RANK(HL181,HL:HL,0)+ COUNTIF($HL$13:HL180,HL181),"")</f>
        <v/>
      </c>
      <c r="HO181" s="305"/>
      <c r="HP181" s="295"/>
      <c r="HQ181" s="306"/>
      <c r="HR181" s="293"/>
      <c r="HS181" s="293"/>
      <c r="HT181" s="293"/>
      <c r="HU181" s="382">
        <f>IF($HT181='Classificação geral'!$F175,'Classificação geral'!G175,"")</f>
        <v>0</v>
      </c>
      <c r="HV181" s="382">
        <f>IF($HT181='Classificação geral'!$F175,'Classificação geral'!H175,"")</f>
        <v>0</v>
      </c>
      <c r="HW181" s="382">
        <f>IF($HT181='Classificação geral'!$F175,'Classificação geral'!I175,"")</f>
        <v>0</v>
      </c>
      <c r="HX181" s="382">
        <f>IF($HT181='Classificação geral'!$F175,'Classificação geral'!J175,"")</f>
        <v>0</v>
      </c>
      <c r="HY181" s="382">
        <f>IF($HT181='Classificação geral'!$F175,'Classificação geral'!K175,"")</f>
        <v>0</v>
      </c>
      <c r="HZ181" s="382">
        <f>IF($HT181='Classificação geral'!$F175,'Classificação geral'!L175,"")</f>
        <v>0</v>
      </c>
      <c r="IA181" s="382">
        <f>IF($HT181='Classificação geral'!$F175,'Classificação geral'!M175,"")</f>
        <v>0</v>
      </c>
      <c r="IB181" s="382">
        <f>IF($HT181='Classificação geral'!$F175,'Classificação geral'!N175,"")</f>
        <v>0</v>
      </c>
      <c r="IC181" s="382">
        <f>IF($HT181='Classificação geral'!$F175,'Classificação geral'!O175,"")</f>
        <v>0</v>
      </c>
      <c r="ID181" s="382">
        <f>IF($HT181='Classificação geral'!$F175,'Classificação geral'!P175,"")</f>
        <v>0</v>
      </c>
      <c r="IE181" s="382">
        <f>IF($HT181='Classificação geral'!$F175,'Classificação geral'!Q175,"")</f>
        <v>0</v>
      </c>
      <c r="IF181" s="382">
        <f>IF($HT181='Classificação geral'!$F175,'Classificação geral'!R175,"")</f>
        <v>0</v>
      </c>
      <c r="IG181" s="379">
        <f>IF($HT181='Classificação geral'!$F175,'Classificação geral'!$U175,"")</f>
        <v>0</v>
      </c>
      <c r="IH181" s="334" t="str">
        <f t="shared" si="454"/>
        <v/>
      </c>
      <c r="II181" s="297">
        <f>IFERROR(RANK(IG181,IG:IG,0)+ COUNTIF($IG$13:IG180,IG181),"")</f>
        <v>41</v>
      </c>
      <c r="IJ181" s="305"/>
      <c r="IK181" s="295"/>
      <c r="IL181" s="306"/>
      <c r="IM181" s="293"/>
      <c r="IN181" s="293"/>
      <c r="IO181" s="293"/>
      <c r="IP181" s="379">
        <f>IF($IO181='Classificação geral'!$F175,'Classificação geral'!G175,"")</f>
        <v>0</v>
      </c>
      <c r="IQ181" s="379">
        <f>IF($IO181='Classificação geral'!$F175,'Classificação geral'!H175,"")</f>
        <v>0</v>
      </c>
      <c r="IR181" s="379">
        <f>IF($IO181='Classificação geral'!$F175,'Classificação geral'!I175,"")</f>
        <v>0</v>
      </c>
      <c r="IS181" s="379">
        <f>IF($IO181='Classificação geral'!$F175,'Classificação geral'!J175,"")</f>
        <v>0</v>
      </c>
      <c r="IT181" s="379">
        <f>IF($IO181='Classificação geral'!$F175,'Classificação geral'!K175,"")</f>
        <v>0</v>
      </c>
      <c r="IU181" s="379">
        <f>IF($IO181='Classificação geral'!$F175,'Classificação geral'!L175,"")</f>
        <v>0</v>
      </c>
      <c r="IV181" s="379">
        <f>IF($IO181='Classificação geral'!$F175,'Classificação geral'!M175,"")</f>
        <v>0</v>
      </c>
      <c r="IW181" s="379">
        <f>IF($IO181='Classificação geral'!$F175,'Classificação geral'!N175,"")</f>
        <v>0</v>
      </c>
      <c r="IX181" s="379">
        <f>IF($IO181='Classificação geral'!$F175,'Classificação geral'!O175,"")</f>
        <v>0</v>
      </c>
      <c r="IY181" s="379">
        <f>IF($IO181='Classificação geral'!$F175,'Classificação geral'!P175,"")</f>
        <v>0</v>
      </c>
      <c r="IZ181" s="379">
        <f>IF($IO181='Classificação geral'!$F175,'Classificação geral'!Q175,"")</f>
        <v>0</v>
      </c>
      <c r="JA181" s="379">
        <f>IF($IO181='Classificação geral'!$F175,'Classificação geral'!R175,"")</f>
        <v>0</v>
      </c>
      <c r="JB181" s="296">
        <f>IF($IO181='Classificação geral'!$F175,'Classificação geral'!$U175,"")</f>
        <v>0</v>
      </c>
      <c r="JC181" s="334" t="str">
        <f t="shared" si="455"/>
        <v/>
      </c>
      <c r="JD181" s="297">
        <f>IFERROR(RANK(JB181,JB:JB,0)+ COUNTIF($JB$13:JB180,JB181),"")</f>
        <v>41</v>
      </c>
    </row>
    <row r="182" spans="66:264" ht="24.6" x14ac:dyDescent="0.4">
      <c r="BN182" s="236"/>
      <c r="EI182" s="295"/>
      <c r="EJ182" s="306"/>
      <c r="EK182" s="293"/>
      <c r="EL182" s="293"/>
      <c r="EM182" s="293"/>
      <c r="EN182" s="378" t="str">
        <f>IFERROR(IF(AND($EL182="fem",'Classificação geral'!$F176=1),'Classificação geral'!G176,""),"")</f>
        <v/>
      </c>
      <c r="EO182" s="378" t="str">
        <f>IFERROR(IF(AND($EL182="fem",'Classificação geral'!$F176=1),'Classificação geral'!H176,""),"")</f>
        <v/>
      </c>
      <c r="EP182" s="378" t="str">
        <f>IFERROR(IF(AND($EL182="fem",'Classificação geral'!$F176=1),'Classificação geral'!I176,""),"")</f>
        <v/>
      </c>
      <c r="EQ182" s="378" t="str">
        <f>IFERROR(IF(AND($EL182="fem",'Classificação geral'!$F176=1),'Classificação geral'!J176,""),"")</f>
        <v/>
      </c>
      <c r="ER182" s="306"/>
      <c r="ES182" s="378" t="str">
        <f>IFERROR(IF(AND($EL182="fem",'Classificação geral'!$F176=1),'Classificação geral'!L176,""),"")</f>
        <v/>
      </c>
      <c r="ET182" s="378" t="str">
        <f>IFERROR(IF(AND($EL182="fem",'Classificação geral'!$F176=1),'Classificação geral'!M176,""),"")</f>
        <v/>
      </c>
      <c r="EU182" s="378" t="str">
        <f>IFERROR(IF(AND($EL182="fem",'Classificação geral'!$F176=1),'Classificação geral'!N176,""),"")</f>
        <v/>
      </c>
      <c r="EV182" s="306"/>
      <c r="EW182" s="378" t="str">
        <f>IFERROR(IF(AND($EL182="fem",'Classificação geral'!$F176=1),'Classificação geral'!P176,""),"")</f>
        <v/>
      </c>
      <c r="EX182" s="378" t="str">
        <f>IFERROR(IF(AND($EL182="fem",'Classificação geral'!$F176=1),'Classificação geral'!Q176,""),"")</f>
        <v/>
      </c>
      <c r="EY182" s="378" t="str">
        <f>IFERROR(IF(AND($EL182="fem",'Classificação geral'!$F176=1),'Classificação geral'!R176,""),"")</f>
        <v/>
      </c>
      <c r="EZ182" s="296"/>
      <c r="FA182" s="380" t="str">
        <f t="shared" si="456"/>
        <v/>
      </c>
      <c r="FB182" s="297" t="str">
        <f>IFERROR(RANK(EZ182,EZ:EZ,0)+ COUNTIF(EZ$13:$EZ181,EZ182),"")</f>
        <v/>
      </c>
      <c r="FC182" s="298"/>
      <c r="FD182" s="305"/>
      <c r="FE182" s="295"/>
      <c r="FF182" s="306"/>
      <c r="FG182" s="293"/>
      <c r="FH182" s="293"/>
      <c r="FI182" s="306"/>
      <c r="FJ182" s="378" t="str">
        <f>IFERROR(IF(AND($FH182="mas",'Classificação geral'!$F176=1),'Classificação geral'!G176,""),"")</f>
        <v/>
      </c>
      <c r="FK182" s="378" t="str">
        <f>IFERROR(IF(AND($FH182="mas",'Classificação geral'!$F176=1),'Classificação geral'!H176,""),"")</f>
        <v/>
      </c>
      <c r="FL182" s="378" t="str">
        <f>IFERROR(IF(AND($FH182="mas",'Classificação geral'!$F176=1),'Classificação geral'!I176,""),"")</f>
        <v/>
      </c>
      <c r="FM182" s="378" t="str">
        <f>IFERROR(IF(AND($FH182="mas",'Classificação geral'!$F176=1),'Classificação geral'!J176,""),"")</f>
        <v/>
      </c>
      <c r="FN182" s="378" t="str">
        <f>IFERROR(IF(AND($FH182="mas",'Classificação geral'!$F176=1),'Classificação geral'!K176,""),"")</f>
        <v/>
      </c>
      <c r="FO182" s="378" t="str">
        <f>IFERROR(IF(AND($FH182="mas",'Classificação geral'!$F176=1),'Classificação geral'!L176,""),"")</f>
        <v/>
      </c>
      <c r="FP182" s="378" t="str">
        <f>IFERROR(IF(AND($FH182="mas",'Classificação geral'!$F176=1),'Classificação geral'!M176,""),"")</f>
        <v/>
      </c>
      <c r="FQ182" s="378" t="str">
        <f>IFERROR(IF(AND($FH182="mas",'Classificação geral'!$F176=1),'Classificação geral'!N176,""),"")</f>
        <v/>
      </c>
      <c r="FR182" s="378" t="str">
        <f>IFERROR(IF(AND($FH182="mas",'Classificação geral'!$F176=1),'Classificação geral'!O176,""),"")</f>
        <v/>
      </c>
      <c r="FS182" s="378" t="str">
        <f>IFERROR(IF(AND($FH182="mas",'Classificação geral'!$F176=1),'Classificação geral'!P176,""),"")</f>
        <v/>
      </c>
      <c r="FT182" s="378" t="str">
        <f>IFERROR(IF(AND($FH182="mas",'Classificação geral'!$F176=1),'Classificação geral'!Q176,""),"")</f>
        <v/>
      </c>
      <c r="FU182" s="378" t="str">
        <f>IFERROR(IF(AND($FH182="mas",'Classificação geral'!$F176=1),'Classificação geral'!R176,""),"")</f>
        <v/>
      </c>
      <c r="FV182" s="306"/>
      <c r="FW182" s="380" t="str">
        <f t="shared" si="457"/>
        <v/>
      </c>
      <c r="FX182" s="297" t="str">
        <f>IFERROR(RANK(FV182,FV:FV,0)+ COUNTIF($FV$13:FV181,FV182),"")</f>
        <v/>
      </c>
      <c r="FY182" s="305"/>
      <c r="FZ182" s="295"/>
      <c r="GA182" s="295"/>
      <c r="GB182" s="293"/>
      <c r="GC182" s="293"/>
      <c r="GD182" s="306"/>
      <c r="GE182" s="378" t="str">
        <f>IFERROR(IF(AND($GC182="fem",'Classificação geral'!$F176=2),'Classificação geral'!G176,""),"")</f>
        <v/>
      </c>
      <c r="GF182" s="378" t="str">
        <f>IFERROR(IF(AND($GC182="fem",'Classificação geral'!$F176=2),'Classificação geral'!H176,""),"")</f>
        <v/>
      </c>
      <c r="GG182" s="378" t="str">
        <f>IFERROR(IF(AND($GC182="fem",'Classificação geral'!$F176=2),'Classificação geral'!I176,""),"")</f>
        <v/>
      </c>
      <c r="GH182" s="378" t="str">
        <f>IFERROR(IF(AND($GC182="fem",'Classificação geral'!$F176=2),'Classificação geral'!J176,""),"")</f>
        <v/>
      </c>
      <c r="GI182" s="378" t="str">
        <f>IFERROR(IF(AND($GC182="fem",'Classificação geral'!$F176=2),'Classificação geral'!K176,""),"")</f>
        <v/>
      </c>
      <c r="GJ182" s="378" t="str">
        <f>IFERROR(IF(AND($GC182="fem",'Classificação geral'!$F176=2),'Classificação geral'!L176,""),"")</f>
        <v/>
      </c>
      <c r="GK182" s="378" t="str">
        <f>IFERROR(IF(AND($GC182="fem",'Classificação geral'!$F176=2),'Classificação geral'!M176,""),"")</f>
        <v/>
      </c>
      <c r="GL182" s="378" t="str">
        <f>IFERROR(IF(AND($GC182="fem",'Classificação geral'!$F176=2),'Classificação geral'!N176,""),"")</f>
        <v/>
      </c>
      <c r="GM182" s="378" t="str">
        <f>IFERROR(IF(AND($GC182="fem",'Classificação geral'!$F176=2),'Classificação geral'!O176,""),"")</f>
        <v/>
      </c>
      <c r="GN182" s="378" t="str">
        <f>IFERROR(IF(AND($GC182="fem",'Classificação geral'!$F176=2),'Classificação geral'!P176,""),"")</f>
        <v/>
      </c>
      <c r="GO182" s="378" t="str">
        <f>IFERROR(IF(AND($GC182="fem",'Classificação geral'!$F176=2),'Classificação geral'!Q176,""),"")</f>
        <v/>
      </c>
      <c r="GP182" s="378" t="str">
        <f>IFERROR(IF(AND($GC182="fem",'Classificação geral'!$F176=2),'Classificação geral'!R176,""),"")</f>
        <v/>
      </c>
      <c r="GQ182" s="306"/>
      <c r="GR182" s="380" t="str">
        <f t="shared" si="458"/>
        <v/>
      </c>
      <c r="GS182" s="297" t="str">
        <f>IFERROR(RANK(GQ182,GQ:GQ,0)+ COUNTIF($GQ$13:GQ181,GQ182),"")</f>
        <v/>
      </c>
      <c r="GT182" s="305"/>
      <c r="GU182" s="295"/>
      <c r="GV182" s="295"/>
      <c r="GW182" s="293"/>
      <c r="GX182" s="293"/>
      <c r="GY182" s="306"/>
      <c r="GZ182" s="306"/>
      <c r="HA182" s="306"/>
      <c r="HB182" s="306"/>
      <c r="HC182" s="306"/>
      <c r="HD182" s="306"/>
      <c r="HE182" s="306"/>
      <c r="HF182" s="306"/>
      <c r="HG182" s="306"/>
      <c r="HH182" s="306"/>
      <c r="HI182" s="306"/>
      <c r="HJ182" s="306"/>
      <c r="HK182" s="306"/>
      <c r="HL182" s="306"/>
      <c r="HM182" s="380" t="str">
        <f t="shared" si="459"/>
        <v/>
      </c>
      <c r="HN182" s="297" t="str">
        <f>IFERROR(RANK(HL182,HL:HL,0)+ COUNTIF($HL$13:HL181,HL182),"")</f>
        <v/>
      </c>
      <c r="HO182" s="305"/>
      <c r="HP182" s="295"/>
      <c r="HQ182" s="306"/>
      <c r="HR182" s="293"/>
      <c r="HS182" s="293"/>
      <c r="HT182" s="293"/>
      <c r="HU182" s="382">
        <f>IF($HT182='Classificação geral'!$F176,'Classificação geral'!G176,"")</f>
        <v>0</v>
      </c>
      <c r="HV182" s="382">
        <f>IF($HT182='Classificação geral'!$F176,'Classificação geral'!H176,"")</f>
        <v>0</v>
      </c>
      <c r="HW182" s="382">
        <f>IF($HT182='Classificação geral'!$F176,'Classificação geral'!I176,"")</f>
        <v>0</v>
      </c>
      <c r="HX182" s="382">
        <f>IF($HT182='Classificação geral'!$F176,'Classificação geral'!J176,"")</f>
        <v>0</v>
      </c>
      <c r="HY182" s="382">
        <f>IF($HT182='Classificação geral'!$F176,'Classificação geral'!K176,"")</f>
        <v>0</v>
      </c>
      <c r="HZ182" s="382">
        <f>IF($HT182='Classificação geral'!$F176,'Classificação geral'!L176,"")</f>
        <v>0</v>
      </c>
      <c r="IA182" s="382">
        <f>IF($HT182='Classificação geral'!$F176,'Classificação geral'!M176,"")</f>
        <v>0</v>
      </c>
      <c r="IB182" s="382">
        <f>IF($HT182='Classificação geral'!$F176,'Classificação geral'!N176,"")</f>
        <v>0</v>
      </c>
      <c r="IC182" s="382">
        <f>IF($HT182='Classificação geral'!$F176,'Classificação geral'!O176,"")</f>
        <v>0</v>
      </c>
      <c r="ID182" s="382">
        <f>IF($HT182='Classificação geral'!$F176,'Classificação geral'!P176,"")</f>
        <v>0</v>
      </c>
      <c r="IE182" s="382">
        <f>IF($HT182='Classificação geral'!$F176,'Classificação geral'!Q176,"")</f>
        <v>0</v>
      </c>
      <c r="IF182" s="382">
        <f>IF($HT182='Classificação geral'!$F176,'Classificação geral'!R176,"")</f>
        <v>0</v>
      </c>
      <c r="IG182" s="379">
        <f>IF($HT182='Classificação geral'!$F176,'Classificação geral'!$U176,"")</f>
        <v>0</v>
      </c>
      <c r="IH182" s="334" t="str">
        <f t="shared" si="454"/>
        <v/>
      </c>
      <c r="II182" s="297">
        <f>IFERROR(RANK(IG182,IG:IG,0)+ COUNTIF($IG$13:IG181,IG182),"")</f>
        <v>42</v>
      </c>
      <c r="IJ182" s="305"/>
      <c r="IK182" s="295"/>
      <c r="IL182" s="306"/>
      <c r="IM182" s="293"/>
      <c r="IN182" s="293"/>
      <c r="IO182" s="293"/>
      <c r="IP182" s="379">
        <f>IF($IO182='Classificação geral'!$F176,'Classificação geral'!G176,"")</f>
        <v>0</v>
      </c>
      <c r="IQ182" s="379">
        <f>IF($IO182='Classificação geral'!$F176,'Classificação geral'!H176,"")</f>
        <v>0</v>
      </c>
      <c r="IR182" s="379">
        <f>IF($IO182='Classificação geral'!$F176,'Classificação geral'!I176,"")</f>
        <v>0</v>
      </c>
      <c r="IS182" s="379">
        <f>IF($IO182='Classificação geral'!$F176,'Classificação geral'!J176,"")</f>
        <v>0</v>
      </c>
      <c r="IT182" s="379">
        <f>IF($IO182='Classificação geral'!$F176,'Classificação geral'!K176,"")</f>
        <v>0</v>
      </c>
      <c r="IU182" s="379">
        <f>IF($IO182='Classificação geral'!$F176,'Classificação geral'!L176,"")</f>
        <v>0</v>
      </c>
      <c r="IV182" s="379">
        <f>IF($IO182='Classificação geral'!$F176,'Classificação geral'!M176,"")</f>
        <v>0</v>
      </c>
      <c r="IW182" s="379">
        <f>IF($IO182='Classificação geral'!$F176,'Classificação geral'!N176,"")</f>
        <v>0</v>
      </c>
      <c r="IX182" s="379">
        <f>IF($IO182='Classificação geral'!$F176,'Classificação geral'!O176,"")</f>
        <v>0</v>
      </c>
      <c r="IY182" s="379">
        <f>IF($IO182='Classificação geral'!$F176,'Classificação geral'!P176,"")</f>
        <v>0</v>
      </c>
      <c r="IZ182" s="379">
        <f>IF($IO182='Classificação geral'!$F176,'Classificação geral'!Q176,"")</f>
        <v>0</v>
      </c>
      <c r="JA182" s="379">
        <f>IF($IO182='Classificação geral'!$F176,'Classificação geral'!R176,"")</f>
        <v>0</v>
      </c>
      <c r="JB182" s="296">
        <f>IF($IO182='Classificação geral'!$F176,'Classificação geral'!$U176,"")</f>
        <v>0</v>
      </c>
      <c r="JC182" s="334" t="str">
        <f t="shared" si="455"/>
        <v/>
      </c>
      <c r="JD182" s="297">
        <f>IFERROR(RANK(JB182,JB:JB,0)+ COUNTIF($JB$13:JB181,JB182),"")</f>
        <v>42</v>
      </c>
    </row>
    <row r="183" spans="66:264" ht="24.6" x14ac:dyDescent="0.4">
      <c r="BN183" s="236"/>
      <c r="EI183" s="295"/>
      <c r="EJ183" s="306"/>
      <c r="EK183" s="293"/>
      <c r="EL183" s="293"/>
      <c r="EM183" s="293"/>
      <c r="EN183" s="378" t="str">
        <f>IFERROR(IF(AND($EL183="fem",'Classificação geral'!$F177=1),'Classificação geral'!G177,""),"")</f>
        <v/>
      </c>
      <c r="EO183" s="378" t="str">
        <f>IFERROR(IF(AND($EL183="fem",'Classificação geral'!$F177=1),'Classificação geral'!H177,""),"")</f>
        <v/>
      </c>
      <c r="EP183" s="378" t="str">
        <f>IFERROR(IF(AND($EL183="fem",'Classificação geral'!$F177=1),'Classificação geral'!I177,""),"")</f>
        <v/>
      </c>
      <c r="EQ183" s="378" t="str">
        <f>IFERROR(IF(AND($EL183="fem",'Classificação geral'!$F177=1),'Classificação geral'!J177,""),"")</f>
        <v/>
      </c>
      <c r="ER183" s="306"/>
      <c r="ES183" s="378" t="str">
        <f>IFERROR(IF(AND($EL183="fem",'Classificação geral'!$F177=1),'Classificação geral'!L177,""),"")</f>
        <v/>
      </c>
      <c r="ET183" s="378" t="str">
        <f>IFERROR(IF(AND($EL183="fem",'Classificação geral'!$F177=1),'Classificação geral'!M177,""),"")</f>
        <v/>
      </c>
      <c r="EU183" s="378" t="str">
        <f>IFERROR(IF(AND($EL183="fem",'Classificação geral'!$F177=1),'Classificação geral'!N177,""),"")</f>
        <v/>
      </c>
      <c r="EV183" s="306"/>
      <c r="EW183" s="378" t="str">
        <f>IFERROR(IF(AND($EL183="fem",'Classificação geral'!$F177=1),'Classificação geral'!P177,""),"")</f>
        <v/>
      </c>
      <c r="EX183" s="378" t="str">
        <f>IFERROR(IF(AND($EL183="fem",'Classificação geral'!$F177=1),'Classificação geral'!Q177,""),"")</f>
        <v/>
      </c>
      <c r="EY183" s="378" t="str">
        <f>IFERROR(IF(AND($EL183="fem",'Classificação geral'!$F177=1),'Classificação geral'!R177,""),"")</f>
        <v/>
      </c>
      <c r="EZ183" s="296"/>
      <c r="FA183" s="380" t="str">
        <f t="shared" si="456"/>
        <v/>
      </c>
      <c r="FB183" s="297" t="str">
        <f>IFERROR(RANK(EZ183,EZ:EZ,0)+ COUNTIF(EZ$13:$EZ182,EZ183),"")</f>
        <v/>
      </c>
      <c r="FC183" s="298"/>
      <c r="FD183" s="305"/>
      <c r="FE183" s="295"/>
      <c r="FF183" s="306"/>
      <c r="FG183" s="293"/>
      <c r="FH183" s="293"/>
      <c r="FI183" s="306"/>
      <c r="FJ183" s="378" t="str">
        <f>IFERROR(IF(AND($FH183="mas",'Classificação geral'!$F177=1),'Classificação geral'!G177,""),"")</f>
        <v/>
      </c>
      <c r="FK183" s="378" t="str">
        <f>IFERROR(IF(AND($FH183="mas",'Classificação geral'!$F177=1),'Classificação geral'!H177,""),"")</f>
        <v/>
      </c>
      <c r="FL183" s="378" t="str">
        <f>IFERROR(IF(AND($FH183="mas",'Classificação geral'!$F177=1),'Classificação geral'!I177,""),"")</f>
        <v/>
      </c>
      <c r="FM183" s="378" t="str">
        <f>IFERROR(IF(AND($FH183="mas",'Classificação geral'!$F177=1),'Classificação geral'!J177,""),"")</f>
        <v/>
      </c>
      <c r="FN183" s="378" t="str">
        <f>IFERROR(IF(AND($FH183="mas",'Classificação geral'!$F177=1),'Classificação geral'!K177,""),"")</f>
        <v/>
      </c>
      <c r="FO183" s="378" t="str">
        <f>IFERROR(IF(AND($FH183="mas",'Classificação geral'!$F177=1),'Classificação geral'!L177,""),"")</f>
        <v/>
      </c>
      <c r="FP183" s="378" t="str">
        <f>IFERROR(IF(AND($FH183="mas",'Classificação geral'!$F177=1),'Classificação geral'!M177,""),"")</f>
        <v/>
      </c>
      <c r="FQ183" s="378" t="str">
        <f>IFERROR(IF(AND($FH183="mas",'Classificação geral'!$F177=1),'Classificação geral'!N177,""),"")</f>
        <v/>
      </c>
      <c r="FR183" s="378" t="str">
        <f>IFERROR(IF(AND($FH183="mas",'Classificação geral'!$F177=1),'Classificação geral'!O177,""),"")</f>
        <v/>
      </c>
      <c r="FS183" s="378" t="str">
        <f>IFERROR(IF(AND($FH183="mas",'Classificação geral'!$F177=1),'Classificação geral'!P177,""),"")</f>
        <v/>
      </c>
      <c r="FT183" s="378" t="str">
        <f>IFERROR(IF(AND($FH183="mas",'Classificação geral'!$F177=1),'Classificação geral'!Q177,""),"")</f>
        <v/>
      </c>
      <c r="FU183" s="378" t="str">
        <f>IFERROR(IF(AND($FH183="mas",'Classificação geral'!$F177=1),'Classificação geral'!R177,""),"")</f>
        <v/>
      </c>
      <c r="FV183" s="306"/>
      <c r="FW183" s="380" t="str">
        <f t="shared" si="457"/>
        <v/>
      </c>
      <c r="FX183" s="297" t="str">
        <f>IFERROR(RANK(FV183,FV:FV,0)+ COUNTIF($FV$13:FV182,FV183),"")</f>
        <v/>
      </c>
      <c r="FY183" s="305"/>
      <c r="FZ183" s="295"/>
      <c r="GA183" s="295"/>
      <c r="GB183" s="293"/>
      <c r="GC183" s="293"/>
      <c r="GD183" s="306"/>
      <c r="GE183" s="378" t="str">
        <f>IFERROR(IF(AND($GC183="fem",'Classificação geral'!$F177=2),'Classificação geral'!G177,""),"")</f>
        <v/>
      </c>
      <c r="GF183" s="378" t="str">
        <f>IFERROR(IF(AND($GC183="fem",'Classificação geral'!$F177=2),'Classificação geral'!H177,""),"")</f>
        <v/>
      </c>
      <c r="GG183" s="378" t="str">
        <f>IFERROR(IF(AND($GC183="fem",'Classificação geral'!$F177=2),'Classificação geral'!I177,""),"")</f>
        <v/>
      </c>
      <c r="GH183" s="378" t="str">
        <f>IFERROR(IF(AND($GC183="fem",'Classificação geral'!$F177=2),'Classificação geral'!J177,""),"")</f>
        <v/>
      </c>
      <c r="GI183" s="378" t="str">
        <f>IFERROR(IF(AND($GC183="fem",'Classificação geral'!$F177=2),'Classificação geral'!K177,""),"")</f>
        <v/>
      </c>
      <c r="GJ183" s="378" t="str">
        <f>IFERROR(IF(AND($GC183="fem",'Classificação geral'!$F177=2),'Classificação geral'!L177,""),"")</f>
        <v/>
      </c>
      <c r="GK183" s="378" t="str">
        <f>IFERROR(IF(AND($GC183="fem",'Classificação geral'!$F177=2),'Classificação geral'!M177,""),"")</f>
        <v/>
      </c>
      <c r="GL183" s="378" t="str">
        <f>IFERROR(IF(AND($GC183="fem",'Classificação geral'!$F177=2),'Classificação geral'!N177,""),"")</f>
        <v/>
      </c>
      <c r="GM183" s="378" t="str">
        <f>IFERROR(IF(AND($GC183="fem",'Classificação geral'!$F177=2),'Classificação geral'!O177,""),"")</f>
        <v/>
      </c>
      <c r="GN183" s="378" t="str">
        <f>IFERROR(IF(AND($GC183="fem",'Classificação geral'!$F177=2),'Classificação geral'!P177,""),"")</f>
        <v/>
      </c>
      <c r="GO183" s="378" t="str">
        <f>IFERROR(IF(AND($GC183="fem",'Classificação geral'!$F177=2),'Classificação geral'!Q177,""),"")</f>
        <v/>
      </c>
      <c r="GP183" s="378" t="str">
        <f>IFERROR(IF(AND($GC183="fem",'Classificação geral'!$F177=2),'Classificação geral'!R177,""),"")</f>
        <v/>
      </c>
      <c r="GQ183" s="306"/>
      <c r="GR183" s="380" t="str">
        <f t="shared" si="458"/>
        <v/>
      </c>
      <c r="GS183" s="297" t="str">
        <f>IFERROR(RANK(GQ183,GQ:GQ,0)+ COUNTIF($GQ$13:GQ182,GQ183),"")</f>
        <v/>
      </c>
      <c r="GT183" s="305"/>
      <c r="GU183" s="295"/>
      <c r="GV183" s="295"/>
      <c r="GW183" s="293"/>
      <c r="GX183" s="293"/>
      <c r="GY183" s="306"/>
      <c r="GZ183" s="306"/>
      <c r="HA183" s="306"/>
      <c r="HB183" s="306"/>
      <c r="HC183" s="306"/>
      <c r="HD183" s="306"/>
      <c r="HE183" s="306"/>
      <c r="HF183" s="306"/>
      <c r="HG183" s="306"/>
      <c r="HH183" s="306"/>
      <c r="HI183" s="306"/>
      <c r="HJ183" s="306"/>
      <c r="HK183" s="306"/>
      <c r="HL183" s="306"/>
      <c r="HM183" s="380" t="str">
        <f t="shared" si="459"/>
        <v/>
      </c>
      <c r="HN183" s="297" t="str">
        <f>IFERROR(RANK(HL183,HL:HL,0)+ COUNTIF($HL$13:HL182,HL183),"")</f>
        <v/>
      </c>
      <c r="HO183" s="305"/>
      <c r="HP183" s="295"/>
      <c r="HQ183" s="306"/>
      <c r="HR183" s="293"/>
      <c r="HS183" s="293"/>
      <c r="HT183" s="293"/>
      <c r="HU183" s="382">
        <f>IF($HT183='Classificação geral'!$F177,'Classificação geral'!G177,"")</f>
        <v>0</v>
      </c>
      <c r="HV183" s="382">
        <f>IF($HT183='Classificação geral'!$F177,'Classificação geral'!H177,"")</f>
        <v>0</v>
      </c>
      <c r="HW183" s="382">
        <f>IF($HT183='Classificação geral'!$F177,'Classificação geral'!I177,"")</f>
        <v>0</v>
      </c>
      <c r="HX183" s="382">
        <f>IF($HT183='Classificação geral'!$F177,'Classificação geral'!J177,"")</f>
        <v>0</v>
      </c>
      <c r="HY183" s="382">
        <f>IF($HT183='Classificação geral'!$F177,'Classificação geral'!K177,"")</f>
        <v>0</v>
      </c>
      <c r="HZ183" s="382">
        <f>IF($HT183='Classificação geral'!$F177,'Classificação geral'!L177,"")</f>
        <v>0</v>
      </c>
      <c r="IA183" s="382">
        <f>IF($HT183='Classificação geral'!$F177,'Classificação geral'!M177,"")</f>
        <v>0</v>
      </c>
      <c r="IB183" s="382">
        <f>IF($HT183='Classificação geral'!$F177,'Classificação geral'!N177,"")</f>
        <v>0</v>
      </c>
      <c r="IC183" s="382">
        <f>IF($HT183='Classificação geral'!$F177,'Classificação geral'!O177,"")</f>
        <v>0</v>
      </c>
      <c r="ID183" s="382">
        <f>IF($HT183='Classificação geral'!$F177,'Classificação geral'!P177,"")</f>
        <v>0</v>
      </c>
      <c r="IE183" s="382">
        <f>IF($HT183='Classificação geral'!$F177,'Classificação geral'!Q177,"")</f>
        <v>0</v>
      </c>
      <c r="IF183" s="382">
        <f>IF($HT183='Classificação geral'!$F177,'Classificação geral'!R177,"")</f>
        <v>0</v>
      </c>
      <c r="IG183" s="379">
        <f>IF($HT183='Classificação geral'!$F177,'Classificação geral'!$U177,"")</f>
        <v>0</v>
      </c>
      <c r="IH183" s="334" t="str">
        <f t="shared" si="454"/>
        <v/>
      </c>
      <c r="II183" s="297">
        <f>IFERROR(RANK(IG183,IG:IG,0)+ COUNTIF($IG$13:IG182,IG183),"")</f>
        <v>43</v>
      </c>
      <c r="IJ183" s="305"/>
      <c r="IK183" s="295"/>
      <c r="IL183" s="306"/>
      <c r="IM183" s="293"/>
      <c r="IN183" s="293"/>
      <c r="IO183" s="293"/>
      <c r="IP183" s="379">
        <f>IF($IO183='Classificação geral'!$F177,'Classificação geral'!G177,"")</f>
        <v>0</v>
      </c>
      <c r="IQ183" s="379">
        <f>IF($IO183='Classificação geral'!$F177,'Classificação geral'!H177,"")</f>
        <v>0</v>
      </c>
      <c r="IR183" s="379">
        <f>IF($IO183='Classificação geral'!$F177,'Classificação geral'!I177,"")</f>
        <v>0</v>
      </c>
      <c r="IS183" s="379">
        <f>IF($IO183='Classificação geral'!$F177,'Classificação geral'!J177,"")</f>
        <v>0</v>
      </c>
      <c r="IT183" s="379">
        <f>IF($IO183='Classificação geral'!$F177,'Classificação geral'!K177,"")</f>
        <v>0</v>
      </c>
      <c r="IU183" s="379">
        <f>IF($IO183='Classificação geral'!$F177,'Classificação geral'!L177,"")</f>
        <v>0</v>
      </c>
      <c r="IV183" s="379">
        <f>IF($IO183='Classificação geral'!$F177,'Classificação geral'!M177,"")</f>
        <v>0</v>
      </c>
      <c r="IW183" s="379">
        <f>IF($IO183='Classificação geral'!$F177,'Classificação geral'!N177,"")</f>
        <v>0</v>
      </c>
      <c r="IX183" s="379">
        <f>IF($IO183='Classificação geral'!$F177,'Classificação geral'!O177,"")</f>
        <v>0</v>
      </c>
      <c r="IY183" s="379">
        <f>IF($IO183='Classificação geral'!$F177,'Classificação geral'!P177,"")</f>
        <v>0</v>
      </c>
      <c r="IZ183" s="379">
        <f>IF($IO183='Classificação geral'!$F177,'Classificação geral'!Q177,"")</f>
        <v>0</v>
      </c>
      <c r="JA183" s="379">
        <f>IF($IO183='Classificação geral'!$F177,'Classificação geral'!R177,"")</f>
        <v>0</v>
      </c>
      <c r="JB183" s="296">
        <f>IF($IO183='Classificação geral'!$F177,'Classificação geral'!$U177,"")</f>
        <v>0</v>
      </c>
      <c r="JC183" s="334" t="str">
        <f t="shared" si="455"/>
        <v/>
      </c>
      <c r="JD183" s="297">
        <f>IFERROR(RANK(JB183,JB:JB,0)+ COUNTIF($JB$13:JB182,JB183),"")</f>
        <v>43</v>
      </c>
    </row>
    <row r="184" spans="66:264" ht="24.6" x14ac:dyDescent="0.4">
      <c r="BN184" s="236"/>
      <c r="EI184" s="295"/>
      <c r="EJ184" s="306"/>
      <c r="EK184" s="293"/>
      <c r="EL184" s="293"/>
      <c r="EM184" s="293"/>
      <c r="EN184" s="378" t="str">
        <f>IFERROR(IF(AND($EL184="fem",'Classificação geral'!$F178=1),'Classificação geral'!G178,""),"")</f>
        <v/>
      </c>
      <c r="EO184" s="378" t="str">
        <f>IFERROR(IF(AND($EL184="fem",'Classificação geral'!$F178=1),'Classificação geral'!H178,""),"")</f>
        <v/>
      </c>
      <c r="EP184" s="378" t="str">
        <f>IFERROR(IF(AND($EL184="fem",'Classificação geral'!$F178=1),'Classificação geral'!I178,""),"")</f>
        <v/>
      </c>
      <c r="EQ184" s="378" t="str">
        <f>IFERROR(IF(AND($EL184="fem",'Classificação geral'!$F178=1),'Classificação geral'!J178,""),"")</f>
        <v/>
      </c>
      <c r="ER184" s="306"/>
      <c r="ES184" s="378" t="str">
        <f>IFERROR(IF(AND($EL184="fem",'Classificação geral'!$F178=1),'Classificação geral'!L178,""),"")</f>
        <v/>
      </c>
      <c r="ET184" s="378" t="str">
        <f>IFERROR(IF(AND($EL184="fem",'Classificação geral'!$F178=1),'Classificação geral'!M178,""),"")</f>
        <v/>
      </c>
      <c r="EU184" s="378" t="str">
        <f>IFERROR(IF(AND($EL184="fem",'Classificação geral'!$F178=1),'Classificação geral'!N178,""),"")</f>
        <v/>
      </c>
      <c r="EV184" s="306"/>
      <c r="EW184" s="378" t="str">
        <f>IFERROR(IF(AND($EL184="fem",'Classificação geral'!$F178=1),'Classificação geral'!P178,""),"")</f>
        <v/>
      </c>
      <c r="EX184" s="378" t="str">
        <f>IFERROR(IF(AND($EL184="fem",'Classificação geral'!$F178=1),'Classificação geral'!Q178,""),"")</f>
        <v/>
      </c>
      <c r="EY184" s="378" t="str">
        <f>IFERROR(IF(AND($EL184="fem",'Classificação geral'!$F178=1),'Classificação geral'!R178,""),"")</f>
        <v/>
      </c>
      <c r="EZ184" s="296"/>
      <c r="FA184" s="380" t="str">
        <f t="shared" si="456"/>
        <v/>
      </c>
      <c r="FB184" s="297" t="str">
        <f>IFERROR(RANK(EZ184,EZ:EZ,0)+ COUNTIF(EZ$13:$EZ183,EZ184),"")</f>
        <v/>
      </c>
      <c r="FC184" s="298"/>
      <c r="FD184" s="305"/>
      <c r="FE184" s="295"/>
      <c r="FF184" s="306"/>
      <c r="FG184" s="293"/>
      <c r="FH184" s="293"/>
      <c r="FI184" s="306"/>
      <c r="FJ184" s="378" t="str">
        <f>IFERROR(IF(AND($FH184="mas",'Classificação geral'!$F178=1),'Classificação geral'!G178,""),"")</f>
        <v/>
      </c>
      <c r="FK184" s="378" t="str">
        <f>IFERROR(IF(AND($FH184="mas",'Classificação geral'!$F178=1),'Classificação geral'!H178,""),"")</f>
        <v/>
      </c>
      <c r="FL184" s="378" t="str">
        <f>IFERROR(IF(AND($FH184="mas",'Classificação geral'!$F178=1),'Classificação geral'!I178,""),"")</f>
        <v/>
      </c>
      <c r="FM184" s="378" t="str">
        <f>IFERROR(IF(AND($FH184="mas",'Classificação geral'!$F178=1),'Classificação geral'!J178,""),"")</f>
        <v/>
      </c>
      <c r="FN184" s="378" t="str">
        <f>IFERROR(IF(AND($FH184="mas",'Classificação geral'!$F178=1),'Classificação geral'!K178,""),"")</f>
        <v/>
      </c>
      <c r="FO184" s="378" t="str">
        <f>IFERROR(IF(AND($FH184="mas",'Classificação geral'!$F178=1),'Classificação geral'!L178,""),"")</f>
        <v/>
      </c>
      <c r="FP184" s="378" t="str">
        <f>IFERROR(IF(AND($FH184="mas",'Classificação geral'!$F178=1),'Classificação geral'!M178,""),"")</f>
        <v/>
      </c>
      <c r="FQ184" s="378" t="str">
        <f>IFERROR(IF(AND($FH184="mas",'Classificação geral'!$F178=1),'Classificação geral'!N178,""),"")</f>
        <v/>
      </c>
      <c r="FR184" s="378" t="str">
        <f>IFERROR(IF(AND($FH184="mas",'Classificação geral'!$F178=1),'Classificação geral'!O178,""),"")</f>
        <v/>
      </c>
      <c r="FS184" s="378" t="str">
        <f>IFERROR(IF(AND($FH184="mas",'Classificação geral'!$F178=1),'Classificação geral'!P178,""),"")</f>
        <v/>
      </c>
      <c r="FT184" s="378" t="str">
        <f>IFERROR(IF(AND($FH184="mas",'Classificação geral'!$F178=1),'Classificação geral'!Q178,""),"")</f>
        <v/>
      </c>
      <c r="FU184" s="378" t="str">
        <f>IFERROR(IF(AND($FH184="mas",'Classificação geral'!$F178=1),'Classificação geral'!R178,""),"")</f>
        <v/>
      </c>
      <c r="FV184" s="306"/>
      <c r="FW184" s="380" t="str">
        <f t="shared" si="457"/>
        <v/>
      </c>
      <c r="FX184" s="297" t="str">
        <f>IFERROR(RANK(FV184,FV:FV,0)+ COUNTIF($FV$13:FV183,FV184),"")</f>
        <v/>
      </c>
      <c r="FY184" s="305"/>
      <c r="FZ184" s="295"/>
      <c r="GA184" s="295"/>
      <c r="GB184" s="293"/>
      <c r="GC184" s="293"/>
      <c r="GD184" s="306"/>
      <c r="GE184" s="378" t="str">
        <f>IFERROR(IF(AND($GC184="fem",'Classificação geral'!$F178=2),'Classificação geral'!G178,""),"")</f>
        <v/>
      </c>
      <c r="GF184" s="378" t="str">
        <f>IFERROR(IF(AND($GC184="fem",'Classificação geral'!$F178=2),'Classificação geral'!H178,""),"")</f>
        <v/>
      </c>
      <c r="GG184" s="378" t="str">
        <f>IFERROR(IF(AND($GC184="fem",'Classificação geral'!$F178=2),'Classificação geral'!I178,""),"")</f>
        <v/>
      </c>
      <c r="GH184" s="378" t="str">
        <f>IFERROR(IF(AND($GC184="fem",'Classificação geral'!$F178=2),'Classificação geral'!J178,""),"")</f>
        <v/>
      </c>
      <c r="GI184" s="378" t="str">
        <f>IFERROR(IF(AND($GC184="fem",'Classificação geral'!$F178=2),'Classificação geral'!K178,""),"")</f>
        <v/>
      </c>
      <c r="GJ184" s="378" t="str">
        <f>IFERROR(IF(AND($GC184="fem",'Classificação geral'!$F178=2),'Classificação geral'!L178,""),"")</f>
        <v/>
      </c>
      <c r="GK184" s="378" t="str">
        <f>IFERROR(IF(AND($GC184="fem",'Classificação geral'!$F178=2),'Classificação geral'!M178,""),"")</f>
        <v/>
      </c>
      <c r="GL184" s="378" t="str">
        <f>IFERROR(IF(AND($GC184="fem",'Classificação geral'!$F178=2),'Classificação geral'!N178,""),"")</f>
        <v/>
      </c>
      <c r="GM184" s="378" t="str">
        <f>IFERROR(IF(AND($GC184="fem",'Classificação geral'!$F178=2),'Classificação geral'!O178,""),"")</f>
        <v/>
      </c>
      <c r="GN184" s="378" t="str">
        <f>IFERROR(IF(AND($GC184="fem",'Classificação geral'!$F178=2),'Classificação geral'!P178,""),"")</f>
        <v/>
      </c>
      <c r="GO184" s="378" t="str">
        <f>IFERROR(IF(AND($GC184="fem",'Classificação geral'!$F178=2),'Classificação geral'!Q178,""),"")</f>
        <v/>
      </c>
      <c r="GP184" s="378" t="str">
        <f>IFERROR(IF(AND($GC184="fem",'Classificação geral'!$F178=2),'Classificação geral'!R178,""),"")</f>
        <v/>
      </c>
      <c r="GQ184" s="306"/>
      <c r="GR184" s="380" t="str">
        <f t="shared" si="458"/>
        <v/>
      </c>
      <c r="GS184" s="297" t="str">
        <f>IFERROR(RANK(GQ184,GQ:GQ,0)+ COUNTIF($GQ$13:GQ183,GQ184),"")</f>
        <v/>
      </c>
      <c r="GT184" s="305"/>
      <c r="GU184" s="295"/>
      <c r="GV184" s="295"/>
      <c r="GW184" s="293"/>
      <c r="GX184" s="293"/>
      <c r="GY184" s="306"/>
      <c r="GZ184" s="306"/>
      <c r="HA184" s="306"/>
      <c r="HB184" s="306"/>
      <c r="HC184" s="306"/>
      <c r="HD184" s="306"/>
      <c r="HE184" s="306"/>
      <c r="HF184" s="306"/>
      <c r="HG184" s="306"/>
      <c r="HH184" s="306"/>
      <c r="HI184" s="306"/>
      <c r="HJ184" s="306"/>
      <c r="HK184" s="306"/>
      <c r="HL184" s="306"/>
      <c r="HM184" s="380" t="str">
        <f t="shared" si="459"/>
        <v/>
      </c>
      <c r="HN184" s="297" t="str">
        <f>IFERROR(RANK(HL184,HL:HL,0)+ COUNTIF($HL$13:HL183,HL184),"")</f>
        <v/>
      </c>
      <c r="HO184" s="305"/>
      <c r="HP184" s="295"/>
      <c r="HQ184" s="306"/>
      <c r="HR184" s="293"/>
      <c r="HS184" s="293"/>
      <c r="HT184" s="293"/>
      <c r="HU184" s="382">
        <f>IF($HT184='Classificação geral'!$F178,'Classificação geral'!G178,"")</f>
        <v>0</v>
      </c>
      <c r="HV184" s="382">
        <f>IF($HT184='Classificação geral'!$F178,'Classificação geral'!H178,"")</f>
        <v>0</v>
      </c>
      <c r="HW184" s="382">
        <f>IF($HT184='Classificação geral'!$F178,'Classificação geral'!I178,"")</f>
        <v>0</v>
      </c>
      <c r="HX184" s="382">
        <f>IF($HT184='Classificação geral'!$F178,'Classificação geral'!J178,"")</f>
        <v>0</v>
      </c>
      <c r="HY184" s="382">
        <f>IF($HT184='Classificação geral'!$F178,'Classificação geral'!K178,"")</f>
        <v>0</v>
      </c>
      <c r="HZ184" s="382">
        <f>IF($HT184='Classificação geral'!$F178,'Classificação geral'!L178,"")</f>
        <v>0</v>
      </c>
      <c r="IA184" s="382">
        <f>IF($HT184='Classificação geral'!$F178,'Classificação geral'!M178,"")</f>
        <v>0</v>
      </c>
      <c r="IB184" s="382">
        <f>IF($HT184='Classificação geral'!$F178,'Classificação geral'!N178,"")</f>
        <v>0</v>
      </c>
      <c r="IC184" s="382">
        <f>IF($HT184='Classificação geral'!$F178,'Classificação geral'!O178,"")</f>
        <v>0</v>
      </c>
      <c r="ID184" s="382">
        <f>IF($HT184='Classificação geral'!$F178,'Classificação geral'!P178,"")</f>
        <v>0</v>
      </c>
      <c r="IE184" s="382">
        <f>IF($HT184='Classificação geral'!$F178,'Classificação geral'!Q178,"")</f>
        <v>0</v>
      </c>
      <c r="IF184" s="382">
        <f>IF($HT184='Classificação geral'!$F178,'Classificação geral'!R178,"")</f>
        <v>0</v>
      </c>
      <c r="IG184" s="379">
        <f>IF($HT184='Classificação geral'!$F178,'Classificação geral'!$U178,"")</f>
        <v>0</v>
      </c>
      <c r="IH184" s="334" t="str">
        <f t="shared" si="454"/>
        <v/>
      </c>
      <c r="II184" s="297">
        <f>IFERROR(RANK(IG184,IG:IG,0)+ COUNTIF($IG$13:IG183,IG184),"")</f>
        <v>44</v>
      </c>
      <c r="IJ184" s="305"/>
      <c r="IK184" s="295"/>
      <c r="IL184" s="306"/>
      <c r="IM184" s="293"/>
      <c r="IN184" s="293"/>
      <c r="IO184" s="293"/>
      <c r="IP184" s="379">
        <f>IF($IO184='Classificação geral'!$F178,'Classificação geral'!G178,"")</f>
        <v>0</v>
      </c>
      <c r="IQ184" s="379">
        <f>IF($IO184='Classificação geral'!$F178,'Classificação geral'!H178,"")</f>
        <v>0</v>
      </c>
      <c r="IR184" s="379">
        <f>IF($IO184='Classificação geral'!$F178,'Classificação geral'!I178,"")</f>
        <v>0</v>
      </c>
      <c r="IS184" s="379">
        <f>IF($IO184='Classificação geral'!$F178,'Classificação geral'!J178,"")</f>
        <v>0</v>
      </c>
      <c r="IT184" s="379">
        <f>IF($IO184='Classificação geral'!$F178,'Classificação geral'!K178,"")</f>
        <v>0</v>
      </c>
      <c r="IU184" s="379">
        <f>IF($IO184='Classificação geral'!$F178,'Classificação geral'!L178,"")</f>
        <v>0</v>
      </c>
      <c r="IV184" s="379">
        <f>IF($IO184='Classificação geral'!$F178,'Classificação geral'!M178,"")</f>
        <v>0</v>
      </c>
      <c r="IW184" s="379">
        <f>IF($IO184='Classificação geral'!$F178,'Classificação geral'!N178,"")</f>
        <v>0</v>
      </c>
      <c r="IX184" s="379">
        <f>IF($IO184='Classificação geral'!$F178,'Classificação geral'!O178,"")</f>
        <v>0</v>
      </c>
      <c r="IY184" s="379">
        <f>IF($IO184='Classificação geral'!$F178,'Classificação geral'!P178,"")</f>
        <v>0</v>
      </c>
      <c r="IZ184" s="379">
        <f>IF($IO184='Classificação geral'!$F178,'Classificação geral'!Q178,"")</f>
        <v>0</v>
      </c>
      <c r="JA184" s="379">
        <f>IF($IO184='Classificação geral'!$F178,'Classificação geral'!R178,"")</f>
        <v>0</v>
      </c>
      <c r="JB184" s="296">
        <f>IF($IO184='Classificação geral'!$F178,'Classificação geral'!$U178,"")</f>
        <v>0</v>
      </c>
      <c r="JC184" s="334" t="str">
        <f t="shared" si="455"/>
        <v/>
      </c>
      <c r="JD184" s="297">
        <f>IFERROR(RANK(JB184,JB:JB,0)+ COUNTIF($JB$13:JB183,JB184),"")</f>
        <v>44</v>
      </c>
    </row>
    <row r="185" spans="66:264" ht="24.6" x14ac:dyDescent="0.4">
      <c r="BN185" s="236"/>
      <c r="EI185" s="295"/>
      <c r="EJ185" s="306"/>
      <c r="EK185" s="293"/>
      <c r="EL185" s="293"/>
      <c r="EM185" s="293"/>
      <c r="EN185" s="378" t="str">
        <f>IFERROR(IF(AND($EL185="fem",'Classificação geral'!$F179=1),'Classificação geral'!G179,""),"")</f>
        <v/>
      </c>
      <c r="EO185" s="378" t="str">
        <f>IFERROR(IF(AND($EL185="fem",'Classificação geral'!$F179=1),'Classificação geral'!H179,""),"")</f>
        <v/>
      </c>
      <c r="EP185" s="378" t="str">
        <f>IFERROR(IF(AND($EL185="fem",'Classificação geral'!$F179=1),'Classificação geral'!I179,""),"")</f>
        <v/>
      </c>
      <c r="EQ185" s="378" t="str">
        <f>IFERROR(IF(AND($EL185="fem",'Classificação geral'!$F179=1),'Classificação geral'!J179,""),"")</f>
        <v/>
      </c>
      <c r="ER185" s="306"/>
      <c r="ES185" s="378" t="str">
        <f>IFERROR(IF(AND($EL185="fem",'Classificação geral'!$F179=1),'Classificação geral'!L179,""),"")</f>
        <v/>
      </c>
      <c r="ET185" s="378" t="str">
        <f>IFERROR(IF(AND($EL185="fem",'Classificação geral'!$F179=1),'Classificação geral'!M179,""),"")</f>
        <v/>
      </c>
      <c r="EU185" s="378" t="str">
        <f>IFERROR(IF(AND($EL185="fem",'Classificação geral'!$F179=1),'Classificação geral'!N179,""),"")</f>
        <v/>
      </c>
      <c r="EV185" s="306"/>
      <c r="EW185" s="378" t="str">
        <f>IFERROR(IF(AND($EL185="fem",'Classificação geral'!$F179=1),'Classificação geral'!P179,""),"")</f>
        <v/>
      </c>
      <c r="EX185" s="378" t="str">
        <f>IFERROR(IF(AND($EL185="fem",'Classificação geral'!$F179=1),'Classificação geral'!Q179,""),"")</f>
        <v/>
      </c>
      <c r="EY185" s="378" t="str">
        <f>IFERROR(IF(AND($EL185="fem",'Classificação geral'!$F179=1),'Classificação geral'!R179,""),"")</f>
        <v/>
      </c>
      <c r="EZ185" s="296"/>
      <c r="FA185" s="380" t="str">
        <f t="shared" si="456"/>
        <v/>
      </c>
      <c r="FB185" s="297" t="str">
        <f>IFERROR(RANK(EZ185,EZ:EZ,0)+ COUNTIF(EZ$13:$EZ184,EZ185),"")</f>
        <v/>
      </c>
      <c r="FC185" s="298"/>
      <c r="FD185" s="305"/>
      <c r="FE185" s="295"/>
      <c r="FF185" s="306"/>
      <c r="FG185" s="293"/>
      <c r="FH185" s="293"/>
      <c r="FI185" s="306"/>
      <c r="FJ185" s="378" t="str">
        <f>IFERROR(IF(AND($FH185="mas",'Classificação geral'!$F179=1),'Classificação geral'!G179,""),"")</f>
        <v/>
      </c>
      <c r="FK185" s="378" t="str">
        <f>IFERROR(IF(AND($FH185="mas",'Classificação geral'!$F179=1),'Classificação geral'!H179,""),"")</f>
        <v/>
      </c>
      <c r="FL185" s="378" t="str">
        <f>IFERROR(IF(AND($FH185="mas",'Classificação geral'!$F179=1),'Classificação geral'!I179,""),"")</f>
        <v/>
      </c>
      <c r="FM185" s="378" t="str">
        <f>IFERROR(IF(AND($FH185="mas",'Classificação geral'!$F179=1),'Classificação geral'!J179,""),"")</f>
        <v/>
      </c>
      <c r="FN185" s="378" t="str">
        <f>IFERROR(IF(AND($FH185="mas",'Classificação geral'!$F179=1),'Classificação geral'!K179,""),"")</f>
        <v/>
      </c>
      <c r="FO185" s="378" t="str">
        <f>IFERROR(IF(AND($FH185="mas",'Classificação geral'!$F179=1),'Classificação geral'!L179,""),"")</f>
        <v/>
      </c>
      <c r="FP185" s="378" t="str">
        <f>IFERROR(IF(AND($FH185="mas",'Classificação geral'!$F179=1),'Classificação geral'!M179,""),"")</f>
        <v/>
      </c>
      <c r="FQ185" s="378" t="str">
        <f>IFERROR(IF(AND($FH185="mas",'Classificação geral'!$F179=1),'Classificação geral'!N179,""),"")</f>
        <v/>
      </c>
      <c r="FR185" s="378" t="str">
        <f>IFERROR(IF(AND($FH185="mas",'Classificação geral'!$F179=1),'Classificação geral'!O179,""),"")</f>
        <v/>
      </c>
      <c r="FS185" s="378" t="str">
        <f>IFERROR(IF(AND($FH185="mas",'Classificação geral'!$F179=1),'Classificação geral'!P179,""),"")</f>
        <v/>
      </c>
      <c r="FT185" s="378" t="str">
        <f>IFERROR(IF(AND($FH185="mas",'Classificação geral'!$F179=1),'Classificação geral'!Q179,""),"")</f>
        <v/>
      </c>
      <c r="FU185" s="378" t="str">
        <f>IFERROR(IF(AND($FH185="mas",'Classificação geral'!$F179=1),'Classificação geral'!R179,""),"")</f>
        <v/>
      </c>
      <c r="FV185" s="306"/>
      <c r="FW185" s="380" t="str">
        <f t="shared" si="457"/>
        <v/>
      </c>
      <c r="FX185" s="297" t="str">
        <f>IFERROR(RANK(FV185,FV:FV,0)+ COUNTIF($FV$13:FV184,FV185),"")</f>
        <v/>
      </c>
      <c r="FY185" s="305"/>
      <c r="FZ185" s="295"/>
      <c r="GA185" s="295"/>
      <c r="GB185" s="293"/>
      <c r="GC185" s="293"/>
      <c r="GD185" s="306"/>
      <c r="GE185" s="378" t="str">
        <f>IFERROR(IF(AND($GC185="fem",'Classificação geral'!$F179=2),'Classificação geral'!G179,""),"")</f>
        <v/>
      </c>
      <c r="GF185" s="378" t="str">
        <f>IFERROR(IF(AND($GC185="fem",'Classificação geral'!$F179=2),'Classificação geral'!H179,""),"")</f>
        <v/>
      </c>
      <c r="GG185" s="378" t="str">
        <f>IFERROR(IF(AND($GC185="fem",'Classificação geral'!$F179=2),'Classificação geral'!I179,""),"")</f>
        <v/>
      </c>
      <c r="GH185" s="378" t="str">
        <f>IFERROR(IF(AND($GC185="fem",'Classificação geral'!$F179=2),'Classificação geral'!J179,""),"")</f>
        <v/>
      </c>
      <c r="GI185" s="378" t="str">
        <f>IFERROR(IF(AND($GC185="fem",'Classificação geral'!$F179=2),'Classificação geral'!K179,""),"")</f>
        <v/>
      </c>
      <c r="GJ185" s="378" t="str">
        <f>IFERROR(IF(AND($GC185="fem",'Classificação geral'!$F179=2),'Classificação geral'!L179,""),"")</f>
        <v/>
      </c>
      <c r="GK185" s="378" t="str">
        <f>IFERROR(IF(AND($GC185="fem",'Classificação geral'!$F179=2),'Classificação geral'!M179,""),"")</f>
        <v/>
      </c>
      <c r="GL185" s="378" t="str">
        <f>IFERROR(IF(AND($GC185="fem",'Classificação geral'!$F179=2),'Classificação geral'!N179,""),"")</f>
        <v/>
      </c>
      <c r="GM185" s="378" t="str">
        <f>IFERROR(IF(AND($GC185="fem",'Classificação geral'!$F179=2),'Classificação geral'!O179,""),"")</f>
        <v/>
      </c>
      <c r="GN185" s="378" t="str">
        <f>IFERROR(IF(AND($GC185="fem",'Classificação geral'!$F179=2),'Classificação geral'!P179,""),"")</f>
        <v/>
      </c>
      <c r="GO185" s="378" t="str">
        <f>IFERROR(IF(AND($GC185="fem",'Classificação geral'!$F179=2),'Classificação geral'!Q179,""),"")</f>
        <v/>
      </c>
      <c r="GP185" s="378" t="str">
        <f>IFERROR(IF(AND($GC185="fem",'Classificação geral'!$F179=2),'Classificação geral'!R179,""),"")</f>
        <v/>
      </c>
      <c r="GQ185" s="306"/>
      <c r="GR185" s="380" t="str">
        <f t="shared" si="458"/>
        <v/>
      </c>
      <c r="GS185" s="297" t="str">
        <f>IFERROR(RANK(GQ185,GQ:GQ,0)+ COUNTIF($GQ$13:GQ184,GQ185),"")</f>
        <v/>
      </c>
      <c r="GT185" s="305"/>
      <c r="GU185" s="295"/>
      <c r="GV185" s="295"/>
      <c r="GW185" s="293"/>
      <c r="GX185" s="293"/>
      <c r="GY185" s="306"/>
      <c r="GZ185" s="306"/>
      <c r="HA185" s="306"/>
      <c r="HB185" s="306"/>
      <c r="HC185" s="306"/>
      <c r="HD185" s="306"/>
      <c r="HE185" s="306"/>
      <c r="HF185" s="306"/>
      <c r="HG185" s="306"/>
      <c r="HH185" s="306"/>
      <c r="HI185" s="306"/>
      <c r="HJ185" s="306"/>
      <c r="HK185" s="306"/>
      <c r="HL185" s="306"/>
      <c r="HM185" s="380" t="str">
        <f t="shared" si="459"/>
        <v/>
      </c>
      <c r="HN185" s="297" t="str">
        <f>IFERROR(RANK(HL185,HL:HL,0)+ COUNTIF($HL$13:HL184,HL185),"")</f>
        <v/>
      </c>
      <c r="HO185" s="305"/>
      <c r="HP185" s="295"/>
      <c r="HQ185" s="306"/>
      <c r="HR185" s="293"/>
      <c r="HS185" s="293"/>
      <c r="HT185" s="293"/>
      <c r="HU185" s="382">
        <f>IF($HT185='Classificação geral'!$F179,'Classificação geral'!G179,"")</f>
        <v>0</v>
      </c>
      <c r="HV185" s="382">
        <f>IF($HT185='Classificação geral'!$F179,'Classificação geral'!H179,"")</f>
        <v>0</v>
      </c>
      <c r="HW185" s="382">
        <f>IF($HT185='Classificação geral'!$F179,'Classificação geral'!I179,"")</f>
        <v>0</v>
      </c>
      <c r="HX185" s="382">
        <f>IF($HT185='Classificação geral'!$F179,'Classificação geral'!J179,"")</f>
        <v>0</v>
      </c>
      <c r="HY185" s="382">
        <f>IF($HT185='Classificação geral'!$F179,'Classificação geral'!K179,"")</f>
        <v>0</v>
      </c>
      <c r="HZ185" s="382">
        <f>IF($HT185='Classificação geral'!$F179,'Classificação geral'!L179,"")</f>
        <v>0</v>
      </c>
      <c r="IA185" s="382">
        <f>IF($HT185='Classificação geral'!$F179,'Classificação geral'!M179,"")</f>
        <v>0</v>
      </c>
      <c r="IB185" s="382">
        <f>IF($HT185='Classificação geral'!$F179,'Classificação geral'!N179,"")</f>
        <v>0</v>
      </c>
      <c r="IC185" s="382">
        <f>IF($HT185='Classificação geral'!$F179,'Classificação geral'!O179,"")</f>
        <v>0</v>
      </c>
      <c r="ID185" s="382">
        <f>IF($HT185='Classificação geral'!$F179,'Classificação geral'!P179,"")</f>
        <v>0</v>
      </c>
      <c r="IE185" s="382">
        <f>IF($HT185='Classificação geral'!$F179,'Classificação geral'!Q179,"")</f>
        <v>0</v>
      </c>
      <c r="IF185" s="382">
        <f>IF($HT185='Classificação geral'!$F179,'Classificação geral'!R179,"")</f>
        <v>0</v>
      </c>
      <c r="IG185" s="379">
        <f>IF($HT185='Classificação geral'!$F179,'Classificação geral'!$U179,"")</f>
        <v>0</v>
      </c>
      <c r="IH185" s="334" t="str">
        <f t="shared" si="454"/>
        <v/>
      </c>
      <c r="II185" s="297">
        <f>IFERROR(RANK(IG185,IG:IG,0)+ COUNTIF($IG$13:IG184,IG185),"")</f>
        <v>45</v>
      </c>
      <c r="IJ185" s="305"/>
      <c r="IK185" s="295"/>
      <c r="IL185" s="306"/>
      <c r="IM185" s="293"/>
      <c r="IN185" s="293"/>
      <c r="IO185" s="293"/>
      <c r="IP185" s="379">
        <f>IF($IO185='Classificação geral'!$F179,'Classificação geral'!G179,"")</f>
        <v>0</v>
      </c>
      <c r="IQ185" s="379">
        <f>IF($IO185='Classificação geral'!$F179,'Classificação geral'!H179,"")</f>
        <v>0</v>
      </c>
      <c r="IR185" s="379">
        <f>IF($IO185='Classificação geral'!$F179,'Classificação geral'!I179,"")</f>
        <v>0</v>
      </c>
      <c r="IS185" s="379">
        <f>IF($IO185='Classificação geral'!$F179,'Classificação geral'!J179,"")</f>
        <v>0</v>
      </c>
      <c r="IT185" s="379">
        <f>IF($IO185='Classificação geral'!$F179,'Classificação geral'!K179,"")</f>
        <v>0</v>
      </c>
      <c r="IU185" s="379">
        <f>IF($IO185='Classificação geral'!$F179,'Classificação geral'!L179,"")</f>
        <v>0</v>
      </c>
      <c r="IV185" s="379">
        <f>IF($IO185='Classificação geral'!$F179,'Classificação geral'!M179,"")</f>
        <v>0</v>
      </c>
      <c r="IW185" s="379">
        <f>IF($IO185='Classificação geral'!$F179,'Classificação geral'!N179,"")</f>
        <v>0</v>
      </c>
      <c r="IX185" s="379">
        <f>IF($IO185='Classificação geral'!$F179,'Classificação geral'!O179,"")</f>
        <v>0</v>
      </c>
      <c r="IY185" s="379">
        <f>IF($IO185='Classificação geral'!$F179,'Classificação geral'!P179,"")</f>
        <v>0</v>
      </c>
      <c r="IZ185" s="379">
        <f>IF($IO185='Classificação geral'!$F179,'Classificação geral'!Q179,"")</f>
        <v>0</v>
      </c>
      <c r="JA185" s="379">
        <f>IF($IO185='Classificação geral'!$F179,'Classificação geral'!R179,"")</f>
        <v>0</v>
      </c>
      <c r="JB185" s="296">
        <f>IF($IO185='Classificação geral'!$F179,'Classificação geral'!$U179,"")</f>
        <v>0</v>
      </c>
      <c r="JC185" s="334" t="str">
        <f t="shared" si="455"/>
        <v/>
      </c>
      <c r="JD185" s="297">
        <f>IFERROR(RANK(JB185,JB:JB,0)+ COUNTIF($JB$13:JB184,JB185),"")</f>
        <v>45</v>
      </c>
    </row>
    <row r="186" spans="66:264" ht="24.6" x14ac:dyDescent="0.4">
      <c r="BN186" s="236"/>
      <c r="EI186" s="295"/>
      <c r="EJ186" s="306"/>
      <c r="EK186" s="293"/>
      <c r="EL186" s="293"/>
      <c r="EM186" s="293"/>
      <c r="EN186" s="378" t="str">
        <f>IFERROR(IF(AND($EL186="fem",'Classificação geral'!$F180=1),'Classificação geral'!G180,""),"")</f>
        <v/>
      </c>
      <c r="EO186" s="378" t="str">
        <f>IFERROR(IF(AND($EL186="fem",'Classificação geral'!$F180=1),'Classificação geral'!H180,""),"")</f>
        <v/>
      </c>
      <c r="EP186" s="378" t="str">
        <f>IFERROR(IF(AND($EL186="fem",'Classificação geral'!$F180=1),'Classificação geral'!I180,""),"")</f>
        <v/>
      </c>
      <c r="EQ186" s="378" t="str">
        <f>IFERROR(IF(AND($EL186="fem",'Classificação geral'!$F180=1),'Classificação geral'!J180,""),"")</f>
        <v/>
      </c>
      <c r="ER186" s="306"/>
      <c r="ES186" s="378" t="str">
        <f>IFERROR(IF(AND($EL186="fem",'Classificação geral'!$F180=1),'Classificação geral'!L180,""),"")</f>
        <v/>
      </c>
      <c r="ET186" s="378" t="str">
        <f>IFERROR(IF(AND($EL186="fem",'Classificação geral'!$F180=1),'Classificação geral'!M180,""),"")</f>
        <v/>
      </c>
      <c r="EU186" s="378" t="str">
        <f>IFERROR(IF(AND($EL186="fem",'Classificação geral'!$F180=1),'Classificação geral'!N180,""),"")</f>
        <v/>
      </c>
      <c r="EV186" s="306"/>
      <c r="EW186" s="378" t="str">
        <f>IFERROR(IF(AND($EL186="fem",'Classificação geral'!$F180=1),'Classificação geral'!P180,""),"")</f>
        <v/>
      </c>
      <c r="EX186" s="378" t="str">
        <f>IFERROR(IF(AND($EL186="fem",'Classificação geral'!$F180=1),'Classificação geral'!Q180,""),"")</f>
        <v/>
      </c>
      <c r="EY186" s="378" t="str">
        <f>IFERROR(IF(AND($EL186="fem",'Classificação geral'!$F180=1),'Classificação geral'!R180,""),"")</f>
        <v/>
      </c>
      <c r="EZ186" s="296"/>
      <c r="FA186" s="380" t="str">
        <f t="shared" si="456"/>
        <v/>
      </c>
      <c r="FB186" s="297" t="str">
        <f>IFERROR(RANK(EZ186,EZ:EZ,0)+ COUNTIF(EZ$13:$EZ185,EZ186),"")</f>
        <v/>
      </c>
      <c r="FC186" s="298"/>
      <c r="FD186" s="305"/>
      <c r="FE186" s="295"/>
      <c r="FF186" s="306"/>
      <c r="FG186" s="293"/>
      <c r="FH186" s="293"/>
      <c r="FI186" s="306"/>
      <c r="FJ186" s="378" t="str">
        <f>IFERROR(IF(AND($FH186="mas",'Classificação geral'!$F180=1),'Classificação geral'!G180,""),"")</f>
        <v/>
      </c>
      <c r="FK186" s="378" t="str">
        <f>IFERROR(IF(AND($FH186="mas",'Classificação geral'!$F180=1),'Classificação geral'!H180,""),"")</f>
        <v/>
      </c>
      <c r="FL186" s="378" t="str">
        <f>IFERROR(IF(AND($FH186="mas",'Classificação geral'!$F180=1),'Classificação geral'!I180,""),"")</f>
        <v/>
      </c>
      <c r="FM186" s="378" t="str">
        <f>IFERROR(IF(AND($FH186="mas",'Classificação geral'!$F180=1),'Classificação geral'!J180,""),"")</f>
        <v/>
      </c>
      <c r="FN186" s="378" t="str">
        <f>IFERROR(IF(AND($FH186="mas",'Classificação geral'!$F180=1),'Classificação geral'!K180,""),"")</f>
        <v/>
      </c>
      <c r="FO186" s="378" t="str">
        <f>IFERROR(IF(AND($FH186="mas",'Classificação geral'!$F180=1),'Classificação geral'!L180,""),"")</f>
        <v/>
      </c>
      <c r="FP186" s="378" t="str">
        <f>IFERROR(IF(AND($FH186="mas",'Classificação geral'!$F180=1),'Classificação geral'!M180,""),"")</f>
        <v/>
      </c>
      <c r="FQ186" s="378" t="str">
        <f>IFERROR(IF(AND($FH186="mas",'Classificação geral'!$F180=1),'Classificação geral'!N180,""),"")</f>
        <v/>
      </c>
      <c r="FR186" s="378" t="str">
        <f>IFERROR(IF(AND($FH186="mas",'Classificação geral'!$F180=1),'Classificação geral'!O180,""),"")</f>
        <v/>
      </c>
      <c r="FS186" s="378" t="str">
        <f>IFERROR(IF(AND($FH186="mas",'Classificação geral'!$F180=1),'Classificação geral'!P180,""),"")</f>
        <v/>
      </c>
      <c r="FT186" s="378" t="str">
        <f>IFERROR(IF(AND($FH186="mas",'Classificação geral'!$F180=1),'Classificação geral'!Q180,""),"")</f>
        <v/>
      </c>
      <c r="FU186" s="378" t="str">
        <f>IFERROR(IF(AND($FH186="mas",'Classificação geral'!$F180=1),'Classificação geral'!R180,""),"")</f>
        <v/>
      </c>
      <c r="FV186" s="306"/>
      <c r="FW186" s="380" t="str">
        <f t="shared" si="457"/>
        <v/>
      </c>
      <c r="FX186" s="297" t="str">
        <f>IFERROR(RANK(FV186,FV:FV,0)+ COUNTIF($FV$13:FV185,FV186),"")</f>
        <v/>
      </c>
      <c r="FY186" s="305"/>
      <c r="FZ186" s="295"/>
      <c r="GA186" s="295"/>
      <c r="GB186" s="293"/>
      <c r="GC186" s="293"/>
      <c r="GD186" s="306"/>
      <c r="GE186" s="378" t="str">
        <f>IFERROR(IF(AND($GC186="fem",'Classificação geral'!$F180=2),'Classificação geral'!G180,""),"")</f>
        <v/>
      </c>
      <c r="GF186" s="378" t="str">
        <f>IFERROR(IF(AND($GC186="fem",'Classificação geral'!$F180=2),'Classificação geral'!H180,""),"")</f>
        <v/>
      </c>
      <c r="GG186" s="378" t="str">
        <f>IFERROR(IF(AND($GC186="fem",'Classificação geral'!$F180=2),'Classificação geral'!I180,""),"")</f>
        <v/>
      </c>
      <c r="GH186" s="378" t="str">
        <f>IFERROR(IF(AND($GC186="fem",'Classificação geral'!$F180=2),'Classificação geral'!J180,""),"")</f>
        <v/>
      </c>
      <c r="GI186" s="378" t="str">
        <f>IFERROR(IF(AND($GC186="fem",'Classificação geral'!$F180=2),'Classificação geral'!K180,""),"")</f>
        <v/>
      </c>
      <c r="GJ186" s="378" t="str">
        <f>IFERROR(IF(AND($GC186="fem",'Classificação geral'!$F180=2),'Classificação geral'!L180,""),"")</f>
        <v/>
      </c>
      <c r="GK186" s="378" t="str">
        <f>IFERROR(IF(AND($GC186="fem",'Classificação geral'!$F180=2),'Classificação geral'!M180,""),"")</f>
        <v/>
      </c>
      <c r="GL186" s="378" t="str">
        <f>IFERROR(IF(AND($GC186="fem",'Classificação geral'!$F180=2),'Classificação geral'!N180,""),"")</f>
        <v/>
      </c>
      <c r="GM186" s="378" t="str">
        <f>IFERROR(IF(AND($GC186="fem",'Classificação geral'!$F180=2),'Classificação geral'!O180,""),"")</f>
        <v/>
      </c>
      <c r="GN186" s="378" t="str">
        <f>IFERROR(IF(AND($GC186="fem",'Classificação geral'!$F180=2),'Classificação geral'!P180,""),"")</f>
        <v/>
      </c>
      <c r="GO186" s="378" t="str">
        <f>IFERROR(IF(AND($GC186="fem",'Classificação geral'!$F180=2),'Classificação geral'!Q180,""),"")</f>
        <v/>
      </c>
      <c r="GP186" s="378" t="str">
        <f>IFERROR(IF(AND($GC186="fem",'Classificação geral'!$F180=2),'Classificação geral'!R180,""),"")</f>
        <v/>
      </c>
      <c r="GQ186" s="306"/>
      <c r="GR186" s="380" t="str">
        <f t="shared" si="458"/>
        <v/>
      </c>
      <c r="GS186" s="297" t="str">
        <f>IFERROR(RANK(GQ186,GQ:GQ,0)+ COUNTIF($GQ$13:GQ185,GQ186),"")</f>
        <v/>
      </c>
      <c r="GT186" s="305"/>
      <c r="GU186" s="295"/>
      <c r="GV186" s="295"/>
      <c r="GW186" s="293"/>
      <c r="GX186" s="293"/>
      <c r="GY186" s="306"/>
      <c r="GZ186" s="306"/>
      <c r="HA186" s="306"/>
      <c r="HB186" s="306"/>
      <c r="HC186" s="306"/>
      <c r="HD186" s="306"/>
      <c r="HE186" s="306"/>
      <c r="HF186" s="306"/>
      <c r="HG186" s="306"/>
      <c r="HH186" s="306"/>
      <c r="HI186" s="306"/>
      <c r="HJ186" s="306"/>
      <c r="HK186" s="306"/>
      <c r="HL186" s="306"/>
      <c r="HM186" s="380" t="str">
        <f t="shared" si="459"/>
        <v/>
      </c>
      <c r="HN186" s="297" t="str">
        <f>IFERROR(RANK(HL186,HL:HL,0)+ COUNTIF($HL$13:HL185,HL186),"")</f>
        <v/>
      </c>
      <c r="HO186" s="305"/>
      <c r="HP186" s="295"/>
      <c r="HQ186" s="306"/>
      <c r="HR186" s="293"/>
      <c r="HS186" s="293"/>
      <c r="HT186" s="293"/>
      <c r="HU186" s="382">
        <f>IF($HT186='Classificação geral'!$F180,'Classificação geral'!G180,"")</f>
        <v>0</v>
      </c>
      <c r="HV186" s="382">
        <f>IF($HT186='Classificação geral'!$F180,'Classificação geral'!H180,"")</f>
        <v>0</v>
      </c>
      <c r="HW186" s="382">
        <f>IF($HT186='Classificação geral'!$F180,'Classificação geral'!I180,"")</f>
        <v>0</v>
      </c>
      <c r="HX186" s="382">
        <f>IF($HT186='Classificação geral'!$F180,'Classificação geral'!J180,"")</f>
        <v>0</v>
      </c>
      <c r="HY186" s="382">
        <f>IF($HT186='Classificação geral'!$F180,'Classificação geral'!K180,"")</f>
        <v>0</v>
      </c>
      <c r="HZ186" s="382">
        <f>IF($HT186='Classificação geral'!$F180,'Classificação geral'!L180,"")</f>
        <v>0</v>
      </c>
      <c r="IA186" s="382">
        <f>IF($HT186='Classificação geral'!$F180,'Classificação geral'!M180,"")</f>
        <v>0</v>
      </c>
      <c r="IB186" s="382">
        <f>IF($HT186='Classificação geral'!$F180,'Classificação geral'!N180,"")</f>
        <v>0</v>
      </c>
      <c r="IC186" s="382">
        <f>IF($HT186='Classificação geral'!$F180,'Classificação geral'!O180,"")</f>
        <v>0</v>
      </c>
      <c r="ID186" s="382">
        <f>IF($HT186='Classificação geral'!$F180,'Classificação geral'!P180,"")</f>
        <v>0</v>
      </c>
      <c r="IE186" s="382">
        <f>IF($HT186='Classificação geral'!$F180,'Classificação geral'!Q180,"")</f>
        <v>0</v>
      </c>
      <c r="IF186" s="382">
        <f>IF($HT186='Classificação geral'!$F180,'Classificação geral'!R180,"")</f>
        <v>0</v>
      </c>
      <c r="IG186" s="379">
        <f>IF($HT186='Classificação geral'!$F180,'Classificação geral'!$U180,"")</f>
        <v>0</v>
      </c>
      <c r="IH186" s="334" t="str">
        <f t="shared" si="454"/>
        <v/>
      </c>
      <c r="II186" s="297">
        <f>IFERROR(RANK(IG186,IG:IG,0)+ COUNTIF($IG$13:IG185,IG186),"")</f>
        <v>46</v>
      </c>
      <c r="IJ186" s="305"/>
      <c r="IK186" s="295"/>
      <c r="IL186" s="306"/>
      <c r="IM186" s="293"/>
      <c r="IN186" s="293"/>
      <c r="IO186" s="293"/>
      <c r="IP186" s="379">
        <f>IF($IO186='Classificação geral'!$F180,'Classificação geral'!G180,"")</f>
        <v>0</v>
      </c>
      <c r="IQ186" s="379">
        <f>IF($IO186='Classificação geral'!$F180,'Classificação geral'!H180,"")</f>
        <v>0</v>
      </c>
      <c r="IR186" s="379">
        <f>IF($IO186='Classificação geral'!$F180,'Classificação geral'!I180,"")</f>
        <v>0</v>
      </c>
      <c r="IS186" s="379">
        <f>IF($IO186='Classificação geral'!$F180,'Classificação geral'!J180,"")</f>
        <v>0</v>
      </c>
      <c r="IT186" s="379">
        <f>IF($IO186='Classificação geral'!$F180,'Classificação geral'!K180,"")</f>
        <v>0</v>
      </c>
      <c r="IU186" s="379">
        <f>IF($IO186='Classificação geral'!$F180,'Classificação geral'!L180,"")</f>
        <v>0</v>
      </c>
      <c r="IV186" s="379">
        <f>IF($IO186='Classificação geral'!$F180,'Classificação geral'!M180,"")</f>
        <v>0</v>
      </c>
      <c r="IW186" s="379">
        <f>IF($IO186='Classificação geral'!$F180,'Classificação geral'!N180,"")</f>
        <v>0</v>
      </c>
      <c r="IX186" s="379">
        <f>IF($IO186='Classificação geral'!$F180,'Classificação geral'!O180,"")</f>
        <v>0</v>
      </c>
      <c r="IY186" s="379">
        <f>IF($IO186='Classificação geral'!$F180,'Classificação geral'!P180,"")</f>
        <v>0</v>
      </c>
      <c r="IZ186" s="379">
        <f>IF($IO186='Classificação geral'!$F180,'Classificação geral'!Q180,"")</f>
        <v>0</v>
      </c>
      <c r="JA186" s="379">
        <f>IF($IO186='Classificação geral'!$F180,'Classificação geral'!R180,"")</f>
        <v>0</v>
      </c>
      <c r="JB186" s="296">
        <f>IF($IO186='Classificação geral'!$F180,'Classificação geral'!$U180,"")</f>
        <v>0</v>
      </c>
      <c r="JC186" s="334" t="str">
        <f t="shared" si="455"/>
        <v/>
      </c>
      <c r="JD186" s="297">
        <f>IFERROR(RANK(JB186,JB:JB,0)+ COUNTIF($JB$13:JB185,JB186),"")</f>
        <v>46</v>
      </c>
    </row>
    <row r="187" spans="66:264" ht="24.6" x14ac:dyDescent="0.4">
      <c r="BN187" s="236"/>
      <c r="EI187" s="295"/>
      <c r="EJ187" s="306"/>
      <c r="EK187" s="293"/>
      <c r="EL187" s="293"/>
      <c r="EM187" s="293"/>
      <c r="EN187" s="378" t="str">
        <f>IFERROR(IF(AND($EL187="fem",'Classificação geral'!$F181=1),'Classificação geral'!G181,""),"")</f>
        <v/>
      </c>
      <c r="EO187" s="378" t="str">
        <f>IFERROR(IF(AND($EL187="fem",'Classificação geral'!$F181=1),'Classificação geral'!H181,""),"")</f>
        <v/>
      </c>
      <c r="EP187" s="378" t="str">
        <f>IFERROR(IF(AND($EL187="fem",'Classificação geral'!$F181=1),'Classificação geral'!I181,""),"")</f>
        <v/>
      </c>
      <c r="EQ187" s="378" t="str">
        <f>IFERROR(IF(AND($EL187="fem",'Classificação geral'!$F181=1),'Classificação geral'!J181,""),"")</f>
        <v/>
      </c>
      <c r="ER187" s="306"/>
      <c r="ES187" s="378" t="str">
        <f>IFERROR(IF(AND($EL187="fem",'Classificação geral'!$F181=1),'Classificação geral'!L181,""),"")</f>
        <v/>
      </c>
      <c r="ET187" s="378" t="str">
        <f>IFERROR(IF(AND($EL187="fem",'Classificação geral'!$F181=1),'Classificação geral'!M181,""),"")</f>
        <v/>
      </c>
      <c r="EU187" s="378" t="str">
        <f>IFERROR(IF(AND($EL187="fem",'Classificação geral'!$F181=1),'Classificação geral'!N181,""),"")</f>
        <v/>
      </c>
      <c r="EV187" s="306"/>
      <c r="EW187" s="378" t="str">
        <f>IFERROR(IF(AND($EL187="fem",'Classificação geral'!$F181=1),'Classificação geral'!P181,""),"")</f>
        <v/>
      </c>
      <c r="EX187" s="378" t="str">
        <f>IFERROR(IF(AND($EL187="fem",'Classificação geral'!$F181=1),'Classificação geral'!Q181,""),"")</f>
        <v/>
      </c>
      <c r="EY187" s="378" t="str">
        <f>IFERROR(IF(AND($EL187="fem",'Classificação geral'!$F181=1),'Classificação geral'!R181,""),"")</f>
        <v/>
      </c>
      <c r="EZ187" s="296"/>
      <c r="FA187" s="380" t="str">
        <f t="shared" si="456"/>
        <v/>
      </c>
      <c r="FB187" s="297" t="str">
        <f>IFERROR(RANK(EZ187,EZ:EZ,0)+ COUNTIF(EZ$13:$EZ186,EZ187),"")</f>
        <v/>
      </c>
      <c r="FC187" s="298"/>
      <c r="FD187" s="305"/>
      <c r="FE187" s="295"/>
      <c r="FF187" s="306"/>
      <c r="FG187" s="293"/>
      <c r="FH187" s="293"/>
      <c r="FI187" s="306"/>
      <c r="FJ187" s="378" t="str">
        <f>IFERROR(IF(AND($FH187="mas",'Classificação geral'!$F181=1),'Classificação geral'!G181,""),"")</f>
        <v/>
      </c>
      <c r="FK187" s="378" t="str">
        <f>IFERROR(IF(AND($FH187="mas",'Classificação geral'!$F181=1),'Classificação geral'!H181,""),"")</f>
        <v/>
      </c>
      <c r="FL187" s="378" t="str">
        <f>IFERROR(IF(AND($FH187="mas",'Classificação geral'!$F181=1),'Classificação geral'!I181,""),"")</f>
        <v/>
      </c>
      <c r="FM187" s="378" t="str">
        <f>IFERROR(IF(AND($FH187="mas",'Classificação geral'!$F181=1),'Classificação geral'!J181,""),"")</f>
        <v/>
      </c>
      <c r="FN187" s="378" t="str">
        <f>IFERROR(IF(AND($FH187="mas",'Classificação geral'!$F181=1),'Classificação geral'!K181,""),"")</f>
        <v/>
      </c>
      <c r="FO187" s="378" t="str">
        <f>IFERROR(IF(AND($FH187="mas",'Classificação geral'!$F181=1),'Classificação geral'!L181,""),"")</f>
        <v/>
      </c>
      <c r="FP187" s="378" t="str">
        <f>IFERROR(IF(AND($FH187="mas",'Classificação geral'!$F181=1),'Classificação geral'!M181,""),"")</f>
        <v/>
      </c>
      <c r="FQ187" s="378" t="str">
        <f>IFERROR(IF(AND($FH187="mas",'Classificação geral'!$F181=1),'Classificação geral'!N181,""),"")</f>
        <v/>
      </c>
      <c r="FR187" s="378" t="str">
        <f>IFERROR(IF(AND($FH187="mas",'Classificação geral'!$F181=1),'Classificação geral'!O181,""),"")</f>
        <v/>
      </c>
      <c r="FS187" s="378" t="str">
        <f>IFERROR(IF(AND($FH187="mas",'Classificação geral'!$F181=1),'Classificação geral'!P181,""),"")</f>
        <v/>
      </c>
      <c r="FT187" s="378" t="str">
        <f>IFERROR(IF(AND($FH187="mas",'Classificação geral'!$F181=1),'Classificação geral'!Q181,""),"")</f>
        <v/>
      </c>
      <c r="FU187" s="378" t="str">
        <f>IFERROR(IF(AND($FH187="mas",'Classificação geral'!$F181=1),'Classificação geral'!R181,""),"")</f>
        <v/>
      </c>
      <c r="FV187" s="306"/>
      <c r="FW187" s="380" t="str">
        <f t="shared" si="457"/>
        <v/>
      </c>
      <c r="FX187" s="297" t="str">
        <f>IFERROR(RANK(FV187,FV:FV,0)+ COUNTIF($FV$13:FV186,FV187),"")</f>
        <v/>
      </c>
      <c r="FY187" s="305"/>
      <c r="FZ187" s="295"/>
      <c r="GA187" s="295"/>
      <c r="GB187" s="293"/>
      <c r="GC187" s="293"/>
      <c r="GD187" s="306"/>
      <c r="GE187" s="378" t="str">
        <f>IFERROR(IF(AND($GC187="fem",'Classificação geral'!$F181=2),'Classificação geral'!G181,""),"")</f>
        <v/>
      </c>
      <c r="GF187" s="378" t="str">
        <f>IFERROR(IF(AND($GC187="fem",'Classificação geral'!$F181=2),'Classificação geral'!H181,""),"")</f>
        <v/>
      </c>
      <c r="GG187" s="378" t="str">
        <f>IFERROR(IF(AND($GC187="fem",'Classificação geral'!$F181=2),'Classificação geral'!I181,""),"")</f>
        <v/>
      </c>
      <c r="GH187" s="378" t="str">
        <f>IFERROR(IF(AND($GC187="fem",'Classificação geral'!$F181=2),'Classificação geral'!J181,""),"")</f>
        <v/>
      </c>
      <c r="GI187" s="378" t="str">
        <f>IFERROR(IF(AND($GC187="fem",'Classificação geral'!$F181=2),'Classificação geral'!K181,""),"")</f>
        <v/>
      </c>
      <c r="GJ187" s="378" t="str">
        <f>IFERROR(IF(AND($GC187="fem",'Classificação geral'!$F181=2),'Classificação geral'!L181,""),"")</f>
        <v/>
      </c>
      <c r="GK187" s="378" t="str">
        <f>IFERROR(IF(AND($GC187="fem",'Classificação geral'!$F181=2),'Classificação geral'!M181,""),"")</f>
        <v/>
      </c>
      <c r="GL187" s="378" t="str">
        <f>IFERROR(IF(AND($GC187="fem",'Classificação geral'!$F181=2),'Classificação geral'!N181,""),"")</f>
        <v/>
      </c>
      <c r="GM187" s="378" t="str">
        <f>IFERROR(IF(AND($GC187="fem",'Classificação geral'!$F181=2),'Classificação geral'!O181,""),"")</f>
        <v/>
      </c>
      <c r="GN187" s="378" t="str">
        <f>IFERROR(IF(AND($GC187="fem",'Classificação geral'!$F181=2),'Classificação geral'!P181,""),"")</f>
        <v/>
      </c>
      <c r="GO187" s="378" t="str">
        <f>IFERROR(IF(AND($GC187="fem",'Classificação geral'!$F181=2),'Classificação geral'!Q181,""),"")</f>
        <v/>
      </c>
      <c r="GP187" s="378" t="str">
        <f>IFERROR(IF(AND($GC187="fem",'Classificação geral'!$F181=2),'Classificação geral'!R181,""),"")</f>
        <v/>
      </c>
      <c r="GQ187" s="306"/>
      <c r="GR187" s="380" t="str">
        <f t="shared" si="458"/>
        <v/>
      </c>
      <c r="GS187" s="297" t="str">
        <f>IFERROR(RANK(GQ187,GQ:GQ,0)+ COUNTIF($GQ$13:GQ186,GQ187),"")</f>
        <v/>
      </c>
      <c r="GT187" s="305"/>
      <c r="GU187" s="295"/>
      <c r="GV187" s="295"/>
      <c r="GW187" s="293"/>
      <c r="GX187" s="293"/>
      <c r="GY187" s="306"/>
      <c r="GZ187" s="306"/>
      <c r="HA187" s="306"/>
      <c r="HB187" s="306"/>
      <c r="HC187" s="306"/>
      <c r="HD187" s="306"/>
      <c r="HE187" s="306"/>
      <c r="HF187" s="306"/>
      <c r="HG187" s="306"/>
      <c r="HH187" s="306"/>
      <c r="HI187" s="306"/>
      <c r="HJ187" s="306"/>
      <c r="HK187" s="306"/>
      <c r="HL187" s="306"/>
      <c r="HM187" s="380" t="str">
        <f t="shared" si="459"/>
        <v/>
      </c>
      <c r="HN187" s="297" t="str">
        <f>IFERROR(RANK(HL187,HL:HL,0)+ COUNTIF($HL$13:HL186,HL187),"")</f>
        <v/>
      </c>
      <c r="HO187" s="305"/>
      <c r="HP187" s="295"/>
      <c r="HQ187" s="306"/>
      <c r="HR187" s="293"/>
      <c r="HS187" s="293"/>
      <c r="HT187" s="293"/>
      <c r="HU187" s="382">
        <f>IF($HT187='Classificação geral'!$F181,'Classificação geral'!G181,"")</f>
        <v>0</v>
      </c>
      <c r="HV187" s="382">
        <f>IF($HT187='Classificação geral'!$F181,'Classificação geral'!H181,"")</f>
        <v>0</v>
      </c>
      <c r="HW187" s="382">
        <f>IF($HT187='Classificação geral'!$F181,'Classificação geral'!I181,"")</f>
        <v>0</v>
      </c>
      <c r="HX187" s="382">
        <f>IF($HT187='Classificação geral'!$F181,'Classificação geral'!J181,"")</f>
        <v>0</v>
      </c>
      <c r="HY187" s="382">
        <f>IF($HT187='Classificação geral'!$F181,'Classificação geral'!K181,"")</f>
        <v>0</v>
      </c>
      <c r="HZ187" s="382">
        <f>IF($HT187='Classificação geral'!$F181,'Classificação geral'!L181,"")</f>
        <v>0</v>
      </c>
      <c r="IA187" s="382">
        <f>IF($HT187='Classificação geral'!$F181,'Classificação geral'!M181,"")</f>
        <v>0</v>
      </c>
      <c r="IB187" s="382">
        <f>IF($HT187='Classificação geral'!$F181,'Classificação geral'!N181,"")</f>
        <v>0</v>
      </c>
      <c r="IC187" s="382">
        <f>IF($HT187='Classificação geral'!$F181,'Classificação geral'!O181,"")</f>
        <v>0</v>
      </c>
      <c r="ID187" s="382">
        <f>IF($HT187='Classificação geral'!$F181,'Classificação geral'!P181,"")</f>
        <v>0</v>
      </c>
      <c r="IE187" s="382">
        <f>IF($HT187='Classificação geral'!$F181,'Classificação geral'!Q181,"")</f>
        <v>0</v>
      </c>
      <c r="IF187" s="382">
        <f>IF($HT187='Classificação geral'!$F181,'Classificação geral'!R181,"")</f>
        <v>0</v>
      </c>
      <c r="IG187" s="379">
        <f>IF($HT187='Classificação geral'!$F181,'Classificação geral'!$U181,"")</f>
        <v>0</v>
      </c>
      <c r="IH187" s="334" t="str">
        <f t="shared" si="454"/>
        <v/>
      </c>
      <c r="II187" s="297">
        <f>IFERROR(RANK(IG187,IG:IG,0)+ COUNTIF($IG$13:IG186,IG187),"")</f>
        <v>47</v>
      </c>
      <c r="IJ187" s="305"/>
      <c r="IK187" s="295"/>
      <c r="IL187" s="306"/>
      <c r="IM187" s="293"/>
      <c r="IN187" s="293"/>
      <c r="IO187" s="293"/>
      <c r="IP187" s="379">
        <f>IF($IO187='Classificação geral'!$F181,'Classificação geral'!G181,"")</f>
        <v>0</v>
      </c>
      <c r="IQ187" s="379">
        <f>IF($IO187='Classificação geral'!$F181,'Classificação geral'!H181,"")</f>
        <v>0</v>
      </c>
      <c r="IR187" s="379">
        <f>IF($IO187='Classificação geral'!$F181,'Classificação geral'!I181,"")</f>
        <v>0</v>
      </c>
      <c r="IS187" s="379">
        <f>IF($IO187='Classificação geral'!$F181,'Classificação geral'!J181,"")</f>
        <v>0</v>
      </c>
      <c r="IT187" s="379">
        <f>IF($IO187='Classificação geral'!$F181,'Classificação geral'!K181,"")</f>
        <v>0</v>
      </c>
      <c r="IU187" s="379">
        <f>IF($IO187='Classificação geral'!$F181,'Classificação geral'!L181,"")</f>
        <v>0</v>
      </c>
      <c r="IV187" s="379">
        <f>IF($IO187='Classificação geral'!$F181,'Classificação geral'!M181,"")</f>
        <v>0</v>
      </c>
      <c r="IW187" s="379">
        <f>IF($IO187='Classificação geral'!$F181,'Classificação geral'!N181,"")</f>
        <v>0</v>
      </c>
      <c r="IX187" s="379">
        <f>IF($IO187='Classificação geral'!$F181,'Classificação geral'!O181,"")</f>
        <v>0</v>
      </c>
      <c r="IY187" s="379">
        <f>IF($IO187='Classificação geral'!$F181,'Classificação geral'!P181,"")</f>
        <v>0</v>
      </c>
      <c r="IZ187" s="379">
        <f>IF($IO187='Classificação geral'!$F181,'Classificação geral'!Q181,"")</f>
        <v>0</v>
      </c>
      <c r="JA187" s="379">
        <f>IF($IO187='Classificação geral'!$F181,'Classificação geral'!R181,"")</f>
        <v>0</v>
      </c>
      <c r="JB187" s="296">
        <f>IF($IO187='Classificação geral'!$F181,'Classificação geral'!$U181,"")</f>
        <v>0</v>
      </c>
      <c r="JC187" s="334" t="str">
        <f t="shared" si="455"/>
        <v/>
      </c>
      <c r="JD187" s="297">
        <f>IFERROR(RANK(JB187,JB:JB,0)+ COUNTIF($JB$13:JB186,JB187),"")</f>
        <v>47</v>
      </c>
    </row>
    <row r="188" spans="66:264" ht="24.6" x14ac:dyDescent="0.4">
      <c r="BN188" s="236"/>
      <c r="EI188" s="295"/>
      <c r="EJ188" s="306"/>
      <c r="EK188" s="293"/>
      <c r="EL188" s="293"/>
      <c r="EM188" s="293"/>
      <c r="EN188" s="378" t="str">
        <f>IFERROR(IF(AND($EL188="fem",'Classificação geral'!$F182=1),'Classificação geral'!G182,""),"")</f>
        <v/>
      </c>
      <c r="EO188" s="378" t="str">
        <f>IFERROR(IF(AND($EL188="fem",'Classificação geral'!$F182=1),'Classificação geral'!H182,""),"")</f>
        <v/>
      </c>
      <c r="EP188" s="378" t="str">
        <f>IFERROR(IF(AND($EL188="fem",'Classificação geral'!$F182=1),'Classificação geral'!I182,""),"")</f>
        <v/>
      </c>
      <c r="EQ188" s="378" t="str">
        <f>IFERROR(IF(AND($EL188="fem",'Classificação geral'!$F182=1),'Classificação geral'!J182,""),"")</f>
        <v/>
      </c>
      <c r="ER188" s="306"/>
      <c r="ES188" s="378" t="str">
        <f>IFERROR(IF(AND($EL188="fem",'Classificação geral'!$F182=1),'Classificação geral'!L182,""),"")</f>
        <v/>
      </c>
      <c r="ET188" s="378" t="str">
        <f>IFERROR(IF(AND($EL188="fem",'Classificação geral'!$F182=1),'Classificação geral'!M182,""),"")</f>
        <v/>
      </c>
      <c r="EU188" s="378" t="str">
        <f>IFERROR(IF(AND($EL188="fem",'Classificação geral'!$F182=1),'Classificação geral'!N182,""),"")</f>
        <v/>
      </c>
      <c r="EV188" s="306"/>
      <c r="EW188" s="378" t="str">
        <f>IFERROR(IF(AND($EL188="fem",'Classificação geral'!$F182=1),'Classificação geral'!P182,""),"")</f>
        <v/>
      </c>
      <c r="EX188" s="378" t="str">
        <f>IFERROR(IF(AND($EL188="fem",'Classificação geral'!$F182=1),'Classificação geral'!Q182,""),"")</f>
        <v/>
      </c>
      <c r="EY188" s="378" t="str">
        <f>IFERROR(IF(AND($EL188="fem",'Classificação geral'!$F182=1),'Classificação geral'!R182,""),"")</f>
        <v/>
      </c>
      <c r="EZ188" s="296"/>
      <c r="FA188" s="380" t="str">
        <f t="shared" si="456"/>
        <v/>
      </c>
      <c r="FB188" s="297" t="str">
        <f>IFERROR(RANK(EZ188,EZ:EZ,0)+ COUNTIF(EZ$13:$EZ187,EZ188),"")</f>
        <v/>
      </c>
      <c r="FC188" s="298"/>
      <c r="FD188" s="305"/>
      <c r="FE188" s="295"/>
      <c r="FF188" s="306"/>
      <c r="FG188" s="293"/>
      <c r="FH188" s="293"/>
      <c r="FI188" s="306"/>
      <c r="FJ188" s="378" t="str">
        <f>IFERROR(IF(AND($FH188="mas",'Classificação geral'!$F182=1),'Classificação geral'!G182,""),"")</f>
        <v/>
      </c>
      <c r="FK188" s="378" t="str">
        <f>IFERROR(IF(AND($FH188="mas",'Classificação geral'!$F182=1),'Classificação geral'!H182,""),"")</f>
        <v/>
      </c>
      <c r="FL188" s="378" t="str">
        <f>IFERROR(IF(AND($FH188="mas",'Classificação geral'!$F182=1),'Classificação geral'!I182,""),"")</f>
        <v/>
      </c>
      <c r="FM188" s="378" t="str">
        <f>IFERROR(IF(AND($FH188="mas",'Classificação geral'!$F182=1),'Classificação geral'!J182,""),"")</f>
        <v/>
      </c>
      <c r="FN188" s="378" t="str">
        <f>IFERROR(IF(AND($FH188="mas",'Classificação geral'!$F182=1),'Classificação geral'!K182,""),"")</f>
        <v/>
      </c>
      <c r="FO188" s="378" t="str">
        <f>IFERROR(IF(AND($FH188="mas",'Classificação geral'!$F182=1),'Classificação geral'!L182,""),"")</f>
        <v/>
      </c>
      <c r="FP188" s="378" t="str">
        <f>IFERROR(IF(AND($FH188="mas",'Classificação geral'!$F182=1),'Classificação geral'!M182,""),"")</f>
        <v/>
      </c>
      <c r="FQ188" s="378" t="str">
        <f>IFERROR(IF(AND($FH188="mas",'Classificação geral'!$F182=1),'Classificação geral'!N182,""),"")</f>
        <v/>
      </c>
      <c r="FR188" s="378" t="str">
        <f>IFERROR(IF(AND($FH188="mas",'Classificação geral'!$F182=1),'Classificação geral'!O182,""),"")</f>
        <v/>
      </c>
      <c r="FS188" s="378" t="str">
        <f>IFERROR(IF(AND($FH188="mas",'Classificação geral'!$F182=1),'Classificação geral'!P182,""),"")</f>
        <v/>
      </c>
      <c r="FT188" s="378" t="str">
        <f>IFERROR(IF(AND($FH188="mas",'Classificação geral'!$F182=1),'Classificação geral'!Q182,""),"")</f>
        <v/>
      </c>
      <c r="FU188" s="378" t="str">
        <f>IFERROR(IF(AND($FH188="mas",'Classificação geral'!$F182=1),'Classificação geral'!R182,""),"")</f>
        <v/>
      </c>
      <c r="FV188" s="306"/>
      <c r="FW188" s="380" t="str">
        <f t="shared" si="457"/>
        <v/>
      </c>
      <c r="FX188" s="297" t="str">
        <f>IFERROR(RANK(FV188,FV:FV,0)+ COUNTIF($FV$13:FV187,FV188),"")</f>
        <v/>
      </c>
      <c r="FY188" s="305"/>
      <c r="FZ188" s="295"/>
      <c r="GA188" s="295"/>
      <c r="GB188" s="293"/>
      <c r="GC188" s="293"/>
      <c r="GD188" s="306"/>
      <c r="GE188" s="378" t="str">
        <f>IFERROR(IF(AND($GC188="fem",'Classificação geral'!$F182=2),'Classificação geral'!G182,""),"")</f>
        <v/>
      </c>
      <c r="GF188" s="378" t="str">
        <f>IFERROR(IF(AND($GC188="fem",'Classificação geral'!$F182=2),'Classificação geral'!H182,""),"")</f>
        <v/>
      </c>
      <c r="GG188" s="378" t="str">
        <f>IFERROR(IF(AND($GC188="fem",'Classificação geral'!$F182=2),'Classificação geral'!I182,""),"")</f>
        <v/>
      </c>
      <c r="GH188" s="378" t="str">
        <f>IFERROR(IF(AND($GC188="fem",'Classificação geral'!$F182=2),'Classificação geral'!J182,""),"")</f>
        <v/>
      </c>
      <c r="GI188" s="378" t="str">
        <f>IFERROR(IF(AND($GC188="fem",'Classificação geral'!$F182=2),'Classificação geral'!K182,""),"")</f>
        <v/>
      </c>
      <c r="GJ188" s="378" t="str">
        <f>IFERROR(IF(AND($GC188="fem",'Classificação geral'!$F182=2),'Classificação geral'!L182,""),"")</f>
        <v/>
      </c>
      <c r="GK188" s="378" t="str">
        <f>IFERROR(IF(AND($GC188="fem",'Classificação geral'!$F182=2),'Classificação geral'!M182,""),"")</f>
        <v/>
      </c>
      <c r="GL188" s="378" t="str">
        <f>IFERROR(IF(AND($GC188="fem",'Classificação geral'!$F182=2),'Classificação geral'!N182,""),"")</f>
        <v/>
      </c>
      <c r="GM188" s="378" t="str">
        <f>IFERROR(IF(AND($GC188="fem",'Classificação geral'!$F182=2),'Classificação geral'!O182,""),"")</f>
        <v/>
      </c>
      <c r="GN188" s="378" t="str">
        <f>IFERROR(IF(AND($GC188="fem",'Classificação geral'!$F182=2),'Classificação geral'!P182,""),"")</f>
        <v/>
      </c>
      <c r="GO188" s="378" t="str">
        <f>IFERROR(IF(AND($GC188="fem",'Classificação geral'!$F182=2),'Classificação geral'!Q182,""),"")</f>
        <v/>
      </c>
      <c r="GP188" s="378" t="str">
        <f>IFERROR(IF(AND($GC188="fem",'Classificação geral'!$F182=2),'Classificação geral'!R182,""),"")</f>
        <v/>
      </c>
      <c r="GQ188" s="306"/>
      <c r="GR188" s="380" t="str">
        <f t="shared" si="458"/>
        <v/>
      </c>
      <c r="GS188" s="297" t="str">
        <f>IFERROR(RANK(GQ188,GQ:GQ,0)+ COUNTIF($GQ$13:GQ187,GQ188),"")</f>
        <v/>
      </c>
      <c r="GT188" s="305"/>
      <c r="GU188" s="295"/>
      <c r="GV188" s="295"/>
      <c r="GW188" s="293"/>
      <c r="GX188" s="293"/>
      <c r="GY188" s="306"/>
      <c r="GZ188" s="306"/>
      <c r="HA188" s="306"/>
      <c r="HB188" s="306"/>
      <c r="HC188" s="306"/>
      <c r="HD188" s="306"/>
      <c r="HE188" s="306"/>
      <c r="HF188" s="306"/>
      <c r="HG188" s="306"/>
      <c r="HH188" s="306"/>
      <c r="HI188" s="306"/>
      <c r="HJ188" s="306"/>
      <c r="HK188" s="306"/>
      <c r="HL188" s="306"/>
      <c r="HM188" s="380" t="str">
        <f t="shared" si="459"/>
        <v/>
      </c>
      <c r="HN188" s="297" t="str">
        <f>IFERROR(RANK(HL188,HL:HL,0)+ COUNTIF($HL$13:HL187,HL188),"")</f>
        <v/>
      </c>
      <c r="HO188" s="305"/>
      <c r="HP188" s="295"/>
      <c r="HQ188" s="306"/>
      <c r="HR188" s="293"/>
      <c r="HS188" s="293"/>
      <c r="HT188" s="293"/>
      <c r="HU188" s="382">
        <f>IF($HT188='Classificação geral'!$F182,'Classificação geral'!G182,"")</f>
        <v>0</v>
      </c>
      <c r="HV188" s="382">
        <f>IF($HT188='Classificação geral'!$F182,'Classificação geral'!H182,"")</f>
        <v>0</v>
      </c>
      <c r="HW188" s="382">
        <f>IF($HT188='Classificação geral'!$F182,'Classificação geral'!I182,"")</f>
        <v>0</v>
      </c>
      <c r="HX188" s="382">
        <f>IF($HT188='Classificação geral'!$F182,'Classificação geral'!J182,"")</f>
        <v>0</v>
      </c>
      <c r="HY188" s="382">
        <f>IF($HT188='Classificação geral'!$F182,'Classificação geral'!K182,"")</f>
        <v>0</v>
      </c>
      <c r="HZ188" s="382">
        <f>IF($HT188='Classificação geral'!$F182,'Classificação geral'!L182,"")</f>
        <v>0</v>
      </c>
      <c r="IA188" s="382">
        <f>IF($HT188='Classificação geral'!$F182,'Classificação geral'!M182,"")</f>
        <v>0</v>
      </c>
      <c r="IB188" s="382">
        <f>IF($HT188='Classificação geral'!$F182,'Classificação geral'!N182,"")</f>
        <v>0</v>
      </c>
      <c r="IC188" s="382">
        <f>IF($HT188='Classificação geral'!$F182,'Classificação geral'!O182,"")</f>
        <v>0</v>
      </c>
      <c r="ID188" s="382">
        <f>IF($HT188='Classificação geral'!$F182,'Classificação geral'!P182,"")</f>
        <v>0</v>
      </c>
      <c r="IE188" s="382">
        <f>IF($HT188='Classificação geral'!$F182,'Classificação geral'!Q182,"")</f>
        <v>0</v>
      </c>
      <c r="IF188" s="382">
        <f>IF($HT188='Classificação geral'!$F182,'Classificação geral'!R182,"")</f>
        <v>0</v>
      </c>
      <c r="IG188" s="379">
        <f>IF($HT188='Classificação geral'!$F182,'Classificação geral'!$U182,"")</f>
        <v>0</v>
      </c>
      <c r="IH188" s="334" t="str">
        <f t="shared" si="454"/>
        <v/>
      </c>
      <c r="II188" s="297">
        <f>IFERROR(RANK(IG188,IG:IG,0)+ COUNTIF($IG$13:IG187,IG188),"")</f>
        <v>48</v>
      </c>
      <c r="IJ188" s="305"/>
      <c r="IK188" s="295"/>
      <c r="IL188" s="306"/>
      <c r="IM188" s="293"/>
      <c r="IN188" s="293"/>
      <c r="IO188" s="293"/>
      <c r="IP188" s="379">
        <f>IF($IO188='Classificação geral'!$F182,'Classificação geral'!G182,"")</f>
        <v>0</v>
      </c>
      <c r="IQ188" s="379">
        <f>IF($IO188='Classificação geral'!$F182,'Classificação geral'!H182,"")</f>
        <v>0</v>
      </c>
      <c r="IR188" s="379">
        <f>IF($IO188='Classificação geral'!$F182,'Classificação geral'!I182,"")</f>
        <v>0</v>
      </c>
      <c r="IS188" s="379">
        <f>IF($IO188='Classificação geral'!$F182,'Classificação geral'!J182,"")</f>
        <v>0</v>
      </c>
      <c r="IT188" s="379">
        <f>IF($IO188='Classificação geral'!$F182,'Classificação geral'!K182,"")</f>
        <v>0</v>
      </c>
      <c r="IU188" s="379">
        <f>IF($IO188='Classificação geral'!$F182,'Classificação geral'!L182,"")</f>
        <v>0</v>
      </c>
      <c r="IV188" s="379">
        <f>IF($IO188='Classificação geral'!$F182,'Classificação geral'!M182,"")</f>
        <v>0</v>
      </c>
      <c r="IW188" s="379">
        <f>IF($IO188='Classificação geral'!$F182,'Classificação geral'!N182,"")</f>
        <v>0</v>
      </c>
      <c r="IX188" s="379">
        <f>IF($IO188='Classificação geral'!$F182,'Classificação geral'!O182,"")</f>
        <v>0</v>
      </c>
      <c r="IY188" s="379">
        <f>IF($IO188='Classificação geral'!$F182,'Classificação geral'!P182,"")</f>
        <v>0</v>
      </c>
      <c r="IZ188" s="379">
        <f>IF($IO188='Classificação geral'!$F182,'Classificação geral'!Q182,"")</f>
        <v>0</v>
      </c>
      <c r="JA188" s="379">
        <f>IF($IO188='Classificação geral'!$F182,'Classificação geral'!R182,"")</f>
        <v>0</v>
      </c>
      <c r="JB188" s="296">
        <f>IF($IO188='Classificação geral'!$F182,'Classificação geral'!$U182,"")</f>
        <v>0</v>
      </c>
      <c r="JC188" s="334" t="str">
        <f t="shared" si="455"/>
        <v/>
      </c>
      <c r="JD188" s="297">
        <f>IFERROR(RANK(JB188,JB:JB,0)+ COUNTIF($JB$13:JB187,JB188),"")</f>
        <v>48</v>
      </c>
    </row>
    <row r="189" spans="66:264" ht="24.6" x14ac:dyDescent="0.4">
      <c r="BN189" s="236"/>
      <c r="EI189" s="295"/>
      <c r="EJ189" s="306"/>
      <c r="EK189" s="293"/>
      <c r="EL189" s="293"/>
      <c r="EM189" s="293"/>
      <c r="EN189" s="378" t="str">
        <f>IFERROR(IF(AND($EL189="fem",'Classificação geral'!$F183=1),'Classificação geral'!G183,""),"")</f>
        <v/>
      </c>
      <c r="EO189" s="378" t="str">
        <f>IFERROR(IF(AND($EL189="fem",'Classificação geral'!$F183=1),'Classificação geral'!H183,""),"")</f>
        <v/>
      </c>
      <c r="EP189" s="378" t="str">
        <f>IFERROR(IF(AND($EL189="fem",'Classificação geral'!$F183=1),'Classificação geral'!I183,""),"")</f>
        <v/>
      </c>
      <c r="EQ189" s="378" t="str">
        <f>IFERROR(IF(AND($EL189="fem",'Classificação geral'!$F183=1),'Classificação geral'!J183,""),"")</f>
        <v/>
      </c>
      <c r="ER189" s="306"/>
      <c r="ES189" s="378" t="str">
        <f>IFERROR(IF(AND($EL189="fem",'Classificação geral'!$F183=1),'Classificação geral'!L183,""),"")</f>
        <v/>
      </c>
      <c r="ET189" s="378" t="str">
        <f>IFERROR(IF(AND($EL189="fem",'Classificação geral'!$F183=1),'Classificação geral'!M183,""),"")</f>
        <v/>
      </c>
      <c r="EU189" s="378" t="str">
        <f>IFERROR(IF(AND($EL189="fem",'Classificação geral'!$F183=1),'Classificação geral'!N183,""),"")</f>
        <v/>
      </c>
      <c r="EV189" s="306"/>
      <c r="EW189" s="378" t="str">
        <f>IFERROR(IF(AND($EL189="fem",'Classificação geral'!$F183=1),'Classificação geral'!P183,""),"")</f>
        <v/>
      </c>
      <c r="EX189" s="378" t="str">
        <f>IFERROR(IF(AND($EL189="fem",'Classificação geral'!$F183=1),'Classificação geral'!Q183,""),"")</f>
        <v/>
      </c>
      <c r="EY189" s="378" t="str">
        <f>IFERROR(IF(AND($EL189="fem",'Classificação geral'!$F183=1),'Classificação geral'!R183,""),"")</f>
        <v/>
      </c>
      <c r="EZ189" s="296"/>
      <c r="FA189" s="380" t="str">
        <f t="shared" si="456"/>
        <v/>
      </c>
      <c r="FB189" s="297" t="str">
        <f>IFERROR(RANK(EZ189,EZ:EZ,0)+ COUNTIF(EZ$13:$EZ188,EZ189),"")</f>
        <v/>
      </c>
      <c r="FC189" s="298"/>
      <c r="FD189" s="305"/>
      <c r="FE189" s="295"/>
      <c r="FF189" s="306"/>
      <c r="FG189" s="293"/>
      <c r="FH189" s="293"/>
      <c r="FI189" s="306"/>
      <c r="FJ189" s="378" t="str">
        <f>IFERROR(IF(AND($FH189="mas",'Classificação geral'!$F183=1),'Classificação geral'!G183,""),"")</f>
        <v/>
      </c>
      <c r="FK189" s="378" t="str">
        <f>IFERROR(IF(AND($FH189="mas",'Classificação geral'!$F183=1),'Classificação geral'!H183,""),"")</f>
        <v/>
      </c>
      <c r="FL189" s="378" t="str">
        <f>IFERROR(IF(AND($FH189="mas",'Classificação geral'!$F183=1),'Classificação geral'!I183,""),"")</f>
        <v/>
      </c>
      <c r="FM189" s="378" t="str">
        <f>IFERROR(IF(AND($FH189="mas",'Classificação geral'!$F183=1),'Classificação geral'!J183,""),"")</f>
        <v/>
      </c>
      <c r="FN189" s="378" t="str">
        <f>IFERROR(IF(AND($FH189="mas",'Classificação geral'!$F183=1),'Classificação geral'!K183,""),"")</f>
        <v/>
      </c>
      <c r="FO189" s="378" t="str">
        <f>IFERROR(IF(AND($FH189="mas",'Classificação geral'!$F183=1),'Classificação geral'!L183,""),"")</f>
        <v/>
      </c>
      <c r="FP189" s="378" t="str">
        <f>IFERROR(IF(AND($FH189="mas",'Classificação geral'!$F183=1),'Classificação geral'!M183,""),"")</f>
        <v/>
      </c>
      <c r="FQ189" s="378" t="str">
        <f>IFERROR(IF(AND($FH189="mas",'Classificação geral'!$F183=1),'Classificação geral'!N183,""),"")</f>
        <v/>
      </c>
      <c r="FR189" s="378" t="str">
        <f>IFERROR(IF(AND($FH189="mas",'Classificação geral'!$F183=1),'Classificação geral'!O183,""),"")</f>
        <v/>
      </c>
      <c r="FS189" s="378" t="str">
        <f>IFERROR(IF(AND($FH189="mas",'Classificação geral'!$F183=1),'Classificação geral'!P183,""),"")</f>
        <v/>
      </c>
      <c r="FT189" s="378" t="str">
        <f>IFERROR(IF(AND($FH189="mas",'Classificação geral'!$F183=1),'Classificação geral'!Q183,""),"")</f>
        <v/>
      </c>
      <c r="FU189" s="378" t="str">
        <f>IFERROR(IF(AND($FH189="mas",'Classificação geral'!$F183=1),'Classificação geral'!R183,""),"")</f>
        <v/>
      </c>
      <c r="FV189" s="306"/>
      <c r="FW189" s="380" t="str">
        <f t="shared" si="457"/>
        <v/>
      </c>
      <c r="FX189" s="297" t="str">
        <f>IFERROR(RANK(FV189,FV:FV,0)+ COUNTIF($FV$13:FV188,FV189),"")</f>
        <v/>
      </c>
      <c r="FY189" s="305"/>
      <c r="FZ189" s="295"/>
      <c r="GA189" s="295"/>
      <c r="GB189" s="293"/>
      <c r="GC189" s="293"/>
      <c r="GD189" s="306"/>
      <c r="GE189" s="378" t="str">
        <f>IFERROR(IF(AND($GC189="fem",'Classificação geral'!$F183=2),'Classificação geral'!G183,""),"")</f>
        <v/>
      </c>
      <c r="GF189" s="378" t="str">
        <f>IFERROR(IF(AND($GC189="fem",'Classificação geral'!$F183=2),'Classificação geral'!H183,""),"")</f>
        <v/>
      </c>
      <c r="GG189" s="378" t="str">
        <f>IFERROR(IF(AND($GC189="fem",'Classificação geral'!$F183=2),'Classificação geral'!I183,""),"")</f>
        <v/>
      </c>
      <c r="GH189" s="378" t="str">
        <f>IFERROR(IF(AND($GC189="fem",'Classificação geral'!$F183=2),'Classificação geral'!J183,""),"")</f>
        <v/>
      </c>
      <c r="GI189" s="378" t="str">
        <f>IFERROR(IF(AND($GC189="fem",'Classificação geral'!$F183=2),'Classificação geral'!K183,""),"")</f>
        <v/>
      </c>
      <c r="GJ189" s="378" t="str">
        <f>IFERROR(IF(AND($GC189="fem",'Classificação geral'!$F183=2),'Classificação geral'!L183,""),"")</f>
        <v/>
      </c>
      <c r="GK189" s="378" t="str">
        <f>IFERROR(IF(AND($GC189="fem",'Classificação geral'!$F183=2),'Classificação geral'!M183,""),"")</f>
        <v/>
      </c>
      <c r="GL189" s="378" t="str">
        <f>IFERROR(IF(AND($GC189="fem",'Classificação geral'!$F183=2),'Classificação geral'!N183,""),"")</f>
        <v/>
      </c>
      <c r="GM189" s="378" t="str">
        <f>IFERROR(IF(AND($GC189="fem",'Classificação geral'!$F183=2),'Classificação geral'!O183,""),"")</f>
        <v/>
      </c>
      <c r="GN189" s="378" t="str">
        <f>IFERROR(IF(AND($GC189="fem",'Classificação geral'!$F183=2),'Classificação geral'!P183,""),"")</f>
        <v/>
      </c>
      <c r="GO189" s="378" t="str">
        <f>IFERROR(IF(AND($GC189="fem",'Classificação geral'!$F183=2),'Classificação geral'!Q183,""),"")</f>
        <v/>
      </c>
      <c r="GP189" s="378" t="str">
        <f>IFERROR(IF(AND($GC189="fem",'Classificação geral'!$F183=2),'Classificação geral'!R183,""),"")</f>
        <v/>
      </c>
      <c r="GQ189" s="306"/>
      <c r="GR189" s="380" t="str">
        <f t="shared" si="458"/>
        <v/>
      </c>
      <c r="GS189" s="297" t="str">
        <f>IFERROR(RANK(GQ189,GQ:GQ,0)+ COUNTIF($GQ$13:GQ188,GQ189),"")</f>
        <v/>
      </c>
      <c r="GT189" s="305"/>
      <c r="GU189" s="295"/>
      <c r="GV189" s="295"/>
      <c r="GW189" s="293"/>
      <c r="GX189" s="293"/>
      <c r="GY189" s="306"/>
      <c r="GZ189" s="306"/>
      <c r="HA189" s="306"/>
      <c r="HB189" s="306"/>
      <c r="HC189" s="306"/>
      <c r="HD189" s="306"/>
      <c r="HE189" s="306"/>
      <c r="HF189" s="306"/>
      <c r="HG189" s="306"/>
      <c r="HH189" s="306"/>
      <c r="HI189" s="306"/>
      <c r="HJ189" s="306"/>
      <c r="HK189" s="306"/>
      <c r="HL189" s="306"/>
      <c r="HM189" s="380" t="str">
        <f t="shared" si="459"/>
        <v/>
      </c>
      <c r="HN189" s="297" t="str">
        <f>IFERROR(RANK(HL189,HL:HL,0)+ COUNTIF($HL$13:HL188,HL189),"")</f>
        <v/>
      </c>
      <c r="HO189" s="305"/>
      <c r="HP189" s="295"/>
      <c r="HQ189" s="306"/>
      <c r="HR189" s="293"/>
      <c r="HS189" s="293"/>
      <c r="HT189" s="293"/>
      <c r="HU189" s="382">
        <f>IF($HT189='Classificação geral'!$F183,'Classificação geral'!G183,"")</f>
        <v>0</v>
      </c>
      <c r="HV189" s="382">
        <f>IF($HT189='Classificação geral'!$F183,'Classificação geral'!H183,"")</f>
        <v>0</v>
      </c>
      <c r="HW189" s="382">
        <f>IF($HT189='Classificação geral'!$F183,'Classificação geral'!I183,"")</f>
        <v>0</v>
      </c>
      <c r="HX189" s="382">
        <f>IF($HT189='Classificação geral'!$F183,'Classificação geral'!J183,"")</f>
        <v>0</v>
      </c>
      <c r="HY189" s="382">
        <f>IF($HT189='Classificação geral'!$F183,'Classificação geral'!K183,"")</f>
        <v>0</v>
      </c>
      <c r="HZ189" s="382">
        <f>IF($HT189='Classificação geral'!$F183,'Classificação geral'!L183,"")</f>
        <v>0</v>
      </c>
      <c r="IA189" s="382">
        <f>IF($HT189='Classificação geral'!$F183,'Classificação geral'!M183,"")</f>
        <v>0</v>
      </c>
      <c r="IB189" s="382">
        <f>IF($HT189='Classificação geral'!$F183,'Classificação geral'!N183,"")</f>
        <v>0</v>
      </c>
      <c r="IC189" s="382">
        <f>IF($HT189='Classificação geral'!$F183,'Classificação geral'!O183,"")</f>
        <v>0</v>
      </c>
      <c r="ID189" s="382">
        <f>IF($HT189='Classificação geral'!$F183,'Classificação geral'!P183,"")</f>
        <v>0</v>
      </c>
      <c r="IE189" s="382">
        <f>IF($HT189='Classificação geral'!$F183,'Classificação geral'!Q183,"")</f>
        <v>0</v>
      </c>
      <c r="IF189" s="382">
        <f>IF($HT189='Classificação geral'!$F183,'Classificação geral'!R183,"")</f>
        <v>0</v>
      </c>
      <c r="IG189" s="379">
        <f>IF($HT189='Classificação geral'!$F183,'Classificação geral'!$U183,"")</f>
        <v>0</v>
      </c>
      <c r="IH189" s="334" t="str">
        <f t="shared" si="454"/>
        <v/>
      </c>
      <c r="II189" s="297">
        <f>IFERROR(RANK(IG189,IG:IG,0)+ COUNTIF($IG$13:IG188,IG189),"")</f>
        <v>49</v>
      </c>
      <c r="IJ189" s="305"/>
      <c r="IK189" s="295"/>
      <c r="IL189" s="306"/>
      <c r="IM189" s="293"/>
      <c r="IN189" s="293"/>
      <c r="IO189" s="293"/>
      <c r="IP189" s="379">
        <f>IF($IO189='Classificação geral'!$F183,'Classificação geral'!G183,"")</f>
        <v>0</v>
      </c>
      <c r="IQ189" s="379">
        <f>IF($IO189='Classificação geral'!$F183,'Classificação geral'!H183,"")</f>
        <v>0</v>
      </c>
      <c r="IR189" s="379">
        <f>IF($IO189='Classificação geral'!$F183,'Classificação geral'!I183,"")</f>
        <v>0</v>
      </c>
      <c r="IS189" s="379">
        <f>IF($IO189='Classificação geral'!$F183,'Classificação geral'!J183,"")</f>
        <v>0</v>
      </c>
      <c r="IT189" s="379">
        <f>IF($IO189='Classificação geral'!$F183,'Classificação geral'!K183,"")</f>
        <v>0</v>
      </c>
      <c r="IU189" s="379">
        <f>IF($IO189='Classificação geral'!$F183,'Classificação geral'!L183,"")</f>
        <v>0</v>
      </c>
      <c r="IV189" s="379">
        <f>IF($IO189='Classificação geral'!$F183,'Classificação geral'!M183,"")</f>
        <v>0</v>
      </c>
      <c r="IW189" s="379">
        <f>IF($IO189='Classificação geral'!$F183,'Classificação geral'!N183,"")</f>
        <v>0</v>
      </c>
      <c r="IX189" s="379">
        <f>IF($IO189='Classificação geral'!$F183,'Classificação geral'!O183,"")</f>
        <v>0</v>
      </c>
      <c r="IY189" s="379">
        <f>IF($IO189='Classificação geral'!$F183,'Classificação geral'!P183,"")</f>
        <v>0</v>
      </c>
      <c r="IZ189" s="379">
        <f>IF($IO189='Classificação geral'!$F183,'Classificação geral'!Q183,"")</f>
        <v>0</v>
      </c>
      <c r="JA189" s="379">
        <f>IF($IO189='Classificação geral'!$F183,'Classificação geral'!R183,"")</f>
        <v>0</v>
      </c>
      <c r="JB189" s="296">
        <f>IF($IO189='Classificação geral'!$F183,'Classificação geral'!$U183,"")</f>
        <v>0</v>
      </c>
      <c r="JC189" s="334" t="str">
        <f t="shared" si="455"/>
        <v/>
      </c>
      <c r="JD189" s="297">
        <f>IFERROR(RANK(JB189,JB:JB,0)+ COUNTIF($JB$13:JB188,JB189),"")</f>
        <v>49</v>
      </c>
    </row>
    <row r="190" spans="66:264" ht="24.6" x14ac:dyDescent="0.4">
      <c r="BN190" s="236"/>
      <c r="EI190" s="295"/>
      <c r="EJ190" s="306"/>
      <c r="EK190" s="293"/>
      <c r="EL190" s="293"/>
      <c r="EM190" s="293"/>
      <c r="EN190" s="378" t="str">
        <f>IFERROR(IF(AND($EL190="fem",'Classificação geral'!$F184=1),'Classificação geral'!G184,""),"")</f>
        <v/>
      </c>
      <c r="EO190" s="378" t="str">
        <f>IFERROR(IF(AND($EL190="fem",'Classificação geral'!$F184=1),'Classificação geral'!H184,""),"")</f>
        <v/>
      </c>
      <c r="EP190" s="378" t="str">
        <f>IFERROR(IF(AND($EL190="fem",'Classificação geral'!$F184=1),'Classificação geral'!I184,""),"")</f>
        <v/>
      </c>
      <c r="EQ190" s="378" t="str">
        <f>IFERROR(IF(AND($EL190="fem",'Classificação geral'!$F184=1),'Classificação geral'!J184,""),"")</f>
        <v/>
      </c>
      <c r="ER190" s="306"/>
      <c r="ES190" s="378" t="str">
        <f>IFERROR(IF(AND($EL190="fem",'Classificação geral'!$F184=1),'Classificação geral'!L184,""),"")</f>
        <v/>
      </c>
      <c r="ET190" s="378" t="str">
        <f>IFERROR(IF(AND($EL190="fem",'Classificação geral'!$F184=1),'Classificação geral'!M184,""),"")</f>
        <v/>
      </c>
      <c r="EU190" s="378" t="str">
        <f>IFERROR(IF(AND($EL190="fem",'Classificação geral'!$F184=1),'Classificação geral'!N184,""),"")</f>
        <v/>
      </c>
      <c r="EV190" s="306"/>
      <c r="EW190" s="378" t="str">
        <f>IFERROR(IF(AND($EL190="fem",'Classificação geral'!$F184=1),'Classificação geral'!P184,""),"")</f>
        <v/>
      </c>
      <c r="EX190" s="378" t="str">
        <f>IFERROR(IF(AND($EL190="fem",'Classificação geral'!$F184=1),'Classificação geral'!Q184,""),"")</f>
        <v/>
      </c>
      <c r="EY190" s="378" t="str">
        <f>IFERROR(IF(AND($EL190="fem",'Classificação geral'!$F184=1),'Classificação geral'!R184,""),"")</f>
        <v/>
      </c>
      <c r="EZ190" s="296"/>
      <c r="FA190" s="380" t="str">
        <f t="shared" si="456"/>
        <v/>
      </c>
      <c r="FB190" s="297" t="str">
        <f>IFERROR(RANK(EZ190,EZ:EZ,0)+ COUNTIF(EZ$13:$EZ189,EZ190),"")</f>
        <v/>
      </c>
      <c r="FC190" s="298"/>
      <c r="FD190" s="305"/>
      <c r="FE190" s="295"/>
      <c r="FF190" s="306"/>
      <c r="FG190" s="293"/>
      <c r="FH190" s="293"/>
      <c r="FI190" s="306"/>
      <c r="FJ190" s="378" t="str">
        <f>IFERROR(IF(AND($FH190="mas",'Classificação geral'!$F184=1),'Classificação geral'!G184,""),"")</f>
        <v/>
      </c>
      <c r="FK190" s="378" t="str">
        <f>IFERROR(IF(AND($FH190="mas",'Classificação geral'!$F184=1),'Classificação geral'!H184,""),"")</f>
        <v/>
      </c>
      <c r="FL190" s="378" t="str">
        <f>IFERROR(IF(AND($FH190="mas",'Classificação geral'!$F184=1),'Classificação geral'!I184,""),"")</f>
        <v/>
      </c>
      <c r="FM190" s="378" t="str">
        <f>IFERROR(IF(AND($FH190="mas",'Classificação geral'!$F184=1),'Classificação geral'!J184,""),"")</f>
        <v/>
      </c>
      <c r="FN190" s="378" t="str">
        <f>IFERROR(IF(AND($FH190="mas",'Classificação geral'!$F184=1),'Classificação geral'!K184,""),"")</f>
        <v/>
      </c>
      <c r="FO190" s="378" t="str">
        <f>IFERROR(IF(AND($FH190="mas",'Classificação geral'!$F184=1),'Classificação geral'!L184,""),"")</f>
        <v/>
      </c>
      <c r="FP190" s="378" t="str">
        <f>IFERROR(IF(AND($FH190="mas",'Classificação geral'!$F184=1),'Classificação geral'!M184,""),"")</f>
        <v/>
      </c>
      <c r="FQ190" s="378" t="str">
        <f>IFERROR(IF(AND($FH190="mas",'Classificação geral'!$F184=1),'Classificação geral'!N184,""),"")</f>
        <v/>
      </c>
      <c r="FR190" s="378" t="str">
        <f>IFERROR(IF(AND($FH190="mas",'Classificação geral'!$F184=1),'Classificação geral'!O184,""),"")</f>
        <v/>
      </c>
      <c r="FS190" s="378" t="str">
        <f>IFERROR(IF(AND($FH190="mas",'Classificação geral'!$F184=1),'Classificação geral'!P184,""),"")</f>
        <v/>
      </c>
      <c r="FT190" s="378" t="str">
        <f>IFERROR(IF(AND($FH190="mas",'Classificação geral'!$F184=1),'Classificação geral'!Q184,""),"")</f>
        <v/>
      </c>
      <c r="FU190" s="378" t="str">
        <f>IFERROR(IF(AND($FH190="mas",'Classificação geral'!$F184=1),'Classificação geral'!R184,""),"")</f>
        <v/>
      </c>
      <c r="FV190" s="306"/>
      <c r="FW190" s="380" t="str">
        <f t="shared" si="457"/>
        <v/>
      </c>
      <c r="FX190" s="297" t="str">
        <f>IFERROR(RANK(FV190,FV:FV,0)+ COUNTIF($FV$13:FV189,FV190),"")</f>
        <v/>
      </c>
      <c r="FY190" s="305"/>
      <c r="FZ190" s="295"/>
      <c r="GA190" s="295"/>
      <c r="GB190" s="293"/>
      <c r="GC190" s="293"/>
      <c r="GD190" s="306"/>
      <c r="GE190" s="378" t="str">
        <f>IFERROR(IF(AND($GC190="fem",'Classificação geral'!$F184=2),'Classificação geral'!G184,""),"")</f>
        <v/>
      </c>
      <c r="GF190" s="378" t="str">
        <f>IFERROR(IF(AND($GC190="fem",'Classificação geral'!$F184=2),'Classificação geral'!H184,""),"")</f>
        <v/>
      </c>
      <c r="GG190" s="378" t="str">
        <f>IFERROR(IF(AND($GC190="fem",'Classificação geral'!$F184=2),'Classificação geral'!I184,""),"")</f>
        <v/>
      </c>
      <c r="GH190" s="378" t="str">
        <f>IFERROR(IF(AND($GC190="fem",'Classificação geral'!$F184=2),'Classificação geral'!J184,""),"")</f>
        <v/>
      </c>
      <c r="GI190" s="378" t="str">
        <f>IFERROR(IF(AND($GC190="fem",'Classificação geral'!$F184=2),'Classificação geral'!K184,""),"")</f>
        <v/>
      </c>
      <c r="GJ190" s="378" t="str">
        <f>IFERROR(IF(AND($GC190="fem",'Classificação geral'!$F184=2),'Classificação geral'!L184,""),"")</f>
        <v/>
      </c>
      <c r="GK190" s="378" t="str">
        <f>IFERROR(IF(AND($GC190="fem",'Classificação geral'!$F184=2),'Classificação geral'!M184,""),"")</f>
        <v/>
      </c>
      <c r="GL190" s="378" t="str">
        <f>IFERROR(IF(AND($GC190="fem",'Classificação geral'!$F184=2),'Classificação geral'!N184,""),"")</f>
        <v/>
      </c>
      <c r="GM190" s="378" t="str">
        <f>IFERROR(IF(AND($GC190="fem",'Classificação geral'!$F184=2),'Classificação geral'!O184,""),"")</f>
        <v/>
      </c>
      <c r="GN190" s="378" t="str">
        <f>IFERROR(IF(AND($GC190="fem",'Classificação geral'!$F184=2),'Classificação geral'!P184,""),"")</f>
        <v/>
      </c>
      <c r="GO190" s="378" t="str">
        <f>IFERROR(IF(AND($GC190="fem",'Classificação geral'!$F184=2),'Classificação geral'!Q184,""),"")</f>
        <v/>
      </c>
      <c r="GP190" s="378" t="str">
        <f>IFERROR(IF(AND($GC190="fem",'Classificação geral'!$F184=2),'Classificação geral'!R184,""),"")</f>
        <v/>
      </c>
      <c r="GQ190" s="306"/>
      <c r="GR190" s="380" t="str">
        <f t="shared" si="458"/>
        <v/>
      </c>
      <c r="GS190" s="297" t="str">
        <f>IFERROR(RANK(GQ190,GQ:GQ,0)+ COUNTIF($GQ$13:GQ189,GQ190),"")</f>
        <v/>
      </c>
      <c r="GT190" s="305"/>
      <c r="GU190" s="295"/>
      <c r="GV190" s="295"/>
      <c r="GW190" s="293"/>
      <c r="GX190" s="293"/>
      <c r="GY190" s="306"/>
      <c r="GZ190" s="306"/>
      <c r="HA190" s="306"/>
      <c r="HB190" s="306"/>
      <c r="HC190" s="306"/>
      <c r="HD190" s="306"/>
      <c r="HE190" s="306"/>
      <c r="HF190" s="306"/>
      <c r="HG190" s="306"/>
      <c r="HH190" s="306"/>
      <c r="HI190" s="306"/>
      <c r="HJ190" s="306"/>
      <c r="HK190" s="306"/>
      <c r="HL190" s="306"/>
      <c r="HM190" s="380" t="str">
        <f t="shared" si="459"/>
        <v/>
      </c>
      <c r="HN190" s="297" t="str">
        <f>IFERROR(RANK(HL190,HL:HL,0)+ COUNTIF($HL$13:HL189,HL190),"")</f>
        <v/>
      </c>
      <c r="HO190" s="305"/>
      <c r="HP190" s="295"/>
      <c r="HQ190" s="306"/>
      <c r="HR190" s="293"/>
      <c r="HS190" s="293"/>
      <c r="HT190" s="293"/>
      <c r="HU190" s="382">
        <f>IF($HT190='Classificação geral'!$F184,'Classificação geral'!G184,"")</f>
        <v>0</v>
      </c>
      <c r="HV190" s="382">
        <f>IF($HT190='Classificação geral'!$F184,'Classificação geral'!H184,"")</f>
        <v>0</v>
      </c>
      <c r="HW190" s="382">
        <f>IF($HT190='Classificação geral'!$F184,'Classificação geral'!I184,"")</f>
        <v>0</v>
      </c>
      <c r="HX190" s="382">
        <f>IF($HT190='Classificação geral'!$F184,'Classificação geral'!J184,"")</f>
        <v>0</v>
      </c>
      <c r="HY190" s="382">
        <f>IF($HT190='Classificação geral'!$F184,'Classificação geral'!K184,"")</f>
        <v>0</v>
      </c>
      <c r="HZ190" s="382">
        <f>IF($HT190='Classificação geral'!$F184,'Classificação geral'!L184,"")</f>
        <v>0</v>
      </c>
      <c r="IA190" s="382">
        <f>IF($HT190='Classificação geral'!$F184,'Classificação geral'!M184,"")</f>
        <v>0</v>
      </c>
      <c r="IB190" s="382">
        <f>IF($HT190='Classificação geral'!$F184,'Classificação geral'!N184,"")</f>
        <v>0</v>
      </c>
      <c r="IC190" s="382">
        <f>IF($HT190='Classificação geral'!$F184,'Classificação geral'!O184,"")</f>
        <v>0</v>
      </c>
      <c r="ID190" s="382">
        <f>IF($HT190='Classificação geral'!$F184,'Classificação geral'!P184,"")</f>
        <v>0</v>
      </c>
      <c r="IE190" s="382">
        <f>IF($HT190='Classificação geral'!$F184,'Classificação geral'!Q184,"")</f>
        <v>0</v>
      </c>
      <c r="IF190" s="382">
        <f>IF($HT190='Classificação geral'!$F184,'Classificação geral'!R184,"")</f>
        <v>0</v>
      </c>
      <c r="IG190" s="379">
        <f>IF($HT190='Classificação geral'!$F184,'Classificação geral'!$U184,"")</f>
        <v>0</v>
      </c>
      <c r="IH190" s="334" t="str">
        <f t="shared" si="454"/>
        <v/>
      </c>
      <c r="II190" s="297">
        <f>IFERROR(RANK(IG190,IG:IG,0)+ COUNTIF($IG$13:IG189,IG190),"")</f>
        <v>50</v>
      </c>
      <c r="IJ190" s="305"/>
      <c r="IK190" s="295"/>
      <c r="IL190" s="306"/>
      <c r="IM190" s="293"/>
      <c r="IN190" s="293"/>
      <c r="IO190" s="293"/>
      <c r="IP190" s="379">
        <f>IF($IO190='Classificação geral'!$F184,'Classificação geral'!G184,"")</f>
        <v>0</v>
      </c>
      <c r="IQ190" s="379">
        <f>IF($IO190='Classificação geral'!$F184,'Classificação geral'!H184,"")</f>
        <v>0</v>
      </c>
      <c r="IR190" s="379">
        <f>IF($IO190='Classificação geral'!$F184,'Classificação geral'!I184,"")</f>
        <v>0</v>
      </c>
      <c r="IS190" s="379">
        <f>IF($IO190='Classificação geral'!$F184,'Classificação geral'!J184,"")</f>
        <v>0</v>
      </c>
      <c r="IT190" s="379">
        <f>IF($IO190='Classificação geral'!$F184,'Classificação geral'!K184,"")</f>
        <v>0</v>
      </c>
      <c r="IU190" s="379">
        <f>IF($IO190='Classificação geral'!$F184,'Classificação geral'!L184,"")</f>
        <v>0</v>
      </c>
      <c r="IV190" s="379">
        <f>IF($IO190='Classificação geral'!$F184,'Classificação geral'!M184,"")</f>
        <v>0</v>
      </c>
      <c r="IW190" s="379">
        <f>IF($IO190='Classificação geral'!$F184,'Classificação geral'!N184,"")</f>
        <v>0</v>
      </c>
      <c r="IX190" s="379">
        <f>IF($IO190='Classificação geral'!$F184,'Classificação geral'!O184,"")</f>
        <v>0</v>
      </c>
      <c r="IY190" s="379">
        <f>IF($IO190='Classificação geral'!$F184,'Classificação geral'!P184,"")</f>
        <v>0</v>
      </c>
      <c r="IZ190" s="379">
        <f>IF($IO190='Classificação geral'!$F184,'Classificação geral'!Q184,"")</f>
        <v>0</v>
      </c>
      <c r="JA190" s="379">
        <f>IF($IO190='Classificação geral'!$F184,'Classificação geral'!R184,"")</f>
        <v>0</v>
      </c>
      <c r="JB190" s="296">
        <f>IF($IO190='Classificação geral'!$F184,'Classificação geral'!$U184,"")</f>
        <v>0</v>
      </c>
      <c r="JC190" s="334" t="str">
        <f t="shared" si="455"/>
        <v/>
      </c>
      <c r="JD190" s="297">
        <f>IFERROR(RANK(JB190,JB:JB,0)+ COUNTIF($JB$13:JB189,JB190),"")</f>
        <v>50</v>
      </c>
    </row>
    <row r="191" spans="66:264" ht="24.6" x14ac:dyDescent="0.4">
      <c r="BN191" s="236"/>
      <c r="EI191" s="295"/>
      <c r="EJ191" s="306"/>
      <c r="EK191" s="293"/>
      <c r="EL191" s="293"/>
      <c r="EM191" s="293"/>
      <c r="EN191" s="378" t="str">
        <f>IFERROR(IF(AND($EL191="fem",'Classificação geral'!$F185=1),'Classificação geral'!G185,""),"")</f>
        <v/>
      </c>
      <c r="EO191" s="378" t="str">
        <f>IFERROR(IF(AND($EL191="fem",'Classificação geral'!$F185=1),'Classificação geral'!H185,""),"")</f>
        <v/>
      </c>
      <c r="EP191" s="378" t="str">
        <f>IFERROR(IF(AND($EL191="fem",'Classificação geral'!$F185=1),'Classificação geral'!I185,""),"")</f>
        <v/>
      </c>
      <c r="EQ191" s="378" t="str">
        <f>IFERROR(IF(AND($EL191="fem",'Classificação geral'!$F185=1),'Classificação geral'!J185,""),"")</f>
        <v/>
      </c>
      <c r="ER191" s="306"/>
      <c r="ES191" s="378" t="str">
        <f>IFERROR(IF(AND($EL191="fem",'Classificação geral'!$F185=1),'Classificação geral'!L185,""),"")</f>
        <v/>
      </c>
      <c r="ET191" s="378" t="str">
        <f>IFERROR(IF(AND($EL191="fem",'Classificação geral'!$F185=1),'Classificação geral'!M185,""),"")</f>
        <v/>
      </c>
      <c r="EU191" s="378" t="str">
        <f>IFERROR(IF(AND($EL191="fem",'Classificação geral'!$F185=1),'Classificação geral'!N185,""),"")</f>
        <v/>
      </c>
      <c r="EV191" s="306"/>
      <c r="EW191" s="378" t="str">
        <f>IFERROR(IF(AND($EL191="fem",'Classificação geral'!$F185=1),'Classificação geral'!P185,""),"")</f>
        <v/>
      </c>
      <c r="EX191" s="378" t="str">
        <f>IFERROR(IF(AND($EL191="fem",'Classificação geral'!$F185=1),'Classificação geral'!Q185,""),"")</f>
        <v/>
      </c>
      <c r="EY191" s="378" t="str">
        <f>IFERROR(IF(AND($EL191="fem",'Classificação geral'!$F185=1),'Classificação geral'!R185,""),"")</f>
        <v/>
      </c>
      <c r="EZ191" s="296"/>
      <c r="FA191" s="380" t="str">
        <f t="shared" si="456"/>
        <v/>
      </c>
      <c r="FB191" s="297" t="str">
        <f>IFERROR(RANK(EZ191,EZ:EZ,0)+ COUNTIF(EZ$13:$EZ190,EZ191),"")</f>
        <v/>
      </c>
      <c r="FC191" s="298"/>
      <c r="FD191" s="305"/>
      <c r="FE191" s="295"/>
      <c r="FF191" s="306"/>
      <c r="FG191" s="293"/>
      <c r="FH191" s="293"/>
      <c r="FI191" s="306"/>
      <c r="FJ191" s="378" t="str">
        <f>IFERROR(IF(AND($FH191="mas",'Classificação geral'!$F185=1),'Classificação geral'!G185,""),"")</f>
        <v/>
      </c>
      <c r="FK191" s="378" t="str">
        <f>IFERROR(IF(AND($FH191="mas",'Classificação geral'!$F185=1),'Classificação geral'!H185,""),"")</f>
        <v/>
      </c>
      <c r="FL191" s="378" t="str">
        <f>IFERROR(IF(AND($FH191="mas",'Classificação geral'!$F185=1),'Classificação geral'!I185,""),"")</f>
        <v/>
      </c>
      <c r="FM191" s="378" t="str">
        <f>IFERROR(IF(AND($FH191="mas",'Classificação geral'!$F185=1),'Classificação geral'!J185,""),"")</f>
        <v/>
      </c>
      <c r="FN191" s="378" t="str">
        <f>IFERROR(IF(AND($FH191="mas",'Classificação geral'!$F185=1),'Classificação geral'!K185,""),"")</f>
        <v/>
      </c>
      <c r="FO191" s="378" t="str">
        <f>IFERROR(IF(AND($FH191="mas",'Classificação geral'!$F185=1),'Classificação geral'!L185,""),"")</f>
        <v/>
      </c>
      <c r="FP191" s="378" t="str">
        <f>IFERROR(IF(AND($FH191="mas",'Classificação geral'!$F185=1),'Classificação geral'!M185,""),"")</f>
        <v/>
      </c>
      <c r="FQ191" s="378" t="str">
        <f>IFERROR(IF(AND($FH191="mas",'Classificação geral'!$F185=1),'Classificação geral'!N185,""),"")</f>
        <v/>
      </c>
      <c r="FR191" s="378" t="str">
        <f>IFERROR(IF(AND($FH191="mas",'Classificação geral'!$F185=1),'Classificação geral'!O185,""),"")</f>
        <v/>
      </c>
      <c r="FS191" s="378" t="str">
        <f>IFERROR(IF(AND($FH191="mas",'Classificação geral'!$F185=1),'Classificação geral'!P185,""),"")</f>
        <v/>
      </c>
      <c r="FT191" s="378" t="str">
        <f>IFERROR(IF(AND($FH191="mas",'Classificação geral'!$F185=1),'Classificação geral'!Q185,""),"")</f>
        <v/>
      </c>
      <c r="FU191" s="378" t="str">
        <f>IFERROR(IF(AND($FH191="mas",'Classificação geral'!$F185=1),'Classificação geral'!R185,""),"")</f>
        <v/>
      </c>
      <c r="FV191" s="306"/>
      <c r="FW191" s="380" t="str">
        <f t="shared" si="457"/>
        <v/>
      </c>
      <c r="FX191" s="297" t="str">
        <f>IFERROR(RANK(FV191,FV:FV,0)+ COUNTIF($FV$13:FV190,FV191),"")</f>
        <v/>
      </c>
      <c r="FY191" s="305"/>
      <c r="FZ191" s="295"/>
      <c r="GA191" s="295"/>
      <c r="GB191" s="293"/>
      <c r="GC191" s="293"/>
      <c r="GD191" s="306"/>
      <c r="GE191" s="378" t="str">
        <f>IFERROR(IF(AND($GC191="fem",'Classificação geral'!$F185=2),'Classificação geral'!G185,""),"")</f>
        <v/>
      </c>
      <c r="GF191" s="378" t="str">
        <f>IFERROR(IF(AND($GC191="fem",'Classificação geral'!$F185=2),'Classificação geral'!H185,""),"")</f>
        <v/>
      </c>
      <c r="GG191" s="378" t="str">
        <f>IFERROR(IF(AND($GC191="fem",'Classificação geral'!$F185=2),'Classificação geral'!I185,""),"")</f>
        <v/>
      </c>
      <c r="GH191" s="378" t="str">
        <f>IFERROR(IF(AND($GC191="fem",'Classificação geral'!$F185=2),'Classificação geral'!J185,""),"")</f>
        <v/>
      </c>
      <c r="GI191" s="378" t="str">
        <f>IFERROR(IF(AND($GC191="fem",'Classificação geral'!$F185=2),'Classificação geral'!K185,""),"")</f>
        <v/>
      </c>
      <c r="GJ191" s="378" t="str">
        <f>IFERROR(IF(AND($GC191="fem",'Classificação geral'!$F185=2),'Classificação geral'!L185,""),"")</f>
        <v/>
      </c>
      <c r="GK191" s="378" t="str">
        <f>IFERROR(IF(AND($GC191="fem",'Classificação geral'!$F185=2),'Classificação geral'!M185,""),"")</f>
        <v/>
      </c>
      <c r="GL191" s="378" t="str">
        <f>IFERROR(IF(AND($GC191="fem",'Classificação geral'!$F185=2),'Classificação geral'!N185,""),"")</f>
        <v/>
      </c>
      <c r="GM191" s="378" t="str">
        <f>IFERROR(IF(AND($GC191="fem",'Classificação geral'!$F185=2),'Classificação geral'!O185,""),"")</f>
        <v/>
      </c>
      <c r="GN191" s="378" t="str">
        <f>IFERROR(IF(AND($GC191="fem",'Classificação geral'!$F185=2),'Classificação geral'!P185,""),"")</f>
        <v/>
      </c>
      <c r="GO191" s="378" t="str">
        <f>IFERROR(IF(AND($GC191="fem",'Classificação geral'!$F185=2),'Classificação geral'!Q185,""),"")</f>
        <v/>
      </c>
      <c r="GP191" s="378" t="str">
        <f>IFERROR(IF(AND($GC191="fem",'Classificação geral'!$F185=2),'Classificação geral'!R185,""),"")</f>
        <v/>
      </c>
      <c r="GQ191" s="306"/>
      <c r="GR191" s="380" t="str">
        <f t="shared" si="458"/>
        <v/>
      </c>
      <c r="GS191" s="297" t="str">
        <f>IFERROR(RANK(GQ191,GQ:GQ,0)+ COUNTIF($GQ$13:GQ190,GQ191),"")</f>
        <v/>
      </c>
      <c r="GT191" s="305"/>
      <c r="GU191" s="295"/>
      <c r="GV191" s="295"/>
      <c r="GW191" s="293"/>
      <c r="GX191" s="293"/>
      <c r="GY191" s="306"/>
      <c r="GZ191" s="306"/>
      <c r="HA191" s="306"/>
      <c r="HB191" s="306"/>
      <c r="HC191" s="306"/>
      <c r="HD191" s="306"/>
      <c r="HE191" s="306"/>
      <c r="HF191" s="306"/>
      <c r="HG191" s="306"/>
      <c r="HH191" s="306"/>
      <c r="HI191" s="306"/>
      <c r="HJ191" s="306"/>
      <c r="HK191" s="306"/>
      <c r="HL191" s="306"/>
      <c r="HM191" s="380" t="str">
        <f t="shared" si="459"/>
        <v/>
      </c>
      <c r="HN191" s="297" t="str">
        <f>IFERROR(RANK(HL191,HL:HL,0)+ COUNTIF($HL$13:HL190,HL191),"")</f>
        <v/>
      </c>
      <c r="HO191" s="305"/>
      <c r="HP191" s="295"/>
      <c r="HQ191" s="306"/>
      <c r="HR191" s="293"/>
      <c r="HS191" s="293"/>
      <c r="HT191" s="293"/>
      <c r="HU191" s="382">
        <f>IF($HT191='Classificação geral'!$F185,'Classificação geral'!G185,"")</f>
        <v>0</v>
      </c>
      <c r="HV191" s="382">
        <f>IF($HT191='Classificação geral'!$F185,'Classificação geral'!H185,"")</f>
        <v>0</v>
      </c>
      <c r="HW191" s="382">
        <f>IF($HT191='Classificação geral'!$F185,'Classificação geral'!I185,"")</f>
        <v>0</v>
      </c>
      <c r="HX191" s="382">
        <f>IF($HT191='Classificação geral'!$F185,'Classificação geral'!J185,"")</f>
        <v>0</v>
      </c>
      <c r="HY191" s="382">
        <f>IF($HT191='Classificação geral'!$F185,'Classificação geral'!K185,"")</f>
        <v>0</v>
      </c>
      <c r="HZ191" s="382">
        <f>IF($HT191='Classificação geral'!$F185,'Classificação geral'!L185,"")</f>
        <v>0</v>
      </c>
      <c r="IA191" s="382">
        <f>IF($HT191='Classificação geral'!$F185,'Classificação geral'!M185,"")</f>
        <v>0</v>
      </c>
      <c r="IB191" s="382">
        <f>IF($HT191='Classificação geral'!$F185,'Classificação geral'!N185,"")</f>
        <v>0</v>
      </c>
      <c r="IC191" s="382">
        <f>IF($HT191='Classificação geral'!$F185,'Classificação geral'!O185,"")</f>
        <v>0</v>
      </c>
      <c r="ID191" s="382">
        <f>IF($HT191='Classificação geral'!$F185,'Classificação geral'!P185,"")</f>
        <v>0</v>
      </c>
      <c r="IE191" s="382">
        <f>IF($HT191='Classificação geral'!$F185,'Classificação geral'!Q185,"")</f>
        <v>0</v>
      </c>
      <c r="IF191" s="382">
        <f>IF($HT191='Classificação geral'!$F185,'Classificação geral'!R185,"")</f>
        <v>0</v>
      </c>
      <c r="IG191" s="379">
        <f>IF($HT191='Classificação geral'!$F185,'Classificação geral'!$U185,"")</f>
        <v>0</v>
      </c>
      <c r="IH191" s="334" t="str">
        <f t="shared" si="454"/>
        <v/>
      </c>
      <c r="II191" s="297">
        <f>IFERROR(RANK(IG191,IG:IG,0)+ COUNTIF($IG$13:IG190,IG191),"")</f>
        <v>51</v>
      </c>
      <c r="IJ191" s="305"/>
      <c r="IK191" s="295"/>
      <c r="IL191" s="306"/>
      <c r="IM191" s="293"/>
      <c r="IN191" s="293"/>
      <c r="IO191" s="293"/>
      <c r="IP191" s="379">
        <f>IF($IO191='Classificação geral'!$F185,'Classificação geral'!G185,"")</f>
        <v>0</v>
      </c>
      <c r="IQ191" s="379">
        <f>IF($IO191='Classificação geral'!$F185,'Classificação geral'!H185,"")</f>
        <v>0</v>
      </c>
      <c r="IR191" s="379">
        <f>IF($IO191='Classificação geral'!$F185,'Classificação geral'!I185,"")</f>
        <v>0</v>
      </c>
      <c r="IS191" s="379">
        <f>IF($IO191='Classificação geral'!$F185,'Classificação geral'!J185,"")</f>
        <v>0</v>
      </c>
      <c r="IT191" s="379">
        <f>IF($IO191='Classificação geral'!$F185,'Classificação geral'!K185,"")</f>
        <v>0</v>
      </c>
      <c r="IU191" s="379">
        <f>IF($IO191='Classificação geral'!$F185,'Classificação geral'!L185,"")</f>
        <v>0</v>
      </c>
      <c r="IV191" s="379">
        <f>IF($IO191='Classificação geral'!$F185,'Classificação geral'!M185,"")</f>
        <v>0</v>
      </c>
      <c r="IW191" s="379">
        <f>IF($IO191='Classificação geral'!$F185,'Classificação geral'!N185,"")</f>
        <v>0</v>
      </c>
      <c r="IX191" s="379">
        <f>IF($IO191='Classificação geral'!$F185,'Classificação geral'!O185,"")</f>
        <v>0</v>
      </c>
      <c r="IY191" s="379">
        <f>IF($IO191='Classificação geral'!$F185,'Classificação geral'!P185,"")</f>
        <v>0</v>
      </c>
      <c r="IZ191" s="379">
        <f>IF($IO191='Classificação geral'!$F185,'Classificação geral'!Q185,"")</f>
        <v>0</v>
      </c>
      <c r="JA191" s="379">
        <f>IF($IO191='Classificação geral'!$F185,'Classificação geral'!R185,"")</f>
        <v>0</v>
      </c>
      <c r="JB191" s="296">
        <f>IF($IO191='Classificação geral'!$F185,'Classificação geral'!$U185,"")</f>
        <v>0</v>
      </c>
      <c r="JC191" s="334" t="str">
        <f t="shared" si="455"/>
        <v/>
      </c>
      <c r="JD191" s="297">
        <f>IFERROR(RANK(JB191,JB:JB,0)+ COUNTIF($JB$13:JB190,JB191),"")</f>
        <v>51</v>
      </c>
    </row>
    <row r="192" spans="66:264" ht="24.6" x14ac:dyDescent="0.4">
      <c r="BN192" s="236"/>
      <c r="EI192" s="295"/>
      <c r="EJ192" s="306"/>
      <c r="EK192" s="293"/>
      <c r="EL192" s="293"/>
      <c r="EM192" s="293"/>
      <c r="EN192" s="378" t="str">
        <f>IFERROR(IF(AND($EL192="fem",'Classificação geral'!$F186=1),'Classificação geral'!G186,""),"")</f>
        <v/>
      </c>
      <c r="EO192" s="378" t="str">
        <f>IFERROR(IF(AND($EL192="fem",'Classificação geral'!$F186=1),'Classificação geral'!H186,""),"")</f>
        <v/>
      </c>
      <c r="EP192" s="378" t="str">
        <f>IFERROR(IF(AND($EL192="fem",'Classificação geral'!$F186=1),'Classificação geral'!I186,""),"")</f>
        <v/>
      </c>
      <c r="EQ192" s="378" t="str">
        <f>IFERROR(IF(AND($EL192="fem",'Classificação geral'!$F186=1),'Classificação geral'!J186,""),"")</f>
        <v/>
      </c>
      <c r="ER192" s="306"/>
      <c r="ES192" s="378" t="str">
        <f>IFERROR(IF(AND($EL192="fem",'Classificação geral'!$F186=1),'Classificação geral'!L186,""),"")</f>
        <v/>
      </c>
      <c r="ET192" s="378" t="str">
        <f>IFERROR(IF(AND($EL192="fem",'Classificação geral'!$F186=1),'Classificação geral'!M186,""),"")</f>
        <v/>
      </c>
      <c r="EU192" s="378" t="str">
        <f>IFERROR(IF(AND($EL192="fem",'Classificação geral'!$F186=1),'Classificação geral'!N186,""),"")</f>
        <v/>
      </c>
      <c r="EV192" s="306"/>
      <c r="EW192" s="378" t="str">
        <f>IFERROR(IF(AND($EL192="fem",'Classificação geral'!$F186=1),'Classificação geral'!P186,""),"")</f>
        <v/>
      </c>
      <c r="EX192" s="378" t="str">
        <f>IFERROR(IF(AND($EL192="fem",'Classificação geral'!$F186=1),'Classificação geral'!Q186,""),"")</f>
        <v/>
      </c>
      <c r="EY192" s="378" t="str">
        <f>IFERROR(IF(AND($EL192="fem",'Classificação geral'!$F186=1),'Classificação geral'!R186,""),"")</f>
        <v/>
      </c>
      <c r="EZ192" s="296"/>
      <c r="FA192" s="380" t="str">
        <f t="shared" si="456"/>
        <v/>
      </c>
      <c r="FB192" s="297" t="str">
        <f>IFERROR(RANK(EZ192,EZ:EZ,0)+ COUNTIF(EZ$13:$EZ191,EZ192),"")</f>
        <v/>
      </c>
      <c r="FC192" s="298"/>
      <c r="FD192" s="305"/>
      <c r="FE192" s="295"/>
      <c r="FF192" s="306"/>
      <c r="FG192" s="293"/>
      <c r="FH192" s="293"/>
      <c r="FI192" s="306"/>
      <c r="FJ192" s="378" t="str">
        <f>IFERROR(IF(AND($FH192="mas",'Classificação geral'!$F186=1),'Classificação geral'!G186,""),"")</f>
        <v/>
      </c>
      <c r="FK192" s="378" t="str">
        <f>IFERROR(IF(AND($FH192="mas",'Classificação geral'!$F186=1),'Classificação geral'!H186,""),"")</f>
        <v/>
      </c>
      <c r="FL192" s="378" t="str">
        <f>IFERROR(IF(AND($FH192="mas",'Classificação geral'!$F186=1),'Classificação geral'!I186,""),"")</f>
        <v/>
      </c>
      <c r="FM192" s="378" t="str">
        <f>IFERROR(IF(AND($FH192="mas",'Classificação geral'!$F186=1),'Classificação geral'!J186,""),"")</f>
        <v/>
      </c>
      <c r="FN192" s="378" t="str">
        <f>IFERROR(IF(AND($FH192="mas",'Classificação geral'!$F186=1),'Classificação geral'!K186,""),"")</f>
        <v/>
      </c>
      <c r="FO192" s="378" t="str">
        <f>IFERROR(IF(AND($FH192="mas",'Classificação geral'!$F186=1),'Classificação geral'!L186,""),"")</f>
        <v/>
      </c>
      <c r="FP192" s="378" t="str">
        <f>IFERROR(IF(AND($FH192="mas",'Classificação geral'!$F186=1),'Classificação geral'!M186,""),"")</f>
        <v/>
      </c>
      <c r="FQ192" s="378" t="str">
        <f>IFERROR(IF(AND($FH192="mas",'Classificação geral'!$F186=1),'Classificação geral'!N186,""),"")</f>
        <v/>
      </c>
      <c r="FR192" s="378" t="str">
        <f>IFERROR(IF(AND($FH192="mas",'Classificação geral'!$F186=1),'Classificação geral'!O186,""),"")</f>
        <v/>
      </c>
      <c r="FS192" s="378" t="str">
        <f>IFERROR(IF(AND($FH192="mas",'Classificação geral'!$F186=1),'Classificação geral'!P186,""),"")</f>
        <v/>
      </c>
      <c r="FT192" s="378" t="str">
        <f>IFERROR(IF(AND($FH192="mas",'Classificação geral'!$F186=1),'Classificação geral'!Q186,""),"")</f>
        <v/>
      </c>
      <c r="FU192" s="378" t="str">
        <f>IFERROR(IF(AND($FH192="mas",'Classificação geral'!$F186=1),'Classificação geral'!R186,""),"")</f>
        <v/>
      </c>
      <c r="FV192" s="306"/>
      <c r="FW192" s="380" t="str">
        <f t="shared" si="457"/>
        <v/>
      </c>
      <c r="FX192" s="297" t="str">
        <f>IFERROR(RANK(FV192,FV:FV,0)+ COUNTIF($FV$13:FV191,FV192),"")</f>
        <v/>
      </c>
      <c r="FY192" s="305"/>
      <c r="FZ192" s="295"/>
      <c r="GA192" s="295"/>
      <c r="GB192" s="293"/>
      <c r="GC192" s="293"/>
      <c r="GD192" s="306"/>
      <c r="GE192" s="378" t="str">
        <f>IFERROR(IF(AND($GC192="fem",'Classificação geral'!$F186=2),'Classificação geral'!G186,""),"")</f>
        <v/>
      </c>
      <c r="GF192" s="378" t="str">
        <f>IFERROR(IF(AND($GC192="fem",'Classificação geral'!$F186=2),'Classificação geral'!H186,""),"")</f>
        <v/>
      </c>
      <c r="GG192" s="378" t="str">
        <f>IFERROR(IF(AND($GC192="fem",'Classificação geral'!$F186=2),'Classificação geral'!I186,""),"")</f>
        <v/>
      </c>
      <c r="GH192" s="378" t="str">
        <f>IFERROR(IF(AND($GC192="fem",'Classificação geral'!$F186=2),'Classificação geral'!J186,""),"")</f>
        <v/>
      </c>
      <c r="GI192" s="378" t="str">
        <f>IFERROR(IF(AND($GC192="fem",'Classificação geral'!$F186=2),'Classificação geral'!K186,""),"")</f>
        <v/>
      </c>
      <c r="GJ192" s="378" t="str">
        <f>IFERROR(IF(AND($GC192="fem",'Classificação geral'!$F186=2),'Classificação geral'!L186,""),"")</f>
        <v/>
      </c>
      <c r="GK192" s="378" t="str">
        <f>IFERROR(IF(AND($GC192="fem",'Classificação geral'!$F186=2),'Classificação geral'!M186,""),"")</f>
        <v/>
      </c>
      <c r="GL192" s="378" t="str">
        <f>IFERROR(IF(AND($GC192="fem",'Classificação geral'!$F186=2),'Classificação geral'!N186,""),"")</f>
        <v/>
      </c>
      <c r="GM192" s="378" t="str">
        <f>IFERROR(IF(AND($GC192="fem",'Classificação geral'!$F186=2),'Classificação geral'!O186,""),"")</f>
        <v/>
      </c>
      <c r="GN192" s="378" t="str">
        <f>IFERROR(IF(AND($GC192="fem",'Classificação geral'!$F186=2),'Classificação geral'!P186,""),"")</f>
        <v/>
      </c>
      <c r="GO192" s="378" t="str">
        <f>IFERROR(IF(AND($GC192="fem",'Classificação geral'!$F186=2),'Classificação geral'!Q186,""),"")</f>
        <v/>
      </c>
      <c r="GP192" s="378" t="str">
        <f>IFERROR(IF(AND($GC192="fem",'Classificação geral'!$F186=2),'Classificação geral'!R186,""),"")</f>
        <v/>
      </c>
      <c r="GQ192" s="306"/>
      <c r="GR192" s="380" t="str">
        <f t="shared" si="458"/>
        <v/>
      </c>
      <c r="GS192" s="297" t="str">
        <f>IFERROR(RANK(GQ192,GQ:GQ,0)+ COUNTIF($GQ$13:GQ191,GQ192),"")</f>
        <v/>
      </c>
      <c r="GT192" s="305"/>
      <c r="GU192" s="295"/>
      <c r="GV192" s="295"/>
      <c r="GW192" s="293"/>
      <c r="GX192" s="293"/>
      <c r="GY192" s="306"/>
      <c r="GZ192" s="306"/>
      <c r="HA192" s="306"/>
      <c r="HB192" s="306"/>
      <c r="HC192" s="306"/>
      <c r="HD192" s="306"/>
      <c r="HE192" s="306"/>
      <c r="HF192" s="306"/>
      <c r="HG192" s="306"/>
      <c r="HH192" s="306"/>
      <c r="HI192" s="306"/>
      <c r="HJ192" s="306"/>
      <c r="HK192" s="306"/>
      <c r="HL192" s="306"/>
      <c r="HM192" s="380" t="str">
        <f t="shared" si="459"/>
        <v/>
      </c>
      <c r="HN192" s="297" t="str">
        <f>IFERROR(RANK(HL192,HL:HL,0)+ COUNTIF($HL$13:HL191,HL192),"")</f>
        <v/>
      </c>
      <c r="HO192" s="305"/>
      <c r="HP192" s="295"/>
      <c r="HQ192" s="306"/>
      <c r="HR192" s="293"/>
      <c r="HS192" s="293"/>
      <c r="HT192" s="293"/>
      <c r="HU192" s="382">
        <f>IF($HT192='Classificação geral'!$F186,'Classificação geral'!G186,"")</f>
        <v>0</v>
      </c>
      <c r="HV192" s="382">
        <f>IF($HT192='Classificação geral'!$F186,'Classificação geral'!H186,"")</f>
        <v>0</v>
      </c>
      <c r="HW192" s="382">
        <f>IF($HT192='Classificação geral'!$F186,'Classificação geral'!I186,"")</f>
        <v>0</v>
      </c>
      <c r="HX192" s="382">
        <f>IF($HT192='Classificação geral'!$F186,'Classificação geral'!J186,"")</f>
        <v>0</v>
      </c>
      <c r="HY192" s="382">
        <f>IF($HT192='Classificação geral'!$F186,'Classificação geral'!K186,"")</f>
        <v>0</v>
      </c>
      <c r="HZ192" s="382">
        <f>IF($HT192='Classificação geral'!$F186,'Classificação geral'!L186,"")</f>
        <v>0</v>
      </c>
      <c r="IA192" s="382">
        <f>IF($HT192='Classificação geral'!$F186,'Classificação geral'!M186,"")</f>
        <v>0</v>
      </c>
      <c r="IB192" s="382">
        <f>IF($HT192='Classificação geral'!$F186,'Classificação geral'!N186,"")</f>
        <v>0</v>
      </c>
      <c r="IC192" s="382">
        <f>IF($HT192='Classificação geral'!$F186,'Classificação geral'!O186,"")</f>
        <v>0</v>
      </c>
      <c r="ID192" s="382">
        <f>IF($HT192='Classificação geral'!$F186,'Classificação geral'!P186,"")</f>
        <v>0</v>
      </c>
      <c r="IE192" s="382">
        <f>IF($HT192='Classificação geral'!$F186,'Classificação geral'!Q186,"")</f>
        <v>0</v>
      </c>
      <c r="IF192" s="382">
        <f>IF($HT192='Classificação geral'!$F186,'Classificação geral'!R186,"")</f>
        <v>0</v>
      </c>
      <c r="IG192" s="379">
        <f>IF($HT192='Classificação geral'!$F186,'Classificação geral'!$U186,"")</f>
        <v>0</v>
      </c>
      <c r="IH192" s="334" t="str">
        <f t="shared" si="454"/>
        <v/>
      </c>
      <c r="II192" s="297">
        <f>IFERROR(RANK(IG192,IG:IG,0)+ COUNTIF($IG$13:IG191,IG192),"")</f>
        <v>52</v>
      </c>
      <c r="IJ192" s="305"/>
      <c r="IK192" s="295"/>
      <c r="IL192" s="306"/>
      <c r="IM192" s="293"/>
      <c r="IN192" s="293"/>
      <c r="IO192" s="293"/>
      <c r="IP192" s="379">
        <f>IF($IO192='Classificação geral'!$F186,'Classificação geral'!G186,"")</f>
        <v>0</v>
      </c>
      <c r="IQ192" s="379">
        <f>IF($IO192='Classificação geral'!$F186,'Classificação geral'!H186,"")</f>
        <v>0</v>
      </c>
      <c r="IR192" s="379">
        <f>IF($IO192='Classificação geral'!$F186,'Classificação geral'!I186,"")</f>
        <v>0</v>
      </c>
      <c r="IS192" s="379">
        <f>IF($IO192='Classificação geral'!$F186,'Classificação geral'!J186,"")</f>
        <v>0</v>
      </c>
      <c r="IT192" s="379">
        <f>IF($IO192='Classificação geral'!$F186,'Classificação geral'!K186,"")</f>
        <v>0</v>
      </c>
      <c r="IU192" s="379">
        <f>IF($IO192='Classificação geral'!$F186,'Classificação geral'!L186,"")</f>
        <v>0</v>
      </c>
      <c r="IV192" s="379">
        <f>IF($IO192='Classificação geral'!$F186,'Classificação geral'!M186,"")</f>
        <v>0</v>
      </c>
      <c r="IW192" s="379">
        <f>IF($IO192='Classificação geral'!$F186,'Classificação geral'!N186,"")</f>
        <v>0</v>
      </c>
      <c r="IX192" s="379">
        <f>IF($IO192='Classificação geral'!$F186,'Classificação geral'!O186,"")</f>
        <v>0</v>
      </c>
      <c r="IY192" s="379">
        <f>IF($IO192='Classificação geral'!$F186,'Classificação geral'!P186,"")</f>
        <v>0</v>
      </c>
      <c r="IZ192" s="379">
        <f>IF($IO192='Classificação geral'!$F186,'Classificação geral'!Q186,"")</f>
        <v>0</v>
      </c>
      <c r="JA192" s="379">
        <f>IF($IO192='Classificação geral'!$F186,'Classificação geral'!R186,"")</f>
        <v>0</v>
      </c>
      <c r="JB192" s="296">
        <f>IF($IO192='Classificação geral'!$F186,'Classificação geral'!$U186,"")</f>
        <v>0</v>
      </c>
      <c r="JC192" s="334" t="str">
        <f t="shared" si="455"/>
        <v/>
      </c>
      <c r="JD192" s="297">
        <f>IFERROR(RANK(JB192,JB:JB,0)+ COUNTIF($JB$13:JB191,JB192),"")</f>
        <v>52</v>
      </c>
    </row>
    <row r="193" spans="66:264" ht="24.6" x14ac:dyDescent="0.4">
      <c r="BN193" s="236"/>
      <c r="EI193" s="295"/>
      <c r="EJ193" s="306"/>
      <c r="EK193" s="293"/>
      <c r="EL193" s="293"/>
      <c r="EM193" s="293"/>
      <c r="EN193" s="378" t="str">
        <f>IFERROR(IF(AND($EL193="fem",'Classificação geral'!$F187=1),'Classificação geral'!G187,""),"")</f>
        <v/>
      </c>
      <c r="EO193" s="378" t="str">
        <f>IFERROR(IF(AND($EL193="fem",'Classificação geral'!$F187=1),'Classificação geral'!H187,""),"")</f>
        <v/>
      </c>
      <c r="EP193" s="378" t="str">
        <f>IFERROR(IF(AND($EL193="fem",'Classificação geral'!$F187=1),'Classificação geral'!I187,""),"")</f>
        <v/>
      </c>
      <c r="EQ193" s="378" t="str">
        <f>IFERROR(IF(AND($EL193="fem",'Classificação geral'!$F187=1),'Classificação geral'!J187,""),"")</f>
        <v/>
      </c>
      <c r="ER193" s="306"/>
      <c r="ES193" s="378" t="str">
        <f>IFERROR(IF(AND($EL193="fem",'Classificação geral'!$F187=1),'Classificação geral'!L187,""),"")</f>
        <v/>
      </c>
      <c r="ET193" s="378" t="str">
        <f>IFERROR(IF(AND($EL193="fem",'Classificação geral'!$F187=1),'Classificação geral'!M187,""),"")</f>
        <v/>
      </c>
      <c r="EU193" s="378" t="str">
        <f>IFERROR(IF(AND($EL193="fem",'Classificação geral'!$F187=1),'Classificação geral'!N187,""),"")</f>
        <v/>
      </c>
      <c r="EV193" s="306"/>
      <c r="EW193" s="378" t="str">
        <f>IFERROR(IF(AND($EL193="fem",'Classificação geral'!$F187=1),'Classificação geral'!P187,""),"")</f>
        <v/>
      </c>
      <c r="EX193" s="378" t="str">
        <f>IFERROR(IF(AND($EL193="fem",'Classificação geral'!$F187=1),'Classificação geral'!Q187,""),"")</f>
        <v/>
      </c>
      <c r="EY193" s="378" t="str">
        <f>IFERROR(IF(AND($EL193="fem",'Classificação geral'!$F187=1),'Classificação geral'!R187,""),"")</f>
        <v/>
      </c>
      <c r="EZ193" s="296"/>
      <c r="FA193" s="380" t="str">
        <f t="shared" si="456"/>
        <v/>
      </c>
      <c r="FB193" s="297" t="str">
        <f>IFERROR(RANK(EZ193,EZ:EZ,0)+ COUNTIF(EZ$13:$EZ192,EZ193),"")</f>
        <v/>
      </c>
      <c r="FC193" s="298"/>
      <c r="FD193" s="305"/>
      <c r="FE193" s="295"/>
      <c r="FF193" s="306"/>
      <c r="FG193" s="293"/>
      <c r="FH193" s="293"/>
      <c r="FI193" s="306"/>
      <c r="FJ193" s="378" t="str">
        <f>IFERROR(IF(AND($FH193="mas",'Classificação geral'!$F187=1),'Classificação geral'!G187,""),"")</f>
        <v/>
      </c>
      <c r="FK193" s="378" t="str">
        <f>IFERROR(IF(AND($FH193="mas",'Classificação geral'!$F187=1),'Classificação geral'!H187,""),"")</f>
        <v/>
      </c>
      <c r="FL193" s="378" t="str">
        <f>IFERROR(IF(AND($FH193="mas",'Classificação geral'!$F187=1),'Classificação geral'!I187,""),"")</f>
        <v/>
      </c>
      <c r="FM193" s="378" t="str">
        <f>IFERROR(IF(AND($FH193="mas",'Classificação geral'!$F187=1),'Classificação geral'!J187,""),"")</f>
        <v/>
      </c>
      <c r="FN193" s="378" t="str">
        <f>IFERROR(IF(AND($FH193="mas",'Classificação geral'!$F187=1),'Classificação geral'!K187,""),"")</f>
        <v/>
      </c>
      <c r="FO193" s="378" t="str">
        <f>IFERROR(IF(AND($FH193="mas",'Classificação geral'!$F187=1),'Classificação geral'!L187,""),"")</f>
        <v/>
      </c>
      <c r="FP193" s="378" t="str">
        <f>IFERROR(IF(AND($FH193="mas",'Classificação geral'!$F187=1),'Classificação geral'!M187,""),"")</f>
        <v/>
      </c>
      <c r="FQ193" s="378" t="str">
        <f>IFERROR(IF(AND($FH193="mas",'Classificação geral'!$F187=1),'Classificação geral'!N187,""),"")</f>
        <v/>
      </c>
      <c r="FR193" s="378" t="str">
        <f>IFERROR(IF(AND($FH193="mas",'Classificação geral'!$F187=1),'Classificação geral'!O187,""),"")</f>
        <v/>
      </c>
      <c r="FS193" s="378" t="str">
        <f>IFERROR(IF(AND($FH193="mas",'Classificação geral'!$F187=1),'Classificação geral'!P187,""),"")</f>
        <v/>
      </c>
      <c r="FT193" s="378" t="str">
        <f>IFERROR(IF(AND($FH193="mas",'Classificação geral'!$F187=1),'Classificação geral'!Q187,""),"")</f>
        <v/>
      </c>
      <c r="FU193" s="378" t="str">
        <f>IFERROR(IF(AND($FH193="mas",'Classificação geral'!$F187=1),'Classificação geral'!R187,""),"")</f>
        <v/>
      </c>
      <c r="FV193" s="306"/>
      <c r="FW193" s="380" t="str">
        <f t="shared" si="457"/>
        <v/>
      </c>
      <c r="FX193" s="297" t="str">
        <f>IFERROR(RANK(FV193,FV:FV,0)+ COUNTIF($FV$13:FV192,FV193),"")</f>
        <v/>
      </c>
      <c r="FY193" s="305"/>
      <c r="FZ193" s="295"/>
      <c r="GA193" s="295"/>
      <c r="GB193" s="293"/>
      <c r="GC193" s="293"/>
      <c r="GD193" s="306"/>
      <c r="GE193" s="378" t="str">
        <f>IFERROR(IF(AND($GC193="fem",'Classificação geral'!$F187=2),'Classificação geral'!G187,""),"")</f>
        <v/>
      </c>
      <c r="GF193" s="378" t="str">
        <f>IFERROR(IF(AND($GC193="fem",'Classificação geral'!$F187=2),'Classificação geral'!H187,""),"")</f>
        <v/>
      </c>
      <c r="GG193" s="378" t="str">
        <f>IFERROR(IF(AND($GC193="fem",'Classificação geral'!$F187=2),'Classificação geral'!I187,""),"")</f>
        <v/>
      </c>
      <c r="GH193" s="378" t="str">
        <f>IFERROR(IF(AND($GC193="fem",'Classificação geral'!$F187=2),'Classificação geral'!J187,""),"")</f>
        <v/>
      </c>
      <c r="GI193" s="378" t="str">
        <f>IFERROR(IF(AND($GC193="fem",'Classificação geral'!$F187=2),'Classificação geral'!K187,""),"")</f>
        <v/>
      </c>
      <c r="GJ193" s="378" t="str">
        <f>IFERROR(IF(AND($GC193="fem",'Classificação geral'!$F187=2),'Classificação geral'!L187,""),"")</f>
        <v/>
      </c>
      <c r="GK193" s="378" t="str">
        <f>IFERROR(IF(AND($GC193="fem",'Classificação geral'!$F187=2),'Classificação geral'!M187,""),"")</f>
        <v/>
      </c>
      <c r="GL193" s="378" t="str">
        <f>IFERROR(IF(AND($GC193="fem",'Classificação geral'!$F187=2),'Classificação geral'!N187,""),"")</f>
        <v/>
      </c>
      <c r="GM193" s="378" t="str">
        <f>IFERROR(IF(AND($GC193="fem",'Classificação geral'!$F187=2),'Classificação geral'!O187,""),"")</f>
        <v/>
      </c>
      <c r="GN193" s="378" t="str">
        <f>IFERROR(IF(AND($GC193="fem",'Classificação geral'!$F187=2),'Classificação geral'!P187,""),"")</f>
        <v/>
      </c>
      <c r="GO193" s="378" t="str">
        <f>IFERROR(IF(AND($GC193="fem",'Classificação geral'!$F187=2),'Classificação geral'!Q187,""),"")</f>
        <v/>
      </c>
      <c r="GP193" s="378" t="str">
        <f>IFERROR(IF(AND($GC193="fem",'Classificação geral'!$F187=2),'Classificação geral'!R187,""),"")</f>
        <v/>
      </c>
      <c r="GQ193" s="306"/>
      <c r="GR193" s="380" t="str">
        <f t="shared" si="458"/>
        <v/>
      </c>
      <c r="GS193" s="297" t="str">
        <f>IFERROR(RANK(GQ193,GQ:GQ,0)+ COUNTIF($GQ$13:GQ192,GQ193),"")</f>
        <v/>
      </c>
      <c r="GT193" s="305"/>
      <c r="GU193" s="295"/>
      <c r="GV193" s="295"/>
      <c r="GW193" s="293"/>
      <c r="GX193" s="293"/>
      <c r="GY193" s="306"/>
      <c r="GZ193" s="306"/>
      <c r="HA193" s="306"/>
      <c r="HB193" s="306"/>
      <c r="HC193" s="306"/>
      <c r="HD193" s="306"/>
      <c r="HE193" s="306"/>
      <c r="HF193" s="306"/>
      <c r="HG193" s="306"/>
      <c r="HH193" s="306"/>
      <c r="HI193" s="306"/>
      <c r="HJ193" s="306"/>
      <c r="HK193" s="306"/>
      <c r="HL193" s="306"/>
      <c r="HM193" s="380" t="str">
        <f t="shared" si="459"/>
        <v/>
      </c>
      <c r="HN193" s="297" t="str">
        <f>IFERROR(RANK(HL193,HL:HL,0)+ COUNTIF($HL$13:HL192,HL193),"")</f>
        <v/>
      </c>
      <c r="HO193" s="305"/>
      <c r="HP193" s="295"/>
      <c r="HQ193" s="306"/>
      <c r="HR193" s="293"/>
      <c r="HS193" s="293"/>
      <c r="HT193" s="293"/>
      <c r="HU193" s="382">
        <f>IF($HT193='Classificação geral'!$F187,'Classificação geral'!G187,"")</f>
        <v>0</v>
      </c>
      <c r="HV193" s="382">
        <f>IF($HT193='Classificação geral'!$F187,'Classificação geral'!H187,"")</f>
        <v>0</v>
      </c>
      <c r="HW193" s="382">
        <f>IF($HT193='Classificação geral'!$F187,'Classificação geral'!I187,"")</f>
        <v>0</v>
      </c>
      <c r="HX193" s="382">
        <f>IF($HT193='Classificação geral'!$F187,'Classificação geral'!J187,"")</f>
        <v>0</v>
      </c>
      <c r="HY193" s="382">
        <f>IF($HT193='Classificação geral'!$F187,'Classificação geral'!K187,"")</f>
        <v>0</v>
      </c>
      <c r="HZ193" s="382">
        <f>IF($HT193='Classificação geral'!$F187,'Classificação geral'!L187,"")</f>
        <v>0</v>
      </c>
      <c r="IA193" s="382">
        <f>IF($HT193='Classificação geral'!$F187,'Classificação geral'!M187,"")</f>
        <v>0</v>
      </c>
      <c r="IB193" s="382">
        <f>IF($HT193='Classificação geral'!$F187,'Classificação geral'!N187,"")</f>
        <v>0</v>
      </c>
      <c r="IC193" s="382">
        <f>IF($HT193='Classificação geral'!$F187,'Classificação geral'!O187,"")</f>
        <v>0</v>
      </c>
      <c r="ID193" s="382">
        <f>IF($HT193='Classificação geral'!$F187,'Classificação geral'!P187,"")</f>
        <v>0</v>
      </c>
      <c r="IE193" s="382">
        <f>IF($HT193='Classificação geral'!$F187,'Classificação geral'!Q187,"")</f>
        <v>0</v>
      </c>
      <c r="IF193" s="382">
        <f>IF($HT193='Classificação geral'!$F187,'Classificação geral'!R187,"")</f>
        <v>0</v>
      </c>
      <c r="IG193" s="379">
        <f>IF($HT193='Classificação geral'!$F187,'Classificação geral'!$U187,"")</f>
        <v>0</v>
      </c>
      <c r="IH193" s="334" t="str">
        <f t="shared" si="454"/>
        <v/>
      </c>
      <c r="II193" s="297">
        <f>IFERROR(RANK(IG193,IG:IG,0)+ COUNTIF($IG$13:IG192,IG193),"")</f>
        <v>53</v>
      </c>
      <c r="IJ193" s="305"/>
      <c r="IK193" s="295"/>
      <c r="IL193" s="306"/>
      <c r="IM193" s="293"/>
      <c r="IN193" s="293"/>
      <c r="IO193" s="293"/>
      <c r="IP193" s="379">
        <f>IF($IO193='Classificação geral'!$F187,'Classificação geral'!G187,"")</f>
        <v>0</v>
      </c>
      <c r="IQ193" s="379">
        <f>IF($IO193='Classificação geral'!$F187,'Classificação geral'!H187,"")</f>
        <v>0</v>
      </c>
      <c r="IR193" s="379">
        <f>IF($IO193='Classificação geral'!$F187,'Classificação geral'!I187,"")</f>
        <v>0</v>
      </c>
      <c r="IS193" s="379">
        <f>IF($IO193='Classificação geral'!$F187,'Classificação geral'!J187,"")</f>
        <v>0</v>
      </c>
      <c r="IT193" s="379">
        <f>IF($IO193='Classificação geral'!$F187,'Classificação geral'!K187,"")</f>
        <v>0</v>
      </c>
      <c r="IU193" s="379">
        <f>IF($IO193='Classificação geral'!$F187,'Classificação geral'!L187,"")</f>
        <v>0</v>
      </c>
      <c r="IV193" s="379">
        <f>IF($IO193='Classificação geral'!$F187,'Classificação geral'!M187,"")</f>
        <v>0</v>
      </c>
      <c r="IW193" s="379">
        <f>IF($IO193='Classificação geral'!$F187,'Classificação geral'!N187,"")</f>
        <v>0</v>
      </c>
      <c r="IX193" s="379">
        <f>IF($IO193='Classificação geral'!$F187,'Classificação geral'!O187,"")</f>
        <v>0</v>
      </c>
      <c r="IY193" s="379">
        <f>IF($IO193='Classificação geral'!$F187,'Classificação geral'!P187,"")</f>
        <v>0</v>
      </c>
      <c r="IZ193" s="379">
        <f>IF($IO193='Classificação geral'!$F187,'Classificação geral'!Q187,"")</f>
        <v>0</v>
      </c>
      <c r="JA193" s="379">
        <f>IF($IO193='Classificação geral'!$F187,'Classificação geral'!R187,"")</f>
        <v>0</v>
      </c>
      <c r="JB193" s="296">
        <f>IF($IO193='Classificação geral'!$F187,'Classificação geral'!$U187,"")</f>
        <v>0</v>
      </c>
      <c r="JC193" s="334" t="str">
        <f t="shared" si="455"/>
        <v/>
      </c>
      <c r="JD193" s="297">
        <f>IFERROR(RANK(JB193,JB:JB,0)+ COUNTIF($JB$13:JB192,JB193),"")</f>
        <v>53</v>
      </c>
    </row>
    <row r="194" spans="66:264" ht="24.6" x14ac:dyDescent="0.4">
      <c r="BN194" s="236"/>
      <c r="EI194" s="295"/>
      <c r="EJ194" s="306"/>
      <c r="EK194" s="293"/>
      <c r="EL194" s="293"/>
      <c r="EM194" s="293"/>
      <c r="EN194" s="378" t="str">
        <f>IFERROR(IF(AND($EL194="fem",'Classificação geral'!$F188=1),'Classificação geral'!G188,""),"")</f>
        <v/>
      </c>
      <c r="EO194" s="378" t="str">
        <f>IFERROR(IF(AND($EL194="fem",'Classificação geral'!$F188=1),'Classificação geral'!H188,""),"")</f>
        <v/>
      </c>
      <c r="EP194" s="378" t="str">
        <f>IFERROR(IF(AND($EL194="fem",'Classificação geral'!$F188=1),'Classificação geral'!I188,""),"")</f>
        <v/>
      </c>
      <c r="EQ194" s="378" t="str">
        <f>IFERROR(IF(AND($EL194="fem",'Classificação geral'!$F188=1),'Classificação geral'!J188,""),"")</f>
        <v/>
      </c>
      <c r="ER194" s="306"/>
      <c r="ES194" s="378" t="str">
        <f>IFERROR(IF(AND($EL194="fem",'Classificação geral'!$F188=1),'Classificação geral'!L188,""),"")</f>
        <v/>
      </c>
      <c r="ET194" s="378" t="str">
        <f>IFERROR(IF(AND($EL194="fem",'Classificação geral'!$F188=1),'Classificação geral'!M188,""),"")</f>
        <v/>
      </c>
      <c r="EU194" s="378" t="str">
        <f>IFERROR(IF(AND($EL194="fem",'Classificação geral'!$F188=1),'Classificação geral'!N188,""),"")</f>
        <v/>
      </c>
      <c r="EV194" s="306"/>
      <c r="EW194" s="378" t="str">
        <f>IFERROR(IF(AND($EL194="fem",'Classificação geral'!$F188=1),'Classificação geral'!P188,""),"")</f>
        <v/>
      </c>
      <c r="EX194" s="378" t="str">
        <f>IFERROR(IF(AND($EL194="fem",'Classificação geral'!$F188=1),'Classificação geral'!Q188,""),"")</f>
        <v/>
      </c>
      <c r="EY194" s="378" t="str">
        <f>IFERROR(IF(AND($EL194="fem",'Classificação geral'!$F188=1),'Classificação geral'!R188,""),"")</f>
        <v/>
      </c>
      <c r="EZ194" s="296"/>
      <c r="FA194" s="380" t="str">
        <f t="shared" si="456"/>
        <v/>
      </c>
      <c r="FB194" s="297" t="str">
        <f>IFERROR(RANK(EZ194,EZ:EZ,0)+ COUNTIF(EZ$13:$EZ193,EZ194),"")</f>
        <v/>
      </c>
      <c r="FC194" s="298"/>
      <c r="FD194" s="305"/>
      <c r="FE194" s="295"/>
      <c r="FF194" s="306"/>
      <c r="FG194" s="293"/>
      <c r="FH194" s="293"/>
      <c r="FI194" s="306"/>
      <c r="FJ194" s="378" t="str">
        <f>IFERROR(IF(AND($FH194="mas",'Classificação geral'!$F188=1),'Classificação geral'!G188,""),"")</f>
        <v/>
      </c>
      <c r="FK194" s="378" t="str">
        <f>IFERROR(IF(AND($FH194="mas",'Classificação geral'!$F188=1),'Classificação geral'!H188,""),"")</f>
        <v/>
      </c>
      <c r="FL194" s="378" t="str">
        <f>IFERROR(IF(AND($FH194="mas",'Classificação geral'!$F188=1),'Classificação geral'!I188,""),"")</f>
        <v/>
      </c>
      <c r="FM194" s="378" t="str">
        <f>IFERROR(IF(AND($FH194="mas",'Classificação geral'!$F188=1),'Classificação geral'!J188,""),"")</f>
        <v/>
      </c>
      <c r="FN194" s="378" t="str">
        <f>IFERROR(IF(AND($FH194="mas",'Classificação geral'!$F188=1),'Classificação geral'!K188,""),"")</f>
        <v/>
      </c>
      <c r="FO194" s="378" t="str">
        <f>IFERROR(IF(AND($FH194="mas",'Classificação geral'!$F188=1),'Classificação geral'!L188,""),"")</f>
        <v/>
      </c>
      <c r="FP194" s="378" t="str">
        <f>IFERROR(IF(AND($FH194="mas",'Classificação geral'!$F188=1),'Classificação geral'!M188,""),"")</f>
        <v/>
      </c>
      <c r="FQ194" s="378" t="str">
        <f>IFERROR(IF(AND($FH194="mas",'Classificação geral'!$F188=1),'Classificação geral'!N188,""),"")</f>
        <v/>
      </c>
      <c r="FR194" s="378" t="str">
        <f>IFERROR(IF(AND($FH194="mas",'Classificação geral'!$F188=1),'Classificação geral'!O188,""),"")</f>
        <v/>
      </c>
      <c r="FS194" s="378" t="str">
        <f>IFERROR(IF(AND($FH194="mas",'Classificação geral'!$F188=1),'Classificação geral'!P188,""),"")</f>
        <v/>
      </c>
      <c r="FT194" s="378" t="str">
        <f>IFERROR(IF(AND($FH194="mas",'Classificação geral'!$F188=1),'Classificação geral'!Q188,""),"")</f>
        <v/>
      </c>
      <c r="FU194" s="378" t="str">
        <f>IFERROR(IF(AND($FH194="mas",'Classificação geral'!$F188=1),'Classificação geral'!R188,""),"")</f>
        <v/>
      </c>
      <c r="FV194" s="306"/>
      <c r="FW194" s="380" t="str">
        <f t="shared" si="457"/>
        <v/>
      </c>
      <c r="FX194" s="297" t="str">
        <f>IFERROR(RANK(FV194,FV:FV,0)+ COUNTIF($FV$13:FV193,FV194),"")</f>
        <v/>
      </c>
      <c r="FY194" s="305"/>
      <c r="FZ194" s="295"/>
      <c r="GA194" s="295"/>
      <c r="GB194" s="293"/>
      <c r="GC194" s="293"/>
      <c r="GD194" s="306"/>
      <c r="GE194" s="378" t="str">
        <f>IFERROR(IF(AND($GC194="fem",'Classificação geral'!$F188=2),'Classificação geral'!G188,""),"")</f>
        <v/>
      </c>
      <c r="GF194" s="378" t="str">
        <f>IFERROR(IF(AND($GC194="fem",'Classificação geral'!$F188=2),'Classificação geral'!H188,""),"")</f>
        <v/>
      </c>
      <c r="GG194" s="378" t="str">
        <f>IFERROR(IF(AND($GC194="fem",'Classificação geral'!$F188=2),'Classificação geral'!I188,""),"")</f>
        <v/>
      </c>
      <c r="GH194" s="378" t="str">
        <f>IFERROR(IF(AND($GC194="fem",'Classificação geral'!$F188=2),'Classificação geral'!J188,""),"")</f>
        <v/>
      </c>
      <c r="GI194" s="378" t="str">
        <f>IFERROR(IF(AND($GC194="fem",'Classificação geral'!$F188=2),'Classificação geral'!K188,""),"")</f>
        <v/>
      </c>
      <c r="GJ194" s="378" t="str">
        <f>IFERROR(IF(AND($GC194="fem",'Classificação geral'!$F188=2),'Classificação geral'!L188,""),"")</f>
        <v/>
      </c>
      <c r="GK194" s="378" t="str">
        <f>IFERROR(IF(AND($GC194="fem",'Classificação geral'!$F188=2),'Classificação geral'!M188,""),"")</f>
        <v/>
      </c>
      <c r="GL194" s="378" t="str">
        <f>IFERROR(IF(AND($GC194="fem",'Classificação geral'!$F188=2),'Classificação geral'!N188,""),"")</f>
        <v/>
      </c>
      <c r="GM194" s="378" t="str">
        <f>IFERROR(IF(AND($GC194="fem",'Classificação geral'!$F188=2),'Classificação geral'!O188,""),"")</f>
        <v/>
      </c>
      <c r="GN194" s="378" t="str">
        <f>IFERROR(IF(AND($GC194="fem",'Classificação geral'!$F188=2),'Classificação geral'!P188,""),"")</f>
        <v/>
      </c>
      <c r="GO194" s="378" t="str">
        <f>IFERROR(IF(AND($GC194="fem",'Classificação geral'!$F188=2),'Classificação geral'!Q188,""),"")</f>
        <v/>
      </c>
      <c r="GP194" s="378" t="str">
        <f>IFERROR(IF(AND($GC194="fem",'Classificação geral'!$F188=2),'Classificação geral'!R188,""),"")</f>
        <v/>
      </c>
      <c r="GQ194" s="306"/>
      <c r="GR194" s="380" t="str">
        <f t="shared" si="458"/>
        <v/>
      </c>
      <c r="GS194" s="297" t="str">
        <f>IFERROR(RANK(GQ194,GQ:GQ,0)+ COUNTIF($GQ$13:GQ193,GQ194),"")</f>
        <v/>
      </c>
      <c r="GT194" s="305"/>
      <c r="GU194" s="295"/>
      <c r="GV194" s="295"/>
      <c r="GW194" s="293"/>
      <c r="GX194" s="293"/>
      <c r="GY194" s="306"/>
      <c r="GZ194" s="306"/>
      <c r="HA194" s="306"/>
      <c r="HB194" s="306"/>
      <c r="HC194" s="306"/>
      <c r="HD194" s="306"/>
      <c r="HE194" s="306"/>
      <c r="HF194" s="306"/>
      <c r="HG194" s="306"/>
      <c r="HH194" s="306"/>
      <c r="HI194" s="306"/>
      <c r="HJ194" s="306"/>
      <c r="HK194" s="306"/>
      <c r="HL194" s="306"/>
      <c r="HM194" s="380" t="str">
        <f t="shared" si="459"/>
        <v/>
      </c>
      <c r="HN194" s="297" t="str">
        <f>IFERROR(RANK(HL194,HL:HL,0)+ COUNTIF($HL$13:HL193,HL194),"")</f>
        <v/>
      </c>
      <c r="HO194" s="305"/>
      <c r="HP194" s="295"/>
      <c r="HQ194" s="306"/>
      <c r="HR194" s="293"/>
      <c r="HS194" s="293"/>
      <c r="HT194" s="293"/>
      <c r="HU194" s="382">
        <f>IF($HT194='Classificação geral'!$F188,'Classificação geral'!G188,"")</f>
        <v>0</v>
      </c>
      <c r="HV194" s="382">
        <f>IF($HT194='Classificação geral'!$F188,'Classificação geral'!H188,"")</f>
        <v>0</v>
      </c>
      <c r="HW194" s="382">
        <f>IF($HT194='Classificação geral'!$F188,'Classificação geral'!I188,"")</f>
        <v>0</v>
      </c>
      <c r="HX194" s="382">
        <f>IF($HT194='Classificação geral'!$F188,'Classificação geral'!J188,"")</f>
        <v>0</v>
      </c>
      <c r="HY194" s="382">
        <f>IF($HT194='Classificação geral'!$F188,'Classificação geral'!K188,"")</f>
        <v>0</v>
      </c>
      <c r="HZ194" s="382">
        <f>IF($HT194='Classificação geral'!$F188,'Classificação geral'!L188,"")</f>
        <v>0</v>
      </c>
      <c r="IA194" s="382">
        <f>IF($HT194='Classificação geral'!$F188,'Classificação geral'!M188,"")</f>
        <v>0</v>
      </c>
      <c r="IB194" s="382">
        <f>IF($HT194='Classificação geral'!$F188,'Classificação geral'!N188,"")</f>
        <v>0</v>
      </c>
      <c r="IC194" s="382">
        <f>IF($HT194='Classificação geral'!$F188,'Classificação geral'!O188,"")</f>
        <v>0</v>
      </c>
      <c r="ID194" s="382">
        <f>IF($HT194='Classificação geral'!$F188,'Classificação geral'!P188,"")</f>
        <v>0</v>
      </c>
      <c r="IE194" s="382">
        <f>IF($HT194='Classificação geral'!$F188,'Classificação geral'!Q188,"")</f>
        <v>0</v>
      </c>
      <c r="IF194" s="382">
        <f>IF($HT194='Classificação geral'!$F188,'Classificação geral'!R188,"")</f>
        <v>0</v>
      </c>
      <c r="IG194" s="379">
        <f>IF($HT194='Classificação geral'!$F188,'Classificação geral'!$U188,"")</f>
        <v>0</v>
      </c>
      <c r="IH194" s="334" t="str">
        <f t="shared" si="454"/>
        <v/>
      </c>
      <c r="II194" s="297">
        <f>IFERROR(RANK(IG194,IG:IG,0)+ COUNTIF($IG$13:IG193,IG194),"")</f>
        <v>54</v>
      </c>
      <c r="IJ194" s="305"/>
      <c r="IK194" s="295"/>
      <c r="IL194" s="306"/>
      <c r="IM194" s="293"/>
      <c r="IN194" s="293"/>
      <c r="IO194" s="293"/>
      <c r="IP194" s="379">
        <f>IF($IO194='Classificação geral'!$F188,'Classificação geral'!G188,"")</f>
        <v>0</v>
      </c>
      <c r="IQ194" s="379">
        <f>IF($IO194='Classificação geral'!$F188,'Classificação geral'!H188,"")</f>
        <v>0</v>
      </c>
      <c r="IR194" s="379">
        <f>IF($IO194='Classificação geral'!$F188,'Classificação geral'!I188,"")</f>
        <v>0</v>
      </c>
      <c r="IS194" s="379">
        <f>IF($IO194='Classificação geral'!$F188,'Classificação geral'!J188,"")</f>
        <v>0</v>
      </c>
      <c r="IT194" s="379">
        <f>IF($IO194='Classificação geral'!$F188,'Classificação geral'!K188,"")</f>
        <v>0</v>
      </c>
      <c r="IU194" s="379">
        <f>IF($IO194='Classificação geral'!$F188,'Classificação geral'!L188,"")</f>
        <v>0</v>
      </c>
      <c r="IV194" s="379">
        <f>IF($IO194='Classificação geral'!$F188,'Classificação geral'!M188,"")</f>
        <v>0</v>
      </c>
      <c r="IW194" s="379">
        <f>IF($IO194='Classificação geral'!$F188,'Classificação geral'!N188,"")</f>
        <v>0</v>
      </c>
      <c r="IX194" s="379">
        <f>IF($IO194='Classificação geral'!$F188,'Classificação geral'!O188,"")</f>
        <v>0</v>
      </c>
      <c r="IY194" s="379">
        <f>IF($IO194='Classificação geral'!$F188,'Classificação geral'!P188,"")</f>
        <v>0</v>
      </c>
      <c r="IZ194" s="379">
        <f>IF($IO194='Classificação geral'!$F188,'Classificação geral'!Q188,"")</f>
        <v>0</v>
      </c>
      <c r="JA194" s="379">
        <f>IF($IO194='Classificação geral'!$F188,'Classificação geral'!R188,"")</f>
        <v>0</v>
      </c>
      <c r="JB194" s="296">
        <f>IF($IO194='Classificação geral'!$F188,'Classificação geral'!$U188,"")</f>
        <v>0</v>
      </c>
      <c r="JC194" s="334" t="str">
        <f t="shared" si="455"/>
        <v/>
      </c>
      <c r="JD194" s="297">
        <f>IFERROR(RANK(JB194,JB:JB,0)+ COUNTIF($JB$13:JB193,JB194),"")</f>
        <v>54</v>
      </c>
    </row>
    <row r="195" spans="66:264" ht="24.6" x14ac:dyDescent="0.4">
      <c r="BN195" s="236"/>
      <c r="EI195" s="295"/>
      <c r="EJ195" s="306"/>
      <c r="EK195" s="293"/>
      <c r="EL195" s="293"/>
      <c r="EM195" s="293"/>
      <c r="EN195" s="378" t="str">
        <f>IFERROR(IF(AND($EL195="fem",'Classificação geral'!$F189=1),'Classificação geral'!G189,""),"")</f>
        <v/>
      </c>
      <c r="EO195" s="378" t="str">
        <f>IFERROR(IF(AND($EL195="fem",'Classificação geral'!$F189=1),'Classificação geral'!H189,""),"")</f>
        <v/>
      </c>
      <c r="EP195" s="378" t="str">
        <f>IFERROR(IF(AND($EL195="fem",'Classificação geral'!$F189=1),'Classificação geral'!I189,""),"")</f>
        <v/>
      </c>
      <c r="EQ195" s="378" t="str">
        <f>IFERROR(IF(AND($EL195="fem",'Classificação geral'!$F189=1),'Classificação geral'!J189,""),"")</f>
        <v/>
      </c>
      <c r="ER195" s="306"/>
      <c r="ES195" s="378" t="str">
        <f>IFERROR(IF(AND($EL195="fem",'Classificação geral'!$F189=1),'Classificação geral'!L189,""),"")</f>
        <v/>
      </c>
      <c r="ET195" s="378" t="str">
        <f>IFERROR(IF(AND($EL195="fem",'Classificação geral'!$F189=1),'Classificação geral'!M189,""),"")</f>
        <v/>
      </c>
      <c r="EU195" s="378" t="str">
        <f>IFERROR(IF(AND($EL195="fem",'Classificação geral'!$F189=1),'Classificação geral'!N189,""),"")</f>
        <v/>
      </c>
      <c r="EV195" s="306"/>
      <c r="EW195" s="378" t="str">
        <f>IFERROR(IF(AND($EL195="fem",'Classificação geral'!$F189=1),'Classificação geral'!P189,""),"")</f>
        <v/>
      </c>
      <c r="EX195" s="378" t="str">
        <f>IFERROR(IF(AND($EL195="fem",'Classificação geral'!$F189=1),'Classificação geral'!Q189,""),"")</f>
        <v/>
      </c>
      <c r="EY195" s="378" t="str">
        <f>IFERROR(IF(AND($EL195="fem",'Classificação geral'!$F189=1),'Classificação geral'!R189,""),"")</f>
        <v/>
      </c>
      <c r="EZ195" s="296"/>
      <c r="FA195" s="380" t="str">
        <f t="shared" si="456"/>
        <v/>
      </c>
      <c r="FB195" s="297" t="str">
        <f>IFERROR(RANK(EZ195,EZ:EZ,0)+ COUNTIF(EZ$13:$EZ194,EZ195),"")</f>
        <v/>
      </c>
      <c r="FC195" s="298"/>
      <c r="FD195" s="305"/>
      <c r="FE195" s="295"/>
      <c r="FF195" s="306"/>
      <c r="FG195" s="293"/>
      <c r="FH195" s="293"/>
      <c r="FI195" s="306"/>
      <c r="FJ195" s="378" t="str">
        <f>IFERROR(IF(AND($FH195="mas",'Classificação geral'!$F189=1),'Classificação geral'!G189,""),"")</f>
        <v/>
      </c>
      <c r="FK195" s="378" t="str">
        <f>IFERROR(IF(AND($FH195="mas",'Classificação geral'!$F189=1),'Classificação geral'!H189,""),"")</f>
        <v/>
      </c>
      <c r="FL195" s="378" t="str">
        <f>IFERROR(IF(AND($FH195="mas",'Classificação geral'!$F189=1),'Classificação geral'!I189,""),"")</f>
        <v/>
      </c>
      <c r="FM195" s="378" t="str">
        <f>IFERROR(IF(AND($FH195="mas",'Classificação geral'!$F189=1),'Classificação geral'!J189,""),"")</f>
        <v/>
      </c>
      <c r="FN195" s="378" t="str">
        <f>IFERROR(IF(AND($FH195="mas",'Classificação geral'!$F189=1),'Classificação geral'!K189,""),"")</f>
        <v/>
      </c>
      <c r="FO195" s="378" t="str">
        <f>IFERROR(IF(AND($FH195="mas",'Classificação geral'!$F189=1),'Classificação geral'!L189,""),"")</f>
        <v/>
      </c>
      <c r="FP195" s="378" t="str">
        <f>IFERROR(IF(AND($FH195="mas",'Classificação geral'!$F189=1),'Classificação geral'!M189,""),"")</f>
        <v/>
      </c>
      <c r="FQ195" s="378" t="str">
        <f>IFERROR(IF(AND($FH195="mas",'Classificação geral'!$F189=1),'Classificação geral'!N189,""),"")</f>
        <v/>
      </c>
      <c r="FR195" s="378" t="str">
        <f>IFERROR(IF(AND($FH195="mas",'Classificação geral'!$F189=1),'Classificação geral'!O189,""),"")</f>
        <v/>
      </c>
      <c r="FS195" s="378" t="str">
        <f>IFERROR(IF(AND($FH195="mas",'Classificação geral'!$F189=1),'Classificação geral'!P189,""),"")</f>
        <v/>
      </c>
      <c r="FT195" s="378" t="str">
        <f>IFERROR(IF(AND($FH195="mas",'Classificação geral'!$F189=1),'Classificação geral'!Q189,""),"")</f>
        <v/>
      </c>
      <c r="FU195" s="378" t="str">
        <f>IFERROR(IF(AND($FH195="mas",'Classificação geral'!$F189=1),'Classificação geral'!R189,""),"")</f>
        <v/>
      </c>
      <c r="FV195" s="306"/>
      <c r="FW195" s="380" t="str">
        <f t="shared" si="457"/>
        <v/>
      </c>
      <c r="FX195" s="297" t="str">
        <f>IFERROR(RANK(FV195,FV:FV,0)+ COUNTIF($FV$13:FV194,FV195),"")</f>
        <v/>
      </c>
      <c r="FY195" s="305"/>
      <c r="FZ195" s="295"/>
      <c r="GA195" s="295"/>
      <c r="GB195" s="293"/>
      <c r="GC195" s="293"/>
      <c r="GD195" s="306"/>
      <c r="GE195" s="378" t="str">
        <f>IFERROR(IF(AND($GC195="fem",'Classificação geral'!$F189=2),'Classificação geral'!G189,""),"")</f>
        <v/>
      </c>
      <c r="GF195" s="378" t="str">
        <f>IFERROR(IF(AND($GC195="fem",'Classificação geral'!$F189=2),'Classificação geral'!H189,""),"")</f>
        <v/>
      </c>
      <c r="GG195" s="378" t="str">
        <f>IFERROR(IF(AND($GC195="fem",'Classificação geral'!$F189=2),'Classificação geral'!I189,""),"")</f>
        <v/>
      </c>
      <c r="GH195" s="378" t="str">
        <f>IFERROR(IF(AND($GC195="fem",'Classificação geral'!$F189=2),'Classificação geral'!J189,""),"")</f>
        <v/>
      </c>
      <c r="GI195" s="378" t="str">
        <f>IFERROR(IF(AND($GC195="fem",'Classificação geral'!$F189=2),'Classificação geral'!K189,""),"")</f>
        <v/>
      </c>
      <c r="GJ195" s="378" t="str">
        <f>IFERROR(IF(AND($GC195="fem",'Classificação geral'!$F189=2),'Classificação geral'!L189,""),"")</f>
        <v/>
      </c>
      <c r="GK195" s="378" t="str">
        <f>IFERROR(IF(AND($GC195="fem",'Classificação geral'!$F189=2),'Classificação geral'!M189,""),"")</f>
        <v/>
      </c>
      <c r="GL195" s="378" t="str">
        <f>IFERROR(IF(AND($GC195="fem",'Classificação geral'!$F189=2),'Classificação geral'!N189,""),"")</f>
        <v/>
      </c>
      <c r="GM195" s="378" t="str">
        <f>IFERROR(IF(AND($GC195="fem",'Classificação geral'!$F189=2),'Classificação geral'!O189,""),"")</f>
        <v/>
      </c>
      <c r="GN195" s="378" t="str">
        <f>IFERROR(IF(AND($GC195="fem",'Classificação geral'!$F189=2),'Classificação geral'!P189,""),"")</f>
        <v/>
      </c>
      <c r="GO195" s="378" t="str">
        <f>IFERROR(IF(AND($GC195="fem",'Classificação geral'!$F189=2),'Classificação geral'!Q189,""),"")</f>
        <v/>
      </c>
      <c r="GP195" s="378" t="str">
        <f>IFERROR(IF(AND($GC195="fem",'Classificação geral'!$F189=2),'Classificação geral'!R189,""),"")</f>
        <v/>
      </c>
      <c r="GQ195" s="306"/>
      <c r="GR195" s="380" t="str">
        <f t="shared" si="458"/>
        <v/>
      </c>
      <c r="GS195" s="297" t="str">
        <f>IFERROR(RANK(GQ195,GQ:GQ,0)+ COUNTIF($GQ$13:GQ194,GQ195),"")</f>
        <v/>
      </c>
      <c r="GT195" s="305"/>
      <c r="GU195" s="295"/>
      <c r="GV195" s="295"/>
      <c r="GW195" s="293"/>
      <c r="GX195" s="293"/>
      <c r="GY195" s="306"/>
      <c r="GZ195" s="306"/>
      <c r="HA195" s="306"/>
      <c r="HB195" s="306"/>
      <c r="HC195" s="306"/>
      <c r="HD195" s="306"/>
      <c r="HE195" s="306"/>
      <c r="HF195" s="306"/>
      <c r="HG195" s="306"/>
      <c r="HH195" s="306"/>
      <c r="HI195" s="306"/>
      <c r="HJ195" s="306"/>
      <c r="HK195" s="306"/>
      <c r="HL195" s="306"/>
      <c r="HM195" s="380" t="str">
        <f t="shared" si="459"/>
        <v/>
      </c>
      <c r="HN195" s="297" t="str">
        <f>IFERROR(RANK(HL195,HL:HL,0)+ COUNTIF($HL$13:HL194,HL195),"")</f>
        <v/>
      </c>
      <c r="HO195" s="305"/>
      <c r="HP195" s="295"/>
      <c r="HQ195" s="306"/>
      <c r="HR195" s="293"/>
      <c r="HS195" s="293"/>
      <c r="HT195" s="293"/>
      <c r="HU195" s="382">
        <f>IF($HT195='Classificação geral'!$F189,'Classificação geral'!G189,"")</f>
        <v>0</v>
      </c>
      <c r="HV195" s="382">
        <f>IF($HT195='Classificação geral'!$F189,'Classificação geral'!H189,"")</f>
        <v>0</v>
      </c>
      <c r="HW195" s="382">
        <f>IF($HT195='Classificação geral'!$F189,'Classificação geral'!I189,"")</f>
        <v>0</v>
      </c>
      <c r="HX195" s="382">
        <f>IF($HT195='Classificação geral'!$F189,'Classificação geral'!J189,"")</f>
        <v>0</v>
      </c>
      <c r="HY195" s="382">
        <f>IF($HT195='Classificação geral'!$F189,'Classificação geral'!K189,"")</f>
        <v>0</v>
      </c>
      <c r="HZ195" s="382">
        <f>IF($HT195='Classificação geral'!$F189,'Classificação geral'!L189,"")</f>
        <v>0</v>
      </c>
      <c r="IA195" s="382">
        <f>IF($HT195='Classificação geral'!$F189,'Classificação geral'!M189,"")</f>
        <v>0</v>
      </c>
      <c r="IB195" s="382">
        <f>IF($HT195='Classificação geral'!$F189,'Classificação geral'!N189,"")</f>
        <v>0</v>
      </c>
      <c r="IC195" s="382">
        <f>IF($HT195='Classificação geral'!$F189,'Classificação geral'!O189,"")</f>
        <v>0</v>
      </c>
      <c r="ID195" s="382">
        <f>IF($HT195='Classificação geral'!$F189,'Classificação geral'!P189,"")</f>
        <v>0</v>
      </c>
      <c r="IE195" s="382">
        <f>IF($HT195='Classificação geral'!$F189,'Classificação geral'!Q189,"")</f>
        <v>0</v>
      </c>
      <c r="IF195" s="382">
        <f>IF($HT195='Classificação geral'!$F189,'Classificação geral'!R189,"")</f>
        <v>0</v>
      </c>
      <c r="IG195" s="379">
        <f>IF($HT195='Classificação geral'!$F189,'Classificação geral'!$U189,"")</f>
        <v>0</v>
      </c>
      <c r="IH195" s="334" t="str">
        <f t="shared" si="454"/>
        <v/>
      </c>
      <c r="II195" s="297">
        <f>IFERROR(RANK(IG195,IG:IG,0)+ COUNTIF($IG$13:IG194,IG195),"")</f>
        <v>55</v>
      </c>
      <c r="IJ195" s="305"/>
      <c r="IK195" s="295"/>
      <c r="IL195" s="306"/>
      <c r="IM195" s="293"/>
      <c r="IN195" s="293"/>
      <c r="IO195" s="293"/>
      <c r="IP195" s="379">
        <f>IF($IO195='Classificação geral'!$F189,'Classificação geral'!G189,"")</f>
        <v>0</v>
      </c>
      <c r="IQ195" s="379">
        <f>IF($IO195='Classificação geral'!$F189,'Classificação geral'!H189,"")</f>
        <v>0</v>
      </c>
      <c r="IR195" s="379">
        <f>IF($IO195='Classificação geral'!$F189,'Classificação geral'!I189,"")</f>
        <v>0</v>
      </c>
      <c r="IS195" s="379">
        <f>IF($IO195='Classificação geral'!$F189,'Classificação geral'!J189,"")</f>
        <v>0</v>
      </c>
      <c r="IT195" s="379">
        <f>IF($IO195='Classificação geral'!$F189,'Classificação geral'!K189,"")</f>
        <v>0</v>
      </c>
      <c r="IU195" s="379">
        <f>IF($IO195='Classificação geral'!$F189,'Classificação geral'!L189,"")</f>
        <v>0</v>
      </c>
      <c r="IV195" s="379">
        <f>IF($IO195='Classificação geral'!$F189,'Classificação geral'!M189,"")</f>
        <v>0</v>
      </c>
      <c r="IW195" s="379">
        <f>IF($IO195='Classificação geral'!$F189,'Classificação geral'!N189,"")</f>
        <v>0</v>
      </c>
      <c r="IX195" s="379">
        <f>IF($IO195='Classificação geral'!$F189,'Classificação geral'!O189,"")</f>
        <v>0</v>
      </c>
      <c r="IY195" s="379">
        <f>IF($IO195='Classificação geral'!$F189,'Classificação geral'!P189,"")</f>
        <v>0</v>
      </c>
      <c r="IZ195" s="379">
        <f>IF($IO195='Classificação geral'!$F189,'Classificação geral'!Q189,"")</f>
        <v>0</v>
      </c>
      <c r="JA195" s="379">
        <f>IF($IO195='Classificação geral'!$F189,'Classificação geral'!R189,"")</f>
        <v>0</v>
      </c>
      <c r="JB195" s="296">
        <f>IF($IO195='Classificação geral'!$F189,'Classificação geral'!$U189,"")</f>
        <v>0</v>
      </c>
      <c r="JC195" s="334" t="str">
        <f t="shared" si="455"/>
        <v/>
      </c>
      <c r="JD195" s="297">
        <f>IFERROR(RANK(JB195,JB:JB,0)+ COUNTIF($JB$13:JB194,JB195),"")</f>
        <v>55</v>
      </c>
    </row>
    <row r="196" spans="66:264" ht="24.6" x14ac:dyDescent="0.4">
      <c r="BN196" s="236"/>
      <c r="EI196" s="295"/>
      <c r="EJ196" s="306"/>
      <c r="EK196" s="293"/>
      <c r="EL196" s="293"/>
      <c r="EM196" s="293"/>
      <c r="EN196" s="378" t="str">
        <f>IFERROR(IF(AND($EL196="fem",'Classificação geral'!$F190=1),'Classificação geral'!G190,""),"")</f>
        <v/>
      </c>
      <c r="EO196" s="378" t="str">
        <f>IFERROR(IF(AND($EL196="fem",'Classificação geral'!$F190=1),'Classificação geral'!H190,""),"")</f>
        <v/>
      </c>
      <c r="EP196" s="378" t="str">
        <f>IFERROR(IF(AND($EL196="fem",'Classificação geral'!$F190=1),'Classificação geral'!I190,""),"")</f>
        <v/>
      </c>
      <c r="EQ196" s="378" t="str">
        <f>IFERROR(IF(AND($EL196="fem",'Classificação geral'!$F190=1),'Classificação geral'!J190,""),"")</f>
        <v/>
      </c>
      <c r="ER196" s="306"/>
      <c r="ES196" s="378" t="str">
        <f>IFERROR(IF(AND($EL196="fem",'Classificação geral'!$F190=1),'Classificação geral'!L190,""),"")</f>
        <v/>
      </c>
      <c r="ET196" s="378" t="str">
        <f>IFERROR(IF(AND($EL196="fem",'Classificação geral'!$F190=1),'Classificação geral'!M190,""),"")</f>
        <v/>
      </c>
      <c r="EU196" s="378" t="str">
        <f>IFERROR(IF(AND($EL196="fem",'Classificação geral'!$F190=1),'Classificação geral'!N190,""),"")</f>
        <v/>
      </c>
      <c r="EV196" s="306"/>
      <c r="EW196" s="378" t="str">
        <f>IFERROR(IF(AND($EL196="fem",'Classificação geral'!$F190=1),'Classificação geral'!P190,""),"")</f>
        <v/>
      </c>
      <c r="EX196" s="378" t="str">
        <f>IFERROR(IF(AND($EL196="fem",'Classificação geral'!$F190=1),'Classificação geral'!Q190,""),"")</f>
        <v/>
      </c>
      <c r="EY196" s="378" t="str">
        <f>IFERROR(IF(AND($EL196="fem",'Classificação geral'!$F190=1),'Classificação geral'!R190,""),"")</f>
        <v/>
      </c>
      <c r="EZ196" s="296"/>
      <c r="FA196" s="380" t="str">
        <f t="shared" si="456"/>
        <v/>
      </c>
      <c r="FB196" s="297" t="str">
        <f>IFERROR(RANK(EZ196,EZ:EZ,0)+ COUNTIF(EZ$13:$EZ195,EZ196),"")</f>
        <v/>
      </c>
      <c r="FC196" s="298"/>
      <c r="FD196" s="305"/>
      <c r="FE196" s="295"/>
      <c r="FF196" s="306"/>
      <c r="FG196" s="293"/>
      <c r="FH196" s="293"/>
      <c r="FI196" s="306"/>
      <c r="FJ196" s="378" t="str">
        <f>IFERROR(IF(AND($FH196="mas",'Classificação geral'!$F190=1),'Classificação geral'!G190,""),"")</f>
        <v/>
      </c>
      <c r="FK196" s="378" t="str">
        <f>IFERROR(IF(AND($FH196="mas",'Classificação geral'!$F190=1),'Classificação geral'!H190,""),"")</f>
        <v/>
      </c>
      <c r="FL196" s="378" t="str">
        <f>IFERROR(IF(AND($FH196="mas",'Classificação geral'!$F190=1),'Classificação geral'!I190,""),"")</f>
        <v/>
      </c>
      <c r="FM196" s="378" t="str">
        <f>IFERROR(IF(AND($FH196="mas",'Classificação geral'!$F190=1),'Classificação geral'!J190,""),"")</f>
        <v/>
      </c>
      <c r="FN196" s="378" t="str">
        <f>IFERROR(IF(AND($FH196="mas",'Classificação geral'!$F190=1),'Classificação geral'!K190,""),"")</f>
        <v/>
      </c>
      <c r="FO196" s="378" t="str">
        <f>IFERROR(IF(AND($FH196="mas",'Classificação geral'!$F190=1),'Classificação geral'!L190,""),"")</f>
        <v/>
      </c>
      <c r="FP196" s="378" t="str">
        <f>IFERROR(IF(AND($FH196="mas",'Classificação geral'!$F190=1),'Classificação geral'!M190,""),"")</f>
        <v/>
      </c>
      <c r="FQ196" s="378" t="str">
        <f>IFERROR(IF(AND($FH196="mas",'Classificação geral'!$F190=1),'Classificação geral'!N190,""),"")</f>
        <v/>
      </c>
      <c r="FR196" s="378" t="str">
        <f>IFERROR(IF(AND($FH196="mas",'Classificação geral'!$F190=1),'Classificação geral'!O190,""),"")</f>
        <v/>
      </c>
      <c r="FS196" s="378" t="str">
        <f>IFERROR(IF(AND($FH196="mas",'Classificação geral'!$F190=1),'Classificação geral'!P190,""),"")</f>
        <v/>
      </c>
      <c r="FT196" s="378" t="str">
        <f>IFERROR(IF(AND($FH196="mas",'Classificação geral'!$F190=1),'Classificação geral'!Q190,""),"")</f>
        <v/>
      </c>
      <c r="FU196" s="378" t="str">
        <f>IFERROR(IF(AND($FH196="mas",'Classificação geral'!$F190=1),'Classificação geral'!R190,""),"")</f>
        <v/>
      </c>
      <c r="FV196" s="306"/>
      <c r="FW196" s="380" t="str">
        <f t="shared" si="457"/>
        <v/>
      </c>
      <c r="FX196" s="297" t="str">
        <f>IFERROR(RANK(FV196,FV:FV,0)+ COUNTIF($FV$13:FV195,FV196),"")</f>
        <v/>
      </c>
      <c r="FY196" s="305"/>
      <c r="FZ196" s="295"/>
      <c r="GA196" s="295"/>
      <c r="GB196" s="293"/>
      <c r="GC196" s="293"/>
      <c r="GD196" s="306"/>
      <c r="GE196" s="378" t="str">
        <f>IFERROR(IF(AND($GC196="fem",'Classificação geral'!$F190=2),'Classificação geral'!G190,""),"")</f>
        <v/>
      </c>
      <c r="GF196" s="378" t="str">
        <f>IFERROR(IF(AND($GC196="fem",'Classificação geral'!$F190=2),'Classificação geral'!H190,""),"")</f>
        <v/>
      </c>
      <c r="GG196" s="378" t="str">
        <f>IFERROR(IF(AND($GC196="fem",'Classificação geral'!$F190=2),'Classificação geral'!I190,""),"")</f>
        <v/>
      </c>
      <c r="GH196" s="378" t="str">
        <f>IFERROR(IF(AND($GC196="fem",'Classificação geral'!$F190=2),'Classificação geral'!J190,""),"")</f>
        <v/>
      </c>
      <c r="GI196" s="378" t="str">
        <f>IFERROR(IF(AND($GC196="fem",'Classificação geral'!$F190=2),'Classificação geral'!K190,""),"")</f>
        <v/>
      </c>
      <c r="GJ196" s="378" t="str">
        <f>IFERROR(IF(AND($GC196="fem",'Classificação geral'!$F190=2),'Classificação geral'!L190,""),"")</f>
        <v/>
      </c>
      <c r="GK196" s="378" t="str">
        <f>IFERROR(IF(AND($GC196="fem",'Classificação geral'!$F190=2),'Classificação geral'!M190,""),"")</f>
        <v/>
      </c>
      <c r="GL196" s="378" t="str">
        <f>IFERROR(IF(AND($GC196="fem",'Classificação geral'!$F190=2),'Classificação geral'!N190,""),"")</f>
        <v/>
      </c>
      <c r="GM196" s="378" t="str">
        <f>IFERROR(IF(AND($GC196="fem",'Classificação geral'!$F190=2),'Classificação geral'!O190,""),"")</f>
        <v/>
      </c>
      <c r="GN196" s="378" t="str">
        <f>IFERROR(IF(AND($GC196="fem",'Classificação geral'!$F190=2),'Classificação geral'!P190,""),"")</f>
        <v/>
      </c>
      <c r="GO196" s="378" t="str">
        <f>IFERROR(IF(AND($GC196="fem",'Classificação geral'!$F190=2),'Classificação geral'!Q190,""),"")</f>
        <v/>
      </c>
      <c r="GP196" s="378" t="str">
        <f>IFERROR(IF(AND($GC196="fem",'Classificação geral'!$F190=2),'Classificação geral'!R190,""),"")</f>
        <v/>
      </c>
      <c r="GQ196" s="306"/>
      <c r="GR196" s="380" t="str">
        <f t="shared" si="458"/>
        <v/>
      </c>
      <c r="GS196" s="297" t="str">
        <f>IFERROR(RANK(GQ196,GQ:GQ,0)+ COUNTIF($GQ$13:GQ195,GQ196),"")</f>
        <v/>
      </c>
      <c r="GT196" s="305"/>
      <c r="GU196" s="295"/>
      <c r="GV196" s="295"/>
      <c r="GW196" s="293"/>
      <c r="GX196" s="293"/>
      <c r="GY196" s="306"/>
      <c r="GZ196" s="306"/>
      <c r="HA196" s="306"/>
      <c r="HB196" s="306"/>
      <c r="HC196" s="306"/>
      <c r="HD196" s="306"/>
      <c r="HE196" s="306"/>
      <c r="HF196" s="306"/>
      <c r="HG196" s="306"/>
      <c r="HH196" s="306"/>
      <c r="HI196" s="306"/>
      <c r="HJ196" s="306"/>
      <c r="HK196" s="306"/>
      <c r="HL196" s="306"/>
      <c r="HM196" s="380" t="str">
        <f t="shared" si="459"/>
        <v/>
      </c>
      <c r="HN196" s="297" t="str">
        <f>IFERROR(RANK(HL196,HL:HL,0)+ COUNTIF($HL$13:HL195,HL196),"")</f>
        <v/>
      </c>
      <c r="HO196" s="305"/>
      <c r="HP196" s="295"/>
      <c r="HQ196" s="306"/>
      <c r="HR196" s="293"/>
      <c r="HS196" s="293"/>
      <c r="HT196" s="293"/>
      <c r="HU196" s="382">
        <f>IF($HT196='Classificação geral'!$F190,'Classificação geral'!G190,"")</f>
        <v>0</v>
      </c>
      <c r="HV196" s="382">
        <f>IF($HT196='Classificação geral'!$F190,'Classificação geral'!H190,"")</f>
        <v>0</v>
      </c>
      <c r="HW196" s="382">
        <f>IF($HT196='Classificação geral'!$F190,'Classificação geral'!I190,"")</f>
        <v>0</v>
      </c>
      <c r="HX196" s="382">
        <f>IF($HT196='Classificação geral'!$F190,'Classificação geral'!J190,"")</f>
        <v>0</v>
      </c>
      <c r="HY196" s="382">
        <f>IF($HT196='Classificação geral'!$F190,'Classificação geral'!K190,"")</f>
        <v>0</v>
      </c>
      <c r="HZ196" s="382">
        <f>IF($HT196='Classificação geral'!$F190,'Classificação geral'!L190,"")</f>
        <v>0</v>
      </c>
      <c r="IA196" s="382">
        <f>IF($HT196='Classificação geral'!$F190,'Classificação geral'!M190,"")</f>
        <v>0</v>
      </c>
      <c r="IB196" s="382">
        <f>IF($HT196='Classificação geral'!$F190,'Classificação geral'!N190,"")</f>
        <v>0</v>
      </c>
      <c r="IC196" s="382">
        <f>IF($HT196='Classificação geral'!$F190,'Classificação geral'!O190,"")</f>
        <v>0</v>
      </c>
      <c r="ID196" s="382">
        <f>IF($HT196='Classificação geral'!$F190,'Classificação geral'!P190,"")</f>
        <v>0</v>
      </c>
      <c r="IE196" s="382">
        <f>IF($HT196='Classificação geral'!$F190,'Classificação geral'!Q190,"")</f>
        <v>0</v>
      </c>
      <c r="IF196" s="382">
        <f>IF($HT196='Classificação geral'!$F190,'Classificação geral'!R190,"")</f>
        <v>0</v>
      </c>
      <c r="IG196" s="379">
        <f>IF($HT196='Classificação geral'!$F190,'Classificação geral'!$U190,"")</f>
        <v>0</v>
      </c>
      <c r="IH196" s="334" t="str">
        <f t="shared" si="454"/>
        <v/>
      </c>
      <c r="II196" s="297">
        <f>IFERROR(RANK(IG196,IG:IG,0)+ COUNTIF($IG$13:IG195,IG196),"")</f>
        <v>56</v>
      </c>
      <c r="IJ196" s="305"/>
      <c r="IK196" s="295"/>
      <c r="IL196" s="306"/>
      <c r="IM196" s="293"/>
      <c r="IN196" s="293"/>
      <c r="IO196" s="293"/>
      <c r="IP196" s="379">
        <f>IF($IO196='Classificação geral'!$F190,'Classificação geral'!G190,"")</f>
        <v>0</v>
      </c>
      <c r="IQ196" s="379">
        <f>IF($IO196='Classificação geral'!$F190,'Classificação geral'!H190,"")</f>
        <v>0</v>
      </c>
      <c r="IR196" s="379">
        <f>IF($IO196='Classificação geral'!$F190,'Classificação geral'!I190,"")</f>
        <v>0</v>
      </c>
      <c r="IS196" s="379">
        <f>IF($IO196='Classificação geral'!$F190,'Classificação geral'!J190,"")</f>
        <v>0</v>
      </c>
      <c r="IT196" s="379">
        <f>IF($IO196='Classificação geral'!$F190,'Classificação geral'!K190,"")</f>
        <v>0</v>
      </c>
      <c r="IU196" s="379">
        <f>IF($IO196='Classificação geral'!$F190,'Classificação geral'!L190,"")</f>
        <v>0</v>
      </c>
      <c r="IV196" s="379">
        <f>IF($IO196='Classificação geral'!$F190,'Classificação geral'!M190,"")</f>
        <v>0</v>
      </c>
      <c r="IW196" s="379">
        <f>IF($IO196='Classificação geral'!$F190,'Classificação geral'!N190,"")</f>
        <v>0</v>
      </c>
      <c r="IX196" s="379">
        <f>IF($IO196='Classificação geral'!$F190,'Classificação geral'!O190,"")</f>
        <v>0</v>
      </c>
      <c r="IY196" s="379">
        <f>IF($IO196='Classificação geral'!$F190,'Classificação geral'!P190,"")</f>
        <v>0</v>
      </c>
      <c r="IZ196" s="379">
        <f>IF($IO196='Classificação geral'!$F190,'Classificação geral'!Q190,"")</f>
        <v>0</v>
      </c>
      <c r="JA196" s="379">
        <f>IF($IO196='Classificação geral'!$F190,'Classificação geral'!R190,"")</f>
        <v>0</v>
      </c>
      <c r="JB196" s="296">
        <f>IF($IO196='Classificação geral'!$F190,'Classificação geral'!$U190,"")</f>
        <v>0</v>
      </c>
      <c r="JC196" s="334" t="str">
        <f t="shared" si="455"/>
        <v/>
      </c>
      <c r="JD196" s="297">
        <f>IFERROR(RANK(JB196,JB:JB,0)+ COUNTIF($JB$13:JB195,JB196),"")</f>
        <v>56</v>
      </c>
    </row>
    <row r="197" spans="66:264" ht="24.6" x14ac:dyDescent="0.4">
      <c r="BN197" s="236"/>
      <c r="EI197" s="295"/>
      <c r="EJ197" s="306"/>
      <c r="EK197" s="293"/>
      <c r="EL197" s="293"/>
      <c r="EM197" s="293"/>
      <c r="EN197" s="378" t="str">
        <f>IFERROR(IF(AND($EL197="fem",'Classificação geral'!$F191=1),'Classificação geral'!G191,""),"")</f>
        <v/>
      </c>
      <c r="EO197" s="378" t="str">
        <f>IFERROR(IF(AND($EL197="fem",'Classificação geral'!$F191=1),'Classificação geral'!H191,""),"")</f>
        <v/>
      </c>
      <c r="EP197" s="378" t="str">
        <f>IFERROR(IF(AND($EL197="fem",'Classificação geral'!$F191=1),'Classificação geral'!I191,""),"")</f>
        <v/>
      </c>
      <c r="EQ197" s="378" t="str">
        <f>IFERROR(IF(AND($EL197="fem",'Classificação geral'!$F191=1),'Classificação geral'!J191,""),"")</f>
        <v/>
      </c>
      <c r="ER197" s="306"/>
      <c r="ES197" s="378" t="str">
        <f>IFERROR(IF(AND($EL197="fem",'Classificação geral'!$F191=1),'Classificação geral'!L191,""),"")</f>
        <v/>
      </c>
      <c r="ET197" s="378" t="str">
        <f>IFERROR(IF(AND($EL197="fem",'Classificação geral'!$F191=1),'Classificação geral'!M191,""),"")</f>
        <v/>
      </c>
      <c r="EU197" s="378" t="str">
        <f>IFERROR(IF(AND($EL197="fem",'Classificação geral'!$F191=1),'Classificação geral'!N191,""),"")</f>
        <v/>
      </c>
      <c r="EV197" s="306"/>
      <c r="EW197" s="378" t="str">
        <f>IFERROR(IF(AND($EL197="fem",'Classificação geral'!$F191=1),'Classificação geral'!P191,""),"")</f>
        <v/>
      </c>
      <c r="EX197" s="378" t="str">
        <f>IFERROR(IF(AND($EL197="fem",'Classificação geral'!$F191=1),'Classificação geral'!Q191,""),"")</f>
        <v/>
      </c>
      <c r="EY197" s="378" t="str">
        <f>IFERROR(IF(AND($EL197="fem",'Classificação geral'!$F191=1),'Classificação geral'!R191,""),"")</f>
        <v/>
      </c>
      <c r="EZ197" s="296"/>
      <c r="FA197" s="380" t="str">
        <f t="shared" si="456"/>
        <v/>
      </c>
      <c r="FB197" s="297" t="str">
        <f>IFERROR(RANK(EZ197,EZ:EZ,0)+ COUNTIF(EZ$13:$EZ196,EZ197),"")</f>
        <v/>
      </c>
      <c r="FC197" s="298"/>
      <c r="FD197" s="305"/>
      <c r="FE197" s="295"/>
      <c r="FF197" s="306"/>
      <c r="FG197" s="293"/>
      <c r="FH197" s="293"/>
      <c r="FI197" s="306"/>
      <c r="FJ197" s="378" t="str">
        <f>IFERROR(IF(AND($FH197="mas",'Classificação geral'!$F191=1),'Classificação geral'!G191,""),"")</f>
        <v/>
      </c>
      <c r="FK197" s="378" t="str">
        <f>IFERROR(IF(AND($FH197="mas",'Classificação geral'!$F191=1),'Classificação geral'!H191,""),"")</f>
        <v/>
      </c>
      <c r="FL197" s="378" t="str">
        <f>IFERROR(IF(AND($FH197="mas",'Classificação geral'!$F191=1),'Classificação geral'!I191,""),"")</f>
        <v/>
      </c>
      <c r="FM197" s="378" t="str">
        <f>IFERROR(IF(AND($FH197="mas",'Classificação geral'!$F191=1),'Classificação geral'!J191,""),"")</f>
        <v/>
      </c>
      <c r="FN197" s="378" t="str">
        <f>IFERROR(IF(AND($FH197="mas",'Classificação geral'!$F191=1),'Classificação geral'!K191,""),"")</f>
        <v/>
      </c>
      <c r="FO197" s="378" t="str">
        <f>IFERROR(IF(AND($FH197="mas",'Classificação geral'!$F191=1),'Classificação geral'!L191,""),"")</f>
        <v/>
      </c>
      <c r="FP197" s="378" t="str">
        <f>IFERROR(IF(AND($FH197="mas",'Classificação geral'!$F191=1),'Classificação geral'!M191,""),"")</f>
        <v/>
      </c>
      <c r="FQ197" s="378" t="str">
        <f>IFERROR(IF(AND($FH197="mas",'Classificação geral'!$F191=1),'Classificação geral'!N191,""),"")</f>
        <v/>
      </c>
      <c r="FR197" s="378" t="str">
        <f>IFERROR(IF(AND($FH197="mas",'Classificação geral'!$F191=1),'Classificação geral'!O191,""),"")</f>
        <v/>
      </c>
      <c r="FS197" s="378" t="str">
        <f>IFERROR(IF(AND($FH197="mas",'Classificação geral'!$F191=1),'Classificação geral'!P191,""),"")</f>
        <v/>
      </c>
      <c r="FT197" s="378" t="str">
        <f>IFERROR(IF(AND($FH197="mas",'Classificação geral'!$F191=1),'Classificação geral'!Q191,""),"")</f>
        <v/>
      </c>
      <c r="FU197" s="378" t="str">
        <f>IFERROR(IF(AND($FH197="mas",'Classificação geral'!$F191=1),'Classificação geral'!R191,""),"")</f>
        <v/>
      </c>
      <c r="FV197" s="306"/>
      <c r="FW197" s="380" t="str">
        <f t="shared" si="457"/>
        <v/>
      </c>
      <c r="FX197" s="297" t="str">
        <f>IFERROR(RANK(FV197,FV:FV,0)+ COUNTIF($FV$13:FV196,FV197),"")</f>
        <v/>
      </c>
      <c r="FY197" s="305"/>
      <c r="FZ197" s="295"/>
      <c r="GA197" s="295"/>
      <c r="GB197" s="293"/>
      <c r="GC197" s="293"/>
      <c r="GD197" s="306"/>
      <c r="GE197" s="378" t="str">
        <f>IFERROR(IF(AND($GC197="fem",'Classificação geral'!$F191=2),'Classificação geral'!G191,""),"")</f>
        <v/>
      </c>
      <c r="GF197" s="378" t="str">
        <f>IFERROR(IF(AND($GC197="fem",'Classificação geral'!$F191=2),'Classificação geral'!H191,""),"")</f>
        <v/>
      </c>
      <c r="GG197" s="378" t="str">
        <f>IFERROR(IF(AND($GC197="fem",'Classificação geral'!$F191=2),'Classificação geral'!I191,""),"")</f>
        <v/>
      </c>
      <c r="GH197" s="378" t="str">
        <f>IFERROR(IF(AND($GC197="fem",'Classificação geral'!$F191=2),'Classificação geral'!J191,""),"")</f>
        <v/>
      </c>
      <c r="GI197" s="378" t="str">
        <f>IFERROR(IF(AND($GC197="fem",'Classificação geral'!$F191=2),'Classificação geral'!K191,""),"")</f>
        <v/>
      </c>
      <c r="GJ197" s="378" t="str">
        <f>IFERROR(IF(AND($GC197="fem",'Classificação geral'!$F191=2),'Classificação geral'!L191,""),"")</f>
        <v/>
      </c>
      <c r="GK197" s="378" t="str">
        <f>IFERROR(IF(AND($GC197="fem",'Classificação geral'!$F191=2),'Classificação geral'!M191,""),"")</f>
        <v/>
      </c>
      <c r="GL197" s="378" t="str">
        <f>IFERROR(IF(AND($GC197="fem",'Classificação geral'!$F191=2),'Classificação geral'!N191,""),"")</f>
        <v/>
      </c>
      <c r="GM197" s="378" t="str">
        <f>IFERROR(IF(AND($GC197="fem",'Classificação geral'!$F191=2),'Classificação geral'!O191,""),"")</f>
        <v/>
      </c>
      <c r="GN197" s="378" t="str">
        <f>IFERROR(IF(AND($GC197="fem",'Classificação geral'!$F191=2),'Classificação geral'!P191,""),"")</f>
        <v/>
      </c>
      <c r="GO197" s="378" t="str">
        <f>IFERROR(IF(AND($GC197="fem",'Classificação geral'!$F191=2),'Classificação geral'!Q191,""),"")</f>
        <v/>
      </c>
      <c r="GP197" s="378" t="str">
        <f>IFERROR(IF(AND($GC197="fem",'Classificação geral'!$F191=2),'Classificação geral'!R191,""),"")</f>
        <v/>
      </c>
      <c r="GQ197" s="306"/>
      <c r="GR197" s="380" t="str">
        <f t="shared" si="458"/>
        <v/>
      </c>
      <c r="GS197" s="297" t="str">
        <f>IFERROR(RANK(GQ197,GQ:GQ,0)+ COUNTIF($GQ$13:GQ196,GQ197),"")</f>
        <v/>
      </c>
      <c r="GT197" s="305"/>
      <c r="GU197" s="295"/>
      <c r="GV197" s="295"/>
      <c r="GW197" s="293"/>
      <c r="GX197" s="293"/>
      <c r="GY197" s="306"/>
      <c r="GZ197" s="306"/>
      <c r="HA197" s="306"/>
      <c r="HB197" s="306"/>
      <c r="HC197" s="306"/>
      <c r="HD197" s="306"/>
      <c r="HE197" s="306"/>
      <c r="HF197" s="306"/>
      <c r="HG197" s="306"/>
      <c r="HH197" s="306"/>
      <c r="HI197" s="306"/>
      <c r="HJ197" s="306"/>
      <c r="HK197" s="306"/>
      <c r="HL197" s="306"/>
      <c r="HM197" s="380" t="str">
        <f t="shared" si="459"/>
        <v/>
      </c>
      <c r="HN197" s="297" t="str">
        <f>IFERROR(RANK(HL197,HL:HL,0)+ COUNTIF($HL$13:HL196,HL197),"")</f>
        <v/>
      </c>
      <c r="HO197" s="305"/>
      <c r="HP197" s="295"/>
      <c r="HQ197" s="306"/>
      <c r="HR197" s="293"/>
      <c r="HS197" s="293"/>
      <c r="HT197" s="293"/>
      <c r="HU197" s="382">
        <f>IF($HT197='Classificação geral'!$F191,'Classificação geral'!G191,"")</f>
        <v>0</v>
      </c>
      <c r="HV197" s="382">
        <f>IF($HT197='Classificação geral'!$F191,'Classificação geral'!H191,"")</f>
        <v>0</v>
      </c>
      <c r="HW197" s="382">
        <f>IF($HT197='Classificação geral'!$F191,'Classificação geral'!I191,"")</f>
        <v>0</v>
      </c>
      <c r="HX197" s="382">
        <f>IF($HT197='Classificação geral'!$F191,'Classificação geral'!J191,"")</f>
        <v>0</v>
      </c>
      <c r="HY197" s="382">
        <f>IF($HT197='Classificação geral'!$F191,'Classificação geral'!K191,"")</f>
        <v>0</v>
      </c>
      <c r="HZ197" s="382">
        <f>IF($HT197='Classificação geral'!$F191,'Classificação geral'!L191,"")</f>
        <v>0</v>
      </c>
      <c r="IA197" s="382">
        <f>IF($HT197='Classificação geral'!$F191,'Classificação geral'!M191,"")</f>
        <v>0</v>
      </c>
      <c r="IB197" s="382">
        <f>IF($HT197='Classificação geral'!$F191,'Classificação geral'!N191,"")</f>
        <v>0</v>
      </c>
      <c r="IC197" s="382">
        <f>IF($HT197='Classificação geral'!$F191,'Classificação geral'!O191,"")</f>
        <v>0</v>
      </c>
      <c r="ID197" s="382">
        <f>IF($HT197='Classificação geral'!$F191,'Classificação geral'!P191,"")</f>
        <v>0</v>
      </c>
      <c r="IE197" s="382">
        <f>IF($HT197='Classificação geral'!$F191,'Classificação geral'!Q191,"")</f>
        <v>0</v>
      </c>
      <c r="IF197" s="382">
        <f>IF($HT197='Classificação geral'!$F191,'Classificação geral'!R191,"")</f>
        <v>0</v>
      </c>
      <c r="IG197" s="379">
        <f>IF($HT197='Classificação geral'!$F191,'Classificação geral'!$U191,"")</f>
        <v>0</v>
      </c>
      <c r="IH197" s="334" t="str">
        <f t="shared" si="454"/>
        <v/>
      </c>
      <c r="II197" s="297">
        <f>IFERROR(RANK(IG197,IG:IG,0)+ COUNTIF($IG$13:IG196,IG197),"")</f>
        <v>57</v>
      </c>
      <c r="IJ197" s="305"/>
      <c r="IK197" s="295"/>
      <c r="IL197" s="306"/>
      <c r="IM197" s="293"/>
      <c r="IN197" s="293"/>
      <c r="IO197" s="293"/>
      <c r="IP197" s="379">
        <f>IF($IO197='Classificação geral'!$F191,'Classificação geral'!G191,"")</f>
        <v>0</v>
      </c>
      <c r="IQ197" s="379">
        <f>IF($IO197='Classificação geral'!$F191,'Classificação geral'!H191,"")</f>
        <v>0</v>
      </c>
      <c r="IR197" s="379">
        <f>IF($IO197='Classificação geral'!$F191,'Classificação geral'!I191,"")</f>
        <v>0</v>
      </c>
      <c r="IS197" s="379">
        <f>IF($IO197='Classificação geral'!$F191,'Classificação geral'!J191,"")</f>
        <v>0</v>
      </c>
      <c r="IT197" s="379">
        <f>IF($IO197='Classificação geral'!$F191,'Classificação geral'!K191,"")</f>
        <v>0</v>
      </c>
      <c r="IU197" s="379">
        <f>IF($IO197='Classificação geral'!$F191,'Classificação geral'!L191,"")</f>
        <v>0</v>
      </c>
      <c r="IV197" s="379">
        <f>IF($IO197='Classificação geral'!$F191,'Classificação geral'!M191,"")</f>
        <v>0</v>
      </c>
      <c r="IW197" s="379">
        <f>IF($IO197='Classificação geral'!$F191,'Classificação geral'!N191,"")</f>
        <v>0</v>
      </c>
      <c r="IX197" s="379">
        <f>IF($IO197='Classificação geral'!$F191,'Classificação geral'!O191,"")</f>
        <v>0</v>
      </c>
      <c r="IY197" s="379">
        <f>IF($IO197='Classificação geral'!$F191,'Classificação geral'!P191,"")</f>
        <v>0</v>
      </c>
      <c r="IZ197" s="379">
        <f>IF($IO197='Classificação geral'!$F191,'Classificação geral'!Q191,"")</f>
        <v>0</v>
      </c>
      <c r="JA197" s="379">
        <f>IF($IO197='Classificação geral'!$F191,'Classificação geral'!R191,"")</f>
        <v>0</v>
      </c>
      <c r="JB197" s="296">
        <f>IF($IO197='Classificação geral'!$F191,'Classificação geral'!$U191,"")</f>
        <v>0</v>
      </c>
      <c r="JC197" s="334" t="str">
        <f t="shared" si="455"/>
        <v/>
      </c>
      <c r="JD197" s="297">
        <f>IFERROR(RANK(JB197,JB:JB,0)+ COUNTIF($JB$13:JB196,JB197),"")</f>
        <v>57</v>
      </c>
    </row>
    <row r="198" spans="66:264" ht="24.6" x14ac:dyDescent="0.4">
      <c r="BN198" s="236"/>
      <c r="EI198" s="295"/>
      <c r="EJ198" s="306"/>
      <c r="EK198" s="293"/>
      <c r="EL198" s="293"/>
      <c r="EM198" s="293"/>
      <c r="EN198" s="378" t="str">
        <f>IFERROR(IF(AND($EL198="fem",'Classificação geral'!$F192=1),'Classificação geral'!G192,""),"")</f>
        <v/>
      </c>
      <c r="EO198" s="378" t="str">
        <f>IFERROR(IF(AND($EL198="fem",'Classificação geral'!$F192=1),'Classificação geral'!H192,""),"")</f>
        <v/>
      </c>
      <c r="EP198" s="378" t="str">
        <f>IFERROR(IF(AND($EL198="fem",'Classificação geral'!$F192=1),'Classificação geral'!I192,""),"")</f>
        <v/>
      </c>
      <c r="EQ198" s="378" t="str">
        <f>IFERROR(IF(AND($EL198="fem",'Classificação geral'!$F192=1),'Classificação geral'!J192,""),"")</f>
        <v/>
      </c>
      <c r="ER198" s="306"/>
      <c r="ES198" s="378" t="str">
        <f>IFERROR(IF(AND($EL198="fem",'Classificação geral'!$F192=1),'Classificação geral'!L192,""),"")</f>
        <v/>
      </c>
      <c r="ET198" s="378" t="str">
        <f>IFERROR(IF(AND($EL198="fem",'Classificação geral'!$F192=1),'Classificação geral'!M192,""),"")</f>
        <v/>
      </c>
      <c r="EU198" s="378" t="str">
        <f>IFERROR(IF(AND($EL198="fem",'Classificação geral'!$F192=1),'Classificação geral'!N192,""),"")</f>
        <v/>
      </c>
      <c r="EV198" s="306"/>
      <c r="EW198" s="378" t="str">
        <f>IFERROR(IF(AND($EL198="fem",'Classificação geral'!$F192=1),'Classificação geral'!P192,""),"")</f>
        <v/>
      </c>
      <c r="EX198" s="378" t="str">
        <f>IFERROR(IF(AND($EL198="fem",'Classificação geral'!$F192=1),'Classificação geral'!Q192,""),"")</f>
        <v/>
      </c>
      <c r="EY198" s="378" t="str">
        <f>IFERROR(IF(AND($EL198="fem",'Classificação geral'!$F192=1),'Classificação geral'!R192,""),"")</f>
        <v/>
      </c>
      <c r="EZ198" s="296"/>
      <c r="FA198" s="380" t="str">
        <f t="shared" si="456"/>
        <v/>
      </c>
      <c r="FB198" s="297" t="str">
        <f>IFERROR(RANK(EZ198,EZ:EZ,0)+ COUNTIF(EZ$13:$EZ197,EZ198),"")</f>
        <v/>
      </c>
      <c r="FC198" s="298"/>
      <c r="FD198" s="305"/>
      <c r="FE198" s="295"/>
      <c r="FF198" s="306"/>
      <c r="FG198" s="293"/>
      <c r="FH198" s="293"/>
      <c r="FI198" s="306"/>
      <c r="FJ198" s="378" t="str">
        <f>IFERROR(IF(AND($FH198="mas",'Classificação geral'!$F192=1),'Classificação geral'!G192,""),"")</f>
        <v/>
      </c>
      <c r="FK198" s="378" t="str">
        <f>IFERROR(IF(AND($FH198="mas",'Classificação geral'!$F192=1),'Classificação geral'!H192,""),"")</f>
        <v/>
      </c>
      <c r="FL198" s="378" t="str">
        <f>IFERROR(IF(AND($FH198="mas",'Classificação geral'!$F192=1),'Classificação geral'!I192,""),"")</f>
        <v/>
      </c>
      <c r="FM198" s="378" t="str">
        <f>IFERROR(IF(AND($FH198="mas",'Classificação geral'!$F192=1),'Classificação geral'!J192,""),"")</f>
        <v/>
      </c>
      <c r="FN198" s="378" t="str">
        <f>IFERROR(IF(AND($FH198="mas",'Classificação geral'!$F192=1),'Classificação geral'!K192,""),"")</f>
        <v/>
      </c>
      <c r="FO198" s="378" t="str">
        <f>IFERROR(IF(AND($FH198="mas",'Classificação geral'!$F192=1),'Classificação geral'!L192,""),"")</f>
        <v/>
      </c>
      <c r="FP198" s="378" t="str">
        <f>IFERROR(IF(AND($FH198="mas",'Classificação geral'!$F192=1),'Classificação geral'!M192,""),"")</f>
        <v/>
      </c>
      <c r="FQ198" s="378" t="str">
        <f>IFERROR(IF(AND($FH198="mas",'Classificação geral'!$F192=1),'Classificação geral'!N192,""),"")</f>
        <v/>
      </c>
      <c r="FR198" s="378" t="str">
        <f>IFERROR(IF(AND($FH198="mas",'Classificação geral'!$F192=1),'Classificação geral'!O192,""),"")</f>
        <v/>
      </c>
      <c r="FS198" s="378" t="str">
        <f>IFERROR(IF(AND($FH198="mas",'Classificação geral'!$F192=1),'Classificação geral'!P192,""),"")</f>
        <v/>
      </c>
      <c r="FT198" s="378" t="str">
        <f>IFERROR(IF(AND($FH198="mas",'Classificação geral'!$F192=1),'Classificação geral'!Q192,""),"")</f>
        <v/>
      </c>
      <c r="FU198" s="378" t="str">
        <f>IFERROR(IF(AND($FH198="mas",'Classificação geral'!$F192=1),'Classificação geral'!R192,""),"")</f>
        <v/>
      </c>
      <c r="FV198" s="306"/>
      <c r="FW198" s="380" t="str">
        <f t="shared" si="457"/>
        <v/>
      </c>
      <c r="FX198" s="297" t="str">
        <f>IFERROR(RANK(FV198,FV:FV,0)+ COUNTIF($FV$13:FV197,FV198),"")</f>
        <v/>
      </c>
      <c r="FY198" s="305"/>
      <c r="FZ198" s="295"/>
      <c r="GA198" s="295"/>
      <c r="GB198" s="293"/>
      <c r="GC198" s="293"/>
      <c r="GD198" s="306"/>
      <c r="GE198" s="378" t="str">
        <f>IFERROR(IF(AND($GC198="fem",'Classificação geral'!$F192=2),'Classificação geral'!G192,""),"")</f>
        <v/>
      </c>
      <c r="GF198" s="378" t="str">
        <f>IFERROR(IF(AND($GC198="fem",'Classificação geral'!$F192=2),'Classificação geral'!H192,""),"")</f>
        <v/>
      </c>
      <c r="GG198" s="378" t="str">
        <f>IFERROR(IF(AND($GC198="fem",'Classificação geral'!$F192=2),'Classificação geral'!I192,""),"")</f>
        <v/>
      </c>
      <c r="GH198" s="378" t="str">
        <f>IFERROR(IF(AND($GC198="fem",'Classificação geral'!$F192=2),'Classificação geral'!J192,""),"")</f>
        <v/>
      </c>
      <c r="GI198" s="378" t="str">
        <f>IFERROR(IF(AND($GC198="fem",'Classificação geral'!$F192=2),'Classificação geral'!K192,""),"")</f>
        <v/>
      </c>
      <c r="GJ198" s="378" t="str">
        <f>IFERROR(IF(AND($GC198="fem",'Classificação geral'!$F192=2),'Classificação geral'!L192,""),"")</f>
        <v/>
      </c>
      <c r="GK198" s="378" t="str">
        <f>IFERROR(IF(AND($GC198="fem",'Classificação geral'!$F192=2),'Classificação geral'!M192,""),"")</f>
        <v/>
      </c>
      <c r="GL198" s="378" t="str">
        <f>IFERROR(IF(AND($GC198="fem",'Classificação geral'!$F192=2),'Classificação geral'!N192,""),"")</f>
        <v/>
      </c>
      <c r="GM198" s="378" t="str">
        <f>IFERROR(IF(AND($GC198="fem",'Classificação geral'!$F192=2),'Classificação geral'!O192,""),"")</f>
        <v/>
      </c>
      <c r="GN198" s="378" t="str">
        <f>IFERROR(IF(AND($GC198="fem",'Classificação geral'!$F192=2),'Classificação geral'!P192,""),"")</f>
        <v/>
      </c>
      <c r="GO198" s="378" t="str">
        <f>IFERROR(IF(AND($GC198="fem",'Classificação geral'!$F192=2),'Classificação geral'!Q192,""),"")</f>
        <v/>
      </c>
      <c r="GP198" s="378" t="str">
        <f>IFERROR(IF(AND($GC198="fem",'Classificação geral'!$F192=2),'Classificação geral'!R192,""),"")</f>
        <v/>
      </c>
      <c r="GQ198" s="306"/>
      <c r="GR198" s="380" t="str">
        <f t="shared" si="458"/>
        <v/>
      </c>
      <c r="GS198" s="297" t="str">
        <f>IFERROR(RANK(GQ198,GQ:GQ,0)+ COUNTIF($GQ$13:GQ197,GQ198),"")</f>
        <v/>
      </c>
      <c r="GT198" s="305"/>
      <c r="GU198" s="295"/>
      <c r="GV198" s="295"/>
      <c r="GW198" s="293"/>
      <c r="GX198" s="293"/>
      <c r="GY198" s="306"/>
      <c r="GZ198" s="306"/>
      <c r="HA198" s="306"/>
      <c r="HB198" s="306"/>
      <c r="HC198" s="306"/>
      <c r="HD198" s="306"/>
      <c r="HE198" s="306"/>
      <c r="HF198" s="306"/>
      <c r="HG198" s="306"/>
      <c r="HH198" s="306"/>
      <c r="HI198" s="306"/>
      <c r="HJ198" s="306"/>
      <c r="HK198" s="306"/>
      <c r="HL198" s="306"/>
      <c r="HM198" s="380" t="str">
        <f t="shared" si="459"/>
        <v/>
      </c>
      <c r="HN198" s="297" t="str">
        <f>IFERROR(RANK(HL198,HL:HL,0)+ COUNTIF($HL$13:HL197,HL198),"")</f>
        <v/>
      </c>
      <c r="HO198" s="305"/>
      <c r="HP198" s="295"/>
      <c r="HQ198" s="306"/>
      <c r="HR198" s="293"/>
      <c r="HS198" s="293"/>
      <c r="HT198" s="293"/>
      <c r="HU198" s="382">
        <f>IF($HT198='Classificação geral'!$F192,'Classificação geral'!G192,"")</f>
        <v>0</v>
      </c>
      <c r="HV198" s="382">
        <f>IF($HT198='Classificação geral'!$F192,'Classificação geral'!H192,"")</f>
        <v>0</v>
      </c>
      <c r="HW198" s="382">
        <f>IF($HT198='Classificação geral'!$F192,'Classificação geral'!I192,"")</f>
        <v>0</v>
      </c>
      <c r="HX198" s="382">
        <f>IF($HT198='Classificação geral'!$F192,'Classificação geral'!J192,"")</f>
        <v>0</v>
      </c>
      <c r="HY198" s="382">
        <f>IF($HT198='Classificação geral'!$F192,'Classificação geral'!K192,"")</f>
        <v>0</v>
      </c>
      <c r="HZ198" s="382">
        <f>IF($HT198='Classificação geral'!$F192,'Classificação geral'!L192,"")</f>
        <v>0</v>
      </c>
      <c r="IA198" s="382">
        <f>IF($HT198='Classificação geral'!$F192,'Classificação geral'!M192,"")</f>
        <v>0</v>
      </c>
      <c r="IB198" s="382">
        <f>IF($HT198='Classificação geral'!$F192,'Classificação geral'!N192,"")</f>
        <v>0</v>
      </c>
      <c r="IC198" s="382">
        <f>IF($HT198='Classificação geral'!$F192,'Classificação geral'!O192,"")</f>
        <v>0</v>
      </c>
      <c r="ID198" s="382">
        <f>IF($HT198='Classificação geral'!$F192,'Classificação geral'!P192,"")</f>
        <v>0</v>
      </c>
      <c r="IE198" s="382">
        <f>IF($HT198='Classificação geral'!$F192,'Classificação geral'!Q192,"")</f>
        <v>0</v>
      </c>
      <c r="IF198" s="382">
        <f>IF($HT198='Classificação geral'!$F192,'Classificação geral'!R192,"")</f>
        <v>0</v>
      </c>
      <c r="IG198" s="379">
        <f>IF($HT198='Classificação geral'!$F192,'Classificação geral'!$U192,"")</f>
        <v>0</v>
      </c>
      <c r="IH198" s="334" t="str">
        <f t="shared" si="454"/>
        <v/>
      </c>
      <c r="II198" s="297">
        <f>IFERROR(RANK(IG198,IG:IG,0)+ COUNTIF($IG$13:IG197,IG198),"")</f>
        <v>58</v>
      </c>
      <c r="IJ198" s="305"/>
      <c r="IK198" s="295"/>
      <c r="IL198" s="306"/>
      <c r="IM198" s="293"/>
      <c r="IN198" s="293"/>
      <c r="IO198" s="293"/>
      <c r="IP198" s="379">
        <f>IF($IO198='Classificação geral'!$F192,'Classificação geral'!G192,"")</f>
        <v>0</v>
      </c>
      <c r="IQ198" s="379">
        <f>IF($IO198='Classificação geral'!$F192,'Classificação geral'!H192,"")</f>
        <v>0</v>
      </c>
      <c r="IR198" s="379">
        <f>IF($IO198='Classificação geral'!$F192,'Classificação geral'!I192,"")</f>
        <v>0</v>
      </c>
      <c r="IS198" s="379">
        <f>IF($IO198='Classificação geral'!$F192,'Classificação geral'!J192,"")</f>
        <v>0</v>
      </c>
      <c r="IT198" s="379">
        <f>IF($IO198='Classificação geral'!$F192,'Classificação geral'!K192,"")</f>
        <v>0</v>
      </c>
      <c r="IU198" s="379">
        <f>IF($IO198='Classificação geral'!$F192,'Classificação geral'!L192,"")</f>
        <v>0</v>
      </c>
      <c r="IV198" s="379">
        <f>IF($IO198='Classificação geral'!$F192,'Classificação geral'!M192,"")</f>
        <v>0</v>
      </c>
      <c r="IW198" s="379">
        <f>IF($IO198='Classificação geral'!$F192,'Classificação geral'!N192,"")</f>
        <v>0</v>
      </c>
      <c r="IX198" s="379">
        <f>IF($IO198='Classificação geral'!$F192,'Classificação geral'!O192,"")</f>
        <v>0</v>
      </c>
      <c r="IY198" s="379">
        <f>IF($IO198='Classificação geral'!$F192,'Classificação geral'!P192,"")</f>
        <v>0</v>
      </c>
      <c r="IZ198" s="379">
        <f>IF($IO198='Classificação geral'!$F192,'Classificação geral'!Q192,"")</f>
        <v>0</v>
      </c>
      <c r="JA198" s="379">
        <f>IF($IO198='Classificação geral'!$F192,'Classificação geral'!R192,"")</f>
        <v>0</v>
      </c>
      <c r="JB198" s="296">
        <f>IF($IO198='Classificação geral'!$F192,'Classificação geral'!$U192,"")</f>
        <v>0</v>
      </c>
      <c r="JC198" s="334" t="str">
        <f t="shared" si="455"/>
        <v/>
      </c>
      <c r="JD198" s="297">
        <f>IFERROR(RANK(JB198,JB:JB,0)+ COUNTIF($JB$13:JB197,JB198),"")</f>
        <v>58</v>
      </c>
    </row>
    <row r="199" spans="66:264" ht="24.6" x14ac:dyDescent="0.4">
      <c r="BN199" s="236"/>
      <c r="EI199" s="295"/>
      <c r="EJ199" s="306"/>
      <c r="EK199" s="293"/>
      <c r="EL199" s="293"/>
      <c r="EM199" s="293"/>
      <c r="EN199" s="378" t="str">
        <f>IFERROR(IF(AND($EL199="fem",'Classificação geral'!$F193=1),'Classificação geral'!G193,""),"")</f>
        <v/>
      </c>
      <c r="EO199" s="378" t="str">
        <f>IFERROR(IF(AND($EL199="fem",'Classificação geral'!$F193=1),'Classificação geral'!H193,""),"")</f>
        <v/>
      </c>
      <c r="EP199" s="378" t="str">
        <f>IFERROR(IF(AND($EL199="fem",'Classificação geral'!$F193=1),'Classificação geral'!I193,""),"")</f>
        <v/>
      </c>
      <c r="EQ199" s="378" t="str">
        <f>IFERROR(IF(AND($EL199="fem",'Classificação geral'!$F193=1),'Classificação geral'!J193,""),"")</f>
        <v/>
      </c>
      <c r="ER199" s="306"/>
      <c r="ES199" s="378" t="str">
        <f>IFERROR(IF(AND($EL199="fem",'Classificação geral'!$F193=1),'Classificação geral'!L193,""),"")</f>
        <v/>
      </c>
      <c r="ET199" s="378" t="str">
        <f>IFERROR(IF(AND($EL199="fem",'Classificação geral'!$F193=1),'Classificação geral'!M193,""),"")</f>
        <v/>
      </c>
      <c r="EU199" s="378" t="str">
        <f>IFERROR(IF(AND($EL199="fem",'Classificação geral'!$F193=1),'Classificação geral'!N193,""),"")</f>
        <v/>
      </c>
      <c r="EV199" s="306"/>
      <c r="EW199" s="378" t="str">
        <f>IFERROR(IF(AND($EL199="fem",'Classificação geral'!$F193=1),'Classificação geral'!P193,""),"")</f>
        <v/>
      </c>
      <c r="EX199" s="378" t="str">
        <f>IFERROR(IF(AND($EL199="fem",'Classificação geral'!$F193=1),'Classificação geral'!Q193,""),"")</f>
        <v/>
      </c>
      <c r="EY199" s="378" t="str">
        <f>IFERROR(IF(AND($EL199="fem",'Classificação geral'!$F193=1),'Classificação geral'!R193,""),"")</f>
        <v/>
      </c>
      <c r="EZ199" s="296"/>
      <c r="FA199" s="380" t="str">
        <f t="shared" si="456"/>
        <v/>
      </c>
      <c r="FB199" s="297" t="str">
        <f>IFERROR(RANK(EZ199,EZ:EZ,0)+ COUNTIF(EZ$13:$EZ198,EZ199),"")</f>
        <v/>
      </c>
      <c r="FC199" s="298"/>
      <c r="FD199" s="305"/>
      <c r="FE199" s="295"/>
      <c r="FF199" s="306"/>
      <c r="FG199" s="293"/>
      <c r="FH199" s="293"/>
      <c r="FI199" s="306"/>
      <c r="FJ199" s="378" t="str">
        <f>IFERROR(IF(AND($FH199="mas",'Classificação geral'!$F193=1),'Classificação geral'!G193,""),"")</f>
        <v/>
      </c>
      <c r="FK199" s="378" t="str">
        <f>IFERROR(IF(AND($FH199="mas",'Classificação geral'!$F193=1),'Classificação geral'!H193,""),"")</f>
        <v/>
      </c>
      <c r="FL199" s="378" t="str">
        <f>IFERROR(IF(AND($FH199="mas",'Classificação geral'!$F193=1),'Classificação geral'!I193,""),"")</f>
        <v/>
      </c>
      <c r="FM199" s="378" t="str">
        <f>IFERROR(IF(AND($FH199="mas",'Classificação geral'!$F193=1),'Classificação geral'!J193,""),"")</f>
        <v/>
      </c>
      <c r="FN199" s="378" t="str">
        <f>IFERROR(IF(AND($FH199="mas",'Classificação geral'!$F193=1),'Classificação geral'!K193,""),"")</f>
        <v/>
      </c>
      <c r="FO199" s="378" t="str">
        <f>IFERROR(IF(AND($FH199="mas",'Classificação geral'!$F193=1),'Classificação geral'!L193,""),"")</f>
        <v/>
      </c>
      <c r="FP199" s="378" t="str">
        <f>IFERROR(IF(AND($FH199="mas",'Classificação geral'!$F193=1),'Classificação geral'!M193,""),"")</f>
        <v/>
      </c>
      <c r="FQ199" s="378" t="str">
        <f>IFERROR(IF(AND($FH199="mas",'Classificação geral'!$F193=1),'Classificação geral'!N193,""),"")</f>
        <v/>
      </c>
      <c r="FR199" s="378" t="str">
        <f>IFERROR(IF(AND($FH199="mas",'Classificação geral'!$F193=1),'Classificação geral'!O193,""),"")</f>
        <v/>
      </c>
      <c r="FS199" s="378" t="str">
        <f>IFERROR(IF(AND($FH199="mas",'Classificação geral'!$F193=1),'Classificação geral'!P193,""),"")</f>
        <v/>
      </c>
      <c r="FT199" s="378" t="str">
        <f>IFERROR(IF(AND($FH199="mas",'Classificação geral'!$F193=1),'Classificação geral'!Q193,""),"")</f>
        <v/>
      </c>
      <c r="FU199" s="378" t="str">
        <f>IFERROR(IF(AND($FH199="mas",'Classificação geral'!$F193=1),'Classificação geral'!R193,""),"")</f>
        <v/>
      </c>
      <c r="FV199" s="306"/>
      <c r="FW199" s="380" t="str">
        <f t="shared" si="457"/>
        <v/>
      </c>
      <c r="FX199" s="297" t="str">
        <f>IFERROR(RANK(FV199,FV:FV,0)+ COUNTIF($FV$13:FV198,FV199),"")</f>
        <v/>
      </c>
      <c r="FY199" s="305"/>
      <c r="FZ199" s="295"/>
      <c r="GA199" s="295"/>
      <c r="GB199" s="293"/>
      <c r="GC199" s="293"/>
      <c r="GD199" s="306"/>
      <c r="GE199" s="378" t="str">
        <f>IFERROR(IF(AND($GC199="fem",'Classificação geral'!$F193=2),'Classificação geral'!G193,""),"")</f>
        <v/>
      </c>
      <c r="GF199" s="378" t="str">
        <f>IFERROR(IF(AND($GC199="fem",'Classificação geral'!$F193=2),'Classificação geral'!H193,""),"")</f>
        <v/>
      </c>
      <c r="GG199" s="378" t="str">
        <f>IFERROR(IF(AND($GC199="fem",'Classificação geral'!$F193=2),'Classificação geral'!I193,""),"")</f>
        <v/>
      </c>
      <c r="GH199" s="378" t="str">
        <f>IFERROR(IF(AND($GC199="fem",'Classificação geral'!$F193=2),'Classificação geral'!J193,""),"")</f>
        <v/>
      </c>
      <c r="GI199" s="378" t="str">
        <f>IFERROR(IF(AND($GC199="fem",'Classificação geral'!$F193=2),'Classificação geral'!K193,""),"")</f>
        <v/>
      </c>
      <c r="GJ199" s="378" t="str">
        <f>IFERROR(IF(AND($GC199="fem",'Classificação geral'!$F193=2),'Classificação geral'!L193,""),"")</f>
        <v/>
      </c>
      <c r="GK199" s="378" t="str">
        <f>IFERROR(IF(AND($GC199="fem",'Classificação geral'!$F193=2),'Classificação geral'!M193,""),"")</f>
        <v/>
      </c>
      <c r="GL199" s="378" t="str">
        <f>IFERROR(IF(AND($GC199="fem",'Classificação geral'!$F193=2),'Classificação geral'!N193,""),"")</f>
        <v/>
      </c>
      <c r="GM199" s="378" t="str">
        <f>IFERROR(IF(AND($GC199="fem",'Classificação geral'!$F193=2),'Classificação geral'!O193,""),"")</f>
        <v/>
      </c>
      <c r="GN199" s="378" t="str">
        <f>IFERROR(IF(AND($GC199="fem",'Classificação geral'!$F193=2),'Classificação geral'!P193,""),"")</f>
        <v/>
      </c>
      <c r="GO199" s="378" t="str">
        <f>IFERROR(IF(AND($GC199="fem",'Classificação geral'!$F193=2),'Classificação geral'!Q193,""),"")</f>
        <v/>
      </c>
      <c r="GP199" s="378" t="str">
        <f>IFERROR(IF(AND($GC199="fem",'Classificação geral'!$F193=2),'Classificação geral'!R193,""),"")</f>
        <v/>
      </c>
      <c r="GQ199" s="306"/>
      <c r="GR199" s="380" t="str">
        <f t="shared" si="458"/>
        <v/>
      </c>
      <c r="GS199" s="297" t="str">
        <f>IFERROR(RANK(GQ199,GQ:GQ,0)+ COUNTIF($GQ$13:GQ198,GQ199),"")</f>
        <v/>
      </c>
      <c r="GT199" s="305"/>
      <c r="GU199" s="295"/>
      <c r="GV199" s="295"/>
      <c r="GW199" s="293"/>
      <c r="GX199" s="293"/>
      <c r="GY199" s="306"/>
      <c r="GZ199" s="306"/>
      <c r="HA199" s="306"/>
      <c r="HB199" s="306"/>
      <c r="HC199" s="306"/>
      <c r="HD199" s="306"/>
      <c r="HE199" s="306"/>
      <c r="HF199" s="306"/>
      <c r="HG199" s="306"/>
      <c r="HH199" s="306"/>
      <c r="HI199" s="306"/>
      <c r="HJ199" s="306"/>
      <c r="HK199" s="306"/>
      <c r="HL199" s="306"/>
      <c r="HM199" s="380" t="str">
        <f t="shared" si="459"/>
        <v/>
      </c>
      <c r="HN199" s="297" t="str">
        <f>IFERROR(RANK(HL199,HL:HL,0)+ COUNTIF($HL$13:HL198,HL199),"")</f>
        <v/>
      </c>
      <c r="HO199" s="305"/>
      <c r="HP199" s="295"/>
      <c r="HQ199" s="306"/>
      <c r="HR199" s="293"/>
      <c r="HS199" s="293"/>
      <c r="HT199" s="293"/>
      <c r="HU199" s="382">
        <f>IF($HT199='Classificação geral'!$F193,'Classificação geral'!G193,"")</f>
        <v>0</v>
      </c>
      <c r="HV199" s="382">
        <f>IF($HT199='Classificação geral'!$F193,'Classificação geral'!H193,"")</f>
        <v>0</v>
      </c>
      <c r="HW199" s="382">
        <f>IF($HT199='Classificação geral'!$F193,'Classificação geral'!I193,"")</f>
        <v>0</v>
      </c>
      <c r="HX199" s="382">
        <f>IF($HT199='Classificação geral'!$F193,'Classificação geral'!J193,"")</f>
        <v>0</v>
      </c>
      <c r="HY199" s="382">
        <f>IF($HT199='Classificação geral'!$F193,'Classificação geral'!K193,"")</f>
        <v>0</v>
      </c>
      <c r="HZ199" s="382">
        <f>IF($HT199='Classificação geral'!$F193,'Classificação geral'!L193,"")</f>
        <v>0</v>
      </c>
      <c r="IA199" s="382">
        <f>IF($HT199='Classificação geral'!$F193,'Classificação geral'!M193,"")</f>
        <v>0</v>
      </c>
      <c r="IB199" s="382">
        <f>IF($HT199='Classificação geral'!$F193,'Classificação geral'!N193,"")</f>
        <v>0</v>
      </c>
      <c r="IC199" s="382">
        <f>IF($HT199='Classificação geral'!$F193,'Classificação geral'!O193,"")</f>
        <v>0</v>
      </c>
      <c r="ID199" s="382">
        <f>IF($HT199='Classificação geral'!$F193,'Classificação geral'!P193,"")</f>
        <v>0</v>
      </c>
      <c r="IE199" s="382">
        <f>IF($HT199='Classificação geral'!$F193,'Classificação geral'!Q193,"")</f>
        <v>0</v>
      </c>
      <c r="IF199" s="382">
        <f>IF($HT199='Classificação geral'!$F193,'Classificação geral'!R193,"")</f>
        <v>0</v>
      </c>
      <c r="IG199" s="379">
        <f>IF($HT199='Classificação geral'!$F193,'Classificação geral'!$U193,"")</f>
        <v>0</v>
      </c>
      <c r="IH199" s="334" t="str">
        <f t="shared" si="454"/>
        <v/>
      </c>
      <c r="II199" s="297">
        <f>IFERROR(RANK(IG199,IG:IG,0)+ COUNTIF($IG$13:IG198,IG199),"")</f>
        <v>59</v>
      </c>
      <c r="IJ199" s="305"/>
      <c r="IK199" s="295"/>
      <c r="IL199" s="306"/>
      <c r="IM199" s="293"/>
      <c r="IN199" s="293"/>
      <c r="IO199" s="293"/>
      <c r="IP199" s="379">
        <f>IF($IO199='Classificação geral'!$F193,'Classificação geral'!G193,"")</f>
        <v>0</v>
      </c>
      <c r="IQ199" s="379">
        <f>IF($IO199='Classificação geral'!$F193,'Classificação geral'!H193,"")</f>
        <v>0</v>
      </c>
      <c r="IR199" s="379">
        <f>IF($IO199='Classificação geral'!$F193,'Classificação geral'!I193,"")</f>
        <v>0</v>
      </c>
      <c r="IS199" s="379">
        <f>IF($IO199='Classificação geral'!$F193,'Classificação geral'!J193,"")</f>
        <v>0</v>
      </c>
      <c r="IT199" s="379">
        <f>IF($IO199='Classificação geral'!$F193,'Classificação geral'!K193,"")</f>
        <v>0</v>
      </c>
      <c r="IU199" s="379">
        <f>IF($IO199='Classificação geral'!$F193,'Classificação geral'!L193,"")</f>
        <v>0</v>
      </c>
      <c r="IV199" s="379">
        <f>IF($IO199='Classificação geral'!$F193,'Classificação geral'!M193,"")</f>
        <v>0</v>
      </c>
      <c r="IW199" s="379">
        <f>IF($IO199='Classificação geral'!$F193,'Classificação geral'!N193,"")</f>
        <v>0</v>
      </c>
      <c r="IX199" s="379">
        <f>IF($IO199='Classificação geral'!$F193,'Classificação geral'!O193,"")</f>
        <v>0</v>
      </c>
      <c r="IY199" s="379">
        <f>IF($IO199='Classificação geral'!$F193,'Classificação geral'!P193,"")</f>
        <v>0</v>
      </c>
      <c r="IZ199" s="379">
        <f>IF($IO199='Classificação geral'!$F193,'Classificação geral'!Q193,"")</f>
        <v>0</v>
      </c>
      <c r="JA199" s="379">
        <f>IF($IO199='Classificação geral'!$F193,'Classificação geral'!R193,"")</f>
        <v>0</v>
      </c>
      <c r="JB199" s="296">
        <f>IF($IO199='Classificação geral'!$F193,'Classificação geral'!$U193,"")</f>
        <v>0</v>
      </c>
      <c r="JC199" s="334" t="str">
        <f t="shared" si="455"/>
        <v/>
      </c>
      <c r="JD199" s="297">
        <f>IFERROR(RANK(JB199,JB:JB,0)+ COUNTIF($JB$13:JB198,JB199),"")</f>
        <v>59</v>
      </c>
    </row>
    <row r="200" spans="66:264" ht="24.6" x14ac:dyDescent="0.4">
      <c r="BN200" s="236"/>
      <c r="EI200" s="295"/>
      <c r="EJ200" s="306"/>
      <c r="EK200" s="293"/>
      <c r="EL200" s="293"/>
      <c r="EM200" s="293"/>
      <c r="EN200" s="378" t="str">
        <f>IFERROR(IF(AND($EL200="fem",'Classificação geral'!$F194=1),'Classificação geral'!G194,""),"")</f>
        <v/>
      </c>
      <c r="EO200" s="378" t="str">
        <f>IFERROR(IF(AND($EL200="fem",'Classificação geral'!$F194=1),'Classificação geral'!H194,""),"")</f>
        <v/>
      </c>
      <c r="EP200" s="378" t="str">
        <f>IFERROR(IF(AND($EL200="fem",'Classificação geral'!$F194=1),'Classificação geral'!I194,""),"")</f>
        <v/>
      </c>
      <c r="EQ200" s="378" t="str">
        <f>IFERROR(IF(AND($EL200="fem",'Classificação geral'!$F194=1),'Classificação geral'!J194,""),"")</f>
        <v/>
      </c>
      <c r="ER200" s="306"/>
      <c r="ES200" s="378" t="str">
        <f>IFERROR(IF(AND($EL200="fem",'Classificação geral'!$F194=1),'Classificação geral'!L194,""),"")</f>
        <v/>
      </c>
      <c r="ET200" s="378" t="str">
        <f>IFERROR(IF(AND($EL200="fem",'Classificação geral'!$F194=1),'Classificação geral'!M194,""),"")</f>
        <v/>
      </c>
      <c r="EU200" s="378" t="str">
        <f>IFERROR(IF(AND($EL200="fem",'Classificação geral'!$F194=1),'Classificação geral'!N194,""),"")</f>
        <v/>
      </c>
      <c r="EV200" s="306"/>
      <c r="EW200" s="378" t="str">
        <f>IFERROR(IF(AND($EL200="fem",'Classificação geral'!$F194=1),'Classificação geral'!P194,""),"")</f>
        <v/>
      </c>
      <c r="EX200" s="378" t="str">
        <f>IFERROR(IF(AND($EL200="fem",'Classificação geral'!$F194=1),'Classificação geral'!Q194,""),"")</f>
        <v/>
      </c>
      <c r="EY200" s="378" t="str">
        <f>IFERROR(IF(AND($EL200="fem",'Classificação geral'!$F194=1),'Classificação geral'!R194,""),"")</f>
        <v/>
      </c>
      <c r="EZ200" s="296"/>
      <c r="FA200" s="380" t="str">
        <f t="shared" si="456"/>
        <v/>
      </c>
      <c r="FB200" s="297" t="str">
        <f>IFERROR(RANK(EZ200,EZ:EZ,0)+ COUNTIF(EZ$13:$EZ199,EZ200),"")</f>
        <v/>
      </c>
      <c r="FC200" s="298"/>
      <c r="FD200" s="305"/>
      <c r="FE200" s="295"/>
      <c r="FF200" s="306"/>
      <c r="FG200" s="293"/>
      <c r="FH200" s="293"/>
      <c r="FI200" s="306"/>
      <c r="FJ200" s="378" t="str">
        <f>IFERROR(IF(AND($FH200="mas",'Classificação geral'!$F194=1),'Classificação geral'!G194,""),"")</f>
        <v/>
      </c>
      <c r="FK200" s="378" t="str">
        <f>IFERROR(IF(AND($FH200="mas",'Classificação geral'!$F194=1),'Classificação geral'!H194,""),"")</f>
        <v/>
      </c>
      <c r="FL200" s="378" t="str">
        <f>IFERROR(IF(AND($FH200="mas",'Classificação geral'!$F194=1),'Classificação geral'!I194,""),"")</f>
        <v/>
      </c>
      <c r="FM200" s="378" t="str">
        <f>IFERROR(IF(AND($FH200="mas",'Classificação geral'!$F194=1),'Classificação geral'!J194,""),"")</f>
        <v/>
      </c>
      <c r="FN200" s="378" t="str">
        <f>IFERROR(IF(AND($FH200="mas",'Classificação geral'!$F194=1),'Classificação geral'!K194,""),"")</f>
        <v/>
      </c>
      <c r="FO200" s="378" t="str">
        <f>IFERROR(IF(AND($FH200="mas",'Classificação geral'!$F194=1),'Classificação geral'!L194,""),"")</f>
        <v/>
      </c>
      <c r="FP200" s="378" t="str">
        <f>IFERROR(IF(AND($FH200="mas",'Classificação geral'!$F194=1),'Classificação geral'!M194,""),"")</f>
        <v/>
      </c>
      <c r="FQ200" s="378" t="str">
        <f>IFERROR(IF(AND($FH200="mas",'Classificação geral'!$F194=1),'Classificação geral'!N194,""),"")</f>
        <v/>
      </c>
      <c r="FR200" s="378" t="str">
        <f>IFERROR(IF(AND($FH200="mas",'Classificação geral'!$F194=1),'Classificação geral'!O194,""),"")</f>
        <v/>
      </c>
      <c r="FS200" s="378" t="str">
        <f>IFERROR(IF(AND($FH200="mas",'Classificação geral'!$F194=1),'Classificação geral'!P194,""),"")</f>
        <v/>
      </c>
      <c r="FT200" s="378" t="str">
        <f>IFERROR(IF(AND($FH200="mas",'Classificação geral'!$F194=1),'Classificação geral'!Q194,""),"")</f>
        <v/>
      </c>
      <c r="FU200" s="378" t="str">
        <f>IFERROR(IF(AND($FH200="mas",'Classificação geral'!$F194=1),'Classificação geral'!R194,""),"")</f>
        <v/>
      </c>
      <c r="FV200" s="306"/>
      <c r="FW200" s="380" t="str">
        <f t="shared" si="457"/>
        <v/>
      </c>
      <c r="FX200" s="297" t="str">
        <f>IFERROR(RANK(FV200,FV:FV,0)+ COUNTIF($FV$13:FV199,FV200),"")</f>
        <v/>
      </c>
      <c r="FY200" s="305"/>
      <c r="FZ200" s="295"/>
      <c r="GA200" s="295"/>
      <c r="GB200" s="293"/>
      <c r="GC200" s="293"/>
      <c r="GD200" s="306"/>
      <c r="GE200" s="378" t="str">
        <f>IFERROR(IF(AND($GC200="fem",'Classificação geral'!$F194=2),'Classificação geral'!G194,""),"")</f>
        <v/>
      </c>
      <c r="GF200" s="378" t="str">
        <f>IFERROR(IF(AND($GC200="fem",'Classificação geral'!$F194=2),'Classificação geral'!H194,""),"")</f>
        <v/>
      </c>
      <c r="GG200" s="378" t="str">
        <f>IFERROR(IF(AND($GC200="fem",'Classificação geral'!$F194=2),'Classificação geral'!I194,""),"")</f>
        <v/>
      </c>
      <c r="GH200" s="378" t="str">
        <f>IFERROR(IF(AND($GC200="fem",'Classificação geral'!$F194=2),'Classificação geral'!J194,""),"")</f>
        <v/>
      </c>
      <c r="GI200" s="378" t="str">
        <f>IFERROR(IF(AND($GC200="fem",'Classificação geral'!$F194=2),'Classificação geral'!K194,""),"")</f>
        <v/>
      </c>
      <c r="GJ200" s="378" t="str">
        <f>IFERROR(IF(AND($GC200="fem",'Classificação geral'!$F194=2),'Classificação geral'!L194,""),"")</f>
        <v/>
      </c>
      <c r="GK200" s="378" t="str">
        <f>IFERROR(IF(AND($GC200="fem",'Classificação geral'!$F194=2),'Classificação geral'!M194,""),"")</f>
        <v/>
      </c>
      <c r="GL200" s="378" t="str">
        <f>IFERROR(IF(AND($GC200="fem",'Classificação geral'!$F194=2),'Classificação geral'!N194,""),"")</f>
        <v/>
      </c>
      <c r="GM200" s="378" t="str">
        <f>IFERROR(IF(AND($GC200="fem",'Classificação geral'!$F194=2),'Classificação geral'!O194,""),"")</f>
        <v/>
      </c>
      <c r="GN200" s="378" t="str">
        <f>IFERROR(IF(AND($GC200="fem",'Classificação geral'!$F194=2),'Classificação geral'!P194,""),"")</f>
        <v/>
      </c>
      <c r="GO200" s="378" t="str">
        <f>IFERROR(IF(AND($GC200="fem",'Classificação geral'!$F194=2),'Classificação geral'!Q194,""),"")</f>
        <v/>
      </c>
      <c r="GP200" s="378" t="str">
        <f>IFERROR(IF(AND($GC200="fem",'Classificação geral'!$F194=2),'Classificação geral'!R194,""),"")</f>
        <v/>
      </c>
      <c r="GQ200" s="306"/>
      <c r="GR200" s="380" t="str">
        <f t="shared" si="458"/>
        <v/>
      </c>
      <c r="GS200" s="297" t="str">
        <f>IFERROR(RANK(GQ200,GQ:GQ,0)+ COUNTIF($GQ$13:GQ199,GQ200),"")</f>
        <v/>
      </c>
      <c r="GT200" s="305"/>
      <c r="GU200" s="295"/>
      <c r="GV200" s="295"/>
      <c r="GW200" s="293"/>
      <c r="GX200" s="293"/>
      <c r="GY200" s="306"/>
      <c r="GZ200" s="306"/>
      <c r="HA200" s="306"/>
      <c r="HB200" s="306"/>
      <c r="HC200" s="306"/>
      <c r="HD200" s="306"/>
      <c r="HE200" s="306"/>
      <c r="HF200" s="306"/>
      <c r="HG200" s="306"/>
      <c r="HH200" s="306"/>
      <c r="HI200" s="306"/>
      <c r="HJ200" s="306"/>
      <c r="HK200" s="306"/>
      <c r="HL200" s="306"/>
      <c r="HM200" s="380" t="str">
        <f t="shared" si="459"/>
        <v/>
      </c>
      <c r="HN200" s="297" t="str">
        <f>IFERROR(RANK(HL200,HL:HL,0)+ COUNTIF($HL$13:HL199,HL200),"")</f>
        <v/>
      </c>
      <c r="HO200" s="305"/>
      <c r="HP200" s="295"/>
      <c r="HQ200" s="306"/>
      <c r="HR200" s="293"/>
      <c r="HS200" s="293"/>
      <c r="HT200" s="293"/>
      <c r="HU200" s="382">
        <f>IF($HT200='Classificação geral'!$F194,'Classificação geral'!G194,"")</f>
        <v>0</v>
      </c>
      <c r="HV200" s="382">
        <f>IF($HT200='Classificação geral'!$F194,'Classificação geral'!H194,"")</f>
        <v>0</v>
      </c>
      <c r="HW200" s="382">
        <f>IF($HT200='Classificação geral'!$F194,'Classificação geral'!I194,"")</f>
        <v>0</v>
      </c>
      <c r="HX200" s="382">
        <f>IF($HT200='Classificação geral'!$F194,'Classificação geral'!J194,"")</f>
        <v>0</v>
      </c>
      <c r="HY200" s="382">
        <f>IF($HT200='Classificação geral'!$F194,'Classificação geral'!K194,"")</f>
        <v>0</v>
      </c>
      <c r="HZ200" s="382">
        <f>IF($HT200='Classificação geral'!$F194,'Classificação geral'!L194,"")</f>
        <v>0</v>
      </c>
      <c r="IA200" s="382">
        <f>IF($HT200='Classificação geral'!$F194,'Classificação geral'!M194,"")</f>
        <v>0</v>
      </c>
      <c r="IB200" s="382">
        <f>IF($HT200='Classificação geral'!$F194,'Classificação geral'!N194,"")</f>
        <v>0</v>
      </c>
      <c r="IC200" s="382">
        <f>IF($HT200='Classificação geral'!$F194,'Classificação geral'!O194,"")</f>
        <v>0</v>
      </c>
      <c r="ID200" s="382">
        <f>IF($HT200='Classificação geral'!$F194,'Classificação geral'!P194,"")</f>
        <v>0</v>
      </c>
      <c r="IE200" s="382">
        <f>IF($HT200='Classificação geral'!$F194,'Classificação geral'!Q194,"")</f>
        <v>0</v>
      </c>
      <c r="IF200" s="382">
        <f>IF($HT200='Classificação geral'!$F194,'Classificação geral'!R194,"")</f>
        <v>0</v>
      </c>
      <c r="IG200" s="379">
        <f>IF($HT200='Classificação geral'!$F194,'Classificação geral'!$U194,"")</f>
        <v>0</v>
      </c>
      <c r="IH200" s="334" t="str">
        <f t="shared" si="454"/>
        <v/>
      </c>
      <c r="II200" s="297">
        <f>IFERROR(RANK(IG200,IG:IG,0)+ COUNTIF($IG$13:IG199,IG200),"")</f>
        <v>60</v>
      </c>
      <c r="IJ200" s="305"/>
      <c r="IK200" s="295"/>
      <c r="IL200" s="306"/>
      <c r="IM200" s="293"/>
      <c r="IN200" s="293"/>
      <c r="IO200" s="293"/>
      <c r="IP200" s="379">
        <f>IF($IO200='Classificação geral'!$F194,'Classificação geral'!G194,"")</f>
        <v>0</v>
      </c>
      <c r="IQ200" s="379">
        <f>IF($IO200='Classificação geral'!$F194,'Classificação geral'!H194,"")</f>
        <v>0</v>
      </c>
      <c r="IR200" s="379">
        <f>IF($IO200='Classificação geral'!$F194,'Classificação geral'!I194,"")</f>
        <v>0</v>
      </c>
      <c r="IS200" s="379">
        <f>IF($IO200='Classificação geral'!$F194,'Classificação geral'!J194,"")</f>
        <v>0</v>
      </c>
      <c r="IT200" s="379">
        <f>IF($IO200='Classificação geral'!$F194,'Classificação geral'!K194,"")</f>
        <v>0</v>
      </c>
      <c r="IU200" s="379">
        <f>IF($IO200='Classificação geral'!$F194,'Classificação geral'!L194,"")</f>
        <v>0</v>
      </c>
      <c r="IV200" s="379">
        <f>IF($IO200='Classificação geral'!$F194,'Classificação geral'!M194,"")</f>
        <v>0</v>
      </c>
      <c r="IW200" s="379">
        <f>IF($IO200='Classificação geral'!$F194,'Classificação geral'!N194,"")</f>
        <v>0</v>
      </c>
      <c r="IX200" s="379">
        <f>IF($IO200='Classificação geral'!$F194,'Classificação geral'!O194,"")</f>
        <v>0</v>
      </c>
      <c r="IY200" s="379">
        <f>IF($IO200='Classificação geral'!$F194,'Classificação geral'!P194,"")</f>
        <v>0</v>
      </c>
      <c r="IZ200" s="379">
        <f>IF($IO200='Classificação geral'!$F194,'Classificação geral'!Q194,"")</f>
        <v>0</v>
      </c>
      <c r="JA200" s="379">
        <f>IF($IO200='Classificação geral'!$F194,'Classificação geral'!R194,"")</f>
        <v>0</v>
      </c>
      <c r="JB200" s="296">
        <f>IF($IO200='Classificação geral'!$F194,'Classificação geral'!$U194,"")</f>
        <v>0</v>
      </c>
      <c r="JC200" s="334" t="str">
        <f t="shared" si="455"/>
        <v/>
      </c>
      <c r="JD200" s="297">
        <f>IFERROR(RANK(JB200,JB:JB,0)+ COUNTIF($JB$13:JB199,JB200),"")</f>
        <v>60</v>
      </c>
    </row>
    <row r="201" spans="66:264" ht="24.6" x14ac:dyDescent="0.4">
      <c r="BN201" s="236"/>
      <c r="EI201" s="295"/>
      <c r="EJ201" s="306"/>
      <c r="EK201" s="293"/>
      <c r="EL201" s="293"/>
      <c r="EM201" s="293"/>
      <c r="EN201" s="378" t="str">
        <f>IFERROR(IF(AND($EL201="fem",'Classificação geral'!$F195=1),'Classificação geral'!G195,""),"")</f>
        <v/>
      </c>
      <c r="EO201" s="378" t="str">
        <f>IFERROR(IF(AND($EL201="fem",'Classificação geral'!$F195=1),'Classificação geral'!H195,""),"")</f>
        <v/>
      </c>
      <c r="EP201" s="378" t="str">
        <f>IFERROR(IF(AND($EL201="fem",'Classificação geral'!$F195=1),'Classificação geral'!I195,""),"")</f>
        <v/>
      </c>
      <c r="EQ201" s="378" t="str">
        <f>IFERROR(IF(AND($EL201="fem",'Classificação geral'!$F195=1),'Classificação geral'!J195,""),"")</f>
        <v/>
      </c>
      <c r="ER201" s="306"/>
      <c r="ES201" s="378" t="str">
        <f>IFERROR(IF(AND($EL201="fem",'Classificação geral'!$F195=1),'Classificação geral'!L195,""),"")</f>
        <v/>
      </c>
      <c r="ET201" s="378" t="str">
        <f>IFERROR(IF(AND($EL201="fem",'Classificação geral'!$F195=1),'Classificação geral'!M195,""),"")</f>
        <v/>
      </c>
      <c r="EU201" s="378" t="str">
        <f>IFERROR(IF(AND($EL201="fem",'Classificação geral'!$F195=1),'Classificação geral'!N195,""),"")</f>
        <v/>
      </c>
      <c r="EV201" s="306"/>
      <c r="EW201" s="378" t="str">
        <f>IFERROR(IF(AND($EL201="fem",'Classificação geral'!$F195=1),'Classificação geral'!P195,""),"")</f>
        <v/>
      </c>
      <c r="EX201" s="378" t="str">
        <f>IFERROR(IF(AND($EL201="fem",'Classificação geral'!$F195=1),'Classificação geral'!Q195,""),"")</f>
        <v/>
      </c>
      <c r="EY201" s="378" t="str">
        <f>IFERROR(IF(AND($EL201="fem",'Classificação geral'!$F195=1),'Classificação geral'!R195,""),"")</f>
        <v/>
      </c>
      <c r="EZ201" s="296"/>
      <c r="FA201" s="380" t="str">
        <f t="shared" si="456"/>
        <v/>
      </c>
      <c r="FB201" s="297" t="str">
        <f>IFERROR(RANK(EZ201,EZ:EZ,0)+ COUNTIF(EZ$13:$EZ200,EZ201),"")</f>
        <v/>
      </c>
      <c r="FC201" s="298"/>
      <c r="FD201" s="305"/>
      <c r="FE201" s="295"/>
      <c r="FF201" s="306"/>
      <c r="FG201" s="293"/>
      <c r="FH201" s="293"/>
      <c r="FI201" s="306"/>
      <c r="FJ201" s="378" t="str">
        <f>IFERROR(IF(AND($FH201="mas",'Classificação geral'!$F195=1),'Classificação geral'!G195,""),"")</f>
        <v/>
      </c>
      <c r="FK201" s="378" t="str">
        <f>IFERROR(IF(AND($FH201="mas",'Classificação geral'!$F195=1),'Classificação geral'!H195,""),"")</f>
        <v/>
      </c>
      <c r="FL201" s="378" t="str">
        <f>IFERROR(IF(AND($FH201="mas",'Classificação geral'!$F195=1),'Classificação geral'!I195,""),"")</f>
        <v/>
      </c>
      <c r="FM201" s="378" t="str">
        <f>IFERROR(IF(AND($FH201="mas",'Classificação geral'!$F195=1),'Classificação geral'!J195,""),"")</f>
        <v/>
      </c>
      <c r="FN201" s="378" t="str">
        <f>IFERROR(IF(AND($FH201="mas",'Classificação geral'!$F195=1),'Classificação geral'!K195,""),"")</f>
        <v/>
      </c>
      <c r="FO201" s="378" t="str">
        <f>IFERROR(IF(AND($FH201="mas",'Classificação geral'!$F195=1),'Classificação geral'!L195,""),"")</f>
        <v/>
      </c>
      <c r="FP201" s="378" t="str">
        <f>IFERROR(IF(AND($FH201="mas",'Classificação geral'!$F195=1),'Classificação geral'!M195,""),"")</f>
        <v/>
      </c>
      <c r="FQ201" s="378" t="str">
        <f>IFERROR(IF(AND($FH201="mas",'Classificação geral'!$F195=1),'Classificação geral'!N195,""),"")</f>
        <v/>
      </c>
      <c r="FR201" s="378" t="str">
        <f>IFERROR(IF(AND($FH201="mas",'Classificação geral'!$F195=1),'Classificação geral'!O195,""),"")</f>
        <v/>
      </c>
      <c r="FS201" s="378" t="str">
        <f>IFERROR(IF(AND($FH201="mas",'Classificação geral'!$F195=1),'Classificação geral'!P195,""),"")</f>
        <v/>
      </c>
      <c r="FT201" s="378" t="str">
        <f>IFERROR(IF(AND($FH201="mas",'Classificação geral'!$F195=1),'Classificação geral'!Q195,""),"")</f>
        <v/>
      </c>
      <c r="FU201" s="378" t="str">
        <f>IFERROR(IF(AND($FH201="mas",'Classificação geral'!$F195=1),'Classificação geral'!R195,""),"")</f>
        <v/>
      </c>
      <c r="FV201" s="306"/>
      <c r="FW201" s="380" t="str">
        <f t="shared" si="457"/>
        <v/>
      </c>
      <c r="FX201" s="297" t="str">
        <f>IFERROR(RANK(FV201,FV:FV,0)+ COUNTIF($FV$13:FV200,FV201),"")</f>
        <v/>
      </c>
      <c r="FY201" s="305"/>
      <c r="FZ201" s="295"/>
      <c r="GA201" s="295"/>
      <c r="GB201" s="293"/>
      <c r="GC201" s="293"/>
      <c r="GD201" s="306"/>
      <c r="GE201" s="378" t="str">
        <f>IFERROR(IF(AND($GC201="fem",'Classificação geral'!$F195=2),'Classificação geral'!G195,""),"")</f>
        <v/>
      </c>
      <c r="GF201" s="378" t="str">
        <f>IFERROR(IF(AND($GC201="fem",'Classificação geral'!$F195=2),'Classificação geral'!H195,""),"")</f>
        <v/>
      </c>
      <c r="GG201" s="378" t="str">
        <f>IFERROR(IF(AND($GC201="fem",'Classificação geral'!$F195=2),'Classificação geral'!I195,""),"")</f>
        <v/>
      </c>
      <c r="GH201" s="378" t="str">
        <f>IFERROR(IF(AND($GC201="fem",'Classificação geral'!$F195=2),'Classificação geral'!J195,""),"")</f>
        <v/>
      </c>
      <c r="GI201" s="378" t="str">
        <f>IFERROR(IF(AND($GC201="fem",'Classificação geral'!$F195=2),'Classificação geral'!K195,""),"")</f>
        <v/>
      </c>
      <c r="GJ201" s="378" t="str">
        <f>IFERROR(IF(AND($GC201="fem",'Classificação geral'!$F195=2),'Classificação geral'!L195,""),"")</f>
        <v/>
      </c>
      <c r="GK201" s="378" t="str">
        <f>IFERROR(IF(AND($GC201="fem",'Classificação geral'!$F195=2),'Classificação geral'!M195,""),"")</f>
        <v/>
      </c>
      <c r="GL201" s="378" t="str">
        <f>IFERROR(IF(AND($GC201="fem",'Classificação geral'!$F195=2),'Classificação geral'!N195,""),"")</f>
        <v/>
      </c>
      <c r="GM201" s="378" t="str">
        <f>IFERROR(IF(AND($GC201="fem",'Classificação geral'!$F195=2),'Classificação geral'!O195,""),"")</f>
        <v/>
      </c>
      <c r="GN201" s="378" t="str">
        <f>IFERROR(IF(AND($GC201="fem",'Classificação geral'!$F195=2),'Classificação geral'!P195,""),"")</f>
        <v/>
      </c>
      <c r="GO201" s="378" t="str">
        <f>IFERROR(IF(AND($GC201="fem",'Classificação geral'!$F195=2),'Classificação geral'!Q195,""),"")</f>
        <v/>
      </c>
      <c r="GP201" s="378" t="str">
        <f>IFERROR(IF(AND($GC201="fem",'Classificação geral'!$F195=2),'Classificação geral'!R195,""),"")</f>
        <v/>
      </c>
      <c r="GQ201" s="306"/>
      <c r="GR201" s="380" t="str">
        <f t="shared" si="458"/>
        <v/>
      </c>
      <c r="GS201" s="297" t="str">
        <f>IFERROR(RANK(GQ201,GQ:GQ,0)+ COUNTIF($GQ$13:GQ200,GQ201),"")</f>
        <v/>
      </c>
      <c r="GT201" s="305"/>
      <c r="GU201" s="295"/>
      <c r="GV201" s="295"/>
      <c r="GW201" s="293"/>
      <c r="GX201" s="293"/>
      <c r="GY201" s="306"/>
      <c r="GZ201" s="306"/>
      <c r="HA201" s="306"/>
      <c r="HB201" s="306"/>
      <c r="HC201" s="306"/>
      <c r="HD201" s="306"/>
      <c r="HE201" s="306"/>
      <c r="HF201" s="306"/>
      <c r="HG201" s="306"/>
      <c r="HH201" s="306"/>
      <c r="HI201" s="306"/>
      <c r="HJ201" s="306"/>
      <c r="HK201" s="306"/>
      <c r="HL201" s="306"/>
      <c r="HM201" s="380" t="str">
        <f t="shared" si="459"/>
        <v/>
      </c>
      <c r="HN201" s="297" t="str">
        <f>IFERROR(RANK(HL201,HL:HL,0)+ COUNTIF($HL$13:HL200,HL201),"")</f>
        <v/>
      </c>
      <c r="HO201" s="305"/>
      <c r="HP201" s="295"/>
      <c r="HQ201" s="306"/>
      <c r="HR201" s="293"/>
      <c r="HS201" s="293"/>
      <c r="HT201" s="293"/>
      <c r="HU201" s="382">
        <f>IF($HT201='Classificação geral'!$F195,'Classificação geral'!G195,"")</f>
        <v>0</v>
      </c>
      <c r="HV201" s="382">
        <f>IF($HT201='Classificação geral'!$F195,'Classificação geral'!H195,"")</f>
        <v>0</v>
      </c>
      <c r="HW201" s="382">
        <f>IF($HT201='Classificação geral'!$F195,'Classificação geral'!I195,"")</f>
        <v>0</v>
      </c>
      <c r="HX201" s="382">
        <f>IF($HT201='Classificação geral'!$F195,'Classificação geral'!J195,"")</f>
        <v>0</v>
      </c>
      <c r="HY201" s="382">
        <f>IF($HT201='Classificação geral'!$F195,'Classificação geral'!K195,"")</f>
        <v>0</v>
      </c>
      <c r="HZ201" s="382">
        <f>IF($HT201='Classificação geral'!$F195,'Classificação geral'!L195,"")</f>
        <v>0</v>
      </c>
      <c r="IA201" s="382">
        <f>IF($HT201='Classificação geral'!$F195,'Classificação geral'!M195,"")</f>
        <v>0</v>
      </c>
      <c r="IB201" s="382">
        <f>IF($HT201='Classificação geral'!$F195,'Classificação geral'!N195,"")</f>
        <v>0</v>
      </c>
      <c r="IC201" s="382">
        <f>IF($HT201='Classificação geral'!$F195,'Classificação geral'!O195,"")</f>
        <v>0</v>
      </c>
      <c r="ID201" s="382">
        <f>IF($HT201='Classificação geral'!$F195,'Classificação geral'!P195,"")</f>
        <v>0</v>
      </c>
      <c r="IE201" s="382">
        <f>IF($HT201='Classificação geral'!$F195,'Classificação geral'!Q195,"")</f>
        <v>0</v>
      </c>
      <c r="IF201" s="382">
        <f>IF($HT201='Classificação geral'!$F195,'Classificação geral'!R195,"")</f>
        <v>0</v>
      </c>
      <c r="IG201" s="379">
        <f>IF($HT201='Classificação geral'!$F195,'Classificação geral'!$U195,"")</f>
        <v>0</v>
      </c>
      <c r="IH201" s="334" t="str">
        <f t="shared" si="454"/>
        <v/>
      </c>
      <c r="II201" s="297">
        <f>IFERROR(RANK(IG201,IG:IG,0)+ COUNTIF($IG$13:IG200,IG201),"")</f>
        <v>61</v>
      </c>
      <c r="IJ201" s="305"/>
      <c r="IK201" s="295"/>
      <c r="IL201" s="306"/>
      <c r="IM201" s="293"/>
      <c r="IN201" s="293"/>
      <c r="IO201" s="293"/>
      <c r="IP201" s="379">
        <f>IF($IO201='Classificação geral'!$F195,'Classificação geral'!G195,"")</f>
        <v>0</v>
      </c>
      <c r="IQ201" s="379">
        <f>IF($IO201='Classificação geral'!$F195,'Classificação geral'!H195,"")</f>
        <v>0</v>
      </c>
      <c r="IR201" s="379">
        <f>IF($IO201='Classificação geral'!$F195,'Classificação geral'!I195,"")</f>
        <v>0</v>
      </c>
      <c r="IS201" s="379">
        <f>IF($IO201='Classificação geral'!$F195,'Classificação geral'!J195,"")</f>
        <v>0</v>
      </c>
      <c r="IT201" s="379">
        <f>IF($IO201='Classificação geral'!$F195,'Classificação geral'!K195,"")</f>
        <v>0</v>
      </c>
      <c r="IU201" s="379">
        <f>IF($IO201='Classificação geral'!$F195,'Classificação geral'!L195,"")</f>
        <v>0</v>
      </c>
      <c r="IV201" s="379">
        <f>IF($IO201='Classificação geral'!$F195,'Classificação geral'!M195,"")</f>
        <v>0</v>
      </c>
      <c r="IW201" s="379">
        <f>IF($IO201='Classificação geral'!$F195,'Classificação geral'!N195,"")</f>
        <v>0</v>
      </c>
      <c r="IX201" s="379">
        <f>IF($IO201='Classificação geral'!$F195,'Classificação geral'!O195,"")</f>
        <v>0</v>
      </c>
      <c r="IY201" s="379">
        <f>IF($IO201='Classificação geral'!$F195,'Classificação geral'!P195,"")</f>
        <v>0</v>
      </c>
      <c r="IZ201" s="379">
        <f>IF($IO201='Classificação geral'!$F195,'Classificação geral'!Q195,"")</f>
        <v>0</v>
      </c>
      <c r="JA201" s="379">
        <f>IF($IO201='Classificação geral'!$F195,'Classificação geral'!R195,"")</f>
        <v>0</v>
      </c>
      <c r="JB201" s="296">
        <f>IF($IO201='Classificação geral'!$F195,'Classificação geral'!$U195,"")</f>
        <v>0</v>
      </c>
      <c r="JC201" s="334" t="str">
        <f t="shared" si="455"/>
        <v/>
      </c>
      <c r="JD201" s="297">
        <f>IFERROR(RANK(JB201,JB:JB,0)+ COUNTIF($JB$13:JB200,JB201),"")</f>
        <v>61</v>
      </c>
    </row>
    <row r="202" spans="66:264" ht="24.6" x14ac:dyDescent="0.4">
      <c r="BN202" s="236"/>
      <c r="EI202" s="295"/>
      <c r="EJ202" s="306"/>
      <c r="EK202" s="293"/>
      <c r="EL202" s="293"/>
      <c r="EM202" s="293"/>
      <c r="EN202" s="378" t="str">
        <f>IFERROR(IF(AND($EL202="fem",'Classificação geral'!$F196=1),'Classificação geral'!G196,""),"")</f>
        <v/>
      </c>
      <c r="EO202" s="378" t="str">
        <f>IFERROR(IF(AND($EL202="fem",'Classificação geral'!$F196=1),'Classificação geral'!H196,""),"")</f>
        <v/>
      </c>
      <c r="EP202" s="378" t="str">
        <f>IFERROR(IF(AND($EL202="fem",'Classificação geral'!$F196=1),'Classificação geral'!I196,""),"")</f>
        <v/>
      </c>
      <c r="EQ202" s="378" t="str">
        <f>IFERROR(IF(AND($EL202="fem",'Classificação geral'!$F196=1),'Classificação geral'!J196,""),"")</f>
        <v/>
      </c>
      <c r="ER202" s="306"/>
      <c r="ES202" s="378" t="str">
        <f>IFERROR(IF(AND($EL202="fem",'Classificação geral'!$F196=1),'Classificação geral'!L196,""),"")</f>
        <v/>
      </c>
      <c r="ET202" s="378" t="str">
        <f>IFERROR(IF(AND($EL202="fem",'Classificação geral'!$F196=1),'Classificação geral'!M196,""),"")</f>
        <v/>
      </c>
      <c r="EU202" s="378" t="str">
        <f>IFERROR(IF(AND($EL202="fem",'Classificação geral'!$F196=1),'Classificação geral'!N196,""),"")</f>
        <v/>
      </c>
      <c r="EV202" s="306"/>
      <c r="EW202" s="378" t="str">
        <f>IFERROR(IF(AND($EL202="fem",'Classificação geral'!$F196=1),'Classificação geral'!P196,""),"")</f>
        <v/>
      </c>
      <c r="EX202" s="378" t="str">
        <f>IFERROR(IF(AND($EL202="fem",'Classificação geral'!$F196=1),'Classificação geral'!Q196,""),"")</f>
        <v/>
      </c>
      <c r="EY202" s="378" t="str">
        <f>IFERROR(IF(AND($EL202="fem",'Classificação geral'!$F196=1),'Classificação geral'!R196,""),"")</f>
        <v/>
      </c>
      <c r="EZ202" s="296"/>
      <c r="FA202" s="380" t="str">
        <f t="shared" si="456"/>
        <v/>
      </c>
      <c r="FB202" s="297" t="str">
        <f>IFERROR(RANK(EZ202,EZ:EZ,0)+ COUNTIF(EZ$13:$EZ201,EZ202),"")</f>
        <v/>
      </c>
      <c r="FC202" s="298"/>
      <c r="FD202" s="305"/>
      <c r="FE202" s="295"/>
      <c r="FF202" s="306"/>
      <c r="FG202" s="293"/>
      <c r="FH202" s="293"/>
      <c r="FI202" s="306"/>
      <c r="FJ202" s="378" t="str">
        <f>IFERROR(IF(AND($FH202="mas",'Classificação geral'!$F196=1),'Classificação geral'!G196,""),"")</f>
        <v/>
      </c>
      <c r="FK202" s="378" t="str">
        <f>IFERROR(IF(AND($FH202="mas",'Classificação geral'!$F196=1),'Classificação geral'!H196,""),"")</f>
        <v/>
      </c>
      <c r="FL202" s="378" t="str">
        <f>IFERROR(IF(AND($FH202="mas",'Classificação geral'!$F196=1),'Classificação geral'!I196,""),"")</f>
        <v/>
      </c>
      <c r="FM202" s="378" t="str">
        <f>IFERROR(IF(AND($FH202="mas",'Classificação geral'!$F196=1),'Classificação geral'!J196,""),"")</f>
        <v/>
      </c>
      <c r="FN202" s="378" t="str">
        <f>IFERROR(IF(AND($FH202="mas",'Classificação geral'!$F196=1),'Classificação geral'!K196,""),"")</f>
        <v/>
      </c>
      <c r="FO202" s="378" t="str">
        <f>IFERROR(IF(AND($FH202="mas",'Classificação geral'!$F196=1),'Classificação geral'!L196,""),"")</f>
        <v/>
      </c>
      <c r="FP202" s="378" t="str">
        <f>IFERROR(IF(AND($FH202="mas",'Classificação geral'!$F196=1),'Classificação geral'!M196,""),"")</f>
        <v/>
      </c>
      <c r="FQ202" s="378" t="str">
        <f>IFERROR(IF(AND($FH202="mas",'Classificação geral'!$F196=1),'Classificação geral'!N196,""),"")</f>
        <v/>
      </c>
      <c r="FR202" s="378" t="str">
        <f>IFERROR(IF(AND($FH202="mas",'Classificação geral'!$F196=1),'Classificação geral'!O196,""),"")</f>
        <v/>
      </c>
      <c r="FS202" s="378" t="str">
        <f>IFERROR(IF(AND($FH202="mas",'Classificação geral'!$F196=1),'Classificação geral'!P196,""),"")</f>
        <v/>
      </c>
      <c r="FT202" s="378" t="str">
        <f>IFERROR(IF(AND($FH202="mas",'Classificação geral'!$F196=1),'Classificação geral'!Q196,""),"")</f>
        <v/>
      </c>
      <c r="FU202" s="378" t="str">
        <f>IFERROR(IF(AND($FH202="mas",'Classificação geral'!$F196=1),'Classificação geral'!R196,""),"")</f>
        <v/>
      </c>
      <c r="FV202" s="306"/>
      <c r="FW202" s="380" t="str">
        <f t="shared" si="457"/>
        <v/>
      </c>
      <c r="FX202" s="297" t="str">
        <f>IFERROR(RANK(FV202,FV:FV,0)+ COUNTIF($FV$13:FV201,FV202),"")</f>
        <v/>
      </c>
      <c r="FY202" s="305"/>
      <c r="FZ202" s="295"/>
      <c r="GA202" s="295"/>
      <c r="GB202" s="293"/>
      <c r="GC202" s="293"/>
      <c r="GD202" s="306"/>
      <c r="GE202" s="378" t="str">
        <f>IFERROR(IF(AND($GC202="fem",'Classificação geral'!$F196=2),'Classificação geral'!G196,""),"")</f>
        <v/>
      </c>
      <c r="GF202" s="378" t="str">
        <f>IFERROR(IF(AND($GC202="fem",'Classificação geral'!$F196=2),'Classificação geral'!H196,""),"")</f>
        <v/>
      </c>
      <c r="GG202" s="378" t="str">
        <f>IFERROR(IF(AND($GC202="fem",'Classificação geral'!$F196=2),'Classificação geral'!I196,""),"")</f>
        <v/>
      </c>
      <c r="GH202" s="378" t="str">
        <f>IFERROR(IF(AND($GC202="fem",'Classificação geral'!$F196=2),'Classificação geral'!J196,""),"")</f>
        <v/>
      </c>
      <c r="GI202" s="378" t="str">
        <f>IFERROR(IF(AND($GC202="fem",'Classificação geral'!$F196=2),'Classificação geral'!K196,""),"")</f>
        <v/>
      </c>
      <c r="GJ202" s="378" t="str">
        <f>IFERROR(IF(AND($GC202="fem",'Classificação geral'!$F196=2),'Classificação geral'!L196,""),"")</f>
        <v/>
      </c>
      <c r="GK202" s="378" t="str">
        <f>IFERROR(IF(AND($GC202="fem",'Classificação geral'!$F196=2),'Classificação geral'!M196,""),"")</f>
        <v/>
      </c>
      <c r="GL202" s="378" t="str">
        <f>IFERROR(IF(AND($GC202="fem",'Classificação geral'!$F196=2),'Classificação geral'!N196,""),"")</f>
        <v/>
      </c>
      <c r="GM202" s="378" t="str">
        <f>IFERROR(IF(AND($GC202="fem",'Classificação geral'!$F196=2),'Classificação geral'!O196,""),"")</f>
        <v/>
      </c>
      <c r="GN202" s="378" t="str">
        <f>IFERROR(IF(AND($GC202="fem",'Classificação geral'!$F196=2),'Classificação geral'!P196,""),"")</f>
        <v/>
      </c>
      <c r="GO202" s="378" t="str">
        <f>IFERROR(IF(AND($GC202="fem",'Classificação geral'!$F196=2),'Classificação geral'!Q196,""),"")</f>
        <v/>
      </c>
      <c r="GP202" s="378" t="str">
        <f>IFERROR(IF(AND($GC202="fem",'Classificação geral'!$F196=2),'Classificação geral'!R196,""),"")</f>
        <v/>
      </c>
      <c r="GQ202" s="306"/>
      <c r="GR202" s="380" t="str">
        <f t="shared" si="458"/>
        <v/>
      </c>
      <c r="GS202" s="297" t="str">
        <f>IFERROR(RANK(GQ202,GQ:GQ,0)+ COUNTIF($GQ$13:GQ201,GQ202),"")</f>
        <v/>
      </c>
      <c r="GT202" s="305"/>
      <c r="GU202" s="295"/>
      <c r="GV202" s="295"/>
      <c r="GW202" s="293"/>
      <c r="GX202" s="293"/>
      <c r="GY202" s="306"/>
      <c r="GZ202" s="306"/>
      <c r="HA202" s="306"/>
      <c r="HB202" s="306"/>
      <c r="HC202" s="306"/>
      <c r="HD202" s="306"/>
      <c r="HE202" s="306"/>
      <c r="HF202" s="306"/>
      <c r="HG202" s="306"/>
      <c r="HH202" s="306"/>
      <c r="HI202" s="306"/>
      <c r="HJ202" s="306"/>
      <c r="HK202" s="306"/>
      <c r="HL202" s="306"/>
      <c r="HM202" s="380" t="str">
        <f t="shared" si="459"/>
        <v/>
      </c>
      <c r="HN202" s="297" t="str">
        <f>IFERROR(RANK(HL202,HL:HL,0)+ COUNTIF($HL$13:HL201,HL202),"")</f>
        <v/>
      </c>
      <c r="HO202" s="305"/>
      <c r="HP202" s="295"/>
      <c r="HQ202" s="306"/>
      <c r="HR202" s="293"/>
      <c r="HS202" s="293"/>
      <c r="HT202" s="293"/>
      <c r="HU202" s="382">
        <f>IF($HT202='Classificação geral'!$F196,'Classificação geral'!G196,"")</f>
        <v>0</v>
      </c>
      <c r="HV202" s="382">
        <f>IF($HT202='Classificação geral'!$F196,'Classificação geral'!H196,"")</f>
        <v>0</v>
      </c>
      <c r="HW202" s="382">
        <f>IF($HT202='Classificação geral'!$F196,'Classificação geral'!I196,"")</f>
        <v>0</v>
      </c>
      <c r="HX202" s="382">
        <f>IF($HT202='Classificação geral'!$F196,'Classificação geral'!J196,"")</f>
        <v>0</v>
      </c>
      <c r="HY202" s="382">
        <f>IF($HT202='Classificação geral'!$F196,'Classificação geral'!K196,"")</f>
        <v>0</v>
      </c>
      <c r="HZ202" s="382">
        <f>IF($HT202='Classificação geral'!$F196,'Classificação geral'!L196,"")</f>
        <v>0</v>
      </c>
      <c r="IA202" s="382">
        <f>IF($HT202='Classificação geral'!$F196,'Classificação geral'!M196,"")</f>
        <v>0</v>
      </c>
      <c r="IB202" s="382">
        <f>IF($HT202='Classificação geral'!$F196,'Classificação geral'!N196,"")</f>
        <v>0</v>
      </c>
      <c r="IC202" s="382">
        <f>IF($HT202='Classificação geral'!$F196,'Classificação geral'!O196,"")</f>
        <v>0</v>
      </c>
      <c r="ID202" s="382">
        <f>IF($HT202='Classificação geral'!$F196,'Classificação geral'!P196,"")</f>
        <v>0</v>
      </c>
      <c r="IE202" s="382">
        <f>IF($HT202='Classificação geral'!$F196,'Classificação geral'!Q196,"")</f>
        <v>0</v>
      </c>
      <c r="IF202" s="382">
        <f>IF($HT202='Classificação geral'!$F196,'Classificação geral'!R196,"")</f>
        <v>0</v>
      </c>
      <c r="IG202" s="379">
        <f>IF($HT202='Classificação geral'!$F196,'Classificação geral'!$U196,"")</f>
        <v>0</v>
      </c>
      <c r="IH202" s="334" t="str">
        <f t="shared" si="454"/>
        <v/>
      </c>
      <c r="II202" s="297">
        <f>IFERROR(RANK(IG202,IG:IG,0)+ COUNTIF($IG$13:IG201,IG202),"")</f>
        <v>62</v>
      </c>
      <c r="IJ202" s="305"/>
      <c r="IK202" s="295"/>
      <c r="IL202" s="306"/>
      <c r="IM202" s="293"/>
      <c r="IN202" s="293"/>
      <c r="IO202" s="293"/>
      <c r="IP202" s="379">
        <f>IF($IO202='Classificação geral'!$F196,'Classificação geral'!G196,"")</f>
        <v>0</v>
      </c>
      <c r="IQ202" s="379">
        <f>IF($IO202='Classificação geral'!$F196,'Classificação geral'!H196,"")</f>
        <v>0</v>
      </c>
      <c r="IR202" s="379">
        <f>IF($IO202='Classificação geral'!$F196,'Classificação geral'!I196,"")</f>
        <v>0</v>
      </c>
      <c r="IS202" s="379">
        <f>IF($IO202='Classificação geral'!$F196,'Classificação geral'!J196,"")</f>
        <v>0</v>
      </c>
      <c r="IT202" s="379">
        <f>IF($IO202='Classificação geral'!$F196,'Classificação geral'!K196,"")</f>
        <v>0</v>
      </c>
      <c r="IU202" s="379">
        <f>IF($IO202='Classificação geral'!$F196,'Classificação geral'!L196,"")</f>
        <v>0</v>
      </c>
      <c r="IV202" s="379">
        <f>IF($IO202='Classificação geral'!$F196,'Classificação geral'!M196,"")</f>
        <v>0</v>
      </c>
      <c r="IW202" s="379">
        <f>IF($IO202='Classificação geral'!$F196,'Classificação geral'!N196,"")</f>
        <v>0</v>
      </c>
      <c r="IX202" s="379">
        <f>IF($IO202='Classificação geral'!$F196,'Classificação geral'!O196,"")</f>
        <v>0</v>
      </c>
      <c r="IY202" s="379">
        <f>IF($IO202='Classificação geral'!$F196,'Classificação geral'!P196,"")</f>
        <v>0</v>
      </c>
      <c r="IZ202" s="379">
        <f>IF($IO202='Classificação geral'!$F196,'Classificação geral'!Q196,"")</f>
        <v>0</v>
      </c>
      <c r="JA202" s="379">
        <f>IF($IO202='Classificação geral'!$F196,'Classificação geral'!R196,"")</f>
        <v>0</v>
      </c>
      <c r="JB202" s="296">
        <f>IF($IO202='Classificação geral'!$F196,'Classificação geral'!$U196,"")</f>
        <v>0</v>
      </c>
      <c r="JC202" s="334" t="str">
        <f t="shared" si="455"/>
        <v/>
      </c>
      <c r="JD202" s="297">
        <f>IFERROR(RANK(JB202,JB:JB,0)+ COUNTIF($JB$13:JB201,JB202),"")</f>
        <v>62</v>
      </c>
    </row>
    <row r="203" spans="66:264" ht="24.6" x14ac:dyDescent="0.4">
      <c r="BN203" s="236"/>
      <c r="EI203" s="295"/>
      <c r="EJ203" s="306"/>
      <c r="EK203" s="293"/>
      <c r="EL203" s="293"/>
      <c r="EM203" s="293"/>
      <c r="EN203" s="378" t="str">
        <f>IFERROR(IF(AND($EL203="fem",'Classificação geral'!$F197=1),'Classificação geral'!G197,""),"")</f>
        <v/>
      </c>
      <c r="EO203" s="378" t="str">
        <f>IFERROR(IF(AND($EL203="fem",'Classificação geral'!$F197=1),'Classificação geral'!H197,""),"")</f>
        <v/>
      </c>
      <c r="EP203" s="378" t="str">
        <f>IFERROR(IF(AND($EL203="fem",'Classificação geral'!$F197=1),'Classificação geral'!I197,""),"")</f>
        <v/>
      </c>
      <c r="EQ203" s="378" t="str">
        <f>IFERROR(IF(AND($EL203="fem",'Classificação geral'!$F197=1),'Classificação geral'!J197,""),"")</f>
        <v/>
      </c>
      <c r="ER203" s="306"/>
      <c r="ES203" s="378" t="str">
        <f>IFERROR(IF(AND($EL203="fem",'Classificação geral'!$F197=1),'Classificação geral'!L197,""),"")</f>
        <v/>
      </c>
      <c r="ET203" s="378" t="str">
        <f>IFERROR(IF(AND($EL203="fem",'Classificação geral'!$F197=1),'Classificação geral'!M197,""),"")</f>
        <v/>
      </c>
      <c r="EU203" s="378" t="str">
        <f>IFERROR(IF(AND($EL203="fem",'Classificação geral'!$F197=1),'Classificação geral'!N197,""),"")</f>
        <v/>
      </c>
      <c r="EV203" s="306"/>
      <c r="EW203" s="378" t="str">
        <f>IFERROR(IF(AND($EL203="fem",'Classificação geral'!$F197=1),'Classificação geral'!P197,""),"")</f>
        <v/>
      </c>
      <c r="EX203" s="378" t="str">
        <f>IFERROR(IF(AND($EL203="fem",'Classificação geral'!$F197=1),'Classificação geral'!Q197,""),"")</f>
        <v/>
      </c>
      <c r="EY203" s="378" t="str">
        <f>IFERROR(IF(AND($EL203="fem",'Classificação geral'!$F197=1),'Classificação geral'!R197,""),"")</f>
        <v/>
      </c>
      <c r="EZ203" s="296"/>
      <c r="FA203" s="380" t="str">
        <f t="shared" si="456"/>
        <v/>
      </c>
      <c r="FB203" s="297" t="str">
        <f>IFERROR(RANK(EZ203,EZ:EZ,0)+ COUNTIF(EZ$13:$EZ202,EZ203),"")</f>
        <v/>
      </c>
      <c r="FC203" s="298"/>
      <c r="FD203" s="305"/>
      <c r="FE203" s="295"/>
      <c r="FF203" s="306"/>
      <c r="FG203" s="293"/>
      <c r="FH203" s="293"/>
      <c r="FI203" s="306"/>
      <c r="FJ203" s="378" t="str">
        <f>IFERROR(IF(AND($FH203="mas",'Classificação geral'!$F197=1),'Classificação geral'!G197,""),"")</f>
        <v/>
      </c>
      <c r="FK203" s="378" t="str">
        <f>IFERROR(IF(AND($FH203="mas",'Classificação geral'!$F197=1),'Classificação geral'!H197,""),"")</f>
        <v/>
      </c>
      <c r="FL203" s="378" t="str">
        <f>IFERROR(IF(AND($FH203="mas",'Classificação geral'!$F197=1),'Classificação geral'!I197,""),"")</f>
        <v/>
      </c>
      <c r="FM203" s="378" t="str">
        <f>IFERROR(IF(AND($FH203="mas",'Classificação geral'!$F197=1),'Classificação geral'!J197,""),"")</f>
        <v/>
      </c>
      <c r="FN203" s="378" t="str">
        <f>IFERROR(IF(AND($FH203="mas",'Classificação geral'!$F197=1),'Classificação geral'!K197,""),"")</f>
        <v/>
      </c>
      <c r="FO203" s="378" t="str">
        <f>IFERROR(IF(AND($FH203="mas",'Classificação geral'!$F197=1),'Classificação geral'!L197,""),"")</f>
        <v/>
      </c>
      <c r="FP203" s="378" t="str">
        <f>IFERROR(IF(AND($FH203="mas",'Classificação geral'!$F197=1),'Classificação geral'!M197,""),"")</f>
        <v/>
      </c>
      <c r="FQ203" s="378" t="str">
        <f>IFERROR(IF(AND($FH203="mas",'Classificação geral'!$F197=1),'Classificação geral'!N197,""),"")</f>
        <v/>
      </c>
      <c r="FR203" s="378" t="str">
        <f>IFERROR(IF(AND($FH203="mas",'Classificação geral'!$F197=1),'Classificação geral'!O197,""),"")</f>
        <v/>
      </c>
      <c r="FS203" s="378" t="str">
        <f>IFERROR(IF(AND($FH203="mas",'Classificação geral'!$F197=1),'Classificação geral'!P197,""),"")</f>
        <v/>
      </c>
      <c r="FT203" s="378" t="str">
        <f>IFERROR(IF(AND($FH203="mas",'Classificação geral'!$F197=1),'Classificação geral'!Q197,""),"")</f>
        <v/>
      </c>
      <c r="FU203" s="378" t="str">
        <f>IFERROR(IF(AND($FH203="mas",'Classificação geral'!$F197=1),'Classificação geral'!R197,""),"")</f>
        <v/>
      </c>
      <c r="FV203" s="306"/>
      <c r="FW203" s="380" t="str">
        <f t="shared" si="457"/>
        <v/>
      </c>
      <c r="FX203" s="297" t="str">
        <f>IFERROR(RANK(FV203,FV:FV,0)+ COUNTIF($FV$13:FV202,FV203),"")</f>
        <v/>
      </c>
      <c r="FY203" s="305"/>
      <c r="FZ203" s="295"/>
      <c r="GA203" s="295"/>
      <c r="GB203" s="293"/>
      <c r="GC203" s="293"/>
      <c r="GD203" s="306"/>
      <c r="GE203" s="378" t="str">
        <f>IFERROR(IF(AND($GC203="fem",'Classificação geral'!$F197=2),'Classificação geral'!G197,""),"")</f>
        <v/>
      </c>
      <c r="GF203" s="378" t="str">
        <f>IFERROR(IF(AND($GC203="fem",'Classificação geral'!$F197=2),'Classificação geral'!H197,""),"")</f>
        <v/>
      </c>
      <c r="GG203" s="378" t="str">
        <f>IFERROR(IF(AND($GC203="fem",'Classificação geral'!$F197=2),'Classificação geral'!I197,""),"")</f>
        <v/>
      </c>
      <c r="GH203" s="378" t="str">
        <f>IFERROR(IF(AND($GC203="fem",'Classificação geral'!$F197=2),'Classificação geral'!J197,""),"")</f>
        <v/>
      </c>
      <c r="GI203" s="378" t="str">
        <f>IFERROR(IF(AND($GC203="fem",'Classificação geral'!$F197=2),'Classificação geral'!K197,""),"")</f>
        <v/>
      </c>
      <c r="GJ203" s="378" t="str">
        <f>IFERROR(IF(AND($GC203="fem",'Classificação geral'!$F197=2),'Classificação geral'!L197,""),"")</f>
        <v/>
      </c>
      <c r="GK203" s="378" t="str">
        <f>IFERROR(IF(AND($GC203="fem",'Classificação geral'!$F197=2),'Classificação geral'!M197,""),"")</f>
        <v/>
      </c>
      <c r="GL203" s="378" t="str">
        <f>IFERROR(IF(AND($GC203="fem",'Classificação geral'!$F197=2),'Classificação geral'!N197,""),"")</f>
        <v/>
      </c>
      <c r="GM203" s="378" t="str">
        <f>IFERROR(IF(AND($GC203="fem",'Classificação geral'!$F197=2),'Classificação geral'!O197,""),"")</f>
        <v/>
      </c>
      <c r="GN203" s="378" t="str">
        <f>IFERROR(IF(AND($GC203="fem",'Classificação geral'!$F197=2),'Classificação geral'!P197,""),"")</f>
        <v/>
      </c>
      <c r="GO203" s="378" t="str">
        <f>IFERROR(IF(AND($GC203="fem",'Classificação geral'!$F197=2),'Classificação geral'!Q197,""),"")</f>
        <v/>
      </c>
      <c r="GP203" s="378" t="str">
        <f>IFERROR(IF(AND($GC203="fem",'Classificação geral'!$F197=2),'Classificação geral'!R197,""),"")</f>
        <v/>
      </c>
      <c r="GQ203" s="306"/>
      <c r="GR203" s="380" t="str">
        <f t="shared" si="458"/>
        <v/>
      </c>
      <c r="GS203" s="297" t="str">
        <f>IFERROR(RANK(GQ203,GQ:GQ,0)+ COUNTIF($GQ$13:GQ202,GQ203),"")</f>
        <v/>
      </c>
      <c r="GT203" s="305"/>
      <c r="GU203" s="295"/>
      <c r="GV203" s="295"/>
      <c r="GW203" s="293"/>
      <c r="GX203" s="293"/>
      <c r="GY203" s="306"/>
      <c r="GZ203" s="306"/>
      <c r="HA203" s="306"/>
      <c r="HB203" s="306"/>
      <c r="HC203" s="306"/>
      <c r="HD203" s="306"/>
      <c r="HE203" s="306"/>
      <c r="HF203" s="306"/>
      <c r="HG203" s="306"/>
      <c r="HH203" s="306"/>
      <c r="HI203" s="306"/>
      <c r="HJ203" s="306"/>
      <c r="HK203" s="306"/>
      <c r="HL203" s="306"/>
      <c r="HM203" s="380" t="str">
        <f t="shared" si="459"/>
        <v/>
      </c>
      <c r="HN203" s="297" t="str">
        <f>IFERROR(RANK(HL203,HL:HL,0)+ COUNTIF($HL$13:HL202,HL203),"")</f>
        <v/>
      </c>
      <c r="HO203" s="305"/>
      <c r="HP203" s="295"/>
      <c r="HQ203" s="306"/>
      <c r="HR203" s="293"/>
      <c r="HS203" s="293"/>
      <c r="HT203" s="293"/>
      <c r="HU203" s="382">
        <f>IF($HT203='Classificação geral'!$F197,'Classificação geral'!G197,"")</f>
        <v>0</v>
      </c>
      <c r="HV203" s="382">
        <f>IF($HT203='Classificação geral'!$F197,'Classificação geral'!H197,"")</f>
        <v>0</v>
      </c>
      <c r="HW203" s="382">
        <f>IF($HT203='Classificação geral'!$F197,'Classificação geral'!I197,"")</f>
        <v>0</v>
      </c>
      <c r="HX203" s="382">
        <f>IF($HT203='Classificação geral'!$F197,'Classificação geral'!J197,"")</f>
        <v>0</v>
      </c>
      <c r="HY203" s="382">
        <f>IF($HT203='Classificação geral'!$F197,'Classificação geral'!K197,"")</f>
        <v>0</v>
      </c>
      <c r="HZ203" s="382">
        <f>IF($HT203='Classificação geral'!$F197,'Classificação geral'!L197,"")</f>
        <v>0</v>
      </c>
      <c r="IA203" s="382">
        <f>IF($HT203='Classificação geral'!$F197,'Classificação geral'!M197,"")</f>
        <v>0</v>
      </c>
      <c r="IB203" s="382">
        <f>IF($HT203='Classificação geral'!$F197,'Classificação geral'!N197,"")</f>
        <v>0</v>
      </c>
      <c r="IC203" s="382">
        <f>IF($HT203='Classificação geral'!$F197,'Classificação geral'!O197,"")</f>
        <v>0</v>
      </c>
      <c r="ID203" s="382">
        <f>IF($HT203='Classificação geral'!$F197,'Classificação geral'!P197,"")</f>
        <v>0</v>
      </c>
      <c r="IE203" s="382">
        <f>IF($HT203='Classificação geral'!$F197,'Classificação geral'!Q197,"")</f>
        <v>0</v>
      </c>
      <c r="IF203" s="382">
        <f>IF($HT203='Classificação geral'!$F197,'Classificação geral'!R197,"")</f>
        <v>0</v>
      </c>
      <c r="IG203" s="379">
        <f>IF($HT203='Classificação geral'!$F197,'Classificação geral'!$U197,"")</f>
        <v>0</v>
      </c>
      <c r="IH203" s="334" t="str">
        <f t="shared" si="454"/>
        <v/>
      </c>
      <c r="II203" s="297">
        <f>IFERROR(RANK(IG203,IG:IG,0)+ COUNTIF($IG$13:IG202,IG203),"")</f>
        <v>63</v>
      </c>
      <c r="IJ203" s="305"/>
      <c r="IK203" s="295"/>
      <c r="IL203" s="306"/>
      <c r="IM203" s="293"/>
      <c r="IN203" s="293"/>
      <c r="IO203" s="293"/>
      <c r="IP203" s="379">
        <f>IF($IO203='Classificação geral'!$F197,'Classificação geral'!G197,"")</f>
        <v>0</v>
      </c>
      <c r="IQ203" s="379">
        <f>IF($IO203='Classificação geral'!$F197,'Classificação geral'!H197,"")</f>
        <v>0</v>
      </c>
      <c r="IR203" s="379">
        <f>IF($IO203='Classificação geral'!$F197,'Classificação geral'!I197,"")</f>
        <v>0</v>
      </c>
      <c r="IS203" s="379">
        <f>IF($IO203='Classificação geral'!$F197,'Classificação geral'!J197,"")</f>
        <v>0</v>
      </c>
      <c r="IT203" s="379">
        <f>IF($IO203='Classificação geral'!$F197,'Classificação geral'!K197,"")</f>
        <v>0</v>
      </c>
      <c r="IU203" s="379">
        <f>IF($IO203='Classificação geral'!$F197,'Classificação geral'!L197,"")</f>
        <v>0</v>
      </c>
      <c r="IV203" s="379">
        <f>IF($IO203='Classificação geral'!$F197,'Classificação geral'!M197,"")</f>
        <v>0</v>
      </c>
      <c r="IW203" s="379">
        <f>IF($IO203='Classificação geral'!$F197,'Classificação geral'!N197,"")</f>
        <v>0</v>
      </c>
      <c r="IX203" s="379">
        <f>IF($IO203='Classificação geral'!$F197,'Classificação geral'!O197,"")</f>
        <v>0</v>
      </c>
      <c r="IY203" s="379">
        <f>IF($IO203='Classificação geral'!$F197,'Classificação geral'!P197,"")</f>
        <v>0</v>
      </c>
      <c r="IZ203" s="379">
        <f>IF($IO203='Classificação geral'!$F197,'Classificação geral'!Q197,"")</f>
        <v>0</v>
      </c>
      <c r="JA203" s="379">
        <f>IF($IO203='Classificação geral'!$F197,'Classificação geral'!R197,"")</f>
        <v>0</v>
      </c>
      <c r="JB203" s="296">
        <f>IF($IO203='Classificação geral'!$F197,'Classificação geral'!$U197,"")</f>
        <v>0</v>
      </c>
      <c r="JC203" s="334" t="str">
        <f t="shared" si="455"/>
        <v/>
      </c>
      <c r="JD203" s="297">
        <f>IFERROR(RANK(JB203,JB:JB,0)+ COUNTIF($JB$13:JB202,JB203),"")</f>
        <v>63</v>
      </c>
    </row>
    <row r="204" spans="66:264" ht="24.6" x14ac:dyDescent="0.4">
      <c r="BN204" s="236"/>
      <c r="EI204" s="295"/>
      <c r="EJ204" s="306"/>
      <c r="EK204" s="293"/>
      <c r="EL204" s="293"/>
      <c r="EM204" s="293"/>
      <c r="EN204" s="378" t="str">
        <f>IFERROR(IF(AND($EL204="fem",'Classificação geral'!$F198=1),'Classificação geral'!G198,""),"")</f>
        <v/>
      </c>
      <c r="EO204" s="378" t="str">
        <f>IFERROR(IF(AND($EL204="fem",'Classificação geral'!$F198=1),'Classificação geral'!H198,""),"")</f>
        <v/>
      </c>
      <c r="EP204" s="378" t="str">
        <f>IFERROR(IF(AND($EL204="fem",'Classificação geral'!$F198=1),'Classificação geral'!I198,""),"")</f>
        <v/>
      </c>
      <c r="EQ204" s="378" t="str">
        <f>IFERROR(IF(AND($EL204="fem",'Classificação geral'!$F198=1),'Classificação geral'!J198,""),"")</f>
        <v/>
      </c>
      <c r="ER204" s="306"/>
      <c r="ES204" s="378" t="str">
        <f>IFERROR(IF(AND($EL204="fem",'Classificação geral'!$F198=1),'Classificação geral'!L198,""),"")</f>
        <v/>
      </c>
      <c r="ET204" s="378" t="str">
        <f>IFERROR(IF(AND($EL204="fem",'Classificação geral'!$F198=1),'Classificação geral'!M198,""),"")</f>
        <v/>
      </c>
      <c r="EU204" s="378" t="str">
        <f>IFERROR(IF(AND($EL204="fem",'Classificação geral'!$F198=1),'Classificação geral'!N198,""),"")</f>
        <v/>
      </c>
      <c r="EV204" s="306"/>
      <c r="EW204" s="378" t="str">
        <f>IFERROR(IF(AND($EL204="fem",'Classificação geral'!$F198=1),'Classificação geral'!P198,""),"")</f>
        <v/>
      </c>
      <c r="EX204" s="378" t="str">
        <f>IFERROR(IF(AND($EL204="fem",'Classificação geral'!$F198=1),'Classificação geral'!Q198,""),"")</f>
        <v/>
      </c>
      <c r="EY204" s="378" t="str">
        <f>IFERROR(IF(AND($EL204="fem",'Classificação geral'!$F198=1),'Classificação geral'!R198,""),"")</f>
        <v/>
      </c>
      <c r="EZ204" s="296"/>
      <c r="FA204" s="380" t="str">
        <f t="shared" si="456"/>
        <v/>
      </c>
      <c r="FB204" s="297" t="str">
        <f>IFERROR(RANK(EZ204,EZ:EZ,0)+ COUNTIF(EZ$13:$EZ203,EZ204),"")</f>
        <v/>
      </c>
      <c r="FC204" s="298"/>
      <c r="FD204" s="305"/>
      <c r="FE204" s="295"/>
      <c r="FF204" s="306"/>
      <c r="FG204" s="293"/>
      <c r="FH204" s="293"/>
      <c r="FI204" s="306"/>
      <c r="FJ204" s="378" t="str">
        <f>IFERROR(IF(AND($FH204="mas",'Classificação geral'!$F198=1),'Classificação geral'!G198,""),"")</f>
        <v/>
      </c>
      <c r="FK204" s="378" t="str">
        <f>IFERROR(IF(AND($FH204="mas",'Classificação geral'!$F198=1),'Classificação geral'!H198,""),"")</f>
        <v/>
      </c>
      <c r="FL204" s="378" t="str">
        <f>IFERROR(IF(AND($FH204="mas",'Classificação geral'!$F198=1),'Classificação geral'!I198,""),"")</f>
        <v/>
      </c>
      <c r="FM204" s="378" t="str">
        <f>IFERROR(IF(AND($FH204="mas",'Classificação geral'!$F198=1),'Classificação geral'!J198,""),"")</f>
        <v/>
      </c>
      <c r="FN204" s="378" t="str">
        <f>IFERROR(IF(AND($FH204="mas",'Classificação geral'!$F198=1),'Classificação geral'!K198,""),"")</f>
        <v/>
      </c>
      <c r="FO204" s="378" t="str">
        <f>IFERROR(IF(AND($FH204="mas",'Classificação geral'!$F198=1),'Classificação geral'!L198,""),"")</f>
        <v/>
      </c>
      <c r="FP204" s="378" t="str">
        <f>IFERROR(IF(AND($FH204="mas",'Classificação geral'!$F198=1),'Classificação geral'!M198,""),"")</f>
        <v/>
      </c>
      <c r="FQ204" s="378" t="str">
        <f>IFERROR(IF(AND($FH204="mas",'Classificação geral'!$F198=1),'Classificação geral'!N198,""),"")</f>
        <v/>
      </c>
      <c r="FR204" s="378" t="str">
        <f>IFERROR(IF(AND($FH204="mas",'Classificação geral'!$F198=1),'Classificação geral'!O198,""),"")</f>
        <v/>
      </c>
      <c r="FS204" s="378" t="str">
        <f>IFERROR(IF(AND($FH204="mas",'Classificação geral'!$F198=1),'Classificação geral'!P198,""),"")</f>
        <v/>
      </c>
      <c r="FT204" s="378" t="str">
        <f>IFERROR(IF(AND($FH204="mas",'Classificação geral'!$F198=1),'Classificação geral'!Q198,""),"")</f>
        <v/>
      </c>
      <c r="FU204" s="378" t="str">
        <f>IFERROR(IF(AND($FH204="mas",'Classificação geral'!$F198=1),'Classificação geral'!R198,""),"")</f>
        <v/>
      </c>
      <c r="FV204" s="306"/>
      <c r="FW204" s="380" t="str">
        <f t="shared" si="457"/>
        <v/>
      </c>
      <c r="FX204" s="297" t="str">
        <f>IFERROR(RANK(FV204,FV:FV,0)+ COUNTIF($FV$13:FV203,FV204),"")</f>
        <v/>
      </c>
      <c r="FY204" s="305"/>
      <c r="FZ204" s="295"/>
      <c r="GA204" s="295"/>
      <c r="GB204" s="293"/>
      <c r="GC204" s="293"/>
      <c r="GD204" s="306"/>
      <c r="GE204" s="378" t="str">
        <f>IFERROR(IF(AND($GC204="fem",'Classificação geral'!$F198=2),'Classificação geral'!G198,""),"")</f>
        <v/>
      </c>
      <c r="GF204" s="378" t="str">
        <f>IFERROR(IF(AND($GC204="fem",'Classificação geral'!$F198=2),'Classificação geral'!H198,""),"")</f>
        <v/>
      </c>
      <c r="GG204" s="378" t="str">
        <f>IFERROR(IF(AND($GC204="fem",'Classificação geral'!$F198=2),'Classificação geral'!I198,""),"")</f>
        <v/>
      </c>
      <c r="GH204" s="378" t="str">
        <f>IFERROR(IF(AND($GC204="fem",'Classificação geral'!$F198=2),'Classificação geral'!J198,""),"")</f>
        <v/>
      </c>
      <c r="GI204" s="378" t="str">
        <f>IFERROR(IF(AND($GC204="fem",'Classificação geral'!$F198=2),'Classificação geral'!K198,""),"")</f>
        <v/>
      </c>
      <c r="GJ204" s="378" t="str">
        <f>IFERROR(IF(AND($GC204="fem",'Classificação geral'!$F198=2),'Classificação geral'!L198,""),"")</f>
        <v/>
      </c>
      <c r="GK204" s="378" t="str">
        <f>IFERROR(IF(AND($GC204="fem",'Classificação geral'!$F198=2),'Classificação geral'!M198,""),"")</f>
        <v/>
      </c>
      <c r="GL204" s="378" t="str">
        <f>IFERROR(IF(AND($GC204="fem",'Classificação geral'!$F198=2),'Classificação geral'!N198,""),"")</f>
        <v/>
      </c>
      <c r="GM204" s="378" t="str">
        <f>IFERROR(IF(AND($GC204="fem",'Classificação geral'!$F198=2),'Classificação geral'!O198,""),"")</f>
        <v/>
      </c>
      <c r="GN204" s="378" t="str">
        <f>IFERROR(IF(AND($GC204="fem",'Classificação geral'!$F198=2),'Classificação geral'!P198,""),"")</f>
        <v/>
      </c>
      <c r="GO204" s="378" t="str">
        <f>IFERROR(IF(AND($GC204="fem",'Classificação geral'!$F198=2),'Classificação geral'!Q198,""),"")</f>
        <v/>
      </c>
      <c r="GP204" s="378" t="str">
        <f>IFERROR(IF(AND($GC204="fem",'Classificação geral'!$F198=2),'Classificação geral'!R198,""),"")</f>
        <v/>
      </c>
      <c r="GQ204" s="306"/>
      <c r="GR204" s="380" t="str">
        <f t="shared" si="458"/>
        <v/>
      </c>
      <c r="GS204" s="297" t="str">
        <f>IFERROR(RANK(GQ204,GQ:GQ,0)+ COUNTIF($GQ$13:GQ203,GQ204),"")</f>
        <v/>
      </c>
      <c r="GT204" s="305"/>
      <c r="GU204" s="295"/>
      <c r="GV204" s="295"/>
      <c r="GW204" s="293"/>
      <c r="GX204" s="293"/>
      <c r="GY204" s="306"/>
      <c r="GZ204" s="306"/>
      <c r="HA204" s="306"/>
      <c r="HB204" s="306"/>
      <c r="HC204" s="306"/>
      <c r="HD204" s="306"/>
      <c r="HE204" s="306"/>
      <c r="HF204" s="306"/>
      <c r="HG204" s="306"/>
      <c r="HH204" s="306"/>
      <c r="HI204" s="306"/>
      <c r="HJ204" s="306"/>
      <c r="HK204" s="306"/>
      <c r="HL204" s="306"/>
      <c r="HM204" s="380" t="str">
        <f t="shared" si="459"/>
        <v/>
      </c>
      <c r="HN204" s="297" t="str">
        <f>IFERROR(RANK(HL204,HL:HL,0)+ COUNTIF($HL$13:HL203,HL204),"")</f>
        <v/>
      </c>
      <c r="HO204" s="305"/>
      <c r="HP204" s="295"/>
      <c r="HQ204" s="306"/>
      <c r="HR204" s="293"/>
      <c r="HS204" s="293"/>
      <c r="HT204" s="293"/>
      <c r="HU204" s="382">
        <f>IF($HT204='Classificação geral'!$F198,'Classificação geral'!G198,"")</f>
        <v>0</v>
      </c>
      <c r="HV204" s="382">
        <f>IF($HT204='Classificação geral'!$F198,'Classificação geral'!H198,"")</f>
        <v>0</v>
      </c>
      <c r="HW204" s="382">
        <f>IF($HT204='Classificação geral'!$F198,'Classificação geral'!I198,"")</f>
        <v>0</v>
      </c>
      <c r="HX204" s="382">
        <f>IF($HT204='Classificação geral'!$F198,'Classificação geral'!J198,"")</f>
        <v>0</v>
      </c>
      <c r="HY204" s="382">
        <f>IF($HT204='Classificação geral'!$F198,'Classificação geral'!K198,"")</f>
        <v>0</v>
      </c>
      <c r="HZ204" s="382">
        <f>IF($HT204='Classificação geral'!$F198,'Classificação geral'!L198,"")</f>
        <v>0</v>
      </c>
      <c r="IA204" s="382">
        <f>IF($HT204='Classificação geral'!$F198,'Classificação geral'!M198,"")</f>
        <v>0</v>
      </c>
      <c r="IB204" s="382">
        <f>IF($HT204='Classificação geral'!$F198,'Classificação geral'!N198,"")</f>
        <v>0</v>
      </c>
      <c r="IC204" s="382">
        <f>IF($HT204='Classificação geral'!$F198,'Classificação geral'!O198,"")</f>
        <v>0</v>
      </c>
      <c r="ID204" s="382">
        <f>IF($HT204='Classificação geral'!$F198,'Classificação geral'!P198,"")</f>
        <v>0</v>
      </c>
      <c r="IE204" s="382">
        <f>IF($HT204='Classificação geral'!$F198,'Classificação geral'!Q198,"")</f>
        <v>0</v>
      </c>
      <c r="IF204" s="382">
        <f>IF($HT204='Classificação geral'!$F198,'Classificação geral'!R198,"")</f>
        <v>0</v>
      </c>
      <c r="IG204" s="379">
        <f>IF($HT204='Classificação geral'!$F198,'Classificação geral'!$U198,"")</f>
        <v>0</v>
      </c>
      <c r="IH204" s="334" t="str">
        <f t="shared" si="454"/>
        <v/>
      </c>
      <c r="II204" s="297">
        <f>IFERROR(RANK(IG204,IG:IG,0)+ COUNTIF($IG$13:IG203,IG204),"")</f>
        <v>64</v>
      </c>
      <c r="IJ204" s="305"/>
      <c r="IK204" s="295"/>
      <c r="IL204" s="306"/>
      <c r="IM204" s="293"/>
      <c r="IN204" s="293"/>
      <c r="IO204" s="293"/>
      <c r="IP204" s="379">
        <f>IF($IO204='Classificação geral'!$F198,'Classificação geral'!G198,"")</f>
        <v>0</v>
      </c>
      <c r="IQ204" s="379">
        <f>IF($IO204='Classificação geral'!$F198,'Classificação geral'!H198,"")</f>
        <v>0</v>
      </c>
      <c r="IR204" s="379">
        <f>IF($IO204='Classificação geral'!$F198,'Classificação geral'!I198,"")</f>
        <v>0</v>
      </c>
      <c r="IS204" s="379">
        <f>IF($IO204='Classificação geral'!$F198,'Classificação geral'!J198,"")</f>
        <v>0</v>
      </c>
      <c r="IT204" s="379">
        <f>IF($IO204='Classificação geral'!$F198,'Classificação geral'!K198,"")</f>
        <v>0</v>
      </c>
      <c r="IU204" s="379">
        <f>IF($IO204='Classificação geral'!$F198,'Classificação geral'!L198,"")</f>
        <v>0</v>
      </c>
      <c r="IV204" s="379">
        <f>IF($IO204='Classificação geral'!$F198,'Classificação geral'!M198,"")</f>
        <v>0</v>
      </c>
      <c r="IW204" s="379">
        <f>IF($IO204='Classificação geral'!$F198,'Classificação geral'!N198,"")</f>
        <v>0</v>
      </c>
      <c r="IX204" s="379">
        <f>IF($IO204='Classificação geral'!$F198,'Classificação geral'!O198,"")</f>
        <v>0</v>
      </c>
      <c r="IY204" s="379">
        <f>IF($IO204='Classificação geral'!$F198,'Classificação geral'!P198,"")</f>
        <v>0</v>
      </c>
      <c r="IZ204" s="379">
        <f>IF($IO204='Classificação geral'!$F198,'Classificação geral'!Q198,"")</f>
        <v>0</v>
      </c>
      <c r="JA204" s="379">
        <f>IF($IO204='Classificação geral'!$F198,'Classificação geral'!R198,"")</f>
        <v>0</v>
      </c>
      <c r="JB204" s="296">
        <f>IF($IO204='Classificação geral'!$F198,'Classificação geral'!$U198,"")</f>
        <v>0</v>
      </c>
      <c r="JC204" s="334" t="str">
        <f t="shared" si="455"/>
        <v/>
      </c>
      <c r="JD204" s="297">
        <f>IFERROR(RANK(JB204,JB:JB,0)+ COUNTIF($JB$13:JB203,JB204),"")</f>
        <v>64</v>
      </c>
    </row>
    <row r="205" spans="66:264" ht="24.6" x14ac:dyDescent="0.4">
      <c r="BN205" s="236"/>
      <c r="EI205" s="295"/>
      <c r="EJ205" s="306"/>
      <c r="EK205" s="293"/>
      <c r="EL205" s="293"/>
      <c r="EM205" s="293"/>
      <c r="EN205" s="378" t="str">
        <f>IFERROR(IF(AND($EL205="fem",'Classificação geral'!$F199=1),'Classificação geral'!G199,""),"")</f>
        <v/>
      </c>
      <c r="EO205" s="378" t="str">
        <f>IFERROR(IF(AND($EL205="fem",'Classificação geral'!$F199=1),'Classificação geral'!H199,""),"")</f>
        <v/>
      </c>
      <c r="EP205" s="378" t="str">
        <f>IFERROR(IF(AND($EL205="fem",'Classificação geral'!$F199=1),'Classificação geral'!I199,""),"")</f>
        <v/>
      </c>
      <c r="EQ205" s="378" t="str">
        <f>IFERROR(IF(AND($EL205="fem",'Classificação geral'!$F199=1),'Classificação geral'!J199,""),"")</f>
        <v/>
      </c>
      <c r="ER205" s="306"/>
      <c r="ES205" s="378" t="str">
        <f>IFERROR(IF(AND($EL205="fem",'Classificação geral'!$F199=1),'Classificação geral'!L199,""),"")</f>
        <v/>
      </c>
      <c r="ET205" s="378" t="str">
        <f>IFERROR(IF(AND($EL205="fem",'Classificação geral'!$F199=1),'Classificação geral'!M199,""),"")</f>
        <v/>
      </c>
      <c r="EU205" s="378" t="str">
        <f>IFERROR(IF(AND($EL205="fem",'Classificação geral'!$F199=1),'Classificação geral'!N199,""),"")</f>
        <v/>
      </c>
      <c r="EV205" s="306"/>
      <c r="EW205" s="378" t="str">
        <f>IFERROR(IF(AND($EL205="fem",'Classificação geral'!$F199=1),'Classificação geral'!P199,""),"")</f>
        <v/>
      </c>
      <c r="EX205" s="378" t="str">
        <f>IFERROR(IF(AND($EL205="fem",'Classificação geral'!$F199=1),'Classificação geral'!Q199,""),"")</f>
        <v/>
      </c>
      <c r="EY205" s="378" t="str">
        <f>IFERROR(IF(AND($EL205="fem",'Classificação geral'!$F199=1),'Classificação geral'!R199,""),"")</f>
        <v/>
      </c>
      <c r="EZ205" s="296"/>
      <c r="FA205" s="380" t="str">
        <f t="shared" si="456"/>
        <v/>
      </c>
      <c r="FB205" s="297" t="str">
        <f>IFERROR(RANK(EZ205,EZ:EZ,0)+ COUNTIF(EZ$13:$EZ204,EZ205),"")</f>
        <v/>
      </c>
      <c r="FC205" s="298"/>
      <c r="FD205" s="305"/>
      <c r="FE205" s="295"/>
      <c r="FF205" s="306"/>
      <c r="FG205" s="293"/>
      <c r="FH205" s="293"/>
      <c r="FI205" s="306"/>
      <c r="FJ205" s="378" t="str">
        <f>IFERROR(IF(AND($FH205="mas",'Classificação geral'!$F199=1),'Classificação geral'!G199,""),"")</f>
        <v/>
      </c>
      <c r="FK205" s="378" t="str">
        <f>IFERROR(IF(AND($FH205="mas",'Classificação geral'!$F199=1),'Classificação geral'!H199,""),"")</f>
        <v/>
      </c>
      <c r="FL205" s="378" t="str">
        <f>IFERROR(IF(AND($FH205="mas",'Classificação geral'!$F199=1),'Classificação geral'!I199,""),"")</f>
        <v/>
      </c>
      <c r="FM205" s="378" t="str">
        <f>IFERROR(IF(AND($FH205="mas",'Classificação geral'!$F199=1),'Classificação geral'!J199,""),"")</f>
        <v/>
      </c>
      <c r="FN205" s="378" t="str">
        <f>IFERROR(IF(AND($FH205="mas",'Classificação geral'!$F199=1),'Classificação geral'!K199,""),"")</f>
        <v/>
      </c>
      <c r="FO205" s="378" t="str">
        <f>IFERROR(IF(AND($FH205="mas",'Classificação geral'!$F199=1),'Classificação geral'!L199,""),"")</f>
        <v/>
      </c>
      <c r="FP205" s="378" t="str">
        <f>IFERROR(IF(AND($FH205="mas",'Classificação geral'!$F199=1),'Classificação geral'!M199,""),"")</f>
        <v/>
      </c>
      <c r="FQ205" s="378" t="str">
        <f>IFERROR(IF(AND($FH205="mas",'Classificação geral'!$F199=1),'Classificação geral'!N199,""),"")</f>
        <v/>
      </c>
      <c r="FR205" s="378" t="str">
        <f>IFERROR(IF(AND($FH205="mas",'Classificação geral'!$F199=1),'Classificação geral'!O199,""),"")</f>
        <v/>
      </c>
      <c r="FS205" s="378" t="str">
        <f>IFERROR(IF(AND($FH205="mas",'Classificação geral'!$F199=1),'Classificação geral'!P199,""),"")</f>
        <v/>
      </c>
      <c r="FT205" s="378" t="str">
        <f>IFERROR(IF(AND($FH205="mas",'Classificação geral'!$F199=1),'Classificação geral'!Q199,""),"")</f>
        <v/>
      </c>
      <c r="FU205" s="378" t="str">
        <f>IFERROR(IF(AND($FH205="mas",'Classificação geral'!$F199=1),'Classificação geral'!R199,""),"")</f>
        <v/>
      </c>
      <c r="FV205" s="306"/>
      <c r="FW205" s="380" t="str">
        <f t="shared" si="457"/>
        <v/>
      </c>
      <c r="FX205" s="297" t="str">
        <f>IFERROR(RANK(FV205,FV:FV,0)+ COUNTIF($FV$13:FV204,FV205),"")</f>
        <v/>
      </c>
      <c r="FY205" s="305"/>
      <c r="FZ205" s="295"/>
      <c r="GA205" s="295"/>
      <c r="GB205" s="293"/>
      <c r="GC205" s="293"/>
      <c r="GD205" s="306"/>
      <c r="GE205" s="378" t="str">
        <f>IFERROR(IF(AND($GC205="fem",'Classificação geral'!$F199=2),'Classificação geral'!G199,""),"")</f>
        <v/>
      </c>
      <c r="GF205" s="378" t="str">
        <f>IFERROR(IF(AND($GC205="fem",'Classificação geral'!$F199=2),'Classificação geral'!H199,""),"")</f>
        <v/>
      </c>
      <c r="GG205" s="378" t="str">
        <f>IFERROR(IF(AND($GC205="fem",'Classificação geral'!$F199=2),'Classificação geral'!I199,""),"")</f>
        <v/>
      </c>
      <c r="GH205" s="378" t="str">
        <f>IFERROR(IF(AND($GC205="fem",'Classificação geral'!$F199=2),'Classificação geral'!J199,""),"")</f>
        <v/>
      </c>
      <c r="GI205" s="378" t="str">
        <f>IFERROR(IF(AND($GC205="fem",'Classificação geral'!$F199=2),'Classificação geral'!K199,""),"")</f>
        <v/>
      </c>
      <c r="GJ205" s="378" t="str">
        <f>IFERROR(IF(AND($GC205="fem",'Classificação geral'!$F199=2),'Classificação geral'!L199,""),"")</f>
        <v/>
      </c>
      <c r="GK205" s="378" t="str">
        <f>IFERROR(IF(AND($GC205="fem",'Classificação geral'!$F199=2),'Classificação geral'!M199,""),"")</f>
        <v/>
      </c>
      <c r="GL205" s="378" t="str">
        <f>IFERROR(IF(AND($GC205="fem",'Classificação geral'!$F199=2),'Classificação geral'!N199,""),"")</f>
        <v/>
      </c>
      <c r="GM205" s="378" t="str">
        <f>IFERROR(IF(AND($GC205="fem",'Classificação geral'!$F199=2),'Classificação geral'!O199,""),"")</f>
        <v/>
      </c>
      <c r="GN205" s="378" t="str">
        <f>IFERROR(IF(AND($GC205="fem",'Classificação geral'!$F199=2),'Classificação geral'!P199,""),"")</f>
        <v/>
      </c>
      <c r="GO205" s="378" t="str">
        <f>IFERROR(IF(AND($GC205="fem",'Classificação geral'!$F199=2),'Classificação geral'!Q199,""),"")</f>
        <v/>
      </c>
      <c r="GP205" s="378" t="str">
        <f>IFERROR(IF(AND($GC205="fem",'Classificação geral'!$F199=2),'Classificação geral'!R199,""),"")</f>
        <v/>
      </c>
      <c r="GQ205" s="306"/>
      <c r="GR205" s="380" t="str">
        <f t="shared" si="458"/>
        <v/>
      </c>
      <c r="GS205" s="297" t="str">
        <f>IFERROR(RANK(GQ205,GQ:GQ,0)+ COUNTIF($GQ$13:GQ204,GQ205),"")</f>
        <v/>
      </c>
      <c r="GT205" s="305"/>
      <c r="GU205" s="295"/>
      <c r="GV205" s="295"/>
      <c r="GW205" s="293"/>
      <c r="GX205" s="293"/>
      <c r="GY205" s="306"/>
      <c r="GZ205" s="306"/>
      <c r="HA205" s="306"/>
      <c r="HB205" s="306"/>
      <c r="HC205" s="306"/>
      <c r="HD205" s="306"/>
      <c r="HE205" s="306"/>
      <c r="HF205" s="306"/>
      <c r="HG205" s="306"/>
      <c r="HH205" s="306"/>
      <c r="HI205" s="306"/>
      <c r="HJ205" s="306"/>
      <c r="HK205" s="306"/>
      <c r="HL205" s="306"/>
      <c r="HM205" s="380" t="str">
        <f t="shared" si="459"/>
        <v/>
      </c>
      <c r="HN205" s="297" t="str">
        <f>IFERROR(RANK(HL205,HL:HL,0)+ COUNTIF($HL$13:HL204,HL205),"")</f>
        <v/>
      </c>
      <c r="HO205" s="305"/>
      <c r="HP205" s="295"/>
      <c r="HQ205" s="306"/>
      <c r="HR205" s="293"/>
      <c r="HS205" s="293"/>
      <c r="HT205" s="293"/>
      <c r="HU205" s="382">
        <f>IF($HT205='Classificação geral'!$F199,'Classificação geral'!G199,"")</f>
        <v>0</v>
      </c>
      <c r="HV205" s="382">
        <f>IF($HT205='Classificação geral'!$F199,'Classificação geral'!H199,"")</f>
        <v>0</v>
      </c>
      <c r="HW205" s="382">
        <f>IF($HT205='Classificação geral'!$F199,'Classificação geral'!I199,"")</f>
        <v>0</v>
      </c>
      <c r="HX205" s="382">
        <f>IF($HT205='Classificação geral'!$F199,'Classificação geral'!J199,"")</f>
        <v>0</v>
      </c>
      <c r="HY205" s="382">
        <f>IF($HT205='Classificação geral'!$F199,'Classificação geral'!K199,"")</f>
        <v>0</v>
      </c>
      <c r="HZ205" s="382">
        <f>IF($HT205='Classificação geral'!$F199,'Classificação geral'!L199,"")</f>
        <v>0</v>
      </c>
      <c r="IA205" s="382">
        <f>IF($HT205='Classificação geral'!$F199,'Classificação geral'!M199,"")</f>
        <v>0</v>
      </c>
      <c r="IB205" s="382">
        <f>IF($HT205='Classificação geral'!$F199,'Classificação geral'!N199,"")</f>
        <v>0</v>
      </c>
      <c r="IC205" s="382">
        <f>IF($HT205='Classificação geral'!$F199,'Classificação geral'!O199,"")</f>
        <v>0</v>
      </c>
      <c r="ID205" s="382">
        <f>IF($HT205='Classificação geral'!$F199,'Classificação geral'!P199,"")</f>
        <v>0</v>
      </c>
      <c r="IE205" s="382">
        <f>IF($HT205='Classificação geral'!$F199,'Classificação geral'!Q199,"")</f>
        <v>0</v>
      </c>
      <c r="IF205" s="382">
        <f>IF($HT205='Classificação geral'!$F199,'Classificação geral'!R199,"")</f>
        <v>0</v>
      </c>
      <c r="IG205" s="379">
        <f>IF($HT205='Classificação geral'!$F199,'Classificação geral'!$U199,"")</f>
        <v>0</v>
      </c>
      <c r="IH205" s="334" t="str">
        <f t="shared" si="454"/>
        <v/>
      </c>
      <c r="II205" s="297">
        <f>IFERROR(RANK(IG205,IG:IG,0)+ COUNTIF($IG$13:IG204,IG205),"")</f>
        <v>65</v>
      </c>
      <c r="IJ205" s="305"/>
      <c r="IK205" s="295"/>
      <c r="IL205" s="306"/>
      <c r="IM205" s="293"/>
      <c r="IN205" s="293"/>
      <c r="IO205" s="293"/>
      <c r="IP205" s="379">
        <f>IF($IO205='Classificação geral'!$F199,'Classificação geral'!G199,"")</f>
        <v>0</v>
      </c>
      <c r="IQ205" s="379">
        <f>IF($IO205='Classificação geral'!$F199,'Classificação geral'!H199,"")</f>
        <v>0</v>
      </c>
      <c r="IR205" s="379">
        <f>IF($IO205='Classificação geral'!$F199,'Classificação geral'!I199,"")</f>
        <v>0</v>
      </c>
      <c r="IS205" s="379">
        <f>IF($IO205='Classificação geral'!$F199,'Classificação geral'!J199,"")</f>
        <v>0</v>
      </c>
      <c r="IT205" s="379">
        <f>IF($IO205='Classificação geral'!$F199,'Classificação geral'!K199,"")</f>
        <v>0</v>
      </c>
      <c r="IU205" s="379">
        <f>IF($IO205='Classificação geral'!$F199,'Classificação geral'!L199,"")</f>
        <v>0</v>
      </c>
      <c r="IV205" s="379">
        <f>IF($IO205='Classificação geral'!$F199,'Classificação geral'!M199,"")</f>
        <v>0</v>
      </c>
      <c r="IW205" s="379">
        <f>IF($IO205='Classificação geral'!$F199,'Classificação geral'!N199,"")</f>
        <v>0</v>
      </c>
      <c r="IX205" s="379">
        <f>IF($IO205='Classificação geral'!$F199,'Classificação geral'!O199,"")</f>
        <v>0</v>
      </c>
      <c r="IY205" s="379">
        <f>IF($IO205='Classificação geral'!$F199,'Classificação geral'!P199,"")</f>
        <v>0</v>
      </c>
      <c r="IZ205" s="379">
        <f>IF($IO205='Classificação geral'!$F199,'Classificação geral'!Q199,"")</f>
        <v>0</v>
      </c>
      <c r="JA205" s="379">
        <f>IF($IO205='Classificação geral'!$F199,'Classificação geral'!R199,"")</f>
        <v>0</v>
      </c>
      <c r="JB205" s="296">
        <f>IF($IO205='Classificação geral'!$F199,'Classificação geral'!$U199,"")</f>
        <v>0</v>
      </c>
      <c r="JC205" s="334" t="str">
        <f t="shared" si="455"/>
        <v/>
      </c>
      <c r="JD205" s="297">
        <f>IFERROR(RANK(JB205,JB:JB,0)+ COUNTIF($JB$13:JB204,JB205),"")</f>
        <v>65</v>
      </c>
    </row>
    <row r="206" spans="66:264" ht="24.6" x14ac:dyDescent="0.4">
      <c r="BN206" s="236"/>
      <c r="EI206" s="295"/>
      <c r="EJ206" s="306"/>
      <c r="EK206" s="293"/>
      <c r="EL206" s="293"/>
      <c r="EM206" s="293"/>
      <c r="EN206" s="378" t="str">
        <f>IFERROR(IF(AND($EL206="fem",'Classificação geral'!$F200=1),'Classificação geral'!G200,""),"")</f>
        <v/>
      </c>
      <c r="EO206" s="378" t="str">
        <f>IFERROR(IF(AND($EL206="fem",'Classificação geral'!$F200=1),'Classificação geral'!H200,""),"")</f>
        <v/>
      </c>
      <c r="EP206" s="378" t="str">
        <f>IFERROR(IF(AND($EL206="fem",'Classificação geral'!$F200=1),'Classificação geral'!I200,""),"")</f>
        <v/>
      </c>
      <c r="EQ206" s="378" t="str">
        <f>IFERROR(IF(AND($EL206="fem",'Classificação geral'!$F200=1),'Classificação geral'!J200,""),"")</f>
        <v/>
      </c>
      <c r="ER206" s="306"/>
      <c r="ES206" s="378" t="str">
        <f>IFERROR(IF(AND($EL206="fem",'Classificação geral'!$F200=1),'Classificação geral'!L200,""),"")</f>
        <v/>
      </c>
      <c r="ET206" s="378" t="str">
        <f>IFERROR(IF(AND($EL206="fem",'Classificação geral'!$F200=1),'Classificação geral'!M200,""),"")</f>
        <v/>
      </c>
      <c r="EU206" s="378" t="str">
        <f>IFERROR(IF(AND($EL206="fem",'Classificação geral'!$F200=1),'Classificação geral'!N200,""),"")</f>
        <v/>
      </c>
      <c r="EV206" s="306"/>
      <c r="EW206" s="378" t="str">
        <f>IFERROR(IF(AND($EL206="fem",'Classificação geral'!$F200=1),'Classificação geral'!P200,""),"")</f>
        <v/>
      </c>
      <c r="EX206" s="378" t="str">
        <f>IFERROR(IF(AND($EL206="fem",'Classificação geral'!$F200=1),'Classificação geral'!Q200,""),"")</f>
        <v/>
      </c>
      <c r="EY206" s="378" t="str">
        <f>IFERROR(IF(AND($EL206="fem",'Classificação geral'!$F200=1),'Classificação geral'!R200,""),"")</f>
        <v/>
      </c>
      <c r="EZ206" s="296"/>
      <c r="FA206" s="380" t="str">
        <f t="shared" si="456"/>
        <v/>
      </c>
      <c r="FB206" s="297" t="str">
        <f>IFERROR(RANK(EZ206,EZ:EZ,0)+ COUNTIF(EZ$13:$EZ205,EZ206),"")</f>
        <v/>
      </c>
      <c r="FC206" s="298"/>
      <c r="FD206" s="305"/>
      <c r="FE206" s="295"/>
      <c r="FF206" s="306"/>
      <c r="FG206" s="293"/>
      <c r="FH206" s="293"/>
      <c r="FI206" s="306"/>
      <c r="FJ206" s="378" t="str">
        <f>IFERROR(IF(AND($FH206="mas",'Classificação geral'!$F200=1),'Classificação geral'!G200,""),"")</f>
        <v/>
      </c>
      <c r="FK206" s="378" t="str">
        <f>IFERROR(IF(AND($FH206="mas",'Classificação geral'!$F200=1),'Classificação geral'!H200,""),"")</f>
        <v/>
      </c>
      <c r="FL206" s="378" t="str">
        <f>IFERROR(IF(AND($FH206="mas",'Classificação geral'!$F200=1),'Classificação geral'!I200,""),"")</f>
        <v/>
      </c>
      <c r="FM206" s="378" t="str">
        <f>IFERROR(IF(AND($FH206="mas",'Classificação geral'!$F200=1),'Classificação geral'!J200,""),"")</f>
        <v/>
      </c>
      <c r="FN206" s="378" t="str">
        <f>IFERROR(IF(AND($FH206="mas",'Classificação geral'!$F200=1),'Classificação geral'!K200,""),"")</f>
        <v/>
      </c>
      <c r="FO206" s="378" t="str">
        <f>IFERROR(IF(AND($FH206="mas",'Classificação geral'!$F200=1),'Classificação geral'!L200,""),"")</f>
        <v/>
      </c>
      <c r="FP206" s="378" t="str">
        <f>IFERROR(IF(AND($FH206="mas",'Classificação geral'!$F200=1),'Classificação geral'!M200,""),"")</f>
        <v/>
      </c>
      <c r="FQ206" s="378" t="str">
        <f>IFERROR(IF(AND($FH206="mas",'Classificação geral'!$F200=1),'Classificação geral'!N200,""),"")</f>
        <v/>
      </c>
      <c r="FR206" s="378" t="str">
        <f>IFERROR(IF(AND($FH206="mas",'Classificação geral'!$F200=1),'Classificação geral'!O200,""),"")</f>
        <v/>
      </c>
      <c r="FS206" s="378" t="str">
        <f>IFERROR(IF(AND($FH206="mas",'Classificação geral'!$F200=1),'Classificação geral'!P200,""),"")</f>
        <v/>
      </c>
      <c r="FT206" s="378" t="str">
        <f>IFERROR(IF(AND($FH206="mas",'Classificação geral'!$F200=1),'Classificação geral'!Q200,""),"")</f>
        <v/>
      </c>
      <c r="FU206" s="378" t="str">
        <f>IFERROR(IF(AND($FH206="mas",'Classificação geral'!$F200=1),'Classificação geral'!R200,""),"")</f>
        <v/>
      </c>
      <c r="FV206" s="306"/>
      <c r="FW206" s="380" t="str">
        <f t="shared" si="457"/>
        <v/>
      </c>
      <c r="FX206" s="297" t="str">
        <f>IFERROR(RANK(FV206,FV:FV,0)+ COUNTIF($FV$13:FV205,FV206),"")</f>
        <v/>
      </c>
      <c r="FY206" s="305"/>
      <c r="FZ206" s="295"/>
      <c r="GA206" s="295"/>
      <c r="GB206" s="293"/>
      <c r="GC206" s="293"/>
      <c r="GD206" s="306"/>
      <c r="GE206" s="378" t="str">
        <f>IFERROR(IF(AND($GC206="fem",'Classificação geral'!$F200=2),'Classificação geral'!G200,""),"")</f>
        <v/>
      </c>
      <c r="GF206" s="378" t="str">
        <f>IFERROR(IF(AND($GC206="fem",'Classificação geral'!$F200=2),'Classificação geral'!H200,""),"")</f>
        <v/>
      </c>
      <c r="GG206" s="378" t="str">
        <f>IFERROR(IF(AND($GC206="fem",'Classificação geral'!$F200=2),'Classificação geral'!I200,""),"")</f>
        <v/>
      </c>
      <c r="GH206" s="378" t="str">
        <f>IFERROR(IF(AND($GC206="fem",'Classificação geral'!$F200=2),'Classificação geral'!J200,""),"")</f>
        <v/>
      </c>
      <c r="GI206" s="378" t="str">
        <f>IFERROR(IF(AND($GC206="fem",'Classificação geral'!$F200=2),'Classificação geral'!K200,""),"")</f>
        <v/>
      </c>
      <c r="GJ206" s="378" t="str">
        <f>IFERROR(IF(AND($GC206="fem",'Classificação geral'!$F200=2),'Classificação geral'!L200,""),"")</f>
        <v/>
      </c>
      <c r="GK206" s="378" t="str">
        <f>IFERROR(IF(AND($GC206="fem",'Classificação geral'!$F200=2),'Classificação geral'!M200,""),"")</f>
        <v/>
      </c>
      <c r="GL206" s="378" t="str">
        <f>IFERROR(IF(AND($GC206="fem",'Classificação geral'!$F200=2),'Classificação geral'!N200,""),"")</f>
        <v/>
      </c>
      <c r="GM206" s="378" t="str">
        <f>IFERROR(IF(AND($GC206="fem",'Classificação geral'!$F200=2),'Classificação geral'!O200,""),"")</f>
        <v/>
      </c>
      <c r="GN206" s="378" t="str">
        <f>IFERROR(IF(AND($GC206="fem",'Classificação geral'!$F200=2),'Classificação geral'!P200,""),"")</f>
        <v/>
      </c>
      <c r="GO206" s="378" t="str">
        <f>IFERROR(IF(AND($GC206="fem",'Classificação geral'!$F200=2),'Classificação geral'!Q200,""),"")</f>
        <v/>
      </c>
      <c r="GP206" s="378" t="str">
        <f>IFERROR(IF(AND($GC206="fem",'Classificação geral'!$F200=2),'Classificação geral'!R200,""),"")</f>
        <v/>
      </c>
      <c r="GQ206" s="306"/>
      <c r="GR206" s="380" t="str">
        <f t="shared" si="458"/>
        <v/>
      </c>
      <c r="GS206" s="297" t="str">
        <f>IFERROR(RANK(GQ206,GQ:GQ,0)+ COUNTIF($GQ$13:GQ205,GQ206),"")</f>
        <v/>
      </c>
      <c r="GT206" s="305"/>
      <c r="GU206" s="295"/>
      <c r="GV206" s="295"/>
      <c r="GW206" s="293"/>
      <c r="GX206" s="293"/>
      <c r="GY206" s="306"/>
      <c r="GZ206" s="306"/>
      <c r="HA206" s="306"/>
      <c r="HB206" s="306"/>
      <c r="HC206" s="306"/>
      <c r="HD206" s="306"/>
      <c r="HE206" s="306"/>
      <c r="HF206" s="306"/>
      <c r="HG206" s="306"/>
      <c r="HH206" s="306"/>
      <c r="HI206" s="306"/>
      <c r="HJ206" s="306"/>
      <c r="HK206" s="306"/>
      <c r="HL206" s="306"/>
      <c r="HM206" s="380" t="str">
        <f t="shared" si="459"/>
        <v/>
      </c>
      <c r="HN206" s="297" t="str">
        <f>IFERROR(RANK(HL206,HL:HL,0)+ COUNTIF($HL$13:HL205,HL206),"")</f>
        <v/>
      </c>
      <c r="HO206" s="305"/>
      <c r="HP206" s="295"/>
      <c r="HQ206" s="306"/>
      <c r="HR206" s="293"/>
      <c r="HS206" s="293"/>
      <c r="HT206" s="293"/>
      <c r="HU206" s="382">
        <f>IF($HT206='Classificação geral'!$F200,'Classificação geral'!G200,"")</f>
        <v>0</v>
      </c>
      <c r="HV206" s="382">
        <f>IF($HT206='Classificação geral'!$F200,'Classificação geral'!H200,"")</f>
        <v>0</v>
      </c>
      <c r="HW206" s="382">
        <f>IF($HT206='Classificação geral'!$F200,'Classificação geral'!I200,"")</f>
        <v>0</v>
      </c>
      <c r="HX206" s="382">
        <f>IF($HT206='Classificação geral'!$F200,'Classificação geral'!J200,"")</f>
        <v>0</v>
      </c>
      <c r="HY206" s="382">
        <f>IF($HT206='Classificação geral'!$F200,'Classificação geral'!K200,"")</f>
        <v>0</v>
      </c>
      <c r="HZ206" s="382">
        <f>IF($HT206='Classificação geral'!$F200,'Classificação geral'!L200,"")</f>
        <v>0</v>
      </c>
      <c r="IA206" s="382">
        <f>IF($HT206='Classificação geral'!$F200,'Classificação geral'!M200,"")</f>
        <v>0</v>
      </c>
      <c r="IB206" s="382">
        <f>IF($HT206='Classificação geral'!$F200,'Classificação geral'!N200,"")</f>
        <v>0</v>
      </c>
      <c r="IC206" s="382">
        <f>IF($HT206='Classificação geral'!$F200,'Classificação geral'!O200,"")</f>
        <v>0</v>
      </c>
      <c r="ID206" s="382">
        <f>IF($HT206='Classificação geral'!$F200,'Classificação geral'!P200,"")</f>
        <v>0</v>
      </c>
      <c r="IE206" s="382">
        <f>IF($HT206='Classificação geral'!$F200,'Classificação geral'!Q200,"")</f>
        <v>0</v>
      </c>
      <c r="IF206" s="382">
        <f>IF($HT206='Classificação geral'!$F200,'Classificação geral'!R200,"")</f>
        <v>0</v>
      </c>
      <c r="IG206" s="379">
        <f>IF($HT206='Classificação geral'!$F200,'Classificação geral'!$U200,"")</f>
        <v>0</v>
      </c>
      <c r="IH206" s="334" t="str">
        <f t="shared" si="454"/>
        <v/>
      </c>
      <c r="II206" s="297">
        <f>IFERROR(RANK(IG206,IG:IG,0)+ COUNTIF($IG$13:IG205,IG206),"")</f>
        <v>66</v>
      </c>
      <c r="IJ206" s="305"/>
      <c r="IK206" s="295"/>
      <c r="IL206" s="306"/>
      <c r="IM206" s="293"/>
      <c r="IN206" s="293"/>
      <c r="IO206" s="293"/>
      <c r="IP206" s="379">
        <f>IF($IO206='Classificação geral'!$F200,'Classificação geral'!G200,"")</f>
        <v>0</v>
      </c>
      <c r="IQ206" s="379">
        <f>IF($IO206='Classificação geral'!$F200,'Classificação geral'!H200,"")</f>
        <v>0</v>
      </c>
      <c r="IR206" s="379">
        <f>IF($IO206='Classificação geral'!$F200,'Classificação geral'!I200,"")</f>
        <v>0</v>
      </c>
      <c r="IS206" s="379">
        <f>IF($IO206='Classificação geral'!$F200,'Classificação geral'!J200,"")</f>
        <v>0</v>
      </c>
      <c r="IT206" s="379">
        <f>IF($IO206='Classificação geral'!$F200,'Classificação geral'!K200,"")</f>
        <v>0</v>
      </c>
      <c r="IU206" s="379">
        <f>IF($IO206='Classificação geral'!$F200,'Classificação geral'!L200,"")</f>
        <v>0</v>
      </c>
      <c r="IV206" s="379">
        <f>IF($IO206='Classificação geral'!$F200,'Classificação geral'!M200,"")</f>
        <v>0</v>
      </c>
      <c r="IW206" s="379">
        <f>IF($IO206='Classificação geral'!$F200,'Classificação geral'!N200,"")</f>
        <v>0</v>
      </c>
      <c r="IX206" s="379">
        <f>IF($IO206='Classificação geral'!$F200,'Classificação geral'!O200,"")</f>
        <v>0</v>
      </c>
      <c r="IY206" s="379">
        <f>IF($IO206='Classificação geral'!$F200,'Classificação geral'!P200,"")</f>
        <v>0</v>
      </c>
      <c r="IZ206" s="379">
        <f>IF($IO206='Classificação geral'!$F200,'Classificação geral'!Q200,"")</f>
        <v>0</v>
      </c>
      <c r="JA206" s="379">
        <f>IF($IO206='Classificação geral'!$F200,'Classificação geral'!R200,"")</f>
        <v>0</v>
      </c>
      <c r="JB206" s="296">
        <f>IF($IO206='Classificação geral'!$F200,'Classificação geral'!$U200,"")</f>
        <v>0</v>
      </c>
      <c r="JC206" s="334" t="str">
        <f t="shared" si="455"/>
        <v/>
      </c>
      <c r="JD206" s="297">
        <f>IFERROR(RANK(JB206,JB:JB,0)+ COUNTIF($JB$13:JB205,JB206),"")</f>
        <v>66</v>
      </c>
    </row>
    <row r="207" spans="66:264" ht="24.6" x14ac:dyDescent="0.4">
      <c r="BN207" s="236"/>
      <c r="EI207" s="295"/>
      <c r="EJ207" s="306"/>
      <c r="EK207" s="293"/>
      <c r="EL207" s="293"/>
      <c r="EM207" s="293"/>
      <c r="EN207" s="378" t="str">
        <f>IFERROR(IF(AND($EL207="fem",'Classificação geral'!$F201=1),'Classificação geral'!G201,""),"")</f>
        <v/>
      </c>
      <c r="EO207" s="378" t="str">
        <f>IFERROR(IF(AND($EL207="fem",'Classificação geral'!$F201=1),'Classificação geral'!H201,""),"")</f>
        <v/>
      </c>
      <c r="EP207" s="378" t="str">
        <f>IFERROR(IF(AND($EL207="fem",'Classificação geral'!$F201=1),'Classificação geral'!I201,""),"")</f>
        <v/>
      </c>
      <c r="EQ207" s="378" t="str">
        <f>IFERROR(IF(AND($EL207="fem",'Classificação geral'!$F201=1),'Classificação geral'!J201,""),"")</f>
        <v/>
      </c>
      <c r="ER207" s="306"/>
      <c r="ES207" s="378" t="str">
        <f>IFERROR(IF(AND($EL207="fem",'Classificação geral'!$F201=1),'Classificação geral'!L201,""),"")</f>
        <v/>
      </c>
      <c r="ET207" s="378" t="str">
        <f>IFERROR(IF(AND($EL207="fem",'Classificação geral'!$F201=1),'Classificação geral'!M201,""),"")</f>
        <v/>
      </c>
      <c r="EU207" s="378" t="str">
        <f>IFERROR(IF(AND($EL207="fem",'Classificação geral'!$F201=1),'Classificação geral'!N201,""),"")</f>
        <v/>
      </c>
      <c r="EV207" s="306"/>
      <c r="EW207" s="378" t="str">
        <f>IFERROR(IF(AND($EL207="fem",'Classificação geral'!$F201=1),'Classificação geral'!P201,""),"")</f>
        <v/>
      </c>
      <c r="EX207" s="378" t="str">
        <f>IFERROR(IF(AND($EL207="fem",'Classificação geral'!$F201=1),'Classificação geral'!Q201,""),"")</f>
        <v/>
      </c>
      <c r="EY207" s="378" t="str">
        <f>IFERROR(IF(AND($EL207="fem",'Classificação geral'!$F201=1),'Classificação geral'!R201,""),"")</f>
        <v/>
      </c>
      <c r="EZ207" s="296"/>
      <c r="FA207" s="380" t="str">
        <f t="shared" si="456"/>
        <v/>
      </c>
      <c r="FB207" s="297" t="str">
        <f>IFERROR(RANK(EZ207,EZ:EZ,0)+ COUNTIF(EZ$13:$EZ206,EZ207),"")</f>
        <v/>
      </c>
      <c r="FC207" s="298"/>
      <c r="FD207" s="305"/>
      <c r="FE207" s="295"/>
      <c r="FF207" s="306"/>
      <c r="FG207" s="293"/>
      <c r="FH207" s="293"/>
      <c r="FI207" s="306"/>
      <c r="FJ207" s="378" t="str">
        <f>IFERROR(IF(AND($FH207="mas",'Classificação geral'!$F201=1),'Classificação geral'!G201,""),"")</f>
        <v/>
      </c>
      <c r="FK207" s="378" t="str">
        <f>IFERROR(IF(AND($FH207="mas",'Classificação geral'!$F201=1),'Classificação geral'!H201,""),"")</f>
        <v/>
      </c>
      <c r="FL207" s="378" t="str">
        <f>IFERROR(IF(AND($FH207="mas",'Classificação geral'!$F201=1),'Classificação geral'!I201,""),"")</f>
        <v/>
      </c>
      <c r="FM207" s="378" t="str">
        <f>IFERROR(IF(AND($FH207="mas",'Classificação geral'!$F201=1),'Classificação geral'!J201,""),"")</f>
        <v/>
      </c>
      <c r="FN207" s="378" t="str">
        <f>IFERROR(IF(AND($FH207="mas",'Classificação geral'!$F201=1),'Classificação geral'!K201,""),"")</f>
        <v/>
      </c>
      <c r="FO207" s="378" t="str">
        <f>IFERROR(IF(AND($FH207="mas",'Classificação geral'!$F201=1),'Classificação geral'!L201,""),"")</f>
        <v/>
      </c>
      <c r="FP207" s="378" t="str">
        <f>IFERROR(IF(AND($FH207="mas",'Classificação geral'!$F201=1),'Classificação geral'!M201,""),"")</f>
        <v/>
      </c>
      <c r="FQ207" s="378" t="str">
        <f>IFERROR(IF(AND($FH207="mas",'Classificação geral'!$F201=1),'Classificação geral'!N201,""),"")</f>
        <v/>
      </c>
      <c r="FR207" s="378" t="str">
        <f>IFERROR(IF(AND($FH207="mas",'Classificação geral'!$F201=1),'Classificação geral'!O201,""),"")</f>
        <v/>
      </c>
      <c r="FS207" s="378" t="str">
        <f>IFERROR(IF(AND($FH207="mas",'Classificação geral'!$F201=1),'Classificação geral'!P201,""),"")</f>
        <v/>
      </c>
      <c r="FT207" s="378" t="str">
        <f>IFERROR(IF(AND($FH207="mas",'Classificação geral'!$F201=1),'Classificação geral'!Q201,""),"")</f>
        <v/>
      </c>
      <c r="FU207" s="378" t="str">
        <f>IFERROR(IF(AND($FH207="mas",'Classificação geral'!$F201=1),'Classificação geral'!R201,""),"")</f>
        <v/>
      </c>
      <c r="FV207" s="306"/>
      <c r="FW207" s="380" t="str">
        <f t="shared" si="457"/>
        <v/>
      </c>
      <c r="FX207" s="297" t="str">
        <f>IFERROR(RANK(FV207,FV:FV,0)+ COUNTIF($FV$13:FV206,FV207),"")</f>
        <v/>
      </c>
      <c r="FY207" s="305"/>
      <c r="FZ207" s="295"/>
      <c r="GA207" s="295"/>
      <c r="GB207" s="293"/>
      <c r="GC207" s="293"/>
      <c r="GD207" s="306"/>
      <c r="GE207" s="378" t="str">
        <f>IFERROR(IF(AND($GC207="fem",'Classificação geral'!$F201=2),'Classificação geral'!G201,""),"")</f>
        <v/>
      </c>
      <c r="GF207" s="378" t="str">
        <f>IFERROR(IF(AND($GC207="fem",'Classificação geral'!$F201=2),'Classificação geral'!H201,""),"")</f>
        <v/>
      </c>
      <c r="GG207" s="378" t="str">
        <f>IFERROR(IF(AND($GC207="fem",'Classificação geral'!$F201=2),'Classificação geral'!I201,""),"")</f>
        <v/>
      </c>
      <c r="GH207" s="378" t="str">
        <f>IFERROR(IF(AND($GC207="fem",'Classificação geral'!$F201=2),'Classificação geral'!J201,""),"")</f>
        <v/>
      </c>
      <c r="GI207" s="378" t="str">
        <f>IFERROR(IF(AND($GC207="fem",'Classificação geral'!$F201=2),'Classificação geral'!K201,""),"")</f>
        <v/>
      </c>
      <c r="GJ207" s="378" t="str">
        <f>IFERROR(IF(AND($GC207="fem",'Classificação geral'!$F201=2),'Classificação geral'!L201,""),"")</f>
        <v/>
      </c>
      <c r="GK207" s="378" t="str">
        <f>IFERROR(IF(AND($GC207="fem",'Classificação geral'!$F201=2),'Classificação geral'!M201,""),"")</f>
        <v/>
      </c>
      <c r="GL207" s="378" t="str">
        <f>IFERROR(IF(AND($GC207="fem",'Classificação geral'!$F201=2),'Classificação geral'!N201,""),"")</f>
        <v/>
      </c>
      <c r="GM207" s="378" t="str">
        <f>IFERROR(IF(AND($GC207="fem",'Classificação geral'!$F201=2),'Classificação geral'!O201,""),"")</f>
        <v/>
      </c>
      <c r="GN207" s="378" t="str">
        <f>IFERROR(IF(AND($GC207="fem",'Classificação geral'!$F201=2),'Classificação geral'!P201,""),"")</f>
        <v/>
      </c>
      <c r="GO207" s="378" t="str">
        <f>IFERROR(IF(AND($GC207="fem",'Classificação geral'!$F201=2),'Classificação geral'!Q201,""),"")</f>
        <v/>
      </c>
      <c r="GP207" s="378" t="str">
        <f>IFERROR(IF(AND($GC207="fem",'Classificação geral'!$F201=2),'Classificação geral'!R201,""),"")</f>
        <v/>
      </c>
      <c r="GQ207" s="306"/>
      <c r="GR207" s="380" t="str">
        <f t="shared" si="458"/>
        <v/>
      </c>
      <c r="GS207" s="297" t="str">
        <f>IFERROR(RANK(GQ207,GQ:GQ,0)+ COUNTIF($GQ$13:GQ206,GQ207),"")</f>
        <v/>
      </c>
      <c r="GT207" s="305"/>
      <c r="GU207" s="295"/>
      <c r="GV207" s="295"/>
      <c r="GW207" s="293"/>
      <c r="GX207" s="293"/>
      <c r="GY207" s="306"/>
      <c r="GZ207" s="306"/>
      <c r="HA207" s="306"/>
      <c r="HB207" s="306"/>
      <c r="HC207" s="306"/>
      <c r="HD207" s="306"/>
      <c r="HE207" s="306"/>
      <c r="HF207" s="306"/>
      <c r="HG207" s="306"/>
      <c r="HH207" s="306"/>
      <c r="HI207" s="306"/>
      <c r="HJ207" s="306"/>
      <c r="HK207" s="306"/>
      <c r="HL207" s="306"/>
      <c r="HM207" s="380" t="str">
        <f t="shared" si="459"/>
        <v/>
      </c>
      <c r="HN207" s="297" t="str">
        <f>IFERROR(RANK(HL207,HL:HL,0)+ COUNTIF($HL$13:HL206,HL207),"")</f>
        <v/>
      </c>
      <c r="HO207" s="305"/>
      <c r="HP207" s="295"/>
      <c r="HQ207" s="306"/>
      <c r="HR207" s="293"/>
      <c r="HS207" s="293"/>
      <c r="HT207" s="293"/>
      <c r="HU207" s="382">
        <f>IF($HT207='Classificação geral'!$F201,'Classificação geral'!G201,"")</f>
        <v>0</v>
      </c>
      <c r="HV207" s="382">
        <f>IF($HT207='Classificação geral'!$F201,'Classificação geral'!H201,"")</f>
        <v>0</v>
      </c>
      <c r="HW207" s="382">
        <f>IF($HT207='Classificação geral'!$F201,'Classificação geral'!I201,"")</f>
        <v>0</v>
      </c>
      <c r="HX207" s="382">
        <f>IF($HT207='Classificação geral'!$F201,'Classificação geral'!J201,"")</f>
        <v>0</v>
      </c>
      <c r="HY207" s="382">
        <f>IF($HT207='Classificação geral'!$F201,'Classificação geral'!K201,"")</f>
        <v>0</v>
      </c>
      <c r="HZ207" s="382">
        <f>IF($HT207='Classificação geral'!$F201,'Classificação geral'!L201,"")</f>
        <v>0</v>
      </c>
      <c r="IA207" s="382">
        <f>IF($HT207='Classificação geral'!$F201,'Classificação geral'!M201,"")</f>
        <v>0</v>
      </c>
      <c r="IB207" s="382">
        <f>IF($HT207='Classificação geral'!$F201,'Classificação geral'!N201,"")</f>
        <v>0</v>
      </c>
      <c r="IC207" s="382">
        <f>IF($HT207='Classificação geral'!$F201,'Classificação geral'!O201,"")</f>
        <v>0</v>
      </c>
      <c r="ID207" s="382">
        <f>IF($HT207='Classificação geral'!$F201,'Classificação geral'!P201,"")</f>
        <v>0</v>
      </c>
      <c r="IE207" s="382">
        <f>IF($HT207='Classificação geral'!$F201,'Classificação geral'!Q201,"")</f>
        <v>0</v>
      </c>
      <c r="IF207" s="382">
        <f>IF($HT207='Classificação geral'!$F201,'Classificação geral'!R201,"")</f>
        <v>0</v>
      </c>
      <c r="IG207" s="379">
        <f>IF($HT207='Classificação geral'!$F201,'Classificação geral'!$U201,"")</f>
        <v>0</v>
      </c>
      <c r="IH207" s="334" t="str">
        <f t="shared" ref="IH207:IH270" si="460">IF(HQ207="","",IG207+(HV207/100000)+(ID207/10000000)+(HZ207/1000000000))</f>
        <v/>
      </c>
      <c r="II207" s="297">
        <f>IFERROR(RANK(IG207,IG:IG,0)+ COUNTIF($IG$13:IG206,IG207),"")</f>
        <v>67</v>
      </c>
      <c r="IJ207" s="305"/>
      <c r="IK207" s="295"/>
      <c r="IL207" s="306"/>
      <c r="IM207" s="293"/>
      <c r="IN207" s="293"/>
      <c r="IO207" s="293"/>
      <c r="IP207" s="379">
        <f>IF($IO207='Classificação geral'!$F201,'Classificação geral'!G201,"")</f>
        <v>0</v>
      </c>
      <c r="IQ207" s="379">
        <f>IF($IO207='Classificação geral'!$F201,'Classificação geral'!H201,"")</f>
        <v>0</v>
      </c>
      <c r="IR207" s="379">
        <f>IF($IO207='Classificação geral'!$F201,'Classificação geral'!I201,"")</f>
        <v>0</v>
      </c>
      <c r="IS207" s="379">
        <f>IF($IO207='Classificação geral'!$F201,'Classificação geral'!J201,"")</f>
        <v>0</v>
      </c>
      <c r="IT207" s="379">
        <f>IF($IO207='Classificação geral'!$F201,'Classificação geral'!K201,"")</f>
        <v>0</v>
      </c>
      <c r="IU207" s="379">
        <f>IF($IO207='Classificação geral'!$F201,'Classificação geral'!L201,"")</f>
        <v>0</v>
      </c>
      <c r="IV207" s="379">
        <f>IF($IO207='Classificação geral'!$F201,'Classificação geral'!M201,"")</f>
        <v>0</v>
      </c>
      <c r="IW207" s="379">
        <f>IF($IO207='Classificação geral'!$F201,'Classificação geral'!N201,"")</f>
        <v>0</v>
      </c>
      <c r="IX207" s="379">
        <f>IF($IO207='Classificação geral'!$F201,'Classificação geral'!O201,"")</f>
        <v>0</v>
      </c>
      <c r="IY207" s="379">
        <f>IF($IO207='Classificação geral'!$F201,'Classificação geral'!P201,"")</f>
        <v>0</v>
      </c>
      <c r="IZ207" s="379">
        <f>IF($IO207='Classificação geral'!$F201,'Classificação geral'!Q201,"")</f>
        <v>0</v>
      </c>
      <c r="JA207" s="379">
        <f>IF($IO207='Classificação geral'!$F201,'Classificação geral'!R201,"")</f>
        <v>0</v>
      </c>
      <c r="JB207" s="296">
        <f>IF($IO207='Classificação geral'!$F201,'Classificação geral'!$U201,"")</f>
        <v>0</v>
      </c>
      <c r="JC207" s="334" t="str">
        <f t="shared" ref="JC207:JC270" si="461">IF(IL207="","",JB207+(IQ207/100000)+(IY207/10000000)+(IU207/1000000000))</f>
        <v/>
      </c>
      <c r="JD207" s="297">
        <f>IFERROR(RANK(JB207,JB:JB,0)+ COUNTIF($JB$13:JB206,JB207),"")</f>
        <v>67</v>
      </c>
    </row>
    <row r="208" spans="66:264" ht="24.6" x14ac:dyDescent="0.4">
      <c r="BN208" s="236"/>
      <c r="EI208" s="295"/>
      <c r="EJ208" s="306"/>
      <c r="EK208" s="293"/>
      <c r="EL208" s="293"/>
      <c r="EM208" s="293"/>
      <c r="EN208" s="378" t="str">
        <f>IFERROR(IF(AND($EL208="fem",'Classificação geral'!$F202=1),'Classificação geral'!G202,""),"")</f>
        <v/>
      </c>
      <c r="EO208" s="378" t="str">
        <f>IFERROR(IF(AND($EL208="fem",'Classificação geral'!$F202=1),'Classificação geral'!H202,""),"")</f>
        <v/>
      </c>
      <c r="EP208" s="378" t="str">
        <f>IFERROR(IF(AND($EL208="fem",'Classificação geral'!$F202=1),'Classificação geral'!I202,""),"")</f>
        <v/>
      </c>
      <c r="EQ208" s="378" t="str">
        <f>IFERROR(IF(AND($EL208="fem",'Classificação geral'!$F202=1),'Classificação geral'!J202,""),"")</f>
        <v/>
      </c>
      <c r="ER208" s="306"/>
      <c r="ES208" s="378" t="str">
        <f>IFERROR(IF(AND($EL208="fem",'Classificação geral'!$F202=1),'Classificação geral'!L202,""),"")</f>
        <v/>
      </c>
      <c r="ET208" s="378" t="str">
        <f>IFERROR(IF(AND($EL208="fem",'Classificação geral'!$F202=1),'Classificação geral'!M202,""),"")</f>
        <v/>
      </c>
      <c r="EU208" s="378" t="str">
        <f>IFERROR(IF(AND($EL208="fem",'Classificação geral'!$F202=1),'Classificação geral'!N202,""),"")</f>
        <v/>
      </c>
      <c r="EV208" s="306"/>
      <c r="EW208" s="378" t="str">
        <f>IFERROR(IF(AND($EL208="fem",'Classificação geral'!$F202=1),'Classificação geral'!P202,""),"")</f>
        <v/>
      </c>
      <c r="EX208" s="378" t="str">
        <f>IFERROR(IF(AND($EL208="fem",'Classificação geral'!$F202=1),'Classificação geral'!Q202,""),"")</f>
        <v/>
      </c>
      <c r="EY208" s="378" t="str">
        <f>IFERROR(IF(AND($EL208="fem",'Classificação geral'!$F202=1),'Classificação geral'!R202,""),"")</f>
        <v/>
      </c>
      <c r="EZ208" s="296"/>
      <c r="FA208" s="380" t="str">
        <f t="shared" ref="FA208:FA271" si="462">IF(EJ208="","",EZ208+(EO208/100000)+(EW208/10000000)+(ES208/1000000000))</f>
        <v/>
      </c>
      <c r="FB208" s="297" t="str">
        <f>IFERROR(RANK(EZ208,EZ:EZ,0)+ COUNTIF(EZ$13:$EZ207,EZ208),"")</f>
        <v/>
      </c>
      <c r="FC208" s="298"/>
      <c r="FD208" s="305"/>
      <c r="FE208" s="295"/>
      <c r="FF208" s="306"/>
      <c r="FG208" s="293"/>
      <c r="FH208" s="293"/>
      <c r="FI208" s="306"/>
      <c r="FJ208" s="378" t="str">
        <f>IFERROR(IF(AND($FH208="mas",'Classificação geral'!$F202=1),'Classificação geral'!G202,""),"")</f>
        <v/>
      </c>
      <c r="FK208" s="378" t="str">
        <f>IFERROR(IF(AND($FH208="mas",'Classificação geral'!$F202=1),'Classificação geral'!H202,""),"")</f>
        <v/>
      </c>
      <c r="FL208" s="378" t="str">
        <f>IFERROR(IF(AND($FH208="mas",'Classificação geral'!$F202=1),'Classificação geral'!I202,""),"")</f>
        <v/>
      </c>
      <c r="FM208" s="378" t="str">
        <f>IFERROR(IF(AND($FH208="mas",'Classificação geral'!$F202=1),'Classificação geral'!J202,""),"")</f>
        <v/>
      </c>
      <c r="FN208" s="378" t="str">
        <f>IFERROR(IF(AND($FH208="mas",'Classificação geral'!$F202=1),'Classificação geral'!K202,""),"")</f>
        <v/>
      </c>
      <c r="FO208" s="378" t="str">
        <f>IFERROR(IF(AND($FH208="mas",'Classificação geral'!$F202=1),'Classificação geral'!L202,""),"")</f>
        <v/>
      </c>
      <c r="FP208" s="378" t="str">
        <f>IFERROR(IF(AND($FH208="mas",'Classificação geral'!$F202=1),'Classificação geral'!M202,""),"")</f>
        <v/>
      </c>
      <c r="FQ208" s="378" t="str">
        <f>IFERROR(IF(AND($FH208="mas",'Classificação geral'!$F202=1),'Classificação geral'!N202,""),"")</f>
        <v/>
      </c>
      <c r="FR208" s="378" t="str">
        <f>IFERROR(IF(AND($FH208="mas",'Classificação geral'!$F202=1),'Classificação geral'!O202,""),"")</f>
        <v/>
      </c>
      <c r="FS208" s="378" t="str">
        <f>IFERROR(IF(AND($FH208="mas",'Classificação geral'!$F202=1),'Classificação geral'!P202,""),"")</f>
        <v/>
      </c>
      <c r="FT208" s="378" t="str">
        <f>IFERROR(IF(AND($FH208="mas",'Classificação geral'!$F202=1),'Classificação geral'!Q202,""),"")</f>
        <v/>
      </c>
      <c r="FU208" s="378" t="str">
        <f>IFERROR(IF(AND($FH208="mas",'Classificação geral'!$F202=1),'Classificação geral'!R202,""),"")</f>
        <v/>
      </c>
      <c r="FV208" s="306"/>
      <c r="FW208" s="380" t="str">
        <f t="shared" ref="FW208:FW271" si="463">IF(FF208="","",FV208+(FK208/100000)+(FS208/10000000)+(FO208/1000000000))</f>
        <v/>
      </c>
      <c r="FX208" s="297" t="str">
        <f>IFERROR(RANK(FV208,FV:FV,0)+ COUNTIF($FV$13:FV207,FV208),"")</f>
        <v/>
      </c>
      <c r="FY208" s="305"/>
      <c r="FZ208" s="295"/>
      <c r="GA208" s="295"/>
      <c r="GB208" s="293"/>
      <c r="GC208" s="293"/>
      <c r="GD208" s="306"/>
      <c r="GE208" s="378" t="str">
        <f>IFERROR(IF(AND($GC208="fem",'Classificação geral'!$F202=2),'Classificação geral'!G202,""),"")</f>
        <v/>
      </c>
      <c r="GF208" s="378" t="str">
        <f>IFERROR(IF(AND($GC208="fem",'Classificação geral'!$F202=2),'Classificação geral'!H202,""),"")</f>
        <v/>
      </c>
      <c r="GG208" s="378" t="str">
        <f>IFERROR(IF(AND($GC208="fem",'Classificação geral'!$F202=2),'Classificação geral'!I202,""),"")</f>
        <v/>
      </c>
      <c r="GH208" s="378" t="str">
        <f>IFERROR(IF(AND($GC208="fem",'Classificação geral'!$F202=2),'Classificação geral'!J202,""),"")</f>
        <v/>
      </c>
      <c r="GI208" s="378" t="str">
        <f>IFERROR(IF(AND($GC208="fem",'Classificação geral'!$F202=2),'Classificação geral'!K202,""),"")</f>
        <v/>
      </c>
      <c r="GJ208" s="378" t="str">
        <f>IFERROR(IF(AND($GC208="fem",'Classificação geral'!$F202=2),'Classificação geral'!L202,""),"")</f>
        <v/>
      </c>
      <c r="GK208" s="378" t="str">
        <f>IFERROR(IF(AND($GC208="fem",'Classificação geral'!$F202=2),'Classificação geral'!M202,""),"")</f>
        <v/>
      </c>
      <c r="GL208" s="378" t="str">
        <f>IFERROR(IF(AND($GC208="fem",'Classificação geral'!$F202=2),'Classificação geral'!N202,""),"")</f>
        <v/>
      </c>
      <c r="GM208" s="378" t="str">
        <f>IFERROR(IF(AND($GC208="fem",'Classificação geral'!$F202=2),'Classificação geral'!O202,""),"")</f>
        <v/>
      </c>
      <c r="GN208" s="378" t="str">
        <f>IFERROR(IF(AND($GC208="fem",'Classificação geral'!$F202=2),'Classificação geral'!P202,""),"")</f>
        <v/>
      </c>
      <c r="GO208" s="378" t="str">
        <f>IFERROR(IF(AND($GC208="fem",'Classificação geral'!$F202=2),'Classificação geral'!Q202,""),"")</f>
        <v/>
      </c>
      <c r="GP208" s="378" t="str">
        <f>IFERROR(IF(AND($GC208="fem",'Classificação geral'!$F202=2),'Classificação geral'!R202,""),"")</f>
        <v/>
      </c>
      <c r="GQ208" s="306"/>
      <c r="GR208" s="380" t="str">
        <f t="shared" ref="GR208:GR271" si="464">IF(GA208="","",GQ208+(GF208/100000)+(GN208/10000000)+(GJ208/1000000000))</f>
        <v/>
      </c>
      <c r="GS208" s="297" t="str">
        <f>IFERROR(RANK(GQ208,GQ:GQ,0)+ COUNTIF($GQ$13:GQ207,GQ208),"")</f>
        <v/>
      </c>
      <c r="GT208" s="305"/>
      <c r="GU208" s="295"/>
      <c r="GV208" s="295"/>
      <c r="GW208" s="293"/>
      <c r="GX208" s="293"/>
      <c r="GY208" s="306"/>
      <c r="GZ208" s="306"/>
      <c r="HA208" s="306"/>
      <c r="HB208" s="306"/>
      <c r="HC208" s="306"/>
      <c r="HD208" s="306"/>
      <c r="HE208" s="306"/>
      <c r="HF208" s="306"/>
      <c r="HG208" s="306"/>
      <c r="HH208" s="306"/>
      <c r="HI208" s="306"/>
      <c r="HJ208" s="306"/>
      <c r="HK208" s="306"/>
      <c r="HL208" s="306"/>
      <c r="HM208" s="380" t="str">
        <f t="shared" ref="HM208:HM271" si="465">IF(GV208="","",HL208+(GZ208/100000)+(HH208/10000000)+(HD208/1000000000))</f>
        <v/>
      </c>
      <c r="HN208" s="297" t="str">
        <f>IFERROR(RANK(HL208,HL:HL,0)+ COUNTIF($HL$13:HL207,HL208),"")</f>
        <v/>
      </c>
      <c r="HO208" s="305"/>
      <c r="HP208" s="295"/>
      <c r="HQ208" s="306"/>
      <c r="HR208" s="293"/>
      <c r="HS208" s="293"/>
      <c r="HT208" s="293"/>
      <c r="HU208" s="382">
        <f>IF($HT208='Classificação geral'!$F202,'Classificação geral'!G202,"")</f>
        <v>0</v>
      </c>
      <c r="HV208" s="382">
        <f>IF($HT208='Classificação geral'!$F202,'Classificação geral'!H202,"")</f>
        <v>0</v>
      </c>
      <c r="HW208" s="382">
        <f>IF($HT208='Classificação geral'!$F202,'Classificação geral'!I202,"")</f>
        <v>0</v>
      </c>
      <c r="HX208" s="382">
        <f>IF($HT208='Classificação geral'!$F202,'Classificação geral'!J202,"")</f>
        <v>0</v>
      </c>
      <c r="HY208" s="382">
        <f>IF($HT208='Classificação geral'!$F202,'Classificação geral'!K202,"")</f>
        <v>0</v>
      </c>
      <c r="HZ208" s="382">
        <f>IF($HT208='Classificação geral'!$F202,'Classificação geral'!L202,"")</f>
        <v>0</v>
      </c>
      <c r="IA208" s="382">
        <f>IF($HT208='Classificação geral'!$F202,'Classificação geral'!M202,"")</f>
        <v>0</v>
      </c>
      <c r="IB208" s="382">
        <f>IF($HT208='Classificação geral'!$F202,'Classificação geral'!N202,"")</f>
        <v>0</v>
      </c>
      <c r="IC208" s="382">
        <f>IF($HT208='Classificação geral'!$F202,'Classificação geral'!O202,"")</f>
        <v>0</v>
      </c>
      <c r="ID208" s="382">
        <f>IF($HT208='Classificação geral'!$F202,'Classificação geral'!P202,"")</f>
        <v>0</v>
      </c>
      <c r="IE208" s="382">
        <f>IF($HT208='Classificação geral'!$F202,'Classificação geral'!Q202,"")</f>
        <v>0</v>
      </c>
      <c r="IF208" s="382">
        <f>IF($HT208='Classificação geral'!$F202,'Classificação geral'!R202,"")</f>
        <v>0</v>
      </c>
      <c r="IG208" s="379">
        <f>IF($HT208='Classificação geral'!$F202,'Classificação geral'!$U202,"")</f>
        <v>0</v>
      </c>
      <c r="IH208" s="334" t="str">
        <f t="shared" si="460"/>
        <v/>
      </c>
      <c r="II208" s="297">
        <f>IFERROR(RANK(IG208,IG:IG,0)+ COUNTIF($IG$13:IG207,IG208),"")</f>
        <v>68</v>
      </c>
      <c r="IJ208" s="305"/>
      <c r="IK208" s="295"/>
      <c r="IL208" s="306"/>
      <c r="IM208" s="293"/>
      <c r="IN208" s="293"/>
      <c r="IO208" s="293"/>
      <c r="IP208" s="379">
        <f>IF($IO208='Classificação geral'!$F202,'Classificação geral'!G202,"")</f>
        <v>0</v>
      </c>
      <c r="IQ208" s="379">
        <f>IF($IO208='Classificação geral'!$F202,'Classificação geral'!H202,"")</f>
        <v>0</v>
      </c>
      <c r="IR208" s="379">
        <f>IF($IO208='Classificação geral'!$F202,'Classificação geral'!I202,"")</f>
        <v>0</v>
      </c>
      <c r="IS208" s="379">
        <f>IF($IO208='Classificação geral'!$F202,'Classificação geral'!J202,"")</f>
        <v>0</v>
      </c>
      <c r="IT208" s="379">
        <f>IF($IO208='Classificação geral'!$F202,'Classificação geral'!K202,"")</f>
        <v>0</v>
      </c>
      <c r="IU208" s="379">
        <f>IF($IO208='Classificação geral'!$F202,'Classificação geral'!L202,"")</f>
        <v>0</v>
      </c>
      <c r="IV208" s="379">
        <f>IF($IO208='Classificação geral'!$F202,'Classificação geral'!M202,"")</f>
        <v>0</v>
      </c>
      <c r="IW208" s="379">
        <f>IF($IO208='Classificação geral'!$F202,'Classificação geral'!N202,"")</f>
        <v>0</v>
      </c>
      <c r="IX208" s="379">
        <f>IF($IO208='Classificação geral'!$F202,'Classificação geral'!O202,"")</f>
        <v>0</v>
      </c>
      <c r="IY208" s="379">
        <f>IF($IO208='Classificação geral'!$F202,'Classificação geral'!P202,"")</f>
        <v>0</v>
      </c>
      <c r="IZ208" s="379">
        <f>IF($IO208='Classificação geral'!$F202,'Classificação geral'!Q202,"")</f>
        <v>0</v>
      </c>
      <c r="JA208" s="379">
        <f>IF($IO208='Classificação geral'!$F202,'Classificação geral'!R202,"")</f>
        <v>0</v>
      </c>
      <c r="JB208" s="296">
        <f>IF($IO208='Classificação geral'!$F202,'Classificação geral'!$U202,"")</f>
        <v>0</v>
      </c>
      <c r="JC208" s="334" t="str">
        <f t="shared" si="461"/>
        <v/>
      </c>
      <c r="JD208" s="297">
        <f>IFERROR(RANK(JB208,JB:JB,0)+ COUNTIF($JB$13:JB207,JB208),"")</f>
        <v>68</v>
      </c>
    </row>
    <row r="209" spans="66:264" ht="24.6" x14ac:dyDescent="0.4">
      <c r="BN209" s="236"/>
      <c r="EI209" s="295"/>
      <c r="EJ209" s="306"/>
      <c r="EK209" s="293"/>
      <c r="EL209" s="293"/>
      <c r="EM209" s="293"/>
      <c r="EN209" s="378" t="str">
        <f>IFERROR(IF(AND($EL209="fem",'Classificação geral'!$F203=1),'Classificação geral'!G203,""),"")</f>
        <v/>
      </c>
      <c r="EO209" s="378" t="str">
        <f>IFERROR(IF(AND($EL209="fem",'Classificação geral'!$F203=1),'Classificação geral'!H203,""),"")</f>
        <v/>
      </c>
      <c r="EP209" s="378" t="str">
        <f>IFERROR(IF(AND($EL209="fem",'Classificação geral'!$F203=1),'Classificação geral'!I203,""),"")</f>
        <v/>
      </c>
      <c r="EQ209" s="378" t="str">
        <f>IFERROR(IF(AND($EL209="fem",'Classificação geral'!$F203=1),'Classificação geral'!J203,""),"")</f>
        <v/>
      </c>
      <c r="ER209" s="306"/>
      <c r="ES209" s="378" t="str">
        <f>IFERROR(IF(AND($EL209="fem",'Classificação geral'!$F203=1),'Classificação geral'!L203,""),"")</f>
        <v/>
      </c>
      <c r="ET209" s="378" t="str">
        <f>IFERROR(IF(AND($EL209="fem",'Classificação geral'!$F203=1),'Classificação geral'!M203,""),"")</f>
        <v/>
      </c>
      <c r="EU209" s="378" t="str">
        <f>IFERROR(IF(AND($EL209="fem",'Classificação geral'!$F203=1),'Classificação geral'!N203,""),"")</f>
        <v/>
      </c>
      <c r="EV209" s="306"/>
      <c r="EW209" s="378" t="str">
        <f>IFERROR(IF(AND($EL209="fem",'Classificação geral'!$F203=1),'Classificação geral'!P203,""),"")</f>
        <v/>
      </c>
      <c r="EX209" s="378" t="str">
        <f>IFERROR(IF(AND($EL209="fem",'Classificação geral'!$F203=1),'Classificação geral'!Q203,""),"")</f>
        <v/>
      </c>
      <c r="EY209" s="378" t="str">
        <f>IFERROR(IF(AND($EL209="fem",'Classificação geral'!$F203=1),'Classificação geral'!R203,""),"")</f>
        <v/>
      </c>
      <c r="EZ209" s="296"/>
      <c r="FA209" s="380" t="str">
        <f t="shared" si="462"/>
        <v/>
      </c>
      <c r="FB209" s="297" t="str">
        <f>IFERROR(RANK(EZ209,EZ:EZ,0)+ COUNTIF(EZ$13:$EZ208,EZ209),"")</f>
        <v/>
      </c>
      <c r="FC209" s="298"/>
      <c r="FD209" s="305"/>
      <c r="FE209" s="295"/>
      <c r="FF209" s="306"/>
      <c r="FG209" s="293"/>
      <c r="FH209" s="293"/>
      <c r="FI209" s="306"/>
      <c r="FJ209" s="378" t="str">
        <f>IFERROR(IF(AND($FH209="mas",'Classificação geral'!$F203=1),'Classificação geral'!G203,""),"")</f>
        <v/>
      </c>
      <c r="FK209" s="378" t="str">
        <f>IFERROR(IF(AND($FH209="mas",'Classificação geral'!$F203=1),'Classificação geral'!H203,""),"")</f>
        <v/>
      </c>
      <c r="FL209" s="378" t="str">
        <f>IFERROR(IF(AND($FH209="mas",'Classificação geral'!$F203=1),'Classificação geral'!I203,""),"")</f>
        <v/>
      </c>
      <c r="FM209" s="378" t="str">
        <f>IFERROR(IF(AND($FH209="mas",'Classificação geral'!$F203=1),'Classificação geral'!J203,""),"")</f>
        <v/>
      </c>
      <c r="FN209" s="378" t="str">
        <f>IFERROR(IF(AND($FH209="mas",'Classificação geral'!$F203=1),'Classificação geral'!K203,""),"")</f>
        <v/>
      </c>
      <c r="FO209" s="378" t="str">
        <f>IFERROR(IF(AND($FH209="mas",'Classificação geral'!$F203=1),'Classificação geral'!L203,""),"")</f>
        <v/>
      </c>
      <c r="FP209" s="378" t="str">
        <f>IFERROR(IF(AND($FH209="mas",'Classificação geral'!$F203=1),'Classificação geral'!M203,""),"")</f>
        <v/>
      </c>
      <c r="FQ209" s="378" t="str">
        <f>IFERROR(IF(AND($FH209="mas",'Classificação geral'!$F203=1),'Classificação geral'!N203,""),"")</f>
        <v/>
      </c>
      <c r="FR209" s="378" t="str">
        <f>IFERROR(IF(AND($FH209="mas",'Classificação geral'!$F203=1),'Classificação geral'!O203,""),"")</f>
        <v/>
      </c>
      <c r="FS209" s="378" t="str">
        <f>IFERROR(IF(AND($FH209="mas",'Classificação geral'!$F203=1),'Classificação geral'!P203,""),"")</f>
        <v/>
      </c>
      <c r="FT209" s="378" t="str">
        <f>IFERROR(IF(AND($FH209="mas",'Classificação geral'!$F203=1),'Classificação geral'!Q203,""),"")</f>
        <v/>
      </c>
      <c r="FU209" s="378" t="str">
        <f>IFERROR(IF(AND($FH209="mas",'Classificação geral'!$F203=1),'Classificação geral'!R203,""),"")</f>
        <v/>
      </c>
      <c r="FV209" s="306"/>
      <c r="FW209" s="380" t="str">
        <f t="shared" si="463"/>
        <v/>
      </c>
      <c r="FX209" s="297" t="str">
        <f>IFERROR(RANK(FV209,FV:FV,0)+ COUNTIF($FV$13:FV208,FV209),"")</f>
        <v/>
      </c>
      <c r="FY209" s="305"/>
      <c r="FZ209" s="295"/>
      <c r="GA209" s="295"/>
      <c r="GB209" s="293"/>
      <c r="GC209" s="293"/>
      <c r="GD209" s="306"/>
      <c r="GE209" s="378" t="str">
        <f>IFERROR(IF(AND($GC209="fem",'Classificação geral'!$F203=2),'Classificação geral'!G203,""),"")</f>
        <v/>
      </c>
      <c r="GF209" s="378" t="str">
        <f>IFERROR(IF(AND($GC209="fem",'Classificação geral'!$F203=2),'Classificação geral'!H203,""),"")</f>
        <v/>
      </c>
      <c r="GG209" s="378" t="str">
        <f>IFERROR(IF(AND($GC209="fem",'Classificação geral'!$F203=2),'Classificação geral'!I203,""),"")</f>
        <v/>
      </c>
      <c r="GH209" s="378" t="str">
        <f>IFERROR(IF(AND($GC209="fem",'Classificação geral'!$F203=2),'Classificação geral'!J203,""),"")</f>
        <v/>
      </c>
      <c r="GI209" s="378" t="str">
        <f>IFERROR(IF(AND($GC209="fem",'Classificação geral'!$F203=2),'Classificação geral'!K203,""),"")</f>
        <v/>
      </c>
      <c r="GJ209" s="378" t="str">
        <f>IFERROR(IF(AND($GC209="fem",'Classificação geral'!$F203=2),'Classificação geral'!L203,""),"")</f>
        <v/>
      </c>
      <c r="GK209" s="378" t="str">
        <f>IFERROR(IF(AND($GC209="fem",'Classificação geral'!$F203=2),'Classificação geral'!M203,""),"")</f>
        <v/>
      </c>
      <c r="GL209" s="378" t="str">
        <f>IFERROR(IF(AND($GC209="fem",'Classificação geral'!$F203=2),'Classificação geral'!N203,""),"")</f>
        <v/>
      </c>
      <c r="GM209" s="378" t="str">
        <f>IFERROR(IF(AND($GC209="fem",'Classificação geral'!$F203=2),'Classificação geral'!O203,""),"")</f>
        <v/>
      </c>
      <c r="GN209" s="378" t="str">
        <f>IFERROR(IF(AND($GC209="fem",'Classificação geral'!$F203=2),'Classificação geral'!P203,""),"")</f>
        <v/>
      </c>
      <c r="GO209" s="378" t="str">
        <f>IFERROR(IF(AND($GC209="fem",'Classificação geral'!$F203=2),'Classificação geral'!Q203,""),"")</f>
        <v/>
      </c>
      <c r="GP209" s="378" t="str">
        <f>IFERROR(IF(AND($GC209="fem",'Classificação geral'!$F203=2),'Classificação geral'!R203,""),"")</f>
        <v/>
      </c>
      <c r="GQ209" s="306"/>
      <c r="GR209" s="380" t="str">
        <f t="shared" si="464"/>
        <v/>
      </c>
      <c r="GS209" s="297" t="str">
        <f>IFERROR(RANK(GQ209,GQ:GQ,0)+ COUNTIF($GQ$13:GQ208,GQ209),"")</f>
        <v/>
      </c>
      <c r="GT209" s="305"/>
      <c r="GU209" s="295"/>
      <c r="GV209" s="295"/>
      <c r="GW209" s="293"/>
      <c r="GX209" s="293"/>
      <c r="GY209" s="306"/>
      <c r="GZ209" s="306"/>
      <c r="HA209" s="306"/>
      <c r="HB209" s="306"/>
      <c r="HC209" s="306"/>
      <c r="HD209" s="306"/>
      <c r="HE209" s="306"/>
      <c r="HF209" s="306"/>
      <c r="HG209" s="306"/>
      <c r="HH209" s="306"/>
      <c r="HI209" s="306"/>
      <c r="HJ209" s="306"/>
      <c r="HK209" s="306"/>
      <c r="HL209" s="306"/>
      <c r="HM209" s="380" t="str">
        <f t="shared" si="465"/>
        <v/>
      </c>
      <c r="HN209" s="297" t="str">
        <f>IFERROR(RANK(HL209,HL:HL,0)+ COUNTIF($HL$13:HL208,HL209),"")</f>
        <v/>
      </c>
      <c r="HO209" s="305"/>
      <c r="HP209" s="295"/>
      <c r="HQ209" s="306"/>
      <c r="HR209" s="293"/>
      <c r="HS209" s="293"/>
      <c r="HT209" s="293"/>
      <c r="HU209" s="382">
        <f>IF($HT209='Classificação geral'!$F203,'Classificação geral'!G203,"")</f>
        <v>0</v>
      </c>
      <c r="HV209" s="382">
        <f>IF($HT209='Classificação geral'!$F203,'Classificação geral'!H203,"")</f>
        <v>0</v>
      </c>
      <c r="HW209" s="382">
        <f>IF($HT209='Classificação geral'!$F203,'Classificação geral'!I203,"")</f>
        <v>0</v>
      </c>
      <c r="HX209" s="382">
        <f>IF($HT209='Classificação geral'!$F203,'Classificação geral'!J203,"")</f>
        <v>0</v>
      </c>
      <c r="HY209" s="382">
        <f>IF($HT209='Classificação geral'!$F203,'Classificação geral'!K203,"")</f>
        <v>0</v>
      </c>
      <c r="HZ209" s="382">
        <f>IF($HT209='Classificação geral'!$F203,'Classificação geral'!L203,"")</f>
        <v>0</v>
      </c>
      <c r="IA209" s="382">
        <f>IF($HT209='Classificação geral'!$F203,'Classificação geral'!M203,"")</f>
        <v>0</v>
      </c>
      <c r="IB209" s="382">
        <f>IF($HT209='Classificação geral'!$F203,'Classificação geral'!N203,"")</f>
        <v>0</v>
      </c>
      <c r="IC209" s="382">
        <f>IF($HT209='Classificação geral'!$F203,'Classificação geral'!O203,"")</f>
        <v>0</v>
      </c>
      <c r="ID209" s="382">
        <f>IF($HT209='Classificação geral'!$F203,'Classificação geral'!P203,"")</f>
        <v>0</v>
      </c>
      <c r="IE209" s="382">
        <f>IF($HT209='Classificação geral'!$F203,'Classificação geral'!Q203,"")</f>
        <v>0</v>
      </c>
      <c r="IF209" s="382">
        <f>IF($HT209='Classificação geral'!$F203,'Classificação geral'!R203,"")</f>
        <v>0</v>
      </c>
      <c r="IG209" s="379">
        <f>IF($HT209='Classificação geral'!$F203,'Classificação geral'!$U203,"")</f>
        <v>0</v>
      </c>
      <c r="IH209" s="334" t="str">
        <f t="shared" si="460"/>
        <v/>
      </c>
      <c r="II209" s="297">
        <f>IFERROR(RANK(IG209,IG:IG,0)+ COUNTIF($IG$13:IG208,IG209),"")</f>
        <v>69</v>
      </c>
      <c r="IJ209" s="305"/>
      <c r="IK209" s="295"/>
      <c r="IL209" s="306"/>
      <c r="IM209" s="293"/>
      <c r="IN209" s="293"/>
      <c r="IO209" s="293"/>
      <c r="IP209" s="379">
        <f>IF($IO209='Classificação geral'!$F203,'Classificação geral'!G203,"")</f>
        <v>0</v>
      </c>
      <c r="IQ209" s="379">
        <f>IF($IO209='Classificação geral'!$F203,'Classificação geral'!H203,"")</f>
        <v>0</v>
      </c>
      <c r="IR209" s="379">
        <f>IF($IO209='Classificação geral'!$F203,'Classificação geral'!I203,"")</f>
        <v>0</v>
      </c>
      <c r="IS209" s="379">
        <f>IF($IO209='Classificação geral'!$F203,'Classificação geral'!J203,"")</f>
        <v>0</v>
      </c>
      <c r="IT209" s="379">
        <f>IF($IO209='Classificação geral'!$F203,'Classificação geral'!K203,"")</f>
        <v>0</v>
      </c>
      <c r="IU209" s="379">
        <f>IF($IO209='Classificação geral'!$F203,'Classificação geral'!L203,"")</f>
        <v>0</v>
      </c>
      <c r="IV209" s="379">
        <f>IF($IO209='Classificação geral'!$F203,'Classificação geral'!M203,"")</f>
        <v>0</v>
      </c>
      <c r="IW209" s="379">
        <f>IF($IO209='Classificação geral'!$F203,'Classificação geral'!N203,"")</f>
        <v>0</v>
      </c>
      <c r="IX209" s="379">
        <f>IF($IO209='Classificação geral'!$F203,'Classificação geral'!O203,"")</f>
        <v>0</v>
      </c>
      <c r="IY209" s="379">
        <f>IF($IO209='Classificação geral'!$F203,'Classificação geral'!P203,"")</f>
        <v>0</v>
      </c>
      <c r="IZ209" s="379">
        <f>IF($IO209='Classificação geral'!$F203,'Classificação geral'!Q203,"")</f>
        <v>0</v>
      </c>
      <c r="JA209" s="379">
        <f>IF($IO209='Classificação geral'!$F203,'Classificação geral'!R203,"")</f>
        <v>0</v>
      </c>
      <c r="JB209" s="296">
        <f>IF($IO209='Classificação geral'!$F203,'Classificação geral'!$U203,"")</f>
        <v>0</v>
      </c>
      <c r="JC209" s="334" t="str">
        <f t="shared" si="461"/>
        <v/>
      </c>
      <c r="JD209" s="297">
        <f>IFERROR(RANK(JB209,JB:JB,0)+ COUNTIF($JB$13:JB208,JB209),"")</f>
        <v>69</v>
      </c>
    </row>
    <row r="210" spans="66:264" ht="24.6" x14ac:dyDescent="0.4">
      <c r="BN210" s="236"/>
      <c r="EI210" s="295"/>
      <c r="EJ210" s="306"/>
      <c r="EK210" s="293"/>
      <c r="EL210" s="293"/>
      <c r="EM210" s="293"/>
      <c r="EN210" s="378" t="str">
        <f>IFERROR(IF(AND($EL210="fem",'Classificação geral'!$F204=1),'Classificação geral'!G204,""),"")</f>
        <v/>
      </c>
      <c r="EO210" s="378" t="str">
        <f>IFERROR(IF(AND($EL210="fem",'Classificação geral'!$F204=1),'Classificação geral'!H204,""),"")</f>
        <v/>
      </c>
      <c r="EP210" s="378" t="str">
        <f>IFERROR(IF(AND($EL210="fem",'Classificação geral'!$F204=1),'Classificação geral'!I204,""),"")</f>
        <v/>
      </c>
      <c r="EQ210" s="378" t="str">
        <f>IFERROR(IF(AND($EL210="fem",'Classificação geral'!$F204=1),'Classificação geral'!J204,""),"")</f>
        <v/>
      </c>
      <c r="ER210" s="306"/>
      <c r="ES210" s="378" t="str">
        <f>IFERROR(IF(AND($EL210="fem",'Classificação geral'!$F204=1),'Classificação geral'!L204,""),"")</f>
        <v/>
      </c>
      <c r="ET210" s="378" t="str">
        <f>IFERROR(IF(AND($EL210="fem",'Classificação geral'!$F204=1),'Classificação geral'!M204,""),"")</f>
        <v/>
      </c>
      <c r="EU210" s="378" t="str">
        <f>IFERROR(IF(AND($EL210="fem",'Classificação geral'!$F204=1),'Classificação geral'!N204,""),"")</f>
        <v/>
      </c>
      <c r="EV210" s="306"/>
      <c r="EW210" s="378" t="str">
        <f>IFERROR(IF(AND($EL210="fem",'Classificação geral'!$F204=1),'Classificação geral'!P204,""),"")</f>
        <v/>
      </c>
      <c r="EX210" s="378" t="str">
        <f>IFERROR(IF(AND($EL210="fem",'Classificação geral'!$F204=1),'Classificação geral'!Q204,""),"")</f>
        <v/>
      </c>
      <c r="EY210" s="378" t="str">
        <f>IFERROR(IF(AND($EL210="fem",'Classificação geral'!$F204=1),'Classificação geral'!R204,""),"")</f>
        <v/>
      </c>
      <c r="EZ210" s="296"/>
      <c r="FA210" s="380" t="str">
        <f t="shared" si="462"/>
        <v/>
      </c>
      <c r="FB210" s="297" t="str">
        <f>IFERROR(RANK(EZ210,EZ:EZ,0)+ COUNTIF(EZ$13:$EZ209,EZ210),"")</f>
        <v/>
      </c>
      <c r="FC210" s="298"/>
      <c r="FD210" s="305"/>
      <c r="FE210" s="295"/>
      <c r="FF210" s="306"/>
      <c r="FG210" s="293"/>
      <c r="FH210" s="293"/>
      <c r="FI210" s="306"/>
      <c r="FJ210" s="378" t="str">
        <f>IFERROR(IF(AND($FH210="mas",'Classificação geral'!$F204=1),'Classificação geral'!G204,""),"")</f>
        <v/>
      </c>
      <c r="FK210" s="378" t="str">
        <f>IFERROR(IF(AND($FH210="mas",'Classificação geral'!$F204=1),'Classificação geral'!H204,""),"")</f>
        <v/>
      </c>
      <c r="FL210" s="378" t="str">
        <f>IFERROR(IF(AND($FH210="mas",'Classificação geral'!$F204=1),'Classificação geral'!I204,""),"")</f>
        <v/>
      </c>
      <c r="FM210" s="378" t="str">
        <f>IFERROR(IF(AND($FH210="mas",'Classificação geral'!$F204=1),'Classificação geral'!J204,""),"")</f>
        <v/>
      </c>
      <c r="FN210" s="378" t="str">
        <f>IFERROR(IF(AND($FH210="mas",'Classificação geral'!$F204=1),'Classificação geral'!K204,""),"")</f>
        <v/>
      </c>
      <c r="FO210" s="378" t="str">
        <f>IFERROR(IF(AND($FH210="mas",'Classificação geral'!$F204=1),'Classificação geral'!L204,""),"")</f>
        <v/>
      </c>
      <c r="FP210" s="378" t="str">
        <f>IFERROR(IF(AND($FH210="mas",'Classificação geral'!$F204=1),'Classificação geral'!M204,""),"")</f>
        <v/>
      </c>
      <c r="FQ210" s="378" t="str">
        <f>IFERROR(IF(AND($FH210="mas",'Classificação geral'!$F204=1),'Classificação geral'!N204,""),"")</f>
        <v/>
      </c>
      <c r="FR210" s="378" t="str">
        <f>IFERROR(IF(AND($FH210="mas",'Classificação geral'!$F204=1),'Classificação geral'!O204,""),"")</f>
        <v/>
      </c>
      <c r="FS210" s="378" t="str">
        <f>IFERROR(IF(AND($FH210="mas",'Classificação geral'!$F204=1),'Classificação geral'!P204,""),"")</f>
        <v/>
      </c>
      <c r="FT210" s="378" t="str">
        <f>IFERROR(IF(AND($FH210="mas",'Classificação geral'!$F204=1),'Classificação geral'!Q204,""),"")</f>
        <v/>
      </c>
      <c r="FU210" s="378" t="str">
        <f>IFERROR(IF(AND($FH210="mas",'Classificação geral'!$F204=1),'Classificação geral'!R204,""),"")</f>
        <v/>
      </c>
      <c r="FV210" s="306"/>
      <c r="FW210" s="380" t="str">
        <f t="shared" si="463"/>
        <v/>
      </c>
      <c r="FX210" s="297" t="str">
        <f>IFERROR(RANK(FV210,FV:FV,0)+ COUNTIF($FV$13:FV209,FV210),"")</f>
        <v/>
      </c>
      <c r="FY210" s="305"/>
      <c r="FZ210" s="295"/>
      <c r="GA210" s="295"/>
      <c r="GB210" s="293"/>
      <c r="GC210" s="293"/>
      <c r="GD210" s="306"/>
      <c r="GE210" s="378" t="str">
        <f>IFERROR(IF(AND($GC210="fem",'Classificação geral'!$F204=2),'Classificação geral'!G204,""),"")</f>
        <v/>
      </c>
      <c r="GF210" s="378" t="str">
        <f>IFERROR(IF(AND($GC210="fem",'Classificação geral'!$F204=2),'Classificação geral'!H204,""),"")</f>
        <v/>
      </c>
      <c r="GG210" s="378" t="str">
        <f>IFERROR(IF(AND($GC210="fem",'Classificação geral'!$F204=2),'Classificação geral'!I204,""),"")</f>
        <v/>
      </c>
      <c r="GH210" s="378" t="str">
        <f>IFERROR(IF(AND($GC210="fem",'Classificação geral'!$F204=2),'Classificação geral'!J204,""),"")</f>
        <v/>
      </c>
      <c r="GI210" s="378" t="str">
        <f>IFERROR(IF(AND($GC210="fem",'Classificação geral'!$F204=2),'Classificação geral'!K204,""),"")</f>
        <v/>
      </c>
      <c r="GJ210" s="378" t="str">
        <f>IFERROR(IF(AND($GC210="fem",'Classificação geral'!$F204=2),'Classificação geral'!L204,""),"")</f>
        <v/>
      </c>
      <c r="GK210" s="378" t="str">
        <f>IFERROR(IF(AND($GC210="fem",'Classificação geral'!$F204=2),'Classificação geral'!M204,""),"")</f>
        <v/>
      </c>
      <c r="GL210" s="378" t="str">
        <f>IFERROR(IF(AND($GC210="fem",'Classificação geral'!$F204=2),'Classificação geral'!N204,""),"")</f>
        <v/>
      </c>
      <c r="GM210" s="378" t="str">
        <f>IFERROR(IF(AND($GC210="fem",'Classificação geral'!$F204=2),'Classificação geral'!O204,""),"")</f>
        <v/>
      </c>
      <c r="GN210" s="378" t="str">
        <f>IFERROR(IF(AND($GC210="fem",'Classificação geral'!$F204=2),'Classificação geral'!P204,""),"")</f>
        <v/>
      </c>
      <c r="GO210" s="378" t="str">
        <f>IFERROR(IF(AND($GC210="fem",'Classificação geral'!$F204=2),'Classificação geral'!Q204,""),"")</f>
        <v/>
      </c>
      <c r="GP210" s="378" t="str">
        <f>IFERROR(IF(AND($GC210="fem",'Classificação geral'!$F204=2),'Classificação geral'!R204,""),"")</f>
        <v/>
      </c>
      <c r="GQ210" s="306"/>
      <c r="GR210" s="380" t="str">
        <f t="shared" si="464"/>
        <v/>
      </c>
      <c r="GS210" s="297" t="str">
        <f>IFERROR(RANK(GQ210,GQ:GQ,0)+ COUNTIF($GQ$13:GQ209,GQ210),"")</f>
        <v/>
      </c>
      <c r="GT210" s="305"/>
      <c r="GU210" s="295"/>
      <c r="GV210" s="295"/>
      <c r="GW210" s="293"/>
      <c r="GX210" s="293"/>
      <c r="GY210" s="306"/>
      <c r="GZ210" s="306"/>
      <c r="HA210" s="306"/>
      <c r="HB210" s="306"/>
      <c r="HC210" s="306"/>
      <c r="HD210" s="306"/>
      <c r="HE210" s="306"/>
      <c r="HF210" s="306"/>
      <c r="HG210" s="306"/>
      <c r="HH210" s="306"/>
      <c r="HI210" s="306"/>
      <c r="HJ210" s="306"/>
      <c r="HK210" s="306"/>
      <c r="HL210" s="306"/>
      <c r="HM210" s="380" t="str">
        <f t="shared" si="465"/>
        <v/>
      </c>
      <c r="HN210" s="297" t="str">
        <f>IFERROR(RANK(HL210,HL:HL,0)+ COUNTIF($HL$13:HL209,HL210),"")</f>
        <v/>
      </c>
      <c r="HO210" s="305"/>
      <c r="HP210" s="295"/>
      <c r="HQ210" s="306"/>
      <c r="HR210" s="293"/>
      <c r="HS210" s="293"/>
      <c r="HT210" s="293"/>
      <c r="HU210" s="382">
        <f>IF($HT210='Classificação geral'!$F204,'Classificação geral'!G204,"")</f>
        <v>0</v>
      </c>
      <c r="HV210" s="382">
        <f>IF($HT210='Classificação geral'!$F204,'Classificação geral'!H204,"")</f>
        <v>0</v>
      </c>
      <c r="HW210" s="382">
        <f>IF($HT210='Classificação geral'!$F204,'Classificação geral'!I204,"")</f>
        <v>0</v>
      </c>
      <c r="HX210" s="382">
        <f>IF($HT210='Classificação geral'!$F204,'Classificação geral'!J204,"")</f>
        <v>0</v>
      </c>
      <c r="HY210" s="382">
        <f>IF($HT210='Classificação geral'!$F204,'Classificação geral'!K204,"")</f>
        <v>0</v>
      </c>
      <c r="HZ210" s="382">
        <f>IF($HT210='Classificação geral'!$F204,'Classificação geral'!L204,"")</f>
        <v>0</v>
      </c>
      <c r="IA210" s="382">
        <f>IF($HT210='Classificação geral'!$F204,'Classificação geral'!M204,"")</f>
        <v>0</v>
      </c>
      <c r="IB210" s="382">
        <f>IF($HT210='Classificação geral'!$F204,'Classificação geral'!N204,"")</f>
        <v>0</v>
      </c>
      <c r="IC210" s="382">
        <f>IF($HT210='Classificação geral'!$F204,'Classificação geral'!O204,"")</f>
        <v>0</v>
      </c>
      <c r="ID210" s="382">
        <f>IF($HT210='Classificação geral'!$F204,'Classificação geral'!P204,"")</f>
        <v>0</v>
      </c>
      <c r="IE210" s="382">
        <f>IF($HT210='Classificação geral'!$F204,'Classificação geral'!Q204,"")</f>
        <v>0</v>
      </c>
      <c r="IF210" s="382">
        <f>IF($HT210='Classificação geral'!$F204,'Classificação geral'!R204,"")</f>
        <v>0</v>
      </c>
      <c r="IG210" s="379">
        <f>IF($HT210='Classificação geral'!$F204,'Classificação geral'!$U204,"")</f>
        <v>0</v>
      </c>
      <c r="IH210" s="334" t="str">
        <f t="shared" si="460"/>
        <v/>
      </c>
      <c r="II210" s="297">
        <f>IFERROR(RANK(IG210,IG:IG,0)+ COUNTIF($IG$13:IG209,IG210),"")</f>
        <v>70</v>
      </c>
      <c r="IJ210" s="305"/>
      <c r="IK210" s="295"/>
      <c r="IL210" s="306"/>
      <c r="IM210" s="293"/>
      <c r="IN210" s="293"/>
      <c r="IO210" s="293"/>
      <c r="IP210" s="379">
        <f>IF($IO210='Classificação geral'!$F204,'Classificação geral'!G204,"")</f>
        <v>0</v>
      </c>
      <c r="IQ210" s="379">
        <f>IF($IO210='Classificação geral'!$F204,'Classificação geral'!H204,"")</f>
        <v>0</v>
      </c>
      <c r="IR210" s="379">
        <f>IF($IO210='Classificação geral'!$F204,'Classificação geral'!I204,"")</f>
        <v>0</v>
      </c>
      <c r="IS210" s="379">
        <f>IF($IO210='Classificação geral'!$F204,'Classificação geral'!J204,"")</f>
        <v>0</v>
      </c>
      <c r="IT210" s="379">
        <f>IF($IO210='Classificação geral'!$F204,'Classificação geral'!K204,"")</f>
        <v>0</v>
      </c>
      <c r="IU210" s="379">
        <f>IF($IO210='Classificação geral'!$F204,'Classificação geral'!L204,"")</f>
        <v>0</v>
      </c>
      <c r="IV210" s="379">
        <f>IF($IO210='Classificação geral'!$F204,'Classificação geral'!M204,"")</f>
        <v>0</v>
      </c>
      <c r="IW210" s="379">
        <f>IF($IO210='Classificação geral'!$F204,'Classificação geral'!N204,"")</f>
        <v>0</v>
      </c>
      <c r="IX210" s="379">
        <f>IF($IO210='Classificação geral'!$F204,'Classificação geral'!O204,"")</f>
        <v>0</v>
      </c>
      <c r="IY210" s="379">
        <f>IF($IO210='Classificação geral'!$F204,'Classificação geral'!P204,"")</f>
        <v>0</v>
      </c>
      <c r="IZ210" s="379">
        <f>IF($IO210='Classificação geral'!$F204,'Classificação geral'!Q204,"")</f>
        <v>0</v>
      </c>
      <c r="JA210" s="379">
        <f>IF($IO210='Classificação geral'!$F204,'Classificação geral'!R204,"")</f>
        <v>0</v>
      </c>
      <c r="JB210" s="296">
        <f>IF($IO210='Classificação geral'!$F204,'Classificação geral'!$U204,"")</f>
        <v>0</v>
      </c>
      <c r="JC210" s="334" t="str">
        <f t="shared" si="461"/>
        <v/>
      </c>
      <c r="JD210" s="297">
        <f>IFERROR(RANK(JB210,JB:JB,0)+ COUNTIF($JB$13:JB209,JB210),"")</f>
        <v>70</v>
      </c>
    </row>
    <row r="211" spans="66:264" ht="24.6" x14ac:dyDescent="0.4">
      <c r="BN211" s="236"/>
      <c r="EI211" s="295"/>
      <c r="EJ211" s="306"/>
      <c r="EK211" s="293"/>
      <c r="EL211" s="293"/>
      <c r="EM211" s="293"/>
      <c r="EN211" s="378" t="str">
        <f>IFERROR(IF(AND($EL211="fem",'Classificação geral'!$F205=1),'Classificação geral'!G205,""),"")</f>
        <v/>
      </c>
      <c r="EO211" s="378" t="str">
        <f>IFERROR(IF(AND($EL211="fem",'Classificação geral'!$F205=1),'Classificação geral'!H205,""),"")</f>
        <v/>
      </c>
      <c r="EP211" s="378" t="str">
        <f>IFERROR(IF(AND($EL211="fem",'Classificação geral'!$F205=1),'Classificação geral'!I205,""),"")</f>
        <v/>
      </c>
      <c r="EQ211" s="378" t="str">
        <f>IFERROR(IF(AND($EL211="fem",'Classificação geral'!$F205=1),'Classificação geral'!J205,""),"")</f>
        <v/>
      </c>
      <c r="ER211" s="306"/>
      <c r="ES211" s="378" t="str">
        <f>IFERROR(IF(AND($EL211="fem",'Classificação geral'!$F205=1),'Classificação geral'!L205,""),"")</f>
        <v/>
      </c>
      <c r="ET211" s="378" t="str">
        <f>IFERROR(IF(AND($EL211="fem",'Classificação geral'!$F205=1),'Classificação geral'!M205,""),"")</f>
        <v/>
      </c>
      <c r="EU211" s="378" t="str">
        <f>IFERROR(IF(AND($EL211="fem",'Classificação geral'!$F205=1),'Classificação geral'!N205,""),"")</f>
        <v/>
      </c>
      <c r="EV211" s="306"/>
      <c r="EW211" s="378" t="str">
        <f>IFERROR(IF(AND($EL211="fem",'Classificação geral'!$F205=1),'Classificação geral'!P205,""),"")</f>
        <v/>
      </c>
      <c r="EX211" s="378" t="str">
        <f>IFERROR(IF(AND($EL211="fem",'Classificação geral'!$F205=1),'Classificação geral'!Q205,""),"")</f>
        <v/>
      </c>
      <c r="EY211" s="378" t="str">
        <f>IFERROR(IF(AND($EL211="fem",'Classificação geral'!$F205=1),'Classificação geral'!R205,""),"")</f>
        <v/>
      </c>
      <c r="EZ211" s="296"/>
      <c r="FA211" s="380" t="str">
        <f t="shared" si="462"/>
        <v/>
      </c>
      <c r="FB211" s="297" t="str">
        <f>IFERROR(RANK(EZ211,EZ:EZ,0)+ COUNTIF(EZ$13:$EZ210,EZ211),"")</f>
        <v/>
      </c>
      <c r="FC211" s="298"/>
      <c r="FD211" s="305"/>
      <c r="FE211" s="295"/>
      <c r="FF211" s="306"/>
      <c r="FG211" s="293"/>
      <c r="FH211" s="293"/>
      <c r="FI211" s="306"/>
      <c r="FJ211" s="378" t="str">
        <f>IFERROR(IF(AND($FH211="mas",'Classificação geral'!$F205=1),'Classificação geral'!G205,""),"")</f>
        <v/>
      </c>
      <c r="FK211" s="378" t="str">
        <f>IFERROR(IF(AND($FH211="mas",'Classificação geral'!$F205=1),'Classificação geral'!H205,""),"")</f>
        <v/>
      </c>
      <c r="FL211" s="378" t="str">
        <f>IFERROR(IF(AND($FH211="mas",'Classificação geral'!$F205=1),'Classificação geral'!I205,""),"")</f>
        <v/>
      </c>
      <c r="FM211" s="378" t="str">
        <f>IFERROR(IF(AND($FH211="mas",'Classificação geral'!$F205=1),'Classificação geral'!J205,""),"")</f>
        <v/>
      </c>
      <c r="FN211" s="378" t="str">
        <f>IFERROR(IF(AND($FH211="mas",'Classificação geral'!$F205=1),'Classificação geral'!K205,""),"")</f>
        <v/>
      </c>
      <c r="FO211" s="378" t="str">
        <f>IFERROR(IF(AND($FH211="mas",'Classificação geral'!$F205=1),'Classificação geral'!L205,""),"")</f>
        <v/>
      </c>
      <c r="FP211" s="378" t="str">
        <f>IFERROR(IF(AND($FH211="mas",'Classificação geral'!$F205=1),'Classificação geral'!M205,""),"")</f>
        <v/>
      </c>
      <c r="FQ211" s="378" t="str">
        <f>IFERROR(IF(AND($FH211="mas",'Classificação geral'!$F205=1),'Classificação geral'!N205,""),"")</f>
        <v/>
      </c>
      <c r="FR211" s="378" t="str">
        <f>IFERROR(IF(AND($FH211="mas",'Classificação geral'!$F205=1),'Classificação geral'!O205,""),"")</f>
        <v/>
      </c>
      <c r="FS211" s="378" t="str">
        <f>IFERROR(IF(AND($FH211="mas",'Classificação geral'!$F205=1),'Classificação geral'!P205,""),"")</f>
        <v/>
      </c>
      <c r="FT211" s="378" t="str">
        <f>IFERROR(IF(AND($FH211="mas",'Classificação geral'!$F205=1),'Classificação geral'!Q205,""),"")</f>
        <v/>
      </c>
      <c r="FU211" s="378" t="str">
        <f>IFERROR(IF(AND($FH211="mas",'Classificação geral'!$F205=1),'Classificação geral'!R205,""),"")</f>
        <v/>
      </c>
      <c r="FV211" s="306"/>
      <c r="FW211" s="380" t="str">
        <f t="shared" si="463"/>
        <v/>
      </c>
      <c r="FX211" s="297" t="str">
        <f>IFERROR(RANK(FV211,FV:FV,0)+ COUNTIF($FV$13:FV210,FV211),"")</f>
        <v/>
      </c>
      <c r="FY211" s="305"/>
      <c r="FZ211" s="295"/>
      <c r="GA211" s="295"/>
      <c r="GB211" s="293"/>
      <c r="GC211" s="293"/>
      <c r="GD211" s="306"/>
      <c r="GE211" s="378" t="str">
        <f>IFERROR(IF(AND($GC211="fem",'Classificação geral'!$F205=2),'Classificação geral'!G205,""),"")</f>
        <v/>
      </c>
      <c r="GF211" s="378" t="str">
        <f>IFERROR(IF(AND($GC211="fem",'Classificação geral'!$F205=2),'Classificação geral'!H205,""),"")</f>
        <v/>
      </c>
      <c r="GG211" s="378" t="str">
        <f>IFERROR(IF(AND($GC211="fem",'Classificação geral'!$F205=2),'Classificação geral'!I205,""),"")</f>
        <v/>
      </c>
      <c r="GH211" s="378" t="str">
        <f>IFERROR(IF(AND($GC211="fem",'Classificação geral'!$F205=2),'Classificação geral'!J205,""),"")</f>
        <v/>
      </c>
      <c r="GI211" s="378" t="str">
        <f>IFERROR(IF(AND($GC211="fem",'Classificação geral'!$F205=2),'Classificação geral'!K205,""),"")</f>
        <v/>
      </c>
      <c r="GJ211" s="378" t="str">
        <f>IFERROR(IF(AND($GC211="fem",'Classificação geral'!$F205=2),'Classificação geral'!L205,""),"")</f>
        <v/>
      </c>
      <c r="GK211" s="378" t="str">
        <f>IFERROR(IF(AND($GC211="fem",'Classificação geral'!$F205=2),'Classificação geral'!M205,""),"")</f>
        <v/>
      </c>
      <c r="GL211" s="378" t="str">
        <f>IFERROR(IF(AND($GC211="fem",'Classificação geral'!$F205=2),'Classificação geral'!N205,""),"")</f>
        <v/>
      </c>
      <c r="GM211" s="378" t="str">
        <f>IFERROR(IF(AND($GC211="fem",'Classificação geral'!$F205=2),'Classificação geral'!O205,""),"")</f>
        <v/>
      </c>
      <c r="GN211" s="378" t="str">
        <f>IFERROR(IF(AND($GC211="fem",'Classificação geral'!$F205=2),'Classificação geral'!P205,""),"")</f>
        <v/>
      </c>
      <c r="GO211" s="378" t="str">
        <f>IFERROR(IF(AND($GC211="fem",'Classificação geral'!$F205=2),'Classificação geral'!Q205,""),"")</f>
        <v/>
      </c>
      <c r="GP211" s="378" t="str">
        <f>IFERROR(IF(AND($GC211="fem",'Classificação geral'!$F205=2),'Classificação geral'!R205,""),"")</f>
        <v/>
      </c>
      <c r="GQ211" s="306"/>
      <c r="GR211" s="380" t="str">
        <f t="shared" si="464"/>
        <v/>
      </c>
      <c r="GS211" s="297" t="str">
        <f>IFERROR(RANK(GQ211,GQ:GQ,0)+ COUNTIF($GQ$13:GQ210,GQ211),"")</f>
        <v/>
      </c>
      <c r="GT211" s="305"/>
      <c r="GU211" s="295"/>
      <c r="GV211" s="295"/>
      <c r="GW211" s="293"/>
      <c r="GX211" s="293"/>
      <c r="GY211" s="306"/>
      <c r="GZ211" s="306"/>
      <c r="HA211" s="306"/>
      <c r="HB211" s="306"/>
      <c r="HC211" s="306"/>
      <c r="HD211" s="306"/>
      <c r="HE211" s="306"/>
      <c r="HF211" s="306"/>
      <c r="HG211" s="306"/>
      <c r="HH211" s="306"/>
      <c r="HI211" s="306"/>
      <c r="HJ211" s="306"/>
      <c r="HK211" s="306"/>
      <c r="HL211" s="306"/>
      <c r="HM211" s="380" t="str">
        <f t="shared" si="465"/>
        <v/>
      </c>
      <c r="HN211" s="297" t="str">
        <f>IFERROR(RANK(HL211,HL:HL,0)+ COUNTIF($HL$13:HL210,HL211),"")</f>
        <v/>
      </c>
      <c r="HO211" s="305"/>
      <c r="HP211" s="295"/>
      <c r="HQ211" s="306"/>
      <c r="HR211" s="293"/>
      <c r="HS211" s="293"/>
      <c r="HT211" s="293"/>
      <c r="HU211" s="382">
        <f>IF($HT211='Classificação geral'!$F205,'Classificação geral'!G205,"")</f>
        <v>0</v>
      </c>
      <c r="HV211" s="382">
        <f>IF($HT211='Classificação geral'!$F205,'Classificação geral'!H205,"")</f>
        <v>0</v>
      </c>
      <c r="HW211" s="382">
        <f>IF($HT211='Classificação geral'!$F205,'Classificação geral'!I205,"")</f>
        <v>0</v>
      </c>
      <c r="HX211" s="382">
        <f>IF($HT211='Classificação geral'!$F205,'Classificação geral'!J205,"")</f>
        <v>0</v>
      </c>
      <c r="HY211" s="382">
        <f>IF($HT211='Classificação geral'!$F205,'Classificação geral'!K205,"")</f>
        <v>0</v>
      </c>
      <c r="HZ211" s="382">
        <f>IF($HT211='Classificação geral'!$F205,'Classificação geral'!L205,"")</f>
        <v>0</v>
      </c>
      <c r="IA211" s="382">
        <f>IF($HT211='Classificação geral'!$F205,'Classificação geral'!M205,"")</f>
        <v>0</v>
      </c>
      <c r="IB211" s="382">
        <f>IF($HT211='Classificação geral'!$F205,'Classificação geral'!N205,"")</f>
        <v>0</v>
      </c>
      <c r="IC211" s="382">
        <f>IF($HT211='Classificação geral'!$F205,'Classificação geral'!O205,"")</f>
        <v>0</v>
      </c>
      <c r="ID211" s="382">
        <f>IF($HT211='Classificação geral'!$F205,'Classificação geral'!P205,"")</f>
        <v>0</v>
      </c>
      <c r="IE211" s="382">
        <f>IF($HT211='Classificação geral'!$F205,'Classificação geral'!Q205,"")</f>
        <v>0</v>
      </c>
      <c r="IF211" s="382">
        <f>IF($HT211='Classificação geral'!$F205,'Classificação geral'!R205,"")</f>
        <v>0</v>
      </c>
      <c r="IG211" s="379">
        <f>IF($HT211='Classificação geral'!$F205,'Classificação geral'!$U205,"")</f>
        <v>0</v>
      </c>
      <c r="IH211" s="334" t="str">
        <f t="shared" si="460"/>
        <v/>
      </c>
      <c r="II211" s="297">
        <f>IFERROR(RANK(IG211,IG:IG,0)+ COUNTIF($IG$13:IG210,IG211),"")</f>
        <v>71</v>
      </c>
      <c r="IJ211" s="305"/>
      <c r="IK211" s="295"/>
      <c r="IL211" s="306"/>
      <c r="IM211" s="293"/>
      <c r="IN211" s="293"/>
      <c r="IO211" s="293"/>
      <c r="IP211" s="379">
        <f>IF($IO211='Classificação geral'!$F205,'Classificação geral'!G205,"")</f>
        <v>0</v>
      </c>
      <c r="IQ211" s="379">
        <f>IF($IO211='Classificação geral'!$F205,'Classificação geral'!H205,"")</f>
        <v>0</v>
      </c>
      <c r="IR211" s="379">
        <f>IF($IO211='Classificação geral'!$F205,'Classificação geral'!I205,"")</f>
        <v>0</v>
      </c>
      <c r="IS211" s="379">
        <f>IF($IO211='Classificação geral'!$F205,'Classificação geral'!J205,"")</f>
        <v>0</v>
      </c>
      <c r="IT211" s="379">
        <f>IF($IO211='Classificação geral'!$F205,'Classificação geral'!K205,"")</f>
        <v>0</v>
      </c>
      <c r="IU211" s="379">
        <f>IF($IO211='Classificação geral'!$F205,'Classificação geral'!L205,"")</f>
        <v>0</v>
      </c>
      <c r="IV211" s="379">
        <f>IF($IO211='Classificação geral'!$F205,'Classificação geral'!M205,"")</f>
        <v>0</v>
      </c>
      <c r="IW211" s="379">
        <f>IF($IO211='Classificação geral'!$F205,'Classificação geral'!N205,"")</f>
        <v>0</v>
      </c>
      <c r="IX211" s="379">
        <f>IF($IO211='Classificação geral'!$F205,'Classificação geral'!O205,"")</f>
        <v>0</v>
      </c>
      <c r="IY211" s="379">
        <f>IF($IO211='Classificação geral'!$F205,'Classificação geral'!P205,"")</f>
        <v>0</v>
      </c>
      <c r="IZ211" s="379">
        <f>IF($IO211='Classificação geral'!$F205,'Classificação geral'!Q205,"")</f>
        <v>0</v>
      </c>
      <c r="JA211" s="379">
        <f>IF($IO211='Classificação geral'!$F205,'Classificação geral'!R205,"")</f>
        <v>0</v>
      </c>
      <c r="JB211" s="296">
        <f>IF($IO211='Classificação geral'!$F205,'Classificação geral'!$U205,"")</f>
        <v>0</v>
      </c>
      <c r="JC211" s="334" t="str">
        <f t="shared" si="461"/>
        <v/>
      </c>
      <c r="JD211" s="297">
        <f>IFERROR(RANK(JB211,JB:JB,0)+ COUNTIF($JB$13:JB210,JB211),"")</f>
        <v>71</v>
      </c>
    </row>
    <row r="212" spans="66:264" ht="24.6" x14ac:dyDescent="0.4">
      <c r="BN212" s="236"/>
      <c r="EI212" s="295"/>
      <c r="EJ212" s="306"/>
      <c r="EK212" s="293"/>
      <c r="EL212" s="293"/>
      <c r="EM212" s="293"/>
      <c r="EN212" s="378" t="str">
        <f>IFERROR(IF(AND($EL212="fem",'Classificação geral'!$F206=1),'Classificação geral'!G206,""),"")</f>
        <v/>
      </c>
      <c r="EO212" s="378" t="str">
        <f>IFERROR(IF(AND($EL212="fem",'Classificação geral'!$F206=1),'Classificação geral'!H206,""),"")</f>
        <v/>
      </c>
      <c r="EP212" s="378" t="str">
        <f>IFERROR(IF(AND($EL212="fem",'Classificação geral'!$F206=1),'Classificação geral'!I206,""),"")</f>
        <v/>
      </c>
      <c r="EQ212" s="378" t="str">
        <f>IFERROR(IF(AND($EL212="fem",'Classificação geral'!$F206=1),'Classificação geral'!J206,""),"")</f>
        <v/>
      </c>
      <c r="ER212" s="306"/>
      <c r="ES212" s="378" t="str">
        <f>IFERROR(IF(AND($EL212="fem",'Classificação geral'!$F206=1),'Classificação geral'!L206,""),"")</f>
        <v/>
      </c>
      <c r="ET212" s="378" t="str">
        <f>IFERROR(IF(AND($EL212="fem",'Classificação geral'!$F206=1),'Classificação geral'!M206,""),"")</f>
        <v/>
      </c>
      <c r="EU212" s="378" t="str">
        <f>IFERROR(IF(AND($EL212="fem",'Classificação geral'!$F206=1),'Classificação geral'!N206,""),"")</f>
        <v/>
      </c>
      <c r="EV212" s="306"/>
      <c r="EW212" s="378" t="str">
        <f>IFERROR(IF(AND($EL212="fem",'Classificação geral'!$F206=1),'Classificação geral'!P206,""),"")</f>
        <v/>
      </c>
      <c r="EX212" s="378" t="str">
        <f>IFERROR(IF(AND($EL212="fem",'Classificação geral'!$F206=1),'Classificação geral'!Q206,""),"")</f>
        <v/>
      </c>
      <c r="EY212" s="378" t="str">
        <f>IFERROR(IF(AND($EL212="fem",'Classificação geral'!$F206=1),'Classificação geral'!R206,""),"")</f>
        <v/>
      </c>
      <c r="EZ212" s="296"/>
      <c r="FA212" s="380" t="str">
        <f t="shared" si="462"/>
        <v/>
      </c>
      <c r="FB212" s="297" t="str">
        <f>IFERROR(RANK(EZ212,EZ:EZ,0)+ COUNTIF(EZ$13:$EZ211,EZ212),"")</f>
        <v/>
      </c>
      <c r="FC212" s="298"/>
      <c r="FD212" s="305"/>
      <c r="FE212" s="295"/>
      <c r="FF212" s="306"/>
      <c r="FG212" s="293"/>
      <c r="FH212" s="293"/>
      <c r="FI212" s="306"/>
      <c r="FJ212" s="378" t="str">
        <f>IFERROR(IF(AND($FH212="mas",'Classificação geral'!$F206=1),'Classificação geral'!G206,""),"")</f>
        <v/>
      </c>
      <c r="FK212" s="378" t="str">
        <f>IFERROR(IF(AND($FH212="mas",'Classificação geral'!$F206=1),'Classificação geral'!H206,""),"")</f>
        <v/>
      </c>
      <c r="FL212" s="378" t="str">
        <f>IFERROR(IF(AND($FH212="mas",'Classificação geral'!$F206=1),'Classificação geral'!I206,""),"")</f>
        <v/>
      </c>
      <c r="FM212" s="378" t="str">
        <f>IFERROR(IF(AND($FH212="mas",'Classificação geral'!$F206=1),'Classificação geral'!J206,""),"")</f>
        <v/>
      </c>
      <c r="FN212" s="378" t="str">
        <f>IFERROR(IF(AND($FH212="mas",'Classificação geral'!$F206=1),'Classificação geral'!K206,""),"")</f>
        <v/>
      </c>
      <c r="FO212" s="378" t="str">
        <f>IFERROR(IF(AND($FH212="mas",'Classificação geral'!$F206=1),'Classificação geral'!L206,""),"")</f>
        <v/>
      </c>
      <c r="FP212" s="378" t="str">
        <f>IFERROR(IF(AND($FH212="mas",'Classificação geral'!$F206=1),'Classificação geral'!M206,""),"")</f>
        <v/>
      </c>
      <c r="FQ212" s="378" t="str">
        <f>IFERROR(IF(AND($FH212="mas",'Classificação geral'!$F206=1),'Classificação geral'!N206,""),"")</f>
        <v/>
      </c>
      <c r="FR212" s="378" t="str">
        <f>IFERROR(IF(AND($FH212="mas",'Classificação geral'!$F206=1),'Classificação geral'!O206,""),"")</f>
        <v/>
      </c>
      <c r="FS212" s="378" t="str">
        <f>IFERROR(IF(AND($FH212="mas",'Classificação geral'!$F206=1),'Classificação geral'!P206,""),"")</f>
        <v/>
      </c>
      <c r="FT212" s="378" t="str">
        <f>IFERROR(IF(AND($FH212="mas",'Classificação geral'!$F206=1),'Classificação geral'!Q206,""),"")</f>
        <v/>
      </c>
      <c r="FU212" s="378" t="str">
        <f>IFERROR(IF(AND($FH212="mas",'Classificação geral'!$F206=1),'Classificação geral'!R206,""),"")</f>
        <v/>
      </c>
      <c r="FV212" s="306"/>
      <c r="FW212" s="380" t="str">
        <f t="shared" si="463"/>
        <v/>
      </c>
      <c r="FX212" s="297" t="str">
        <f>IFERROR(RANK(FV212,FV:FV,0)+ COUNTIF($FV$13:FV211,FV212),"")</f>
        <v/>
      </c>
      <c r="FY212" s="305"/>
      <c r="FZ212" s="295"/>
      <c r="GA212" s="295"/>
      <c r="GB212" s="293"/>
      <c r="GC212" s="293"/>
      <c r="GD212" s="306"/>
      <c r="GE212" s="378" t="str">
        <f>IFERROR(IF(AND($GC212="fem",'Classificação geral'!$F206=2),'Classificação geral'!G206,""),"")</f>
        <v/>
      </c>
      <c r="GF212" s="378" t="str">
        <f>IFERROR(IF(AND($GC212="fem",'Classificação geral'!$F206=2),'Classificação geral'!H206,""),"")</f>
        <v/>
      </c>
      <c r="GG212" s="378" t="str">
        <f>IFERROR(IF(AND($GC212="fem",'Classificação geral'!$F206=2),'Classificação geral'!I206,""),"")</f>
        <v/>
      </c>
      <c r="GH212" s="378" t="str">
        <f>IFERROR(IF(AND($GC212="fem",'Classificação geral'!$F206=2),'Classificação geral'!J206,""),"")</f>
        <v/>
      </c>
      <c r="GI212" s="378" t="str">
        <f>IFERROR(IF(AND($GC212="fem",'Classificação geral'!$F206=2),'Classificação geral'!K206,""),"")</f>
        <v/>
      </c>
      <c r="GJ212" s="378" t="str">
        <f>IFERROR(IF(AND($GC212="fem",'Classificação geral'!$F206=2),'Classificação geral'!L206,""),"")</f>
        <v/>
      </c>
      <c r="GK212" s="378" t="str">
        <f>IFERROR(IF(AND($GC212="fem",'Classificação geral'!$F206=2),'Classificação geral'!M206,""),"")</f>
        <v/>
      </c>
      <c r="GL212" s="378" t="str">
        <f>IFERROR(IF(AND($GC212="fem",'Classificação geral'!$F206=2),'Classificação geral'!N206,""),"")</f>
        <v/>
      </c>
      <c r="GM212" s="378" t="str">
        <f>IFERROR(IF(AND($GC212="fem",'Classificação geral'!$F206=2),'Classificação geral'!O206,""),"")</f>
        <v/>
      </c>
      <c r="GN212" s="378" t="str">
        <f>IFERROR(IF(AND($GC212="fem",'Classificação geral'!$F206=2),'Classificação geral'!P206,""),"")</f>
        <v/>
      </c>
      <c r="GO212" s="378" t="str">
        <f>IFERROR(IF(AND($GC212="fem",'Classificação geral'!$F206=2),'Classificação geral'!Q206,""),"")</f>
        <v/>
      </c>
      <c r="GP212" s="378" t="str">
        <f>IFERROR(IF(AND($GC212="fem",'Classificação geral'!$F206=2),'Classificação geral'!R206,""),"")</f>
        <v/>
      </c>
      <c r="GQ212" s="306"/>
      <c r="GR212" s="380" t="str">
        <f t="shared" si="464"/>
        <v/>
      </c>
      <c r="GS212" s="297" t="str">
        <f>IFERROR(RANK(GQ212,GQ:GQ,0)+ COUNTIF($GQ$13:GQ211,GQ212),"")</f>
        <v/>
      </c>
      <c r="GT212" s="305"/>
      <c r="GU212" s="295"/>
      <c r="GV212" s="295"/>
      <c r="GW212" s="293"/>
      <c r="GX212" s="293"/>
      <c r="GY212" s="306"/>
      <c r="GZ212" s="306"/>
      <c r="HA212" s="306"/>
      <c r="HB212" s="306"/>
      <c r="HC212" s="306"/>
      <c r="HD212" s="306"/>
      <c r="HE212" s="306"/>
      <c r="HF212" s="306"/>
      <c r="HG212" s="306"/>
      <c r="HH212" s="306"/>
      <c r="HI212" s="306"/>
      <c r="HJ212" s="306"/>
      <c r="HK212" s="306"/>
      <c r="HL212" s="306"/>
      <c r="HM212" s="380" t="str">
        <f t="shared" si="465"/>
        <v/>
      </c>
      <c r="HN212" s="297" t="str">
        <f>IFERROR(RANK(HL212,HL:HL,0)+ COUNTIF($HL$13:HL211,HL212),"")</f>
        <v/>
      </c>
      <c r="HO212" s="305"/>
      <c r="HP212" s="295"/>
      <c r="HQ212" s="306"/>
      <c r="HR212" s="293"/>
      <c r="HS212" s="293"/>
      <c r="HT212" s="293"/>
      <c r="HU212" s="382">
        <f>IF($HT212='Classificação geral'!$F206,'Classificação geral'!G206,"")</f>
        <v>0</v>
      </c>
      <c r="HV212" s="382">
        <f>IF($HT212='Classificação geral'!$F206,'Classificação geral'!H206,"")</f>
        <v>0</v>
      </c>
      <c r="HW212" s="382">
        <f>IF($HT212='Classificação geral'!$F206,'Classificação geral'!I206,"")</f>
        <v>0</v>
      </c>
      <c r="HX212" s="382">
        <f>IF($HT212='Classificação geral'!$F206,'Classificação geral'!J206,"")</f>
        <v>0</v>
      </c>
      <c r="HY212" s="382">
        <f>IF($HT212='Classificação geral'!$F206,'Classificação geral'!K206,"")</f>
        <v>0</v>
      </c>
      <c r="HZ212" s="382">
        <f>IF($HT212='Classificação geral'!$F206,'Classificação geral'!L206,"")</f>
        <v>0</v>
      </c>
      <c r="IA212" s="382">
        <f>IF($HT212='Classificação geral'!$F206,'Classificação geral'!M206,"")</f>
        <v>0</v>
      </c>
      <c r="IB212" s="382">
        <f>IF($HT212='Classificação geral'!$F206,'Classificação geral'!N206,"")</f>
        <v>0</v>
      </c>
      <c r="IC212" s="382">
        <f>IF($HT212='Classificação geral'!$F206,'Classificação geral'!O206,"")</f>
        <v>0</v>
      </c>
      <c r="ID212" s="382">
        <f>IF($HT212='Classificação geral'!$F206,'Classificação geral'!P206,"")</f>
        <v>0</v>
      </c>
      <c r="IE212" s="382">
        <f>IF($HT212='Classificação geral'!$F206,'Classificação geral'!Q206,"")</f>
        <v>0</v>
      </c>
      <c r="IF212" s="382">
        <f>IF($HT212='Classificação geral'!$F206,'Classificação geral'!R206,"")</f>
        <v>0</v>
      </c>
      <c r="IG212" s="379">
        <f>IF($HT212='Classificação geral'!$F206,'Classificação geral'!$U206,"")</f>
        <v>0</v>
      </c>
      <c r="IH212" s="334" t="str">
        <f t="shared" si="460"/>
        <v/>
      </c>
      <c r="II212" s="297">
        <f>IFERROR(RANK(IG212,IG:IG,0)+ COUNTIF($IG$13:IG211,IG212),"")</f>
        <v>72</v>
      </c>
      <c r="IJ212" s="305"/>
      <c r="IK212" s="295"/>
      <c r="IL212" s="306"/>
      <c r="IM212" s="293"/>
      <c r="IN212" s="293"/>
      <c r="IO212" s="293"/>
      <c r="IP212" s="379">
        <f>IF($IO212='Classificação geral'!$F206,'Classificação geral'!G206,"")</f>
        <v>0</v>
      </c>
      <c r="IQ212" s="379">
        <f>IF($IO212='Classificação geral'!$F206,'Classificação geral'!H206,"")</f>
        <v>0</v>
      </c>
      <c r="IR212" s="379">
        <f>IF($IO212='Classificação geral'!$F206,'Classificação geral'!I206,"")</f>
        <v>0</v>
      </c>
      <c r="IS212" s="379">
        <f>IF($IO212='Classificação geral'!$F206,'Classificação geral'!J206,"")</f>
        <v>0</v>
      </c>
      <c r="IT212" s="379">
        <f>IF($IO212='Classificação geral'!$F206,'Classificação geral'!K206,"")</f>
        <v>0</v>
      </c>
      <c r="IU212" s="379">
        <f>IF($IO212='Classificação geral'!$F206,'Classificação geral'!L206,"")</f>
        <v>0</v>
      </c>
      <c r="IV212" s="379">
        <f>IF($IO212='Classificação geral'!$F206,'Classificação geral'!M206,"")</f>
        <v>0</v>
      </c>
      <c r="IW212" s="379">
        <f>IF($IO212='Classificação geral'!$F206,'Classificação geral'!N206,"")</f>
        <v>0</v>
      </c>
      <c r="IX212" s="379">
        <f>IF($IO212='Classificação geral'!$F206,'Classificação geral'!O206,"")</f>
        <v>0</v>
      </c>
      <c r="IY212" s="379">
        <f>IF($IO212='Classificação geral'!$F206,'Classificação geral'!P206,"")</f>
        <v>0</v>
      </c>
      <c r="IZ212" s="379">
        <f>IF($IO212='Classificação geral'!$F206,'Classificação geral'!Q206,"")</f>
        <v>0</v>
      </c>
      <c r="JA212" s="379">
        <f>IF($IO212='Classificação geral'!$F206,'Classificação geral'!R206,"")</f>
        <v>0</v>
      </c>
      <c r="JB212" s="296">
        <f>IF($IO212='Classificação geral'!$F206,'Classificação geral'!$U206,"")</f>
        <v>0</v>
      </c>
      <c r="JC212" s="334" t="str">
        <f t="shared" si="461"/>
        <v/>
      </c>
      <c r="JD212" s="297">
        <f>IFERROR(RANK(JB212,JB:JB,0)+ COUNTIF($JB$13:JB211,JB212),"")</f>
        <v>72</v>
      </c>
    </row>
    <row r="213" spans="66:264" ht="24.6" x14ac:dyDescent="0.4">
      <c r="BN213" s="236"/>
      <c r="EI213" s="295"/>
      <c r="EJ213" s="306"/>
      <c r="EK213" s="293"/>
      <c r="EL213" s="293"/>
      <c r="EM213" s="293"/>
      <c r="EN213" s="378" t="str">
        <f>IFERROR(IF(AND($EL213="fem",'Classificação geral'!$F207=1),'Classificação geral'!G207,""),"")</f>
        <v/>
      </c>
      <c r="EO213" s="378" t="str">
        <f>IFERROR(IF(AND($EL213="fem",'Classificação geral'!$F207=1),'Classificação geral'!H207,""),"")</f>
        <v/>
      </c>
      <c r="EP213" s="378" t="str">
        <f>IFERROR(IF(AND($EL213="fem",'Classificação geral'!$F207=1),'Classificação geral'!I207,""),"")</f>
        <v/>
      </c>
      <c r="EQ213" s="378" t="str">
        <f>IFERROR(IF(AND($EL213="fem",'Classificação geral'!$F207=1),'Classificação geral'!J207,""),"")</f>
        <v/>
      </c>
      <c r="ER213" s="306"/>
      <c r="ES213" s="378" t="str">
        <f>IFERROR(IF(AND($EL213="fem",'Classificação geral'!$F207=1),'Classificação geral'!L207,""),"")</f>
        <v/>
      </c>
      <c r="ET213" s="378" t="str">
        <f>IFERROR(IF(AND($EL213="fem",'Classificação geral'!$F207=1),'Classificação geral'!M207,""),"")</f>
        <v/>
      </c>
      <c r="EU213" s="378" t="str">
        <f>IFERROR(IF(AND($EL213="fem",'Classificação geral'!$F207=1),'Classificação geral'!N207,""),"")</f>
        <v/>
      </c>
      <c r="EV213" s="306"/>
      <c r="EW213" s="378" t="str">
        <f>IFERROR(IF(AND($EL213="fem",'Classificação geral'!$F207=1),'Classificação geral'!P207,""),"")</f>
        <v/>
      </c>
      <c r="EX213" s="378" t="str">
        <f>IFERROR(IF(AND($EL213="fem",'Classificação geral'!$F207=1),'Classificação geral'!Q207,""),"")</f>
        <v/>
      </c>
      <c r="EY213" s="378" t="str">
        <f>IFERROR(IF(AND($EL213="fem",'Classificação geral'!$F207=1),'Classificação geral'!R207,""),"")</f>
        <v/>
      </c>
      <c r="EZ213" s="296"/>
      <c r="FA213" s="380" t="str">
        <f t="shared" si="462"/>
        <v/>
      </c>
      <c r="FB213" s="297" t="str">
        <f>IFERROR(RANK(EZ213,EZ:EZ,0)+ COUNTIF(EZ$13:$EZ212,EZ213),"")</f>
        <v/>
      </c>
      <c r="FC213" s="298"/>
      <c r="FD213" s="305"/>
      <c r="FE213" s="295"/>
      <c r="FF213" s="306"/>
      <c r="FG213" s="293"/>
      <c r="FH213" s="293"/>
      <c r="FI213" s="306"/>
      <c r="FJ213" s="378" t="str">
        <f>IFERROR(IF(AND($FH213="mas",'Classificação geral'!$F207=1),'Classificação geral'!G207,""),"")</f>
        <v/>
      </c>
      <c r="FK213" s="378" t="str">
        <f>IFERROR(IF(AND($FH213="mas",'Classificação geral'!$F207=1),'Classificação geral'!H207,""),"")</f>
        <v/>
      </c>
      <c r="FL213" s="378" t="str">
        <f>IFERROR(IF(AND($FH213="mas",'Classificação geral'!$F207=1),'Classificação geral'!I207,""),"")</f>
        <v/>
      </c>
      <c r="FM213" s="378" t="str">
        <f>IFERROR(IF(AND($FH213="mas",'Classificação geral'!$F207=1),'Classificação geral'!J207,""),"")</f>
        <v/>
      </c>
      <c r="FN213" s="378" t="str">
        <f>IFERROR(IF(AND($FH213="mas",'Classificação geral'!$F207=1),'Classificação geral'!K207,""),"")</f>
        <v/>
      </c>
      <c r="FO213" s="378" t="str">
        <f>IFERROR(IF(AND($FH213="mas",'Classificação geral'!$F207=1),'Classificação geral'!L207,""),"")</f>
        <v/>
      </c>
      <c r="FP213" s="378" t="str">
        <f>IFERROR(IF(AND($FH213="mas",'Classificação geral'!$F207=1),'Classificação geral'!M207,""),"")</f>
        <v/>
      </c>
      <c r="FQ213" s="378" t="str">
        <f>IFERROR(IF(AND($FH213="mas",'Classificação geral'!$F207=1),'Classificação geral'!N207,""),"")</f>
        <v/>
      </c>
      <c r="FR213" s="378" t="str">
        <f>IFERROR(IF(AND($FH213="mas",'Classificação geral'!$F207=1),'Classificação geral'!O207,""),"")</f>
        <v/>
      </c>
      <c r="FS213" s="378" t="str">
        <f>IFERROR(IF(AND($FH213="mas",'Classificação geral'!$F207=1),'Classificação geral'!P207,""),"")</f>
        <v/>
      </c>
      <c r="FT213" s="378" t="str">
        <f>IFERROR(IF(AND($FH213="mas",'Classificação geral'!$F207=1),'Classificação geral'!Q207,""),"")</f>
        <v/>
      </c>
      <c r="FU213" s="378" t="str">
        <f>IFERROR(IF(AND($FH213="mas",'Classificação geral'!$F207=1),'Classificação geral'!R207,""),"")</f>
        <v/>
      </c>
      <c r="FV213" s="306"/>
      <c r="FW213" s="380" t="str">
        <f t="shared" si="463"/>
        <v/>
      </c>
      <c r="FX213" s="297" t="str">
        <f>IFERROR(RANK(FV213,FV:FV,0)+ COUNTIF($FV$13:FV212,FV213),"")</f>
        <v/>
      </c>
      <c r="FY213" s="305"/>
      <c r="FZ213" s="295"/>
      <c r="GA213" s="295"/>
      <c r="GB213" s="293"/>
      <c r="GC213" s="293"/>
      <c r="GD213" s="306"/>
      <c r="GE213" s="378" t="str">
        <f>IFERROR(IF(AND($GC213="fem",'Classificação geral'!$F207=2),'Classificação geral'!G207,""),"")</f>
        <v/>
      </c>
      <c r="GF213" s="378" t="str">
        <f>IFERROR(IF(AND($GC213="fem",'Classificação geral'!$F207=2),'Classificação geral'!H207,""),"")</f>
        <v/>
      </c>
      <c r="GG213" s="378" t="str">
        <f>IFERROR(IF(AND($GC213="fem",'Classificação geral'!$F207=2),'Classificação geral'!I207,""),"")</f>
        <v/>
      </c>
      <c r="GH213" s="378" t="str">
        <f>IFERROR(IF(AND($GC213="fem",'Classificação geral'!$F207=2),'Classificação geral'!J207,""),"")</f>
        <v/>
      </c>
      <c r="GI213" s="378" t="str">
        <f>IFERROR(IF(AND($GC213="fem",'Classificação geral'!$F207=2),'Classificação geral'!K207,""),"")</f>
        <v/>
      </c>
      <c r="GJ213" s="378" t="str">
        <f>IFERROR(IF(AND($GC213="fem",'Classificação geral'!$F207=2),'Classificação geral'!L207,""),"")</f>
        <v/>
      </c>
      <c r="GK213" s="378" t="str">
        <f>IFERROR(IF(AND($GC213="fem",'Classificação geral'!$F207=2),'Classificação geral'!M207,""),"")</f>
        <v/>
      </c>
      <c r="GL213" s="378" t="str">
        <f>IFERROR(IF(AND($GC213="fem",'Classificação geral'!$F207=2),'Classificação geral'!N207,""),"")</f>
        <v/>
      </c>
      <c r="GM213" s="378" t="str">
        <f>IFERROR(IF(AND($GC213="fem",'Classificação geral'!$F207=2),'Classificação geral'!O207,""),"")</f>
        <v/>
      </c>
      <c r="GN213" s="378" t="str">
        <f>IFERROR(IF(AND($GC213="fem",'Classificação geral'!$F207=2),'Classificação geral'!P207,""),"")</f>
        <v/>
      </c>
      <c r="GO213" s="378" t="str">
        <f>IFERROR(IF(AND($GC213="fem",'Classificação geral'!$F207=2),'Classificação geral'!Q207,""),"")</f>
        <v/>
      </c>
      <c r="GP213" s="378" t="str">
        <f>IFERROR(IF(AND($GC213="fem",'Classificação geral'!$F207=2),'Classificação geral'!R207,""),"")</f>
        <v/>
      </c>
      <c r="GQ213" s="306"/>
      <c r="GR213" s="380" t="str">
        <f t="shared" si="464"/>
        <v/>
      </c>
      <c r="GS213" s="297" t="str">
        <f>IFERROR(RANK(GQ213,GQ:GQ,0)+ COUNTIF($GQ$13:GQ212,GQ213),"")</f>
        <v/>
      </c>
      <c r="GT213" s="305"/>
      <c r="GU213" s="295"/>
      <c r="GV213" s="295"/>
      <c r="GW213" s="293"/>
      <c r="GX213" s="293"/>
      <c r="GY213" s="306"/>
      <c r="GZ213" s="306"/>
      <c r="HA213" s="306"/>
      <c r="HB213" s="306"/>
      <c r="HC213" s="306"/>
      <c r="HD213" s="306"/>
      <c r="HE213" s="306"/>
      <c r="HF213" s="306"/>
      <c r="HG213" s="306"/>
      <c r="HH213" s="306"/>
      <c r="HI213" s="306"/>
      <c r="HJ213" s="306"/>
      <c r="HK213" s="306"/>
      <c r="HL213" s="306"/>
      <c r="HM213" s="380" t="str">
        <f t="shared" si="465"/>
        <v/>
      </c>
      <c r="HN213" s="297" t="str">
        <f>IFERROR(RANK(HL213,HL:HL,0)+ COUNTIF($HL$13:HL212,HL213),"")</f>
        <v/>
      </c>
      <c r="HO213" s="305"/>
      <c r="HP213" s="295"/>
      <c r="HQ213" s="306"/>
      <c r="HR213" s="293"/>
      <c r="HS213" s="293"/>
      <c r="HT213" s="293"/>
      <c r="HU213" s="382">
        <f>IF($HT213='Classificação geral'!$F207,'Classificação geral'!G207,"")</f>
        <v>0</v>
      </c>
      <c r="HV213" s="382">
        <f>IF($HT213='Classificação geral'!$F207,'Classificação geral'!H207,"")</f>
        <v>0</v>
      </c>
      <c r="HW213" s="382">
        <f>IF($HT213='Classificação geral'!$F207,'Classificação geral'!I207,"")</f>
        <v>0</v>
      </c>
      <c r="HX213" s="382">
        <f>IF($HT213='Classificação geral'!$F207,'Classificação geral'!J207,"")</f>
        <v>0</v>
      </c>
      <c r="HY213" s="382">
        <f>IF($HT213='Classificação geral'!$F207,'Classificação geral'!K207,"")</f>
        <v>0</v>
      </c>
      <c r="HZ213" s="382">
        <f>IF($HT213='Classificação geral'!$F207,'Classificação geral'!L207,"")</f>
        <v>0</v>
      </c>
      <c r="IA213" s="382">
        <f>IF($HT213='Classificação geral'!$F207,'Classificação geral'!M207,"")</f>
        <v>0</v>
      </c>
      <c r="IB213" s="382">
        <f>IF($HT213='Classificação geral'!$F207,'Classificação geral'!N207,"")</f>
        <v>0</v>
      </c>
      <c r="IC213" s="382">
        <f>IF($HT213='Classificação geral'!$F207,'Classificação geral'!O207,"")</f>
        <v>0</v>
      </c>
      <c r="ID213" s="382">
        <f>IF($HT213='Classificação geral'!$F207,'Classificação geral'!P207,"")</f>
        <v>0</v>
      </c>
      <c r="IE213" s="382">
        <f>IF($HT213='Classificação geral'!$F207,'Classificação geral'!Q207,"")</f>
        <v>0</v>
      </c>
      <c r="IF213" s="382">
        <f>IF($HT213='Classificação geral'!$F207,'Classificação geral'!R207,"")</f>
        <v>0</v>
      </c>
      <c r="IG213" s="379">
        <f>IF($HT213='Classificação geral'!$F207,'Classificação geral'!$U207,"")</f>
        <v>0</v>
      </c>
      <c r="IH213" s="334" t="str">
        <f t="shared" si="460"/>
        <v/>
      </c>
      <c r="II213" s="297">
        <f>IFERROR(RANK(IG213,IG:IG,0)+ COUNTIF($IG$13:IG212,IG213),"")</f>
        <v>73</v>
      </c>
      <c r="IJ213" s="305"/>
      <c r="IK213" s="295"/>
      <c r="IL213" s="306"/>
      <c r="IM213" s="293"/>
      <c r="IN213" s="293"/>
      <c r="IO213" s="293"/>
      <c r="IP213" s="379">
        <f>IF($IO213='Classificação geral'!$F207,'Classificação geral'!G207,"")</f>
        <v>0</v>
      </c>
      <c r="IQ213" s="379">
        <f>IF($IO213='Classificação geral'!$F207,'Classificação geral'!H207,"")</f>
        <v>0</v>
      </c>
      <c r="IR213" s="379">
        <f>IF($IO213='Classificação geral'!$F207,'Classificação geral'!I207,"")</f>
        <v>0</v>
      </c>
      <c r="IS213" s="379">
        <f>IF($IO213='Classificação geral'!$F207,'Classificação geral'!J207,"")</f>
        <v>0</v>
      </c>
      <c r="IT213" s="379">
        <f>IF($IO213='Classificação geral'!$F207,'Classificação geral'!K207,"")</f>
        <v>0</v>
      </c>
      <c r="IU213" s="379">
        <f>IF($IO213='Classificação geral'!$F207,'Classificação geral'!L207,"")</f>
        <v>0</v>
      </c>
      <c r="IV213" s="379">
        <f>IF($IO213='Classificação geral'!$F207,'Classificação geral'!M207,"")</f>
        <v>0</v>
      </c>
      <c r="IW213" s="379">
        <f>IF($IO213='Classificação geral'!$F207,'Classificação geral'!N207,"")</f>
        <v>0</v>
      </c>
      <c r="IX213" s="379">
        <f>IF($IO213='Classificação geral'!$F207,'Classificação geral'!O207,"")</f>
        <v>0</v>
      </c>
      <c r="IY213" s="379">
        <f>IF($IO213='Classificação geral'!$F207,'Classificação geral'!P207,"")</f>
        <v>0</v>
      </c>
      <c r="IZ213" s="379">
        <f>IF($IO213='Classificação geral'!$F207,'Classificação geral'!Q207,"")</f>
        <v>0</v>
      </c>
      <c r="JA213" s="379">
        <f>IF($IO213='Classificação geral'!$F207,'Classificação geral'!R207,"")</f>
        <v>0</v>
      </c>
      <c r="JB213" s="296">
        <f>IF($IO213='Classificação geral'!$F207,'Classificação geral'!$U207,"")</f>
        <v>0</v>
      </c>
      <c r="JC213" s="334" t="str">
        <f t="shared" si="461"/>
        <v/>
      </c>
      <c r="JD213" s="297">
        <f>IFERROR(RANK(JB213,JB:JB,0)+ COUNTIF($JB$13:JB212,JB213),"")</f>
        <v>73</v>
      </c>
    </row>
    <row r="214" spans="66:264" ht="24.6" x14ac:dyDescent="0.4">
      <c r="BN214" s="236"/>
      <c r="EI214" s="295"/>
      <c r="EJ214" s="306"/>
      <c r="EK214" s="293"/>
      <c r="EL214" s="293"/>
      <c r="EM214" s="293"/>
      <c r="EN214" s="378" t="str">
        <f>IFERROR(IF(AND($EL214="fem",'Classificação geral'!$F208=1),'Classificação geral'!G208,""),"")</f>
        <v/>
      </c>
      <c r="EO214" s="378" t="str">
        <f>IFERROR(IF(AND($EL214="fem",'Classificação geral'!$F208=1),'Classificação geral'!H208,""),"")</f>
        <v/>
      </c>
      <c r="EP214" s="378" t="str">
        <f>IFERROR(IF(AND($EL214="fem",'Classificação geral'!$F208=1),'Classificação geral'!I208,""),"")</f>
        <v/>
      </c>
      <c r="EQ214" s="378" t="str">
        <f>IFERROR(IF(AND($EL214="fem",'Classificação geral'!$F208=1),'Classificação geral'!J208,""),"")</f>
        <v/>
      </c>
      <c r="ER214" s="306"/>
      <c r="ES214" s="378" t="str">
        <f>IFERROR(IF(AND($EL214="fem",'Classificação geral'!$F208=1),'Classificação geral'!L208,""),"")</f>
        <v/>
      </c>
      <c r="ET214" s="378" t="str">
        <f>IFERROR(IF(AND($EL214="fem",'Classificação geral'!$F208=1),'Classificação geral'!M208,""),"")</f>
        <v/>
      </c>
      <c r="EU214" s="378" t="str">
        <f>IFERROR(IF(AND($EL214="fem",'Classificação geral'!$F208=1),'Classificação geral'!N208,""),"")</f>
        <v/>
      </c>
      <c r="EV214" s="306"/>
      <c r="EW214" s="378" t="str">
        <f>IFERROR(IF(AND($EL214="fem",'Classificação geral'!$F208=1),'Classificação geral'!P208,""),"")</f>
        <v/>
      </c>
      <c r="EX214" s="378" t="str">
        <f>IFERROR(IF(AND($EL214="fem",'Classificação geral'!$F208=1),'Classificação geral'!Q208,""),"")</f>
        <v/>
      </c>
      <c r="EY214" s="378" t="str">
        <f>IFERROR(IF(AND($EL214="fem",'Classificação geral'!$F208=1),'Classificação geral'!R208,""),"")</f>
        <v/>
      </c>
      <c r="EZ214" s="296"/>
      <c r="FA214" s="380" t="str">
        <f t="shared" si="462"/>
        <v/>
      </c>
      <c r="FB214" s="297" t="str">
        <f>IFERROR(RANK(EZ214,EZ:EZ,0)+ COUNTIF(EZ$13:$EZ213,EZ214),"")</f>
        <v/>
      </c>
      <c r="FC214" s="298"/>
      <c r="FD214" s="305"/>
      <c r="FE214" s="295"/>
      <c r="FF214" s="306"/>
      <c r="FG214" s="293"/>
      <c r="FH214" s="293"/>
      <c r="FI214" s="306"/>
      <c r="FJ214" s="378" t="str">
        <f>IFERROR(IF(AND($FH214="mas",'Classificação geral'!$F208=1),'Classificação geral'!G208,""),"")</f>
        <v/>
      </c>
      <c r="FK214" s="378" t="str">
        <f>IFERROR(IF(AND($FH214="mas",'Classificação geral'!$F208=1),'Classificação geral'!H208,""),"")</f>
        <v/>
      </c>
      <c r="FL214" s="378" t="str">
        <f>IFERROR(IF(AND($FH214="mas",'Classificação geral'!$F208=1),'Classificação geral'!I208,""),"")</f>
        <v/>
      </c>
      <c r="FM214" s="378" t="str">
        <f>IFERROR(IF(AND($FH214="mas",'Classificação geral'!$F208=1),'Classificação geral'!J208,""),"")</f>
        <v/>
      </c>
      <c r="FN214" s="378" t="str">
        <f>IFERROR(IF(AND($FH214="mas",'Classificação geral'!$F208=1),'Classificação geral'!K208,""),"")</f>
        <v/>
      </c>
      <c r="FO214" s="378" t="str">
        <f>IFERROR(IF(AND($FH214="mas",'Classificação geral'!$F208=1),'Classificação geral'!L208,""),"")</f>
        <v/>
      </c>
      <c r="FP214" s="378" t="str">
        <f>IFERROR(IF(AND($FH214="mas",'Classificação geral'!$F208=1),'Classificação geral'!M208,""),"")</f>
        <v/>
      </c>
      <c r="FQ214" s="378" t="str">
        <f>IFERROR(IF(AND($FH214="mas",'Classificação geral'!$F208=1),'Classificação geral'!N208,""),"")</f>
        <v/>
      </c>
      <c r="FR214" s="378" t="str">
        <f>IFERROR(IF(AND($FH214="mas",'Classificação geral'!$F208=1),'Classificação geral'!O208,""),"")</f>
        <v/>
      </c>
      <c r="FS214" s="378" t="str">
        <f>IFERROR(IF(AND($FH214="mas",'Classificação geral'!$F208=1),'Classificação geral'!P208,""),"")</f>
        <v/>
      </c>
      <c r="FT214" s="378" t="str">
        <f>IFERROR(IF(AND($FH214="mas",'Classificação geral'!$F208=1),'Classificação geral'!Q208,""),"")</f>
        <v/>
      </c>
      <c r="FU214" s="378" t="str">
        <f>IFERROR(IF(AND($FH214="mas",'Classificação geral'!$F208=1),'Classificação geral'!R208,""),"")</f>
        <v/>
      </c>
      <c r="FV214" s="306"/>
      <c r="FW214" s="380" t="str">
        <f t="shared" si="463"/>
        <v/>
      </c>
      <c r="FX214" s="297" t="str">
        <f>IFERROR(RANK(FV214,FV:FV,0)+ COUNTIF($FV$13:FV213,FV214),"")</f>
        <v/>
      </c>
      <c r="FY214" s="305"/>
      <c r="FZ214" s="295"/>
      <c r="GA214" s="295"/>
      <c r="GB214" s="293"/>
      <c r="GC214" s="293"/>
      <c r="GD214" s="306"/>
      <c r="GE214" s="378" t="str">
        <f>IFERROR(IF(AND($GC214="fem",'Classificação geral'!$F208=2),'Classificação geral'!G208,""),"")</f>
        <v/>
      </c>
      <c r="GF214" s="378" t="str">
        <f>IFERROR(IF(AND($GC214="fem",'Classificação geral'!$F208=2),'Classificação geral'!H208,""),"")</f>
        <v/>
      </c>
      <c r="GG214" s="378" t="str">
        <f>IFERROR(IF(AND($GC214="fem",'Classificação geral'!$F208=2),'Classificação geral'!I208,""),"")</f>
        <v/>
      </c>
      <c r="GH214" s="378" t="str">
        <f>IFERROR(IF(AND($GC214="fem",'Classificação geral'!$F208=2),'Classificação geral'!J208,""),"")</f>
        <v/>
      </c>
      <c r="GI214" s="378" t="str">
        <f>IFERROR(IF(AND($GC214="fem",'Classificação geral'!$F208=2),'Classificação geral'!K208,""),"")</f>
        <v/>
      </c>
      <c r="GJ214" s="378" t="str">
        <f>IFERROR(IF(AND($GC214="fem",'Classificação geral'!$F208=2),'Classificação geral'!L208,""),"")</f>
        <v/>
      </c>
      <c r="GK214" s="378" t="str">
        <f>IFERROR(IF(AND($GC214="fem",'Classificação geral'!$F208=2),'Classificação geral'!M208,""),"")</f>
        <v/>
      </c>
      <c r="GL214" s="378" t="str">
        <f>IFERROR(IF(AND($GC214="fem",'Classificação geral'!$F208=2),'Classificação geral'!N208,""),"")</f>
        <v/>
      </c>
      <c r="GM214" s="378" t="str">
        <f>IFERROR(IF(AND($GC214="fem",'Classificação geral'!$F208=2),'Classificação geral'!O208,""),"")</f>
        <v/>
      </c>
      <c r="GN214" s="378" t="str">
        <f>IFERROR(IF(AND($GC214="fem",'Classificação geral'!$F208=2),'Classificação geral'!P208,""),"")</f>
        <v/>
      </c>
      <c r="GO214" s="378" t="str">
        <f>IFERROR(IF(AND($GC214="fem",'Classificação geral'!$F208=2),'Classificação geral'!Q208,""),"")</f>
        <v/>
      </c>
      <c r="GP214" s="378" t="str">
        <f>IFERROR(IF(AND($GC214="fem",'Classificação geral'!$F208=2),'Classificação geral'!R208,""),"")</f>
        <v/>
      </c>
      <c r="GQ214" s="306"/>
      <c r="GR214" s="380" t="str">
        <f t="shared" si="464"/>
        <v/>
      </c>
      <c r="GS214" s="297" t="str">
        <f>IFERROR(RANK(GQ214,GQ:GQ,0)+ COUNTIF($GQ$13:GQ213,GQ214),"")</f>
        <v/>
      </c>
      <c r="GT214" s="305"/>
      <c r="GU214" s="295"/>
      <c r="GV214" s="295"/>
      <c r="GW214" s="293"/>
      <c r="GX214" s="293"/>
      <c r="GY214" s="306"/>
      <c r="GZ214" s="306"/>
      <c r="HA214" s="306"/>
      <c r="HB214" s="306"/>
      <c r="HC214" s="306"/>
      <c r="HD214" s="306"/>
      <c r="HE214" s="306"/>
      <c r="HF214" s="306"/>
      <c r="HG214" s="306"/>
      <c r="HH214" s="306"/>
      <c r="HI214" s="306"/>
      <c r="HJ214" s="306"/>
      <c r="HK214" s="306"/>
      <c r="HL214" s="306"/>
      <c r="HM214" s="380" t="str">
        <f t="shared" si="465"/>
        <v/>
      </c>
      <c r="HN214" s="297" t="str">
        <f>IFERROR(RANK(HL214,HL:HL,0)+ COUNTIF($HL$13:HL213,HL214),"")</f>
        <v/>
      </c>
      <c r="HO214" s="305"/>
      <c r="HP214" s="295"/>
      <c r="HQ214" s="306"/>
      <c r="HR214" s="293"/>
      <c r="HS214" s="293"/>
      <c r="HT214" s="293"/>
      <c r="HU214" s="382">
        <f>IF($HT214='Classificação geral'!$F208,'Classificação geral'!G208,"")</f>
        <v>0</v>
      </c>
      <c r="HV214" s="382">
        <f>IF($HT214='Classificação geral'!$F208,'Classificação geral'!H208,"")</f>
        <v>0</v>
      </c>
      <c r="HW214" s="382">
        <f>IF($HT214='Classificação geral'!$F208,'Classificação geral'!I208,"")</f>
        <v>0</v>
      </c>
      <c r="HX214" s="382">
        <f>IF($HT214='Classificação geral'!$F208,'Classificação geral'!J208,"")</f>
        <v>0</v>
      </c>
      <c r="HY214" s="382">
        <f>IF($HT214='Classificação geral'!$F208,'Classificação geral'!K208,"")</f>
        <v>0</v>
      </c>
      <c r="HZ214" s="382">
        <f>IF($HT214='Classificação geral'!$F208,'Classificação geral'!L208,"")</f>
        <v>0</v>
      </c>
      <c r="IA214" s="382">
        <f>IF($HT214='Classificação geral'!$F208,'Classificação geral'!M208,"")</f>
        <v>0</v>
      </c>
      <c r="IB214" s="382">
        <f>IF($HT214='Classificação geral'!$F208,'Classificação geral'!N208,"")</f>
        <v>0</v>
      </c>
      <c r="IC214" s="382">
        <f>IF($HT214='Classificação geral'!$F208,'Classificação geral'!O208,"")</f>
        <v>0</v>
      </c>
      <c r="ID214" s="382">
        <f>IF($HT214='Classificação geral'!$F208,'Classificação geral'!P208,"")</f>
        <v>0</v>
      </c>
      <c r="IE214" s="382">
        <f>IF($HT214='Classificação geral'!$F208,'Classificação geral'!Q208,"")</f>
        <v>0</v>
      </c>
      <c r="IF214" s="382">
        <f>IF($HT214='Classificação geral'!$F208,'Classificação geral'!R208,"")</f>
        <v>0</v>
      </c>
      <c r="IG214" s="379">
        <f>IF($HT214='Classificação geral'!$F208,'Classificação geral'!$U208,"")</f>
        <v>0</v>
      </c>
      <c r="IH214" s="334" t="str">
        <f t="shared" si="460"/>
        <v/>
      </c>
      <c r="II214" s="297">
        <f>IFERROR(RANK(IG214,IG:IG,0)+ COUNTIF($IG$13:IG213,IG214),"")</f>
        <v>74</v>
      </c>
      <c r="IJ214" s="305"/>
      <c r="IK214" s="295"/>
      <c r="IL214" s="306"/>
      <c r="IM214" s="293"/>
      <c r="IN214" s="293"/>
      <c r="IO214" s="293"/>
      <c r="IP214" s="379">
        <f>IF($IO214='Classificação geral'!$F208,'Classificação geral'!G208,"")</f>
        <v>0</v>
      </c>
      <c r="IQ214" s="379">
        <f>IF($IO214='Classificação geral'!$F208,'Classificação geral'!H208,"")</f>
        <v>0</v>
      </c>
      <c r="IR214" s="379">
        <f>IF($IO214='Classificação geral'!$F208,'Classificação geral'!I208,"")</f>
        <v>0</v>
      </c>
      <c r="IS214" s="379">
        <f>IF($IO214='Classificação geral'!$F208,'Classificação geral'!J208,"")</f>
        <v>0</v>
      </c>
      <c r="IT214" s="379">
        <f>IF($IO214='Classificação geral'!$F208,'Classificação geral'!K208,"")</f>
        <v>0</v>
      </c>
      <c r="IU214" s="379">
        <f>IF($IO214='Classificação geral'!$F208,'Classificação geral'!L208,"")</f>
        <v>0</v>
      </c>
      <c r="IV214" s="379">
        <f>IF($IO214='Classificação geral'!$F208,'Classificação geral'!M208,"")</f>
        <v>0</v>
      </c>
      <c r="IW214" s="379">
        <f>IF($IO214='Classificação geral'!$F208,'Classificação geral'!N208,"")</f>
        <v>0</v>
      </c>
      <c r="IX214" s="379">
        <f>IF($IO214='Classificação geral'!$F208,'Classificação geral'!O208,"")</f>
        <v>0</v>
      </c>
      <c r="IY214" s="379">
        <f>IF($IO214='Classificação geral'!$F208,'Classificação geral'!P208,"")</f>
        <v>0</v>
      </c>
      <c r="IZ214" s="379">
        <f>IF($IO214='Classificação geral'!$F208,'Classificação geral'!Q208,"")</f>
        <v>0</v>
      </c>
      <c r="JA214" s="379">
        <f>IF($IO214='Classificação geral'!$F208,'Classificação geral'!R208,"")</f>
        <v>0</v>
      </c>
      <c r="JB214" s="296">
        <f>IF($IO214='Classificação geral'!$F208,'Classificação geral'!$U208,"")</f>
        <v>0</v>
      </c>
      <c r="JC214" s="334" t="str">
        <f t="shared" si="461"/>
        <v/>
      </c>
      <c r="JD214" s="297">
        <f>IFERROR(RANK(JB214,JB:JB,0)+ COUNTIF($JB$13:JB213,JB214),"")</f>
        <v>74</v>
      </c>
    </row>
    <row r="215" spans="66:264" ht="24.6" x14ac:dyDescent="0.4">
      <c r="BN215" s="236"/>
      <c r="EI215" s="295"/>
      <c r="EJ215" s="306"/>
      <c r="EK215" s="293"/>
      <c r="EL215" s="293"/>
      <c r="EM215" s="293"/>
      <c r="EN215" s="378" t="str">
        <f>IFERROR(IF(AND($EL215="fem",'Classificação geral'!$F209=1),'Classificação geral'!G209,""),"")</f>
        <v/>
      </c>
      <c r="EO215" s="378" t="str">
        <f>IFERROR(IF(AND($EL215="fem",'Classificação geral'!$F209=1),'Classificação geral'!H209,""),"")</f>
        <v/>
      </c>
      <c r="EP215" s="378" t="str">
        <f>IFERROR(IF(AND($EL215="fem",'Classificação geral'!$F209=1),'Classificação geral'!I209,""),"")</f>
        <v/>
      </c>
      <c r="EQ215" s="378" t="str">
        <f>IFERROR(IF(AND($EL215="fem",'Classificação geral'!$F209=1),'Classificação geral'!J209,""),"")</f>
        <v/>
      </c>
      <c r="ER215" s="306"/>
      <c r="ES215" s="378" t="str">
        <f>IFERROR(IF(AND($EL215="fem",'Classificação geral'!$F209=1),'Classificação geral'!L209,""),"")</f>
        <v/>
      </c>
      <c r="ET215" s="378" t="str">
        <f>IFERROR(IF(AND($EL215="fem",'Classificação geral'!$F209=1),'Classificação geral'!M209,""),"")</f>
        <v/>
      </c>
      <c r="EU215" s="378" t="str">
        <f>IFERROR(IF(AND($EL215="fem",'Classificação geral'!$F209=1),'Classificação geral'!N209,""),"")</f>
        <v/>
      </c>
      <c r="EV215" s="306"/>
      <c r="EW215" s="378" t="str">
        <f>IFERROR(IF(AND($EL215="fem",'Classificação geral'!$F209=1),'Classificação geral'!P209,""),"")</f>
        <v/>
      </c>
      <c r="EX215" s="378" t="str">
        <f>IFERROR(IF(AND($EL215="fem",'Classificação geral'!$F209=1),'Classificação geral'!Q209,""),"")</f>
        <v/>
      </c>
      <c r="EY215" s="378" t="str">
        <f>IFERROR(IF(AND($EL215="fem",'Classificação geral'!$F209=1),'Classificação geral'!R209,""),"")</f>
        <v/>
      </c>
      <c r="EZ215" s="296"/>
      <c r="FA215" s="380" t="str">
        <f t="shared" si="462"/>
        <v/>
      </c>
      <c r="FB215" s="297" t="str">
        <f>IFERROR(RANK(EZ215,EZ:EZ,0)+ COUNTIF(EZ$13:$EZ214,EZ215),"")</f>
        <v/>
      </c>
      <c r="FC215" s="298"/>
      <c r="FD215" s="305"/>
      <c r="FE215" s="295"/>
      <c r="FF215" s="306"/>
      <c r="FG215" s="293"/>
      <c r="FH215" s="293"/>
      <c r="FI215" s="306"/>
      <c r="FJ215" s="378" t="str">
        <f>IFERROR(IF(AND($FH215="mas",'Classificação geral'!$F209=1),'Classificação geral'!G209,""),"")</f>
        <v/>
      </c>
      <c r="FK215" s="378" t="str">
        <f>IFERROR(IF(AND($FH215="mas",'Classificação geral'!$F209=1),'Classificação geral'!H209,""),"")</f>
        <v/>
      </c>
      <c r="FL215" s="378" t="str">
        <f>IFERROR(IF(AND($FH215="mas",'Classificação geral'!$F209=1),'Classificação geral'!I209,""),"")</f>
        <v/>
      </c>
      <c r="FM215" s="378" t="str">
        <f>IFERROR(IF(AND($FH215="mas",'Classificação geral'!$F209=1),'Classificação geral'!J209,""),"")</f>
        <v/>
      </c>
      <c r="FN215" s="378" t="str">
        <f>IFERROR(IF(AND($FH215="mas",'Classificação geral'!$F209=1),'Classificação geral'!K209,""),"")</f>
        <v/>
      </c>
      <c r="FO215" s="378" t="str">
        <f>IFERROR(IF(AND($FH215="mas",'Classificação geral'!$F209=1),'Classificação geral'!L209,""),"")</f>
        <v/>
      </c>
      <c r="FP215" s="378" t="str">
        <f>IFERROR(IF(AND($FH215="mas",'Classificação geral'!$F209=1),'Classificação geral'!M209,""),"")</f>
        <v/>
      </c>
      <c r="FQ215" s="378" t="str">
        <f>IFERROR(IF(AND($FH215="mas",'Classificação geral'!$F209=1),'Classificação geral'!N209,""),"")</f>
        <v/>
      </c>
      <c r="FR215" s="378" t="str">
        <f>IFERROR(IF(AND($FH215="mas",'Classificação geral'!$F209=1),'Classificação geral'!O209,""),"")</f>
        <v/>
      </c>
      <c r="FS215" s="378" t="str">
        <f>IFERROR(IF(AND($FH215="mas",'Classificação geral'!$F209=1),'Classificação geral'!P209,""),"")</f>
        <v/>
      </c>
      <c r="FT215" s="378" t="str">
        <f>IFERROR(IF(AND($FH215="mas",'Classificação geral'!$F209=1),'Classificação geral'!Q209,""),"")</f>
        <v/>
      </c>
      <c r="FU215" s="378" t="str">
        <f>IFERROR(IF(AND($FH215="mas",'Classificação geral'!$F209=1),'Classificação geral'!R209,""),"")</f>
        <v/>
      </c>
      <c r="FV215" s="306"/>
      <c r="FW215" s="380" t="str">
        <f t="shared" si="463"/>
        <v/>
      </c>
      <c r="FX215" s="297" t="str">
        <f>IFERROR(RANK(FV215,FV:FV,0)+ COUNTIF($FV$13:FV214,FV215),"")</f>
        <v/>
      </c>
      <c r="FY215" s="305"/>
      <c r="FZ215" s="295"/>
      <c r="GA215" s="295"/>
      <c r="GB215" s="293"/>
      <c r="GC215" s="293"/>
      <c r="GD215" s="306"/>
      <c r="GE215" s="378" t="str">
        <f>IFERROR(IF(AND($GC215="fem",'Classificação geral'!$F209=2),'Classificação geral'!G209,""),"")</f>
        <v/>
      </c>
      <c r="GF215" s="378" t="str">
        <f>IFERROR(IF(AND($GC215="fem",'Classificação geral'!$F209=2),'Classificação geral'!H209,""),"")</f>
        <v/>
      </c>
      <c r="GG215" s="378" t="str">
        <f>IFERROR(IF(AND($GC215="fem",'Classificação geral'!$F209=2),'Classificação geral'!I209,""),"")</f>
        <v/>
      </c>
      <c r="GH215" s="378" t="str">
        <f>IFERROR(IF(AND($GC215="fem",'Classificação geral'!$F209=2),'Classificação geral'!J209,""),"")</f>
        <v/>
      </c>
      <c r="GI215" s="378" t="str">
        <f>IFERROR(IF(AND($GC215="fem",'Classificação geral'!$F209=2),'Classificação geral'!K209,""),"")</f>
        <v/>
      </c>
      <c r="GJ215" s="378" t="str">
        <f>IFERROR(IF(AND($GC215="fem",'Classificação geral'!$F209=2),'Classificação geral'!L209,""),"")</f>
        <v/>
      </c>
      <c r="GK215" s="378" t="str">
        <f>IFERROR(IF(AND($GC215="fem",'Classificação geral'!$F209=2),'Classificação geral'!M209,""),"")</f>
        <v/>
      </c>
      <c r="GL215" s="378" t="str">
        <f>IFERROR(IF(AND($GC215="fem",'Classificação geral'!$F209=2),'Classificação geral'!N209,""),"")</f>
        <v/>
      </c>
      <c r="GM215" s="378" t="str">
        <f>IFERROR(IF(AND($GC215="fem",'Classificação geral'!$F209=2),'Classificação geral'!O209,""),"")</f>
        <v/>
      </c>
      <c r="GN215" s="378" t="str">
        <f>IFERROR(IF(AND($GC215="fem",'Classificação geral'!$F209=2),'Classificação geral'!P209,""),"")</f>
        <v/>
      </c>
      <c r="GO215" s="378" t="str">
        <f>IFERROR(IF(AND($GC215="fem",'Classificação geral'!$F209=2),'Classificação geral'!Q209,""),"")</f>
        <v/>
      </c>
      <c r="GP215" s="378" t="str">
        <f>IFERROR(IF(AND($GC215="fem",'Classificação geral'!$F209=2),'Classificação geral'!R209,""),"")</f>
        <v/>
      </c>
      <c r="GQ215" s="306"/>
      <c r="GR215" s="380" t="str">
        <f t="shared" si="464"/>
        <v/>
      </c>
      <c r="GS215" s="297" t="str">
        <f>IFERROR(RANK(GQ215,GQ:GQ,0)+ COUNTIF($GQ$13:GQ214,GQ215),"")</f>
        <v/>
      </c>
      <c r="GT215" s="305"/>
      <c r="GU215" s="295"/>
      <c r="GV215" s="295"/>
      <c r="GW215" s="293"/>
      <c r="GX215" s="293"/>
      <c r="GY215" s="306"/>
      <c r="GZ215" s="306"/>
      <c r="HA215" s="306"/>
      <c r="HB215" s="306"/>
      <c r="HC215" s="306"/>
      <c r="HD215" s="306"/>
      <c r="HE215" s="306"/>
      <c r="HF215" s="306"/>
      <c r="HG215" s="306"/>
      <c r="HH215" s="306"/>
      <c r="HI215" s="306"/>
      <c r="HJ215" s="306"/>
      <c r="HK215" s="306"/>
      <c r="HL215" s="306"/>
      <c r="HM215" s="380" t="str">
        <f t="shared" si="465"/>
        <v/>
      </c>
      <c r="HN215" s="297" t="str">
        <f>IFERROR(RANK(HL215,HL:HL,0)+ COUNTIF($HL$13:HL214,HL215),"")</f>
        <v/>
      </c>
      <c r="HO215" s="305"/>
      <c r="HP215" s="295"/>
      <c r="HQ215" s="306"/>
      <c r="HR215" s="293"/>
      <c r="HS215" s="293"/>
      <c r="HT215" s="293"/>
      <c r="HU215" s="382">
        <f>IF($HT215='Classificação geral'!$F209,'Classificação geral'!G209,"")</f>
        <v>0</v>
      </c>
      <c r="HV215" s="382">
        <f>IF($HT215='Classificação geral'!$F209,'Classificação geral'!H209,"")</f>
        <v>0</v>
      </c>
      <c r="HW215" s="382">
        <f>IF($HT215='Classificação geral'!$F209,'Classificação geral'!I209,"")</f>
        <v>0</v>
      </c>
      <c r="HX215" s="382">
        <f>IF($HT215='Classificação geral'!$F209,'Classificação geral'!J209,"")</f>
        <v>0</v>
      </c>
      <c r="HY215" s="382">
        <f>IF($HT215='Classificação geral'!$F209,'Classificação geral'!K209,"")</f>
        <v>0</v>
      </c>
      <c r="HZ215" s="382">
        <f>IF($HT215='Classificação geral'!$F209,'Classificação geral'!L209,"")</f>
        <v>0</v>
      </c>
      <c r="IA215" s="382">
        <f>IF($HT215='Classificação geral'!$F209,'Classificação geral'!M209,"")</f>
        <v>0</v>
      </c>
      <c r="IB215" s="382">
        <f>IF($HT215='Classificação geral'!$F209,'Classificação geral'!N209,"")</f>
        <v>0</v>
      </c>
      <c r="IC215" s="382">
        <f>IF($HT215='Classificação geral'!$F209,'Classificação geral'!O209,"")</f>
        <v>0</v>
      </c>
      <c r="ID215" s="382">
        <f>IF($HT215='Classificação geral'!$F209,'Classificação geral'!P209,"")</f>
        <v>0</v>
      </c>
      <c r="IE215" s="382">
        <f>IF($HT215='Classificação geral'!$F209,'Classificação geral'!Q209,"")</f>
        <v>0</v>
      </c>
      <c r="IF215" s="382">
        <f>IF($HT215='Classificação geral'!$F209,'Classificação geral'!R209,"")</f>
        <v>0</v>
      </c>
      <c r="IG215" s="379">
        <f>IF($HT215='Classificação geral'!$F209,'Classificação geral'!$U209,"")</f>
        <v>0</v>
      </c>
      <c r="IH215" s="334" t="str">
        <f t="shared" si="460"/>
        <v/>
      </c>
      <c r="II215" s="297">
        <f>IFERROR(RANK(IG215,IG:IG,0)+ COUNTIF($IG$13:IG214,IG215),"")</f>
        <v>75</v>
      </c>
      <c r="IJ215" s="305"/>
      <c r="IK215" s="295"/>
      <c r="IL215" s="306"/>
      <c r="IM215" s="293"/>
      <c r="IN215" s="293"/>
      <c r="IO215" s="293"/>
      <c r="IP215" s="379">
        <f>IF($IO215='Classificação geral'!$F209,'Classificação geral'!G209,"")</f>
        <v>0</v>
      </c>
      <c r="IQ215" s="379">
        <f>IF($IO215='Classificação geral'!$F209,'Classificação geral'!H209,"")</f>
        <v>0</v>
      </c>
      <c r="IR215" s="379">
        <f>IF($IO215='Classificação geral'!$F209,'Classificação geral'!I209,"")</f>
        <v>0</v>
      </c>
      <c r="IS215" s="379">
        <f>IF($IO215='Classificação geral'!$F209,'Classificação geral'!J209,"")</f>
        <v>0</v>
      </c>
      <c r="IT215" s="379">
        <f>IF($IO215='Classificação geral'!$F209,'Classificação geral'!K209,"")</f>
        <v>0</v>
      </c>
      <c r="IU215" s="379">
        <f>IF($IO215='Classificação geral'!$F209,'Classificação geral'!L209,"")</f>
        <v>0</v>
      </c>
      <c r="IV215" s="379">
        <f>IF($IO215='Classificação geral'!$F209,'Classificação geral'!M209,"")</f>
        <v>0</v>
      </c>
      <c r="IW215" s="379">
        <f>IF($IO215='Classificação geral'!$F209,'Classificação geral'!N209,"")</f>
        <v>0</v>
      </c>
      <c r="IX215" s="379">
        <f>IF($IO215='Classificação geral'!$F209,'Classificação geral'!O209,"")</f>
        <v>0</v>
      </c>
      <c r="IY215" s="379">
        <f>IF($IO215='Classificação geral'!$F209,'Classificação geral'!P209,"")</f>
        <v>0</v>
      </c>
      <c r="IZ215" s="379">
        <f>IF($IO215='Classificação geral'!$F209,'Classificação geral'!Q209,"")</f>
        <v>0</v>
      </c>
      <c r="JA215" s="379">
        <f>IF($IO215='Classificação geral'!$F209,'Classificação geral'!R209,"")</f>
        <v>0</v>
      </c>
      <c r="JB215" s="296">
        <f>IF($IO215='Classificação geral'!$F209,'Classificação geral'!$U209,"")</f>
        <v>0</v>
      </c>
      <c r="JC215" s="334" t="str">
        <f t="shared" si="461"/>
        <v/>
      </c>
      <c r="JD215" s="297">
        <f>IFERROR(RANK(JB215,JB:JB,0)+ COUNTIF($JB$13:JB214,JB215),"")</f>
        <v>75</v>
      </c>
    </row>
    <row r="216" spans="66:264" ht="24.6" x14ac:dyDescent="0.4">
      <c r="BN216" s="236"/>
      <c r="EI216" s="295"/>
      <c r="EJ216" s="306"/>
      <c r="EK216" s="293"/>
      <c r="EL216" s="293"/>
      <c r="EM216" s="293"/>
      <c r="EN216" s="378" t="str">
        <f>IFERROR(IF(AND($EL216="fem",'Classificação geral'!$F210=1),'Classificação geral'!G210,""),"")</f>
        <v/>
      </c>
      <c r="EO216" s="378" t="str">
        <f>IFERROR(IF(AND($EL216="fem",'Classificação geral'!$F210=1),'Classificação geral'!H210,""),"")</f>
        <v/>
      </c>
      <c r="EP216" s="378" t="str">
        <f>IFERROR(IF(AND($EL216="fem",'Classificação geral'!$F210=1),'Classificação geral'!I210,""),"")</f>
        <v/>
      </c>
      <c r="EQ216" s="378" t="str">
        <f>IFERROR(IF(AND($EL216="fem",'Classificação geral'!$F210=1),'Classificação geral'!J210,""),"")</f>
        <v/>
      </c>
      <c r="ER216" s="306"/>
      <c r="ES216" s="378" t="str">
        <f>IFERROR(IF(AND($EL216="fem",'Classificação geral'!$F210=1),'Classificação geral'!L210,""),"")</f>
        <v/>
      </c>
      <c r="ET216" s="378" t="str">
        <f>IFERROR(IF(AND($EL216="fem",'Classificação geral'!$F210=1),'Classificação geral'!M210,""),"")</f>
        <v/>
      </c>
      <c r="EU216" s="378" t="str">
        <f>IFERROR(IF(AND($EL216="fem",'Classificação geral'!$F210=1),'Classificação geral'!N210,""),"")</f>
        <v/>
      </c>
      <c r="EV216" s="306"/>
      <c r="EW216" s="378" t="str">
        <f>IFERROR(IF(AND($EL216="fem",'Classificação geral'!$F210=1),'Classificação geral'!P210,""),"")</f>
        <v/>
      </c>
      <c r="EX216" s="378" t="str">
        <f>IFERROR(IF(AND($EL216="fem",'Classificação geral'!$F210=1),'Classificação geral'!Q210,""),"")</f>
        <v/>
      </c>
      <c r="EY216" s="378" t="str">
        <f>IFERROR(IF(AND($EL216="fem",'Classificação geral'!$F210=1),'Classificação geral'!R210,""),"")</f>
        <v/>
      </c>
      <c r="EZ216" s="296"/>
      <c r="FA216" s="380" t="str">
        <f t="shared" si="462"/>
        <v/>
      </c>
      <c r="FB216" s="297" t="str">
        <f>IFERROR(RANK(EZ216,EZ:EZ,0)+ COUNTIF(EZ$13:$EZ215,EZ216),"")</f>
        <v/>
      </c>
      <c r="FC216" s="298"/>
      <c r="FD216" s="305"/>
      <c r="FE216" s="295"/>
      <c r="FF216" s="306"/>
      <c r="FG216" s="293"/>
      <c r="FH216" s="293"/>
      <c r="FI216" s="306"/>
      <c r="FJ216" s="378" t="str">
        <f>IFERROR(IF(AND($FH216="mas",'Classificação geral'!$F210=1),'Classificação geral'!G210,""),"")</f>
        <v/>
      </c>
      <c r="FK216" s="378" t="str">
        <f>IFERROR(IF(AND($FH216="mas",'Classificação geral'!$F210=1),'Classificação geral'!H210,""),"")</f>
        <v/>
      </c>
      <c r="FL216" s="378" t="str">
        <f>IFERROR(IF(AND($FH216="mas",'Classificação geral'!$F210=1),'Classificação geral'!I210,""),"")</f>
        <v/>
      </c>
      <c r="FM216" s="378" t="str">
        <f>IFERROR(IF(AND($FH216="mas",'Classificação geral'!$F210=1),'Classificação geral'!J210,""),"")</f>
        <v/>
      </c>
      <c r="FN216" s="378" t="str">
        <f>IFERROR(IF(AND($FH216="mas",'Classificação geral'!$F210=1),'Classificação geral'!K210,""),"")</f>
        <v/>
      </c>
      <c r="FO216" s="378" t="str">
        <f>IFERROR(IF(AND($FH216="mas",'Classificação geral'!$F210=1),'Classificação geral'!L210,""),"")</f>
        <v/>
      </c>
      <c r="FP216" s="378" t="str">
        <f>IFERROR(IF(AND($FH216="mas",'Classificação geral'!$F210=1),'Classificação geral'!M210,""),"")</f>
        <v/>
      </c>
      <c r="FQ216" s="378" t="str">
        <f>IFERROR(IF(AND($FH216="mas",'Classificação geral'!$F210=1),'Classificação geral'!N210,""),"")</f>
        <v/>
      </c>
      <c r="FR216" s="378" t="str">
        <f>IFERROR(IF(AND($FH216="mas",'Classificação geral'!$F210=1),'Classificação geral'!O210,""),"")</f>
        <v/>
      </c>
      <c r="FS216" s="378" t="str">
        <f>IFERROR(IF(AND($FH216="mas",'Classificação geral'!$F210=1),'Classificação geral'!P210,""),"")</f>
        <v/>
      </c>
      <c r="FT216" s="378" t="str">
        <f>IFERROR(IF(AND($FH216="mas",'Classificação geral'!$F210=1),'Classificação geral'!Q210,""),"")</f>
        <v/>
      </c>
      <c r="FU216" s="378" t="str">
        <f>IFERROR(IF(AND($FH216="mas",'Classificação geral'!$F210=1),'Classificação geral'!R210,""),"")</f>
        <v/>
      </c>
      <c r="FV216" s="306"/>
      <c r="FW216" s="380" t="str">
        <f t="shared" si="463"/>
        <v/>
      </c>
      <c r="FX216" s="297" t="str">
        <f>IFERROR(RANK(FV216,FV:FV,0)+ COUNTIF($FV$13:FV215,FV216),"")</f>
        <v/>
      </c>
      <c r="FY216" s="305"/>
      <c r="FZ216" s="295"/>
      <c r="GA216" s="295"/>
      <c r="GB216" s="293"/>
      <c r="GC216" s="293"/>
      <c r="GD216" s="306"/>
      <c r="GE216" s="378" t="str">
        <f>IFERROR(IF(AND($GC216="fem",'Classificação geral'!$F210=2),'Classificação geral'!G210,""),"")</f>
        <v/>
      </c>
      <c r="GF216" s="378" t="str">
        <f>IFERROR(IF(AND($GC216="fem",'Classificação geral'!$F210=2),'Classificação geral'!H210,""),"")</f>
        <v/>
      </c>
      <c r="GG216" s="378" t="str">
        <f>IFERROR(IF(AND($GC216="fem",'Classificação geral'!$F210=2),'Classificação geral'!I210,""),"")</f>
        <v/>
      </c>
      <c r="GH216" s="378" t="str">
        <f>IFERROR(IF(AND($GC216="fem",'Classificação geral'!$F210=2),'Classificação geral'!J210,""),"")</f>
        <v/>
      </c>
      <c r="GI216" s="378" t="str">
        <f>IFERROR(IF(AND($GC216="fem",'Classificação geral'!$F210=2),'Classificação geral'!K210,""),"")</f>
        <v/>
      </c>
      <c r="GJ216" s="378" t="str">
        <f>IFERROR(IF(AND($GC216="fem",'Classificação geral'!$F210=2),'Classificação geral'!L210,""),"")</f>
        <v/>
      </c>
      <c r="GK216" s="378" t="str">
        <f>IFERROR(IF(AND($GC216="fem",'Classificação geral'!$F210=2),'Classificação geral'!M210,""),"")</f>
        <v/>
      </c>
      <c r="GL216" s="378" t="str">
        <f>IFERROR(IF(AND($GC216="fem",'Classificação geral'!$F210=2),'Classificação geral'!N210,""),"")</f>
        <v/>
      </c>
      <c r="GM216" s="378" t="str">
        <f>IFERROR(IF(AND($GC216="fem",'Classificação geral'!$F210=2),'Classificação geral'!O210,""),"")</f>
        <v/>
      </c>
      <c r="GN216" s="378" t="str">
        <f>IFERROR(IF(AND($GC216="fem",'Classificação geral'!$F210=2),'Classificação geral'!P210,""),"")</f>
        <v/>
      </c>
      <c r="GO216" s="378" t="str">
        <f>IFERROR(IF(AND($GC216="fem",'Classificação geral'!$F210=2),'Classificação geral'!Q210,""),"")</f>
        <v/>
      </c>
      <c r="GP216" s="378" t="str">
        <f>IFERROR(IF(AND($GC216="fem",'Classificação geral'!$F210=2),'Classificação geral'!R210,""),"")</f>
        <v/>
      </c>
      <c r="GQ216" s="306"/>
      <c r="GR216" s="380" t="str">
        <f t="shared" si="464"/>
        <v/>
      </c>
      <c r="GS216" s="297" t="str">
        <f>IFERROR(RANK(GQ216,GQ:GQ,0)+ COUNTIF($GQ$13:GQ215,GQ216),"")</f>
        <v/>
      </c>
      <c r="GT216" s="305"/>
      <c r="GU216" s="295"/>
      <c r="GV216" s="295"/>
      <c r="GW216" s="293"/>
      <c r="GX216" s="293"/>
      <c r="GY216" s="306"/>
      <c r="GZ216" s="306"/>
      <c r="HA216" s="306"/>
      <c r="HB216" s="306"/>
      <c r="HC216" s="306"/>
      <c r="HD216" s="306"/>
      <c r="HE216" s="306"/>
      <c r="HF216" s="306"/>
      <c r="HG216" s="306"/>
      <c r="HH216" s="306"/>
      <c r="HI216" s="306"/>
      <c r="HJ216" s="306"/>
      <c r="HK216" s="306"/>
      <c r="HL216" s="306"/>
      <c r="HM216" s="380" t="str">
        <f t="shared" si="465"/>
        <v/>
      </c>
      <c r="HN216" s="297" t="str">
        <f>IFERROR(RANK(HL216,HL:HL,0)+ COUNTIF($HL$13:HL215,HL216),"")</f>
        <v/>
      </c>
      <c r="HO216" s="305"/>
      <c r="HP216" s="295"/>
      <c r="HQ216" s="306"/>
      <c r="HR216" s="293"/>
      <c r="HS216" s="293"/>
      <c r="HT216" s="293"/>
      <c r="HU216" s="382">
        <f>IF($HT216='Classificação geral'!$F210,'Classificação geral'!G210,"")</f>
        <v>0</v>
      </c>
      <c r="HV216" s="382">
        <f>IF($HT216='Classificação geral'!$F210,'Classificação geral'!H210,"")</f>
        <v>0</v>
      </c>
      <c r="HW216" s="382">
        <f>IF($HT216='Classificação geral'!$F210,'Classificação geral'!I210,"")</f>
        <v>0</v>
      </c>
      <c r="HX216" s="382">
        <f>IF($HT216='Classificação geral'!$F210,'Classificação geral'!J210,"")</f>
        <v>0</v>
      </c>
      <c r="HY216" s="382">
        <f>IF($HT216='Classificação geral'!$F210,'Classificação geral'!K210,"")</f>
        <v>0</v>
      </c>
      <c r="HZ216" s="382">
        <f>IF($HT216='Classificação geral'!$F210,'Classificação geral'!L210,"")</f>
        <v>0</v>
      </c>
      <c r="IA216" s="382">
        <f>IF($HT216='Classificação geral'!$F210,'Classificação geral'!M210,"")</f>
        <v>0</v>
      </c>
      <c r="IB216" s="382">
        <f>IF($HT216='Classificação geral'!$F210,'Classificação geral'!N210,"")</f>
        <v>0</v>
      </c>
      <c r="IC216" s="382">
        <f>IF($HT216='Classificação geral'!$F210,'Classificação geral'!O210,"")</f>
        <v>0</v>
      </c>
      <c r="ID216" s="382">
        <f>IF($HT216='Classificação geral'!$F210,'Classificação geral'!P210,"")</f>
        <v>0</v>
      </c>
      <c r="IE216" s="382">
        <f>IF($HT216='Classificação geral'!$F210,'Classificação geral'!Q210,"")</f>
        <v>0</v>
      </c>
      <c r="IF216" s="382">
        <f>IF($HT216='Classificação geral'!$F210,'Classificação geral'!R210,"")</f>
        <v>0</v>
      </c>
      <c r="IG216" s="379">
        <f>IF($HT216='Classificação geral'!$F210,'Classificação geral'!$U210,"")</f>
        <v>0</v>
      </c>
      <c r="IH216" s="334" t="str">
        <f t="shared" si="460"/>
        <v/>
      </c>
      <c r="II216" s="297">
        <f>IFERROR(RANK(IG216,IG:IG,0)+ COUNTIF($IG$13:IG215,IG216),"")</f>
        <v>76</v>
      </c>
      <c r="IJ216" s="305"/>
      <c r="IK216" s="295"/>
      <c r="IL216" s="306"/>
      <c r="IM216" s="293"/>
      <c r="IN216" s="293"/>
      <c r="IO216" s="293"/>
      <c r="IP216" s="379">
        <f>IF($IO216='Classificação geral'!$F210,'Classificação geral'!G210,"")</f>
        <v>0</v>
      </c>
      <c r="IQ216" s="379">
        <f>IF($IO216='Classificação geral'!$F210,'Classificação geral'!H210,"")</f>
        <v>0</v>
      </c>
      <c r="IR216" s="379">
        <f>IF($IO216='Classificação geral'!$F210,'Classificação geral'!I210,"")</f>
        <v>0</v>
      </c>
      <c r="IS216" s="379">
        <f>IF($IO216='Classificação geral'!$F210,'Classificação geral'!J210,"")</f>
        <v>0</v>
      </c>
      <c r="IT216" s="379">
        <f>IF($IO216='Classificação geral'!$F210,'Classificação geral'!K210,"")</f>
        <v>0</v>
      </c>
      <c r="IU216" s="379">
        <f>IF($IO216='Classificação geral'!$F210,'Classificação geral'!L210,"")</f>
        <v>0</v>
      </c>
      <c r="IV216" s="379">
        <f>IF($IO216='Classificação geral'!$F210,'Classificação geral'!M210,"")</f>
        <v>0</v>
      </c>
      <c r="IW216" s="379">
        <f>IF($IO216='Classificação geral'!$F210,'Classificação geral'!N210,"")</f>
        <v>0</v>
      </c>
      <c r="IX216" s="379">
        <f>IF($IO216='Classificação geral'!$F210,'Classificação geral'!O210,"")</f>
        <v>0</v>
      </c>
      <c r="IY216" s="379">
        <f>IF($IO216='Classificação geral'!$F210,'Classificação geral'!P210,"")</f>
        <v>0</v>
      </c>
      <c r="IZ216" s="379">
        <f>IF($IO216='Classificação geral'!$F210,'Classificação geral'!Q210,"")</f>
        <v>0</v>
      </c>
      <c r="JA216" s="379">
        <f>IF($IO216='Classificação geral'!$F210,'Classificação geral'!R210,"")</f>
        <v>0</v>
      </c>
      <c r="JB216" s="296">
        <f>IF($IO216='Classificação geral'!$F210,'Classificação geral'!$U210,"")</f>
        <v>0</v>
      </c>
      <c r="JC216" s="334" t="str">
        <f t="shared" si="461"/>
        <v/>
      </c>
      <c r="JD216" s="297">
        <f>IFERROR(RANK(JB216,JB:JB,0)+ COUNTIF($JB$13:JB215,JB216),"")</f>
        <v>76</v>
      </c>
    </row>
    <row r="217" spans="66:264" ht="24.6" x14ac:dyDescent="0.4">
      <c r="BN217" s="236"/>
      <c r="EI217" s="295"/>
      <c r="EJ217" s="306"/>
      <c r="EK217" s="293"/>
      <c r="EL217" s="293"/>
      <c r="EM217" s="293"/>
      <c r="EN217" s="378" t="str">
        <f>IFERROR(IF(AND($EL217="fem",'Classificação geral'!$F211=1),'Classificação geral'!G211,""),"")</f>
        <v/>
      </c>
      <c r="EO217" s="378" t="str">
        <f>IFERROR(IF(AND($EL217="fem",'Classificação geral'!$F211=1),'Classificação geral'!H211,""),"")</f>
        <v/>
      </c>
      <c r="EP217" s="378" t="str">
        <f>IFERROR(IF(AND($EL217="fem",'Classificação geral'!$F211=1),'Classificação geral'!I211,""),"")</f>
        <v/>
      </c>
      <c r="EQ217" s="378" t="str">
        <f>IFERROR(IF(AND($EL217="fem",'Classificação geral'!$F211=1),'Classificação geral'!J211,""),"")</f>
        <v/>
      </c>
      <c r="ER217" s="306"/>
      <c r="ES217" s="378" t="str">
        <f>IFERROR(IF(AND($EL217="fem",'Classificação geral'!$F211=1),'Classificação geral'!L211,""),"")</f>
        <v/>
      </c>
      <c r="ET217" s="378" t="str">
        <f>IFERROR(IF(AND($EL217="fem",'Classificação geral'!$F211=1),'Classificação geral'!M211,""),"")</f>
        <v/>
      </c>
      <c r="EU217" s="378" t="str">
        <f>IFERROR(IF(AND($EL217="fem",'Classificação geral'!$F211=1),'Classificação geral'!N211,""),"")</f>
        <v/>
      </c>
      <c r="EV217" s="306"/>
      <c r="EW217" s="378" t="str">
        <f>IFERROR(IF(AND($EL217="fem",'Classificação geral'!$F211=1),'Classificação geral'!P211,""),"")</f>
        <v/>
      </c>
      <c r="EX217" s="378" t="str">
        <f>IFERROR(IF(AND($EL217="fem",'Classificação geral'!$F211=1),'Classificação geral'!Q211,""),"")</f>
        <v/>
      </c>
      <c r="EY217" s="378" t="str">
        <f>IFERROR(IF(AND($EL217="fem",'Classificação geral'!$F211=1),'Classificação geral'!R211,""),"")</f>
        <v/>
      </c>
      <c r="EZ217" s="296"/>
      <c r="FA217" s="380" t="str">
        <f t="shared" si="462"/>
        <v/>
      </c>
      <c r="FB217" s="297" t="str">
        <f>IFERROR(RANK(EZ217,EZ:EZ,0)+ COUNTIF(EZ$13:$EZ216,EZ217),"")</f>
        <v/>
      </c>
      <c r="FC217" s="298"/>
      <c r="FD217" s="305"/>
      <c r="FE217" s="295"/>
      <c r="FF217" s="306"/>
      <c r="FG217" s="293"/>
      <c r="FH217" s="293"/>
      <c r="FI217" s="306"/>
      <c r="FJ217" s="378" t="str">
        <f>IFERROR(IF(AND($FH217="mas",'Classificação geral'!$F211=1),'Classificação geral'!G211,""),"")</f>
        <v/>
      </c>
      <c r="FK217" s="378" t="str">
        <f>IFERROR(IF(AND($FH217="mas",'Classificação geral'!$F211=1),'Classificação geral'!H211,""),"")</f>
        <v/>
      </c>
      <c r="FL217" s="378" t="str">
        <f>IFERROR(IF(AND($FH217="mas",'Classificação geral'!$F211=1),'Classificação geral'!I211,""),"")</f>
        <v/>
      </c>
      <c r="FM217" s="378" t="str">
        <f>IFERROR(IF(AND($FH217="mas",'Classificação geral'!$F211=1),'Classificação geral'!J211,""),"")</f>
        <v/>
      </c>
      <c r="FN217" s="378" t="str">
        <f>IFERROR(IF(AND($FH217="mas",'Classificação geral'!$F211=1),'Classificação geral'!K211,""),"")</f>
        <v/>
      </c>
      <c r="FO217" s="378" t="str">
        <f>IFERROR(IF(AND($FH217="mas",'Classificação geral'!$F211=1),'Classificação geral'!L211,""),"")</f>
        <v/>
      </c>
      <c r="FP217" s="378" t="str">
        <f>IFERROR(IF(AND($FH217="mas",'Classificação geral'!$F211=1),'Classificação geral'!M211,""),"")</f>
        <v/>
      </c>
      <c r="FQ217" s="378" t="str">
        <f>IFERROR(IF(AND($FH217="mas",'Classificação geral'!$F211=1),'Classificação geral'!N211,""),"")</f>
        <v/>
      </c>
      <c r="FR217" s="378" t="str">
        <f>IFERROR(IF(AND($FH217="mas",'Classificação geral'!$F211=1),'Classificação geral'!O211,""),"")</f>
        <v/>
      </c>
      <c r="FS217" s="378" t="str">
        <f>IFERROR(IF(AND($FH217="mas",'Classificação geral'!$F211=1),'Classificação geral'!P211,""),"")</f>
        <v/>
      </c>
      <c r="FT217" s="378" t="str">
        <f>IFERROR(IF(AND($FH217="mas",'Classificação geral'!$F211=1),'Classificação geral'!Q211,""),"")</f>
        <v/>
      </c>
      <c r="FU217" s="378" t="str">
        <f>IFERROR(IF(AND($FH217="mas",'Classificação geral'!$F211=1),'Classificação geral'!R211,""),"")</f>
        <v/>
      </c>
      <c r="FV217" s="306"/>
      <c r="FW217" s="380" t="str">
        <f t="shared" si="463"/>
        <v/>
      </c>
      <c r="FX217" s="297" t="str">
        <f>IFERROR(RANK(FV217,FV:FV,0)+ COUNTIF($FV$13:FV216,FV217),"")</f>
        <v/>
      </c>
      <c r="FY217" s="305"/>
      <c r="FZ217" s="295"/>
      <c r="GA217" s="295"/>
      <c r="GB217" s="293"/>
      <c r="GC217" s="293"/>
      <c r="GD217" s="306"/>
      <c r="GE217" s="378" t="str">
        <f>IFERROR(IF(AND($GC217="fem",'Classificação geral'!$F211=2),'Classificação geral'!G211,""),"")</f>
        <v/>
      </c>
      <c r="GF217" s="378" t="str">
        <f>IFERROR(IF(AND($GC217="fem",'Classificação geral'!$F211=2),'Classificação geral'!H211,""),"")</f>
        <v/>
      </c>
      <c r="GG217" s="378" t="str">
        <f>IFERROR(IF(AND($GC217="fem",'Classificação geral'!$F211=2),'Classificação geral'!I211,""),"")</f>
        <v/>
      </c>
      <c r="GH217" s="378" t="str">
        <f>IFERROR(IF(AND($GC217="fem",'Classificação geral'!$F211=2),'Classificação geral'!J211,""),"")</f>
        <v/>
      </c>
      <c r="GI217" s="378" t="str">
        <f>IFERROR(IF(AND($GC217="fem",'Classificação geral'!$F211=2),'Classificação geral'!K211,""),"")</f>
        <v/>
      </c>
      <c r="GJ217" s="378" t="str">
        <f>IFERROR(IF(AND($GC217="fem",'Classificação geral'!$F211=2),'Classificação geral'!L211,""),"")</f>
        <v/>
      </c>
      <c r="GK217" s="378" t="str">
        <f>IFERROR(IF(AND($GC217="fem",'Classificação geral'!$F211=2),'Classificação geral'!M211,""),"")</f>
        <v/>
      </c>
      <c r="GL217" s="378" t="str">
        <f>IFERROR(IF(AND($GC217="fem",'Classificação geral'!$F211=2),'Classificação geral'!N211,""),"")</f>
        <v/>
      </c>
      <c r="GM217" s="378" t="str">
        <f>IFERROR(IF(AND($GC217="fem",'Classificação geral'!$F211=2),'Classificação geral'!O211,""),"")</f>
        <v/>
      </c>
      <c r="GN217" s="378" t="str">
        <f>IFERROR(IF(AND($GC217="fem",'Classificação geral'!$F211=2),'Classificação geral'!P211,""),"")</f>
        <v/>
      </c>
      <c r="GO217" s="378" t="str">
        <f>IFERROR(IF(AND($GC217="fem",'Classificação geral'!$F211=2),'Classificação geral'!Q211,""),"")</f>
        <v/>
      </c>
      <c r="GP217" s="378" t="str">
        <f>IFERROR(IF(AND($GC217="fem",'Classificação geral'!$F211=2),'Classificação geral'!R211,""),"")</f>
        <v/>
      </c>
      <c r="GQ217" s="306"/>
      <c r="GR217" s="380" t="str">
        <f t="shared" si="464"/>
        <v/>
      </c>
      <c r="GS217" s="297" t="str">
        <f>IFERROR(RANK(GQ217,GQ:GQ,0)+ COUNTIF($GQ$13:GQ216,GQ217),"")</f>
        <v/>
      </c>
      <c r="GT217" s="305"/>
      <c r="GU217" s="295"/>
      <c r="GV217" s="295"/>
      <c r="GW217" s="293"/>
      <c r="GX217" s="293"/>
      <c r="GY217" s="306"/>
      <c r="GZ217" s="306"/>
      <c r="HA217" s="306"/>
      <c r="HB217" s="306"/>
      <c r="HC217" s="306"/>
      <c r="HD217" s="306"/>
      <c r="HE217" s="306"/>
      <c r="HF217" s="306"/>
      <c r="HG217" s="306"/>
      <c r="HH217" s="306"/>
      <c r="HI217" s="306"/>
      <c r="HJ217" s="306"/>
      <c r="HK217" s="306"/>
      <c r="HL217" s="306"/>
      <c r="HM217" s="380" t="str">
        <f t="shared" si="465"/>
        <v/>
      </c>
      <c r="HN217" s="297" t="str">
        <f>IFERROR(RANK(HL217,HL:HL,0)+ COUNTIF($HL$13:HL216,HL217),"")</f>
        <v/>
      </c>
      <c r="HO217" s="305"/>
      <c r="HP217" s="295"/>
      <c r="HQ217" s="306"/>
      <c r="HR217" s="293"/>
      <c r="HS217" s="293"/>
      <c r="HT217" s="293"/>
      <c r="HU217" s="382">
        <f>IF($HT217='Classificação geral'!$F211,'Classificação geral'!G211,"")</f>
        <v>0</v>
      </c>
      <c r="HV217" s="382">
        <f>IF($HT217='Classificação geral'!$F211,'Classificação geral'!H211,"")</f>
        <v>0</v>
      </c>
      <c r="HW217" s="382">
        <f>IF($HT217='Classificação geral'!$F211,'Classificação geral'!I211,"")</f>
        <v>0</v>
      </c>
      <c r="HX217" s="382">
        <f>IF($HT217='Classificação geral'!$F211,'Classificação geral'!J211,"")</f>
        <v>0</v>
      </c>
      <c r="HY217" s="382">
        <f>IF($HT217='Classificação geral'!$F211,'Classificação geral'!K211,"")</f>
        <v>0</v>
      </c>
      <c r="HZ217" s="382">
        <f>IF($HT217='Classificação geral'!$F211,'Classificação geral'!L211,"")</f>
        <v>0</v>
      </c>
      <c r="IA217" s="382">
        <f>IF($HT217='Classificação geral'!$F211,'Classificação geral'!M211,"")</f>
        <v>0</v>
      </c>
      <c r="IB217" s="382">
        <f>IF($HT217='Classificação geral'!$F211,'Classificação geral'!N211,"")</f>
        <v>0</v>
      </c>
      <c r="IC217" s="382">
        <f>IF($HT217='Classificação geral'!$F211,'Classificação geral'!O211,"")</f>
        <v>0</v>
      </c>
      <c r="ID217" s="382">
        <f>IF($HT217='Classificação geral'!$F211,'Classificação geral'!P211,"")</f>
        <v>0</v>
      </c>
      <c r="IE217" s="382">
        <f>IF($HT217='Classificação geral'!$F211,'Classificação geral'!Q211,"")</f>
        <v>0</v>
      </c>
      <c r="IF217" s="382">
        <f>IF($HT217='Classificação geral'!$F211,'Classificação geral'!R211,"")</f>
        <v>0</v>
      </c>
      <c r="IG217" s="379">
        <f>IF($HT217='Classificação geral'!$F211,'Classificação geral'!$U211,"")</f>
        <v>0</v>
      </c>
      <c r="IH217" s="334" t="str">
        <f t="shared" si="460"/>
        <v/>
      </c>
      <c r="II217" s="297">
        <f>IFERROR(RANK(IG217,IG:IG,0)+ COUNTIF($IG$13:IG216,IG217),"")</f>
        <v>77</v>
      </c>
      <c r="IJ217" s="305"/>
      <c r="IK217" s="295"/>
      <c r="IL217" s="306"/>
      <c r="IM217" s="293"/>
      <c r="IN217" s="293"/>
      <c r="IO217" s="293"/>
      <c r="IP217" s="379">
        <f>IF($IO217='Classificação geral'!$F211,'Classificação geral'!G211,"")</f>
        <v>0</v>
      </c>
      <c r="IQ217" s="379">
        <f>IF($IO217='Classificação geral'!$F211,'Classificação geral'!H211,"")</f>
        <v>0</v>
      </c>
      <c r="IR217" s="379">
        <f>IF($IO217='Classificação geral'!$F211,'Classificação geral'!I211,"")</f>
        <v>0</v>
      </c>
      <c r="IS217" s="379">
        <f>IF($IO217='Classificação geral'!$F211,'Classificação geral'!J211,"")</f>
        <v>0</v>
      </c>
      <c r="IT217" s="379">
        <f>IF($IO217='Classificação geral'!$F211,'Classificação geral'!K211,"")</f>
        <v>0</v>
      </c>
      <c r="IU217" s="379">
        <f>IF($IO217='Classificação geral'!$F211,'Classificação geral'!L211,"")</f>
        <v>0</v>
      </c>
      <c r="IV217" s="379">
        <f>IF($IO217='Classificação geral'!$F211,'Classificação geral'!M211,"")</f>
        <v>0</v>
      </c>
      <c r="IW217" s="379">
        <f>IF($IO217='Classificação geral'!$F211,'Classificação geral'!N211,"")</f>
        <v>0</v>
      </c>
      <c r="IX217" s="379">
        <f>IF($IO217='Classificação geral'!$F211,'Classificação geral'!O211,"")</f>
        <v>0</v>
      </c>
      <c r="IY217" s="379">
        <f>IF($IO217='Classificação geral'!$F211,'Classificação geral'!P211,"")</f>
        <v>0</v>
      </c>
      <c r="IZ217" s="379">
        <f>IF($IO217='Classificação geral'!$F211,'Classificação geral'!Q211,"")</f>
        <v>0</v>
      </c>
      <c r="JA217" s="379">
        <f>IF($IO217='Classificação geral'!$F211,'Classificação geral'!R211,"")</f>
        <v>0</v>
      </c>
      <c r="JB217" s="296">
        <f>IF($IO217='Classificação geral'!$F211,'Classificação geral'!$U211,"")</f>
        <v>0</v>
      </c>
      <c r="JC217" s="334" t="str">
        <f t="shared" si="461"/>
        <v/>
      </c>
      <c r="JD217" s="297">
        <f>IFERROR(RANK(JB217,JB:JB,0)+ COUNTIF($JB$13:JB216,JB217),"")</f>
        <v>77</v>
      </c>
    </row>
    <row r="218" spans="66:264" ht="24.6" x14ac:dyDescent="0.4">
      <c r="BN218" s="236"/>
      <c r="EI218" s="295"/>
      <c r="EJ218" s="306"/>
      <c r="EK218" s="293"/>
      <c r="EL218" s="293"/>
      <c r="EM218" s="293"/>
      <c r="EN218" s="378" t="str">
        <f>IFERROR(IF(AND($EL218="fem",'Classificação geral'!$F212=1),'Classificação geral'!G212,""),"")</f>
        <v/>
      </c>
      <c r="EO218" s="378" t="str">
        <f>IFERROR(IF(AND($EL218="fem",'Classificação geral'!$F212=1),'Classificação geral'!H212,""),"")</f>
        <v/>
      </c>
      <c r="EP218" s="378" t="str">
        <f>IFERROR(IF(AND($EL218="fem",'Classificação geral'!$F212=1),'Classificação geral'!I212,""),"")</f>
        <v/>
      </c>
      <c r="EQ218" s="378" t="str">
        <f>IFERROR(IF(AND($EL218="fem",'Classificação geral'!$F212=1),'Classificação geral'!J212,""),"")</f>
        <v/>
      </c>
      <c r="ER218" s="306"/>
      <c r="ES218" s="378" t="str">
        <f>IFERROR(IF(AND($EL218="fem",'Classificação geral'!$F212=1),'Classificação geral'!L212,""),"")</f>
        <v/>
      </c>
      <c r="ET218" s="378" t="str">
        <f>IFERROR(IF(AND($EL218="fem",'Classificação geral'!$F212=1),'Classificação geral'!M212,""),"")</f>
        <v/>
      </c>
      <c r="EU218" s="378" t="str">
        <f>IFERROR(IF(AND($EL218="fem",'Classificação geral'!$F212=1),'Classificação geral'!N212,""),"")</f>
        <v/>
      </c>
      <c r="EV218" s="306"/>
      <c r="EW218" s="378" t="str">
        <f>IFERROR(IF(AND($EL218="fem",'Classificação geral'!$F212=1),'Classificação geral'!P212,""),"")</f>
        <v/>
      </c>
      <c r="EX218" s="378" t="str">
        <f>IFERROR(IF(AND($EL218="fem",'Classificação geral'!$F212=1),'Classificação geral'!Q212,""),"")</f>
        <v/>
      </c>
      <c r="EY218" s="378" t="str">
        <f>IFERROR(IF(AND($EL218="fem",'Classificação geral'!$F212=1),'Classificação geral'!R212,""),"")</f>
        <v/>
      </c>
      <c r="EZ218" s="296"/>
      <c r="FA218" s="380" t="str">
        <f t="shared" si="462"/>
        <v/>
      </c>
      <c r="FB218" s="297" t="str">
        <f>IFERROR(RANK(EZ218,EZ:EZ,0)+ COUNTIF(EZ$13:$EZ217,EZ218),"")</f>
        <v/>
      </c>
      <c r="FC218" s="298"/>
      <c r="FD218" s="305"/>
      <c r="FE218" s="295"/>
      <c r="FF218" s="306"/>
      <c r="FG218" s="293"/>
      <c r="FH218" s="293"/>
      <c r="FI218" s="306"/>
      <c r="FJ218" s="378" t="str">
        <f>IFERROR(IF(AND($FH218="mas",'Classificação geral'!$F212=1),'Classificação geral'!G212,""),"")</f>
        <v/>
      </c>
      <c r="FK218" s="378" t="str">
        <f>IFERROR(IF(AND($FH218="mas",'Classificação geral'!$F212=1),'Classificação geral'!H212,""),"")</f>
        <v/>
      </c>
      <c r="FL218" s="378" t="str">
        <f>IFERROR(IF(AND($FH218="mas",'Classificação geral'!$F212=1),'Classificação geral'!I212,""),"")</f>
        <v/>
      </c>
      <c r="FM218" s="378" t="str">
        <f>IFERROR(IF(AND($FH218="mas",'Classificação geral'!$F212=1),'Classificação geral'!J212,""),"")</f>
        <v/>
      </c>
      <c r="FN218" s="378" t="str">
        <f>IFERROR(IF(AND($FH218="mas",'Classificação geral'!$F212=1),'Classificação geral'!K212,""),"")</f>
        <v/>
      </c>
      <c r="FO218" s="378" t="str">
        <f>IFERROR(IF(AND($FH218="mas",'Classificação geral'!$F212=1),'Classificação geral'!L212,""),"")</f>
        <v/>
      </c>
      <c r="FP218" s="378" t="str">
        <f>IFERROR(IF(AND($FH218="mas",'Classificação geral'!$F212=1),'Classificação geral'!M212,""),"")</f>
        <v/>
      </c>
      <c r="FQ218" s="378" t="str">
        <f>IFERROR(IF(AND($FH218="mas",'Classificação geral'!$F212=1),'Classificação geral'!N212,""),"")</f>
        <v/>
      </c>
      <c r="FR218" s="378" t="str">
        <f>IFERROR(IF(AND($FH218="mas",'Classificação geral'!$F212=1),'Classificação geral'!O212,""),"")</f>
        <v/>
      </c>
      <c r="FS218" s="378" t="str">
        <f>IFERROR(IF(AND($FH218="mas",'Classificação geral'!$F212=1),'Classificação geral'!P212,""),"")</f>
        <v/>
      </c>
      <c r="FT218" s="378" t="str">
        <f>IFERROR(IF(AND($FH218="mas",'Classificação geral'!$F212=1),'Classificação geral'!Q212,""),"")</f>
        <v/>
      </c>
      <c r="FU218" s="378" t="str">
        <f>IFERROR(IF(AND($FH218="mas",'Classificação geral'!$F212=1),'Classificação geral'!R212,""),"")</f>
        <v/>
      </c>
      <c r="FV218" s="306"/>
      <c r="FW218" s="380" t="str">
        <f t="shared" si="463"/>
        <v/>
      </c>
      <c r="FX218" s="297" t="str">
        <f>IFERROR(RANK(FV218,FV:FV,0)+ COUNTIF($FV$13:FV217,FV218),"")</f>
        <v/>
      </c>
      <c r="FY218" s="305"/>
      <c r="FZ218" s="295"/>
      <c r="GA218" s="295"/>
      <c r="GB218" s="293"/>
      <c r="GC218" s="293"/>
      <c r="GD218" s="306"/>
      <c r="GE218" s="378" t="str">
        <f>IFERROR(IF(AND($GC218="fem",'Classificação geral'!$F212=2),'Classificação geral'!G212,""),"")</f>
        <v/>
      </c>
      <c r="GF218" s="378" t="str">
        <f>IFERROR(IF(AND($GC218="fem",'Classificação geral'!$F212=2),'Classificação geral'!H212,""),"")</f>
        <v/>
      </c>
      <c r="GG218" s="378" t="str">
        <f>IFERROR(IF(AND($GC218="fem",'Classificação geral'!$F212=2),'Classificação geral'!I212,""),"")</f>
        <v/>
      </c>
      <c r="GH218" s="378" t="str">
        <f>IFERROR(IF(AND($GC218="fem",'Classificação geral'!$F212=2),'Classificação geral'!J212,""),"")</f>
        <v/>
      </c>
      <c r="GI218" s="378" t="str">
        <f>IFERROR(IF(AND($GC218="fem",'Classificação geral'!$F212=2),'Classificação geral'!K212,""),"")</f>
        <v/>
      </c>
      <c r="GJ218" s="378" t="str">
        <f>IFERROR(IF(AND($GC218="fem",'Classificação geral'!$F212=2),'Classificação geral'!L212,""),"")</f>
        <v/>
      </c>
      <c r="GK218" s="378" t="str">
        <f>IFERROR(IF(AND($GC218="fem",'Classificação geral'!$F212=2),'Classificação geral'!M212,""),"")</f>
        <v/>
      </c>
      <c r="GL218" s="378" t="str">
        <f>IFERROR(IF(AND($GC218="fem",'Classificação geral'!$F212=2),'Classificação geral'!N212,""),"")</f>
        <v/>
      </c>
      <c r="GM218" s="378" t="str">
        <f>IFERROR(IF(AND($GC218="fem",'Classificação geral'!$F212=2),'Classificação geral'!O212,""),"")</f>
        <v/>
      </c>
      <c r="GN218" s="378" t="str">
        <f>IFERROR(IF(AND($GC218="fem",'Classificação geral'!$F212=2),'Classificação geral'!P212,""),"")</f>
        <v/>
      </c>
      <c r="GO218" s="378" t="str">
        <f>IFERROR(IF(AND($GC218="fem",'Classificação geral'!$F212=2),'Classificação geral'!Q212,""),"")</f>
        <v/>
      </c>
      <c r="GP218" s="378" t="str">
        <f>IFERROR(IF(AND($GC218="fem",'Classificação geral'!$F212=2),'Classificação geral'!R212,""),"")</f>
        <v/>
      </c>
      <c r="GQ218" s="306"/>
      <c r="GR218" s="380" t="str">
        <f t="shared" si="464"/>
        <v/>
      </c>
      <c r="GS218" s="297" t="str">
        <f>IFERROR(RANK(GQ218,GQ:GQ,0)+ COUNTIF($GQ$13:GQ217,GQ218),"")</f>
        <v/>
      </c>
      <c r="GT218" s="305"/>
      <c r="GU218" s="295"/>
      <c r="GV218" s="295"/>
      <c r="GW218" s="293"/>
      <c r="GX218" s="293"/>
      <c r="GY218" s="306"/>
      <c r="GZ218" s="306"/>
      <c r="HA218" s="306"/>
      <c r="HB218" s="306"/>
      <c r="HC218" s="306"/>
      <c r="HD218" s="306"/>
      <c r="HE218" s="306"/>
      <c r="HF218" s="306"/>
      <c r="HG218" s="306"/>
      <c r="HH218" s="306"/>
      <c r="HI218" s="306"/>
      <c r="HJ218" s="306"/>
      <c r="HK218" s="306"/>
      <c r="HL218" s="306"/>
      <c r="HM218" s="380" t="str">
        <f t="shared" si="465"/>
        <v/>
      </c>
      <c r="HN218" s="297" t="str">
        <f>IFERROR(RANK(HL218,HL:HL,0)+ COUNTIF($HL$13:HL217,HL218),"")</f>
        <v/>
      </c>
      <c r="HO218" s="305"/>
      <c r="HP218" s="295"/>
      <c r="HQ218" s="306"/>
      <c r="HR218" s="293"/>
      <c r="HS218" s="293"/>
      <c r="HT218" s="293"/>
      <c r="HU218" s="382">
        <f>IF($HT218='Classificação geral'!$F212,'Classificação geral'!G212,"")</f>
        <v>0</v>
      </c>
      <c r="HV218" s="382">
        <f>IF($HT218='Classificação geral'!$F212,'Classificação geral'!H212,"")</f>
        <v>0</v>
      </c>
      <c r="HW218" s="382">
        <f>IF($HT218='Classificação geral'!$F212,'Classificação geral'!I212,"")</f>
        <v>0</v>
      </c>
      <c r="HX218" s="382">
        <f>IF($HT218='Classificação geral'!$F212,'Classificação geral'!J212,"")</f>
        <v>0</v>
      </c>
      <c r="HY218" s="382">
        <f>IF($HT218='Classificação geral'!$F212,'Classificação geral'!K212,"")</f>
        <v>0</v>
      </c>
      <c r="HZ218" s="382">
        <f>IF($HT218='Classificação geral'!$F212,'Classificação geral'!L212,"")</f>
        <v>0</v>
      </c>
      <c r="IA218" s="382">
        <f>IF($HT218='Classificação geral'!$F212,'Classificação geral'!M212,"")</f>
        <v>0</v>
      </c>
      <c r="IB218" s="382">
        <f>IF($HT218='Classificação geral'!$F212,'Classificação geral'!N212,"")</f>
        <v>0</v>
      </c>
      <c r="IC218" s="382">
        <f>IF($HT218='Classificação geral'!$F212,'Classificação geral'!O212,"")</f>
        <v>0</v>
      </c>
      <c r="ID218" s="382">
        <f>IF($HT218='Classificação geral'!$F212,'Classificação geral'!P212,"")</f>
        <v>0</v>
      </c>
      <c r="IE218" s="382">
        <f>IF($HT218='Classificação geral'!$F212,'Classificação geral'!Q212,"")</f>
        <v>0</v>
      </c>
      <c r="IF218" s="382">
        <f>IF($HT218='Classificação geral'!$F212,'Classificação geral'!R212,"")</f>
        <v>0</v>
      </c>
      <c r="IG218" s="379">
        <f>IF($HT218='Classificação geral'!$F212,'Classificação geral'!$U212,"")</f>
        <v>0</v>
      </c>
      <c r="IH218" s="334" t="str">
        <f t="shared" si="460"/>
        <v/>
      </c>
      <c r="II218" s="297">
        <f>IFERROR(RANK(IG218,IG:IG,0)+ COUNTIF($IG$13:IG217,IG218),"")</f>
        <v>78</v>
      </c>
      <c r="IJ218" s="305"/>
      <c r="IK218" s="295"/>
      <c r="IL218" s="306"/>
      <c r="IM218" s="293"/>
      <c r="IN218" s="293"/>
      <c r="IO218" s="293"/>
      <c r="IP218" s="379">
        <f>IF($IO218='Classificação geral'!$F212,'Classificação geral'!G212,"")</f>
        <v>0</v>
      </c>
      <c r="IQ218" s="379">
        <f>IF($IO218='Classificação geral'!$F212,'Classificação geral'!H212,"")</f>
        <v>0</v>
      </c>
      <c r="IR218" s="379">
        <f>IF($IO218='Classificação geral'!$F212,'Classificação geral'!I212,"")</f>
        <v>0</v>
      </c>
      <c r="IS218" s="379">
        <f>IF($IO218='Classificação geral'!$F212,'Classificação geral'!J212,"")</f>
        <v>0</v>
      </c>
      <c r="IT218" s="379">
        <f>IF($IO218='Classificação geral'!$F212,'Classificação geral'!K212,"")</f>
        <v>0</v>
      </c>
      <c r="IU218" s="379">
        <f>IF($IO218='Classificação geral'!$F212,'Classificação geral'!L212,"")</f>
        <v>0</v>
      </c>
      <c r="IV218" s="379">
        <f>IF($IO218='Classificação geral'!$F212,'Classificação geral'!M212,"")</f>
        <v>0</v>
      </c>
      <c r="IW218" s="379">
        <f>IF($IO218='Classificação geral'!$F212,'Classificação geral'!N212,"")</f>
        <v>0</v>
      </c>
      <c r="IX218" s="379">
        <f>IF($IO218='Classificação geral'!$F212,'Classificação geral'!O212,"")</f>
        <v>0</v>
      </c>
      <c r="IY218" s="379">
        <f>IF($IO218='Classificação geral'!$F212,'Classificação geral'!P212,"")</f>
        <v>0</v>
      </c>
      <c r="IZ218" s="379">
        <f>IF($IO218='Classificação geral'!$F212,'Classificação geral'!Q212,"")</f>
        <v>0</v>
      </c>
      <c r="JA218" s="379">
        <f>IF($IO218='Classificação geral'!$F212,'Classificação geral'!R212,"")</f>
        <v>0</v>
      </c>
      <c r="JB218" s="296">
        <f>IF($IO218='Classificação geral'!$F212,'Classificação geral'!$U212,"")</f>
        <v>0</v>
      </c>
      <c r="JC218" s="334" t="str">
        <f t="shared" si="461"/>
        <v/>
      </c>
      <c r="JD218" s="297">
        <f>IFERROR(RANK(JB218,JB:JB,0)+ COUNTIF($JB$13:JB217,JB218),"")</f>
        <v>78</v>
      </c>
    </row>
    <row r="219" spans="66:264" ht="24.6" x14ac:dyDescent="0.4">
      <c r="BN219" s="236"/>
      <c r="EI219" s="295"/>
      <c r="EJ219" s="306"/>
      <c r="EK219" s="293"/>
      <c r="EL219" s="293"/>
      <c r="EM219" s="293"/>
      <c r="EN219" s="378" t="str">
        <f>IFERROR(IF(AND($EL219="fem",'Classificação geral'!$F213=1),'Classificação geral'!G213,""),"")</f>
        <v/>
      </c>
      <c r="EO219" s="378" t="str">
        <f>IFERROR(IF(AND($EL219="fem",'Classificação geral'!$F213=1),'Classificação geral'!H213,""),"")</f>
        <v/>
      </c>
      <c r="EP219" s="378" t="str">
        <f>IFERROR(IF(AND($EL219="fem",'Classificação geral'!$F213=1),'Classificação geral'!I213,""),"")</f>
        <v/>
      </c>
      <c r="EQ219" s="378" t="str">
        <f>IFERROR(IF(AND($EL219="fem",'Classificação geral'!$F213=1),'Classificação geral'!J213,""),"")</f>
        <v/>
      </c>
      <c r="ER219" s="306"/>
      <c r="ES219" s="378" t="str">
        <f>IFERROR(IF(AND($EL219="fem",'Classificação geral'!$F213=1),'Classificação geral'!L213,""),"")</f>
        <v/>
      </c>
      <c r="ET219" s="378" t="str">
        <f>IFERROR(IF(AND($EL219="fem",'Classificação geral'!$F213=1),'Classificação geral'!M213,""),"")</f>
        <v/>
      </c>
      <c r="EU219" s="378" t="str">
        <f>IFERROR(IF(AND($EL219="fem",'Classificação geral'!$F213=1),'Classificação geral'!N213,""),"")</f>
        <v/>
      </c>
      <c r="EV219" s="306"/>
      <c r="EW219" s="378" t="str">
        <f>IFERROR(IF(AND($EL219="fem",'Classificação geral'!$F213=1),'Classificação geral'!P213,""),"")</f>
        <v/>
      </c>
      <c r="EX219" s="378" t="str">
        <f>IFERROR(IF(AND($EL219="fem",'Classificação geral'!$F213=1),'Classificação geral'!Q213,""),"")</f>
        <v/>
      </c>
      <c r="EY219" s="378" t="str">
        <f>IFERROR(IF(AND($EL219="fem",'Classificação geral'!$F213=1),'Classificação geral'!R213,""),"")</f>
        <v/>
      </c>
      <c r="EZ219" s="296"/>
      <c r="FA219" s="380" t="str">
        <f t="shared" si="462"/>
        <v/>
      </c>
      <c r="FB219" s="297" t="str">
        <f>IFERROR(RANK(EZ219,EZ:EZ,0)+ COUNTIF(EZ$13:$EZ218,EZ219),"")</f>
        <v/>
      </c>
      <c r="FC219" s="298"/>
      <c r="FD219" s="305"/>
      <c r="FE219" s="295"/>
      <c r="FF219" s="306"/>
      <c r="FG219" s="293"/>
      <c r="FH219" s="293"/>
      <c r="FI219" s="306"/>
      <c r="FJ219" s="378" t="str">
        <f>IFERROR(IF(AND($FH219="mas",'Classificação geral'!$F213=1),'Classificação geral'!G213,""),"")</f>
        <v/>
      </c>
      <c r="FK219" s="378" t="str">
        <f>IFERROR(IF(AND($FH219="mas",'Classificação geral'!$F213=1),'Classificação geral'!H213,""),"")</f>
        <v/>
      </c>
      <c r="FL219" s="378" t="str">
        <f>IFERROR(IF(AND($FH219="mas",'Classificação geral'!$F213=1),'Classificação geral'!I213,""),"")</f>
        <v/>
      </c>
      <c r="FM219" s="378" t="str">
        <f>IFERROR(IF(AND($FH219="mas",'Classificação geral'!$F213=1),'Classificação geral'!J213,""),"")</f>
        <v/>
      </c>
      <c r="FN219" s="378" t="str">
        <f>IFERROR(IF(AND($FH219="mas",'Classificação geral'!$F213=1),'Classificação geral'!K213,""),"")</f>
        <v/>
      </c>
      <c r="FO219" s="378" t="str">
        <f>IFERROR(IF(AND($FH219="mas",'Classificação geral'!$F213=1),'Classificação geral'!L213,""),"")</f>
        <v/>
      </c>
      <c r="FP219" s="378" t="str">
        <f>IFERROR(IF(AND($FH219="mas",'Classificação geral'!$F213=1),'Classificação geral'!M213,""),"")</f>
        <v/>
      </c>
      <c r="FQ219" s="378" t="str">
        <f>IFERROR(IF(AND($FH219="mas",'Classificação geral'!$F213=1),'Classificação geral'!N213,""),"")</f>
        <v/>
      </c>
      <c r="FR219" s="378" t="str">
        <f>IFERROR(IF(AND($FH219="mas",'Classificação geral'!$F213=1),'Classificação geral'!O213,""),"")</f>
        <v/>
      </c>
      <c r="FS219" s="378" t="str">
        <f>IFERROR(IF(AND($FH219="mas",'Classificação geral'!$F213=1),'Classificação geral'!P213,""),"")</f>
        <v/>
      </c>
      <c r="FT219" s="378" t="str">
        <f>IFERROR(IF(AND($FH219="mas",'Classificação geral'!$F213=1),'Classificação geral'!Q213,""),"")</f>
        <v/>
      </c>
      <c r="FU219" s="378" t="str">
        <f>IFERROR(IF(AND($FH219="mas",'Classificação geral'!$F213=1),'Classificação geral'!R213,""),"")</f>
        <v/>
      </c>
      <c r="FV219" s="306"/>
      <c r="FW219" s="380" t="str">
        <f t="shared" si="463"/>
        <v/>
      </c>
      <c r="FX219" s="297" t="str">
        <f>IFERROR(RANK(FV219,FV:FV,0)+ COUNTIF($FV$13:FV218,FV219),"")</f>
        <v/>
      </c>
      <c r="FY219" s="305"/>
      <c r="FZ219" s="295"/>
      <c r="GA219" s="295"/>
      <c r="GB219" s="293"/>
      <c r="GC219" s="293"/>
      <c r="GD219" s="306"/>
      <c r="GE219" s="378" t="str">
        <f>IFERROR(IF(AND($GC219="fem",'Classificação geral'!$F213=2),'Classificação geral'!G213,""),"")</f>
        <v/>
      </c>
      <c r="GF219" s="378" t="str">
        <f>IFERROR(IF(AND($GC219="fem",'Classificação geral'!$F213=2),'Classificação geral'!H213,""),"")</f>
        <v/>
      </c>
      <c r="GG219" s="378" t="str">
        <f>IFERROR(IF(AND($GC219="fem",'Classificação geral'!$F213=2),'Classificação geral'!I213,""),"")</f>
        <v/>
      </c>
      <c r="GH219" s="378" t="str">
        <f>IFERROR(IF(AND($GC219="fem",'Classificação geral'!$F213=2),'Classificação geral'!J213,""),"")</f>
        <v/>
      </c>
      <c r="GI219" s="378" t="str">
        <f>IFERROR(IF(AND($GC219="fem",'Classificação geral'!$F213=2),'Classificação geral'!K213,""),"")</f>
        <v/>
      </c>
      <c r="GJ219" s="378" t="str">
        <f>IFERROR(IF(AND($GC219="fem",'Classificação geral'!$F213=2),'Classificação geral'!L213,""),"")</f>
        <v/>
      </c>
      <c r="GK219" s="378" t="str">
        <f>IFERROR(IF(AND($GC219="fem",'Classificação geral'!$F213=2),'Classificação geral'!M213,""),"")</f>
        <v/>
      </c>
      <c r="GL219" s="378" t="str">
        <f>IFERROR(IF(AND($GC219="fem",'Classificação geral'!$F213=2),'Classificação geral'!N213,""),"")</f>
        <v/>
      </c>
      <c r="GM219" s="378" t="str">
        <f>IFERROR(IF(AND($GC219="fem",'Classificação geral'!$F213=2),'Classificação geral'!O213,""),"")</f>
        <v/>
      </c>
      <c r="GN219" s="378" t="str">
        <f>IFERROR(IF(AND($GC219="fem",'Classificação geral'!$F213=2),'Classificação geral'!P213,""),"")</f>
        <v/>
      </c>
      <c r="GO219" s="378" t="str">
        <f>IFERROR(IF(AND($GC219="fem",'Classificação geral'!$F213=2),'Classificação geral'!Q213,""),"")</f>
        <v/>
      </c>
      <c r="GP219" s="378" t="str">
        <f>IFERROR(IF(AND($GC219="fem",'Classificação geral'!$F213=2),'Classificação geral'!R213,""),"")</f>
        <v/>
      </c>
      <c r="GQ219" s="306"/>
      <c r="GR219" s="380" t="str">
        <f t="shared" si="464"/>
        <v/>
      </c>
      <c r="GS219" s="297" t="str">
        <f>IFERROR(RANK(GQ219,GQ:GQ,0)+ COUNTIF($GQ$13:GQ218,GQ219),"")</f>
        <v/>
      </c>
      <c r="GT219" s="305"/>
      <c r="GU219" s="295"/>
      <c r="GV219" s="295"/>
      <c r="GW219" s="293"/>
      <c r="GX219" s="293"/>
      <c r="GY219" s="306"/>
      <c r="GZ219" s="306"/>
      <c r="HA219" s="306"/>
      <c r="HB219" s="306"/>
      <c r="HC219" s="306"/>
      <c r="HD219" s="306"/>
      <c r="HE219" s="306"/>
      <c r="HF219" s="306"/>
      <c r="HG219" s="306"/>
      <c r="HH219" s="306"/>
      <c r="HI219" s="306"/>
      <c r="HJ219" s="306"/>
      <c r="HK219" s="306"/>
      <c r="HL219" s="306"/>
      <c r="HM219" s="380" t="str">
        <f t="shared" si="465"/>
        <v/>
      </c>
      <c r="HN219" s="297" t="str">
        <f>IFERROR(RANK(HL219,HL:HL,0)+ COUNTIF($HL$13:HL218,HL219),"")</f>
        <v/>
      </c>
      <c r="HO219" s="305"/>
      <c r="HP219" s="295"/>
      <c r="HQ219" s="306"/>
      <c r="HR219" s="293"/>
      <c r="HS219" s="293"/>
      <c r="HT219" s="293"/>
      <c r="HU219" s="382">
        <f>IF($HT219='Classificação geral'!$F213,'Classificação geral'!G213,"")</f>
        <v>0</v>
      </c>
      <c r="HV219" s="382">
        <f>IF($HT219='Classificação geral'!$F213,'Classificação geral'!H213,"")</f>
        <v>0</v>
      </c>
      <c r="HW219" s="382">
        <f>IF($HT219='Classificação geral'!$F213,'Classificação geral'!I213,"")</f>
        <v>0</v>
      </c>
      <c r="HX219" s="382">
        <f>IF($HT219='Classificação geral'!$F213,'Classificação geral'!J213,"")</f>
        <v>0</v>
      </c>
      <c r="HY219" s="382">
        <f>IF($HT219='Classificação geral'!$F213,'Classificação geral'!K213,"")</f>
        <v>0</v>
      </c>
      <c r="HZ219" s="382">
        <f>IF($HT219='Classificação geral'!$F213,'Classificação geral'!L213,"")</f>
        <v>0</v>
      </c>
      <c r="IA219" s="382">
        <f>IF($HT219='Classificação geral'!$F213,'Classificação geral'!M213,"")</f>
        <v>0</v>
      </c>
      <c r="IB219" s="382">
        <f>IF($HT219='Classificação geral'!$F213,'Classificação geral'!N213,"")</f>
        <v>0</v>
      </c>
      <c r="IC219" s="382">
        <f>IF($HT219='Classificação geral'!$F213,'Classificação geral'!O213,"")</f>
        <v>0</v>
      </c>
      <c r="ID219" s="382">
        <f>IF($HT219='Classificação geral'!$F213,'Classificação geral'!P213,"")</f>
        <v>0</v>
      </c>
      <c r="IE219" s="382">
        <f>IF($HT219='Classificação geral'!$F213,'Classificação geral'!Q213,"")</f>
        <v>0</v>
      </c>
      <c r="IF219" s="382">
        <f>IF($HT219='Classificação geral'!$F213,'Classificação geral'!R213,"")</f>
        <v>0</v>
      </c>
      <c r="IG219" s="379">
        <f>IF($HT219='Classificação geral'!$F213,'Classificação geral'!$U213,"")</f>
        <v>0</v>
      </c>
      <c r="IH219" s="334" t="str">
        <f t="shared" si="460"/>
        <v/>
      </c>
      <c r="II219" s="297">
        <f>IFERROR(RANK(IG219,IG:IG,0)+ COUNTIF($IG$13:IG218,IG219),"")</f>
        <v>79</v>
      </c>
      <c r="IJ219" s="305"/>
      <c r="IK219" s="295"/>
      <c r="IL219" s="306"/>
      <c r="IM219" s="293"/>
      <c r="IN219" s="293"/>
      <c r="IO219" s="293"/>
      <c r="IP219" s="379">
        <f>IF($IO219='Classificação geral'!$F213,'Classificação geral'!G213,"")</f>
        <v>0</v>
      </c>
      <c r="IQ219" s="379">
        <f>IF($IO219='Classificação geral'!$F213,'Classificação geral'!H213,"")</f>
        <v>0</v>
      </c>
      <c r="IR219" s="379">
        <f>IF($IO219='Classificação geral'!$F213,'Classificação geral'!I213,"")</f>
        <v>0</v>
      </c>
      <c r="IS219" s="379">
        <f>IF($IO219='Classificação geral'!$F213,'Classificação geral'!J213,"")</f>
        <v>0</v>
      </c>
      <c r="IT219" s="379">
        <f>IF($IO219='Classificação geral'!$F213,'Classificação geral'!K213,"")</f>
        <v>0</v>
      </c>
      <c r="IU219" s="379">
        <f>IF($IO219='Classificação geral'!$F213,'Classificação geral'!L213,"")</f>
        <v>0</v>
      </c>
      <c r="IV219" s="379">
        <f>IF($IO219='Classificação geral'!$F213,'Classificação geral'!M213,"")</f>
        <v>0</v>
      </c>
      <c r="IW219" s="379">
        <f>IF($IO219='Classificação geral'!$F213,'Classificação geral'!N213,"")</f>
        <v>0</v>
      </c>
      <c r="IX219" s="379">
        <f>IF($IO219='Classificação geral'!$F213,'Classificação geral'!O213,"")</f>
        <v>0</v>
      </c>
      <c r="IY219" s="379">
        <f>IF($IO219='Classificação geral'!$F213,'Classificação geral'!P213,"")</f>
        <v>0</v>
      </c>
      <c r="IZ219" s="379">
        <f>IF($IO219='Classificação geral'!$F213,'Classificação geral'!Q213,"")</f>
        <v>0</v>
      </c>
      <c r="JA219" s="379">
        <f>IF($IO219='Classificação geral'!$F213,'Classificação geral'!R213,"")</f>
        <v>0</v>
      </c>
      <c r="JB219" s="296">
        <f>IF($IO219='Classificação geral'!$F213,'Classificação geral'!$U213,"")</f>
        <v>0</v>
      </c>
      <c r="JC219" s="334" t="str">
        <f t="shared" si="461"/>
        <v/>
      </c>
      <c r="JD219" s="297">
        <f>IFERROR(RANK(JB219,JB:JB,0)+ COUNTIF($JB$13:JB218,JB219),"")</f>
        <v>79</v>
      </c>
    </row>
    <row r="220" spans="66:264" ht="24.6" x14ac:dyDescent="0.4">
      <c r="BN220" s="236"/>
      <c r="EI220" s="295"/>
      <c r="EJ220" s="306"/>
      <c r="EK220" s="293"/>
      <c r="EL220" s="293"/>
      <c r="EM220" s="293"/>
      <c r="EN220" s="378" t="str">
        <f>IFERROR(IF(AND($EL220="fem",'Classificação geral'!$F214=1),'Classificação geral'!G214,""),"")</f>
        <v/>
      </c>
      <c r="EO220" s="378" t="str">
        <f>IFERROR(IF(AND($EL220="fem",'Classificação geral'!$F214=1),'Classificação geral'!H214,""),"")</f>
        <v/>
      </c>
      <c r="EP220" s="378" t="str">
        <f>IFERROR(IF(AND($EL220="fem",'Classificação geral'!$F214=1),'Classificação geral'!I214,""),"")</f>
        <v/>
      </c>
      <c r="EQ220" s="378" t="str">
        <f>IFERROR(IF(AND($EL220="fem",'Classificação geral'!$F214=1),'Classificação geral'!J214,""),"")</f>
        <v/>
      </c>
      <c r="ER220" s="306"/>
      <c r="ES220" s="378" t="str">
        <f>IFERROR(IF(AND($EL220="fem",'Classificação geral'!$F214=1),'Classificação geral'!L214,""),"")</f>
        <v/>
      </c>
      <c r="ET220" s="378" t="str">
        <f>IFERROR(IF(AND($EL220="fem",'Classificação geral'!$F214=1),'Classificação geral'!M214,""),"")</f>
        <v/>
      </c>
      <c r="EU220" s="378" t="str">
        <f>IFERROR(IF(AND($EL220="fem",'Classificação geral'!$F214=1),'Classificação geral'!N214,""),"")</f>
        <v/>
      </c>
      <c r="EV220" s="306"/>
      <c r="EW220" s="378" t="str">
        <f>IFERROR(IF(AND($EL220="fem",'Classificação geral'!$F214=1),'Classificação geral'!P214,""),"")</f>
        <v/>
      </c>
      <c r="EX220" s="378" t="str">
        <f>IFERROR(IF(AND($EL220="fem",'Classificação geral'!$F214=1),'Classificação geral'!Q214,""),"")</f>
        <v/>
      </c>
      <c r="EY220" s="378" t="str">
        <f>IFERROR(IF(AND($EL220="fem",'Classificação geral'!$F214=1),'Classificação geral'!R214,""),"")</f>
        <v/>
      </c>
      <c r="EZ220" s="296"/>
      <c r="FA220" s="380" t="str">
        <f t="shared" si="462"/>
        <v/>
      </c>
      <c r="FB220" s="297" t="str">
        <f>IFERROR(RANK(EZ220,EZ:EZ,0)+ COUNTIF(EZ$13:$EZ219,EZ220),"")</f>
        <v/>
      </c>
      <c r="FC220" s="298"/>
      <c r="FD220" s="305"/>
      <c r="FE220" s="295"/>
      <c r="FF220" s="306"/>
      <c r="FG220" s="293"/>
      <c r="FH220" s="293"/>
      <c r="FI220" s="306"/>
      <c r="FJ220" s="378" t="str">
        <f>IFERROR(IF(AND($FH220="mas",'Classificação geral'!$F214=1),'Classificação geral'!G214,""),"")</f>
        <v/>
      </c>
      <c r="FK220" s="378" t="str">
        <f>IFERROR(IF(AND($FH220="mas",'Classificação geral'!$F214=1),'Classificação geral'!H214,""),"")</f>
        <v/>
      </c>
      <c r="FL220" s="378" t="str">
        <f>IFERROR(IF(AND($FH220="mas",'Classificação geral'!$F214=1),'Classificação geral'!I214,""),"")</f>
        <v/>
      </c>
      <c r="FM220" s="378" t="str">
        <f>IFERROR(IF(AND($FH220="mas",'Classificação geral'!$F214=1),'Classificação geral'!J214,""),"")</f>
        <v/>
      </c>
      <c r="FN220" s="378" t="str">
        <f>IFERROR(IF(AND($FH220="mas",'Classificação geral'!$F214=1),'Classificação geral'!K214,""),"")</f>
        <v/>
      </c>
      <c r="FO220" s="378" t="str">
        <f>IFERROR(IF(AND($FH220="mas",'Classificação geral'!$F214=1),'Classificação geral'!L214,""),"")</f>
        <v/>
      </c>
      <c r="FP220" s="378" t="str">
        <f>IFERROR(IF(AND($FH220="mas",'Classificação geral'!$F214=1),'Classificação geral'!M214,""),"")</f>
        <v/>
      </c>
      <c r="FQ220" s="378" t="str">
        <f>IFERROR(IF(AND($FH220="mas",'Classificação geral'!$F214=1),'Classificação geral'!N214,""),"")</f>
        <v/>
      </c>
      <c r="FR220" s="378" t="str">
        <f>IFERROR(IF(AND($FH220="mas",'Classificação geral'!$F214=1),'Classificação geral'!O214,""),"")</f>
        <v/>
      </c>
      <c r="FS220" s="378" t="str">
        <f>IFERROR(IF(AND($FH220="mas",'Classificação geral'!$F214=1),'Classificação geral'!P214,""),"")</f>
        <v/>
      </c>
      <c r="FT220" s="378" t="str">
        <f>IFERROR(IF(AND($FH220="mas",'Classificação geral'!$F214=1),'Classificação geral'!Q214,""),"")</f>
        <v/>
      </c>
      <c r="FU220" s="378" t="str">
        <f>IFERROR(IF(AND($FH220="mas",'Classificação geral'!$F214=1),'Classificação geral'!R214,""),"")</f>
        <v/>
      </c>
      <c r="FV220" s="306"/>
      <c r="FW220" s="380" t="str">
        <f t="shared" si="463"/>
        <v/>
      </c>
      <c r="FX220" s="297" t="str">
        <f>IFERROR(RANK(FV220,FV:FV,0)+ COUNTIF($FV$13:FV219,FV220),"")</f>
        <v/>
      </c>
      <c r="FY220" s="305"/>
      <c r="FZ220" s="295"/>
      <c r="GA220" s="295"/>
      <c r="GB220" s="293"/>
      <c r="GC220" s="293"/>
      <c r="GD220" s="306"/>
      <c r="GE220" s="378" t="str">
        <f>IFERROR(IF(AND($GC220="fem",'Classificação geral'!$F214=2),'Classificação geral'!G214,""),"")</f>
        <v/>
      </c>
      <c r="GF220" s="378" t="str">
        <f>IFERROR(IF(AND($GC220="fem",'Classificação geral'!$F214=2),'Classificação geral'!H214,""),"")</f>
        <v/>
      </c>
      <c r="GG220" s="378" t="str">
        <f>IFERROR(IF(AND($GC220="fem",'Classificação geral'!$F214=2),'Classificação geral'!I214,""),"")</f>
        <v/>
      </c>
      <c r="GH220" s="378" t="str">
        <f>IFERROR(IF(AND($GC220="fem",'Classificação geral'!$F214=2),'Classificação geral'!J214,""),"")</f>
        <v/>
      </c>
      <c r="GI220" s="378" t="str">
        <f>IFERROR(IF(AND($GC220="fem",'Classificação geral'!$F214=2),'Classificação geral'!K214,""),"")</f>
        <v/>
      </c>
      <c r="GJ220" s="378" t="str">
        <f>IFERROR(IF(AND($GC220="fem",'Classificação geral'!$F214=2),'Classificação geral'!L214,""),"")</f>
        <v/>
      </c>
      <c r="GK220" s="378" t="str">
        <f>IFERROR(IF(AND($GC220="fem",'Classificação geral'!$F214=2),'Classificação geral'!M214,""),"")</f>
        <v/>
      </c>
      <c r="GL220" s="378" t="str">
        <f>IFERROR(IF(AND($GC220="fem",'Classificação geral'!$F214=2),'Classificação geral'!N214,""),"")</f>
        <v/>
      </c>
      <c r="GM220" s="378" t="str">
        <f>IFERROR(IF(AND($GC220="fem",'Classificação geral'!$F214=2),'Classificação geral'!O214,""),"")</f>
        <v/>
      </c>
      <c r="GN220" s="378" t="str">
        <f>IFERROR(IF(AND($GC220="fem",'Classificação geral'!$F214=2),'Classificação geral'!P214,""),"")</f>
        <v/>
      </c>
      <c r="GO220" s="378" t="str">
        <f>IFERROR(IF(AND($GC220="fem",'Classificação geral'!$F214=2),'Classificação geral'!Q214,""),"")</f>
        <v/>
      </c>
      <c r="GP220" s="378" t="str">
        <f>IFERROR(IF(AND($GC220="fem",'Classificação geral'!$F214=2),'Classificação geral'!R214,""),"")</f>
        <v/>
      </c>
      <c r="GQ220" s="306"/>
      <c r="GR220" s="380" t="str">
        <f t="shared" si="464"/>
        <v/>
      </c>
      <c r="GS220" s="297" t="str">
        <f>IFERROR(RANK(GQ220,GQ:GQ,0)+ COUNTIF($GQ$13:GQ219,GQ220),"")</f>
        <v/>
      </c>
      <c r="GT220" s="305"/>
      <c r="GU220" s="295"/>
      <c r="GV220" s="295"/>
      <c r="GW220" s="293"/>
      <c r="GX220" s="293"/>
      <c r="GY220" s="306"/>
      <c r="GZ220" s="306"/>
      <c r="HA220" s="306"/>
      <c r="HB220" s="306"/>
      <c r="HC220" s="306"/>
      <c r="HD220" s="306"/>
      <c r="HE220" s="306"/>
      <c r="HF220" s="306"/>
      <c r="HG220" s="306"/>
      <c r="HH220" s="306"/>
      <c r="HI220" s="306"/>
      <c r="HJ220" s="306"/>
      <c r="HK220" s="306"/>
      <c r="HL220" s="306"/>
      <c r="HM220" s="380" t="str">
        <f t="shared" si="465"/>
        <v/>
      </c>
      <c r="HN220" s="297" t="str">
        <f>IFERROR(RANK(HL220,HL:HL,0)+ COUNTIF($HL$13:HL219,HL220),"")</f>
        <v/>
      </c>
      <c r="HO220" s="305"/>
      <c r="HP220" s="295"/>
      <c r="HQ220" s="306"/>
      <c r="HR220" s="293"/>
      <c r="HS220" s="293"/>
      <c r="HT220" s="293"/>
      <c r="HU220" s="382">
        <f>IF($HT220='Classificação geral'!$F214,'Classificação geral'!G214,"")</f>
        <v>0</v>
      </c>
      <c r="HV220" s="382">
        <f>IF($HT220='Classificação geral'!$F214,'Classificação geral'!H214,"")</f>
        <v>0</v>
      </c>
      <c r="HW220" s="382">
        <f>IF($HT220='Classificação geral'!$F214,'Classificação geral'!I214,"")</f>
        <v>0</v>
      </c>
      <c r="HX220" s="382">
        <f>IF($HT220='Classificação geral'!$F214,'Classificação geral'!J214,"")</f>
        <v>0</v>
      </c>
      <c r="HY220" s="382">
        <f>IF($HT220='Classificação geral'!$F214,'Classificação geral'!K214,"")</f>
        <v>0</v>
      </c>
      <c r="HZ220" s="382">
        <f>IF($HT220='Classificação geral'!$F214,'Classificação geral'!L214,"")</f>
        <v>0</v>
      </c>
      <c r="IA220" s="382">
        <f>IF($HT220='Classificação geral'!$F214,'Classificação geral'!M214,"")</f>
        <v>0</v>
      </c>
      <c r="IB220" s="382">
        <f>IF($HT220='Classificação geral'!$F214,'Classificação geral'!N214,"")</f>
        <v>0</v>
      </c>
      <c r="IC220" s="382">
        <f>IF($HT220='Classificação geral'!$F214,'Classificação geral'!O214,"")</f>
        <v>0</v>
      </c>
      <c r="ID220" s="382">
        <f>IF($HT220='Classificação geral'!$F214,'Classificação geral'!P214,"")</f>
        <v>0</v>
      </c>
      <c r="IE220" s="382">
        <f>IF($HT220='Classificação geral'!$F214,'Classificação geral'!Q214,"")</f>
        <v>0</v>
      </c>
      <c r="IF220" s="382">
        <f>IF($HT220='Classificação geral'!$F214,'Classificação geral'!R214,"")</f>
        <v>0</v>
      </c>
      <c r="IG220" s="379">
        <f>IF($HT220='Classificação geral'!$F214,'Classificação geral'!$U214,"")</f>
        <v>0</v>
      </c>
      <c r="IH220" s="334" t="str">
        <f t="shared" si="460"/>
        <v/>
      </c>
      <c r="II220" s="297">
        <f>IFERROR(RANK(IG220,IG:IG,0)+ COUNTIF($IG$13:IG219,IG220),"")</f>
        <v>80</v>
      </c>
      <c r="IJ220" s="305"/>
      <c r="IK220" s="295"/>
      <c r="IL220" s="306"/>
      <c r="IM220" s="293"/>
      <c r="IN220" s="293"/>
      <c r="IO220" s="293"/>
      <c r="IP220" s="379">
        <f>IF($IO220='Classificação geral'!$F214,'Classificação geral'!G214,"")</f>
        <v>0</v>
      </c>
      <c r="IQ220" s="379">
        <f>IF($IO220='Classificação geral'!$F214,'Classificação geral'!H214,"")</f>
        <v>0</v>
      </c>
      <c r="IR220" s="379">
        <f>IF($IO220='Classificação geral'!$F214,'Classificação geral'!I214,"")</f>
        <v>0</v>
      </c>
      <c r="IS220" s="379">
        <f>IF($IO220='Classificação geral'!$F214,'Classificação geral'!J214,"")</f>
        <v>0</v>
      </c>
      <c r="IT220" s="379">
        <f>IF($IO220='Classificação geral'!$F214,'Classificação geral'!K214,"")</f>
        <v>0</v>
      </c>
      <c r="IU220" s="379">
        <f>IF($IO220='Classificação geral'!$F214,'Classificação geral'!L214,"")</f>
        <v>0</v>
      </c>
      <c r="IV220" s="379">
        <f>IF($IO220='Classificação geral'!$F214,'Classificação geral'!M214,"")</f>
        <v>0</v>
      </c>
      <c r="IW220" s="379">
        <f>IF($IO220='Classificação geral'!$F214,'Classificação geral'!N214,"")</f>
        <v>0</v>
      </c>
      <c r="IX220" s="379">
        <f>IF($IO220='Classificação geral'!$F214,'Classificação geral'!O214,"")</f>
        <v>0</v>
      </c>
      <c r="IY220" s="379">
        <f>IF($IO220='Classificação geral'!$F214,'Classificação geral'!P214,"")</f>
        <v>0</v>
      </c>
      <c r="IZ220" s="379">
        <f>IF($IO220='Classificação geral'!$F214,'Classificação geral'!Q214,"")</f>
        <v>0</v>
      </c>
      <c r="JA220" s="379">
        <f>IF($IO220='Classificação geral'!$F214,'Classificação geral'!R214,"")</f>
        <v>0</v>
      </c>
      <c r="JB220" s="296">
        <f>IF($IO220='Classificação geral'!$F214,'Classificação geral'!$U214,"")</f>
        <v>0</v>
      </c>
      <c r="JC220" s="334" t="str">
        <f t="shared" si="461"/>
        <v/>
      </c>
      <c r="JD220" s="297">
        <f>IFERROR(RANK(JB220,JB:JB,0)+ COUNTIF($JB$13:JB219,JB220),"")</f>
        <v>80</v>
      </c>
    </row>
    <row r="221" spans="66:264" ht="24.6" x14ac:dyDescent="0.4">
      <c r="BN221" s="236"/>
      <c r="EI221" s="295"/>
      <c r="EJ221" s="306"/>
      <c r="EK221" s="293"/>
      <c r="EL221" s="293"/>
      <c r="EM221" s="293"/>
      <c r="EN221" s="378" t="str">
        <f>IFERROR(IF(AND($EL221="fem",'Classificação geral'!$F215=1),'Classificação geral'!G215,""),"")</f>
        <v/>
      </c>
      <c r="EO221" s="378" t="str">
        <f>IFERROR(IF(AND($EL221="fem",'Classificação geral'!$F215=1),'Classificação geral'!H215,""),"")</f>
        <v/>
      </c>
      <c r="EP221" s="378" t="str">
        <f>IFERROR(IF(AND($EL221="fem",'Classificação geral'!$F215=1),'Classificação geral'!I215,""),"")</f>
        <v/>
      </c>
      <c r="EQ221" s="378" t="str">
        <f>IFERROR(IF(AND($EL221="fem",'Classificação geral'!$F215=1),'Classificação geral'!J215,""),"")</f>
        <v/>
      </c>
      <c r="ER221" s="306"/>
      <c r="ES221" s="378" t="str">
        <f>IFERROR(IF(AND($EL221="fem",'Classificação geral'!$F215=1),'Classificação geral'!L215,""),"")</f>
        <v/>
      </c>
      <c r="ET221" s="378" t="str">
        <f>IFERROR(IF(AND($EL221="fem",'Classificação geral'!$F215=1),'Classificação geral'!M215,""),"")</f>
        <v/>
      </c>
      <c r="EU221" s="378" t="str">
        <f>IFERROR(IF(AND($EL221="fem",'Classificação geral'!$F215=1),'Classificação geral'!N215,""),"")</f>
        <v/>
      </c>
      <c r="EV221" s="306"/>
      <c r="EW221" s="378" t="str">
        <f>IFERROR(IF(AND($EL221="fem",'Classificação geral'!$F215=1),'Classificação geral'!P215,""),"")</f>
        <v/>
      </c>
      <c r="EX221" s="378" t="str">
        <f>IFERROR(IF(AND($EL221="fem",'Classificação geral'!$F215=1),'Classificação geral'!Q215,""),"")</f>
        <v/>
      </c>
      <c r="EY221" s="378" t="str">
        <f>IFERROR(IF(AND($EL221="fem",'Classificação geral'!$F215=1),'Classificação geral'!R215,""),"")</f>
        <v/>
      </c>
      <c r="EZ221" s="296"/>
      <c r="FA221" s="380" t="str">
        <f t="shared" si="462"/>
        <v/>
      </c>
      <c r="FB221" s="297" t="str">
        <f>IFERROR(RANK(EZ221,EZ:EZ,0)+ COUNTIF(EZ$13:$EZ220,EZ221),"")</f>
        <v/>
      </c>
      <c r="FC221" s="298"/>
      <c r="FD221" s="305"/>
      <c r="FE221" s="295"/>
      <c r="FF221" s="306"/>
      <c r="FG221" s="293"/>
      <c r="FH221" s="293"/>
      <c r="FI221" s="306"/>
      <c r="FJ221" s="378" t="str">
        <f>IFERROR(IF(AND($FH221="mas",'Classificação geral'!$F215=1),'Classificação geral'!G215,""),"")</f>
        <v/>
      </c>
      <c r="FK221" s="378" t="str">
        <f>IFERROR(IF(AND($FH221="mas",'Classificação geral'!$F215=1),'Classificação geral'!H215,""),"")</f>
        <v/>
      </c>
      <c r="FL221" s="378" t="str">
        <f>IFERROR(IF(AND($FH221="mas",'Classificação geral'!$F215=1),'Classificação geral'!I215,""),"")</f>
        <v/>
      </c>
      <c r="FM221" s="378" t="str">
        <f>IFERROR(IF(AND($FH221="mas",'Classificação geral'!$F215=1),'Classificação geral'!J215,""),"")</f>
        <v/>
      </c>
      <c r="FN221" s="378" t="str">
        <f>IFERROR(IF(AND($FH221="mas",'Classificação geral'!$F215=1),'Classificação geral'!K215,""),"")</f>
        <v/>
      </c>
      <c r="FO221" s="378" t="str">
        <f>IFERROR(IF(AND($FH221="mas",'Classificação geral'!$F215=1),'Classificação geral'!L215,""),"")</f>
        <v/>
      </c>
      <c r="FP221" s="378" t="str">
        <f>IFERROR(IF(AND($FH221="mas",'Classificação geral'!$F215=1),'Classificação geral'!M215,""),"")</f>
        <v/>
      </c>
      <c r="FQ221" s="378" t="str">
        <f>IFERROR(IF(AND($FH221="mas",'Classificação geral'!$F215=1),'Classificação geral'!N215,""),"")</f>
        <v/>
      </c>
      <c r="FR221" s="378" t="str">
        <f>IFERROR(IF(AND($FH221="mas",'Classificação geral'!$F215=1),'Classificação geral'!O215,""),"")</f>
        <v/>
      </c>
      <c r="FS221" s="378" t="str">
        <f>IFERROR(IF(AND($FH221="mas",'Classificação geral'!$F215=1),'Classificação geral'!P215,""),"")</f>
        <v/>
      </c>
      <c r="FT221" s="378" t="str">
        <f>IFERROR(IF(AND($FH221="mas",'Classificação geral'!$F215=1),'Classificação geral'!Q215,""),"")</f>
        <v/>
      </c>
      <c r="FU221" s="378" t="str">
        <f>IFERROR(IF(AND($FH221="mas",'Classificação geral'!$F215=1),'Classificação geral'!R215,""),"")</f>
        <v/>
      </c>
      <c r="FV221" s="306"/>
      <c r="FW221" s="380" t="str">
        <f t="shared" si="463"/>
        <v/>
      </c>
      <c r="FX221" s="297" t="str">
        <f>IFERROR(RANK(FV221,FV:FV,0)+ COUNTIF($FV$13:FV220,FV221),"")</f>
        <v/>
      </c>
      <c r="FY221" s="305"/>
      <c r="FZ221" s="295"/>
      <c r="GA221" s="295"/>
      <c r="GB221" s="293"/>
      <c r="GC221" s="293"/>
      <c r="GD221" s="306"/>
      <c r="GE221" s="378" t="str">
        <f>IFERROR(IF(AND($GC221="fem",'Classificação geral'!$F215=2),'Classificação geral'!G215,""),"")</f>
        <v/>
      </c>
      <c r="GF221" s="378" t="str">
        <f>IFERROR(IF(AND($GC221="fem",'Classificação geral'!$F215=2),'Classificação geral'!H215,""),"")</f>
        <v/>
      </c>
      <c r="GG221" s="378" t="str">
        <f>IFERROR(IF(AND($GC221="fem",'Classificação geral'!$F215=2),'Classificação geral'!I215,""),"")</f>
        <v/>
      </c>
      <c r="GH221" s="378" t="str">
        <f>IFERROR(IF(AND($GC221="fem",'Classificação geral'!$F215=2),'Classificação geral'!J215,""),"")</f>
        <v/>
      </c>
      <c r="GI221" s="378" t="str">
        <f>IFERROR(IF(AND($GC221="fem",'Classificação geral'!$F215=2),'Classificação geral'!K215,""),"")</f>
        <v/>
      </c>
      <c r="GJ221" s="378" t="str">
        <f>IFERROR(IF(AND($GC221="fem",'Classificação geral'!$F215=2),'Classificação geral'!L215,""),"")</f>
        <v/>
      </c>
      <c r="GK221" s="378" t="str">
        <f>IFERROR(IF(AND($GC221="fem",'Classificação geral'!$F215=2),'Classificação geral'!M215,""),"")</f>
        <v/>
      </c>
      <c r="GL221" s="378" t="str">
        <f>IFERROR(IF(AND($GC221="fem",'Classificação geral'!$F215=2),'Classificação geral'!N215,""),"")</f>
        <v/>
      </c>
      <c r="GM221" s="378" t="str">
        <f>IFERROR(IF(AND($GC221="fem",'Classificação geral'!$F215=2),'Classificação geral'!O215,""),"")</f>
        <v/>
      </c>
      <c r="GN221" s="378" t="str">
        <f>IFERROR(IF(AND($GC221="fem",'Classificação geral'!$F215=2),'Classificação geral'!P215,""),"")</f>
        <v/>
      </c>
      <c r="GO221" s="378" t="str">
        <f>IFERROR(IF(AND($GC221="fem",'Classificação geral'!$F215=2),'Classificação geral'!Q215,""),"")</f>
        <v/>
      </c>
      <c r="GP221" s="378" t="str">
        <f>IFERROR(IF(AND($GC221="fem",'Classificação geral'!$F215=2),'Classificação geral'!R215,""),"")</f>
        <v/>
      </c>
      <c r="GQ221" s="306"/>
      <c r="GR221" s="380" t="str">
        <f t="shared" si="464"/>
        <v/>
      </c>
      <c r="GS221" s="297" t="str">
        <f>IFERROR(RANK(GQ221,GQ:GQ,0)+ COUNTIF($GQ$13:GQ220,GQ221),"")</f>
        <v/>
      </c>
      <c r="GT221" s="305"/>
      <c r="GU221" s="295"/>
      <c r="GV221" s="295"/>
      <c r="GW221" s="293"/>
      <c r="GX221" s="293"/>
      <c r="GY221" s="306"/>
      <c r="GZ221" s="306"/>
      <c r="HA221" s="306"/>
      <c r="HB221" s="306"/>
      <c r="HC221" s="306"/>
      <c r="HD221" s="306"/>
      <c r="HE221" s="306"/>
      <c r="HF221" s="306"/>
      <c r="HG221" s="306"/>
      <c r="HH221" s="306"/>
      <c r="HI221" s="306"/>
      <c r="HJ221" s="306"/>
      <c r="HK221" s="306"/>
      <c r="HL221" s="306"/>
      <c r="HM221" s="380" t="str">
        <f t="shared" si="465"/>
        <v/>
      </c>
      <c r="HN221" s="297" t="str">
        <f>IFERROR(RANK(HL221,HL:HL,0)+ COUNTIF($HL$13:HL220,HL221),"")</f>
        <v/>
      </c>
      <c r="HO221" s="305"/>
      <c r="HP221" s="295"/>
      <c r="HQ221" s="306"/>
      <c r="HR221" s="293"/>
      <c r="HS221" s="293"/>
      <c r="HT221" s="293"/>
      <c r="HU221" s="382">
        <f>IF($HT221='Classificação geral'!$F215,'Classificação geral'!G215,"")</f>
        <v>0</v>
      </c>
      <c r="HV221" s="382">
        <f>IF($HT221='Classificação geral'!$F215,'Classificação geral'!H215,"")</f>
        <v>0</v>
      </c>
      <c r="HW221" s="382">
        <f>IF($HT221='Classificação geral'!$F215,'Classificação geral'!I215,"")</f>
        <v>0</v>
      </c>
      <c r="HX221" s="382">
        <f>IF($HT221='Classificação geral'!$F215,'Classificação geral'!J215,"")</f>
        <v>0</v>
      </c>
      <c r="HY221" s="382">
        <f>IF($HT221='Classificação geral'!$F215,'Classificação geral'!K215,"")</f>
        <v>0</v>
      </c>
      <c r="HZ221" s="382">
        <f>IF($HT221='Classificação geral'!$F215,'Classificação geral'!L215,"")</f>
        <v>0</v>
      </c>
      <c r="IA221" s="382">
        <f>IF($HT221='Classificação geral'!$F215,'Classificação geral'!M215,"")</f>
        <v>0</v>
      </c>
      <c r="IB221" s="382">
        <f>IF($HT221='Classificação geral'!$F215,'Classificação geral'!N215,"")</f>
        <v>0</v>
      </c>
      <c r="IC221" s="382">
        <f>IF($HT221='Classificação geral'!$F215,'Classificação geral'!O215,"")</f>
        <v>0</v>
      </c>
      <c r="ID221" s="382">
        <f>IF($HT221='Classificação geral'!$F215,'Classificação geral'!P215,"")</f>
        <v>0</v>
      </c>
      <c r="IE221" s="382">
        <f>IF($HT221='Classificação geral'!$F215,'Classificação geral'!Q215,"")</f>
        <v>0</v>
      </c>
      <c r="IF221" s="382">
        <f>IF($HT221='Classificação geral'!$F215,'Classificação geral'!R215,"")</f>
        <v>0</v>
      </c>
      <c r="IG221" s="379">
        <f>IF($HT221='Classificação geral'!$F215,'Classificação geral'!$U215,"")</f>
        <v>0</v>
      </c>
      <c r="IH221" s="334" t="str">
        <f t="shared" si="460"/>
        <v/>
      </c>
      <c r="II221" s="297">
        <f>IFERROR(RANK(IG221,IG:IG,0)+ COUNTIF($IG$13:IG220,IG221),"")</f>
        <v>81</v>
      </c>
      <c r="IJ221" s="305"/>
      <c r="IK221" s="295"/>
      <c r="IL221" s="306"/>
      <c r="IM221" s="293"/>
      <c r="IN221" s="293"/>
      <c r="IO221" s="293"/>
      <c r="IP221" s="379">
        <f>IF($IO221='Classificação geral'!$F215,'Classificação geral'!G215,"")</f>
        <v>0</v>
      </c>
      <c r="IQ221" s="379">
        <f>IF($IO221='Classificação geral'!$F215,'Classificação geral'!H215,"")</f>
        <v>0</v>
      </c>
      <c r="IR221" s="379">
        <f>IF($IO221='Classificação geral'!$F215,'Classificação geral'!I215,"")</f>
        <v>0</v>
      </c>
      <c r="IS221" s="379">
        <f>IF($IO221='Classificação geral'!$F215,'Classificação geral'!J215,"")</f>
        <v>0</v>
      </c>
      <c r="IT221" s="379">
        <f>IF($IO221='Classificação geral'!$F215,'Classificação geral'!K215,"")</f>
        <v>0</v>
      </c>
      <c r="IU221" s="379">
        <f>IF($IO221='Classificação geral'!$F215,'Classificação geral'!L215,"")</f>
        <v>0</v>
      </c>
      <c r="IV221" s="379">
        <f>IF($IO221='Classificação geral'!$F215,'Classificação geral'!M215,"")</f>
        <v>0</v>
      </c>
      <c r="IW221" s="379">
        <f>IF($IO221='Classificação geral'!$F215,'Classificação geral'!N215,"")</f>
        <v>0</v>
      </c>
      <c r="IX221" s="379">
        <f>IF($IO221='Classificação geral'!$F215,'Classificação geral'!O215,"")</f>
        <v>0</v>
      </c>
      <c r="IY221" s="379">
        <f>IF($IO221='Classificação geral'!$F215,'Classificação geral'!P215,"")</f>
        <v>0</v>
      </c>
      <c r="IZ221" s="379">
        <f>IF($IO221='Classificação geral'!$F215,'Classificação geral'!Q215,"")</f>
        <v>0</v>
      </c>
      <c r="JA221" s="379">
        <f>IF($IO221='Classificação geral'!$F215,'Classificação geral'!R215,"")</f>
        <v>0</v>
      </c>
      <c r="JB221" s="296">
        <f>IF($IO221='Classificação geral'!$F215,'Classificação geral'!$U215,"")</f>
        <v>0</v>
      </c>
      <c r="JC221" s="334" t="str">
        <f t="shared" si="461"/>
        <v/>
      </c>
      <c r="JD221" s="297">
        <f>IFERROR(RANK(JB221,JB:JB,0)+ COUNTIF($JB$13:JB220,JB221),"")</f>
        <v>81</v>
      </c>
    </row>
    <row r="222" spans="66:264" ht="24.6" x14ac:dyDescent="0.4">
      <c r="BN222" s="236"/>
      <c r="EI222" s="295"/>
      <c r="EJ222" s="306"/>
      <c r="EK222" s="293"/>
      <c r="EL222" s="293"/>
      <c r="EM222" s="293"/>
      <c r="EN222" s="378" t="str">
        <f>IFERROR(IF(AND($EL222="fem",'Classificação geral'!$F216=1),'Classificação geral'!G216,""),"")</f>
        <v/>
      </c>
      <c r="EO222" s="378" t="str">
        <f>IFERROR(IF(AND($EL222="fem",'Classificação geral'!$F216=1),'Classificação geral'!H216,""),"")</f>
        <v/>
      </c>
      <c r="EP222" s="378" t="str">
        <f>IFERROR(IF(AND($EL222="fem",'Classificação geral'!$F216=1),'Classificação geral'!I216,""),"")</f>
        <v/>
      </c>
      <c r="EQ222" s="378" t="str">
        <f>IFERROR(IF(AND($EL222="fem",'Classificação geral'!$F216=1),'Classificação geral'!J216,""),"")</f>
        <v/>
      </c>
      <c r="ER222" s="306"/>
      <c r="ES222" s="378" t="str">
        <f>IFERROR(IF(AND($EL222="fem",'Classificação geral'!$F216=1),'Classificação geral'!L216,""),"")</f>
        <v/>
      </c>
      <c r="ET222" s="378" t="str">
        <f>IFERROR(IF(AND($EL222="fem",'Classificação geral'!$F216=1),'Classificação geral'!M216,""),"")</f>
        <v/>
      </c>
      <c r="EU222" s="378" t="str">
        <f>IFERROR(IF(AND($EL222="fem",'Classificação geral'!$F216=1),'Classificação geral'!N216,""),"")</f>
        <v/>
      </c>
      <c r="EV222" s="306"/>
      <c r="EW222" s="378" t="str">
        <f>IFERROR(IF(AND($EL222="fem",'Classificação geral'!$F216=1),'Classificação geral'!P216,""),"")</f>
        <v/>
      </c>
      <c r="EX222" s="378" t="str">
        <f>IFERROR(IF(AND($EL222="fem",'Classificação geral'!$F216=1),'Classificação geral'!Q216,""),"")</f>
        <v/>
      </c>
      <c r="EY222" s="378" t="str">
        <f>IFERROR(IF(AND($EL222="fem",'Classificação geral'!$F216=1),'Classificação geral'!R216,""),"")</f>
        <v/>
      </c>
      <c r="EZ222" s="296"/>
      <c r="FA222" s="380" t="str">
        <f t="shared" si="462"/>
        <v/>
      </c>
      <c r="FB222" s="297" t="str">
        <f>IFERROR(RANK(EZ222,EZ:EZ,0)+ COUNTIF(EZ$13:$EZ221,EZ222),"")</f>
        <v/>
      </c>
      <c r="FC222" s="298"/>
      <c r="FD222" s="305"/>
      <c r="FE222" s="295"/>
      <c r="FF222" s="306"/>
      <c r="FG222" s="293"/>
      <c r="FH222" s="293"/>
      <c r="FI222" s="306"/>
      <c r="FJ222" s="378" t="str">
        <f>IFERROR(IF(AND($FH222="mas",'Classificação geral'!$F216=1),'Classificação geral'!G216,""),"")</f>
        <v/>
      </c>
      <c r="FK222" s="378" t="str">
        <f>IFERROR(IF(AND($FH222="mas",'Classificação geral'!$F216=1),'Classificação geral'!H216,""),"")</f>
        <v/>
      </c>
      <c r="FL222" s="378" t="str">
        <f>IFERROR(IF(AND($FH222="mas",'Classificação geral'!$F216=1),'Classificação geral'!I216,""),"")</f>
        <v/>
      </c>
      <c r="FM222" s="378" t="str">
        <f>IFERROR(IF(AND($FH222="mas",'Classificação geral'!$F216=1),'Classificação geral'!J216,""),"")</f>
        <v/>
      </c>
      <c r="FN222" s="378" t="str">
        <f>IFERROR(IF(AND($FH222="mas",'Classificação geral'!$F216=1),'Classificação geral'!K216,""),"")</f>
        <v/>
      </c>
      <c r="FO222" s="378" t="str">
        <f>IFERROR(IF(AND($FH222="mas",'Classificação geral'!$F216=1),'Classificação geral'!L216,""),"")</f>
        <v/>
      </c>
      <c r="FP222" s="378" t="str">
        <f>IFERROR(IF(AND($FH222="mas",'Classificação geral'!$F216=1),'Classificação geral'!M216,""),"")</f>
        <v/>
      </c>
      <c r="FQ222" s="378" t="str">
        <f>IFERROR(IF(AND($FH222="mas",'Classificação geral'!$F216=1),'Classificação geral'!N216,""),"")</f>
        <v/>
      </c>
      <c r="FR222" s="378" t="str">
        <f>IFERROR(IF(AND($FH222="mas",'Classificação geral'!$F216=1),'Classificação geral'!O216,""),"")</f>
        <v/>
      </c>
      <c r="FS222" s="378" t="str">
        <f>IFERROR(IF(AND($FH222="mas",'Classificação geral'!$F216=1),'Classificação geral'!P216,""),"")</f>
        <v/>
      </c>
      <c r="FT222" s="378" t="str">
        <f>IFERROR(IF(AND($FH222="mas",'Classificação geral'!$F216=1),'Classificação geral'!Q216,""),"")</f>
        <v/>
      </c>
      <c r="FU222" s="378" t="str">
        <f>IFERROR(IF(AND($FH222="mas",'Classificação geral'!$F216=1),'Classificação geral'!R216,""),"")</f>
        <v/>
      </c>
      <c r="FV222" s="306"/>
      <c r="FW222" s="380" t="str">
        <f t="shared" si="463"/>
        <v/>
      </c>
      <c r="FX222" s="297" t="str">
        <f>IFERROR(RANK(FV222,FV:FV,0)+ COUNTIF($FV$13:FV221,FV222),"")</f>
        <v/>
      </c>
      <c r="FY222" s="305"/>
      <c r="FZ222" s="295"/>
      <c r="GA222" s="295"/>
      <c r="GB222" s="293"/>
      <c r="GC222" s="293"/>
      <c r="GD222" s="306"/>
      <c r="GE222" s="378" t="str">
        <f>IFERROR(IF(AND($GC222="fem",'Classificação geral'!$F216=2),'Classificação geral'!G216,""),"")</f>
        <v/>
      </c>
      <c r="GF222" s="378" t="str">
        <f>IFERROR(IF(AND($GC222="fem",'Classificação geral'!$F216=2),'Classificação geral'!H216,""),"")</f>
        <v/>
      </c>
      <c r="GG222" s="378" t="str">
        <f>IFERROR(IF(AND($GC222="fem",'Classificação geral'!$F216=2),'Classificação geral'!I216,""),"")</f>
        <v/>
      </c>
      <c r="GH222" s="378" t="str">
        <f>IFERROR(IF(AND($GC222="fem",'Classificação geral'!$F216=2),'Classificação geral'!J216,""),"")</f>
        <v/>
      </c>
      <c r="GI222" s="378" t="str">
        <f>IFERROR(IF(AND($GC222="fem",'Classificação geral'!$F216=2),'Classificação geral'!K216,""),"")</f>
        <v/>
      </c>
      <c r="GJ222" s="378" t="str">
        <f>IFERROR(IF(AND($GC222="fem",'Classificação geral'!$F216=2),'Classificação geral'!L216,""),"")</f>
        <v/>
      </c>
      <c r="GK222" s="378" t="str">
        <f>IFERROR(IF(AND($GC222="fem",'Classificação geral'!$F216=2),'Classificação geral'!M216,""),"")</f>
        <v/>
      </c>
      <c r="GL222" s="378" t="str">
        <f>IFERROR(IF(AND($GC222="fem",'Classificação geral'!$F216=2),'Classificação geral'!N216,""),"")</f>
        <v/>
      </c>
      <c r="GM222" s="378" t="str">
        <f>IFERROR(IF(AND($GC222="fem",'Classificação geral'!$F216=2),'Classificação geral'!O216,""),"")</f>
        <v/>
      </c>
      <c r="GN222" s="378" t="str">
        <f>IFERROR(IF(AND($GC222="fem",'Classificação geral'!$F216=2),'Classificação geral'!P216,""),"")</f>
        <v/>
      </c>
      <c r="GO222" s="378" t="str">
        <f>IFERROR(IF(AND($GC222="fem",'Classificação geral'!$F216=2),'Classificação geral'!Q216,""),"")</f>
        <v/>
      </c>
      <c r="GP222" s="378" t="str">
        <f>IFERROR(IF(AND($GC222="fem",'Classificação geral'!$F216=2),'Classificação geral'!R216,""),"")</f>
        <v/>
      </c>
      <c r="GQ222" s="306"/>
      <c r="GR222" s="380" t="str">
        <f t="shared" si="464"/>
        <v/>
      </c>
      <c r="GS222" s="297" t="str">
        <f>IFERROR(RANK(GQ222,GQ:GQ,0)+ COUNTIF($GQ$13:GQ221,GQ222),"")</f>
        <v/>
      </c>
      <c r="GT222" s="305"/>
      <c r="GU222" s="295"/>
      <c r="GV222" s="295"/>
      <c r="GW222" s="293"/>
      <c r="GX222" s="293"/>
      <c r="GY222" s="306"/>
      <c r="GZ222" s="306"/>
      <c r="HA222" s="306"/>
      <c r="HB222" s="306"/>
      <c r="HC222" s="306"/>
      <c r="HD222" s="306"/>
      <c r="HE222" s="306"/>
      <c r="HF222" s="306"/>
      <c r="HG222" s="306"/>
      <c r="HH222" s="306"/>
      <c r="HI222" s="306"/>
      <c r="HJ222" s="306"/>
      <c r="HK222" s="306"/>
      <c r="HL222" s="306"/>
      <c r="HM222" s="380" t="str">
        <f t="shared" si="465"/>
        <v/>
      </c>
      <c r="HN222" s="297" t="str">
        <f>IFERROR(RANK(HL222,HL:HL,0)+ COUNTIF($HL$13:HL221,HL222),"")</f>
        <v/>
      </c>
      <c r="HO222" s="305"/>
      <c r="HP222" s="295"/>
      <c r="HQ222" s="306"/>
      <c r="HR222" s="293"/>
      <c r="HS222" s="293"/>
      <c r="HT222" s="293"/>
      <c r="HU222" s="382">
        <f>IF($HT222='Classificação geral'!$F216,'Classificação geral'!G216,"")</f>
        <v>0</v>
      </c>
      <c r="HV222" s="382">
        <f>IF($HT222='Classificação geral'!$F216,'Classificação geral'!H216,"")</f>
        <v>0</v>
      </c>
      <c r="HW222" s="382">
        <f>IF($HT222='Classificação geral'!$F216,'Classificação geral'!I216,"")</f>
        <v>0</v>
      </c>
      <c r="HX222" s="382">
        <f>IF($HT222='Classificação geral'!$F216,'Classificação geral'!J216,"")</f>
        <v>0</v>
      </c>
      <c r="HY222" s="382">
        <f>IF($HT222='Classificação geral'!$F216,'Classificação geral'!K216,"")</f>
        <v>0</v>
      </c>
      <c r="HZ222" s="382">
        <f>IF($HT222='Classificação geral'!$F216,'Classificação geral'!L216,"")</f>
        <v>0</v>
      </c>
      <c r="IA222" s="382">
        <f>IF($HT222='Classificação geral'!$F216,'Classificação geral'!M216,"")</f>
        <v>0</v>
      </c>
      <c r="IB222" s="382">
        <f>IF($HT222='Classificação geral'!$F216,'Classificação geral'!N216,"")</f>
        <v>0</v>
      </c>
      <c r="IC222" s="382">
        <f>IF($HT222='Classificação geral'!$F216,'Classificação geral'!O216,"")</f>
        <v>0</v>
      </c>
      <c r="ID222" s="382">
        <f>IF($HT222='Classificação geral'!$F216,'Classificação geral'!P216,"")</f>
        <v>0</v>
      </c>
      <c r="IE222" s="382">
        <f>IF($HT222='Classificação geral'!$F216,'Classificação geral'!Q216,"")</f>
        <v>0</v>
      </c>
      <c r="IF222" s="382">
        <f>IF($HT222='Classificação geral'!$F216,'Classificação geral'!R216,"")</f>
        <v>0</v>
      </c>
      <c r="IG222" s="379">
        <f>IF($HT222='Classificação geral'!$F216,'Classificação geral'!$U216,"")</f>
        <v>0</v>
      </c>
      <c r="IH222" s="334" t="str">
        <f t="shared" si="460"/>
        <v/>
      </c>
      <c r="II222" s="297">
        <f>IFERROR(RANK(IG222,IG:IG,0)+ COUNTIF($IG$13:IG221,IG222),"")</f>
        <v>82</v>
      </c>
      <c r="IJ222" s="305"/>
      <c r="IK222" s="295"/>
      <c r="IL222" s="306"/>
      <c r="IM222" s="293"/>
      <c r="IN222" s="293"/>
      <c r="IO222" s="293"/>
      <c r="IP222" s="379">
        <f>IF($IO222='Classificação geral'!$F216,'Classificação geral'!G216,"")</f>
        <v>0</v>
      </c>
      <c r="IQ222" s="379">
        <f>IF($IO222='Classificação geral'!$F216,'Classificação geral'!H216,"")</f>
        <v>0</v>
      </c>
      <c r="IR222" s="379">
        <f>IF($IO222='Classificação geral'!$F216,'Classificação geral'!I216,"")</f>
        <v>0</v>
      </c>
      <c r="IS222" s="379">
        <f>IF($IO222='Classificação geral'!$F216,'Classificação geral'!J216,"")</f>
        <v>0</v>
      </c>
      <c r="IT222" s="379">
        <f>IF($IO222='Classificação geral'!$F216,'Classificação geral'!K216,"")</f>
        <v>0</v>
      </c>
      <c r="IU222" s="379">
        <f>IF($IO222='Classificação geral'!$F216,'Classificação geral'!L216,"")</f>
        <v>0</v>
      </c>
      <c r="IV222" s="379">
        <f>IF($IO222='Classificação geral'!$F216,'Classificação geral'!M216,"")</f>
        <v>0</v>
      </c>
      <c r="IW222" s="379">
        <f>IF($IO222='Classificação geral'!$F216,'Classificação geral'!N216,"")</f>
        <v>0</v>
      </c>
      <c r="IX222" s="379">
        <f>IF($IO222='Classificação geral'!$F216,'Classificação geral'!O216,"")</f>
        <v>0</v>
      </c>
      <c r="IY222" s="379">
        <f>IF($IO222='Classificação geral'!$F216,'Classificação geral'!P216,"")</f>
        <v>0</v>
      </c>
      <c r="IZ222" s="379">
        <f>IF($IO222='Classificação geral'!$F216,'Classificação geral'!Q216,"")</f>
        <v>0</v>
      </c>
      <c r="JA222" s="379">
        <f>IF($IO222='Classificação geral'!$F216,'Classificação geral'!R216,"")</f>
        <v>0</v>
      </c>
      <c r="JB222" s="296">
        <f>IF($IO222='Classificação geral'!$F216,'Classificação geral'!$U216,"")</f>
        <v>0</v>
      </c>
      <c r="JC222" s="334" t="str">
        <f t="shared" si="461"/>
        <v/>
      </c>
      <c r="JD222" s="297">
        <f>IFERROR(RANK(JB222,JB:JB,0)+ COUNTIF($JB$13:JB221,JB222),"")</f>
        <v>82</v>
      </c>
    </row>
    <row r="223" spans="66:264" ht="24.6" x14ac:dyDescent="0.4">
      <c r="BN223" s="236"/>
      <c r="EI223" s="295"/>
      <c r="EJ223" s="306"/>
      <c r="EK223" s="293"/>
      <c r="EL223" s="293"/>
      <c r="EM223" s="293"/>
      <c r="EN223" s="378" t="str">
        <f>IFERROR(IF(AND($EL223="fem",'Classificação geral'!$F217=1),'Classificação geral'!G217,""),"")</f>
        <v/>
      </c>
      <c r="EO223" s="378" t="str">
        <f>IFERROR(IF(AND($EL223="fem",'Classificação geral'!$F217=1),'Classificação geral'!H217,""),"")</f>
        <v/>
      </c>
      <c r="EP223" s="378" t="str">
        <f>IFERROR(IF(AND($EL223="fem",'Classificação geral'!$F217=1),'Classificação geral'!I217,""),"")</f>
        <v/>
      </c>
      <c r="EQ223" s="378" t="str">
        <f>IFERROR(IF(AND($EL223="fem",'Classificação geral'!$F217=1),'Classificação geral'!J217,""),"")</f>
        <v/>
      </c>
      <c r="ER223" s="306"/>
      <c r="ES223" s="378" t="str">
        <f>IFERROR(IF(AND($EL223="fem",'Classificação geral'!$F217=1),'Classificação geral'!L217,""),"")</f>
        <v/>
      </c>
      <c r="ET223" s="378" t="str">
        <f>IFERROR(IF(AND($EL223="fem",'Classificação geral'!$F217=1),'Classificação geral'!M217,""),"")</f>
        <v/>
      </c>
      <c r="EU223" s="378" t="str">
        <f>IFERROR(IF(AND($EL223="fem",'Classificação geral'!$F217=1),'Classificação geral'!N217,""),"")</f>
        <v/>
      </c>
      <c r="EV223" s="306"/>
      <c r="EW223" s="378" t="str">
        <f>IFERROR(IF(AND($EL223="fem",'Classificação geral'!$F217=1),'Classificação geral'!P217,""),"")</f>
        <v/>
      </c>
      <c r="EX223" s="378" t="str">
        <f>IFERROR(IF(AND($EL223="fem",'Classificação geral'!$F217=1),'Classificação geral'!Q217,""),"")</f>
        <v/>
      </c>
      <c r="EY223" s="378" t="str">
        <f>IFERROR(IF(AND($EL223="fem",'Classificação geral'!$F217=1),'Classificação geral'!R217,""),"")</f>
        <v/>
      </c>
      <c r="EZ223" s="296"/>
      <c r="FA223" s="380" t="str">
        <f t="shared" si="462"/>
        <v/>
      </c>
      <c r="FB223" s="297" t="str">
        <f>IFERROR(RANK(EZ223,EZ:EZ,0)+ COUNTIF(EZ$13:$EZ222,EZ223),"")</f>
        <v/>
      </c>
      <c r="FC223" s="298"/>
      <c r="FD223" s="305"/>
      <c r="FE223" s="295"/>
      <c r="FF223" s="306"/>
      <c r="FG223" s="293"/>
      <c r="FH223" s="293"/>
      <c r="FI223" s="306"/>
      <c r="FJ223" s="378" t="str">
        <f>IFERROR(IF(AND($FH223="mas",'Classificação geral'!$F217=1),'Classificação geral'!G217,""),"")</f>
        <v/>
      </c>
      <c r="FK223" s="378" t="str">
        <f>IFERROR(IF(AND($FH223="mas",'Classificação geral'!$F217=1),'Classificação geral'!H217,""),"")</f>
        <v/>
      </c>
      <c r="FL223" s="378" t="str">
        <f>IFERROR(IF(AND($FH223="mas",'Classificação geral'!$F217=1),'Classificação geral'!I217,""),"")</f>
        <v/>
      </c>
      <c r="FM223" s="378" t="str">
        <f>IFERROR(IF(AND($FH223="mas",'Classificação geral'!$F217=1),'Classificação geral'!J217,""),"")</f>
        <v/>
      </c>
      <c r="FN223" s="378" t="str">
        <f>IFERROR(IF(AND($FH223="mas",'Classificação geral'!$F217=1),'Classificação geral'!K217,""),"")</f>
        <v/>
      </c>
      <c r="FO223" s="378" t="str">
        <f>IFERROR(IF(AND($FH223="mas",'Classificação geral'!$F217=1),'Classificação geral'!L217,""),"")</f>
        <v/>
      </c>
      <c r="FP223" s="378" t="str">
        <f>IFERROR(IF(AND($FH223="mas",'Classificação geral'!$F217=1),'Classificação geral'!M217,""),"")</f>
        <v/>
      </c>
      <c r="FQ223" s="378" t="str">
        <f>IFERROR(IF(AND($FH223="mas",'Classificação geral'!$F217=1),'Classificação geral'!N217,""),"")</f>
        <v/>
      </c>
      <c r="FR223" s="378" t="str">
        <f>IFERROR(IF(AND($FH223="mas",'Classificação geral'!$F217=1),'Classificação geral'!O217,""),"")</f>
        <v/>
      </c>
      <c r="FS223" s="378" t="str">
        <f>IFERROR(IF(AND($FH223="mas",'Classificação geral'!$F217=1),'Classificação geral'!P217,""),"")</f>
        <v/>
      </c>
      <c r="FT223" s="378" t="str">
        <f>IFERROR(IF(AND($FH223="mas",'Classificação geral'!$F217=1),'Classificação geral'!Q217,""),"")</f>
        <v/>
      </c>
      <c r="FU223" s="378" t="str">
        <f>IFERROR(IF(AND($FH223="mas",'Classificação geral'!$F217=1),'Classificação geral'!R217,""),"")</f>
        <v/>
      </c>
      <c r="FV223" s="306"/>
      <c r="FW223" s="380" t="str">
        <f t="shared" si="463"/>
        <v/>
      </c>
      <c r="FX223" s="297" t="str">
        <f>IFERROR(RANK(FV223,FV:FV,0)+ COUNTIF($FV$13:FV222,FV223),"")</f>
        <v/>
      </c>
      <c r="FY223" s="305"/>
      <c r="FZ223" s="295"/>
      <c r="GA223" s="295"/>
      <c r="GB223" s="293"/>
      <c r="GC223" s="293"/>
      <c r="GD223" s="306"/>
      <c r="GE223" s="378" t="str">
        <f>IFERROR(IF(AND($GC223="fem",'Classificação geral'!$F217=2),'Classificação geral'!G217,""),"")</f>
        <v/>
      </c>
      <c r="GF223" s="378" t="str">
        <f>IFERROR(IF(AND($GC223="fem",'Classificação geral'!$F217=2),'Classificação geral'!H217,""),"")</f>
        <v/>
      </c>
      <c r="GG223" s="378" t="str">
        <f>IFERROR(IF(AND($GC223="fem",'Classificação geral'!$F217=2),'Classificação geral'!I217,""),"")</f>
        <v/>
      </c>
      <c r="GH223" s="378" t="str">
        <f>IFERROR(IF(AND($GC223="fem",'Classificação geral'!$F217=2),'Classificação geral'!J217,""),"")</f>
        <v/>
      </c>
      <c r="GI223" s="378" t="str">
        <f>IFERROR(IF(AND($GC223="fem",'Classificação geral'!$F217=2),'Classificação geral'!K217,""),"")</f>
        <v/>
      </c>
      <c r="GJ223" s="378" t="str">
        <f>IFERROR(IF(AND($GC223="fem",'Classificação geral'!$F217=2),'Classificação geral'!L217,""),"")</f>
        <v/>
      </c>
      <c r="GK223" s="378" t="str">
        <f>IFERROR(IF(AND($GC223="fem",'Classificação geral'!$F217=2),'Classificação geral'!M217,""),"")</f>
        <v/>
      </c>
      <c r="GL223" s="378" t="str">
        <f>IFERROR(IF(AND($GC223="fem",'Classificação geral'!$F217=2),'Classificação geral'!N217,""),"")</f>
        <v/>
      </c>
      <c r="GM223" s="378" t="str">
        <f>IFERROR(IF(AND($GC223="fem",'Classificação geral'!$F217=2),'Classificação geral'!O217,""),"")</f>
        <v/>
      </c>
      <c r="GN223" s="378" t="str">
        <f>IFERROR(IF(AND($GC223="fem",'Classificação geral'!$F217=2),'Classificação geral'!P217,""),"")</f>
        <v/>
      </c>
      <c r="GO223" s="378" t="str">
        <f>IFERROR(IF(AND($GC223="fem",'Classificação geral'!$F217=2),'Classificação geral'!Q217,""),"")</f>
        <v/>
      </c>
      <c r="GP223" s="378" t="str">
        <f>IFERROR(IF(AND($GC223="fem",'Classificação geral'!$F217=2),'Classificação geral'!R217,""),"")</f>
        <v/>
      </c>
      <c r="GQ223" s="306"/>
      <c r="GR223" s="380" t="str">
        <f t="shared" si="464"/>
        <v/>
      </c>
      <c r="GS223" s="297" t="str">
        <f>IFERROR(RANK(GQ223,GQ:GQ,0)+ COUNTIF($GQ$13:GQ222,GQ223),"")</f>
        <v/>
      </c>
      <c r="GT223" s="305"/>
      <c r="GU223" s="295"/>
      <c r="GV223" s="295"/>
      <c r="GW223" s="293"/>
      <c r="GX223" s="293"/>
      <c r="GY223" s="306"/>
      <c r="GZ223" s="306"/>
      <c r="HA223" s="306"/>
      <c r="HB223" s="306"/>
      <c r="HC223" s="306"/>
      <c r="HD223" s="306"/>
      <c r="HE223" s="306"/>
      <c r="HF223" s="306"/>
      <c r="HG223" s="306"/>
      <c r="HH223" s="306"/>
      <c r="HI223" s="306"/>
      <c r="HJ223" s="306"/>
      <c r="HK223" s="306"/>
      <c r="HL223" s="306"/>
      <c r="HM223" s="380" t="str">
        <f t="shared" si="465"/>
        <v/>
      </c>
      <c r="HN223" s="297" t="str">
        <f>IFERROR(RANK(HL223,HL:HL,0)+ COUNTIF($HL$13:HL222,HL223),"")</f>
        <v/>
      </c>
      <c r="HO223" s="305"/>
      <c r="HP223" s="295"/>
      <c r="HQ223" s="306"/>
      <c r="HR223" s="293"/>
      <c r="HS223" s="293"/>
      <c r="HT223" s="293"/>
      <c r="HU223" s="382">
        <f>IF($HT223='Classificação geral'!$F217,'Classificação geral'!G217,"")</f>
        <v>0</v>
      </c>
      <c r="HV223" s="382">
        <f>IF($HT223='Classificação geral'!$F217,'Classificação geral'!H217,"")</f>
        <v>0</v>
      </c>
      <c r="HW223" s="382">
        <f>IF($HT223='Classificação geral'!$F217,'Classificação geral'!I217,"")</f>
        <v>0</v>
      </c>
      <c r="HX223" s="382">
        <f>IF($HT223='Classificação geral'!$F217,'Classificação geral'!J217,"")</f>
        <v>0</v>
      </c>
      <c r="HY223" s="382">
        <f>IF($HT223='Classificação geral'!$F217,'Classificação geral'!K217,"")</f>
        <v>0</v>
      </c>
      <c r="HZ223" s="382">
        <f>IF($HT223='Classificação geral'!$F217,'Classificação geral'!L217,"")</f>
        <v>0</v>
      </c>
      <c r="IA223" s="382">
        <f>IF($HT223='Classificação geral'!$F217,'Classificação geral'!M217,"")</f>
        <v>0</v>
      </c>
      <c r="IB223" s="382">
        <f>IF($HT223='Classificação geral'!$F217,'Classificação geral'!N217,"")</f>
        <v>0</v>
      </c>
      <c r="IC223" s="382">
        <f>IF($HT223='Classificação geral'!$F217,'Classificação geral'!O217,"")</f>
        <v>0</v>
      </c>
      <c r="ID223" s="382">
        <f>IF($HT223='Classificação geral'!$F217,'Classificação geral'!P217,"")</f>
        <v>0</v>
      </c>
      <c r="IE223" s="382">
        <f>IF($HT223='Classificação geral'!$F217,'Classificação geral'!Q217,"")</f>
        <v>0</v>
      </c>
      <c r="IF223" s="382">
        <f>IF($HT223='Classificação geral'!$F217,'Classificação geral'!R217,"")</f>
        <v>0</v>
      </c>
      <c r="IG223" s="379">
        <f>IF($HT223='Classificação geral'!$F217,'Classificação geral'!$U217,"")</f>
        <v>0</v>
      </c>
      <c r="IH223" s="334" t="str">
        <f t="shared" si="460"/>
        <v/>
      </c>
      <c r="II223" s="297">
        <f>IFERROR(RANK(IG223,IG:IG,0)+ COUNTIF($IG$13:IG222,IG223),"")</f>
        <v>83</v>
      </c>
      <c r="IJ223" s="305"/>
      <c r="IK223" s="295"/>
      <c r="IL223" s="306"/>
      <c r="IM223" s="293"/>
      <c r="IN223" s="293"/>
      <c r="IO223" s="293"/>
      <c r="IP223" s="379">
        <f>IF($IO223='Classificação geral'!$F217,'Classificação geral'!G217,"")</f>
        <v>0</v>
      </c>
      <c r="IQ223" s="379">
        <f>IF($IO223='Classificação geral'!$F217,'Classificação geral'!H217,"")</f>
        <v>0</v>
      </c>
      <c r="IR223" s="379">
        <f>IF($IO223='Classificação geral'!$F217,'Classificação geral'!I217,"")</f>
        <v>0</v>
      </c>
      <c r="IS223" s="379">
        <f>IF($IO223='Classificação geral'!$F217,'Classificação geral'!J217,"")</f>
        <v>0</v>
      </c>
      <c r="IT223" s="379">
        <f>IF($IO223='Classificação geral'!$F217,'Classificação geral'!K217,"")</f>
        <v>0</v>
      </c>
      <c r="IU223" s="379">
        <f>IF($IO223='Classificação geral'!$F217,'Classificação geral'!L217,"")</f>
        <v>0</v>
      </c>
      <c r="IV223" s="379">
        <f>IF($IO223='Classificação geral'!$F217,'Classificação geral'!M217,"")</f>
        <v>0</v>
      </c>
      <c r="IW223" s="379">
        <f>IF($IO223='Classificação geral'!$F217,'Classificação geral'!N217,"")</f>
        <v>0</v>
      </c>
      <c r="IX223" s="379">
        <f>IF($IO223='Classificação geral'!$F217,'Classificação geral'!O217,"")</f>
        <v>0</v>
      </c>
      <c r="IY223" s="379">
        <f>IF($IO223='Classificação geral'!$F217,'Classificação geral'!P217,"")</f>
        <v>0</v>
      </c>
      <c r="IZ223" s="379">
        <f>IF($IO223='Classificação geral'!$F217,'Classificação geral'!Q217,"")</f>
        <v>0</v>
      </c>
      <c r="JA223" s="379">
        <f>IF($IO223='Classificação geral'!$F217,'Classificação geral'!R217,"")</f>
        <v>0</v>
      </c>
      <c r="JB223" s="296">
        <f>IF($IO223='Classificação geral'!$F217,'Classificação geral'!$U217,"")</f>
        <v>0</v>
      </c>
      <c r="JC223" s="334" t="str">
        <f t="shared" si="461"/>
        <v/>
      </c>
      <c r="JD223" s="297">
        <f>IFERROR(RANK(JB223,JB:JB,0)+ COUNTIF($JB$13:JB222,JB223),"")</f>
        <v>83</v>
      </c>
    </row>
    <row r="224" spans="66:264" ht="24.6" x14ac:dyDescent="0.4">
      <c r="BN224" s="236"/>
      <c r="EI224" s="295"/>
      <c r="EJ224" s="306"/>
      <c r="EK224" s="293"/>
      <c r="EL224" s="293"/>
      <c r="EM224" s="293"/>
      <c r="EN224" s="378" t="str">
        <f>IFERROR(IF(AND($EL224="fem",'Classificação geral'!$F218=1),'Classificação geral'!G218,""),"")</f>
        <v/>
      </c>
      <c r="EO224" s="378" t="str">
        <f>IFERROR(IF(AND($EL224="fem",'Classificação geral'!$F218=1),'Classificação geral'!H218,""),"")</f>
        <v/>
      </c>
      <c r="EP224" s="378" t="str">
        <f>IFERROR(IF(AND($EL224="fem",'Classificação geral'!$F218=1),'Classificação geral'!I218,""),"")</f>
        <v/>
      </c>
      <c r="EQ224" s="378" t="str">
        <f>IFERROR(IF(AND($EL224="fem",'Classificação geral'!$F218=1),'Classificação geral'!J218,""),"")</f>
        <v/>
      </c>
      <c r="ER224" s="306"/>
      <c r="ES224" s="378" t="str">
        <f>IFERROR(IF(AND($EL224="fem",'Classificação geral'!$F218=1),'Classificação geral'!L218,""),"")</f>
        <v/>
      </c>
      <c r="ET224" s="378" t="str">
        <f>IFERROR(IF(AND($EL224="fem",'Classificação geral'!$F218=1),'Classificação geral'!M218,""),"")</f>
        <v/>
      </c>
      <c r="EU224" s="378" t="str">
        <f>IFERROR(IF(AND($EL224="fem",'Classificação geral'!$F218=1),'Classificação geral'!N218,""),"")</f>
        <v/>
      </c>
      <c r="EV224" s="306"/>
      <c r="EW224" s="378" t="str">
        <f>IFERROR(IF(AND($EL224="fem",'Classificação geral'!$F218=1),'Classificação geral'!P218,""),"")</f>
        <v/>
      </c>
      <c r="EX224" s="378" t="str">
        <f>IFERROR(IF(AND($EL224="fem",'Classificação geral'!$F218=1),'Classificação geral'!Q218,""),"")</f>
        <v/>
      </c>
      <c r="EY224" s="378" t="str">
        <f>IFERROR(IF(AND($EL224="fem",'Classificação geral'!$F218=1),'Classificação geral'!R218,""),"")</f>
        <v/>
      </c>
      <c r="EZ224" s="296"/>
      <c r="FA224" s="380" t="str">
        <f t="shared" si="462"/>
        <v/>
      </c>
      <c r="FB224" s="297" t="str">
        <f>IFERROR(RANK(EZ224,EZ:EZ,0)+ COUNTIF(EZ$13:$EZ223,EZ224),"")</f>
        <v/>
      </c>
      <c r="FC224" s="298"/>
      <c r="FD224" s="305"/>
      <c r="FE224" s="295"/>
      <c r="FF224" s="306"/>
      <c r="FG224" s="293"/>
      <c r="FH224" s="293"/>
      <c r="FI224" s="306"/>
      <c r="FJ224" s="378" t="str">
        <f>IFERROR(IF(AND($FH224="mas",'Classificação geral'!$F218=1),'Classificação geral'!G218,""),"")</f>
        <v/>
      </c>
      <c r="FK224" s="378" t="str">
        <f>IFERROR(IF(AND($FH224="mas",'Classificação geral'!$F218=1),'Classificação geral'!H218,""),"")</f>
        <v/>
      </c>
      <c r="FL224" s="378" t="str">
        <f>IFERROR(IF(AND($FH224="mas",'Classificação geral'!$F218=1),'Classificação geral'!I218,""),"")</f>
        <v/>
      </c>
      <c r="FM224" s="378" t="str">
        <f>IFERROR(IF(AND($FH224="mas",'Classificação geral'!$F218=1),'Classificação geral'!J218,""),"")</f>
        <v/>
      </c>
      <c r="FN224" s="378" t="str">
        <f>IFERROR(IF(AND($FH224="mas",'Classificação geral'!$F218=1),'Classificação geral'!K218,""),"")</f>
        <v/>
      </c>
      <c r="FO224" s="378" t="str">
        <f>IFERROR(IF(AND($FH224="mas",'Classificação geral'!$F218=1),'Classificação geral'!L218,""),"")</f>
        <v/>
      </c>
      <c r="FP224" s="378" t="str">
        <f>IFERROR(IF(AND($FH224="mas",'Classificação geral'!$F218=1),'Classificação geral'!M218,""),"")</f>
        <v/>
      </c>
      <c r="FQ224" s="378" t="str">
        <f>IFERROR(IF(AND($FH224="mas",'Classificação geral'!$F218=1),'Classificação geral'!N218,""),"")</f>
        <v/>
      </c>
      <c r="FR224" s="378" t="str">
        <f>IFERROR(IF(AND($FH224="mas",'Classificação geral'!$F218=1),'Classificação geral'!O218,""),"")</f>
        <v/>
      </c>
      <c r="FS224" s="378" t="str">
        <f>IFERROR(IF(AND($FH224="mas",'Classificação geral'!$F218=1),'Classificação geral'!P218,""),"")</f>
        <v/>
      </c>
      <c r="FT224" s="378" t="str">
        <f>IFERROR(IF(AND($FH224="mas",'Classificação geral'!$F218=1),'Classificação geral'!Q218,""),"")</f>
        <v/>
      </c>
      <c r="FU224" s="378" t="str">
        <f>IFERROR(IF(AND($FH224="mas",'Classificação geral'!$F218=1),'Classificação geral'!R218,""),"")</f>
        <v/>
      </c>
      <c r="FV224" s="306"/>
      <c r="FW224" s="380" t="str">
        <f t="shared" si="463"/>
        <v/>
      </c>
      <c r="FX224" s="297" t="str">
        <f>IFERROR(RANK(FV224,FV:FV,0)+ COUNTIF($FV$13:FV223,FV224),"")</f>
        <v/>
      </c>
      <c r="FY224" s="305"/>
      <c r="FZ224" s="295"/>
      <c r="GA224" s="295"/>
      <c r="GB224" s="293"/>
      <c r="GC224" s="293"/>
      <c r="GD224" s="306"/>
      <c r="GE224" s="378" t="str">
        <f>IFERROR(IF(AND($GC224="fem",'Classificação geral'!$F218=2),'Classificação geral'!G218,""),"")</f>
        <v/>
      </c>
      <c r="GF224" s="378" t="str">
        <f>IFERROR(IF(AND($GC224="fem",'Classificação geral'!$F218=2),'Classificação geral'!H218,""),"")</f>
        <v/>
      </c>
      <c r="GG224" s="378" t="str">
        <f>IFERROR(IF(AND($GC224="fem",'Classificação geral'!$F218=2),'Classificação geral'!I218,""),"")</f>
        <v/>
      </c>
      <c r="GH224" s="378" t="str">
        <f>IFERROR(IF(AND($GC224="fem",'Classificação geral'!$F218=2),'Classificação geral'!J218,""),"")</f>
        <v/>
      </c>
      <c r="GI224" s="378" t="str">
        <f>IFERROR(IF(AND($GC224="fem",'Classificação geral'!$F218=2),'Classificação geral'!K218,""),"")</f>
        <v/>
      </c>
      <c r="GJ224" s="378" t="str">
        <f>IFERROR(IF(AND($GC224="fem",'Classificação geral'!$F218=2),'Classificação geral'!L218,""),"")</f>
        <v/>
      </c>
      <c r="GK224" s="378" t="str">
        <f>IFERROR(IF(AND($GC224="fem",'Classificação geral'!$F218=2),'Classificação geral'!M218,""),"")</f>
        <v/>
      </c>
      <c r="GL224" s="378" t="str">
        <f>IFERROR(IF(AND($GC224="fem",'Classificação geral'!$F218=2),'Classificação geral'!N218,""),"")</f>
        <v/>
      </c>
      <c r="GM224" s="378" t="str">
        <f>IFERROR(IF(AND($GC224="fem",'Classificação geral'!$F218=2),'Classificação geral'!O218,""),"")</f>
        <v/>
      </c>
      <c r="GN224" s="378" t="str">
        <f>IFERROR(IF(AND($GC224="fem",'Classificação geral'!$F218=2),'Classificação geral'!P218,""),"")</f>
        <v/>
      </c>
      <c r="GO224" s="378" t="str">
        <f>IFERROR(IF(AND($GC224="fem",'Classificação geral'!$F218=2),'Classificação geral'!Q218,""),"")</f>
        <v/>
      </c>
      <c r="GP224" s="378" t="str">
        <f>IFERROR(IF(AND($GC224="fem",'Classificação geral'!$F218=2),'Classificação geral'!R218,""),"")</f>
        <v/>
      </c>
      <c r="GQ224" s="306"/>
      <c r="GR224" s="380" t="str">
        <f t="shared" si="464"/>
        <v/>
      </c>
      <c r="GS224" s="297" t="str">
        <f>IFERROR(RANK(GQ224,GQ:GQ,0)+ COUNTIF($GQ$13:GQ223,GQ224),"")</f>
        <v/>
      </c>
      <c r="GT224" s="305"/>
      <c r="GU224" s="295"/>
      <c r="GV224" s="295"/>
      <c r="GW224" s="293"/>
      <c r="GX224" s="293"/>
      <c r="GY224" s="306"/>
      <c r="GZ224" s="306"/>
      <c r="HA224" s="306"/>
      <c r="HB224" s="306"/>
      <c r="HC224" s="306"/>
      <c r="HD224" s="306"/>
      <c r="HE224" s="306"/>
      <c r="HF224" s="306"/>
      <c r="HG224" s="306"/>
      <c r="HH224" s="306"/>
      <c r="HI224" s="306"/>
      <c r="HJ224" s="306"/>
      <c r="HK224" s="306"/>
      <c r="HL224" s="306"/>
      <c r="HM224" s="380" t="str">
        <f t="shared" si="465"/>
        <v/>
      </c>
      <c r="HN224" s="297" t="str">
        <f>IFERROR(RANK(HL224,HL:HL,0)+ COUNTIF($HL$13:HL223,HL224),"")</f>
        <v/>
      </c>
      <c r="HO224" s="305"/>
      <c r="HP224" s="295"/>
      <c r="HQ224" s="306"/>
      <c r="HR224" s="293"/>
      <c r="HS224" s="293"/>
      <c r="HT224" s="293"/>
      <c r="HU224" s="382">
        <f>IF($HT224='Classificação geral'!$F218,'Classificação geral'!G218,"")</f>
        <v>0</v>
      </c>
      <c r="HV224" s="382">
        <f>IF($HT224='Classificação geral'!$F218,'Classificação geral'!H218,"")</f>
        <v>0</v>
      </c>
      <c r="HW224" s="382">
        <f>IF($HT224='Classificação geral'!$F218,'Classificação geral'!I218,"")</f>
        <v>0</v>
      </c>
      <c r="HX224" s="382">
        <f>IF($HT224='Classificação geral'!$F218,'Classificação geral'!J218,"")</f>
        <v>0</v>
      </c>
      <c r="HY224" s="382">
        <f>IF($HT224='Classificação geral'!$F218,'Classificação geral'!K218,"")</f>
        <v>0</v>
      </c>
      <c r="HZ224" s="382">
        <f>IF($HT224='Classificação geral'!$F218,'Classificação geral'!L218,"")</f>
        <v>0</v>
      </c>
      <c r="IA224" s="382">
        <f>IF($HT224='Classificação geral'!$F218,'Classificação geral'!M218,"")</f>
        <v>0</v>
      </c>
      <c r="IB224" s="382">
        <f>IF($HT224='Classificação geral'!$F218,'Classificação geral'!N218,"")</f>
        <v>0</v>
      </c>
      <c r="IC224" s="382">
        <f>IF($HT224='Classificação geral'!$F218,'Classificação geral'!O218,"")</f>
        <v>0</v>
      </c>
      <c r="ID224" s="382">
        <f>IF($HT224='Classificação geral'!$F218,'Classificação geral'!P218,"")</f>
        <v>0</v>
      </c>
      <c r="IE224" s="382">
        <f>IF($HT224='Classificação geral'!$F218,'Classificação geral'!Q218,"")</f>
        <v>0</v>
      </c>
      <c r="IF224" s="382">
        <f>IF($HT224='Classificação geral'!$F218,'Classificação geral'!R218,"")</f>
        <v>0</v>
      </c>
      <c r="IG224" s="379">
        <f>IF($HT224='Classificação geral'!$F218,'Classificação geral'!$U218,"")</f>
        <v>0</v>
      </c>
      <c r="IH224" s="334" t="str">
        <f t="shared" si="460"/>
        <v/>
      </c>
      <c r="II224" s="297">
        <f>IFERROR(RANK(IG224,IG:IG,0)+ COUNTIF($IG$13:IG223,IG224),"")</f>
        <v>84</v>
      </c>
      <c r="IJ224" s="305"/>
      <c r="IK224" s="295"/>
      <c r="IL224" s="306"/>
      <c r="IM224" s="293"/>
      <c r="IN224" s="293"/>
      <c r="IO224" s="293"/>
      <c r="IP224" s="379">
        <f>IF($IO224='Classificação geral'!$F218,'Classificação geral'!G218,"")</f>
        <v>0</v>
      </c>
      <c r="IQ224" s="379">
        <f>IF($IO224='Classificação geral'!$F218,'Classificação geral'!H218,"")</f>
        <v>0</v>
      </c>
      <c r="IR224" s="379">
        <f>IF($IO224='Classificação geral'!$F218,'Classificação geral'!I218,"")</f>
        <v>0</v>
      </c>
      <c r="IS224" s="379">
        <f>IF($IO224='Classificação geral'!$F218,'Classificação geral'!J218,"")</f>
        <v>0</v>
      </c>
      <c r="IT224" s="379">
        <f>IF($IO224='Classificação geral'!$F218,'Classificação geral'!K218,"")</f>
        <v>0</v>
      </c>
      <c r="IU224" s="379">
        <f>IF($IO224='Classificação geral'!$F218,'Classificação geral'!L218,"")</f>
        <v>0</v>
      </c>
      <c r="IV224" s="379">
        <f>IF($IO224='Classificação geral'!$F218,'Classificação geral'!M218,"")</f>
        <v>0</v>
      </c>
      <c r="IW224" s="379">
        <f>IF($IO224='Classificação geral'!$F218,'Classificação geral'!N218,"")</f>
        <v>0</v>
      </c>
      <c r="IX224" s="379">
        <f>IF($IO224='Classificação geral'!$F218,'Classificação geral'!O218,"")</f>
        <v>0</v>
      </c>
      <c r="IY224" s="379">
        <f>IF($IO224='Classificação geral'!$F218,'Classificação geral'!P218,"")</f>
        <v>0</v>
      </c>
      <c r="IZ224" s="379">
        <f>IF($IO224='Classificação geral'!$F218,'Classificação geral'!Q218,"")</f>
        <v>0</v>
      </c>
      <c r="JA224" s="379">
        <f>IF($IO224='Classificação geral'!$F218,'Classificação geral'!R218,"")</f>
        <v>0</v>
      </c>
      <c r="JB224" s="296">
        <f>IF($IO224='Classificação geral'!$F218,'Classificação geral'!$U218,"")</f>
        <v>0</v>
      </c>
      <c r="JC224" s="334" t="str">
        <f t="shared" si="461"/>
        <v/>
      </c>
      <c r="JD224" s="297">
        <f>IFERROR(RANK(JB224,JB:JB,0)+ COUNTIF($JB$13:JB223,JB224),"")</f>
        <v>84</v>
      </c>
    </row>
    <row r="225" spans="66:264" ht="24.6" x14ac:dyDescent="0.4">
      <c r="BN225" s="236"/>
      <c r="EI225" s="295"/>
      <c r="EJ225" s="306"/>
      <c r="EK225" s="293"/>
      <c r="EL225" s="293"/>
      <c r="EM225" s="293"/>
      <c r="EN225" s="378" t="str">
        <f>IFERROR(IF(AND($EL225="fem",'Classificação geral'!$F219=1),'Classificação geral'!G219,""),"")</f>
        <v/>
      </c>
      <c r="EO225" s="378" t="str">
        <f>IFERROR(IF(AND($EL225="fem",'Classificação geral'!$F219=1),'Classificação geral'!H219,""),"")</f>
        <v/>
      </c>
      <c r="EP225" s="378" t="str">
        <f>IFERROR(IF(AND($EL225="fem",'Classificação geral'!$F219=1),'Classificação geral'!I219,""),"")</f>
        <v/>
      </c>
      <c r="EQ225" s="378" t="str">
        <f>IFERROR(IF(AND($EL225="fem",'Classificação geral'!$F219=1),'Classificação geral'!J219,""),"")</f>
        <v/>
      </c>
      <c r="ER225" s="306"/>
      <c r="ES225" s="378" t="str">
        <f>IFERROR(IF(AND($EL225="fem",'Classificação geral'!$F219=1),'Classificação geral'!L219,""),"")</f>
        <v/>
      </c>
      <c r="ET225" s="378" t="str">
        <f>IFERROR(IF(AND($EL225="fem",'Classificação geral'!$F219=1),'Classificação geral'!M219,""),"")</f>
        <v/>
      </c>
      <c r="EU225" s="378" t="str">
        <f>IFERROR(IF(AND($EL225="fem",'Classificação geral'!$F219=1),'Classificação geral'!N219,""),"")</f>
        <v/>
      </c>
      <c r="EV225" s="306"/>
      <c r="EW225" s="378" t="str">
        <f>IFERROR(IF(AND($EL225="fem",'Classificação geral'!$F219=1),'Classificação geral'!P219,""),"")</f>
        <v/>
      </c>
      <c r="EX225" s="378" t="str">
        <f>IFERROR(IF(AND($EL225="fem",'Classificação geral'!$F219=1),'Classificação geral'!Q219,""),"")</f>
        <v/>
      </c>
      <c r="EY225" s="378" t="str">
        <f>IFERROR(IF(AND($EL225="fem",'Classificação geral'!$F219=1),'Classificação geral'!R219,""),"")</f>
        <v/>
      </c>
      <c r="EZ225" s="296"/>
      <c r="FA225" s="380" t="str">
        <f t="shared" si="462"/>
        <v/>
      </c>
      <c r="FB225" s="297" t="str">
        <f>IFERROR(RANK(EZ225,EZ:EZ,0)+ COUNTIF(EZ$13:$EZ224,EZ225),"")</f>
        <v/>
      </c>
      <c r="FC225" s="298"/>
      <c r="FD225" s="305"/>
      <c r="FE225" s="295"/>
      <c r="FF225" s="306"/>
      <c r="FG225" s="293"/>
      <c r="FH225" s="293"/>
      <c r="FI225" s="306"/>
      <c r="FJ225" s="378" t="str">
        <f>IFERROR(IF(AND($FH225="mas",'Classificação geral'!$F219=1),'Classificação geral'!G219,""),"")</f>
        <v/>
      </c>
      <c r="FK225" s="378" t="str">
        <f>IFERROR(IF(AND($FH225="mas",'Classificação geral'!$F219=1),'Classificação geral'!H219,""),"")</f>
        <v/>
      </c>
      <c r="FL225" s="378" t="str">
        <f>IFERROR(IF(AND($FH225="mas",'Classificação geral'!$F219=1),'Classificação geral'!I219,""),"")</f>
        <v/>
      </c>
      <c r="FM225" s="378" t="str">
        <f>IFERROR(IF(AND($FH225="mas",'Classificação geral'!$F219=1),'Classificação geral'!J219,""),"")</f>
        <v/>
      </c>
      <c r="FN225" s="378" t="str">
        <f>IFERROR(IF(AND($FH225="mas",'Classificação geral'!$F219=1),'Classificação geral'!K219,""),"")</f>
        <v/>
      </c>
      <c r="FO225" s="378" t="str">
        <f>IFERROR(IF(AND($FH225="mas",'Classificação geral'!$F219=1),'Classificação geral'!L219,""),"")</f>
        <v/>
      </c>
      <c r="FP225" s="378" t="str">
        <f>IFERROR(IF(AND($FH225="mas",'Classificação geral'!$F219=1),'Classificação geral'!M219,""),"")</f>
        <v/>
      </c>
      <c r="FQ225" s="378" t="str">
        <f>IFERROR(IF(AND($FH225="mas",'Classificação geral'!$F219=1),'Classificação geral'!N219,""),"")</f>
        <v/>
      </c>
      <c r="FR225" s="378" t="str">
        <f>IFERROR(IF(AND($FH225="mas",'Classificação geral'!$F219=1),'Classificação geral'!O219,""),"")</f>
        <v/>
      </c>
      <c r="FS225" s="378" t="str">
        <f>IFERROR(IF(AND($FH225="mas",'Classificação geral'!$F219=1),'Classificação geral'!P219,""),"")</f>
        <v/>
      </c>
      <c r="FT225" s="378" t="str">
        <f>IFERROR(IF(AND($FH225="mas",'Classificação geral'!$F219=1),'Classificação geral'!Q219,""),"")</f>
        <v/>
      </c>
      <c r="FU225" s="378" t="str">
        <f>IFERROR(IF(AND($FH225="mas",'Classificação geral'!$F219=1),'Classificação geral'!R219,""),"")</f>
        <v/>
      </c>
      <c r="FV225" s="306"/>
      <c r="FW225" s="380" t="str">
        <f t="shared" si="463"/>
        <v/>
      </c>
      <c r="FX225" s="297" t="str">
        <f>IFERROR(RANK(FV225,FV:FV,0)+ COUNTIF($FV$13:FV224,FV225),"")</f>
        <v/>
      </c>
      <c r="FY225" s="305"/>
      <c r="FZ225" s="295"/>
      <c r="GA225" s="295"/>
      <c r="GB225" s="293"/>
      <c r="GC225" s="293"/>
      <c r="GD225" s="306"/>
      <c r="GE225" s="378" t="str">
        <f>IFERROR(IF(AND($GC225="fem",'Classificação geral'!$F219=2),'Classificação geral'!G219,""),"")</f>
        <v/>
      </c>
      <c r="GF225" s="378" t="str">
        <f>IFERROR(IF(AND($GC225="fem",'Classificação geral'!$F219=2),'Classificação geral'!H219,""),"")</f>
        <v/>
      </c>
      <c r="GG225" s="378" t="str">
        <f>IFERROR(IF(AND($GC225="fem",'Classificação geral'!$F219=2),'Classificação geral'!I219,""),"")</f>
        <v/>
      </c>
      <c r="GH225" s="378" t="str">
        <f>IFERROR(IF(AND($GC225="fem",'Classificação geral'!$F219=2),'Classificação geral'!J219,""),"")</f>
        <v/>
      </c>
      <c r="GI225" s="378" t="str">
        <f>IFERROR(IF(AND($GC225="fem",'Classificação geral'!$F219=2),'Classificação geral'!K219,""),"")</f>
        <v/>
      </c>
      <c r="GJ225" s="378" t="str">
        <f>IFERROR(IF(AND($GC225="fem",'Classificação geral'!$F219=2),'Classificação geral'!L219,""),"")</f>
        <v/>
      </c>
      <c r="GK225" s="378" t="str">
        <f>IFERROR(IF(AND($GC225="fem",'Classificação geral'!$F219=2),'Classificação geral'!M219,""),"")</f>
        <v/>
      </c>
      <c r="GL225" s="378" t="str">
        <f>IFERROR(IF(AND($GC225="fem",'Classificação geral'!$F219=2),'Classificação geral'!N219,""),"")</f>
        <v/>
      </c>
      <c r="GM225" s="378" t="str">
        <f>IFERROR(IF(AND($GC225="fem",'Classificação geral'!$F219=2),'Classificação geral'!O219,""),"")</f>
        <v/>
      </c>
      <c r="GN225" s="378" t="str">
        <f>IFERROR(IF(AND($GC225="fem",'Classificação geral'!$F219=2),'Classificação geral'!P219,""),"")</f>
        <v/>
      </c>
      <c r="GO225" s="378" t="str">
        <f>IFERROR(IF(AND($GC225="fem",'Classificação geral'!$F219=2),'Classificação geral'!Q219,""),"")</f>
        <v/>
      </c>
      <c r="GP225" s="378" t="str">
        <f>IFERROR(IF(AND($GC225="fem",'Classificação geral'!$F219=2),'Classificação geral'!R219,""),"")</f>
        <v/>
      </c>
      <c r="GQ225" s="306"/>
      <c r="GR225" s="380" t="str">
        <f t="shared" si="464"/>
        <v/>
      </c>
      <c r="GS225" s="297" t="str">
        <f>IFERROR(RANK(GQ225,GQ:GQ,0)+ COUNTIF($GQ$13:GQ224,GQ225),"")</f>
        <v/>
      </c>
      <c r="GT225" s="305"/>
      <c r="GU225" s="295"/>
      <c r="GV225" s="295"/>
      <c r="GW225" s="293"/>
      <c r="GX225" s="293"/>
      <c r="GY225" s="306"/>
      <c r="GZ225" s="306"/>
      <c r="HA225" s="306"/>
      <c r="HB225" s="306"/>
      <c r="HC225" s="306"/>
      <c r="HD225" s="306"/>
      <c r="HE225" s="306"/>
      <c r="HF225" s="306"/>
      <c r="HG225" s="306"/>
      <c r="HH225" s="306"/>
      <c r="HI225" s="306"/>
      <c r="HJ225" s="306"/>
      <c r="HK225" s="306"/>
      <c r="HL225" s="306"/>
      <c r="HM225" s="380" t="str">
        <f t="shared" si="465"/>
        <v/>
      </c>
      <c r="HN225" s="297" t="str">
        <f>IFERROR(RANK(HL225,HL:HL,0)+ COUNTIF($HL$13:HL224,HL225),"")</f>
        <v/>
      </c>
      <c r="HO225" s="305"/>
      <c r="HP225" s="295"/>
      <c r="HQ225" s="306"/>
      <c r="HR225" s="293"/>
      <c r="HS225" s="293"/>
      <c r="HT225" s="293"/>
      <c r="HU225" s="382">
        <f>IF($HT225='Classificação geral'!$F219,'Classificação geral'!G219,"")</f>
        <v>0</v>
      </c>
      <c r="HV225" s="382">
        <f>IF($HT225='Classificação geral'!$F219,'Classificação geral'!H219,"")</f>
        <v>0</v>
      </c>
      <c r="HW225" s="382">
        <f>IF($HT225='Classificação geral'!$F219,'Classificação geral'!I219,"")</f>
        <v>0</v>
      </c>
      <c r="HX225" s="382">
        <f>IF($HT225='Classificação geral'!$F219,'Classificação geral'!J219,"")</f>
        <v>0</v>
      </c>
      <c r="HY225" s="382">
        <f>IF($HT225='Classificação geral'!$F219,'Classificação geral'!K219,"")</f>
        <v>0</v>
      </c>
      <c r="HZ225" s="382">
        <f>IF($HT225='Classificação geral'!$F219,'Classificação geral'!L219,"")</f>
        <v>0</v>
      </c>
      <c r="IA225" s="382">
        <f>IF($HT225='Classificação geral'!$F219,'Classificação geral'!M219,"")</f>
        <v>0</v>
      </c>
      <c r="IB225" s="382">
        <f>IF($HT225='Classificação geral'!$F219,'Classificação geral'!N219,"")</f>
        <v>0</v>
      </c>
      <c r="IC225" s="382">
        <f>IF($HT225='Classificação geral'!$F219,'Classificação geral'!O219,"")</f>
        <v>0</v>
      </c>
      <c r="ID225" s="382">
        <f>IF($HT225='Classificação geral'!$F219,'Classificação geral'!P219,"")</f>
        <v>0</v>
      </c>
      <c r="IE225" s="382">
        <f>IF($HT225='Classificação geral'!$F219,'Classificação geral'!Q219,"")</f>
        <v>0</v>
      </c>
      <c r="IF225" s="382">
        <f>IF($HT225='Classificação geral'!$F219,'Classificação geral'!R219,"")</f>
        <v>0</v>
      </c>
      <c r="IG225" s="379">
        <f>IF($HT225='Classificação geral'!$F219,'Classificação geral'!$U219,"")</f>
        <v>0</v>
      </c>
      <c r="IH225" s="334" t="str">
        <f t="shared" si="460"/>
        <v/>
      </c>
      <c r="II225" s="297">
        <f>IFERROR(RANK(IG225,IG:IG,0)+ COUNTIF($IG$13:IG224,IG225),"")</f>
        <v>85</v>
      </c>
      <c r="IJ225" s="305"/>
      <c r="IK225" s="295"/>
      <c r="IL225" s="306"/>
      <c r="IM225" s="293"/>
      <c r="IN225" s="293"/>
      <c r="IO225" s="293"/>
      <c r="IP225" s="379">
        <f>IF($IO225='Classificação geral'!$F219,'Classificação geral'!G219,"")</f>
        <v>0</v>
      </c>
      <c r="IQ225" s="379">
        <f>IF($IO225='Classificação geral'!$F219,'Classificação geral'!H219,"")</f>
        <v>0</v>
      </c>
      <c r="IR225" s="379">
        <f>IF($IO225='Classificação geral'!$F219,'Classificação geral'!I219,"")</f>
        <v>0</v>
      </c>
      <c r="IS225" s="379">
        <f>IF($IO225='Classificação geral'!$F219,'Classificação geral'!J219,"")</f>
        <v>0</v>
      </c>
      <c r="IT225" s="379">
        <f>IF($IO225='Classificação geral'!$F219,'Classificação geral'!K219,"")</f>
        <v>0</v>
      </c>
      <c r="IU225" s="379">
        <f>IF($IO225='Classificação geral'!$F219,'Classificação geral'!L219,"")</f>
        <v>0</v>
      </c>
      <c r="IV225" s="379">
        <f>IF($IO225='Classificação geral'!$F219,'Classificação geral'!M219,"")</f>
        <v>0</v>
      </c>
      <c r="IW225" s="379">
        <f>IF($IO225='Classificação geral'!$F219,'Classificação geral'!N219,"")</f>
        <v>0</v>
      </c>
      <c r="IX225" s="379">
        <f>IF($IO225='Classificação geral'!$F219,'Classificação geral'!O219,"")</f>
        <v>0</v>
      </c>
      <c r="IY225" s="379">
        <f>IF($IO225='Classificação geral'!$F219,'Classificação geral'!P219,"")</f>
        <v>0</v>
      </c>
      <c r="IZ225" s="379">
        <f>IF($IO225='Classificação geral'!$F219,'Classificação geral'!Q219,"")</f>
        <v>0</v>
      </c>
      <c r="JA225" s="379">
        <f>IF($IO225='Classificação geral'!$F219,'Classificação geral'!R219,"")</f>
        <v>0</v>
      </c>
      <c r="JB225" s="296">
        <f>IF($IO225='Classificação geral'!$F219,'Classificação geral'!$U219,"")</f>
        <v>0</v>
      </c>
      <c r="JC225" s="334" t="str">
        <f t="shared" si="461"/>
        <v/>
      </c>
      <c r="JD225" s="297">
        <f>IFERROR(RANK(JB225,JB:JB,0)+ COUNTIF($JB$13:JB224,JB225),"")</f>
        <v>85</v>
      </c>
    </row>
    <row r="226" spans="66:264" ht="24.6" x14ac:dyDescent="0.4">
      <c r="BN226" s="236"/>
      <c r="EI226" s="295"/>
      <c r="EJ226" s="306"/>
      <c r="EK226" s="293"/>
      <c r="EL226" s="293"/>
      <c r="EM226" s="293"/>
      <c r="EN226" s="378" t="str">
        <f>IFERROR(IF(AND($EL226="fem",'Classificação geral'!$F220=1),'Classificação geral'!G220,""),"")</f>
        <v/>
      </c>
      <c r="EO226" s="378" t="str">
        <f>IFERROR(IF(AND($EL226="fem",'Classificação geral'!$F220=1),'Classificação geral'!H220,""),"")</f>
        <v/>
      </c>
      <c r="EP226" s="378" t="str">
        <f>IFERROR(IF(AND($EL226="fem",'Classificação geral'!$F220=1),'Classificação geral'!I220,""),"")</f>
        <v/>
      </c>
      <c r="EQ226" s="378" t="str">
        <f>IFERROR(IF(AND($EL226="fem",'Classificação geral'!$F220=1),'Classificação geral'!J220,""),"")</f>
        <v/>
      </c>
      <c r="ER226" s="306"/>
      <c r="ES226" s="378" t="str">
        <f>IFERROR(IF(AND($EL226="fem",'Classificação geral'!$F220=1),'Classificação geral'!L220,""),"")</f>
        <v/>
      </c>
      <c r="ET226" s="378" t="str">
        <f>IFERROR(IF(AND($EL226="fem",'Classificação geral'!$F220=1),'Classificação geral'!M220,""),"")</f>
        <v/>
      </c>
      <c r="EU226" s="378" t="str">
        <f>IFERROR(IF(AND($EL226="fem",'Classificação geral'!$F220=1),'Classificação geral'!N220,""),"")</f>
        <v/>
      </c>
      <c r="EV226" s="306"/>
      <c r="EW226" s="378" t="str">
        <f>IFERROR(IF(AND($EL226="fem",'Classificação geral'!$F220=1),'Classificação geral'!P220,""),"")</f>
        <v/>
      </c>
      <c r="EX226" s="378" t="str">
        <f>IFERROR(IF(AND($EL226="fem",'Classificação geral'!$F220=1),'Classificação geral'!Q220,""),"")</f>
        <v/>
      </c>
      <c r="EY226" s="378" t="str">
        <f>IFERROR(IF(AND($EL226="fem",'Classificação geral'!$F220=1),'Classificação geral'!R220,""),"")</f>
        <v/>
      </c>
      <c r="EZ226" s="296"/>
      <c r="FA226" s="380" t="str">
        <f t="shared" si="462"/>
        <v/>
      </c>
      <c r="FB226" s="297" t="str">
        <f>IFERROR(RANK(EZ226,EZ:EZ,0)+ COUNTIF(EZ$13:$EZ225,EZ226),"")</f>
        <v/>
      </c>
      <c r="FC226" s="298"/>
      <c r="FD226" s="305"/>
      <c r="FE226" s="295"/>
      <c r="FF226" s="306"/>
      <c r="FG226" s="293"/>
      <c r="FH226" s="293"/>
      <c r="FI226" s="306"/>
      <c r="FJ226" s="378" t="str">
        <f>IFERROR(IF(AND($FH226="mas",'Classificação geral'!$F220=1),'Classificação geral'!G220,""),"")</f>
        <v/>
      </c>
      <c r="FK226" s="378" t="str">
        <f>IFERROR(IF(AND($FH226="mas",'Classificação geral'!$F220=1),'Classificação geral'!H220,""),"")</f>
        <v/>
      </c>
      <c r="FL226" s="378" t="str">
        <f>IFERROR(IF(AND($FH226="mas",'Classificação geral'!$F220=1),'Classificação geral'!I220,""),"")</f>
        <v/>
      </c>
      <c r="FM226" s="378" t="str">
        <f>IFERROR(IF(AND($FH226="mas",'Classificação geral'!$F220=1),'Classificação geral'!J220,""),"")</f>
        <v/>
      </c>
      <c r="FN226" s="378" t="str">
        <f>IFERROR(IF(AND($FH226="mas",'Classificação geral'!$F220=1),'Classificação geral'!K220,""),"")</f>
        <v/>
      </c>
      <c r="FO226" s="378" t="str">
        <f>IFERROR(IF(AND($FH226="mas",'Classificação geral'!$F220=1),'Classificação geral'!L220,""),"")</f>
        <v/>
      </c>
      <c r="FP226" s="378" t="str">
        <f>IFERROR(IF(AND($FH226="mas",'Classificação geral'!$F220=1),'Classificação geral'!M220,""),"")</f>
        <v/>
      </c>
      <c r="FQ226" s="378" t="str">
        <f>IFERROR(IF(AND($FH226="mas",'Classificação geral'!$F220=1),'Classificação geral'!N220,""),"")</f>
        <v/>
      </c>
      <c r="FR226" s="378" t="str">
        <f>IFERROR(IF(AND($FH226="mas",'Classificação geral'!$F220=1),'Classificação geral'!O220,""),"")</f>
        <v/>
      </c>
      <c r="FS226" s="378" t="str">
        <f>IFERROR(IF(AND($FH226="mas",'Classificação geral'!$F220=1),'Classificação geral'!P220,""),"")</f>
        <v/>
      </c>
      <c r="FT226" s="378" t="str">
        <f>IFERROR(IF(AND($FH226="mas",'Classificação geral'!$F220=1),'Classificação geral'!Q220,""),"")</f>
        <v/>
      </c>
      <c r="FU226" s="378" t="str">
        <f>IFERROR(IF(AND($FH226="mas",'Classificação geral'!$F220=1),'Classificação geral'!R220,""),"")</f>
        <v/>
      </c>
      <c r="FV226" s="306"/>
      <c r="FW226" s="380" t="str">
        <f t="shared" si="463"/>
        <v/>
      </c>
      <c r="FX226" s="297" t="str">
        <f>IFERROR(RANK(FV226,FV:FV,0)+ COUNTIF($FV$13:FV225,FV226),"")</f>
        <v/>
      </c>
      <c r="FY226" s="305"/>
      <c r="FZ226" s="295"/>
      <c r="GA226" s="295"/>
      <c r="GB226" s="293"/>
      <c r="GC226" s="293"/>
      <c r="GD226" s="306"/>
      <c r="GE226" s="378" t="str">
        <f>IFERROR(IF(AND($GC226="fem",'Classificação geral'!$F220=2),'Classificação geral'!G220,""),"")</f>
        <v/>
      </c>
      <c r="GF226" s="378" t="str">
        <f>IFERROR(IF(AND($GC226="fem",'Classificação geral'!$F220=2),'Classificação geral'!H220,""),"")</f>
        <v/>
      </c>
      <c r="GG226" s="378" t="str">
        <f>IFERROR(IF(AND($GC226="fem",'Classificação geral'!$F220=2),'Classificação geral'!I220,""),"")</f>
        <v/>
      </c>
      <c r="GH226" s="378" t="str">
        <f>IFERROR(IF(AND($GC226="fem",'Classificação geral'!$F220=2),'Classificação geral'!J220,""),"")</f>
        <v/>
      </c>
      <c r="GI226" s="378" t="str">
        <f>IFERROR(IF(AND($GC226="fem",'Classificação geral'!$F220=2),'Classificação geral'!K220,""),"")</f>
        <v/>
      </c>
      <c r="GJ226" s="378" t="str">
        <f>IFERROR(IF(AND($GC226="fem",'Classificação geral'!$F220=2),'Classificação geral'!L220,""),"")</f>
        <v/>
      </c>
      <c r="GK226" s="378" t="str">
        <f>IFERROR(IF(AND($GC226="fem",'Classificação geral'!$F220=2),'Classificação geral'!M220,""),"")</f>
        <v/>
      </c>
      <c r="GL226" s="378" t="str">
        <f>IFERROR(IF(AND($GC226="fem",'Classificação geral'!$F220=2),'Classificação geral'!N220,""),"")</f>
        <v/>
      </c>
      <c r="GM226" s="378" t="str">
        <f>IFERROR(IF(AND($GC226="fem",'Classificação geral'!$F220=2),'Classificação geral'!O220,""),"")</f>
        <v/>
      </c>
      <c r="GN226" s="378" t="str">
        <f>IFERROR(IF(AND($GC226="fem",'Classificação geral'!$F220=2),'Classificação geral'!P220,""),"")</f>
        <v/>
      </c>
      <c r="GO226" s="378" t="str">
        <f>IFERROR(IF(AND($GC226="fem",'Classificação geral'!$F220=2),'Classificação geral'!Q220,""),"")</f>
        <v/>
      </c>
      <c r="GP226" s="378" t="str">
        <f>IFERROR(IF(AND($GC226="fem",'Classificação geral'!$F220=2),'Classificação geral'!R220,""),"")</f>
        <v/>
      </c>
      <c r="GQ226" s="306"/>
      <c r="GR226" s="380" t="str">
        <f t="shared" si="464"/>
        <v/>
      </c>
      <c r="GS226" s="297" t="str">
        <f>IFERROR(RANK(GQ226,GQ:GQ,0)+ COUNTIF($GQ$13:GQ225,GQ226),"")</f>
        <v/>
      </c>
      <c r="GT226" s="305"/>
      <c r="GU226" s="295"/>
      <c r="GV226" s="295"/>
      <c r="GW226" s="293"/>
      <c r="GX226" s="293"/>
      <c r="GY226" s="306"/>
      <c r="GZ226" s="306"/>
      <c r="HA226" s="306"/>
      <c r="HB226" s="306"/>
      <c r="HC226" s="306"/>
      <c r="HD226" s="306"/>
      <c r="HE226" s="306"/>
      <c r="HF226" s="306"/>
      <c r="HG226" s="306"/>
      <c r="HH226" s="306"/>
      <c r="HI226" s="306"/>
      <c r="HJ226" s="306"/>
      <c r="HK226" s="306"/>
      <c r="HL226" s="306"/>
      <c r="HM226" s="380" t="str">
        <f t="shared" si="465"/>
        <v/>
      </c>
      <c r="HN226" s="297" t="str">
        <f>IFERROR(RANK(HL226,HL:HL,0)+ COUNTIF($HL$13:HL225,HL226),"")</f>
        <v/>
      </c>
      <c r="HO226" s="305"/>
      <c r="HP226" s="295"/>
      <c r="HQ226" s="306"/>
      <c r="HR226" s="293"/>
      <c r="HS226" s="293"/>
      <c r="HT226" s="293"/>
      <c r="HU226" s="382">
        <f>IF($HT226='Classificação geral'!$F220,'Classificação geral'!G220,"")</f>
        <v>0</v>
      </c>
      <c r="HV226" s="382">
        <f>IF($HT226='Classificação geral'!$F220,'Classificação geral'!H220,"")</f>
        <v>0</v>
      </c>
      <c r="HW226" s="382">
        <f>IF($HT226='Classificação geral'!$F220,'Classificação geral'!I220,"")</f>
        <v>0</v>
      </c>
      <c r="HX226" s="382">
        <f>IF($HT226='Classificação geral'!$F220,'Classificação geral'!J220,"")</f>
        <v>0</v>
      </c>
      <c r="HY226" s="382">
        <f>IF($HT226='Classificação geral'!$F220,'Classificação geral'!K220,"")</f>
        <v>0</v>
      </c>
      <c r="HZ226" s="382">
        <f>IF($HT226='Classificação geral'!$F220,'Classificação geral'!L220,"")</f>
        <v>0</v>
      </c>
      <c r="IA226" s="382">
        <f>IF($HT226='Classificação geral'!$F220,'Classificação geral'!M220,"")</f>
        <v>0</v>
      </c>
      <c r="IB226" s="382">
        <f>IF($HT226='Classificação geral'!$F220,'Classificação geral'!N220,"")</f>
        <v>0</v>
      </c>
      <c r="IC226" s="382">
        <f>IF($HT226='Classificação geral'!$F220,'Classificação geral'!O220,"")</f>
        <v>0</v>
      </c>
      <c r="ID226" s="382">
        <f>IF($HT226='Classificação geral'!$F220,'Classificação geral'!P220,"")</f>
        <v>0</v>
      </c>
      <c r="IE226" s="382">
        <f>IF($HT226='Classificação geral'!$F220,'Classificação geral'!Q220,"")</f>
        <v>0</v>
      </c>
      <c r="IF226" s="382">
        <f>IF($HT226='Classificação geral'!$F220,'Classificação geral'!R220,"")</f>
        <v>0</v>
      </c>
      <c r="IG226" s="379">
        <f>IF($HT226='Classificação geral'!$F220,'Classificação geral'!$U220,"")</f>
        <v>0</v>
      </c>
      <c r="IH226" s="334" t="str">
        <f t="shared" si="460"/>
        <v/>
      </c>
      <c r="II226" s="297">
        <f>IFERROR(RANK(IG226,IG:IG,0)+ COUNTIF($IG$13:IG225,IG226),"")</f>
        <v>86</v>
      </c>
      <c r="IJ226" s="305"/>
      <c r="IK226" s="295"/>
      <c r="IL226" s="306"/>
      <c r="IM226" s="293"/>
      <c r="IN226" s="293"/>
      <c r="IO226" s="293"/>
      <c r="IP226" s="379">
        <f>IF($IO226='Classificação geral'!$F220,'Classificação geral'!G220,"")</f>
        <v>0</v>
      </c>
      <c r="IQ226" s="379">
        <f>IF($IO226='Classificação geral'!$F220,'Classificação geral'!H220,"")</f>
        <v>0</v>
      </c>
      <c r="IR226" s="379">
        <f>IF($IO226='Classificação geral'!$F220,'Classificação geral'!I220,"")</f>
        <v>0</v>
      </c>
      <c r="IS226" s="379">
        <f>IF($IO226='Classificação geral'!$F220,'Classificação geral'!J220,"")</f>
        <v>0</v>
      </c>
      <c r="IT226" s="379">
        <f>IF($IO226='Classificação geral'!$F220,'Classificação geral'!K220,"")</f>
        <v>0</v>
      </c>
      <c r="IU226" s="379">
        <f>IF($IO226='Classificação geral'!$F220,'Classificação geral'!L220,"")</f>
        <v>0</v>
      </c>
      <c r="IV226" s="379">
        <f>IF($IO226='Classificação geral'!$F220,'Classificação geral'!M220,"")</f>
        <v>0</v>
      </c>
      <c r="IW226" s="379">
        <f>IF($IO226='Classificação geral'!$F220,'Classificação geral'!N220,"")</f>
        <v>0</v>
      </c>
      <c r="IX226" s="379">
        <f>IF($IO226='Classificação geral'!$F220,'Classificação geral'!O220,"")</f>
        <v>0</v>
      </c>
      <c r="IY226" s="379">
        <f>IF($IO226='Classificação geral'!$F220,'Classificação geral'!P220,"")</f>
        <v>0</v>
      </c>
      <c r="IZ226" s="379">
        <f>IF($IO226='Classificação geral'!$F220,'Classificação geral'!Q220,"")</f>
        <v>0</v>
      </c>
      <c r="JA226" s="379">
        <f>IF($IO226='Classificação geral'!$F220,'Classificação geral'!R220,"")</f>
        <v>0</v>
      </c>
      <c r="JB226" s="296">
        <f>IF($IO226='Classificação geral'!$F220,'Classificação geral'!$U220,"")</f>
        <v>0</v>
      </c>
      <c r="JC226" s="334" t="str">
        <f t="shared" si="461"/>
        <v/>
      </c>
      <c r="JD226" s="297">
        <f>IFERROR(RANK(JB226,JB:JB,0)+ COUNTIF($JB$13:JB225,JB226),"")</f>
        <v>86</v>
      </c>
    </row>
    <row r="227" spans="66:264" ht="24.6" x14ac:dyDescent="0.4">
      <c r="BN227" s="236"/>
      <c r="EI227" s="295"/>
      <c r="EJ227" s="306"/>
      <c r="EK227" s="293"/>
      <c r="EL227" s="293"/>
      <c r="EM227" s="293"/>
      <c r="EN227" s="378" t="str">
        <f>IFERROR(IF(AND($EL227="fem",'Classificação geral'!$F221=1),'Classificação geral'!G221,""),"")</f>
        <v/>
      </c>
      <c r="EO227" s="378" t="str">
        <f>IFERROR(IF(AND($EL227="fem",'Classificação geral'!$F221=1),'Classificação geral'!H221,""),"")</f>
        <v/>
      </c>
      <c r="EP227" s="378" t="str">
        <f>IFERROR(IF(AND($EL227="fem",'Classificação geral'!$F221=1),'Classificação geral'!I221,""),"")</f>
        <v/>
      </c>
      <c r="EQ227" s="378" t="str">
        <f>IFERROR(IF(AND($EL227="fem",'Classificação geral'!$F221=1),'Classificação geral'!J221,""),"")</f>
        <v/>
      </c>
      <c r="ER227" s="306"/>
      <c r="ES227" s="378" t="str">
        <f>IFERROR(IF(AND($EL227="fem",'Classificação geral'!$F221=1),'Classificação geral'!L221,""),"")</f>
        <v/>
      </c>
      <c r="ET227" s="378" t="str">
        <f>IFERROR(IF(AND($EL227="fem",'Classificação geral'!$F221=1),'Classificação geral'!M221,""),"")</f>
        <v/>
      </c>
      <c r="EU227" s="378" t="str">
        <f>IFERROR(IF(AND($EL227="fem",'Classificação geral'!$F221=1),'Classificação geral'!N221,""),"")</f>
        <v/>
      </c>
      <c r="EV227" s="306"/>
      <c r="EW227" s="378" t="str">
        <f>IFERROR(IF(AND($EL227="fem",'Classificação geral'!$F221=1),'Classificação geral'!P221,""),"")</f>
        <v/>
      </c>
      <c r="EX227" s="378" t="str">
        <f>IFERROR(IF(AND($EL227="fem",'Classificação geral'!$F221=1),'Classificação geral'!Q221,""),"")</f>
        <v/>
      </c>
      <c r="EY227" s="378" t="str">
        <f>IFERROR(IF(AND($EL227="fem",'Classificação geral'!$F221=1),'Classificação geral'!R221,""),"")</f>
        <v/>
      </c>
      <c r="EZ227" s="296"/>
      <c r="FA227" s="380" t="str">
        <f t="shared" si="462"/>
        <v/>
      </c>
      <c r="FB227" s="297" t="str">
        <f>IFERROR(RANK(EZ227,EZ:EZ,0)+ COUNTIF(EZ$13:$EZ226,EZ227),"")</f>
        <v/>
      </c>
      <c r="FC227" s="298"/>
      <c r="FD227" s="305"/>
      <c r="FE227" s="295"/>
      <c r="FF227" s="306"/>
      <c r="FG227" s="293"/>
      <c r="FH227" s="293"/>
      <c r="FI227" s="306"/>
      <c r="FJ227" s="378" t="str">
        <f>IFERROR(IF(AND($FH227="mas",'Classificação geral'!$F221=1),'Classificação geral'!G221,""),"")</f>
        <v/>
      </c>
      <c r="FK227" s="378" t="str">
        <f>IFERROR(IF(AND($FH227="mas",'Classificação geral'!$F221=1),'Classificação geral'!H221,""),"")</f>
        <v/>
      </c>
      <c r="FL227" s="378" t="str">
        <f>IFERROR(IF(AND($FH227="mas",'Classificação geral'!$F221=1),'Classificação geral'!I221,""),"")</f>
        <v/>
      </c>
      <c r="FM227" s="378" t="str">
        <f>IFERROR(IF(AND($FH227="mas",'Classificação geral'!$F221=1),'Classificação geral'!J221,""),"")</f>
        <v/>
      </c>
      <c r="FN227" s="378" t="str">
        <f>IFERROR(IF(AND($FH227="mas",'Classificação geral'!$F221=1),'Classificação geral'!K221,""),"")</f>
        <v/>
      </c>
      <c r="FO227" s="378" t="str">
        <f>IFERROR(IF(AND($FH227="mas",'Classificação geral'!$F221=1),'Classificação geral'!L221,""),"")</f>
        <v/>
      </c>
      <c r="FP227" s="378" t="str">
        <f>IFERROR(IF(AND($FH227="mas",'Classificação geral'!$F221=1),'Classificação geral'!M221,""),"")</f>
        <v/>
      </c>
      <c r="FQ227" s="378" t="str">
        <f>IFERROR(IF(AND($FH227="mas",'Classificação geral'!$F221=1),'Classificação geral'!N221,""),"")</f>
        <v/>
      </c>
      <c r="FR227" s="378" t="str">
        <f>IFERROR(IF(AND($FH227="mas",'Classificação geral'!$F221=1),'Classificação geral'!O221,""),"")</f>
        <v/>
      </c>
      <c r="FS227" s="378" t="str">
        <f>IFERROR(IF(AND($FH227="mas",'Classificação geral'!$F221=1),'Classificação geral'!P221,""),"")</f>
        <v/>
      </c>
      <c r="FT227" s="378" t="str">
        <f>IFERROR(IF(AND($FH227="mas",'Classificação geral'!$F221=1),'Classificação geral'!Q221,""),"")</f>
        <v/>
      </c>
      <c r="FU227" s="378" t="str">
        <f>IFERROR(IF(AND($FH227="mas",'Classificação geral'!$F221=1),'Classificação geral'!R221,""),"")</f>
        <v/>
      </c>
      <c r="FV227" s="306"/>
      <c r="FW227" s="380" t="str">
        <f t="shared" si="463"/>
        <v/>
      </c>
      <c r="FX227" s="297" t="str">
        <f>IFERROR(RANK(FV227,FV:FV,0)+ COUNTIF($FV$13:FV226,FV227),"")</f>
        <v/>
      </c>
      <c r="FY227" s="305"/>
      <c r="FZ227" s="295"/>
      <c r="GA227" s="295"/>
      <c r="GB227" s="293"/>
      <c r="GC227" s="293"/>
      <c r="GD227" s="306"/>
      <c r="GE227" s="378" t="str">
        <f>IFERROR(IF(AND($GC227="fem",'Classificação geral'!$F221=2),'Classificação geral'!G221,""),"")</f>
        <v/>
      </c>
      <c r="GF227" s="378" t="str">
        <f>IFERROR(IF(AND($GC227="fem",'Classificação geral'!$F221=2),'Classificação geral'!H221,""),"")</f>
        <v/>
      </c>
      <c r="GG227" s="378" t="str">
        <f>IFERROR(IF(AND($GC227="fem",'Classificação geral'!$F221=2),'Classificação geral'!I221,""),"")</f>
        <v/>
      </c>
      <c r="GH227" s="378" t="str">
        <f>IFERROR(IF(AND($GC227="fem",'Classificação geral'!$F221=2),'Classificação geral'!J221,""),"")</f>
        <v/>
      </c>
      <c r="GI227" s="378" t="str">
        <f>IFERROR(IF(AND($GC227="fem",'Classificação geral'!$F221=2),'Classificação geral'!K221,""),"")</f>
        <v/>
      </c>
      <c r="GJ227" s="378" t="str">
        <f>IFERROR(IF(AND($GC227="fem",'Classificação geral'!$F221=2),'Classificação geral'!L221,""),"")</f>
        <v/>
      </c>
      <c r="GK227" s="378" t="str">
        <f>IFERROR(IF(AND($GC227="fem",'Classificação geral'!$F221=2),'Classificação geral'!M221,""),"")</f>
        <v/>
      </c>
      <c r="GL227" s="378" t="str">
        <f>IFERROR(IF(AND($GC227="fem",'Classificação geral'!$F221=2),'Classificação geral'!N221,""),"")</f>
        <v/>
      </c>
      <c r="GM227" s="378" t="str">
        <f>IFERROR(IF(AND($GC227="fem",'Classificação geral'!$F221=2),'Classificação geral'!O221,""),"")</f>
        <v/>
      </c>
      <c r="GN227" s="378" t="str">
        <f>IFERROR(IF(AND($GC227="fem",'Classificação geral'!$F221=2),'Classificação geral'!P221,""),"")</f>
        <v/>
      </c>
      <c r="GO227" s="378" t="str">
        <f>IFERROR(IF(AND($GC227="fem",'Classificação geral'!$F221=2),'Classificação geral'!Q221,""),"")</f>
        <v/>
      </c>
      <c r="GP227" s="378" t="str">
        <f>IFERROR(IF(AND($GC227="fem",'Classificação geral'!$F221=2),'Classificação geral'!R221,""),"")</f>
        <v/>
      </c>
      <c r="GQ227" s="306"/>
      <c r="GR227" s="380" t="str">
        <f t="shared" si="464"/>
        <v/>
      </c>
      <c r="GS227" s="297" t="str">
        <f>IFERROR(RANK(GQ227,GQ:GQ,0)+ COUNTIF($GQ$13:GQ226,GQ227),"")</f>
        <v/>
      </c>
      <c r="GT227" s="305"/>
      <c r="GU227" s="295"/>
      <c r="GV227" s="295"/>
      <c r="GW227" s="293"/>
      <c r="GX227" s="293"/>
      <c r="GY227" s="306"/>
      <c r="GZ227" s="306"/>
      <c r="HA227" s="306"/>
      <c r="HB227" s="306"/>
      <c r="HC227" s="306"/>
      <c r="HD227" s="306"/>
      <c r="HE227" s="306"/>
      <c r="HF227" s="306"/>
      <c r="HG227" s="306"/>
      <c r="HH227" s="306"/>
      <c r="HI227" s="306"/>
      <c r="HJ227" s="306"/>
      <c r="HK227" s="306"/>
      <c r="HL227" s="306"/>
      <c r="HM227" s="380" t="str">
        <f t="shared" si="465"/>
        <v/>
      </c>
      <c r="HN227" s="297" t="str">
        <f>IFERROR(RANK(HL227,HL:HL,0)+ COUNTIF($HL$13:HL226,HL227),"")</f>
        <v/>
      </c>
      <c r="HO227" s="305"/>
      <c r="HP227" s="295"/>
      <c r="HQ227" s="306"/>
      <c r="HR227" s="293"/>
      <c r="HS227" s="293"/>
      <c r="HT227" s="293"/>
      <c r="HU227" s="382">
        <f>IF($HT227='Classificação geral'!$F221,'Classificação geral'!G221,"")</f>
        <v>0</v>
      </c>
      <c r="HV227" s="382">
        <f>IF($HT227='Classificação geral'!$F221,'Classificação geral'!H221,"")</f>
        <v>0</v>
      </c>
      <c r="HW227" s="382">
        <f>IF($HT227='Classificação geral'!$F221,'Classificação geral'!I221,"")</f>
        <v>0</v>
      </c>
      <c r="HX227" s="382">
        <f>IF($HT227='Classificação geral'!$F221,'Classificação geral'!J221,"")</f>
        <v>0</v>
      </c>
      <c r="HY227" s="382">
        <f>IF($HT227='Classificação geral'!$F221,'Classificação geral'!K221,"")</f>
        <v>0</v>
      </c>
      <c r="HZ227" s="382">
        <f>IF($HT227='Classificação geral'!$F221,'Classificação geral'!L221,"")</f>
        <v>0</v>
      </c>
      <c r="IA227" s="382">
        <f>IF($HT227='Classificação geral'!$F221,'Classificação geral'!M221,"")</f>
        <v>0</v>
      </c>
      <c r="IB227" s="382">
        <f>IF($HT227='Classificação geral'!$F221,'Classificação geral'!N221,"")</f>
        <v>0</v>
      </c>
      <c r="IC227" s="382">
        <f>IF($HT227='Classificação geral'!$F221,'Classificação geral'!O221,"")</f>
        <v>0</v>
      </c>
      <c r="ID227" s="382">
        <f>IF($HT227='Classificação geral'!$F221,'Classificação geral'!P221,"")</f>
        <v>0</v>
      </c>
      <c r="IE227" s="382">
        <f>IF($HT227='Classificação geral'!$F221,'Classificação geral'!Q221,"")</f>
        <v>0</v>
      </c>
      <c r="IF227" s="382">
        <f>IF($HT227='Classificação geral'!$F221,'Classificação geral'!R221,"")</f>
        <v>0</v>
      </c>
      <c r="IG227" s="379">
        <f>IF($HT227='Classificação geral'!$F221,'Classificação geral'!$U221,"")</f>
        <v>0</v>
      </c>
      <c r="IH227" s="334" t="str">
        <f t="shared" si="460"/>
        <v/>
      </c>
      <c r="II227" s="297">
        <f>IFERROR(RANK(IG227,IG:IG,0)+ COUNTIF($IG$13:IG226,IG227),"")</f>
        <v>87</v>
      </c>
      <c r="IJ227" s="305"/>
      <c r="IK227" s="295"/>
      <c r="IL227" s="306"/>
      <c r="IM227" s="293"/>
      <c r="IN227" s="293"/>
      <c r="IO227" s="293"/>
      <c r="IP227" s="379">
        <f>IF($IO227='Classificação geral'!$F221,'Classificação geral'!G221,"")</f>
        <v>0</v>
      </c>
      <c r="IQ227" s="379">
        <f>IF($IO227='Classificação geral'!$F221,'Classificação geral'!H221,"")</f>
        <v>0</v>
      </c>
      <c r="IR227" s="379">
        <f>IF($IO227='Classificação geral'!$F221,'Classificação geral'!I221,"")</f>
        <v>0</v>
      </c>
      <c r="IS227" s="379">
        <f>IF($IO227='Classificação geral'!$F221,'Classificação geral'!J221,"")</f>
        <v>0</v>
      </c>
      <c r="IT227" s="379">
        <f>IF($IO227='Classificação geral'!$F221,'Classificação geral'!K221,"")</f>
        <v>0</v>
      </c>
      <c r="IU227" s="379">
        <f>IF($IO227='Classificação geral'!$F221,'Classificação geral'!L221,"")</f>
        <v>0</v>
      </c>
      <c r="IV227" s="379">
        <f>IF($IO227='Classificação geral'!$F221,'Classificação geral'!M221,"")</f>
        <v>0</v>
      </c>
      <c r="IW227" s="379">
        <f>IF($IO227='Classificação geral'!$F221,'Classificação geral'!N221,"")</f>
        <v>0</v>
      </c>
      <c r="IX227" s="379">
        <f>IF($IO227='Classificação geral'!$F221,'Classificação geral'!O221,"")</f>
        <v>0</v>
      </c>
      <c r="IY227" s="379">
        <f>IF($IO227='Classificação geral'!$F221,'Classificação geral'!P221,"")</f>
        <v>0</v>
      </c>
      <c r="IZ227" s="379">
        <f>IF($IO227='Classificação geral'!$F221,'Classificação geral'!Q221,"")</f>
        <v>0</v>
      </c>
      <c r="JA227" s="379">
        <f>IF($IO227='Classificação geral'!$F221,'Classificação geral'!R221,"")</f>
        <v>0</v>
      </c>
      <c r="JB227" s="296">
        <f>IF($IO227='Classificação geral'!$F221,'Classificação geral'!$U221,"")</f>
        <v>0</v>
      </c>
      <c r="JC227" s="334" t="str">
        <f t="shared" si="461"/>
        <v/>
      </c>
      <c r="JD227" s="297">
        <f>IFERROR(RANK(JB227,JB:JB,0)+ COUNTIF($JB$13:JB226,JB227),"")</f>
        <v>87</v>
      </c>
    </row>
    <row r="228" spans="66:264" ht="24.6" x14ac:dyDescent="0.4">
      <c r="BN228" s="236"/>
      <c r="EI228" s="295"/>
      <c r="EJ228" s="306"/>
      <c r="EK228" s="293"/>
      <c r="EL228" s="293"/>
      <c r="EM228" s="293"/>
      <c r="EN228" s="378" t="str">
        <f>IFERROR(IF(AND($EL228="fem",'Classificação geral'!$F222=1),'Classificação geral'!G222,""),"")</f>
        <v/>
      </c>
      <c r="EO228" s="378" t="str">
        <f>IFERROR(IF(AND($EL228="fem",'Classificação geral'!$F222=1),'Classificação geral'!H222,""),"")</f>
        <v/>
      </c>
      <c r="EP228" s="378" t="str">
        <f>IFERROR(IF(AND($EL228="fem",'Classificação geral'!$F222=1),'Classificação geral'!I222,""),"")</f>
        <v/>
      </c>
      <c r="EQ228" s="378" t="str">
        <f>IFERROR(IF(AND($EL228="fem",'Classificação geral'!$F222=1),'Classificação geral'!J222,""),"")</f>
        <v/>
      </c>
      <c r="ER228" s="306"/>
      <c r="ES228" s="378" t="str">
        <f>IFERROR(IF(AND($EL228="fem",'Classificação geral'!$F222=1),'Classificação geral'!L222,""),"")</f>
        <v/>
      </c>
      <c r="ET228" s="378" t="str">
        <f>IFERROR(IF(AND($EL228="fem",'Classificação geral'!$F222=1),'Classificação geral'!M222,""),"")</f>
        <v/>
      </c>
      <c r="EU228" s="378" t="str">
        <f>IFERROR(IF(AND($EL228="fem",'Classificação geral'!$F222=1),'Classificação geral'!N222,""),"")</f>
        <v/>
      </c>
      <c r="EV228" s="306"/>
      <c r="EW228" s="378" t="str">
        <f>IFERROR(IF(AND($EL228="fem",'Classificação geral'!$F222=1),'Classificação geral'!P222,""),"")</f>
        <v/>
      </c>
      <c r="EX228" s="378" t="str">
        <f>IFERROR(IF(AND($EL228="fem",'Classificação geral'!$F222=1),'Classificação geral'!Q222,""),"")</f>
        <v/>
      </c>
      <c r="EY228" s="378" t="str">
        <f>IFERROR(IF(AND($EL228="fem",'Classificação geral'!$F222=1),'Classificação geral'!R222,""),"")</f>
        <v/>
      </c>
      <c r="EZ228" s="296"/>
      <c r="FA228" s="380" t="str">
        <f t="shared" si="462"/>
        <v/>
      </c>
      <c r="FB228" s="297" t="str">
        <f>IFERROR(RANK(EZ228,EZ:EZ,0)+ COUNTIF(EZ$13:$EZ227,EZ228),"")</f>
        <v/>
      </c>
      <c r="FC228" s="298"/>
      <c r="FD228" s="305"/>
      <c r="FE228" s="295"/>
      <c r="FF228" s="306"/>
      <c r="FG228" s="293"/>
      <c r="FH228" s="293"/>
      <c r="FI228" s="306"/>
      <c r="FJ228" s="378" t="str">
        <f>IFERROR(IF(AND($FH228="mas",'Classificação geral'!$F222=1),'Classificação geral'!G222,""),"")</f>
        <v/>
      </c>
      <c r="FK228" s="378" t="str">
        <f>IFERROR(IF(AND($FH228="mas",'Classificação geral'!$F222=1),'Classificação geral'!H222,""),"")</f>
        <v/>
      </c>
      <c r="FL228" s="378" t="str">
        <f>IFERROR(IF(AND($FH228="mas",'Classificação geral'!$F222=1),'Classificação geral'!I222,""),"")</f>
        <v/>
      </c>
      <c r="FM228" s="378" t="str">
        <f>IFERROR(IF(AND($FH228="mas",'Classificação geral'!$F222=1),'Classificação geral'!J222,""),"")</f>
        <v/>
      </c>
      <c r="FN228" s="378" t="str">
        <f>IFERROR(IF(AND($FH228="mas",'Classificação geral'!$F222=1),'Classificação geral'!K222,""),"")</f>
        <v/>
      </c>
      <c r="FO228" s="378" t="str">
        <f>IFERROR(IF(AND($FH228="mas",'Classificação geral'!$F222=1),'Classificação geral'!L222,""),"")</f>
        <v/>
      </c>
      <c r="FP228" s="378" t="str">
        <f>IFERROR(IF(AND($FH228="mas",'Classificação geral'!$F222=1),'Classificação geral'!M222,""),"")</f>
        <v/>
      </c>
      <c r="FQ228" s="378" t="str">
        <f>IFERROR(IF(AND($FH228="mas",'Classificação geral'!$F222=1),'Classificação geral'!N222,""),"")</f>
        <v/>
      </c>
      <c r="FR228" s="378" t="str">
        <f>IFERROR(IF(AND($FH228="mas",'Classificação geral'!$F222=1),'Classificação geral'!O222,""),"")</f>
        <v/>
      </c>
      <c r="FS228" s="378" t="str">
        <f>IFERROR(IF(AND($FH228="mas",'Classificação geral'!$F222=1),'Classificação geral'!P222,""),"")</f>
        <v/>
      </c>
      <c r="FT228" s="378" t="str">
        <f>IFERROR(IF(AND($FH228="mas",'Classificação geral'!$F222=1),'Classificação geral'!Q222,""),"")</f>
        <v/>
      </c>
      <c r="FU228" s="378" t="str">
        <f>IFERROR(IF(AND($FH228="mas",'Classificação geral'!$F222=1),'Classificação geral'!R222,""),"")</f>
        <v/>
      </c>
      <c r="FV228" s="306"/>
      <c r="FW228" s="380" t="str">
        <f t="shared" si="463"/>
        <v/>
      </c>
      <c r="FX228" s="297" t="str">
        <f>IFERROR(RANK(FV228,FV:FV,0)+ COUNTIF($FV$13:FV227,FV228),"")</f>
        <v/>
      </c>
      <c r="FY228" s="305"/>
      <c r="FZ228" s="295"/>
      <c r="GA228" s="295"/>
      <c r="GB228" s="293"/>
      <c r="GC228" s="293"/>
      <c r="GD228" s="306"/>
      <c r="GE228" s="378" t="str">
        <f>IFERROR(IF(AND($GC228="fem",'Classificação geral'!$F222=2),'Classificação geral'!G222,""),"")</f>
        <v/>
      </c>
      <c r="GF228" s="378" t="str">
        <f>IFERROR(IF(AND($GC228="fem",'Classificação geral'!$F222=2),'Classificação geral'!H222,""),"")</f>
        <v/>
      </c>
      <c r="GG228" s="378" t="str">
        <f>IFERROR(IF(AND($GC228="fem",'Classificação geral'!$F222=2),'Classificação geral'!I222,""),"")</f>
        <v/>
      </c>
      <c r="GH228" s="378" t="str">
        <f>IFERROR(IF(AND($GC228="fem",'Classificação geral'!$F222=2),'Classificação geral'!J222,""),"")</f>
        <v/>
      </c>
      <c r="GI228" s="378" t="str">
        <f>IFERROR(IF(AND($GC228="fem",'Classificação geral'!$F222=2),'Classificação geral'!K222,""),"")</f>
        <v/>
      </c>
      <c r="GJ228" s="378" t="str">
        <f>IFERROR(IF(AND($GC228="fem",'Classificação geral'!$F222=2),'Classificação geral'!L222,""),"")</f>
        <v/>
      </c>
      <c r="GK228" s="378" t="str">
        <f>IFERROR(IF(AND($GC228="fem",'Classificação geral'!$F222=2),'Classificação geral'!M222,""),"")</f>
        <v/>
      </c>
      <c r="GL228" s="378" t="str">
        <f>IFERROR(IF(AND($GC228="fem",'Classificação geral'!$F222=2),'Classificação geral'!N222,""),"")</f>
        <v/>
      </c>
      <c r="GM228" s="378" t="str">
        <f>IFERROR(IF(AND($GC228="fem",'Classificação geral'!$F222=2),'Classificação geral'!O222,""),"")</f>
        <v/>
      </c>
      <c r="GN228" s="378" t="str">
        <f>IFERROR(IF(AND($GC228="fem",'Classificação geral'!$F222=2),'Classificação geral'!P222,""),"")</f>
        <v/>
      </c>
      <c r="GO228" s="378" t="str">
        <f>IFERROR(IF(AND($GC228="fem",'Classificação geral'!$F222=2),'Classificação geral'!Q222,""),"")</f>
        <v/>
      </c>
      <c r="GP228" s="378" t="str">
        <f>IFERROR(IF(AND($GC228="fem",'Classificação geral'!$F222=2),'Classificação geral'!R222,""),"")</f>
        <v/>
      </c>
      <c r="GQ228" s="306"/>
      <c r="GR228" s="380" t="str">
        <f t="shared" si="464"/>
        <v/>
      </c>
      <c r="GS228" s="297" t="str">
        <f>IFERROR(RANK(GQ228,GQ:GQ,0)+ COUNTIF($GQ$13:GQ227,GQ228),"")</f>
        <v/>
      </c>
      <c r="GT228" s="305"/>
      <c r="GU228" s="295"/>
      <c r="GV228" s="295"/>
      <c r="GW228" s="293"/>
      <c r="GX228" s="293"/>
      <c r="GY228" s="306"/>
      <c r="GZ228" s="306"/>
      <c r="HA228" s="306"/>
      <c r="HB228" s="306"/>
      <c r="HC228" s="306"/>
      <c r="HD228" s="306"/>
      <c r="HE228" s="306"/>
      <c r="HF228" s="306"/>
      <c r="HG228" s="306"/>
      <c r="HH228" s="306"/>
      <c r="HI228" s="306"/>
      <c r="HJ228" s="306"/>
      <c r="HK228" s="306"/>
      <c r="HL228" s="306"/>
      <c r="HM228" s="380" t="str">
        <f t="shared" si="465"/>
        <v/>
      </c>
      <c r="HN228" s="297" t="str">
        <f>IFERROR(RANK(HL228,HL:HL,0)+ COUNTIF($HL$13:HL227,HL228),"")</f>
        <v/>
      </c>
      <c r="HO228" s="305"/>
      <c r="HP228" s="295"/>
      <c r="HQ228" s="306"/>
      <c r="HR228" s="293"/>
      <c r="HS228" s="293"/>
      <c r="HT228" s="293"/>
      <c r="HU228" s="382">
        <f>IF($HT228='Classificação geral'!$F222,'Classificação geral'!G222,"")</f>
        <v>0</v>
      </c>
      <c r="HV228" s="382">
        <f>IF($HT228='Classificação geral'!$F222,'Classificação geral'!H222,"")</f>
        <v>0</v>
      </c>
      <c r="HW228" s="382">
        <f>IF($HT228='Classificação geral'!$F222,'Classificação geral'!I222,"")</f>
        <v>0</v>
      </c>
      <c r="HX228" s="382">
        <f>IF($HT228='Classificação geral'!$F222,'Classificação geral'!J222,"")</f>
        <v>0</v>
      </c>
      <c r="HY228" s="382">
        <f>IF($HT228='Classificação geral'!$F222,'Classificação geral'!K222,"")</f>
        <v>0</v>
      </c>
      <c r="HZ228" s="382">
        <f>IF($HT228='Classificação geral'!$F222,'Classificação geral'!L222,"")</f>
        <v>0</v>
      </c>
      <c r="IA228" s="382">
        <f>IF($HT228='Classificação geral'!$F222,'Classificação geral'!M222,"")</f>
        <v>0</v>
      </c>
      <c r="IB228" s="382">
        <f>IF($HT228='Classificação geral'!$F222,'Classificação geral'!N222,"")</f>
        <v>0</v>
      </c>
      <c r="IC228" s="382">
        <f>IF($HT228='Classificação geral'!$F222,'Classificação geral'!O222,"")</f>
        <v>0</v>
      </c>
      <c r="ID228" s="382">
        <f>IF($HT228='Classificação geral'!$F222,'Classificação geral'!P222,"")</f>
        <v>0</v>
      </c>
      <c r="IE228" s="382">
        <f>IF($HT228='Classificação geral'!$F222,'Classificação geral'!Q222,"")</f>
        <v>0</v>
      </c>
      <c r="IF228" s="382">
        <f>IF($HT228='Classificação geral'!$F222,'Classificação geral'!R222,"")</f>
        <v>0</v>
      </c>
      <c r="IG228" s="379">
        <f>IF($HT228='Classificação geral'!$F222,'Classificação geral'!$U222,"")</f>
        <v>0</v>
      </c>
      <c r="IH228" s="334" t="str">
        <f t="shared" si="460"/>
        <v/>
      </c>
      <c r="II228" s="297">
        <f>IFERROR(RANK(IG228,IG:IG,0)+ COUNTIF($IG$13:IG227,IG228),"")</f>
        <v>88</v>
      </c>
      <c r="IJ228" s="305"/>
      <c r="IK228" s="295"/>
      <c r="IL228" s="306"/>
      <c r="IM228" s="293"/>
      <c r="IN228" s="293"/>
      <c r="IO228" s="293"/>
      <c r="IP228" s="379">
        <f>IF($IO228='Classificação geral'!$F222,'Classificação geral'!G222,"")</f>
        <v>0</v>
      </c>
      <c r="IQ228" s="379">
        <f>IF($IO228='Classificação geral'!$F222,'Classificação geral'!H222,"")</f>
        <v>0</v>
      </c>
      <c r="IR228" s="379">
        <f>IF($IO228='Classificação geral'!$F222,'Classificação geral'!I222,"")</f>
        <v>0</v>
      </c>
      <c r="IS228" s="379">
        <f>IF($IO228='Classificação geral'!$F222,'Classificação geral'!J222,"")</f>
        <v>0</v>
      </c>
      <c r="IT228" s="379">
        <f>IF($IO228='Classificação geral'!$F222,'Classificação geral'!K222,"")</f>
        <v>0</v>
      </c>
      <c r="IU228" s="379">
        <f>IF($IO228='Classificação geral'!$F222,'Classificação geral'!L222,"")</f>
        <v>0</v>
      </c>
      <c r="IV228" s="379">
        <f>IF($IO228='Classificação geral'!$F222,'Classificação geral'!M222,"")</f>
        <v>0</v>
      </c>
      <c r="IW228" s="379">
        <f>IF($IO228='Classificação geral'!$F222,'Classificação geral'!N222,"")</f>
        <v>0</v>
      </c>
      <c r="IX228" s="379">
        <f>IF($IO228='Classificação geral'!$F222,'Classificação geral'!O222,"")</f>
        <v>0</v>
      </c>
      <c r="IY228" s="379">
        <f>IF($IO228='Classificação geral'!$F222,'Classificação geral'!P222,"")</f>
        <v>0</v>
      </c>
      <c r="IZ228" s="379">
        <f>IF($IO228='Classificação geral'!$F222,'Classificação geral'!Q222,"")</f>
        <v>0</v>
      </c>
      <c r="JA228" s="379">
        <f>IF($IO228='Classificação geral'!$F222,'Classificação geral'!R222,"")</f>
        <v>0</v>
      </c>
      <c r="JB228" s="296">
        <f>IF($IO228='Classificação geral'!$F222,'Classificação geral'!$U222,"")</f>
        <v>0</v>
      </c>
      <c r="JC228" s="334" t="str">
        <f t="shared" si="461"/>
        <v/>
      </c>
      <c r="JD228" s="297">
        <f>IFERROR(RANK(JB228,JB:JB,0)+ COUNTIF($JB$13:JB227,JB228),"")</f>
        <v>88</v>
      </c>
    </row>
    <row r="229" spans="66:264" ht="24.6" x14ac:dyDescent="0.4">
      <c r="BN229" s="236"/>
      <c r="EI229" s="295"/>
      <c r="EJ229" s="306"/>
      <c r="EK229" s="293"/>
      <c r="EL229" s="293"/>
      <c r="EM229" s="293"/>
      <c r="EN229" s="378" t="str">
        <f>IFERROR(IF(AND($EL229="fem",'Classificação geral'!$F223=1),'Classificação geral'!G223,""),"")</f>
        <v/>
      </c>
      <c r="EO229" s="378" t="str">
        <f>IFERROR(IF(AND($EL229="fem",'Classificação geral'!$F223=1),'Classificação geral'!H223,""),"")</f>
        <v/>
      </c>
      <c r="EP229" s="378" t="str">
        <f>IFERROR(IF(AND($EL229="fem",'Classificação geral'!$F223=1),'Classificação geral'!I223,""),"")</f>
        <v/>
      </c>
      <c r="EQ229" s="378" t="str">
        <f>IFERROR(IF(AND($EL229="fem",'Classificação geral'!$F223=1),'Classificação geral'!J223,""),"")</f>
        <v/>
      </c>
      <c r="ER229" s="306"/>
      <c r="ES229" s="378" t="str">
        <f>IFERROR(IF(AND($EL229="fem",'Classificação geral'!$F223=1),'Classificação geral'!L223,""),"")</f>
        <v/>
      </c>
      <c r="ET229" s="378" t="str">
        <f>IFERROR(IF(AND($EL229="fem",'Classificação geral'!$F223=1),'Classificação geral'!M223,""),"")</f>
        <v/>
      </c>
      <c r="EU229" s="378" t="str">
        <f>IFERROR(IF(AND($EL229="fem",'Classificação geral'!$F223=1),'Classificação geral'!N223,""),"")</f>
        <v/>
      </c>
      <c r="EV229" s="306"/>
      <c r="EW229" s="378" t="str">
        <f>IFERROR(IF(AND($EL229="fem",'Classificação geral'!$F223=1),'Classificação geral'!P223,""),"")</f>
        <v/>
      </c>
      <c r="EX229" s="378" t="str">
        <f>IFERROR(IF(AND($EL229="fem",'Classificação geral'!$F223=1),'Classificação geral'!Q223,""),"")</f>
        <v/>
      </c>
      <c r="EY229" s="378" t="str">
        <f>IFERROR(IF(AND($EL229="fem",'Classificação geral'!$F223=1),'Classificação geral'!R223,""),"")</f>
        <v/>
      </c>
      <c r="EZ229" s="296"/>
      <c r="FA229" s="380" t="str">
        <f t="shared" si="462"/>
        <v/>
      </c>
      <c r="FB229" s="297" t="str">
        <f>IFERROR(RANK(EZ229,EZ:EZ,0)+ COUNTIF(EZ$13:$EZ228,EZ229),"")</f>
        <v/>
      </c>
      <c r="FC229" s="298"/>
      <c r="FD229" s="305"/>
      <c r="FE229" s="295"/>
      <c r="FF229" s="306"/>
      <c r="FG229" s="293"/>
      <c r="FH229" s="293"/>
      <c r="FI229" s="306"/>
      <c r="FJ229" s="378" t="str">
        <f>IFERROR(IF(AND($FH229="mas",'Classificação geral'!$F223=1),'Classificação geral'!G223,""),"")</f>
        <v/>
      </c>
      <c r="FK229" s="378" t="str">
        <f>IFERROR(IF(AND($FH229="mas",'Classificação geral'!$F223=1),'Classificação geral'!H223,""),"")</f>
        <v/>
      </c>
      <c r="FL229" s="378" t="str">
        <f>IFERROR(IF(AND($FH229="mas",'Classificação geral'!$F223=1),'Classificação geral'!I223,""),"")</f>
        <v/>
      </c>
      <c r="FM229" s="378" t="str">
        <f>IFERROR(IF(AND($FH229="mas",'Classificação geral'!$F223=1),'Classificação geral'!J223,""),"")</f>
        <v/>
      </c>
      <c r="FN229" s="378" t="str">
        <f>IFERROR(IF(AND($FH229="mas",'Classificação geral'!$F223=1),'Classificação geral'!K223,""),"")</f>
        <v/>
      </c>
      <c r="FO229" s="378" t="str">
        <f>IFERROR(IF(AND($FH229="mas",'Classificação geral'!$F223=1),'Classificação geral'!L223,""),"")</f>
        <v/>
      </c>
      <c r="FP229" s="378" t="str">
        <f>IFERROR(IF(AND($FH229="mas",'Classificação geral'!$F223=1),'Classificação geral'!M223,""),"")</f>
        <v/>
      </c>
      <c r="FQ229" s="378" t="str">
        <f>IFERROR(IF(AND($FH229="mas",'Classificação geral'!$F223=1),'Classificação geral'!N223,""),"")</f>
        <v/>
      </c>
      <c r="FR229" s="378" t="str">
        <f>IFERROR(IF(AND($FH229="mas",'Classificação geral'!$F223=1),'Classificação geral'!O223,""),"")</f>
        <v/>
      </c>
      <c r="FS229" s="378" t="str">
        <f>IFERROR(IF(AND($FH229="mas",'Classificação geral'!$F223=1),'Classificação geral'!P223,""),"")</f>
        <v/>
      </c>
      <c r="FT229" s="378" t="str">
        <f>IFERROR(IF(AND($FH229="mas",'Classificação geral'!$F223=1),'Classificação geral'!Q223,""),"")</f>
        <v/>
      </c>
      <c r="FU229" s="378" t="str">
        <f>IFERROR(IF(AND($FH229="mas",'Classificação geral'!$F223=1),'Classificação geral'!R223,""),"")</f>
        <v/>
      </c>
      <c r="FV229" s="306"/>
      <c r="FW229" s="380" t="str">
        <f t="shared" si="463"/>
        <v/>
      </c>
      <c r="FX229" s="297" t="str">
        <f>IFERROR(RANK(FV229,FV:FV,0)+ COUNTIF($FV$13:FV228,FV229),"")</f>
        <v/>
      </c>
      <c r="FY229" s="305"/>
      <c r="FZ229" s="295"/>
      <c r="GA229" s="295"/>
      <c r="GB229" s="293"/>
      <c r="GC229" s="293"/>
      <c r="GD229" s="306"/>
      <c r="GE229" s="378" t="str">
        <f>IFERROR(IF(AND($GC229="fem",'Classificação geral'!$F223=2),'Classificação geral'!G223,""),"")</f>
        <v/>
      </c>
      <c r="GF229" s="378" t="str">
        <f>IFERROR(IF(AND($GC229="fem",'Classificação geral'!$F223=2),'Classificação geral'!H223,""),"")</f>
        <v/>
      </c>
      <c r="GG229" s="378" t="str">
        <f>IFERROR(IF(AND($GC229="fem",'Classificação geral'!$F223=2),'Classificação geral'!I223,""),"")</f>
        <v/>
      </c>
      <c r="GH229" s="378" t="str">
        <f>IFERROR(IF(AND($GC229="fem",'Classificação geral'!$F223=2),'Classificação geral'!J223,""),"")</f>
        <v/>
      </c>
      <c r="GI229" s="378" t="str">
        <f>IFERROR(IF(AND($GC229="fem",'Classificação geral'!$F223=2),'Classificação geral'!K223,""),"")</f>
        <v/>
      </c>
      <c r="GJ229" s="378" t="str">
        <f>IFERROR(IF(AND($GC229="fem",'Classificação geral'!$F223=2),'Classificação geral'!L223,""),"")</f>
        <v/>
      </c>
      <c r="GK229" s="378" t="str">
        <f>IFERROR(IF(AND($GC229="fem",'Classificação geral'!$F223=2),'Classificação geral'!M223,""),"")</f>
        <v/>
      </c>
      <c r="GL229" s="378" t="str">
        <f>IFERROR(IF(AND($GC229="fem",'Classificação geral'!$F223=2),'Classificação geral'!N223,""),"")</f>
        <v/>
      </c>
      <c r="GM229" s="378" t="str">
        <f>IFERROR(IF(AND($GC229="fem",'Classificação geral'!$F223=2),'Classificação geral'!O223,""),"")</f>
        <v/>
      </c>
      <c r="GN229" s="378" t="str">
        <f>IFERROR(IF(AND($GC229="fem",'Classificação geral'!$F223=2),'Classificação geral'!P223,""),"")</f>
        <v/>
      </c>
      <c r="GO229" s="378" t="str">
        <f>IFERROR(IF(AND($GC229="fem",'Classificação geral'!$F223=2),'Classificação geral'!Q223,""),"")</f>
        <v/>
      </c>
      <c r="GP229" s="378" t="str">
        <f>IFERROR(IF(AND($GC229="fem",'Classificação geral'!$F223=2),'Classificação geral'!R223,""),"")</f>
        <v/>
      </c>
      <c r="GQ229" s="306"/>
      <c r="GR229" s="380" t="str">
        <f t="shared" si="464"/>
        <v/>
      </c>
      <c r="GS229" s="297" t="str">
        <f>IFERROR(RANK(GQ229,GQ:GQ,0)+ COUNTIF($GQ$13:GQ228,GQ229),"")</f>
        <v/>
      </c>
      <c r="GT229" s="305"/>
      <c r="GU229" s="295"/>
      <c r="GV229" s="295"/>
      <c r="GW229" s="293"/>
      <c r="GX229" s="293"/>
      <c r="GY229" s="306"/>
      <c r="GZ229" s="306"/>
      <c r="HA229" s="306"/>
      <c r="HB229" s="306"/>
      <c r="HC229" s="306"/>
      <c r="HD229" s="306"/>
      <c r="HE229" s="306"/>
      <c r="HF229" s="306"/>
      <c r="HG229" s="306"/>
      <c r="HH229" s="306"/>
      <c r="HI229" s="306"/>
      <c r="HJ229" s="306"/>
      <c r="HK229" s="306"/>
      <c r="HL229" s="306"/>
      <c r="HM229" s="380" t="str">
        <f t="shared" si="465"/>
        <v/>
      </c>
      <c r="HN229" s="297" t="str">
        <f>IFERROR(RANK(HL229,HL:HL,0)+ COUNTIF($HL$13:HL228,HL229),"")</f>
        <v/>
      </c>
      <c r="HO229" s="305"/>
      <c r="HP229" s="295"/>
      <c r="HQ229" s="306"/>
      <c r="HR229" s="293"/>
      <c r="HS229" s="293"/>
      <c r="HT229" s="293"/>
      <c r="HU229" s="382">
        <f>IF($HT229='Classificação geral'!$F223,'Classificação geral'!G223,"")</f>
        <v>0</v>
      </c>
      <c r="HV229" s="382">
        <f>IF($HT229='Classificação geral'!$F223,'Classificação geral'!H223,"")</f>
        <v>0</v>
      </c>
      <c r="HW229" s="382">
        <f>IF($HT229='Classificação geral'!$F223,'Classificação geral'!I223,"")</f>
        <v>0</v>
      </c>
      <c r="HX229" s="382">
        <f>IF($HT229='Classificação geral'!$F223,'Classificação geral'!J223,"")</f>
        <v>0</v>
      </c>
      <c r="HY229" s="382">
        <f>IF($HT229='Classificação geral'!$F223,'Classificação geral'!K223,"")</f>
        <v>0</v>
      </c>
      <c r="HZ229" s="382">
        <f>IF($HT229='Classificação geral'!$F223,'Classificação geral'!L223,"")</f>
        <v>0</v>
      </c>
      <c r="IA229" s="382">
        <f>IF($HT229='Classificação geral'!$F223,'Classificação geral'!M223,"")</f>
        <v>0</v>
      </c>
      <c r="IB229" s="382">
        <f>IF($HT229='Classificação geral'!$F223,'Classificação geral'!N223,"")</f>
        <v>0</v>
      </c>
      <c r="IC229" s="382">
        <f>IF($HT229='Classificação geral'!$F223,'Classificação geral'!O223,"")</f>
        <v>0</v>
      </c>
      <c r="ID229" s="382">
        <f>IF($HT229='Classificação geral'!$F223,'Classificação geral'!P223,"")</f>
        <v>0</v>
      </c>
      <c r="IE229" s="382">
        <f>IF($HT229='Classificação geral'!$F223,'Classificação geral'!Q223,"")</f>
        <v>0</v>
      </c>
      <c r="IF229" s="382">
        <f>IF($HT229='Classificação geral'!$F223,'Classificação geral'!R223,"")</f>
        <v>0</v>
      </c>
      <c r="IG229" s="379">
        <f>IF($HT229='Classificação geral'!$F223,'Classificação geral'!$U223,"")</f>
        <v>0</v>
      </c>
      <c r="IH229" s="334" t="str">
        <f t="shared" si="460"/>
        <v/>
      </c>
      <c r="II229" s="297">
        <f>IFERROR(RANK(IG229,IG:IG,0)+ COUNTIF($IG$13:IG228,IG229),"")</f>
        <v>89</v>
      </c>
      <c r="IJ229" s="305"/>
      <c r="IK229" s="295"/>
      <c r="IL229" s="306"/>
      <c r="IM229" s="293"/>
      <c r="IN229" s="293"/>
      <c r="IO229" s="293"/>
      <c r="IP229" s="379">
        <f>IF($IO229='Classificação geral'!$F223,'Classificação geral'!G223,"")</f>
        <v>0</v>
      </c>
      <c r="IQ229" s="379">
        <f>IF($IO229='Classificação geral'!$F223,'Classificação geral'!H223,"")</f>
        <v>0</v>
      </c>
      <c r="IR229" s="379">
        <f>IF($IO229='Classificação geral'!$F223,'Classificação geral'!I223,"")</f>
        <v>0</v>
      </c>
      <c r="IS229" s="379">
        <f>IF($IO229='Classificação geral'!$F223,'Classificação geral'!J223,"")</f>
        <v>0</v>
      </c>
      <c r="IT229" s="379">
        <f>IF($IO229='Classificação geral'!$F223,'Classificação geral'!K223,"")</f>
        <v>0</v>
      </c>
      <c r="IU229" s="379">
        <f>IF($IO229='Classificação geral'!$F223,'Classificação geral'!L223,"")</f>
        <v>0</v>
      </c>
      <c r="IV229" s="379">
        <f>IF($IO229='Classificação geral'!$F223,'Classificação geral'!M223,"")</f>
        <v>0</v>
      </c>
      <c r="IW229" s="379">
        <f>IF($IO229='Classificação geral'!$F223,'Classificação geral'!N223,"")</f>
        <v>0</v>
      </c>
      <c r="IX229" s="379">
        <f>IF($IO229='Classificação geral'!$F223,'Classificação geral'!O223,"")</f>
        <v>0</v>
      </c>
      <c r="IY229" s="379">
        <f>IF($IO229='Classificação geral'!$F223,'Classificação geral'!P223,"")</f>
        <v>0</v>
      </c>
      <c r="IZ229" s="379">
        <f>IF($IO229='Classificação geral'!$F223,'Classificação geral'!Q223,"")</f>
        <v>0</v>
      </c>
      <c r="JA229" s="379">
        <f>IF($IO229='Classificação geral'!$F223,'Classificação geral'!R223,"")</f>
        <v>0</v>
      </c>
      <c r="JB229" s="296">
        <f>IF($IO229='Classificação geral'!$F223,'Classificação geral'!$U223,"")</f>
        <v>0</v>
      </c>
      <c r="JC229" s="334" t="str">
        <f t="shared" si="461"/>
        <v/>
      </c>
      <c r="JD229" s="297">
        <f>IFERROR(RANK(JB229,JB:JB,0)+ COUNTIF($JB$13:JB228,JB229),"")</f>
        <v>89</v>
      </c>
    </row>
    <row r="230" spans="66:264" ht="24.6" x14ac:dyDescent="0.4">
      <c r="BN230" s="236"/>
      <c r="EI230" s="295"/>
      <c r="EJ230" s="306"/>
      <c r="EK230" s="293"/>
      <c r="EL230" s="293"/>
      <c r="EM230" s="293"/>
      <c r="EN230" s="378" t="str">
        <f>IFERROR(IF(AND($EL230="fem",'Classificação geral'!$F224=1),'Classificação geral'!G224,""),"")</f>
        <v/>
      </c>
      <c r="EO230" s="378" t="str">
        <f>IFERROR(IF(AND($EL230="fem",'Classificação geral'!$F224=1),'Classificação geral'!H224,""),"")</f>
        <v/>
      </c>
      <c r="EP230" s="378" t="str">
        <f>IFERROR(IF(AND($EL230="fem",'Classificação geral'!$F224=1),'Classificação geral'!I224,""),"")</f>
        <v/>
      </c>
      <c r="EQ230" s="378" t="str">
        <f>IFERROR(IF(AND($EL230="fem",'Classificação geral'!$F224=1),'Classificação geral'!J224,""),"")</f>
        <v/>
      </c>
      <c r="ER230" s="306"/>
      <c r="ES230" s="378" t="str">
        <f>IFERROR(IF(AND($EL230="fem",'Classificação geral'!$F224=1),'Classificação geral'!L224,""),"")</f>
        <v/>
      </c>
      <c r="ET230" s="378" t="str">
        <f>IFERROR(IF(AND($EL230="fem",'Classificação geral'!$F224=1),'Classificação geral'!M224,""),"")</f>
        <v/>
      </c>
      <c r="EU230" s="378" t="str">
        <f>IFERROR(IF(AND($EL230="fem",'Classificação geral'!$F224=1),'Classificação geral'!N224,""),"")</f>
        <v/>
      </c>
      <c r="EV230" s="306"/>
      <c r="EW230" s="378" t="str">
        <f>IFERROR(IF(AND($EL230="fem",'Classificação geral'!$F224=1),'Classificação geral'!P224,""),"")</f>
        <v/>
      </c>
      <c r="EX230" s="378" t="str">
        <f>IFERROR(IF(AND($EL230="fem",'Classificação geral'!$F224=1),'Classificação geral'!Q224,""),"")</f>
        <v/>
      </c>
      <c r="EY230" s="378" t="str">
        <f>IFERROR(IF(AND($EL230="fem",'Classificação geral'!$F224=1),'Classificação geral'!R224,""),"")</f>
        <v/>
      </c>
      <c r="EZ230" s="296"/>
      <c r="FA230" s="380" t="str">
        <f t="shared" si="462"/>
        <v/>
      </c>
      <c r="FB230" s="297" t="str">
        <f>IFERROR(RANK(EZ230,EZ:EZ,0)+ COUNTIF(EZ$13:$EZ229,EZ230),"")</f>
        <v/>
      </c>
      <c r="FC230" s="298"/>
      <c r="FD230" s="305"/>
      <c r="FE230" s="295"/>
      <c r="FF230" s="306"/>
      <c r="FG230" s="293"/>
      <c r="FH230" s="293"/>
      <c r="FI230" s="306"/>
      <c r="FJ230" s="378" t="str">
        <f>IFERROR(IF(AND($FH230="mas",'Classificação geral'!$F224=1),'Classificação geral'!G224,""),"")</f>
        <v/>
      </c>
      <c r="FK230" s="378" t="str">
        <f>IFERROR(IF(AND($FH230="mas",'Classificação geral'!$F224=1),'Classificação geral'!H224,""),"")</f>
        <v/>
      </c>
      <c r="FL230" s="378" t="str">
        <f>IFERROR(IF(AND($FH230="mas",'Classificação geral'!$F224=1),'Classificação geral'!I224,""),"")</f>
        <v/>
      </c>
      <c r="FM230" s="378" t="str">
        <f>IFERROR(IF(AND($FH230="mas",'Classificação geral'!$F224=1),'Classificação geral'!J224,""),"")</f>
        <v/>
      </c>
      <c r="FN230" s="378" t="str">
        <f>IFERROR(IF(AND($FH230="mas",'Classificação geral'!$F224=1),'Classificação geral'!K224,""),"")</f>
        <v/>
      </c>
      <c r="FO230" s="378" t="str">
        <f>IFERROR(IF(AND($FH230="mas",'Classificação geral'!$F224=1),'Classificação geral'!L224,""),"")</f>
        <v/>
      </c>
      <c r="FP230" s="378" t="str">
        <f>IFERROR(IF(AND($FH230="mas",'Classificação geral'!$F224=1),'Classificação geral'!M224,""),"")</f>
        <v/>
      </c>
      <c r="FQ230" s="378" t="str">
        <f>IFERROR(IF(AND($FH230="mas",'Classificação geral'!$F224=1),'Classificação geral'!N224,""),"")</f>
        <v/>
      </c>
      <c r="FR230" s="378" t="str">
        <f>IFERROR(IF(AND($FH230="mas",'Classificação geral'!$F224=1),'Classificação geral'!O224,""),"")</f>
        <v/>
      </c>
      <c r="FS230" s="378" t="str">
        <f>IFERROR(IF(AND($FH230="mas",'Classificação geral'!$F224=1),'Classificação geral'!P224,""),"")</f>
        <v/>
      </c>
      <c r="FT230" s="378" t="str">
        <f>IFERROR(IF(AND($FH230="mas",'Classificação geral'!$F224=1),'Classificação geral'!Q224,""),"")</f>
        <v/>
      </c>
      <c r="FU230" s="378" t="str">
        <f>IFERROR(IF(AND($FH230="mas",'Classificação geral'!$F224=1),'Classificação geral'!R224,""),"")</f>
        <v/>
      </c>
      <c r="FV230" s="306"/>
      <c r="FW230" s="380" t="str">
        <f t="shared" si="463"/>
        <v/>
      </c>
      <c r="FX230" s="297" t="str">
        <f>IFERROR(RANK(FV230,FV:FV,0)+ COUNTIF($FV$13:FV229,FV230),"")</f>
        <v/>
      </c>
      <c r="FY230" s="305"/>
      <c r="FZ230" s="295"/>
      <c r="GA230" s="295"/>
      <c r="GB230" s="293"/>
      <c r="GC230" s="293"/>
      <c r="GD230" s="306"/>
      <c r="GE230" s="378" t="str">
        <f>IFERROR(IF(AND($GC230="fem",'Classificação geral'!$F224=2),'Classificação geral'!G224,""),"")</f>
        <v/>
      </c>
      <c r="GF230" s="378" t="str">
        <f>IFERROR(IF(AND($GC230="fem",'Classificação geral'!$F224=2),'Classificação geral'!H224,""),"")</f>
        <v/>
      </c>
      <c r="GG230" s="378" t="str">
        <f>IFERROR(IF(AND($GC230="fem",'Classificação geral'!$F224=2),'Classificação geral'!I224,""),"")</f>
        <v/>
      </c>
      <c r="GH230" s="378" t="str">
        <f>IFERROR(IF(AND($GC230="fem",'Classificação geral'!$F224=2),'Classificação geral'!J224,""),"")</f>
        <v/>
      </c>
      <c r="GI230" s="378" t="str">
        <f>IFERROR(IF(AND($GC230="fem",'Classificação geral'!$F224=2),'Classificação geral'!K224,""),"")</f>
        <v/>
      </c>
      <c r="GJ230" s="378" t="str">
        <f>IFERROR(IF(AND($GC230="fem",'Classificação geral'!$F224=2),'Classificação geral'!L224,""),"")</f>
        <v/>
      </c>
      <c r="GK230" s="378" t="str">
        <f>IFERROR(IF(AND($GC230="fem",'Classificação geral'!$F224=2),'Classificação geral'!M224,""),"")</f>
        <v/>
      </c>
      <c r="GL230" s="378" t="str">
        <f>IFERROR(IF(AND($GC230="fem",'Classificação geral'!$F224=2),'Classificação geral'!N224,""),"")</f>
        <v/>
      </c>
      <c r="GM230" s="378" t="str">
        <f>IFERROR(IF(AND($GC230="fem",'Classificação geral'!$F224=2),'Classificação geral'!O224,""),"")</f>
        <v/>
      </c>
      <c r="GN230" s="378" t="str">
        <f>IFERROR(IF(AND($GC230="fem",'Classificação geral'!$F224=2),'Classificação geral'!P224,""),"")</f>
        <v/>
      </c>
      <c r="GO230" s="378" t="str">
        <f>IFERROR(IF(AND($GC230="fem",'Classificação geral'!$F224=2),'Classificação geral'!Q224,""),"")</f>
        <v/>
      </c>
      <c r="GP230" s="378" t="str">
        <f>IFERROR(IF(AND($GC230="fem",'Classificação geral'!$F224=2),'Classificação geral'!R224,""),"")</f>
        <v/>
      </c>
      <c r="GQ230" s="306"/>
      <c r="GR230" s="380" t="str">
        <f t="shared" si="464"/>
        <v/>
      </c>
      <c r="GS230" s="297" t="str">
        <f>IFERROR(RANK(GQ230,GQ:GQ,0)+ COUNTIF($GQ$13:GQ229,GQ230),"")</f>
        <v/>
      </c>
      <c r="GT230" s="305"/>
      <c r="GU230" s="295"/>
      <c r="GV230" s="295"/>
      <c r="GW230" s="293"/>
      <c r="GX230" s="293"/>
      <c r="GY230" s="306"/>
      <c r="GZ230" s="306"/>
      <c r="HA230" s="306"/>
      <c r="HB230" s="306"/>
      <c r="HC230" s="306"/>
      <c r="HD230" s="306"/>
      <c r="HE230" s="306"/>
      <c r="HF230" s="306"/>
      <c r="HG230" s="306"/>
      <c r="HH230" s="306"/>
      <c r="HI230" s="306"/>
      <c r="HJ230" s="306"/>
      <c r="HK230" s="306"/>
      <c r="HL230" s="306"/>
      <c r="HM230" s="380" t="str">
        <f t="shared" si="465"/>
        <v/>
      </c>
      <c r="HN230" s="297" t="str">
        <f>IFERROR(RANK(HL230,HL:HL,0)+ COUNTIF($HL$13:HL229,HL230),"")</f>
        <v/>
      </c>
      <c r="HO230" s="305"/>
      <c r="HP230" s="295"/>
      <c r="HQ230" s="306"/>
      <c r="HR230" s="293"/>
      <c r="HS230" s="293"/>
      <c r="HT230" s="293"/>
      <c r="HU230" s="382">
        <f>IF($HT230='Classificação geral'!$F224,'Classificação geral'!G224,"")</f>
        <v>0</v>
      </c>
      <c r="HV230" s="382">
        <f>IF($HT230='Classificação geral'!$F224,'Classificação geral'!H224,"")</f>
        <v>0</v>
      </c>
      <c r="HW230" s="382">
        <f>IF($HT230='Classificação geral'!$F224,'Classificação geral'!I224,"")</f>
        <v>0</v>
      </c>
      <c r="HX230" s="382">
        <f>IF($HT230='Classificação geral'!$F224,'Classificação geral'!J224,"")</f>
        <v>0</v>
      </c>
      <c r="HY230" s="382">
        <f>IF($HT230='Classificação geral'!$F224,'Classificação geral'!K224,"")</f>
        <v>0</v>
      </c>
      <c r="HZ230" s="382">
        <f>IF($HT230='Classificação geral'!$F224,'Classificação geral'!L224,"")</f>
        <v>0</v>
      </c>
      <c r="IA230" s="382">
        <f>IF($HT230='Classificação geral'!$F224,'Classificação geral'!M224,"")</f>
        <v>0</v>
      </c>
      <c r="IB230" s="382">
        <f>IF($HT230='Classificação geral'!$F224,'Classificação geral'!N224,"")</f>
        <v>0</v>
      </c>
      <c r="IC230" s="382">
        <f>IF($HT230='Classificação geral'!$F224,'Classificação geral'!O224,"")</f>
        <v>0</v>
      </c>
      <c r="ID230" s="382">
        <f>IF($HT230='Classificação geral'!$F224,'Classificação geral'!P224,"")</f>
        <v>0</v>
      </c>
      <c r="IE230" s="382">
        <f>IF($HT230='Classificação geral'!$F224,'Classificação geral'!Q224,"")</f>
        <v>0</v>
      </c>
      <c r="IF230" s="382">
        <f>IF($HT230='Classificação geral'!$F224,'Classificação geral'!R224,"")</f>
        <v>0</v>
      </c>
      <c r="IG230" s="379">
        <f>IF($HT230='Classificação geral'!$F224,'Classificação geral'!$U224,"")</f>
        <v>0</v>
      </c>
      <c r="IH230" s="334" t="str">
        <f t="shared" si="460"/>
        <v/>
      </c>
      <c r="II230" s="297">
        <f>IFERROR(RANK(IG230,IG:IG,0)+ COUNTIF($IG$13:IG229,IG230),"")</f>
        <v>90</v>
      </c>
      <c r="IJ230" s="305"/>
      <c r="IK230" s="295"/>
      <c r="IL230" s="306"/>
      <c r="IM230" s="293"/>
      <c r="IN230" s="293"/>
      <c r="IO230" s="293"/>
      <c r="IP230" s="379">
        <f>IF($IO230='Classificação geral'!$F224,'Classificação geral'!G224,"")</f>
        <v>0</v>
      </c>
      <c r="IQ230" s="379">
        <f>IF($IO230='Classificação geral'!$F224,'Classificação geral'!H224,"")</f>
        <v>0</v>
      </c>
      <c r="IR230" s="379">
        <f>IF($IO230='Classificação geral'!$F224,'Classificação geral'!I224,"")</f>
        <v>0</v>
      </c>
      <c r="IS230" s="379">
        <f>IF($IO230='Classificação geral'!$F224,'Classificação geral'!J224,"")</f>
        <v>0</v>
      </c>
      <c r="IT230" s="379">
        <f>IF($IO230='Classificação geral'!$F224,'Classificação geral'!K224,"")</f>
        <v>0</v>
      </c>
      <c r="IU230" s="379">
        <f>IF($IO230='Classificação geral'!$F224,'Classificação geral'!L224,"")</f>
        <v>0</v>
      </c>
      <c r="IV230" s="379">
        <f>IF($IO230='Classificação geral'!$F224,'Classificação geral'!M224,"")</f>
        <v>0</v>
      </c>
      <c r="IW230" s="379">
        <f>IF($IO230='Classificação geral'!$F224,'Classificação geral'!N224,"")</f>
        <v>0</v>
      </c>
      <c r="IX230" s="379">
        <f>IF($IO230='Classificação geral'!$F224,'Classificação geral'!O224,"")</f>
        <v>0</v>
      </c>
      <c r="IY230" s="379">
        <f>IF($IO230='Classificação geral'!$F224,'Classificação geral'!P224,"")</f>
        <v>0</v>
      </c>
      <c r="IZ230" s="379">
        <f>IF($IO230='Classificação geral'!$F224,'Classificação geral'!Q224,"")</f>
        <v>0</v>
      </c>
      <c r="JA230" s="379">
        <f>IF($IO230='Classificação geral'!$F224,'Classificação geral'!R224,"")</f>
        <v>0</v>
      </c>
      <c r="JB230" s="296">
        <f>IF($IO230='Classificação geral'!$F224,'Classificação geral'!$U224,"")</f>
        <v>0</v>
      </c>
      <c r="JC230" s="334" t="str">
        <f t="shared" si="461"/>
        <v/>
      </c>
      <c r="JD230" s="297">
        <f>IFERROR(RANK(JB230,JB:JB,0)+ COUNTIF($JB$13:JB229,JB230),"")</f>
        <v>90</v>
      </c>
    </row>
    <row r="231" spans="66:264" ht="24.6" x14ac:dyDescent="0.4">
      <c r="BN231" s="236"/>
      <c r="EI231" s="295"/>
      <c r="EJ231" s="306"/>
      <c r="EK231" s="293"/>
      <c r="EL231" s="293"/>
      <c r="EM231" s="293"/>
      <c r="EN231" s="378" t="str">
        <f>IFERROR(IF(AND($EL231="fem",'Classificação geral'!$F225=1),'Classificação geral'!G225,""),"")</f>
        <v/>
      </c>
      <c r="EO231" s="378" t="str">
        <f>IFERROR(IF(AND($EL231="fem",'Classificação geral'!$F225=1),'Classificação geral'!H225,""),"")</f>
        <v/>
      </c>
      <c r="EP231" s="378" t="str">
        <f>IFERROR(IF(AND($EL231="fem",'Classificação geral'!$F225=1),'Classificação geral'!I225,""),"")</f>
        <v/>
      </c>
      <c r="EQ231" s="378" t="str">
        <f>IFERROR(IF(AND($EL231="fem",'Classificação geral'!$F225=1),'Classificação geral'!J225,""),"")</f>
        <v/>
      </c>
      <c r="ER231" s="306"/>
      <c r="ES231" s="378" t="str">
        <f>IFERROR(IF(AND($EL231="fem",'Classificação geral'!$F225=1),'Classificação geral'!L225,""),"")</f>
        <v/>
      </c>
      <c r="ET231" s="378" t="str">
        <f>IFERROR(IF(AND($EL231="fem",'Classificação geral'!$F225=1),'Classificação geral'!M225,""),"")</f>
        <v/>
      </c>
      <c r="EU231" s="378" t="str">
        <f>IFERROR(IF(AND($EL231="fem",'Classificação geral'!$F225=1),'Classificação geral'!N225,""),"")</f>
        <v/>
      </c>
      <c r="EV231" s="306"/>
      <c r="EW231" s="378" t="str">
        <f>IFERROR(IF(AND($EL231="fem",'Classificação geral'!$F225=1),'Classificação geral'!P225,""),"")</f>
        <v/>
      </c>
      <c r="EX231" s="378" t="str">
        <f>IFERROR(IF(AND($EL231="fem",'Classificação geral'!$F225=1),'Classificação geral'!Q225,""),"")</f>
        <v/>
      </c>
      <c r="EY231" s="378" t="str">
        <f>IFERROR(IF(AND($EL231="fem",'Classificação geral'!$F225=1),'Classificação geral'!R225,""),"")</f>
        <v/>
      </c>
      <c r="EZ231" s="296"/>
      <c r="FA231" s="380" t="str">
        <f t="shared" si="462"/>
        <v/>
      </c>
      <c r="FB231" s="297" t="str">
        <f>IFERROR(RANK(EZ231,EZ:EZ,0)+ COUNTIF(EZ$13:$EZ230,EZ231),"")</f>
        <v/>
      </c>
      <c r="FC231" s="298"/>
      <c r="FD231" s="305"/>
      <c r="FE231" s="295"/>
      <c r="FF231" s="306"/>
      <c r="FG231" s="293"/>
      <c r="FH231" s="293"/>
      <c r="FI231" s="306"/>
      <c r="FJ231" s="378" t="str">
        <f>IFERROR(IF(AND($FH231="mas",'Classificação geral'!$F225=1),'Classificação geral'!G225,""),"")</f>
        <v/>
      </c>
      <c r="FK231" s="378" t="str">
        <f>IFERROR(IF(AND($FH231="mas",'Classificação geral'!$F225=1),'Classificação geral'!H225,""),"")</f>
        <v/>
      </c>
      <c r="FL231" s="378" t="str">
        <f>IFERROR(IF(AND($FH231="mas",'Classificação geral'!$F225=1),'Classificação geral'!I225,""),"")</f>
        <v/>
      </c>
      <c r="FM231" s="378" t="str">
        <f>IFERROR(IF(AND($FH231="mas",'Classificação geral'!$F225=1),'Classificação geral'!J225,""),"")</f>
        <v/>
      </c>
      <c r="FN231" s="378" t="str">
        <f>IFERROR(IF(AND($FH231="mas",'Classificação geral'!$F225=1),'Classificação geral'!K225,""),"")</f>
        <v/>
      </c>
      <c r="FO231" s="378" t="str">
        <f>IFERROR(IF(AND($FH231="mas",'Classificação geral'!$F225=1),'Classificação geral'!L225,""),"")</f>
        <v/>
      </c>
      <c r="FP231" s="378" t="str">
        <f>IFERROR(IF(AND($FH231="mas",'Classificação geral'!$F225=1),'Classificação geral'!M225,""),"")</f>
        <v/>
      </c>
      <c r="FQ231" s="378" t="str">
        <f>IFERROR(IF(AND($FH231="mas",'Classificação geral'!$F225=1),'Classificação geral'!N225,""),"")</f>
        <v/>
      </c>
      <c r="FR231" s="378" t="str">
        <f>IFERROR(IF(AND($FH231="mas",'Classificação geral'!$F225=1),'Classificação geral'!O225,""),"")</f>
        <v/>
      </c>
      <c r="FS231" s="378" t="str">
        <f>IFERROR(IF(AND($FH231="mas",'Classificação geral'!$F225=1),'Classificação geral'!P225,""),"")</f>
        <v/>
      </c>
      <c r="FT231" s="378" t="str">
        <f>IFERROR(IF(AND($FH231="mas",'Classificação geral'!$F225=1),'Classificação geral'!Q225,""),"")</f>
        <v/>
      </c>
      <c r="FU231" s="378" t="str">
        <f>IFERROR(IF(AND($FH231="mas",'Classificação geral'!$F225=1),'Classificação geral'!R225,""),"")</f>
        <v/>
      </c>
      <c r="FV231" s="306"/>
      <c r="FW231" s="380" t="str">
        <f t="shared" si="463"/>
        <v/>
      </c>
      <c r="FX231" s="297" t="str">
        <f>IFERROR(RANK(FV231,FV:FV,0)+ COUNTIF($FV$13:FV230,FV231),"")</f>
        <v/>
      </c>
      <c r="FY231" s="305"/>
      <c r="FZ231" s="295"/>
      <c r="GA231" s="295"/>
      <c r="GB231" s="293"/>
      <c r="GC231" s="293"/>
      <c r="GD231" s="306"/>
      <c r="GE231" s="378" t="str">
        <f>IFERROR(IF(AND($GC231="fem",'Classificação geral'!$F225=2),'Classificação geral'!G225,""),"")</f>
        <v/>
      </c>
      <c r="GF231" s="378" t="str">
        <f>IFERROR(IF(AND($GC231="fem",'Classificação geral'!$F225=2),'Classificação geral'!H225,""),"")</f>
        <v/>
      </c>
      <c r="GG231" s="378" t="str">
        <f>IFERROR(IF(AND($GC231="fem",'Classificação geral'!$F225=2),'Classificação geral'!I225,""),"")</f>
        <v/>
      </c>
      <c r="GH231" s="378" t="str">
        <f>IFERROR(IF(AND($GC231="fem",'Classificação geral'!$F225=2),'Classificação geral'!J225,""),"")</f>
        <v/>
      </c>
      <c r="GI231" s="378" t="str">
        <f>IFERROR(IF(AND($GC231="fem",'Classificação geral'!$F225=2),'Classificação geral'!K225,""),"")</f>
        <v/>
      </c>
      <c r="GJ231" s="378" t="str">
        <f>IFERROR(IF(AND($GC231="fem",'Classificação geral'!$F225=2),'Classificação geral'!L225,""),"")</f>
        <v/>
      </c>
      <c r="GK231" s="378" t="str">
        <f>IFERROR(IF(AND($GC231="fem",'Classificação geral'!$F225=2),'Classificação geral'!M225,""),"")</f>
        <v/>
      </c>
      <c r="GL231" s="378" t="str">
        <f>IFERROR(IF(AND($GC231="fem",'Classificação geral'!$F225=2),'Classificação geral'!N225,""),"")</f>
        <v/>
      </c>
      <c r="GM231" s="378" t="str">
        <f>IFERROR(IF(AND($GC231="fem",'Classificação geral'!$F225=2),'Classificação geral'!O225,""),"")</f>
        <v/>
      </c>
      <c r="GN231" s="378" t="str">
        <f>IFERROR(IF(AND($GC231="fem",'Classificação geral'!$F225=2),'Classificação geral'!P225,""),"")</f>
        <v/>
      </c>
      <c r="GO231" s="378" t="str">
        <f>IFERROR(IF(AND($GC231="fem",'Classificação geral'!$F225=2),'Classificação geral'!Q225,""),"")</f>
        <v/>
      </c>
      <c r="GP231" s="378" t="str">
        <f>IFERROR(IF(AND($GC231="fem",'Classificação geral'!$F225=2),'Classificação geral'!R225,""),"")</f>
        <v/>
      </c>
      <c r="GQ231" s="306"/>
      <c r="GR231" s="380" t="str">
        <f t="shared" si="464"/>
        <v/>
      </c>
      <c r="GS231" s="297" t="str">
        <f>IFERROR(RANK(GQ231,GQ:GQ,0)+ COUNTIF($GQ$13:GQ230,GQ231),"")</f>
        <v/>
      </c>
      <c r="GT231" s="305"/>
      <c r="GU231" s="295"/>
      <c r="GV231" s="295"/>
      <c r="GW231" s="293"/>
      <c r="GX231" s="293"/>
      <c r="GY231" s="306"/>
      <c r="GZ231" s="306"/>
      <c r="HA231" s="306"/>
      <c r="HB231" s="306"/>
      <c r="HC231" s="306"/>
      <c r="HD231" s="306"/>
      <c r="HE231" s="306"/>
      <c r="HF231" s="306"/>
      <c r="HG231" s="306"/>
      <c r="HH231" s="306"/>
      <c r="HI231" s="306"/>
      <c r="HJ231" s="306"/>
      <c r="HK231" s="306"/>
      <c r="HL231" s="306"/>
      <c r="HM231" s="380" t="str">
        <f t="shared" si="465"/>
        <v/>
      </c>
      <c r="HN231" s="297" t="str">
        <f>IFERROR(RANK(HL231,HL:HL,0)+ COUNTIF($HL$13:HL230,HL231),"")</f>
        <v/>
      </c>
      <c r="HO231" s="305"/>
      <c r="HP231" s="295"/>
      <c r="HQ231" s="306"/>
      <c r="HR231" s="293"/>
      <c r="HS231" s="293"/>
      <c r="HT231" s="293"/>
      <c r="HU231" s="382">
        <f>IF($HT231='Classificação geral'!$F225,'Classificação geral'!G225,"")</f>
        <v>0</v>
      </c>
      <c r="HV231" s="382">
        <f>IF($HT231='Classificação geral'!$F225,'Classificação geral'!H225,"")</f>
        <v>0</v>
      </c>
      <c r="HW231" s="382">
        <f>IF($HT231='Classificação geral'!$F225,'Classificação geral'!I225,"")</f>
        <v>0</v>
      </c>
      <c r="HX231" s="382">
        <f>IF($HT231='Classificação geral'!$F225,'Classificação geral'!J225,"")</f>
        <v>0</v>
      </c>
      <c r="HY231" s="382">
        <f>IF($HT231='Classificação geral'!$F225,'Classificação geral'!K225,"")</f>
        <v>0</v>
      </c>
      <c r="HZ231" s="382">
        <f>IF($HT231='Classificação geral'!$F225,'Classificação geral'!L225,"")</f>
        <v>0</v>
      </c>
      <c r="IA231" s="382">
        <f>IF($HT231='Classificação geral'!$F225,'Classificação geral'!M225,"")</f>
        <v>0</v>
      </c>
      <c r="IB231" s="382">
        <f>IF($HT231='Classificação geral'!$F225,'Classificação geral'!N225,"")</f>
        <v>0</v>
      </c>
      <c r="IC231" s="382">
        <f>IF($HT231='Classificação geral'!$F225,'Classificação geral'!O225,"")</f>
        <v>0</v>
      </c>
      <c r="ID231" s="382">
        <f>IF($HT231='Classificação geral'!$F225,'Classificação geral'!P225,"")</f>
        <v>0</v>
      </c>
      <c r="IE231" s="382">
        <f>IF($HT231='Classificação geral'!$F225,'Classificação geral'!Q225,"")</f>
        <v>0</v>
      </c>
      <c r="IF231" s="382">
        <f>IF($HT231='Classificação geral'!$F225,'Classificação geral'!R225,"")</f>
        <v>0</v>
      </c>
      <c r="IG231" s="379">
        <f>IF($HT231='Classificação geral'!$F225,'Classificação geral'!$U225,"")</f>
        <v>0</v>
      </c>
      <c r="IH231" s="334" t="str">
        <f t="shared" si="460"/>
        <v/>
      </c>
      <c r="II231" s="297">
        <f>IFERROR(RANK(IG231,IG:IG,0)+ COUNTIF($IG$13:IG230,IG231),"")</f>
        <v>91</v>
      </c>
      <c r="IJ231" s="305"/>
      <c r="IK231" s="295"/>
      <c r="IL231" s="306"/>
      <c r="IM231" s="293"/>
      <c r="IN231" s="293"/>
      <c r="IO231" s="293"/>
      <c r="IP231" s="379">
        <f>IF($IO231='Classificação geral'!$F225,'Classificação geral'!G225,"")</f>
        <v>0</v>
      </c>
      <c r="IQ231" s="379">
        <f>IF($IO231='Classificação geral'!$F225,'Classificação geral'!H225,"")</f>
        <v>0</v>
      </c>
      <c r="IR231" s="379">
        <f>IF($IO231='Classificação geral'!$F225,'Classificação geral'!I225,"")</f>
        <v>0</v>
      </c>
      <c r="IS231" s="379">
        <f>IF($IO231='Classificação geral'!$F225,'Classificação geral'!J225,"")</f>
        <v>0</v>
      </c>
      <c r="IT231" s="379">
        <f>IF($IO231='Classificação geral'!$F225,'Classificação geral'!K225,"")</f>
        <v>0</v>
      </c>
      <c r="IU231" s="379">
        <f>IF($IO231='Classificação geral'!$F225,'Classificação geral'!L225,"")</f>
        <v>0</v>
      </c>
      <c r="IV231" s="379">
        <f>IF($IO231='Classificação geral'!$F225,'Classificação geral'!M225,"")</f>
        <v>0</v>
      </c>
      <c r="IW231" s="379">
        <f>IF($IO231='Classificação geral'!$F225,'Classificação geral'!N225,"")</f>
        <v>0</v>
      </c>
      <c r="IX231" s="379">
        <f>IF($IO231='Classificação geral'!$F225,'Classificação geral'!O225,"")</f>
        <v>0</v>
      </c>
      <c r="IY231" s="379">
        <f>IF($IO231='Classificação geral'!$F225,'Classificação geral'!P225,"")</f>
        <v>0</v>
      </c>
      <c r="IZ231" s="379">
        <f>IF($IO231='Classificação geral'!$F225,'Classificação geral'!Q225,"")</f>
        <v>0</v>
      </c>
      <c r="JA231" s="379">
        <f>IF($IO231='Classificação geral'!$F225,'Classificação geral'!R225,"")</f>
        <v>0</v>
      </c>
      <c r="JB231" s="296">
        <f>IF($IO231='Classificação geral'!$F225,'Classificação geral'!$U225,"")</f>
        <v>0</v>
      </c>
      <c r="JC231" s="334" t="str">
        <f t="shared" si="461"/>
        <v/>
      </c>
      <c r="JD231" s="297">
        <f>IFERROR(RANK(JB231,JB:JB,0)+ COUNTIF($JB$13:JB230,JB231),"")</f>
        <v>91</v>
      </c>
    </row>
    <row r="232" spans="66:264" ht="24.6" x14ac:dyDescent="0.4">
      <c r="BN232" s="236"/>
      <c r="EI232" s="295"/>
      <c r="EJ232" s="306"/>
      <c r="EK232" s="293"/>
      <c r="EL232" s="293"/>
      <c r="EM232" s="293"/>
      <c r="EN232" s="378" t="str">
        <f>IFERROR(IF(AND($EL232="fem",'Classificação geral'!$F226=1),'Classificação geral'!G226,""),"")</f>
        <v/>
      </c>
      <c r="EO232" s="378" t="str">
        <f>IFERROR(IF(AND($EL232="fem",'Classificação geral'!$F226=1),'Classificação geral'!H226,""),"")</f>
        <v/>
      </c>
      <c r="EP232" s="378" t="str">
        <f>IFERROR(IF(AND($EL232="fem",'Classificação geral'!$F226=1),'Classificação geral'!I226,""),"")</f>
        <v/>
      </c>
      <c r="EQ232" s="378" t="str">
        <f>IFERROR(IF(AND($EL232="fem",'Classificação geral'!$F226=1),'Classificação geral'!J226,""),"")</f>
        <v/>
      </c>
      <c r="ER232" s="306"/>
      <c r="ES232" s="378" t="str">
        <f>IFERROR(IF(AND($EL232="fem",'Classificação geral'!$F226=1),'Classificação geral'!L226,""),"")</f>
        <v/>
      </c>
      <c r="ET232" s="378" t="str">
        <f>IFERROR(IF(AND($EL232="fem",'Classificação geral'!$F226=1),'Classificação geral'!M226,""),"")</f>
        <v/>
      </c>
      <c r="EU232" s="378" t="str">
        <f>IFERROR(IF(AND($EL232="fem",'Classificação geral'!$F226=1),'Classificação geral'!N226,""),"")</f>
        <v/>
      </c>
      <c r="EV232" s="306"/>
      <c r="EW232" s="378" t="str">
        <f>IFERROR(IF(AND($EL232="fem",'Classificação geral'!$F226=1),'Classificação geral'!P226,""),"")</f>
        <v/>
      </c>
      <c r="EX232" s="378" t="str">
        <f>IFERROR(IF(AND($EL232="fem",'Classificação geral'!$F226=1),'Classificação geral'!Q226,""),"")</f>
        <v/>
      </c>
      <c r="EY232" s="378" t="str">
        <f>IFERROR(IF(AND($EL232="fem",'Classificação geral'!$F226=1),'Classificação geral'!R226,""),"")</f>
        <v/>
      </c>
      <c r="EZ232" s="296"/>
      <c r="FA232" s="380" t="str">
        <f t="shared" si="462"/>
        <v/>
      </c>
      <c r="FB232" s="297" t="str">
        <f>IFERROR(RANK(EZ232,EZ:EZ,0)+ COUNTIF(EZ$13:$EZ231,EZ232),"")</f>
        <v/>
      </c>
      <c r="FC232" s="298"/>
      <c r="FD232" s="305"/>
      <c r="FE232" s="295"/>
      <c r="FF232" s="306"/>
      <c r="FG232" s="293"/>
      <c r="FH232" s="293"/>
      <c r="FI232" s="306"/>
      <c r="FJ232" s="378" t="str">
        <f>IFERROR(IF(AND($FH232="mas",'Classificação geral'!$F226=1),'Classificação geral'!G226,""),"")</f>
        <v/>
      </c>
      <c r="FK232" s="378" t="str">
        <f>IFERROR(IF(AND($FH232="mas",'Classificação geral'!$F226=1),'Classificação geral'!H226,""),"")</f>
        <v/>
      </c>
      <c r="FL232" s="378" t="str">
        <f>IFERROR(IF(AND($FH232="mas",'Classificação geral'!$F226=1),'Classificação geral'!I226,""),"")</f>
        <v/>
      </c>
      <c r="FM232" s="378" t="str">
        <f>IFERROR(IF(AND($FH232="mas",'Classificação geral'!$F226=1),'Classificação geral'!J226,""),"")</f>
        <v/>
      </c>
      <c r="FN232" s="378" t="str">
        <f>IFERROR(IF(AND($FH232="mas",'Classificação geral'!$F226=1),'Classificação geral'!K226,""),"")</f>
        <v/>
      </c>
      <c r="FO232" s="378" t="str">
        <f>IFERROR(IF(AND($FH232="mas",'Classificação geral'!$F226=1),'Classificação geral'!L226,""),"")</f>
        <v/>
      </c>
      <c r="FP232" s="378" t="str">
        <f>IFERROR(IF(AND($FH232="mas",'Classificação geral'!$F226=1),'Classificação geral'!M226,""),"")</f>
        <v/>
      </c>
      <c r="FQ232" s="378" t="str">
        <f>IFERROR(IF(AND($FH232="mas",'Classificação geral'!$F226=1),'Classificação geral'!N226,""),"")</f>
        <v/>
      </c>
      <c r="FR232" s="378" t="str">
        <f>IFERROR(IF(AND($FH232="mas",'Classificação geral'!$F226=1),'Classificação geral'!O226,""),"")</f>
        <v/>
      </c>
      <c r="FS232" s="378" t="str">
        <f>IFERROR(IF(AND($FH232="mas",'Classificação geral'!$F226=1),'Classificação geral'!P226,""),"")</f>
        <v/>
      </c>
      <c r="FT232" s="378" t="str">
        <f>IFERROR(IF(AND($FH232="mas",'Classificação geral'!$F226=1),'Classificação geral'!Q226,""),"")</f>
        <v/>
      </c>
      <c r="FU232" s="378" t="str">
        <f>IFERROR(IF(AND($FH232="mas",'Classificação geral'!$F226=1),'Classificação geral'!R226,""),"")</f>
        <v/>
      </c>
      <c r="FV232" s="306"/>
      <c r="FW232" s="380" t="str">
        <f t="shared" si="463"/>
        <v/>
      </c>
      <c r="FX232" s="297" t="str">
        <f>IFERROR(RANK(FV232,FV:FV,0)+ COUNTIF($FV$13:FV231,FV232),"")</f>
        <v/>
      </c>
      <c r="FY232" s="305"/>
      <c r="FZ232" s="295"/>
      <c r="GA232" s="295"/>
      <c r="GB232" s="293"/>
      <c r="GC232" s="293"/>
      <c r="GD232" s="306"/>
      <c r="GE232" s="378" t="str">
        <f>IFERROR(IF(AND($GC232="fem",'Classificação geral'!$F226=2),'Classificação geral'!G226,""),"")</f>
        <v/>
      </c>
      <c r="GF232" s="378" t="str">
        <f>IFERROR(IF(AND($GC232="fem",'Classificação geral'!$F226=2),'Classificação geral'!H226,""),"")</f>
        <v/>
      </c>
      <c r="GG232" s="378" t="str">
        <f>IFERROR(IF(AND($GC232="fem",'Classificação geral'!$F226=2),'Classificação geral'!I226,""),"")</f>
        <v/>
      </c>
      <c r="GH232" s="378" t="str">
        <f>IFERROR(IF(AND($GC232="fem",'Classificação geral'!$F226=2),'Classificação geral'!J226,""),"")</f>
        <v/>
      </c>
      <c r="GI232" s="378" t="str">
        <f>IFERROR(IF(AND($GC232="fem",'Classificação geral'!$F226=2),'Classificação geral'!K226,""),"")</f>
        <v/>
      </c>
      <c r="GJ232" s="378" t="str">
        <f>IFERROR(IF(AND($GC232="fem",'Classificação geral'!$F226=2),'Classificação geral'!L226,""),"")</f>
        <v/>
      </c>
      <c r="GK232" s="378" t="str">
        <f>IFERROR(IF(AND($GC232="fem",'Classificação geral'!$F226=2),'Classificação geral'!M226,""),"")</f>
        <v/>
      </c>
      <c r="GL232" s="378" t="str">
        <f>IFERROR(IF(AND($GC232="fem",'Classificação geral'!$F226=2),'Classificação geral'!N226,""),"")</f>
        <v/>
      </c>
      <c r="GM232" s="378" t="str">
        <f>IFERROR(IF(AND($GC232="fem",'Classificação geral'!$F226=2),'Classificação geral'!O226,""),"")</f>
        <v/>
      </c>
      <c r="GN232" s="378" t="str">
        <f>IFERROR(IF(AND($GC232="fem",'Classificação geral'!$F226=2),'Classificação geral'!P226,""),"")</f>
        <v/>
      </c>
      <c r="GO232" s="378" t="str">
        <f>IFERROR(IF(AND($GC232="fem",'Classificação geral'!$F226=2),'Classificação geral'!Q226,""),"")</f>
        <v/>
      </c>
      <c r="GP232" s="378" t="str">
        <f>IFERROR(IF(AND($GC232="fem",'Classificação geral'!$F226=2),'Classificação geral'!R226,""),"")</f>
        <v/>
      </c>
      <c r="GQ232" s="306"/>
      <c r="GR232" s="380" t="str">
        <f t="shared" si="464"/>
        <v/>
      </c>
      <c r="GS232" s="297" t="str">
        <f>IFERROR(RANK(GQ232,GQ:GQ,0)+ COUNTIF($GQ$13:GQ231,GQ232),"")</f>
        <v/>
      </c>
      <c r="GT232" s="305"/>
      <c r="GU232" s="295"/>
      <c r="GV232" s="295"/>
      <c r="GW232" s="293"/>
      <c r="GX232" s="293"/>
      <c r="GY232" s="306"/>
      <c r="GZ232" s="306"/>
      <c r="HA232" s="306"/>
      <c r="HB232" s="306"/>
      <c r="HC232" s="306"/>
      <c r="HD232" s="306"/>
      <c r="HE232" s="306"/>
      <c r="HF232" s="306"/>
      <c r="HG232" s="306"/>
      <c r="HH232" s="306"/>
      <c r="HI232" s="306"/>
      <c r="HJ232" s="306"/>
      <c r="HK232" s="306"/>
      <c r="HL232" s="306"/>
      <c r="HM232" s="380" t="str">
        <f t="shared" si="465"/>
        <v/>
      </c>
      <c r="HN232" s="297" t="str">
        <f>IFERROR(RANK(HL232,HL:HL,0)+ COUNTIF($HL$13:HL231,HL232),"")</f>
        <v/>
      </c>
      <c r="HO232" s="305"/>
      <c r="HP232" s="295"/>
      <c r="HQ232" s="306"/>
      <c r="HR232" s="293"/>
      <c r="HS232" s="293"/>
      <c r="HT232" s="293"/>
      <c r="HU232" s="382">
        <f>IF($HT232='Classificação geral'!$F226,'Classificação geral'!G226,"")</f>
        <v>0</v>
      </c>
      <c r="HV232" s="382">
        <f>IF($HT232='Classificação geral'!$F226,'Classificação geral'!H226,"")</f>
        <v>0</v>
      </c>
      <c r="HW232" s="382">
        <f>IF($HT232='Classificação geral'!$F226,'Classificação geral'!I226,"")</f>
        <v>0</v>
      </c>
      <c r="HX232" s="382">
        <f>IF($HT232='Classificação geral'!$F226,'Classificação geral'!J226,"")</f>
        <v>0</v>
      </c>
      <c r="HY232" s="382">
        <f>IF($HT232='Classificação geral'!$F226,'Classificação geral'!K226,"")</f>
        <v>0</v>
      </c>
      <c r="HZ232" s="382">
        <f>IF($HT232='Classificação geral'!$F226,'Classificação geral'!L226,"")</f>
        <v>0</v>
      </c>
      <c r="IA232" s="382">
        <f>IF($HT232='Classificação geral'!$F226,'Classificação geral'!M226,"")</f>
        <v>0</v>
      </c>
      <c r="IB232" s="382">
        <f>IF($HT232='Classificação geral'!$F226,'Classificação geral'!N226,"")</f>
        <v>0</v>
      </c>
      <c r="IC232" s="382">
        <f>IF($HT232='Classificação geral'!$F226,'Classificação geral'!O226,"")</f>
        <v>0</v>
      </c>
      <c r="ID232" s="382">
        <f>IF($HT232='Classificação geral'!$F226,'Classificação geral'!P226,"")</f>
        <v>0</v>
      </c>
      <c r="IE232" s="382">
        <f>IF($HT232='Classificação geral'!$F226,'Classificação geral'!Q226,"")</f>
        <v>0</v>
      </c>
      <c r="IF232" s="382">
        <f>IF($HT232='Classificação geral'!$F226,'Classificação geral'!R226,"")</f>
        <v>0</v>
      </c>
      <c r="IG232" s="379">
        <f>IF($HT232='Classificação geral'!$F226,'Classificação geral'!$U226,"")</f>
        <v>0</v>
      </c>
      <c r="IH232" s="334" t="str">
        <f t="shared" si="460"/>
        <v/>
      </c>
      <c r="II232" s="297">
        <f>IFERROR(RANK(IG232,IG:IG,0)+ COUNTIF($IG$13:IG231,IG232),"")</f>
        <v>92</v>
      </c>
      <c r="IJ232" s="305"/>
      <c r="IK232" s="295"/>
      <c r="IL232" s="306"/>
      <c r="IM232" s="293"/>
      <c r="IN232" s="293"/>
      <c r="IO232" s="293"/>
      <c r="IP232" s="379">
        <f>IF($IO232='Classificação geral'!$F226,'Classificação geral'!G226,"")</f>
        <v>0</v>
      </c>
      <c r="IQ232" s="379">
        <f>IF($IO232='Classificação geral'!$F226,'Classificação geral'!H226,"")</f>
        <v>0</v>
      </c>
      <c r="IR232" s="379">
        <f>IF($IO232='Classificação geral'!$F226,'Classificação geral'!I226,"")</f>
        <v>0</v>
      </c>
      <c r="IS232" s="379">
        <f>IF($IO232='Classificação geral'!$F226,'Classificação geral'!J226,"")</f>
        <v>0</v>
      </c>
      <c r="IT232" s="379">
        <f>IF($IO232='Classificação geral'!$F226,'Classificação geral'!K226,"")</f>
        <v>0</v>
      </c>
      <c r="IU232" s="379">
        <f>IF($IO232='Classificação geral'!$F226,'Classificação geral'!L226,"")</f>
        <v>0</v>
      </c>
      <c r="IV232" s="379">
        <f>IF($IO232='Classificação geral'!$F226,'Classificação geral'!M226,"")</f>
        <v>0</v>
      </c>
      <c r="IW232" s="379">
        <f>IF($IO232='Classificação geral'!$F226,'Classificação geral'!N226,"")</f>
        <v>0</v>
      </c>
      <c r="IX232" s="379">
        <f>IF($IO232='Classificação geral'!$F226,'Classificação geral'!O226,"")</f>
        <v>0</v>
      </c>
      <c r="IY232" s="379">
        <f>IF($IO232='Classificação geral'!$F226,'Classificação geral'!P226,"")</f>
        <v>0</v>
      </c>
      <c r="IZ232" s="379">
        <f>IF($IO232='Classificação geral'!$F226,'Classificação geral'!Q226,"")</f>
        <v>0</v>
      </c>
      <c r="JA232" s="379">
        <f>IF($IO232='Classificação geral'!$F226,'Classificação geral'!R226,"")</f>
        <v>0</v>
      </c>
      <c r="JB232" s="296">
        <f>IF($IO232='Classificação geral'!$F226,'Classificação geral'!$U226,"")</f>
        <v>0</v>
      </c>
      <c r="JC232" s="334" t="str">
        <f t="shared" si="461"/>
        <v/>
      </c>
      <c r="JD232" s="297">
        <f>IFERROR(RANK(JB232,JB:JB,0)+ COUNTIF($JB$13:JB231,JB232),"")</f>
        <v>92</v>
      </c>
    </row>
    <row r="233" spans="66:264" ht="24.6" x14ac:dyDescent="0.4">
      <c r="BN233" s="236"/>
      <c r="EI233" s="295"/>
      <c r="EJ233" s="306"/>
      <c r="EK233" s="293"/>
      <c r="EL233" s="293"/>
      <c r="EM233" s="293"/>
      <c r="EN233" s="378" t="str">
        <f>IFERROR(IF(AND($EL233="fem",'Classificação geral'!$F227=1),'Classificação geral'!G227,""),"")</f>
        <v/>
      </c>
      <c r="EO233" s="378" t="str">
        <f>IFERROR(IF(AND($EL233="fem",'Classificação geral'!$F227=1),'Classificação geral'!H227,""),"")</f>
        <v/>
      </c>
      <c r="EP233" s="378" t="str">
        <f>IFERROR(IF(AND($EL233="fem",'Classificação geral'!$F227=1),'Classificação geral'!I227,""),"")</f>
        <v/>
      </c>
      <c r="EQ233" s="378" t="str">
        <f>IFERROR(IF(AND($EL233="fem",'Classificação geral'!$F227=1),'Classificação geral'!J227,""),"")</f>
        <v/>
      </c>
      <c r="ER233" s="306"/>
      <c r="ES233" s="378" t="str">
        <f>IFERROR(IF(AND($EL233="fem",'Classificação geral'!$F227=1),'Classificação geral'!L227,""),"")</f>
        <v/>
      </c>
      <c r="ET233" s="378" t="str">
        <f>IFERROR(IF(AND($EL233="fem",'Classificação geral'!$F227=1),'Classificação geral'!M227,""),"")</f>
        <v/>
      </c>
      <c r="EU233" s="378" t="str">
        <f>IFERROR(IF(AND($EL233="fem",'Classificação geral'!$F227=1),'Classificação geral'!N227,""),"")</f>
        <v/>
      </c>
      <c r="EV233" s="306"/>
      <c r="EW233" s="378" t="str">
        <f>IFERROR(IF(AND($EL233="fem",'Classificação geral'!$F227=1),'Classificação geral'!P227,""),"")</f>
        <v/>
      </c>
      <c r="EX233" s="378" t="str">
        <f>IFERROR(IF(AND($EL233="fem",'Classificação geral'!$F227=1),'Classificação geral'!Q227,""),"")</f>
        <v/>
      </c>
      <c r="EY233" s="378" t="str">
        <f>IFERROR(IF(AND($EL233="fem",'Classificação geral'!$F227=1),'Classificação geral'!R227,""),"")</f>
        <v/>
      </c>
      <c r="EZ233" s="296"/>
      <c r="FA233" s="380" t="str">
        <f t="shared" si="462"/>
        <v/>
      </c>
      <c r="FB233" s="297" t="str">
        <f>IFERROR(RANK(EZ233,EZ:EZ,0)+ COUNTIF(EZ$13:$EZ232,EZ233),"")</f>
        <v/>
      </c>
      <c r="FC233" s="298"/>
      <c r="FD233" s="305"/>
      <c r="FE233" s="295"/>
      <c r="FF233" s="306"/>
      <c r="FG233" s="293"/>
      <c r="FH233" s="293"/>
      <c r="FI233" s="306"/>
      <c r="FJ233" s="378" t="str">
        <f>IFERROR(IF(AND($FH233="mas",'Classificação geral'!$F227=1),'Classificação geral'!G227,""),"")</f>
        <v/>
      </c>
      <c r="FK233" s="378" t="str">
        <f>IFERROR(IF(AND($FH233="mas",'Classificação geral'!$F227=1),'Classificação geral'!H227,""),"")</f>
        <v/>
      </c>
      <c r="FL233" s="378" t="str">
        <f>IFERROR(IF(AND($FH233="mas",'Classificação geral'!$F227=1),'Classificação geral'!I227,""),"")</f>
        <v/>
      </c>
      <c r="FM233" s="378" t="str">
        <f>IFERROR(IF(AND($FH233="mas",'Classificação geral'!$F227=1),'Classificação geral'!J227,""),"")</f>
        <v/>
      </c>
      <c r="FN233" s="378" t="str">
        <f>IFERROR(IF(AND($FH233="mas",'Classificação geral'!$F227=1),'Classificação geral'!K227,""),"")</f>
        <v/>
      </c>
      <c r="FO233" s="378" t="str">
        <f>IFERROR(IF(AND($FH233="mas",'Classificação geral'!$F227=1),'Classificação geral'!L227,""),"")</f>
        <v/>
      </c>
      <c r="FP233" s="378" t="str">
        <f>IFERROR(IF(AND($FH233="mas",'Classificação geral'!$F227=1),'Classificação geral'!M227,""),"")</f>
        <v/>
      </c>
      <c r="FQ233" s="378" t="str">
        <f>IFERROR(IF(AND($FH233="mas",'Classificação geral'!$F227=1),'Classificação geral'!N227,""),"")</f>
        <v/>
      </c>
      <c r="FR233" s="378" t="str">
        <f>IFERROR(IF(AND($FH233="mas",'Classificação geral'!$F227=1),'Classificação geral'!O227,""),"")</f>
        <v/>
      </c>
      <c r="FS233" s="378" t="str">
        <f>IFERROR(IF(AND($FH233="mas",'Classificação geral'!$F227=1),'Classificação geral'!P227,""),"")</f>
        <v/>
      </c>
      <c r="FT233" s="378" t="str">
        <f>IFERROR(IF(AND($FH233="mas",'Classificação geral'!$F227=1),'Classificação geral'!Q227,""),"")</f>
        <v/>
      </c>
      <c r="FU233" s="378" t="str">
        <f>IFERROR(IF(AND($FH233="mas",'Classificação geral'!$F227=1),'Classificação geral'!R227,""),"")</f>
        <v/>
      </c>
      <c r="FV233" s="306"/>
      <c r="FW233" s="380" t="str">
        <f t="shared" si="463"/>
        <v/>
      </c>
      <c r="FX233" s="297" t="str">
        <f>IFERROR(RANK(FV233,FV:FV,0)+ COUNTIF($FV$13:FV232,FV233),"")</f>
        <v/>
      </c>
      <c r="FY233" s="305"/>
      <c r="FZ233" s="295"/>
      <c r="GA233" s="295"/>
      <c r="GB233" s="293"/>
      <c r="GC233" s="293"/>
      <c r="GD233" s="306"/>
      <c r="GE233" s="378" t="str">
        <f>IFERROR(IF(AND($GC233="fem",'Classificação geral'!$F227=2),'Classificação geral'!G227,""),"")</f>
        <v/>
      </c>
      <c r="GF233" s="378" t="str">
        <f>IFERROR(IF(AND($GC233="fem",'Classificação geral'!$F227=2),'Classificação geral'!H227,""),"")</f>
        <v/>
      </c>
      <c r="GG233" s="378" t="str">
        <f>IFERROR(IF(AND($GC233="fem",'Classificação geral'!$F227=2),'Classificação geral'!I227,""),"")</f>
        <v/>
      </c>
      <c r="GH233" s="378" t="str">
        <f>IFERROR(IF(AND($GC233="fem",'Classificação geral'!$F227=2),'Classificação geral'!J227,""),"")</f>
        <v/>
      </c>
      <c r="GI233" s="378" t="str">
        <f>IFERROR(IF(AND($GC233="fem",'Classificação geral'!$F227=2),'Classificação geral'!K227,""),"")</f>
        <v/>
      </c>
      <c r="GJ233" s="378" t="str">
        <f>IFERROR(IF(AND($GC233="fem",'Classificação geral'!$F227=2),'Classificação geral'!L227,""),"")</f>
        <v/>
      </c>
      <c r="GK233" s="378" t="str">
        <f>IFERROR(IF(AND($GC233="fem",'Classificação geral'!$F227=2),'Classificação geral'!M227,""),"")</f>
        <v/>
      </c>
      <c r="GL233" s="378" t="str">
        <f>IFERROR(IF(AND($GC233="fem",'Classificação geral'!$F227=2),'Classificação geral'!N227,""),"")</f>
        <v/>
      </c>
      <c r="GM233" s="378" t="str">
        <f>IFERROR(IF(AND($GC233="fem",'Classificação geral'!$F227=2),'Classificação geral'!O227,""),"")</f>
        <v/>
      </c>
      <c r="GN233" s="378" t="str">
        <f>IFERROR(IF(AND($GC233="fem",'Classificação geral'!$F227=2),'Classificação geral'!P227,""),"")</f>
        <v/>
      </c>
      <c r="GO233" s="378" t="str">
        <f>IFERROR(IF(AND($GC233="fem",'Classificação geral'!$F227=2),'Classificação geral'!Q227,""),"")</f>
        <v/>
      </c>
      <c r="GP233" s="378" t="str">
        <f>IFERROR(IF(AND($GC233="fem",'Classificação geral'!$F227=2),'Classificação geral'!R227,""),"")</f>
        <v/>
      </c>
      <c r="GQ233" s="306"/>
      <c r="GR233" s="380" t="str">
        <f t="shared" si="464"/>
        <v/>
      </c>
      <c r="GS233" s="297" t="str">
        <f>IFERROR(RANK(GQ233,GQ:GQ,0)+ COUNTIF($GQ$13:GQ232,GQ233),"")</f>
        <v/>
      </c>
      <c r="GT233" s="305"/>
      <c r="GU233" s="295"/>
      <c r="GV233" s="295"/>
      <c r="GW233" s="293"/>
      <c r="GX233" s="293"/>
      <c r="GY233" s="306"/>
      <c r="GZ233" s="306"/>
      <c r="HA233" s="306"/>
      <c r="HB233" s="306"/>
      <c r="HC233" s="306"/>
      <c r="HD233" s="306"/>
      <c r="HE233" s="306"/>
      <c r="HF233" s="306"/>
      <c r="HG233" s="306"/>
      <c r="HH233" s="306"/>
      <c r="HI233" s="306"/>
      <c r="HJ233" s="306"/>
      <c r="HK233" s="306"/>
      <c r="HL233" s="306"/>
      <c r="HM233" s="380" t="str">
        <f t="shared" si="465"/>
        <v/>
      </c>
      <c r="HN233" s="297" t="str">
        <f>IFERROR(RANK(HL233,HL:HL,0)+ COUNTIF($HL$13:HL232,HL233),"")</f>
        <v/>
      </c>
      <c r="HO233" s="305"/>
      <c r="HP233" s="295"/>
      <c r="HQ233" s="306"/>
      <c r="HR233" s="293"/>
      <c r="HS233" s="293"/>
      <c r="HT233" s="293"/>
      <c r="HU233" s="382">
        <f>IF($HT233='Classificação geral'!$F227,'Classificação geral'!G227,"")</f>
        <v>0</v>
      </c>
      <c r="HV233" s="382">
        <f>IF($HT233='Classificação geral'!$F227,'Classificação geral'!H227,"")</f>
        <v>0</v>
      </c>
      <c r="HW233" s="382">
        <f>IF($HT233='Classificação geral'!$F227,'Classificação geral'!I227,"")</f>
        <v>0</v>
      </c>
      <c r="HX233" s="382">
        <f>IF($HT233='Classificação geral'!$F227,'Classificação geral'!J227,"")</f>
        <v>0</v>
      </c>
      <c r="HY233" s="382">
        <f>IF($HT233='Classificação geral'!$F227,'Classificação geral'!K227,"")</f>
        <v>0</v>
      </c>
      <c r="HZ233" s="382">
        <f>IF($HT233='Classificação geral'!$F227,'Classificação geral'!L227,"")</f>
        <v>0</v>
      </c>
      <c r="IA233" s="382">
        <f>IF($HT233='Classificação geral'!$F227,'Classificação geral'!M227,"")</f>
        <v>0</v>
      </c>
      <c r="IB233" s="382">
        <f>IF($HT233='Classificação geral'!$F227,'Classificação geral'!N227,"")</f>
        <v>0</v>
      </c>
      <c r="IC233" s="382">
        <f>IF($HT233='Classificação geral'!$F227,'Classificação geral'!O227,"")</f>
        <v>0</v>
      </c>
      <c r="ID233" s="382">
        <f>IF($HT233='Classificação geral'!$F227,'Classificação geral'!P227,"")</f>
        <v>0</v>
      </c>
      <c r="IE233" s="382">
        <f>IF($HT233='Classificação geral'!$F227,'Classificação geral'!Q227,"")</f>
        <v>0</v>
      </c>
      <c r="IF233" s="382">
        <f>IF($HT233='Classificação geral'!$F227,'Classificação geral'!R227,"")</f>
        <v>0</v>
      </c>
      <c r="IG233" s="379">
        <f>IF($HT233='Classificação geral'!$F227,'Classificação geral'!$U227,"")</f>
        <v>0</v>
      </c>
      <c r="IH233" s="334" t="str">
        <f t="shared" si="460"/>
        <v/>
      </c>
      <c r="II233" s="297">
        <f>IFERROR(RANK(IG233,IG:IG,0)+ COUNTIF($IG$13:IG232,IG233),"")</f>
        <v>93</v>
      </c>
      <c r="IJ233" s="305"/>
      <c r="IK233" s="295"/>
      <c r="IL233" s="306"/>
      <c r="IM233" s="293"/>
      <c r="IN233" s="293"/>
      <c r="IO233" s="293"/>
      <c r="IP233" s="379">
        <f>IF($IO233='Classificação geral'!$F227,'Classificação geral'!G227,"")</f>
        <v>0</v>
      </c>
      <c r="IQ233" s="379">
        <f>IF($IO233='Classificação geral'!$F227,'Classificação geral'!H227,"")</f>
        <v>0</v>
      </c>
      <c r="IR233" s="379">
        <f>IF($IO233='Classificação geral'!$F227,'Classificação geral'!I227,"")</f>
        <v>0</v>
      </c>
      <c r="IS233" s="379">
        <f>IF($IO233='Classificação geral'!$F227,'Classificação geral'!J227,"")</f>
        <v>0</v>
      </c>
      <c r="IT233" s="379">
        <f>IF($IO233='Classificação geral'!$F227,'Classificação geral'!K227,"")</f>
        <v>0</v>
      </c>
      <c r="IU233" s="379">
        <f>IF($IO233='Classificação geral'!$F227,'Classificação geral'!L227,"")</f>
        <v>0</v>
      </c>
      <c r="IV233" s="379">
        <f>IF($IO233='Classificação geral'!$F227,'Classificação geral'!M227,"")</f>
        <v>0</v>
      </c>
      <c r="IW233" s="379">
        <f>IF($IO233='Classificação geral'!$F227,'Classificação geral'!N227,"")</f>
        <v>0</v>
      </c>
      <c r="IX233" s="379">
        <f>IF($IO233='Classificação geral'!$F227,'Classificação geral'!O227,"")</f>
        <v>0</v>
      </c>
      <c r="IY233" s="379">
        <f>IF($IO233='Classificação geral'!$F227,'Classificação geral'!P227,"")</f>
        <v>0</v>
      </c>
      <c r="IZ233" s="379">
        <f>IF($IO233='Classificação geral'!$F227,'Classificação geral'!Q227,"")</f>
        <v>0</v>
      </c>
      <c r="JA233" s="379">
        <f>IF($IO233='Classificação geral'!$F227,'Classificação geral'!R227,"")</f>
        <v>0</v>
      </c>
      <c r="JB233" s="296">
        <f>IF($IO233='Classificação geral'!$F227,'Classificação geral'!$U227,"")</f>
        <v>0</v>
      </c>
      <c r="JC233" s="334" t="str">
        <f t="shared" si="461"/>
        <v/>
      </c>
      <c r="JD233" s="297">
        <f>IFERROR(RANK(JB233,JB:JB,0)+ COUNTIF($JB$13:JB232,JB233),"")</f>
        <v>93</v>
      </c>
    </row>
    <row r="234" spans="66:264" ht="24.6" x14ac:dyDescent="0.4">
      <c r="BN234" s="236"/>
      <c r="EI234" s="295"/>
      <c r="EJ234" s="306"/>
      <c r="EK234" s="293"/>
      <c r="EL234" s="293"/>
      <c r="EM234" s="293"/>
      <c r="EN234" s="378" t="str">
        <f>IFERROR(IF(AND($EL234="fem",'Classificação geral'!$F228=1),'Classificação geral'!G228,""),"")</f>
        <v/>
      </c>
      <c r="EO234" s="378" t="str">
        <f>IFERROR(IF(AND($EL234="fem",'Classificação geral'!$F228=1),'Classificação geral'!H228,""),"")</f>
        <v/>
      </c>
      <c r="EP234" s="378" t="str">
        <f>IFERROR(IF(AND($EL234="fem",'Classificação geral'!$F228=1),'Classificação geral'!I228,""),"")</f>
        <v/>
      </c>
      <c r="EQ234" s="378" t="str">
        <f>IFERROR(IF(AND($EL234="fem",'Classificação geral'!$F228=1),'Classificação geral'!J228,""),"")</f>
        <v/>
      </c>
      <c r="ER234" s="306"/>
      <c r="ES234" s="378" t="str">
        <f>IFERROR(IF(AND($EL234="fem",'Classificação geral'!$F228=1),'Classificação geral'!L228,""),"")</f>
        <v/>
      </c>
      <c r="ET234" s="378" t="str">
        <f>IFERROR(IF(AND($EL234="fem",'Classificação geral'!$F228=1),'Classificação geral'!M228,""),"")</f>
        <v/>
      </c>
      <c r="EU234" s="378" t="str">
        <f>IFERROR(IF(AND($EL234="fem",'Classificação geral'!$F228=1),'Classificação geral'!N228,""),"")</f>
        <v/>
      </c>
      <c r="EV234" s="306"/>
      <c r="EW234" s="378" t="str">
        <f>IFERROR(IF(AND($EL234="fem",'Classificação geral'!$F228=1),'Classificação geral'!P228,""),"")</f>
        <v/>
      </c>
      <c r="EX234" s="378" t="str">
        <f>IFERROR(IF(AND($EL234="fem",'Classificação geral'!$F228=1),'Classificação geral'!Q228,""),"")</f>
        <v/>
      </c>
      <c r="EY234" s="378" t="str">
        <f>IFERROR(IF(AND($EL234="fem",'Classificação geral'!$F228=1),'Classificação geral'!R228,""),"")</f>
        <v/>
      </c>
      <c r="EZ234" s="296"/>
      <c r="FA234" s="380" t="str">
        <f t="shared" si="462"/>
        <v/>
      </c>
      <c r="FB234" s="297" t="str">
        <f>IFERROR(RANK(EZ234,EZ:EZ,0)+ COUNTIF(EZ$13:$EZ233,EZ234),"")</f>
        <v/>
      </c>
      <c r="FC234" s="298"/>
      <c r="FD234" s="305"/>
      <c r="FE234" s="295"/>
      <c r="FF234" s="306"/>
      <c r="FG234" s="293"/>
      <c r="FH234" s="293"/>
      <c r="FI234" s="306"/>
      <c r="FJ234" s="378" t="str">
        <f>IFERROR(IF(AND($FH234="mas",'Classificação geral'!$F228=1),'Classificação geral'!G228,""),"")</f>
        <v/>
      </c>
      <c r="FK234" s="378" t="str">
        <f>IFERROR(IF(AND($FH234="mas",'Classificação geral'!$F228=1),'Classificação geral'!H228,""),"")</f>
        <v/>
      </c>
      <c r="FL234" s="378" t="str">
        <f>IFERROR(IF(AND($FH234="mas",'Classificação geral'!$F228=1),'Classificação geral'!I228,""),"")</f>
        <v/>
      </c>
      <c r="FM234" s="378" t="str">
        <f>IFERROR(IF(AND($FH234="mas",'Classificação geral'!$F228=1),'Classificação geral'!J228,""),"")</f>
        <v/>
      </c>
      <c r="FN234" s="378" t="str">
        <f>IFERROR(IF(AND($FH234="mas",'Classificação geral'!$F228=1),'Classificação geral'!K228,""),"")</f>
        <v/>
      </c>
      <c r="FO234" s="378" t="str">
        <f>IFERROR(IF(AND($FH234="mas",'Classificação geral'!$F228=1),'Classificação geral'!L228,""),"")</f>
        <v/>
      </c>
      <c r="FP234" s="378" t="str">
        <f>IFERROR(IF(AND($FH234="mas",'Classificação geral'!$F228=1),'Classificação geral'!M228,""),"")</f>
        <v/>
      </c>
      <c r="FQ234" s="378" t="str">
        <f>IFERROR(IF(AND($FH234="mas",'Classificação geral'!$F228=1),'Classificação geral'!N228,""),"")</f>
        <v/>
      </c>
      <c r="FR234" s="378" t="str">
        <f>IFERROR(IF(AND($FH234="mas",'Classificação geral'!$F228=1),'Classificação geral'!O228,""),"")</f>
        <v/>
      </c>
      <c r="FS234" s="378" t="str">
        <f>IFERROR(IF(AND($FH234="mas",'Classificação geral'!$F228=1),'Classificação geral'!P228,""),"")</f>
        <v/>
      </c>
      <c r="FT234" s="378" t="str">
        <f>IFERROR(IF(AND($FH234="mas",'Classificação geral'!$F228=1),'Classificação geral'!Q228,""),"")</f>
        <v/>
      </c>
      <c r="FU234" s="378" t="str">
        <f>IFERROR(IF(AND($FH234="mas",'Classificação geral'!$F228=1),'Classificação geral'!R228,""),"")</f>
        <v/>
      </c>
      <c r="FV234" s="306"/>
      <c r="FW234" s="380" t="str">
        <f t="shared" si="463"/>
        <v/>
      </c>
      <c r="FX234" s="297" t="str">
        <f>IFERROR(RANK(FV234,FV:FV,0)+ COUNTIF($FV$13:FV233,FV234),"")</f>
        <v/>
      </c>
      <c r="FY234" s="305"/>
      <c r="FZ234" s="295"/>
      <c r="GA234" s="295"/>
      <c r="GB234" s="293"/>
      <c r="GC234" s="293"/>
      <c r="GD234" s="306"/>
      <c r="GE234" s="378" t="str">
        <f>IFERROR(IF(AND($GC234="fem",'Classificação geral'!$F228=2),'Classificação geral'!G228,""),"")</f>
        <v/>
      </c>
      <c r="GF234" s="378" t="str">
        <f>IFERROR(IF(AND($GC234="fem",'Classificação geral'!$F228=2),'Classificação geral'!H228,""),"")</f>
        <v/>
      </c>
      <c r="GG234" s="378" t="str">
        <f>IFERROR(IF(AND($GC234="fem",'Classificação geral'!$F228=2),'Classificação geral'!I228,""),"")</f>
        <v/>
      </c>
      <c r="GH234" s="378" t="str">
        <f>IFERROR(IF(AND($GC234="fem",'Classificação geral'!$F228=2),'Classificação geral'!J228,""),"")</f>
        <v/>
      </c>
      <c r="GI234" s="378" t="str">
        <f>IFERROR(IF(AND($GC234="fem",'Classificação geral'!$F228=2),'Classificação geral'!K228,""),"")</f>
        <v/>
      </c>
      <c r="GJ234" s="378" t="str">
        <f>IFERROR(IF(AND($GC234="fem",'Classificação geral'!$F228=2),'Classificação geral'!L228,""),"")</f>
        <v/>
      </c>
      <c r="GK234" s="378" t="str">
        <f>IFERROR(IF(AND($GC234="fem",'Classificação geral'!$F228=2),'Classificação geral'!M228,""),"")</f>
        <v/>
      </c>
      <c r="GL234" s="378" t="str">
        <f>IFERROR(IF(AND($GC234="fem",'Classificação geral'!$F228=2),'Classificação geral'!N228,""),"")</f>
        <v/>
      </c>
      <c r="GM234" s="378" t="str">
        <f>IFERROR(IF(AND($GC234="fem",'Classificação geral'!$F228=2),'Classificação geral'!O228,""),"")</f>
        <v/>
      </c>
      <c r="GN234" s="378" t="str">
        <f>IFERROR(IF(AND($GC234="fem",'Classificação geral'!$F228=2),'Classificação geral'!P228,""),"")</f>
        <v/>
      </c>
      <c r="GO234" s="378" t="str">
        <f>IFERROR(IF(AND($GC234="fem",'Classificação geral'!$F228=2),'Classificação geral'!Q228,""),"")</f>
        <v/>
      </c>
      <c r="GP234" s="378" t="str">
        <f>IFERROR(IF(AND($GC234="fem",'Classificação geral'!$F228=2),'Classificação geral'!R228,""),"")</f>
        <v/>
      </c>
      <c r="GQ234" s="306"/>
      <c r="GR234" s="380" t="str">
        <f t="shared" si="464"/>
        <v/>
      </c>
      <c r="GS234" s="297" t="str">
        <f>IFERROR(RANK(GQ234,GQ:GQ,0)+ COUNTIF($GQ$13:GQ233,GQ234),"")</f>
        <v/>
      </c>
      <c r="GT234" s="305"/>
      <c r="GU234" s="295"/>
      <c r="GV234" s="295"/>
      <c r="GW234" s="293"/>
      <c r="GX234" s="293"/>
      <c r="GY234" s="306"/>
      <c r="GZ234" s="306"/>
      <c r="HA234" s="306"/>
      <c r="HB234" s="306"/>
      <c r="HC234" s="306"/>
      <c r="HD234" s="306"/>
      <c r="HE234" s="306"/>
      <c r="HF234" s="306"/>
      <c r="HG234" s="306"/>
      <c r="HH234" s="306"/>
      <c r="HI234" s="306"/>
      <c r="HJ234" s="306"/>
      <c r="HK234" s="306"/>
      <c r="HL234" s="306"/>
      <c r="HM234" s="380" t="str">
        <f t="shared" si="465"/>
        <v/>
      </c>
      <c r="HN234" s="297" t="str">
        <f>IFERROR(RANK(HL234,HL:HL,0)+ COUNTIF($HL$13:HL233,HL234),"")</f>
        <v/>
      </c>
      <c r="HO234" s="305"/>
      <c r="HP234" s="295"/>
      <c r="HQ234" s="306"/>
      <c r="HR234" s="293"/>
      <c r="HS234" s="293"/>
      <c r="HT234" s="293"/>
      <c r="HU234" s="382">
        <f>IF($HT234='Classificação geral'!$F228,'Classificação geral'!G228,"")</f>
        <v>0</v>
      </c>
      <c r="HV234" s="382">
        <f>IF($HT234='Classificação geral'!$F228,'Classificação geral'!H228,"")</f>
        <v>0</v>
      </c>
      <c r="HW234" s="382">
        <f>IF($HT234='Classificação geral'!$F228,'Classificação geral'!I228,"")</f>
        <v>0</v>
      </c>
      <c r="HX234" s="382">
        <f>IF($HT234='Classificação geral'!$F228,'Classificação geral'!J228,"")</f>
        <v>0</v>
      </c>
      <c r="HY234" s="382">
        <f>IF($HT234='Classificação geral'!$F228,'Classificação geral'!K228,"")</f>
        <v>0</v>
      </c>
      <c r="HZ234" s="382">
        <f>IF($HT234='Classificação geral'!$F228,'Classificação geral'!L228,"")</f>
        <v>0</v>
      </c>
      <c r="IA234" s="382">
        <f>IF($HT234='Classificação geral'!$F228,'Classificação geral'!M228,"")</f>
        <v>0</v>
      </c>
      <c r="IB234" s="382">
        <f>IF($HT234='Classificação geral'!$F228,'Classificação geral'!N228,"")</f>
        <v>0</v>
      </c>
      <c r="IC234" s="382">
        <f>IF($HT234='Classificação geral'!$F228,'Classificação geral'!O228,"")</f>
        <v>0</v>
      </c>
      <c r="ID234" s="382">
        <f>IF($HT234='Classificação geral'!$F228,'Classificação geral'!P228,"")</f>
        <v>0</v>
      </c>
      <c r="IE234" s="382">
        <f>IF($HT234='Classificação geral'!$F228,'Classificação geral'!Q228,"")</f>
        <v>0</v>
      </c>
      <c r="IF234" s="382">
        <f>IF($HT234='Classificação geral'!$F228,'Classificação geral'!R228,"")</f>
        <v>0</v>
      </c>
      <c r="IG234" s="379">
        <f>IF($HT234='Classificação geral'!$F228,'Classificação geral'!$U228,"")</f>
        <v>0</v>
      </c>
      <c r="IH234" s="334" t="str">
        <f t="shared" si="460"/>
        <v/>
      </c>
      <c r="II234" s="297">
        <f>IFERROR(RANK(IG234,IG:IG,0)+ COUNTIF($IG$13:IG233,IG234),"")</f>
        <v>94</v>
      </c>
      <c r="IJ234" s="305"/>
      <c r="IK234" s="295"/>
      <c r="IL234" s="306"/>
      <c r="IM234" s="293"/>
      <c r="IN234" s="293"/>
      <c r="IO234" s="293"/>
      <c r="IP234" s="379">
        <f>IF($IO234='Classificação geral'!$F228,'Classificação geral'!G228,"")</f>
        <v>0</v>
      </c>
      <c r="IQ234" s="379">
        <f>IF($IO234='Classificação geral'!$F228,'Classificação geral'!H228,"")</f>
        <v>0</v>
      </c>
      <c r="IR234" s="379">
        <f>IF($IO234='Classificação geral'!$F228,'Classificação geral'!I228,"")</f>
        <v>0</v>
      </c>
      <c r="IS234" s="379">
        <f>IF($IO234='Classificação geral'!$F228,'Classificação geral'!J228,"")</f>
        <v>0</v>
      </c>
      <c r="IT234" s="379">
        <f>IF($IO234='Classificação geral'!$F228,'Classificação geral'!K228,"")</f>
        <v>0</v>
      </c>
      <c r="IU234" s="379">
        <f>IF($IO234='Classificação geral'!$F228,'Classificação geral'!L228,"")</f>
        <v>0</v>
      </c>
      <c r="IV234" s="379">
        <f>IF($IO234='Classificação geral'!$F228,'Classificação geral'!M228,"")</f>
        <v>0</v>
      </c>
      <c r="IW234" s="379">
        <f>IF($IO234='Classificação geral'!$F228,'Classificação geral'!N228,"")</f>
        <v>0</v>
      </c>
      <c r="IX234" s="379">
        <f>IF($IO234='Classificação geral'!$F228,'Classificação geral'!O228,"")</f>
        <v>0</v>
      </c>
      <c r="IY234" s="379">
        <f>IF($IO234='Classificação geral'!$F228,'Classificação geral'!P228,"")</f>
        <v>0</v>
      </c>
      <c r="IZ234" s="379">
        <f>IF($IO234='Classificação geral'!$F228,'Classificação geral'!Q228,"")</f>
        <v>0</v>
      </c>
      <c r="JA234" s="379">
        <f>IF($IO234='Classificação geral'!$F228,'Classificação geral'!R228,"")</f>
        <v>0</v>
      </c>
      <c r="JB234" s="296">
        <f>IF($IO234='Classificação geral'!$F228,'Classificação geral'!$U228,"")</f>
        <v>0</v>
      </c>
      <c r="JC234" s="334" t="str">
        <f t="shared" si="461"/>
        <v/>
      </c>
      <c r="JD234" s="297">
        <f>IFERROR(RANK(JB234,JB:JB,0)+ COUNTIF($JB$13:JB233,JB234),"")</f>
        <v>94</v>
      </c>
    </row>
    <row r="235" spans="66:264" ht="24.6" x14ac:dyDescent="0.4">
      <c r="BN235" s="236"/>
      <c r="EI235" s="295"/>
      <c r="EJ235" s="306"/>
      <c r="EK235" s="293"/>
      <c r="EL235" s="293"/>
      <c r="EM235" s="293"/>
      <c r="EN235" s="378" t="str">
        <f>IFERROR(IF(AND($EL235="fem",'Classificação geral'!$F229=1),'Classificação geral'!G229,""),"")</f>
        <v/>
      </c>
      <c r="EO235" s="378" t="str">
        <f>IFERROR(IF(AND($EL235="fem",'Classificação geral'!$F229=1),'Classificação geral'!H229,""),"")</f>
        <v/>
      </c>
      <c r="EP235" s="378" t="str">
        <f>IFERROR(IF(AND($EL235="fem",'Classificação geral'!$F229=1),'Classificação geral'!I229,""),"")</f>
        <v/>
      </c>
      <c r="EQ235" s="378" t="str">
        <f>IFERROR(IF(AND($EL235="fem",'Classificação geral'!$F229=1),'Classificação geral'!J229,""),"")</f>
        <v/>
      </c>
      <c r="ER235" s="306"/>
      <c r="ES235" s="378" t="str">
        <f>IFERROR(IF(AND($EL235="fem",'Classificação geral'!$F229=1),'Classificação geral'!L229,""),"")</f>
        <v/>
      </c>
      <c r="ET235" s="378" t="str">
        <f>IFERROR(IF(AND($EL235="fem",'Classificação geral'!$F229=1),'Classificação geral'!M229,""),"")</f>
        <v/>
      </c>
      <c r="EU235" s="378" t="str">
        <f>IFERROR(IF(AND($EL235="fem",'Classificação geral'!$F229=1),'Classificação geral'!N229,""),"")</f>
        <v/>
      </c>
      <c r="EV235" s="306"/>
      <c r="EW235" s="378" t="str">
        <f>IFERROR(IF(AND($EL235="fem",'Classificação geral'!$F229=1),'Classificação geral'!P229,""),"")</f>
        <v/>
      </c>
      <c r="EX235" s="378" t="str">
        <f>IFERROR(IF(AND($EL235="fem",'Classificação geral'!$F229=1),'Classificação geral'!Q229,""),"")</f>
        <v/>
      </c>
      <c r="EY235" s="378" t="str">
        <f>IFERROR(IF(AND($EL235="fem",'Classificação geral'!$F229=1),'Classificação geral'!R229,""),"")</f>
        <v/>
      </c>
      <c r="EZ235" s="296"/>
      <c r="FA235" s="380" t="str">
        <f t="shared" si="462"/>
        <v/>
      </c>
      <c r="FB235" s="297" t="str">
        <f>IFERROR(RANK(EZ235,EZ:EZ,0)+ COUNTIF(EZ$13:$EZ234,EZ235),"")</f>
        <v/>
      </c>
      <c r="FC235" s="298"/>
      <c r="FD235" s="305"/>
      <c r="FE235" s="295"/>
      <c r="FF235" s="306"/>
      <c r="FG235" s="293"/>
      <c r="FH235" s="293"/>
      <c r="FI235" s="306"/>
      <c r="FJ235" s="378" t="str">
        <f>IFERROR(IF(AND($FH235="mas",'Classificação geral'!$F229=1),'Classificação geral'!G229,""),"")</f>
        <v/>
      </c>
      <c r="FK235" s="378" t="str">
        <f>IFERROR(IF(AND($FH235="mas",'Classificação geral'!$F229=1),'Classificação geral'!H229,""),"")</f>
        <v/>
      </c>
      <c r="FL235" s="378" t="str">
        <f>IFERROR(IF(AND($FH235="mas",'Classificação geral'!$F229=1),'Classificação geral'!I229,""),"")</f>
        <v/>
      </c>
      <c r="FM235" s="378" t="str">
        <f>IFERROR(IF(AND($FH235="mas",'Classificação geral'!$F229=1),'Classificação geral'!J229,""),"")</f>
        <v/>
      </c>
      <c r="FN235" s="378" t="str">
        <f>IFERROR(IF(AND($FH235="mas",'Classificação geral'!$F229=1),'Classificação geral'!K229,""),"")</f>
        <v/>
      </c>
      <c r="FO235" s="378" t="str">
        <f>IFERROR(IF(AND($FH235="mas",'Classificação geral'!$F229=1),'Classificação geral'!L229,""),"")</f>
        <v/>
      </c>
      <c r="FP235" s="378" t="str">
        <f>IFERROR(IF(AND($FH235="mas",'Classificação geral'!$F229=1),'Classificação geral'!M229,""),"")</f>
        <v/>
      </c>
      <c r="FQ235" s="378" t="str">
        <f>IFERROR(IF(AND($FH235="mas",'Classificação geral'!$F229=1),'Classificação geral'!N229,""),"")</f>
        <v/>
      </c>
      <c r="FR235" s="378" t="str">
        <f>IFERROR(IF(AND($FH235="mas",'Classificação geral'!$F229=1),'Classificação geral'!O229,""),"")</f>
        <v/>
      </c>
      <c r="FS235" s="378" t="str">
        <f>IFERROR(IF(AND($FH235="mas",'Classificação geral'!$F229=1),'Classificação geral'!P229,""),"")</f>
        <v/>
      </c>
      <c r="FT235" s="378" t="str">
        <f>IFERROR(IF(AND($FH235="mas",'Classificação geral'!$F229=1),'Classificação geral'!Q229,""),"")</f>
        <v/>
      </c>
      <c r="FU235" s="378" t="str">
        <f>IFERROR(IF(AND($FH235="mas",'Classificação geral'!$F229=1),'Classificação geral'!R229,""),"")</f>
        <v/>
      </c>
      <c r="FV235" s="306"/>
      <c r="FW235" s="380" t="str">
        <f t="shared" si="463"/>
        <v/>
      </c>
      <c r="FX235" s="297" t="str">
        <f>IFERROR(RANK(FV235,FV:FV,0)+ COUNTIF($FV$13:FV234,FV235),"")</f>
        <v/>
      </c>
      <c r="FY235" s="305"/>
      <c r="FZ235" s="295"/>
      <c r="GA235" s="295"/>
      <c r="GB235" s="293"/>
      <c r="GC235" s="293"/>
      <c r="GD235" s="306"/>
      <c r="GE235" s="378" t="str">
        <f>IFERROR(IF(AND($GC235="fem",'Classificação geral'!$F229=2),'Classificação geral'!G229,""),"")</f>
        <v/>
      </c>
      <c r="GF235" s="378" t="str">
        <f>IFERROR(IF(AND($GC235="fem",'Classificação geral'!$F229=2),'Classificação geral'!H229,""),"")</f>
        <v/>
      </c>
      <c r="GG235" s="378" t="str">
        <f>IFERROR(IF(AND($GC235="fem",'Classificação geral'!$F229=2),'Classificação geral'!I229,""),"")</f>
        <v/>
      </c>
      <c r="GH235" s="378" t="str">
        <f>IFERROR(IF(AND($GC235="fem",'Classificação geral'!$F229=2),'Classificação geral'!J229,""),"")</f>
        <v/>
      </c>
      <c r="GI235" s="378" t="str">
        <f>IFERROR(IF(AND($GC235="fem",'Classificação geral'!$F229=2),'Classificação geral'!K229,""),"")</f>
        <v/>
      </c>
      <c r="GJ235" s="378" t="str">
        <f>IFERROR(IF(AND($GC235="fem",'Classificação geral'!$F229=2),'Classificação geral'!L229,""),"")</f>
        <v/>
      </c>
      <c r="GK235" s="378" t="str">
        <f>IFERROR(IF(AND($GC235="fem",'Classificação geral'!$F229=2),'Classificação geral'!M229,""),"")</f>
        <v/>
      </c>
      <c r="GL235" s="378" t="str">
        <f>IFERROR(IF(AND($GC235="fem",'Classificação geral'!$F229=2),'Classificação geral'!N229,""),"")</f>
        <v/>
      </c>
      <c r="GM235" s="378" t="str">
        <f>IFERROR(IF(AND($GC235="fem",'Classificação geral'!$F229=2),'Classificação geral'!O229,""),"")</f>
        <v/>
      </c>
      <c r="GN235" s="378" t="str">
        <f>IFERROR(IF(AND($GC235="fem",'Classificação geral'!$F229=2),'Classificação geral'!P229,""),"")</f>
        <v/>
      </c>
      <c r="GO235" s="378" t="str">
        <f>IFERROR(IF(AND($GC235="fem",'Classificação geral'!$F229=2),'Classificação geral'!Q229,""),"")</f>
        <v/>
      </c>
      <c r="GP235" s="378" t="str">
        <f>IFERROR(IF(AND($GC235="fem",'Classificação geral'!$F229=2),'Classificação geral'!R229,""),"")</f>
        <v/>
      </c>
      <c r="GQ235" s="306"/>
      <c r="GR235" s="380" t="str">
        <f t="shared" si="464"/>
        <v/>
      </c>
      <c r="GS235" s="297" t="str">
        <f>IFERROR(RANK(GQ235,GQ:GQ,0)+ COUNTIF($GQ$13:GQ234,GQ235),"")</f>
        <v/>
      </c>
      <c r="GT235" s="305"/>
      <c r="GU235" s="295"/>
      <c r="GV235" s="295"/>
      <c r="GW235" s="293"/>
      <c r="GX235" s="293"/>
      <c r="GY235" s="306"/>
      <c r="GZ235" s="306"/>
      <c r="HA235" s="306"/>
      <c r="HB235" s="306"/>
      <c r="HC235" s="306"/>
      <c r="HD235" s="306"/>
      <c r="HE235" s="306"/>
      <c r="HF235" s="306"/>
      <c r="HG235" s="306"/>
      <c r="HH235" s="306"/>
      <c r="HI235" s="306"/>
      <c r="HJ235" s="306"/>
      <c r="HK235" s="306"/>
      <c r="HL235" s="306"/>
      <c r="HM235" s="380" t="str">
        <f t="shared" si="465"/>
        <v/>
      </c>
      <c r="HN235" s="297" t="str">
        <f>IFERROR(RANK(HL235,HL:HL,0)+ COUNTIF($HL$13:HL234,HL235),"")</f>
        <v/>
      </c>
      <c r="HO235" s="305"/>
      <c r="HP235" s="295"/>
      <c r="HQ235" s="306"/>
      <c r="HR235" s="293"/>
      <c r="HS235" s="293"/>
      <c r="HT235" s="293"/>
      <c r="HU235" s="382">
        <f>IF($HT235='Classificação geral'!$F229,'Classificação geral'!G229,"")</f>
        <v>0</v>
      </c>
      <c r="HV235" s="382">
        <f>IF($HT235='Classificação geral'!$F229,'Classificação geral'!H229,"")</f>
        <v>0</v>
      </c>
      <c r="HW235" s="382">
        <f>IF($HT235='Classificação geral'!$F229,'Classificação geral'!I229,"")</f>
        <v>0</v>
      </c>
      <c r="HX235" s="382">
        <f>IF($HT235='Classificação geral'!$F229,'Classificação geral'!J229,"")</f>
        <v>0</v>
      </c>
      <c r="HY235" s="382">
        <f>IF($HT235='Classificação geral'!$F229,'Classificação geral'!K229,"")</f>
        <v>0</v>
      </c>
      <c r="HZ235" s="382">
        <f>IF($HT235='Classificação geral'!$F229,'Classificação geral'!L229,"")</f>
        <v>0</v>
      </c>
      <c r="IA235" s="382">
        <f>IF($HT235='Classificação geral'!$F229,'Classificação geral'!M229,"")</f>
        <v>0</v>
      </c>
      <c r="IB235" s="382">
        <f>IF($HT235='Classificação geral'!$F229,'Classificação geral'!N229,"")</f>
        <v>0</v>
      </c>
      <c r="IC235" s="382">
        <f>IF($HT235='Classificação geral'!$F229,'Classificação geral'!O229,"")</f>
        <v>0</v>
      </c>
      <c r="ID235" s="382">
        <f>IF($HT235='Classificação geral'!$F229,'Classificação geral'!P229,"")</f>
        <v>0</v>
      </c>
      <c r="IE235" s="382">
        <f>IF($HT235='Classificação geral'!$F229,'Classificação geral'!Q229,"")</f>
        <v>0</v>
      </c>
      <c r="IF235" s="382">
        <f>IF($HT235='Classificação geral'!$F229,'Classificação geral'!R229,"")</f>
        <v>0</v>
      </c>
      <c r="IG235" s="379">
        <f>IF($HT235='Classificação geral'!$F229,'Classificação geral'!$U229,"")</f>
        <v>0</v>
      </c>
      <c r="IH235" s="334" t="str">
        <f t="shared" si="460"/>
        <v/>
      </c>
      <c r="II235" s="297">
        <f>IFERROR(RANK(IG235,IG:IG,0)+ COUNTIF($IG$13:IG234,IG235),"")</f>
        <v>95</v>
      </c>
      <c r="IJ235" s="305"/>
      <c r="IK235" s="295"/>
      <c r="IL235" s="306"/>
      <c r="IM235" s="293"/>
      <c r="IN235" s="293"/>
      <c r="IO235" s="293"/>
      <c r="IP235" s="379">
        <f>IF($IO235='Classificação geral'!$F229,'Classificação geral'!G229,"")</f>
        <v>0</v>
      </c>
      <c r="IQ235" s="379">
        <f>IF($IO235='Classificação geral'!$F229,'Classificação geral'!H229,"")</f>
        <v>0</v>
      </c>
      <c r="IR235" s="379">
        <f>IF($IO235='Classificação geral'!$F229,'Classificação geral'!I229,"")</f>
        <v>0</v>
      </c>
      <c r="IS235" s="379">
        <f>IF($IO235='Classificação geral'!$F229,'Classificação geral'!J229,"")</f>
        <v>0</v>
      </c>
      <c r="IT235" s="379">
        <f>IF($IO235='Classificação geral'!$F229,'Classificação geral'!K229,"")</f>
        <v>0</v>
      </c>
      <c r="IU235" s="379">
        <f>IF($IO235='Classificação geral'!$F229,'Classificação geral'!L229,"")</f>
        <v>0</v>
      </c>
      <c r="IV235" s="379">
        <f>IF($IO235='Classificação geral'!$F229,'Classificação geral'!M229,"")</f>
        <v>0</v>
      </c>
      <c r="IW235" s="379">
        <f>IF($IO235='Classificação geral'!$F229,'Classificação geral'!N229,"")</f>
        <v>0</v>
      </c>
      <c r="IX235" s="379">
        <f>IF($IO235='Classificação geral'!$F229,'Classificação geral'!O229,"")</f>
        <v>0</v>
      </c>
      <c r="IY235" s="379">
        <f>IF($IO235='Classificação geral'!$F229,'Classificação geral'!P229,"")</f>
        <v>0</v>
      </c>
      <c r="IZ235" s="379">
        <f>IF($IO235='Classificação geral'!$F229,'Classificação geral'!Q229,"")</f>
        <v>0</v>
      </c>
      <c r="JA235" s="379">
        <f>IF($IO235='Classificação geral'!$F229,'Classificação geral'!R229,"")</f>
        <v>0</v>
      </c>
      <c r="JB235" s="296">
        <f>IF($IO235='Classificação geral'!$F229,'Classificação geral'!$U229,"")</f>
        <v>0</v>
      </c>
      <c r="JC235" s="334" t="str">
        <f t="shared" si="461"/>
        <v/>
      </c>
      <c r="JD235" s="297">
        <f>IFERROR(RANK(JB235,JB:JB,0)+ COUNTIF($JB$13:JB234,JB235),"")</f>
        <v>95</v>
      </c>
    </row>
    <row r="236" spans="66:264" ht="24.6" x14ac:dyDescent="0.4">
      <c r="BN236" s="236"/>
      <c r="EI236" s="295"/>
      <c r="EJ236" s="306"/>
      <c r="EK236" s="293"/>
      <c r="EL236" s="293"/>
      <c r="EM236" s="293"/>
      <c r="EN236" s="378" t="str">
        <f>IFERROR(IF(AND($EL236="fem",'Classificação geral'!$F230=1),'Classificação geral'!G230,""),"")</f>
        <v/>
      </c>
      <c r="EO236" s="378" t="str">
        <f>IFERROR(IF(AND($EL236="fem",'Classificação geral'!$F230=1),'Classificação geral'!H230,""),"")</f>
        <v/>
      </c>
      <c r="EP236" s="378" t="str">
        <f>IFERROR(IF(AND($EL236="fem",'Classificação geral'!$F230=1),'Classificação geral'!I230,""),"")</f>
        <v/>
      </c>
      <c r="EQ236" s="378" t="str">
        <f>IFERROR(IF(AND($EL236="fem",'Classificação geral'!$F230=1),'Classificação geral'!J230,""),"")</f>
        <v/>
      </c>
      <c r="ER236" s="306"/>
      <c r="ES236" s="378" t="str">
        <f>IFERROR(IF(AND($EL236="fem",'Classificação geral'!$F230=1),'Classificação geral'!L230,""),"")</f>
        <v/>
      </c>
      <c r="ET236" s="378" t="str">
        <f>IFERROR(IF(AND($EL236="fem",'Classificação geral'!$F230=1),'Classificação geral'!M230,""),"")</f>
        <v/>
      </c>
      <c r="EU236" s="378" t="str">
        <f>IFERROR(IF(AND($EL236="fem",'Classificação geral'!$F230=1),'Classificação geral'!N230,""),"")</f>
        <v/>
      </c>
      <c r="EV236" s="306"/>
      <c r="EW236" s="378" t="str">
        <f>IFERROR(IF(AND($EL236="fem",'Classificação geral'!$F230=1),'Classificação geral'!P230,""),"")</f>
        <v/>
      </c>
      <c r="EX236" s="378" t="str">
        <f>IFERROR(IF(AND($EL236="fem",'Classificação geral'!$F230=1),'Classificação geral'!Q230,""),"")</f>
        <v/>
      </c>
      <c r="EY236" s="378" t="str">
        <f>IFERROR(IF(AND($EL236="fem",'Classificação geral'!$F230=1),'Classificação geral'!R230,""),"")</f>
        <v/>
      </c>
      <c r="EZ236" s="296"/>
      <c r="FA236" s="380" t="str">
        <f t="shared" si="462"/>
        <v/>
      </c>
      <c r="FB236" s="297" t="str">
        <f>IFERROR(RANK(EZ236,EZ:EZ,0)+ COUNTIF(EZ$13:$EZ235,EZ236),"")</f>
        <v/>
      </c>
      <c r="FC236" s="298"/>
      <c r="FD236" s="305"/>
      <c r="FE236" s="295"/>
      <c r="FF236" s="306"/>
      <c r="FG236" s="293"/>
      <c r="FH236" s="293"/>
      <c r="FI236" s="306"/>
      <c r="FJ236" s="378" t="str">
        <f>IFERROR(IF(AND($FH236="mas",'Classificação geral'!$F230=1),'Classificação geral'!G230,""),"")</f>
        <v/>
      </c>
      <c r="FK236" s="378" t="str">
        <f>IFERROR(IF(AND($FH236="mas",'Classificação geral'!$F230=1),'Classificação geral'!H230,""),"")</f>
        <v/>
      </c>
      <c r="FL236" s="378" t="str">
        <f>IFERROR(IF(AND($FH236="mas",'Classificação geral'!$F230=1),'Classificação geral'!I230,""),"")</f>
        <v/>
      </c>
      <c r="FM236" s="378" t="str">
        <f>IFERROR(IF(AND($FH236="mas",'Classificação geral'!$F230=1),'Classificação geral'!J230,""),"")</f>
        <v/>
      </c>
      <c r="FN236" s="378" t="str">
        <f>IFERROR(IF(AND($FH236="mas",'Classificação geral'!$F230=1),'Classificação geral'!K230,""),"")</f>
        <v/>
      </c>
      <c r="FO236" s="378" t="str">
        <f>IFERROR(IF(AND($FH236="mas",'Classificação geral'!$F230=1),'Classificação geral'!L230,""),"")</f>
        <v/>
      </c>
      <c r="FP236" s="378" t="str">
        <f>IFERROR(IF(AND($FH236="mas",'Classificação geral'!$F230=1),'Classificação geral'!M230,""),"")</f>
        <v/>
      </c>
      <c r="FQ236" s="378" t="str">
        <f>IFERROR(IF(AND($FH236="mas",'Classificação geral'!$F230=1),'Classificação geral'!N230,""),"")</f>
        <v/>
      </c>
      <c r="FR236" s="378" t="str">
        <f>IFERROR(IF(AND($FH236="mas",'Classificação geral'!$F230=1),'Classificação geral'!O230,""),"")</f>
        <v/>
      </c>
      <c r="FS236" s="378" t="str">
        <f>IFERROR(IF(AND($FH236="mas",'Classificação geral'!$F230=1),'Classificação geral'!P230,""),"")</f>
        <v/>
      </c>
      <c r="FT236" s="378" t="str">
        <f>IFERROR(IF(AND($FH236="mas",'Classificação geral'!$F230=1),'Classificação geral'!Q230,""),"")</f>
        <v/>
      </c>
      <c r="FU236" s="378" t="str">
        <f>IFERROR(IF(AND($FH236="mas",'Classificação geral'!$F230=1),'Classificação geral'!R230,""),"")</f>
        <v/>
      </c>
      <c r="FV236" s="306"/>
      <c r="FW236" s="380" t="str">
        <f t="shared" si="463"/>
        <v/>
      </c>
      <c r="FX236" s="297" t="str">
        <f>IFERROR(RANK(FV236,FV:FV,0)+ COUNTIF($FV$13:FV235,FV236),"")</f>
        <v/>
      </c>
      <c r="FY236" s="305"/>
      <c r="FZ236" s="295"/>
      <c r="GA236" s="295"/>
      <c r="GB236" s="293"/>
      <c r="GC236" s="293"/>
      <c r="GD236" s="306"/>
      <c r="GE236" s="378" t="str">
        <f>IFERROR(IF(AND($GC236="fem",'Classificação geral'!$F230=2),'Classificação geral'!G230,""),"")</f>
        <v/>
      </c>
      <c r="GF236" s="378" t="str">
        <f>IFERROR(IF(AND($GC236="fem",'Classificação geral'!$F230=2),'Classificação geral'!H230,""),"")</f>
        <v/>
      </c>
      <c r="GG236" s="378" t="str">
        <f>IFERROR(IF(AND($GC236="fem",'Classificação geral'!$F230=2),'Classificação geral'!I230,""),"")</f>
        <v/>
      </c>
      <c r="GH236" s="378" t="str">
        <f>IFERROR(IF(AND($GC236="fem",'Classificação geral'!$F230=2),'Classificação geral'!J230,""),"")</f>
        <v/>
      </c>
      <c r="GI236" s="378" t="str">
        <f>IFERROR(IF(AND($GC236="fem",'Classificação geral'!$F230=2),'Classificação geral'!K230,""),"")</f>
        <v/>
      </c>
      <c r="GJ236" s="378" t="str">
        <f>IFERROR(IF(AND($GC236="fem",'Classificação geral'!$F230=2),'Classificação geral'!L230,""),"")</f>
        <v/>
      </c>
      <c r="GK236" s="378" t="str">
        <f>IFERROR(IF(AND($GC236="fem",'Classificação geral'!$F230=2),'Classificação geral'!M230,""),"")</f>
        <v/>
      </c>
      <c r="GL236" s="378" t="str">
        <f>IFERROR(IF(AND($GC236="fem",'Classificação geral'!$F230=2),'Classificação geral'!N230,""),"")</f>
        <v/>
      </c>
      <c r="GM236" s="378" t="str">
        <f>IFERROR(IF(AND($GC236="fem",'Classificação geral'!$F230=2),'Classificação geral'!O230,""),"")</f>
        <v/>
      </c>
      <c r="GN236" s="378" t="str">
        <f>IFERROR(IF(AND($GC236="fem",'Classificação geral'!$F230=2),'Classificação geral'!P230,""),"")</f>
        <v/>
      </c>
      <c r="GO236" s="378" t="str">
        <f>IFERROR(IF(AND($GC236="fem",'Classificação geral'!$F230=2),'Classificação geral'!Q230,""),"")</f>
        <v/>
      </c>
      <c r="GP236" s="378" t="str">
        <f>IFERROR(IF(AND($GC236="fem",'Classificação geral'!$F230=2),'Classificação geral'!R230,""),"")</f>
        <v/>
      </c>
      <c r="GQ236" s="306"/>
      <c r="GR236" s="380" t="str">
        <f t="shared" si="464"/>
        <v/>
      </c>
      <c r="GS236" s="297" t="str">
        <f>IFERROR(RANK(GQ236,GQ:GQ,0)+ COUNTIF($GQ$13:GQ235,GQ236),"")</f>
        <v/>
      </c>
      <c r="GT236" s="305"/>
      <c r="GU236" s="295"/>
      <c r="GV236" s="295"/>
      <c r="GW236" s="293"/>
      <c r="GX236" s="293"/>
      <c r="GY236" s="306"/>
      <c r="GZ236" s="306"/>
      <c r="HA236" s="306"/>
      <c r="HB236" s="306"/>
      <c r="HC236" s="306"/>
      <c r="HD236" s="306"/>
      <c r="HE236" s="306"/>
      <c r="HF236" s="306"/>
      <c r="HG236" s="306"/>
      <c r="HH236" s="306"/>
      <c r="HI236" s="306"/>
      <c r="HJ236" s="306"/>
      <c r="HK236" s="306"/>
      <c r="HL236" s="306"/>
      <c r="HM236" s="380" t="str">
        <f t="shared" si="465"/>
        <v/>
      </c>
      <c r="HN236" s="297" t="str">
        <f>IFERROR(RANK(HL236,HL:HL,0)+ COUNTIF($HL$13:HL235,HL236),"")</f>
        <v/>
      </c>
      <c r="HO236" s="305"/>
      <c r="HP236" s="295"/>
      <c r="HQ236" s="306"/>
      <c r="HR236" s="293"/>
      <c r="HS236" s="293"/>
      <c r="HT236" s="293"/>
      <c r="HU236" s="382">
        <f>IF($HT236='Classificação geral'!$F230,'Classificação geral'!G230,"")</f>
        <v>0</v>
      </c>
      <c r="HV236" s="382">
        <f>IF($HT236='Classificação geral'!$F230,'Classificação geral'!H230,"")</f>
        <v>0</v>
      </c>
      <c r="HW236" s="382">
        <f>IF($HT236='Classificação geral'!$F230,'Classificação geral'!I230,"")</f>
        <v>0</v>
      </c>
      <c r="HX236" s="382">
        <f>IF($HT236='Classificação geral'!$F230,'Classificação geral'!J230,"")</f>
        <v>0</v>
      </c>
      <c r="HY236" s="382">
        <f>IF($HT236='Classificação geral'!$F230,'Classificação geral'!K230,"")</f>
        <v>0</v>
      </c>
      <c r="HZ236" s="382">
        <f>IF($HT236='Classificação geral'!$F230,'Classificação geral'!L230,"")</f>
        <v>0</v>
      </c>
      <c r="IA236" s="382">
        <f>IF($HT236='Classificação geral'!$F230,'Classificação geral'!M230,"")</f>
        <v>0</v>
      </c>
      <c r="IB236" s="382">
        <f>IF($HT236='Classificação geral'!$F230,'Classificação geral'!N230,"")</f>
        <v>0</v>
      </c>
      <c r="IC236" s="382">
        <f>IF($HT236='Classificação geral'!$F230,'Classificação geral'!O230,"")</f>
        <v>0</v>
      </c>
      <c r="ID236" s="382">
        <f>IF($HT236='Classificação geral'!$F230,'Classificação geral'!P230,"")</f>
        <v>0</v>
      </c>
      <c r="IE236" s="382">
        <f>IF($HT236='Classificação geral'!$F230,'Classificação geral'!Q230,"")</f>
        <v>0</v>
      </c>
      <c r="IF236" s="382">
        <f>IF($HT236='Classificação geral'!$F230,'Classificação geral'!R230,"")</f>
        <v>0</v>
      </c>
      <c r="IG236" s="379">
        <f>IF($HT236='Classificação geral'!$F230,'Classificação geral'!$U230,"")</f>
        <v>0</v>
      </c>
      <c r="IH236" s="334" t="str">
        <f t="shared" si="460"/>
        <v/>
      </c>
      <c r="II236" s="297">
        <f>IFERROR(RANK(IG236,IG:IG,0)+ COUNTIF($IG$13:IG235,IG236),"")</f>
        <v>96</v>
      </c>
      <c r="IJ236" s="305"/>
      <c r="IK236" s="295"/>
      <c r="IL236" s="306"/>
      <c r="IM236" s="293"/>
      <c r="IN236" s="293"/>
      <c r="IO236" s="293"/>
      <c r="IP236" s="379">
        <f>IF($IO236='Classificação geral'!$F230,'Classificação geral'!G230,"")</f>
        <v>0</v>
      </c>
      <c r="IQ236" s="379">
        <f>IF($IO236='Classificação geral'!$F230,'Classificação geral'!H230,"")</f>
        <v>0</v>
      </c>
      <c r="IR236" s="379">
        <f>IF($IO236='Classificação geral'!$F230,'Classificação geral'!I230,"")</f>
        <v>0</v>
      </c>
      <c r="IS236" s="379">
        <f>IF($IO236='Classificação geral'!$F230,'Classificação geral'!J230,"")</f>
        <v>0</v>
      </c>
      <c r="IT236" s="379">
        <f>IF($IO236='Classificação geral'!$F230,'Classificação geral'!K230,"")</f>
        <v>0</v>
      </c>
      <c r="IU236" s="379">
        <f>IF($IO236='Classificação geral'!$F230,'Classificação geral'!L230,"")</f>
        <v>0</v>
      </c>
      <c r="IV236" s="379">
        <f>IF($IO236='Classificação geral'!$F230,'Classificação geral'!M230,"")</f>
        <v>0</v>
      </c>
      <c r="IW236" s="379">
        <f>IF($IO236='Classificação geral'!$F230,'Classificação geral'!N230,"")</f>
        <v>0</v>
      </c>
      <c r="IX236" s="379">
        <f>IF($IO236='Classificação geral'!$F230,'Classificação geral'!O230,"")</f>
        <v>0</v>
      </c>
      <c r="IY236" s="379">
        <f>IF($IO236='Classificação geral'!$F230,'Classificação geral'!P230,"")</f>
        <v>0</v>
      </c>
      <c r="IZ236" s="379">
        <f>IF($IO236='Classificação geral'!$F230,'Classificação geral'!Q230,"")</f>
        <v>0</v>
      </c>
      <c r="JA236" s="379">
        <f>IF($IO236='Classificação geral'!$F230,'Classificação geral'!R230,"")</f>
        <v>0</v>
      </c>
      <c r="JB236" s="296">
        <f>IF($IO236='Classificação geral'!$F230,'Classificação geral'!$U230,"")</f>
        <v>0</v>
      </c>
      <c r="JC236" s="334" t="str">
        <f t="shared" si="461"/>
        <v/>
      </c>
      <c r="JD236" s="297">
        <f>IFERROR(RANK(JB236,JB:JB,0)+ COUNTIF($JB$13:JB235,JB236),"")</f>
        <v>96</v>
      </c>
    </row>
    <row r="237" spans="66:264" ht="24.6" x14ac:dyDescent="0.4">
      <c r="BN237" s="236"/>
      <c r="EI237" s="295"/>
      <c r="EJ237" s="306"/>
      <c r="EK237" s="293"/>
      <c r="EL237" s="293"/>
      <c r="EM237" s="293"/>
      <c r="EN237" s="378" t="str">
        <f>IFERROR(IF(AND($EL237="fem",'Classificação geral'!$F231=1),'Classificação geral'!G231,""),"")</f>
        <v/>
      </c>
      <c r="EO237" s="378" t="str">
        <f>IFERROR(IF(AND($EL237="fem",'Classificação geral'!$F231=1),'Classificação geral'!H231,""),"")</f>
        <v/>
      </c>
      <c r="EP237" s="378" t="str">
        <f>IFERROR(IF(AND($EL237="fem",'Classificação geral'!$F231=1),'Classificação geral'!I231,""),"")</f>
        <v/>
      </c>
      <c r="EQ237" s="378" t="str">
        <f>IFERROR(IF(AND($EL237="fem",'Classificação geral'!$F231=1),'Classificação geral'!J231,""),"")</f>
        <v/>
      </c>
      <c r="ER237" s="306"/>
      <c r="ES237" s="378" t="str">
        <f>IFERROR(IF(AND($EL237="fem",'Classificação geral'!$F231=1),'Classificação geral'!L231,""),"")</f>
        <v/>
      </c>
      <c r="ET237" s="378" t="str">
        <f>IFERROR(IF(AND($EL237="fem",'Classificação geral'!$F231=1),'Classificação geral'!M231,""),"")</f>
        <v/>
      </c>
      <c r="EU237" s="378" t="str">
        <f>IFERROR(IF(AND($EL237="fem",'Classificação geral'!$F231=1),'Classificação geral'!N231,""),"")</f>
        <v/>
      </c>
      <c r="EV237" s="306"/>
      <c r="EW237" s="378" t="str">
        <f>IFERROR(IF(AND($EL237="fem",'Classificação geral'!$F231=1),'Classificação geral'!P231,""),"")</f>
        <v/>
      </c>
      <c r="EX237" s="378" t="str">
        <f>IFERROR(IF(AND($EL237="fem",'Classificação geral'!$F231=1),'Classificação geral'!Q231,""),"")</f>
        <v/>
      </c>
      <c r="EY237" s="378" t="str">
        <f>IFERROR(IF(AND($EL237="fem",'Classificação geral'!$F231=1),'Classificação geral'!R231,""),"")</f>
        <v/>
      </c>
      <c r="EZ237" s="296"/>
      <c r="FA237" s="380" t="str">
        <f t="shared" si="462"/>
        <v/>
      </c>
      <c r="FB237" s="297" t="str">
        <f>IFERROR(RANK(EZ237,EZ:EZ,0)+ COUNTIF(EZ$13:$EZ236,EZ237),"")</f>
        <v/>
      </c>
      <c r="FC237" s="298"/>
      <c r="FD237" s="305"/>
      <c r="FE237" s="295"/>
      <c r="FF237" s="306"/>
      <c r="FG237" s="293"/>
      <c r="FH237" s="293"/>
      <c r="FI237" s="306"/>
      <c r="FJ237" s="378" t="str">
        <f>IFERROR(IF(AND($FH237="mas",'Classificação geral'!$F231=1),'Classificação geral'!G231,""),"")</f>
        <v/>
      </c>
      <c r="FK237" s="378" t="str">
        <f>IFERROR(IF(AND($FH237="mas",'Classificação geral'!$F231=1),'Classificação geral'!H231,""),"")</f>
        <v/>
      </c>
      <c r="FL237" s="378" t="str">
        <f>IFERROR(IF(AND($FH237="mas",'Classificação geral'!$F231=1),'Classificação geral'!I231,""),"")</f>
        <v/>
      </c>
      <c r="FM237" s="378" t="str">
        <f>IFERROR(IF(AND($FH237="mas",'Classificação geral'!$F231=1),'Classificação geral'!J231,""),"")</f>
        <v/>
      </c>
      <c r="FN237" s="378" t="str">
        <f>IFERROR(IF(AND($FH237="mas",'Classificação geral'!$F231=1),'Classificação geral'!K231,""),"")</f>
        <v/>
      </c>
      <c r="FO237" s="378" t="str">
        <f>IFERROR(IF(AND($FH237="mas",'Classificação geral'!$F231=1),'Classificação geral'!L231,""),"")</f>
        <v/>
      </c>
      <c r="FP237" s="378" t="str">
        <f>IFERROR(IF(AND($FH237="mas",'Classificação geral'!$F231=1),'Classificação geral'!M231,""),"")</f>
        <v/>
      </c>
      <c r="FQ237" s="378" t="str">
        <f>IFERROR(IF(AND($FH237="mas",'Classificação geral'!$F231=1),'Classificação geral'!N231,""),"")</f>
        <v/>
      </c>
      <c r="FR237" s="378" t="str">
        <f>IFERROR(IF(AND($FH237="mas",'Classificação geral'!$F231=1),'Classificação geral'!O231,""),"")</f>
        <v/>
      </c>
      <c r="FS237" s="378" t="str">
        <f>IFERROR(IF(AND($FH237="mas",'Classificação geral'!$F231=1),'Classificação geral'!P231,""),"")</f>
        <v/>
      </c>
      <c r="FT237" s="378" t="str">
        <f>IFERROR(IF(AND($FH237="mas",'Classificação geral'!$F231=1),'Classificação geral'!Q231,""),"")</f>
        <v/>
      </c>
      <c r="FU237" s="378" t="str">
        <f>IFERROR(IF(AND($FH237="mas",'Classificação geral'!$F231=1),'Classificação geral'!R231,""),"")</f>
        <v/>
      </c>
      <c r="FV237" s="306"/>
      <c r="FW237" s="380" t="str">
        <f t="shared" si="463"/>
        <v/>
      </c>
      <c r="FX237" s="297" t="str">
        <f>IFERROR(RANK(FV237,FV:FV,0)+ COUNTIF($FV$13:FV236,FV237),"")</f>
        <v/>
      </c>
      <c r="FY237" s="305"/>
      <c r="FZ237" s="295"/>
      <c r="GA237" s="295"/>
      <c r="GB237" s="293"/>
      <c r="GC237" s="293"/>
      <c r="GD237" s="306"/>
      <c r="GE237" s="378" t="str">
        <f>IFERROR(IF(AND($GC237="fem",'Classificação geral'!$F231=2),'Classificação geral'!G231,""),"")</f>
        <v/>
      </c>
      <c r="GF237" s="378" t="str">
        <f>IFERROR(IF(AND($GC237="fem",'Classificação geral'!$F231=2),'Classificação geral'!H231,""),"")</f>
        <v/>
      </c>
      <c r="GG237" s="378" t="str">
        <f>IFERROR(IF(AND($GC237="fem",'Classificação geral'!$F231=2),'Classificação geral'!I231,""),"")</f>
        <v/>
      </c>
      <c r="GH237" s="378" t="str">
        <f>IFERROR(IF(AND($GC237="fem",'Classificação geral'!$F231=2),'Classificação geral'!J231,""),"")</f>
        <v/>
      </c>
      <c r="GI237" s="378" t="str">
        <f>IFERROR(IF(AND($GC237="fem",'Classificação geral'!$F231=2),'Classificação geral'!K231,""),"")</f>
        <v/>
      </c>
      <c r="GJ237" s="378" t="str">
        <f>IFERROR(IF(AND($GC237="fem",'Classificação geral'!$F231=2),'Classificação geral'!L231,""),"")</f>
        <v/>
      </c>
      <c r="GK237" s="378" t="str">
        <f>IFERROR(IF(AND($GC237="fem",'Classificação geral'!$F231=2),'Classificação geral'!M231,""),"")</f>
        <v/>
      </c>
      <c r="GL237" s="378" t="str">
        <f>IFERROR(IF(AND($GC237="fem",'Classificação geral'!$F231=2),'Classificação geral'!N231,""),"")</f>
        <v/>
      </c>
      <c r="GM237" s="378" t="str">
        <f>IFERROR(IF(AND($GC237="fem",'Classificação geral'!$F231=2),'Classificação geral'!O231,""),"")</f>
        <v/>
      </c>
      <c r="GN237" s="378" t="str">
        <f>IFERROR(IF(AND($GC237="fem",'Classificação geral'!$F231=2),'Classificação geral'!P231,""),"")</f>
        <v/>
      </c>
      <c r="GO237" s="378" t="str">
        <f>IFERROR(IF(AND($GC237="fem",'Classificação geral'!$F231=2),'Classificação geral'!Q231,""),"")</f>
        <v/>
      </c>
      <c r="GP237" s="378" t="str">
        <f>IFERROR(IF(AND($GC237="fem",'Classificação geral'!$F231=2),'Classificação geral'!R231,""),"")</f>
        <v/>
      </c>
      <c r="GQ237" s="306"/>
      <c r="GR237" s="380" t="str">
        <f t="shared" si="464"/>
        <v/>
      </c>
      <c r="GS237" s="297" t="str">
        <f>IFERROR(RANK(GQ237,GQ:GQ,0)+ COUNTIF($GQ$13:GQ236,GQ237),"")</f>
        <v/>
      </c>
      <c r="GT237" s="305"/>
      <c r="GU237" s="295"/>
      <c r="GV237" s="295"/>
      <c r="GW237" s="293"/>
      <c r="GX237" s="293"/>
      <c r="GY237" s="306"/>
      <c r="GZ237" s="306"/>
      <c r="HA237" s="306"/>
      <c r="HB237" s="306"/>
      <c r="HC237" s="306"/>
      <c r="HD237" s="306"/>
      <c r="HE237" s="306"/>
      <c r="HF237" s="306"/>
      <c r="HG237" s="306"/>
      <c r="HH237" s="306"/>
      <c r="HI237" s="306"/>
      <c r="HJ237" s="306"/>
      <c r="HK237" s="306"/>
      <c r="HL237" s="306"/>
      <c r="HM237" s="380" t="str">
        <f t="shared" si="465"/>
        <v/>
      </c>
      <c r="HN237" s="297" t="str">
        <f>IFERROR(RANK(HL237,HL:HL,0)+ COUNTIF($HL$13:HL236,HL237),"")</f>
        <v/>
      </c>
      <c r="HO237" s="305"/>
      <c r="HP237" s="295"/>
      <c r="HQ237" s="306"/>
      <c r="HR237" s="293"/>
      <c r="HS237" s="293"/>
      <c r="HT237" s="293"/>
      <c r="HU237" s="382">
        <f>IF($HT237='Classificação geral'!$F231,'Classificação geral'!G231,"")</f>
        <v>0</v>
      </c>
      <c r="HV237" s="382">
        <f>IF($HT237='Classificação geral'!$F231,'Classificação geral'!H231,"")</f>
        <v>0</v>
      </c>
      <c r="HW237" s="382">
        <f>IF($HT237='Classificação geral'!$F231,'Classificação geral'!I231,"")</f>
        <v>0</v>
      </c>
      <c r="HX237" s="382">
        <f>IF($HT237='Classificação geral'!$F231,'Classificação geral'!J231,"")</f>
        <v>0</v>
      </c>
      <c r="HY237" s="382">
        <f>IF($HT237='Classificação geral'!$F231,'Classificação geral'!K231,"")</f>
        <v>0</v>
      </c>
      <c r="HZ237" s="382">
        <f>IF($HT237='Classificação geral'!$F231,'Classificação geral'!L231,"")</f>
        <v>0</v>
      </c>
      <c r="IA237" s="382">
        <f>IF($HT237='Classificação geral'!$F231,'Classificação geral'!M231,"")</f>
        <v>0</v>
      </c>
      <c r="IB237" s="382">
        <f>IF($HT237='Classificação geral'!$F231,'Classificação geral'!N231,"")</f>
        <v>0</v>
      </c>
      <c r="IC237" s="382">
        <f>IF($HT237='Classificação geral'!$F231,'Classificação geral'!O231,"")</f>
        <v>0</v>
      </c>
      <c r="ID237" s="382">
        <f>IF($HT237='Classificação geral'!$F231,'Classificação geral'!P231,"")</f>
        <v>0</v>
      </c>
      <c r="IE237" s="382">
        <f>IF($HT237='Classificação geral'!$F231,'Classificação geral'!Q231,"")</f>
        <v>0</v>
      </c>
      <c r="IF237" s="382">
        <f>IF($HT237='Classificação geral'!$F231,'Classificação geral'!R231,"")</f>
        <v>0</v>
      </c>
      <c r="IG237" s="379">
        <f>IF($HT237='Classificação geral'!$F231,'Classificação geral'!$U231,"")</f>
        <v>0</v>
      </c>
      <c r="IH237" s="334" t="str">
        <f t="shared" si="460"/>
        <v/>
      </c>
      <c r="II237" s="297">
        <f>IFERROR(RANK(IG237,IG:IG,0)+ COUNTIF($IG$13:IG236,IG237),"")</f>
        <v>97</v>
      </c>
      <c r="IJ237" s="305"/>
      <c r="IK237" s="295"/>
      <c r="IL237" s="306"/>
      <c r="IM237" s="293"/>
      <c r="IN237" s="293"/>
      <c r="IO237" s="293"/>
      <c r="IP237" s="379">
        <f>IF($IO237='Classificação geral'!$F231,'Classificação geral'!G231,"")</f>
        <v>0</v>
      </c>
      <c r="IQ237" s="379">
        <f>IF($IO237='Classificação geral'!$F231,'Classificação geral'!H231,"")</f>
        <v>0</v>
      </c>
      <c r="IR237" s="379">
        <f>IF($IO237='Classificação geral'!$F231,'Classificação geral'!I231,"")</f>
        <v>0</v>
      </c>
      <c r="IS237" s="379">
        <f>IF($IO237='Classificação geral'!$F231,'Classificação geral'!J231,"")</f>
        <v>0</v>
      </c>
      <c r="IT237" s="379">
        <f>IF($IO237='Classificação geral'!$F231,'Classificação geral'!K231,"")</f>
        <v>0</v>
      </c>
      <c r="IU237" s="379">
        <f>IF($IO237='Classificação geral'!$F231,'Classificação geral'!L231,"")</f>
        <v>0</v>
      </c>
      <c r="IV237" s="379">
        <f>IF($IO237='Classificação geral'!$F231,'Classificação geral'!M231,"")</f>
        <v>0</v>
      </c>
      <c r="IW237" s="379">
        <f>IF($IO237='Classificação geral'!$F231,'Classificação geral'!N231,"")</f>
        <v>0</v>
      </c>
      <c r="IX237" s="379">
        <f>IF($IO237='Classificação geral'!$F231,'Classificação geral'!O231,"")</f>
        <v>0</v>
      </c>
      <c r="IY237" s="379">
        <f>IF($IO237='Classificação geral'!$F231,'Classificação geral'!P231,"")</f>
        <v>0</v>
      </c>
      <c r="IZ237" s="379">
        <f>IF($IO237='Classificação geral'!$F231,'Classificação geral'!Q231,"")</f>
        <v>0</v>
      </c>
      <c r="JA237" s="379">
        <f>IF($IO237='Classificação geral'!$F231,'Classificação geral'!R231,"")</f>
        <v>0</v>
      </c>
      <c r="JB237" s="296">
        <f>IF($IO237='Classificação geral'!$F231,'Classificação geral'!$U231,"")</f>
        <v>0</v>
      </c>
      <c r="JC237" s="334" t="str">
        <f t="shared" si="461"/>
        <v/>
      </c>
      <c r="JD237" s="297">
        <f>IFERROR(RANK(JB237,JB:JB,0)+ COUNTIF($JB$13:JB236,JB237),"")</f>
        <v>97</v>
      </c>
    </row>
    <row r="238" spans="66:264" ht="24.6" x14ac:dyDescent="0.4">
      <c r="BN238" s="236"/>
      <c r="EI238" s="295"/>
      <c r="EJ238" s="306"/>
      <c r="EK238" s="293"/>
      <c r="EL238" s="293"/>
      <c r="EM238" s="293"/>
      <c r="EN238" s="378" t="str">
        <f>IFERROR(IF(AND($EL238="fem",'Classificação geral'!$F232=1),'Classificação geral'!G232,""),"")</f>
        <v/>
      </c>
      <c r="EO238" s="378" t="str">
        <f>IFERROR(IF(AND($EL238="fem",'Classificação geral'!$F232=1),'Classificação geral'!H232,""),"")</f>
        <v/>
      </c>
      <c r="EP238" s="378" t="str">
        <f>IFERROR(IF(AND($EL238="fem",'Classificação geral'!$F232=1),'Classificação geral'!I232,""),"")</f>
        <v/>
      </c>
      <c r="EQ238" s="378" t="str">
        <f>IFERROR(IF(AND($EL238="fem",'Classificação geral'!$F232=1),'Classificação geral'!J232,""),"")</f>
        <v/>
      </c>
      <c r="ER238" s="306"/>
      <c r="ES238" s="378" t="str">
        <f>IFERROR(IF(AND($EL238="fem",'Classificação geral'!$F232=1),'Classificação geral'!L232,""),"")</f>
        <v/>
      </c>
      <c r="ET238" s="378" t="str">
        <f>IFERROR(IF(AND($EL238="fem",'Classificação geral'!$F232=1),'Classificação geral'!M232,""),"")</f>
        <v/>
      </c>
      <c r="EU238" s="378" t="str">
        <f>IFERROR(IF(AND($EL238="fem",'Classificação geral'!$F232=1),'Classificação geral'!N232,""),"")</f>
        <v/>
      </c>
      <c r="EV238" s="306"/>
      <c r="EW238" s="378" t="str">
        <f>IFERROR(IF(AND($EL238="fem",'Classificação geral'!$F232=1),'Classificação geral'!P232,""),"")</f>
        <v/>
      </c>
      <c r="EX238" s="378" t="str">
        <f>IFERROR(IF(AND($EL238="fem",'Classificação geral'!$F232=1),'Classificação geral'!Q232,""),"")</f>
        <v/>
      </c>
      <c r="EY238" s="378" t="str">
        <f>IFERROR(IF(AND($EL238="fem",'Classificação geral'!$F232=1),'Classificação geral'!R232,""),"")</f>
        <v/>
      </c>
      <c r="EZ238" s="296"/>
      <c r="FA238" s="380" t="str">
        <f t="shared" si="462"/>
        <v/>
      </c>
      <c r="FB238" s="297" t="str">
        <f>IFERROR(RANK(EZ238,EZ:EZ,0)+ COUNTIF(EZ$13:$EZ237,EZ238),"")</f>
        <v/>
      </c>
      <c r="FC238" s="298"/>
      <c r="FD238" s="305"/>
      <c r="FE238" s="295"/>
      <c r="FF238" s="306"/>
      <c r="FG238" s="293"/>
      <c r="FH238" s="293"/>
      <c r="FI238" s="306"/>
      <c r="FJ238" s="378" t="str">
        <f>IFERROR(IF(AND($FH238="mas",'Classificação geral'!$F232=1),'Classificação geral'!G232,""),"")</f>
        <v/>
      </c>
      <c r="FK238" s="378" t="str">
        <f>IFERROR(IF(AND($FH238="mas",'Classificação geral'!$F232=1),'Classificação geral'!H232,""),"")</f>
        <v/>
      </c>
      <c r="FL238" s="378" t="str">
        <f>IFERROR(IF(AND($FH238="mas",'Classificação geral'!$F232=1),'Classificação geral'!I232,""),"")</f>
        <v/>
      </c>
      <c r="FM238" s="378" t="str">
        <f>IFERROR(IF(AND($FH238="mas",'Classificação geral'!$F232=1),'Classificação geral'!J232,""),"")</f>
        <v/>
      </c>
      <c r="FN238" s="378" t="str">
        <f>IFERROR(IF(AND($FH238="mas",'Classificação geral'!$F232=1),'Classificação geral'!K232,""),"")</f>
        <v/>
      </c>
      <c r="FO238" s="378" t="str">
        <f>IFERROR(IF(AND($FH238="mas",'Classificação geral'!$F232=1),'Classificação geral'!L232,""),"")</f>
        <v/>
      </c>
      <c r="FP238" s="378" t="str">
        <f>IFERROR(IF(AND($FH238="mas",'Classificação geral'!$F232=1),'Classificação geral'!M232,""),"")</f>
        <v/>
      </c>
      <c r="FQ238" s="378" t="str">
        <f>IFERROR(IF(AND($FH238="mas",'Classificação geral'!$F232=1),'Classificação geral'!N232,""),"")</f>
        <v/>
      </c>
      <c r="FR238" s="378" t="str">
        <f>IFERROR(IF(AND($FH238="mas",'Classificação geral'!$F232=1),'Classificação geral'!O232,""),"")</f>
        <v/>
      </c>
      <c r="FS238" s="378" t="str">
        <f>IFERROR(IF(AND($FH238="mas",'Classificação geral'!$F232=1),'Classificação geral'!P232,""),"")</f>
        <v/>
      </c>
      <c r="FT238" s="378" t="str">
        <f>IFERROR(IF(AND($FH238="mas",'Classificação geral'!$F232=1),'Classificação geral'!Q232,""),"")</f>
        <v/>
      </c>
      <c r="FU238" s="378" t="str">
        <f>IFERROR(IF(AND($FH238="mas",'Classificação geral'!$F232=1),'Classificação geral'!R232,""),"")</f>
        <v/>
      </c>
      <c r="FV238" s="306"/>
      <c r="FW238" s="380" t="str">
        <f t="shared" si="463"/>
        <v/>
      </c>
      <c r="FX238" s="297" t="str">
        <f>IFERROR(RANK(FV238,FV:FV,0)+ COUNTIF($FV$13:FV237,FV238),"")</f>
        <v/>
      </c>
      <c r="FY238" s="305"/>
      <c r="FZ238" s="295"/>
      <c r="GA238" s="295"/>
      <c r="GB238" s="293"/>
      <c r="GC238" s="293"/>
      <c r="GD238" s="306"/>
      <c r="GE238" s="378" t="str">
        <f>IFERROR(IF(AND($GC238="fem",'Classificação geral'!$F232=2),'Classificação geral'!G232,""),"")</f>
        <v/>
      </c>
      <c r="GF238" s="378" t="str">
        <f>IFERROR(IF(AND($GC238="fem",'Classificação geral'!$F232=2),'Classificação geral'!H232,""),"")</f>
        <v/>
      </c>
      <c r="GG238" s="378" t="str">
        <f>IFERROR(IF(AND($GC238="fem",'Classificação geral'!$F232=2),'Classificação geral'!I232,""),"")</f>
        <v/>
      </c>
      <c r="GH238" s="378" t="str">
        <f>IFERROR(IF(AND($GC238="fem",'Classificação geral'!$F232=2),'Classificação geral'!J232,""),"")</f>
        <v/>
      </c>
      <c r="GI238" s="378" t="str">
        <f>IFERROR(IF(AND($GC238="fem",'Classificação geral'!$F232=2),'Classificação geral'!K232,""),"")</f>
        <v/>
      </c>
      <c r="GJ238" s="378" t="str">
        <f>IFERROR(IF(AND($GC238="fem",'Classificação geral'!$F232=2),'Classificação geral'!L232,""),"")</f>
        <v/>
      </c>
      <c r="GK238" s="378" t="str">
        <f>IFERROR(IF(AND($GC238="fem",'Classificação geral'!$F232=2),'Classificação geral'!M232,""),"")</f>
        <v/>
      </c>
      <c r="GL238" s="378" t="str">
        <f>IFERROR(IF(AND($GC238="fem",'Classificação geral'!$F232=2),'Classificação geral'!N232,""),"")</f>
        <v/>
      </c>
      <c r="GM238" s="378" t="str">
        <f>IFERROR(IF(AND($GC238="fem",'Classificação geral'!$F232=2),'Classificação geral'!O232,""),"")</f>
        <v/>
      </c>
      <c r="GN238" s="378" t="str">
        <f>IFERROR(IF(AND($GC238="fem",'Classificação geral'!$F232=2),'Classificação geral'!P232,""),"")</f>
        <v/>
      </c>
      <c r="GO238" s="378" t="str">
        <f>IFERROR(IF(AND($GC238="fem",'Classificação geral'!$F232=2),'Classificação geral'!Q232,""),"")</f>
        <v/>
      </c>
      <c r="GP238" s="378" t="str">
        <f>IFERROR(IF(AND($GC238="fem",'Classificação geral'!$F232=2),'Classificação geral'!R232,""),"")</f>
        <v/>
      </c>
      <c r="GQ238" s="306"/>
      <c r="GR238" s="380" t="str">
        <f t="shared" si="464"/>
        <v/>
      </c>
      <c r="GS238" s="297" t="str">
        <f>IFERROR(RANK(GQ238,GQ:GQ,0)+ COUNTIF($GQ$13:GQ237,GQ238),"")</f>
        <v/>
      </c>
      <c r="GT238" s="305"/>
      <c r="GU238" s="295"/>
      <c r="GV238" s="295"/>
      <c r="GW238" s="293"/>
      <c r="GX238" s="293"/>
      <c r="GY238" s="306"/>
      <c r="GZ238" s="306"/>
      <c r="HA238" s="306"/>
      <c r="HB238" s="306"/>
      <c r="HC238" s="306"/>
      <c r="HD238" s="306"/>
      <c r="HE238" s="306"/>
      <c r="HF238" s="306"/>
      <c r="HG238" s="306"/>
      <c r="HH238" s="306"/>
      <c r="HI238" s="306"/>
      <c r="HJ238" s="306"/>
      <c r="HK238" s="306"/>
      <c r="HL238" s="306"/>
      <c r="HM238" s="380" t="str">
        <f t="shared" si="465"/>
        <v/>
      </c>
      <c r="HN238" s="297" t="str">
        <f>IFERROR(RANK(HL238,HL:HL,0)+ COUNTIF($HL$13:HL237,HL238),"")</f>
        <v/>
      </c>
      <c r="HO238" s="305"/>
      <c r="HP238" s="295"/>
      <c r="HQ238" s="306"/>
      <c r="HR238" s="293"/>
      <c r="HS238" s="293"/>
      <c r="HT238" s="293"/>
      <c r="HU238" s="382">
        <f>IF($HT238='Classificação geral'!$F232,'Classificação geral'!G232,"")</f>
        <v>0</v>
      </c>
      <c r="HV238" s="382">
        <f>IF($HT238='Classificação geral'!$F232,'Classificação geral'!H232,"")</f>
        <v>0</v>
      </c>
      <c r="HW238" s="382">
        <f>IF($HT238='Classificação geral'!$F232,'Classificação geral'!I232,"")</f>
        <v>0</v>
      </c>
      <c r="HX238" s="382">
        <f>IF($HT238='Classificação geral'!$F232,'Classificação geral'!J232,"")</f>
        <v>0</v>
      </c>
      <c r="HY238" s="382">
        <f>IF($HT238='Classificação geral'!$F232,'Classificação geral'!K232,"")</f>
        <v>0</v>
      </c>
      <c r="HZ238" s="382">
        <f>IF($HT238='Classificação geral'!$F232,'Classificação geral'!L232,"")</f>
        <v>0</v>
      </c>
      <c r="IA238" s="382">
        <f>IF($HT238='Classificação geral'!$F232,'Classificação geral'!M232,"")</f>
        <v>0</v>
      </c>
      <c r="IB238" s="382">
        <f>IF($HT238='Classificação geral'!$F232,'Classificação geral'!N232,"")</f>
        <v>0</v>
      </c>
      <c r="IC238" s="382">
        <f>IF($HT238='Classificação geral'!$F232,'Classificação geral'!O232,"")</f>
        <v>0</v>
      </c>
      <c r="ID238" s="382">
        <f>IF($HT238='Classificação geral'!$F232,'Classificação geral'!P232,"")</f>
        <v>0</v>
      </c>
      <c r="IE238" s="382">
        <f>IF($HT238='Classificação geral'!$F232,'Classificação geral'!Q232,"")</f>
        <v>0</v>
      </c>
      <c r="IF238" s="382">
        <f>IF($HT238='Classificação geral'!$F232,'Classificação geral'!R232,"")</f>
        <v>0</v>
      </c>
      <c r="IG238" s="379">
        <f>IF($HT238='Classificação geral'!$F232,'Classificação geral'!$U232,"")</f>
        <v>0</v>
      </c>
      <c r="IH238" s="334" t="str">
        <f t="shared" si="460"/>
        <v/>
      </c>
      <c r="II238" s="297">
        <f>IFERROR(RANK(IG238,IG:IG,0)+ COUNTIF($IG$13:IG237,IG238),"")</f>
        <v>98</v>
      </c>
      <c r="IJ238" s="305"/>
      <c r="IK238" s="295"/>
      <c r="IL238" s="306"/>
      <c r="IM238" s="293"/>
      <c r="IN238" s="293"/>
      <c r="IO238" s="293"/>
      <c r="IP238" s="379">
        <f>IF($IO238='Classificação geral'!$F232,'Classificação geral'!G232,"")</f>
        <v>0</v>
      </c>
      <c r="IQ238" s="379">
        <f>IF($IO238='Classificação geral'!$F232,'Classificação geral'!H232,"")</f>
        <v>0</v>
      </c>
      <c r="IR238" s="379">
        <f>IF($IO238='Classificação geral'!$F232,'Classificação geral'!I232,"")</f>
        <v>0</v>
      </c>
      <c r="IS238" s="379">
        <f>IF($IO238='Classificação geral'!$F232,'Classificação geral'!J232,"")</f>
        <v>0</v>
      </c>
      <c r="IT238" s="379">
        <f>IF($IO238='Classificação geral'!$F232,'Classificação geral'!K232,"")</f>
        <v>0</v>
      </c>
      <c r="IU238" s="379">
        <f>IF($IO238='Classificação geral'!$F232,'Classificação geral'!L232,"")</f>
        <v>0</v>
      </c>
      <c r="IV238" s="379">
        <f>IF($IO238='Classificação geral'!$F232,'Classificação geral'!M232,"")</f>
        <v>0</v>
      </c>
      <c r="IW238" s="379">
        <f>IF($IO238='Classificação geral'!$F232,'Classificação geral'!N232,"")</f>
        <v>0</v>
      </c>
      <c r="IX238" s="379">
        <f>IF($IO238='Classificação geral'!$F232,'Classificação geral'!O232,"")</f>
        <v>0</v>
      </c>
      <c r="IY238" s="379">
        <f>IF($IO238='Classificação geral'!$F232,'Classificação geral'!P232,"")</f>
        <v>0</v>
      </c>
      <c r="IZ238" s="379">
        <f>IF($IO238='Classificação geral'!$F232,'Classificação geral'!Q232,"")</f>
        <v>0</v>
      </c>
      <c r="JA238" s="379">
        <f>IF($IO238='Classificação geral'!$F232,'Classificação geral'!R232,"")</f>
        <v>0</v>
      </c>
      <c r="JB238" s="296">
        <f>IF($IO238='Classificação geral'!$F232,'Classificação geral'!$U232,"")</f>
        <v>0</v>
      </c>
      <c r="JC238" s="334" t="str">
        <f t="shared" si="461"/>
        <v/>
      </c>
      <c r="JD238" s="297">
        <f>IFERROR(RANK(JB238,JB:JB,0)+ COUNTIF($JB$13:JB237,JB238),"")</f>
        <v>98</v>
      </c>
    </row>
    <row r="239" spans="66:264" ht="24.6" x14ac:dyDescent="0.4">
      <c r="BN239" s="236"/>
      <c r="EI239" s="295"/>
      <c r="EJ239" s="306"/>
      <c r="EK239" s="293"/>
      <c r="EL239" s="293"/>
      <c r="EM239" s="293"/>
      <c r="EN239" s="378" t="str">
        <f>IFERROR(IF(AND($EL239="fem",'Classificação geral'!$F233=1),'Classificação geral'!G233,""),"")</f>
        <v/>
      </c>
      <c r="EO239" s="378" t="str">
        <f>IFERROR(IF(AND($EL239="fem",'Classificação geral'!$F233=1),'Classificação geral'!H233,""),"")</f>
        <v/>
      </c>
      <c r="EP239" s="378" t="str">
        <f>IFERROR(IF(AND($EL239="fem",'Classificação geral'!$F233=1),'Classificação geral'!I233,""),"")</f>
        <v/>
      </c>
      <c r="EQ239" s="378" t="str">
        <f>IFERROR(IF(AND($EL239="fem",'Classificação geral'!$F233=1),'Classificação geral'!J233,""),"")</f>
        <v/>
      </c>
      <c r="ER239" s="306"/>
      <c r="ES239" s="378" t="str">
        <f>IFERROR(IF(AND($EL239="fem",'Classificação geral'!$F233=1),'Classificação geral'!L233,""),"")</f>
        <v/>
      </c>
      <c r="ET239" s="378" t="str">
        <f>IFERROR(IF(AND($EL239="fem",'Classificação geral'!$F233=1),'Classificação geral'!M233,""),"")</f>
        <v/>
      </c>
      <c r="EU239" s="378" t="str">
        <f>IFERROR(IF(AND($EL239="fem",'Classificação geral'!$F233=1),'Classificação geral'!N233,""),"")</f>
        <v/>
      </c>
      <c r="EV239" s="306"/>
      <c r="EW239" s="378" t="str">
        <f>IFERROR(IF(AND($EL239="fem",'Classificação geral'!$F233=1),'Classificação geral'!P233,""),"")</f>
        <v/>
      </c>
      <c r="EX239" s="378" t="str">
        <f>IFERROR(IF(AND($EL239="fem",'Classificação geral'!$F233=1),'Classificação geral'!Q233,""),"")</f>
        <v/>
      </c>
      <c r="EY239" s="378" t="str">
        <f>IFERROR(IF(AND($EL239="fem",'Classificação geral'!$F233=1),'Classificação geral'!R233,""),"")</f>
        <v/>
      </c>
      <c r="EZ239" s="296"/>
      <c r="FA239" s="380" t="str">
        <f t="shared" si="462"/>
        <v/>
      </c>
      <c r="FB239" s="297" t="str">
        <f>IFERROR(RANK(EZ239,EZ:EZ,0)+ COUNTIF(EZ$13:$EZ238,EZ239),"")</f>
        <v/>
      </c>
      <c r="FC239" s="298"/>
      <c r="FD239" s="305"/>
      <c r="FE239" s="295"/>
      <c r="FF239" s="306"/>
      <c r="FG239" s="293"/>
      <c r="FH239" s="293"/>
      <c r="FI239" s="306"/>
      <c r="FJ239" s="378" t="str">
        <f>IFERROR(IF(AND($FH239="mas",'Classificação geral'!$F233=1),'Classificação geral'!G233,""),"")</f>
        <v/>
      </c>
      <c r="FK239" s="378" t="str">
        <f>IFERROR(IF(AND($FH239="mas",'Classificação geral'!$F233=1),'Classificação geral'!H233,""),"")</f>
        <v/>
      </c>
      <c r="FL239" s="378" t="str">
        <f>IFERROR(IF(AND($FH239="mas",'Classificação geral'!$F233=1),'Classificação geral'!I233,""),"")</f>
        <v/>
      </c>
      <c r="FM239" s="378" t="str">
        <f>IFERROR(IF(AND($FH239="mas",'Classificação geral'!$F233=1),'Classificação geral'!J233,""),"")</f>
        <v/>
      </c>
      <c r="FN239" s="378" t="str">
        <f>IFERROR(IF(AND($FH239="mas",'Classificação geral'!$F233=1),'Classificação geral'!K233,""),"")</f>
        <v/>
      </c>
      <c r="FO239" s="378" t="str">
        <f>IFERROR(IF(AND($FH239="mas",'Classificação geral'!$F233=1),'Classificação geral'!L233,""),"")</f>
        <v/>
      </c>
      <c r="FP239" s="378" t="str">
        <f>IFERROR(IF(AND($FH239="mas",'Classificação geral'!$F233=1),'Classificação geral'!M233,""),"")</f>
        <v/>
      </c>
      <c r="FQ239" s="378" t="str">
        <f>IFERROR(IF(AND($FH239="mas",'Classificação geral'!$F233=1),'Classificação geral'!N233,""),"")</f>
        <v/>
      </c>
      <c r="FR239" s="378" t="str">
        <f>IFERROR(IF(AND($FH239="mas",'Classificação geral'!$F233=1),'Classificação geral'!O233,""),"")</f>
        <v/>
      </c>
      <c r="FS239" s="378" t="str">
        <f>IFERROR(IF(AND($FH239="mas",'Classificação geral'!$F233=1),'Classificação geral'!P233,""),"")</f>
        <v/>
      </c>
      <c r="FT239" s="378" t="str">
        <f>IFERROR(IF(AND($FH239="mas",'Classificação geral'!$F233=1),'Classificação geral'!Q233,""),"")</f>
        <v/>
      </c>
      <c r="FU239" s="378" t="str">
        <f>IFERROR(IF(AND($FH239="mas",'Classificação geral'!$F233=1),'Classificação geral'!R233,""),"")</f>
        <v/>
      </c>
      <c r="FV239" s="306"/>
      <c r="FW239" s="380" t="str">
        <f t="shared" si="463"/>
        <v/>
      </c>
      <c r="FX239" s="297" t="str">
        <f>IFERROR(RANK(FV239,FV:FV,0)+ COUNTIF($FV$13:FV238,FV239),"")</f>
        <v/>
      </c>
      <c r="FY239" s="305"/>
      <c r="FZ239" s="295"/>
      <c r="GA239" s="295"/>
      <c r="GB239" s="293"/>
      <c r="GC239" s="293"/>
      <c r="GD239" s="306"/>
      <c r="GE239" s="378" t="str">
        <f>IFERROR(IF(AND($GC239="fem",'Classificação geral'!$F233=2),'Classificação geral'!G233,""),"")</f>
        <v/>
      </c>
      <c r="GF239" s="378" t="str">
        <f>IFERROR(IF(AND($GC239="fem",'Classificação geral'!$F233=2),'Classificação geral'!H233,""),"")</f>
        <v/>
      </c>
      <c r="GG239" s="378" t="str">
        <f>IFERROR(IF(AND($GC239="fem",'Classificação geral'!$F233=2),'Classificação geral'!I233,""),"")</f>
        <v/>
      </c>
      <c r="GH239" s="378" t="str">
        <f>IFERROR(IF(AND($GC239="fem",'Classificação geral'!$F233=2),'Classificação geral'!J233,""),"")</f>
        <v/>
      </c>
      <c r="GI239" s="378" t="str">
        <f>IFERROR(IF(AND($GC239="fem",'Classificação geral'!$F233=2),'Classificação geral'!K233,""),"")</f>
        <v/>
      </c>
      <c r="GJ239" s="378" t="str">
        <f>IFERROR(IF(AND($GC239="fem",'Classificação geral'!$F233=2),'Classificação geral'!L233,""),"")</f>
        <v/>
      </c>
      <c r="GK239" s="378" t="str">
        <f>IFERROR(IF(AND($GC239="fem",'Classificação geral'!$F233=2),'Classificação geral'!M233,""),"")</f>
        <v/>
      </c>
      <c r="GL239" s="378" t="str">
        <f>IFERROR(IF(AND($GC239="fem",'Classificação geral'!$F233=2),'Classificação geral'!N233,""),"")</f>
        <v/>
      </c>
      <c r="GM239" s="378" t="str">
        <f>IFERROR(IF(AND($GC239="fem",'Classificação geral'!$F233=2),'Classificação geral'!O233,""),"")</f>
        <v/>
      </c>
      <c r="GN239" s="378" t="str">
        <f>IFERROR(IF(AND($GC239="fem",'Classificação geral'!$F233=2),'Classificação geral'!P233,""),"")</f>
        <v/>
      </c>
      <c r="GO239" s="378" t="str">
        <f>IFERROR(IF(AND($GC239="fem",'Classificação geral'!$F233=2),'Classificação geral'!Q233,""),"")</f>
        <v/>
      </c>
      <c r="GP239" s="378" t="str">
        <f>IFERROR(IF(AND($GC239="fem",'Classificação geral'!$F233=2),'Classificação geral'!R233,""),"")</f>
        <v/>
      </c>
      <c r="GQ239" s="306"/>
      <c r="GR239" s="380" t="str">
        <f t="shared" si="464"/>
        <v/>
      </c>
      <c r="GS239" s="297" t="str">
        <f>IFERROR(RANK(GQ239,GQ:GQ,0)+ COUNTIF($GQ$13:GQ238,GQ239),"")</f>
        <v/>
      </c>
      <c r="GT239" s="305"/>
      <c r="GU239" s="295"/>
      <c r="GV239" s="295"/>
      <c r="GW239" s="293"/>
      <c r="GX239" s="293"/>
      <c r="GY239" s="306"/>
      <c r="GZ239" s="306"/>
      <c r="HA239" s="306"/>
      <c r="HB239" s="306"/>
      <c r="HC239" s="306"/>
      <c r="HD239" s="306"/>
      <c r="HE239" s="306"/>
      <c r="HF239" s="306"/>
      <c r="HG239" s="306"/>
      <c r="HH239" s="306"/>
      <c r="HI239" s="306"/>
      <c r="HJ239" s="306"/>
      <c r="HK239" s="306"/>
      <c r="HL239" s="306"/>
      <c r="HM239" s="380" t="str">
        <f t="shared" si="465"/>
        <v/>
      </c>
      <c r="HN239" s="297" t="str">
        <f>IFERROR(RANK(HL239,HL:HL,0)+ COUNTIF($HL$13:HL238,HL239),"")</f>
        <v/>
      </c>
      <c r="HO239" s="305"/>
      <c r="HP239" s="295"/>
      <c r="HQ239" s="306"/>
      <c r="HR239" s="293"/>
      <c r="HS239" s="293"/>
      <c r="HT239" s="293"/>
      <c r="HU239" s="382">
        <f>IF($HT239='Classificação geral'!$F233,'Classificação geral'!G233,"")</f>
        <v>0</v>
      </c>
      <c r="HV239" s="382">
        <f>IF($HT239='Classificação geral'!$F233,'Classificação geral'!H233,"")</f>
        <v>0</v>
      </c>
      <c r="HW239" s="382">
        <f>IF($HT239='Classificação geral'!$F233,'Classificação geral'!I233,"")</f>
        <v>0</v>
      </c>
      <c r="HX239" s="382">
        <f>IF($HT239='Classificação geral'!$F233,'Classificação geral'!J233,"")</f>
        <v>0</v>
      </c>
      <c r="HY239" s="382">
        <f>IF($HT239='Classificação geral'!$F233,'Classificação geral'!K233,"")</f>
        <v>0</v>
      </c>
      <c r="HZ239" s="382">
        <f>IF($HT239='Classificação geral'!$F233,'Classificação geral'!L233,"")</f>
        <v>0</v>
      </c>
      <c r="IA239" s="382">
        <f>IF($HT239='Classificação geral'!$F233,'Classificação geral'!M233,"")</f>
        <v>0</v>
      </c>
      <c r="IB239" s="382">
        <f>IF($HT239='Classificação geral'!$F233,'Classificação geral'!N233,"")</f>
        <v>0</v>
      </c>
      <c r="IC239" s="382">
        <f>IF($HT239='Classificação geral'!$F233,'Classificação geral'!O233,"")</f>
        <v>0</v>
      </c>
      <c r="ID239" s="382">
        <f>IF($HT239='Classificação geral'!$F233,'Classificação geral'!P233,"")</f>
        <v>0</v>
      </c>
      <c r="IE239" s="382">
        <f>IF($HT239='Classificação geral'!$F233,'Classificação geral'!Q233,"")</f>
        <v>0</v>
      </c>
      <c r="IF239" s="382">
        <f>IF($HT239='Classificação geral'!$F233,'Classificação geral'!R233,"")</f>
        <v>0</v>
      </c>
      <c r="IG239" s="379">
        <f>IF($HT239='Classificação geral'!$F233,'Classificação geral'!$U233,"")</f>
        <v>0</v>
      </c>
      <c r="IH239" s="334" t="str">
        <f t="shared" si="460"/>
        <v/>
      </c>
      <c r="II239" s="297">
        <f>IFERROR(RANK(IG239,IG:IG,0)+ COUNTIF($IG$13:IG238,IG239),"")</f>
        <v>99</v>
      </c>
      <c r="IJ239" s="305"/>
      <c r="IK239" s="295"/>
      <c r="IL239" s="306"/>
      <c r="IM239" s="293"/>
      <c r="IN239" s="293"/>
      <c r="IO239" s="293"/>
      <c r="IP239" s="379">
        <f>IF($IO239='Classificação geral'!$F233,'Classificação geral'!G233,"")</f>
        <v>0</v>
      </c>
      <c r="IQ239" s="379">
        <f>IF($IO239='Classificação geral'!$F233,'Classificação geral'!H233,"")</f>
        <v>0</v>
      </c>
      <c r="IR239" s="379">
        <f>IF($IO239='Classificação geral'!$F233,'Classificação geral'!I233,"")</f>
        <v>0</v>
      </c>
      <c r="IS239" s="379">
        <f>IF($IO239='Classificação geral'!$F233,'Classificação geral'!J233,"")</f>
        <v>0</v>
      </c>
      <c r="IT239" s="379">
        <f>IF($IO239='Classificação geral'!$F233,'Classificação geral'!K233,"")</f>
        <v>0</v>
      </c>
      <c r="IU239" s="379">
        <f>IF($IO239='Classificação geral'!$F233,'Classificação geral'!L233,"")</f>
        <v>0</v>
      </c>
      <c r="IV239" s="379">
        <f>IF($IO239='Classificação geral'!$F233,'Classificação geral'!M233,"")</f>
        <v>0</v>
      </c>
      <c r="IW239" s="379">
        <f>IF($IO239='Classificação geral'!$F233,'Classificação geral'!N233,"")</f>
        <v>0</v>
      </c>
      <c r="IX239" s="379">
        <f>IF($IO239='Classificação geral'!$F233,'Classificação geral'!O233,"")</f>
        <v>0</v>
      </c>
      <c r="IY239" s="379">
        <f>IF($IO239='Classificação geral'!$F233,'Classificação geral'!P233,"")</f>
        <v>0</v>
      </c>
      <c r="IZ239" s="379">
        <f>IF($IO239='Classificação geral'!$F233,'Classificação geral'!Q233,"")</f>
        <v>0</v>
      </c>
      <c r="JA239" s="379">
        <f>IF($IO239='Classificação geral'!$F233,'Classificação geral'!R233,"")</f>
        <v>0</v>
      </c>
      <c r="JB239" s="296">
        <f>IF($IO239='Classificação geral'!$F233,'Classificação geral'!$U233,"")</f>
        <v>0</v>
      </c>
      <c r="JC239" s="334" t="str">
        <f t="shared" si="461"/>
        <v/>
      </c>
      <c r="JD239" s="297">
        <f>IFERROR(RANK(JB239,JB:JB,0)+ COUNTIF($JB$13:JB238,JB239),"")</f>
        <v>99</v>
      </c>
    </row>
    <row r="240" spans="66:264" ht="24.6" x14ac:dyDescent="0.4">
      <c r="BN240" s="236"/>
      <c r="EI240" s="295"/>
      <c r="EJ240" s="306"/>
      <c r="EK240" s="293"/>
      <c r="EL240" s="293"/>
      <c r="EM240" s="293"/>
      <c r="EN240" s="378" t="str">
        <f>IFERROR(IF(AND($EL240="fem",'Classificação geral'!$F234=1),'Classificação geral'!G234,""),"")</f>
        <v/>
      </c>
      <c r="EO240" s="378" t="str">
        <f>IFERROR(IF(AND($EL240="fem",'Classificação geral'!$F234=1),'Classificação geral'!H234,""),"")</f>
        <v/>
      </c>
      <c r="EP240" s="378" t="str">
        <f>IFERROR(IF(AND($EL240="fem",'Classificação geral'!$F234=1),'Classificação geral'!I234,""),"")</f>
        <v/>
      </c>
      <c r="EQ240" s="378" t="str">
        <f>IFERROR(IF(AND($EL240="fem",'Classificação geral'!$F234=1),'Classificação geral'!J234,""),"")</f>
        <v/>
      </c>
      <c r="ER240" s="306"/>
      <c r="ES240" s="378" t="str">
        <f>IFERROR(IF(AND($EL240="fem",'Classificação geral'!$F234=1),'Classificação geral'!L234,""),"")</f>
        <v/>
      </c>
      <c r="ET240" s="378" t="str">
        <f>IFERROR(IF(AND($EL240="fem",'Classificação geral'!$F234=1),'Classificação geral'!M234,""),"")</f>
        <v/>
      </c>
      <c r="EU240" s="378" t="str">
        <f>IFERROR(IF(AND($EL240="fem",'Classificação geral'!$F234=1),'Classificação geral'!N234,""),"")</f>
        <v/>
      </c>
      <c r="EV240" s="306"/>
      <c r="EW240" s="378" t="str">
        <f>IFERROR(IF(AND($EL240="fem",'Classificação geral'!$F234=1),'Classificação geral'!P234,""),"")</f>
        <v/>
      </c>
      <c r="EX240" s="378" t="str">
        <f>IFERROR(IF(AND($EL240="fem",'Classificação geral'!$F234=1),'Classificação geral'!Q234,""),"")</f>
        <v/>
      </c>
      <c r="EY240" s="378" t="str">
        <f>IFERROR(IF(AND($EL240="fem",'Classificação geral'!$F234=1),'Classificação geral'!R234,""),"")</f>
        <v/>
      </c>
      <c r="EZ240" s="296"/>
      <c r="FA240" s="380" t="str">
        <f t="shared" si="462"/>
        <v/>
      </c>
      <c r="FB240" s="297" t="str">
        <f>IFERROR(RANK(EZ240,EZ:EZ,0)+ COUNTIF(EZ$13:$EZ239,EZ240),"")</f>
        <v/>
      </c>
      <c r="FC240" s="298"/>
      <c r="FD240" s="305"/>
      <c r="FE240" s="295"/>
      <c r="FF240" s="306"/>
      <c r="FG240" s="293"/>
      <c r="FH240" s="293"/>
      <c r="FI240" s="306"/>
      <c r="FJ240" s="378" t="str">
        <f>IFERROR(IF(AND($FH240="mas",'Classificação geral'!$F234=1),'Classificação geral'!G234,""),"")</f>
        <v/>
      </c>
      <c r="FK240" s="378" t="str">
        <f>IFERROR(IF(AND($FH240="mas",'Classificação geral'!$F234=1),'Classificação geral'!H234,""),"")</f>
        <v/>
      </c>
      <c r="FL240" s="378" t="str">
        <f>IFERROR(IF(AND($FH240="mas",'Classificação geral'!$F234=1),'Classificação geral'!I234,""),"")</f>
        <v/>
      </c>
      <c r="FM240" s="378" t="str">
        <f>IFERROR(IF(AND($FH240="mas",'Classificação geral'!$F234=1),'Classificação geral'!J234,""),"")</f>
        <v/>
      </c>
      <c r="FN240" s="378" t="str">
        <f>IFERROR(IF(AND($FH240="mas",'Classificação geral'!$F234=1),'Classificação geral'!K234,""),"")</f>
        <v/>
      </c>
      <c r="FO240" s="378" t="str">
        <f>IFERROR(IF(AND($FH240="mas",'Classificação geral'!$F234=1),'Classificação geral'!L234,""),"")</f>
        <v/>
      </c>
      <c r="FP240" s="378" t="str">
        <f>IFERROR(IF(AND($FH240="mas",'Classificação geral'!$F234=1),'Classificação geral'!M234,""),"")</f>
        <v/>
      </c>
      <c r="FQ240" s="378" t="str">
        <f>IFERROR(IF(AND($FH240="mas",'Classificação geral'!$F234=1),'Classificação geral'!N234,""),"")</f>
        <v/>
      </c>
      <c r="FR240" s="378" t="str">
        <f>IFERROR(IF(AND($FH240="mas",'Classificação geral'!$F234=1),'Classificação geral'!O234,""),"")</f>
        <v/>
      </c>
      <c r="FS240" s="378" t="str">
        <f>IFERROR(IF(AND($FH240="mas",'Classificação geral'!$F234=1),'Classificação geral'!P234,""),"")</f>
        <v/>
      </c>
      <c r="FT240" s="378" t="str">
        <f>IFERROR(IF(AND($FH240="mas",'Classificação geral'!$F234=1),'Classificação geral'!Q234,""),"")</f>
        <v/>
      </c>
      <c r="FU240" s="378" t="str">
        <f>IFERROR(IF(AND($FH240="mas",'Classificação geral'!$F234=1),'Classificação geral'!R234,""),"")</f>
        <v/>
      </c>
      <c r="FV240" s="306"/>
      <c r="FW240" s="380" t="str">
        <f t="shared" si="463"/>
        <v/>
      </c>
      <c r="FX240" s="297" t="str">
        <f>IFERROR(RANK(FV240,FV:FV,0)+ COUNTIF($FV$13:FV239,FV240),"")</f>
        <v/>
      </c>
      <c r="FY240" s="305"/>
      <c r="FZ240" s="295"/>
      <c r="GA240" s="295"/>
      <c r="GB240" s="293"/>
      <c r="GC240" s="293"/>
      <c r="GD240" s="306"/>
      <c r="GE240" s="378" t="str">
        <f>IFERROR(IF(AND($GC240="fem",'Classificação geral'!$F234=2),'Classificação geral'!G234,""),"")</f>
        <v/>
      </c>
      <c r="GF240" s="378" t="str">
        <f>IFERROR(IF(AND($GC240="fem",'Classificação geral'!$F234=2),'Classificação geral'!H234,""),"")</f>
        <v/>
      </c>
      <c r="GG240" s="378" t="str">
        <f>IFERROR(IF(AND($GC240="fem",'Classificação geral'!$F234=2),'Classificação geral'!I234,""),"")</f>
        <v/>
      </c>
      <c r="GH240" s="378" t="str">
        <f>IFERROR(IF(AND($GC240="fem",'Classificação geral'!$F234=2),'Classificação geral'!J234,""),"")</f>
        <v/>
      </c>
      <c r="GI240" s="378" t="str">
        <f>IFERROR(IF(AND($GC240="fem",'Classificação geral'!$F234=2),'Classificação geral'!K234,""),"")</f>
        <v/>
      </c>
      <c r="GJ240" s="378" t="str">
        <f>IFERROR(IF(AND($GC240="fem",'Classificação geral'!$F234=2),'Classificação geral'!L234,""),"")</f>
        <v/>
      </c>
      <c r="GK240" s="378" t="str">
        <f>IFERROR(IF(AND($GC240="fem",'Classificação geral'!$F234=2),'Classificação geral'!M234,""),"")</f>
        <v/>
      </c>
      <c r="GL240" s="378" t="str">
        <f>IFERROR(IF(AND($GC240="fem",'Classificação geral'!$F234=2),'Classificação geral'!N234,""),"")</f>
        <v/>
      </c>
      <c r="GM240" s="378" t="str">
        <f>IFERROR(IF(AND($GC240="fem",'Classificação geral'!$F234=2),'Classificação geral'!O234,""),"")</f>
        <v/>
      </c>
      <c r="GN240" s="378" t="str">
        <f>IFERROR(IF(AND($GC240="fem",'Classificação geral'!$F234=2),'Classificação geral'!P234,""),"")</f>
        <v/>
      </c>
      <c r="GO240" s="378" t="str">
        <f>IFERROR(IF(AND($GC240="fem",'Classificação geral'!$F234=2),'Classificação geral'!Q234,""),"")</f>
        <v/>
      </c>
      <c r="GP240" s="378" t="str">
        <f>IFERROR(IF(AND($GC240="fem",'Classificação geral'!$F234=2),'Classificação geral'!R234,""),"")</f>
        <v/>
      </c>
      <c r="GQ240" s="306"/>
      <c r="GR240" s="380" t="str">
        <f t="shared" si="464"/>
        <v/>
      </c>
      <c r="GS240" s="297" t="str">
        <f>IFERROR(RANK(GQ240,GQ:GQ,0)+ COUNTIF($GQ$13:GQ239,GQ240),"")</f>
        <v/>
      </c>
      <c r="GT240" s="305"/>
      <c r="GU240" s="295"/>
      <c r="GV240" s="295"/>
      <c r="GW240" s="293"/>
      <c r="GX240" s="293"/>
      <c r="GY240" s="306"/>
      <c r="GZ240" s="306"/>
      <c r="HA240" s="306"/>
      <c r="HB240" s="306"/>
      <c r="HC240" s="306"/>
      <c r="HD240" s="306"/>
      <c r="HE240" s="306"/>
      <c r="HF240" s="306"/>
      <c r="HG240" s="306"/>
      <c r="HH240" s="306"/>
      <c r="HI240" s="306"/>
      <c r="HJ240" s="306"/>
      <c r="HK240" s="306"/>
      <c r="HL240" s="306"/>
      <c r="HM240" s="380" t="str">
        <f t="shared" si="465"/>
        <v/>
      </c>
      <c r="HN240" s="297" t="str">
        <f>IFERROR(RANK(HL240,HL:HL,0)+ COUNTIF($HL$13:HL239,HL240),"")</f>
        <v/>
      </c>
      <c r="HO240" s="305"/>
      <c r="HP240" s="295"/>
      <c r="HQ240" s="306"/>
      <c r="HR240" s="293"/>
      <c r="HS240" s="293"/>
      <c r="HT240" s="293"/>
      <c r="HU240" s="382">
        <f>IF($HT240='Classificação geral'!$F234,'Classificação geral'!G234,"")</f>
        <v>0</v>
      </c>
      <c r="HV240" s="382">
        <f>IF($HT240='Classificação geral'!$F234,'Classificação geral'!H234,"")</f>
        <v>0</v>
      </c>
      <c r="HW240" s="382">
        <f>IF($HT240='Classificação geral'!$F234,'Classificação geral'!I234,"")</f>
        <v>0</v>
      </c>
      <c r="HX240" s="382">
        <f>IF($HT240='Classificação geral'!$F234,'Classificação geral'!J234,"")</f>
        <v>0</v>
      </c>
      <c r="HY240" s="382">
        <f>IF($HT240='Classificação geral'!$F234,'Classificação geral'!K234,"")</f>
        <v>0</v>
      </c>
      <c r="HZ240" s="382">
        <f>IF($HT240='Classificação geral'!$F234,'Classificação geral'!L234,"")</f>
        <v>0</v>
      </c>
      <c r="IA240" s="382">
        <f>IF($HT240='Classificação geral'!$F234,'Classificação geral'!M234,"")</f>
        <v>0</v>
      </c>
      <c r="IB240" s="382">
        <f>IF($HT240='Classificação geral'!$F234,'Classificação geral'!N234,"")</f>
        <v>0</v>
      </c>
      <c r="IC240" s="382">
        <f>IF($HT240='Classificação geral'!$F234,'Classificação geral'!O234,"")</f>
        <v>0</v>
      </c>
      <c r="ID240" s="382">
        <f>IF($HT240='Classificação geral'!$F234,'Classificação geral'!P234,"")</f>
        <v>0</v>
      </c>
      <c r="IE240" s="382">
        <f>IF($HT240='Classificação geral'!$F234,'Classificação geral'!Q234,"")</f>
        <v>0</v>
      </c>
      <c r="IF240" s="382">
        <f>IF($HT240='Classificação geral'!$F234,'Classificação geral'!R234,"")</f>
        <v>0</v>
      </c>
      <c r="IG240" s="379">
        <f>IF($HT240='Classificação geral'!$F234,'Classificação geral'!$U234,"")</f>
        <v>0</v>
      </c>
      <c r="IH240" s="334" t="str">
        <f t="shared" si="460"/>
        <v/>
      </c>
      <c r="II240" s="297">
        <f>IFERROR(RANK(IG240,IG:IG,0)+ COUNTIF($IG$13:IG239,IG240),"")</f>
        <v>100</v>
      </c>
      <c r="IJ240" s="305"/>
      <c r="IK240" s="295"/>
      <c r="IL240" s="306"/>
      <c r="IM240" s="293"/>
      <c r="IN240" s="293"/>
      <c r="IO240" s="293"/>
      <c r="IP240" s="379">
        <f>IF($IO240='Classificação geral'!$F234,'Classificação geral'!G234,"")</f>
        <v>0</v>
      </c>
      <c r="IQ240" s="379">
        <f>IF($IO240='Classificação geral'!$F234,'Classificação geral'!H234,"")</f>
        <v>0</v>
      </c>
      <c r="IR240" s="379">
        <f>IF($IO240='Classificação geral'!$F234,'Classificação geral'!I234,"")</f>
        <v>0</v>
      </c>
      <c r="IS240" s="379">
        <f>IF($IO240='Classificação geral'!$F234,'Classificação geral'!J234,"")</f>
        <v>0</v>
      </c>
      <c r="IT240" s="379">
        <f>IF($IO240='Classificação geral'!$F234,'Classificação geral'!K234,"")</f>
        <v>0</v>
      </c>
      <c r="IU240" s="379">
        <f>IF($IO240='Classificação geral'!$F234,'Classificação geral'!L234,"")</f>
        <v>0</v>
      </c>
      <c r="IV240" s="379">
        <f>IF($IO240='Classificação geral'!$F234,'Classificação geral'!M234,"")</f>
        <v>0</v>
      </c>
      <c r="IW240" s="379">
        <f>IF($IO240='Classificação geral'!$F234,'Classificação geral'!N234,"")</f>
        <v>0</v>
      </c>
      <c r="IX240" s="379">
        <f>IF($IO240='Classificação geral'!$F234,'Classificação geral'!O234,"")</f>
        <v>0</v>
      </c>
      <c r="IY240" s="379">
        <f>IF($IO240='Classificação geral'!$F234,'Classificação geral'!P234,"")</f>
        <v>0</v>
      </c>
      <c r="IZ240" s="379">
        <f>IF($IO240='Classificação geral'!$F234,'Classificação geral'!Q234,"")</f>
        <v>0</v>
      </c>
      <c r="JA240" s="379">
        <f>IF($IO240='Classificação geral'!$F234,'Classificação geral'!R234,"")</f>
        <v>0</v>
      </c>
      <c r="JB240" s="296">
        <f>IF($IO240='Classificação geral'!$F234,'Classificação geral'!$U234,"")</f>
        <v>0</v>
      </c>
      <c r="JC240" s="334" t="str">
        <f t="shared" si="461"/>
        <v/>
      </c>
      <c r="JD240" s="297">
        <f>IFERROR(RANK(JB240,JB:JB,0)+ COUNTIF($JB$13:JB239,JB240),"")</f>
        <v>100</v>
      </c>
    </row>
    <row r="241" spans="66:264" ht="24.6" x14ac:dyDescent="0.4">
      <c r="BN241" s="236"/>
      <c r="EI241" s="295"/>
      <c r="EJ241" s="306"/>
      <c r="EK241" s="293"/>
      <c r="EL241" s="293"/>
      <c r="EM241" s="293"/>
      <c r="EN241" s="378" t="str">
        <f>IFERROR(IF(AND($EL241="fem",'Classificação geral'!$F235=1),'Classificação geral'!G235,""),"")</f>
        <v/>
      </c>
      <c r="EO241" s="378" t="str">
        <f>IFERROR(IF(AND($EL241="fem",'Classificação geral'!$F235=1),'Classificação geral'!H235,""),"")</f>
        <v/>
      </c>
      <c r="EP241" s="378" t="str">
        <f>IFERROR(IF(AND($EL241="fem",'Classificação geral'!$F235=1),'Classificação geral'!I235,""),"")</f>
        <v/>
      </c>
      <c r="EQ241" s="378" t="str">
        <f>IFERROR(IF(AND($EL241="fem",'Classificação geral'!$F235=1),'Classificação geral'!J235,""),"")</f>
        <v/>
      </c>
      <c r="ER241" s="306"/>
      <c r="ES241" s="378" t="str">
        <f>IFERROR(IF(AND($EL241="fem",'Classificação geral'!$F235=1),'Classificação geral'!L235,""),"")</f>
        <v/>
      </c>
      <c r="ET241" s="378" t="str">
        <f>IFERROR(IF(AND($EL241="fem",'Classificação geral'!$F235=1),'Classificação geral'!M235,""),"")</f>
        <v/>
      </c>
      <c r="EU241" s="378" t="str">
        <f>IFERROR(IF(AND($EL241="fem",'Classificação geral'!$F235=1),'Classificação geral'!N235,""),"")</f>
        <v/>
      </c>
      <c r="EV241" s="306"/>
      <c r="EW241" s="378" t="str">
        <f>IFERROR(IF(AND($EL241="fem",'Classificação geral'!$F235=1),'Classificação geral'!P235,""),"")</f>
        <v/>
      </c>
      <c r="EX241" s="378" t="str">
        <f>IFERROR(IF(AND($EL241="fem",'Classificação geral'!$F235=1),'Classificação geral'!Q235,""),"")</f>
        <v/>
      </c>
      <c r="EY241" s="378" t="str">
        <f>IFERROR(IF(AND($EL241="fem",'Classificação geral'!$F235=1),'Classificação geral'!R235,""),"")</f>
        <v/>
      </c>
      <c r="EZ241" s="296"/>
      <c r="FA241" s="380" t="str">
        <f t="shared" si="462"/>
        <v/>
      </c>
      <c r="FB241" s="297" t="str">
        <f>IFERROR(RANK(EZ241,EZ:EZ,0)+ COUNTIF(EZ$13:$EZ240,EZ241),"")</f>
        <v/>
      </c>
      <c r="FC241" s="298"/>
      <c r="FD241" s="305"/>
      <c r="FE241" s="295"/>
      <c r="FF241" s="306"/>
      <c r="FG241" s="293"/>
      <c r="FH241" s="293"/>
      <c r="FI241" s="306"/>
      <c r="FJ241" s="378" t="str">
        <f>IFERROR(IF(AND($FH241="mas",'Classificação geral'!$F235=1),'Classificação geral'!G235,""),"")</f>
        <v/>
      </c>
      <c r="FK241" s="378" t="str">
        <f>IFERROR(IF(AND($FH241="mas",'Classificação geral'!$F235=1),'Classificação geral'!H235,""),"")</f>
        <v/>
      </c>
      <c r="FL241" s="378" t="str">
        <f>IFERROR(IF(AND($FH241="mas",'Classificação geral'!$F235=1),'Classificação geral'!I235,""),"")</f>
        <v/>
      </c>
      <c r="FM241" s="378" t="str">
        <f>IFERROR(IF(AND($FH241="mas",'Classificação geral'!$F235=1),'Classificação geral'!J235,""),"")</f>
        <v/>
      </c>
      <c r="FN241" s="378" t="str">
        <f>IFERROR(IF(AND($FH241="mas",'Classificação geral'!$F235=1),'Classificação geral'!K235,""),"")</f>
        <v/>
      </c>
      <c r="FO241" s="378" t="str">
        <f>IFERROR(IF(AND($FH241="mas",'Classificação geral'!$F235=1),'Classificação geral'!L235,""),"")</f>
        <v/>
      </c>
      <c r="FP241" s="378" t="str">
        <f>IFERROR(IF(AND($FH241="mas",'Classificação geral'!$F235=1),'Classificação geral'!M235,""),"")</f>
        <v/>
      </c>
      <c r="FQ241" s="378" t="str">
        <f>IFERROR(IF(AND($FH241="mas",'Classificação geral'!$F235=1),'Classificação geral'!N235,""),"")</f>
        <v/>
      </c>
      <c r="FR241" s="378" t="str">
        <f>IFERROR(IF(AND($FH241="mas",'Classificação geral'!$F235=1),'Classificação geral'!O235,""),"")</f>
        <v/>
      </c>
      <c r="FS241" s="378" t="str">
        <f>IFERROR(IF(AND($FH241="mas",'Classificação geral'!$F235=1),'Classificação geral'!P235,""),"")</f>
        <v/>
      </c>
      <c r="FT241" s="378" t="str">
        <f>IFERROR(IF(AND($FH241="mas",'Classificação geral'!$F235=1),'Classificação geral'!Q235,""),"")</f>
        <v/>
      </c>
      <c r="FU241" s="378" t="str">
        <f>IFERROR(IF(AND($FH241="mas",'Classificação geral'!$F235=1),'Classificação geral'!R235,""),"")</f>
        <v/>
      </c>
      <c r="FV241" s="306"/>
      <c r="FW241" s="380" t="str">
        <f t="shared" si="463"/>
        <v/>
      </c>
      <c r="FX241" s="297" t="str">
        <f>IFERROR(RANK(FV241,FV:FV,0)+ COUNTIF($FV$13:FV240,FV241),"")</f>
        <v/>
      </c>
      <c r="FY241" s="305"/>
      <c r="FZ241" s="295"/>
      <c r="GA241" s="295"/>
      <c r="GB241" s="293"/>
      <c r="GC241" s="293"/>
      <c r="GD241" s="306"/>
      <c r="GE241" s="378" t="str">
        <f>IFERROR(IF(AND($GC241="fem",'Classificação geral'!$F235=2),'Classificação geral'!G235,""),"")</f>
        <v/>
      </c>
      <c r="GF241" s="378" t="str">
        <f>IFERROR(IF(AND($GC241="fem",'Classificação geral'!$F235=2),'Classificação geral'!H235,""),"")</f>
        <v/>
      </c>
      <c r="GG241" s="378" t="str">
        <f>IFERROR(IF(AND($GC241="fem",'Classificação geral'!$F235=2),'Classificação geral'!I235,""),"")</f>
        <v/>
      </c>
      <c r="GH241" s="378" t="str">
        <f>IFERROR(IF(AND($GC241="fem",'Classificação geral'!$F235=2),'Classificação geral'!J235,""),"")</f>
        <v/>
      </c>
      <c r="GI241" s="378" t="str">
        <f>IFERROR(IF(AND($GC241="fem",'Classificação geral'!$F235=2),'Classificação geral'!K235,""),"")</f>
        <v/>
      </c>
      <c r="GJ241" s="378" t="str">
        <f>IFERROR(IF(AND($GC241="fem",'Classificação geral'!$F235=2),'Classificação geral'!L235,""),"")</f>
        <v/>
      </c>
      <c r="GK241" s="378" t="str">
        <f>IFERROR(IF(AND($GC241="fem",'Classificação geral'!$F235=2),'Classificação geral'!M235,""),"")</f>
        <v/>
      </c>
      <c r="GL241" s="378" t="str">
        <f>IFERROR(IF(AND($GC241="fem",'Classificação geral'!$F235=2),'Classificação geral'!N235,""),"")</f>
        <v/>
      </c>
      <c r="GM241" s="378" t="str">
        <f>IFERROR(IF(AND($GC241="fem",'Classificação geral'!$F235=2),'Classificação geral'!O235,""),"")</f>
        <v/>
      </c>
      <c r="GN241" s="378" t="str">
        <f>IFERROR(IF(AND($GC241="fem",'Classificação geral'!$F235=2),'Classificação geral'!P235,""),"")</f>
        <v/>
      </c>
      <c r="GO241" s="378" t="str">
        <f>IFERROR(IF(AND($GC241="fem",'Classificação geral'!$F235=2),'Classificação geral'!Q235,""),"")</f>
        <v/>
      </c>
      <c r="GP241" s="378" t="str">
        <f>IFERROR(IF(AND($GC241="fem",'Classificação geral'!$F235=2),'Classificação geral'!R235,""),"")</f>
        <v/>
      </c>
      <c r="GQ241" s="306"/>
      <c r="GR241" s="380" t="str">
        <f t="shared" si="464"/>
        <v/>
      </c>
      <c r="GS241" s="297" t="str">
        <f>IFERROR(RANK(GQ241,GQ:GQ,0)+ COUNTIF($GQ$13:GQ240,GQ241),"")</f>
        <v/>
      </c>
      <c r="GT241" s="305"/>
      <c r="GU241" s="295"/>
      <c r="GV241" s="295"/>
      <c r="GW241" s="293"/>
      <c r="GX241" s="293"/>
      <c r="GY241" s="306"/>
      <c r="GZ241" s="306"/>
      <c r="HA241" s="306"/>
      <c r="HB241" s="306"/>
      <c r="HC241" s="306"/>
      <c r="HD241" s="306"/>
      <c r="HE241" s="306"/>
      <c r="HF241" s="306"/>
      <c r="HG241" s="306"/>
      <c r="HH241" s="306"/>
      <c r="HI241" s="306"/>
      <c r="HJ241" s="306"/>
      <c r="HK241" s="306"/>
      <c r="HL241" s="306"/>
      <c r="HM241" s="380" t="str">
        <f t="shared" si="465"/>
        <v/>
      </c>
      <c r="HN241" s="297" t="str">
        <f>IFERROR(RANK(HL241,HL:HL,0)+ COUNTIF($HL$13:HL240,HL241),"")</f>
        <v/>
      </c>
      <c r="HO241" s="305"/>
      <c r="HP241" s="295"/>
      <c r="HQ241" s="306"/>
      <c r="HR241" s="293"/>
      <c r="HS241" s="293"/>
      <c r="HT241" s="293"/>
      <c r="HU241" s="382">
        <f>IF($HT241='Classificação geral'!$F235,'Classificação geral'!G235,"")</f>
        <v>0</v>
      </c>
      <c r="HV241" s="382">
        <f>IF($HT241='Classificação geral'!$F235,'Classificação geral'!H235,"")</f>
        <v>0</v>
      </c>
      <c r="HW241" s="382">
        <f>IF($HT241='Classificação geral'!$F235,'Classificação geral'!I235,"")</f>
        <v>0</v>
      </c>
      <c r="HX241" s="382">
        <f>IF($HT241='Classificação geral'!$F235,'Classificação geral'!J235,"")</f>
        <v>0</v>
      </c>
      <c r="HY241" s="382">
        <f>IF($HT241='Classificação geral'!$F235,'Classificação geral'!K235,"")</f>
        <v>0</v>
      </c>
      <c r="HZ241" s="382">
        <f>IF($HT241='Classificação geral'!$F235,'Classificação geral'!L235,"")</f>
        <v>0</v>
      </c>
      <c r="IA241" s="382">
        <f>IF($HT241='Classificação geral'!$F235,'Classificação geral'!M235,"")</f>
        <v>0</v>
      </c>
      <c r="IB241" s="382">
        <f>IF($HT241='Classificação geral'!$F235,'Classificação geral'!N235,"")</f>
        <v>0</v>
      </c>
      <c r="IC241" s="382">
        <f>IF($HT241='Classificação geral'!$F235,'Classificação geral'!O235,"")</f>
        <v>0</v>
      </c>
      <c r="ID241" s="382">
        <f>IF($HT241='Classificação geral'!$F235,'Classificação geral'!P235,"")</f>
        <v>0</v>
      </c>
      <c r="IE241" s="382">
        <f>IF($HT241='Classificação geral'!$F235,'Classificação geral'!Q235,"")</f>
        <v>0</v>
      </c>
      <c r="IF241" s="382">
        <f>IF($HT241='Classificação geral'!$F235,'Classificação geral'!R235,"")</f>
        <v>0</v>
      </c>
      <c r="IG241" s="379">
        <f>IF($HT241='Classificação geral'!$F235,'Classificação geral'!$U235,"")</f>
        <v>0</v>
      </c>
      <c r="IH241" s="334" t="str">
        <f t="shared" si="460"/>
        <v/>
      </c>
      <c r="II241" s="297">
        <f>IFERROR(RANK(IG241,IG:IG,0)+ COUNTIF($IG$13:IG240,IG241),"")</f>
        <v>101</v>
      </c>
      <c r="IJ241" s="305"/>
      <c r="IK241" s="295"/>
      <c r="IL241" s="306"/>
      <c r="IM241" s="293"/>
      <c r="IN241" s="293"/>
      <c r="IO241" s="293"/>
      <c r="IP241" s="379">
        <f>IF($IO241='Classificação geral'!$F235,'Classificação geral'!G235,"")</f>
        <v>0</v>
      </c>
      <c r="IQ241" s="379">
        <f>IF($IO241='Classificação geral'!$F235,'Classificação geral'!H235,"")</f>
        <v>0</v>
      </c>
      <c r="IR241" s="379">
        <f>IF($IO241='Classificação geral'!$F235,'Classificação geral'!I235,"")</f>
        <v>0</v>
      </c>
      <c r="IS241" s="379">
        <f>IF($IO241='Classificação geral'!$F235,'Classificação geral'!J235,"")</f>
        <v>0</v>
      </c>
      <c r="IT241" s="379">
        <f>IF($IO241='Classificação geral'!$F235,'Classificação geral'!K235,"")</f>
        <v>0</v>
      </c>
      <c r="IU241" s="379">
        <f>IF($IO241='Classificação geral'!$F235,'Classificação geral'!L235,"")</f>
        <v>0</v>
      </c>
      <c r="IV241" s="379">
        <f>IF($IO241='Classificação geral'!$F235,'Classificação geral'!M235,"")</f>
        <v>0</v>
      </c>
      <c r="IW241" s="379">
        <f>IF($IO241='Classificação geral'!$F235,'Classificação geral'!N235,"")</f>
        <v>0</v>
      </c>
      <c r="IX241" s="379">
        <f>IF($IO241='Classificação geral'!$F235,'Classificação geral'!O235,"")</f>
        <v>0</v>
      </c>
      <c r="IY241" s="379">
        <f>IF($IO241='Classificação geral'!$F235,'Classificação geral'!P235,"")</f>
        <v>0</v>
      </c>
      <c r="IZ241" s="379">
        <f>IF($IO241='Classificação geral'!$F235,'Classificação geral'!Q235,"")</f>
        <v>0</v>
      </c>
      <c r="JA241" s="379">
        <f>IF($IO241='Classificação geral'!$F235,'Classificação geral'!R235,"")</f>
        <v>0</v>
      </c>
      <c r="JB241" s="296">
        <f>IF($IO241='Classificação geral'!$F235,'Classificação geral'!$U235,"")</f>
        <v>0</v>
      </c>
      <c r="JC241" s="334" t="str">
        <f t="shared" si="461"/>
        <v/>
      </c>
      <c r="JD241" s="297">
        <f>IFERROR(RANK(JB241,JB:JB,0)+ COUNTIF($JB$13:JB240,JB241),"")</f>
        <v>101</v>
      </c>
    </row>
    <row r="242" spans="66:264" ht="24.6" x14ac:dyDescent="0.4">
      <c r="BN242" s="236"/>
      <c r="EI242" s="295"/>
      <c r="EJ242" s="306"/>
      <c r="EK242" s="293"/>
      <c r="EL242" s="293"/>
      <c r="EM242" s="293"/>
      <c r="EN242" s="378" t="str">
        <f>IFERROR(IF(AND($EL242="fem",'Classificação geral'!$F236=1),'Classificação geral'!G236,""),"")</f>
        <v/>
      </c>
      <c r="EO242" s="378" t="str">
        <f>IFERROR(IF(AND($EL242="fem",'Classificação geral'!$F236=1),'Classificação geral'!H236,""),"")</f>
        <v/>
      </c>
      <c r="EP242" s="378" t="str">
        <f>IFERROR(IF(AND($EL242="fem",'Classificação geral'!$F236=1),'Classificação geral'!I236,""),"")</f>
        <v/>
      </c>
      <c r="EQ242" s="378" t="str">
        <f>IFERROR(IF(AND($EL242="fem",'Classificação geral'!$F236=1),'Classificação geral'!J236,""),"")</f>
        <v/>
      </c>
      <c r="ER242" s="306"/>
      <c r="ES242" s="378" t="str">
        <f>IFERROR(IF(AND($EL242="fem",'Classificação geral'!$F236=1),'Classificação geral'!L236,""),"")</f>
        <v/>
      </c>
      <c r="ET242" s="378" t="str">
        <f>IFERROR(IF(AND($EL242="fem",'Classificação geral'!$F236=1),'Classificação geral'!M236,""),"")</f>
        <v/>
      </c>
      <c r="EU242" s="378" t="str">
        <f>IFERROR(IF(AND($EL242="fem",'Classificação geral'!$F236=1),'Classificação geral'!N236,""),"")</f>
        <v/>
      </c>
      <c r="EV242" s="306"/>
      <c r="EW242" s="378" t="str">
        <f>IFERROR(IF(AND($EL242="fem",'Classificação geral'!$F236=1),'Classificação geral'!P236,""),"")</f>
        <v/>
      </c>
      <c r="EX242" s="378" t="str">
        <f>IFERROR(IF(AND($EL242="fem",'Classificação geral'!$F236=1),'Classificação geral'!Q236,""),"")</f>
        <v/>
      </c>
      <c r="EY242" s="378" t="str">
        <f>IFERROR(IF(AND($EL242="fem",'Classificação geral'!$F236=1),'Classificação geral'!R236,""),"")</f>
        <v/>
      </c>
      <c r="EZ242" s="296"/>
      <c r="FA242" s="380" t="str">
        <f t="shared" si="462"/>
        <v/>
      </c>
      <c r="FB242" s="297" t="str">
        <f>IFERROR(RANK(EZ242,EZ:EZ,0)+ COUNTIF(EZ$13:$EZ241,EZ242),"")</f>
        <v/>
      </c>
      <c r="FC242" s="298"/>
      <c r="FD242" s="305"/>
      <c r="FE242" s="295"/>
      <c r="FF242" s="306"/>
      <c r="FG242" s="293"/>
      <c r="FH242" s="293"/>
      <c r="FI242" s="306"/>
      <c r="FJ242" s="378" t="str">
        <f>IFERROR(IF(AND($FH242="mas",'Classificação geral'!$F236=1),'Classificação geral'!G236,""),"")</f>
        <v/>
      </c>
      <c r="FK242" s="378" t="str">
        <f>IFERROR(IF(AND($FH242="mas",'Classificação geral'!$F236=1),'Classificação geral'!H236,""),"")</f>
        <v/>
      </c>
      <c r="FL242" s="378" t="str">
        <f>IFERROR(IF(AND($FH242="mas",'Classificação geral'!$F236=1),'Classificação geral'!I236,""),"")</f>
        <v/>
      </c>
      <c r="FM242" s="378" t="str">
        <f>IFERROR(IF(AND($FH242="mas",'Classificação geral'!$F236=1),'Classificação geral'!J236,""),"")</f>
        <v/>
      </c>
      <c r="FN242" s="378" t="str">
        <f>IFERROR(IF(AND($FH242="mas",'Classificação geral'!$F236=1),'Classificação geral'!K236,""),"")</f>
        <v/>
      </c>
      <c r="FO242" s="378" t="str">
        <f>IFERROR(IF(AND($FH242="mas",'Classificação geral'!$F236=1),'Classificação geral'!L236,""),"")</f>
        <v/>
      </c>
      <c r="FP242" s="378" t="str">
        <f>IFERROR(IF(AND($FH242="mas",'Classificação geral'!$F236=1),'Classificação geral'!M236,""),"")</f>
        <v/>
      </c>
      <c r="FQ242" s="378" t="str">
        <f>IFERROR(IF(AND($FH242="mas",'Classificação geral'!$F236=1),'Classificação geral'!N236,""),"")</f>
        <v/>
      </c>
      <c r="FR242" s="378" t="str">
        <f>IFERROR(IF(AND($FH242="mas",'Classificação geral'!$F236=1),'Classificação geral'!O236,""),"")</f>
        <v/>
      </c>
      <c r="FS242" s="378" t="str">
        <f>IFERROR(IF(AND($FH242="mas",'Classificação geral'!$F236=1),'Classificação geral'!P236,""),"")</f>
        <v/>
      </c>
      <c r="FT242" s="378" t="str">
        <f>IFERROR(IF(AND($FH242="mas",'Classificação geral'!$F236=1),'Classificação geral'!Q236,""),"")</f>
        <v/>
      </c>
      <c r="FU242" s="378" t="str">
        <f>IFERROR(IF(AND($FH242="mas",'Classificação geral'!$F236=1),'Classificação geral'!R236,""),"")</f>
        <v/>
      </c>
      <c r="FV242" s="306"/>
      <c r="FW242" s="380" t="str">
        <f t="shared" si="463"/>
        <v/>
      </c>
      <c r="FX242" s="297" t="str">
        <f>IFERROR(RANK(FV242,FV:FV,0)+ COUNTIF($FV$13:FV241,FV242),"")</f>
        <v/>
      </c>
      <c r="FY242" s="305"/>
      <c r="FZ242" s="295"/>
      <c r="GA242" s="295"/>
      <c r="GB242" s="293"/>
      <c r="GC242" s="293"/>
      <c r="GD242" s="306"/>
      <c r="GE242" s="378" t="str">
        <f>IFERROR(IF(AND($GC242="fem",'Classificação geral'!$F236=2),'Classificação geral'!G236,""),"")</f>
        <v/>
      </c>
      <c r="GF242" s="378" t="str">
        <f>IFERROR(IF(AND($GC242="fem",'Classificação geral'!$F236=2),'Classificação geral'!H236,""),"")</f>
        <v/>
      </c>
      <c r="GG242" s="378" t="str">
        <f>IFERROR(IF(AND($GC242="fem",'Classificação geral'!$F236=2),'Classificação geral'!I236,""),"")</f>
        <v/>
      </c>
      <c r="GH242" s="378" t="str">
        <f>IFERROR(IF(AND($GC242="fem",'Classificação geral'!$F236=2),'Classificação geral'!J236,""),"")</f>
        <v/>
      </c>
      <c r="GI242" s="378" t="str">
        <f>IFERROR(IF(AND($GC242="fem",'Classificação geral'!$F236=2),'Classificação geral'!K236,""),"")</f>
        <v/>
      </c>
      <c r="GJ242" s="378" t="str">
        <f>IFERROR(IF(AND($GC242="fem",'Classificação geral'!$F236=2),'Classificação geral'!L236,""),"")</f>
        <v/>
      </c>
      <c r="GK242" s="378" t="str">
        <f>IFERROR(IF(AND($GC242="fem",'Classificação geral'!$F236=2),'Classificação geral'!M236,""),"")</f>
        <v/>
      </c>
      <c r="GL242" s="378" t="str">
        <f>IFERROR(IF(AND($GC242="fem",'Classificação geral'!$F236=2),'Classificação geral'!N236,""),"")</f>
        <v/>
      </c>
      <c r="GM242" s="378" t="str">
        <f>IFERROR(IF(AND($GC242="fem",'Classificação geral'!$F236=2),'Classificação geral'!O236,""),"")</f>
        <v/>
      </c>
      <c r="GN242" s="378" t="str">
        <f>IFERROR(IF(AND($GC242="fem",'Classificação geral'!$F236=2),'Classificação geral'!P236,""),"")</f>
        <v/>
      </c>
      <c r="GO242" s="378" t="str">
        <f>IFERROR(IF(AND($GC242="fem",'Classificação geral'!$F236=2),'Classificação geral'!Q236,""),"")</f>
        <v/>
      </c>
      <c r="GP242" s="378" t="str">
        <f>IFERROR(IF(AND($GC242="fem",'Classificação geral'!$F236=2),'Classificação geral'!R236,""),"")</f>
        <v/>
      </c>
      <c r="GQ242" s="306"/>
      <c r="GR242" s="380" t="str">
        <f t="shared" si="464"/>
        <v/>
      </c>
      <c r="GS242" s="297" t="str">
        <f>IFERROR(RANK(GQ242,GQ:GQ,0)+ COUNTIF($GQ$13:GQ241,GQ242),"")</f>
        <v/>
      </c>
      <c r="GT242" s="305"/>
      <c r="GU242" s="295"/>
      <c r="GV242" s="295"/>
      <c r="GW242" s="293"/>
      <c r="GX242" s="293"/>
      <c r="GY242" s="306"/>
      <c r="GZ242" s="306"/>
      <c r="HA242" s="306"/>
      <c r="HB242" s="306"/>
      <c r="HC242" s="306"/>
      <c r="HD242" s="306"/>
      <c r="HE242" s="306"/>
      <c r="HF242" s="306"/>
      <c r="HG242" s="306"/>
      <c r="HH242" s="306"/>
      <c r="HI242" s="306"/>
      <c r="HJ242" s="306"/>
      <c r="HK242" s="306"/>
      <c r="HL242" s="306"/>
      <c r="HM242" s="380" t="str">
        <f t="shared" si="465"/>
        <v/>
      </c>
      <c r="HN242" s="297" t="str">
        <f>IFERROR(RANK(HL242,HL:HL,0)+ COUNTIF($HL$13:HL241,HL242),"")</f>
        <v/>
      </c>
      <c r="HO242" s="305"/>
      <c r="HP242" s="295"/>
      <c r="HQ242" s="306"/>
      <c r="HR242" s="293"/>
      <c r="HS242" s="293"/>
      <c r="HT242" s="293"/>
      <c r="HU242" s="382">
        <f>IF($HT242='Classificação geral'!$F236,'Classificação geral'!G236,"")</f>
        <v>0</v>
      </c>
      <c r="HV242" s="382">
        <f>IF($HT242='Classificação geral'!$F236,'Classificação geral'!H236,"")</f>
        <v>0</v>
      </c>
      <c r="HW242" s="382">
        <f>IF($HT242='Classificação geral'!$F236,'Classificação geral'!I236,"")</f>
        <v>0</v>
      </c>
      <c r="HX242" s="382">
        <f>IF($HT242='Classificação geral'!$F236,'Classificação geral'!J236,"")</f>
        <v>0</v>
      </c>
      <c r="HY242" s="382">
        <f>IF($HT242='Classificação geral'!$F236,'Classificação geral'!K236,"")</f>
        <v>0</v>
      </c>
      <c r="HZ242" s="382">
        <f>IF($HT242='Classificação geral'!$F236,'Classificação geral'!L236,"")</f>
        <v>0</v>
      </c>
      <c r="IA242" s="382">
        <f>IF($HT242='Classificação geral'!$F236,'Classificação geral'!M236,"")</f>
        <v>0</v>
      </c>
      <c r="IB242" s="382">
        <f>IF($HT242='Classificação geral'!$F236,'Classificação geral'!N236,"")</f>
        <v>0</v>
      </c>
      <c r="IC242" s="382">
        <f>IF($HT242='Classificação geral'!$F236,'Classificação geral'!O236,"")</f>
        <v>0</v>
      </c>
      <c r="ID242" s="382">
        <f>IF($HT242='Classificação geral'!$F236,'Classificação geral'!P236,"")</f>
        <v>0</v>
      </c>
      <c r="IE242" s="382">
        <f>IF($HT242='Classificação geral'!$F236,'Classificação geral'!Q236,"")</f>
        <v>0</v>
      </c>
      <c r="IF242" s="382">
        <f>IF($HT242='Classificação geral'!$F236,'Classificação geral'!R236,"")</f>
        <v>0</v>
      </c>
      <c r="IG242" s="379">
        <f>IF($HT242='Classificação geral'!$F236,'Classificação geral'!$U236,"")</f>
        <v>0</v>
      </c>
      <c r="IH242" s="334" t="str">
        <f t="shared" si="460"/>
        <v/>
      </c>
      <c r="II242" s="297">
        <f>IFERROR(RANK(IG242,IG:IG,0)+ COUNTIF($IG$13:IG241,IG242),"")</f>
        <v>102</v>
      </c>
      <c r="IJ242" s="305"/>
      <c r="IK242" s="295"/>
      <c r="IL242" s="306"/>
      <c r="IM242" s="293"/>
      <c r="IN242" s="293"/>
      <c r="IO242" s="293"/>
      <c r="IP242" s="379">
        <f>IF($IO242='Classificação geral'!$F236,'Classificação geral'!G236,"")</f>
        <v>0</v>
      </c>
      <c r="IQ242" s="379">
        <f>IF($IO242='Classificação geral'!$F236,'Classificação geral'!H236,"")</f>
        <v>0</v>
      </c>
      <c r="IR242" s="379">
        <f>IF($IO242='Classificação geral'!$F236,'Classificação geral'!I236,"")</f>
        <v>0</v>
      </c>
      <c r="IS242" s="379">
        <f>IF($IO242='Classificação geral'!$F236,'Classificação geral'!J236,"")</f>
        <v>0</v>
      </c>
      <c r="IT242" s="379">
        <f>IF($IO242='Classificação geral'!$F236,'Classificação geral'!K236,"")</f>
        <v>0</v>
      </c>
      <c r="IU242" s="379">
        <f>IF($IO242='Classificação geral'!$F236,'Classificação geral'!L236,"")</f>
        <v>0</v>
      </c>
      <c r="IV242" s="379">
        <f>IF($IO242='Classificação geral'!$F236,'Classificação geral'!M236,"")</f>
        <v>0</v>
      </c>
      <c r="IW242" s="379">
        <f>IF($IO242='Classificação geral'!$F236,'Classificação geral'!N236,"")</f>
        <v>0</v>
      </c>
      <c r="IX242" s="379">
        <f>IF($IO242='Classificação geral'!$F236,'Classificação geral'!O236,"")</f>
        <v>0</v>
      </c>
      <c r="IY242" s="379">
        <f>IF($IO242='Classificação geral'!$F236,'Classificação geral'!P236,"")</f>
        <v>0</v>
      </c>
      <c r="IZ242" s="379">
        <f>IF($IO242='Classificação geral'!$F236,'Classificação geral'!Q236,"")</f>
        <v>0</v>
      </c>
      <c r="JA242" s="379">
        <f>IF($IO242='Classificação geral'!$F236,'Classificação geral'!R236,"")</f>
        <v>0</v>
      </c>
      <c r="JB242" s="296">
        <f>IF($IO242='Classificação geral'!$F236,'Classificação geral'!$U236,"")</f>
        <v>0</v>
      </c>
      <c r="JC242" s="334" t="str">
        <f t="shared" si="461"/>
        <v/>
      </c>
      <c r="JD242" s="297">
        <f>IFERROR(RANK(JB242,JB:JB,0)+ COUNTIF($JB$13:JB241,JB242),"")</f>
        <v>102</v>
      </c>
    </row>
    <row r="243" spans="66:264" ht="24.6" x14ac:dyDescent="0.4">
      <c r="BN243" s="236"/>
      <c r="EI243" s="295"/>
      <c r="EJ243" s="306"/>
      <c r="EK243" s="293"/>
      <c r="EL243" s="293"/>
      <c r="EM243" s="293"/>
      <c r="EN243" s="378" t="str">
        <f>IFERROR(IF(AND($EL243="fem",'Classificação geral'!$F237=1),'Classificação geral'!G237,""),"")</f>
        <v/>
      </c>
      <c r="EO243" s="378" t="str">
        <f>IFERROR(IF(AND($EL243="fem",'Classificação geral'!$F237=1),'Classificação geral'!H237,""),"")</f>
        <v/>
      </c>
      <c r="EP243" s="378" t="str">
        <f>IFERROR(IF(AND($EL243="fem",'Classificação geral'!$F237=1),'Classificação geral'!I237,""),"")</f>
        <v/>
      </c>
      <c r="EQ243" s="378" t="str">
        <f>IFERROR(IF(AND($EL243="fem",'Classificação geral'!$F237=1),'Classificação geral'!J237,""),"")</f>
        <v/>
      </c>
      <c r="ER243" s="306"/>
      <c r="ES243" s="378" t="str">
        <f>IFERROR(IF(AND($EL243="fem",'Classificação geral'!$F237=1),'Classificação geral'!L237,""),"")</f>
        <v/>
      </c>
      <c r="ET243" s="378" t="str">
        <f>IFERROR(IF(AND($EL243="fem",'Classificação geral'!$F237=1),'Classificação geral'!M237,""),"")</f>
        <v/>
      </c>
      <c r="EU243" s="378" t="str">
        <f>IFERROR(IF(AND($EL243="fem",'Classificação geral'!$F237=1),'Classificação geral'!N237,""),"")</f>
        <v/>
      </c>
      <c r="EV243" s="306"/>
      <c r="EW243" s="378" t="str">
        <f>IFERROR(IF(AND($EL243="fem",'Classificação geral'!$F237=1),'Classificação geral'!P237,""),"")</f>
        <v/>
      </c>
      <c r="EX243" s="378" t="str">
        <f>IFERROR(IF(AND($EL243="fem",'Classificação geral'!$F237=1),'Classificação geral'!Q237,""),"")</f>
        <v/>
      </c>
      <c r="EY243" s="378" t="str">
        <f>IFERROR(IF(AND($EL243="fem",'Classificação geral'!$F237=1),'Classificação geral'!R237,""),"")</f>
        <v/>
      </c>
      <c r="EZ243" s="296"/>
      <c r="FA243" s="380" t="str">
        <f t="shared" si="462"/>
        <v/>
      </c>
      <c r="FB243" s="297" t="str">
        <f>IFERROR(RANK(EZ243,EZ:EZ,0)+ COUNTIF(EZ$13:$EZ242,EZ243),"")</f>
        <v/>
      </c>
      <c r="FC243" s="298"/>
      <c r="FD243" s="305"/>
      <c r="FE243" s="295"/>
      <c r="FF243" s="306"/>
      <c r="FG243" s="293"/>
      <c r="FH243" s="293"/>
      <c r="FI243" s="306"/>
      <c r="FJ243" s="378" t="str">
        <f>IFERROR(IF(AND($FH243="mas",'Classificação geral'!$F237=1),'Classificação geral'!G237,""),"")</f>
        <v/>
      </c>
      <c r="FK243" s="378" t="str">
        <f>IFERROR(IF(AND($FH243="mas",'Classificação geral'!$F237=1),'Classificação geral'!H237,""),"")</f>
        <v/>
      </c>
      <c r="FL243" s="378" t="str">
        <f>IFERROR(IF(AND($FH243="mas",'Classificação geral'!$F237=1),'Classificação geral'!I237,""),"")</f>
        <v/>
      </c>
      <c r="FM243" s="378" t="str">
        <f>IFERROR(IF(AND($FH243="mas",'Classificação geral'!$F237=1),'Classificação geral'!J237,""),"")</f>
        <v/>
      </c>
      <c r="FN243" s="378" t="str">
        <f>IFERROR(IF(AND($FH243="mas",'Classificação geral'!$F237=1),'Classificação geral'!K237,""),"")</f>
        <v/>
      </c>
      <c r="FO243" s="378" t="str">
        <f>IFERROR(IF(AND($FH243="mas",'Classificação geral'!$F237=1),'Classificação geral'!L237,""),"")</f>
        <v/>
      </c>
      <c r="FP243" s="378" t="str">
        <f>IFERROR(IF(AND($FH243="mas",'Classificação geral'!$F237=1),'Classificação geral'!M237,""),"")</f>
        <v/>
      </c>
      <c r="FQ243" s="378" t="str">
        <f>IFERROR(IF(AND($FH243="mas",'Classificação geral'!$F237=1),'Classificação geral'!N237,""),"")</f>
        <v/>
      </c>
      <c r="FR243" s="378" t="str">
        <f>IFERROR(IF(AND($FH243="mas",'Classificação geral'!$F237=1),'Classificação geral'!O237,""),"")</f>
        <v/>
      </c>
      <c r="FS243" s="378" t="str">
        <f>IFERROR(IF(AND($FH243="mas",'Classificação geral'!$F237=1),'Classificação geral'!P237,""),"")</f>
        <v/>
      </c>
      <c r="FT243" s="378" t="str">
        <f>IFERROR(IF(AND($FH243="mas",'Classificação geral'!$F237=1),'Classificação geral'!Q237,""),"")</f>
        <v/>
      </c>
      <c r="FU243" s="378" t="str">
        <f>IFERROR(IF(AND($FH243="mas",'Classificação geral'!$F237=1),'Classificação geral'!R237,""),"")</f>
        <v/>
      </c>
      <c r="FV243" s="306"/>
      <c r="FW243" s="380" t="str">
        <f t="shared" si="463"/>
        <v/>
      </c>
      <c r="FX243" s="297" t="str">
        <f>IFERROR(RANK(FV243,FV:FV,0)+ COUNTIF($FV$13:FV242,FV243),"")</f>
        <v/>
      </c>
      <c r="FY243" s="305"/>
      <c r="FZ243" s="295"/>
      <c r="GA243" s="295"/>
      <c r="GB243" s="293"/>
      <c r="GC243" s="293"/>
      <c r="GD243" s="306"/>
      <c r="GE243" s="378" t="str">
        <f>IFERROR(IF(AND($GC243="fem",'Classificação geral'!$F237=2),'Classificação geral'!G237,""),"")</f>
        <v/>
      </c>
      <c r="GF243" s="378" t="str">
        <f>IFERROR(IF(AND($GC243="fem",'Classificação geral'!$F237=2),'Classificação geral'!H237,""),"")</f>
        <v/>
      </c>
      <c r="GG243" s="378" t="str">
        <f>IFERROR(IF(AND($GC243="fem",'Classificação geral'!$F237=2),'Classificação geral'!I237,""),"")</f>
        <v/>
      </c>
      <c r="GH243" s="378" t="str">
        <f>IFERROR(IF(AND($GC243="fem",'Classificação geral'!$F237=2),'Classificação geral'!J237,""),"")</f>
        <v/>
      </c>
      <c r="GI243" s="378" t="str">
        <f>IFERROR(IF(AND($GC243="fem",'Classificação geral'!$F237=2),'Classificação geral'!K237,""),"")</f>
        <v/>
      </c>
      <c r="GJ243" s="378" t="str">
        <f>IFERROR(IF(AND($GC243="fem",'Classificação geral'!$F237=2),'Classificação geral'!L237,""),"")</f>
        <v/>
      </c>
      <c r="GK243" s="378" t="str">
        <f>IFERROR(IF(AND($GC243="fem",'Classificação geral'!$F237=2),'Classificação geral'!M237,""),"")</f>
        <v/>
      </c>
      <c r="GL243" s="378" t="str">
        <f>IFERROR(IF(AND($GC243="fem",'Classificação geral'!$F237=2),'Classificação geral'!N237,""),"")</f>
        <v/>
      </c>
      <c r="GM243" s="378" t="str">
        <f>IFERROR(IF(AND($GC243="fem",'Classificação geral'!$F237=2),'Classificação geral'!O237,""),"")</f>
        <v/>
      </c>
      <c r="GN243" s="378" t="str">
        <f>IFERROR(IF(AND($GC243="fem",'Classificação geral'!$F237=2),'Classificação geral'!P237,""),"")</f>
        <v/>
      </c>
      <c r="GO243" s="378" t="str">
        <f>IFERROR(IF(AND($GC243="fem",'Classificação geral'!$F237=2),'Classificação geral'!Q237,""),"")</f>
        <v/>
      </c>
      <c r="GP243" s="378" t="str">
        <f>IFERROR(IF(AND($GC243="fem",'Classificação geral'!$F237=2),'Classificação geral'!R237,""),"")</f>
        <v/>
      </c>
      <c r="GQ243" s="306"/>
      <c r="GR243" s="380" t="str">
        <f t="shared" si="464"/>
        <v/>
      </c>
      <c r="GS243" s="297" t="str">
        <f>IFERROR(RANK(GQ243,GQ:GQ,0)+ COUNTIF($GQ$13:GQ242,GQ243),"")</f>
        <v/>
      </c>
      <c r="GT243" s="305"/>
      <c r="GU243" s="295"/>
      <c r="GV243" s="295"/>
      <c r="GW243" s="293"/>
      <c r="GX243" s="293"/>
      <c r="GY243" s="306"/>
      <c r="GZ243" s="306"/>
      <c r="HA243" s="306"/>
      <c r="HB243" s="306"/>
      <c r="HC243" s="306"/>
      <c r="HD243" s="306"/>
      <c r="HE243" s="306"/>
      <c r="HF243" s="306"/>
      <c r="HG243" s="306"/>
      <c r="HH243" s="306"/>
      <c r="HI243" s="306"/>
      <c r="HJ243" s="306"/>
      <c r="HK243" s="306"/>
      <c r="HL243" s="306"/>
      <c r="HM243" s="380" t="str">
        <f t="shared" si="465"/>
        <v/>
      </c>
      <c r="HN243" s="297" t="str">
        <f>IFERROR(RANK(HL243,HL:HL,0)+ COUNTIF($HL$13:HL242,HL243),"")</f>
        <v/>
      </c>
      <c r="HO243" s="305"/>
      <c r="HP243" s="295"/>
      <c r="HQ243" s="306"/>
      <c r="HR243" s="293"/>
      <c r="HS243" s="293"/>
      <c r="HT243" s="293"/>
      <c r="HU243" s="382">
        <f>IF($HT243='Classificação geral'!$F237,'Classificação geral'!G237,"")</f>
        <v>0</v>
      </c>
      <c r="HV243" s="382">
        <f>IF($HT243='Classificação geral'!$F237,'Classificação geral'!H237,"")</f>
        <v>0</v>
      </c>
      <c r="HW243" s="382">
        <f>IF($HT243='Classificação geral'!$F237,'Classificação geral'!I237,"")</f>
        <v>0</v>
      </c>
      <c r="HX243" s="382">
        <f>IF($HT243='Classificação geral'!$F237,'Classificação geral'!J237,"")</f>
        <v>0</v>
      </c>
      <c r="HY243" s="382">
        <f>IF($HT243='Classificação geral'!$F237,'Classificação geral'!K237,"")</f>
        <v>0</v>
      </c>
      <c r="HZ243" s="382">
        <f>IF($HT243='Classificação geral'!$F237,'Classificação geral'!L237,"")</f>
        <v>0</v>
      </c>
      <c r="IA243" s="382">
        <f>IF($HT243='Classificação geral'!$F237,'Classificação geral'!M237,"")</f>
        <v>0</v>
      </c>
      <c r="IB243" s="382">
        <f>IF($HT243='Classificação geral'!$F237,'Classificação geral'!N237,"")</f>
        <v>0</v>
      </c>
      <c r="IC243" s="382">
        <f>IF($HT243='Classificação geral'!$F237,'Classificação geral'!O237,"")</f>
        <v>0</v>
      </c>
      <c r="ID243" s="382">
        <f>IF($HT243='Classificação geral'!$F237,'Classificação geral'!P237,"")</f>
        <v>0</v>
      </c>
      <c r="IE243" s="382">
        <f>IF($HT243='Classificação geral'!$F237,'Classificação geral'!Q237,"")</f>
        <v>0</v>
      </c>
      <c r="IF243" s="382">
        <f>IF($HT243='Classificação geral'!$F237,'Classificação geral'!R237,"")</f>
        <v>0</v>
      </c>
      <c r="IG243" s="379">
        <f>IF($HT243='Classificação geral'!$F237,'Classificação geral'!$U237,"")</f>
        <v>0</v>
      </c>
      <c r="IH243" s="334" t="str">
        <f t="shared" si="460"/>
        <v/>
      </c>
      <c r="II243" s="297">
        <f>IFERROR(RANK(IG243,IG:IG,0)+ COUNTIF($IG$13:IG242,IG243),"")</f>
        <v>103</v>
      </c>
      <c r="IJ243" s="305"/>
      <c r="IK243" s="295"/>
      <c r="IL243" s="306"/>
      <c r="IM243" s="293"/>
      <c r="IN243" s="293"/>
      <c r="IO243" s="293"/>
      <c r="IP243" s="379">
        <f>IF($IO243='Classificação geral'!$F237,'Classificação geral'!G237,"")</f>
        <v>0</v>
      </c>
      <c r="IQ243" s="379">
        <f>IF($IO243='Classificação geral'!$F237,'Classificação geral'!H237,"")</f>
        <v>0</v>
      </c>
      <c r="IR243" s="379">
        <f>IF($IO243='Classificação geral'!$F237,'Classificação geral'!I237,"")</f>
        <v>0</v>
      </c>
      <c r="IS243" s="379">
        <f>IF($IO243='Classificação geral'!$F237,'Classificação geral'!J237,"")</f>
        <v>0</v>
      </c>
      <c r="IT243" s="379">
        <f>IF($IO243='Classificação geral'!$F237,'Classificação geral'!K237,"")</f>
        <v>0</v>
      </c>
      <c r="IU243" s="379">
        <f>IF($IO243='Classificação geral'!$F237,'Classificação geral'!L237,"")</f>
        <v>0</v>
      </c>
      <c r="IV243" s="379">
        <f>IF($IO243='Classificação geral'!$F237,'Classificação geral'!M237,"")</f>
        <v>0</v>
      </c>
      <c r="IW243" s="379">
        <f>IF($IO243='Classificação geral'!$F237,'Classificação geral'!N237,"")</f>
        <v>0</v>
      </c>
      <c r="IX243" s="379">
        <f>IF($IO243='Classificação geral'!$F237,'Classificação geral'!O237,"")</f>
        <v>0</v>
      </c>
      <c r="IY243" s="379">
        <f>IF($IO243='Classificação geral'!$F237,'Classificação geral'!P237,"")</f>
        <v>0</v>
      </c>
      <c r="IZ243" s="379">
        <f>IF($IO243='Classificação geral'!$F237,'Classificação geral'!Q237,"")</f>
        <v>0</v>
      </c>
      <c r="JA243" s="379">
        <f>IF($IO243='Classificação geral'!$F237,'Classificação geral'!R237,"")</f>
        <v>0</v>
      </c>
      <c r="JB243" s="296">
        <f>IF($IO243='Classificação geral'!$F237,'Classificação geral'!$U237,"")</f>
        <v>0</v>
      </c>
      <c r="JC243" s="334" t="str">
        <f t="shared" si="461"/>
        <v/>
      </c>
      <c r="JD243" s="297">
        <f>IFERROR(RANK(JB243,JB:JB,0)+ COUNTIF($JB$13:JB242,JB243),"")</f>
        <v>103</v>
      </c>
    </row>
    <row r="244" spans="66:264" ht="24.6" x14ac:dyDescent="0.4">
      <c r="BN244" s="236"/>
      <c r="EI244" s="295"/>
      <c r="EJ244" s="306"/>
      <c r="EK244" s="293"/>
      <c r="EL244" s="293"/>
      <c r="EM244" s="293"/>
      <c r="EN244" s="378" t="str">
        <f>IFERROR(IF(AND($EL244="fem",'Classificação geral'!$F238=1),'Classificação geral'!G238,""),"")</f>
        <v/>
      </c>
      <c r="EO244" s="378" t="str">
        <f>IFERROR(IF(AND($EL244="fem",'Classificação geral'!$F238=1),'Classificação geral'!H238,""),"")</f>
        <v/>
      </c>
      <c r="EP244" s="378" t="str">
        <f>IFERROR(IF(AND($EL244="fem",'Classificação geral'!$F238=1),'Classificação geral'!I238,""),"")</f>
        <v/>
      </c>
      <c r="EQ244" s="378" t="str">
        <f>IFERROR(IF(AND($EL244="fem",'Classificação geral'!$F238=1),'Classificação geral'!J238,""),"")</f>
        <v/>
      </c>
      <c r="ER244" s="306"/>
      <c r="ES244" s="378" t="str">
        <f>IFERROR(IF(AND($EL244="fem",'Classificação geral'!$F238=1),'Classificação geral'!L238,""),"")</f>
        <v/>
      </c>
      <c r="ET244" s="378" t="str">
        <f>IFERROR(IF(AND($EL244="fem",'Classificação geral'!$F238=1),'Classificação geral'!M238,""),"")</f>
        <v/>
      </c>
      <c r="EU244" s="378" t="str">
        <f>IFERROR(IF(AND($EL244="fem",'Classificação geral'!$F238=1),'Classificação geral'!N238,""),"")</f>
        <v/>
      </c>
      <c r="EV244" s="306"/>
      <c r="EW244" s="378" t="str">
        <f>IFERROR(IF(AND($EL244="fem",'Classificação geral'!$F238=1),'Classificação geral'!P238,""),"")</f>
        <v/>
      </c>
      <c r="EX244" s="378" t="str">
        <f>IFERROR(IF(AND($EL244="fem",'Classificação geral'!$F238=1),'Classificação geral'!Q238,""),"")</f>
        <v/>
      </c>
      <c r="EY244" s="378" t="str">
        <f>IFERROR(IF(AND($EL244="fem",'Classificação geral'!$F238=1),'Classificação geral'!R238,""),"")</f>
        <v/>
      </c>
      <c r="EZ244" s="296"/>
      <c r="FA244" s="380" t="str">
        <f t="shared" si="462"/>
        <v/>
      </c>
      <c r="FB244" s="297" t="str">
        <f>IFERROR(RANK(EZ244,EZ:EZ,0)+ COUNTIF(EZ$13:$EZ243,EZ244),"")</f>
        <v/>
      </c>
      <c r="FC244" s="298"/>
      <c r="FD244" s="305"/>
      <c r="FE244" s="295"/>
      <c r="FF244" s="306"/>
      <c r="FG244" s="293"/>
      <c r="FH244" s="293"/>
      <c r="FI244" s="306"/>
      <c r="FJ244" s="378" t="str">
        <f>IFERROR(IF(AND($FH244="mas",'Classificação geral'!$F238=1),'Classificação geral'!G238,""),"")</f>
        <v/>
      </c>
      <c r="FK244" s="378" t="str">
        <f>IFERROR(IF(AND($FH244="mas",'Classificação geral'!$F238=1),'Classificação geral'!H238,""),"")</f>
        <v/>
      </c>
      <c r="FL244" s="378" t="str">
        <f>IFERROR(IF(AND($FH244="mas",'Classificação geral'!$F238=1),'Classificação geral'!I238,""),"")</f>
        <v/>
      </c>
      <c r="FM244" s="378" t="str">
        <f>IFERROR(IF(AND($FH244="mas",'Classificação geral'!$F238=1),'Classificação geral'!J238,""),"")</f>
        <v/>
      </c>
      <c r="FN244" s="378" t="str">
        <f>IFERROR(IF(AND($FH244="mas",'Classificação geral'!$F238=1),'Classificação geral'!K238,""),"")</f>
        <v/>
      </c>
      <c r="FO244" s="378" t="str">
        <f>IFERROR(IF(AND($FH244="mas",'Classificação geral'!$F238=1),'Classificação geral'!L238,""),"")</f>
        <v/>
      </c>
      <c r="FP244" s="378" t="str">
        <f>IFERROR(IF(AND($FH244="mas",'Classificação geral'!$F238=1),'Classificação geral'!M238,""),"")</f>
        <v/>
      </c>
      <c r="FQ244" s="378" t="str">
        <f>IFERROR(IF(AND($FH244="mas",'Classificação geral'!$F238=1),'Classificação geral'!N238,""),"")</f>
        <v/>
      </c>
      <c r="FR244" s="378" t="str">
        <f>IFERROR(IF(AND($FH244="mas",'Classificação geral'!$F238=1),'Classificação geral'!O238,""),"")</f>
        <v/>
      </c>
      <c r="FS244" s="378" t="str">
        <f>IFERROR(IF(AND($FH244="mas",'Classificação geral'!$F238=1),'Classificação geral'!P238,""),"")</f>
        <v/>
      </c>
      <c r="FT244" s="378" t="str">
        <f>IFERROR(IF(AND($FH244="mas",'Classificação geral'!$F238=1),'Classificação geral'!Q238,""),"")</f>
        <v/>
      </c>
      <c r="FU244" s="378" t="str">
        <f>IFERROR(IF(AND($FH244="mas",'Classificação geral'!$F238=1),'Classificação geral'!R238,""),"")</f>
        <v/>
      </c>
      <c r="FV244" s="306"/>
      <c r="FW244" s="380" t="str">
        <f t="shared" si="463"/>
        <v/>
      </c>
      <c r="FX244" s="297" t="str">
        <f>IFERROR(RANK(FV244,FV:FV,0)+ COUNTIF($FV$13:FV243,FV244),"")</f>
        <v/>
      </c>
      <c r="FY244" s="305"/>
      <c r="FZ244" s="295"/>
      <c r="GA244" s="295"/>
      <c r="GB244" s="293"/>
      <c r="GC244" s="293"/>
      <c r="GD244" s="306"/>
      <c r="GE244" s="378" t="str">
        <f>IFERROR(IF(AND($GC244="fem",'Classificação geral'!$F238=2),'Classificação geral'!G238,""),"")</f>
        <v/>
      </c>
      <c r="GF244" s="378" t="str">
        <f>IFERROR(IF(AND($GC244="fem",'Classificação geral'!$F238=2),'Classificação geral'!H238,""),"")</f>
        <v/>
      </c>
      <c r="GG244" s="378" t="str">
        <f>IFERROR(IF(AND($GC244="fem",'Classificação geral'!$F238=2),'Classificação geral'!I238,""),"")</f>
        <v/>
      </c>
      <c r="GH244" s="378" t="str">
        <f>IFERROR(IF(AND($GC244="fem",'Classificação geral'!$F238=2),'Classificação geral'!J238,""),"")</f>
        <v/>
      </c>
      <c r="GI244" s="378" t="str">
        <f>IFERROR(IF(AND($GC244="fem",'Classificação geral'!$F238=2),'Classificação geral'!K238,""),"")</f>
        <v/>
      </c>
      <c r="GJ244" s="378" t="str">
        <f>IFERROR(IF(AND($GC244="fem",'Classificação geral'!$F238=2),'Classificação geral'!L238,""),"")</f>
        <v/>
      </c>
      <c r="GK244" s="378" t="str">
        <f>IFERROR(IF(AND($GC244="fem",'Classificação geral'!$F238=2),'Classificação geral'!M238,""),"")</f>
        <v/>
      </c>
      <c r="GL244" s="378" t="str">
        <f>IFERROR(IF(AND($GC244="fem",'Classificação geral'!$F238=2),'Classificação geral'!N238,""),"")</f>
        <v/>
      </c>
      <c r="GM244" s="378" t="str">
        <f>IFERROR(IF(AND($GC244="fem",'Classificação geral'!$F238=2),'Classificação geral'!O238,""),"")</f>
        <v/>
      </c>
      <c r="GN244" s="378" t="str">
        <f>IFERROR(IF(AND($GC244="fem",'Classificação geral'!$F238=2),'Classificação geral'!P238,""),"")</f>
        <v/>
      </c>
      <c r="GO244" s="378" t="str">
        <f>IFERROR(IF(AND($GC244="fem",'Classificação geral'!$F238=2),'Classificação geral'!Q238,""),"")</f>
        <v/>
      </c>
      <c r="GP244" s="378" t="str">
        <f>IFERROR(IF(AND($GC244="fem",'Classificação geral'!$F238=2),'Classificação geral'!R238,""),"")</f>
        <v/>
      </c>
      <c r="GQ244" s="306"/>
      <c r="GR244" s="380" t="str">
        <f t="shared" si="464"/>
        <v/>
      </c>
      <c r="GS244" s="297" t="str">
        <f>IFERROR(RANK(GQ244,GQ:GQ,0)+ COUNTIF($GQ$13:GQ243,GQ244),"")</f>
        <v/>
      </c>
      <c r="GT244" s="305"/>
      <c r="GU244" s="295"/>
      <c r="GV244" s="295"/>
      <c r="GW244" s="293"/>
      <c r="GX244" s="293"/>
      <c r="GY244" s="306"/>
      <c r="GZ244" s="306"/>
      <c r="HA244" s="306"/>
      <c r="HB244" s="306"/>
      <c r="HC244" s="306"/>
      <c r="HD244" s="306"/>
      <c r="HE244" s="306"/>
      <c r="HF244" s="306"/>
      <c r="HG244" s="306"/>
      <c r="HH244" s="306"/>
      <c r="HI244" s="306"/>
      <c r="HJ244" s="306"/>
      <c r="HK244" s="306"/>
      <c r="HL244" s="306"/>
      <c r="HM244" s="380" t="str">
        <f t="shared" si="465"/>
        <v/>
      </c>
      <c r="HN244" s="297" t="str">
        <f>IFERROR(RANK(HL244,HL:HL,0)+ COUNTIF($HL$13:HL243,HL244),"")</f>
        <v/>
      </c>
      <c r="HO244" s="305"/>
      <c r="HP244" s="295"/>
      <c r="HQ244" s="306"/>
      <c r="HR244" s="293"/>
      <c r="HS244" s="293"/>
      <c r="HT244" s="293"/>
      <c r="HU244" s="382">
        <f>IF($HT244='Classificação geral'!$F238,'Classificação geral'!G238,"")</f>
        <v>0</v>
      </c>
      <c r="HV244" s="382">
        <f>IF($HT244='Classificação geral'!$F238,'Classificação geral'!H238,"")</f>
        <v>0</v>
      </c>
      <c r="HW244" s="382">
        <f>IF($HT244='Classificação geral'!$F238,'Classificação geral'!I238,"")</f>
        <v>0</v>
      </c>
      <c r="HX244" s="382">
        <f>IF($HT244='Classificação geral'!$F238,'Classificação geral'!J238,"")</f>
        <v>0</v>
      </c>
      <c r="HY244" s="382">
        <f>IF($HT244='Classificação geral'!$F238,'Classificação geral'!K238,"")</f>
        <v>0</v>
      </c>
      <c r="HZ244" s="382">
        <f>IF($HT244='Classificação geral'!$F238,'Classificação geral'!L238,"")</f>
        <v>0</v>
      </c>
      <c r="IA244" s="382">
        <f>IF($HT244='Classificação geral'!$F238,'Classificação geral'!M238,"")</f>
        <v>0</v>
      </c>
      <c r="IB244" s="382">
        <f>IF($HT244='Classificação geral'!$F238,'Classificação geral'!N238,"")</f>
        <v>0</v>
      </c>
      <c r="IC244" s="382">
        <f>IF($HT244='Classificação geral'!$F238,'Classificação geral'!O238,"")</f>
        <v>0</v>
      </c>
      <c r="ID244" s="382">
        <f>IF($HT244='Classificação geral'!$F238,'Classificação geral'!P238,"")</f>
        <v>0</v>
      </c>
      <c r="IE244" s="382">
        <f>IF($HT244='Classificação geral'!$F238,'Classificação geral'!Q238,"")</f>
        <v>0</v>
      </c>
      <c r="IF244" s="382">
        <f>IF($HT244='Classificação geral'!$F238,'Classificação geral'!R238,"")</f>
        <v>0</v>
      </c>
      <c r="IG244" s="379">
        <f>IF($HT244='Classificação geral'!$F238,'Classificação geral'!$U238,"")</f>
        <v>0</v>
      </c>
      <c r="IH244" s="334" t="str">
        <f t="shared" si="460"/>
        <v/>
      </c>
      <c r="II244" s="297">
        <f>IFERROR(RANK(IG244,IG:IG,0)+ COUNTIF($IG$13:IG243,IG244),"")</f>
        <v>104</v>
      </c>
      <c r="IJ244" s="305"/>
      <c r="IK244" s="295"/>
      <c r="IL244" s="306"/>
      <c r="IM244" s="293"/>
      <c r="IN244" s="293"/>
      <c r="IO244" s="293"/>
      <c r="IP244" s="379">
        <f>IF($IO244='Classificação geral'!$F238,'Classificação geral'!G238,"")</f>
        <v>0</v>
      </c>
      <c r="IQ244" s="379">
        <f>IF($IO244='Classificação geral'!$F238,'Classificação geral'!H238,"")</f>
        <v>0</v>
      </c>
      <c r="IR244" s="379">
        <f>IF($IO244='Classificação geral'!$F238,'Classificação geral'!I238,"")</f>
        <v>0</v>
      </c>
      <c r="IS244" s="379">
        <f>IF($IO244='Classificação geral'!$F238,'Classificação geral'!J238,"")</f>
        <v>0</v>
      </c>
      <c r="IT244" s="379">
        <f>IF($IO244='Classificação geral'!$F238,'Classificação geral'!K238,"")</f>
        <v>0</v>
      </c>
      <c r="IU244" s="379">
        <f>IF($IO244='Classificação geral'!$F238,'Classificação geral'!L238,"")</f>
        <v>0</v>
      </c>
      <c r="IV244" s="379">
        <f>IF($IO244='Classificação geral'!$F238,'Classificação geral'!M238,"")</f>
        <v>0</v>
      </c>
      <c r="IW244" s="379">
        <f>IF($IO244='Classificação geral'!$F238,'Classificação geral'!N238,"")</f>
        <v>0</v>
      </c>
      <c r="IX244" s="379">
        <f>IF($IO244='Classificação geral'!$F238,'Classificação geral'!O238,"")</f>
        <v>0</v>
      </c>
      <c r="IY244" s="379">
        <f>IF($IO244='Classificação geral'!$F238,'Classificação geral'!P238,"")</f>
        <v>0</v>
      </c>
      <c r="IZ244" s="379">
        <f>IF($IO244='Classificação geral'!$F238,'Classificação geral'!Q238,"")</f>
        <v>0</v>
      </c>
      <c r="JA244" s="379">
        <f>IF($IO244='Classificação geral'!$F238,'Classificação geral'!R238,"")</f>
        <v>0</v>
      </c>
      <c r="JB244" s="296">
        <f>IF($IO244='Classificação geral'!$F238,'Classificação geral'!$U238,"")</f>
        <v>0</v>
      </c>
      <c r="JC244" s="334" t="str">
        <f t="shared" si="461"/>
        <v/>
      </c>
      <c r="JD244" s="297">
        <f>IFERROR(RANK(JB244,JB:JB,0)+ COUNTIF($JB$13:JB243,JB244),"")</f>
        <v>104</v>
      </c>
    </row>
    <row r="245" spans="66:264" ht="24.6" x14ac:dyDescent="0.4">
      <c r="BN245" s="236"/>
      <c r="EI245" s="295"/>
      <c r="EJ245" s="306"/>
      <c r="EK245" s="293"/>
      <c r="EL245" s="293"/>
      <c r="EM245" s="293"/>
      <c r="EN245" s="378" t="str">
        <f>IFERROR(IF(AND($EL245="fem",'Classificação geral'!$F239=1),'Classificação geral'!G239,""),"")</f>
        <v/>
      </c>
      <c r="EO245" s="378" t="str">
        <f>IFERROR(IF(AND($EL245="fem",'Classificação geral'!$F239=1),'Classificação geral'!H239,""),"")</f>
        <v/>
      </c>
      <c r="EP245" s="378" t="str">
        <f>IFERROR(IF(AND($EL245="fem",'Classificação geral'!$F239=1),'Classificação geral'!I239,""),"")</f>
        <v/>
      </c>
      <c r="EQ245" s="378" t="str">
        <f>IFERROR(IF(AND($EL245="fem",'Classificação geral'!$F239=1),'Classificação geral'!J239,""),"")</f>
        <v/>
      </c>
      <c r="ER245" s="306"/>
      <c r="ES245" s="378" t="str">
        <f>IFERROR(IF(AND($EL245="fem",'Classificação geral'!$F239=1),'Classificação geral'!L239,""),"")</f>
        <v/>
      </c>
      <c r="ET245" s="378" t="str">
        <f>IFERROR(IF(AND($EL245="fem",'Classificação geral'!$F239=1),'Classificação geral'!M239,""),"")</f>
        <v/>
      </c>
      <c r="EU245" s="378" t="str">
        <f>IFERROR(IF(AND($EL245="fem",'Classificação geral'!$F239=1),'Classificação geral'!N239,""),"")</f>
        <v/>
      </c>
      <c r="EV245" s="306"/>
      <c r="EW245" s="378" t="str">
        <f>IFERROR(IF(AND($EL245="fem",'Classificação geral'!$F239=1),'Classificação geral'!P239,""),"")</f>
        <v/>
      </c>
      <c r="EX245" s="378" t="str">
        <f>IFERROR(IF(AND($EL245="fem",'Classificação geral'!$F239=1),'Classificação geral'!Q239,""),"")</f>
        <v/>
      </c>
      <c r="EY245" s="378" t="str">
        <f>IFERROR(IF(AND($EL245="fem",'Classificação geral'!$F239=1),'Classificação geral'!R239,""),"")</f>
        <v/>
      </c>
      <c r="EZ245" s="296"/>
      <c r="FA245" s="380" t="str">
        <f t="shared" si="462"/>
        <v/>
      </c>
      <c r="FB245" s="297" t="str">
        <f>IFERROR(RANK(EZ245,EZ:EZ,0)+ COUNTIF(EZ$13:$EZ244,EZ245),"")</f>
        <v/>
      </c>
      <c r="FC245" s="298"/>
      <c r="FD245" s="305"/>
      <c r="FE245" s="295"/>
      <c r="FF245" s="306"/>
      <c r="FG245" s="293"/>
      <c r="FH245" s="293"/>
      <c r="FI245" s="306"/>
      <c r="FJ245" s="378" t="str">
        <f>IFERROR(IF(AND($FH245="mas",'Classificação geral'!$F239=1),'Classificação geral'!G239,""),"")</f>
        <v/>
      </c>
      <c r="FK245" s="378" t="str">
        <f>IFERROR(IF(AND($FH245="mas",'Classificação geral'!$F239=1),'Classificação geral'!H239,""),"")</f>
        <v/>
      </c>
      <c r="FL245" s="378" t="str">
        <f>IFERROR(IF(AND($FH245="mas",'Classificação geral'!$F239=1),'Classificação geral'!I239,""),"")</f>
        <v/>
      </c>
      <c r="FM245" s="378" t="str">
        <f>IFERROR(IF(AND($FH245="mas",'Classificação geral'!$F239=1),'Classificação geral'!J239,""),"")</f>
        <v/>
      </c>
      <c r="FN245" s="378" t="str">
        <f>IFERROR(IF(AND($FH245="mas",'Classificação geral'!$F239=1),'Classificação geral'!K239,""),"")</f>
        <v/>
      </c>
      <c r="FO245" s="378" t="str">
        <f>IFERROR(IF(AND($FH245="mas",'Classificação geral'!$F239=1),'Classificação geral'!L239,""),"")</f>
        <v/>
      </c>
      <c r="FP245" s="378" t="str">
        <f>IFERROR(IF(AND($FH245="mas",'Classificação geral'!$F239=1),'Classificação geral'!M239,""),"")</f>
        <v/>
      </c>
      <c r="FQ245" s="378" t="str">
        <f>IFERROR(IF(AND($FH245="mas",'Classificação geral'!$F239=1),'Classificação geral'!N239,""),"")</f>
        <v/>
      </c>
      <c r="FR245" s="378" t="str">
        <f>IFERROR(IF(AND($FH245="mas",'Classificação geral'!$F239=1),'Classificação geral'!O239,""),"")</f>
        <v/>
      </c>
      <c r="FS245" s="378" t="str">
        <f>IFERROR(IF(AND($FH245="mas",'Classificação geral'!$F239=1),'Classificação geral'!P239,""),"")</f>
        <v/>
      </c>
      <c r="FT245" s="378" t="str">
        <f>IFERROR(IF(AND($FH245="mas",'Classificação geral'!$F239=1),'Classificação geral'!Q239,""),"")</f>
        <v/>
      </c>
      <c r="FU245" s="378" t="str">
        <f>IFERROR(IF(AND($FH245="mas",'Classificação geral'!$F239=1),'Classificação geral'!R239,""),"")</f>
        <v/>
      </c>
      <c r="FV245" s="306"/>
      <c r="FW245" s="380" t="str">
        <f t="shared" si="463"/>
        <v/>
      </c>
      <c r="FX245" s="297" t="str">
        <f>IFERROR(RANK(FV245,FV:FV,0)+ COUNTIF($FV$13:FV244,FV245),"")</f>
        <v/>
      </c>
      <c r="FY245" s="305"/>
      <c r="FZ245" s="295"/>
      <c r="GA245" s="295"/>
      <c r="GB245" s="293"/>
      <c r="GC245" s="293"/>
      <c r="GD245" s="306"/>
      <c r="GE245" s="378" t="str">
        <f>IFERROR(IF(AND($GC245="fem",'Classificação geral'!$F239=2),'Classificação geral'!G239,""),"")</f>
        <v/>
      </c>
      <c r="GF245" s="378" t="str">
        <f>IFERROR(IF(AND($GC245="fem",'Classificação geral'!$F239=2),'Classificação geral'!H239,""),"")</f>
        <v/>
      </c>
      <c r="GG245" s="378" t="str">
        <f>IFERROR(IF(AND($GC245="fem",'Classificação geral'!$F239=2),'Classificação geral'!I239,""),"")</f>
        <v/>
      </c>
      <c r="GH245" s="378" t="str">
        <f>IFERROR(IF(AND($GC245="fem",'Classificação geral'!$F239=2),'Classificação geral'!J239,""),"")</f>
        <v/>
      </c>
      <c r="GI245" s="378" t="str">
        <f>IFERROR(IF(AND($GC245="fem",'Classificação geral'!$F239=2),'Classificação geral'!K239,""),"")</f>
        <v/>
      </c>
      <c r="GJ245" s="378" t="str">
        <f>IFERROR(IF(AND($GC245="fem",'Classificação geral'!$F239=2),'Classificação geral'!L239,""),"")</f>
        <v/>
      </c>
      <c r="GK245" s="378" t="str">
        <f>IFERROR(IF(AND($GC245="fem",'Classificação geral'!$F239=2),'Classificação geral'!M239,""),"")</f>
        <v/>
      </c>
      <c r="GL245" s="378" t="str">
        <f>IFERROR(IF(AND($GC245="fem",'Classificação geral'!$F239=2),'Classificação geral'!N239,""),"")</f>
        <v/>
      </c>
      <c r="GM245" s="378" t="str">
        <f>IFERROR(IF(AND($GC245="fem",'Classificação geral'!$F239=2),'Classificação geral'!O239,""),"")</f>
        <v/>
      </c>
      <c r="GN245" s="378" t="str">
        <f>IFERROR(IF(AND($GC245="fem",'Classificação geral'!$F239=2),'Classificação geral'!P239,""),"")</f>
        <v/>
      </c>
      <c r="GO245" s="378" t="str">
        <f>IFERROR(IF(AND($GC245="fem",'Classificação geral'!$F239=2),'Classificação geral'!Q239,""),"")</f>
        <v/>
      </c>
      <c r="GP245" s="378" t="str">
        <f>IFERROR(IF(AND($GC245="fem",'Classificação geral'!$F239=2),'Classificação geral'!R239,""),"")</f>
        <v/>
      </c>
      <c r="GQ245" s="306"/>
      <c r="GR245" s="380" t="str">
        <f t="shared" si="464"/>
        <v/>
      </c>
      <c r="GS245" s="297" t="str">
        <f>IFERROR(RANK(GQ245,GQ:GQ,0)+ COUNTIF($GQ$13:GQ244,GQ245),"")</f>
        <v/>
      </c>
      <c r="GT245" s="305"/>
      <c r="GU245" s="295"/>
      <c r="GV245" s="295"/>
      <c r="GW245" s="293"/>
      <c r="GX245" s="293"/>
      <c r="GY245" s="306"/>
      <c r="GZ245" s="306"/>
      <c r="HA245" s="306"/>
      <c r="HB245" s="306"/>
      <c r="HC245" s="306"/>
      <c r="HD245" s="306"/>
      <c r="HE245" s="306"/>
      <c r="HF245" s="306"/>
      <c r="HG245" s="306"/>
      <c r="HH245" s="306"/>
      <c r="HI245" s="306"/>
      <c r="HJ245" s="306"/>
      <c r="HK245" s="306"/>
      <c r="HL245" s="306"/>
      <c r="HM245" s="380" t="str">
        <f t="shared" si="465"/>
        <v/>
      </c>
      <c r="HN245" s="297" t="str">
        <f>IFERROR(RANK(HL245,HL:HL,0)+ COUNTIF($HL$13:HL244,HL245),"")</f>
        <v/>
      </c>
      <c r="HO245" s="305"/>
      <c r="HP245" s="295"/>
      <c r="HQ245" s="306"/>
      <c r="HR245" s="293"/>
      <c r="HS245" s="293"/>
      <c r="HT245" s="293"/>
      <c r="HU245" s="382">
        <f>IF($HT245='Classificação geral'!$F239,'Classificação geral'!G239,"")</f>
        <v>0</v>
      </c>
      <c r="HV245" s="382">
        <f>IF($HT245='Classificação geral'!$F239,'Classificação geral'!H239,"")</f>
        <v>0</v>
      </c>
      <c r="HW245" s="382">
        <f>IF($HT245='Classificação geral'!$F239,'Classificação geral'!I239,"")</f>
        <v>0</v>
      </c>
      <c r="HX245" s="382">
        <f>IF($HT245='Classificação geral'!$F239,'Classificação geral'!J239,"")</f>
        <v>0</v>
      </c>
      <c r="HY245" s="382">
        <f>IF($HT245='Classificação geral'!$F239,'Classificação geral'!K239,"")</f>
        <v>0</v>
      </c>
      <c r="HZ245" s="382">
        <f>IF($HT245='Classificação geral'!$F239,'Classificação geral'!L239,"")</f>
        <v>0</v>
      </c>
      <c r="IA245" s="382">
        <f>IF($HT245='Classificação geral'!$F239,'Classificação geral'!M239,"")</f>
        <v>0</v>
      </c>
      <c r="IB245" s="382">
        <f>IF($HT245='Classificação geral'!$F239,'Classificação geral'!N239,"")</f>
        <v>0</v>
      </c>
      <c r="IC245" s="382">
        <f>IF($HT245='Classificação geral'!$F239,'Classificação geral'!O239,"")</f>
        <v>0</v>
      </c>
      <c r="ID245" s="382">
        <f>IF($HT245='Classificação geral'!$F239,'Classificação geral'!P239,"")</f>
        <v>0</v>
      </c>
      <c r="IE245" s="382">
        <f>IF($HT245='Classificação geral'!$F239,'Classificação geral'!Q239,"")</f>
        <v>0</v>
      </c>
      <c r="IF245" s="382">
        <f>IF($HT245='Classificação geral'!$F239,'Classificação geral'!R239,"")</f>
        <v>0</v>
      </c>
      <c r="IG245" s="379">
        <f>IF($HT245='Classificação geral'!$F239,'Classificação geral'!$U239,"")</f>
        <v>0</v>
      </c>
      <c r="IH245" s="334" t="str">
        <f t="shared" si="460"/>
        <v/>
      </c>
      <c r="II245" s="297">
        <f>IFERROR(RANK(IG245,IG:IG,0)+ COUNTIF($IG$13:IG244,IG245),"")</f>
        <v>105</v>
      </c>
      <c r="IJ245" s="305"/>
      <c r="IK245" s="295"/>
      <c r="IL245" s="306"/>
      <c r="IM245" s="293"/>
      <c r="IN245" s="293"/>
      <c r="IO245" s="293"/>
      <c r="IP245" s="379">
        <f>IF($IO245='Classificação geral'!$F239,'Classificação geral'!G239,"")</f>
        <v>0</v>
      </c>
      <c r="IQ245" s="379">
        <f>IF($IO245='Classificação geral'!$F239,'Classificação geral'!H239,"")</f>
        <v>0</v>
      </c>
      <c r="IR245" s="379">
        <f>IF($IO245='Classificação geral'!$F239,'Classificação geral'!I239,"")</f>
        <v>0</v>
      </c>
      <c r="IS245" s="379">
        <f>IF($IO245='Classificação geral'!$F239,'Classificação geral'!J239,"")</f>
        <v>0</v>
      </c>
      <c r="IT245" s="379">
        <f>IF($IO245='Classificação geral'!$F239,'Classificação geral'!K239,"")</f>
        <v>0</v>
      </c>
      <c r="IU245" s="379">
        <f>IF($IO245='Classificação geral'!$F239,'Classificação geral'!L239,"")</f>
        <v>0</v>
      </c>
      <c r="IV245" s="379">
        <f>IF($IO245='Classificação geral'!$F239,'Classificação geral'!M239,"")</f>
        <v>0</v>
      </c>
      <c r="IW245" s="379">
        <f>IF($IO245='Classificação geral'!$F239,'Classificação geral'!N239,"")</f>
        <v>0</v>
      </c>
      <c r="IX245" s="379">
        <f>IF($IO245='Classificação geral'!$F239,'Classificação geral'!O239,"")</f>
        <v>0</v>
      </c>
      <c r="IY245" s="379">
        <f>IF($IO245='Classificação geral'!$F239,'Classificação geral'!P239,"")</f>
        <v>0</v>
      </c>
      <c r="IZ245" s="379">
        <f>IF($IO245='Classificação geral'!$F239,'Classificação geral'!Q239,"")</f>
        <v>0</v>
      </c>
      <c r="JA245" s="379">
        <f>IF($IO245='Classificação geral'!$F239,'Classificação geral'!R239,"")</f>
        <v>0</v>
      </c>
      <c r="JB245" s="296">
        <f>IF($IO245='Classificação geral'!$F239,'Classificação geral'!$U239,"")</f>
        <v>0</v>
      </c>
      <c r="JC245" s="334" t="str">
        <f t="shared" si="461"/>
        <v/>
      </c>
      <c r="JD245" s="297">
        <f>IFERROR(RANK(JB245,JB:JB,0)+ COUNTIF($JB$13:JB244,JB245),"")</f>
        <v>105</v>
      </c>
    </row>
    <row r="246" spans="66:264" ht="24.6" x14ac:dyDescent="0.4">
      <c r="BN246" s="236"/>
      <c r="EI246" s="295"/>
      <c r="EJ246" s="306"/>
      <c r="EK246" s="293"/>
      <c r="EL246" s="293"/>
      <c r="EM246" s="293"/>
      <c r="EN246" s="378" t="str">
        <f>IFERROR(IF(AND($EL246="fem",'Classificação geral'!$F240=1),'Classificação geral'!G240,""),"")</f>
        <v/>
      </c>
      <c r="EO246" s="378" t="str">
        <f>IFERROR(IF(AND($EL246="fem",'Classificação geral'!$F240=1),'Classificação geral'!H240,""),"")</f>
        <v/>
      </c>
      <c r="EP246" s="378" t="str">
        <f>IFERROR(IF(AND($EL246="fem",'Classificação geral'!$F240=1),'Classificação geral'!I240,""),"")</f>
        <v/>
      </c>
      <c r="EQ246" s="378" t="str">
        <f>IFERROR(IF(AND($EL246="fem",'Classificação geral'!$F240=1),'Classificação geral'!J240,""),"")</f>
        <v/>
      </c>
      <c r="ER246" s="306"/>
      <c r="ES246" s="378" t="str">
        <f>IFERROR(IF(AND($EL246="fem",'Classificação geral'!$F240=1),'Classificação geral'!L240,""),"")</f>
        <v/>
      </c>
      <c r="ET246" s="378" t="str">
        <f>IFERROR(IF(AND($EL246="fem",'Classificação geral'!$F240=1),'Classificação geral'!M240,""),"")</f>
        <v/>
      </c>
      <c r="EU246" s="378" t="str">
        <f>IFERROR(IF(AND($EL246="fem",'Classificação geral'!$F240=1),'Classificação geral'!N240,""),"")</f>
        <v/>
      </c>
      <c r="EV246" s="306"/>
      <c r="EW246" s="378" t="str">
        <f>IFERROR(IF(AND($EL246="fem",'Classificação geral'!$F240=1),'Classificação geral'!P240,""),"")</f>
        <v/>
      </c>
      <c r="EX246" s="378" t="str">
        <f>IFERROR(IF(AND($EL246="fem",'Classificação geral'!$F240=1),'Classificação geral'!Q240,""),"")</f>
        <v/>
      </c>
      <c r="EY246" s="378" t="str">
        <f>IFERROR(IF(AND($EL246="fem",'Classificação geral'!$F240=1),'Classificação geral'!R240,""),"")</f>
        <v/>
      </c>
      <c r="EZ246" s="296"/>
      <c r="FA246" s="380" t="str">
        <f t="shared" si="462"/>
        <v/>
      </c>
      <c r="FB246" s="297" t="str">
        <f>IFERROR(RANK(EZ246,EZ:EZ,0)+ COUNTIF(EZ$13:$EZ245,EZ246),"")</f>
        <v/>
      </c>
      <c r="FC246" s="298"/>
      <c r="FD246" s="305"/>
      <c r="FE246" s="295"/>
      <c r="FF246" s="306"/>
      <c r="FG246" s="293"/>
      <c r="FH246" s="293"/>
      <c r="FI246" s="306"/>
      <c r="FJ246" s="378" t="str">
        <f>IFERROR(IF(AND($FH246="mas",'Classificação geral'!$F240=1),'Classificação geral'!G240,""),"")</f>
        <v/>
      </c>
      <c r="FK246" s="378" t="str">
        <f>IFERROR(IF(AND($FH246="mas",'Classificação geral'!$F240=1),'Classificação geral'!H240,""),"")</f>
        <v/>
      </c>
      <c r="FL246" s="378" t="str">
        <f>IFERROR(IF(AND($FH246="mas",'Classificação geral'!$F240=1),'Classificação geral'!I240,""),"")</f>
        <v/>
      </c>
      <c r="FM246" s="378" t="str">
        <f>IFERROR(IF(AND($FH246="mas",'Classificação geral'!$F240=1),'Classificação geral'!J240,""),"")</f>
        <v/>
      </c>
      <c r="FN246" s="378" t="str">
        <f>IFERROR(IF(AND($FH246="mas",'Classificação geral'!$F240=1),'Classificação geral'!K240,""),"")</f>
        <v/>
      </c>
      <c r="FO246" s="378" t="str">
        <f>IFERROR(IF(AND($FH246="mas",'Classificação geral'!$F240=1),'Classificação geral'!L240,""),"")</f>
        <v/>
      </c>
      <c r="FP246" s="378" t="str">
        <f>IFERROR(IF(AND($FH246="mas",'Classificação geral'!$F240=1),'Classificação geral'!M240,""),"")</f>
        <v/>
      </c>
      <c r="FQ246" s="378" t="str">
        <f>IFERROR(IF(AND($FH246="mas",'Classificação geral'!$F240=1),'Classificação geral'!N240,""),"")</f>
        <v/>
      </c>
      <c r="FR246" s="378" t="str">
        <f>IFERROR(IF(AND($FH246="mas",'Classificação geral'!$F240=1),'Classificação geral'!O240,""),"")</f>
        <v/>
      </c>
      <c r="FS246" s="378" t="str">
        <f>IFERROR(IF(AND($FH246="mas",'Classificação geral'!$F240=1),'Classificação geral'!P240,""),"")</f>
        <v/>
      </c>
      <c r="FT246" s="378" t="str">
        <f>IFERROR(IF(AND($FH246="mas",'Classificação geral'!$F240=1),'Classificação geral'!Q240,""),"")</f>
        <v/>
      </c>
      <c r="FU246" s="378" t="str">
        <f>IFERROR(IF(AND($FH246="mas",'Classificação geral'!$F240=1),'Classificação geral'!R240,""),"")</f>
        <v/>
      </c>
      <c r="FV246" s="306"/>
      <c r="FW246" s="380" t="str">
        <f t="shared" si="463"/>
        <v/>
      </c>
      <c r="FX246" s="297" t="str">
        <f>IFERROR(RANK(FV246,FV:FV,0)+ COUNTIF($FV$13:FV245,FV246),"")</f>
        <v/>
      </c>
      <c r="FY246" s="305"/>
      <c r="FZ246" s="295"/>
      <c r="GA246" s="295"/>
      <c r="GB246" s="293"/>
      <c r="GC246" s="293"/>
      <c r="GD246" s="306"/>
      <c r="GE246" s="378" t="str">
        <f>IFERROR(IF(AND($GC246="fem",'Classificação geral'!$F240=2),'Classificação geral'!G240,""),"")</f>
        <v/>
      </c>
      <c r="GF246" s="378" t="str">
        <f>IFERROR(IF(AND($GC246="fem",'Classificação geral'!$F240=2),'Classificação geral'!H240,""),"")</f>
        <v/>
      </c>
      <c r="GG246" s="378" t="str">
        <f>IFERROR(IF(AND($GC246="fem",'Classificação geral'!$F240=2),'Classificação geral'!I240,""),"")</f>
        <v/>
      </c>
      <c r="GH246" s="378" t="str">
        <f>IFERROR(IF(AND($GC246="fem",'Classificação geral'!$F240=2),'Classificação geral'!J240,""),"")</f>
        <v/>
      </c>
      <c r="GI246" s="378" t="str">
        <f>IFERROR(IF(AND($GC246="fem",'Classificação geral'!$F240=2),'Classificação geral'!K240,""),"")</f>
        <v/>
      </c>
      <c r="GJ246" s="378" t="str">
        <f>IFERROR(IF(AND($GC246="fem",'Classificação geral'!$F240=2),'Classificação geral'!L240,""),"")</f>
        <v/>
      </c>
      <c r="GK246" s="378" t="str">
        <f>IFERROR(IF(AND($GC246="fem",'Classificação geral'!$F240=2),'Classificação geral'!M240,""),"")</f>
        <v/>
      </c>
      <c r="GL246" s="378" t="str">
        <f>IFERROR(IF(AND($GC246="fem",'Classificação geral'!$F240=2),'Classificação geral'!N240,""),"")</f>
        <v/>
      </c>
      <c r="GM246" s="378" t="str">
        <f>IFERROR(IF(AND($GC246="fem",'Classificação geral'!$F240=2),'Classificação geral'!O240,""),"")</f>
        <v/>
      </c>
      <c r="GN246" s="378" t="str">
        <f>IFERROR(IF(AND($GC246="fem",'Classificação geral'!$F240=2),'Classificação geral'!P240,""),"")</f>
        <v/>
      </c>
      <c r="GO246" s="378" t="str">
        <f>IFERROR(IF(AND($GC246="fem",'Classificação geral'!$F240=2),'Classificação geral'!Q240,""),"")</f>
        <v/>
      </c>
      <c r="GP246" s="378" t="str">
        <f>IFERROR(IF(AND($GC246="fem",'Classificação geral'!$F240=2),'Classificação geral'!R240,""),"")</f>
        <v/>
      </c>
      <c r="GQ246" s="306"/>
      <c r="GR246" s="380" t="str">
        <f t="shared" si="464"/>
        <v/>
      </c>
      <c r="GS246" s="297" t="str">
        <f>IFERROR(RANK(GQ246,GQ:GQ,0)+ COUNTIF($GQ$13:GQ245,GQ246),"")</f>
        <v/>
      </c>
      <c r="GT246" s="305"/>
      <c r="GU246" s="295"/>
      <c r="GV246" s="295"/>
      <c r="GW246" s="293"/>
      <c r="GX246" s="293"/>
      <c r="GY246" s="306"/>
      <c r="GZ246" s="306"/>
      <c r="HA246" s="306"/>
      <c r="HB246" s="306"/>
      <c r="HC246" s="306"/>
      <c r="HD246" s="306"/>
      <c r="HE246" s="306"/>
      <c r="HF246" s="306"/>
      <c r="HG246" s="306"/>
      <c r="HH246" s="306"/>
      <c r="HI246" s="306"/>
      <c r="HJ246" s="306"/>
      <c r="HK246" s="306"/>
      <c r="HL246" s="306"/>
      <c r="HM246" s="380" t="str">
        <f t="shared" si="465"/>
        <v/>
      </c>
      <c r="HN246" s="297" t="str">
        <f>IFERROR(RANK(HL246,HL:HL,0)+ COUNTIF($HL$13:HL245,HL246),"")</f>
        <v/>
      </c>
      <c r="HO246" s="305"/>
      <c r="HP246" s="295"/>
      <c r="HQ246" s="306"/>
      <c r="HR246" s="293"/>
      <c r="HS246" s="293"/>
      <c r="HT246" s="293"/>
      <c r="HU246" s="382">
        <f>IF($HT246='Classificação geral'!$F240,'Classificação geral'!G240,"")</f>
        <v>0</v>
      </c>
      <c r="HV246" s="382">
        <f>IF($HT246='Classificação geral'!$F240,'Classificação geral'!H240,"")</f>
        <v>0</v>
      </c>
      <c r="HW246" s="382">
        <f>IF($HT246='Classificação geral'!$F240,'Classificação geral'!I240,"")</f>
        <v>0</v>
      </c>
      <c r="HX246" s="382">
        <f>IF($HT246='Classificação geral'!$F240,'Classificação geral'!J240,"")</f>
        <v>0</v>
      </c>
      <c r="HY246" s="382">
        <f>IF($HT246='Classificação geral'!$F240,'Classificação geral'!K240,"")</f>
        <v>0</v>
      </c>
      <c r="HZ246" s="382">
        <f>IF($HT246='Classificação geral'!$F240,'Classificação geral'!L240,"")</f>
        <v>0</v>
      </c>
      <c r="IA246" s="382">
        <f>IF($HT246='Classificação geral'!$F240,'Classificação geral'!M240,"")</f>
        <v>0</v>
      </c>
      <c r="IB246" s="382">
        <f>IF($HT246='Classificação geral'!$F240,'Classificação geral'!N240,"")</f>
        <v>0</v>
      </c>
      <c r="IC246" s="382">
        <f>IF($HT246='Classificação geral'!$F240,'Classificação geral'!O240,"")</f>
        <v>0</v>
      </c>
      <c r="ID246" s="382">
        <f>IF($HT246='Classificação geral'!$F240,'Classificação geral'!P240,"")</f>
        <v>0</v>
      </c>
      <c r="IE246" s="382">
        <f>IF($HT246='Classificação geral'!$F240,'Classificação geral'!Q240,"")</f>
        <v>0</v>
      </c>
      <c r="IF246" s="382">
        <f>IF($HT246='Classificação geral'!$F240,'Classificação geral'!R240,"")</f>
        <v>0</v>
      </c>
      <c r="IG246" s="379">
        <f>IF($HT246='Classificação geral'!$F240,'Classificação geral'!$U240,"")</f>
        <v>0</v>
      </c>
      <c r="IH246" s="334" t="str">
        <f t="shared" si="460"/>
        <v/>
      </c>
      <c r="II246" s="297">
        <f>IFERROR(RANK(IG246,IG:IG,0)+ COUNTIF($IG$13:IG245,IG246),"")</f>
        <v>106</v>
      </c>
      <c r="IJ246" s="305"/>
      <c r="IK246" s="295"/>
      <c r="IL246" s="306"/>
      <c r="IM246" s="293"/>
      <c r="IN246" s="293"/>
      <c r="IO246" s="293"/>
      <c r="IP246" s="379">
        <f>IF($IO246='Classificação geral'!$F240,'Classificação geral'!G240,"")</f>
        <v>0</v>
      </c>
      <c r="IQ246" s="379">
        <f>IF($IO246='Classificação geral'!$F240,'Classificação geral'!H240,"")</f>
        <v>0</v>
      </c>
      <c r="IR246" s="379">
        <f>IF($IO246='Classificação geral'!$F240,'Classificação geral'!I240,"")</f>
        <v>0</v>
      </c>
      <c r="IS246" s="379">
        <f>IF($IO246='Classificação geral'!$F240,'Classificação geral'!J240,"")</f>
        <v>0</v>
      </c>
      <c r="IT246" s="379">
        <f>IF($IO246='Classificação geral'!$F240,'Classificação geral'!K240,"")</f>
        <v>0</v>
      </c>
      <c r="IU246" s="379">
        <f>IF($IO246='Classificação geral'!$F240,'Classificação geral'!L240,"")</f>
        <v>0</v>
      </c>
      <c r="IV246" s="379">
        <f>IF($IO246='Classificação geral'!$F240,'Classificação geral'!M240,"")</f>
        <v>0</v>
      </c>
      <c r="IW246" s="379">
        <f>IF($IO246='Classificação geral'!$F240,'Classificação geral'!N240,"")</f>
        <v>0</v>
      </c>
      <c r="IX246" s="379">
        <f>IF($IO246='Classificação geral'!$F240,'Classificação geral'!O240,"")</f>
        <v>0</v>
      </c>
      <c r="IY246" s="379">
        <f>IF($IO246='Classificação geral'!$F240,'Classificação geral'!P240,"")</f>
        <v>0</v>
      </c>
      <c r="IZ246" s="379">
        <f>IF($IO246='Classificação geral'!$F240,'Classificação geral'!Q240,"")</f>
        <v>0</v>
      </c>
      <c r="JA246" s="379">
        <f>IF($IO246='Classificação geral'!$F240,'Classificação geral'!R240,"")</f>
        <v>0</v>
      </c>
      <c r="JB246" s="296">
        <f>IF($IO246='Classificação geral'!$F240,'Classificação geral'!$U240,"")</f>
        <v>0</v>
      </c>
      <c r="JC246" s="334" t="str">
        <f t="shared" si="461"/>
        <v/>
      </c>
      <c r="JD246" s="297">
        <f>IFERROR(RANK(JB246,JB:JB,0)+ COUNTIF($JB$13:JB245,JB246),"")</f>
        <v>106</v>
      </c>
    </row>
    <row r="247" spans="66:264" ht="24.6" x14ac:dyDescent="0.4">
      <c r="BN247" s="236"/>
      <c r="EI247" s="295"/>
      <c r="EJ247" s="306"/>
      <c r="EK247" s="293"/>
      <c r="EL247" s="293"/>
      <c r="EM247" s="293"/>
      <c r="EN247" s="378" t="str">
        <f>IFERROR(IF(AND($EL247="fem",'Classificação geral'!$F241=1),'Classificação geral'!G241,""),"")</f>
        <v/>
      </c>
      <c r="EO247" s="378" t="str">
        <f>IFERROR(IF(AND($EL247="fem",'Classificação geral'!$F241=1),'Classificação geral'!H241,""),"")</f>
        <v/>
      </c>
      <c r="EP247" s="378" t="str">
        <f>IFERROR(IF(AND($EL247="fem",'Classificação geral'!$F241=1),'Classificação geral'!I241,""),"")</f>
        <v/>
      </c>
      <c r="EQ247" s="378" t="str">
        <f>IFERROR(IF(AND($EL247="fem",'Classificação geral'!$F241=1),'Classificação geral'!J241,""),"")</f>
        <v/>
      </c>
      <c r="ER247" s="306"/>
      <c r="ES247" s="378" t="str">
        <f>IFERROR(IF(AND($EL247="fem",'Classificação geral'!$F241=1),'Classificação geral'!L241,""),"")</f>
        <v/>
      </c>
      <c r="ET247" s="378" t="str">
        <f>IFERROR(IF(AND($EL247="fem",'Classificação geral'!$F241=1),'Classificação geral'!M241,""),"")</f>
        <v/>
      </c>
      <c r="EU247" s="378" t="str">
        <f>IFERROR(IF(AND($EL247="fem",'Classificação geral'!$F241=1),'Classificação geral'!N241,""),"")</f>
        <v/>
      </c>
      <c r="EV247" s="306"/>
      <c r="EW247" s="378" t="str">
        <f>IFERROR(IF(AND($EL247="fem",'Classificação geral'!$F241=1),'Classificação geral'!P241,""),"")</f>
        <v/>
      </c>
      <c r="EX247" s="378" t="str">
        <f>IFERROR(IF(AND($EL247="fem",'Classificação geral'!$F241=1),'Classificação geral'!Q241,""),"")</f>
        <v/>
      </c>
      <c r="EY247" s="378" t="str">
        <f>IFERROR(IF(AND($EL247="fem",'Classificação geral'!$F241=1),'Classificação geral'!R241,""),"")</f>
        <v/>
      </c>
      <c r="EZ247" s="296"/>
      <c r="FA247" s="380" t="str">
        <f t="shared" si="462"/>
        <v/>
      </c>
      <c r="FB247" s="297" t="str">
        <f>IFERROR(RANK(EZ247,EZ:EZ,0)+ COUNTIF(EZ$13:$EZ246,EZ247),"")</f>
        <v/>
      </c>
      <c r="FC247" s="298"/>
      <c r="FD247" s="305"/>
      <c r="FE247" s="295"/>
      <c r="FF247" s="306"/>
      <c r="FG247" s="293"/>
      <c r="FH247" s="293"/>
      <c r="FI247" s="306"/>
      <c r="FJ247" s="378" t="str">
        <f>IFERROR(IF(AND($FH247="mas",'Classificação geral'!$F241=1),'Classificação geral'!G241,""),"")</f>
        <v/>
      </c>
      <c r="FK247" s="378" t="str">
        <f>IFERROR(IF(AND($FH247="mas",'Classificação geral'!$F241=1),'Classificação geral'!H241,""),"")</f>
        <v/>
      </c>
      <c r="FL247" s="378" t="str">
        <f>IFERROR(IF(AND($FH247="mas",'Classificação geral'!$F241=1),'Classificação geral'!I241,""),"")</f>
        <v/>
      </c>
      <c r="FM247" s="378" t="str">
        <f>IFERROR(IF(AND($FH247="mas",'Classificação geral'!$F241=1),'Classificação geral'!J241,""),"")</f>
        <v/>
      </c>
      <c r="FN247" s="378" t="str">
        <f>IFERROR(IF(AND($FH247="mas",'Classificação geral'!$F241=1),'Classificação geral'!K241,""),"")</f>
        <v/>
      </c>
      <c r="FO247" s="378" t="str">
        <f>IFERROR(IF(AND($FH247="mas",'Classificação geral'!$F241=1),'Classificação geral'!L241,""),"")</f>
        <v/>
      </c>
      <c r="FP247" s="378" t="str">
        <f>IFERROR(IF(AND($FH247="mas",'Classificação geral'!$F241=1),'Classificação geral'!M241,""),"")</f>
        <v/>
      </c>
      <c r="FQ247" s="378" t="str">
        <f>IFERROR(IF(AND($FH247="mas",'Classificação geral'!$F241=1),'Classificação geral'!N241,""),"")</f>
        <v/>
      </c>
      <c r="FR247" s="378" t="str">
        <f>IFERROR(IF(AND($FH247="mas",'Classificação geral'!$F241=1),'Classificação geral'!O241,""),"")</f>
        <v/>
      </c>
      <c r="FS247" s="378" t="str">
        <f>IFERROR(IF(AND($FH247="mas",'Classificação geral'!$F241=1),'Classificação geral'!P241,""),"")</f>
        <v/>
      </c>
      <c r="FT247" s="378" t="str">
        <f>IFERROR(IF(AND($FH247="mas",'Classificação geral'!$F241=1),'Classificação geral'!Q241,""),"")</f>
        <v/>
      </c>
      <c r="FU247" s="378" t="str">
        <f>IFERROR(IF(AND($FH247="mas",'Classificação geral'!$F241=1),'Classificação geral'!R241,""),"")</f>
        <v/>
      </c>
      <c r="FV247" s="306"/>
      <c r="FW247" s="380" t="str">
        <f t="shared" si="463"/>
        <v/>
      </c>
      <c r="FX247" s="297" t="str">
        <f>IFERROR(RANK(FV247,FV:FV,0)+ COUNTIF($FV$13:FV246,FV247),"")</f>
        <v/>
      </c>
      <c r="FY247" s="305"/>
      <c r="FZ247" s="295"/>
      <c r="GA247" s="295"/>
      <c r="GB247" s="293"/>
      <c r="GC247" s="293"/>
      <c r="GD247" s="306"/>
      <c r="GE247" s="378" t="str">
        <f>IFERROR(IF(AND($GC247="fem",'Classificação geral'!$F241=2),'Classificação geral'!G241,""),"")</f>
        <v/>
      </c>
      <c r="GF247" s="378" t="str">
        <f>IFERROR(IF(AND($GC247="fem",'Classificação geral'!$F241=2),'Classificação geral'!H241,""),"")</f>
        <v/>
      </c>
      <c r="GG247" s="378" t="str">
        <f>IFERROR(IF(AND($GC247="fem",'Classificação geral'!$F241=2),'Classificação geral'!I241,""),"")</f>
        <v/>
      </c>
      <c r="GH247" s="378" t="str">
        <f>IFERROR(IF(AND($GC247="fem",'Classificação geral'!$F241=2),'Classificação geral'!J241,""),"")</f>
        <v/>
      </c>
      <c r="GI247" s="378" t="str">
        <f>IFERROR(IF(AND($GC247="fem",'Classificação geral'!$F241=2),'Classificação geral'!K241,""),"")</f>
        <v/>
      </c>
      <c r="GJ247" s="378" t="str">
        <f>IFERROR(IF(AND($GC247="fem",'Classificação geral'!$F241=2),'Classificação geral'!L241,""),"")</f>
        <v/>
      </c>
      <c r="GK247" s="378" t="str">
        <f>IFERROR(IF(AND($GC247="fem",'Classificação geral'!$F241=2),'Classificação geral'!M241,""),"")</f>
        <v/>
      </c>
      <c r="GL247" s="378" t="str">
        <f>IFERROR(IF(AND($GC247="fem",'Classificação geral'!$F241=2),'Classificação geral'!N241,""),"")</f>
        <v/>
      </c>
      <c r="GM247" s="378" t="str">
        <f>IFERROR(IF(AND($GC247="fem",'Classificação geral'!$F241=2),'Classificação geral'!O241,""),"")</f>
        <v/>
      </c>
      <c r="GN247" s="378" t="str">
        <f>IFERROR(IF(AND($GC247="fem",'Classificação geral'!$F241=2),'Classificação geral'!P241,""),"")</f>
        <v/>
      </c>
      <c r="GO247" s="378" t="str">
        <f>IFERROR(IF(AND($GC247="fem",'Classificação geral'!$F241=2),'Classificação geral'!Q241,""),"")</f>
        <v/>
      </c>
      <c r="GP247" s="378" t="str">
        <f>IFERROR(IF(AND($GC247="fem",'Classificação geral'!$F241=2),'Classificação geral'!R241,""),"")</f>
        <v/>
      </c>
      <c r="GQ247" s="306"/>
      <c r="GR247" s="380" t="str">
        <f t="shared" si="464"/>
        <v/>
      </c>
      <c r="GS247" s="297" t="str">
        <f>IFERROR(RANK(GQ247,GQ:GQ,0)+ COUNTIF($GQ$13:GQ246,GQ247),"")</f>
        <v/>
      </c>
      <c r="GT247" s="305"/>
      <c r="GU247" s="295"/>
      <c r="GV247" s="295"/>
      <c r="GW247" s="293"/>
      <c r="GX247" s="293"/>
      <c r="GY247" s="306"/>
      <c r="GZ247" s="306"/>
      <c r="HA247" s="306"/>
      <c r="HB247" s="306"/>
      <c r="HC247" s="306"/>
      <c r="HD247" s="306"/>
      <c r="HE247" s="306"/>
      <c r="HF247" s="306"/>
      <c r="HG247" s="306"/>
      <c r="HH247" s="306"/>
      <c r="HI247" s="306"/>
      <c r="HJ247" s="306"/>
      <c r="HK247" s="306"/>
      <c r="HL247" s="306"/>
      <c r="HM247" s="380" t="str">
        <f t="shared" si="465"/>
        <v/>
      </c>
      <c r="HN247" s="297" t="str">
        <f>IFERROR(RANK(HL247,HL:HL,0)+ COUNTIF($HL$13:HL246,HL247),"")</f>
        <v/>
      </c>
      <c r="HO247" s="305"/>
      <c r="HP247" s="295"/>
      <c r="HQ247" s="306"/>
      <c r="HR247" s="293"/>
      <c r="HS247" s="293"/>
      <c r="HT247" s="293"/>
      <c r="HU247" s="382">
        <f>IF($HT247='Classificação geral'!$F241,'Classificação geral'!G241,"")</f>
        <v>0</v>
      </c>
      <c r="HV247" s="382">
        <f>IF($HT247='Classificação geral'!$F241,'Classificação geral'!H241,"")</f>
        <v>0</v>
      </c>
      <c r="HW247" s="382">
        <f>IF($HT247='Classificação geral'!$F241,'Classificação geral'!I241,"")</f>
        <v>0</v>
      </c>
      <c r="HX247" s="382">
        <f>IF($HT247='Classificação geral'!$F241,'Classificação geral'!J241,"")</f>
        <v>0</v>
      </c>
      <c r="HY247" s="382">
        <f>IF($HT247='Classificação geral'!$F241,'Classificação geral'!K241,"")</f>
        <v>0</v>
      </c>
      <c r="HZ247" s="382">
        <f>IF($HT247='Classificação geral'!$F241,'Classificação geral'!L241,"")</f>
        <v>0</v>
      </c>
      <c r="IA247" s="382">
        <f>IF($HT247='Classificação geral'!$F241,'Classificação geral'!M241,"")</f>
        <v>0</v>
      </c>
      <c r="IB247" s="382">
        <f>IF($HT247='Classificação geral'!$F241,'Classificação geral'!N241,"")</f>
        <v>0</v>
      </c>
      <c r="IC247" s="382">
        <f>IF($HT247='Classificação geral'!$F241,'Classificação geral'!O241,"")</f>
        <v>0</v>
      </c>
      <c r="ID247" s="382">
        <f>IF($HT247='Classificação geral'!$F241,'Classificação geral'!P241,"")</f>
        <v>0</v>
      </c>
      <c r="IE247" s="382">
        <f>IF($HT247='Classificação geral'!$F241,'Classificação geral'!Q241,"")</f>
        <v>0</v>
      </c>
      <c r="IF247" s="382">
        <f>IF($HT247='Classificação geral'!$F241,'Classificação geral'!R241,"")</f>
        <v>0</v>
      </c>
      <c r="IG247" s="379">
        <f>IF($HT247='Classificação geral'!$F241,'Classificação geral'!$U241,"")</f>
        <v>0</v>
      </c>
      <c r="IH247" s="334" t="str">
        <f t="shared" si="460"/>
        <v/>
      </c>
      <c r="II247" s="297">
        <f>IFERROR(RANK(IG247,IG:IG,0)+ COUNTIF($IG$13:IG246,IG247),"")</f>
        <v>107</v>
      </c>
      <c r="IJ247" s="305"/>
      <c r="IK247" s="295"/>
      <c r="IL247" s="306"/>
      <c r="IM247" s="293"/>
      <c r="IN247" s="293"/>
      <c r="IO247" s="293"/>
      <c r="IP247" s="379">
        <f>IF($IO247='Classificação geral'!$F241,'Classificação geral'!G241,"")</f>
        <v>0</v>
      </c>
      <c r="IQ247" s="379">
        <f>IF($IO247='Classificação geral'!$F241,'Classificação geral'!H241,"")</f>
        <v>0</v>
      </c>
      <c r="IR247" s="379">
        <f>IF($IO247='Classificação geral'!$F241,'Classificação geral'!I241,"")</f>
        <v>0</v>
      </c>
      <c r="IS247" s="379">
        <f>IF($IO247='Classificação geral'!$F241,'Classificação geral'!J241,"")</f>
        <v>0</v>
      </c>
      <c r="IT247" s="379">
        <f>IF($IO247='Classificação geral'!$F241,'Classificação geral'!K241,"")</f>
        <v>0</v>
      </c>
      <c r="IU247" s="379">
        <f>IF($IO247='Classificação geral'!$F241,'Classificação geral'!L241,"")</f>
        <v>0</v>
      </c>
      <c r="IV247" s="379">
        <f>IF($IO247='Classificação geral'!$F241,'Classificação geral'!M241,"")</f>
        <v>0</v>
      </c>
      <c r="IW247" s="379">
        <f>IF($IO247='Classificação geral'!$F241,'Classificação geral'!N241,"")</f>
        <v>0</v>
      </c>
      <c r="IX247" s="379">
        <f>IF($IO247='Classificação geral'!$F241,'Classificação geral'!O241,"")</f>
        <v>0</v>
      </c>
      <c r="IY247" s="379">
        <f>IF($IO247='Classificação geral'!$F241,'Classificação geral'!P241,"")</f>
        <v>0</v>
      </c>
      <c r="IZ247" s="379">
        <f>IF($IO247='Classificação geral'!$F241,'Classificação geral'!Q241,"")</f>
        <v>0</v>
      </c>
      <c r="JA247" s="379">
        <f>IF($IO247='Classificação geral'!$F241,'Classificação geral'!R241,"")</f>
        <v>0</v>
      </c>
      <c r="JB247" s="296">
        <f>IF($IO247='Classificação geral'!$F241,'Classificação geral'!$U241,"")</f>
        <v>0</v>
      </c>
      <c r="JC247" s="334" t="str">
        <f t="shared" si="461"/>
        <v/>
      </c>
      <c r="JD247" s="297">
        <f>IFERROR(RANK(JB247,JB:JB,0)+ COUNTIF($JB$13:JB246,JB247),"")</f>
        <v>107</v>
      </c>
    </row>
    <row r="248" spans="66:264" ht="24.6" x14ac:dyDescent="0.4">
      <c r="BN248" s="236"/>
      <c r="EI248" s="295"/>
      <c r="EJ248" s="306"/>
      <c r="EK248" s="293"/>
      <c r="EL248" s="293"/>
      <c r="EM248" s="293"/>
      <c r="EN248" s="378" t="str">
        <f>IFERROR(IF(AND($EL248="fem",'Classificação geral'!$F242=1),'Classificação geral'!G242,""),"")</f>
        <v/>
      </c>
      <c r="EO248" s="378" t="str">
        <f>IFERROR(IF(AND($EL248="fem",'Classificação geral'!$F242=1),'Classificação geral'!H242,""),"")</f>
        <v/>
      </c>
      <c r="EP248" s="378" t="str">
        <f>IFERROR(IF(AND($EL248="fem",'Classificação geral'!$F242=1),'Classificação geral'!I242,""),"")</f>
        <v/>
      </c>
      <c r="EQ248" s="378" t="str">
        <f>IFERROR(IF(AND($EL248="fem",'Classificação geral'!$F242=1),'Classificação geral'!J242,""),"")</f>
        <v/>
      </c>
      <c r="ER248" s="306"/>
      <c r="ES248" s="378" t="str">
        <f>IFERROR(IF(AND($EL248="fem",'Classificação geral'!$F242=1),'Classificação geral'!L242,""),"")</f>
        <v/>
      </c>
      <c r="ET248" s="378" t="str">
        <f>IFERROR(IF(AND($EL248="fem",'Classificação geral'!$F242=1),'Classificação geral'!M242,""),"")</f>
        <v/>
      </c>
      <c r="EU248" s="378" t="str">
        <f>IFERROR(IF(AND($EL248="fem",'Classificação geral'!$F242=1),'Classificação geral'!N242,""),"")</f>
        <v/>
      </c>
      <c r="EV248" s="306"/>
      <c r="EW248" s="378" t="str">
        <f>IFERROR(IF(AND($EL248="fem",'Classificação geral'!$F242=1),'Classificação geral'!P242,""),"")</f>
        <v/>
      </c>
      <c r="EX248" s="378" t="str">
        <f>IFERROR(IF(AND($EL248="fem",'Classificação geral'!$F242=1),'Classificação geral'!Q242,""),"")</f>
        <v/>
      </c>
      <c r="EY248" s="378" t="str">
        <f>IFERROR(IF(AND($EL248="fem",'Classificação geral'!$F242=1),'Classificação geral'!R242,""),"")</f>
        <v/>
      </c>
      <c r="EZ248" s="296"/>
      <c r="FA248" s="380" t="str">
        <f t="shared" si="462"/>
        <v/>
      </c>
      <c r="FB248" s="297" t="str">
        <f>IFERROR(RANK(EZ248,EZ:EZ,0)+ COUNTIF(EZ$13:$EZ247,EZ248),"")</f>
        <v/>
      </c>
      <c r="FC248" s="298"/>
      <c r="FD248" s="305"/>
      <c r="FE248" s="295"/>
      <c r="FF248" s="306"/>
      <c r="FG248" s="293"/>
      <c r="FH248" s="293"/>
      <c r="FI248" s="306"/>
      <c r="FJ248" s="378" t="str">
        <f>IFERROR(IF(AND($FH248="mas",'Classificação geral'!$F242=1),'Classificação geral'!G242,""),"")</f>
        <v/>
      </c>
      <c r="FK248" s="378" t="str">
        <f>IFERROR(IF(AND($FH248="mas",'Classificação geral'!$F242=1),'Classificação geral'!H242,""),"")</f>
        <v/>
      </c>
      <c r="FL248" s="378" t="str">
        <f>IFERROR(IF(AND($FH248="mas",'Classificação geral'!$F242=1),'Classificação geral'!I242,""),"")</f>
        <v/>
      </c>
      <c r="FM248" s="378" t="str">
        <f>IFERROR(IF(AND($FH248="mas",'Classificação geral'!$F242=1),'Classificação geral'!J242,""),"")</f>
        <v/>
      </c>
      <c r="FN248" s="378" t="str">
        <f>IFERROR(IF(AND($FH248="mas",'Classificação geral'!$F242=1),'Classificação geral'!K242,""),"")</f>
        <v/>
      </c>
      <c r="FO248" s="378" t="str">
        <f>IFERROR(IF(AND($FH248="mas",'Classificação geral'!$F242=1),'Classificação geral'!L242,""),"")</f>
        <v/>
      </c>
      <c r="FP248" s="378" t="str">
        <f>IFERROR(IF(AND($FH248="mas",'Classificação geral'!$F242=1),'Classificação geral'!M242,""),"")</f>
        <v/>
      </c>
      <c r="FQ248" s="378" t="str">
        <f>IFERROR(IF(AND($FH248="mas",'Classificação geral'!$F242=1),'Classificação geral'!N242,""),"")</f>
        <v/>
      </c>
      <c r="FR248" s="378" t="str">
        <f>IFERROR(IF(AND($FH248="mas",'Classificação geral'!$F242=1),'Classificação geral'!O242,""),"")</f>
        <v/>
      </c>
      <c r="FS248" s="378" t="str">
        <f>IFERROR(IF(AND($FH248="mas",'Classificação geral'!$F242=1),'Classificação geral'!P242,""),"")</f>
        <v/>
      </c>
      <c r="FT248" s="378" t="str">
        <f>IFERROR(IF(AND($FH248="mas",'Classificação geral'!$F242=1),'Classificação geral'!Q242,""),"")</f>
        <v/>
      </c>
      <c r="FU248" s="378" t="str">
        <f>IFERROR(IF(AND($FH248="mas",'Classificação geral'!$F242=1),'Classificação geral'!R242,""),"")</f>
        <v/>
      </c>
      <c r="FV248" s="306"/>
      <c r="FW248" s="380" t="str">
        <f t="shared" si="463"/>
        <v/>
      </c>
      <c r="FX248" s="297" t="str">
        <f>IFERROR(RANK(FV248,FV:FV,0)+ COUNTIF($FV$13:FV247,FV248),"")</f>
        <v/>
      </c>
      <c r="FY248" s="305"/>
      <c r="FZ248" s="295"/>
      <c r="GA248" s="295"/>
      <c r="GB248" s="293"/>
      <c r="GC248" s="293"/>
      <c r="GD248" s="306"/>
      <c r="GE248" s="378" t="str">
        <f>IFERROR(IF(AND($GC248="fem",'Classificação geral'!$F242=2),'Classificação geral'!G242,""),"")</f>
        <v/>
      </c>
      <c r="GF248" s="378" t="str">
        <f>IFERROR(IF(AND($GC248="fem",'Classificação geral'!$F242=2),'Classificação geral'!H242,""),"")</f>
        <v/>
      </c>
      <c r="GG248" s="378" t="str">
        <f>IFERROR(IF(AND($GC248="fem",'Classificação geral'!$F242=2),'Classificação geral'!I242,""),"")</f>
        <v/>
      </c>
      <c r="GH248" s="378" t="str">
        <f>IFERROR(IF(AND($GC248="fem",'Classificação geral'!$F242=2),'Classificação geral'!J242,""),"")</f>
        <v/>
      </c>
      <c r="GI248" s="378" t="str">
        <f>IFERROR(IF(AND($GC248="fem",'Classificação geral'!$F242=2),'Classificação geral'!K242,""),"")</f>
        <v/>
      </c>
      <c r="GJ248" s="378" t="str">
        <f>IFERROR(IF(AND($GC248="fem",'Classificação geral'!$F242=2),'Classificação geral'!L242,""),"")</f>
        <v/>
      </c>
      <c r="GK248" s="378" t="str">
        <f>IFERROR(IF(AND($GC248="fem",'Classificação geral'!$F242=2),'Classificação geral'!M242,""),"")</f>
        <v/>
      </c>
      <c r="GL248" s="378" t="str">
        <f>IFERROR(IF(AND($GC248="fem",'Classificação geral'!$F242=2),'Classificação geral'!N242,""),"")</f>
        <v/>
      </c>
      <c r="GM248" s="378" t="str">
        <f>IFERROR(IF(AND($GC248="fem",'Classificação geral'!$F242=2),'Classificação geral'!O242,""),"")</f>
        <v/>
      </c>
      <c r="GN248" s="378" t="str">
        <f>IFERROR(IF(AND($GC248="fem",'Classificação geral'!$F242=2),'Classificação geral'!P242,""),"")</f>
        <v/>
      </c>
      <c r="GO248" s="378" t="str">
        <f>IFERROR(IF(AND($GC248="fem",'Classificação geral'!$F242=2),'Classificação geral'!Q242,""),"")</f>
        <v/>
      </c>
      <c r="GP248" s="378" t="str">
        <f>IFERROR(IF(AND($GC248="fem",'Classificação geral'!$F242=2),'Classificação geral'!R242,""),"")</f>
        <v/>
      </c>
      <c r="GQ248" s="306"/>
      <c r="GR248" s="380" t="str">
        <f t="shared" si="464"/>
        <v/>
      </c>
      <c r="GS248" s="297" t="str">
        <f>IFERROR(RANK(GQ248,GQ:GQ,0)+ COUNTIF($GQ$13:GQ247,GQ248),"")</f>
        <v/>
      </c>
      <c r="GT248" s="305"/>
      <c r="GU248" s="295"/>
      <c r="GV248" s="295"/>
      <c r="GW248" s="293"/>
      <c r="GX248" s="293"/>
      <c r="GY248" s="306"/>
      <c r="GZ248" s="306"/>
      <c r="HA248" s="306"/>
      <c r="HB248" s="306"/>
      <c r="HC248" s="306"/>
      <c r="HD248" s="306"/>
      <c r="HE248" s="306"/>
      <c r="HF248" s="306"/>
      <c r="HG248" s="306"/>
      <c r="HH248" s="306"/>
      <c r="HI248" s="306"/>
      <c r="HJ248" s="306"/>
      <c r="HK248" s="306"/>
      <c r="HL248" s="306"/>
      <c r="HM248" s="380" t="str">
        <f t="shared" si="465"/>
        <v/>
      </c>
      <c r="HN248" s="297" t="str">
        <f>IFERROR(RANK(HL248,HL:HL,0)+ COUNTIF($HL$13:HL247,HL248),"")</f>
        <v/>
      </c>
      <c r="HO248" s="305"/>
      <c r="HP248" s="295"/>
      <c r="HQ248" s="306"/>
      <c r="HR248" s="293"/>
      <c r="HS248" s="293"/>
      <c r="HT248" s="293"/>
      <c r="HU248" s="382">
        <f>IF($HT248='Classificação geral'!$F242,'Classificação geral'!G242,"")</f>
        <v>0</v>
      </c>
      <c r="HV248" s="382">
        <f>IF($HT248='Classificação geral'!$F242,'Classificação geral'!H242,"")</f>
        <v>0</v>
      </c>
      <c r="HW248" s="382">
        <f>IF($HT248='Classificação geral'!$F242,'Classificação geral'!I242,"")</f>
        <v>0</v>
      </c>
      <c r="HX248" s="382">
        <f>IF($HT248='Classificação geral'!$F242,'Classificação geral'!J242,"")</f>
        <v>0</v>
      </c>
      <c r="HY248" s="382">
        <f>IF($HT248='Classificação geral'!$F242,'Classificação geral'!K242,"")</f>
        <v>0</v>
      </c>
      <c r="HZ248" s="382">
        <f>IF($HT248='Classificação geral'!$F242,'Classificação geral'!L242,"")</f>
        <v>0</v>
      </c>
      <c r="IA248" s="382">
        <f>IF($HT248='Classificação geral'!$F242,'Classificação geral'!M242,"")</f>
        <v>0</v>
      </c>
      <c r="IB248" s="382">
        <f>IF($HT248='Classificação geral'!$F242,'Classificação geral'!N242,"")</f>
        <v>0</v>
      </c>
      <c r="IC248" s="382">
        <f>IF($HT248='Classificação geral'!$F242,'Classificação geral'!O242,"")</f>
        <v>0</v>
      </c>
      <c r="ID248" s="382">
        <f>IF($HT248='Classificação geral'!$F242,'Classificação geral'!P242,"")</f>
        <v>0</v>
      </c>
      <c r="IE248" s="382">
        <f>IF($HT248='Classificação geral'!$F242,'Classificação geral'!Q242,"")</f>
        <v>0</v>
      </c>
      <c r="IF248" s="382">
        <f>IF($HT248='Classificação geral'!$F242,'Classificação geral'!R242,"")</f>
        <v>0</v>
      </c>
      <c r="IG248" s="379">
        <f>IF($HT248='Classificação geral'!$F242,'Classificação geral'!$U242,"")</f>
        <v>0</v>
      </c>
      <c r="IH248" s="334" t="str">
        <f t="shared" si="460"/>
        <v/>
      </c>
      <c r="II248" s="297">
        <f>IFERROR(RANK(IG248,IG:IG,0)+ COUNTIF($IG$13:IG247,IG248),"")</f>
        <v>108</v>
      </c>
      <c r="IJ248" s="305"/>
      <c r="IK248" s="295"/>
      <c r="IL248" s="306"/>
      <c r="IM248" s="293"/>
      <c r="IN248" s="293"/>
      <c r="IO248" s="293"/>
      <c r="IP248" s="379">
        <f>IF($IO248='Classificação geral'!$F242,'Classificação geral'!G242,"")</f>
        <v>0</v>
      </c>
      <c r="IQ248" s="379">
        <f>IF($IO248='Classificação geral'!$F242,'Classificação geral'!H242,"")</f>
        <v>0</v>
      </c>
      <c r="IR248" s="379">
        <f>IF($IO248='Classificação geral'!$F242,'Classificação geral'!I242,"")</f>
        <v>0</v>
      </c>
      <c r="IS248" s="379">
        <f>IF($IO248='Classificação geral'!$F242,'Classificação geral'!J242,"")</f>
        <v>0</v>
      </c>
      <c r="IT248" s="379">
        <f>IF($IO248='Classificação geral'!$F242,'Classificação geral'!K242,"")</f>
        <v>0</v>
      </c>
      <c r="IU248" s="379">
        <f>IF($IO248='Classificação geral'!$F242,'Classificação geral'!L242,"")</f>
        <v>0</v>
      </c>
      <c r="IV248" s="379">
        <f>IF($IO248='Classificação geral'!$F242,'Classificação geral'!M242,"")</f>
        <v>0</v>
      </c>
      <c r="IW248" s="379">
        <f>IF($IO248='Classificação geral'!$F242,'Classificação geral'!N242,"")</f>
        <v>0</v>
      </c>
      <c r="IX248" s="379">
        <f>IF($IO248='Classificação geral'!$F242,'Classificação geral'!O242,"")</f>
        <v>0</v>
      </c>
      <c r="IY248" s="379">
        <f>IF($IO248='Classificação geral'!$F242,'Classificação geral'!P242,"")</f>
        <v>0</v>
      </c>
      <c r="IZ248" s="379">
        <f>IF($IO248='Classificação geral'!$F242,'Classificação geral'!Q242,"")</f>
        <v>0</v>
      </c>
      <c r="JA248" s="379">
        <f>IF($IO248='Classificação geral'!$F242,'Classificação geral'!R242,"")</f>
        <v>0</v>
      </c>
      <c r="JB248" s="296">
        <f>IF($IO248='Classificação geral'!$F242,'Classificação geral'!$U242,"")</f>
        <v>0</v>
      </c>
      <c r="JC248" s="334" t="str">
        <f t="shared" si="461"/>
        <v/>
      </c>
      <c r="JD248" s="297">
        <f>IFERROR(RANK(JB248,JB:JB,0)+ COUNTIF($JB$13:JB247,JB248),"")</f>
        <v>108</v>
      </c>
    </row>
    <row r="249" spans="66:264" ht="24.6" x14ac:dyDescent="0.4">
      <c r="BN249" s="236"/>
      <c r="EI249" s="295"/>
      <c r="EJ249" s="306"/>
      <c r="EK249" s="293"/>
      <c r="EL249" s="293"/>
      <c r="EM249" s="293"/>
      <c r="EN249" s="378" t="str">
        <f>IFERROR(IF(AND($EL249="fem",'Classificação geral'!$F243=1),'Classificação geral'!G243,""),"")</f>
        <v/>
      </c>
      <c r="EO249" s="378" t="str">
        <f>IFERROR(IF(AND($EL249="fem",'Classificação geral'!$F243=1),'Classificação geral'!H243,""),"")</f>
        <v/>
      </c>
      <c r="EP249" s="378" t="str">
        <f>IFERROR(IF(AND($EL249="fem",'Classificação geral'!$F243=1),'Classificação geral'!I243,""),"")</f>
        <v/>
      </c>
      <c r="EQ249" s="378" t="str">
        <f>IFERROR(IF(AND($EL249="fem",'Classificação geral'!$F243=1),'Classificação geral'!J243,""),"")</f>
        <v/>
      </c>
      <c r="ER249" s="306"/>
      <c r="ES249" s="378" t="str">
        <f>IFERROR(IF(AND($EL249="fem",'Classificação geral'!$F243=1),'Classificação geral'!L243,""),"")</f>
        <v/>
      </c>
      <c r="ET249" s="378" t="str">
        <f>IFERROR(IF(AND($EL249="fem",'Classificação geral'!$F243=1),'Classificação geral'!M243,""),"")</f>
        <v/>
      </c>
      <c r="EU249" s="378" t="str">
        <f>IFERROR(IF(AND($EL249="fem",'Classificação geral'!$F243=1),'Classificação geral'!N243,""),"")</f>
        <v/>
      </c>
      <c r="EV249" s="306"/>
      <c r="EW249" s="378" t="str">
        <f>IFERROR(IF(AND($EL249="fem",'Classificação geral'!$F243=1),'Classificação geral'!P243,""),"")</f>
        <v/>
      </c>
      <c r="EX249" s="378" t="str">
        <f>IFERROR(IF(AND($EL249="fem",'Classificação geral'!$F243=1),'Classificação geral'!Q243,""),"")</f>
        <v/>
      </c>
      <c r="EY249" s="378" t="str">
        <f>IFERROR(IF(AND($EL249="fem",'Classificação geral'!$F243=1),'Classificação geral'!R243,""),"")</f>
        <v/>
      </c>
      <c r="EZ249" s="296"/>
      <c r="FA249" s="380" t="str">
        <f t="shared" si="462"/>
        <v/>
      </c>
      <c r="FB249" s="297" t="str">
        <f>IFERROR(RANK(EZ249,EZ:EZ,0)+ COUNTIF(EZ$13:$EZ248,EZ249),"")</f>
        <v/>
      </c>
      <c r="FC249" s="298"/>
      <c r="FD249" s="305"/>
      <c r="FE249" s="295"/>
      <c r="FF249" s="306"/>
      <c r="FG249" s="293"/>
      <c r="FH249" s="293"/>
      <c r="FI249" s="306"/>
      <c r="FJ249" s="378" t="str">
        <f>IFERROR(IF(AND($FH249="mas",'Classificação geral'!$F243=1),'Classificação geral'!G243,""),"")</f>
        <v/>
      </c>
      <c r="FK249" s="378" t="str">
        <f>IFERROR(IF(AND($FH249="mas",'Classificação geral'!$F243=1),'Classificação geral'!H243,""),"")</f>
        <v/>
      </c>
      <c r="FL249" s="378" t="str">
        <f>IFERROR(IF(AND($FH249="mas",'Classificação geral'!$F243=1),'Classificação geral'!I243,""),"")</f>
        <v/>
      </c>
      <c r="FM249" s="378" t="str">
        <f>IFERROR(IF(AND($FH249="mas",'Classificação geral'!$F243=1),'Classificação geral'!J243,""),"")</f>
        <v/>
      </c>
      <c r="FN249" s="378" t="str">
        <f>IFERROR(IF(AND($FH249="mas",'Classificação geral'!$F243=1),'Classificação geral'!K243,""),"")</f>
        <v/>
      </c>
      <c r="FO249" s="378" t="str">
        <f>IFERROR(IF(AND($FH249="mas",'Classificação geral'!$F243=1),'Classificação geral'!L243,""),"")</f>
        <v/>
      </c>
      <c r="FP249" s="378" t="str">
        <f>IFERROR(IF(AND($FH249="mas",'Classificação geral'!$F243=1),'Classificação geral'!M243,""),"")</f>
        <v/>
      </c>
      <c r="FQ249" s="378" t="str">
        <f>IFERROR(IF(AND($FH249="mas",'Classificação geral'!$F243=1),'Classificação geral'!N243,""),"")</f>
        <v/>
      </c>
      <c r="FR249" s="378" t="str">
        <f>IFERROR(IF(AND($FH249="mas",'Classificação geral'!$F243=1),'Classificação geral'!O243,""),"")</f>
        <v/>
      </c>
      <c r="FS249" s="378" t="str">
        <f>IFERROR(IF(AND($FH249="mas",'Classificação geral'!$F243=1),'Classificação geral'!P243,""),"")</f>
        <v/>
      </c>
      <c r="FT249" s="378" t="str">
        <f>IFERROR(IF(AND($FH249="mas",'Classificação geral'!$F243=1),'Classificação geral'!Q243,""),"")</f>
        <v/>
      </c>
      <c r="FU249" s="378" t="str">
        <f>IFERROR(IF(AND($FH249="mas",'Classificação geral'!$F243=1),'Classificação geral'!R243,""),"")</f>
        <v/>
      </c>
      <c r="FV249" s="306"/>
      <c r="FW249" s="380" t="str">
        <f t="shared" si="463"/>
        <v/>
      </c>
      <c r="FX249" s="297" t="str">
        <f>IFERROR(RANK(FV249,FV:FV,0)+ COUNTIF($FV$13:FV248,FV249),"")</f>
        <v/>
      </c>
      <c r="FY249" s="305"/>
      <c r="FZ249" s="295"/>
      <c r="GA249" s="295"/>
      <c r="GB249" s="293"/>
      <c r="GC249" s="293"/>
      <c r="GD249" s="306"/>
      <c r="GE249" s="378" t="str">
        <f>IFERROR(IF(AND($GC249="fem",'Classificação geral'!$F243=2),'Classificação geral'!G243,""),"")</f>
        <v/>
      </c>
      <c r="GF249" s="378" t="str">
        <f>IFERROR(IF(AND($GC249="fem",'Classificação geral'!$F243=2),'Classificação geral'!H243,""),"")</f>
        <v/>
      </c>
      <c r="GG249" s="378" t="str">
        <f>IFERROR(IF(AND($GC249="fem",'Classificação geral'!$F243=2),'Classificação geral'!I243,""),"")</f>
        <v/>
      </c>
      <c r="GH249" s="378" t="str">
        <f>IFERROR(IF(AND($GC249="fem",'Classificação geral'!$F243=2),'Classificação geral'!J243,""),"")</f>
        <v/>
      </c>
      <c r="GI249" s="378" t="str">
        <f>IFERROR(IF(AND($GC249="fem",'Classificação geral'!$F243=2),'Classificação geral'!K243,""),"")</f>
        <v/>
      </c>
      <c r="GJ249" s="378" t="str">
        <f>IFERROR(IF(AND($GC249="fem",'Classificação geral'!$F243=2),'Classificação geral'!L243,""),"")</f>
        <v/>
      </c>
      <c r="GK249" s="378" t="str">
        <f>IFERROR(IF(AND($GC249="fem",'Classificação geral'!$F243=2),'Classificação geral'!M243,""),"")</f>
        <v/>
      </c>
      <c r="GL249" s="378" t="str">
        <f>IFERROR(IF(AND($GC249="fem",'Classificação geral'!$F243=2),'Classificação geral'!N243,""),"")</f>
        <v/>
      </c>
      <c r="GM249" s="378" t="str">
        <f>IFERROR(IF(AND($GC249="fem",'Classificação geral'!$F243=2),'Classificação geral'!O243,""),"")</f>
        <v/>
      </c>
      <c r="GN249" s="378" t="str">
        <f>IFERROR(IF(AND($GC249="fem",'Classificação geral'!$F243=2),'Classificação geral'!P243,""),"")</f>
        <v/>
      </c>
      <c r="GO249" s="378" t="str">
        <f>IFERROR(IF(AND($GC249="fem",'Classificação geral'!$F243=2),'Classificação geral'!Q243,""),"")</f>
        <v/>
      </c>
      <c r="GP249" s="378" t="str">
        <f>IFERROR(IF(AND($GC249="fem",'Classificação geral'!$F243=2),'Classificação geral'!R243,""),"")</f>
        <v/>
      </c>
      <c r="GQ249" s="306"/>
      <c r="GR249" s="380" t="str">
        <f t="shared" si="464"/>
        <v/>
      </c>
      <c r="GS249" s="297" t="str">
        <f>IFERROR(RANK(GQ249,GQ:GQ,0)+ COUNTIF($GQ$13:GQ248,GQ249),"")</f>
        <v/>
      </c>
      <c r="GT249" s="305"/>
      <c r="GU249" s="295"/>
      <c r="GV249" s="295"/>
      <c r="GW249" s="293"/>
      <c r="GX249" s="293"/>
      <c r="GY249" s="306"/>
      <c r="GZ249" s="306"/>
      <c r="HA249" s="306"/>
      <c r="HB249" s="306"/>
      <c r="HC249" s="306"/>
      <c r="HD249" s="306"/>
      <c r="HE249" s="306"/>
      <c r="HF249" s="306"/>
      <c r="HG249" s="306"/>
      <c r="HH249" s="306"/>
      <c r="HI249" s="306"/>
      <c r="HJ249" s="306"/>
      <c r="HK249" s="306"/>
      <c r="HL249" s="306"/>
      <c r="HM249" s="380" t="str">
        <f t="shared" si="465"/>
        <v/>
      </c>
      <c r="HN249" s="297" t="str">
        <f>IFERROR(RANK(HL249,HL:HL,0)+ COUNTIF($HL$13:HL248,HL249),"")</f>
        <v/>
      </c>
      <c r="HO249" s="305"/>
      <c r="HP249" s="295"/>
      <c r="HQ249" s="306"/>
      <c r="HR249" s="293"/>
      <c r="HS249" s="293"/>
      <c r="HT249" s="293"/>
      <c r="HU249" s="382">
        <f>IF($HT249='Classificação geral'!$F243,'Classificação geral'!G243,"")</f>
        <v>0</v>
      </c>
      <c r="HV249" s="382">
        <f>IF($HT249='Classificação geral'!$F243,'Classificação geral'!H243,"")</f>
        <v>0</v>
      </c>
      <c r="HW249" s="382">
        <f>IF($HT249='Classificação geral'!$F243,'Classificação geral'!I243,"")</f>
        <v>0</v>
      </c>
      <c r="HX249" s="382">
        <f>IF($HT249='Classificação geral'!$F243,'Classificação geral'!J243,"")</f>
        <v>0</v>
      </c>
      <c r="HY249" s="382">
        <f>IF($HT249='Classificação geral'!$F243,'Classificação geral'!K243,"")</f>
        <v>0</v>
      </c>
      <c r="HZ249" s="382">
        <f>IF($HT249='Classificação geral'!$F243,'Classificação geral'!L243,"")</f>
        <v>0</v>
      </c>
      <c r="IA249" s="382">
        <f>IF($HT249='Classificação geral'!$F243,'Classificação geral'!M243,"")</f>
        <v>0</v>
      </c>
      <c r="IB249" s="382">
        <f>IF($HT249='Classificação geral'!$F243,'Classificação geral'!N243,"")</f>
        <v>0</v>
      </c>
      <c r="IC249" s="382">
        <f>IF($HT249='Classificação geral'!$F243,'Classificação geral'!O243,"")</f>
        <v>0</v>
      </c>
      <c r="ID249" s="382">
        <f>IF($HT249='Classificação geral'!$F243,'Classificação geral'!P243,"")</f>
        <v>0</v>
      </c>
      <c r="IE249" s="382">
        <f>IF($HT249='Classificação geral'!$F243,'Classificação geral'!Q243,"")</f>
        <v>0</v>
      </c>
      <c r="IF249" s="382">
        <f>IF($HT249='Classificação geral'!$F243,'Classificação geral'!R243,"")</f>
        <v>0</v>
      </c>
      <c r="IG249" s="379">
        <f>IF($HT249='Classificação geral'!$F243,'Classificação geral'!$U243,"")</f>
        <v>0</v>
      </c>
      <c r="IH249" s="334" t="str">
        <f t="shared" si="460"/>
        <v/>
      </c>
      <c r="II249" s="297">
        <f>IFERROR(RANK(IG249,IG:IG,0)+ COUNTIF($IG$13:IG248,IG249),"")</f>
        <v>109</v>
      </c>
      <c r="IJ249" s="305"/>
      <c r="IK249" s="295"/>
      <c r="IL249" s="306"/>
      <c r="IM249" s="293"/>
      <c r="IN249" s="293"/>
      <c r="IO249" s="293"/>
      <c r="IP249" s="379">
        <f>IF($IO249='Classificação geral'!$F243,'Classificação geral'!G243,"")</f>
        <v>0</v>
      </c>
      <c r="IQ249" s="379">
        <f>IF($IO249='Classificação geral'!$F243,'Classificação geral'!H243,"")</f>
        <v>0</v>
      </c>
      <c r="IR249" s="379">
        <f>IF($IO249='Classificação geral'!$F243,'Classificação geral'!I243,"")</f>
        <v>0</v>
      </c>
      <c r="IS249" s="379">
        <f>IF($IO249='Classificação geral'!$F243,'Classificação geral'!J243,"")</f>
        <v>0</v>
      </c>
      <c r="IT249" s="379">
        <f>IF($IO249='Classificação geral'!$F243,'Classificação geral'!K243,"")</f>
        <v>0</v>
      </c>
      <c r="IU249" s="379">
        <f>IF($IO249='Classificação geral'!$F243,'Classificação geral'!L243,"")</f>
        <v>0</v>
      </c>
      <c r="IV249" s="379">
        <f>IF($IO249='Classificação geral'!$F243,'Classificação geral'!M243,"")</f>
        <v>0</v>
      </c>
      <c r="IW249" s="379">
        <f>IF($IO249='Classificação geral'!$F243,'Classificação geral'!N243,"")</f>
        <v>0</v>
      </c>
      <c r="IX249" s="379">
        <f>IF($IO249='Classificação geral'!$F243,'Classificação geral'!O243,"")</f>
        <v>0</v>
      </c>
      <c r="IY249" s="379">
        <f>IF($IO249='Classificação geral'!$F243,'Classificação geral'!P243,"")</f>
        <v>0</v>
      </c>
      <c r="IZ249" s="379">
        <f>IF($IO249='Classificação geral'!$F243,'Classificação geral'!Q243,"")</f>
        <v>0</v>
      </c>
      <c r="JA249" s="379">
        <f>IF($IO249='Classificação geral'!$F243,'Classificação geral'!R243,"")</f>
        <v>0</v>
      </c>
      <c r="JB249" s="296">
        <f>IF($IO249='Classificação geral'!$F243,'Classificação geral'!$U243,"")</f>
        <v>0</v>
      </c>
      <c r="JC249" s="334" t="str">
        <f t="shared" si="461"/>
        <v/>
      </c>
      <c r="JD249" s="297">
        <f>IFERROR(RANK(JB249,JB:JB,0)+ COUNTIF($JB$13:JB248,JB249),"")</f>
        <v>109</v>
      </c>
    </row>
    <row r="250" spans="66:264" ht="24.6" x14ac:dyDescent="0.4">
      <c r="BN250" s="236"/>
      <c r="EI250" s="295"/>
      <c r="EJ250" s="306"/>
      <c r="EK250" s="293"/>
      <c r="EL250" s="293"/>
      <c r="EM250" s="293"/>
      <c r="EN250" s="378" t="str">
        <f>IFERROR(IF(AND($EL250="fem",'Classificação geral'!$F244=1),'Classificação geral'!G244,""),"")</f>
        <v/>
      </c>
      <c r="EO250" s="378" t="str">
        <f>IFERROR(IF(AND($EL250="fem",'Classificação geral'!$F244=1),'Classificação geral'!H244,""),"")</f>
        <v/>
      </c>
      <c r="EP250" s="378" t="str">
        <f>IFERROR(IF(AND($EL250="fem",'Classificação geral'!$F244=1),'Classificação geral'!I244,""),"")</f>
        <v/>
      </c>
      <c r="EQ250" s="378" t="str">
        <f>IFERROR(IF(AND($EL250="fem",'Classificação geral'!$F244=1),'Classificação geral'!J244,""),"")</f>
        <v/>
      </c>
      <c r="ER250" s="306"/>
      <c r="ES250" s="378" t="str">
        <f>IFERROR(IF(AND($EL250="fem",'Classificação geral'!$F244=1),'Classificação geral'!L244,""),"")</f>
        <v/>
      </c>
      <c r="ET250" s="378" t="str">
        <f>IFERROR(IF(AND($EL250="fem",'Classificação geral'!$F244=1),'Classificação geral'!M244,""),"")</f>
        <v/>
      </c>
      <c r="EU250" s="378" t="str">
        <f>IFERROR(IF(AND($EL250="fem",'Classificação geral'!$F244=1),'Classificação geral'!N244,""),"")</f>
        <v/>
      </c>
      <c r="EV250" s="306"/>
      <c r="EW250" s="378" t="str">
        <f>IFERROR(IF(AND($EL250="fem",'Classificação geral'!$F244=1),'Classificação geral'!P244,""),"")</f>
        <v/>
      </c>
      <c r="EX250" s="378" t="str">
        <f>IFERROR(IF(AND($EL250="fem",'Classificação geral'!$F244=1),'Classificação geral'!Q244,""),"")</f>
        <v/>
      </c>
      <c r="EY250" s="378" t="str">
        <f>IFERROR(IF(AND($EL250="fem",'Classificação geral'!$F244=1),'Classificação geral'!R244,""),"")</f>
        <v/>
      </c>
      <c r="EZ250" s="296"/>
      <c r="FA250" s="380" t="str">
        <f t="shared" si="462"/>
        <v/>
      </c>
      <c r="FB250" s="297" t="str">
        <f>IFERROR(RANK(EZ250,EZ:EZ,0)+ COUNTIF(EZ$13:$EZ249,EZ250),"")</f>
        <v/>
      </c>
      <c r="FC250" s="298"/>
      <c r="FD250" s="305"/>
      <c r="FE250" s="295"/>
      <c r="FF250" s="306"/>
      <c r="FG250" s="293"/>
      <c r="FH250" s="293"/>
      <c r="FI250" s="306"/>
      <c r="FJ250" s="378" t="str">
        <f>IFERROR(IF(AND($FH250="mas",'Classificação geral'!$F244=1),'Classificação geral'!G244,""),"")</f>
        <v/>
      </c>
      <c r="FK250" s="378" t="str">
        <f>IFERROR(IF(AND($FH250="mas",'Classificação geral'!$F244=1),'Classificação geral'!H244,""),"")</f>
        <v/>
      </c>
      <c r="FL250" s="378" t="str">
        <f>IFERROR(IF(AND($FH250="mas",'Classificação geral'!$F244=1),'Classificação geral'!I244,""),"")</f>
        <v/>
      </c>
      <c r="FM250" s="378" t="str">
        <f>IFERROR(IF(AND($FH250="mas",'Classificação geral'!$F244=1),'Classificação geral'!J244,""),"")</f>
        <v/>
      </c>
      <c r="FN250" s="378" t="str">
        <f>IFERROR(IF(AND($FH250="mas",'Classificação geral'!$F244=1),'Classificação geral'!K244,""),"")</f>
        <v/>
      </c>
      <c r="FO250" s="378" t="str">
        <f>IFERROR(IF(AND($FH250="mas",'Classificação geral'!$F244=1),'Classificação geral'!L244,""),"")</f>
        <v/>
      </c>
      <c r="FP250" s="378" t="str">
        <f>IFERROR(IF(AND($FH250="mas",'Classificação geral'!$F244=1),'Classificação geral'!M244,""),"")</f>
        <v/>
      </c>
      <c r="FQ250" s="378" t="str">
        <f>IFERROR(IF(AND($FH250="mas",'Classificação geral'!$F244=1),'Classificação geral'!N244,""),"")</f>
        <v/>
      </c>
      <c r="FR250" s="378" t="str">
        <f>IFERROR(IF(AND($FH250="mas",'Classificação geral'!$F244=1),'Classificação geral'!O244,""),"")</f>
        <v/>
      </c>
      <c r="FS250" s="378" t="str">
        <f>IFERROR(IF(AND($FH250="mas",'Classificação geral'!$F244=1),'Classificação geral'!P244,""),"")</f>
        <v/>
      </c>
      <c r="FT250" s="378" t="str">
        <f>IFERROR(IF(AND($FH250="mas",'Classificação geral'!$F244=1),'Classificação geral'!Q244,""),"")</f>
        <v/>
      </c>
      <c r="FU250" s="378" t="str">
        <f>IFERROR(IF(AND($FH250="mas",'Classificação geral'!$F244=1),'Classificação geral'!R244,""),"")</f>
        <v/>
      </c>
      <c r="FV250" s="306"/>
      <c r="FW250" s="380" t="str">
        <f t="shared" si="463"/>
        <v/>
      </c>
      <c r="FX250" s="297" t="str">
        <f>IFERROR(RANK(FV250,FV:FV,0)+ COUNTIF($FV$13:FV249,FV250),"")</f>
        <v/>
      </c>
      <c r="FY250" s="305"/>
      <c r="FZ250" s="295"/>
      <c r="GA250" s="295"/>
      <c r="GB250" s="293"/>
      <c r="GC250" s="293"/>
      <c r="GD250" s="306"/>
      <c r="GE250" s="378" t="str">
        <f>IFERROR(IF(AND($GC250="fem",'Classificação geral'!$F244=2),'Classificação geral'!G244,""),"")</f>
        <v/>
      </c>
      <c r="GF250" s="378" t="str">
        <f>IFERROR(IF(AND($GC250="fem",'Classificação geral'!$F244=2),'Classificação geral'!H244,""),"")</f>
        <v/>
      </c>
      <c r="GG250" s="378" t="str">
        <f>IFERROR(IF(AND($GC250="fem",'Classificação geral'!$F244=2),'Classificação geral'!I244,""),"")</f>
        <v/>
      </c>
      <c r="GH250" s="378" t="str">
        <f>IFERROR(IF(AND($GC250="fem",'Classificação geral'!$F244=2),'Classificação geral'!J244,""),"")</f>
        <v/>
      </c>
      <c r="GI250" s="378" t="str">
        <f>IFERROR(IF(AND($GC250="fem",'Classificação geral'!$F244=2),'Classificação geral'!K244,""),"")</f>
        <v/>
      </c>
      <c r="GJ250" s="378" t="str">
        <f>IFERROR(IF(AND($GC250="fem",'Classificação geral'!$F244=2),'Classificação geral'!L244,""),"")</f>
        <v/>
      </c>
      <c r="GK250" s="378" t="str">
        <f>IFERROR(IF(AND($GC250="fem",'Classificação geral'!$F244=2),'Classificação geral'!M244,""),"")</f>
        <v/>
      </c>
      <c r="GL250" s="378" t="str">
        <f>IFERROR(IF(AND($GC250="fem",'Classificação geral'!$F244=2),'Classificação geral'!N244,""),"")</f>
        <v/>
      </c>
      <c r="GM250" s="378" t="str">
        <f>IFERROR(IF(AND($GC250="fem",'Classificação geral'!$F244=2),'Classificação geral'!O244,""),"")</f>
        <v/>
      </c>
      <c r="GN250" s="378" t="str">
        <f>IFERROR(IF(AND($GC250="fem",'Classificação geral'!$F244=2),'Classificação geral'!P244,""),"")</f>
        <v/>
      </c>
      <c r="GO250" s="378" t="str">
        <f>IFERROR(IF(AND($GC250="fem",'Classificação geral'!$F244=2),'Classificação geral'!Q244,""),"")</f>
        <v/>
      </c>
      <c r="GP250" s="378" t="str">
        <f>IFERROR(IF(AND($GC250="fem",'Classificação geral'!$F244=2),'Classificação geral'!R244,""),"")</f>
        <v/>
      </c>
      <c r="GQ250" s="306"/>
      <c r="GR250" s="380" t="str">
        <f t="shared" si="464"/>
        <v/>
      </c>
      <c r="GS250" s="297" t="str">
        <f>IFERROR(RANK(GQ250,GQ:GQ,0)+ COUNTIF($GQ$13:GQ249,GQ250),"")</f>
        <v/>
      </c>
      <c r="GT250" s="305"/>
      <c r="GU250" s="295"/>
      <c r="GV250" s="295"/>
      <c r="GW250" s="293"/>
      <c r="GX250" s="293"/>
      <c r="GY250" s="306"/>
      <c r="GZ250" s="306"/>
      <c r="HA250" s="306"/>
      <c r="HB250" s="306"/>
      <c r="HC250" s="306"/>
      <c r="HD250" s="306"/>
      <c r="HE250" s="306"/>
      <c r="HF250" s="306"/>
      <c r="HG250" s="306"/>
      <c r="HH250" s="306"/>
      <c r="HI250" s="306"/>
      <c r="HJ250" s="306"/>
      <c r="HK250" s="306"/>
      <c r="HL250" s="306"/>
      <c r="HM250" s="380" t="str">
        <f t="shared" si="465"/>
        <v/>
      </c>
      <c r="HN250" s="297" t="str">
        <f>IFERROR(RANK(HL250,HL:HL,0)+ COUNTIF($HL$13:HL249,HL250),"")</f>
        <v/>
      </c>
      <c r="HO250" s="305"/>
      <c r="HP250" s="295"/>
      <c r="HQ250" s="306"/>
      <c r="HR250" s="293"/>
      <c r="HS250" s="293"/>
      <c r="HT250" s="293"/>
      <c r="HU250" s="382">
        <f>IF($HT250='Classificação geral'!$F244,'Classificação geral'!G244,"")</f>
        <v>0</v>
      </c>
      <c r="HV250" s="382">
        <f>IF($HT250='Classificação geral'!$F244,'Classificação geral'!H244,"")</f>
        <v>0</v>
      </c>
      <c r="HW250" s="382">
        <f>IF($HT250='Classificação geral'!$F244,'Classificação geral'!I244,"")</f>
        <v>0</v>
      </c>
      <c r="HX250" s="382">
        <f>IF($HT250='Classificação geral'!$F244,'Classificação geral'!J244,"")</f>
        <v>0</v>
      </c>
      <c r="HY250" s="382">
        <f>IF($HT250='Classificação geral'!$F244,'Classificação geral'!K244,"")</f>
        <v>0</v>
      </c>
      <c r="HZ250" s="382">
        <f>IF($HT250='Classificação geral'!$F244,'Classificação geral'!L244,"")</f>
        <v>0</v>
      </c>
      <c r="IA250" s="382">
        <f>IF($HT250='Classificação geral'!$F244,'Classificação geral'!M244,"")</f>
        <v>0</v>
      </c>
      <c r="IB250" s="382">
        <f>IF($HT250='Classificação geral'!$F244,'Classificação geral'!N244,"")</f>
        <v>0</v>
      </c>
      <c r="IC250" s="382">
        <f>IF($HT250='Classificação geral'!$F244,'Classificação geral'!O244,"")</f>
        <v>0</v>
      </c>
      <c r="ID250" s="382">
        <f>IF($HT250='Classificação geral'!$F244,'Classificação geral'!P244,"")</f>
        <v>0</v>
      </c>
      <c r="IE250" s="382">
        <f>IF($HT250='Classificação geral'!$F244,'Classificação geral'!Q244,"")</f>
        <v>0</v>
      </c>
      <c r="IF250" s="382">
        <f>IF($HT250='Classificação geral'!$F244,'Classificação geral'!R244,"")</f>
        <v>0</v>
      </c>
      <c r="IG250" s="379">
        <f>IF($HT250='Classificação geral'!$F244,'Classificação geral'!$U244,"")</f>
        <v>0</v>
      </c>
      <c r="IH250" s="334" t="str">
        <f t="shared" si="460"/>
        <v/>
      </c>
      <c r="II250" s="297">
        <f>IFERROR(RANK(IG250,IG:IG,0)+ COUNTIF($IG$13:IG249,IG250),"")</f>
        <v>110</v>
      </c>
      <c r="IJ250" s="305"/>
      <c r="IK250" s="295"/>
      <c r="IL250" s="306"/>
      <c r="IM250" s="293"/>
      <c r="IN250" s="293"/>
      <c r="IO250" s="293"/>
      <c r="IP250" s="379">
        <f>IF($IO250='Classificação geral'!$F244,'Classificação geral'!G244,"")</f>
        <v>0</v>
      </c>
      <c r="IQ250" s="379">
        <f>IF($IO250='Classificação geral'!$F244,'Classificação geral'!H244,"")</f>
        <v>0</v>
      </c>
      <c r="IR250" s="379">
        <f>IF($IO250='Classificação geral'!$F244,'Classificação geral'!I244,"")</f>
        <v>0</v>
      </c>
      <c r="IS250" s="379">
        <f>IF($IO250='Classificação geral'!$F244,'Classificação geral'!J244,"")</f>
        <v>0</v>
      </c>
      <c r="IT250" s="379">
        <f>IF($IO250='Classificação geral'!$F244,'Classificação geral'!K244,"")</f>
        <v>0</v>
      </c>
      <c r="IU250" s="379">
        <f>IF($IO250='Classificação geral'!$F244,'Classificação geral'!L244,"")</f>
        <v>0</v>
      </c>
      <c r="IV250" s="379">
        <f>IF($IO250='Classificação geral'!$F244,'Classificação geral'!M244,"")</f>
        <v>0</v>
      </c>
      <c r="IW250" s="379">
        <f>IF($IO250='Classificação geral'!$F244,'Classificação geral'!N244,"")</f>
        <v>0</v>
      </c>
      <c r="IX250" s="379">
        <f>IF($IO250='Classificação geral'!$F244,'Classificação geral'!O244,"")</f>
        <v>0</v>
      </c>
      <c r="IY250" s="379">
        <f>IF($IO250='Classificação geral'!$F244,'Classificação geral'!P244,"")</f>
        <v>0</v>
      </c>
      <c r="IZ250" s="379">
        <f>IF($IO250='Classificação geral'!$F244,'Classificação geral'!Q244,"")</f>
        <v>0</v>
      </c>
      <c r="JA250" s="379">
        <f>IF($IO250='Classificação geral'!$F244,'Classificação geral'!R244,"")</f>
        <v>0</v>
      </c>
      <c r="JB250" s="296">
        <f>IF($IO250='Classificação geral'!$F244,'Classificação geral'!$U244,"")</f>
        <v>0</v>
      </c>
      <c r="JC250" s="334" t="str">
        <f t="shared" si="461"/>
        <v/>
      </c>
      <c r="JD250" s="297">
        <f>IFERROR(RANK(JB250,JB:JB,0)+ COUNTIF($JB$13:JB249,JB250),"")</f>
        <v>110</v>
      </c>
    </row>
    <row r="251" spans="66:264" ht="24.6" x14ac:dyDescent="0.4">
      <c r="BN251" s="236"/>
      <c r="EI251" s="295"/>
      <c r="EJ251" s="306"/>
      <c r="EK251" s="293"/>
      <c r="EL251" s="293"/>
      <c r="EM251" s="293"/>
      <c r="EN251" s="378" t="str">
        <f>IFERROR(IF(AND($EL251="fem",'Classificação geral'!$F245=1),'Classificação geral'!G245,""),"")</f>
        <v/>
      </c>
      <c r="EO251" s="378" t="str">
        <f>IFERROR(IF(AND($EL251="fem",'Classificação geral'!$F245=1),'Classificação geral'!H245,""),"")</f>
        <v/>
      </c>
      <c r="EP251" s="378" t="str">
        <f>IFERROR(IF(AND($EL251="fem",'Classificação geral'!$F245=1),'Classificação geral'!I245,""),"")</f>
        <v/>
      </c>
      <c r="EQ251" s="378" t="str">
        <f>IFERROR(IF(AND($EL251="fem",'Classificação geral'!$F245=1),'Classificação geral'!J245,""),"")</f>
        <v/>
      </c>
      <c r="ER251" s="306"/>
      <c r="ES251" s="378" t="str">
        <f>IFERROR(IF(AND($EL251="fem",'Classificação geral'!$F245=1),'Classificação geral'!L245,""),"")</f>
        <v/>
      </c>
      <c r="ET251" s="378" t="str">
        <f>IFERROR(IF(AND($EL251="fem",'Classificação geral'!$F245=1),'Classificação geral'!M245,""),"")</f>
        <v/>
      </c>
      <c r="EU251" s="378" t="str">
        <f>IFERROR(IF(AND($EL251="fem",'Classificação geral'!$F245=1),'Classificação geral'!N245,""),"")</f>
        <v/>
      </c>
      <c r="EV251" s="306"/>
      <c r="EW251" s="378" t="str">
        <f>IFERROR(IF(AND($EL251="fem",'Classificação geral'!$F245=1),'Classificação geral'!P245,""),"")</f>
        <v/>
      </c>
      <c r="EX251" s="378" t="str">
        <f>IFERROR(IF(AND($EL251="fem",'Classificação geral'!$F245=1),'Classificação geral'!Q245,""),"")</f>
        <v/>
      </c>
      <c r="EY251" s="378" t="str">
        <f>IFERROR(IF(AND($EL251="fem",'Classificação geral'!$F245=1),'Classificação geral'!R245,""),"")</f>
        <v/>
      </c>
      <c r="EZ251" s="296"/>
      <c r="FA251" s="380" t="str">
        <f t="shared" si="462"/>
        <v/>
      </c>
      <c r="FB251" s="297" t="str">
        <f>IFERROR(RANK(EZ251,EZ:EZ,0)+ COUNTIF(EZ$13:$EZ250,EZ251),"")</f>
        <v/>
      </c>
      <c r="FC251" s="298"/>
      <c r="FD251" s="305"/>
      <c r="FE251" s="295"/>
      <c r="FF251" s="306"/>
      <c r="FG251" s="293"/>
      <c r="FH251" s="293"/>
      <c r="FI251" s="306"/>
      <c r="FJ251" s="378" t="str">
        <f>IFERROR(IF(AND($FH251="mas",'Classificação geral'!$F245=1),'Classificação geral'!G245,""),"")</f>
        <v/>
      </c>
      <c r="FK251" s="378" t="str">
        <f>IFERROR(IF(AND($FH251="mas",'Classificação geral'!$F245=1),'Classificação geral'!H245,""),"")</f>
        <v/>
      </c>
      <c r="FL251" s="378" t="str">
        <f>IFERROR(IF(AND($FH251="mas",'Classificação geral'!$F245=1),'Classificação geral'!I245,""),"")</f>
        <v/>
      </c>
      <c r="FM251" s="378" t="str">
        <f>IFERROR(IF(AND($FH251="mas",'Classificação geral'!$F245=1),'Classificação geral'!J245,""),"")</f>
        <v/>
      </c>
      <c r="FN251" s="378" t="str">
        <f>IFERROR(IF(AND($FH251="mas",'Classificação geral'!$F245=1),'Classificação geral'!K245,""),"")</f>
        <v/>
      </c>
      <c r="FO251" s="378" t="str">
        <f>IFERROR(IF(AND($FH251="mas",'Classificação geral'!$F245=1),'Classificação geral'!L245,""),"")</f>
        <v/>
      </c>
      <c r="FP251" s="378" t="str">
        <f>IFERROR(IF(AND($FH251="mas",'Classificação geral'!$F245=1),'Classificação geral'!M245,""),"")</f>
        <v/>
      </c>
      <c r="FQ251" s="378" t="str">
        <f>IFERROR(IF(AND($FH251="mas",'Classificação geral'!$F245=1),'Classificação geral'!N245,""),"")</f>
        <v/>
      </c>
      <c r="FR251" s="378" t="str">
        <f>IFERROR(IF(AND($FH251="mas",'Classificação geral'!$F245=1),'Classificação geral'!O245,""),"")</f>
        <v/>
      </c>
      <c r="FS251" s="378" t="str">
        <f>IFERROR(IF(AND($FH251="mas",'Classificação geral'!$F245=1),'Classificação geral'!P245,""),"")</f>
        <v/>
      </c>
      <c r="FT251" s="378" t="str">
        <f>IFERROR(IF(AND($FH251="mas",'Classificação geral'!$F245=1),'Classificação geral'!Q245,""),"")</f>
        <v/>
      </c>
      <c r="FU251" s="378" t="str">
        <f>IFERROR(IF(AND($FH251="mas",'Classificação geral'!$F245=1),'Classificação geral'!R245,""),"")</f>
        <v/>
      </c>
      <c r="FV251" s="306"/>
      <c r="FW251" s="380" t="str">
        <f t="shared" si="463"/>
        <v/>
      </c>
      <c r="FX251" s="297" t="str">
        <f>IFERROR(RANK(FV251,FV:FV,0)+ COUNTIF($FV$13:FV250,FV251),"")</f>
        <v/>
      </c>
      <c r="FY251" s="305"/>
      <c r="FZ251" s="295"/>
      <c r="GA251" s="295"/>
      <c r="GB251" s="293"/>
      <c r="GC251" s="293"/>
      <c r="GD251" s="306"/>
      <c r="GE251" s="378" t="str">
        <f>IFERROR(IF(AND($GC251="fem",'Classificação geral'!$F245=2),'Classificação geral'!G245,""),"")</f>
        <v/>
      </c>
      <c r="GF251" s="378" t="str">
        <f>IFERROR(IF(AND($GC251="fem",'Classificação geral'!$F245=2),'Classificação geral'!H245,""),"")</f>
        <v/>
      </c>
      <c r="GG251" s="378" t="str">
        <f>IFERROR(IF(AND($GC251="fem",'Classificação geral'!$F245=2),'Classificação geral'!I245,""),"")</f>
        <v/>
      </c>
      <c r="GH251" s="378" t="str">
        <f>IFERROR(IF(AND($GC251="fem",'Classificação geral'!$F245=2),'Classificação geral'!J245,""),"")</f>
        <v/>
      </c>
      <c r="GI251" s="378" t="str">
        <f>IFERROR(IF(AND($GC251="fem",'Classificação geral'!$F245=2),'Classificação geral'!K245,""),"")</f>
        <v/>
      </c>
      <c r="GJ251" s="378" t="str">
        <f>IFERROR(IF(AND($GC251="fem",'Classificação geral'!$F245=2),'Classificação geral'!L245,""),"")</f>
        <v/>
      </c>
      <c r="GK251" s="378" t="str">
        <f>IFERROR(IF(AND($GC251="fem",'Classificação geral'!$F245=2),'Classificação geral'!M245,""),"")</f>
        <v/>
      </c>
      <c r="GL251" s="378" t="str">
        <f>IFERROR(IF(AND($GC251="fem",'Classificação geral'!$F245=2),'Classificação geral'!N245,""),"")</f>
        <v/>
      </c>
      <c r="GM251" s="378" t="str">
        <f>IFERROR(IF(AND($GC251="fem",'Classificação geral'!$F245=2),'Classificação geral'!O245,""),"")</f>
        <v/>
      </c>
      <c r="GN251" s="378" t="str">
        <f>IFERROR(IF(AND($GC251="fem",'Classificação geral'!$F245=2),'Classificação geral'!P245,""),"")</f>
        <v/>
      </c>
      <c r="GO251" s="378" t="str">
        <f>IFERROR(IF(AND($GC251="fem",'Classificação geral'!$F245=2),'Classificação geral'!Q245,""),"")</f>
        <v/>
      </c>
      <c r="GP251" s="378" t="str">
        <f>IFERROR(IF(AND($GC251="fem",'Classificação geral'!$F245=2),'Classificação geral'!R245,""),"")</f>
        <v/>
      </c>
      <c r="GQ251" s="306"/>
      <c r="GR251" s="380" t="str">
        <f t="shared" si="464"/>
        <v/>
      </c>
      <c r="GS251" s="297" t="str">
        <f>IFERROR(RANK(GQ251,GQ:GQ,0)+ COUNTIF($GQ$13:GQ250,GQ251),"")</f>
        <v/>
      </c>
      <c r="GT251" s="305"/>
      <c r="GU251" s="295"/>
      <c r="GV251" s="295"/>
      <c r="GW251" s="293"/>
      <c r="GX251" s="293"/>
      <c r="GY251" s="306"/>
      <c r="GZ251" s="306"/>
      <c r="HA251" s="306"/>
      <c r="HB251" s="306"/>
      <c r="HC251" s="306"/>
      <c r="HD251" s="306"/>
      <c r="HE251" s="306"/>
      <c r="HF251" s="306"/>
      <c r="HG251" s="306"/>
      <c r="HH251" s="306"/>
      <c r="HI251" s="306"/>
      <c r="HJ251" s="306"/>
      <c r="HK251" s="306"/>
      <c r="HL251" s="306"/>
      <c r="HM251" s="380" t="str">
        <f t="shared" si="465"/>
        <v/>
      </c>
      <c r="HN251" s="297" t="str">
        <f>IFERROR(RANK(HL251,HL:HL,0)+ COUNTIF($HL$13:HL250,HL251),"")</f>
        <v/>
      </c>
      <c r="HO251" s="305"/>
      <c r="HP251" s="295"/>
      <c r="HQ251" s="306"/>
      <c r="HR251" s="293"/>
      <c r="HS251" s="293"/>
      <c r="HT251" s="293"/>
      <c r="HU251" s="382">
        <f>IF($HT251='Classificação geral'!$F245,'Classificação geral'!G245,"")</f>
        <v>0</v>
      </c>
      <c r="HV251" s="382">
        <f>IF($HT251='Classificação geral'!$F245,'Classificação geral'!H245,"")</f>
        <v>0</v>
      </c>
      <c r="HW251" s="382">
        <f>IF($HT251='Classificação geral'!$F245,'Classificação geral'!I245,"")</f>
        <v>0</v>
      </c>
      <c r="HX251" s="382">
        <f>IF($HT251='Classificação geral'!$F245,'Classificação geral'!J245,"")</f>
        <v>0</v>
      </c>
      <c r="HY251" s="382">
        <f>IF($HT251='Classificação geral'!$F245,'Classificação geral'!K245,"")</f>
        <v>0</v>
      </c>
      <c r="HZ251" s="382">
        <f>IF($HT251='Classificação geral'!$F245,'Classificação geral'!L245,"")</f>
        <v>0</v>
      </c>
      <c r="IA251" s="382">
        <f>IF($HT251='Classificação geral'!$F245,'Classificação geral'!M245,"")</f>
        <v>0</v>
      </c>
      <c r="IB251" s="382">
        <f>IF($HT251='Classificação geral'!$F245,'Classificação geral'!N245,"")</f>
        <v>0</v>
      </c>
      <c r="IC251" s="382">
        <f>IF($HT251='Classificação geral'!$F245,'Classificação geral'!O245,"")</f>
        <v>0</v>
      </c>
      <c r="ID251" s="382">
        <f>IF($HT251='Classificação geral'!$F245,'Classificação geral'!P245,"")</f>
        <v>0</v>
      </c>
      <c r="IE251" s="382">
        <f>IF($HT251='Classificação geral'!$F245,'Classificação geral'!Q245,"")</f>
        <v>0</v>
      </c>
      <c r="IF251" s="382">
        <f>IF($HT251='Classificação geral'!$F245,'Classificação geral'!R245,"")</f>
        <v>0</v>
      </c>
      <c r="IG251" s="379">
        <f>IF($HT251='Classificação geral'!$F245,'Classificação geral'!$U245,"")</f>
        <v>0</v>
      </c>
      <c r="IH251" s="334" t="str">
        <f t="shared" si="460"/>
        <v/>
      </c>
      <c r="II251" s="297">
        <f>IFERROR(RANK(IG251,IG:IG,0)+ COUNTIF($IG$13:IG250,IG251),"")</f>
        <v>111</v>
      </c>
      <c r="IJ251" s="305"/>
      <c r="IK251" s="295"/>
      <c r="IL251" s="306"/>
      <c r="IM251" s="293"/>
      <c r="IN251" s="293"/>
      <c r="IO251" s="293"/>
      <c r="IP251" s="379">
        <f>IF($IO251='Classificação geral'!$F245,'Classificação geral'!G245,"")</f>
        <v>0</v>
      </c>
      <c r="IQ251" s="379">
        <f>IF($IO251='Classificação geral'!$F245,'Classificação geral'!H245,"")</f>
        <v>0</v>
      </c>
      <c r="IR251" s="379">
        <f>IF($IO251='Classificação geral'!$F245,'Classificação geral'!I245,"")</f>
        <v>0</v>
      </c>
      <c r="IS251" s="379">
        <f>IF($IO251='Classificação geral'!$F245,'Classificação geral'!J245,"")</f>
        <v>0</v>
      </c>
      <c r="IT251" s="379">
        <f>IF($IO251='Classificação geral'!$F245,'Classificação geral'!K245,"")</f>
        <v>0</v>
      </c>
      <c r="IU251" s="379">
        <f>IF($IO251='Classificação geral'!$F245,'Classificação geral'!L245,"")</f>
        <v>0</v>
      </c>
      <c r="IV251" s="379">
        <f>IF($IO251='Classificação geral'!$F245,'Classificação geral'!M245,"")</f>
        <v>0</v>
      </c>
      <c r="IW251" s="379">
        <f>IF($IO251='Classificação geral'!$F245,'Classificação geral'!N245,"")</f>
        <v>0</v>
      </c>
      <c r="IX251" s="379">
        <f>IF($IO251='Classificação geral'!$F245,'Classificação geral'!O245,"")</f>
        <v>0</v>
      </c>
      <c r="IY251" s="379">
        <f>IF($IO251='Classificação geral'!$F245,'Classificação geral'!P245,"")</f>
        <v>0</v>
      </c>
      <c r="IZ251" s="379">
        <f>IF($IO251='Classificação geral'!$F245,'Classificação geral'!Q245,"")</f>
        <v>0</v>
      </c>
      <c r="JA251" s="379">
        <f>IF($IO251='Classificação geral'!$F245,'Classificação geral'!R245,"")</f>
        <v>0</v>
      </c>
      <c r="JB251" s="296">
        <f>IF($IO251='Classificação geral'!$F245,'Classificação geral'!$U245,"")</f>
        <v>0</v>
      </c>
      <c r="JC251" s="334" t="str">
        <f t="shared" si="461"/>
        <v/>
      </c>
      <c r="JD251" s="297">
        <f>IFERROR(RANK(JB251,JB:JB,0)+ COUNTIF($JB$13:JB250,JB251),"")</f>
        <v>111</v>
      </c>
    </row>
    <row r="252" spans="66:264" ht="24.6" x14ac:dyDescent="0.4">
      <c r="BN252" s="236"/>
      <c r="EI252" s="295"/>
      <c r="EJ252" s="306"/>
      <c r="EK252" s="293"/>
      <c r="EL252" s="293"/>
      <c r="EM252" s="293"/>
      <c r="EN252" s="378" t="str">
        <f>IFERROR(IF(AND($EL252="fem",'Classificação geral'!$F246=1),'Classificação geral'!G246,""),"")</f>
        <v/>
      </c>
      <c r="EO252" s="378" t="str">
        <f>IFERROR(IF(AND($EL252="fem",'Classificação geral'!$F246=1),'Classificação geral'!H246,""),"")</f>
        <v/>
      </c>
      <c r="EP252" s="378" t="str">
        <f>IFERROR(IF(AND($EL252="fem",'Classificação geral'!$F246=1),'Classificação geral'!I246,""),"")</f>
        <v/>
      </c>
      <c r="EQ252" s="378" t="str">
        <f>IFERROR(IF(AND($EL252="fem",'Classificação geral'!$F246=1),'Classificação geral'!J246,""),"")</f>
        <v/>
      </c>
      <c r="ER252" s="306"/>
      <c r="ES252" s="378" t="str">
        <f>IFERROR(IF(AND($EL252="fem",'Classificação geral'!$F246=1),'Classificação geral'!L246,""),"")</f>
        <v/>
      </c>
      <c r="ET252" s="378" t="str">
        <f>IFERROR(IF(AND($EL252="fem",'Classificação geral'!$F246=1),'Classificação geral'!M246,""),"")</f>
        <v/>
      </c>
      <c r="EU252" s="378" t="str">
        <f>IFERROR(IF(AND($EL252="fem",'Classificação geral'!$F246=1),'Classificação geral'!N246,""),"")</f>
        <v/>
      </c>
      <c r="EV252" s="306"/>
      <c r="EW252" s="378" t="str">
        <f>IFERROR(IF(AND($EL252="fem",'Classificação geral'!$F246=1),'Classificação geral'!P246,""),"")</f>
        <v/>
      </c>
      <c r="EX252" s="378" t="str">
        <f>IFERROR(IF(AND($EL252="fem",'Classificação geral'!$F246=1),'Classificação geral'!Q246,""),"")</f>
        <v/>
      </c>
      <c r="EY252" s="378" t="str">
        <f>IFERROR(IF(AND($EL252="fem",'Classificação geral'!$F246=1),'Classificação geral'!R246,""),"")</f>
        <v/>
      </c>
      <c r="EZ252" s="296"/>
      <c r="FA252" s="380" t="str">
        <f t="shared" si="462"/>
        <v/>
      </c>
      <c r="FB252" s="297" t="str">
        <f>IFERROR(RANK(EZ252,EZ:EZ,0)+ COUNTIF(EZ$13:$EZ251,EZ252),"")</f>
        <v/>
      </c>
      <c r="FC252" s="298"/>
      <c r="FD252" s="305"/>
      <c r="FE252" s="295"/>
      <c r="FF252" s="306"/>
      <c r="FG252" s="293"/>
      <c r="FH252" s="293"/>
      <c r="FI252" s="306"/>
      <c r="FJ252" s="378" t="str">
        <f>IFERROR(IF(AND($FH252="mas",'Classificação geral'!$F246=1),'Classificação geral'!G246,""),"")</f>
        <v/>
      </c>
      <c r="FK252" s="378" t="str">
        <f>IFERROR(IF(AND($FH252="mas",'Classificação geral'!$F246=1),'Classificação geral'!H246,""),"")</f>
        <v/>
      </c>
      <c r="FL252" s="378" t="str">
        <f>IFERROR(IF(AND($FH252="mas",'Classificação geral'!$F246=1),'Classificação geral'!I246,""),"")</f>
        <v/>
      </c>
      <c r="FM252" s="378" t="str">
        <f>IFERROR(IF(AND($FH252="mas",'Classificação geral'!$F246=1),'Classificação geral'!J246,""),"")</f>
        <v/>
      </c>
      <c r="FN252" s="378" t="str">
        <f>IFERROR(IF(AND($FH252="mas",'Classificação geral'!$F246=1),'Classificação geral'!K246,""),"")</f>
        <v/>
      </c>
      <c r="FO252" s="378" t="str">
        <f>IFERROR(IF(AND($FH252="mas",'Classificação geral'!$F246=1),'Classificação geral'!L246,""),"")</f>
        <v/>
      </c>
      <c r="FP252" s="378" t="str">
        <f>IFERROR(IF(AND($FH252="mas",'Classificação geral'!$F246=1),'Classificação geral'!M246,""),"")</f>
        <v/>
      </c>
      <c r="FQ252" s="378" t="str">
        <f>IFERROR(IF(AND($FH252="mas",'Classificação geral'!$F246=1),'Classificação geral'!N246,""),"")</f>
        <v/>
      </c>
      <c r="FR252" s="378" t="str">
        <f>IFERROR(IF(AND($FH252="mas",'Classificação geral'!$F246=1),'Classificação geral'!O246,""),"")</f>
        <v/>
      </c>
      <c r="FS252" s="378" t="str">
        <f>IFERROR(IF(AND($FH252="mas",'Classificação geral'!$F246=1),'Classificação geral'!P246,""),"")</f>
        <v/>
      </c>
      <c r="FT252" s="378" t="str">
        <f>IFERROR(IF(AND($FH252="mas",'Classificação geral'!$F246=1),'Classificação geral'!Q246,""),"")</f>
        <v/>
      </c>
      <c r="FU252" s="378" t="str">
        <f>IFERROR(IF(AND($FH252="mas",'Classificação geral'!$F246=1),'Classificação geral'!R246,""),"")</f>
        <v/>
      </c>
      <c r="FV252" s="306"/>
      <c r="FW252" s="380" t="str">
        <f t="shared" si="463"/>
        <v/>
      </c>
      <c r="FX252" s="297" t="str">
        <f>IFERROR(RANK(FV252,FV:FV,0)+ COUNTIF($FV$13:FV251,FV252),"")</f>
        <v/>
      </c>
      <c r="FY252" s="305"/>
      <c r="FZ252" s="295"/>
      <c r="GA252" s="295"/>
      <c r="GB252" s="293"/>
      <c r="GC252" s="293"/>
      <c r="GD252" s="306"/>
      <c r="GE252" s="378" t="str">
        <f>IFERROR(IF(AND($GC252="fem",'Classificação geral'!$F246=2),'Classificação geral'!G246,""),"")</f>
        <v/>
      </c>
      <c r="GF252" s="378" t="str">
        <f>IFERROR(IF(AND($GC252="fem",'Classificação geral'!$F246=2),'Classificação geral'!H246,""),"")</f>
        <v/>
      </c>
      <c r="GG252" s="378" t="str">
        <f>IFERROR(IF(AND($GC252="fem",'Classificação geral'!$F246=2),'Classificação geral'!I246,""),"")</f>
        <v/>
      </c>
      <c r="GH252" s="378" t="str">
        <f>IFERROR(IF(AND($GC252="fem",'Classificação geral'!$F246=2),'Classificação geral'!J246,""),"")</f>
        <v/>
      </c>
      <c r="GI252" s="378" t="str">
        <f>IFERROR(IF(AND($GC252="fem",'Classificação geral'!$F246=2),'Classificação geral'!K246,""),"")</f>
        <v/>
      </c>
      <c r="GJ252" s="378" t="str">
        <f>IFERROR(IF(AND($GC252="fem",'Classificação geral'!$F246=2),'Classificação geral'!L246,""),"")</f>
        <v/>
      </c>
      <c r="GK252" s="378" t="str">
        <f>IFERROR(IF(AND($GC252="fem",'Classificação geral'!$F246=2),'Classificação geral'!M246,""),"")</f>
        <v/>
      </c>
      <c r="GL252" s="378" t="str">
        <f>IFERROR(IF(AND($GC252="fem",'Classificação geral'!$F246=2),'Classificação geral'!N246,""),"")</f>
        <v/>
      </c>
      <c r="GM252" s="378" t="str">
        <f>IFERROR(IF(AND($GC252="fem",'Classificação geral'!$F246=2),'Classificação geral'!O246,""),"")</f>
        <v/>
      </c>
      <c r="GN252" s="378" t="str">
        <f>IFERROR(IF(AND($GC252="fem",'Classificação geral'!$F246=2),'Classificação geral'!P246,""),"")</f>
        <v/>
      </c>
      <c r="GO252" s="378" t="str">
        <f>IFERROR(IF(AND($GC252="fem",'Classificação geral'!$F246=2),'Classificação geral'!Q246,""),"")</f>
        <v/>
      </c>
      <c r="GP252" s="378" t="str">
        <f>IFERROR(IF(AND($GC252="fem",'Classificação geral'!$F246=2),'Classificação geral'!R246,""),"")</f>
        <v/>
      </c>
      <c r="GQ252" s="306"/>
      <c r="GR252" s="380" t="str">
        <f t="shared" si="464"/>
        <v/>
      </c>
      <c r="GS252" s="297" t="str">
        <f>IFERROR(RANK(GQ252,GQ:GQ,0)+ COUNTIF($GQ$13:GQ251,GQ252),"")</f>
        <v/>
      </c>
      <c r="GT252" s="305"/>
      <c r="GU252" s="295"/>
      <c r="GV252" s="295"/>
      <c r="GW252" s="293"/>
      <c r="GX252" s="293"/>
      <c r="GY252" s="306"/>
      <c r="GZ252" s="306"/>
      <c r="HA252" s="306"/>
      <c r="HB252" s="306"/>
      <c r="HC252" s="306"/>
      <c r="HD252" s="306"/>
      <c r="HE252" s="306"/>
      <c r="HF252" s="306"/>
      <c r="HG252" s="306"/>
      <c r="HH252" s="306"/>
      <c r="HI252" s="306"/>
      <c r="HJ252" s="306"/>
      <c r="HK252" s="306"/>
      <c r="HL252" s="306"/>
      <c r="HM252" s="380" t="str">
        <f t="shared" si="465"/>
        <v/>
      </c>
      <c r="HN252" s="297" t="str">
        <f>IFERROR(RANK(HL252,HL:HL,0)+ COUNTIF($HL$13:HL251,HL252),"")</f>
        <v/>
      </c>
      <c r="HO252" s="305"/>
      <c r="HP252" s="295"/>
      <c r="HQ252" s="306"/>
      <c r="HR252" s="293"/>
      <c r="HS252" s="293"/>
      <c r="HT252" s="293"/>
      <c r="HU252" s="382">
        <f>IF($HT252='Classificação geral'!$F246,'Classificação geral'!G246,"")</f>
        <v>0</v>
      </c>
      <c r="HV252" s="382">
        <f>IF($HT252='Classificação geral'!$F246,'Classificação geral'!H246,"")</f>
        <v>0</v>
      </c>
      <c r="HW252" s="382">
        <f>IF($HT252='Classificação geral'!$F246,'Classificação geral'!I246,"")</f>
        <v>0</v>
      </c>
      <c r="HX252" s="382">
        <f>IF($HT252='Classificação geral'!$F246,'Classificação geral'!J246,"")</f>
        <v>0</v>
      </c>
      <c r="HY252" s="382">
        <f>IF($HT252='Classificação geral'!$F246,'Classificação geral'!K246,"")</f>
        <v>0</v>
      </c>
      <c r="HZ252" s="382">
        <f>IF($HT252='Classificação geral'!$F246,'Classificação geral'!L246,"")</f>
        <v>0</v>
      </c>
      <c r="IA252" s="382">
        <f>IF($HT252='Classificação geral'!$F246,'Classificação geral'!M246,"")</f>
        <v>0</v>
      </c>
      <c r="IB252" s="382">
        <f>IF($HT252='Classificação geral'!$F246,'Classificação geral'!N246,"")</f>
        <v>0</v>
      </c>
      <c r="IC252" s="382">
        <f>IF($HT252='Classificação geral'!$F246,'Classificação geral'!O246,"")</f>
        <v>0</v>
      </c>
      <c r="ID252" s="382">
        <f>IF($HT252='Classificação geral'!$F246,'Classificação geral'!P246,"")</f>
        <v>0</v>
      </c>
      <c r="IE252" s="382">
        <f>IF($HT252='Classificação geral'!$F246,'Classificação geral'!Q246,"")</f>
        <v>0</v>
      </c>
      <c r="IF252" s="382">
        <f>IF($HT252='Classificação geral'!$F246,'Classificação geral'!R246,"")</f>
        <v>0</v>
      </c>
      <c r="IG252" s="379">
        <f>IF($HT252='Classificação geral'!$F246,'Classificação geral'!$U246,"")</f>
        <v>0</v>
      </c>
      <c r="IH252" s="334" t="str">
        <f t="shared" si="460"/>
        <v/>
      </c>
      <c r="II252" s="297">
        <f>IFERROR(RANK(IG252,IG:IG,0)+ COUNTIF($IG$13:IG251,IG252),"")</f>
        <v>112</v>
      </c>
      <c r="IJ252" s="305"/>
      <c r="IK252" s="295"/>
      <c r="IL252" s="306"/>
      <c r="IM252" s="293"/>
      <c r="IN252" s="293"/>
      <c r="IO252" s="293"/>
      <c r="IP252" s="379">
        <f>IF($IO252='Classificação geral'!$F246,'Classificação geral'!G246,"")</f>
        <v>0</v>
      </c>
      <c r="IQ252" s="379">
        <f>IF($IO252='Classificação geral'!$F246,'Classificação geral'!H246,"")</f>
        <v>0</v>
      </c>
      <c r="IR252" s="379">
        <f>IF($IO252='Classificação geral'!$F246,'Classificação geral'!I246,"")</f>
        <v>0</v>
      </c>
      <c r="IS252" s="379">
        <f>IF($IO252='Classificação geral'!$F246,'Classificação geral'!J246,"")</f>
        <v>0</v>
      </c>
      <c r="IT252" s="379">
        <f>IF($IO252='Classificação geral'!$F246,'Classificação geral'!K246,"")</f>
        <v>0</v>
      </c>
      <c r="IU252" s="379">
        <f>IF($IO252='Classificação geral'!$F246,'Classificação geral'!L246,"")</f>
        <v>0</v>
      </c>
      <c r="IV252" s="379">
        <f>IF($IO252='Classificação geral'!$F246,'Classificação geral'!M246,"")</f>
        <v>0</v>
      </c>
      <c r="IW252" s="379">
        <f>IF($IO252='Classificação geral'!$F246,'Classificação geral'!N246,"")</f>
        <v>0</v>
      </c>
      <c r="IX252" s="379">
        <f>IF($IO252='Classificação geral'!$F246,'Classificação geral'!O246,"")</f>
        <v>0</v>
      </c>
      <c r="IY252" s="379">
        <f>IF($IO252='Classificação geral'!$F246,'Classificação geral'!P246,"")</f>
        <v>0</v>
      </c>
      <c r="IZ252" s="379">
        <f>IF($IO252='Classificação geral'!$F246,'Classificação geral'!Q246,"")</f>
        <v>0</v>
      </c>
      <c r="JA252" s="379">
        <f>IF($IO252='Classificação geral'!$F246,'Classificação geral'!R246,"")</f>
        <v>0</v>
      </c>
      <c r="JB252" s="296">
        <f>IF($IO252='Classificação geral'!$F246,'Classificação geral'!$U246,"")</f>
        <v>0</v>
      </c>
      <c r="JC252" s="334" t="str">
        <f t="shared" si="461"/>
        <v/>
      </c>
      <c r="JD252" s="297">
        <f>IFERROR(RANK(JB252,JB:JB,0)+ COUNTIF($JB$13:JB251,JB252),"")</f>
        <v>112</v>
      </c>
    </row>
    <row r="253" spans="66:264" ht="24.6" x14ac:dyDescent="0.4">
      <c r="BN253" s="236"/>
      <c r="EI253" s="295"/>
      <c r="EJ253" s="306"/>
      <c r="EK253" s="293"/>
      <c r="EL253" s="293"/>
      <c r="EM253" s="293"/>
      <c r="EN253" s="378" t="str">
        <f>IFERROR(IF(AND($EL253="fem",'Classificação geral'!$F247=1),'Classificação geral'!G247,""),"")</f>
        <v/>
      </c>
      <c r="EO253" s="378" t="str">
        <f>IFERROR(IF(AND($EL253="fem",'Classificação geral'!$F247=1),'Classificação geral'!H247,""),"")</f>
        <v/>
      </c>
      <c r="EP253" s="378" t="str">
        <f>IFERROR(IF(AND($EL253="fem",'Classificação geral'!$F247=1),'Classificação geral'!I247,""),"")</f>
        <v/>
      </c>
      <c r="EQ253" s="378" t="str">
        <f>IFERROR(IF(AND($EL253="fem",'Classificação geral'!$F247=1),'Classificação geral'!J247,""),"")</f>
        <v/>
      </c>
      <c r="ER253" s="306"/>
      <c r="ES253" s="378" t="str">
        <f>IFERROR(IF(AND($EL253="fem",'Classificação geral'!$F247=1),'Classificação geral'!L247,""),"")</f>
        <v/>
      </c>
      <c r="ET253" s="378" t="str">
        <f>IFERROR(IF(AND($EL253="fem",'Classificação geral'!$F247=1),'Classificação geral'!M247,""),"")</f>
        <v/>
      </c>
      <c r="EU253" s="378" t="str">
        <f>IFERROR(IF(AND($EL253="fem",'Classificação geral'!$F247=1),'Classificação geral'!N247,""),"")</f>
        <v/>
      </c>
      <c r="EV253" s="306"/>
      <c r="EW253" s="378" t="str">
        <f>IFERROR(IF(AND($EL253="fem",'Classificação geral'!$F247=1),'Classificação geral'!P247,""),"")</f>
        <v/>
      </c>
      <c r="EX253" s="378" t="str">
        <f>IFERROR(IF(AND($EL253="fem",'Classificação geral'!$F247=1),'Classificação geral'!Q247,""),"")</f>
        <v/>
      </c>
      <c r="EY253" s="378" t="str">
        <f>IFERROR(IF(AND($EL253="fem",'Classificação geral'!$F247=1),'Classificação geral'!R247,""),"")</f>
        <v/>
      </c>
      <c r="EZ253" s="296"/>
      <c r="FA253" s="380" t="str">
        <f t="shared" si="462"/>
        <v/>
      </c>
      <c r="FB253" s="297" t="str">
        <f>IFERROR(RANK(EZ253,EZ:EZ,0)+ COUNTIF(EZ$13:$EZ252,EZ253),"")</f>
        <v/>
      </c>
      <c r="FC253" s="298"/>
      <c r="FD253" s="305"/>
      <c r="FE253" s="295"/>
      <c r="FF253" s="306"/>
      <c r="FG253" s="293"/>
      <c r="FH253" s="293"/>
      <c r="FI253" s="306"/>
      <c r="FJ253" s="378" t="str">
        <f>IFERROR(IF(AND($FH253="mas",'Classificação geral'!$F247=1),'Classificação geral'!G247,""),"")</f>
        <v/>
      </c>
      <c r="FK253" s="378" t="str">
        <f>IFERROR(IF(AND($FH253="mas",'Classificação geral'!$F247=1),'Classificação geral'!H247,""),"")</f>
        <v/>
      </c>
      <c r="FL253" s="378" t="str">
        <f>IFERROR(IF(AND($FH253="mas",'Classificação geral'!$F247=1),'Classificação geral'!I247,""),"")</f>
        <v/>
      </c>
      <c r="FM253" s="378" t="str">
        <f>IFERROR(IF(AND($FH253="mas",'Classificação geral'!$F247=1),'Classificação geral'!J247,""),"")</f>
        <v/>
      </c>
      <c r="FN253" s="378" t="str">
        <f>IFERROR(IF(AND($FH253="mas",'Classificação geral'!$F247=1),'Classificação geral'!K247,""),"")</f>
        <v/>
      </c>
      <c r="FO253" s="378" t="str">
        <f>IFERROR(IF(AND($FH253="mas",'Classificação geral'!$F247=1),'Classificação geral'!L247,""),"")</f>
        <v/>
      </c>
      <c r="FP253" s="378" t="str">
        <f>IFERROR(IF(AND($FH253="mas",'Classificação geral'!$F247=1),'Classificação geral'!M247,""),"")</f>
        <v/>
      </c>
      <c r="FQ253" s="378" t="str">
        <f>IFERROR(IF(AND($FH253="mas",'Classificação geral'!$F247=1),'Classificação geral'!N247,""),"")</f>
        <v/>
      </c>
      <c r="FR253" s="378" t="str">
        <f>IFERROR(IF(AND($FH253="mas",'Classificação geral'!$F247=1),'Classificação geral'!O247,""),"")</f>
        <v/>
      </c>
      <c r="FS253" s="378" t="str">
        <f>IFERROR(IF(AND($FH253="mas",'Classificação geral'!$F247=1),'Classificação geral'!P247,""),"")</f>
        <v/>
      </c>
      <c r="FT253" s="378" t="str">
        <f>IFERROR(IF(AND($FH253="mas",'Classificação geral'!$F247=1),'Classificação geral'!Q247,""),"")</f>
        <v/>
      </c>
      <c r="FU253" s="378" t="str">
        <f>IFERROR(IF(AND($FH253="mas",'Classificação geral'!$F247=1),'Classificação geral'!R247,""),"")</f>
        <v/>
      </c>
      <c r="FV253" s="306"/>
      <c r="FW253" s="380" t="str">
        <f t="shared" si="463"/>
        <v/>
      </c>
      <c r="FX253" s="297" t="str">
        <f>IFERROR(RANK(FV253,FV:FV,0)+ COUNTIF($FV$13:FV252,FV253),"")</f>
        <v/>
      </c>
      <c r="FY253" s="305"/>
      <c r="FZ253" s="295"/>
      <c r="GA253" s="295"/>
      <c r="GB253" s="293"/>
      <c r="GC253" s="293"/>
      <c r="GD253" s="306"/>
      <c r="GE253" s="378" t="str">
        <f>IFERROR(IF(AND($GC253="fem",'Classificação geral'!$F247=2),'Classificação geral'!G247,""),"")</f>
        <v/>
      </c>
      <c r="GF253" s="378" t="str">
        <f>IFERROR(IF(AND($GC253="fem",'Classificação geral'!$F247=2),'Classificação geral'!H247,""),"")</f>
        <v/>
      </c>
      <c r="GG253" s="378" t="str">
        <f>IFERROR(IF(AND($GC253="fem",'Classificação geral'!$F247=2),'Classificação geral'!I247,""),"")</f>
        <v/>
      </c>
      <c r="GH253" s="378" t="str">
        <f>IFERROR(IF(AND($GC253="fem",'Classificação geral'!$F247=2),'Classificação geral'!J247,""),"")</f>
        <v/>
      </c>
      <c r="GI253" s="378" t="str">
        <f>IFERROR(IF(AND($GC253="fem",'Classificação geral'!$F247=2),'Classificação geral'!K247,""),"")</f>
        <v/>
      </c>
      <c r="GJ253" s="378" t="str">
        <f>IFERROR(IF(AND($GC253="fem",'Classificação geral'!$F247=2),'Classificação geral'!L247,""),"")</f>
        <v/>
      </c>
      <c r="GK253" s="378" t="str">
        <f>IFERROR(IF(AND($GC253="fem",'Classificação geral'!$F247=2),'Classificação geral'!M247,""),"")</f>
        <v/>
      </c>
      <c r="GL253" s="378" t="str">
        <f>IFERROR(IF(AND($GC253="fem",'Classificação geral'!$F247=2),'Classificação geral'!N247,""),"")</f>
        <v/>
      </c>
      <c r="GM253" s="378" t="str">
        <f>IFERROR(IF(AND($GC253="fem",'Classificação geral'!$F247=2),'Classificação geral'!O247,""),"")</f>
        <v/>
      </c>
      <c r="GN253" s="378" t="str">
        <f>IFERROR(IF(AND($GC253="fem",'Classificação geral'!$F247=2),'Classificação geral'!P247,""),"")</f>
        <v/>
      </c>
      <c r="GO253" s="378" t="str">
        <f>IFERROR(IF(AND($GC253="fem",'Classificação geral'!$F247=2),'Classificação geral'!Q247,""),"")</f>
        <v/>
      </c>
      <c r="GP253" s="378" t="str">
        <f>IFERROR(IF(AND($GC253="fem",'Classificação geral'!$F247=2),'Classificação geral'!R247,""),"")</f>
        <v/>
      </c>
      <c r="GQ253" s="306"/>
      <c r="GR253" s="380" t="str">
        <f t="shared" si="464"/>
        <v/>
      </c>
      <c r="GS253" s="297" t="str">
        <f>IFERROR(RANK(GQ253,GQ:GQ,0)+ COUNTIF($GQ$13:GQ252,GQ253),"")</f>
        <v/>
      </c>
      <c r="GT253" s="305"/>
      <c r="GU253" s="295"/>
      <c r="GV253" s="295"/>
      <c r="GW253" s="293"/>
      <c r="GX253" s="293"/>
      <c r="GY253" s="306"/>
      <c r="GZ253" s="306"/>
      <c r="HA253" s="306"/>
      <c r="HB253" s="306"/>
      <c r="HC253" s="306"/>
      <c r="HD253" s="306"/>
      <c r="HE253" s="306"/>
      <c r="HF253" s="306"/>
      <c r="HG253" s="306"/>
      <c r="HH253" s="306"/>
      <c r="HI253" s="306"/>
      <c r="HJ253" s="306"/>
      <c r="HK253" s="306"/>
      <c r="HL253" s="306"/>
      <c r="HM253" s="380" t="str">
        <f t="shared" si="465"/>
        <v/>
      </c>
      <c r="HN253" s="297" t="str">
        <f>IFERROR(RANK(HL253,HL:HL,0)+ COUNTIF($HL$13:HL252,HL253),"")</f>
        <v/>
      </c>
      <c r="HO253" s="305"/>
      <c r="HP253" s="295"/>
      <c r="HQ253" s="306"/>
      <c r="HR253" s="293"/>
      <c r="HS253" s="293"/>
      <c r="HT253" s="293"/>
      <c r="HU253" s="382">
        <f>IF($HT253='Classificação geral'!$F247,'Classificação geral'!G247,"")</f>
        <v>0</v>
      </c>
      <c r="HV253" s="382">
        <f>IF($HT253='Classificação geral'!$F247,'Classificação geral'!H247,"")</f>
        <v>0</v>
      </c>
      <c r="HW253" s="382">
        <f>IF($HT253='Classificação geral'!$F247,'Classificação geral'!I247,"")</f>
        <v>0</v>
      </c>
      <c r="HX253" s="382">
        <f>IF($HT253='Classificação geral'!$F247,'Classificação geral'!J247,"")</f>
        <v>0</v>
      </c>
      <c r="HY253" s="382">
        <f>IF($HT253='Classificação geral'!$F247,'Classificação geral'!K247,"")</f>
        <v>0</v>
      </c>
      <c r="HZ253" s="382">
        <f>IF($HT253='Classificação geral'!$F247,'Classificação geral'!L247,"")</f>
        <v>0</v>
      </c>
      <c r="IA253" s="382">
        <f>IF($HT253='Classificação geral'!$F247,'Classificação geral'!M247,"")</f>
        <v>0</v>
      </c>
      <c r="IB253" s="382">
        <f>IF($HT253='Classificação geral'!$F247,'Classificação geral'!N247,"")</f>
        <v>0</v>
      </c>
      <c r="IC253" s="382">
        <f>IF($HT253='Classificação geral'!$F247,'Classificação geral'!O247,"")</f>
        <v>0</v>
      </c>
      <c r="ID253" s="382">
        <f>IF($HT253='Classificação geral'!$F247,'Classificação geral'!P247,"")</f>
        <v>0</v>
      </c>
      <c r="IE253" s="382">
        <f>IF($HT253='Classificação geral'!$F247,'Classificação geral'!Q247,"")</f>
        <v>0</v>
      </c>
      <c r="IF253" s="382">
        <f>IF($HT253='Classificação geral'!$F247,'Classificação geral'!R247,"")</f>
        <v>0</v>
      </c>
      <c r="IG253" s="379">
        <f>IF($HT253='Classificação geral'!$F247,'Classificação geral'!$U247,"")</f>
        <v>0</v>
      </c>
      <c r="IH253" s="334" t="str">
        <f t="shared" si="460"/>
        <v/>
      </c>
      <c r="II253" s="297">
        <f>IFERROR(RANK(IG253,IG:IG,0)+ COUNTIF($IG$13:IG252,IG253),"")</f>
        <v>113</v>
      </c>
      <c r="IJ253" s="305"/>
      <c r="IK253" s="295"/>
      <c r="IL253" s="306"/>
      <c r="IM253" s="293"/>
      <c r="IN253" s="293"/>
      <c r="IO253" s="293"/>
      <c r="IP253" s="379">
        <f>IF($IO253='Classificação geral'!$F247,'Classificação geral'!G247,"")</f>
        <v>0</v>
      </c>
      <c r="IQ253" s="379">
        <f>IF($IO253='Classificação geral'!$F247,'Classificação geral'!H247,"")</f>
        <v>0</v>
      </c>
      <c r="IR253" s="379">
        <f>IF($IO253='Classificação geral'!$F247,'Classificação geral'!I247,"")</f>
        <v>0</v>
      </c>
      <c r="IS253" s="379">
        <f>IF($IO253='Classificação geral'!$F247,'Classificação geral'!J247,"")</f>
        <v>0</v>
      </c>
      <c r="IT253" s="379">
        <f>IF($IO253='Classificação geral'!$F247,'Classificação geral'!K247,"")</f>
        <v>0</v>
      </c>
      <c r="IU253" s="379">
        <f>IF($IO253='Classificação geral'!$F247,'Classificação geral'!L247,"")</f>
        <v>0</v>
      </c>
      <c r="IV253" s="379">
        <f>IF($IO253='Classificação geral'!$F247,'Classificação geral'!M247,"")</f>
        <v>0</v>
      </c>
      <c r="IW253" s="379">
        <f>IF($IO253='Classificação geral'!$F247,'Classificação geral'!N247,"")</f>
        <v>0</v>
      </c>
      <c r="IX253" s="379">
        <f>IF($IO253='Classificação geral'!$F247,'Classificação geral'!O247,"")</f>
        <v>0</v>
      </c>
      <c r="IY253" s="379">
        <f>IF($IO253='Classificação geral'!$F247,'Classificação geral'!P247,"")</f>
        <v>0</v>
      </c>
      <c r="IZ253" s="379">
        <f>IF($IO253='Classificação geral'!$F247,'Classificação geral'!Q247,"")</f>
        <v>0</v>
      </c>
      <c r="JA253" s="379">
        <f>IF($IO253='Classificação geral'!$F247,'Classificação geral'!R247,"")</f>
        <v>0</v>
      </c>
      <c r="JB253" s="296">
        <f>IF($IO253='Classificação geral'!$F247,'Classificação geral'!$U247,"")</f>
        <v>0</v>
      </c>
      <c r="JC253" s="334" t="str">
        <f t="shared" si="461"/>
        <v/>
      </c>
      <c r="JD253" s="297">
        <f>IFERROR(RANK(JB253,JB:JB,0)+ COUNTIF($JB$13:JB252,JB253),"")</f>
        <v>113</v>
      </c>
    </row>
    <row r="254" spans="66:264" ht="24.6" x14ac:dyDescent="0.4">
      <c r="BN254" s="236"/>
      <c r="EI254" s="295"/>
      <c r="EJ254" s="306"/>
      <c r="EK254" s="293"/>
      <c r="EL254" s="293"/>
      <c r="EM254" s="293"/>
      <c r="EN254" s="378" t="str">
        <f>IFERROR(IF(AND($EL254="fem",'Classificação geral'!$F248=1),'Classificação geral'!G248,""),"")</f>
        <v/>
      </c>
      <c r="EO254" s="378" t="str">
        <f>IFERROR(IF(AND($EL254="fem",'Classificação geral'!$F248=1),'Classificação geral'!H248,""),"")</f>
        <v/>
      </c>
      <c r="EP254" s="378" t="str">
        <f>IFERROR(IF(AND($EL254="fem",'Classificação geral'!$F248=1),'Classificação geral'!I248,""),"")</f>
        <v/>
      </c>
      <c r="EQ254" s="378" t="str">
        <f>IFERROR(IF(AND($EL254="fem",'Classificação geral'!$F248=1),'Classificação geral'!J248,""),"")</f>
        <v/>
      </c>
      <c r="ER254" s="306"/>
      <c r="ES254" s="378" t="str">
        <f>IFERROR(IF(AND($EL254="fem",'Classificação geral'!$F248=1),'Classificação geral'!L248,""),"")</f>
        <v/>
      </c>
      <c r="ET254" s="378" t="str">
        <f>IFERROR(IF(AND($EL254="fem",'Classificação geral'!$F248=1),'Classificação geral'!M248,""),"")</f>
        <v/>
      </c>
      <c r="EU254" s="378" t="str">
        <f>IFERROR(IF(AND($EL254="fem",'Classificação geral'!$F248=1),'Classificação geral'!N248,""),"")</f>
        <v/>
      </c>
      <c r="EV254" s="306"/>
      <c r="EW254" s="378" t="str">
        <f>IFERROR(IF(AND($EL254="fem",'Classificação geral'!$F248=1),'Classificação geral'!P248,""),"")</f>
        <v/>
      </c>
      <c r="EX254" s="378" t="str">
        <f>IFERROR(IF(AND($EL254="fem",'Classificação geral'!$F248=1),'Classificação geral'!Q248,""),"")</f>
        <v/>
      </c>
      <c r="EY254" s="378" t="str">
        <f>IFERROR(IF(AND($EL254="fem",'Classificação geral'!$F248=1),'Classificação geral'!R248,""),"")</f>
        <v/>
      </c>
      <c r="EZ254" s="296"/>
      <c r="FA254" s="380" t="str">
        <f t="shared" si="462"/>
        <v/>
      </c>
      <c r="FB254" s="297" t="str">
        <f>IFERROR(RANK(EZ254,EZ:EZ,0)+ COUNTIF(EZ$13:$EZ253,EZ254),"")</f>
        <v/>
      </c>
      <c r="FC254" s="298"/>
      <c r="FD254" s="305"/>
      <c r="FE254" s="295"/>
      <c r="FF254" s="306"/>
      <c r="FG254" s="293"/>
      <c r="FH254" s="293"/>
      <c r="FI254" s="306"/>
      <c r="FJ254" s="378" t="str">
        <f>IFERROR(IF(AND($FH254="mas",'Classificação geral'!$F248=1),'Classificação geral'!G248,""),"")</f>
        <v/>
      </c>
      <c r="FK254" s="378" t="str">
        <f>IFERROR(IF(AND($FH254="mas",'Classificação geral'!$F248=1),'Classificação geral'!H248,""),"")</f>
        <v/>
      </c>
      <c r="FL254" s="378" t="str">
        <f>IFERROR(IF(AND($FH254="mas",'Classificação geral'!$F248=1),'Classificação geral'!I248,""),"")</f>
        <v/>
      </c>
      <c r="FM254" s="378" t="str">
        <f>IFERROR(IF(AND($FH254="mas",'Classificação geral'!$F248=1),'Classificação geral'!J248,""),"")</f>
        <v/>
      </c>
      <c r="FN254" s="378" t="str">
        <f>IFERROR(IF(AND($FH254="mas",'Classificação geral'!$F248=1),'Classificação geral'!K248,""),"")</f>
        <v/>
      </c>
      <c r="FO254" s="378" t="str">
        <f>IFERROR(IF(AND($FH254="mas",'Classificação geral'!$F248=1),'Classificação geral'!L248,""),"")</f>
        <v/>
      </c>
      <c r="FP254" s="378" t="str">
        <f>IFERROR(IF(AND($FH254="mas",'Classificação geral'!$F248=1),'Classificação geral'!M248,""),"")</f>
        <v/>
      </c>
      <c r="FQ254" s="378" t="str">
        <f>IFERROR(IF(AND($FH254="mas",'Classificação geral'!$F248=1),'Classificação geral'!N248,""),"")</f>
        <v/>
      </c>
      <c r="FR254" s="378" t="str">
        <f>IFERROR(IF(AND($FH254="mas",'Classificação geral'!$F248=1),'Classificação geral'!O248,""),"")</f>
        <v/>
      </c>
      <c r="FS254" s="378" t="str">
        <f>IFERROR(IF(AND($FH254="mas",'Classificação geral'!$F248=1),'Classificação geral'!P248,""),"")</f>
        <v/>
      </c>
      <c r="FT254" s="378" t="str">
        <f>IFERROR(IF(AND($FH254="mas",'Classificação geral'!$F248=1),'Classificação geral'!Q248,""),"")</f>
        <v/>
      </c>
      <c r="FU254" s="378" t="str">
        <f>IFERROR(IF(AND($FH254="mas",'Classificação geral'!$F248=1),'Classificação geral'!R248,""),"")</f>
        <v/>
      </c>
      <c r="FV254" s="306"/>
      <c r="FW254" s="380" t="str">
        <f t="shared" si="463"/>
        <v/>
      </c>
      <c r="FX254" s="297" t="str">
        <f>IFERROR(RANK(FV254,FV:FV,0)+ COUNTIF($FV$13:FV253,FV254),"")</f>
        <v/>
      </c>
      <c r="FY254" s="305"/>
      <c r="FZ254" s="295"/>
      <c r="GA254" s="295"/>
      <c r="GB254" s="293"/>
      <c r="GC254" s="293"/>
      <c r="GD254" s="306"/>
      <c r="GE254" s="378" t="str">
        <f>IFERROR(IF(AND($GC254="fem",'Classificação geral'!$F248=2),'Classificação geral'!G248,""),"")</f>
        <v/>
      </c>
      <c r="GF254" s="378" t="str">
        <f>IFERROR(IF(AND($GC254="fem",'Classificação geral'!$F248=2),'Classificação geral'!H248,""),"")</f>
        <v/>
      </c>
      <c r="GG254" s="378" t="str">
        <f>IFERROR(IF(AND($GC254="fem",'Classificação geral'!$F248=2),'Classificação geral'!I248,""),"")</f>
        <v/>
      </c>
      <c r="GH254" s="378" t="str">
        <f>IFERROR(IF(AND($GC254="fem",'Classificação geral'!$F248=2),'Classificação geral'!J248,""),"")</f>
        <v/>
      </c>
      <c r="GI254" s="378" t="str">
        <f>IFERROR(IF(AND($GC254="fem",'Classificação geral'!$F248=2),'Classificação geral'!K248,""),"")</f>
        <v/>
      </c>
      <c r="GJ254" s="378" t="str">
        <f>IFERROR(IF(AND($GC254="fem",'Classificação geral'!$F248=2),'Classificação geral'!L248,""),"")</f>
        <v/>
      </c>
      <c r="GK254" s="378" t="str">
        <f>IFERROR(IF(AND($GC254="fem",'Classificação geral'!$F248=2),'Classificação geral'!M248,""),"")</f>
        <v/>
      </c>
      <c r="GL254" s="378" t="str">
        <f>IFERROR(IF(AND($GC254="fem",'Classificação geral'!$F248=2),'Classificação geral'!N248,""),"")</f>
        <v/>
      </c>
      <c r="GM254" s="378" t="str">
        <f>IFERROR(IF(AND($GC254="fem",'Classificação geral'!$F248=2),'Classificação geral'!O248,""),"")</f>
        <v/>
      </c>
      <c r="GN254" s="378" t="str">
        <f>IFERROR(IF(AND($GC254="fem",'Classificação geral'!$F248=2),'Classificação geral'!P248,""),"")</f>
        <v/>
      </c>
      <c r="GO254" s="378" t="str">
        <f>IFERROR(IF(AND($GC254="fem",'Classificação geral'!$F248=2),'Classificação geral'!Q248,""),"")</f>
        <v/>
      </c>
      <c r="GP254" s="378" t="str">
        <f>IFERROR(IF(AND($GC254="fem",'Classificação geral'!$F248=2),'Classificação geral'!R248,""),"")</f>
        <v/>
      </c>
      <c r="GQ254" s="306"/>
      <c r="GR254" s="380" t="str">
        <f t="shared" si="464"/>
        <v/>
      </c>
      <c r="GS254" s="297" t="str">
        <f>IFERROR(RANK(GQ254,GQ:GQ,0)+ COUNTIF($GQ$13:GQ253,GQ254),"")</f>
        <v/>
      </c>
      <c r="GT254" s="305"/>
      <c r="GU254" s="295"/>
      <c r="GV254" s="295"/>
      <c r="GW254" s="293"/>
      <c r="GX254" s="293"/>
      <c r="GY254" s="306"/>
      <c r="GZ254" s="306"/>
      <c r="HA254" s="306"/>
      <c r="HB254" s="306"/>
      <c r="HC254" s="306"/>
      <c r="HD254" s="306"/>
      <c r="HE254" s="306"/>
      <c r="HF254" s="306"/>
      <c r="HG254" s="306"/>
      <c r="HH254" s="306"/>
      <c r="HI254" s="306"/>
      <c r="HJ254" s="306"/>
      <c r="HK254" s="306"/>
      <c r="HL254" s="306"/>
      <c r="HM254" s="380" t="str">
        <f t="shared" si="465"/>
        <v/>
      </c>
      <c r="HN254" s="297" t="str">
        <f>IFERROR(RANK(HL254,HL:HL,0)+ COUNTIF($HL$13:HL253,HL254),"")</f>
        <v/>
      </c>
      <c r="HO254" s="305"/>
      <c r="HP254" s="295"/>
      <c r="HQ254" s="306"/>
      <c r="HR254" s="293"/>
      <c r="HS254" s="293"/>
      <c r="HT254" s="293"/>
      <c r="HU254" s="382">
        <f>IF($HT254='Classificação geral'!$F248,'Classificação geral'!G248,"")</f>
        <v>0</v>
      </c>
      <c r="HV254" s="382">
        <f>IF($HT254='Classificação geral'!$F248,'Classificação geral'!H248,"")</f>
        <v>0</v>
      </c>
      <c r="HW254" s="382">
        <f>IF($HT254='Classificação geral'!$F248,'Classificação geral'!I248,"")</f>
        <v>0</v>
      </c>
      <c r="HX254" s="382">
        <f>IF($HT254='Classificação geral'!$F248,'Classificação geral'!J248,"")</f>
        <v>0</v>
      </c>
      <c r="HY254" s="382">
        <f>IF($HT254='Classificação geral'!$F248,'Classificação geral'!K248,"")</f>
        <v>0</v>
      </c>
      <c r="HZ254" s="382">
        <f>IF($HT254='Classificação geral'!$F248,'Classificação geral'!L248,"")</f>
        <v>0</v>
      </c>
      <c r="IA254" s="382">
        <f>IF($HT254='Classificação geral'!$F248,'Classificação geral'!M248,"")</f>
        <v>0</v>
      </c>
      <c r="IB254" s="382">
        <f>IF($HT254='Classificação geral'!$F248,'Classificação geral'!N248,"")</f>
        <v>0</v>
      </c>
      <c r="IC254" s="382">
        <f>IF($HT254='Classificação geral'!$F248,'Classificação geral'!O248,"")</f>
        <v>0</v>
      </c>
      <c r="ID254" s="382">
        <f>IF($HT254='Classificação geral'!$F248,'Classificação geral'!P248,"")</f>
        <v>0</v>
      </c>
      <c r="IE254" s="382">
        <f>IF($HT254='Classificação geral'!$F248,'Classificação geral'!Q248,"")</f>
        <v>0</v>
      </c>
      <c r="IF254" s="382">
        <f>IF($HT254='Classificação geral'!$F248,'Classificação geral'!R248,"")</f>
        <v>0</v>
      </c>
      <c r="IG254" s="379">
        <f>IF($HT254='Classificação geral'!$F248,'Classificação geral'!$U248,"")</f>
        <v>0</v>
      </c>
      <c r="IH254" s="334" t="str">
        <f t="shared" si="460"/>
        <v/>
      </c>
      <c r="II254" s="297">
        <f>IFERROR(RANK(IG254,IG:IG,0)+ COUNTIF($IG$13:IG253,IG254),"")</f>
        <v>114</v>
      </c>
      <c r="IJ254" s="305"/>
      <c r="IK254" s="295"/>
      <c r="IL254" s="306"/>
      <c r="IM254" s="293"/>
      <c r="IN254" s="293"/>
      <c r="IO254" s="293"/>
      <c r="IP254" s="379">
        <f>IF($IO254='Classificação geral'!$F248,'Classificação geral'!G248,"")</f>
        <v>0</v>
      </c>
      <c r="IQ254" s="379">
        <f>IF($IO254='Classificação geral'!$F248,'Classificação geral'!H248,"")</f>
        <v>0</v>
      </c>
      <c r="IR254" s="379">
        <f>IF($IO254='Classificação geral'!$F248,'Classificação geral'!I248,"")</f>
        <v>0</v>
      </c>
      <c r="IS254" s="379">
        <f>IF($IO254='Classificação geral'!$F248,'Classificação geral'!J248,"")</f>
        <v>0</v>
      </c>
      <c r="IT254" s="379">
        <f>IF($IO254='Classificação geral'!$F248,'Classificação geral'!K248,"")</f>
        <v>0</v>
      </c>
      <c r="IU254" s="379">
        <f>IF($IO254='Classificação geral'!$F248,'Classificação geral'!L248,"")</f>
        <v>0</v>
      </c>
      <c r="IV254" s="379">
        <f>IF($IO254='Classificação geral'!$F248,'Classificação geral'!M248,"")</f>
        <v>0</v>
      </c>
      <c r="IW254" s="379">
        <f>IF($IO254='Classificação geral'!$F248,'Classificação geral'!N248,"")</f>
        <v>0</v>
      </c>
      <c r="IX254" s="379">
        <f>IF($IO254='Classificação geral'!$F248,'Classificação geral'!O248,"")</f>
        <v>0</v>
      </c>
      <c r="IY254" s="379">
        <f>IF($IO254='Classificação geral'!$F248,'Classificação geral'!P248,"")</f>
        <v>0</v>
      </c>
      <c r="IZ254" s="379">
        <f>IF($IO254='Classificação geral'!$F248,'Classificação geral'!Q248,"")</f>
        <v>0</v>
      </c>
      <c r="JA254" s="379">
        <f>IF($IO254='Classificação geral'!$F248,'Classificação geral'!R248,"")</f>
        <v>0</v>
      </c>
      <c r="JB254" s="296">
        <f>IF($IO254='Classificação geral'!$F248,'Classificação geral'!$U248,"")</f>
        <v>0</v>
      </c>
      <c r="JC254" s="334" t="str">
        <f t="shared" si="461"/>
        <v/>
      </c>
      <c r="JD254" s="297">
        <f>IFERROR(RANK(JB254,JB:JB,0)+ COUNTIF($JB$13:JB253,JB254),"")</f>
        <v>114</v>
      </c>
    </row>
    <row r="255" spans="66:264" ht="24.6" x14ac:dyDescent="0.4">
      <c r="BN255" s="236"/>
      <c r="EI255" s="295"/>
      <c r="EJ255" s="306"/>
      <c r="EK255" s="293"/>
      <c r="EL255" s="293"/>
      <c r="EM255" s="293"/>
      <c r="EN255" s="378" t="str">
        <f>IFERROR(IF(AND($EL255="fem",'Classificação geral'!$F249=1),'Classificação geral'!G249,""),"")</f>
        <v/>
      </c>
      <c r="EO255" s="378" t="str">
        <f>IFERROR(IF(AND($EL255="fem",'Classificação geral'!$F249=1),'Classificação geral'!H249,""),"")</f>
        <v/>
      </c>
      <c r="EP255" s="378" t="str">
        <f>IFERROR(IF(AND($EL255="fem",'Classificação geral'!$F249=1),'Classificação geral'!I249,""),"")</f>
        <v/>
      </c>
      <c r="EQ255" s="378" t="str">
        <f>IFERROR(IF(AND($EL255="fem",'Classificação geral'!$F249=1),'Classificação geral'!J249,""),"")</f>
        <v/>
      </c>
      <c r="ER255" s="306"/>
      <c r="ES255" s="378" t="str">
        <f>IFERROR(IF(AND($EL255="fem",'Classificação geral'!$F249=1),'Classificação geral'!L249,""),"")</f>
        <v/>
      </c>
      <c r="ET255" s="378" t="str">
        <f>IFERROR(IF(AND($EL255="fem",'Classificação geral'!$F249=1),'Classificação geral'!M249,""),"")</f>
        <v/>
      </c>
      <c r="EU255" s="378" t="str">
        <f>IFERROR(IF(AND($EL255="fem",'Classificação geral'!$F249=1),'Classificação geral'!N249,""),"")</f>
        <v/>
      </c>
      <c r="EV255" s="306"/>
      <c r="EW255" s="378" t="str">
        <f>IFERROR(IF(AND($EL255="fem",'Classificação geral'!$F249=1),'Classificação geral'!P249,""),"")</f>
        <v/>
      </c>
      <c r="EX255" s="378" t="str">
        <f>IFERROR(IF(AND($EL255="fem",'Classificação geral'!$F249=1),'Classificação geral'!Q249,""),"")</f>
        <v/>
      </c>
      <c r="EY255" s="378" t="str">
        <f>IFERROR(IF(AND($EL255="fem",'Classificação geral'!$F249=1),'Classificação geral'!R249,""),"")</f>
        <v/>
      </c>
      <c r="EZ255" s="296"/>
      <c r="FA255" s="380" t="str">
        <f t="shared" si="462"/>
        <v/>
      </c>
      <c r="FB255" s="297" t="str">
        <f>IFERROR(RANK(EZ255,EZ:EZ,0)+ COUNTIF(EZ$13:$EZ254,EZ255),"")</f>
        <v/>
      </c>
      <c r="FC255" s="298"/>
      <c r="FD255" s="305"/>
      <c r="FE255" s="295"/>
      <c r="FF255" s="306"/>
      <c r="FG255" s="293"/>
      <c r="FH255" s="293"/>
      <c r="FI255" s="306"/>
      <c r="FJ255" s="378" t="str">
        <f>IFERROR(IF(AND($FH255="mas",'Classificação geral'!$F249=1),'Classificação geral'!G249,""),"")</f>
        <v/>
      </c>
      <c r="FK255" s="378" t="str">
        <f>IFERROR(IF(AND($FH255="mas",'Classificação geral'!$F249=1),'Classificação geral'!H249,""),"")</f>
        <v/>
      </c>
      <c r="FL255" s="378" t="str">
        <f>IFERROR(IF(AND($FH255="mas",'Classificação geral'!$F249=1),'Classificação geral'!I249,""),"")</f>
        <v/>
      </c>
      <c r="FM255" s="378" t="str">
        <f>IFERROR(IF(AND($FH255="mas",'Classificação geral'!$F249=1),'Classificação geral'!J249,""),"")</f>
        <v/>
      </c>
      <c r="FN255" s="378" t="str">
        <f>IFERROR(IF(AND($FH255="mas",'Classificação geral'!$F249=1),'Classificação geral'!K249,""),"")</f>
        <v/>
      </c>
      <c r="FO255" s="378" t="str">
        <f>IFERROR(IF(AND($FH255="mas",'Classificação geral'!$F249=1),'Classificação geral'!L249,""),"")</f>
        <v/>
      </c>
      <c r="FP255" s="378" t="str">
        <f>IFERROR(IF(AND($FH255="mas",'Classificação geral'!$F249=1),'Classificação geral'!M249,""),"")</f>
        <v/>
      </c>
      <c r="FQ255" s="378" t="str">
        <f>IFERROR(IF(AND($FH255="mas",'Classificação geral'!$F249=1),'Classificação geral'!N249,""),"")</f>
        <v/>
      </c>
      <c r="FR255" s="378" t="str">
        <f>IFERROR(IF(AND($FH255="mas",'Classificação geral'!$F249=1),'Classificação geral'!O249,""),"")</f>
        <v/>
      </c>
      <c r="FS255" s="378" t="str">
        <f>IFERROR(IF(AND($FH255="mas",'Classificação geral'!$F249=1),'Classificação geral'!P249,""),"")</f>
        <v/>
      </c>
      <c r="FT255" s="378" t="str">
        <f>IFERROR(IF(AND($FH255="mas",'Classificação geral'!$F249=1),'Classificação geral'!Q249,""),"")</f>
        <v/>
      </c>
      <c r="FU255" s="378" t="str">
        <f>IFERROR(IF(AND($FH255="mas",'Classificação geral'!$F249=1),'Classificação geral'!R249,""),"")</f>
        <v/>
      </c>
      <c r="FV255" s="306"/>
      <c r="FW255" s="380" t="str">
        <f t="shared" si="463"/>
        <v/>
      </c>
      <c r="FX255" s="297" t="str">
        <f>IFERROR(RANK(FV255,FV:FV,0)+ COUNTIF($FV$13:FV254,FV255),"")</f>
        <v/>
      </c>
      <c r="FY255" s="305"/>
      <c r="FZ255" s="295"/>
      <c r="GA255" s="295"/>
      <c r="GB255" s="293"/>
      <c r="GC255" s="293"/>
      <c r="GD255" s="306"/>
      <c r="GE255" s="378" t="str">
        <f>IFERROR(IF(AND($GC255="fem",'Classificação geral'!$F249=2),'Classificação geral'!G249,""),"")</f>
        <v/>
      </c>
      <c r="GF255" s="378" t="str">
        <f>IFERROR(IF(AND($GC255="fem",'Classificação geral'!$F249=2),'Classificação geral'!H249,""),"")</f>
        <v/>
      </c>
      <c r="GG255" s="378" t="str">
        <f>IFERROR(IF(AND($GC255="fem",'Classificação geral'!$F249=2),'Classificação geral'!I249,""),"")</f>
        <v/>
      </c>
      <c r="GH255" s="378" t="str">
        <f>IFERROR(IF(AND($GC255="fem",'Classificação geral'!$F249=2),'Classificação geral'!J249,""),"")</f>
        <v/>
      </c>
      <c r="GI255" s="378" t="str">
        <f>IFERROR(IF(AND($GC255="fem",'Classificação geral'!$F249=2),'Classificação geral'!K249,""),"")</f>
        <v/>
      </c>
      <c r="GJ255" s="378" t="str">
        <f>IFERROR(IF(AND($GC255="fem",'Classificação geral'!$F249=2),'Classificação geral'!L249,""),"")</f>
        <v/>
      </c>
      <c r="GK255" s="378" t="str">
        <f>IFERROR(IF(AND($GC255="fem",'Classificação geral'!$F249=2),'Classificação geral'!M249,""),"")</f>
        <v/>
      </c>
      <c r="GL255" s="378" t="str">
        <f>IFERROR(IF(AND($GC255="fem",'Classificação geral'!$F249=2),'Classificação geral'!N249,""),"")</f>
        <v/>
      </c>
      <c r="GM255" s="378" t="str">
        <f>IFERROR(IF(AND($GC255="fem",'Classificação geral'!$F249=2),'Classificação geral'!O249,""),"")</f>
        <v/>
      </c>
      <c r="GN255" s="378" t="str">
        <f>IFERROR(IF(AND($GC255="fem",'Classificação geral'!$F249=2),'Classificação geral'!P249,""),"")</f>
        <v/>
      </c>
      <c r="GO255" s="378" t="str">
        <f>IFERROR(IF(AND($GC255="fem",'Classificação geral'!$F249=2),'Classificação geral'!Q249,""),"")</f>
        <v/>
      </c>
      <c r="GP255" s="378" t="str">
        <f>IFERROR(IF(AND($GC255="fem",'Classificação geral'!$F249=2),'Classificação geral'!R249,""),"")</f>
        <v/>
      </c>
      <c r="GQ255" s="306"/>
      <c r="GR255" s="380" t="str">
        <f t="shared" si="464"/>
        <v/>
      </c>
      <c r="GS255" s="297" t="str">
        <f>IFERROR(RANK(GQ255,GQ:GQ,0)+ COUNTIF($GQ$13:GQ254,GQ255),"")</f>
        <v/>
      </c>
      <c r="GT255" s="305"/>
      <c r="GU255" s="295"/>
      <c r="GV255" s="295"/>
      <c r="GW255" s="293"/>
      <c r="GX255" s="293"/>
      <c r="GY255" s="306"/>
      <c r="GZ255" s="306"/>
      <c r="HA255" s="306"/>
      <c r="HB255" s="306"/>
      <c r="HC255" s="306"/>
      <c r="HD255" s="306"/>
      <c r="HE255" s="306"/>
      <c r="HF255" s="306"/>
      <c r="HG255" s="306"/>
      <c r="HH255" s="306"/>
      <c r="HI255" s="306"/>
      <c r="HJ255" s="306"/>
      <c r="HK255" s="306"/>
      <c r="HL255" s="306"/>
      <c r="HM255" s="380" t="str">
        <f t="shared" si="465"/>
        <v/>
      </c>
      <c r="HN255" s="297" t="str">
        <f>IFERROR(RANK(HL255,HL:HL,0)+ COUNTIF($HL$13:HL254,HL255),"")</f>
        <v/>
      </c>
      <c r="HO255" s="305"/>
      <c r="HP255" s="295"/>
      <c r="HQ255" s="306"/>
      <c r="HR255" s="293"/>
      <c r="HS255" s="293"/>
      <c r="HT255" s="293"/>
      <c r="HU255" s="382">
        <f>IF($HT255='Classificação geral'!$F249,'Classificação geral'!G249,"")</f>
        <v>0</v>
      </c>
      <c r="HV255" s="382">
        <f>IF($HT255='Classificação geral'!$F249,'Classificação geral'!H249,"")</f>
        <v>0</v>
      </c>
      <c r="HW255" s="382">
        <f>IF($HT255='Classificação geral'!$F249,'Classificação geral'!I249,"")</f>
        <v>0</v>
      </c>
      <c r="HX255" s="382">
        <f>IF($HT255='Classificação geral'!$F249,'Classificação geral'!J249,"")</f>
        <v>0</v>
      </c>
      <c r="HY255" s="382">
        <f>IF($HT255='Classificação geral'!$F249,'Classificação geral'!K249,"")</f>
        <v>0</v>
      </c>
      <c r="HZ255" s="382">
        <f>IF($HT255='Classificação geral'!$F249,'Classificação geral'!L249,"")</f>
        <v>0</v>
      </c>
      <c r="IA255" s="382">
        <f>IF($HT255='Classificação geral'!$F249,'Classificação geral'!M249,"")</f>
        <v>0</v>
      </c>
      <c r="IB255" s="382">
        <f>IF($HT255='Classificação geral'!$F249,'Classificação geral'!N249,"")</f>
        <v>0</v>
      </c>
      <c r="IC255" s="382">
        <f>IF($HT255='Classificação geral'!$F249,'Classificação geral'!O249,"")</f>
        <v>0</v>
      </c>
      <c r="ID255" s="382">
        <f>IF($HT255='Classificação geral'!$F249,'Classificação geral'!P249,"")</f>
        <v>0</v>
      </c>
      <c r="IE255" s="382">
        <f>IF($HT255='Classificação geral'!$F249,'Classificação geral'!Q249,"")</f>
        <v>0</v>
      </c>
      <c r="IF255" s="382">
        <f>IF($HT255='Classificação geral'!$F249,'Classificação geral'!R249,"")</f>
        <v>0</v>
      </c>
      <c r="IG255" s="379">
        <f>IF($HT255='Classificação geral'!$F249,'Classificação geral'!$U249,"")</f>
        <v>0</v>
      </c>
      <c r="IH255" s="334" t="str">
        <f t="shared" si="460"/>
        <v/>
      </c>
      <c r="II255" s="297">
        <f>IFERROR(RANK(IG255,IG:IG,0)+ COUNTIF($IG$13:IG254,IG255),"")</f>
        <v>115</v>
      </c>
      <c r="IJ255" s="305"/>
      <c r="IK255" s="295"/>
      <c r="IL255" s="306"/>
      <c r="IM255" s="293"/>
      <c r="IN255" s="293"/>
      <c r="IO255" s="293"/>
      <c r="IP255" s="379">
        <f>IF($IO255='Classificação geral'!$F249,'Classificação geral'!G249,"")</f>
        <v>0</v>
      </c>
      <c r="IQ255" s="379">
        <f>IF($IO255='Classificação geral'!$F249,'Classificação geral'!H249,"")</f>
        <v>0</v>
      </c>
      <c r="IR255" s="379">
        <f>IF($IO255='Classificação geral'!$F249,'Classificação geral'!I249,"")</f>
        <v>0</v>
      </c>
      <c r="IS255" s="379">
        <f>IF($IO255='Classificação geral'!$F249,'Classificação geral'!J249,"")</f>
        <v>0</v>
      </c>
      <c r="IT255" s="379">
        <f>IF($IO255='Classificação geral'!$F249,'Classificação geral'!K249,"")</f>
        <v>0</v>
      </c>
      <c r="IU255" s="379">
        <f>IF($IO255='Classificação geral'!$F249,'Classificação geral'!L249,"")</f>
        <v>0</v>
      </c>
      <c r="IV255" s="379">
        <f>IF($IO255='Classificação geral'!$F249,'Classificação geral'!M249,"")</f>
        <v>0</v>
      </c>
      <c r="IW255" s="379">
        <f>IF($IO255='Classificação geral'!$F249,'Classificação geral'!N249,"")</f>
        <v>0</v>
      </c>
      <c r="IX255" s="379">
        <f>IF($IO255='Classificação geral'!$F249,'Classificação geral'!O249,"")</f>
        <v>0</v>
      </c>
      <c r="IY255" s="379">
        <f>IF($IO255='Classificação geral'!$F249,'Classificação geral'!P249,"")</f>
        <v>0</v>
      </c>
      <c r="IZ255" s="379">
        <f>IF($IO255='Classificação geral'!$F249,'Classificação geral'!Q249,"")</f>
        <v>0</v>
      </c>
      <c r="JA255" s="379">
        <f>IF($IO255='Classificação geral'!$F249,'Classificação geral'!R249,"")</f>
        <v>0</v>
      </c>
      <c r="JB255" s="296">
        <f>IF($IO255='Classificação geral'!$F249,'Classificação geral'!$U249,"")</f>
        <v>0</v>
      </c>
      <c r="JC255" s="334" t="str">
        <f t="shared" si="461"/>
        <v/>
      </c>
      <c r="JD255" s="297">
        <f>IFERROR(RANK(JB255,JB:JB,0)+ COUNTIF($JB$13:JB254,JB255),"")</f>
        <v>115</v>
      </c>
    </row>
    <row r="256" spans="66:264" ht="24.6" x14ac:dyDescent="0.4">
      <c r="BN256" s="236"/>
      <c r="EI256" s="295"/>
      <c r="EJ256" s="306"/>
      <c r="EK256" s="293"/>
      <c r="EL256" s="293"/>
      <c r="EM256" s="293"/>
      <c r="EN256" s="378" t="str">
        <f>IFERROR(IF(AND($EL256="fem",'Classificação geral'!$F250=1),'Classificação geral'!G250,""),"")</f>
        <v/>
      </c>
      <c r="EO256" s="378" t="str">
        <f>IFERROR(IF(AND($EL256="fem",'Classificação geral'!$F250=1),'Classificação geral'!H250,""),"")</f>
        <v/>
      </c>
      <c r="EP256" s="378" t="str">
        <f>IFERROR(IF(AND($EL256="fem",'Classificação geral'!$F250=1),'Classificação geral'!I250,""),"")</f>
        <v/>
      </c>
      <c r="EQ256" s="378" t="str">
        <f>IFERROR(IF(AND($EL256="fem",'Classificação geral'!$F250=1),'Classificação geral'!J250,""),"")</f>
        <v/>
      </c>
      <c r="ER256" s="306"/>
      <c r="ES256" s="378" t="str">
        <f>IFERROR(IF(AND($EL256="fem",'Classificação geral'!$F250=1),'Classificação geral'!L250,""),"")</f>
        <v/>
      </c>
      <c r="ET256" s="378" t="str">
        <f>IFERROR(IF(AND($EL256="fem",'Classificação geral'!$F250=1),'Classificação geral'!M250,""),"")</f>
        <v/>
      </c>
      <c r="EU256" s="378" t="str">
        <f>IFERROR(IF(AND($EL256="fem",'Classificação geral'!$F250=1),'Classificação geral'!N250,""),"")</f>
        <v/>
      </c>
      <c r="EV256" s="306"/>
      <c r="EW256" s="378" t="str">
        <f>IFERROR(IF(AND($EL256="fem",'Classificação geral'!$F250=1),'Classificação geral'!P250,""),"")</f>
        <v/>
      </c>
      <c r="EX256" s="378" t="str">
        <f>IFERROR(IF(AND($EL256="fem",'Classificação geral'!$F250=1),'Classificação geral'!Q250,""),"")</f>
        <v/>
      </c>
      <c r="EY256" s="378" t="str">
        <f>IFERROR(IF(AND($EL256="fem",'Classificação geral'!$F250=1),'Classificação geral'!R250,""),"")</f>
        <v/>
      </c>
      <c r="EZ256" s="296"/>
      <c r="FA256" s="380" t="str">
        <f t="shared" si="462"/>
        <v/>
      </c>
      <c r="FB256" s="297" t="str">
        <f>IFERROR(RANK(EZ256,EZ:EZ,0)+ COUNTIF(EZ$13:$EZ255,EZ256),"")</f>
        <v/>
      </c>
      <c r="FC256" s="298"/>
      <c r="FD256" s="305"/>
      <c r="FE256" s="295"/>
      <c r="FF256" s="306"/>
      <c r="FG256" s="293"/>
      <c r="FH256" s="293"/>
      <c r="FI256" s="306"/>
      <c r="FJ256" s="378" t="str">
        <f>IFERROR(IF(AND($FH256="mas",'Classificação geral'!$F250=1),'Classificação geral'!G250,""),"")</f>
        <v/>
      </c>
      <c r="FK256" s="378" t="str">
        <f>IFERROR(IF(AND($FH256="mas",'Classificação geral'!$F250=1),'Classificação geral'!H250,""),"")</f>
        <v/>
      </c>
      <c r="FL256" s="378" t="str">
        <f>IFERROR(IF(AND($FH256="mas",'Classificação geral'!$F250=1),'Classificação geral'!I250,""),"")</f>
        <v/>
      </c>
      <c r="FM256" s="378" t="str">
        <f>IFERROR(IF(AND($FH256="mas",'Classificação geral'!$F250=1),'Classificação geral'!J250,""),"")</f>
        <v/>
      </c>
      <c r="FN256" s="378" t="str">
        <f>IFERROR(IF(AND($FH256="mas",'Classificação geral'!$F250=1),'Classificação geral'!K250,""),"")</f>
        <v/>
      </c>
      <c r="FO256" s="378" t="str">
        <f>IFERROR(IF(AND($FH256="mas",'Classificação geral'!$F250=1),'Classificação geral'!L250,""),"")</f>
        <v/>
      </c>
      <c r="FP256" s="378" t="str">
        <f>IFERROR(IF(AND($FH256="mas",'Classificação geral'!$F250=1),'Classificação geral'!M250,""),"")</f>
        <v/>
      </c>
      <c r="FQ256" s="378" t="str">
        <f>IFERROR(IF(AND($FH256="mas",'Classificação geral'!$F250=1),'Classificação geral'!N250,""),"")</f>
        <v/>
      </c>
      <c r="FR256" s="378" t="str">
        <f>IFERROR(IF(AND($FH256="mas",'Classificação geral'!$F250=1),'Classificação geral'!O250,""),"")</f>
        <v/>
      </c>
      <c r="FS256" s="378" t="str">
        <f>IFERROR(IF(AND($FH256="mas",'Classificação geral'!$F250=1),'Classificação geral'!P250,""),"")</f>
        <v/>
      </c>
      <c r="FT256" s="378" t="str">
        <f>IFERROR(IF(AND($FH256="mas",'Classificação geral'!$F250=1),'Classificação geral'!Q250,""),"")</f>
        <v/>
      </c>
      <c r="FU256" s="378" t="str">
        <f>IFERROR(IF(AND($FH256="mas",'Classificação geral'!$F250=1),'Classificação geral'!R250,""),"")</f>
        <v/>
      </c>
      <c r="FV256" s="306"/>
      <c r="FW256" s="380" t="str">
        <f t="shared" si="463"/>
        <v/>
      </c>
      <c r="FX256" s="297" t="str">
        <f>IFERROR(RANK(FV256,FV:FV,0)+ COUNTIF($FV$13:FV255,FV256),"")</f>
        <v/>
      </c>
      <c r="FY256" s="305"/>
      <c r="FZ256" s="295"/>
      <c r="GA256" s="295"/>
      <c r="GB256" s="293"/>
      <c r="GC256" s="293"/>
      <c r="GD256" s="306"/>
      <c r="GE256" s="378" t="str">
        <f>IFERROR(IF(AND($GC256="fem",'Classificação geral'!$F250=2),'Classificação geral'!G250,""),"")</f>
        <v/>
      </c>
      <c r="GF256" s="378" t="str">
        <f>IFERROR(IF(AND($GC256="fem",'Classificação geral'!$F250=2),'Classificação geral'!H250,""),"")</f>
        <v/>
      </c>
      <c r="GG256" s="378" t="str">
        <f>IFERROR(IF(AND($GC256="fem",'Classificação geral'!$F250=2),'Classificação geral'!I250,""),"")</f>
        <v/>
      </c>
      <c r="GH256" s="378" t="str">
        <f>IFERROR(IF(AND($GC256="fem",'Classificação geral'!$F250=2),'Classificação geral'!J250,""),"")</f>
        <v/>
      </c>
      <c r="GI256" s="378" t="str">
        <f>IFERROR(IF(AND($GC256="fem",'Classificação geral'!$F250=2),'Classificação geral'!K250,""),"")</f>
        <v/>
      </c>
      <c r="GJ256" s="378" t="str">
        <f>IFERROR(IF(AND($GC256="fem",'Classificação geral'!$F250=2),'Classificação geral'!L250,""),"")</f>
        <v/>
      </c>
      <c r="GK256" s="378" t="str">
        <f>IFERROR(IF(AND($GC256="fem",'Classificação geral'!$F250=2),'Classificação geral'!M250,""),"")</f>
        <v/>
      </c>
      <c r="GL256" s="378" t="str">
        <f>IFERROR(IF(AND($GC256="fem",'Classificação geral'!$F250=2),'Classificação geral'!N250,""),"")</f>
        <v/>
      </c>
      <c r="GM256" s="378" t="str">
        <f>IFERROR(IF(AND($GC256="fem",'Classificação geral'!$F250=2),'Classificação geral'!O250,""),"")</f>
        <v/>
      </c>
      <c r="GN256" s="378" t="str">
        <f>IFERROR(IF(AND($GC256="fem",'Classificação geral'!$F250=2),'Classificação geral'!P250,""),"")</f>
        <v/>
      </c>
      <c r="GO256" s="378" t="str">
        <f>IFERROR(IF(AND($GC256="fem",'Classificação geral'!$F250=2),'Classificação geral'!Q250,""),"")</f>
        <v/>
      </c>
      <c r="GP256" s="378" t="str">
        <f>IFERROR(IF(AND($GC256="fem",'Classificação geral'!$F250=2),'Classificação geral'!R250,""),"")</f>
        <v/>
      </c>
      <c r="GQ256" s="306"/>
      <c r="GR256" s="380" t="str">
        <f t="shared" si="464"/>
        <v/>
      </c>
      <c r="GS256" s="297" t="str">
        <f>IFERROR(RANK(GQ256,GQ:GQ,0)+ COUNTIF($GQ$13:GQ255,GQ256),"")</f>
        <v/>
      </c>
      <c r="GT256" s="305"/>
      <c r="GU256" s="295"/>
      <c r="GV256" s="295"/>
      <c r="GW256" s="293"/>
      <c r="GX256" s="293"/>
      <c r="GY256" s="306"/>
      <c r="GZ256" s="306"/>
      <c r="HA256" s="306"/>
      <c r="HB256" s="306"/>
      <c r="HC256" s="306"/>
      <c r="HD256" s="306"/>
      <c r="HE256" s="306"/>
      <c r="HF256" s="306"/>
      <c r="HG256" s="306"/>
      <c r="HH256" s="306"/>
      <c r="HI256" s="306"/>
      <c r="HJ256" s="306"/>
      <c r="HK256" s="306"/>
      <c r="HL256" s="306"/>
      <c r="HM256" s="380" t="str">
        <f t="shared" si="465"/>
        <v/>
      </c>
      <c r="HN256" s="297" t="str">
        <f>IFERROR(RANK(HL256,HL:HL,0)+ COUNTIF($HL$13:HL255,HL256),"")</f>
        <v/>
      </c>
      <c r="HO256" s="305"/>
      <c r="HP256" s="295"/>
      <c r="HQ256" s="306"/>
      <c r="HR256" s="293"/>
      <c r="HS256" s="293"/>
      <c r="HT256" s="293"/>
      <c r="HU256" s="382">
        <f>IF($HT256='Classificação geral'!$F250,'Classificação geral'!G250,"")</f>
        <v>0</v>
      </c>
      <c r="HV256" s="382">
        <f>IF($HT256='Classificação geral'!$F250,'Classificação geral'!H250,"")</f>
        <v>0</v>
      </c>
      <c r="HW256" s="382">
        <f>IF($HT256='Classificação geral'!$F250,'Classificação geral'!I250,"")</f>
        <v>0</v>
      </c>
      <c r="HX256" s="382">
        <f>IF($HT256='Classificação geral'!$F250,'Classificação geral'!J250,"")</f>
        <v>0</v>
      </c>
      <c r="HY256" s="382">
        <f>IF($HT256='Classificação geral'!$F250,'Classificação geral'!K250,"")</f>
        <v>0</v>
      </c>
      <c r="HZ256" s="382">
        <f>IF($HT256='Classificação geral'!$F250,'Classificação geral'!L250,"")</f>
        <v>0</v>
      </c>
      <c r="IA256" s="382">
        <f>IF($HT256='Classificação geral'!$F250,'Classificação geral'!M250,"")</f>
        <v>0</v>
      </c>
      <c r="IB256" s="382">
        <f>IF($HT256='Classificação geral'!$F250,'Classificação geral'!N250,"")</f>
        <v>0</v>
      </c>
      <c r="IC256" s="382">
        <f>IF($HT256='Classificação geral'!$F250,'Classificação geral'!O250,"")</f>
        <v>0</v>
      </c>
      <c r="ID256" s="382">
        <f>IF($HT256='Classificação geral'!$F250,'Classificação geral'!P250,"")</f>
        <v>0</v>
      </c>
      <c r="IE256" s="382">
        <f>IF($HT256='Classificação geral'!$F250,'Classificação geral'!Q250,"")</f>
        <v>0</v>
      </c>
      <c r="IF256" s="382">
        <f>IF($HT256='Classificação geral'!$F250,'Classificação geral'!R250,"")</f>
        <v>0</v>
      </c>
      <c r="IG256" s="379">
        <f>IF($HT256='Classificação geral'!$F250,'Classificação geral'!$U250,"")</f>
        <v>0</v>
      </c>
      <c r="IH256" s="334" t="str">
        <f t="shared" si="460"/>
        <v/>
      </c>
      <c r="II256" s="297">
        <f>IFERROR(RANK(IG256,IG:IG,0)+ COUNTIF($IG$13:IG255,IG256),"")</f>
        <v>116</v>
      </c>
      <c r="IJ256" s="305"/>
      <c r="IK256" s="295"/>
      <c r="IL256" s="306"/>
      <c r="IM256" s="293"/>
      <c r="IN256" s="293"/>
      <c r="IO256" s="293"/>
      <c r="IP256" s="379">
        <f>IF($IO256='Classificação geral'!$F250,'Classificação geral'!G250,"")</f>
        <v>0</v>
      </c>
      <c r="IQ256" s="379">
        <f>IF($IO256='Classificação geral'!$F250,'Classificação geral'!H250,"")</f>
        <v>0</v>
      </c>
      <c r="IR256" s="379">
        <f>IF($IO256='Classificação geral'!$F250,'Classificação geral'!I250,"")</f>
        <v>0</v>
      </c>
      <c r="IS256" s="379">
        <f>IF($IO256='Classificação geral'!$F250,'Classificação geral'!J250,"")</f>
        <v>0</v>
      </c>
      <c r="IT256" s="379">
        <f>IF($IO256='Classificação geral'!$F250,'Classificação geral'!K250,"")</f>
        <v>0</v>
      </c>
      <c r="IU256" s="379">
        <f>IF($IO256='Classificação geral'!$F250,'Classificação geral'!L250,"")</f>
        <v>0</v>
      </c>
      <c r="IV256" s="379">
        <f>IF($IO256='Classificação geral'!$F250,'Classificação geral'!M250,"")</f>
        <v>0</v>
      </c>
      <c r="IW256" s="379">
        <f>IF($IO256='Classificação geral'!$F250,'Classificação geral'!N250,"")</f>
        <v>0</v>
      </c>
      <c r="IX256" s="379">
        <f>IF($IO256='Classificação geral'!$F250,'Classificação geral'!O250,"")</f>
        <v>0</v>
      </c>
      <c r="IY256" s="379">
        <f>IF($IO256='Classificação geral'!$F250,'Classificação geral'!P250,"")</f>
        <v>0</v>
      </c>
      <c r="IZ256" s="379">
        <f>IF($IO256='Classificação geral'!$F250,'Classificação geral'!Q250,"")</f>
        <v>0</v>
      </c>
      <c r="JA256" s="379">
        <f>IF($IO256='Classificação geral'!$F250,'Classificação geral'!R250,"")</f>
        <v>0</v>
      </c>
      <c r="JB256" s="296">
        <f>IF($IO256='Classificação geral'!$F250,'Classificação geral'!$U250,"")</f>
        <v>0</v>
      </c>
      <c r="JC256" s="334" t="str">
        <f t="shared" si="461"/>
        <v/>
      </c>
      <c r="JD256" s="297">
        <f>IFERROR(RANK(JB256,JB:JB,0)+ COUNTIF($JB$13:JB255,JB256),"")</f>
        <v>116</v>
      </c>
    </row>
    <row r="257" spans="66:264" ht="24.6" x14ac:dyDescent="0.4">
      <c r="BN257" s="236"/>
      <c r="EI257" s="295"/>
      <c r="EJ257" s="306"/>
      <c r="EK257" s="293"/>
      <c r="EL257" s="293"/>
      <c r="EM257" s="293"/>
      <c r="EN257" s="378" t="str">
        <f>IFERROR(IF(AND($EL257="fem",'Classificação geral'!$F251=1),'Classificação geral'!G251,""),"")</f>
        <v/>
      </c>
      <c r="EO257" s="378" t="str">
        <f>IFERROR(IF(AND($EL257="fem",'Classificação geral'!$F251=1),'Classificação geral'!H251,""),"")</f>
        <v/>
      </c>
      <c r="EP257" s="378" t="str">
        <f>IFERROR(IF(AND($EL257="fem",'Classificação geral'!$F251=1),'Classificação geral'!I251,""),"")</f>
        <v/>
      </c>
      <c r="EQ257" s="378" t="str">
        <f>IFERROR(IF(AND($EL257="fem",'Classificação geral'!$F251=1),'Classificação geral'!J251,""),"")</f>
        <v/>
      </c>
      <c r="ER257" s="306"/>
      <c r="ES257" s="378" t="str">
        <f>IFERROR(IF(AND($EL257="fem",'Classificação geral'!$F251=1),'Classificação geral'!L251,""),"")</f>
        <v/>
      </c>
      <c r="ET257" s="378" t="str">
        <f>IFERROR(IF(AND($EL257="fem",'Classificação geral'!$F251=1),'Classificação geral'!M251,""),"")</f>
        <v/>
      </c>
      <c r="EU257" s="378" t="str">
        <f>IFERROR(IF(AND($EL257="fem",'Classificação geral'!$F251=1),'Classificação geral'!N251,""),"")</f>
        <v/>
      </c>
      <c r="EV257" s="306"/>
      <c r="EW257" s="378" t="str">
        <f>IFERROR(IF(AND($EL257="fem",'Classificação geral'!$F251=1),'Classificação geral'!P251,""),"")</f>
        <v/>
      </c>
      <c r="EX257" s="378" t="str">
        <f>IFERROR(IF(AND($EL257="fem",'Classificação geral'!$F251=1),'Classificação geral'!Q251,""),"")</f>
        <v/>
      </c>
      <c r="EY257" s="378" t="str">
        <f>IFERROR(IF(AND($EL257="fem",'Classificação geral'!$F251=1),'Classificação geral'!R251,""),"")</f>
        <v/>
      </c>
      <c r="EZ257" s="296"/>
      <c r="FA257" s="380" t="str">
        <f t="shared" si="462"/>
        <v/>
      </c>
      <c r="FB257" s="297" t="str">
        <f>IFERROR(RANK(EZ257,EZ:EZ,0)+ COUNTIF(EZ$13:$EZ256,EZ257),"")</f>
        <v/>
      </c>
      <c r="FC257" s="298"/>
      <c r="FD257" s="305"/>
      <c r="FE257" s="295"/>
      <c r="FF257" s="306"/>
      <c r="FG257" s="293"/>
      <c r="FH257" s="293"/>
      <c r="FI257" s="306"/>
      <c r="FJ257" s="378" t="str">
        <f>IFERROR(IF(AND($FH257="mas",'Classificação geral'!$F251=1),'Classificação geral'!G251,""),"")</f>
        <v/>
      </c>
      <c r="FK257" s="378" t="str">
        <f>IFERROR(IF(AND($FH257="mas",'Classificação geral'!$F251=1),'Classificação geral'!H251,""),"")</f>
        <v/>
      </c>
      <c r="FL257" s="378" t="str">
        <f>IFERROR(IF(AND($FH257="mas",'Classificação geral'!$F251=1),'Classificação geral'!I251,""),"")</f>
        <v/>
      </c>
      <c r="FM257" s="378" t="str">
        <f>IFERROR(IF(AND($FH257="mas",'Classificação geral'!$F251=1),'Classificação geral'!J251,""),"")</f>
        <v/>
      </c>
      <c r="FN257" s="378" t="str">
        <f>IFERROR(IF(AND($FH257="mas",'Classificação geral'!$F251=1),'Classificação geral'!K251,""),"")</f>
        <v/>
      </c>
      <c r="FO257" s="378" t="str">
        <f>IFERROR(IF(AND($FH257="mas",'Classificação geral'!$F251=1),'Classificação geral'!L251,""),"")</f>
        <v/>
      </c>
      <c r="FP257" s="378" t="str">
        <f>IFERROR(IF(AND($FH257="mas",'Classificação geral'!$F251=1),'Classificação geral'!M251,""),"")</f>
        <v/>
      </c>
      <c r="FQ257" s="378" t="str">
        <f>IFERROR(IF(AND($FH257="mas",'Classificação geral'!$F251=1),'Classificação geral'!N251,""),"")</f>
        <v/>
      </c>
      <c r="FR257" s="378" t="str">
        <f>IFERROR(IF(AND($FH257="mas",'Classificação geral'!$F251=1),'Classificação geral'!O251,""),"")</f>
        <v/>
      </c>
      <c r="FS257" s="378" t="str">
        <f>IFERROR(IF(AND($FH257="mas",'Classificação geral'!$F251=1),'Classificação geral'!P251,""),"")</f>
        <v/>
      </c>
      <c r="FT257" s="378" t="str">
        <f>IFERROR(IF(AND($FH257="mas",'Classificação geral'!$F251=1),'Classificação geral'!Q251,""),"")</f>
        <v/>
      </c>
      <c r="FU257" s="378" t="str">
        <f>IFERROR(IF(AND($FH257="mas",'Classificação geral'!$F251=1),'Classificação geral'!R251,""),"")</f>
        <v/>
      </c>
      <c r="FV257" s="306"/>
      <c r="FW257" s="380" t="str">
        <f t="shared" si="463"/>
        <v/>
      </c>
      <c r="FX257" s="297" t="str">
        <f>IFERROR(RANK(FV257,FV:FV,0)+ COUNTIF($FV$13:FV256,FV257),"")</f>
        <v/>
      </c>
      <c r="FY257" s="305"/>
      <c r="FZ257" s="295"/>
      <c r="GA257" s="295"/>
      <c r="GB257" s="293"/>
      <c r="GC257" s="293"/>
      <c r="GD257" s="306"/>
      <c r="GE257" s="378" t="str">
        <f>IFERROR(IF(AND($GC257="fem",'Classificação geral'!$F251=2),'Classificação geral'!G251,""),"")</f>
        <v/>
      </c>
      <c r="GF257" s="378" t="str">
        <f>IFERROR(IF(AND($GC257="fem",'Classificação geral'!$F251=2),'Classificação geral'!H251,""),"")</f>
        <v/>
      </c>
      <c r="GG257" s="378" t="str">
        <f>IFERROR(IF(AND($GC257="fem",'Classificação geral'!$F251=2),'Classificação geral'!I251,""),"")</f>
        <v/>
      </c>
      <c r="GH257" s="378" t="str">
        <f>IFERROR(IF(AND($GC257="fem",'Classificação geral'!$F251=2),'Classificação geral'!J251,""),"")</f>
        <v/>
      </c>
      <c r="GI257" s="378" t="str">
        <f>IFERROR(IF(AND($GC257="fem",'Classificação geral'!$F251=2),'Classificação geral'!K251,""),"")</f>
        <v/>
      </c>
      <c r="GJ257" s="378" t="str">
        <f>IFERROR(IF(AND($GC257="fem",'Classificação geral'!$F251=2),'Classificação geral'!L251,""),"")</f>
        <v/>
      </c>
      <c r="GK257" s="378" t="str">
        <f>IFERROR(IF(AND($GC257="fem",'Classificação geral'!$F251=2),'Classificação geral'!M251,""),"")</f>
        <v/>
      </c>
      <c r="GL257" s="378" t="str">
        <f>IFERROR(IF(AND($GC257="fem",'Classificação geral'!$F251=2),'Classificação geral'!N251,""),"")</f>
        <v/>
      </c>
      <c r="GM257" s="378" t="str">
        <f>IFERROR(IF(AND($GC257="fem",'Classificação geral'!$F251=2),'Classificação geral'!O251,""),"")</f>
        <v/>
      </c>
      <c r="GN257" s="378" t="str">
        <f>IFERROR(IF(AND($GC257="fem",'Classificação geral'!$F251=2),'Classificação geral'!P251,""),"")</f>
        <v/>
      </c>
      <c r="GO257" s="378" t="str">
        <f>IFERROR(IF(AND($GC257="fem",'Classificação geral'!$F251=2),'Classificação geral'!Q251,""),"")</f>
        <v/>
      </c>
      <c r="GP257" s="378" t="str">
        <f>IFERROR(IF(AND($GC257="fem",'Classificação geral'!$F251=2),'Classificação geral'!R251,""),"")</f>
        <v/>
      </c>
      <c r="GQ257" s="306"/>
      <c r="GR257" s="380" t="str">
        <f t="shared" si="464"/>
        <v/>
      </c>
      <c r="GS257" s="297" t="str">
        <f>IFERROR(RANK(GQ257,GQ:GQ,0)+ COUNTIF($GQ$13:GQ256,GQ257),"")</f>
        <v/>
      </c>
      <c r="GT257" s="305"/>
      <c r="GU257" s="295"/>
      <c r="GV257" s="295"/>
      <c r="GW257" s="293"/>
      <c r="GX257" s="293"/>
      <c r="GY257" s="306"/>
      <c r="GZ257" s="306"/>
      <c r="HA257" s="306"/>
      <c r="HB257" s="306"/>
      <c r="HC257" s="306"/>
      <c r="HD257" s="306"/>
      <c r="HE257" s="306"/>
      <c r="HF257" s="306"/>
      <c r="HG257" s="306"/>
      <c r="HH257" s="306"/>
      <c r="HI257" s="306"/>
      <c r="HJ257" s="306"/>
      <c r="HK257" s="306"/>
      <c r="HL257" s="306"/>
      <c r="HM257" s="380" t="str">
        <f t="shared" si="465"/>
        <v/>
      </c>
      <c r="HN257" s="297" t="str">
        <f>IFERROR(RANK(HL257,HL:HL,0)+ COUNTIF($HL$13:HL256,HL257),"")</f>
        <v/>
      </c>
      <c r="HO257" s="305"/>
      <c r="HP257" s="295"/>
      <c r="HQ257" s="306"/>
      <c r="HR257" s="293"/>
      <c r="HS257" s="293"/>
      <c r="HT257" s="293"/>
      <c r="HU257" s="382">
        <f>IF($HT257='Classificação geral'!$F251,'Classificação geral'!G251,"")</f>
        <v>0</v>
      </c>
      <c r="HV257" s="382">
        <f>IF($HT257='Classificação geral'!$F251,'Classificação geral'!H251,"")</f>
        <v>0</v>
      </c>
      <c r="HW257" s="382">
        <f>IF($HT257='Classificação geral'!$F251,'Classificação geral'!I251,"")</f>
        <v>0</v>
      </c>
      <c r="HX257" s="382">
        <f>IF($HT257='Classificação geral'!$F251,'Classificação geral'!J251,"")</f>
        <v>0</v>
      </c>
      <c r="HY257" s="382">
        <f>IF($HT257='Classificação geral'!$F251,'Classificação geral'!K251,"")</f>
        <v>0</v>
      </c>
      <c r="HZ257" s="382">
        <f>IF($HT257='Classificação geral'!$F251,'Classificação geral'!L251,"")</f>
        <v>0</v>
      </c>
      <c r="IA257" s="382">
        <f>IF($HT257='Classificação geral'!$F251,'Classificação geral'!M251,"")</f>
        <v>0</v>
      </c>
      <c r="IB257" s="382">
        <f>IF($HT257='Classificação geral'!$F251,'Classificação geral'!N251,"")</f>
        <v>0</v>
      </c>
      <c r="IC257" s="382">
        <f>IF($HT257='Classificação geral'!$F251,'Classificação geral'!O251,"")</f>
        <v>0</v>
      </c>
      <c r="ID257" s="382">
        <f>IF($HT257='Classificação geral'!$F251,'Classificação geral'!P251,"")</f>
        <v>0</v>
      </c>
      <c r="IE257" s="382">
        <f>IF($HT257='Classificação geral'!$F251,'Classificação geral'!Q251,"")</f>
        <v>0</v>
      </c>
      <c r="IF257" s="382">
        <f>IF($HT257='Classificação geral'!$F251,'Classificação geral'!R251,"")</f>
        <v>0</v>
      </c>
      <c r="IG257" s="379">
        <f>IF($HT257='Classificação geral'!$F251,'Classificação geral'!$U251,"")</f>
        <v>0</v>
      </c>
      <c r="IH257" s="334" t="str">
        <f t="shared" si="460"/>
        <v/>
      </c>
      <c r="II257" s="297">
        <f>IFERROR(RANK(IG257,IG:IG,0)+ COUNTIF($IG$13:IG256,IG257),"")</f>
        <v>117</v>
      </c>
      <c r="IJ257" s="305"/>
      <c r="IK257" s="295"/>
      <c r="IL257" s="306"/>
      <c r="IM257" s="293"/>
      <c r="IN257" s="293"/>
      <c r="IO257" s="293"/>
      <c r="IP257" s="379">
        <f>IF($IO257='Classificação geral'!$F251,'Classificação geral'!G251,"")</f>
        <v>0</v>
      </c>
      <c r="IQ257" s="379">
        <f>IF($IO257='Classificação geral'!$F251,'Classificação geral'!H251,"")</f>
        <v>0</v>
      </c>
      <c r="IR257" s="379">
        <f>IF($IO257='Classificação geral'!$F251,'Classificação geral'!I251,"")</f>
        <v>0</v>
      </c>
      <c r="IS257" s="379">
        <f>IF($IO257='Classificação geral'!$F251,'Classificação geral'!J251,"")</f>
        <v>0</v>
      </c>
      <c r="IT257" s="379">
        <f>IF($IO257='Classificação geral'!$F251,'Classificação geral'!K251,"")</f>
        <v>0</v>
      </c>
      <c r="IU257" s="379">
        <f>IF($IO257='Classificação geral'!$F251,'Classificação geral'!L251,"")</f>
        <v>0</v>
      </c>
      <c r="IV257" s="379">
        <f>IF($IO257='Classificação geral'!$F251,'Classificação geral'!M251,"")</f>
        <v>0</v>
      </c>
      <c r="IW257" s="379">
        <f>IF($IO257='Classificação geral'!$F251,'Classificação geral'!N251,"")</f>
        <v>0</v>
      </c>
      <c r="IX257" s="379">
        <f>IF($IO257='Classificação geral'!$F251,'Classificação geral'!O251,"")</f>
        <v>0</v>
      </c>
      <c r="IY257" s="379">
        <f>IF($IO257='Classificação geral'!$F251,'Classificação geral'!P251,"")</f>
        <v>0</v>
      </c>
      <c r="IZ257" s="379">
        <f>IF($IO257='Classificação geral'!$F251,'Classificação geral'!Q251,"")</f>
        <v>0</v>
      </c>
      <c r="JA257" s="379">
        <f>IF($IO257='Classificação geral'!$F251,'Classificação geral'!R251,"")</f>
        <v>0</v>
      </c>
      <c r="JB257" s="296">
        <f>IF($IO257='Classificação geral'!$F251,'Classificação geral'!$U251,"")</f>
        <v>0</v>
      </c>
      <c r="JC257" s="334" t="str">
        <f t="shared" si="461"/>
        <v/>
      </c>
      <c r="JD257" s="297">
        <f>IFERROR(RANK(JB257,JB:JB,0)+ COUNTIF($JB$13:JB256,JB257),"")</f>
        <v>117</v>
      </c>
    </row>
    <row r="258" spans="66:264" ht="24.6" x14ac:dyDescent="0.4">
      <c r="BN258" s="236"/>
      <c r="EI258" s="295"/>
      <c r="EJ258" s="306"/>
      <c r="EK258" s="293"/>
      <c r="EL258" s="293"/>
      <c r="EM258" s="293"/>
      <c r="EN258" s="378" t="str">
        <f>IFERROR(IF(AND($EL258="fem",'Classificação geral'!$F252=1),'Classificação geral'!G252,""),"")</f>
        <v/>
      </c>
      <c r="EO258" s="378" t="str">
        <f>IFERROR(IF(AND($EL258="fem",'Classificação geral'!$F252=1),'Classificação geral'!H252,""),"")</f>
        <v/>
      </c>
      <c r="EP258" s="378" t="str">
        <f>IFERROR(IF(AND($EL258="fem",'Classificação geral'!$F252=1),'Classificação geral'!I252,""),"")</f>
        <v/>
      </c>
      <c r="EQ258" s="378" t="str">
        <f>IFERROR(IF(AND($EL258="fem",'Classificação geral'!$F252=1),'Classificação geral'!J252,""),"")</f>
        <v/>
      </c>
      <c r="ER258" s="306"/>
      <c r="ES258" s="378" t="str">
        <f>IFERROR(IF(AND($EL258="fem",'Classificação geral'!$F252=1),'Classificação geral'!L252,""),"")</f>
        <v/>
      </c>
      <c r="ET258" s="378" t="str">
        <f>IFERROR(IF(AND($EL258="fem",'Classificação geral'!$F252=1),'Classificação geral'!M252,""),"")</f>
        <v/>
      </c>
      <c r="EU258" s="378" t="str">
        <f>IFERROR(IF(AND($EL258="fem",'Classificação geral'!$F252=1),'Classificação geral'!N252,""),"")</f>
        <v/>
      </c>
      <c r="EV258" s="306"/>
      <c r="EW258" s="378" t="str">
        <f>IFERROR(IF(AND($EL258="fem",'Classificação geral'!$F252=1),'Classificação geral'!P252,""),"")</f>
        <v/>
      </c>
      <c r="EX258" s="378" t="str">
        <f>IFERROR(IF(AND($EL258="fem",'Classificação geral'!$F252=1),'Classificação geral'!Q252,""),"")</f>
        <v/>
      </c>
      <c r="EY258" s="378" t="str">
        <f>IFERROR(IF(AND($EL258="fem",'Classificação geral'!$F252=1),'Classificação geral'!R252,""),"")</f>
        <v/>
      </c>
      <c r="EZ258" s="296"/>
      <c r="FA258" s="380" t="str">
        <f t="shared" si="462"/>
        <v/>
      </c>
      <c r="FB258" s="297" t="str">
        <f>IFERROR(RANK(EZ258,EZ:EZ,0)+ COUNTIF(EZ$13:$EZ257,EZ258),"")</f>
        <v/>
      </c>
      <c r="FC258" s="298"/>
      <c r="FD258" s="305"/>
      <c r="FE258" s="295"/>
      <c r="FF258" s="306"/>
      <c r="FG258" s="293"/>
      <c r="FH258" s="293"/>
      <c r="FI258" s="306"/>
      <c r="FJ258" s="378" t="str">
        <f>IFERROR(IF(AND($FH258="mas",'Classificação geral'!$F252=1),'Classificação geral'!G252,""),"")</f>
        <v/>
      </c>
      <c r="FK258" s="378" t="str">
        <f>IFERROR(IF(AND($FH258="mas",'Classificação geral'!$F252=1),'Classificação geral'!H252,""),"")</f>
        <v/>
      </c>
      <c r="FL258" s="378" t="str">
        <f>IFERROR(IF(AND($FH258="mas",'Classificação geral'!$F252=1),'Classificação geral'!I252,""),"")</f>
        <v/>
      </c>
      <c r="FM258" s="378" t="str">
        <f>IFERROR(IF(AND($FH258="mas",'Classificação geral'!$F252=1),'Classificação geral'!J252,""),"")</f>
        <v/>
      </c>
      <c r="FN258" s="378" t="str">
        <f>IFERROR(IF(AND($FH258="mas",'Classificação geral'!$F252=1),'Classificação geral'!K252,""),"")</f>
        <v/>
      </c>
      <c r="FO258" s="378" t="str">
        <f>IFERROR(IF(AND($FH258="mas",'Classificação geral'!$F252=1),'Classificação geral'!L252,""),"")</f>
        <v/>
      </c>
      <c r="FP258" s="378" t="str">
        <f>IFERROR(IF(AND($FH258="mas",'Classificação geral'!$F252=1),'Classificação geral'!M252,""),"")</f>
        <v/>
      </c>
      <c r="FQ258" s="378" t="str">
        <f>IFERROR(IF(AND($FH258="mas",'Classificação geral'!$F252=1),'Classificação geral'!N252,""),"")</f>
        <v/>
      </c>
      <c r="FR258" s="378" t="str">
        <f>IFERROR(IF(AND($FH258="mas",'Classificação geral'!$F252=1),'Classificação geral'!O252,""),"")</f>
        <v/>
      </c>
      <c r="FS258" s="378" t="str">
        <f>IFERROR(IF(AND($FH258="mas",'Classificação geral'!$F252=1),'Classificação geral'!P252,""),"")</f>
        <v/>
      </c>
      <c r="FT258" s="378" t="str">
        <f>IFERROR(IF(AND($FH258="mas",'Classificação geral'!$F252=1),'Classificação geral'!Q252,""),"")</f>
        <v/>
      </c>
      <c r="FU258" s="378" t="str">
        <f>IFERROR(IF(AND($FH258="mas",'Classificação geral'!$F252=1),'Classificação geral'!R252,""),"")</f>
        <v/>
      </c>
      <c r="FV258" s="306"/>
      <c r="FW258" s="380" t="str">
        <f t="shared" si="463"/>
        <v/>
      </c>
      <c r="FX258" s="297" t="str">
        <f>IFERROR(RANK(FV258,FV:FV,0)+ COUNTIF($FV$13:FV257,FV258),"")</f>
        <v/>
      </c>
      <c r="FY258" s="305"/>
      <c r="FZ258" s="295"/>
      <c r="GA258" s="295"/>
      <c r="GB258" s="293"/>
      <c r="GC258" s="293"/>
      <c r="GD258" s="306"/>
      <c r="GE258" s="378" t="str">
        <f>IFERROR(IF(AND($GC258="fem",'Classificação geral'!$F252=2),'Classificação geral'!G252,""),"")</f>
        <v/>
      </c>
      <c r="GF258" s="378" t="str">
        <f>IFERROR(IF(AND($GC258="fem",'Classificação geral'!$F252=2),'Classificação geral'!H252,""),"")</f>
        <v/>
      </c>
      <c r="GG258" s="378" t="str">
        <f>IFERROR(IF(AND($GC258="fem",'Classificação geral'!$F252=2),'Classificação geral'!I252,""),"")</f>
        <v/>
      </c>
      <c r="GH258" s="378" t="str">
        <f>IFERROR(IF(AND($GC258="fem",'Classificação geral'!$F252=2),'Classificação geral'!J252,""),"")</f>
        <v/>
      </c>
      <c r="GI258" s="378" t="str">
        <f>IFERROR(IF(AND($GC258="fem",'Classificação geral'!$F252=2),'Classificação geral'!K252,""),"")</f>
        <v/>
      </c>
      <c r="GJ258" s="378" t="str">
        <f>IFERROR(IF(AND($GC258="fem",'Classificação geral'!$F252=2),'Classificação geral'!L252,""),"")</f>
        <v/>
      </c>
      <c r="GK258" s="378" t="str">
        <f>IFERROR(IF(AND($GC258="fem",'Classificação geral'!$F252=2),'Classificação geral'!M252,""),"")</f>
        <v/>
      </c>
      <c r="GL258" s="378" t="str">
        <f>IFERROR(IF(AND($GC258="fem",'Classificação geral'!$F252=2),'Classificação geral'!N252,""),"")</f>
        <v/>
      </c>
      <c r="GM258" s="378" t="str">
        <f>IFERROR(IF(AND($GC258="fem",'Classificação geral'!$F252=2),'Classificação geral'!O252,""),"")</f>
        <v/>
      </c>
      <c r="GN258" s="378" t="str">
        <f>IFERROR(IF(AND($GC258="fem",'Classificação geral'!$F252=2),'Classificação geral'!P252,""),"")</f>
        <v/>
      </c>
      <c r="GO258" s="378" t="str">
        <f>IFERROR(IF(AND($GC258="fem",'Classificação geral'!$F252=2),'Classificação geral'!Q252,""),"")</f>
        <v/>
      </c>
      <c r="GP258" s="378" t="str">
        <f>IFERROR(IF(AND($GC258="fem",'Classificação geral'!$F252=2),'Classificação geral'!R252,""),"")</f>
        <v/>
      </c>
      <c r="GQ258" s="306"/>
      <c r="GR258" s="380" t="str">
        <f t="shared" si="464"/>
        <v/>
      </c>
      <c r="GS258" s="297" t="str">
        <f>IFERROR(RANK(GQ258,GQ:GQ,0)+ COUNTIF($GQ$13:GQ257,GQ258),"")</f>
        <v/>
      </c>
      <c r="GT258" s="305"/>
      <c r="GU258" s="295"/>
      <c r="GV258" s="295"/>
      <c r="GW258" s="293"/>
      <c r="GX258" s="293"/>
      <c r="GY258" s="306"/>
      <c r="GZ258" s="306"/>
      <c r="HA258" s="306"/>
      <c r="HB258" s="306"/>
      <c r="HC258" s="306"/>
      <c r="HD258" s="306"/>
      <c r="HE258" s="306"/>
      <c r="HF258" s="306"/>
      <c r="HG258" s="306"/>
      <c r="HH258" s="306"/>
      <c r="HI258" s="306"/>
      <c r="HJ258" s="306"/>
      <c r="HK258" s="306"/>
      <c r="HL258" s="306"/>
      <c r="HM258" s="380" t="str">
        <f t="shared" si="465"/>
        <v/>
      </c>
      <c r="HN258" s="297" t="str">
        <f>IFERROR(RANK(HL258,HL:HL,0)+ COUNTIF($HL$13:HL257,HL258),"")</f>
        <v/>
      </c>
      <c r="HO258" s="305"/>
      <c r="HP258" s="295"/>
      <c r="HQ258" s="306"/>
      <c r="HR258" s="293"/>
      <c r="HS258" s="293"/>
      <c r="HT258" s="293"/>
      <c r="HU258" s="382">
        <f>IF($HT258='Classificação geral'!$F252,'Classificação geral'!G252,"")</f>
        <v>0</v>
      </c>
      <c r="HV258" s="382">
        <f>IF($HT258='Classificação geral'!$F252,'Classificação geral'!H252,"")</f>
        <v>0</v>
      </c>
      <c r="HW258" s="382">
        <f>IF($HT258='Classificação geral'!$F252,'Classificação geral'!I252,"")</f>
        <v>0</v>
      </c>
      <c r="HX258" s="382">
        <f>IF($HT258='Classificação geral'!$F252,'Classificação geral'!J252,"")</f>
        <v>0</v>
      </c>
      <c r="HY258" s="382">
        <f>IF($HT258='Classificação geral'!$F252,'Classificação geral'!K252,"")</f>
        <v>0</v>
      </c>
      <c r="HZ258" s="382">
        <f>IF($HT258='Classificação geral'!$F252,'Classificação geral'!L252,"")</f>
        <v>0</v>
      </c>
      <c r="IA258" s="382">
        <f>IF($HT258='Classificação geral'!$F252,'Classificação geral'!M252,"")</f>
        <v>0</v>
      </c>
      <c r="IB258" s="382">
        <f>IF($HT258='Classificação geral'!$F252,'Classificação geral'!N252,"")</f>
        <v>0</v>
      </c>
      <c r="IC258" s="382">
        <f>IF($HT258='Classificação geral'!$F252,'Classificação geral'!O252,"")</f>
        <v>0</v>
      </c>
      <c r="ID258" s="382">
        <f>IF($HT258='Classificação geral'!$F252,'Classificação geral'!P252,"")</f>
        <v>0</v>
      </c>
      <c r="IE258" s="382">
        <f>IF($HT258='Classificação geral'!$F252,'Classificação geral'!Q252,"")</f>
        <v>0</v>
      </c>
      <c r="IF258" s="382">
        <f>IF($HT258='Classificação geral'!$F252,'Classificação geral'!R252,"")</f>
        <v>0</v>
      </c>
      <c r="IG258" s="379">
        <f>IF($HT258='Classificação geral'!$F252,'Classificação geral'!$U252,"")</f>
        <v>0</v>
      </c>
      <c r="IH258" s="334" t="str">
        <f t="shared" si="460"/>
        <v/>
      </c>
      <c r="II258" s="297">
        <f>IFERROR(RANK(IG258,IG:IG,0)+ COUNTIF($IG$13:IG257,IG258),"")</f>
        <v>118</v>
      </c>
      <c r="IJ258" s="305"/>
      <c r="IK258" s="295"/>
      <c r="IL258" s="306"/>
      <c r="IM258" s="293"/>
      <c r="IN258" s="293"/>
      <c r="IO258" s="293"/>
      <c r="IP258" s="379">
        <f>IF($IO258='Classificação geral'!$F252,'Classificação geral'!G252,"")</f>
        <v>0</v>
      </c>
      <c r="IQ258" s="379">
        <f>IF($IO258='Classificação geral'!$F252,'Classificação geral'!H252,"")</f>
        <v>0</v>
      </c>
      <c r="IR258" s="379">
        <f>IF($IO258='Classificação geral'!$F252,'Classificação geral'!I252,"")</f>
        <v>0</v>
      </c>
      <c r="IS258" s="379">
        <f>IF($IO258='Classificação geral'!$F252,'Classificação geral'!J252,"")</f>
        <v>0</v>
      </c>
      <c r="IT258" s="379">
        <f>IF($IO258='Classificação geral'!$F252,'Classificação geral'!K252,"")</f>
        <v>0</v>
      </c>
      <c r="IU258" s="379">
        <f>IF($IO258='Classificação geral'!$F252,'Classificação geral'!L252,"")</f>
        <v>0</v>
      </c>
      <c r="IV258" s="379">
        <f>IF($IO258='Classificação geral'!$F252,'Classificação geral'!M252,"")</f>
        <v>0</v>
      </c>
      <c r="IW258" s="379">
        <f>IF($IO258='Classificação geral'!$F252,'Classificação geral'!N252,"")</f>
        <v>0</v>
      </c>
      <c r="IX258" s="379">
        <f>IF($IO258='Classificação geral'!$F252,'Classificação geral'!O252,"")</f>
        <v>0</v>
      </c>
      <c r="IY258" s="379">
        <f>IF($IO258='Classificação geral'!$F252,'Classificação geral'!P252,"")</f>
        <v>0</v>
      </c>
      <c r="IZ258" s="379">
        <f>IF($IO258='Classificação geral'!$F252,'Classificação geral'!Q252,"")</f>
        <v>0</v>
      </c>
      <c r="JA258" s="379">
        <f>IF($IO258='Classificação geral'!$F252,'Classificação geral'!R252,"")</f>
        <v>0</v>
      </c>
      <c r="JB258" s="296">
        <f>IF($IO258='Classificação geral'!$F252,'Classificação geral'!$U252,"")</f>
        <v>0</v>
      </c>
      <c r="JC258" s="334" t="str">
        <f t="shared" si="461"/>
        <v/>
      </c>
      <c r="JD258" s="297">
        <f>IFERROR(RANK(JB258,JB:JB,0)+ COUNTIF($JB$13:JB257,JB258),"")</f>
        <v>118</v>
      </c>
    </row>
    <row r="259" spans="66:264" ht="24.6" x14ac:dyDescent="0.4">
      <c r="BN259" s="236"/>
      <c r="EI259" s="295"/>
      <c r="EJ259" s="306"/>
      <c r="EK259" s="293"/>
      <c r="EL259" s="293"/>
      <c r="EM259" s="293"/>
      <c r="EN259" s="378" t="str">
        <f>IFERROR(IF(AND($EL259="fem",'Classificação geral'!$F253=1),'Classificação geral'!G253,""),"")</f>
        <v/>
      </c>
      <c r="EO259" s="378" t="str">
        <f>IFERROR(IF(AND($EL259="fem",'Classificação geral'!$F253=1),'Classificação geral'!H253,""),"")</f>
        <v/>
      </c>
      <c r="EP259" s="378" t="str">
        <f>IFERROR(IF(AND($EL259="fem",'Classificação geral'!$F253=1),'Classificação geral'!I253,""),"")</f>
        <v/>
      </c>
      <c r="EQ259" s="378" t="str">
        <f>IFERROR(IF(AND($EL259="fem",'Classificação geral'!$F253=1),'Classificação geral'!J253,""),"")</f>
        <v/>
      </c>
      <c r="ER259" s="306"/>
      <c r="ES259" s="378" t="str">
        <f>IFERROR(IF(AND($EL259="fem",'Classificação geral'!$F253=1),'Classificação geral'!L253,""),"")</f>
        <v/>
      </c>
      <c r="ET259" s="378" t="str">
        <f>IFERROR(IF(AND($EL259="fem",'Classificação geral'!$F253=1),'Classificação geral'!M253,""),"")</f>
        <v/>
      </c>
      <c r="EU259" s="378" t="str">
        <f>IFERROR(IF(AND($EL259="fem",'Classificação geral'!$F253=1),'Classificação geral'!N253,""),"")</f>
        <v/>
      </c>
      <c r="EV259" s="306"/>
      <c r="EW259" s="378" t="str">
        <f>IFERROR(IF(AND($EL259="fem",'Classificação geral'!$F253=1),'Classificação geral'!P253,""),"")</f>
        <v/>
      </c>
      <c r="EX259" s="378" t="str">
        <f>IFERROR(IF(AND($EL259="fem",'Classificação geral'!$F253=1),'Classificação geral'!Q253,""),"")</f>
        <v/>
      </c>
      <c r="EY259" s="378" t="str">
        <f>IFERROR(IF(AND($EL259="fem",'Classificação geral'!$F253=1),'Classificação geral'!R253,""),"")</f>
        <v/>
      </c>
      <c r="EZ259" s="296"/>
      <c r="FA259" s="380" t="str">
        <f t="shared" si="462"/>
        <v/>
      </c>
      <c r="FB259" s="297" t="str">
        <f>IFERROR(RANK(EZ259,EZ:EZ,0)+ COUNTIF(EZ$13:$EZ258,EZ259),"")</f>
        <v/>
      </c>
      <c r="FC259" s="298"/>
      <c r="FD259" s="305"/>
      <c r="FE259" s="295"/>
      <c r="FF259" s="306"/>
      <c r="FG259" s="293"/>
      <c r="FH259" s="293"/>
      <c r="FI259" s="306"/>
      <c r="FJ259" s="378" t="str">
        <f>IFERROR(IF(AND($FH259="mas",'Classificação geral'!$F253=1),'Classificação geral'!G253,""),"")</f>
        <v/>
      </c>
      <c r="FK259" s="378" t="str">
        <f>IFERROR(IF(AND($FH259="mas",'Classificação geral'!$F253=1),'Classificação geral'!H253,""),"")</f>
        <v/>
      </c>
      <c r="FL259" s="378" t="str">
        <f>IFERROR(IF(AND($FH259="mas",'Classificação geral'!$F253=1),'Classificação geral'!I253,""),"")</f>
        <v/>
      </c>
      <c r="FM259" s="378" t="str">
        <f>IFERROR(IF(AND($FH259="mas",'Classificação geral'!$F253=1),'Classificação geral'!J253,""),"")</f>
        <v/>
      </c>
      <c r="FN259" s="378" t="str">
        <f>IFERROR(IF(AND($FH259="mas",'Classificação geral'!$F253=1),'Classificação geral'!K253,""),"")</f>
        <v/>
      </c>
      <c r="FO259" s="378" t="str">
        <f>IFERROR(IF(AND($FH259="mas",'Classificação geral'!$F253=1),'Classificação geral'!L253,""),"")</f>
        <v/>
      </c>
      <c r="FP259" s="378" t="str">
        <f>IFERROR(IF(AND($FH259="mas",'Classificação geral'!$F253=1),'Classificação geral'!M253,""),"")</f>
        <v/>
      </c>
      <c r="FQ259" s="378" t="str">
        <f>IFERROR(IF(AND($FH259="mas",'Classificação geral'!$F253=1),'Classificação geral'!N253,""),"")</f>
        <v/>
      </c>
      <c r="FR259" s="378" t="str">
        <f>IFERROR(IF(AND($FH259="mas",'Classificação geral'!$F253=1),'Classificação geral'!O253,""),"")</f>
        <v/>
      </c>
      <c r="FS259" s="378" t="str">
        <f>IFERROR(IF(AND($FH259="mas",'Classificação geral'!$F253=1),'Classificação geral'!P253,""),"")</f>
        <v/>
      </c>
      <c r="FT259" s="378" t="str">
        <f>IFERROR(IF(AND($FH259="mas",'Classificação geral'!$F253=1),'Classificação geral'!Q253,""),"")</f>
        <v/>
      </c>
      <c r="FU259" s="378" t="str">
        <f>IFERROR(IF(AND($FH259="mas",'Classificação geral'!$F253=1),'Classificação geral'!R253,""),"")</f>
        <v/>
      </c>
      <c r="FV259" s="306"/>
      <c r="FW259" s="380" t="str">
        <f t="shared" si="463"/>
        <v/>
      </c>
      <c r="FX259" s="297" t="str">
        <f>IFERROR(RANK(FV259,FV:FV,0)+ COUNTIF($FV$13:FV258,FV259),"")</f>
        <v/>
      </c>
      <c r="FY259" s="305"/>
      <c r="FZ259" s="295"/>
      <c r="GA259" s="295"/>
      <c r="GB259" s="293"/>
      <c r="GC259" s="293"/>
      <c r="GD259" s="306"/>
      <c r="GE259" s="378" t="str">
        <f>IFERROR(IF(AND($GC259="fem",'Classificação geral'!$F253=2),'Classificação geral'!G253,""),"")</f>
        <v/>
      </c>
      <c r="GF259" s="378" t="str">
        <f>IFERROR(IF(AND($GC259="fem",'Classificação geral'!$F253=2),'Classificação geral'!H253,""),"")</f>
        <v/>
      </c>
      <c r="GG259" s="378" t="str">
        <f>IFERROR(IF(AND($GC259="fem",'Classificação geral'!$F253=2),'Classificação geral'!I253,""),"")</f>
        <v/>
      </c>
      <c r="GH259" s="378" t="str">
        <f>IFERROR(IF(AND($GC259="fem",'Classificação geral'!$F253=2),'Classificação geral'!J253,""),"")</f>
        <v/>
      </c>
      <c r="GI259" s="378" t="str">
        <f>IFERROR(IF(AND($GC259="fem",'Classificação geral'!$F253=2),'Classificação geral'!K253,""),"")</f>
        <v/>
      </c>
      <c r="GJ259" s="378" t="str">
        <f>IFERROR(IF(AND($GC259="fem",'Classificação geral'!$F253=2),'Classificação geral'!L253,""),"")</f>
        <v/>
      </c>
      <c r="GK259" s="378" t="str">
        <f>IFERROR(IF(AND($GC259="fem",'Classificação geral'!$F253=2),'Classificação geral'!M253,""),"")</f>
        <v/>
      </c>
      <c r="GL259" s="378" t="str">
        <f>IFERROR(IF(AND($GC259="fem",'Classificação geral'!$F253=2),'Classificação geral'!N253,""),"")</f>
        <v/>
      </c>
      <c r="GM259" s="378" t="str">
        <f>IFERROR(IF(AND($GC259="fem",'Classificação geral'!$F253=2),'Classificação geral'!O253,""),"")</f>
        <v/>
      </c>
      <c r="GN259" s="378" t="str">
        <f>IFERROR(IF(AND($GC259="fem",'Classificação geral'!$F253=2),'Classificação geral'!P253,""),"")</f>
        <v/>
      </c>
      <c r="GO259" s="378" t="str">
        <f>IFERROR(IF(AND($GC259="fem",'Classificação geral'!$F253=2),'Classificação geral'!Q253,""),"")</f>
        <v/>
      </c>
      <c r="GP259" s="378" t="str">
        <f>IFERROR(IF(AND($GC259="fem",'Classificação geral'!$F253=2),'Classificação geral'!R253,""),"")</f>
        <v/>
      </c>
      <c r="GQ259" s="306"/>
      <c r="GR259" s="380" t="str">
        <f t="shared" si="464"/>
        <v/>
      </c>
      <c r="GS259" s="297" t="str">
        <f>IFERROR(RANK(GQ259,GQ:GQ,0)+ COUNTIF($GQ$13:GQ258,GQ259),"")</f>
        <v/>
      </c>
      <c r="GT259" s="305"/>
      <c r="GU259" s="295"/>
      <c r="GV259" s="295"/>
      <c r="GW259" s="293"/>
      <c r="GX259" s="293"/>
      <c r="GY259" s="306"/>
      <c r="GZ259" s="306"/>
      <c r="HA259" s="306"/>
      <c r="HB259" s="306"/>
      <c r="HC259" s="306"/>
      <c r="HD259" s="306"/>
      <c r="HE259" s="306"/>
      <c r="HF259" s="306"/>
      <c r="HG259" s="306"/>
      <c r="HH259" s="306"/>
      <c r="HI259" s="306"/>
      <c r="HJ259" s="306"/>
      <c r="HK259" s="306"/>
      <c r="HL259" s="306"/>
      <c r="HM259" s="380" t="str">
        <f t="shared" si="465"/>
        <v/>
      </c>
      <c r="HN259" s="297" t="str">
        <f>IFERROR(RANK(HL259,HL:HL,0)+ COUNTIF($HL$13:HL258,HL259),"")</f>
        <v/>
      </c>
      <c r="HO259" s="305"/>
      <c r="HP259" s="295"/>
      <c r="HQ259" s="306"/>
      <c r="HR259" s="293"/>
      <c r="HS259" s="293"/>
      <c r="HT259" s="293"/>
      <c r="HU259" s="382">
        <f>IF($HT259='Classificação geral'!$F253,'Classificação geral'!G253,"")</f>
        <v>0</v>
      </c>
      <c r="HV259" s="382">
        <f>IF($HT259='Classificação geral'!$F253,'Classificação geral'!H253,"")</f>
        <v>0</v>
      </c>
      <c r="HW259" s="382">
        <f>IF($HT259='Classificação geral'!$F253,'Classificação geral'!I253,"")</f>
        <v>0</v>
      </c>
      <c r="HX259" s="382">
        <f>IF($HT259='Classificação geral'!$F253,'Classificação geral'!J253,"")</f>
        <v>0</v>
      </c>
      <c r="HY259" s="382">
        <f>IF($HT259='Classificação geral'!$F253,'Classificação geral'!K253,"")</f>
        <v>0</v>
      </c>
      <c r="HZ259" s="382">
        <f>IF($HT259='Classificação geral'!$F253,'Classificação geral'!L253,"")</f>
        <v>0</v>
      </c>
      <c r="IA259" s="382">
        <f>IF($HT259='Classificação geral'!$F253,'Classificação geral'!M253,"")</f>
        <v>0</v>
      </c>
      <c r="IB259" s="382">
        <f>IF($HT259='Classificação geral'!$F253,'Classificação geral'!N253,"")</f>
        <v>0</v>
      </c>
      <c r="IC259" s="382">
        <f>IF($HT259='Classificação geral'!$F253,'Classificação geral'!O253,"")</f>
        <v>0</v>
      </c>
      <c r="ID259" s="382">
        <f>IF($HT259='Classificação geral'!$F253,'Classificação geral'!P253,"")</f>
        <v>0</v>
      </c>
      <c r="IE259" s="382">
        <f>IF($HT259='Classificação geral'!$F253,'Classificação geral'!Q253,"")</f>
        <v>0</v>
      </c>
      <c r="IF259" s="382">
        <f>IF($HT259='Classificação geral'!$F253,'Classificação geral'!R253,"")</f>
        <v>0</v>
      </c>
      <c r="IG259" s="379">
        <f>IF($HT259='Classificação geral'!$F253,'Classificação geral'!$U253,"")</f>
        <v>0</v>
      </c>
      <c r="IH259" s="334" t="str">
        <f t="shared" si="460"/>
        <v/>
      </c>
      <c r="II259" s="297">
        <f>IFERROR(RANK(IG259,IG:IG,0)+ COUNTIF($IG$13:IG258,IG259),"")</f>
        <v>119</v>
      </c>
      <c r="IJ259" s="305"/>
      <c r="IK259" s="295"/>
      <c r="IL259" s="306"/>
      <c r="IM259" s="293"/>
      <c r="IN259" s="293"/>
      <c r="IO259" s="293"/>
      <c r="IP259" s="379">
        <f>IF($IO259='Classificação geral'!$F253,'Classificação geral'!G253,"")</f>
        <v>0</v>
      </c>
      <c r="IQ259" s="379">
        <f>IF($IO259='Classificação geral'!$F253,'Classificação geral'!H253,"")</f>
        <v>0</v>
      </c>
      <c r="IR259" s="379">
        <f>IF($IO259='Classificação geral'!$F253,'Classificação geral'!I253,"")</f>
        <v>0</v>
      </c>
      <c r="IS259" s="379">
        <f>IF($IO259='Classificação geral'!$F253,'Classificação geral'!J253,"")</f>
        <v>0</v>
      </c>
      <c r="IT259" s="379">
        <f>IF($IO259='Classificação geral'!$F253,'Classificação geral'!K253,"")</f>
        <v>0</v>
      </c>
      <c r="IU259" s="379">
        <f>IF($IO259='Classificação geral'!$F253,'Classificação geral'!L253,"")</f>
        <v>0</v>
      </c>
      <c r="IV259" s="379">
        <f>IF($IO259='Classificação geral'!$F253,'Classificação geral'!M253,"")</f>
        <v>0</v>
      </c>
      <c r="IW259" s="379">
        <f>IF($IO259='Classificação geral'!$F253,'Classificação geral'!N253,"")</f>
        <v>0</v>
      </c>
      <c r="IX259" s="379">
        <f>IF($IO259='Classificação geral'!$F253,'Classificação geral'!O253,"")</f>
        <v>0</v>
      </c>
      <c r="IY259" s="379">
        <f>IF($IO259='Classificação geral'!$F253,'Classificação geral'!P253,"")</f>
        <v>0</v>
      </c>
      <c r="IZ259" s="379">
        <f>IF($IO259='Classificação geral'!$F253,'Classificação geral'!Q253,"")</f>
        <v>0</v>
      </c>
      <c r="JA259" s="379">
        <f>IF($IO259='Classificação geral'!$F253,'Classificação geral'!R253,"")</f>
        <v>0</v>
      </c>
      <c r="JB259" s="296">
        <f>IF($IO259='Classificação geral'!$F253,'Classificação geral'!$U253,"")</f>
        <v>0</v>
      </c>
      <c r="JC259" s="334" t="str">
        <f t="shared" si="461"/>
        <v/>
      </c>
      <c r="JD259" s="297">
        <f>IFERROR(RANK(JB259,JB:JB,0)+ COUNTIF($JB$13:JB258,JB259),"")</f>
        <v>119</v>
      </c>
    </row>
    <row r="260" spans="66:264" ht="24.6" x14ac:dyDescent="0.4">
      <c r="BN260" s="236"/>
      <c r="EI260" s="295"/>
      <c r="EJ260" s="306"/>
      <c r="EK260" s="293"/>
      <c r="EL260" s="293"/>
      <c r="EM260" s="293"/>
      <c r="EN260" s="378" t="str">
        <f>IFERROR(IF(AND($EL260="fem",'Classificação geral'!$F254=1),'Classificação geral'!G254,""),"")</f>
        <v/>
      </c>
      <c r="EO260" s="378" t="str">
        <f>IFERROR(IF(AND($EL260="fem",'Classificação geral'!$F254=1),'Classificação geral'!H254,""),"")</f>
        <v/>
      </c>
      <c r="EP260" s="378" t="str">
        <f>IFERROR(IF(AND($EL260="fem",'Classificação geral'!$F254=1),'Classificação geral'!I254,""),"")</f>
        <v/>
      </c>
      <c r="EQ260" s="378" t="str">
        <f>IFERROR(IF(AND($EL260="fem",'Classificação geral'!$F254=1),'Classificação geral'!J254,""),"")</f>
        <v/>
      </c>
      <c r="ER260" s="306"/>
      <c r="ES260" s="378" t="str">
        <f>IFERROR(IF(AND($EL260="fem",'Classificação geral'!$F254=1),'Classificação geral'!L254,""),"")</f>
        <v/>
      </c>
      <c r="ET260" s="378" t="str">
        <f>IFERROR(IF(AND($EL260="fem",'Classificação geral'!$F254=1),'Classificação geral'!M254,""),"")</f>
        <v/>
      </c>
      <c r="EU260" s="378" t="str">
        <f>IFERROR(IF(AND($EL260="fem",'Classificação geral'!$F254=1),'Classificação geral'!N254,""),"")</f>
        <v/>
      </c>
      <c r="EV260" s="306"/>
      <c r="EW260" s="378" t="str">
        <f>IFERROR(IF(AND($EL260="fem",'Classificação geral'!$F254=1),'Classificação geral'!P254,""),"")</f>
        <v/>
      </c>
      <c r="EX260" s="378" t="str">
        <f>IFERROR(IF(AND($EL260="fem",'Classificação geral'!$F254=1),'Classificação geral'!Q254,""),"")</f>
        <v/>
      </c>
      <c r="EY260" s="378" t="str">
        <f>IFERROR(IF(AND($EL260="fem",'Classificação geral'!$F254=1),'Classificação geral'!R254,""),"")</f>
        <v/>
      </c>
      <c r="EZ260" s="296"/>
      <c r="FA260" s="380" t="str">
        <f t="shared" si="462"/>
        <v/>
      </c>
      <c r="FB260" s="297" t="str">
        <f>IFERROR(RANK(EZ260,EZ:EZ,0)+ COUNTIF(EZ$13:$EZ259,EZ260),"")</f>
        <v/>
      </c>
      <c r="FC260" s="298"/>
      <c r="FD260" s="305"/>
      <c r="FE260" s="295"/>
      <c r="FF260" s="306"/>
      <c r="FG260" s="293"/>
      <c r="FH260" s="293"/>
      <c r="FI260" s="306"/>
      <c r="FJ260" s="378" t="str">
        <f>IFERROR(IF(AND($FH260="mas",'Classificação geral'!$F254=1),'Classificação geral'!G254,""),"")</f>
        <v/>
      </c>
      <c r="FK260" s="378" t="str">
        <f>IFERROR(IF(AND($FH260="mas",'Classificação geral'!$F254=1),'Classificação geral'!H254,""),"")</f>
        <v/>
      </c>
      <c r="FL260" s="378" t="str">
        <f>IFERROR(IF(AND($FH260="mas",'Classificação geral'!$F254=1),'Classificação geral'!I254,""),"")</f>
        <v/>
      </c>
      <c r="FM260" s="378" t="str">
        <f>IFERROR(IF(AND($FH260="mas",'Classificação geral'!$F254=1),'Classificação geral'!J254,""),"")</f>
        <v/>
      </c>
      <c r="FN260" s="378" t="str">
        <f>IFERROR(IF(AND($FH260="mas",'Classificação geral'!$F254=1),'Classificação geral'!K254,""),"")</f>
        <v/>
      </c>
      <c r="FO260" s="378" t="str">
        <f>IFERROR(IF(AND($FH260="mas",'Classificação geral'!$F254=1),'Classificação geral'!L254,""),"")</f>
        <v/>
      </c>
      <c r="FP260" s="378" t="str">
        <f>IFERROR(IF(AND($FH260="mas",'Classificação geral'!$F254=1),'Classificação geral'!M254,""),"")</f>
        <v/>
      </c>
      <c r="FQ260" s="378" t="str">
        <f>IFERROR(IF(AND($FH260="mas",'Classificação geral'!$F254=1),'Classificação geral'!N254,""),"")</f>
        <v/>
      </c>
      <c r="FR260" s="378" t="str">
        <f>IFERROR(IF(AND($FH260="mas",'Classificação geral'!$F254=1),'Classificação geral'!O254,""),"")</f>
        <v/>
      </c>
      <c r="FS260" s="378" t="str">
        <f>IFERROR(IF(AND($FH260="mas",'Classificação geral'!$F254=1),'Classificação geral'!P254,""),"")</f>
        <v/>
      </c>
      <c r="FT260" s="378" t="str">
        <f>IFERROR(IF(AND($FH260="mas",'Classificação geral'!$F254=1),'Classificação geral'!Q254,""),"")</f>
        <v/>
      </c>
      <c r="FU260" s="378" t="str">
        <f>IFERROR(IF(AND($FH260="mas",'Classificação geral'!$F254=1),'Classificação geral'!R254,""),"")</f>
        <v/>
      </c>
      <c r="FV260" s="306"/>
      <c r="FW260" s="380" t="str">
        <f t="shared" si="463"/>
        <v/>
      </c>
      <c r="FX260" s="297" t="str">
        <f>IFERROR(RANK(FV260,FV:FV,0)+ COUNTIF($FV$13:FV259,FV260),"")</f>
        <v/>
      </c>
      <c r="FY260" s="305"/>
      <c r="FZ260" s="295"/>
      <c r="GA260" s="295"/>
      <c r="GB260" s="293"/>
      <c r="GC260" s="293"/>
      <c r="GD260" s="306"/>
      <c r="GE260" s="378" t="str">
        <f>IFERROR(IF(AND($GC260="fem",'Classificação geral'!$F254=2),'Classificação geral'!G254,""),"")</f>
        <v/>
      </c>
      <c r="GF260" s="378" t="str">
        <f>IFERROR(IF(AND($GC260="fem",'Classificação geral'!$F254=2),'Classificação geral'!H254,""),"")</f>
        <v/>
      </c>
      <c r="GG260" s="378" t="str">
        <f>IFERROR(IF(AND($GC260="fem",'Classificação geral'!$F254=2),'Classificação geral'!I254,""),"")</f>
        <v/>
      </c>
      <c r="GH260" s="378" t="str">
        <f>IFERROR(IF(AND($GC260="fem",'Classificação geral'!$F254=2),'Classificação geral'!J254,""),"")</f>
        <v/>
      </c>
      <c r="GI260" s="378" t="str">
        <f>IFERROR(IF(AND($GC260="fem",'Classificação geral'!$F254=2),'Classificação geral'!K254,""),"")</f>
        <v/>
      </c>
      <c r="GJ260" s="378" t="str">
        <f>IFERROR(IF(AND($GC260="fem",'Classificação geral'!$F254=2),'Classificação geral'!L254,""),"")</f>
        <v/>
      </c>
      <c r="GK260" s="378" t="str">
        <f>IFERROR(IF(AND($GC260="fem",'Classificação geral'!$F254=2),'Classificação geral'!M254,""),"")</f>
        <v/>
      </c>
      <c r="GL260" s="378" t="str">
        <f>IFERROR(IF(AND($GC260="fem",'Classificação geral'!$F254=2),'Classificação geral'!N254,""),"")</f>
        <v/>
      </c>
      <c r="GM260" s="378" t="str">
        <f>IFERROR(IF(AND($GC260="fem",'Classificação geral'!$F254=2),'Classificação geral'!O254,""),"")</f>
        <v/>
      </c>
      <c r="GN260" s="378" t="str">
        <f>IFERROR(IF(AND($GC260="fem",'Classificação geral'!$F254=2),'Classificação geral'!P254,""),"")</f>
        <v/>
      </c>
      <c r="GO260" s="378" t="str">
        <f>IFERROR(IF(AND($GC260="fem",'Classificação geral'!$F254=2),'Classificação geral'!Q254,""),"")</f>
        <v/>
      </c>
      <c r="GP260" s="378" t="str">
        <f>IFERROR(IF(AND($GC260="fem",'Classificação geral'!$F254=2),'Classificação geral'!R254,""),"")</f>
        <v/>
      </c>
      <c r="GQ260" s="306"/>
      <c r="GR260" s="380" t="str">
        <f t="shared" si="464"/>
        <v/>
      </c>
      <c r="GS260" s="297" t="str">
        <f>IFERROR(RANK(GQ260,GQ:GQ,0)+ COUNTIF($GQ$13:GQ259,GQ260),"")</f>
        <v/>
      </c>
      <c r="GT260" s="305"/>
      <c r="GU260" s="295"/>
      <c r="GV260" s="295"/>
      <c r="GW260" s="293"/>
      <c r="GX260" s="293"/>
      <c r="GY260" s="306"/>
      <c r="GZ260" s="306"/>
      <c r="HA260" s="306"/>
      <c r="HB260" s="306"/>
      <c r="HC260" s="306"/>
      <c r="HD260" s="306"/>
      <c r="HE260" s="306"/>
      <c r="HF260" s="306"/>
      <c r="HG260" s="306"/>
      <c r="HH260" s="306"/>
      <c r="HI260" s="306"/>
      <c r="HJ260" s="306"/>
      <c r="HK260" s="306"/>
      <c r="HL260" s="306"/>
      <c r="HM260" s="380" t="str">
        <f t="shared" si="465"/>
        <v/>
      </c>
      <c r="HN260" s="297" t="str">
        <f>IFERROR(RANK(HL260,HL:HL,0)+ COUNTIF($HL$13:HL259,HL260),"")</f>
        <v/>
      </c>
      <c r="HO260" s="305"/>
      <c r="HP260" s="295"/>
      <c r="HQ260" s="306"/>
      <c r="HR260" s="293"/>
      <c r="HS260" s="293"/>
      <c r="HT260" s="293"/>
      <c r="HU260" s="382">
        <f>IF($HT260='Classificação geral'!$F254,'Classificação geral'!G254,"")</f>
        <v>0</v>
      </c>
      <c r="HV260" s="382">
        <f>IF($HT260='Classificação geral'!$F254,'Classificação geral'!H254,"")</f>
        <v>0</v>
      </c>
      <c r="HW260" s="382">
        <f>IF($HT260='Classificação geral'!$F254,'Classificação geral'!I254,"")</f>
        <v>0</v>
      </c>
      <c r="HX260" s="382">
        <f>IF($HT260='Classificação geral'!$F254,'Classificação geral'!J254,"")</f>
        <v>0</v>
      </c>
      <c r="HY260" s="382">
        <f>IF($HT260='Classificação geral'!$F254,'Classificação geral'!K254,"")</f>
        <v>0</v>
      </c>
      <c r="HZ260" s="382">
        <f>IF($HT260='Classificação geral'!$F254,'Classificação geral'!L254,"")</f>
        <v>0</v>
      </c>
      <c r="IA260" s="382">
        <f>IF($HT260='Classificação geral'!$F254,'Classificação geral'!M254,"")</f>
        <v>0</v>
      </c>
      <c r="IB260" s="382">
        <f>IF($HT260='Classificação geral'!$F254,'Classificação geral'!N254,"")</f>
        <v>0</v>
      </c>
      <c r="IC260" s="382">
        <f>IF($HT260='Classificação geral'!$F254,'Classificação geral'!O254,"")</f>
        <v>0</v>
      </c>
      <c r="ID260" s="382">
        <f>IF($HT260='Classificação geral'!$F254,'Classificação geral'!P254,"")</f>
        <v>0</v>
      </c>
      <c r="IE260" s="382">
        <f>IF($HT260='Classificação geral'!$F254,'Classificação geral'!Q254,"")</f>
        <v>0</v>
      </c>
      <c r="IF260" s="382">
        <f>IF($HT260='Classificação geral'!$F254,'Classificação geral'!R254,"")</f>
        <v>0</v>
      </c>
      <c r="IG260" s="379">
        <f>IF($HT260='Classificação geral'!$F254,'Classificação geral'!$U254,"")</f>
        <v>0</v>
      </c>
      <c r="IH260" s="334" t="str">
        <f t="shared" si="460"/>
        <v/>
      </c>
      <c r="II260" s="297">
        <f>IFERROR(RANK(IG260,IG:IG,0)+ COUNTIF($IG$13:IG259,IG260),"")</f>
        <v>120</v>
      </c>
      <c r="IJ260" s="305"/>
      <c r="IK260" s="295"/>
      <c r="IL260" s="306"/>
      <c r="IM260" s="293"/>
      <c r="IN260" s="293"/>
      <c r="IO260" s="293"/>
      <c r="IP260" s="379">
        <f>IF($IO260='Classificação geral'!$F254,'Classificação geral'!G254,"")</f>
        <v>0</v>
      </c>
      <c r="IQ260" s="379">
        <f>IF($IO260='Classificação geral'!$F254,'Classificação geral'!H254,"")</f>
        <v>0</v>
      </c>
      <c r="IR260" s="379">
        <f>IF($IO260='Classificação geral'!$F254,'Classificação geral'!I254,"")</f>
        <v>0</v>
      </c>
      <c r="IS260" s="379">
        <f>IF($IO260='Classificação geral'!$F254,'Classificação geral'!J254,"")</f>
        <v>0</v>
      </c>
      <c r="IT260" s="379">
        <f>IF($IO260='Classificação geral'!$F254,'Classificação geral'!K254,"")</f>
        <v>0</v>
      </c>
      <c r="IU260" s="379">
        <f>IF($IO260='Classificação geral'!$F254,'Classificação geral'!L254,"")</f>
        <v>0</v>
      </c>
      <c r="IV260" s="379">
        <f>IF($IO260='Classificação geral'!$F254,'Classificação geral'!M254,"")</f>
        <v>0</v>
      </c>
      <c r="IW260" s="379">
        <f>IF($IO260='Classificação geral'!$F254,'Classificação geral'!N254,"")</f>
        <v>0</v>
      </c>
      <c r="IX260" s="379">
        <f>IF($IO260='Classificação geral'!$F254,'Classificação geral'!O254,"")</f>
        <v>0</v>
      </c>
      <c r="IY260" s="379">
        <f>IF($IO260='Classificação geral'!$F254,'Classificação geral'!P254,"")</f>
        <v>0</v>
      </c>
      <c r="IZ260" s="379">
        <f>IF($IO260='Classificação geral'!$F254,'Classificação geral'!Q254,"")</f>
        <v>0</v>
      </c>
      <c r="JA260" s="379">
        <f>IF($IO260='Classificação geral'!$F254,'Classificação geral'!R254,"")</f>
        <v>0</v>
      </c>
      <c r="JB260" s="296">
        <f>IF($IO260='Classificação geral'!$F254,'Classificação geral'!$U254,"")</f>
        <v>0</v>
      </c>
      <c r="JC260" s="334" t="str">
        <f t="shared" si="461"/>
        <v/>
      </c>
      <c r="JD260" s="297">
        <f>IFERROR(RANK(JB260,JB:JB,0)+ COUNTIF($JB$13:JB259,JB260),"")</f>
        <v>120</v>
      </c>
    </row>
    <row r="261" spans="66:264" ht="24.6" x14ac:dyDescent="0.4">
      <c r="BN261" s="236"/>
      <c r="EI261" s="295"/>
      <c r="EJ261" s="306"/>
      <c r="EK261" s="293"/>
      <c r="EL261" s="293"/>
      <c r="EM261" s="293"/>
      <c r="EN261" s="378" t="str">
        <f>IFERROR(IF(AND($EL261="fem",'Classificação geral'!$F255=1),'Classificação geral'!G255,""),"")</f>
        <v/>
      </c>
      <c r="EO261" s="378" t="str">
        <f>IFERROR(IF(AND($EL261="fem",'Classificação geral'!$F255=1),'Classificação geral'!H255,""),"")</f>
        <v/>
      </c>
      <c r="EP261" s="378" t="str">
        <f>IFERROR(IF(AND($EL261="fem",'Classificação geral'!$F255=1),'Classificação geral'!I255,""),"")</f>
        <v/>
      </c>
      <c r="EQ261" s="378" t="str">
        <f>IFERROR(IF(AND($EL261="fem",'Classificação geral'!$F255=1),'Classificação geral'!J255,""),"")</f>
        <v/>
      </c>
      <c r="ER261" s="306"/>
      <c r="ES261" s="378" t="str">
        <f>IFERROR(IF(AND($EL261="fem",'Classificação geral'!$F255=1),'Classificação geral'!L255,""),"")</f>
        <v/>
      </c>
      <c r="ET261" s="378" t="str">
        <f>IFERROR(IF(AND($EL261="fem",'Classificação geral'!$F255=1),'Classificação geral'!M255,""),"")</f>
        <v/>
      </c>
      <c r="EU261" s="378" t="str">
        <f>IFERROR(IF(AND($EL261="fem",'Classificação geral'!$F255=1),'Classificação geral'!N255,""),"")</f>
        <v/>
      </c>
      <c r="EV261" s="306"/>
      <c r="EW261" s="378" t="str">
        <f>IFERROR(IF(AND($EL261="fem",'Classificação geral'!$F255=1),'Classificação geral'!P255,""),"")</f>
        <v/>
      </c>
      <c r="EX261" s="378" t="str">
        <f>IFERROR(IF(AND($EL261="fem",'Classificação geral'!$F255=1),'Classificação geral'!Q255,""),"")</f>
        <v/>
      </c>
      <c r="EY261" s="378" t="str">
        <f>IFERROR(IF(AND($EL261="fem",'Classificação geral'!$F255=1),'Classificação geral'!R255,""),"")</f>
        <v/>
      </c>
      <c r="EZ261" s="296"/>
      <c r="FA261" s="380" t="str">
        <f t="shared" si="462"/>
        <v/>
      </c>
      <c r="FB261" s="297" t="str">
        <f>IFERROR(RANK(EZ261,EZ:EZ,0)+ COUNTIF(EZ$13:$EZ260,EZ261),"")</f>
        <v/>
      </c>
      <c r="FC261" s="298"/>
      <c r="FD261" s="305"/>
      <c r="FE261" s="295"/>
      <c r="FF261" s="306"/>
      <c r="FG261" s="293"/>
      <c r="FH261" s="293"/>
      <c r="FI261" s="306"/>
      <c r="FJ261" s="378" t="str">
        <f>IFERROR(IF(AND($FH261="mas",'Classificação geral'!$F255=1),'Classificação geral'!G255,""),"")</f>
        <v/>
      </c>
      <c r="FK261" s="378" t="str">
        <f>IFERROR(IF(AND($FH261="mas",'Classificação geral'!$F255=1),'Classificação geral'!H255,""),"")</f>
        <v/>
      </c>
      <c r="FL261" s="378" t="str">
        <f>IFERROR(IF(AND($FH261="mas",'Classificação geral'!$F255=1),'Classificação geral'!I255,""),"")</f>
        <v/>
      </c>
      <c r="FM261" s="378" t="str">
        <f>IFERROR(IF(AND($FH261="mas",'Classificação geral'!$F255=1),'Classificação geral'!J255,""),"")</f>
        <v/>
      </c>
      <c r="FN261" s="378" t="str">
        <f>IFERROR(IF(AND($FH261="mas",'Classificação geral'!$F255=1),'Classificação geral'!K255,""),"")</f>
        <v/>
      </c>
      <c r="FO261" s="378" t="str">
        <f>IFERROR(IF(AND($FH261="mas",'Classificação geral'!$F255=1),'Classificação geral'!L255,""),"")</f>
        <v/>
      </c>
      <c r="FP261" s="378" t="str">
        <f>IFERROR(IF(AND($FH261="mas",'Classificação geral'!$F255=1),'Classificação geral'!M255,""),"")</f>
        <v/>
      </c>
      <c r="FQ261" s="378" t="str">
        <f>IFERROR(IF(AND($FH261="mas",'Classificação geral'!$F255=1),'Classificação geral'!N255,""),"")</f>
        <v/>
      </c>
      <c r="FR261" s="378" t="str">
        <f>IFERROR(IF(AND($FH261="mas",'Classificação geral'!$F255=1),'Classificação geral'!O255,""),"")</f>
        <v/>
      </c>
      <c r="FS261" s="378" t="str">
        <f>IFERROR(IF(AND($FH261="mas",'Classificação geral'!$F255=1),'Classificação geral'!P255,""),"")</f>
        <v/>
      </c>
      <c r="FT261" s="378" t="str">
        <f>IFERROR(IF(AND($FH261="mas",'Classificação geral'!$F255=1),'Classificação geral'!Q255,""),"")</f>
        <v/>
      </c>
      <c r="FU261" s="378" t="str">
        <f>IFERROR(IF(AND($FH261="mas",'Classificação geral'!$F255=1),'Classificação geral'!R255,""),"")</f>
        <v/>
      </c>
      <c r="FV261" s="306"/>
      <c r="FW261" s="380" t="str">
        <f t="shared" si="463"/>
        <v/>
      </c>
      <c r="FX261" s="297" t="str">
        <f>IFERROR(RANK(FV261,FV:FV,0)+ COUNTIF($FV$13:FV260,FV261),"")</f>
        <v/>
      </c>
      <c r="FY261" s="305"/>
      <c r="FZ261" s="295"/>
      <c r="GA261" s="295"/>
      <c r="GB261" s="293"/>
      <c r="GC261" s="293"/>
      <c r="GD261" s="306"/>
      <c r="GE261" s="378" t="str">
        <f>IFERROR(IF(AND($GC261="fem",'Classificação geral'!$F255=2),'Classificação geral'!G255,""),"")</f>
        <v/>
      </c>
      <c r="GF261" s="378" t="str">
        <f>IFERROR(IF(AND($GC261="fem",'Classificação geral'!$F255=2),'Classificação geral'!H255,""),"")</f>
        <v/>
      </c>
      <c r="GG261" s="378" t="str">
        <f>IFERROR(IF(AND($GC261="fem",'Classificação geral'!$F255=2),'Classificação geral'!I255,""),"")</f>
        <v/>
      </c>
      <c r="GH261" s="378" t="str">
        <f>IFERROR(IF(AND($GC261="fem",'Classificação geral'!$F255=2),'Classificação geral'!J255,""),"")</f>
        <v/>
      </c>
      <c r="GI261" s="378" t="str">
        <f>IFERROR(IF(AND($GC261="fem",'Classificação geral'!$F255=2),'Classificação geral'!K255,""),"")</f>
        <v/>
      </c>
      <c r="GJ261" s="378" t="str">
        <f>IFERROR(IF(AND($GC261="fem",'Classificação geral'!$F255=2),'Classificação geral'!L255,""),"")</f>
        <v/>
      </c>
      <c r="GK261" s="378" t="str">
        <f>IFERROR(IF(AND($GC261="fem",'Classificação geral'!$F255=2),'Classificação geral'!M255,""),"")</f>
        <v/>
      </c>
      <c r="GL261" s="378" t="str">
        <f>IFERROR(IF(AND($GC261="fem",'Classificação geral'!$F255=2),'Classificação geral'!N255,""),"")</f>
        <v/>
      </c>
      <c r="GM261" s="378" t="str">
        <f>IFERROR(IF(AND($GC261="fem",'Classificação geral'!$F255=2),'Classificação geral'!O255,""),"")</f>
        <v/>
      </c>
      <c r="GN261" s="378" t="str">
        <f>IFERROR(IF(AND($GC261="fem",'Classificação geral'!$F255=2),'Classificação geral'!P255,""),"")</f>
        <v/>
      </c>
      <c r="GO261" s="378" t="str">
        <f>IFERROR(IF(AND($GC261="fem",'Classificação geral'!$F255=2),'Classificação geral'!Q255,""),"")</f>
        <v/>
      </c>
      <c r="GP261" s="378" t="str">
        <f>IFERROR(IF(AND($GC261="fem",'Classificação geral'!$F255=2),'Classificação geral'!R255,""),"")</f>
        <v/>
      </c>
      <c r="GQ261" s="306"/>
      <c r="GR261" s="380" t="str">
        <f t="shared" si="464"/>
        <v/>
      </c>
      <c r="GS261" s="297" t="str">
        <f>IFERROR(RANK(GQ261,GQ:GQ,0)+ COUNTIF($GQ$13:GQ260,GQ261),"")</f>
        <v/>
      </c>
      <c r="GT261" s="305"/>
      <c r="GU261" s="295"/>
      <c r="GV261" s="295"/>
      <c r="GW261" s="293"/>
      <c r="GX261" s="293"/>
      <c r="GY261" s="306"/>
      <c r="GZ261" s="306"/>
      <c r="HA261" s="306"/>
      <c r="HB261" s="306"/>
      <c r="HC261" s="306"/>
      <c r="HD261" s="306"/>
      <c r="HE261" s="306"/>
      <c r="HF261" s="306"/>
      <c r="HG261" s="306"/>
      <c r="HH261" s="306"/>
      <c r="HI261" s="306"/>
      <c r="HJ261" s="306"/>
      <c r="HK261" s="306"/>
      <c r="HL261" s="306"/>
      <c r="HM261" s="380" t="str">
        <f t="shared" si="465"/>
        <v/>
      </c>
      <c r="HN261" s="297" t="str">
        <f>IFERROR(RANK(HL261,HL:HL,0)+ COUNTIF($HL$13:HL260,HL261),"")</f>
        <v/>
      </c>
      <c r="HO261" s="305"/>
      <c r="HP261" s="295"/>
      <c r="HQ261" s="306"/>
      <c r="HR261" s="293"/>
      <c r="HS261" s="293"/>
      <c r="HT261" s="293"/>
      <c r="HU261" s="382">
        <f>IF($HT261='Classificação geral'!$F255,'Classificação geral'!G255,"")</f>
        <v>0</v>
      </c>
      <c r="HV261" s="382">
        <f>IF($HT261='Classificação geral'!$F255,'Classificação geral'!H255,"")</f>
        <v>0</v>
      </c>
      <c r="HW261" s="382">
        <f>IF($HT261='Classificação geral'!$F255,'Classificação geral'!I255,"")</f>
        <v>0</v>
      </c>
      <c r="HX261" s="382">
        <f>IF($HT261='Classificação geral'!$F255,'Classificação geral'!J255,"")</f>
        <v>0</v>
      </c>
      <c r="HY261" s="382">
        <f>IF($HT261='Classificação geral'!$F255,'Classificação geral'!K255,"")</f>
        <v>0</v>
      </c>
      <c r="HZ261" s="382">
        <f>IF($HT261='Classificação geral'!$F255,'Classificação geral'!L255,"")</f>
        <v>0</v>
      </c>
      <c r="IA261" s="382">
        <f>IF($HT261='Classificação geral'!$F255,'Classificação geral'!M255,"")</f>
        <v>0</v>
      </c>
      <c r="IB261" s="382">
        <f>IF($HT261='Classificação geral'!$F255,'Classificação geral'!N255,"")</f>
        <v>0</v>
      </c>
      <c r="IC261" s="382">
        <f>IF($HT261='Classificação geral'!$F255,'Classificação geral'!O255,"")</f>
        <v>0</v>
      </c>
      <c r="ID261" s="382">
        <f>IF($HT261='Classificação geral'!$F255,'Classificação geral'!P255,"")</f>
        <v>0</v>
      </c>
      <c r="IE261" s="382">
        <f>IF($HT261='Classificação geral'!$F255,'Classificação geral'!Q255,"")</f>
        <v>0</v>
      </c>
      <c r="IF261" s="382">
        <f>IF($HT261='Classificação geral'!$F255,'Classificação geral'!R255,"")</f>
        <v>0</v>
      </c>
      <c r="IG261" s="379">
        <f>IF($HT261='Classificação geral'!$F255,'Classificação geral'!$U255,"")</f>
        <v>0</v>
      </c>
      <c r="IH261" s="334" t="str">
        <f t="shared" si="460"/>
        <v/>
      </c>
      <c r="II261" s="297">
        <f>IFERROR(RANK(IG261,IG:IG,0)+ COUNTIF($IG$13:IG260,IG261),"")</f>
        <v>121</v>
      </c>
      <c r="IJ261" s="305"/>
      <c r="IK261" s="295"/>
      <c r="IL261" s="306"/>
      <c r="IM261" s="293"/>
      <c r="IN261" s="293"/>
      <c r="IO261" s="293"/>
      <c r="IP261" s="379">
        <f>IF($IO261='Classificação geral'!$F255,'Classificação geral'!G255,"")</f>
        <v>0</v>
      </c>
      <c r="IQ261" s="379">
        <f>IF($IO261='Classificação geral'!$F255,'Classificação geral'!H255,"")</f>
        <v>0</v>
      </c>
      <c r="IR261" s="379">
        <f>IF($IO261='Classificação geral'!$F255,'Classificação geral'!I255,"")</f>
        <v>0</v>
      </c>
      <c r="IS261" s="379">
        <f>IF($IO261='Classificação geral'!$F255,'Classificação geral'!J255,"")</f>
        <v>0</v>
      </c>
      <c r="IT261" s="379">
        <f>IF($IO261='Classificação geral'!$F255,'Classificação geral'!K255,"")</f>
        <v>0</v>
      </c>
      <c r="IU261" s="379">
        <f>IF($IO261='Classificação geral'!$F255,'Classificação geral'!L255,"")</f>
        <v>0</v>
      </c>
      <c r="IV261" s="379">
        <f>IF($IO261='Classificação geral'!$F255,'Classificação geral'!M255,"")</f>
        <v>0</v>
      </c>
      <c r="IW261" s="379">
        <f>IF($IO261='Classificação geral'!$F255,'Classificação geral'!N255,"")</f>
        <v>0</v>
      </c>
      <c r="IX261" s="379">
        <f>IF($IO261='Classificação geral'!$F255,'Classificação geral'!O255,"")</f>
        <v>0</v>
      </c>
      <c r="IY261" s="379">
        <f>IF($IO261='Classificação geral'!$F255,'Classificação geral'!P255,"")</f>
        <v>0</v>
      </c>
      <c r="IZ261" s="379">
        <f>IF($IO261='Classificação geral'!$F255,'Classificação geral'!Q255,"")</f>
        <v>0</v>
      </c>
      <c r="JA261" s="379">
        <f>IF($IO261='Classificação geral'!$F255,'Classificação geral'!R255,"")</f>
        <v>0</v>
      </c>
      <c r="JB261" s="296">
        <f>IF($IO261='Classificação geral'!$F255,'Classificação geral'!$U255,"")</f>
        <v>0</v>
      </c>
      <c r="JC261" s="334" t="str">
        <f t="shared" si="461"/>
        <v/>
      </c>
      <c r="JD261" s="297">
        <f>IFERROR(RANK(JB261,JB:JB,0)+ COUNTIF($JB$13:JB260,JB261),"")</f>
        <v>121</v>
      </c>
    </row>
    <row r="262" spans="66:264" ht="24.6" x14ac:dyDescent="0.4">
      <c r="BN262" s="236"/>
      <c r="EI262" s="295"/>
      <c r="EJ262" s="306"/>
      <c r="EK262" s="293"/>
      <c r="EL262" s="293"/>
      <c r="EM262" s="293"/>
      <c r="EN262" s="378" t="str">
        <f>IFERROR(IF(AND($EL262="fem",'Classificação geral'!$F256=1),'Classificação geral'!G256,""),"")</f>
        <v/>
      </c>
      <c r="EO262" s="378" t="str">
        <f>IFERROR(IF(AND($EL262="fem",'Classificação geral'!$F256=1),'Classificação geral'!H256,""),"")</f>
        <v/>
      </c>
      <c r="EP262" s="378" t="str">
        <f>IFERROR(IF(AND($EL262="fem",'Classificação geral'!$F256=1),'Classificação geral'!I256,""),"")</f>
        <v/>
      </c>
      <c r="EQ262" s="378" t="str">
        <f>IFERROR(IF(AND($EL262="fem",'Classificação geral'!$F256=1),'Classificação geral'!J256,""),"")</f>
        <v/>
      </c>
      <c r="ER262" s="306"/>
      <c r="ES262" s="378" t="str">
        <f>IFERROR(IF(AND($EL262="fem",'Classificação geral'!$F256=1),'Classificação geral'!L256,""),"")</f>
        <v/>
      </c>
      <c r="ET262" s="378" t="str">
        <f>IFERROR(IF(AND($EL262="fem",'Classificação geral'!$F256=1),'Classificação geral'!M256,""),"")</f>
        <v/>
      </c>
      <c r="EU262" s="378" t="str">
        <f>IFERROR(IF(AND($EL262="fem",'Classificação geral'!$F256=1),'Classificação geral'!N256,""),"")</f>
        <v/>
      </c>
      <c r="EV262" s="306"/>
      <c r="EW262" s="378" t="str">
        <f>IFERROR(IF(AND($EL262="fem",'Classificação geral'!$F256=1),'Classificação geral'!P256,""),"")</f>
        <v/>
      </c>
      <c r="EX262" s="378" t="str">
        <f>IFERROR(IF(AND($EL262="fem",'Classificação geral'!$F256=1),'Classificação geral'!Q256,""),"")</f>
        <v/>
      </c>
      <c r="EY262" s="378" t="str">
        <f>IFERROR(IF(AND($EL262="fem",'Classificação geral'!$F256=1),'Classificação geral'!R256,""),"")</f>
        <v/>
      </c>
      <c r="EZ262" s="296"/>
      <c r="FA262" s="380" t="str">
        <f t="shared" si="462"/>
        <v/>
      </c>
      <c r="FB262" s="297" t="str">
        <f>IFERROR(RANK(EZ262,EZ:EZ,0)+ COUNTIF(EZ$13:$EZ261,EZ262),"")</f>
        <v/>
      </c>
      <c r="FC262" s="298"/>
      <c r="FD262" s="305"/>
      <c r="FE262" s="295"/>
      <c r="FF262" s="306"/>
      <c r="FG262" s="293"/>
      <c r="FH262" s="293"/>
      <c r="FI262" s="306"/>
      <c r="FJ262" s="378" t="str">
        <f>IFERROR(IF(AND($FH262="mas",'Classificação geral'!$F256=1),'Classificação geral'!G256,""),"")</f>
        <v/>
      </c>
      <c r="FK262" s="378" t="str">
        <f>IFERROR(IF(AND($FH262="mas",'Classificação geral'!$F256=1),'Classificação geral'!H256,""),"")</f>
        <v/>
      </c>
      <c r="FL262" s="378" t="str">
        <f>IFERROR(IF(AND($FH262="mas",'Classificação geral'!$F256=1),'Classificação geral'!I256,""),"")</f>
        <v/>
      </c>
      <c r="FM262" s="378" t="str">
        <f>IFERROR(IF(AND($FH262="mas",'Classificação geral'!$F256=1),'Classificação geral'!J256,""),"")</f>
        <v/>
      </c>
      <c r="FN262" s="378" t="str">
        <f>IFERROR(IF(AND($FH262="mas",'Classificação geral'!$F256=1),'Classificação geral'!K256,""),"")</f>
        <v/>
      </c>
      <c r="FO262" s="378" t="str">
        <f>IFERROR(IF(AND($FH262="mas",'Classificação geral'!$F256=1),'Classificação geral'!L256,""),"")</f>
        <v/>
      </c>
      <c r="FP262" s="378" t="str">
        <f>IFERROR(IF(AND($FH262="mas",'Classificação geral'!$F256=1),'Classificação geral'!M256,""),"")</f>
        <v/>
      </c>
      <c r="FQ262" s="378" t="str">
        <f>IFERROR(IF(AND($FH262="mas",'Classificação geral'!$F256=1),'Classificação geral'!N256,""),"")</f>
        <v/>
      </c>
      <c r="FR262" s="378" t="str">
        <f>IFERROR(IF(AND($FH262="mas",'Classificação geral'!$F256=1),'Classificação geral'!O256,""),"")</f>
        <v/>
      </c>
      <c r="FS262" s="378" t="str">
        <f>IFERROR(IF(AND($FH262="mas",'Classificação geral'!$F256=1),'Classificação geral'!P256,""),"")</f>
        <v/>
      </c>
      <c r="FT262" s="378" t="str">
        <f>IFERROR(IF(AND($FH262="mas",'Classificação geral'!$F256=1),'Classificação geral'!Q256,""),"")</f>
        <v/>
      </c>
      <c r="FU262" s="378" t="str">
        <f>IFERROR(IF(AND($FH262="mas",'Classificação geral'!$F256=1),'Classificação geral'!R256,""),"")</f>
        <v/>
      </c>
      <c r="FV262" s="306"/>
      <c r="FW262" s="380" t="str">
        <f t="shared" si="463"/>
        <v/>
      </c>
      <c r="FX262" s="297" t="str">
        <f>IFERROR(RANK(FV262,FV:FV,0)+ COUNTIF($FV$13:FV261,FV262),"")</f>
        <v/>
      </c>
      <c r="FY262" s="305"/>
      <c r="FZ262" s="295"/>
      <c r="GA262" s="295"/>
      <c r="GB262" s="293"/>
      <c r="GC262" s="293"/>
      <c r="GD262" s="306"/>
      <c r="GE262" s="378" t="str">
        <f>IFERROR(IF(AND($GC262="fem",'Classificação geral'!$F256=2),'Classificação geral'!G256,""),"")</f>
        <v/>
      </c>
      <c r="GF262" s="378" t="str">
        <f>IFERROR(IF(AND($GC262="fem",'Classificação geral'!$F256=2),'Classificação geral'!H256,""),"")</f>
        <v/>
      </c>
      <c r="GG262" s="378" t="str">
        <f>IFERROR(IF(AND($GC262="fem",'Classificação geral'!$F256=2),'Classificação geral'!I256,""),"")</f>
        <v/>
      </c>
      <c r="GH262" s="378" t="str">
        <f>IFERROR(IF(AND($GC262="fem",'Classificação geral'!$F256=2),'Classificação geral'!J256,""),"")</f>
        <v/>
      </c>
      <c r="GI262" s="378" t="str">
        <f>IFERROR(IF(AND($GC262="fem",'Classificação geral'!$F256=2),'Classificação geral'!K256,""),"")</f>
        <v/>
      </c>
      <c r="GJ262" s="378" t="str">
        <f>IFERROR(IF(AND($GC262="fem",'Classificação geral'!$F256=2),'Classificação geral'!L256,""),"")</f>
        <v/>
      </c>
      <c r="GK262" s="378" t="str">
        <f>IFERROR(IF(AND($GC262="fem",'Classificação geral'!$F256=2),'Classificação geral'!M256,""),"")</f>
        <v/>
      </c>
      <c r="GL262" s="378" t="str">
        <f>IFERROR(IF(AND($GC262="fem",'Classificação geral'!$F256=2),'Classificação geral'!N256,""),"")</f>
        <v/>
      </c>
      <c r="GM262" s="378" t="str">
        <f>IFERROR(IF(AND($GC262="fem",'Classificação geral'!$F256=2),'Classificação geral'!O256,""),"")</f>
        <v/>
      </c>
      <c r="GN262" s="378" t="str">
        <f>IFERROR(IF(AND($GC262="fem",'Classificação geral'!$F256=2),'Classificação geral'!P256,""),"")</f>
        <v/>
      </c>
      <c r="GO262" s="378" t="str">
        <f>IFERROR(IF(AND($GC262="fem",'Classificação geral'!$F256=2),'Classificação geral'!Q256,""),"")</f>
        <v/>
      </c>
      <c r="GP262" s="378" t="str">
        <f>IFERROR(IF(AND($GC262="fem",'Classificação geral'!$F256=2),'Classificação geral'!R256,""),"")</f>
        <v/>
      </c>
      <c r="GQ262" s="306"/>
      <c r="GR262" s="380" t="str">
        <f t="shared" si="464"/>
        <v/>
      </c>
      <c r="GS262" s="297" t="str">
        <f>IFERROR(RANK(GQ262,GQ:GQ,0)+ COUNTIF($GQ$13:GQ261,GQ262),"")</f>
        <v/>
      </c>
      <c r="GT262" s="305"/>
      <c r="GU262" s="295"/>
      <c r="GV262" s="295"/>
      <c r="GW262" s="293"/>
      <c r="GX262" s="293"/>
      <c r="GY262" s="306"/>
      <c r="GZ262" s="306"/>
      <c r="HA262" s="306"/>
      <c r="HB262" s="306"/>
      <c r="HC262" s="306"/>
      <c r="HD262" s="306"/>
      <c r="HE262" s="306"/>
      <c r="HF262" s="306"/>
      <c r="HG262" s="306"/>
      <c r="HH262" s="306"/>
      <c r="HI262" s="306"/>
      <c r="HJ262" s="306"/>
      <c r="HK262" s="306"/>
      <c r="HL262" s="306"/>
      <c r="HM262" s="380" t="str">
        <f t="shared" si="465"/>
        <v/>
      </c>
      <c r="HN262" s="297" t="str">
        <f>IFERROR(RANK(HL262,HL:HL,0)+ COUNTIF($HL$13:HL261,HL262),"")</f>
        <v/>
      </c>
      <c r="HO262" s="305"/>
      <c r="HP262" s="295"/>
      <c r="HQ262" s="306"/>
      <c r="HR262" s="293"/>
      <c r="HS262" s="293"/>
      <c r="HT262" s="293"/>
      <c r="HU262" s="382">
        <f>IF($HT262='Classificação geral'!$F256,'Classificação geral'!G256,"")</f>
        <v>0</v>
      </c>
      <c r="HV262" s="382">
        <f>IF($HT262='Classificação geral'!$F256,'Classificação geral'!H256,"")</f>
        <v>0</v>
      </c>
      <c r="HW262" s="382">
        <f>IF($HT262='Classificação geral'!$F256,'Classificação geral'!I256,"")</f>
        <v>0</v>
      </c>
      <c r="HX262" s="382">
        <f>IF($HT262='Classificação geral'!$F256,'Classificação geral'!J256,"")</f>
        <v>0</v>
      </c>
      <c r="HY262" s="382">
        <f>IF($HT262='Classificação geral'!$F256,'Classificação geral'!K256,"")</f>
        <v>0</v>
      </c>
      <c r="HZ262" s="382">
        <f>IF($HT262='Classificação geral'!$F256,'Classificação geral'!L256,"")</f>
        <v>0</v>
      </c>
      <c r="IA262" s="382">
        <f>IF($HT262='Classificação geral'!$F256,'Classificação geral'!M256,"")</f>
        <v>0</v>
      </c>
      <c r="IB262" s="382">
        <f>IF($HT262='Classificação geral'!$F256,'Classificação geral'!N256,"")</f>
        <v>0</v>
      </c>
      <c r="IC262" s="382">
        <f>IF($HT262='Classificação geral'!$F256,'Classificação geral'!O256,"")</f>
        <v>0</v>
      </c>
      <c r="ID262" s="382">
        <f>IF($HT262='Classificação geral'!$F256,'Classificação geral'!P256,"")</f>
        <v>0</v>
      </c>
      <c r="IE262" s="382">
        <f>IF($HT262='Classificação geral'!$F256,'Classificação geral'!Q256,"")</f>
        <v>0</v>
      </c>
      <c r="IF262" s="382">
        <f>IF($HT262='Classificação geral'!$F256,'Classificação geral'!R256,"")</f>
        <v>0</v>
      </c>
      <c r="IG262" s="379">
        <f>IF($HT262='Classificação geral'!$F256,'Classificação geral'!$U256,"")</f>
        <v>0</v>
      </c>
      <c r="IH262" s="334" t="str">
        <f t="shared" si="460"/>
        <v/>
      </c>
      <c r="II262" s="297">
        <f>IFERROR(RANK(IG262,IG:IG,0)+ COUNTIF($IG$13:IG261,IG262),"")</f>
        <v>122</v>
      </c>
      <c r="IJ262" s="305"/>
      <c r="IK262" s="295"/>
      <c r="IL262" s="306"/>
      <c r="IM262" s="293"/>
      <c r="IN262" s="293"/>
      <c r="IO262" s="293"/>
      <c r="IP262" s="379">
        <f>IF($IO262='Classificação geral'!$F256,'Classificação geral'!G256,"")</f>
        <v>0</v>
      </c>
      <c r="IQ262" s="379">
        <f>IF($IO262='Classificação geral'!$F256,'Classificação geral'!H256,"")</f>
        <v>0</v>
      </c>
      <c r="IR262" s="379">
        <f>IF($IO262='Classificação geral'!$F256,'Classificação geral'!I256,"")</f>
        <v>0</v>
      </c>
      <c r="IS262" s="379">
        <f>IF($IO262='Classificação geral'!$F256,'Classificação geral'!J256,"")</f>
        <v>0</v>
      </c>
      <c r="IT262" s="379">
        <f>IF($IO262='Classificação geral'!$F256,'Classificação geral'!K256,"")</f>
        <v>0</v>
      </c>
      <c r="IU262" s="379">
        <f>IF($IO262='Classificação geral'!$F256,'Classificação geral'!L256,"")</f>
        <v>0</v>
      </c>
      <c r="IV262" s="379">
        <f>IF($IO262='Classificação geral'!$F256,'Classificação geral'!M256,"")</f>
        <v>0</v>
      </c>
      <c r="IW262" s="379">
        <f>IF($IO262='Classificação geral'!$F256,'Classificação geral'!N256,"")</f>
        <v>0</v>
      </c>
      <c r="IX262" s="379">
        <f>IF($IO262='Classificação geral'!$F256,'Classificação geral'!O256,"")</f>
        <v>0</v>
      </c>
      <c r="IY262" s="379">
        <f>IF($IO262='Classificação geral'!$F256,'Classificação geral'!P256,"")</f>
        <v>0</v>
      </c>
      <c r="IZ262" s="379">
        <f>IF($IO262='Classificação geral'!$F256,'Classificação geral'!Q256,"")</f>
        <v>0</v>
      </c>
      <c r="JA262" s="379">
        <f>IF($IO262='Classificação geral'!$F256,'Classificação geral'!R256,"")</f>
        <v>0</v>
      </c>
      <c r="JB262" s="296">
        <f>IF($IO262='Classificação geral'!$F256,'Classificação geral'!$U256,"")</f>
        <v>0</v>
      </c>
      <c r="JC262" s="334" t="str">
        <f t="shared" si="461"/>
        <v/>
      </c>
      <c r="JD262" s="297">
        <f>IFERROR(RANK(JB262,JB:JB,0)+ COUNTIF($JB$13:JB261,JB262),"")</f>
        <v>122</v>
      </c>
    </row>
    <row r="263" spans="66:264" ht="24.6" x14ac:dyDescent="0.4">
      <c r="BN263" s="236"/>
      <c r="EI263" s="295"/>
      <c r="EJ263" s="306"/>
      <c r="EK263" s="293"/>
      <c r="EL263" s="293"/>
      <c r="EM263" s="293"/>
      <c r="EN263" s="378" t="str">
        <f>IFERROR(IF(AND($EL263="fem",'Classificação geral'!$F257=1),'Classificação geral'!G257,""),"")</f>
        <v/>
      </c>
      <c r="EO263" s="378" t="str">
        <f>IFERROR(IF(AND($EL263="fem",'Classificação geral'!$F257=1),'Classificação geral'!H257,""),"")</f>
        <v/>
      </c>
      <c r="EP263" s="378" t="str">
        <f>IFERROR(IF(AND($EL263="fem",'Classificação geral'!$F257=1),'Classificação geral'!I257,""),"")</f>
        <v/>
      </c>
      <c r="EQ263" s="378" t="str">
        <f>IFERROR(IF(AND($EL263="fem",'Classificação geral'!$F257=1),'Classificação geral'!J257,""),"")</f>
        <v/>
      </c>
      <c r="ER263" s="306"/>
      <c r="ES263" s="378" t="str">
        <f>IFERROR(IF(AND($EL263="fem",'Classificação geral'!$F257=1),'Classificação geral'!L257,""),"")</f>
        <v/>
      </c>
      <c r="ET263" s="378" t="str">
        <f>IFERROR(IF(AND($EL263="fem",'Classificação geral'!$F257=1),'Classificação geral'!M257,""),"")</f>
        <v/>
      </c>
      <c r="EU263" s="378" t="str">
        <f>IFERROR(IF(AND($EL263="fem",'Classificação geral'!$F257=1),'Classificação geral'!N257,""),"")</f>
        <v/>
      </c>
      <c r="EV263" s="306"/>
      <c r="EW263" s="378" t="str">
        <f>IFERROR(IF(AND($EL263="fem",'Classificação geral'!$F257=1),'Classificação geral'!P257,""),"")</f>
        <v/>
      </c>
      <c r="EX263" s="378" t="str">
        <f>IFERROR(IF(AND($EL263="fem",'Classificação geral'!$F257=1),'Classificação geral'!Q257,""),"")</f>
        <v/>
      </c>
      <c r="EY263" s="378" t="str">
        <f>IFERROR(IF(AND($EL263="fem",'Classificação geral'!$F257=1),'Classificação geral'!R257,""),"")</f>
        <v/>
      </c>
      <c r="EZ263" s="296"/>
      <c r="FA263" s="380" t="str">
        <f t="shared" si="462"/>
        <v/>
      </c>
      <c r="FB263" s="297" t="str">
        <f>IFERROR(RANK(EZ263,EZ:EZ,0)+ COUNTIF(EZ$13:$EZ262,EZ263),"")</f>
        <v/>
      </c>
      <c r="FC263" s="298"/>
      <c r="FD263" s="305"/>
      <c r="FE263" s="295"/>
      <c r="FF263" s="306"/>
      <c r="FG263" s="293"/>
      <c r="FH263" s="293"/>
      <c r="FI263" s="306"/>
      <c r="FJ263" s="378" t="str">
        <f>IFERROR(IF(AND($FH263="mas",'Classificação geral'!$F257=1),'Classificação geral'!G257,""),"")</f>
        <v/>
      </c>
      <c r="FK263" s="378" t="str">
        <f>IFERROR(IF(AND($FH263="mas",'Classificação geral'!$F257=1),'Classificação geral'!H257,""),"")</f>
        <v/>
      </c>
      <c r="FL263" s="378" t="str">
        <f>IFERROR(IF(AND($FH263="mas",'Classificação geral'!$F257=1),'Classificação geral'!I257,""),"")</f>
        <v/>
      </c>
      <c r="FM263" s="378" t="str">
        <f>IFERROR(IF(AND($FH263="mas",'Classificação geral'!$F257=1),'Classificação geral'!J257,""),"")</f>
        <v/>
      </c>
      <c r="FN263" s="378" t="str">
        <f>IFERROR(IF(AND($FH263="mas",'Classificação geral'!$F257=1),'Classificação geral'!K257,""),"")</f>
        <v/>
      </c>
      <c r="FO263" s="378" t="str">
        <f>IFERROR(IF(AND($FH263="mas",'Classificação geral'!$F257=1),'Classificação geral'!L257,""),"")</f>
        <v/>
      </c>
      <c r="FP263" s="378" t="str">
        <f>IFERROR(IF(AND($FH263="mas",'Classificação geral'!$F257=1),'Classificação geral'!M257,""),"")</f>
        <v/>
      </c>
      <c r="FQ263" s="378" t="str">
        <f>IFERROR(IF(AND($FH263="mas",'Classificação geral'!$F257=1),'Classificação geral'!N257,""),"")</f>
        <v/>
      </c>
      <c r="FR263" s="378" t="str">
        <f>IFERROR(IF(AND($FH263="mas",'Classificação geral'!$F257=1),'Classificação geral'!O257,""),"")</f>
        <v/>
      </c>
      <c r="FS263" s="378" t="str">
        <f>IFERROR(IF(AND($FH263="mas",'Classificação geral'!$F257=1),'Classificação geral'!P257,""),"")</f>
        <v/>
      </c>
      <c r="FT263" s="378" t="str">
        <f>IFERROR(IF(AND($FH263="mas",'Classificação geral'!$F257=1),'Classificação geral'!Q257,""),"")</f>
        <v/>
      </c>
      <c r="FU263" s="378" t="str">
        <f>IFERROR(IF(AND($FH263="mas",'Classificação geral'!$F257=1),'Classificação geral'!R257,""),"")</f>
        <v/>
      </c>
      <c r="FV263" s="306"/>
      <c r="FW263" s="380" t="str">
        <f t="shared" si="463"/>
        <v/>
      </c>
      <c r="FX263" s="297" t="str">
        <f>IFERROR(RANK(FV263,FV:FV,0)+ COUNTIF($FV$13:FV262,FV263),"")</f>
        <v/>
      </c>
      <c r="FY263" s="305"/>
      <c r="FZ263" s="295"/>
      <c r="GA263" s="295"/>
      <c r="GB263" s="293"/>
      <c r="GC263" s="293"/>
      <c r="GD263" s="306"/>
      <c r="GE263" s="378" t="str">
        <f>IFERROR(IF(AND($GC263="fem",'Classificação geral'!$F257=2),'Classificação geral'!G257,""),"")</f>
        <v/>
      </c>
      <c r="GF263" s="378" t="str">
        <f>IFERROR(IF(AND($GC263="fem",'Classificação geral'!$F257=2),'Classificação geral'!H257,""),"")</f>
        <v/>
      </c>
      <c r="GG263" s="378" t="str">
        <f>IFERROR(IF(AND($GC263="fem",'Classificação geral'!$F257=2),'Classificação geral'!I257,""),"")</f>
        <v/>
      </c>
      <c r="GH263" s="378" t="str">
        <f>IFERROR(IF(AND($GC263="fem",'Classificação geral'!$F257=2),'Classificação geral'!J257,""),"")</f>
        <v/>
      </c>
      <c r="GI263" s="378" t="str">
        <f>IFERROR(IF(AND($GC263="fem",'Classificação geral'!$F257=2),'Classificação geral'!K257,""),"")</f>
        <v/>
      </c>
      <c r="GJ263" s="378" t="str">
        <f>IFERROR(IF(AND($GC263="fem",'Classificação geral'!$F257=2),'Classificação geral'!L257,""),"")</f>
        <v/>
      </c>
      <c r="GK263" s="378" t="str">
        <f>IFERROR(IF(AND($GC263="fem",'Classificação geral'!$F257=2),'Classificação geral'!M257,""),"")</f>
        <v/>
      </c>
      <c r="GL263" s="378" t="str">
        <f>IFERROR(IF(AND($GC263="fem",'Classificação geral'!$F257=2),'Classificação geral'!N257,""),"")</f>
        <v/>
      </c>
      <c r="GM263" s="378" t="str">
        <f>IFERROR(IF(AND($GC263="fem",'Classificação geral'!$F257=2),'Classificação geral'!O257,""),"")</f>
        <v/>
      </c>
      <c r="GN263" s="378" t="str">
        <f>IFERROR(IF(AND($GC263="fem",'Classificação geral'!$F257=2),'Classificação geral'!P257,""),"")</f>
        <v/>
      </c>
      <c r="GO263" s="378" t="str">
        <f>IFERROR(IF(AND($GC263="fem",'Classificação geral'!$F257=2),'Classificação geral'!Q257,""),"")</f>
        <v/>
      </c>
      <c r="GP263" s="378" t="str">
        <f>IFERROR(IF(AND($GC263="fem",'Classificação geral'!$F257=2),'Classificação geral'!R257,""),"")</f>
        <v/>
      </c>
      <c r="GQ263" s="306"/>
      <c r="GR263" s="380" t="str">
        <f t="shared" si="464"/>
        <v/>
      </c>
      <c r="GS263" s="297" t="str">
        <f>IFERROR(RANK(GQ263,GQ:GQ,0)+ COUNTIF($GQ$13:GQ262,GQ263),"")</f>
        <v/>
      </c>
      <c r="GT263" s="305"/>
      <c r="GU263" s="295"/>
      <c r="GV263" s="295"/>
      <c r="GW263" s="293"/>
      <c r="GX263" s="293"/>
      <c r="GY263" s="306"/>
      <c r="GZ263" s="306"/>
      <c r="HA263" s="306"/>
      <c r="HB263" s="306"/>
      <c r="HC263" s="306"/>
      <c r="HD263" s="306"/>
      <c r="HE263" s="306"/>
      <c r="HF263" s="306"/>
      <c r="HG263" s="306"/>
      <c r="HH263" s="306"/>
      <c r="HI263" s="306"/>
      <c r="HJ263" s="306"/>
      <c r="HK263" s="306"/>
      <c r="HL263" s="306"/>
      <c r="HM263" s="380" t="str">
        <f t="shared" si="465"/>
        <v/>
      </c>
      <c r="HN263" s="297" t="str">
        <f>IFERROR(RANK(HL263,HL:HL,0)+ COUNTIF($HL$13:HL262,HL263),"")</f>
        <v/>
      </c>
      <c r="HO263" s="305"/>
      <c r="HP263" s="295"/>
      <c r="HQ263" s="306"/>
      <c r="HR263" s="293"/>
      <c r="HS263" s="293"/>
      <c r="HT263" s="293"/>
      <c r="HU263" s="382">
        <f>IF($HT263='Classificação geral'!$F257,'Classificação geral'!G257,"")</f>
        <v>0</v>
      </c>
      <c r="HV263" s="382">
        <f>IF($HT263='Classificação geral'!$F257,'Classificação geral'!H257,"")</f>
        <v>0</v>
      </c>
      <c r="HW263" s="382">
        <f>IF($HT263='Classificação geral'!$F257,'Classificação geral'!I257,"")</f>
        <v>0</v>
      </c>
      <c r="HX263" s="382">
        <f>IF($HT263='Classificação geral'!$F257,'Classificação geral'!J257,"")</f>
        <v>0</v>
      </c>
      <c r="HY263" s="382">
        <f>IF($HT263='Classificação geral'!$F257,'Classificação geral'!K257,"")</f>
        <v>0</v>
      </c>
      <c r="HZ263" s="382">
        <f>IF($HT263='Classificação geral'!$F257,'Classificação geral'!L257,"")</f>
        <v>0</v>
      </c>
      <c r="IA263" s="382">
        <f>IF($HT263='Classificação geral'!$F257,'Classificação geral'!M257,"")</f>
        <v>0</v>
      </c>
      <c r="IB263" s="382">
        <f>IF($HT263='Classificação geral'!$F257,'Classificação geral'!N257,"")</f>
        <v>0</v>
      </c>
      <c r="IC263" s="382">
        <f>IF($HT263='Classificação geral'!$F257,'Classificação geral'!O257,"")</f>
        <v>0</v>
      </c>
      <c r="ID263" s="382">
        <f>IF($HT263='Classificação geral'!$F257,'Classificação geral'!P257,"")</f>
        <v>0</v>
      </c>
      <c r="IE263" s="382">
        <f>IF($HT263='Classificação geral'!$F257,'Classificação geral'!Q257,"")</f>
        <v>0</v>
      </c>
      <c r="IF263" s="382">
        <f>IF($HT263='Classificação geral'!$F257,'Classificação geral'!R257,"")</f>
        <v>0</v>
      </c>
      <c r="IG263" s="379">
        <f>IF($HT263='Classificação geral'!$F257,'Classificação geral'!$U257,"")</f>
        <v>0</v>
      </c>
      <c r="IH263" s="334" t="str">
        <f t="shared" si="460"/>
        <v/>
      </c>
      <c r="II263" s="297">
        <f>IFERROR(RANK(IG263,IG:IG,0)+ COUNTIF($IG$13:IG262,IG263),"")</f>
        <v>123</v>
      </c>
      <c r="IJ263" s="305"/>
      <c r="IK263" s="295"/>
      <c r="IL263" s="306"/>
      <c r="IM263" s="293"/>
      <c r="IN263" s="293"/>
      <c r="IO263" s="293"/>
      <c r="IP263" s="379">
        <f>IF($IO263='Classificação geral'!$F257,'Classificação geral'!G257,"")</f>
        <v>0</v>
      </c>
      <c r="IQ263" s="379">
        <f>IF($IO263='Classificação geral'!$F257,'Classificação geral'!H257,"")</f>
        <v>0</v>
      </c>
      <c r="IR263" s="379">
        <f>IF($IO263='Classificação geral'!$F257,'Classificação geral'!I257,"")</f>
        <v>0</v>
      </c>
      <c r="IS263" s="379">
        <f>IF($IO263='Classificação geral'!$F257,'Classificação geral'!J257,"")</f>
        <v>0</v>
      </c>
      <c r="IT263" s="379">
        <f>IF($IO263='Classificação geral'!$F257,'Classificação geral'!K257,"")</f>
        <v>0</v>
      </c>
      <c r="IU263" s="379">
        <f>IF($IO263='Classificação geral'!$F257,'Classificação geral'!L257,"")</f>
        <v>0</v>
      </c>
      <c r="IV263" s="379">
        <f>IF($IO263='Classificação geral'!$F257,'Classificação geral'!M257,"")</f>
        <v>0</v>
      </c>
      <c r="IW263" s="379">
        <f>IF($IO263='Classificação geral'!$F257,'Classificação geral'!N257,"")</f>
        <v>0</v>
      </c>
      <c r="IX263" s="379">
        <f>IF($IO263='Classificação geral'!$F257,'Classificação geral'!O257,"")</f>
        <v>0</v>
      </c>
      <c r="IY263" s="379">
        <f>IF($IO263='Classificação geral'!$F257,'Classificação geral'!P257,"")</f>
        <v>0</v>
      </c>
      <c r="IZ263" s="379">
        <f>IF($IO263='Classificação geral'!$F257,'Classificação geral'!Q257,"")</f>
        <v>0</v>
      </c>
      <c r="JA263" s="379">
        <f>IF($IO263='Classificação geral'!$F257,'Classificação geral'!R257,"")</f>
        <v>0</v>
      </c>
      <c r="JB263" s="296">
        <f>IF($IO263='Classificação geral'!$F257,'Classificação geral'!$U257,"")</f>
        <v>0</v>
      </c>
      <c r="JC263" s="334" t="str">
        <f t="shared" si="461"/>
        <v/>
      </c>
      <c r="JD263" s="297">
        <f>IFERROR(RANK(JB263,JB:JB,0)+ COUNTIF($JB$13:JB262,JB263),"")</f>
        <v>123</v>
      </c>
    </row>
    <row r="264" spans="66:264" ht="24.6" x14ac:dyDescent="0.4">
      <c r="BN264" s="236"/>
      <c r="EI264" s="295"/>
      <c r="EJ264" s="306"/>
      <c r="EK264" s="293"/>
      <c r="EL264" s="293"/>
      <c r="EM264" s="293"/>
      <c r="EN264" s="378" t="str">
        <f>IFERROR(IF(AND($EL264="fem",'Classificação geral'!$F258=1),'Classificação geral'!G258,""),"")</f>
        <v/>
      </c>
      <c r="EO264" s="378" t="str">
        <f>IFERROR(IF(AND($EL264="fem",'Classificação geral'!$F258=1),'Classificação geral'!H258,""),"")</f>
        <v/>
      </c>
      <c r="EP264" s="378" t="str">
        <f>IFERROR(IF(AND($EL264="fem",'Classificação geral'!$F258=1),'Classificação geral'!I258,""),"")</f>
        <v/>
      </c>
      <c r="EQ264" s="378" t="str">
        <f>IFERROR(IF(AND($EL264="fem",'Classificação geral'!$F258=1),'Classificação geral'!J258,""),"")</f>
        <v/>
      </c>
      <c r="ER264" s="306"/>
      <c r="ES264" s="378" t="str">
        <f>IFERROR(IF(AND($EL264="fem",'Classificação geral'!$F258=1),'Classificação geral'!L258,""),"")</f>
        <v/>
      </c>
      <c r="ET264" s="378" t="str">
        <f>IFERROR(IF(AND($EL264="fem",'Classificação geral'!$F258=1),'Classificação geral'!M258,""),"")</f>
        <v/>
      </c>
      <c r="EU264" s="378" t="str">
        <f>IFERROR(IF(AND($EL264="fem",'Classificação geral'!$F258=1),'Classificação geral'!N258,""),"")</f>
        <v/>
      </c>
      <c r="EV264" s="306"/>
      <c r="EW264" s="378" t="str">
        <f>IFERROR(IF(AND($EL264="fem",'Classificação geral'!$F258=1),'Classificação geral'!P258,""),"")</f>
        <v/>
      </c>
      <c r="EX264" s="378" t="str">
        <f>IFERROR(IF(AND($EL264="fem",'Classificação geral'!$F258=1),'Classificação geral'!Q258,""),"")</f>
        <v/>
      </c>
      <c r="EY264" s="378" t="str">
        <f>IFERROR(IF(AND($EL264="fem",'Classificação geral'!$F258=1),'Classificação geral'!R258,""),"")</f>
        <v/>
      </c>
      <c r="EZ264" s="296"/>
      <c r="FA264" s="380" t="str">
        <f t="shared" si="462"/>
        <v/>
      </c>
      <c r="FB264" s="297" t="str">
        <f>IFERROR(RANK(EZ264,EZ:EZ,0)+ COUNTIF(EZ$13:$EZ263,EZ264),"")</f>
        <v/>
      </c>
      <c r="FC264" s="298"/>
      <c r="FD264" s="305"/>
      <c r="FE264" s="295"/>
      <c r="FF264" s="306"/>
      <c r="FG264" s="293"/>
      <c r="FH264" s="293"/>
      <c r="FI264" s="306"/>
      <c r="FJ264" s="378" t="str">
        <f>IFERROR(IF(AND($FH264="mas",'Classificação geral'!$F258=1),'Classificação geral'!G258,""),"")</f>
        <v/>
      </c>
      <c r="FK264" s="378" t="str">
        <f>IFERROR(IF(AND($FH264="mas",'Classificação geral'!$F258=1),'Classificação geral'!H258,""),"")</f>
        <v/>
      </c>
      <c r="FL264" s="378" t="str">
        <f>IFERROR(IF(AND($FH264="mas",'Classificação geral'!$F258=1),'Classificação geral'!I258,""),"")</f>
        <v/>
      </c>
      <c r="FM264" s="378" t="str">
        <f>IFERROR(IF(AND($FH264="mas",'Classificação geral'!$F258=1),'Classificação geral'!J258,""),"")</f>
        <v/>
      </c>
      <c r="FN264" s="378" t="str">
        <f>IFERROR(IF(AND($FH264="mas",'Classificação geral'!$F258=1),'Classificação geral'!K258,""),"")</f>
        <v/>
      </c>
      <c r="FO264" s="378" t="str">
        <f>IFERROR(IF(AND($FH264="mas",'Classificação geral'!$F258=1),'Classificação geral'!L258,""),"")</f>
        <v/>
      </c>
      <c r="FP264" s="378" t="str">
        <f>IFERROR(IF(AND($FH264="mas",'Classificação geral'!$F258=1),'Classificação geral'!M258,""),"")</f>
        <v/>
      </c>
      <c r="FQ264" s="378" t="str">
        <f>IFERROR(IF(AND($FH264="mas",'Classificação geral'!$F258=1),'Classificação geral'!N258,""),"")</f>
        <v/>
      </c>
      <c r="FR264" s="378" t="str">
        <f>IFERROR(IF(AND($FH264="mas",'Classificação geral'!$F258=1),'Classificação geral'!O258,""),"")</f>
        <v/>
      </c>
      <c r="FS264" s="378" t="str">
        <f>IFERROR(IF(AND($FH264="mas",'Classificação geral'!$F258=1),'Classificação geral'!P258,""),"")</f>
        <v/>
      </c>
      <c r="FT264" s="378" t="str">
        <f>IFERROR(IF(AND($FH264="mas",'Classificação geral'!$F258=1),'Classificação geral'!Q258,""),"")</f>
        <v/>
      </c>
      <c r="FU264" s="378" t="str">
        <f>IFERROR(IF(AND($FH264="mas",'Classificação geral'!$F258=1),'Classificação geral'!R258,""),"")</f>
        <v/>
      </c>
      <c r="FV264" s="306"/>
      <c r="FW264" s="380" t="str">
        <f t="shared" si="463"/>
        <v/>
      </c>
      <c r="FX264" s="297" t="str">
        <f>IFERROR(RANK(FV264,FV:FV,0)+ COUNTIF($FV$13:FV263,FV264),"")</f>
        <v/>
      </c>
      <c r="FY264" s="305"/>
      <c r="FZ264" s="295"/>
      <c r="GA264" s="295"/>
      <c r="GB264" s="293"/>
      <c r="GC264" s="293"/>
      <c r="GD264" s="306"/>
      <c r="GE264" s="378" t="str">
        <f>IFERROR(IF(AND($GC264="fem",'Classificação geral'!$F258=2),'Classificação geral'!G258,""),"")</f>
        <v/>
      </c>
      <c r="GF264" s="378" t="str">
        <f>IFERROR(IF(AND($GC264="fem",'Classificação geral'!$F258=2),'Classificação geral'!H258,""),"")</f>
        <v/>
      </c>
      <c r="GG264" s="378" t="str">
        <f>IFERROR(IF(AND($GC264="fem",'Classificação geral'!$F258=2),'Classificação geral'!I258,""),"")</f>
        <v/>
      </c>
      <c r="GH264" s="378" t="str">
        <f>IFERROR(IF(AND($GC264="fem",'Classificação geral'!$F258=2),'Classificação geral'!J258,""),"")</f>
        <v/>
      </c>
      <c r="GI264" s="378" t="str">
        <f>IFERROR(IF(AND($GC264="fem",'Classificação geral'!$F258=2),'Classificação geral'!K258,""),"")</f>
        <v/>
      </c>
      <c r="GJ264" s="378" t="str">
        <f>IFERROR(IF(AND($GC264="fem",'Classificação geral'!$F258=2),'Classificação geral'!L258,""),"")</f>
        <v/>
      </c>
      <c r="GK264" s="378" t="str">
        <f>IFERROR(IF(AND($GC264="fem",'Classificação geral'!$F258=2),'Classificação geral'!M258,""),"")</f>
        <v/>
      </c>
      <c r="GL264" s="378" t="str">
        <f>IFERROR(IF(AND($GC264="fem",'Classificação geral'!$F258=2),'Classificação geral'!N258,""),"")</f>
        <v/>
      </c>
      <c r="GM264" s="378" t="str">
        <f>IFERROR(IF(AND($GC264="fem",'Classificação geral'!$F258=2),'Classificação geral'!O258,""),"")</f>
        <v/>
      </c>
      <c r="GN264" s="378" t="str">
        <f>IFERROR(IF(AND($GC264="fem",'Classificação geral'!$F258=2),'Classificação geral'!P258,""),"")</f>
        <v/>
      </c>
      <c r="GO264" s="378" t="str">
        <f>IFERROR(IF(AND($GC264="fem",'Classificação geral'!$F258=2),'Classificação geral'!Q258,""),"")</f>
        <v/>
      </c>
      <c r="GP264" s="378" t="str">
        <f>IFERROR(IF(AND($GC264="fem",'Classificação geral'!$F258=2),'Classificação geral'!R258,""),"")</f>
        <v/>
      </c>
      <c r="GQ264" s="306"/>
      <c r="GR264" s="380" t="str">
        <f t="shared" si="464"/>
        <v/>
      </c>
      <c r="GS264" s="297" t="str">
        <f>IFERROR(RANK(GQ264,GQ:GQ,0)+ COUNTIF($GQ$13:GQ263,GQ264),"")</f>
        <v/>
      </c>
      <c r="GT264" s="305"/>
      <c r="GU264" s="295"/>
      <c r="GV264" s="295"/>
      <c r="GW264" s="293"/>
      <c r="GX264" s="293"/>
      <c r="GY264" s="306"/>
      <c r="GZ264" s="306"/>
      <c r="HA264" s="306"/>
      <c r="HB264" s="306"/>
      <c r="HC264" s="306"/>
      <c r="HD264" s="306"/>
      <c r="HE264" s="306"/>
      <c r="HF264" s="306"/>
      <c r="HG264" s="306"/>
      <c r="HH264" s="306"/>
      <c r="HI264" s="306"/>
      <c r="HJ264" s="306"/>
      <c r="HK264" s="306"/>
      <c r="HL264" s="306"/>
      <c r="HM264" s="380" t="str">
        <f t="shared" si="465"/>
        <v/>
      </c>
      <c r="HN264" s="297" t="str">
        <f>IFERROR(RANK(HL264,HL:HL,0)+ COUNTIF($HL$13:HL263,HL264),"")</f>
        <v/>
      </c>
      <c r="HO264" s="305"/>
      <c r="HP264" s="295"/>
      <c r="HQ264" s="306"/>
      <c r="HR264" s="293"/>
      <c r="HS264" s="293"/>
      <c r="HT264" s="293"/>
      <c r="HU264" s="382">
        <f>IF($HT264='Classificação geral'!$F258,'Classificação geral'!G258,"")</f>
        <v>0</v>
      </c>
      <c r="HV264" s="382">
        <f>IF($HT264='Classificação geral'!$F258,'Classificação geral'!H258,"")</f>
        <v>0</v>
      </c>
      <c r="HW264" s="382">
        <f>IF($HT264='Classificação geral'!$F258,'Classificação geral'!I258,"")</f>
        <v>0</v>
      </c>
      <c r="HX264" s="382">
        <f>IF($HT264='Classificação geral'!$F258,'Classificação geral'!J258,"")</f>
        <v>0</v>
      </c>
      <c r="HY264" s="382">
        <f>IF($HT264='Classificação geral'!$F258,'Classificação geral'!K258,"")</f>
        <v>0</v>
      </c>
      <c r="HZ264" s="382">
        <f>IF($HT264='Classificação geral'!$F258,'Classificação geral'!L258,"")</f>
        <v>0</v>
      </c>
      <c r="IA264" s="382">
        <f>IF($HT264='Classificação geral'!$F258,'Classificação geral'!M258,"")</f>
        <v>0</v>
      </c>
      <c r="IB264" s="382">
        <f>IF($HT264='Classificação geral'!$F258,'Classificação geral'!N258,"")</f>
        <v>0</v>
      </c>
      <c r="IC264" s="382">
        <f>IF($HT264='Classificação geral'!$F258,'Classificação geral'!O258,"")</f>
        <v>0</v>
      </c>
      <c r="ID264" s="382">
        <f>IF($HT264='Classificação geral'!$F258,'Classificação geral'!P258,"")</f>
        <v>0</v>
      </c>
      <c r="IE264" s="382">
        <f>IF($HT264='Classificação geral'!$F258,'Classificação geral'!Q258,"")</f>
        <v>0</v>
      </c>
      <c r="IF264" s="382">
        <f>IF($HT264='Classificação geral'!$F258,'Classificação geral'!R258,"")</f>
        <v>0</v>
      </c>
      <c r="IG264" s="379">
        <f>IF($HT264='Classificação geral'!$F258,'Classificação geral'!$U258,"")</f>
        <v>0</v>
      </c>
      <c r="IH264" s="334" t="str">
        <f t="shared" si="460"/>
        <v/>
      </c>
      <c r="II264" s="297">
        <f>IFERROR(RANK(IG264,IG:IG,0)+ COUNTIF($IG$13:IG263,IG264),"")</f>
        <v>124</v>
      </c>
      <c r="IJ264" s="305"/>
      <c r="IK264" s="295"/>
      <c r="IL264" s="306"/>
      <c r="IM264" s="293"/>
      <c r="IN264" s="293"/>
      <c r="IO264" s="293"/>
      <c r="IP264" s="379">
        <f>IF($IO264='Classificação geral'!$F258,'Classificação geral'!G258,"")</f>
        <v>0</v>
      </c>
      <c r="IQ264" s="379">
        <f>IF($IO264='Classificação geral'!$F258,'Classificação geral'!H258,"")</f>
        <v>0</v>
      </c>
      <c r="IR264" s="379">
        <f>IF($IO264='Classificação geral'!$F258,'Classificação geral'!I258,"")</f>
        <v>0</v>
      </c>
      <c r="IS264" s="379">
        <f>IF($IO264='Classificação geral'!$F258,'Classificação geral'!J258,"")</f>
        <v>0</v>
      </c>
      <c r="IT264" s="379">
        <f>IF($IO264='Classificação geral'!$F258,'Classificação geral'!K258,"")</f>
        <v>0</v>
      </c>
      <c r="IU264" s="379">
        <f>IF($IO264='Classificação geral'!$F258,'Classificação geral'!L258,"")</f>
        <v>0</v>
      </c>
      <c r="IV264" s="379">
        <f>IF($IO264='Classificação geral'!$F258,'Classificação geral'!M258,"")</f>
        <v>0</v>
      </c>
      <c r="IW264" s="379">
        <f>IF($IO264='Classificação geral'!$F258,'Classificação geral'!N258,"")</f>
        <v>0</v>
      </c>
      <c r="IX264" s="379">
        <f>IF($IO264='Classificação geral'!$F258,'Classificação geral'!O258,"")</f>
        <v>0</v>
      </c>
      <c r="IY264" s="379">
        <f>IF($IO264='Classificação geral'!$F258,'Classificação geral'!P258,"")</f>
        <v>0</v>
      </c>
      <c r="IZ264" s="379">
        <f>IF($IO264='Classificação geral'!$F258,'Classificação geral'!Q258,"")</f>
        <v>0</v>
      </c>
      <c r="JA264" s="379">
        <f>IF($IO264='Classificação geral'!$F258,'Classificação geral'!R258,"")</f>
        <v>0</v>
      </c>
      <c r="JB264" s="296">
        <f>IF($IO264='Classificação geral'!$F258,'Classificação geral'!$U258,"")</f>
        <v>0</v>
      </c>
      <c r="JC264" s="334" t="str">
        <f t="shared" si="461"/>
        <v/>
      </c>
      <c r="JD264" s="297">
        <f>IFERROR(RANK(JB264,JB:JB,0)+ COUNTIF($JB$13:JB263,JB264),"")</f>
        <v>124</v>
      </c>
    </row>
    <row r="265" spans="66:264" ht="24.6" x14ac:dyDescent="0.4">
      <c r="BN265" s="236"/>
      <c r="EI265" s="295"/>
      <c r="EJ265" s="306"/>
      <c r="EK265" s="293"/>
      <c r="EL265" s="293"/>
      <c r="EM265" s="293"/>
      <c r="EN265" s="378" t="str">
        <f>IFERROR(IF(AND($EL265="fem",'Classificação geral'!$F259=1),'Classificação geral'!G259,""),"")</f>
        <v/>
      </c>
      <c r="EO265" s="378" t="str">
        <f>IFERROR(IF(AND($EL265="fem",'Classificação geral'!$F259=1),'Classificação geral'!H259,""),"")</f>
        <v/>
      </c>
      <c r="EP265" s="378" t="str">
        <f>IFERROR(IF(AND($EL265="fem",'Classificação geral'!$F259=1),'Classificação geral'!I259,""),"")</f>
        <v/>
      </c>
      <c r="EQ265" s="378" t="str">
        <f>IFERROR(IF(AND($EL265="fem",'Classificação geral'!$F259=1),'Classificação geral'!J259,""),"")</f>
        <v/>
      </c>
      <c r="ER265" s="306"/>
      <c r="ES265" s="378" t="str">
        <f>IFERROR(IF(AND($EL265="fem",'Classificação geral'!$F259=1),'Classificação geral'!L259,""),"")</f>
        <v/>
      </c>
      <c r="ET265" s="378" t="str">
        <f>IFERROR(IF(AND($EL265="fem",'Classificação geral'!$F259=1),'Classificação geral'!M259,""),"")</f>
        <v/>
      </c>
      <c r="EU265" s="378" t="str">
        <f>IFERROR(IF(AND($EL265="fem",'Classificação geral'!$F259=1),'Classificação geral'!N259,""),"")</f>
        <v/>
      </c>
      <c r="EV265" s="306"/>
      <c r="EW265" s="378" t="str">
        <f>IFERROR(IF(AND($EL265="fem",'Classificação geral'!$F259=1),'Classificação geral'!P259,""),"")</f>
        <v/>
      </c>
      <c r="EX265" s="378" t="str">
        <f>IFERROR(IF(AND($EL265="fem",'Classificação geral'!$F259=1),'Classificação geral'!Q259,""),"")</f>
        <v/>
      </c>
      <c r="EY265" s="378" t="str">
        <f>IFERROR(IF(AND($EL265="fem",'Classificação geral'!$F259=1),'Classificação geral'!R259,""),"")</f>
        <v/>
      </c>
      <c r="EZ265" s="296"/>
      <c r="FA265" s="380" t="str">
        <f t="shared" si="462"/>
        <v/>
      </c>
      <c r="FB265" s="297" t="str">
        <f>IFERROR(RANK(EZ265,EZ:EZ,0)+ COUNTIF(EZ$13:$EZ264,EZ265),"")</f>
        <v/>
      </c>
      <c r="FC265" s="298"/>
      <c r="FD265" s="305"/>
      <c r="FE265" s="295"/>
      <c r="FF265" s="306"/>
      <c r="FG265" s="293"/>
      <c r="FH265" s="293"/>
      <c r="FI265" s="306"/>
      <c r="FJ265" s="378" t="str">
        <f>IFERROR(IF(AND($FH265="mas",'Classificação geral'!$F259=1),'Classificação geral'!G259,""),"")</f>
        <v/>
      </c>
      <c r="FK265" s="378" t="str">
        <f>IFERROR(IF(AND($FH265="mas",'Classificação geral'!$F259=1),'Classificação geral'!H259,""),"")</f>
        <v/>
      </c>
      <c r="FL265" s="378" t="str">
        <f>IFERROR(IF(AND($FH265="mas",'Classificação geral'!$F259=1),'Classificação geral'!I259,""),"")</f>
        <v/>
      </c>
      <c r="FM265" s="378" t="str">
        <f>IFERROR(IF(AND($FH265="mas",'Classificação geral'!$F259=1),'Classificação geral'!J259,""),"")</f>
        <v/>
      </c>
      <c r="FN265" s="378" t="str">
        <f>IFERROR(IF(AND($FH265="mas",'Classificação geral'!$F259=1),'Classificação geral'!K259,""),"")</f>
        <v/>
      </c>
      <c r="FO265" s="378" t="str">
        <f>IFERROR(IF(AND($FH265="mas",'Classificação geral'!$F259=1),'Classificação geral'!L259,""),"")</f>
        <v/>
      </c>
      <c r="FP265" s="378" t="str">
        <f>IFERROR(IF(AND($FH265="mas",'Classificação geral'!$F259=1),'Classificação geral'!M259,""),"")</f>
        <v/>
      </c>
      <c r="FQ265" s="378" t="str">
        <f>IFERROR(IF(AND($FH265="mas",'Classificação geral'!$F259=1),'Classificação geral'!N259,""),"")</f>
        <v/>
      </c>
      <c r="FR265" s="378" t="str">
        <f>IFERROR(IF(AND($FH265="mas",'Classificação geral'!$F259=1),'Classificação geral'!O259,""),"")</f>
        <v/>
      </c>
      <c r="FS265" s="378" t="str">
        <f>IFERROR(IF(AND($FH265="mas",'Classificação geral'!$F259=1),'Classificação geral'!P259,""),"")</f>
        <v/>
      </c>
      <c r="FT265" s="378" t="str">
        <f>IFERROR(IF(AND($FH265="mas",'Classificação geral'!$F259=1),'Classificação geral'!Q259,""),"")</f>
        <v/>
      </c>
      <c r="FU265" s="378" t="str">
        <f>IFERROR(IF(AND($FH265="mas",'Classificação geral'!$F259=1),'Classificação geral'!R259,""),"")</f>
        <v/>
      </c>
      <c r="FV265" s="306"/>
      <c r="FW265" s="380" t="str">
        <f t="shared" si="463"/>
        <v/>
      </c>
      <c r="FX265" s="297" t="str">
        <f>IFERROR(RANK(FV265,FV:FV,0)+ COUNTIF($FV$13:FV264,FV265),"")</f>
        <v/>
      </c>
      <c r="FY265" s="305"/>
      <c r="FZ265" s="295"/>
      <c r="GA265" s="295"/>
      <c r="GB265" s="293"/>
      <c r="GC265" s="293"/>
      <c r="GD265" s="306"/>
      <c r="GE265" s="378" t="str">
        <f>IFERROR(IF(AND($GC265="fem",'Classificação geral'!$F259=2),'Classificação geral'!G259,""),"")</f>
        <v/>
      </c>
      <c r="GF265" s="378" t="str">
        <f>IFERROR(IF(AND($GC265="fem",'Classificação geral'!$F259=2),'Classificação geral'!H259,""),"")</f>
        <v/>
      </c>
      <c r="GG265" s="378" t="str">
        <f>IFERROR(IF(AND($GC265="fem",'Classificação geral'!$F259=2),'Classificação geral'!I259,""),"")</f>
        <v/>
      </c>
      <c r="GH265" s="378" t="str">
        <f>IFERROR(IF(AND($GC265="fem",'Classificação geral'!$F259=2),'Classificação geral'!J259,""),"")</f>
        <v/>
      </c>
      <c r="GI265" s="378" t="str">
        <f>IFERROR(IF(AND($GC265="fem",'Classificação geral'!$F259=2),'Classificação geral'!K259,""),"")</f>
        <v/>
      </c>
      <c r="GJ265" s="378" t="str">
        <f>IFERROR(IF(AND($GC265="fem",'Classificação geral'!$F259=2),'Classificação geral'!L259,""),"")</f>
        <v/>
      </c>
      <c r="GK265" s="378" t="str">
        <f>IFERROR(IF(AND($GC265="fem",'Classificação geral'!$F259=2),'Classificação geral'!M259,""),"")</f>
        <v/>
      </c>
      <c r="GL265" s="378" t="str">
        <f>IFERROR(IF(AND($GC265="fem",'Classificação geral'!$F259=2),'Classificação geral'!N259,""),"")</f>
        <v/>
      </c>
      <c r="GM265" s="378" t="str">
        <f>IFERROR(IF(AND($GC265="fem",'Classificação geral'!$F259=2),'Classificação geral'!O259,""),"")</f>
        <v/>
      </c>
      <c r="GN265" s="378" t="str">
        <f>IFERROR(IF(AND($GC265="fem",'Classificação geral'!$F259=2),'Classificação geral'!P259,""),"")</f>
        <v/>
      </c>
      <c r="GO265" s="378" t="str">
        <f>IFERROR(IF(AND($GC265="fem",'Classificação geral'!$F259=2),'Classificação geral'!Q259,""),"")</f>
        <v/>
      </c>
      <c r="GP265" s="378" t="str">
        <f>IFERROR(IF(AND($GC265="fem",'Classificação geral'!$F259=2),'Classificação geral'!R259,""),"")</f>
        <v/>
      </c>
      <c r="GQ265" s="306"/>
      <c r="GR265" s="380" t="str">
        <f t="shared" si="464"/>
        <v/>
      </c>
      <c r="GS265" s="297" t="str">
        <f>IFERROR(RANK(GQ265,GQ:GQ,0)+ COUNTIF($GQ$13:GQ264,GQ265),"")</f>
        <v/>
      </c>
      <c r="GT265" s="305"/>
      <c r="GU265" s="295"/>
      <c r="GV265" s="295"/>
      <c r="GW265" s="293"/>
      <c r="GX265" s="293"/>
      <c r="GY265" s="306"/>
      <c r="GZ265" s="306"/>
      <c r="HA265" s="306"/>
      <c r="HB265" s="306"/>
      <c r="HC265" s="306"/>
      <c r="HD265" s="306"/>
      <c r="HE265" s="306"/>
      <c r="HF265" s="306"/>
      <c r="HG265" s="306"/>
      <c r="HH265" s="306"/>
      <c r="HI265" s="306"/>
      <c r="HJ265" s="306"/>
      <c r="HK265" s="306"/>
      <c r="HL265" s="306"/>
      <c r="HM265" s="380" t="str">
        <f t="shared" si="465"/>
        <v/>
      </c>
      <c r="HN265" s="297" t="str">
        <f>IFERROR(RANK(HL265,HL:HL,0)+ COUNTIF($HL$13:HL264,HL265),"")</f>
        <v/>
      </c>
      <c r="HO265" s="305"/>
      <c r="HP265" s="295"/>
      <c r="HQ265" s="306"/>
      <c r="HR265" s="293"/>
      <c r="HS265" s="293"/>
      <c r="HT265" s="293"/>
      <c r="HU265" s="382">
        <f>IF($HT265='Classificação geral'!$F259,'Classificação geral'!G259,"")</f>
        <v>0</v>
      </c>
      <c r="HV265" s="382">
        <f>IF($HT265='Classificação geral'!$F259,'Classificação geral'!H259,"")</f>
        <v>0</v>
      </c>
      <c r="HW265" s="382">
        <f>IF($HT265='Classificação geral'!$F259,'Classificação geral'!I259,"")</f>
        <v>0</v>
      </c>
      <c r="HX265" s="382">
        <f>IF($HT265='Classificação geral'!$F259,'Classificação geral'!J259,"")</f>
        <v>0</v>
      </c>
      <c r="HY265" s="382">
        <f>IF($HT265='Classificação geral'!$F259,'Classificação geral'!K259,"")</f>
        <v>0</v>
      </c>
      <c r="HZ265" s="382">
        <f>IF($HT265='Classificação geral'!$F259,'Classificação geral'!L259,"")</f>
        <v>0</v>
      </c>
      <c r="IA265" s="382">
        <f>IF($HT265='Classificação geral'!$F259,'Classificação geral'!M259,"")</f>
        <v>0</v>
      </c>
      <c r="IB265" s="382">
        <f>IF($HT265='Classificação geral'!$F259,'Classificação geral'!N259,"")</f>
        <v>0</v>
      </c>
      <c r="IC265" s="382">
        <f>IF($HT265='Classificação geral'!$F259,'Classificação geral'!O259,"")</f>
        <v>0</v>
      </c>
      <c r="ID265" s="382">
        <f>IF($HT265='Classificação geral'!$F259,'Classificação geral'!P259,"")</f>
        <v>0</v>
      </c>
      <c r="IE265" s="382">
        <f>IF($HT265='Classificação geral'!$F259,'Classificação geral'!Q259,"")</f>
        <v>0</v>
      </c>
      <c r="IF265" s="382">
        <f>IF($HT265='Classificação geral'!$F259,'Classificação geral'!R259,"")</f>
        <v>0</v>
      </c>
      <c r="IG265" s="379">
        <f>IF($HT265='Classificação geral'!$F259,'Classificação geral'!$U259,"")</f>
        <v>0</v>
      </c>
      <c r="IH265" s="334" t="str">
        <f t="shared" si="460"/>
        <v/>
      </c>
      <c r="II265" s="297">
        <f>IFERROR(RANK(IG265,IG:IG,0)+ COUNTIF($IG$13:IG264,IG265),"")</f>
        <v>125</v>
      </c>
      <c r="IJ265" s="305"/>
      <c r="IK265" s="295"/>
      <c r="IL265" s="306"/>
      <c r="IM265" s="293"/>
      <c r="IN265" s="293"/>
      <c r="IO265" s="293"/>
      <c r="IP265" s="379">
        <f>IF($IO265='Classificação geral'!$F259,'Classificação geral'!G259,"")</f>
        <v>0</v>
      </c>
      <c r="IQ265" s="379">
        <f>IF($IO265='Classificação geral'!$F259,'Classificação geral'!H259,"")</f>
        <v>0</v>
      </c>
      <c r="IR265" s="379">
        <f>IF($IO265='Classificação geral'!$F259,'Classificação geral'!I259,"")</f>
        <v>0</v>
      </c>
      <c r="IS265" s="379">
        <f>IF($IO265='Classificação geral'!$F259,'Classificação geral'!J259,"")</f>
        <v>0</v>
      </c>
      <c r="IT265" s="379">
        <f>IF($IO265='Classificação geral'!$F259,'Classificação geral'!K259,"")</f>
        <v>0</v>
      </c>
      <c r="IU265" s="379">
        <f>IF($IO265='Classificação geral'!$F259,'Classificação geral'!L259,"")</f>
        <v>0</v>
      </c>
      <c r="IV265" s="379">
        <f>IF($IO265='Classificação geral'!$F259,'Classificação geral'!M259,"")</f>
        <v>0</v>
      </c>
      <c r="IW265" s="379">
        <f>IF($IO265='Classificação geral'!$F259,'Classificação geral'!N259,"")</f>
        <v>0</v>
      </c>
      <c r="IX265" s="379">
        <f>IF($IO265='Classificação geral'!$F259,'Classificação geral'!O259,"")</f>
        <v>0</v>
      </c>
      <c r="IY265" s="379">
        <f>IF($IO265='Classificação geral'!$F259,'Classificação geral'!P259,"")</f>
        <v>0</v>
      </c>
      <c r="IZ265" s="379">
        <f>IF($IO265='Classificação geral'!$F259,'Classificação geral'!Q259,"")</f>
        <v>0</v>
      </c>
      <c r="JA265" s="379">
        <f>IF($IO265='Classificação geral'!$F259,'Classificação geral'!R259,"")</f>
        <v>0</v>
      </c>
      <c r="JB265" s="296">
        <f>IF($IO265='Classificação geral'!$F259,'Classificação geral'!$U259,"")</f>
        <v>0</v>
      </c>
      <c r="JC265" s="334" t="str">
        <f t="shared" si="461"/>
        <v/>
      </c>
      <c r="JD265" s="297">
        <f>IFERROR(RANK(JB265,JB:JB,0)+ COUNTIF($JB$13:JB264,JB265),"")</f>
        <v>125</v>
      </c>
    </row>
    <row r="266" spans="66:264" ht="24.6" x14ac:dyDescent="0.4">
      <c r="BN266" s="236"/>
      <c r="EI266" s="295"/>
      <c r="EJ266" s="306"/>
      <c r="EK266" s="293"/>
      <c r="EL266" s="293"/>
      <c r="EM266" s="293"/>
      <c r="EN266" s="378" t="str">
        <f>IFERROR(IF(AND($EL266="fem",'Classificação geral'!$F260=1),'Classificação geral'!G260,""),"")</f>
        <v/>
      </c>
      <c r="EO266" s="378" t="str">
        <f>IFERROR(IF(AND($EL266="fem",'Classificação geral'!$F260=1),'Classificação geral'!H260,""),"")</f>
        <v/>
      </c>
      <c r="EP266" s="378" t="str">
        <f>IFERROR(IF(AND($EL266="fem",'Classificação geral'!$F260=1),'Classificação geral'!I260,""),"")</f>
        <v/>
      </c>
      <c r="EQ266" s="378" t="str">
        <f>IFERROR(IF(AND($EL266="fem",'Classificação geral'!$F260=1),'Classificação geral'!J260,""),"")</f>
        <v/>
      </c>
      <c r="ER266" s="306"/>
      <c r="ES266" s="378" t="str">
        <f>IFERROR(IF(AND($EL266="fem",'Classificação geral'!$F260=1),'Classificação geral'!L260,""),"")</f>
        <v/>
      </c>
      <c r="ET266" s="378" t="str">
        <f>IFERROR(IF(AND($EL266="fem",'Classificação geral'!$F260=1),'Classificação geral'!M260,""),"")</f>
        <v/>
      </c>
      <c r="EU266" s="378" t="str">
        <f>IFERROR(IF(AND($EL266="fem",'Classificação geral'!$F260=1),'Classificação geral'!N260,""),"")</f>
        <v/>
      </c>
      <c r="EV266" s="306"/>
      <c r="EW266" s="378" t="str">
        <f>IFERROR(IF(AND($EL266="fem",'Classificação geral'!$F260=1),'Classificação geral'!P260,""),"")</f>
        <v/>
      </c>
      <c r="EX266" s="378" t="str">
        <f>IFERROR(IF(AND($EL266="fem",'Classificação geral'!$F260=1),'Classificação geral'!Q260,""),"")</f>
        <v/>
      </c>
      <c r="EY266" s="378" t="str">
        <f>IFERROR(IF(AND($EL266="fem",'Classificação geral'!$F260=1),'Classificação geral'!R260,""),"")</f>
        <v/>
      </c>
      <c r="EZ266" s="296"/>
      <c r="FA266" s="380" t="str">
        <f t="shared" si="462"/>
        <v/>
      </c>
      <c r="FB266" s="297" t="str">
        <f>IFERROR(RANK(EZ266,EZ:EZ,0)+ COUNTIF(EZ$13:$EZ265,EZ266),"")</f>
        <v/>
      </c>
      <c r="FC266" s="298"/>
      <c r="FD266" s="305"/>
      <c r="FE266" s="295"/>
      <c r="FF266" s="306"/>
      <c r="FG266" s="293"/>
      <c r="FH266" s="293"/>
      <c r="FI266" s="306"/>
      <c r="FJ266" s="378" t="str">
        <f>IFERROR(IF(AND($FH266="mas",'Classificação geral'!$F260=1),'Classificação geral'!G260,""),"")</f>
        <v/>
      </c>
      <c r="FK266" s="378" t="str">
        <f>IFERROR(IF(AND($FH266="mas",'Classificação geral'!$F260=1),'Classificação geral'!H260,""),"")</f>
        <v/>
      </c>
      <c r="FL266" s="378" t="str">
        <f>IFERROR(IF(AND($FH266="mas",'Classificação geral'!$F260=1),'Classificação geral'!I260,""),"")</f>
        <v/>
      </c>
      <c r="FM266" s="378" t="str">
        <f>IFERROR(IF(AND($FH266="mas",'Classificação geral'!$F260=1),'Classificação geral'!J260,""),"")</f>
        <v/>
      </c>
      <c r="FN266" s="378" t="str">
        <f>IFERROR(IF(AND($FH266="mas",'Classificação geral'!$F260=1),'Classificação geral'!K260,""),"")</f>
        <v/>
      </c>
      <c r="FO266" s="378" t="str">
        <f>IFERROR(IF(AND($FH266="mas",'Classificação geral'!$F260=1),'Classificação geral'!L260,""),"")</f>
        <v/>
      </c>
      <c r="FP266" s="378" t="str">
        <f>IFERROR(IF(AND($FH266="mas",'Classificação geral'!$F260=1),'Classificação geral'!M260,""),"")</f>
        <v/>
      </c>
      <c r="FQ266" s="378" t="str">
        <f>IFERROR(IF(AND($FH266="mas",'Classificação geral'!$F260=1),'Classificação geral'!N260,""),"")</f>
        <v/>
      </c>
      <c r="FR266" s="378" t="str">
        <f>IFERROR(IF(AND($FH266="mas",'Classificação geral'!$F260=1),'Classificação geral'!O260,""),"")</f>
        <v/>
      </c>
      <c r="FS266" s="378" t="str">
        <f>IFERROR(IF(AND($FH266="mas",'Classificação geral'!$F260=1),'Classificação geral'!P260,""),"")</f>
        <v/>
      </c>
      <c r="FT266" s="378" t="str">
        <f>IFERROR(IF(AND($FH266="mas",'Classificação geral'!$F260=1),'Classificação geral'!Q260,""),"")</f>
        <v/>
      </c>
      <c r="FU266" s="378" t="str">
        <f>IFERROR(IF(AND($FH266="mas",'Classificação geral'!$F260=1),'Classificação geral'!R260,""),"")</f>
        <v/>
      </c>
      <c r="FV266" s="306"/>
      <c r="FW266" s="380" t="str">
        <f t="shared" si="463"/>
        <v/>
      </c>
      <c r="FX266" s="297" t="str">
        <f>IFERROR(RANK(FV266,FV:FV,0)+ COUNTIF($FV$13:FV265,FV266),"")</f>
        <v/>
      </c>
      <c r="FY266" s="305"/>
      <c r="FZ266" s="295"/>
      <c r="GA266" s="295"/>
      <c r="GB266" s="293"/>
      <c r="GC266" s="293"/>
      <c r="GD266" s="306"/>
      <c r="GE266" s="378" t="str">
        <f>IFERROR(IF(AND($GC266="fem",'Classificação geral'!$F260=2),'Classificação geral'!G260,""),"")</f>
        <v/>
      </c>
      <c r="GF266" s="378" t="str">
        <f>IFERROR(IF(AND($GC266="fem",'Classificação geral'!$F260=2),'Classificação geral'!H260,""),"")</f>
        <v/>
      </c>
      <c r="GG266" s="378" t="str">
        <f>IFERROR(IF(AND($GC266="fem",'Classificação geral'!$F260=2),'Classificação geral'!I260,""),"")</f>
        <v/>
      </c>
      <c r="GH266" s="378" t="str">
        <f>IFERROR(IF(AND($GC266="fem",'Classificação geral'!$F260=2),'Classificação geral'!J260,""),"")</f>
        <v/>
      </c>
      <c r="GI266" s="378" t="str">
        <f>IFERROR(IF(AND($GC266="fem",'Classificação geral'!$F260=2),'Classificação geral'!K260,""),"")</f>
        <v/>
      </c>
      <c r="GJ266" s="378" t="str">
        <f>IFERROR(IF(AND($GC266="fem",'Classificação geral'!$F260=2),'Classificação geral'!L260,""),"")</f>
        <v/>
      </c>
      <c r="GK266" s="378" t="str">
        <f>IFERROR(IF(AND($GC266="fem",'Classificação geral'!$F260=2),'Classificação geral'!M260,""),"")</f>
        <v/>
      </c>
      <c r="GL266" s="378" t="str">
        <f>IFERROR(IF(AND($GC266="fem",'Classificação geral'!$F260=2),'Classificação geral'!N260,""),"")</f>
        <v/>
      </c>
      <c r="GM266" s="378" t="str">
        <f>IFERROR(IF(AND($GC266="fem",'Classificação geral'!$F260=2),'Classificação geral'!O260,""),"")</f>
        <v/>
      </c>
      <c r="GN266" s="378" t="str">
        <f>IFERROR(IF(AND($GC266="fem",'Classificação geral'!$F260=2),'Classificação geral'!P260,""),"")</f>
        <v/>
      </c>
      <c r="GO266" s="378" t="str">
        <f>IFERROR(IF(AND($GC266="fem",'Classificação geral'!$F260=2),'Classificação geral'!Q260,""),"")</f>
        <v/>
      </c>
      <c r="GP266" s="378" t="str">
        <f>IFERROR(IF(AND($GC266="fem",'Classificação geral'!$F260=2),'Classificação geral'!R260,""),"")</f>
        <v/>
      </c>
      <c r="GQ266" s="306"/>
      <c r="GR266" s="380" t="str">
        <f t="shared" si="464"/>
        <v/>
      </c>
      <c r="GS266" s="297" t="str">
        <f>IFERROR(RANK(GQ266,GQ:GQ,0)+ COUNTIF($GQ$13:GQ265,GQ266),"")</f>
        <v/>
      </c>
      <c r="GT266" s="305"/>
      <c r="GU266" s="295"/>
      <c r="GV266" s="295"/>
      <c r="GW266" s="293"/>
      <c r="GX266" s="293"/>
      <c r="GY266" s="306"/>
      <c r="GZ266" s="306"/>
      <c r="HA266" s="306"/>
      <c r="HB266" s="306"/>
      <c r="HC266" s="306"/>
      <c r="HD266" s="306"/>
      <c r="HE266" s="306"/>
      <c r="HF266" s="306"/>
      <c r="HG266" s="306"/>
      <c r="HH266" s="306"/>
      <c r="HI266" s="306"/>
      <c r="HJ266" s="306"/>
      <c r="HK266" s="306"/>
      <c r="HL266" s="306"/>
      <c r="HM266" s="380" t="str">
        <f t="shared" si="465"/>
        <v/>
      </c>
      <c r="HN266" s="297" t="str">
        <f>IFERROR(RANK(HL266,HL:HL,0)+ COUNTIF($HL$13:HL265,HL266),"")</f>
        <v/>
      </c>
      <c r="HO266" s="305"/>
      <c r="HP266" s="295"/>
      <c r="HQ266" s="306"/>
      <c r="HR266" s="293"/>
      <c r="HS266" s="293"/>
      <c r="HT266" s="293"/>
      <c r="HU266" s="382">
        <f>IF($HT266='Classificação geral'!$F260,'Classificação geral'!G260,"")</f>
        <v>0</v>
      </c>
      <c r="HV266" s="382">
        <f>IF($HT266='Classificação geral'!$F260,'Classificação geral'!H260,"")</f>
        <v>0</v>
      </c>
      <c r="HW266" s="382">
        <f>IF($HT266='Classificação geral'!$F260,'Classificação geral'!I260,"")</f>
        <v>0</v>
      </c>
      <c r="HX266" s="382">
        <f>IF($HT266='Classificação geral'!$F260,'Classificação geral'!J260,"")</f>
        <v>0</v>
      </c>
      <c r="HY266" s="382">
        <f>IF($HT266='Classificação geral'!$F260,'Classificação geral'!K260,"")</f>
        <v>0</v>
      </c>
      <c r="HZ266" s="382">
        <f>IF($HT266='Classificação geral'!$F260,'Classificação geral'!L260,"")</f>
        <v>0</v>
      </c>
      <c r="IA266" s="382">
        <f>IF($HT266='Classificação geral'!$F260,'Classificação geral'!M260,"")</f>
        <v>0</v>
      </c>
      <c r="IB266" s="382">
        <f>IF($HT266='Classificação geral'!$F260,'Classificação geral'!N260,"")</f>
        <v>0</v>
      </c>
      <c r="IC266" s="382">
        <f>IF($HT266='Classificação geral'!$F260,'Classificação geral'!O260,"")</f>
        <v>0</v>
      </c>
      <c r="ID266" s="382">
        <f>IF($HT266='Classificação geral'!$F260,'Classificação geral'!P260,"")</f>
        <v>0</v>
      </c>
      <c r="IE266" s="382">
        <f>IF($HT266='Classificação geral'!$F260,'Classificação geral'!Q260,"")</f>
        <v>0</v>
      </c>
      <c r="IF266" s="382">
        <f>IF($HT266='Classificação geral'!$F260,'Classificação geral'!R260,"")</f>
        <v>0</v>
      </c>
      <c r="IG266" s="379">
        <f>IF($HT266='Classificação geral'!$F260,'Classificação geral'!$U260,"")</f>
        <v>0</v>
      </c>
      <c r="IH266" s="334" t="str">
        <f t="shared" si="460"/>
        <v/>
      </c>
      <c r="II266" s="297">
        <f>IFERROR(RANK(IG266,IG:IG,0)+ COUNTIF($IG$13:IG265,IG266),"")</f>
        <v>126</v>
      </c>
      <c r="IJ266" s="305"/>
      <c r="IK266" s="295"/>
      <c r="IL266" s="306"/>
      <c r="IM266" s="293"/>
      <c r="IN266" s="293"/>
      <c r="IO266" s="293"/>
      <c r="IP266" s="379">
        <f>IF($IO266='Classificação geral'!$F260,'Classificação geral'!G260,"")</f>
        <v>0</v>
      </c>
      <c r="IQ266" s="379">
        <f>IF($IO266='Classificação geral'!$F260,'Classificação geral'!H260,"")</f>
        <v>0</v>
      </c>
      <c r="IR266" s="379">
        <f>IF($IO266='Classificação geral'!$F260,'Classificação geral'!I260,"")</f>
        <v>0</v>
      </c>
      <c r="IS266" s="379">
        <f>IF($IO266='Classificação geral'!$F260,'Classificação geral'!J260,"")</f>
        <v>0</v>
      </c>
      <c r="IT266" s="379">
        <f>IF($IO266='Classificação geral'!$F260,'Classificação geral'!K260,"")</f>
        <v>0</v>
      </c>
      <c r="IU266" s="379">
        <f>IF($IO266='Classificação geral'!$F260,'Classificação geral'!L260,"")</f>
        <v>0</v>
      </c>
      <c r="IV266" s="379">
        <f>IF($IO266='Classificação geral'!$F260,'Classificação geral'!M260,"")</f>
        <v>0</v>
      </c>
      <c r="IW266" s="379">
        <f>IF($IO266='Classificação geral'!$F260,'Classificação geral'!N260,"")</f>
        <v>0</v>
      </c>
      <c r="IX266" s="379">
        <f>IF($IO266='Classificação geral'!$F260,'Classificação geral'!O260,"")</f>
        <v>0</v>
      </c>
      <c r="IY266" s="379">
        <f>IF($IO266='Classificação geral'!$F260,'Classificação geral'!P260,"")</f>
        <v>0</v>
      </c>
      <c r="IZ266" s="379">
        <f>IF($IO266='Classificação geral'!$F260,'Classificação geral'!Q260,"")</f>
        <v>0</v>
      </c>
      <c r="JA266" s="379">
        <f>IF($IO266='Classificação geral'!$F260,'Classificação geral'!R260,"")</f>
        <v>0</v>
      </c>
      <c r="JB266" s="296">
        <f>IF($IO266='Classificação geral'!$F260,'Classificação geral'!$U260,"")</f>
        <v>0</v>
      </c>
      <c r="JC266" s="334" t="str">
        <f t="shared" si="461"/>
        <v/>
      </c>
      <c r="JD266" s="297">
        <f>IFERROR(RANK(JB266,JB:JB,0)+ COUNTIF($JB$13:JB265,JB266),"")</f>
        <v>126</v>
      </c>
    </row>
    <row r="267" spans="66:264" ht="24.6" x14ac:dyDescent="0.4">
      <c r="BN267" s="236"/>
      <c r="EI267" s="295"/>
      <c r="EJ267" s="306"/>
      <c r="EK267" s="293"/>
      <c r="EL267" s="293"/>
      <c r="EM267" s="293"/>
      <c r="EN267" s="378" t="str">
        <f>IFERROR(IF(AND($EL267="fem",'Classificação geral'!$F261=1),'Classificação geral'!G261,""),"")</f>
        <v/>
      </c>
      <c r="EO267" s="378" t="str">
        <f>IFERROR(IF(AND($EL267="fem",'Classificação geral'!$F261=1),'Classificação geral'!H261,""),"")</f>
        <v/>
      </c>
      <c r="EP267" s="378" t="str">
        <f>IFERROR(IF(AND($EL267="fem",'Classificação geral'!$F261=1),'Classificação geral'!I261,""),"")</f>
        <v/>
      </c>
      <c r="EQ267" s="378" t="str">
        <f>IFERROR(IF(AND($EL267="fem",'Classificação geral'!$F261=1),'Classificação geral'!J261,""),"")</f>
        <v/>
      </c>
      <c r="ER267" s="306"/>
      <c r="ES267" s="378" t="str">
        <f>IFERROR(IF(AND($EL267="fem",'Classificação geral'!$F261=1),'Classificação geral'!L261,""),"")</f>
        <v/>
      </c>
      <c r="ET267" s="378" t="str">
        <f>IFERROR(IF(AND($EL267="fem",'Classificação geral'!$F261=1),'Classificação geral'!M261,""),"")</f>
        <v/>
      </c>
      <c r="EU267" s="378" t="str">
        <f>IFERROR(IF(AND($EL267="fem",'Classificação geral'!$F261=1),'Classificação geral'!N261,""),"")</f>
        <v/>
      </c>
      <c r="EV267" s="306"/>
      <c r="EW267" s="378" t="str">
        <f>IFERROR(IF(AND($EL267="fem",'Classificação geral'!$F261=1),'Classificação geral'!P261,""),"")</f>
        <v/>
      </c>
      <c r="EX267" s="378" t="str">
        <f>IFERROR(IF(AND($EL267="fem",'Classificação geral'!$F261=1),'Classificação geral'!Q261,""),"")</f>
        <v/>
      </c>
      <c r="EY267" s="378" t="str">
        <f>IFERROR(IF(AND($EL267="fem",'Classificação geral'!$F261=1),'Classificação geral'!R261,""),"")</f>
        <v/>
      </c>
      <c r="EZ267" s="296"/>
      <c r="FA267" s="380" t="str">
        <f t="shared" si="462"/>
        <v/>
      </c>
      <c r="FB267" s="297" t="str">
        <f>IFERROR(RANK(EZ267,EZ:EZ,0)+ COUNTIF(EZ$13:$EZ266,EZ267),"")</f>
        <v/>
      </c>
      <c r="FC267" s="298"/>
      <c r="FD267" s="305"/>
      <c r="FE267" s="295"/>
      <c r="FF267" s="306"/>
      <c r="FG267" s="293"/>
      <c r="FH267" s="293"/>
      <c r="FI267" s="306"/>
      <c r="FJ267" s="378" t="str">
        <f>IFERROR(IF(AND($FH267="mas",'Classificação geral'!$F261=1),'Classificação geral'!G261,""),"")</f>
        <v/>
      </c>
      <c r="FK267" s="378" t="str">
        <f>IFERROR(IF(AND($FH267="mas",'Classificação geral'!$F261=1),'Classificação geral'!H261,""),"")</f>
        <v/>
      </c>
      <c r="FL267" s="378" t="str">
        <f>IFERROR(IF(AND($FH267="mas",'Classificação geral'!$F261=1),'Classificação geral'!I261,""),"")</f>
        <v/>
      </c>
      <c r="FM267" s="378" t="str">
        <f>IFERROR(IF(AND($FH267="mas",'Classificação geral'!$F261=1),'Classificação geral'!J261,""),"")</f>
        <v/>
      </c>
      <c r="FN267" s="378" t="str">
        <f>IFERROR(IF(AND($FH267="mas",'Classificação geral'!$F261=1),'Classificação geral'!K261,""),"")</f>
        <v/>
      </c>
      <c r="FO267" s="378" t="str">
        <f>IFERROR(IF(AND($FH267="mas",'Classificação geral'!$F261=1),'Classificação geral'!L261,""),"")</f>
        <v/>
      </c>
      <c r="FP267" s="378" t="str">
        <f>IFERROR(IF(AND($FH267="mas",'Classificação geral'!$F261=1),'Classificação geral'!M261,""),"")</f>
        <v/>
      </c>
      <c r="FQ267" s="378" t="str">
        <f>IFERROR(IF(AND($FH267="mas",'Classificação geral'!$F261=1),'Classificação geral'!N261,""),"")</f>
        <v/>
      </c>
      <c r="FR267" s="378" t="str">
        <f>IFERROR(IF(AND($FH267="mas",'Classificação geral'!$F261=1),'Classificação geral'!O261,""),"")</f>
        <v/>
      </c>
      <c r="FS267" s="378" t="str">
        <f>IFERROR(IF(AND($FH267="mas",'Classificação geral'!$F261=1),'Classificação geral'!P261,""),"")</f>
        <v/>
      </c>
      <c r="FT267" s="378" t="str">
        <f>IFERROR(IF(AND($FH267="mas",'Classificação geral'!$F261=1),'Classificação geral'!Q261,""),"")</f>
        <v/>
      </c>
      <c r="FU267" s="378" t="str">
        <f>IFERROR(IF(AND($FH267="mas",'Classificação geral'!$F261=1),'Classificação geral'!R261,""),"")</f>
        <v/>
      </c>
      <c r="FV267" s="306"/>
      <c r="FW267" s="380" t="str">
        <f t="shared" si="463"/>
        <v/>
      </c>
      <c r="FX267" s="297" t="str">
        <f>IFERROR(RANK(FV267,FV:FV,0)+ COUNTIF($FV$13:FV266,FV267),"")</f>
        <v/>
      </c>
      <c r="FY267" s="305"/>
      <c r="FZ267" s="295"/>
      <c r="GA267" s="295"/>
      <c r="GB267" s="293"/>
      <c r="GC267" s="293"/>
      <c r="GD267" s="306"/>
      <c r="GE267" s="378" t="str">
        <f>IFERROR(IF(AND($GC267="fem",'Classificação geral'!$F261=2),'Classificação geral'!G261,""),"")</f>
        <v/>
      </c>
      <c r="GF267" s="378" t="str">
        <f>IFERROR(IF(AND($GC267="fem",'Classificação geral'!$F261=2),'Classificação geral'!H261,""),"")</f>
        <v/>
      </c>
      <c r="GG267" s="378" t="str">
        <f>IFERROR(IF(AND($GC267="fem",'Classificação geral'!$F261=2),'Classificação geral'!I261,""),"")</f>
        <v/>
      </c>
      <c r="GH267" s="378" t="str">
        <f>IFERROR(IF(AND($GC267="fem",'Classificação geral'!$F261=2),'Classificação geral'!J261,""),"")</f>
        <v/>
      </c>
      <c r="GI267" s="378" t="str">
        <f>IFERROR(IF(AND($GC267="fem",'Classificação geral'!$F261=2),'Classificação geral'!K261,""),"")</f>
        <v/>
      </c>
      <c r="GJ267" s="378" t="str">
        <f>IFERROR(IF(AND($GC267="fem",'Classificação geral'!$F261=2),'Classificação geral'!L261,""),"")</f>
        <v/>
      </c>
      <c r="GK267" s="378" t="str">
        <f>IFERROR(IF(AND($GC267="fem",'Classificação geral'!$F261=2),'Classificação geral'!M261,""),"")</f>
        <v/>
      </c>
      <c r="GL267" s="378" t="str">
        <f>IFERROR(IF(AND($GC267="fem",'Classificação geral'!$F261=2),'Classificação geral'!N261,""),"")</f>
        <v/>
      </c>
      <c r="GM267" s="378" t="str">
        <f>IFERROR(IF(AND($GC267="fem",'Classificação geral'!$F261=2),'Classificação geral'!O261,""),"")</f>
        <v/>
      </c>
      <c r="GN267" s="378" t="str">
        <f>IFERROR(IF(AND($GC267="fem",'Classificação geral'!$F261=2),'Classificação geral'!P261,""),"")</f>
        <v/>
      </c>
      <c r="GO267" s="378" t="str">
        <f>IFERROR(IF(AND($GC267="fem",'Classificação geral'!$F261=2),'Classificação geral'!Q261,""),"")</f>
        <v/>
      </c>
      <c r="GP267" s="378" t="str">
        <f>IFERROR(IF(AND($GC267="fem",'Classificação geral'!$F261=2),'Classificação geral'!R261,""),"")</f>
        <v/>
      </c>
      <c r="GQ267" s="306"/>
      <c r="GR267" s="380" t="str">
        <f t="shared" si="464"/>
        <v/>
      </c>
      <c r="GS267" s="297" t="str">
        <f>IFERROR(RANK(GQ267,GQ:GQ,0)+ COUNTIF($GQ$13:GQ266,GQ267),"")</f>
        <v/>
      </c>
      <c r="GT267" s="305"/>
      <c r="GU267" s="295"/>
      <c r="GV267" s="295"/>
      <c r="GW267" s="293"/>
      <c r="GX267" s="293"/>
      <c r="GY267" s="306"/>
      <c r="GZ267" s="306"/>
      <c r="HA267" s="306"/>
      <c r="HB267" s="306"/>
      <c r="HC267" s="306"/>
      <c r="HD267" s="306"/>
      <c r="HE267" s="306"/>
      <c r="HF267" s="306"/>
      <c r="HG267" s="306"/>
      <c r="HH267" s="306"/>
      <c r="HI267" s="306"/>
      <c r="HJ267" s="306"/>
      <c r="HK267" s="306"/>
      <c r="HL267" s="306"/>
      <c r="HM267" s="380" t="str">
        <f t="shared" si="465"/>
        <v/>
      </c>
      <c r="HN267" s="297" t="str">
        <f>IFERROR(RANK(HL267,HL:HL,0)+ COUNTIF($HL$13:HL266,HL267),"")</f>
        <v/>
      </c>
      <c r="HO267" s="305"/>
      <c r="HP267" s="295"/>
      <c r="HQ267" s="306"/>
      <c r="HR267" s="293"/>
      <c r="HS267" s="293"/>
      <c r="HT267" s="293"/>
      <c r="HU267" s="382">
        <f>IF($HT267='Classificação geral'!$F261,'Classificação geral'!G261,"")</f>
        <v>0</v>
      </c>
      <c r="HV267" s="382">
        <f>IF($HT267='Classificação geral'!$F261,'Classificação geral'!H261,"")</f>
        <v>0</v>
      </c>
      <c r="HW267" s="382">
        <f>IF($HT267='Classificação geral'!$F261,'Classificação geral'!I261,"")</f>
        <v>0</v>
      </c>
      <c r="HX267" s="382">
        <f>IF($HT267='Classificação geral'!$F261,'Classificação geral'!J261,"")</f>
        <v>0</v>
      </c>
      <c r="HY267" s="382">
        <f>IF($HT267='Classificação geral'!$F261,'Classificação geral'!K261,"")</f>
        <v>0</v>
      </c>
      <c r="HZ267" s="382">
        <f>IF($HT267='Classificação geral'!$F261,'Classificação geral'!L261,"")</f>
        <v>0</v>
      </c>
      <c r="IA267" s="382">
        <f>IF($HT267='Classificação geral'!$F261,'Classificação geral'!M261,"")</f>
        <v>0</v>
      </c>
      <c r="IB267" s="382">
        <f>IF($HT267='Classificação geral'!$F261,'Classificação geral'!N261,"")</f>
        <v>0</v>
      </c>
      <c r="IC267" s="382">
        <f>IF($HT267='Classificação geral'!$F261,'Classificação geral'!O261,"")</f>
        <v>0</v>
      </c>
      <c r="ID267" s="382">
        <f>IF($HT267='Classificação geral'!$F261,'Classificação geral'!P261,"")</f>
        <v>0</v>
      </c>
      <c r="IE267" s="382">
        <f>IF($HT267='Classificação geral'!$F261,'Classificação geral'!Q261,"")</f>
        <v>0</v>
      </c>
      <c r="IF267" s="382">
        <f>IF($HT267='Classificação geral'!$F261,'Classificação geral'!R261,"")</f>
        <v>0</v>
      </c>
      <c r="IG267" s="379">
        <f>IF($HT267='Classificação geral'!$F261,'Classificação geral'!$U261,"")</f>
        <v>0</v>
      </c>
      <c r="IH267" s="334" t="str">
        <f t="shared" si="460"/>
        <v/>
      </c>
      <c r="II267" s="297">
        <f>IFERROR(RANK(IG267,IG:IG,0)+ COUNTIF($IG$13:IG266,IG267),"")</f>
        <v>127</v>
      </c>
      <c r="IJ267" s="305"/>
      <c r="IK267" s="295"/>
      <c r="IL267" s="306"/>
      <c r="IM267" s="293"/>
      <c r="IN267" s="293"/>
      <c r="IO267" s="293"/>
      <c r="IP267" s="379">
        <f>IF($IO267='Classificação geral'!$F261,'Classificação geral'!G261,"")</f>
        <v>0</v>
      </c>
      <c r="IQ267" s="379">
        <f>IF($IO267='Classificação geral'!$F261,'Classificação geral'!H261,"")</f>
        <v>0</v>
      </c>
      <c r="IR267" s="379">
        <f>IF($IO267='Classificação geral'!$F261,'Classificação geral'!I261,"")</f>
        <v>0</v>
      </c>
      <c r="IS267" s="379">
        <f>IF($IO267='Classificação geral'!$F261,'Classificação geral'!J261,"")</f>
        <v>0</v>
      </c>
      <c r="IT267" s="379">
        <f>IF($IO267='Classificação geral'!$F261,'Classificação geral'!K261,"")</f>
        <v>0</v>
      </c>
      <c r="IU267" s="379">
        <f>IF($IO267='Classificação geral'!$F261,'Classificação geral'!L261,"")</f>
        <v>0</v>
      </c>
      <c r="IV267" s="379">
        <f>IF($IO267='Classificação geral'!$F261,'Classificação geral'!M261,"")</f>
        <v>0</v>
      </c>
      <c r="IW267" s="379">
        <f>IF($IO267='Classificação geral'!$F261,'Classificação geral'!N261,"")</f>
        <v>0</v>
      </c>
      <c r="IX267" s="379">
        <f>IF($IO267='Classificação geral'!$F261,'Classificação geral'!O261,"")</f>
        <v>0</v>
      </c>
      <c r="IY267" s="379">
        <f>IF($IO267='Classificação geral'!$F261,'Classificação geral'!P261,"")</f>
        <v>0</v>
      </c>
      <c r="IZ267" s="379">
        <f>IF($IO267='Classificação geral'!$F261,'Classificação geral'!Q261,"")</f>
        <v>0</v>
      </c>
      <c r="JA267" s="379">
        <f>IF($IO267='Classificação geral'!$F261,'Classificação geral'!R261,"")</f>
        <v>0</v>
      </c>
      <c r="JB267" s="296">
        <f>IF($IO267='Classificação geral'!$F261,'Classificação geral'!$U261,"")</f>
        <v>0</v>
      </c>
      <c r="JC267" s="334" t="str">
        <f t="shared" si="461"/>
        <v/>
      </c>
      <c r="JD267" s="297">
        <f>IFERROR(RANK(JB267,JB:JB,0)+ COUNTIF($JB$13:JB266,JB267),"")</f>
        <v>127</v>
      </c>
    </row>
    <row r="268" spans="66:264" ht="24.6" x14ac:dyDescent="0.4">
      <c r="BN268" s="236"/>
      <c r="EI268" s="295"/>
      <c r="EJ268" s="306"/>
      <c r="EK268" s="293"/>
      <c r="EL268" s="293"/>
      <c r="EM268" s="293"/>
      <c r="EN268" s="378" t="str">
        <f>IFERROR(IF(AND($EL268="fem",'Classificação geral'!$F262=1),'Classificação geral'!G262,""),"")</f>
        <v/>
      </c>
      <c r="EO268" s="378" t="str">
        <f>IFERROR(IF(AND($EL268="fem",'Classificação geral'!$F262=1),'Classificação geral'!H262,""),"")</f>
        <v/>
      </c>
      <c r="EP268" s="378" t="str">
        <f>IFERROR(IF(AND($EL268="fem",'Classificação geral'!$F262=1),'Classificação geral'!I262,""),"")</f>
        <v/>
      </c>
      <c r="EQ268" s="378" t="str">
        <f>IFERROR(IF(AND($EL268="fem",'Classificação geral'!$F262=1),'Classificação geral'!J262,""),"")</f>
        <v/>
      </c>
      <c r="ER268" s="306"/>
      <c r="ES268" s="378" t="str">
        <f>IFERROR(IF(AND($EL268="fem",'Classificação geral'!$F262=1),'Classificação geral'!L262,""),"")</f>
        <v/>
      </c>
      <c r="ET268" s="378" t="str">
        <f>IFERROR(IF(AND($EL268="fem",'Classificação geral'!$F262=1),'Classificação geral'!M262,""),"")</f>
        <v/>
      </c>
      <c r="EU268" s="378" t="str">
        <f>IFERROR(IF(AND($EL268="fem",'Classificação geral'!$F262=1),'Classificação geral'!N262,""),"")</f>
        <v/>
      </c>
      <c r="EV268" s="306"/>
      <c r="EW268" s="378" t="str">
        <f>IFERROR(IF(AND($EL268="fem",'Classificação geral'!$F262=1),'Classificação geral'!P262,""),"")</f>
        <v/>
      </c>
      <c r="EX268" s="378" t="str">
        <f>IFERROR(IF(AND($EL268="fem",'Classificação geral'!$F262=1),'Classificação geral'!Q262,""),"")</f>
        <v/>
      </c>
      <c r="EY268" s="378" t="str">
        <f>IFERROR(IF(AND($EL268="fem",'Classificação geral'!$F262=1),'Classificação geral'!R262,""),"")</f>
        <v/>
      </c>
      <c r="EZ268" s="296"/>
      <c r="FA268" s="380" t="str">
        <f t="shared" si="462"/>
        <v/>
      </c>
      <c r="FB268" s="297" t="str">
        <f>IFERROR(RANK(EZ268,EZ:EZ,0)+ COUNTIF(EZ$13:$EZ267,EZ268),"")</f>
        <v/>
      </c>
      <c r="FC268" s="298"/>
      <c r="FD268" s="305"/>
      <c r="FE268" s="295"/>
      <c r="FF268" s="306"/>
      <c r="FG268" s="293"/>
      <c r="FH268" s="293"/>
      <c r="FI268" s="306"/>
      <c r="FJ268" s="378" t="str">
        <f>IFERROR(IF(AND($FH268="mas",'Classificação geral'!$F262=1),'Classificação geral'!G262,""),"")</f>
        <v/>
      </c>
      <c r="FK268" s="378" t="str">
        <f>IFERROR(IF(AND($FH268="mas",'Classificação geral'!$F262=1),'Classificação geral'!H262,""),"")</f>
        <v/>
      </c>
      <c r="FL268" s="378" t="str">
        <f>IFERROR(IF(AND($FH268="mas",'Classificação geral'!$F262=1),'Classificação geral'!I262,""),"")</f>
        <v/>
      </c>
      <c r="FM268" s="378" t="str">
        <f>IFERROR(IF(AND($FH268="mas",'Classificação geral'!$F262=1),'Classificação geral'!J262,""),"")</f>
        <v/>
      </c>
      <c r="FN268" s="378" t="str">
        <f>IFERROR(IF(AND($FH268="mas",'Classificação geral'!$F262=1),'Classificação geral'!K262,""),"")</f>
        <v/>
      </c>
      <c r="FO268" s="378" t="str">
        <f>IFERROR(IF(AND($FH268="mas",'Classificação geral'!$F262=1),'Classificação geral'!L262,""),"")</f>
        <v/>
      </c>
      <c r="FP268" s="378" t="str">
        <f>IFERROR(IF(AND($FH268="mas",'Classificação geral'!$F262=1),'Classificação geral'!M262,""),"")</f>
        <v/>
      </c>
      <c r="FQ268" s="378" t="str">
        <f>IFERROR(IF(AND($FH268="mas",'Classificação geral'!$F262=1),'Classificação geral'!N262,""),"")</f>
        <v/>
      </c>
      <c r="FR268" s="378" t="str">
        <f>IFERROR(IF(AND($FH268="mas",'Classificação geral'!$F262=1),'Classificação geral'!O262,""),"")</f>
        <v/>
      </c>
      <c r="FS268" s="378" t="str">
        <f>IFERROR(IF(AND($FH268="mas",'Classificação geral'!$F262=1),'Classificação geral'!P262,""),"")</f>
        <v/>
      </c>
      <c r="FT268" s="378" t="str">
        <f>IFERROR(IF(AND($FH268="mas",'Classificação geral'!$F262=1),'Classificação geral'!Q262,""),"")</f>
        <v/>
      </c>
      <c r="FU268" s="378" t="str">
        <f>IFERROR(IF(AND($FH268="mas",'Classificação geral'!$F262=1),'Classificação geral'!R262,""),"")</f>
        <v/>
      </c>
      <c r="FV268" s="306"/>
      <c r="FW268" s="380" t="str">
        <f t="shared" si="463"/>
        <v/>
      </c>
      <c r="FX268" s="297" t="str">
        <f>IFERROR(RANK(FV268,FV:FV,0)+ COUNTIF($FV$13:FV267,FV268),"")</f>
        <v/>
      </c>
      <c r="FY268" s="305"/>
      <c r="FZ268" s="295"/>
      <c r="GA268" s="295"/>
      <c r="GB268" s="293"/>
      <c r="GC268" s="293"/>
      <c r="GD268" s="306"/>
      <c r="GE268" s="378" t="str">
        <f>IFERROR(IF(AND($GC268="fem",'Classificação geral'!$F262=2),'Classificação geral'!G262,""),"")</f>
        <v/>
      </c>
      <c r="GF268" s="378" t="str">
        <f>IFERROR(IF(AND($GC268="fem",'Classificação geral'!$F262=2),'Classificação geral'!H262,""),"")</f>
        <v/>
      </c>
      <c r="GG268" s="378" t="str">
        <f>IFERROR(IF(AND($GC268="fem",'Classificação geral'!$F262=2),'Classificação geral'!I262,""),"")</f>
        <v/>
      </c>
      <c r="GH268" s="378" t="str">
        <f>IFERROR(IF(AND($GC268="fem",'Classificação geral'!$F262=2),'Classificação geral'!J262,""),"")</f>
        <v/>
      </c>
      <c r="GI268" s="378" t="str">
        <f>IFERROR(IF(AND($GC268="fem",'Classificação geral'!$F262=2),'Classificação geral'!K262,""),"")</f>
        <v/>
      </c>
      <c r="GJ268" s="378" t="str">
        <f>IFERROR(IF(AND($GC268="fem",'Classificação geral'!$F262=2),'Classificação geral'!L262,""),"")</f>
        <v/>
      </c>
      <c r="GK268" s="378" t="str">
        <f>IFERROR(IF(AND($GC268="fem",'Classificação geral'!$F262=2),'Classificação geral'!M262,""),"")</f>
        <v/>
      </c>
      <c r="GL268" s="378" t="str">
        <f>IFERROR(IF(AND($GC268="fem",'Classificação geral'!$F262=2),'Classificação geral'!N262,""),"")</f>
        <v/>
      </c>
      <c r="GM268" s="378" t="str">
        <f>IFERROR(IF(AND($GC268="fem",'Classificação geral'!$F262=2),'Classificação geral'!O262,""),"")</f>
        <v/>
      </c>
      <c r="GN268" s="378" t="str">
        <f>IFERROR(IF(AND($GC268="fem",'Classificação geral'!$F262=2),'Classificação geral'!P262,""),"")</f>
        <v/>
      </c>
      <c r="GO268" s="378" t="str">
        <f>IFERROR(IF(AND($GC268="fem",'Classificação geral'!$F262=2),'Classificação geral'!Q262,""),"")</f>
        <v/>
      </c>
      <c r="GP268" s="378" t="str">
        <f>IFERROR(IF(AND($GC268="fem",'Classificação geral'!$F262=2),'Classificação geral'!R262,""),"")</f>
        <v/>
      </c>
      <c r="GQ268" s="306"/>
      <c r="GR268" s="380" t="str">
        <f t="shared" si="464"/>
        <v/>
      </c>
      <c r="GS268" s="297" t="str">
        <f>IFERROR(RANK(GQ268,GQ:GQ,0)+ COUNTIF($GQ$13:GQ267,GQ268),"")</f>
        <v/>
      </c>
      <c r="GT268" s="305"/>
      <c r="GU268" s="295"/>
      <c r="GV268" s="295"/>
      <c r="GW268" s="293"/>
      <c r="GX268" s="293"/>
      <c r="GY268" s="306"/>
      <c r="GZ268" s="306"/>
      <c r="HA268" s="306"/>
      <c r="HB268" s="306"/>
      <c r="HC268" s="306"/>
      <c r="HD268" s="306"/>
      <c r="HE268" s="306"/>
      <c r="HF268" s="306"/>
      <c r="HG268" s="306"/>
      <c r="HH268" s="306"/>
      <c r="HI268" s="306"/>
      <c r="HJ268" s="306"/>
      <c r="HK268" s="306"/>
      <c r="HL268" s="306"/>
      <c r="HM268" s="380" t="str">
        <f t="shared" si="465"/>
        <v/>
      </c>
      <c r="HN268" s="297" t="str">
        <f>IFERROR(RANK(HL268,HL:HL,0)+ COUNTIF($HL$13:HL267,HL268),"")</f>
        <v/>
      </c>
      <c r="HO268" s="305"/>
      <c r="HP268" s="295"/>
      <c r="HQ268" s="306"/>
      <c r="HR268" s="293"/>
      <c r="HS268" s="293"/>
      <c r="HT268" s="293"/>
      <c r="HU268" s="382">
        <f>IF($HT268='Classificação geral'!$F262,'Classificação geral'!G262,"")</f>
        <v>0</v>
      </c>
      <c r="HV268" s="382">
        <f>IF($HT268='Classificação geral'!$F262,'Classificação geral'!H262,"")</f>
        <v>0</v>
      </c>
      <c r="HW268" s="382">
        <f>IF($HT268='Classificação geral'!$F262,'Classificação geral'!I262,"")</f>
        <v>0</v>
      </c>
      <c r="HX268" s="382">
        <f>IF($HT268='Classificação geral'!$F262,'Classificação geral'!J262,"")</f>
        <v>0</v>
      </c>
      <c r="HY268" s="382">
        <f>IF($HT268='Classificação geral'!$F262,'Classificação geral'!K262,"")</f>
        <v>0</v>
      </c>
      <c r="HZ268" s="382">
        <f>IF($HT268='Classificação geral'!$F262,'Classificação geral'!L262,"")</f>
        <v>0</v>
      </c>
      <c r="IA268" s="382">
        <f>IF($HT268='Classificação geral'!$F262,'Classificação geral'!M262,"")</f>
        <v>0</v>
      </c>
      <c r="IB268" s="382">
        <f>IF($HT268='Classificação geral'!$F262,'Classificação geral'!N262,"")</f>
        <v>0</v>
      </c>
      <c r="IC268" s="382">
        <f>IF($HT268='Classificação geral'!$F262,'Classificação geral'!O262,"")</f>
        <v>0</v>
      </c>
      <c r="ID268" s="382">
        <f>IF($HT268='Classificação geral'!$F262,'Classificação geral'!P262,"")</f>
        <v>0</v>
      </c>
      <c r="IE268" s="382">
        <f>IF($HT268='Classificação geral'!$F262,'Classificação geral'!Q262,"")</f>
        <v>0</v>
      </c>
      <c r="IF268" s="382">
        <f>IF($HT268='Classificação geral'!$F262,'Classificação geral'!R262,"")</f>
        <v>0</v>
      </c>
      <c r="IG268" s="379">
        <f>IF($HT268='Classificação geral'!$F262,'Classificação geral'!$U262,"")</f>
        <v>0</v>
      </c>
      <c r="IH268" s="334" t="str">
        <f t="shared" si="460"/>
        <v/>
      </c>
      <c r="II268" s="297">
        <f>IFERROR(RANK(IG268,IG:IG,0)+ COUNTIF($IG$13:IG267,IG268),"")</f>
        <v>128</v>
      </c>
      <c r="IJ268" s="305"/>
      <c r="IK268" s="295"/>
      <c r="IL268" s="306"/>
      <c r="IM268" s="293"/>
      <c r="IN268" s="293"/>
      <c r="IO268" s="293"/>
      <c r="IP268" s="379">
        <f>IF($IO268='Classificação geral'!$F262,'Classificação geral'!G262,"")</f>
        <v>0</v>
      </c>
      <c r="IQ268" s="379">
        <f>IF($IO268='Classificação geral'!$F262,'Classificação geral'!H262,"")</f>
        <v>0</v>
      </c>
      <c r="IR268" s="379">
        <f>IF($IO268='Classificação geral'!$F262,'Classificação geral'!I262,"")</f>
        <v>0</v>
      </c>
      <c r="IS268" s="379">
        <f>IF($IO268='Classificação geral'!$F262,'Classificação geral'!J262,"")</f>
        <v>0</v>
      </c>
      <c r="IT268" s="379">
        <f>IF($IO268='Classificação geral'!$F262,'Classificação geral'!K262,"")</f>
        <v>0</v>
      </c>
      <c r="IU268" s="379">
        <f>IF($IO268='Classificação geral'!$F262,'Classificação geral'!L262,"")</f>
        <v>0</v>
      </c>
      <c r="IV268" s="379">
        <f>IF($IO268='Classificação geral'!$F262,'Classificação geral'!M262,"")</f>
        <v>0</v>
      </c>
      <c r="IW268" s="379">
        <f>IF($IO268='Classificação geral'!$F262,'Classificação geral'!N262,"")</f>
        <v>0</v>
      </c>
      <c r="IX268" s="379">
        <f>IF($IO268='Classificação geral'!$F262,'Classificação geral'!O262,"")</f>
        <v>0</v>
      </c>
      <c r="IY268" s="379">
        <f>IF($IO268='Classificação geral'!$F262,'Classificação geral'!P262,"")</f>
        <v>0</v>
      </c>
      <c r="IZ268" s="379">
        <f>IF($IO268='Classificação geral'!$F262,'Classificação geral'!Q262,"")</f>
        <v>0</v>
      </c>
      <c r="JA268" s="379">
        <f>IF($IO268='Classificação geral'!$F262,'Classificação geral'!R262,"")</f>
        <v>0</v>
      </c>
      <c r="JB268" s="296">
        <f>IF($IO268='Classificação geral'!$F262,'Classificação geral'!$U262,"")</f>
        <v>0</v>
      </c>
      <c r="JC268" s="334" t="str">
        <f t="shared" si="461"/>
        <v/>
      </c>
      <c r="JD268" s="297">
        <f>IFERROR(RANK(JB268,JB:JB,0)+ COUNTIF($JB$13:JB267,JB268),"")</f>
        <v>128</v>
      </c>
    </row>
    <row r="269" spans="66:264" ht="24.6" x14ac:dyDescent="0.4">
      <c r="BN269" s="236"/>
      <c r="EI269" s="295"/>
      <c r="EJ269" s="306"/>
      <c r="EK269" s="293"/>
      <c r="EL269" s="293"/>
      <c r="EM269" s="293"/>
      <c r="EN269" s="378" t="str">
        <f>IFERROR(IF(AND($EL269="fem",'Classificação geral'!$F263=1),'Classificação geral'!G263,""),"")</f>
        <v/>
      </c>
      <c r="EO269" s="378" t="str">
        <f>IFERROR(IF(AND($EL269="fem",'Classificação geral'!$F263=1),'Classificação geral'!H263,""),"")</f>
        <v/>
      </c>
      <c r="EP269" s="378" t="str">
        <f>IFERROR(IF(AND($EL269="fem",'Classificação geral'!$F263=1),'Classificação geral'!I263,""),"")</f>
        <v/>
      </c>
      <c r="EQ269" s="378" t="str">
        <f>IFERROR(IF(AND($EL269="fem",'Classificação geral'!$F263=1),'Classificação geral'!J263,""),"")</f>
        <v/>
      </c>
      <c r="ER269" s="306"/>
      <c r="ES269" s="378" t="str">
        <f>IFERROR(IF(AND($EL269="fem",'Classificação geral'!$F263=1),'Classificação geral'!L263,""),"")</f>
        <v/>
      </c>
      <c r="ET269" s="378" t="str">
        <f>IFERROR(IF(AND($EL269="fem",'Classificação geral'!$F263=1),'Classificação geral'!M263,""),"")</f>
        <v/>
      </c>
      <c r="EU269" s="378" t="str">
        <f>IFERROR(IF(AND($EL269="fem",'Classificação geral'!$F263=1),'Classificação geral'!N263,""),"")</f>
        <v/>
      </c>
      <c r="EV269" s="306"/>
      <c r="EW269" s="378" t="str">
        <f>IFERROR(IF(AND($EL269="fem",'Classificação geral'!$F263=1),'Classificação geral'!P263,""),"")</f>
        <v/>
      </c>
      <c r="EX269" s="378" t="str">
        <f>IFERROR(IF(AND($EL269="fem",'Classificação geral'!$F263=1),'Classificação geral'!Q263,""),"")</f>
        <v/>
      </c>
      <c r="EY269" s="378" t="str">
        <f>IFERROR(IF(AND($EL269="fem",'Classificação geral'!$F263=1),'Classificação geral'!R263,""),"")</f>
        <v/>
      </c>
      <c r="EZ269" s="296"/>
      <c r="FA269" s="380" t="str">
        <f t="shared" si="462"/>
        <v/>
      </c>
      <c r="FB269" s="297" t="str">
        <f>IFERROR(RANK(EZ269,EZ:EZ,0)+ COUNTIF(EZ$13:$EZ268,EZ269),"")</f>
        <v/>
      </c>
      <c r="FC269" s="298"/>
      <c r="FD269" s="305"/>
      <c r="FE269" s="295"/>
      <c r="FF269" s="306"/>
      <c r="FG269" s="293"/>
      <c r="FH269" s="293"/>
      <c r="FI269" s="306"/>
      <c r="FJ269" s="378" t="str">
        <f>IFERROR(IF(AND($FH269="mas",'Classificação geral'!$F263=1),'Classificação geral'!G263,""),"")</f>
        <v/>
      </c>
      <c r="FK269" s="378" t="str">
        <f>IFERROR(IF(AND($FH269="mas",'Classificação geral'!$F263=1),'Classificação geral'!H263,""),"")</f>
        <v/>
      </c>
      <c r="FL269" s="378" t="str">
        <f>IFERROR(IF(AND($FH269="mas",'Classificação geral'!$F263=1),'Classificação geral'!I263,""),"")</f>
        <v/>
      </c>
      <c r="FM269" s="378" t="str">
        <f>IFERROR(IF(AND($FH269="mas",'Classificação geral'!$F263=1),'Classificação geral'!J263,""),"")</f>
        <v/>
      </c>
      <c r="FN269" s="378" t="str">
        <f>IFERROR(IF(AND($FH269="mas",'Classificação geral'!$F263=1),'Classificação geral'!K263,""),"")</f>
        <v/>
      </c>
      <c r="FO269" s="378" t="str">
        <f>IFERROR(IF(AND($FH269="mas",'Classificação geral'!$F263=1),'Classificação geral'!L263,""),"")</f>
        <v/>
      </c>
      <c r="FP269" s="378" t="str">
        <f>IFERROR(IF(AND($FH269="mas",'Classificação geral'!$F263=1),'Classificação geral'!M263,""),"")</f>
        <v/>
      </c>
      <c r="FQ269" s="378" t="str">
        <f>IFERROR(IF(AND($FH269="mas",'Classificação geral'!$F263=1),'Classificação geral'!N263,""),"")</f>
        <v/>
      </c>
      <c r="FR269" s="378" t="str">
        <f>IFERROR(IF(AND($FH269="mas",'Classificação geral'!$F263=1),'Classificação geral'!O263,""),"")</f>
        <v/>
      </c>
      <c r="FS269" s="378" t="str">
        <f>IFERROR(IF(AND($FH269="mas",'Classificação geral'!$F263=1),'Classificação geral'!P263,""),"")</f>
        <v/>
      </c>
      <c r="FT269" s="378" t="str">
        <f>IFERROR(IF(AND($FH269="mas",'Classificação geral'!$F263=1),'Classificação geral'!Q263,""),"")</f>
        <v/>
      </c>
      <c r="FU269" s="378" t="str">
        <f>IFERROR(IF(AND($FH269="mas",'Classificação geral'!$F263=1),'Classificação geral'!R263,""),"")</f>
        <v/>
      </c>
      <c r="FV269" s="306"/>
      <c r="FW269" s="380" t="str">
        <f t="shared" si="463"/>
        <v/>
      </c>
      <c r="FX269" s="297" t="str">
        <f>IFERROR(RANK(FV269,FV:FV,0)+ COUNTIF($FV$13:FV268,FV269),"")</f>
        <v/>
      </c>
      <c r="FY269" s="305"/>
      <c r="FZ269" s="295"/>
      <c r="GA269" s="295"/>
      <c r="GB269" s="293"/>
      <c r="GC269" s="293"/>
      <c r="GD269" s="306"/>
      <c r="GE269" s="378" t="str">
        <f>IFERROR(IF(AND($GC269="fem",'Classificação geral'!$F263=2),'Classificação geral'!G263,""),"")</f>
        <v/>
      </c>
      <c r="GF269" s="378" t="str">
        <f>IFERROR(IF(AND($GC269="fem",'Classificação geral'!$F263=2),'Classificação geral'!H263,""),"")</f>
        <v/>
      </c>
      <c r="GG269" s="378" t="str">
        <f>IFERROR(IF(AND($GC269="fem",'Classificação geral'!$F263=2),'Classificação geral'!I263,""),"")</f>
        <v/>
      </c>
      <c r="GH269" s="378" t="str">
        <f>IFERROR(IF(AND($GC269="fem",'Classificação geral'!$F263=2),'Classificação geral'!J263,""),"")</f>
        <v/>
      </c>
      <c r="GI269" s="378" t="str">
        <f>IFERROR(IF(AND($GC269="fem",'Classificação geral'!$F263=2),'Classificação geral'!K263,""),"")</f>
        <v/>
      </c>
      <c r="GJ269" s="378" t="str">
        <f>IFERROR(IF(AND($GC269="fem",'Classificação geral'!$F263=2),'Classificação geral'!L263,""),"")</f>
        <v/>
      </c>
      <c r="GK269" s="378" t="str">
        <f>IFERROR(IF(AND($GC269="fem",'Classificação geral'!$F263=2),'Classificação geral'!M263,""),"")</f>
        <v/>
      </c>
      <c r="GL269" s="378" t="str">
        <f>IFERROR(IF(AND($GC269="fem",'Classificação geral'!$F263=2),'Classificação geral'!N263,""),"")</f>
        <v/>
      </c>
      <c r="GM269" s="378" t="str">
        <f>IFERROR(IF(AND($GC269="fem",'Classificação geral'!$F263=2),'Classificação geral'!O263,""),"")</f>
        <v/>
      </c>
      <c r="GN269" s="378" t="str">
        <f>IFERROR(IF(AND($GC269="fem",'Classificação geral'!$F263=2),'Classificação geral'!P263,""),"")</f>
        <v/>
      </c>
      <c r="GO269" s="378" t="str">
        <f>IFERROR(IF(AND($GC269="fem",'Classificação geral'!$F263=2),'Classificação geral'!Q263,""),"")</f>
        <v/>
      </c>
      <c r="GP269" s="378" t="str">
        <f>IFERROR(IF(AND($GC269="fem",'Classificação geral'!$F263=2),'Classificação geral'!R263,""),"")</f>
        <v/>
      </c>
      <c r="GQ269" s="306"/>
      <c r="GR269" s="380" t="str">
        <f t="shared" si="464"/>
        <v/>
      </c>
      <c r="GS269" s="297" t="str">
        <f>IFERROR(RANK(GQ269,GQ:GQ,0)+ COUNTIF($GQ$13:GQ268,GQ269),"")</f>
        <v/>
      </c>
      <c r="GT269" s="305"/>
      <c r="GU269" s="295"/>
      <c r="GV269" s="295"/>
      <c r="GW269" s="293"/>
      <c r="GX269" s="293"/>
      <c r="GY269" s="306"/>
      <c r="GZ269" s="306"/>
      <c r="HA269" s="306"/>
      <c r="HB269" s="306"/>
      <c r="HC269" s="306"/>
      <c r="HD269" s="306"/>
      <c r="HE269" s="306"/>
      <c r="HF269" s="306"/>
      <c r="HG269" s="306"/>
      <c r="HH269" s="306"/>
      <c r="HI269" s="306"/>
      <c r="HJ269" s="306"/>
      <c r="HK269" s="306"/>
      <c r="HL269" s="306"/>
      <c r="HM269" s="380" t="str">
        <f t="shared" si="465"/>
        <v/>
      </c>
      <c r="HN269" s="297" t="str">
        <f>IFERROR(RANK(HL269,HL:HL,0)+ COUNTIF($HL$13:HL268,HL269),"")</f>
        <v/>
      </c>
      <c r="HO269" s="305"/>
      <c r="HP269" s="295"/>
      <c r="HQ269" s="306"/>
      <c r="HR269" s="293"/>
      <c r="HS269" s="293"/>
      <c r="HT269" s="293"/>
      <c r="HU269" s="382">
        <f>IF($HT269='Classificação geral'!$F263,'Classificação geral'!G263,"")</f>
        <v>0</v>
      </c>
      <c r="HV269" s="382">
        <f>IF($HT269='Classificação geral'!$F263,'Classificação geral'!H263,"")</f>
        <v>0</v>
      </c>
      <c r="HW269" s="382">
        <f>IF($HT269='Classificação geral'!$F263,'Classificação geral'!I263,"")</f>
        <v>0</v>
      </c>
      <c r="HX269" s="382">
        <f>IF($HT269='Classificação geral'!$F263,'Classificação geral'!J263,"")</f>
        <v>0</v>
      </c>
      <c r="HY269" s="382">
        <f>IF($HT269='Classificação geral'!$F263,'Classificação geral'!K263,"")</f>
        <v>0</v>
      </c>
      <c r="HZ269" s="382">
        <f>IF($HT269='Classificação geral'!$F263,'Classificação geral'!L263,"")</f>
        <v>0</v>
      </c>
      <c r="IA269" s="382">
        <f>IF($HT269='Classificação geral'!$F263,'Classificação geral'!M263,"")</f>
        <v>0</v>
      </c>
      <c r="IB269" s="382">
        <f>IF($HT269='Classificação geral'!$F263,'Classificação geral'!N263,"")</f>
        <v>0</v>
      </c>
      <c r="IC269" s="382">
        <f>IF($HT269='Classificação geral'!$F263,'Classificação geral'!O263,"")</f>
        <v>0</v>
      </c>
      <c r="ID269" s="382">
        <f>IF($HT269='Classificação geral'!$F263,'Classificação geral'!P263,"")</f>
        <v>0</v>
      </c>
      <c r="IE269" s="382">
        <f>IF($HT269='Classificação geral'!$F263,'Classificação geral'!Q263,"")</f>
        <v>0</v>
      </c>
      <c r="IF269" s="382">
        <f>IF($HT269='Classificação geral'!$F263,'Classificação geral'!R263,"")</f>
        <v>0</v>
      </c>
      <c r="IG269" s="379">
        <f>IF($HT269='Classificação geral'!$F263,'Classificação geral'!$U263,"")</f>
        <v>0</v>
      </c>
      <c r="IH269" s="334" t="str">
        <f t="shared" si="460"/>
        <v/>
      </c>
      <c r="II269" s="297">
        <f>IFERROR(RANK(IG269,IG:IG,0)+ COUNTIF($IG$13:IG268,IG269),"")</f>
        <v>129</v>
      </c>
      <c r="IJ269" s="305"/>
      <c r="IK269" s="295"/>
      <c r="IL269" s="306"/>
      <c r="IM269" s="293"/>
      <c r="IN269" s="293"/>
      <c r="IO269" s="293"/>
      <c r="IP269" s="379">
        <f>IF($IO269='Classificação geral'!$F263,'Classificação geral'!G263,"")</f>
        <v>0</v>
      </c>
      <c r="IQ269" s="379">
        <f>IF($IO269='Classificação geral'!$F263,'Classificação geral'!H263,"")</f>
        <v>0</v>
      </c>
      <c r="IR269" s="379">
        <f>IF($IO269='Classificação geral'!$F263,'Classificação geral'!I263,"")</f>
        <v>0</v>
      </c>
      <c r="IS269" s="379">
        <f>IF($IO269='Classificação geral'!$F263,'Classificação geral'!J263,"")</f>
        <v>0</v>
      </c>
      <c r="IT269" s="379">
        <f>IF($IO269='Classificação geral'!$F263,'Classificação geral'!K263,"")</f>
        <v>0</v>
      </c>
      <c r="IU269" s="379">
        <f>IF($IO269='Classificação geral'!$F263,'Classificação geral'!L263,"")</f>
        <v>0</v>
      </c>
      <c r="IV269" s="379">
        <f>IF($IO269='Classificação geral'!$F263,'Classificação geral'!M263,"")</f>
        <v>0</v>
      </c>
      <c r="IW269" s="379">
        <f>IF($IO269='Classificação geral'!$F263,'Classificação geral'!N263,"")</f>
        <v>0</v>
      </c>
      <c r="IX269" s="379">
        <f>IF($IO269='Classificação geral'!$F263,'Classificação geral'!O263,"")</f>
        <v>0</v>
      </c>
      <c r="IY269" s="379">
        <f>IF($IO269='Classificação geral'!$F263,'Classificação geral'!P263,"")</f>
        <v>0</v>
      </c>
      <c r="IZ269" s="379">
        <f>IF($IO269='Classificação geral'!$F263,'Classificação geral'!Q263,"")</f>
        <v>0</v>
      </c>
      <c r="JA269" s="379">
        <f>IF($IO269='Classificação geral'!$F263,'Classificação geral'!R263,"")</f>
        <v>0</v>
      </c>
      <c r="JB269" s="296">
        <f>IF($IO269='Classificação geral'!$F263,'Classificação geral'!$U263,"")</f>
        <v>0</v>
      </c>
      <c r="JC269" s="334" t="str">
        <f t="shared" si="461"/>
        <v/>
      </c>
      <c r="JD269" s="297">
        <f>IFERROR(RANK(JB269,JB:JB,0)+ COUNTIF($JB$13:JB268,JB269),"")</f>
        <v>129</v>
      </c>
    </row>
    <row r="270" spans="66:264" ht="24.6" x14ac:dyDescent="0.4">
      <c r="BN270" s="236"/>
      <c r="EI270" s="295"/>
      <c r="EJ270" s="306"/>
      <c r="EK270" s="293"/>
      <c r="EL270" s="293"/>
      <c r="EM270" s="293"/>
      <c r="EN270" s="378" t="str">
        <f>IFERROR(IF(AND($EL270="fem",'Classificação geral'!$F264=1),'Classificação geral'!G264,""),"")</f>
        <v/>
      </c>
      <c r="EO270" s="378" t="str">
        <f>IFERROR(IF(AND($EL270="fem",'Classificação geral'!$F264=1),'Classificação geral'!H264,""),"")</f>
        <v/>
      </c>
      <c r="EP270" s="378" t="str">
        <f>IFERROR(IF(AND($EL270="fem",'Classificação geral'!$F264=1),'Classificação geral'!I264,""),"")</f>
        <v/>
      </c>
      <c r="EQ270" s="378" t="str">
        <f>IFERROR(IF(AND($EL270="fem",'Classificação geral'!$F264=1),'Classificação geral'!J264,""),"")</f>
        <v/>
      </c>
      <c r="ER270" s="306"/>
      <c r="ES270" s="378" t="str">
        <f>IFERROR(IF(AND($EL270="fem",'Classificação geral'!$F264=1),'Classificação geral'!L264,""),"")</f>
        <v/>
      </c>
      <c r="ET270" s="378" t="str">
        <f>IFERROR(IF(AND($EL270="fem",'Classificação geral'!$F264=1),'Classificação geral'!M264,""),"")</f>
        <v/>
      </c>
      <c r="EU270" s="378" t="str">
        <f>IFERROR(IF(AND($EL270="fem",'Classificação geral'!$F264=1),'Classificação geral'!N264,""),"")</f>
        <v/>
      </c>
      <c r="EV270" s="306"/>
      <c r="EW270" s="378" t="str">
        <f>IFERROR(IF(AND($EL270="fem",'Classificação geral'!$F264=1),'Classificação geral'!P264,""),"")</f>
        <v/>
      </c>
      <c r="EX270" s="378" t="str">
        <f>IFERROR(IF(AND($EL270="fem",'Classificação geral'!$F264=1),'Classificação geral'!Q264,""),"")</f>
        <v/>
      </c>
      <c r="EY270" s="378" t="str">
        <f>IFERROR(IF(AND($EL270="fem",'Classificação geral'!$F264=1),'Classificação geral'!R264,""),"")</f>
        <v/>
      </c>
      <c r="EZ270" s="296"/>
      <c r="FA270" s="380" t="str">
        <f t="shared" si="462"/>
        <v/>
      </c>
      <c r="FB270" s="297" t="str">
        <f>IFERROR(RANK(EZ270,EZ:EZ,0)+ COUNTIF(EZ$13:$EZ269,EZ270),"")</f>
        <v/>
      </c>
      <c r="FC270" s="298"/>
      <c r="FD270" s="305"/>
      <c r="FE270" s="295"/>
      <c r="FF270" s="306"/>
      <c r="FG270" s="293"/>
      <c r="FH270" s="293"/>
      <c r="FI270" s="306"/>
      <c r="FJ270" s="378" t="str">
        <f>IFERROR(IF(AND($FH270="mas",'Classificação geral'!$F264=1),'Classificação geral'!G264,""),"")</f>
        <v/>
      </c>
      <c r="FK270" s="378" t="str">
        <f>IFERROR(IF(AND($FH270="mas",'Classificação geral'!$F264=1),'Classificação geral'!H264,""),"")</f>
        <v/>
      </c>
      <c r="FL270" s="378" t="str">
        <f>IFERROR(IF(AND($FH270="mas",'Classificação geral'!$F264=1),'Classificação geral'!I264,""),"")</f>
        <v/>
      </c>
      <c r="FM270" s="378" t="str">
        <f>IFERROR(IF(AND($FH270="mas",'Classificação geral'!$F264=1),'Classificação geral'!J264,""),"")</f>
        <v/>
      </c>
      <c r="FN270" s="378" t="str">
        <f>IFERROR(IF(AND($FH270="mas",'Classificação geral'!$F264=1),'Classificação geral'!K264,""),"")</f>
        <v/>
      </c>
      <c r="FO270" s="378" t="str">
        <f>IFERROR(IF(AND($FH270="mas",'Classificação geral'!$F264=1),'Classificação geral'!L264,""),"")</f>
        <v/>
      </c>
      <c r="FP270" s="378" t="str">
        <f>IFERROR(IF(AND($FH270="mas",'Classificação geral'!$F264=1),'Classificação geral'!M264,""),"")</f>
        <v/>
      </c>
      <c r="FQ270" s="378" t="str">
        <f>IFERROR(IF(AND($FH270="mas",'Classificação geral'!$F264=1),'Classificação geral'!N264,""),"")</f>
        <v/>
      </c>
      <c r="FR270" s="378" t="str">
        <f>IFERROR(IF(AND($FH270="mas",'Classificação geral'!$F264=1),'Classificação geral'!O264,""),"")</f>
        <v/>
      </c>
      <c r="FS270" s="378" t="str">
        <f>IFERROR(IF(AND($FH270="mas",'Classificação geral'!$F264=1),'Classificação geral'!P264,""),"")</f>
        <v/>
      </c>
      <c r="FT270" s="378" t="str">
        <f>IFERROR(IF(AND($FH270="mas",'Classificação geral'!$F264=1),'Classificação geral'!Q264,""),"")</f>
        <v/>
      </c>
      <c r="FU270" s="378" t="str">
        <f>IFERROR(IF(AND($FH270="mas",'Classificação geral'!$F264=1),'Classificação geral'!R264,""),"")</f>
        <v/>
      </c>
      <c r="FV270" s="306"/>
      <c r="FW270" s="380" t="str">
        <f t="shared" si="463"/>
        <v/>
      </c>
      <c r="FX270" s="297" t="str">
        <f>IFERROR(RANK(FV270,FV:FV,0)+ COUNTIF($FV$13:FV269,FV270),"")</f>
        <v/>
      </c>
      <c r="FY270" s="305"/>
      <c r="FZ270" s="295"/>
      <c r="GA270" s="295"/>
      <c r="GB270" s="293"/>
      <c r="GC270" s="293"/>
      <c r="GD270" s="306"/>
      <c r="GE270" s="378" t="str">
        <f>IFERROR(IF(AND($GC270="fem",'Classificação geral'!$F264=2),'Classificação geral'!G264,""),"")</f>
        <v/>
      </c>
      <c r="GF270" s="378" t="str">
        <f>IFERROR(IF(AND($GC270="fem",'Classificação geral'!$F264=2),'Classificação geral'!H264,""),"")</f>
        <v/>
      </c>
      <c r="GG270" s="378" t="str">
        <f>IFERROR(IF(AND($GC270="fem",'Classificação geral'!$F264=2),'Classificação geral'!I264,""),"")</f>
        <v/>
      </c>
      <c r="GH270" s="378" t="str">
        <f>IFERROR(IF(AND($GC270="fem",'Classificação geral'!$F264=2),'Classificação geral'!J264,""),"")</f>
        <v/>
      </c>
      <c r="GI270" s="378" t="str">
        <f>IFERROR(IF(AND($GC270="fem",'Classificação geral'!$F264=2),'Classificação geral'!K264,""),"")</f>
        <v/>
      </c>
      <c r="GJ270" s="378" t="str">
        <f>IFERROR(IF(AND($GC270="fem",'Classificação geral'!$F264=2),'Classificação geral'!L264,""),"")</f>
        <v/>
      </c>
      <c r="GK270" s="378" t="str">
        <f>IFERROR(IF(AND($GC270="fem",'Classificação geral'!$F264=2),'Classificação geral'!M264,""),"")</f>
        <v/>
      </c>
      <c r="GL270" s="378" t="str">
        <f>IFERROR(IF(AND($GC270="fem",'Classificação geral'!$F264=2),'Classificação geral'!N264,""),"")</f>
        <v/>
      </c>
      <c r="GM270" s="378" t="str">
        <f>IFERROR(IF(AND($GC270="fem",'Classificação geral'!$F264=2),'Classificação geral'!O264,""),"")</f>
        <v/>
      </c>
      <c r="GN270" s="378" t="str">
        <f>IFERROR(IF(AND($GC270="fem",'Classificação geral'!$F264=2),'Classificação geral'!P264,""),"")</f>
        <v/>
      </c>
      <c r="GO270" s="378" t="str">
        <f>IFERROR(IF(AND($GC270="fem",'Classificação geral'!$F264=2),'Classificação geral'!Q264,""),"")</f>
        <v/>
      </c>
      <c r="GP270" s="378" t="str">
        <f>IFERROR(IF(AND($GC270="fem",'Classificação geral'!$F264=2),'Classificação geral'!R264,""),"")</f>
        <v/>
      </c>
      <c r="GQ270" s="306"/>
      <c r="GR270" s="380" t="str">
        <f t="shared" si="464"/>
        <v/>
      </c>
      <c r="GS270" s="297" t="str">
        <f>IFERROR(RANK(GQ270,GQ:GQ,0)+ COUNTIF($GQ$13:GQ269,GQ270),"")</f>
        <v/>
      </c>
      <c r="GT270" s="305"/>
      <c r="GU270" s="295"/>
      <c r="GV270" s="295"/>
      <c r="GW270" s="293"/>
      <c r="GX270" s="293"/>
      <c r="GY270" s="306"/>
      <c r="GZ270" s="306"/>
      <c r="HA270" s="306"/>
      <c r="HB270" s="306"/>
      <c r="HC270" s="306"/>
      <c r="HD270" s="306"/>
      <c r="HE270" s="306"/>
      <c r="HF270" s="306"/>
      <c r="HG270" s="306"/>
      <c r="HH270" s="306"/>
      <c r="HI270" s="306"/>
      <c r="HJ270" s="306"/>
      <c r="HK270" s="306"/>
      <c r="HL270" s="306"/>
      <c r="HM270" s="380" t="str">
        <f t="shared" si="465"/>
        <v/>
      </c>
      <c r="HN270" s="297" t="str">
        <f>IFERROR(RANK(HL270,HL:HL,0)+ COUNTIF($HL$13:HL269,HL270),"")</f>
        <v/>
      </c>
      <c r="HO270" s="305"/>
      <c r="HP270" s="295"/>
      <c r="HQ270" s="306"/>
      <c r="HR270" s="293"/>
      <c r="HS270" s="293"/>
      <c r="HT270" s="293"/>
      <c r="HU270" s="382">
        <f>IF($HT270='Classificação geral'!$F264,'Classificação geral'!G264,"")</f>
        <v>0</v>
      </c>
      <c r="HV270" s="382">
        <f>IF($HT270='Classificação geral'!$F264,'Classificação geral'!H264,"")</f>
        <v>0</v>
      </c>
      <c r="HW270" s="382">
        <f>IF($HT270='Classificação geral'!$F264,'Classificação geral'!I264,"")</f>
        <v>0</v>
      </c>
      <c r="HX270" s="382">
        <f>IF($HT270='Classificação geral'!$F264,'Classificação geral'!J264,"")</f>
        <v>0</v>
      </c>
      <c r="HY270" s="382">
        <f>IF($HT270='Classificação geral'!$F264,'Classificação geral'!K264,"")</f>
        <v>0</v>
      </c>
      <c r="HZ270" s="382">
        <f>IF($HT270='Classificação geral'!$F264,'Classificação geral'!L264,"")</f>
        <v>0</v>
      </c>
      <c r="IA270" s="382">
        <f>IF($HT270='Classificação geral'!$F264,'Classificação geral'!M264,"")</f>
        <v>0</v>
      </c>
      <c r="IB270" s="382">
        <f>IF($HT270='Classificação geral'!$F264,'Classificação geral'!N264,"")</f>
        <v>0</v>
      </c>
      <c r="IC270" s="382">
        <f>IF($HT270='Classificação geral'!$F264,'Classificação geral'!O264,"")</f>
        <v>0</v>
      </c>
      <c r="ID270" s="382">
        <f>IF($HT270='Classificação geral'!$F264,'Classificação geral'!P264,"")</f>
        <v>0</v>
      </c>
      <c r="IE270" s="382">
        <f>IF($HT270='Classificação geral'!$F264,'Classificação geral'!Q264,"")</f>
        <v>0</v>
      </c>
      <c r="IF270" s="382">
        <f>IF($HT270='Classificação geral'!$F264,'Classificação geral'!R264,"")</f>
        <v>0</v>
      </c>
      <c r="IG270" s="379">
        <f>IF($HT270='Classificação geral'!$F264,'Classificação geral'!$U264,"")</f>
        <v>0</v>
      </c>
      <c r="IH270" s="334" t="str">
        <f t="shared" si="460"/>
        <v/>
      </c>
      <c r="II270" s="297">
        <f>IFERROR(RANK(IG270,IG:IG,0)+ COUNTIF($IG$13:IG269,IG270),"")</f>
        <v>130</v>
      </c>
      <c r="IJ270" s="305"/>
      <c r="IK270" s="295"/>
      <c r="IL270" s="306"/>
      <c r="IM270" s="293"/>
      <c r="IN270" s="293"/>
      <c r="IO270" s="293"/>
      <c r="IP270" s="379">
        <f>IF($IO270='Classificação geral'!$F264,'Classificação geral'!G264,"")</f>
        <v>0</v>
      </c>
      <c r="IQ270" s="379">
        <f>IF($IO270='Classificação geral'!$F264,'Classificação geral'!H264,"")</f>
        <v>0</v>
      </c>
      <c r="IR270" s="379">
        <f>IF($IO270='Classificação geral'!$F264,'Classificação geral'!I264,"")</f>
        <v>0</v>
      </c>
      <c r="IS270" s="379">
        <f>IF($IO270='Classificação geral'!$F264,'Classificação geral'!J264,"")</f>
        <v>0</v>
      </c>
      <c r="IT270" s="379">
        <f>IF($IO270='Classificação geral'!$F264,'Classificação geral'!K264,"")</f>
        <v>0</v>
      </c>
      <c r="IU270" s="379">
        <f>IF($IO270='Classificação geral'!$F264,'Classificação geral'!L264,"")</f>
        <v>0</v>
      </c>
      <c r="IV270" s="379">
        <f>IF($IO270='Classificação geral'!$F264,'Classificação geral'!M264,"")</f>
        <v>0</v>
      </c>
      <c r="IW270" s="379">
        <f>IF($IO270='Classificação geral'!$F264,'Classificação geral'!N264,"")</f>
        <v>0</v>
      </c>
      <c r="IX270" s="379">
        <f>IF($IO270='Classificação geral'!$F264,'Classificação geral'!O264,"")</f>
        <v>0</v>
      </c>
      <c r="IY270" s="379">
        <f>IF($IO270='Classificação geral'!$F264,'Classificação geral'!P264,"")</f>
        <v>0</v>
      </c>
      <c r="IZ270" s="379">
        <f>IF($IO270='Classificação geral'!$F264,'Classificação geral'!Q264,"")</f>
        <v>0</v>
      </c>
      <c r="JA270" s="379">
        <f>IF($IO270='Classificação geral'!$F264,'Classificação geral'!R264,"")</f>
        <v>0</v>
      </c>
      <c r="JB270" s="296">
        <f>IF($IO270='Classificação geral'!$F264,'Classificação geral'!$U264,"")</f>
        <v>0</v>
      </c>
      <c r="JC270" s="334" t="str">
        <f t="shared" si="461"/>
        <v/>
      </c>
      <c r="JD270" s="297">
        <f>IFERROR(RANK(JB270,JB:JB,0)+ COUNTIF($JB$13:JB269,JB270),"")</f>
        <v>130</v>
      </c>
    </row>
    <row r="271" spans="66:264" ht="24.6" x14ac:dyDescent="0.4">
      <c r="BN271" s="236"/>
      <c r="EI271" s="295"/>
      <c r="EJ271" s="306"/>
      <c r="EK271" s="293"/>
      <c r="EL271" s="293"/>
      <c r="EM271" s="293"/>
      <c r="EN271" s="378" t="str">
        <f>IFERROR(IF(AND($EL271="fem",'Classificação geral'!$F265=1),'Classificação geral'!G265,""),"")</f>
        <v/>
      </c>
      <c r="EO271" s="378" t="str">
        <f>IFERROR(IF(AND($EL271="fem",'Classificação geral'!$F265=1),'Classificação geral'!H265,""),"")</f>
        <v/>
      </c>
      <c r="EP271" s="378" t="str">
        <f>IFERROR(IF(AND($EL271="fem",'Classificação geral'!$F265=1),'Classificação geral'!I265,""),"")</f>
        <v/>
      </c>
      <c r="EQ271" s="378" t="str">
        <f>IFERROR(IF(AND($EL271="fem",'Classificação geral'!$F265=1),'Classificação geral'!J265,""),"")</f>
        <v/>
      </c>
      <c r="ER271" s="306"/>
      <c r="ES271" s="378" t="str">
        <f>IFERROR(IF(AND($EL271="fem",'Classificação geral'!$F265=1),'Classificação geral'!L265,""),"")</f>
        <v/>
      </c>
      <c r="ET271" s="378" t="str">
        <f>IFERROR(IF(AND($EL271="fem",'Classificação geral'!$F265=1),'Classificação geral'!M265,""),"")</f>
        <v/>
      </c>
      <c r="EU271" s="378" t="str">
        <f>IFERROR(IF(AND($EL271="fem",'Classificação geral'!$F265=1),'Classificação geral'!N265,""),"")</f>
        <v/>
      </c>
      <c r="EV271" s="306"/>
      <c r="EW271" s="378" t="str">
        <f>IFERROR(IF(AND($EL271="fem",'Classificação geral'!$F265=1),'Classificação geral'!P265,""),"")</f>
        <v/>
      </c>
      <c r="EX271" s="378" t="str">
        <f>IFERROR(IF(AND($EL271="fem",'Classificação geral'!$F265=1),'Classificação geral'!Q265,""),"")</f>
        <v/>
      </c>
      <c r="EY271" s="378" t="str">
        <f>IFERROR(IF(AND($EL271="fem",'Classificação geral'!$F265=1),'Classificação geral'!R265,""),"")</f>
        <v/>
      </c>
      <c r="EZ271" s="296"/>
      <c r="FA271" s="380" t="str">
        <f t="shared" si="462"/>
        <v/>
      </c>
      <c r="FB271" s="297" t="str">
        <f>IFERROR(RANK(EZ271,EZ:EZ,0)+ COUNTIF(EZ$13:$EZ270,EZ271),"")</f>
        <v/>
      </c>
      <c r="FC271" s="298"/>
      <c r="FD271" s="305"/>
      <c r="FE271" s="295"/>
      <c r="FF271" s="306"/>
      <c r="FG271" s="293"/>
      <c r="FH271" s="293"/>
      <c r="FI271" s="306"/>
      <c r="FJ271" s="378" t="str">
        <f>IFERROR(IF(AND($FH271="mas",'Classificação geral'!$F265=1),'Classificação geral'!G265,""),"")</f>
        <v/>
      </c>
      <c r="FK271" s="378" t="str">
        <f>IFERROR(IF(AND($FH271="mas",'Classificação geral'!$F265=1),'Classificação geral'!H265,""),"")</f>
        <v/>
      </c>
      <c r="FL271" s="378" t="str">
        <f>IFERROR(IF(AND($FH271="mas",'Classificação geral'!$F265=1),'Classificação geral'!I265,""),"")</f>
        <v/>
      </c>
      <c r="FM271" s="378" t="str">
        <f>IFERROR(IF(AND($FH271="mas",'Classificação geral'!$F265=1),'Classificação geral'!J265,""),"")</f>
        <v/>
      </c>
      <c r="FN271" s="378" t="str">
        <f>IFERROR(IF(AND($FH271="mas",'Classificação geral'!$F265=1),'Classificação geral'!K265,""),"")</f>
        <v/>
      </c>
      <c r="FO271" s="378" t="str">
        <f>IFERROR(IF(AND($FH271="mas",'Classificação geral'!$F265=1),'Classificação geral'!L265,""),"")</f>
        <v/>
      </c>
      <c r="FP271" s="378" t="str">
        <f>IFERROR(IF(AND($FH271="mas",'Classificação geral'!$F265=1),'Classificação geral'!M265,""),"")</f>
        <v/>
      </c>
      <c r="FQ271" s="378" t="str">
        <f>IFERROR(IF(AND($FH271="mas",'Classificação geral'!$F265=1),'Classificação geral'!N265,""),"")</f>
        <v/>
      </c>
      <c r="FR271" s="378" t="str">
        <f>IFERROR(IF(AND($FH271="mas",'Classificação geral'!$F265=1),'Classificação geral'!O265,""),"")</f>
        <v/>
      </c>
      <c r="FS271" s="378" t="str">
        <f>IFERROR(IF(AND($FH271="mas",'Classificação geral'!$F265=1),'Classificação geral'!P265,""),"")</f>
        <v/>
      </c>
      <c r="FT271" s="378" t="str">
        <f>IFERROR(IF(AND($FH271="mas",'Classificação geral'!$F265=1),'Classificação geral'!Q265,""),"")</f>
        <v/>
      </c>
      <c r="FU271" s="378" t="str">
        <f>IFERROR(IF(AND($FH271="mas",'Classificação geral'!$F265=1),'Classificação geral'!R265,""),"")</f>
        <v/>
      </c>
      <c r="FV271" s="306"/>
      <c r="FW271" s="380" t="str">
        <f t="shared" si="463"/>
        <v/>
      </c>
      <c r="FX271" s="297" t="str">
        <f>IFERROR(RANK(FV271,FV:FV,0)+ COUNTIF($FV$13:FV270,FV271),"")</f>
        <v/>
      </c>
      <c r="FY271" s="305"/>
      <c r="FZ271" s="295"/>
      <c r="GA271" s="295"/>
      <c r="GB271" s="293"/>
      <c r="GC271" s="293"/>
      <c r="GD271" s="306"/>
      <c r="GE271" s="378" t="str">
        <f>IFERROR(IF(AND($GC271="fem",'Classificação geral'!$F265=2),'Classificação geral'!G265,""),"")</f>
        <v/>
      </c>
      <c r="GF271" s="378" t="str">
        <f>IFERROR(IF(AND($GC271="fem",'Classificação geral'!$F265=2),'Classificação geral'!H265,""),"")</f>
        <v/>
      </c>
      <c r="GG271" s="378" t="str">
        <f>IFERROR(IF(AND($GC271="fem",'Classificação geral'!$F265=2),'Classificação geral'!I265,""),"")</f>
        <v/>
      </c>
      <c r="GH271" s="378" t="str">
        <f>IFERROR(IF(AND($GC271="fem",'Classificação geral'!$F265=2),'Classificação geral'!J265,""),"")</f>
        <v/>
      </c>
      <c r="GI271" s="378" t="str">
        <f>IFERROR(IF(AND($GC271="fem",'Classificação geral'!$F265=2),'Classificação geral'!K265,""),"")</f>
        <v/>
      </c>
      <c r="GJ271" s="378" t="str">
        <f>IFERROR(IF(AND($GC271="fem",'Classificação geral'!$F265=2),'Classificação geral'!L265,""),"")</f>
        <v/>
      </c>
      <c r="GK271" s="378" t="str">
        <f>IFERROR(IF(AND($GC271="fem",'Classificação geral'!$F265=2),'Classificação geral'!M265,""),"")</f>
        <v/>
      </c>
      <c r="GL271" s="378" t="str">
        <f>IFERROR(IF(AND($GC271="fem",'Classificação geral'!$F265=2),'Classificação geral'!N265,""),"")</f>
        <v/>
      </c>
      <c r="GM271" s="378" t="str">
        <f>IFERROR(IF(AND($GC271="fem",'Classificação geral'!$F265=2),'Classificação geral'!O265,""),"")</f>
        <v/>
      </c>
      <c r="GN271" s="378" t="str">
        <f>IFERROR(IF(AND($GC271="fem",'Classificação geral'!$F265=2),'Classificação geral'!P265,""),"")</f>
        <v/>
      </c>
      <c r="GO271" s="378" t="str">
        <f>IFERROR(IF(AND($GC271="fem",'Classificação geral'!$F265=2),'Classificação geral'!Q265,""),"")</f>
        <v/>
      </c>
      <c r="GP271" s="378" t="str">
        <f>IFERROR(IF(AND($GC271="fem",'Classificação geral'!$F265=2),'Classificação geral'!R265,""),"")</f>
        <v/>
      </c>
      <c r="GQ271" s="306"/>
      <c r="GR271" s="380" t="str">
        <f t="shared" si="464"/>
        <v/>
      </c>
      <c r="GS271" s="297" t="str">
        <f>IFERROR(RANK(GQ271,GQ:GQ,0)+ COUNTIF($GQ$13:GQ270,GQ271),"")</f>
        <v/>
      </c>
      <c r="GT271" s="305"/>
      <c r="GU271" s="295"/>
      <c r="GV271" s="295"/>
      <c r="GW271" s="293"/>
      <c r="GX271" s="293"/>
      <c r="GY271" s="306"/>
      <c r="GZ271" s="306"/>
      <c r="HA271" s="306"/>
      <c r="HB271" s="306"/>
      <c r="HC271" s="306"/>
      <c r="HD271" s="306"/>
      <c r="HE271" s="306"/>
      <c r="HF271" s="306"/>
      <c r="HG271" s="306"/>
      <c r="HH271" s="306"/>
      <c r="HI271" s="306"/>
      <c r="HJ271" s="306"/>
      <c r="HK271" s="306"/>
      <c r="HL271" s="306"/>
      <c r="HM271" s="380" t="str">
        <f t="shared" si="465"/>
        <v/>
      </c>
      <c r="HN271" s="297" t="str">
        <f>IFERROR(RANK(HL271,HL:HL,0)+ COUNTIF($HL$13:HL270,HL271),"")</f>
        <v/>
      </c>
      <c r="HO271" s="305"/>
      <c r="HP271" s="295"/>
      <c r="HQ271" s="306"/>
      <c r="HR271" s="293"/>
      <c r="HS271" s="293"/>
      <c r="HT271" s="293"/>
      <c r="HU271" s="382">
        <f>IF($HT271='Classificação geral'!$F265,'Classificação geral'!G265,"")</f>
        <v>0</v>
      </c>
      <c r="HV271" s="382">
        <f>IF($HT271='Classificação geral'!$F265,'Classificação geral'!H265,"")</f>
        <v>0</v>
      </c>
      <c r="HW271" s="382">
        <f>IF($HT271='Classificação geral'!$F265,'Classificação geral'!I265,"")</f>
        <v>0</v>
      </c>
      <c r="HX271" s="382">
        <f>IF($HT271='Classificação geral'!$F265,'Classificação geral'!J265,"")</f>
        <v>0</v>
      </c>
      <c r="HY271" s="382">
        <f>IF($HT271='Classificação geral'!$F265,'Classificação geral'!K265,"")</f>
        <v>0</v>
      </c>
      <c r="HZ271" s="382">
        <f>IF($HT271='Classificação geral'!$F265,'Classificação geral'!L265,"")</f>
        <v>0</v>
      </c>
      <c r="IA271" s="382">
        <f>IF($HT271='Classificação geral'!$F265,'Classificação geral'!M265,"")</f>
        <v>0</v>
      </c>
      <c r="IB271" s="382">
        <f>IF($HT271='Classificação geral'!$F265,'Classificação geral'!N265,"")</f>
        <v>0</v>
      </c>
      <c r="IC271" s="382">
        <f>IF($HT271='Classificação geral'!$F265,'Classificação geral'!O265,"")</f>
        <v>0</v>
      </c>
      <c r="ID271" s="382">
        <f>IF($HT271='Classificação geral'!$F265,'Classificação geral'!P265,"")</f>
        <v>0</v>
      </c>
      <c r="IE271" s="382">
        <f>IF($HT271='Classificação geral'!$F265,'Classificação geral'!Q265,"")</f>
        <v>0</v>
      </c>
      <c r="IF271" s="382">
        <f>IF($HT271='Classificação geral'!$F265,'Classificação geral'!R265,"")</f>
        <v>0</v>
      </c>
      <c r="IG271" s="379">
        <f>IF($HT271='Classificação geral'!$F265,'Classificação geral'!$U265,"")</f>
        <v>0</v>
      </c>
      <c r="IH271" s="334" t="str">
        <f t="shared" ref="IH271:IH325" si="466">IF(HQ271="","",IG271+(HV271/100000)+(ID271/10000000)+(HZ271/1000000000))</f>
        <v/>
      </c>
      <c r="II271" s="297">
        <f>IFERROR(RANK(IG271,IG:IG,0)+ COUNTIF($IG$13:IG270,IG271),"")</f>
        <v>131</v>
      </c>
      <c r="IJ271" s="305"/>
      <c r="IK271" s="295"/>
      <c r="IL271" s="306"/>
      <c r="IM271" s="293"/>
      <c r="IN271" s="293"/>
      <c r="IO271" s="293"/>
      <c r="IP271" s="379">
        <f>IF($IO271='Classificação geral'!$F265,'Classificação geral'!G265,"")</f>
        <v>0</v>
      </c>
      <c r="IQ271" s="379">
        <f>IF($IO271='Classificação geral'!$F265,'Classificação geral'!H265,"")</f>
        <v>0</v>
      </c>
      <c r="IR271" s="379">
        <f>IF($IO271='Classificação geral'!$F265,'Classificação geral'!I265,"")</f>
        <v>0</v>
      </c>
      <c r="IS271" s="379">
        <f>IF($IO271='Classificação geral'!$F265,'Classificação geral'!J265,"")</f>
        <v>0</v>
      </c>
      <c r="IT271" s="379">
        <f>IF($IO271='Classificação geral'!$F265,'Classificação geral'!K265,"")</f>
        <v>0</v>
      </c>
      <c r="IU271" s="379">
        <f>IF($IO271='Classificação geral'!$F265,'Classificação geral'!L265,"")</f>
        <v>0</v>
      </c>
      <c r="IV271" s="379">
        <f>IF($IO271='Classificação geral'!$F265,'Classificação geral'!M265,"")</f>
        <v>0</v>
      </c>
      <c r="IW271" s="379">
        <f>IF($IO271='Classificação geral'!$F265,'Classificação geral'!N265,"")</f>
        <v>0</v>
      </c>
      <c r="IX271" s="379">
        <f>IF($IO271='Classificação geral'!$F265,'Classificação geral'!O265,"")</f>
        <v>0</v>
      </c>
      <c r="IY271" s="379">
        <f>IF($IO271='Classificação geral'!$F265,'Classificação geral'!P265,"")</f>
        <v>0</v>
      </c>
      <c r="IZ271" s="379">
        <f>IF($IO271='Classificação geral'!$F265,'Classificação geral'!Q265,"")</f>
        <v>0</v>
      </c>
      <c r="JA271" s="379">
        <f>IF($IO271='Classificação geral'!$F265,'Classificação geral'!R265,"")</f>
        <v>0</v>
      </c>
      <c r="JB271" s="296">
        <f>IF($IO271='Classificação geral'!$F265,'Classificação geral'!$U265,"")</f>
        <v>0</v>
      </c>
      <c r="JC271" s="334" t="str">
        <f t="shared" ref="JC271:JC325" si="467">IF(IL271="","",JB271+(IQ271/100000)+(IY271/10000000)+(IU271/1000000000))</f>
        <v/>
      </c>
      <c r="JD271" s="297">
        <f>IFERROR(RANK(JB271,JB:JB,0)+ COUNTIF($JB$13:JB270,JB271),"")</f>
        <v>131</v>
      </c>
    </row>
    <row r="272" spans="66:264" ht="24.6" x14ac:dyDescent="0.4">
      <c r="BN272" s="236"/>
      <c r="EI272" s="295"/>
      <c r="EJ272" s="306"/>
      <c r="EK272" s="293"/>
      <c r="EL272" s="293"/>
      <c r="EM272" s="293"/>
      <c r="EN272" s="378" t="str">
        <f>IFERROR(IF(AND($EL272="fem",'Classificação geral'!$F266=1),'Classificação geral'!G266,""),"")</f>
        <v/>
      </c>
      <c r="EO272" s="378" t="str">
        <f>IFERROR(IF(AND($EL272="fem",'Classificação geral'!$F266=1),'Classificação geral'!H266,""),"")</f>
        <v/>
      </c>
      <c r="EP272" s="378" t="str">
        <f>IFERROR(IF(AND($EL272="fem",'Classificação geral'!$F266=1),'Classificação geral'!I266,""),"")</f>
        <v/>
      </c>
      <c r="EQ272" s="378" t="str">
        <f>IFERROR(IF(AND($EL272="fem",'Classificação geral'!$F266=1),'Classificação geral'!J266,""),"")</f>
        <v/>
      </c>
      <c r="ER272" s="306"/>
      <c r="ES272" s="378" t="str">
        <f>IFERROR(IF(AND($EL272="fem",'Classificação geral'!$F266=1),'Classificação geral'!L266,""),"")</f>
        <v/>
      </c>
      <c r="ET272" s="378" t="str">
        <f>IFERROR(IF(AND($EL272="fem",'Classificação geral'!$F266=1),'Classificação geral'!M266,""),"")</f>
        <v/>
      </c>
      <c r="EU272" s="378" t="str">
        <f>IFERROR(IF(AND($EL272="fem",'Classificação geral'!$F266=1),'Classificação geral'!N266,""),"")</f>
        <v/>
      </c>
      <c r="EV272" s="306"/>
      <c r="EW272" s="378" t="str">
        <f>IFERROR(IF(AND($EL272="fem",'Classificação geral'!$F266=1),'Classificação geral'!P266,""),"")</f>
        <v/>
      </c>
      <c r="EX272" s="378" t="str">
        <f>IFERROR(IF(AND($EL272="fem",'Classificação geral'!$F266=1),'Classificação geral'!Q266,""),"")</f>
        <v/>
      </c>
      <c r="EY272" s="378" t="str">
        <f>IFERROR(IF(AND($EL272="fem",'Classificação geral'!$F266=1),'Classificação geral'!R266,""),"")</f>
        <v/>
      </c>
      <c r="EZ272" s="296"/>
      <c r="FA272" s="380" t="str">
        <f t="shared" ref="FA272:FA325" si="468">IF(EJ272="","",EZ272+(EO272/100000)+(EW272/10000000)+(ES272/1000000000))</f>
        <v/>
      </c>
      <c r="FB272" s="297" t="str">
        <f>IFERROR(RANK(EZ272,EZ:EZ,0)+ COUNTIF(EZ$13:$EZ271,EZ272),"")</f>
        <v/>
      </c>
      <c r="FC272" s="298"/>
      <c r="FD272" s="305"/>
      <c r="FE272" s="295"/>
      <c r="FF272" s="306"/>
      <c r="FG272" s="293"/>
      <c r="FH272" s="293"/>
      <c r="FI272" s="306"/>
      <c r="FJ272" s="378" t="str">
        <f>IFERROR(IF(AND($FH272="mas",'Classificação geral'!$F266=1),'Classificação geral'!G266,""),"")</f>
        <v/>
      </c>
      <c r="FK272" s="378" t="str">
        <f>IFERROR(IF(AND($FH272="mas",'Classificação geral'!$F266=1),'Classificação geral'!H266,""),"")</f>
        <v/>
      </c>
      <c r="FL272" s="378" t="str">
        <f>IFERROR(IF(AND($FH272="mas",'Classificação geral'!$F266=1),'Classificação geral'!I266,""),"")</f>
        <v/>
      </c>
      <c r="FM272" s="378" t="str">
        <f>IFERROR(IF(AND($FH272="mas",'Classificação geral'!$F266=1),'Classificação geral'!J266,""),"")</f>
        <v/>
      </c>
      <c r="FN272" s="378" t="str">
        <f>IFERROR(IF(AND($FH272="mas",'Classificação geral'!$F266=1),'Classificação geral'!K266,""),"")</f>
        <v/>
      </c>
      <c r="FO272" s="378" t="str">
        <f>IFERROR(IF(AND($FH272="mas",'Classificação geral'!$F266=1),'Classificação geral'!L266,""),"")</f>
        <v/>
      </c>
      <c r="FP272" s="378" t="str">
        <f>IFERROR(IF(AND($FH272="mas",'Classificação geral'!$F266=1),'Classificação geral'!M266,""),"")</f>
        <v/>
      </c>
      <c r="FQ272" s="378" t="str">
        <f>IFERROR(IF(AND($FH272="mas",'Classificação geral'!$F266=1),'Classificação geral'!N266,""),"")</f>
        <v/>
      </c>
      <c r="FR272" s="378" t="str">
        <f>IFERROR(IF(AND($FH272="mas",'Classificação geral'!$F266=1),'Classificação geral'!O266,""),"")</f>
        <v/>
      </c>
      <c r="FS272" s="378" t="str">
        <f>IFERROR(IF(AND($FH272="mas",'Classificação geral'!$F266=1),'Classificação geral'!P266,""),"")</f>
        <v/>
      </c>
      <c r="FT272" s="378" t="str">
        <f>IFERROR(IF(AND($FH272="mas",'Classificação geral'!$F266=1),'Classificação geral'!Q266,""),"")</f>
        <v/>
      </c>
      <c r="FU272" s="378" t="str">
        <f>IFERROR(IF(AND($FH272="mas",'Classificação geral'!$F266=1),'Classificação geral'!R266,""),"")</f>
        <v/>
      </c>
      <c r="FV272" s="306"/>
      <c r="FW272" s="380" t="str">
        <f t="shared" ref="FW272:FW325" si="469">IF(FF272="","",FV272+(FK272/100000)+(FS272/10000000)+(FO272/1000000000))</f>
        <v/>
      </c>
      <c r="FX272" s="297" t="str">
        <f>IFERROR(RANK(FV272,FV:FV,0)+ COUNTIF($FV$13:FV271,FV272),"")</f>
        <v/>
      </c>
      <c r="FY272" s="305"/>
      <c r="FZ272" s="295"/>
      <c r="GA272" s="295"/>
      <c r="GB272" s="293"/>
      <c r="GC272" s="293"/>
      <c r="GD272" s="306"/>
      <c r="GE272" s="378" t="str">
        <f>IFERROR(IF(AND($GC272="fem",'Classificação geral'!$F266=2),'Classificação geral'!G266,""),"")</f>
        <v/>
      </c>
      <c r="GF272" s="378" t="str">
        <f>IFERROR(IF(AND($GC272="fem",'Classificação geral'!$F266=2),'Classificação geral'!H266,""),"")</f>
        <v/>
      </c>
      <c r="GG272" s="378" t="str">
        <f>IFERROR(IF(AND($GC272="fem",'Classificação geral'!$F266=2),'Classificação geral'!I266,""),"")</f>
        <v/>
      </c>
      <c r="GH272" s="378" t="str">
        <f>IFERROR(IF(AND($GC272="fem",'Classificação geral'!$F266=2),'Classificação geral'!J266,""),"")</f>
        <v/>
      </c>
      <c r="GI272" s="378" t="str">
        <f>IFERROR(IF(AND($GC272="fem",'Classificação geral'!$F266=2),'Classificação geral'!K266,""),"")</f>
        <v/>
      </c>
      <c r="GJ272" s="378" t="str">
        <f>IFERROR(IF(AND($GC272="fem",'Classificação geral'!$F266=2),'Classificação geral'!L266,""),"")</f>
        <v/>
      </c>
      <c r="GK272" s="378" t="str">
        <f>IFERROR(IF(AND($GC272="fem",'Classificação geral'!$F266=2),'Classificação geral'!M266,""),"")</f>
        <v/>
      </c>
      <c r="GL272" s="378" t="str">
        <f>IFERROR(IF(AND($GC272="fem",'Classificação geral'!$F266=2),'Classificação geral'!N266,""),"")</f>
        <v/>
      </c>
      <c r="GM272" s="378" t="str">
        <f>IFERROR(IF(AND($GC272="fem",'Classificação geral'!$F266=2),'Classificação geral'!O266,""),"")</f>
        <v/>
      </c>
      <c r="GN272" s="378" t="str">
        <f>IFERROR(IF(AND($GC272="fem",'Classificação geral'!$F266=2),'Classificação geral'!P266,""),"")</f>
        <v/>
      </c>
      <c r="GO272" s="378" t="str">
        <f>IFERROR(IF(AND($GC272="fem",'Classificação geral'!$F266=2),'Classificação geral'!Q266,""),"")</f>
        <v/>
      </c>
      <c r="GP272" s="378" t="str">
        <f>IFERROR(IF(AND($GC272="fem",'Classificação geral'!$F266=2),'Classificação geral'!R266,""),"")</f>
        <v/>
      </c>
      <c r="GQ272" s="306"/>
      <c r="GR272" s="380" t="str">
        <f t="shared" ref="GR272:GR325" si="470">IF(GA272="","",GQ272+(GF272/100000)+(GN272/10000000)+(GJ272/1000000000))</f>
        <v/>
      </c>
      <c r="GS272" s="297" t="str">
        <f>IFERROR(RANK(GQ272,GQ:GQ,0)+ COUNTIF($GQ$13:GQ271,GQ272),"")</f>
        <v/>
      </c>
      <c r="GT272" s="305"/>
      <c r="GU272" s="295"/>
      <c r="GV272" s="295"/>
      <c r="GW272" s="293"/>
      <c r="GX272" s="293"/>
      <c r="GY272" s="306"/>
      <c r="GZ272" s="306"/>
      <c r="HA272" s="306"/>
      <c r="HB272" s="306"/>
      <c r="HC272" s="306"/>
      <c r="HD272" s="306"/>
      <c r="HE272" s="306"/>
      <c r="HF272" s="306"/>
      <c r="HG272" s="306"/>
      <c r="HH272" s="306"/>
      <c r="HI272" s="306"/>
      <c r="HJ272" s="306"/>
      <c r="HK272" s="306"/>
      <c r="HL272" s="306"/>
      <c r="HM272" s="380" t="str">
        <f t="shared" ref="HM272:HM325" si="471">IF(GV272="","",HL272+(GZ272/100000)+(HH272/10000000)+(HD272/1000000000))</f>
        <v/>
      </c>
      <c r="HN272" s="297" t="str">
        <f>IFERROR(RANK(HL272,HL:HL,0)+ COUNTIF($HL$13:HL271,HL272),"")</f>
        <v/>
      </c>
      <c r="HO272" s="305"/>
      <c r="HP272" s="295"/>
      <c r="HQ272" s="306"/>
      <c r="HR272" s="293"/>
      <c r="HS272" s="293"/>
      <c r="HT272" s="293"/>
      <c r="HU272" s="382">
        <f>IF($HT272='Classificação geral'!$F266,'Classificação geral'!G266,"")</f>
        <v>0</v>
      </c>
      <c r="HV272" s="382">
        <f>IF($HT272='Classificação geral'!$F266,'Classificação geral'!H266,"")</f>
        <v>0</v>
      </c>
      <c r="HW272" s="382">
        <f>IF($HT272='Classificação geral'!$F266,'Classificação geral'!I266,"")</f>
        <v>0</v>
      </c>
      <c r="HX272" s="382">
        <f>IF($HT272='Classificação geral'!$F266,'Classificação geral'!J266,"")</f>
        <v>0</v>
      </c>
      <c r="HY272" s="382">
        <f>IF($HT272='Classificação geral'!$F266,'Classificação geral'!K266,"")</f>
        <v>0</v>
      </c>
      <c r="HZ272" s="382">
        <f>IF($HT272='Classificação geral'!$F266,'Classificação geral'!L266,"")</f>
        <v>0</v>
      </c>
      <c r="IA272" s="382">
        <f>IF($HT272='Classificação geral'!$F266,'Classificação geral'!M266,"")</f>
        <v>0</v>
      </c>
      <c r="IB272" s="382">
        <f>IF($HT272='Classificação geral'!$F266,'Classificação geral'!N266,"")</f>
        <v>0</v>
      </c>
      <c r="IC272" s="382">
        <f>IF($HT272='Classificação geral'!$F266,'Classificação geral'!O266,"")</f>
        <v>0</v>
      </c>
      <c r="ID272" s="382">
        <f>IF($HT272='Classificação geral'!$F266,'Classificação geral'!P266,"")</f>
        <v>0</v>
      </c>
      <c r="IE272" s="382">
        <f>IF($HT272='Classificação geral'!$F266,'Classificação geral'!Q266,"")</f>
        <v>0</v>
      </c>
      <c r="IF272" s="382">
        <f>IF($HT272='Classificação geral'!$F266,'Classificação geral'!R266,"")</f>
        <v>0</v>
      </c>
      <c r="IG272" s="379">
        <f>IF($HT272='Classificação geral'!$F266,'Classificação geral'!$U266,"")</f>
        <v>0</v>
      </c>
      <c r="IH272" s="334" t="str">
        <f t="shared" si="466"/>
        <v/>
      </c>
      <c r="II272" s="297">
        <f>IFERROR(RANK(IG272,IG:IG,0)+ COUNTIF($IG$13:IG271,IG272),"")</f>
        <v>132</v>
      </c>
      <c r="IJ272" s="305"/>
      <c r="IK272" s="295"/>
      <c r="IL272" s="306"/>
      <c r="IM272" s="293"/>
      <c r="IN272" s="293"/>
      <c r="IO272" s="293"/>
      <c r="IP272" s="379">
        <f>IF($IO272='Classificação geral'!$F266,'Classificação geral'!G266,"")</f>
        <v>0</v>
      </c>
      <c r="IQ272" s="379">
        <f>IF($IO272='Classificação geral'!$F266,'Classificação geral'!H266,"")</f>
        <v>0</v>
      </c>
      <c r="IR272" s="379">
        <f>IF($IO272='Classificação geral'!$F266,'Classificação geral'!I266,"")</f>
        <v>0</v>
      </c>
      <c r="IS272" s="379">
        <f>IF($IO272='Classificação geral'!$F266,'Classificação geral'!J266,"")</f>
        <v>0</v>
      </c>
      <c r="IT272" s="379">
        <f>IF($IO272='Classificação geral'!$F266,'Classificação geral'!K266,"")</f>
        <v>0</v>
      </c>
      <c r="IU272" s="379">
        <f>IF($IO272='Classificação geral'!$F266,'Classificação geral'!L266,"")</f>
        <v>0</v>
      </c>
      <c r="IV272" s="379">
        <f>IF($IO272='Classificação geral'!$F266,'Classificação geral'!M266,"")</f>
        <v>0</v>
      </c>
      <c r="IW272" s="379">
        <f>IF($IO272='Classificação geral'!$F266,'Classificação geral'!N266,"")</f>
        <v>0</v>
      </c>
      <c r="IX272" s="379">
        <f>IF($IO272='Classificação geral'!$F266,'Classificação geral'!O266,"")</f>
        <v>0</v>
      </c>
      <c r="IY272" s="379">
        <f>IF($IO272='Classificação geral'!$F266,'Classificação geral'!P266,"")</f>
        <v>0</v>
      </c>
      <c r="IZ272" s="379">
        <f>IF($IO272='Classificação geral'!$F266,'Classificação geral'!Q266,"")</f>
        <v>0</v>
      </c>
      <c r="JA272" s="379">
        <f>IF($IO272='Classificação geral'!$F266,'Classificação geral'!R266,"")</f>
        <v>0</v>
      </c>
      <c r="JB272" s="296">
        <f>IF($IO272='Classificação geral'!$F266,'Classificação geral'!$U266,"")</f>
        <v>0</v>
      </c>
      <c r="JC272" s="334" t="str">
        <f t="shared" si="467"/>
        <v/>
      </c>
      <c r="JD272" s="297">
        <f>IFERROR(RANK(JB272,JB:JB,0)+ COUNTIF($JB$13:JB271,JB272),"")</f>
        <v>132</v>
      </c>
    </row>
    <row r="273" spans="66:264" ht="24.6" x14ac:dyDescent="0.4">
      <c r="BN273" s="236"/>
      <c r="EI273" s="295"/>
      <c r="EJ273" s="306"/>
      <c r="EK273" s="293"/>
      <c r="EL273" s="293"/>
      <c r="EM273" s="293"/>
      <c r="EN273" s="378" t="str">
        <f>IFERROR(IF(AND($EL273="fem",'Classificação geral'!$F267=1),'Classificação geral'!G267,""),"")</f>
        <v/>
      </c>
      <c r="EO273" s="378" t="str">
        <f>IFERROR(IF(AND($EL273="fem",'Classificação geral'!$F267=1),'Classificação geral'!H267,""),"")</f>
        <v/>
      </c>
      <c r="EP273" s="378" t="str">
        <f>IFERROR(IF(AND($EL273="fem",'Classificação geral'!$F267=1),'Classificação geral'!I267,""),"")</f>
        <v/>
      </c>
      <c r="EQ273" s="378" t="str">
        <f>IFERROR(IF(AND($EL273="fem",'Classificação geral'!$F267=1),'Classificação geral'!J267,""),"")</f>
        <v/>
      </c>
      <c r="ER273" s="306"/>
      <c r="ES273" s="378" t="str">
        <f>IFERROR(IF(AND($EL273="fem",'Classificação geral'!$F267=1),'Classificação geral'!L267,""),"")</f>
        <v/>
      </c>
      <c r="ET273" s="378" t="str">
        <f>IFERROR(IF(AND($EL273="fem",'Classificação geral'!$F267=1),'Classificação geral'!M267,""),"")</f>
        <v/>
      </c>
      <c r="EU273" s="378" t="str">
        <f>IFERROR(IF(AND($EL273="fem",'Classificação geral'!$F267=1),'Classificação geral'!N267,""),"")</f>
        <v/>
      </c>
      <c r="EV273" s="306"/>
      <c r="EW273" s="378" t="str">
        <f>IFERROR(IF(AND($EL273="fem",'Classificação geral'!$F267=1),'Classificação geral'!P267,""),"")</f>
        <v/>
      </c>
      <c r="EX273" s="378" t="str">
        <f>IFERROR(IF(AND($EL273="fem",'Classificação geral'!$F267=1),'Classificação geral'!Q267,""),"")</f>
        <v/>
      </c>
      <c r="EY273" s="378" t="str">
        <f>IFERROR(IF(AND($EL273="fem",'Classificação geral'!$F267=1),'Classificação geral'!R267,""),"")</f>
        <v/>
      </c>
      <c r="EZ273" s="296"/>
      <c r="FA273" s="380" t="str">
        <f t="shared" si="468"/>
        <v/>
      </c>
      <c r="FB273" s="297" t="str">
        <f>IFERROR(RANK(EZ273,EZ:EZ,0)+ COUNTIF(EZ$13:$EZ272,EZ273),"")</f>
        <v/>
      </c>
      <c r="FC273" s="298"/>
      <c r="FD273" s="305"/>
      <c r="FE273" s="295"/>
      <c r="FF273" s="306"/>
      <c r="FG273" s="293"/>
      <c r="FH273" s="293"/>
      <c r="FI273" s="306"/>
      <c r="FJ273" s="378" t="str">
        <f>IFERROR(IF(AND($FH273="mas",'Classificação geral'!$F267=1),'Classificação geral'!G267,""),"")</f>
        <v/>
      </c>
      <c r="FK273" s="378" t="str">
        <f>IFERROR(IF(AND($FH273="mas",'Classificação geral'!$F267=1),'Classificação geral'!H267,""),"")</f>
        <v/>
      </c>
      <c r="FL273" s="378" t="str">
        <f>IFERROR(IF(AND($FH273="mas",'Classificação geral'!$F267=1),'Classificação geral'!I267,""),"")</f>
        <v/>
      </c>
      <c r="FM273" s="378" t="str">
        <f>IFERROR(IF(AND($FH273="mas",'Classificação geral'!$F267=1),'Classificação geral'!J267,""),"")</f>
        <v/>
      </c>
      <c r="FN273" s="378" t="str">
        <f>IFERROR(IF(AND($FH273="mas",'Classificação geral'!$F267=1),'Classificação geral'!K267,""),"")</f>
        <v/>
      </c>
      <c r="FO273" s="378" t="str">
        <f>IFERROR(IF(AND($FH273="mas",'Classificação geral'!$F267=1),'Classificação geral'!L267,""),"")</f>
        <v/>
      </c>
      <c r="FP273" s="378" t="str">
        <f>IFERROR(IF(AND($FH273="mas",'Classificação geral'!$F267=1),'Classificação geral'!M267,""),"")</f>
        <v/>
      </c>
      <c r="FQ273" s="378" t="str">
        <f>IFERROR(IF(AND($FH273="mas",'Classificação geral'!$F267=1),'Classificação geral'!N267,""),"")</f>
        <v/>
      </c>
      <c r="FR273" s="378" t="str">
        <f>IFERROR(IF(AND($FH273="mas",'Classificação geral'!$F267=1),'Classificação geral'!O267,""),"")</f>
        <v/>
      </c>
      <c r="FS273" s="378" t="str">
        <f>IFERROR(IF(AND($FH273="mas",'Classificação geral'!$F267=1),'Classificação geral'!P267,""),"")</f>
        <v/>
      </c>
      <c r="FT273" s="378" t="str">
        <f>IFERROR(IF(AND($FH273="mas",'Classificação geral'!$F267=1),'Classificação geral'!Q267,""),"")</f>
        <v/>
      </c>
      <c r="FU273" s="378" t="str">
        <f>IFERROR(IF(AND($FH273="mas",'Classificação geral'!$F267=1),'Classificação geral'!R267,""),"")</f>
        <v/>
      </c>
      <c r="FV273" s="306"/>
      <c r="FW273" s="380" t="str">
        <f t="shared" si="469"/>
        <v/>
      </c>
      <c r="FX273" s="297" t="str">
        <f>IFERROR(RANK(FV273,FV:FV,0)+ COUNTIF($FV$13:FV272,FV273),"")</f>
        <v/>
      </c>
      <c r="FY273" s="305"/>
      <c r="FZ273" s="295"/>
      <c r="GA273" s="295"/>
      <c r="GB273" s="293"/>
      <c r="GC273" s="293"/>
      <c r="GD273" s="306"/>
      <c r="GE273" s="378" t="str">
        <f>IFERROR(IF(AND($GC273="fem",'Classificação geral'!$F267=2),'Classificação geral'!G267,""),"")</f>
        <v/>
      </c>
      <c r="GF273" s="378" t="str">
        <f>IFERROR(IF(AND($GC273="fem",'Classificação geral'!$F267=2),'Classificação geral'!H267,""),"")</f>
        <v/>
      </c>
      <c r="GG273" s="378" t="str">
        <f>IFERROR(IF(AND($GC273="fem",'Classificação geral'!$F267=2),'Classificação geral'!I267,""),"")</f>
        <v/>
      </c>
      <c r="GH273" s="378" t="str">
        <f>IFERROR(IF(AND($GC273="fem",'Classificação geral'!$F267=2),'Classificação geral'!J267,""),"")</f>
        <v/>
      </c>
      <c r="GI273" s="378" t="str">
        <f>IFERROR(IF(AND($GC273="fem",'Classificação geral'!$F267=2),'Classificação geral'!K267,""),"")</f>
        <v/>
      </c>
      <c r="GJ273" s="378" t="str">
        <f>IFERROR(IF(AND($GC273="fem",'Classificação geral'!$F267=2),'Classificação geral'!L267,""),"")</f>
        <v/>
      </c>
      <c r="GK273" s="378" t="str">
        <f>IFERROR(IF(AND($GC273="fem",'Classificação geral'!$F267=2),'Classificação geral'!M267,""),"")</f>
        <v/>
      </c>
      <c r="GL273" s="378" t="str">
        <f>IFERROR(IF(AND($GC273="fem",'Classificação geral'!$F267=2),'Classificação geral'!N267,""),"")</f>
        <v/>
      </c>
      <c r="GM273" s="378" t="str">
        <f>IFERROR(IF(AND($GC273="fem",'Classificação geral'!$F267=2),'Classificação geral'!O267,""),"")</f>
        <v/>
      </c>
      <c r="GN273" s="378" t="str">
        <f>IFERROR(IF(AND($GC273="fem",'Classificação geral'!$F267=2),'Classificação geral'!P267,""),"")</f>
        <v/>
      </c>
      <c r="GO273" s="378" t="str">
        <f>IFERROR(IF(AND($GC273="fem",'Classificação geral'!$F267=2),'Classificação geral'!Q267,""),"")</f>
        <v/>
      </c>
      <c r="GP273" s="378" t="str">
        <f>IFERROR(IF(AND($GC273="fem",'Classificação geral'!$F267=2),'Classificação geral'!R267,""),"")</f>
        <v/>
      </c>
      <c r="GQ273" s="306"/>
      <c r="GR273" s="380" t="str">
        <f t="shared" si="470"/>
        <v/>
      </c>
      <c r="GS273" s="297" t="str">
        <f>IFERROR(RANK(GQ273,GQ:GQ,0)+ COUNTIF($GQ$13:GQ272,GQ273),"")</f>
        <v/>
      </c>
      <c r="GT273" s="305"/>
      <c r="GU273" s="295"/>
      <c r="GV273" s="295"/>
      <c r="GW273" s="293"/>
      <c r="GX273" s="293"/>
      <c r="GY273" s="306"/>
      <c r="GZ273" s="306"/>
      <c r="HA273" s="306"/>
      <c r="HB273" s="306"/>
      <c r="HC273" s="306"/>
      <c r="HD273" s="306"/>
      <c r="HE273" s="306"/>
      <c r="HF273" s="306"/>
      <c r="HG273" s="306"/>
      <c r="HH273" s="306"/>
      <c r="HI273" s="306"/>
      <c r="HJ273" s="306"/>
      <c r="HK273" s="306"/>
      <c r="HL273" s="306"/>
      <c r="HM273" s="380" t="str">
        <f t="shared" si="471"/>
        <v/>
      </c>
      <c r="HN273" s="297" t="str">
        <f>IFERROR(RANK(HL273,HL:HL,0)+ COUNTIF($HL$13:HL272,HL273),"")</f>
        <v/>
      </c>
      <c r="HO273" s="305"/>
      <c r="HP273" s="295"/>
      <c r="HQ273" s="306"/>
      <c r="HR273" s="293"/>
      <c r="HS273" s="293"/>
      <c r="HT273" s="293"/>
      <c r="HU273" s="382">
        <f>IF($HT273='Classificação geral'!$F267,'Classificação geral'!G267,"")</f>
        <v>0</v>
      </c>
      <c r="HV273" s="382">
        <f>IF($HT273='Classificação geral'!$F267,'Classificação geral'!H267,"")</f>
        <v>0</v>
      </c>
      <c r="HW273" s="382">
        <f>IF($HT273='Classificação geral'!$F267,'Classificação geral'!I267,"")</f>
        <v>0</v>
      </c>
      <c r="HX273" s="382">
        <f>IF($HT273='Classificação geral'!$F267,'Classificação geral'!J267,"")</f>
        <v>0</v>
      </c>
      <c r="HY273" s="382">
        <f>IF($HT273='Classificação geral'!$F267,'Classificação geral'!K267,"")</f>
        <v>0</v>
      </c>
      <c r="HZ273" s="382">
        <f>IF($HT273='Classificação geral'!$F267,'Classificação geral'!L267,"")</f>
        <v>0</v>
      </c>
      <c r="IA273" s="382">
        <f>IF($HT273='Classificação geral'!$F267,'Classificação geral'!M267,"")</f>
        <v>0</v>
      </c>
      <c r="IB273" s="382">
        <f>IF($HT273='Classificação geral'!$F267,'Classificação geral'!N267,"")</f>
        <v>0</v>
      </c>
      <c r="IC273" s="382">
        <f>IF($HT273='Classificação geral'!$F267,'Classificação geral'!O267,"")</f>
        <v>0</v>
      </c>
      <c r="ID273" s="382">
        <f>IF($HT273='Classificação geral'!$F267,'Classificação geral'!P267,"")</f>
        <v>0</v>
      </c>
      <c r="IE273" s="382">
        <f>IF($HT273='Classificação geral'!$F267,'Classificação geral'!Q267,"")</f>
        <v>0</v>
      </c>
      <c r="IF273" s="382">
        <f>IF($HT273='Classificação geral'!$F267,'Classificação geral'!R267,"")</f>
        <v>0</v>
      </c>
      <c r="IG273" s="379">
        <f>IF($HT273='Classificação geral'!$F267,'Classificação geral'!$U267,"")</f>
        <v>0</v>
      </c>
      <c r="IH273" s="334" t="str">
        <f t="shared" si="466"/>
        <v/>
      </c>
      <c r="II273" s="297">
        <f>IFERROR(RANK(IG273,IG:IG,0)+ COUNTIF($IG$13:IG272,IG273),"")</f>
        <v>133</v>
      </c>
      <c r="IJ273" s="305"/>
      <c r="IK273" s="295"/>
      <c r="IL273" s="306"/>
      <c r="IM273" s="293"/>
      <c r="IN273" s="293"/>
      <c r="IO273" s="293"/>
      <c r="IP273" s="379">
        <f>IF($IO273='Classificação geral'!$F267,'Classificação geral'!G267,"")</f>
        <v>0</v>
      </c>
      <c r="IQ273" s="379">
        <f>IF($IO273='Classificação geral'!$F267,'Classificação geral'!H267,"")</f>
        <v>0</v>
      </c>
      <c r="IR273" s="379">
        <f>IF($IO273='Classificação geral'!$F267,'Classificação geral'!I267,"")</f>
        <v>0</v>
      </c>
      <c r="IS273" s="379">
        <f>IF($IO273='Classificação geral'!$F267,'Classificação geral'!J267,"")</f>
        <v>0</v>
      </c>
      <c r="IT273" s="379">
        <f>IF($IO273='Classificação geral'!$F267,'Classificação geral'!K267,"")</f>
        <v>0</v>
      </c>
      <c r="IU273" s="379">
        <f>IF($IO273='Classificação geral'!$F267,'Classificação geral'!L267,"")</f>
        <v>0</v>
      </c>
      <c r="IV273" s="379">
        <f>IF($IO273='Classificação geral'!$F267,'Classificação geral'!M267,"")</f>
        <v>0</v>
      </c>
      <c r="IW273" s="379">
        <f>IF($IO273='Classificação geral'!$F267,'Classificação geral'!N267,"")</f>
        <v>0</v>
      </c>
      <c r="IX273" s="379">
        <f>IF($IO273='Classificação geral'!$F267,'Classificação geral'!O267,"")</f>
        <v>0</v>
      </c>
      <c r="IY273" s="379">
        <f>IF($IO273='Classificação geral'!$F267,'Classificação geral'!P267,"")</f>
        <v>0</v>
      </c>
      <c r="IZ273" s="379">
        <f>IF($IO273='Classificação geral'!$F267,'Classificação geral'!Q267,"")</f>
        <v>0</v>
      </c>
      <c r="JA273" s="379">
        <f>IF($IO273='Classificação geral'!$F267,'Classificação geral'!R267,"")</f>
        <v>0</v>
      </c>
      <c r="JB273" s="296">
        <f>IF($IO273='Classificação geral'!$F267,'Classificação geral'!$U267,"")</f>
        <v>0</v>
      </c>
      <c r="JC273" s="334" t="str">
        <f t="shared" si="467"/>
        <v/>
      </c>
      <c r="JD273" s="297">
        <f>IFERROR(RANK(JB273,JB:JB,0)+ COUNTIF($JB$13:JB272,JB273),"")</f>
        <v>133</v>
      </c>
    </row>
    <row r="274" spans="66:264" ht="24.6" x14ac:dyDescent="0.4">
      <c r="BN274" s="236"/>
      <c r="EI274" s="295"/>
      <c r="EJ274" s="306"/>
      <c r="EK274" s="293"/>
      <c r="EL274" s="293"/>
      <c r="EM274" s="293"/>
      <c r="EN274" s="378" t="str">
        <f>IFERROR(IF(AND($EL274="fem",'Classificação geral'!$F268=1),'Classificação geral'!G268,""),"")</f>
        <v/>
      </c>
      <c r="EO274" s="378" t="str">
        <f>IFERROR(IF(AND($EL274="fem",'Classificação geral'!$F268=1),'Classificação geral'!H268,""),"")</f>
        <v/>
      </c>
      <c r="EP274" s="378" t="str">
        <f>IFERROR(IF(AND($EL274="fem",'Classificação geral'!$F268=1),'Classificação geral'!I268,""),"")</f>
        <v/>
      </c>
      <c r="EQ274" s="378" t="str">
        <f>IFERROR(IF(AND($EL274="fem",'Classificação geral'!$F268=1),'Classificação geral'!J268,""),"")</f>
        <v/>
      </c>
      <c r="ER274" s="306"/>
      <c r="ES274" s="378" t="str">
        <f>IFERROR(IF(AND($EL274="fem",'Classificação geral'!$F268=1),'Classificação geral'!L268,""),"")</f>
        <v/>
      </c>
      <c r="ET274" s="378" t="str">
        <f>IFERROR(IF(AND($EL274="fem",'Classificação geral'!$F268=1),'Classificação geral'!M268,""),"")</f>
        <v/>
      </c>
      <c r="EU274" s="378" t="str">
        <f>IFERROR(IF(AND($EL274="fem",'Classificação geral'!$F268=1),'Classificação geral'!N268,""),"")</f>
        <v/>
      </c>
      <c r="EV274" s="306"/>
      <c r="EW274" s="378" t="str">
        <f>IFERROR(IF(AND($EL274="fem",'Classificação geral'!$F268=1),'Classificação geral'!P268,""),"")</f>
        <v/>
      </c>
      <c r="EX274" s="378" t="str">
        <f>IFERROR(IF(AND($EL274="fem",'Classificação geral'!$F268=1),'Classificação geral'!Q268,""),"")</f>
        <v/>
      </c>
      <c r="EY274" s="378" t="str">
        <f>IFERROR(IF(AND($EL274="fem",'Classificação geral'!$F268=1),'Classificação geral'!R268,""),"")</f>
        <v/>
      </c>
      <c r="EZ274" s="296"/>
      <c r="FA274" s="380" t="str">
        <f t="shared" si="468"/>
        <v/>
      </c>
      <c r="FB274" s="297" t="str">
        <f>IFERROR(RANK(EZ274,EZ:EZ,0)+ COUNTIF(EZ$13:$EZ273,EZ274),"")</f>
        <v/>
      </c>
      <c r="FC274" s="298"/>
      <c r="FD274" s="305"/>
      <c r="FE274" s="295"/>
      <c r="FF274" s="306"/>
      <c r="FG274" s="293"/>
      <c r="FH274" s="293"/>
      <c r="FI274" s="306"/>
      <c r="FJ274" s="378" t="str">
        <f>IFERROR(IF(AND($FH274="mas",'Classificação geral'!$F268=1),'Classificação geral'!G268,""),"")</f>
        <v/>
      </c>
      <c r="FK274" s="378" t="str">
        <f>IFERROR(IF(AND($FH274="mas",'Classificação geral'!$F268=1),'Classificação geral'!H268,""),"")</f>
        <v/>
      </c>
      <c r="FL274" s="378" t="str">
        <f>IFERROR(IF(AND($FH274="mas",'Classificação geral'!$F268=1),'Classificação geral'!I268,""),"")</f>
        <v/>
      </c>
      <c r="FM274" s="378" t="str">
        <f>IFERROR(IF(AND($FH274="mas",'Classificação geral'!$F268=1),'Classificação geral'!J268,""),"")</f>
        <v/>
      </c>
      <c r="FN274" s="378" t="str">
        <f>IFERROR(IF(AND($FH274="mas",'Classificação geral'!$F268=1),'Classificação geral'!K268,""),"")</f>
        <v/>
      </c>
      <c r="FO274" s="378" t="str">
        <f>IFERROR(IF(AND($FH274="mas",'Classificação geral'!$F268=1),'Classificação geral'!L268,""),"")</f>
        <v/>
      </c>
      <c r="FP274" s="378" t="str">
        <f>IFERROR(IF(AND($FH274="mas",'Classificação geral'!$F268=1),'Classificação geral'!M268,""),"")</f>
        <v/>
      </c>
      <c r="FQ274" s="378" t="str">
        <f>IFERROR(IF(AND($FH274="mas",'Classificação geral'!$F268=1),'Classificação geral'!N268,""),"")</f>
        <v/>
      </c>
      <c r="FR274" s="378" t="str">
        <f>IFERROR(IF(AND($FH274="mas",'Classificação geral'!$F268=1),'Classificação geral'!O268,""),"")</f>
        <v/>
      </c>
      <c r="FS274" s="378" t="str">
        <f>IFERROR(IF(AND($FH274="mas",'Classificação geral'!$F268=1),'Classificação geral'!P268,""),"")</f>
        <v/>
      </c>
      <c r="FT274" s="378" t="str">
        <f>IFERROR(IF(AND($FH274="mas",'Classificação geral'!$F268=1),'Classificação geral'!Q268,""),"")</f>
        <v/>
      </c>
      <c r="FU274" s="378" t="str">
        <f>IFERROR(IF(AND($FH274="mas",'Classificação geral'!$F268=1),'Classificação geral'!R268,""),"")</f>
        <v/>
      </c>
      <c r="FV274" s="306"/>
      <c r="FW274" s="380" t="str">
        <f t="shared" si="469"/>
        <v/>
      </c>
      <c r="FX274" s="297" t="str">
        <f>IFERROR(RANK(FV274,FV:FV,0)+ COUNTIF($FV$13:FV273,FV274),"")</f>
        <v/>
      </c>
      <c r="FY274" s="305"/>
      <c r="FZ274" s="295"/>
      <c r="GA274" s="295"/>
      <c r="GB274" s="293"/>
      <c r="GC274" s="293"/>
      <c r="GD274" s="306"/>
      <c r="GE274" s="378" t="str">
        <f>IFERROR(IF(AND($GC274="fem",'Classificação geral'!$F268=2),'Classificação geral'!G268,""),"")</f>
        <v/>
      </c>
      <c r="GF274" s="378" t="str">
        <f>IFERROR(IF(AND($GC274="fem",'Classificação geral'!$F268=2),'Classificação geral'!H268,""),"")</f>
        <v/>
      </c>
      <c r="GG274" s="378" t="str">
        <f>IFERROR(IF(AND($GC274="fem",'Classificação geral'!$F268=2),'Classificação geral'!I268,""),"")</f>
        <v/>
      </c>
      <c r="GH274" s="378" t="str">
        <f>IFERROR(IF(AND($GC274="fem",'Classificação geral'!$F268=2),'Classificação geral'!J268,""),"")</f>
        <v/>
      </c>
      <c r="GI274" s="378" t="str">
        <f>IFERROR(IF(AND($GC274="fem",'Classificação geral'!$F268=2),'Classificação geral'!K268,""),"")</f>
        <v/>
      </c>
      <c r="GJ274" s="378" t="str">
        <f>IFERROR(IF(AND($GC274="fem",'Classificação geral'!$F268=2),'Classificação geral'!L268,""),"")</f>
        <v/>
      </c>
      <c r="GK274" s="378" t="str">
        <f>IFERROR(IF(AND($GC274="fem",'Classificação geral'!$F268=2),'Classificação geral'!M268,""),"")</f>
        <v/>
      </c>
      <c r="GL274" s="378" t="str">
        <f>IFERROR(IF(AND($GC274="fem",'Classificação geral'!$F268=2),'Classificação geral'!N268,""),"")</f>
        <v/>
      </c>
      <c r="GM274" s="378" t="str">
        <f>IFERROR(IF(AND($GC274="fem",'Classificação geral'!$F268=2),'Classificação geral'!O268,""),"")</f>
        <v/>
      </c>
      <c r="GN274" s="378" t="str">
        <f>IFERROR(IF(AND($GC274="fem",'Classificação geral'!$F268=2),'Classificação geral'!P268,""),"")</f>
        <v/>
      </c>
      <c r="GO274" s="378" t="str">
        <f>IFERROR(IF(AND($GC274="fem",'Classificação geral'!$F268=2),'Classificação geral'!Q268,""),"")</f>
        <v/>
      </c>
      <c r="GP274" s="378" t="str">
        <f>IFERROR(IF(AND($GC274="fem",'Classificação geral'!$F268=2),'Classificação geral'!R268,""),"")</f>
        <v/>
      </c>
      <c r="GQ274" s="306"/>
      <c r="GR274" s="380" t="str">
        <f t="shared" si="470"/>
        <v/>
      </c>
      <c r="GS274" s="297" t="str">
        <f>IFERROR(RANK(GQ274,GQ:GQ,0)+ COUNTIF($GQ$13:GQ273,GQ274),"")</f>
        <v/>
      </c>
      <c r="GT274" s="305"/>
      <c r="GU274" s="295"/>
      <c r="GV274" s="295"/>
      <c r="GW274" s="293"/>
      <c r="GX274" s="293"/>
      <c r="GY274" s="306"/>
      <c r="GZ274" s="306"/>
      <c r="HA274" s="306"/>
      <c r="HB274" s="306"/>
      <c r="HC274" s="306"/>
      <c r="HD274" s="306"/>
      <c r="HE274" s="306"/>
      <c r="HF274" s="306"/>
      <c r="HG274" s="306"/>
      <c r="HH274" s="306"/>
      <c r="HI274" s="306"/>
      <c r="HJ274" s="306"/>
      <c r="HK274" s="306"/>
      <c r="HL274" s="306"/>
      <c r="HM274" s="380" t="str">
        <f t="shared" si="471"/>
        <v/>
      </c>
      <c r="HN274" s="297" t="str">
        <f>IFERROR(RANK(HL274,HL:HL,0)+ COUNTIF($HL$13:HL273,HL274),"")</f>
        <v/>
      </c>
      <c r="HO274" s="305"/>
      <c r="HP274" s="295"/>
      <c r="HQ274" s="306"/>
      <c r="HR274" s="293"/>
      <c r="HS274" s="293"/>
      <c r="HT274" s="293"/>
      <c r="HU274" s="382">
        <f>IF($HT274='Classificação geral'!$F268,'Classificação geral'!G268,"")</f>
        <v>0</v>
      </c>
      <c r="HV274" s="382">
        <f>IF($HT274='Classificação geral'!$F268,'Classificação geral'!H268,"")</f>
        <v>0</v>
      </c>
      <c r="HW274" s="382">
        <f>IF($HT274='Classificação geral'!$F268,'Classificação geral'!I268,"")</f>
        <v>0</v>
      </c>
      <c r="HX274" s="382">
        <f>IF($HT274='Classificação geral'!$F268,'Classificação geral'!J268,"")</f>
        <v>0</v>
      </c>
      <c r="HY274" s="382">
        <f>IF($HT274='Classificação geral'!$F268,'Classificação geral'!K268,"")</f>
        <v>0</v>
      </c>
      <c r="HZ274" s="382">
        <f>IF($HT274='Classificação geral'!$F268,'Classificação geral'!L268,"")</f>
        <v>0</v>
      </c>
      <c r="IA274" s="382">
        <f>IF($HT274='Classificação geral'!$F268,'Classificação geral'!M268,"")</f>
        <v>0</v>
      </c>
      <c r="IB274" s="382">
        <f>IF($HT274='Classificação geral'!$F268,'Classificação geral'!N268,"")</f>
        <v>0</v>
      </c>
      <c r="IC274" s="382">
        <f>IF($HT274='Classificação geral'!$F268,'Classificação geral'!O268,"")</f>
        <v>0</v>
      </c>
      <c r="ID274" s="382">
        <f>IF($HT274='Classificação geral'!$F268,'Classificação geral'!P268,"")</f>
        <v>0</v>
      </c>
      <c r="IE274" s="382">
        <f>IF($HT274='Classificação geral'!$F268,'Classificação geral'!Q268,"")</f>
        <v>0</v>
      </c>
      <c r="IF274" s="382">
        <f>IF($HT274='Classificação geral'!$F268,'Classificação geral'!R268,"")</f>
        <v>0</v>
      </c>
      <c r="IG274" s="379">
        <f>IF($HT274='Classificação geral'!$F268,'Classificação geral'!$U268,"")</f>
        <v>0</v>
      </c>
      <c r="IH274" s="334" t="str">
        <f t="shared" si="466"/>
        <v/>
      </c>
      <c r="II274" s="297">
        <f>IFERROR(RANK(IG274,IG:IG,0)+ COUNTIF($IG$13:IG273,IG274),"")</f>
        <v>134</v>
      </c>
      <c r="IJ274" s="305"/>
      <c r="IK274" s="295"/>
      <c r="IL274" s="306"/>
      <c r="IM274" s="293"/>
      <c r="IN274" s="293"/>
      <c r="IO274" s="293"/>
      <c r="IP274" s="379">
        <f>IF($IO274='Classificação geral'!$F268,'Classificação geral'!G268,"")</f>
        <v>0</v>
      </c>
      <c r="IQ274" s="379">
        <f>IF($IO274='Classificação geral'!$F268,'Classificação geral'!H268,"")</f>
        <v>0</v>
      </c>
      <c r="IR274" s="379">
        <f>IF($IO274='Classificação geral'!$F268,'Classificação geral'!I268,"")</f>
        <v>0</v>
      </c>
      <c r="IS274" s="379">
        <f>IF($IO274='Classificação geral'!$F268,'Classificação geral'!J268,"")</f>
        <v>0</v>
      </c>
      <c r="IT274" s="379">
        <f>IF($IO274='Classificação geral'!$F268,'Classificação geral'!K268,"")</f>
        <v>0</v>
      </c>
      <c r="IU274" s="379">
        <f>IF($IO274='Classificação geral'!$F268,'Classificação geral'!L268,"")</f>
        <v>0</v>
      </c>
      <c r="IV274" s="379">
        <f>IF($IO274='Classificação geral'!$F268,'Classificação geral'!M268,"")</f>
        <v>0</v>
      </c>
      <c r="IW274" s="379">
        <f>IF($IO274='Classificação geral'!$F268,'Classificação geral'!N268,"")</f>
        <v>0</v>
      </c>
      <c r="IX274" s="379">
        <f>IF($IO274='Classificação geral'!$F268,'Classificação geral'!O268,"")</f>
        <v>0</v>
      </c>
      <c r="IY274" s="379">
        <f>IF($IO274='Classificação geral'!$F268,'Classificação geral'!P268,"")</f>
        <v>0</v>
      </c>
      <c r="IZ274" s="379">
        <f>IF($IO274='Classificação geral'!$F268,'Classificação geral'!Q268,"")</f>
        <v>0</v>
      </c>
      <c r="JA274" s="379">
        <f>IF($IO274='Classificação geral'!$F268,'Classificação geral'!R268,"")</f>
        <v>0</v>
      </c>
      <c r="JB274" s="296">
        <f>IF($IO274='Classificação geral'!$F268,'Classificação geral'!$U268,"")</f>
        <v>0</v>
      </c>
      <c r="JC274" s="334" t="str">
        <f t="shared" si="467"/>
        <v/>
      </c>
      <c r="JD274" s="297">
        <f>IFERROR(RANK(JB274,JB:JB,0)+ COUNTIF($JB$13:JB273,JB274),"")</f>
        <v>134</v>
      </c>
    </row>
    <row r="275" spans="66:264" ht="24.6" x14ac:dyDescent="0.4">
      <c r="EI275" s="295"/>
      <c r="EJ275" s="306"/>
      <c r="EK275" s="293"/>
      <c r="EL275" s="293"/>
      <c r="EM275" s="293"/>
      <c r="EN275" s="378" t="str">
        <f>IFERROR(IF(AND($EL275="fem",'Classificação geral'!$F269=1),'Classificação geral'!G269,""),"")</f>
        <v/>
      </c>
      <c r="EO275" s="378" t="str">
        <f>IFERROR(IF(AND($EL275="fem",'Classificação geral'!$F269=1),'Classificação geral'!H269,""),"")</f>
        <v/>
      </c>
      <c r="EP275" s="378" t="str">
        <f>IFERROR(IF(AND($EL275="fem",'Classificação geral'!$F269=1),'Classificação geral'!I269,""),"")</f>
        <v/>
      </c>
      <c r="EQ275" s="378" t="str">
        <f>IFERROR(IF(AND($EL275="fem",'Classificação geral'!$F269=1),'Classificação geral'!J269,""),"")</f>
        <v/>
      </c>
      <c r="ER275" s="306"/>
      <c r="ES275" s="378" t="str">
        <f>IFERROR(IF(AND($EL275="fem",'Classificação geral'!$F269=1),'Classificação geral'!L269,""),"")</f>
        <v/>
      </c>
      <c r="ET275" s="378" t="str">
        <f>IFERROR(IF(AND($EL275="fem",'Classificação geral'!$F269=1),'Classificação geral'!M269,""),"")</f>
        <v/>
      </c>
      <c r="EU275" s="378" t="str">
        <f>IFERROR(IF(AND($EL275="fem",'Classificação geral'!$F269=1),'Classificação geral'!N269,""),"")</f>
        <v/>
      </c>
      <c r="EV275" s="306"/>
      <c r="EW275" s="378" t="str">
        <f>IFERROR(IF(AND($EL275="fem",'Classificação geral'!$F269=1),'Classificação geral'!P269,""),"")</f>
        <v/>
      </c>
      <c r="EX275" s="378" t="str">
        <f>IFERROR(IF(AND($EL275="fem",'Classificação geral'!$F269=1),'Classificação geral'!Q269,""),"")</f>
        <v/>
      </c>
      <c r="EY275" s="378" t="str">
        <f>IFERROR(IF(AND($EL275="fem",'Classificação geral'!$F269=1),'Classificação geral'!R269,""),"")</f>
        <v/>
      </c>
      <c r="EZ275" s="296"/>
      <c r="FA275" s="380" t="str">
        <f t="shared" si="468"/>
        <v/>
      </c>
      <c r="FB275" s="297" t="str">
        <f>IFERROR(RANK(EZ275,EZ:EZ,0)+ COUNTIF(EZ$13:$EZ274,EZ275),"")</f>
        <v/>
      </c>
      <c r="FC275" s="298"/>
      <c r="FD275" s="305"/>
      <c r="FE275" s="295"/>
      <c r="FF275" s="306"/>
      <c r="FG275" s="293"/>
      <c r="FH275" s="293"/>
      <c r="FI275" s="306"/>
      <c r="FJ275" s="378" t="str">
        <f>IFERROR(IF(AND($FH275="mas",'Classificação geral'!$F269=1),'Classificação geral'!G269,""),"")</f>
        <v/>
      </c>
      <c r="FK275" s="378" t="str">
        <f>IFERROR(IF(AND($FH275="mas",'Classificação geral'!$F269=1),'Classificação geral'!H269,""),"")</f>
        <v/>
      </c>
      <c r="FL275" s="378" t="str">
        <f>IFERROR(IF(AND($FH275="mas",'Classificação geral'!$F269=1),'Classificação geral'!I269,""),"")</f>
        <v/>
      </c>
      <c r="FM275" s="378" t="str">
        <f>IFERROR(IF(AND($FH275="mas",'Classificação geral'!$F269=1),'Classificação geral'!J269,""),"")</f>
        <v/>
      </c>
      <c r="FN275" s="378" t="str">
        <f>IFERROR(IF(AND($FH275="mas",'Classificação geral'!$F269=1),'Classificação geral'!K269,""),"")</f>
        <v/>
      </c>
      <c r="FO275" s="378" t="str">
        <f>IFERROR(IF(AND($FH275="mas",'Classificação geral'!$F269=1),'Classificação geral'!L269,""),"")</f>
        <v/>
      </c>
      <c r="FP275" s="378" t="str">
        <f>IFERROR(IF(AND($FH275="mas",'Classificação geral'!$F269=1),'Classificação geral'!M269,""),"")</f>
        <v/>
      </c>
      <c r="FQ275" s="378" t="str">
        <f>IFERROR(IF(AND($FH275="mas",'Classificação geral'!$F269=1),'Classificação geral'!N269,""),"")</f>
        <v/>
      </c>
      <c r="FR275" s="378" t="str">
        <f>IFERROR(IF(AND($FH275="mas",'Classificação geral'!$F269=1),'Classificação geral'!O269,""),"")</f>
        <v/>
      </c>
      <c r="FS275" s="378" t="str">
        <f>IFERROR(IF(AND($FH275="mas",'Classificação geral'!$F269=1),'Classificação geral'!P269,""),"")</f>
        <v/>
      </c>
      <c r="FT275" s="378" t="str">
        <f>IFERROR(IF(AND($FH275="mas",'Classificação geral'!$F269=1),'Classificação geral'!Q269,""),"")</f>
        <v/>
      </c>
      <c r="FU275" s="378" t="str">
        <f>IFERROR(IF(AND($FH275="mas",'Classificação geral'!$F269=1),'Classificação geral'!R269,""),"")</f>
        <v/>
      </c>
      <c r="FV275" s="306"/>
      <c r="FW275" s="380" t="str">
        <f t="shared" si="469"/>
        <v/>
      </c>
      <c r="FX275" s="297" t="str">
        <f>IFERROR(RANK(FV275,FV:FV,0)+ COUNTIF($FV$13:FV274,FV275),"")</f>
        <v/>
      </c>
      <c r="FY275" s="305"/>
      <c r="FZ275" s="295"/>
      <c r="GA275" s="295"/>
      <c r="GB275" s="293"/>
      <c r="GC275" s="293"/>
      <c r="GD275" s="306"/>
      <c r="GE275" s="378" t="str">
        <f>IFERROR(IF(AND($GC275="fem",'Classificação geral'!$F269=2),'Classificação geral'!G269,""),"")</f>
        <v/>
      </c>
      <c r="GF275" s="378" t="str">
        <f>IFERROR(IF(AND($GC275="fem",'Classificação geral'!$F269=2),'Classificação geral'!H269,""),"")</f>
        <v/>
      </c>
      <c r="GG275" s="378" t="str">
        <f>IFERROR(IF(AND($GC275="fem",'Classificação geral'!$F269=2),'Classificação geral'!I269,""),"")</f>
        <v/>
      </c>
      <c r="GH275" s="378" t="str">
        <f>IFERROR(IF(AND($GC275="fem",'Classificação geral'!$F269=2),'Classificação geral'!J269,""),"")</f>
        <v/>
      </c>
      <c r="GI275" s="378" t="str">
        <f>IFERROR(IF(AND($GC275="fem",'Classificação geral'!$F269=2),'Classificação geral'!K269,""),"")</f>
        <v/>
      </c>
      <c r="GJ275" s="378" t="str">
        <f>IFERROR(IF(AND($GC275="fem",'Classificação geral'!$F269=2),'Classificação geral'!L269,""),"")</f>
        <v/>
      </c>
      <c r="GK275" s="378" t="str">
        <f>IFERROR(IF(AND($GC275="fem",'Classificação geral'!$F269=2),'Classificação geral'!M269,""),"")</f>
        <v/>
      </c>
      <c r="GL275" s="378" t="str">
        <f>IFERROR(IF(AND($GC275="fem",'Classificação geral'!$F269=2),'Classificação geral'!N269,""),"")</f>
        <v/>
      </c>
      <c r="GM275" s="378" t="str">
        <f>IFERROR(IF(AND($GC275="fem",'Classificação geral'!$F269=2),'Classificação geral'!O269,""),"")</f>
        <v/>
      </c>
      <c r="GN275" s="378" t="str">
        <f>IFERROR(IF(AND($GC275="fem",'Classificação geral'!$F269=2),'Classificação geral'!P269,""),"")</f>
        <v/>
      </c>
      <c r="GO275" s="378" t="str">
        <f>IFERROR(IF(AND($GC275="fem",'Classificação geral'!$F269=2),'Classificação geral'!Q269,""),"")</f>
        <v/>
      </c>
      <c r="GP275" s="378" t="str">
        <f>IFERROR(IF(AND($GC275="fem",'Classificação geral'!$F269=2),'Classificação geral'!R269,""),"")</f>
        <v/>
      </c>
      <c r="GQ275" s="306"/>
      <c r="GR275" s="380" t="str">
        <f t="shared" si="470"/>
        <v/>
      </c>
      <c r="GS275" s="297" t="str">
        <f>IFERROR(RANK(GQ275,GQ:GQ,0)+ COUNTIF($GQ$13:GQ274,GQ275),"")</f>
        <v/>
      </c>
      <c r="GT275" s="305"/>
      <c r="GU275" s="295"/>
      <c r="GV275" s="295"/>
      <c r="GW275" s="293"/>
      <c r="GX275" s="293"/>
      <c r="GY275" s="306"/>
      <c r="GZ275" s="306"/>
      <c r="HA275" s="306"/>
      <c r="HB275" s="306"/>
      <c r="HC275" s="306"/>
      <c r="HD275" s="306"/>
      <c r="HE275" s="306"/>
      <c r="HF275" s="306"/>
      <c r="HG275" s="306"/>
      <c r="HH275" s="306"/>
      <c r="HI275" s="306"/>
      <c r="HJ275" s="306"/>
      <c r="HK275" s="306"/>
      <c r="HL275" s="306"/>
      <c r="HM275" s="380" t="str">
        <f t="shared" si="471"/>
        <v/>
      </c>
      <c r="HN275" s="297" t="str">
        <f>IFERROR(RANK(HL275,HL:HL,0)+ COUNTIF($HL$13:HL274,HL275),"")</f>
        <v/>
      </c>
      <c r="HO275" s="305"/>
      <c r="HP275" s="295"/>
      <c r="HQ275" s="306"/>
      <c r="HR275" s="293"/>
      <c r="HS275" s="293"/>
      <c r="HT275" s="293"/>
      <c r="HU275" s="382">
        <f>IF($HT275='Classificação geral'!$F269,'Classificação geral'!G269,"")</f>
        <v>0</v>
      </c>
      <c r="HV275" s="382">
        <f>IF($HT275='Classificação geral'!$F269,'Classificação geral'!H269,"")</f>
        <v>0</v>
      </c>
      <c r="HW275" s="382">
        <f>IF($HT275='Classificação geral'!$F269,'Classificação geral'!I269,"")</f>
        <v>0</v>
      </c>
      <c r="HX275" s="382">
        <f>IF($HT275='Classificação geral'!$F269,'Classificação geral'!J269,"")</f>
        <v>0</v>
      </c>
      <c r="HY275" s="382">
        <f>IF($HT275='Classificação geral'!$F269,'Classificação geral'!K269,"")</f>
        <v>0</v>
      </c>
      <c r="HZ275" s="382">
        <f>IF($HT275='Classificação geral'!$F269,'Classificação geral'!L269,"")</f>
        <v>0</v>
      </c>
      <c r="IA275" s="382">
        <f>IF($HT275='Classificação geral'!$F269,'Classificação geral'!M269,"")</f>
        <v>0</v>
      </c>
      <c r="IB275" s="382">
        <f>IF($HT275='Classificação geral'!$F269,'Classificação geral'!N269,"")</f>
        <v>0</v>
      </c>
      <c r="IC275" s="382">
        <f>IF($HT275='Classificação geral'!$F269,'Classificação geral'!O269,"")</f>
        <v>0</v>
      </c>
      <c r="ID275" s="382">
        <f>IF($HT275='Classificação geral'!$F269,'Classificação geral'!P269,"")</f>
        <v>0</v>
      </c>
      <c r="IE275" s="382">
        <f>IF($HT275='Classificação geral'!$F269,'Classificação geral'!Q269,"")</f>
        <v>0</v>
      </c>
      <c r="IF275" s="382">
        <f>IF($HT275='Classificação geral'!$F269,'Classificação geral'!R269,"")</f>
        <v>0</v>
      </c>
      <c r="IG275" s="379">
        <f>IF($HT275='Classificação geral'!$F269,'Classificação geral'!$U269,"")</f>
        <v>0</v>
      </c>
      <c r="IH275" s="334" t="str">
        <f t="shared" si="466"/>
        <v/>
      </c>
      <c r="II275" s="297">
        <f>IFERROR(RANK(IG275,IG:IG,0)+ COUNTIF($IG$13:IG274,IG275),"")</f>
        <v>135</v>
      </c>
      <c r="IJ275" s="305"/>
      <c r="IK275" s="295"/>
      <c r="IL275" s="306"/>
      <c r="IM275" s="293"/>
      <c r="IN275" s="293"/>
      <c r="IO275" s="293"/>
      <c r="IP275" s="379">
        <f>IF($IO275='Classificação geral'!$F269,'Classificação geral'!G269,"")</f>
        <v>0</v>
      </c>
      <c r="IQ275" s="379">
        <f>IF($IO275='Classificação geral'!$F269,'Classificação geral'!H269,"")</f>
        <v>0</v>
      </c>
      <c r="IR275" s="379">
        <f>IF($IO275='Classificação geral'!$F269,'Classificação geral'!I269,"")</f>
        <v>0</v>
      </c>
      <c r="IS275" s="379">
        <f>IF($IO275='Classificação geral'!$F269,'Classificação geral'!J269,"")</f>
        <v>0</v>
      </c>
      <c r="IT275" s="379">
        <f>IF($IO275='Classificação geral'!$F269,'Classificação geral'!K269,"")</f>
        <v>0</v>
      </c>
      <c r="IU275" s="379">
        <f>IF($IO275='Classificação geral'!$F269,'Classificação geral'!L269,"")</f>
        <v>0</v>
      </c>
      <c r="IV275" s="379">
        <f>IF($IO275='Classificação geral'!$F269,'Classificação geral'!M269,"")</f>
        <v>0</v>
      </c>
      <c r="IW275" s="379">
        <f>IF($IO275='Classificação geral'!$F269,'Classificação geral'!N269,"")</f>
        <v>0</v>
      </c>
      <c r="IX275" s="379">
        <f>IF($IO275='Classificação geral'!$F269,'Classificação geral'!O269,"")</f>
        <v>0</v>
      </c>
      <c r="IY275" s="379">
        <f>IF($IO275='Classificação geral'!$F269,'Classificação geral'!P269,"")</f>
        <v>0</v>
      </c>
      <c r="IZ275" s="379">
        <f>IF($IO275='Classificação geral'!$F269,'Classificação geral'!Q269,"")</f>
        <v>0</v>
      </c>
      <c r="JA275" s="379">
        <f>IF($IO275='Classificação geral'!$F269,'Classificação geral'!R269,"")</f>
        <v>0</v>
      </c>
      <c r="JB275" s="296">
        <f>IF($IO275='Classificação geral'!$F269,'Classificação geral'!$U269,"")</f>
        <v>0</v>
      </c>
      <c r="JC275" s="334" t="str">
        <f t="shared" si="467"/>
        <v/>
      </c>
      <c r="JD275" s="297">
        <f>IFERROR(RANK(JB275,JB:JB,0)+ COUNTIF($JB$13:JB274,JB275),"")</f>
        <v>135</v>
      </c>
    </row>
    <row r="276" spans="66:264" ht="24.6" x14ac:dyDescent="0.4">
      <c r="EI276" s="295"/>
      <c r="EJ276" s="306"/>
      <c r="EK276" s="293"/>
      <c r="EL276" s="293"/>
      <c r="EM276" s="293"/>
      <c r="EN276" s="378" t="str">
        <f>IFERROR(IF(AND($EL276="fem",'Classificação geral'!$F270=1),'Classificação geral'!G270,""),"")</f>
        <v/>
      </c>
      <c r="EO276" s="378" t="str">
        <f>IFERROR(IF(AND($EL276="fem",'Classificação geral'!$F270=1),'Classificação geral'!H270,""),"")</f>
        <v/>
      </c>
      <c r="EP276" s="378" t="str">
        <f>IFERROR(IF(AND($EL276="fem",'Classificação geral'!$F270=1),'Classificação geral'!I270,""),"")</f>
        <v/>
      </c>
      <c r="EQ276" s="378" t="str">
        <f>IFERROR(IF(AND($EL276="fem",'Classificação geral'!$F270=1),'Classificação geral'!J270,""),"")</f>
        <v/>
      </c>
      <c r="ER276" s="306"/>
      <c r="ES276" s="378" t="str">
        <f>IFERROR(IF(AND($EL276="fem",'Classificação geral'!$F270=1),'Classificação geral'!L270,""),"")</f>
        <v/>
      </c>
      <c r="ET276" s="378" t="str">
        <f>IFERROR(IF(AND($EL276="fem",'Classificação geral'!$F270=1),'Classificação geral'!M270,""),"")</f>
        <v/>
      </c>
      <c r="EU276" s="378" t="str">
        <f>IFERROR(IF(AND($EL276="fem",'Classificação geral'!$F270=1),'Classificação geral'!N270,""),"")</f>
        <v/>
      </c>
      <c r="EV276" s="306"/>
      <c r="EW276" s="378" t="str">
        <f>IFERROR(IF(AND($EL276="fem",'Classificação geral'!$F270=1),'Classificação geral'!P270,""),"")</f>
        <v/>
      </c>
      <c r="EX276" s="378" t="str">
        <f>IFERROR(IF(AND($EL276="fem",'Classificação geral'!$F270=1),'Classificação geral'!Q270,""),"")</f>
        <v/>
      </c>
      <c r="EY276" s="378" t="str">
        <f>IFERROR(IF(AND($EL276="fem",'Classificação geral'!$F270=1),'Classificação geral'!R270,""),"")</f>
        <v/>
      </c>
      <c r="EZ276" s="296"/>
      <c r="FA276" s="380" t="str">
        <f t="shared" si="468"/>
        <v/>
      </c>
      <c r="FB276" s="297" t="str">
        <f>IFERROR(RANK(EZ276,EZ:EZ,0)+ COUNTIF(EZ$13:$EZ275,EZ276),"")</f>
        <v/>
      </c>
      <c r="FC276" s="298"/>
      <c r="FD276" s="305"/>
      <c r="FE276" s="295"/>
      <c r="FF276" s="306"/>
      <c r="FG276" s="293"/>
      <c r="FH276" s="293"/>
      <c r="FI276" s="306"/>
      <c r="FJ276" s="378" t="str">
        <f>IFERROR(IF(AND($FH276="mas",'Classificação geral'!$F270=1),'Classificação geral'!G270,""),"")</f>
        <v/>
      </c>
      <c r="FK276" s="378" t="str">
        <f>IFERROR(IF(AND($FH276="mas",'Classificação geral'!$F270=1),'Classificação geral'!H270,""),"")</f>
        <v/>
      </c>
      <c r="FL276" s="378" t="str">
        <f>IFERROR(IF(AND($FH276="mas",'Classificação geral'!$F270=1),'Classificação geral'!I270,""),"")</f>
        <v/>
      </c>
      <c r="FM276" s="378" t="str">
        <f>IFERROR(IF(AND($FH276="mas",'Classificação geral'!$F270=1),'Classificação geral'!J270,""),"")</f>
        <v/>
      </c>
      <c r="FN276" s="378" t="str">
        <f>IFERROR(IF(AND($FH276="mas",'Classificação geral'!$F270=1),'Classificação geral'!K270,""),"")</f>
        <v/>
      </c>
      <c r="FO276" s="378" t="str">
        <f>IFERROR(IF(AND($FH276="mas",'Classificação geral'!$F270=1),'Classificação geral'!L270,""),"")</f>
        <v/>
      </c>
      <c r="FP276" s="378" t="str">
        <f>IFERROR(IF(AND($FH276="mas",'Classificação geral'!$F270=1),'Classificação geral'!M270,""),"")</f>
        <v/>
      </c>
      <c r="FQ276" s="378" t="str">
        <f>IFERROR(IF(AND($FH276="mas",'Classificação geral'!$F270=1),'Classificação geral'!N270,""),"")</f>
        <v/>
      </c>
      <c r="FR276" s="378" t="str">
        <f>IFERROR(IF(AND($FH276="mas",'Classificação geral'!$F270=1),'Classificação geral'!O270,""),"")</f>
        <v/>
      </c>
      <c r="FS276" s="378" t="str">
        <f>IFERROR(IF(AND($FH276="mas",'Classificação geral'!$F270=1),'Classificação geral'!P270,""),"")</f>
        <v/>
      </c>
      <c r="FT276" s="378" t="str">
        <f>IFERROR(IF(AND($FH276="mas",'Classificação geral'!$F270=1),'Classificação geral'!Q270,""),"")</f>
        <v/>
      </c>
      <c r="FU276" s="378" t="str">
        <f>IFERROR(IF(AND($FH276="mas",'Classificação geral'!$F270=1),'Classificação geral'!R270,""),"")</f>
        <v/>
      </c>
      <c r="FV276" s="306"/>
      <c r="FW276" s="380" t="str">
        <f t="shared" si="469"/>
        <v/>
      </c>
      <c r="FX276" s="297" t="str">
        <f>IFERROR(RANK(FV276,FV:FV,0)+ COUNTIF($FV$13:FV275,FV276),"")</f>
        <v/>
      </c>
      <c r="FY276" s="305"/>
      <c r="FZ276" s="295"/>
      <c r="GA276" s="295"/>
      <c r="GB276" s="293"/>
      <c r="GC276" s="293"/>
      <c r="GD276" s="306"/>
      <c r="GE276" s="378" t="str">
        <f>IFERROR(IF(AND($GC276="fem",'Classificação geral'!$F270=2),'Classificação geral'!G270,""),"")</f>
        <v/>
      </c>
      <c r="GF276" s="378" t="str">
        <f>IFERROR(IF(AND($GC276="fem",'Classificação geral'!$F270=2),'Classificação geral'!H270,""),"")</f>
        <v/>
      </c>
      <c r="GG276" s="378" t="str">
        <f>IFERROR(IF(AND($GC276="fem",'Classificação geral'!$F270=2),'Classificação geral'!I270,""),"")</f>
        <v/>
      </c>
      <c r="GH276" s="378" t="str">
        <f>IFERROR(IF(AND($GC276="fem",'Classificação geral'!$F270=2),'Classificação geral'!J270,""),"")</f>
        <v/>
      </c>
      <c r="GI276" s="378" t="str">
        <f>IFERROR(IF(AND($GC276="fem",'Classificação geral'!$F270=2),'Classificação geral'!K270,""),"")</f>
        <v/>
      </c>
      <c r="GJ276" s="378" t="str">
        <f>IFERROR(IF(AND($GC276="fem",'Classificação geral'!$F270=2),'Classificação geral'!L270,""),"")</f>
        <v/>
      </c>
      <c r="GK276" s="378" t="str">
        <f>IFERROR(IF(AND($GC276="fem",'Classificação geral'!$F270=2),'Classificação geral'!M270,""),"")</f>
        <v/>
      </c>
      <c r="GL276" s="378" t="str">
        <f>IFERROR(IF(AND($GC276="fem",'Classificação geral'!$F270=2),'Classificação geral'!N270,""),"")</f>
        <v/>
      </c>
      <c r="GM276" s="378" t="str">
        <f>IFERROR(IF(AND($GC276="fem",'Classificação geral'!$F270=2),'Classificação geral'!O270,""),"")</f>
        <v/>
      </c>
      <c r="GN276" s="378" t="str">
        <f>IFERROR(IF(AND($GC276="fem",'Classificação geral'!$F270=2),'Classificação geral'!P270,""),"")</f>
        <v/>
      </c>
      <c r="GO276" s="378" t="str">
        <f>IFERROR(IF(AND($GC276="fem",'Classificação geral'!$F270=2),'Classificação geral'!Q270,""),"")</f>
        <v/>
      </c>
      <c r="GP276" s="378" t="str">
        <f>IFERROR(IF(AND($GC276="fem",'Classificação geral'!$F270=2),'Classificação geral'!R270,""),"")</f>
        <v/>
      </c>
      <c r="GQ276" s="306"/>
      <c r="GR276" s="380" t="str">
        <f t="shared" si="470"/>
        <v/>
      </c>
      <c r="GS276" s="297" t="str">
        <f>IFERROR(RANK(GQ276,GQ:GQ,0)+ COUNTIF($GQ$13:GQ275,GQ276),"")</f>
        <v/>
      </c>
      <c r="GT276" s="305"/>
      <c r="GU276" s="295"/>
      <c r="GV276" s="295"/>
      <c r="GW276" s="293"/>
      <c r="GX276" s="293"/>
      <c r="GY276" s="306"/>
      <c r="GZ276" s="306"/>
      <c r="HA276" s="306"/>
      <c r="HB276" s="306"/>
      <c r="HC276" s="306"/>
      <c r="HD276" s="306"/>
      <c r="HE276" s="306"/>
      <c r="HF276" s="306"/>
      <c r="HG276" s="306"/>
      <c r="HH276" s="306"/>
      <c r="HI276" s="306"/>
      <c r="HJ276" s="306"/>
      <c r="HK276" s="306"/>
      <c r="HL276" s="306"/>
      <c r="HM276" s="380" t="str">
        <f t="shared" si="471"/>
        <v/>
      </c>
      <c r="HN276" s="297" t="str">
        <f>IFERROR(RANK(HL276,HL:HL,0)+ COUNTIF($HL$13:HL275,HL276),"")</f>
        <v/>
      </c>
      <c r="HO276" s="305"/>
      <c r="HP276" s="295"/>
      <c r="HQ276" s="306"/>
      <c r="HR276" s="293"/>
      <c r="HS276" s="293"/>
      <c r="HT276" s="293"/>
      <c r="HU276" s="382">
        <f>IF($HT276='Classificação geral'!$F270,'Classificação geral'!G270,"")</f>
        <v>0</v>
      </c>
      <c r="HV276" s="382">
        <f>IF($HT276='Classificação geral'!$F270,'Classificação geral'!H270,"")</f>
        <v>0</v>
      </c>
      <c r="HW276" s="382">
        <f>IF($HT276='Classificação geral'!$F270,'Classificação geral'!I270,"")</f>
        <v>0</v>
      </c>
      <c r="HX276" s="382">
        <f>IF($HT276='Classificação geral'!$F270,'Classificação geral'!J270,"")</f>
        <v>0</v>
      </c>
      <c r="HY276" s="382">
        <f>IF($HT276='Classificação geral'!$F270,'Classificação geral'!K270,"")</f>
        <v>0</v>
      </c>
      <c r="HZ276" s="382">
        <f>IF($HT276='Classificação geral'!$F270,'Classificação geral'!L270,"")</f>
        <v>0</v>
      </c>
      <c r="IA276" s="382">
        <f>IF($HT276='Classificação geral'!$F270,'Classificação geral'!M270,"")</f>
        <v>0</v>
      </c>
      <c r="IB276" s="382">
        <f>IF($HT276='Classificação geral'!$F270,'Classificação geral'!N270,"")</f>
        <v>0</v>
      </c>
      <c r="IC276" s="382">
        <f>IF($HT276='Classificação geral'!$F270,'Classificação geral'!O270,"")</f>
        <v>0</v>
      </c>
      <c r="ID276" s="382">
        <f>IF($HT276='Classificação geral'!$F270,'Classificação geral'!P270,"")</f>
        <v>0</v>
      </c>
      <c r="IE276" s="382">
        <f>IF($HT276='Classificação geral'!$F270,'Classificação geral'!Q270,"")</f>
        <v>0</v>
      </c>
      <c r="IF276" s="382">
        <f>IF($HT276='Classificação geral'!$F270,'Classificação geral'!R270,"")</f>
        <v>0</v>
      </c>
      <c r="IG276" s="379">
        <f>IF($HT276='Classificação geral'!$F270,'Classificação geral'!$U270,"")</f>
        <v>0</v>
      </c>
      <c r="IH276" s="334" t="str">
        <f t="shared" si="466"/>
        <v/>
      </c>
      <c r="II276" s="297">
        <f>IFERROR(RANK(IG276,IG:IG,0)+ COUNTIF($IG$13:IG275,IG276),"")</f>
        <v>136</v>
      </c>
      <c r="IJ276" s="305"/>
      <c r="IK276" s="295"/>
      <c r="IL276" s="306"/>
      <c r="IM276" s="293"/>
      <c r="IN276" s="293"/>
      <c r="IO276" s="293"/>
      <c r="IP276" s="379">
        <f>IF($IO276='Classificação geral'!$F270,'Classificação geral'!G270,"")</f>
        <v>0</v>
      </c>
      <c r="IQ276" s="379">
        <f>IF($IO276='Classificação geral'!$F270,'Classificação geral'!H270,"")</f>
        <v>0</v>
      </c>
      <c r="IR276" s="379">
        <f>IF($IO276='Classificação geral'!$F270,'Classificação geral'!I270,"")</f>
        <v>0</v>
      </c>
      <c r="IS276" s="379">
        <f>IF($IO276='Classificação geral'!$F270,'Classificação geral'!J270,"")</f>
        <v>0</v>
      </c>
      <c r="IT276" s="379">
        <f>IF($IO276='Classificação geral'!$F270,'Classificação geral'!K270,"")</f>
        <v>0</v>
      </c>
      <c r="IU276" s="379">
        <f>IF($IO276='Classificação geral'!$F270,'Classificação geral'!L270,"")</f>
        <v>0</v>
      </c>
      <c r="IV276" s="379">
        <f>IF($IO276='Classificação geral'!$F270,'Classificação geral'!M270,"")</f>
        <v>0</v>
      </c>
      <c r="IW276" s="379">
        <f>IF($IO276='Classificação geral'!$F270,'Classificação geral'!N270,"")</f>
        <v>0</v>
      </c>
      <c r="IX276" s="379">
        <f>IF($IO276='Classificação geral'!$F270,'Classificação geral'!O270,"")</f>
        <v>0</v>
      </c>
      <c r="IY276" s="379">
        <f>IF($IO276='Classificação geral'!$F270,'Classificação geral'!P270,"")</f>
        <v>0</v>
      </c>
      <c r="IZ276" s="379">
        <f>IF($IO276='Classificação geral'!$F270,'Classificação geral'!Q270,"")</f>
        <v>0</v>
      </c>
      <c r="JA276" s="379">
        <f>IF($IO276='Classificação geral'!$F270,'Classificação geral'!R270,"")</f>
        <v>0</v>
      </c>
      <c r="JB276" s="296">
        <f>IF($IO276='Classificação geral'!$F270,'Classificação geral'!$U270,"")</f>
        <v>0</v>
      </c>
      <c r="JC276" s="334" t="str">
        <f t="shared" si="467"/>
        <v/>
      </c>
      <c r="JD276" s="297">
        <f>IFERROR(RANK(JB276,JB:JB,0)+ COUNTIF($JB$13:JB275,JB276),"")</f>
        <v>136</v>
      </c>
    </row>
    <row r="277" spans="66:264" ht="24.6" x14ac:dyDescent="0.4">
      <c r="EI277" s="295"/>
      <c r="EJ277" s="306"/>
      <c r="EK277" s="293"/>
      <c r="EL277" s="293"/>
      <c r="EM277" s="293"/>
      <c r="EN277" s="378" t="str">
        <f>IFERROR(IF(AND($EL277="fem",'Classificação geral'!$F271=1),'Classificação geral'!G271,""),"")</f>
        <v/>
      </c>
      <c r="EO277" s="378" t="str">
        <f>IFERROR(IF(AND($EL277="fem",'Classificação geral'!$F271=1),'Classificação geral'!H271,""),"")</f>
        <v/>
      </c>
      <c r="EP277" s="378" t="str">
        <f>IFERROR(IF(AND($EL277="fem",'Classificação geral'!$F271=1),'Classificação geral'!I271,""),"")</f>
        <v/>
      </c>
      <c r="EQ277" s="378" t="str">
        <f>IFERROR(IF(AND($EL277="fem",'Classificação geral'!$F271=1),'Classificação geral'!J271,""),"")</f>
        <v/>
      </c>
      <c r="ER277" s="306"/>
      <c r="ES277" s="378" t="str">
        <f>IFERROR(IF(AND($EL277="fem",'Classificação geral'!$F271=1),'Classificação geral'!L271,""),"")</f>
        <v/>
      </c>
      <c r="ET277" s="378" t="str">
        <f>IFERROR(IF(AND($EL277="fem",'Classificação geral'!$F271=1),'Classificação geral'!M271,""),"")</f>
        <v/>
      </c>
      <c r="EU277" s="378" t="str">
        <f>IFERROR(IF(AND($EL277="fem",'Classificação geral'!$F271=1),'Classificação geral'!N271,""),"")</f>
        <v/>
      </c>
      <c r="EV277" s="306"/>
      <c r="EW277" s="378" t="str">
        <f>IFERROR(IF(AND($EL277="fem",'Classificação geral'!$F271=1),'Classificação geral'!P271,""),"")</f>
        <v/>
      </c>
      <c r="EX277" s="378" t="str">
        <f>IFERROR(IF(AND($EL277="fem",'Classificação geral'!$F271=1),'Classificação geral'!Q271,""),"")</f>
        <v/>
      </c>
      <c r="EY277" s="378" t="str">
        <f>IFERROR(IF(AND($EL277="fem",'Classificação geral'!$F271=1),'Classificação geral'!R271,""),"")</f>
        <v/>
      </c>
      <c r="EZ277" s="296"/>
      <c r="FA277" s="380" t="str">
        <f t="shared" si="468"/>
        <v/>
      </c>
      <c r="FB277" s="297" t="str">
        <f>IFERROR(RANK(EZ277,EZ:EZ,0)+ COUNTIF(EZ$13:$EZ276,EZ277),"")</f>
        <v/>
      </c>
      <c r="FC277" s="298"/>
      <c r="FD277" s="305"/>
      <c r="FE277" s="295"/>
      <c r="FF277" s="306"/>
      <c r="FG277" s="293"/>
      <c r="FH277" s="293"/>
      <c r="FI277" s="306"/>
      <c r="FJ277" s="378" t="str">
        <f>IFERROR(IF(AND($FH277="mas",'Classificação geral'!$F271=1),'Classificação geral'!G271,""),"")</f>
        <v/>
      </c>
      <c r="FK277" s="378" t="str">
        <f>IFERROR(IF(AND($FH277="mas",'Classificação geral'!$F271=1),'Classificação geral'!H271,""),"")</f>
        <v/>
      </c>
      <c r="FL277" s="378" t="str">
        <f>IFERROR(IF(AND($FH277="mas",'Classificação geral'!$F271=1),'Classificação geral'!I271,""),"")</f>
        <v/>
      </c>
      <c r="FM277" s="378" t="str">
        <f>IFERROR(IF(AND($FH277="mas",'Classificação geral'!$F271=1),'Classificação geral'!J271,""),"")</f>
        <v/>
      </c>
      <c r="FN277" s="378" t="str">
        <f>IFERROR(IF(AND($FH277="mas",'Classificação geral'!$F271=1),'Classificação geral'!K271,""),"")</f>
        <v/>
      </c>
      <c r="FO277" s="378" t="str">
        <f>IFERROR(IF(AND($FH277="mas",'Classificação geral'!$F271=1),'Classificação geral'!L271,""),"")</f>
        <v/>
      </c>
      <c r="FP277" s="378" t="str">
        <f>IFERROR(IF(AND($FH277="mas",'Classificação geral'!$F271=1),'Classificação geral'!M271,""),"")</f>
        <v/>
      </c>
      <c r="FQ277" s="378" t="str">
        <f>IFERROR(IF(AND($FH277="mas",'Classificação geral'!$F271=1),'Classificação geral'!N271,""),"")</f>
        <v/>
      </c>
      <c r="FR277" s="378" t="str">
        <f>IFERROR(IF(AND($FH277="mas",'Classificação geral'!$F271=1),'Classificação geral'!O271,""),"")</f>
        <v/>
      </c>
      <c r="FS277" s="378" t="str">
        <f>IFERROR(IF(AND($FH277="mas",'Classificação geral'!$F271=1),'Classificação geral'!P271,""),"")</f>
        <v/>
      </c>
      <c r="FT277" s="378" t="str">
        <f>IFERROR(IF(AND($FH277="mas",'Classificação geral'!$F271=1),'Classificação geral'!Q271,""),"")</f>
        <v/>
      </c>
      <c r="FU277" s="378" t="str">
        <f>IFERROR(IF(AND($FH277="mas",'Classificação geral'!$F271=1),'Classificação geral'!R271,""),"")</f>
        <v/>
      </c>
      <c r="FV277" s="306"/>
      <c r="FW277" s="380" t="str">
        <f t="shared" si="469"/>
        <v/>
      </c>
      <c r="FX277" s="297" t="str">
        <f>IFERROR(RANK(FV277,FV:FV,0)+ COUNTIF($FV$13:FV276,FV277),"")</f>
        <v/>
      </c>
      <c r="FY277" s="305"/>
      <c r="FZ277" s="295"/>
      <c r="GA277" s="295"/>
      <c r="GB277" s="293"/>
      <c r="GC277" s="293"/>
      <c r="GD277" s="306"/>
      <c r="GE277" s="378" t="str">
        <f>IFERROR(IF(AND($GC277="fem",'Classificação geral'!$F271=2),'Classificação geral'!G271,""),"")</f>
        <v/>
      </c>
      <c r="GF277" s="378" t="str">
        <f>IFERROR(IF(AND($GC277="fem",'Classificação geral'!$F271=2),'Classificação geral'!H271,""),"")</f>
        <v/>
      </c>
      <c r="GG277" s="378" t="str">
        <f>IFERROR(IF(AND($GC277="fem",'Classificação geral'!$F271=2),'Classificação geral'!I271,""),"")</f>
        <v/>
      </c>
      <c r="GH277" s="378" t="str">
        <f>IFERROR(IF(AND($GC277="fem",'Classificação geral'!$F271=2),'Classificação geral'!J271,""),"")</f>
        <v/>
      </c>
      <c r="GI277" s="378" t="str">
        <f>IFERROR(IF(AND($GC277="fem",'Classificação geral'!$F271=2),'Classificação geral'!K271,""),"")</f>
        <v/>
      </c>
      <c r="GJ277" s="378" t="str">
        <f>IFERROR(IF(AND($GC277="fem",'Classificação geral'!$F271=2),'Classificação geral'!L271,""),"")</f>
        <v/>
      </c>
      <c r="GK277" s="378" t="str">
        <f>IFERROR(IF(AND($GC277="fem",'Classificação geral'!$F271=2),'Classificação geral'!M271,""),"")</f>
        <v/>
      </c>
      <c r="GL277" s="378" t="str">
        <f>IFERROR(IF(AND($GC277="fem",'Classificação geral'!$F271=2),'Classificação geral'!N271,""),"")</f>
        <v/>
      </c>
      <c r="GM277" s="378" t="str">
        <f>IFERROR(IF(AND($GC277="fem",'Classificação geral'!$F271=2),'Classificação geral'!O271,""),"")</f>
        <v/>
      </c>
      <c r="GN277" s="378" t="str">
        <f>IFERROR(IF(AND($GC277="fem",'Classificação geral'!$F271=2),'Classificação geral'!P271,""),"")</f>
        <v/>
      </c>
      <c r="GO277" s="378" t="str">
        <f>IFERROR(IF(AND($GC277="fem",'Classificação geral'!$F271=2),'Classificação geral'!Q271,""),"")</f>
        <v/>
      </c>
      <c r="GP277" s="378" t="str">
        <f>IFERROR(IF(AND($GC277="fem",'Classificação geral'!$F271=2),'Classificação geral'!R271,""),"")</f>
        <v/>
      </c>
      <c r="GQ277" s="306"/>
      <c r="GR277" s="380" t="str">
        <f t="shared" si="470"/>
        <v/>
      </c>
      <c r="GS277" s="297" t="str">
        <f>IFERROR(RANK(GQ277,GQ:GQ,0)+ COUNTIF($GQ$13:GQ276,GQ277),"")</f>
        <v/>
      </c>
      <c r="GT277" s="305"/>
      <c r="GU277" s="295"/>
      <c r="GV277" s="295"/>
      <c r="GW277" s="293"/>
      <c r="GX277" s="293"/>
      <c r="GY277" s="306"/>
      <c r="GZ277" s="306"/>
      <c r="HA277" s="306"/>
      <c r="HB277" s="306"/>
      <c r="HC277" s="306"/>
      <c r="HD277" s="306"/>
      <c r="HE277" s="306"/>
      <c r="HF277" s="306"/>
      <c r="HG277" s="306"/>
      <c r="HH277" s="306"/>
      <c r="HI277" s="306"/>
      <c r="HJ277" s="306"/>
      <c r="HK277" s="306"/>
      <c r="HL277" s="306"/>
      <c r="HM277" s="380" t="str">
        <f t="shared" si="471"/>
        <v/>
      </c>
      <c r="HN277" s="297" t="str">
        <f>IFERROR(RANK(HL277,HL:HL,0)+ COUNTIF($HL$13:HL276,HL277),"")</f>
        <v/>
      </c>
      <c r="HO277" s="305"/>
      <c r="HP277" s="295"/>
      <c r="HQ277" s="306"/>
      <c r="HR277" s="293"/>
      <c r="HS277" s="293"/>
      <c r="HT277" s="293"/>
      <c r="HU277" s="382">
        <f>IF($HT277='Classificação geral'!$F271,'Classificação geral'!G271,"")</f>
        <v>0</v>
      </c>
      <c r="HV277" s="382">
        <f>IF($HT277='Classificação geral'!$F271,'Classificação geral'!H271,"")</f>
        <v>0</v>
      </c>
      <c r="HW277" s="382">
        <f>IF($HT277='Classificação geral'!$F271,'Classificação geral'!I271,"")</f>
        <v>0</v>
      </c>
      <c r="HX277" s="382">
        <f>IF($HT277='Classificação geral'!$F271,'Classificação geral'!J271,"")</f>
        <v>0</v>
      </c>
      <c r="HY277" s="382">
        <f>IF($HT277='Classificação geral'!$F271,'Classificação geral'!K271,"")</f>
        <v>0</v>
      </c>
      <c r="HZ277" s="382">
        <f>IF($HT277='Classificação geral'!$F271,'Classificação geral'!L271,"")</f>
        <v>0</v>
      </c>
      <c r="IA277" s="382">
        <f>IF($HT277='Classificação geral'!$F271,'Classificação geral'!M271,"")</f>
        <v>0</v>
      </c>
      <c r="IB277" s="382">
        <f>IF($HT277='Classificação geral'!$F271,'Classificação geral'!N271,"")</f>
        <v>0</v>
      </c>
      <c r="IC277" s="382">
        <f>IF($HT277='Classificação geral'!$F271,'Classificação geral'!O271,"")</f>
        <v>0</v>
      </c>
      <c r="ID277" s="382">
        <f>IF($HT277='Classificação geral'!$F271,'Classificação geral'!P271,"")</f>
        <v>0</v>
      </c>
      <c r="IE277" s="382">
        <f>IF($HT277='Classificação geral'!$F271,'Classificação geral'!Q271,"")</f>
        <v>0</v>
      </c>
      <c r="IF277" s="382">
        <f>IF($HT277='Classificação geral'!$F271,'Classificação geral'!R271,"")</f>
        <v>0</v>
      </c>
      <c r="IG277" s="379">
        <f>IF($HT277='Classificação geral'!$F271,'Classificação geral'!$U271,"")</f>
        <v>0</v>
      </c>
      <c r="IH277" s="334" t="str">
        <f t="shared" si="466"/>
        <v/>
      </c>
      <c r="II277" s="297">
        <f>IFERROR(RANK(IG277,IG:IG,0)+ COUNTIF($IG$13:IG276,IG277),"")</f>
        <v>137</v>
      </c>
      <c r="IJ277" s="305"/>
      <c r="IK277" s="295"/>
      <c r="IL277" s="306"/>
      <c r="IM277" s="293"/>
      <c r="IN277" s="293"/>
      <c r="IO277" s="293"/>
      <c r="IP277" s="379">
        <f>IF($IO277='Classificação geral'!$F271,'Classificação geral'!G271,"")</f>
        <v>0</v>
      </c>
      <c r="IQ277" s="379">
        <f>IF($IO277='Classificação geral'!$F271,'Classificação geral'!H271,"")</f>
        <v>0</v>
      </c>
      <c r="IR277" s="379">
        <f>IF($IO277='Classificação geral'!$F271,'Classificação geral'!I271,"")</f>
        <v>0</v>
      </c>
      <c r="IS277" s="379">
        <f>IF($IO277='Classificação geral'!$F271,'Classificação geral'!J271,"")</f>
        <v>0</v>
      </c>
      <c r="IT277" s="379">
        <f>IF($IO277='Classificação geral'!$F271,'Classificação geral'!K271,"")</f>
        <v>0</v>
      </c>
      <c r="IU277" s="379">
        <f>IF($IO277='Classificação geral'!$F271,'Classificação geral'!L271,"")</f>
        <v>0</v>
      </c>
      <c r="IV277" s="379">
        <f>IF($IO277='Classificação geral'!$F271,'Classificação geral'!M271,"")</f>
        <v>0</v>
      </c>
      <c r="IW277" s="379">
        <f>IF($IO277='Classificação geral'!$F271,'Classificação geral'!N271,"")</f>
        <v>0</v>
      </c>
      <c r="IX277" s="379">
        <f>IF($IO277='Classificação geral'!$F271,'Classificação geral'!O271,"")</f>
        <v>0</v>
      </c>
      <c r="IY277" s="379">
        <f>IF($IO277='Classificação geral'!$F271,'Classificação geral'!P271,"")</f>
        <v>0</v>
      </c>
      <c r="IZ277" s="379">
        <f>IF($IO277='Classificação geral'!$F271,'Classificação geral'!Q271,"")</f>
        <v>0</v>
      </c>
      <c r="JA277" s="379">
        <f>IF($IO277='Classificação geral'!$F271,'Classificação geral'!R271,"")</f>
        <v>0</v>
      </c>
      <c r="JB277" s="296">
        <f>IF($IO277='Classificação geral'!$F271,'Classificação geral'!$U271,"")</f>
        <v>0</v>
      </c>
      <c r="JC277" s="334" t="str">
        <f t="shared" si="467"/>
        <v/>
      </c>
      <c r="JD277" s="297">
        <f>IFERROR(RANK(JB277,JB:JB,0)+ COUNTIF($JB$13:JB276,JB277),"")</f>
        <v>137</v>
      </c>
    </row>
    <row r="278" spans="66:264" ht="24.6" x14ac:dyDescent="0.4">
      <c r="EI278" s="295"/>
      <c r="EJ278" s="306"/>
      <c r="EK278" s="293"/>
      <c r="EL278" s="293"/>
      <c r="EM278" s="293"/>
      <c r="EN278" s="378" t="str">
        <f>IFERROR(IF(AND($EL278="fem",'Classificação geral'!$F272=1),'Classificação geral'!G272,""),"")</f>
        <v/>
      </c>
      <c r="EO278" s="378" t="str">
        <f>IFERROR(IF(AND($EL278="fem",'Classificação geral'!$F272=1),'Classificação geral'!H272,""),"")</f>
        <v/>
      </c>
      <c r="EP278" s="378" t="str">
        <f>IFERROR(IF(AND($EL278="fem",'Classificação geral'!$F272=1),'Classificação geral'!I272,""),"")</f>
        <v/>
      </c>
      <c r="EQ278" s="378" t="str">
        <f>IFERROR(IF(AND($EL278="fem",'Classificação geral'!$F272=1),'Classificação geral'!J272,""),"")</f>
        <v/>
      </c>
      <c r="ER278" s="306"/>
      <c r="ES278" s="378" t="str">
        <f>IFERROR(IF(AND($EL278="fem",'Classificação geral'!$F272=1),'Classificação geral'!L272,""),"")</f>
        <v/>
      </c>
      <c r="ET278" s="378" t="str">
        <f>IFERROR(IF(AND($EL278="fem",'Classificação geral'!$F272=1),'Classificação geral'!M272,""),"")</f>
        <v/>
      </c>
      <c r="EU278" s="378" t="str">
        <f>IFERROR(IF(AND($EL278="fem",'Classificação geral'!$F272=1),'Classificação geral'!N272,""),"")</f>
        <v/>
      </c>
      <c r="EV278" s="306"/>
      <c r="EW278" s="378" t="str">
        <f>IFERROR(IF(AND($EL278="fem",'Classificação geral'!$F272=1),'Classificação geral'!P272,""),"")</f>
        <v/>
      </c>
      <c r="EX278" s="378" t="str">
        <f>IFERROR(IF(AND($EL278="fem",'Classificação geral'!$F272=1),'Classificação geral'!Q272,""),"")</f>
        <v/>
      </c>
      <c r="EY278" s="378" t="str">
        <f>IFERROR(IF(AND($EL278="fem",'Classificação geral'!$F272=1),'Classificação geral'!R272,""),"")</f>
        <v/>
      </c>
      <c r="EZ278" s="296"/>
      <c r="FA278" s="380" t="str">
        <f t="shared" si="468"/>
        <v/>
      </c>
      <c r="FB278" s="297" t="str">
        <f>IFERROR(RANK(EZ278,EZ:EZ,0)+ COUNTIF(EZ$13:$EZ277,EZ278),"")</f>
        <v/>
      </c>
      <c r="FC278" s="298"/>
      <c r="FD278" s="305"/>
      <c r="FE278" s="295"/>
      <c r="FF278" s="306"/>
      <c r="FG278" s="293"/>
      <c r="FH278" s="293"/>
      <c r="FI278" s="306"/>
      <c r="FJ278" s="378" t="str">
        <f>IFERROR(IF(AND($FH278="mas",'Classificação geral'!$F272=1),'Classificação geral'!G272,""),"")</f>
        <v/>
      </c>
      <c r="FK278" s="378" t="str">
        <f>IFERROR(IF(AND($FH278="mas",'Classificação geral'!$F272=1),'Classificação geral'!H272,""),"")</f>
        <v/>
      </c>
      <c r="FL278" s="378" t="str">
        <f>IFERROR(IF(AND($FH278="mas",'Classificação geral'!$F272=1),'Classificação geral'!I272,""),"")</f>
        <v/>
      </c>
      <c r="FM278" s="378" t="str">
        <f>IFERROR(IF(AND($FH278="mas",'Classificação geral'!$F272=1),'Classificação geral'!J272,""),"")</f>
        <v/>
      </c>
      <c r="FN278" s="378" t="str">
        <f>IFERROR(IF(AND($FH278="mas",'Classificação geral'!$F272=1),'Classificação geral'!K272,""),"")</f>
        <v/>
      </c>
      <c r="FO278" s="378" t="str">
        <f>IFERROR(IF(AND($FH278="mas",'Classificação geral'!$F272=1),'Classificação geral'!L272,""),"")</f>
        <v/>
      </c>
      <c r="FP278" s="378" t="str">
        <f>IFERROR(IF(AND($FH278="mas",'Classificação geral'!$F272=1),'Classificação geral'!M272,""),"")</f>
        <v/>
      </c>
      <c r="FQ278" s="378" t="str">
        <f>IFERROR(IF(AND($FH278="mas",'Classificação geral'!$F272=1),'Classificação geral'!N272,""),"")</f>
        <v/>
      </c>
      <c r="FR278" s="378" t="str">
        <f>IFERROR(IF(AND($FH278="mas",'Classificação geral'!$F272=1),'Classificação geral'!O272,""),"")</f>
        <v/>
      </c>
      <c r="FS278" s="378" t="str">
        <f>IFERROR(IF(AND($FH278="mas",'Classificação geral'!$F272=1),'Classificação geral'!P272,""),"")</f>
        <v/>
      </c>
      <c r="FT278" s="378" t="str">
        <f>IFERROR(IF(AND($FH278="mas",'Classificação geral'!$F272=1),'Classificação geral'!Q272,""),"")</f>
        <v/>
      </c>
      <c r="FU278" s="378" t="str">
        <f>IFERROR(IF(AND($FH278="mas",'Classificação geral'!$F272=1),'Classificação geral'!R272,""),"")</f>
        <v/>
      </c>
      <c r="FV278" s="306"/>
      <c r="FW278" s="380" t="str">
        <f t="shared" si="469"/>
        <v/>
      </c>
      <c r="FX278" s="297" t="str">
        <f>IFERROR(RANK(FV278,FV:FV,0)+ COUNTIF($FV$13:FV277,FV278),"")</f>
        <v/>
      </c>
      <c r="FY278" s="305"/>
      <c r="FZ278" s="295"/>
      <c r="GA278" s="295"/>
      <c r="GB278" s="293"/>
      <c r="GC278" s="293"/>
      <c r="GD278" s="306"/>
      <c r="GE278" s="378" t="str">
        <f>IFERROR(IF(AND($GC278="fem",'Classificação geral'!$F272=2),'Classificação geral'!G272,""),"")</f>
        <v/>
      </c>
      <c r="GF278" s="378" t="str">
        <f>IFERROR(IF(AND($GC278="fem",'Classificação geral'!$F272=2),'Classificação geral'!H272,""),"")</f>
        <v/>
      </c>
      <c r="GG278" s="378" t="str">
        <f>IFERROR(IF(AND($GC278="fem",'Classificação geral'!$F272=2),'Classificação geral'!I272,""),"")</f>
        <v/>
      </c>
      <c r="GH278" s="378" t="str">
        <f>IFERROR(IF(AND($GC278="fem",'Classificação geral'!$F272=2),'Classificação geral'!J272,""),"")</f>
        <v/>
      </c>
      <c r="GI278" s="378" t="str">
        <f>IFERROR(IF(AND($GC278="fem",'Classificação geral'!$F272=2),'Classificação geral'!K272,""),"")</f>
        <v/>
      </c>
      <c r="GJ278" s="378" t="str">
        <f>IFERROR(IF(AND($GC278="fem",'Classificação geral'!$F272=2),'Classificação geral'!L272,""),"")</f>
        <v/>
      </c>
      <c r="GK278" s="378" t="str">
        <f>IFERROR(IF(AND($GC278="fem",'Classificação geral'!$F272=2),'Classificação geral'!M272,""),"")</f>
        <v/>
      </c>
      <c r="GL278" s="378" t="str">
        <f>IFERROR(IF(AND($GC278="fem",'Classificação geral'!$F272=2),'Classificação geral'!N272,""),"")</f>
        <v/>
      </c>
      <c r="GM278" s="378" t="str">
        <f>IFERROR(IF(AND($GC278="fem",'Classificação geral'!$F272=2),'Classificação geral'!O272,""),"")</f>
        <v/>
      </c>
      <c r="GN278" s="378" t="str">
        <f>IFERROR(IF(AND($GC278="fem",'Classificação geral'!$F272=2),'Classificação geral'!P272,""),"")</f>
        <v/>
      </c>
      <c r="GO278" s="378" t="str">
        <f>IFERROR(IF(AND($GC278="fem",'Classificação geral'!$F272=2),'Classificação geral'!Q272,""),"")</f>
        <v/>
      </c>
      <c r="GP278" s="378" t="str">
        <f>IFERROR(IF(AND($GC278="fem",'Classificação geral'!$F272=2),'Classificação geral'!R272,""),"")</f>
        <v/>
      </c>
      <c r="GQ278" s="306"/>
      <c r="GR278" s="380" t="str">
        <f t="shared" si="470"/>
        <v/>
      </c>
      <c r="GS278" s="297" t="str">
        <f>IFERROR(RANK(GQ278,GQ:GQ,0)+ COUNTIF($GQ$13:GQ277,GQ278),"")</f>
        <v/>
      </c>
      <c r="GT278" s="305"/>
      <c r="GU278" s="295"/>
      <c r="GV278" s="295"/>
      <c r="GW278" s="293"/>
      <c r="GX278" s="293"/>
      <c r="GY278" s="306"/>
      <c r="GZ278" s="306"/>
      <c r="HA278" s="306"/>
      <c r="HB278" s="306"/>
      <c r="HC278" s="306"/>
      <c r="HD278" s="306"/>
      <c r="HE278" s="306"/>
      <c r="HF278" s="306"/>
      <c r="HG278" s="306"/>
      <c r="HH278" s="306"/>
      <c r="HI278" s="306"/>
      <c r="HJ278" s="306"/>
      <c r="HK278" s="306"/>
      <c r="HL278" s="306"/>
      <c r="HM278" s="380" t="str">
        <f t="shared" si="471"/>
        <v/>
      </c>
      <c r="HN278" s="297" t="str">
        <f>IFERROR(RANK(HL278,HL:HL,0)+ COUNTIF($HL$13:HL277,HL278),"")</f>
        <v/>
      </c>
      <c r="HO278" s="305"/>
      <c r="HP278" s="295"/>
      <c r="HQ278" s="306"/>
      <c r="HR278" s="293"/>
      <c r="HS278" s="293"/>
      <c r="HT278" s="293"/>
      <c r="HU278" s="382">
        <f>IF($HT278='Classificação geral'!$F272,'Classificação geral'!G272,"")</f>
        <v>0</v>
      </c>
      <c r="HV278" s="382">
        <f>IF($HT278='Classificação geral'!$F272,'Classificação geral'!H272,"")</f>
        <v>0</v>
      </c>
      <c r="HW278" s="382">
        <f>IF($HT278='Classificação geral'!$F272,'Classificação geral'!I272,"")</f>
        <v>0</v>
      </c>
      <c r="HX278" s="382">
        <f>IF($HT278='Classificação geral'!$F272,'Classificação geral'!J272,"")</f>
        <v>0</v>
      </c>
      <c r="HY278" s="382">
        <f>IF($HT278='Classificação geral'!$F272,'Classificação geral'!K272,"")</f>
        <v>0</v>
      </c>
      <c r="HZ278" s="382">
        <f>IF($HT278='Classificação geral'!$F272,'Classificação geral'!L272,"")</f>
        <v>0</v>
      </c>
      <c r="IA278" s="382">
        <f>IF($HT278='Classificação geral'!$F272,'Classificação geral'!M272,"")</f>
        <v>0</v>
      </c>
      <c r="IB278" s="382">
        <f>IF($HT278='Classificação geral'!$F272,'Classificação geral'!N272,"")</f>
        <v>0</v>
      </c>
      <c r="IC278" s="382">
        <f>IF($HT278='Classificação geral'!$F272,'Classificação geral'!O272,"")</f>
        <v>0</v>
      </c>
      <c r="ID278" s="382">
        <f>IF($HT278='Classificação geral'!$F272,'Classificação geral'!P272,"")</f>
        <v>0</v>
      </c>
      <c r="IE278" s="382">
        <f>IF($HT278='Classificação geral'!$F272,'Classificação geral'!Q272,"")</f>
        <v>0</v>
      </c>
      <c r="IF278" s="382">
        <f>IF($HT278='Classificação geral'!$F272,'Classificação geral'!R272,"")</f>
        <v>0</v>
      </c>
      <c r="IG278" s="379">
        <f>IF($HT278='Classificação geral'!$F272,'Classificação geral'!$U272,"")</f>
        <v>0</v>
      </c>
      <c r="IH278" s="334" t="str">
        <f t="shared" si="466"/>
        <v/>
      </c>
      <c r="II278" s="297">
        <f>IFERROR(RANK(IG278,IG:IG,0)+ COUNTIF($IG$13:IG277,IG278),"")</f>
        <v>138</v>
      </c>
      <c r="IJ278" s="305"/>
      <c r="IK278" s="295"/>
      <c r="IL278" s="306"/>
      <c r="IM278" s="293"/>
      <c r="IN278" s="293"/>
      <c r="IO278" s="293"/>
      <c r="IP278" s="379">
        <f>IF($IO278='Classificação geral'!$F272,'Classificação geral'!G272,"")</f>
        <v>0</v>
      </c>
      <c r="IQ278" s="379">
        <f>IF($IO278='Classificação geral'!$F272,'Classificação geral'!H272,"")</f>
        <v>0</v>
      </c>
      <c r="IR278" s="379">
        <f>IF($IO278='Classificação geral'!$F272,'Classificação geral'!I272,"")</f>
        <v>0</v>
      </c>
      <c r="IS278" s="379">
        <f>IF($IO278='Classificação geral'!$F272,'Classificação geral'!J272,"")</f>
        <v>0</v>
      </c>
      <c r="IT278" s="379">
        <f>IF($IO278='Classificação geral'!$F272,'Classificação geral'!K272,"")</f>
        <v>0</v>
      </c>
      <c r="IU278" s="379">
        <f>IF($IO278='Classificação geral'!$F272,'Classificação geral'!L272,"")</f>
        <v>0</v>
      </c>
      <c r="IV278" s="379">
        <f>IF($IO278='Classificação geral'!$F272,'Classificação geral'!M272,"")</f>
        <v>0</v>
      </c>
      <c r="IW278" s="379">
        <f>IF($IO278='Classificação geral'!$F272,'Classificação geral'!N272,"")</f>
        <v>0</v>
      </c>
      <c r="IX278" s="379">
        <f>IF($IO278='Classificação geral'!$F272,'Classificação geral'!O272,"")</f>
        <v>0</v>
      </c>
      <c r="IY278" s="379">
        <f>IF($IO278='Classificação geral'!$F272,'Classificação geral'!P272,"")</f>
        <v>0</v>
      </c>
      <c r="IZ278" s="379">
        <f>IF($IO278='Classificação geral'!$F272,'Classificação geral'!Q272,"")</f>
        <v>0</v>
      </c>
      <c r="JA278" s="379">
        <f>IF($IO278='Classificação geral'!$F272,'Classificação geral'!R272,"")</f>
        <v>0</v>
      </c>
      <c r="JB278" s="296">
        <f>IF($IO278='Classificação geral'!$F272,'Classificação geral'!$U272,"")</f>
        <v>0</v>
      </c>
      <c r="JC278" s="334" t="str">
        <f t="shared" si="467"/>
        <v/>
      </c>
      <c r="JD278" s="297">
        <f>IFERROR(RANK(JB278,JB:JB,0)+ COUNTIF($JB$13:JB277,JB278),"")</f>
        <v>138</v>
      </c>
    </row>
    <row r="279" spans="66:264" ht="24.6" x14ac:dyDescent="0.4">
      <c r="EI279" s="295"/>
      <c r="EJ279" s="306"/>
      <c r="EK279" s="293"/>
      <c r="EL279" s="293"/>
      <c r="EM279" s="293"/>
      <c r="EN279" s="378" t="str">
        <f>IFERROR(IF(AND($EL279="fem",'Classificação geral'!$F273=1),'Classificação geral'!G273,""),"")</f>
        <v/>
      </c>
      <c r="EO279" s="378" t="str">
        <f>IFERROR(IF(AND($EL279="fem",'Classificação geral'!$F273=1),'Classificação geral'!H273,""),"")</f>
        <v/>
      </c>
      <c r="EP279" s="378" t="str">
        <f>IFERROR(IF(AND($EL279="fem",'Classificação geral'!$F273=1),'Classificação geral'!I273,""),"")</f>
        <v/>
      </c>
      <c r="EQ279" s="378" t="str">
        <f>IFERROR(IF(AND($EL279="fem",'Classificação geral'!$F273=1),'Classificação geral'!J273,""),"")</f>
        <v/>
      </c>
      <c r="ER279" s="306"/>
      <c r="ES279" s="378" t="str">
        <f>IFERROR(IF(AND($EL279="fem",'Classificação geral'!$F273=1),'Classificação geral'!L273,""),"")</f>
        <v/>
      </c>
      <c r="ET279" s="378" t="str">
        <f>IFERROR(IF(AND($EL279="fem",'Classificação geral'!$F273=1),'Classificação geral'!M273,""),"")</f>
        <v/>
      </c>
      <c r="EU279" s="378" t="str">
        <f>IFERROR(IF(AND($EL279="fem",'Classificação geral'!$F273=1),'Classificação geral'!N273,""),"")</f>
        <v/>
      </c>
      <c r="EV279" s="306"/>
      <c r="EW279" s="378" t="str">
        <f>IFERROR(IF(AND($EL279="fem",'Classificação geral'!$F273=1),'Classificação geral'!P273,""),"")</f>
        <v/>
      </c>
      <c r="EX279" s="378" t="str">
        <f>IFERROR(IF(AND($EL279="fem",'Classificação geral'!$F273=1),'Classificação geral'!Q273,""),"")</f>
        <v/>
      </c>
      <c r="EY279" s="378" t="str">
        <f>IFERROR(IF(AND($EL279="fem",'Classificação geral'!$F273=1),'Classificação geral'!R273,""),"")</f>
        <v/>
      </c>
      <c r="EZ279" s="296"/>
      <c r="FA279" s="380" t="str">
        <f t="shared" si="468"/>
        <v/>
      </c>
      <c r="FB279" s="297" t="str">
        <f>IFERROR(RANK(EZ279,EZ:EZ,0)+ COUNTIF(EZ$13:$EZ278,EZ279),"")</f>
        <v/>
      </c>
      <c r="FC279" s="298"/>
      <c r="FD279" s="305"/>
      <c r="FE279" s="295"/>
      <c r="FF279" s="306"/>
      <c r="FG279" s="293"/>
      <c r="FH279" s="293"/>
      <c r="FI279" s="306"/>
      <c r="FJ279" s="378" t="str">
        <f>IFERROR(IF(AND($FH279="mas",'Classificação geral'!$F273=1),'Classificação geral'!G273,""),"")</f>
        <v/>
      </c>
      <c r="FK279" s="378" t="str">
        <f>IFERROR(IF(AND($FH279="mas",'Classificação geral'!$F273=1),'Classificação geral'!H273,""),"")</f>
        <v/>
      </c>
      <c r="FL279" s="378" t="str">
        <f>IFERROR(IF(AND($FH279="mas",'Classificação geral'!$F273=1),'Classificação geral'!I273,""),"")</f>
        <v/>
      </c>
      <c r="FM279" s="378" t="str">
        <f>IFERROR(IF(AND($FH279="mas",'Classificação geral'!$F273=1),'Classificação geral'!J273,""),"")</f>
        <v/>
      </c>
      <c r="FN279" s="378" t="str">
        <f>IFERROR(IF(AND($FH279="mas",'Classificação geral'!$F273=1),'Classificação geral'!K273,""),"")</f>
        <v/>
      </c>
      <c r="FO279" s="378" t="str">
        <f>IFERROR(IF(AND($FH279="mas",'Classificação geral'!$F273=1),'Classificação geral'!L273,""),"")</f>
        <v/>
      </c>
      <c r="FP279" s="378" t="str">
        <f>IFERROR(IF(AND($FH279="mas",'Classificação geral'!$F273=1),'Classificação geral'!M273,""),"")</f>
        <v/>
      </c>
      <c r="FQ279" s="378" t="str">
        <f>IFERROR(IF(AND($FH279="mas",'Classificação geral'!$F273=1),'Classificação geral'!N273,""),"")</f>
        <v/>
      </c>
      <c r="FR279" s="378" t="str">
        <f>IFERROR(IF(AND($FH279="mas",'Classificação geral'!$F273=1),'Classificação geral'!O273,""),"")</f>
        <v/>
      </c>
      <c r="FS279" s="378" t="str">
        <f>IFERROR(IF(AND($FH279="mas",'Classificação geral'!$F273=1),'Classificação geral'!P273,""),"")</f>
        <v/>
      </c>
      <c r="FT279" s="378" t="str">
        <f>IFERROR(IF(AND($FH279="mas",'Classificação geral'!$F273=1),'Classificação geral'!Q273,""),"")</f>
        <v/>
      </c>
      <c r="FU279" s="378" t="str">
        <f>IFERROR(IF(AND($FH279="mas",'Classificação geral'!$F273=1),'Classificação geral'!R273,""),"")</f>
        <v/>
      </c>
      <c r="FV279" s="306"/>
      <c r="FW279" s="380" t="str">
        <f t="shared" si="469"/>
        <v/>
      </c>
      <c r="FX279" s="297" t="str">
        <f>IFERROR(RANK(FV279,FV:FV,0)+ COUNTIF($FV$13:FV278,FV279),"")</f>
        <v/>
      </c>
      <c r="FY279" s="305"/>
      <c r="FZ279" s="295"/>
      <c r="GA279" s="295"/>
      <c r="GB279" s="293"/>
      <c r="GC279" s="293"/>
      <c r="GD279" s="306"/>
      <c r="GE279" s="378" t="str">
        <f>IFERROR(IF(AND($GC279="fem",'Classificação geral'!$F273=2),'Classificação geral'!G273,""),"")</f>
        <v/>
      </c>
      <c r="GF279" s="378" t="str">
        <f>IFERROR(IF(AND($GC279="fem",'Classificação geral'!$F273=2),'Classificação geral'!H273,""),"")</f>
        <v/>
      </c>
      <c r="GG279" s="378" t="str">
        <f>IFERROR(IF(AND($GC279="fem",'Classificação geral'!$F273=2),'Classificação geral'!I273,""),"")</f>
        <v/>
      </c>
      <c r="GH279" s="378" t="str">
        <f>IFERROR(IF(AND($GC279="fem",'Classificação geral'!$F273=2),'Classificação geral'!J273,""),"")</f>
        <v/>
      </c>
      <c r="GI279" s="378" t="str">
        <f>IFERROR(IF(AND($GC279="fem",'Classificação geral'!$F273=2),'Classificação geral'!K273,""),"")</f>
        <v/>
      </c>
      <c r="GJ279" s="378" t="str">
        <f>IFERROR(IF(AND($GC279="fem",'Classificação geral'!$F273=2),'Classificação geral'!L273,""),"")</f>
        <v/>
      </c>
      <c r="GK279" s="378" t="str">
        <f>IFERROR(IF(AND($GC279="fem",'Classificação geral'!$F273=2),'Classificação geral'!M273,""),"")</f>
        <v/>
      </c>
      <c r="GL279" s="378" t="str">
        <f>IFERROR(IF(AND($GC279="fem",'Classificação geral'!$F273=2),'Classificação geral'!N273,""),"")</f>
        <v/>
      </c>
      <c r="GM279" s="378" t="str">
        <f>IFERROR(IF(AND($GC279="fem",'Classificação geral'!$F273=2),'Classificação geral'!O273,""),"")</f>
        <v/>
      </c>
      <c r="GN279" s="378" t="str">
        <f>IFERROR(IF(AND($GC279="fem",'Classificação geral'!$F273=2),'Classificação geral'!P273,""),"")</f>
        <v/>
      </c>
      <c r="GO279" s="378" t="str">
        <f>IFERROR(IF(AND($GC279="fem",'Classificação geral'!$F273=2),'Classificação geral'!Q273,""),"")</f>
        <v/>
      </c>
      <c r="GP279" s="378" t="str">
        <f>IFERROR(IF(AND($GC279="fem",'Classificação geral'!$F273=2),'Classificação geral'!R273,""),"")</f>
        <v/>
      </c>
      <c r="GQ279" s="306"/>
      <c r="GR279" s="380" t="str">
        <f t="shared" si="470"/>
        <v/>
      </c>
      <c r="GS279" s="297" t="str">
        <f>IFERROR(RANK(GQ279,GQ:GQ,0)+ COUNTIF($GQ$13:GQ278,GQ279),"")</f>
        <v/>
      </c>
      <c r="GT279" s="305"/>
      <c r="GU279" s="295"/>
      <c r="GV279" s="295"/>
      <c r="GW279" s="293"/>
      <c r="GX279" s="293"/>
      <c r="GY279" s="306"/>
      <c r="GZ279" s="306"/>
      <c r="HA279" s="306"/>
      <c r="HB279" s="306"/>
      <c r="HC279" s="306"/>
      <c r="HD279" s="306"/>
      <c r="HE279" s="306"/>
      <c r="HF279" s="306"/>
      <c r="HG279" s="306"/>
      <c r="HH279" s="306"/>
      <c r="HI279" s="306"/>
      <c r="HJ279" s="306"/>
      <c r="HK279" s="306"/>
      <c r="HL279" s="306"/>
      <c r="HM279" s="380" t="str">
        <f t="shared" si="471"/>
        <v/>
      </c>
      <c r="HN279" s="297" t="str">
        <f>IFERROR(RANK(HL279,HL:HL,0)+ COUNTIF($HL$13:HL278,HL279),"")</f>
        <v/>
      </c>
      <c r="HO279" s="305"/>
      <c r="HP279" s="295"/>
      <c r="HQ279" s="306"/>
      <c r="HR279" s="293"/>
      <c r="HS279" s="293"/>
      <c r="HT279" s="293"/>
      <c r="HU279" s="382">
        <f>IF($HT279='Classificação geral'!$F273,'Classificação geral'!G273,"")</f>
        <v>0</v>
      </c>
      <c r="HV279" s="382">
        <f>IF($HT279='Classificação geral'!$F273,'Classificação geral'!H273,"")</f>
        <v>0</v>
      </c>
      <c r="HW279" s="382">
        <f>IF($HT279='Classificação geral'!$F273,'Classificação geral'!I273,"")</f>
        <v>0</v>
      </c>
      <c r="HX279" s="382">
        <f>IF($HT279='Classificação geral'!$F273,'Classificação geral'!J273,"")</f>
        <v>0</v>
      </c>
      <c r="HY279" s="382">
        <f>IF($HT279='Classificação geral'!$F273,'Classificação geral'!K273,"")</f>
        <v>0</v>
      </c>
      <c r="HZ279" s="382">
        <f>IF($HT279='Classificação geral'!$F273,'Classificação geral'!L273,"")</f>
        <v>0</v>
      </c>
      <c r="IA279" s="382">
        <f>IF($HT279='Classificação geral'!$F273,'Classificação geral'!M273,"")</f>
        <v>0</v>
      </c>
      <c r="IB279" s="382">
        <f>IF($HT279='Classificação geral'!$F273,'Classificação geral'!N273,"")</f>
        <v>0</v>
      </c>
      <c r="IC279" s="382">
        <f>IF($HT279='Classificação geral'!$F273,'Classificação geral'!O273,"")</f>
        <v>0</v>
      </c>
      <c r="ID279" s="382">
        <f>IF($HT279='Classificação geral'!$F273,'Classificação geral'!P273,"")</f>
        <v>0</v>
      </c>
      <c r="IE279" s="382">
        <f>IF($HT279='Classificação geral'!$F273,'Classificação geral'!Q273,"")</f>
        <v>0</v>
      </c>
      <c r="IF279" s="382">
        <f>IF($HT279='Classificação geral'!$F273,'Classificação geral'!R273,"")</f>
        <v>0</v>
      </c>
      <c r="IG279" s="379">
        <f>IF($HT279='Classificação geral'!$F273,'Classificação geral'!$U273,"")</f>
        <v>0</v>
      </c>
      <c r="IH279" s="334" t="str">
        <f t="shared" si="466"/>
        <v/>
      </c>
      <c r="II279" s="297">
        <f>IFERROR(RANK(IG279,IG:IG,0)+ COUNTIF($IG$13:IG278,IG279),"")</f>
        <v>139</v>
      </c>
      <c r="IJ279" s="305"/>
      <c r="IK279" s="295"/>
      <c r="IL279" s="306"/>
      <c r="IM279" s="293"/>
      <c r="IN279" s="293"/>
      <c r="IO279" s="293"/>
      <c r="IP279" s="379">
        <f>IF($IO279='Classificação geral'!$F273,'Classificação geral'!G273,"")</f>
        <v>0</v>
      </c>
      <c r="IQ279" s="379">
        <f>IF($IO279='Classificação geral'!$F273,'Classificação geral'!H273,"")</f>
        <v>0</v>
      </c>
      <c r="IR279" s="379">
        <f>IF($IO279='Classificação geral'!$F273,'Classificação geral'!I273,"")</f>
        <v>0</v>
      </c>
      <c r="IS279" s="379">
        <f>IF($IO279='Classificação geral'!$F273,'Classificação geral'!J273,"")</f>
        <v>0</v>
      </c>
      <c r="IT279" s="379">
        <f>IF($IO279='Classificação geral'!$F273,'Classificação geral'!K273,"")</f>
        <v>0</v>
      </c>
      <c r="IU279" s="379">
        <f>IF($IO279='Classificação geral'!$F273,'Classificação geral'!L273,"")</f>
        <v>0</v>
      </c>
      <c r="IV279" s="379">
        <f>IF($IO279='Classificação geral'!$F273,'Classificação geral'!M273,"")</f>
        <v>0</v>
      </c>
      <c r="IW279" s="379">
        <f>IF($IO279='Classificação geral'!$F273,'Classificação geral'!N273,"")</f>
        <v>0</v>
      </c>
      <c r="IX279" s="379">
        <f>IF($IO279='Classificação geral'!$F273,'Classificação geral'!O273,"")</f>
        <v>0</v>
      </c>
      <c r="IY279" s="379">
        <f>IF($IO279='Classificação geral'!$F273,'Classificação geral'!P273,"")</f>
        <v>0</v>
      </c>
      <c r="IZ279" s="379">
        <f>IF($IO279='Classificação geral'!$F273,'Classificação geral'!Q273,"")</f>
        <v>0</v>
      </c>
      <c r="JA279" s="379">
        <f>IF($IO279='Classificação geral'!$F273,'Classificação geral'!R273,"")</f>
        <v>0</v>
      </c>
      <c r="JB279" s="296">
        <f>IF($IO279='Classificação geral'!$F273,'Classificação geral'!$U273,"")</f>
        <v>0</v>
      </c>
      <c r="JC279" s="334" t="str">
        <f t="shared" si="467"/>
        <v/>
      </c>
      <c r="JD279" s="297">
        <f>IFERROR(RANK(JB279,JB:JB,0)+ COUNTIF($JB$13:JB278,JB279),"")</f>
        <v>139</v>
      </c>
    </row>
    <row r="280" spans="66:264" ht="24.6" x14ac:dyDescent="0.4">
      <c r="EI280" s="295"/>
      <c r="EJ280" s="306"/>
      <c r="EK280" s="293"/>
      <c r="EL280" s="293"/>
      <c r="EM280" s="293"/>
      <c r="EN280" s="378" t="str">
        <f>IFERROR(IF(AND($EL280="fem",'Classificação geral'!$F274=1),'Classificação geral'!G274,""),"")</f>
        <v/>
      </c>
      <c r="EO280" s="378" t="str">
        <f>IFERROR(IF(AND($EL280="fem",'Classificação geral'!$F274=1),'Classificação geral'!H274,""),"")</f>
        <v/>
      </c>
      <c r="EP280" s="378" t="str">
        <f>IFERROR(IF(AND($EL280="fem",'Classificação geral'!$F274=1),'Classificação geral'!I274,""),"")</f>
        <v/>
      </c>
      <c r="EQ280" s="378" t="str">
        <f>IFERROR(IF(AND($EL280="fem",'Classificação geral'!$F274=1),'Classificação geral'!J274,""),"")</f>
        <v/>
      </c>
      <c r="ER280" s="306"/>
      <c r="ES280" s="378" t="str">
        <f>IFERROR(IF(AND($EL280="fem",'Classificação geral'!$F274=1),'Classificação geral'!L274,""),"")</f>
        <v/>
      </c>
      <c r="ET280" s="378" t="str">
        <f>IFERROR(IF(AND($EL280="fem",'Classificação geral'!$F274=1),'Classificação geral'!M274,""),"")</f>
        <v/>
      </c>
      <c r="EU280" s="378" t="str">
        <f>IFERROR(IF(AND($EL280="fem",'Classificação geral'!$F274=1),'Classificação geral'!N274,""),"")</f>
        <v/>
      </c>
      <c r="EV280" s="306"/>
      <c r="EW280" s="378" t="str">
        <f>IFERROR(IF(AND($EL280="fem",'Classificação geral'!$F274=1),'Classificação geral'!P274,""),"")</f>
        <v/>
      </c>
      <c r="EX280" s="378" t="str">
        <f>IFERROR(IF(AND($EL280="fem",'Classificação geral'!$F274=1),'Classificação geral'!Q274,""),"")</f>
        <v/>
      </c>
      <c r="EY280" s="378" t="str">
        <f>IFERROR(IF(AND($EL280="fem",'Classificação geral'!$F274=1),'Classificação geral'!R274,""),"")</f>
        <v/>
      </c>
      <c r="EZ280" s="296"/>
      <c r="FA280" s="380" t="str">
        <f t="shared" si="468"/>
        <v/>
      </c>
      <c r="FB280" s="297" t="str">
        <f>IFERROR(RANK(EZ280,EZ:EZ,0)+ COUNTIF(EZ$13:$EZ279,EZ280),"")</f>
        <v/>
      </c>
      <c r="FC280" s="298"/>
      <c r="FD280" s="305"/>
      <c r="FE280" s="295"/>
      <c r="FF280" s="306"/>
      <c r="FG280" s="293"/>
      <c r="FH280" s="293"/>
      <c r="FI280" s="306"/>
      <c r="FJ280" s="378" t="str">
        <f>IFERROR(IF(AND($FH280="mas",'Classificação geral'!$F274=1),'Classificação geral'!G274,""),"")</f>
        <v/>
      </c>
      <c r="FK280" s="378" t="str">
        <f>IFERROR(IF(AND($FH280="mas",'Classificação geral'!$F274=1),'Classificação geral'!H274,""),"")</f>
        <v/>
      </c>
      <c r="FL280" s="378" t="str">
        <f>IFERROR(IF(AND($FH280="mas",'Classificação geral'!$F274=1),'Classificação geral'!I274,""),"")</f>
        <v/>
      </c>
      <c r="FM280" s="378" t="str">
        <f>IFERROR(IF(AND($FH280="mas",'Classificação geral'!$F274=1),'Classificação geral'!J274,""),"")</f>
        <v/>
      </c>
      <c r="FN280" s="378" t="str">
        <f>IFERROR(IF(AND($FH280="mas",'Classificação geral'!$F274=1),'Classificação geral'!K274,""),"")</f>
        <v/>
      </c>
      <c r="FO280" s="378" t="str">
        <f>IFERROR(IF(AND($FH280="mas",'Classificação geral'!$F274=1),'Classificação geral'!L274,""),"")</f>
        <v/>
      </c>
      <c r="FP280" s="378" t="str">
        <f>IFERROR(IF(AND($FH280="mas",'Classificação geral'!$F274=1),'Classificação geral'!M274,""),"")</f>
        <v/>
      </c>
      <c r="FQ280" s="378" t="str">
        <f>IFERROR(IF(AND($FH280="mas",'Classificação geral'!$F274=1),'Classificação geral'!N274,""),"")</f>
        <v/>
      </c>
      <c r="FR280" s="378" t="str">
        <f>IFERROR(IF(AND($FH280="mas",'Classificação geral'!$F274=1),'Classificação geral'!O274,""),"")</f>
        <v/>
      </c>
      <c r="FS280" s="378" t="str">
        <f>IFERROR(IF(AND($FH280="mas",'Classificação geral'!$F274=1),'Classificação geral'!P274,""),"")</f>
        <v/>
      </c>
      <c r="FT280" s="378" t="str">
        <f>IFERROR(IF(AND($FH280="mas",'Classificação geral'!$F274=1),'Classificação geral'!Q274,""),"")</f>
        <v/>
      </c>
      <c r="FU280" s="378" t="str">
        <f>IFERROR(IF(AND($FH280="mas",'Classificação geral'!$F274=1),'Classificação geral'!R274,""),"")</f>
        <v/>
      </c>
      <c r="FV280" s="306"/>
      <c r="FW280" s="380" t="str">
        <f t="shared" si="469"/>
        <v/>
      </c>
      <c r="FX280" s="297" t="str">
        <f>IFERROR(RANK(FV280,FV:FV,0)+ COUNTIF($FV$13:FV279,FV280),"")</f>
        <v/>
      </c>
      <c r="FY280" s="305"/>
      <c r="FZ280" s="295"/>
      <c r="GA280" s="295"/>
      <c r="GB280" s="293"/>
      <c r="GC280" s="293"/>
      <c r="GD280" s="306"/>
      <c r="GE280" s="378" t="str">
        <f>IFERROR(IF(AND($GC280="fem",'Classificação geral'!$F274=2),'Classificação geral'!G274,""),"")</f>
        <v/>
      </c>
      <c r="GF280" s="378" t="str">
        <f>IFERROR(IF(AND($GC280="fem",'Classificação geral'!$F274=2),'Classificação geral'!H274,""),"")</f>
        <v/>
      </c>
      <c r="GG280" s="378" t="str">
        <f>IFERROR(IF(AND($GC280="fem",'Classificação geral'!$F274=2),'Classificação geral'!I274,""),"")</f>
        <v/>
      </c>
      <c r="GH280" s="378" t="str">
        <f>IFERROR(IF(AND($GC280="fem",'Classificação geral'!$F274=2),'Classificação geral'!J274,""),"")</f>
        <v/>
      </c>
      <c r="GI280" s="378" t="str">
        <f>IFERROR(IF(AND($GC280="fem",'Classificação geral'!$F274=2),'Classificação geral'!K274,""),"")</f>
        <v/>
      </c>
      <c r="GJ280" s="378" t="str">
        <f>IFERROR(IF(AND($GC280="fem",'Classificação geral'!$F274=2),'Classificação geral'!L274,""),"")</f>
        <v/>
      </c>
      <c r="GK280" s="378" t="str">
        <f>IFERROR(IF(AND($GC280="fem",'Classificação geral'!$F274=2),'Classificação geral'!M274,""),"")</f>
        <v/>
      </c>
      <c r="GL280" s="378" t="str">
        <f>IFERROR(IF(AND($GC280="fem",'Classificação geral'!$F274=2),'Classificação geral'!N274,""),"")</f>
        <v/>
      </c>
      <c r="GM280" s="378" t="str">
        <f>IFERROR(IF(AND($GC280="fem",'Classificação geral'!$F274=2),'Classificação geral'!O274,""),"")</f>
        <v/>
      </c>
      <c r="GN280" s="378" t="str">
        <f>IFERROR(IF(AND($GC280="fem",'Classificação geral'!$F274=2),'Classificação geral'!P274,""),"")</f>
        <v/>
      </c>
      <c r="GO280" s="378" t="str">
        <f>IFERROR(IF(AND($GC280="fem",'Classificação geral'!$F274=2),'Classificação geral'!Q274,""),"")</f>
        <v/>
      </c>
      <c r="GP280" s="378" t="str">
        <f>IFERROR(IF(AND($GC280="fem",'Classificação geral'!$F274=2),'Classificação geral'!R274,""),"")</f>
        <v/>
      </c>
      <c r="GQ280" s="306"/>
      <c r="GR280" s="380" t="str">
        <f t="shared" si="470"/>
        <v/>
      </c>
      <c r="GS280" s="297" t="str">
        <f>IFERROR(RANK(GQ280,GQ:GQ,0)+ COUNTIF($GQ$13:GQ279,GQ280),"")</f>
        <v/>
      </c>
      <c r="GT280" s="305"/>
      <c r="GU280" s="295"/>
      <c r="GV280" s="295"/>
      <c r="GW280" s="293"/>
      <c r="GX280" s="293"/>
      <c r="GY280" s="306"/>
      <c r="GZ280" s="306"/>
      <c r="HA280" s="306"/>
      <c r="HB280" s="306"/>
      <c r="HC280" s="306"/>
      <c r="HD280" s="306"/>
      <c r="HE280" s="306"/>
      <c r="HF280" s="306"/>
      <c r="HG280" s="306"/>
      <c r="HH280" s="306"/>
      <c r="HI280" s="306"/>
      <c r="HJ280" s="306"/>
      <c r="HK280" s="306"/>
      <c r="HL280" s="306"/>
      <c r="HM280" s="380" t="str">
        <f t="shared" si="471"/>
        <v/>
      </c>
      <c r="HN280" s="297" t="str">
        <f>IFERROR(RANK(HL280,HL:HL,0)+ COUNTIF($HL$13:HL279,HL280),"")</f>
        <v/>
      </c>
      <c r="HO280" s="305"/>
      <c r="HP280" s="295"/>
      <c r="HQ280" s="306"/>
      <c r="HR280" s="293"/>
      <c r="HS280" s="293"/>
      <c r="HT280" s="293"/>
      <c r="HU280" s="382">
        <f>IF($HT280='Classificação geral'!$F274,'Classificação geral'!G274,"")</f>
        <v>0</v>
      </c>
      <c r="HV280" s="382">
        <f>IF($HT280='Classificação geral'!$F274,'Classificação geral'!H274,"")</f>
        <v>0</v>
      </c>
      <c r="HW280" s="382">
        <f>IF($HT280='Classificação geral'!$F274,'Classificação geral'!I274,"")</f>
        <v>0</v>
      </c>
      <c r="HX280" s="382">
        <f>IF($HT280='Classificação geral'!$F274,'Classificação geral'!J274,"")</f>
        <v>0</v>
      </c>
      <c r="HY280" s="382">
        <f>IF($HT280='Classificação geral'!$F274,'Classificação geral'!K274,"")</f>
        <v>0</v>
      </c>
      <c r="HZ280" s="382">
        <f>IF($HT280='Classificação geral'!$F274,'Classificação geral'!L274,"")</f>
        <v>0</v>
      </c>
      <c r="IA280" s="382">
        <f>IF($HT280='Classificação geral'!$F274,'Classificação geral'!M274,"")</f>
        <v>0</v>
      </c>
      <c r="IB280" s="382">
        <f>IF($HT280='Classificação geral'!$F274,'Classificação geral'!N274,"")</f>
        <v>0</v>
      </c>
      <c r="IC280" s="382">
        <f>IF($HT280='Classificação geral'!$F274,'Classificação geral'!O274,"")</f>
        <v>0</v>
      </c>
      <c r="ID280" s="382">
        <f>IF($HT280='Classificação geral'!$F274,'Classificação geral'!P274,"")</f>
        <v>0</v>
      </c>
      <c r="IE280" s="382">
        <f>IF($HT280='Classificação geral'!$F274,'Classificação geral'!Q274,"")</f>
        <v>0</v>
      </c>
      <c r="IF280" s="382">
        <f>IF($HT280='Classificação geral'!$F274,'Classificação geral'!R274,"")</f>
        <v>0</v>
      </c>
      <c r="IG280" s="379">
        <f>IF($HT280='Classificação geral'!$F274,'Classificação geral'!$U274,"")</f>
        <v>0</v>
      </c>
      <c r="IH280" s="334" t="str">
        <f t="shared" si="466"/>
        <v/>
      </c>
      <c r="II280" s="297">
        <f>IFERROR(RANK(IG280,IG:IG,0)+ COUNTIF($IG$13:IG279,IG280),"")</f>
        <v>140</v>
      </c>
      <c r="IJ280" s="305"/>
      <c r="IK280" s="295"/>
      <c r="IL280" s="306"/>
      <c r="IM280" s="293"/>
      <c r="IN280" s="293"/>
      <c r="IO280" s="293"/>
      <c r="IP280" s="379">
        <f>IF($IO280='Classificação geral'!$F274,'Classificação geral'!G274,"")</f>
        <v>0</v>
      </c>
      <c r="IQ280" s="379">
        <f>IF($IO280='Classificação geral'!$F274,'Classificação geral'!H274,"")</f>
        <v>0</v>
      </c>
      <c r="IR280" s="379">
        <f>IF($IO280='Classificação geral'!$F274,'Classificação geral'!I274,"")</f>
        <v>0</v>
      </c>
      <c r="IS280" s="379">
        <f>IF($IO280='Classificação geral'!$F274,'Classificação geral'!J274,"")</f>
        <v>0</v>
      </c>
      <c r="IT280" s="379">
        <f>IF($IO280='Classificação geral'!$F274,'Classificação geral'!K274,"")</f>
        <v>0</v>
      </c>
      <c r="IU280" s="379">
        <f>IF($IO280='Classificação geral'!$F274,'Classificação geral'!L274,"")</f>
        <v>0</v>
      </c>
      <c r="IV280" s="379">
        <f>IF($IO280='Classificação geral'!$F274,'Classificação geral'!M274,"")</f>
        <v>0</v>
      </c>
      <c r="IW280" s="379">
        <f>IF($IO280='Classificação geral'!$F274,'Classificação geral'!N274,"")</f>
        <v>0</v>
      </c>
      <c r="IX280" s="379">
        <f>IF($IO280='Classificação geral'!$F274,'Classificação geral'!O274,"")</f>
        <v>0</v>
      </c>
      <c r="IY280" s="379">
        <f>IF($IO280='Classificação geral'!$F274,'Classificação geral'!P274,"")</f>
        <v>0</v>
      </c>
      <c r="IZ280" s="379">
        <f>IF($IO280='Classificação geral'!$F274,'Classificação geral'!Q274,"")</f>
        <v>0</v>
      </c>
      <c r="JA280" s="379">
        <f>IF($IO280='Classificação geral'!$F274,'Classificação geral'!R274,"")</f>
        <v>0</v>
      </c>
      <c r="JB280" s="296">
        <f>IF($IO280='Classificação geral'!$F274,'Classificação geral'!$U274,"")</f>
        <v>0</v>
      </c>
      <c r="JC280" s="334" t="str">
        <f t="shared" si="467"/>
        <v/>
      </c>
      <c r="JD280" s="297">
        <f>IFERROR(RANK(JB280,JB:JB,0)+ COUNTIF($JB$13:JB279,JB280),"")</f>
        <v>140</v>
      </c>
    </row>
    <row r="281" spans="66:264" ht="24.6" x14ac:dyDescent="0.4">
      <c r="EI281" s="295"/>
      <c r="EJ281" s="306"/>
      <c r="EK281" s="293"/>
      <c r="EL281" s="293"/>
      <c r="EM281" s="293"/>
      <c r="EN281" s="378" t="str">
        <f>IFERROR(IF(AND($EL281="fem",'Classificação geral'!$F275=1),'Classificação geral'!G275,""),"")</f>
        <v/>
      </c>
      <c r="EO281" s="378" t="str">
        <f>IFERROR(IF(AND($EL281="fem",'Classificação geral'!$F275=1),'Classificação geral'!H275,""),"")</f>
        <v/>
      </c>
      <c r="EP281" s="378" t="str">
        <f>IFERROR(IF(AND($EL281="fem",'Classificação geral'!$F275=1),'Classificação geral'!I275,""),"")</f>
        <v/>
      </c>
      <c r="EQ281" s="378" t="str">
        <f>IFERROR(IF(AND($EL281="fem",'Classificação geral'!$F275=1),'Classificação geral'!J275,""),"")</f>
        <v/>
      </c>
      <c r="ER281" s="306"/>
      <c r="ES281" s="378" t="str">
        <f>IFERROR(IF(AND($EL281="fem",'Classificação geral'!$F275=1),'Classificação geral'!L275,""),"")</f>
        <v/>
      </c>
      <c r="ET281" s="378" t="str">
        <f>IFERROR(IF(AND($EL281="fem",'Classificação geral'!$F275=1),'Classificação geral'!M275,""),"")</f>
        <v/>
      </c>
      <c r="EU281" s="378" t="str">
        <f>IFERROR(IF(AND($EL281="fem",'Classificação geral'!$F275=1),'Classificação geral'!N275,""),"")</f>
        <v/>
      </c>
      <c r="EV281" s="306"/>
      <c r="EW281" s="378" t="str">
        <f>IFERROR(IF(AND($EL281="fem",'Classificação geral'!$F275=1),'Classificação geral'!P275,""),"")</f>
        <v/>
      </c>
      <c r="EX281" s="378" t="str">
        <f>IFERROR(IF(AND($EL281="fem",'Classificação geral'!$F275=1),'Classificação geral'!Q275,""),"")</f>
        <v/>
      </c>
      <c r="EY281" s="378" t="str">
        <f>IFERROR(IF(AND($EL281="fem",'Classificação geral'!$F275=1),'Classificação geral'!R275,""),"")</f>
        <v/>
      </c>
      <c r="EZ281" s="296"/>
      <c r="FA281" s="380" t="str">
        <f t="shared" si="468"/>
        <v/>
      </c>
      <c r="FB281" s="297" t="str">
        <f>IFERROR(RANK(EZ281,EZ:EZ,0)+ COUNTIF(EZ$13:$EZ280,EZ281),"")</f>
        <v/>
      </c>
      <c r="FC281" s="298"/>
      <c r="FD281" s="305"/>
      <c r="FE281" s="295"/>
      <c r="FF281" s="306"/>
      <c r="FG281" s="293"/>
      <c r="FH281" s="293"/>
      <c r="FI281" s="306"/>
      <c r="FJ281" s="378" t="str">
        <f>IFERROR(IF(AND($FH281="mas",'Classificação geral'!$F275=1),'Classificação geral'!G275,""),"")</f>
        <v/>
      </c>
      <c r="FK281" s="378" t="str">
        <f>IFERROR(IF(AND($FH281="mas",'Classificação geral'!$F275=1),'Classificação geral'!H275,""),"")</f>
        <v/>
      </c>
      <c r="FL281" s="378" t="str">
        <f>IFERROR(IF(AND($FH281="mas",'Classificação geral'!$F275=1),'Classificação geral'!I275,""),"")</f>
        <v/>
      </c>
      <c r="FM281" s="378" t="str">
        <f>IFERROR(IF(AND($FH281="mas",'Classificação geral'!$F275=1),'Classificação geral'!J275,""),"")</f>
        <v/>
      </c>
      <c r="FN281" s="378" t="str">
        <f>IFERROR(IF(AND($FH281="mas",'Classificação geral'!$F275=1),'Classificação geral'!K275,""),"")</f>
        <v/>
      </c>
      <c r="FO281" s="378" t="str">
        <f>IFERROR(IF(AND($FH281="mas",'Classificação geral'!$F275=1),'Classificação geral'!L275,""),"")</f>
        <v/>
      </c>
      <c r="FP281" s="378" t="str">
        <f>IFERROR(IF(AND($FH281="mas",'Classificação geral'!$F275=1),'Classificação geral'!M275,""),"")</f>
        <v/>
      </c>
      <c r="FQ281" s="378" t="str">
        <f>IFERROR(IF(AND($FH281="mas",'Classificação geral'!$F275=1),'Classificação geral'!N275,""),"")</f>
        <v/>
      </c>
      <c r="FR281" s="378" t="str">
        <f>IFERROR(IF(AND($FH281="mas",'Classificação geral'!$F275=1),'Classificação geral'!O275,""),"")</f>
        <v/>
      </c>
      <c r="FS281" s="378" t="str">
        <f>IFERROR(IF(AND($FH281="mas",'Classificação geral'!$F275=1),'Classificação geral'!P275,""),"")</f>
        <v/>
      </c>
      <c r="FT281" s="378" t="str">
        <f>IFERROR(IF(AND($FH281="mas",'Classificação geral'!$F275=1),'Classificação geral'!Q275,""),"")</f>
        <v/>
      </c>
      <c r="FU281" s="378" t="str">
        <f>IFERROR(IF(AND($FH281="mas",'Classificação geral'!$F275=1),'Classificação geral'!R275,""),"")</f>
        <v/>
      </c>
      <c r="FV281" s="306"/>
      <c r="FW281" s="380" t="str">
        <f t="shared" si="469"/>
        <v/>
      </c>
      <c r="FX281" s="297" t="str">
        <f>IFERROR(RANK(FV281,FV:FV,0)+ COUNTIF($FV$13:FV280,FV281),"")</f>
        <v/>
      </c>
      <c r="FY281" s="305"/>
      <c r="FZ281" s="295"/>
      <c r="GA281" s="295"/>
      <c r="GB281" s="293"/>
      <c r="GC281" s="293"/>
      <c r="GD281" s="306"/>
      <c r="GE281" s="378" t="str">
        <f>IFERROR(IF(AND($GC281="fem",'Classificação geral'!$F275=2),'Classificação geral'!G275,""),"")</f>
        <v/>
      </c>
      <c r="GF281" s="378" t="str">
        <f>IFERROR(IF(AND($GC281="fem",'Classificação geral'!$F275=2),'Classificação geral'!H275,""),"")</f>
        <v/>
      </c>
      <c r="GG281" s="378" t="str">
        <f>IFERROR(IF(AND($GC281="fem",'Classificação geral'!$F275=2),'Classificação geral'!I275,""),"")</f>
        <v/>
      </c>
      <c r="GH281" s="378" t="str">
        <f>IFERROR(IF(AND($GC281="fem",'Classificação geral'!$F275=2),'Classificação geral'!J275,""),"")</f>
        <v/>
      </c>
      <c r="GI281" s="378" t="str">
        <f>IFERROR(IF(AND($GC281="fem",'Classificação geral'!$F275=2),'Classificação geral'!K275,""),"")</f>
        <v/>
      </c>
      <c r="GJ281" s="378" t="str">
        <f>IFERROR(IF(AND($GC281="fem",'Classificação geral'!$F275=2),'Classificação geral'!L275,""),"")</f>
        <v/>
      </c>
      <c r="GK281" s="378" t="str">
        <f>IFERROR(IF(AND($GC281="fem",'Classificação geral'!$F275=2),'Classificação geral'!M275,""),"")</f>
        <v/>
      </c>
      <c r="GL281" s="378" t="str">
        <f>IFERROR(IF(AND($GC281="fem",'Classificação geral'!$F275=2),'Classificação geral'!N275,""),"")</f>
        <v/>
      </c>
      <c r="GM281" s="378" t="str">
        <f>IFERROR(IF(AND($GC281="fem",'Classificação geral'!$F275=2),'Classificação geral'!O275,""),"")</f>
        <v/>
      </c>
      <c r="GN281" s="378" t="str">
        <f>IFERROR(IF(AND($GC281="fem",'Classificação geral'!$F275=2),'Classificação geral'!P275,""),"")</f>
        <v/>
      </c>
      <c r="GO281" s="378" t="str">
        <f>IFERROR(IF(AND($GC281="fem",'Classificação geral'!$F275=2),'Classificação geral'!Q275,""),"")</f>
        <v/>
      </c>
      <c r="GP281" s="378" t="str">
        <f>IFERROR(IF(AND($GC281="fem",'Classificação geral'!$F275=2),'Classificação geral'!R275,""),"")</f>
        <v/>
      </c>
      <c r="GQ281" s="306"/>
      <c r="GR281" s="380" t="str">
        <f t="shared" si="470"/>
        <v/>
      </c>
      <c r="GS281" s="297" t="str">
        <f>IFERROR(RANK(GQ281,GQ:GQ,0)+ COUNTIF($GQ$13:GQ280,GQ281),"")</f>
        <v/>
      </c>
      <c r="GT281" s="305"/>
      <c r="GU281" s="295"/>
      <c r="GV281" s="295"/>
      <c r="GW281" s="293"/>
      <c r="GX281" s="293"/>
      <c r="GY281" s="306"/>
      <c r="GZ281" s="306"/>
      <c r="HA281" s="306"/>
      <c r="HB281" s="306"/>
      <c r="HC281" s="306"/>
      <c r="HD281" s="306"/>
      <c r="HE281" s="306"/>
      <c r="HF281" s="306"/>
      <c r="HG281" s="306"/>
      <c r="HH281" s="306"/>
      <c r="HI281" s="306"/>
      <c r="HJ281" s="306"/>
      <c r="HK281" s="306"/>
      <c r="HL281" s="306"/>
      <c r="HM281" s="380" t="str">
        <f t="shared" si="471"/>
        <v/>
      </c>
      <c r="HN281" s="297" t="str">
        <f>IFERROR(RANK(HL281,HL:HL,0)+ COUNTIF($HL$13:HL280,HL281),"")</f>
        <v/>
      </c>
      <c r="HO281" s="305"/>
      <c r="HP281" s="295"/>
      <c r="HQ281" s="306"/>
      <c r="HR281" s="293"/>
      <c r="HS281" s="293"/>
      <c r="HT281" s="293"/>
      <c r="HU281" s="382">
        <f>IF($HT281='Classificação geral'!$F275,'Classificação geral'!G275,"")</f>
        <v>0</v>
      </c>
      <c r="HV281" s="382">
        <f>IF($HT281='Classificação geral'!$F275,'Classificação geral'!H275,"")</f>
        <v>0</v>
      </c>
      <c r="HW281" s="382">
        <f>IF($HT281='Classificação geral'!$F275,'Classificação geral'!I275,"")</f>
        <v>0</v>
      </c>
      <c r="HX281" s="382">
        <f>IF($HT281='Classificação geral'!$F275,'Classificação geral'!J275,"")</f>
        <v>0</v>
      </c>
      <c r="HY281" s="382">
        <f>IF($HT281='Classificação geral'!$F275,'Classificação geral'!K275,"")</f>
        <v>0</v>
      </c>
      <c r="HZ281" s="382">
        <f>IF($HT281='Classificação geral'!$F275,'Classificação geral'!L275,"")</f>
        <v>0</v>
      </c>
      <c r="IA281" s="382">
        <f>IF($HT281='Classificação geral'!$F275,'Classificação geral'!M275,"")</f>
        <v>0</v>
      </c>
      <c r="IB281" s="382">
        <f>IF($HT281='Classificação geral'!$F275,'Classificação geral'!N275,"")</f>
        <v>0</v>
      </c>
      <c r="IC281" s="382">
        <f>IF($HT281='Classificação geral'!$F275,'Classificação geral'!O275,"")</f>
        <v>0</v>
      </c>
      <c r="ID281" s="382">
        <f>IF($HT281='Classificação geral'!$F275,'Classificação geral'!P275,"")</f>
        <v>0</v>
      </c>
      <c r="IE281" s="382">
        <f>IF($HT281='Classificação geral'!$F275,'Classificação geral'!Q275,"")</f>
        <v>0</v>
      </c>
      <c r="IF281" s="382">
        <f>IF($HT281='Classificação geral'!$F275,'Classificação geral'!R275,"")</f>
        <v>0</v>
      </c>
      <c r="IG281" s="379">
        <f>IF($HT281='Classificação geral'!$F275,'Classificação geral'!$U275,"")</f>
        <v>0</v>
      </c>
      <c r="IH281" s="334" t="str">
        <f t="shared" si="466"/>
        <v/>
      </c>
      <c r="II281" s="297">
        <f>IFERROR(RANK(IG281,IG:IG,0)+ COUNTIF($IG$13:IG280,IG281),"")</f>
        <v>141</v>
      </c>
      <c r="IJ281" s="305"/>
      <c r="IK281" s="295"/>
      <c r="IL281" s="306"/>
      <c r="IM281" s="293"/>
      <c r="IN281" s="293"/>
      <c r="IO281" s="293"/>
      <c r="IP281" s="379">
        <f>IF($IO281='Classificação geral'!$F275,'Classificação geral'!G275,"")</f>
        <v>0</v>
      </c>
      <c r="IQ281" s="379">
        <f>IF($IO281='Classificação geral'!$F275,'Classificação geral'!H275,"")</f>
        <v>0</v>
      </c>
      <c r="IR281" s="379">
        <f>IF($IO281='Classificação geral'!$F275,'Classificação geral'!I275,"")</f>
        <v>0</v>
      </c>
      <c r="IS281" s="379">
        <f>IF($IO281='Classificação geral'!$F275,'Classificação geral'!J275,"")</f>
        <v>0</v>
      </c>
      <c r="IT281" s="379">
        <f>IF($IO281='Classificação geral'!$F275,'Classificação geral'!K275,"")</f>
        <v>0</v>
      </c>
      <c r="IU281" s="379">
        <f>IF($IO281='Classificação geral'!$F275,'Classificação geral'!L275,"")</f>
        <v>0</v>
      </c>
      <c r="IV281" s="379">
        <f>IF($IO281='Classificação geral'!$F275,'Classificação geral'!M275,"")</f>
        <v>0</v>
      </c>
      <c r="IW281" s="379">
        <f>IF($IO281='Classificação geral'!$F275,'Classificação geral'!N275,"")</f>
        <v>0</v>
      </c>
      <c r="IX281" s="379">
        <f>IF($IO281='Classificação geral'!$F275,'Classificação geral'!O275,"")</f>
        <v>0</v>
      </c>
      <c r="IY281" s="379">
        <f>IF($IO281='Classificação geral'!$F275,'Classificação geral'!P275,"")</f>
        <v>0</v>
      </c>
      <c r="IZ281" s="379">
        <f>IF($IO281='Classificação geral'!$F275,'Classificação geral'!Q275,"")</f>
        <v>0</v>
      </c>
      <c r="JA281" s="379">
        <f>IF($IO281='Classificação geral'!$F275,'Classificação geral'!R275,"")</f>
        <v>0</v>
      </c>
      <c r="JB281" s="296">
        <f>IF($IO281='Classificação geral'!$F275,'Classificação geral'!$U275,"")</f>
        <v>0</v>
      </c>
      <c r="JC281" s="334" t="str">
        <f t="shared" si="467"/>
        <v/>
      </c>
      <c r="JD281" s="297">
        <f>IFERROR(RANK(JB281,JB:JB,0)+ COUNTIF($JB$13:JB280,JB281),"")</f>
        <v>141</v>
      </c>
    </row>
    <row r="282" spans="66:264" ht="24.6" x14ac:dyDescent="0.4">
      <c r="EI282" s="295"/>
      <c r="EJ282" s="306"/>
      <c r="EK282" s="293"/>
      <c r="EL282" s="293"/>
      <c r="EM282" s="293"/>
      <c r="EN282" s="378" t="str">
        <f>IFERROR(IF(AND($EL282="fem",'Classificação geral'!$F276=1),'Classificação geral'!G276,""),"")</f>
        <v/>
      </c>
      <c r="EO282" s="378" t="str">
        <f>IFERROR(IF(AND($EL282="fem",'Classificação geral'!$F276=1),'Classificação geral'!H276,""),"")</f>
        <v/>
      </c>
      <c r="EP282" s="378" t="str">
        <f>IFERROR(IF(AND($EL282="fem",'Classificação geral'!$F276=1),'Classificação geral'!I276,""),"")</f>
        <v/>
      </c>
      <c r="EQ282" s="378" t="str">
        <f>IFERROR(IF(AND($EL282="fem",'Classificação geral'!$F276=1),'Classificação geral'!J276,""),"")</f>
        <v/>
      </c>
      <c r="ER282" s="306"/>
      <c r="ES282" s="378" t="str">
        <f>IFERROR(IF(AND($EL282="fem",'Classificação geral'!$F276=1),'Classificação geral'!L276,""),"")</f>
        <v/>
      </c>
      <c r="ET282" s="378" t="str">
        <f>IFERROR(IF(AND($EL282="fem",'Classificação geral'!$F276=1),'Classificação geral'!M276,""),"")</f>
        <v/>
      </c>
      <c r="EU282" s="378" t="str">
        <f>IFERROR(IF(AND($EL282="fem",'Classificação geral'!$F276=1),'Classificação geral'!N276,""),"")</f>
        <v/>
      </c>
      <c r="EV282" s="306"/>
      <c r="EW282" s="378" t="str">
        <f>IFERROR(IF(AND($EL282="fem",'Classificação geral'!$F276=1),'Classificação geral'!P276,""),"")</f>
        <v/>
      </c>
      <c r="EX282" s="378" t="str">
        <f>IFERROR(IF(AND($EL282="fem",'Classificação geral'!$F276=1),'Classificação geral'!Q276,""),"")</f>
        <v/>
      </c>
      <c r="EY282" s="378" t="str">
        <f>IFERROR(IF(AND($EL282="fem",'Classificação geral'!$F276=1),'Classificação geral'!R276,""),"")</f>
        <v/>
      </c>
      <c r="EZ282" s="296"/>
      <c r="FA282" s="380" t="str">
        <f t="shared" si="468"/>
        <v/>
      </c>
      <c r="FB282" s="297" t="str">
        <f>IFERROR(RANK(EZ282,EZ:EZ,0)+ COUNTIF(EZ$13:$EZ281,EZ282),"")</f>
        <v/>
      </c>
      <c r="FC282" s="298"/>
      <c r="FD282" s="305"/>
      <c r="FE282" s="295"/>
      <c r="FF282" s="306"/>
      <c r="FG282" s="293"/>
      <c r="FH282" s="293"/>
      <c r="FI282" s="306"/>
      <c r="FJ282" s="378" t="str">
        <f>IFERROR(IF(AND($FH282="mas",'Classificação geral'!$F276=1),'Classificação geral'!G276,""),"")</f>
        <v/>
      </c>
      <c r="FK282" s="378" t="str">
        <f>IFERROR(IF(AND($FH282="mas",'Classificação geral'!$F276=1),'Classificação geral'!H276,""),"")</f>
        <v/>
      </c>
      <c r="FL282" s="378" t="str">
        <f>IFERROR(IF(AND($FH282="mas",'Classificação geral'!$F276=1),'Classificação geral'!I276,""),"")</f>
        <v/>
      </c>
      <c r="FM282" s="378" t="str">
        <f>IFERROR(IF(AND($FH282="mas",'Classificação geral'!$F276=1),'Classificação geral'!J276,""),"")</f>
        <v/>
      </c>
      <c r="FN282" s="378" t="str">
        <f>IFERROR(IF(AND($FH282="mas",'Classificação geral'!$F276=1),'Classificação geral'!K276,""),"")</f>
        <v/>
      </c>
      <c r="FO282" s="378" t="str">
        <f>IFERROR(IF(AND($FH282="mas",'Classificação geral'!$F276=1),'Classificação geral'!L276,""),"")</f>
        <v/>
      </c>
      <c r="FP282" s="378" t="str">
        <f>IFERROR(IF(AND($FH282="mas",'Classificação geral'!$F276=1),'Classificação geral'!M276,""),"")</f>
        <v/>
      </c>
      <c r="FQ282" s="378" t="str">
        <f>IFERROR(IF(AND($FH282="mas",'Classificação geral'!$F276=1),'Classificação geral'!N276,""),"")</f>
        <v/>
      </c>
      <c r="FR282" s="378" t="str">
        <f>IFERROR(IF(AND($FH282="mas",'Classificação geral'!$F276=1),'Classificação geral'!O276,""),"")</f>
        <v/>
      </c>
      <c r="FS282" s="378" t="str">
        <f>IFERROR(IF(AND($FH282="mas",'Classificação geral'!$F276=1),'Classificação geral'!P276,""),"")</f>
        <v/>
      </c>
      <c r="FT282" s="378" t="str">
        <f>IFERROR(IF(AND($FH282="mas",'Classificação geral'!$F276=1),'Classificação geral'!Q276,""),"")</f>
        <v/>
      </c>
      <c r="FU282" s="378" t="str">
        <f>IFERROR(IF(AND($FH282="mas",'Classificação geral'!$F276=1),'Classificação geral'!R276,""),"")</f>
        <v/>
      </c>
      <c r="FV282" s="306"/>
      <c r="FW282" s="380" t="str">
        <f t="shared" si="469"/>
        <v/>
      </c>
      <c r="FX282" s="297" t="str">
        <f>IFERROR(RANK(FV282,FV:FV,0)+ COUNTIF($FV$13:FV281,FV282),"")</f>
        <v/>
      </c>
      <c r="FY282" s="305"/>
      <c r="FZ282" s="295"/>
      <c r="GA282" s="295"/>
      <c r="GB282" s="293"/>
      <c r="GC282" s="293"/>
      <c r="GD282" s="306"/>
      <c r="GE282" s="378" t="str">
        <f>IFERROR(IF(AND($GC282="fem",'Classificação geral'!$F276=2),'Classificação geral'!G276,""),"")</f>
        <v/>
      </c>
      <c r="GF282" s="378" t="str">
        <f>IFERROR(IF(AND($GC282="fem",'Classificação geral'!$F276=2),'Classificação geral'!H276,""),"")</f>
        <v/>
      </c>
      <c r="GG282" s="378" t="str">
        <f>IFERROR(IF(AND($GC282="fem",'Classificação geral'!$F276=2),'Classificação geral'!I276,""),"")</f>
        <v/>
      </c>
      <c r="GH282" s="378" t="str">
        <f>IFERROR(IF(AND($GC282="fem",'Classificação geral'!$F276=2),'Classificação geral'!J276,""),"")</f>
        <v/>
      </c>
      <c r="GI282" s="378" t="str">
        <f>IFERROR(IF(AND($GC282="fem",'Classificação geral'!$F276=2),'Classificação geral'!K276,""),"")</f>
        <v/>
      </c>
      <c r="GJ282" s="378" t="str">
        <f>IFERROR(IF(AND($GC282="fem",'Classificação geral'!$F276=2),'Classificação geral'!L276,""),"")</f>
        <v/>
      </c>
      <c r="GK282" s="378" t="str">
        <f>IFERROR(IF(AND($GC282="fem",'Classificação geral'!$F276=2),'Classificação geral'!M276,""),"")</f>
        <v/>
      </c>
      <c r="GL282" s="378" t="str">
        <f>IFERROR(IF(AND($GC282="fem",'Classificação geral'!$F276=2),'Classificação geral'!N276,""),"")</f>
        <v/>
      </c>
      <c r="GM282" s="378" t="str">
        <f>IFERROR(IF(AND($GC282="fem",'Classificação geral'!$F276=2),'Classificação geral'!O276,""),"")</f>
        <v/>
      </c>
      <c r="GN282" s="378" t="str">
        <f>IFERROR(IF(AND($GC282="fem",'Classificação geral'!$F276=2),'Classificação geral'!P276,""),"")</f>
        <v/>
      </c>
      <c r="GO282" s="378" t="str">
        <f>IFERROR(IF(AND($GC282="fem",'Classificação geral'!$F276=2),'Classificação geral'!Q276,""),"")</f>
        <v/>
      </c>
      <c r="GP282" s="378" t="str">
        <f>IFERROR(IF(AND($GC282="fem",'Classificação geral'!$F276=2),'Classificação geral'!R276,""),"")</f>
        <v/>
      </c>
      <c r="GQ282" s="306"/>
      <c r="GR282" s="380" t="str">
        <f t="shared" si="470"/>
        <v/>
      </c>
      <c r="GS282" s="297" t="str">
        <f>IFERROR(RANK(GQ282,GQ:GQ,0)+ COUNTIF($GQ$13:GQ281,GQ282),"")</f>
        <v/>
      </c>
      <c r="GT282" s="305"/>
      <c r="GU282" s="295"/>
      <c r="GV282" s="295"/>
      <c r="GW282" s="293"/>
      <c r="GX282" s="293"/>
      <c r="GY282" s="306"/>
      <c r="GZ282" s="306"/>
      <c r="HA282" s="306"/>
      <c r="HB282" s="306"/>
      <c r="HC282" s="306"/>
      <c r="HD282" s="306"/>
      <c r="HE282" s="306"/>
      <c r="HF282" s="306"/>
      <c r="HG282" s="306"/>
      <c r="HH282" s="306"/>
      <c r="HI282" s="306"/>
      <c r="HJ282" s="306"/>
      <c r="HK282" s="306"/>
      <c r="HL282" s="306"/>
      <c r="HM282" s="380" t="str">
        <f t="shared" si="471"/>
        <v/>
      </c>
      <c r="HN282" s="297" t="str">
        <f>IFERROR(RANK(HL282,HL:HL,0)+ COUNTIF($HL$13:HL281,HL282),"")</f>
        <v/>
      </c>
      <c r="HO282" s="305"/>
      <c r="HP282" s="295"/>
      <c r="HQ282" s="306"/>
      <c r="HR282" s="293"/>
      <c r="HS282" s="293"/>
      <c r="HT282" s="293"/>
      <c r="HU282" s="382">
        <f>IF($HT282='Classificação geral'!$F276,'Classificação geral'!G276,"")</f>
        <v>0</v>
      </c>
      <c r="HV282" s="382">
        <f>IF($HT282='Classificação geral'!$F276,'Classificação geral'!H276,"")</f>
        <v>0</v>
      </c>
      <c r="HW282" s="382">
        <f>IF($HT282='Classificação geral'!$F276,'Classificação geral'!I276,"")</f>
        <v>0</v>
      </c>
      <c r="HX282" s="382">
        <f>IF($HT282='Classificação geral'!$F276,'Classificação geral'!J276,"")</f>
        <v>0</v>
      </c>
      <c r="HY282" s="382">
        <f>IF($HT282='Classificação geral'!$F276,'Classificação geral'!K276,"")</f>
        <v>0</v>
      </c>
      <c r="HZ282" s="382">
        <f>IF($HT282='Classificação geral'!$F276,'Classificação geral'!L276,"")</f>
        <v>0</v>
      </c>
      <c r="IA282" s="382">
        <f>IF($HT282='Classificação geral'!$F276,'Classificação geral'!M276,"")</f>
        <v>0</v>
      </c>
      <c r="IB282" s="382">
        <f>IF($HT282='Classificação geral'!$F276,'Classificação geral'!N276,"")</f>
        <v>0</v>
      </c>
      <c r="IC282" s="382">
        <f>IF($HT282='Classificação geral'!$F276,'Classificação geral'!O276,"")</f>
        <v>0</v>
      </c>
      <c r="ID282" s="382">
        <f>IF($HT282='Classificação geral'!$F276,'Classificação geral'!P276,"")</f>
        <v>0</v>
      </c>
      <c r="IE282" s="382">
        <f>IF($HT282='Classificação geral'!$F276,'Classificação geral'!Q276,"")</f>
        <v>0</v>
      </c>
      <c r="IF282" s="382">
        <f>IF($HT282='Classificação geral'!$F276,'Classificação geral'!R276,"")</f>
        <v>0</v>
      </c>
      <c r="IG282" s="379">
        <f>IF($HT282='Classificação geral'!$F276,'Classificação geral'!$U276,"")</f>
        <v>0</v>
      </c>
      <c r="IH282" s="334" t="str">
        <f t="shared" si="466"/>
        <v/>
      </c>
      <c r="II282" s="297">
        <f>IFERROR(RANK(IG282,IG:IG,0)+ COUNTIF($IG$13:IG281,IG282),"")</f>
        <v>142</v>
      </c>
      <c r="IJ282" s="305"/>
      <c r="IK282" s="295"/>
      <c r="IL282" s="306"/>
      <c r="IM282" s="293"/>
      <c r="IN282" s="293"/>
      <c r="IO282" s="293"/>
      <c r="IP282" s="379">
        <f>IF($IO282='Classificação geral'!$F276,'Classificação geral'!G276,"")</f>
        <v>0</v>
      </c>
      <c r="IQ282" s="379">
        <f>IF($IO282='Classificação geral'!$F276,'Classificação geral'!H276,"")</f>
        <v>0</v>
      </c>
      <c r="IR282" s="379">
        <f>IF($IO282='Classificação geral'!$F276,'Classificação geral'!I276,"")</f>
        <v>0</v>
      </c>
      <c r="IS282" s="379">
        <f>IF($IO282='Classificação geral'!$F276,'Classificação geral'!J276,"")</f>
        <v>0</v>
      </c>
      <c r="IT282" s="379">
        <f>IF($IO282='Classificação geral'!$F276,'Classificação geral'!K276,"")</f>
        <v>0</v>
      </c>
      <c r="IU282" s="379">
        <f>IF($IO282='Classificação geral'!$F276,'Classificação geral'!L276,"")</f>
        <v>0</v>
      </c>
      <c r="IV282" s="379">
        <f>IF($IO282='Classificação geral'!$F276,'Classificação geral'!M276,"")</f>
        <v>0</v>
      </c>
      <c r="IW282" s="379">
        <f>IF($IO282='Classificação geral'!$F276,'Classificação geral'!N276,"")</f>
        <v>0</v>
      </c>
      <c r="IX282" s="379">
        <f>IF($IO282='Classificação geral'!$F276,'Classificação geral'!O276,"")</f>
        <v>0</v>
      </c>
      <c r="IY282" s="379">
        <f>IF($IO282='Classificação geral'!$F276,'Classificação geral'!P276,"")</f>
        <v>0</v>
      </c>
      <c r="IZ282" s="379">
        <f>IF($IO282='Classificação geral'!$F276,'Classificação geral'!Q276,"")</f>
        <v>0</v>
      </c>
      <c r="JA282" s="379">
        <f>IF($IO282='Classificação geral'!$F276,'Classificação geral'!R276,"")</f>
        <v>0</v>
      </c>
      <c r="JB282" s="296">
        <f>IF($IO282='Classificação geral'!$F276,'Classificação geral'!$U276,"")</f>
        <v>0</v>
      </c>
      <c r="JC282" s="334" t="str">
        <f t="shared" si="467"/>
        <v/>
      </c>
      <c r="JD282" s="297">
        <f>IFERROR(RANK(JB282,JB:JB,0)+ COUNTIF($JB$13:JB281,JB282),"")</f>
        <v>142</v>
      </c>
    </row>
    <row r="283" spans="66:264" ht="24.6" x14ac:dyDescent="0.4">
      <c r="EI283" s="295"/>
      <c r="EJ283" s="306"/>
      <c r="EK283" s="293"/>
      <c r="EL283" s="293"/>
      <c r="EM283" s="293"/>
      <c r="EN283" s="378" t="str">
        <f>IFERROR(IF(AND($EL283="fem",'Classificação geral'!$F277=1),'Classificação geral'!G277,""),"")</f>
        <v/>
      </c>
      <c r="EO283" s="378" t="str">
        <f>IFERROR(IF(AND($EL283="fem",'Classificação geral'!$F277=1),'Classificação geral'!H277,""),"")</f>
        <v/>
      </c>
      <c r="EP283" s="378" t="str">
        <f>IFERROR(IF(AND($EL283="fem",'Classificação geral'!$F277=1),'Classificação geral'!I277,""),"")</f>
        <v/>
      </c>
      <c r="EQ283" s="378" t="str">
        <f>IFERROR(IF(AND($EL283="fem",'Classificação geral'!$F277=1),'Classificação geral'!J277,""),"")</f>
        <v/>
      </c>
      <c r="ER283" s="306"/>
      <c r="ES283" s="378" t="str">
        <f>IFERROR(IF(AND($EL283="fem",'Classificação geral'!$F277=1),'Classificação geral'!L277,""),"")</f>
        <v/>
      </c>
      <c r="ET283" s="378" t="str">
        <f>IFERROR(IF(AND($EL283="fem",'Classificação geral'!$F277=1),'Classificação geral'!M277,""),"")</f>
        <v/>
      </c>
      <c r="EU283" s="378" t="str">
        <f>IFERROR(IF(AND($EL283="fem",'Classificação geral'!$F277=1),'Classificação geral'!N277,""),"")</f>
        <v/>
      </c>
      <c r="EV283" s="306"/>
      <c r="EW283" s="378" t="str">
        <f>IFERROR(IF(AND($EL283="fem",'Classificação geral'!$F277=1),'Classificação geral'!P277,""),"")</f>
        <v/>
      </c>
      <c r="EX283" s="378" t="str">
        <f>IFERROR(IF(AND($EL283="fem",'Classificação geral'!$F277=1),'Classificação geral'!Q277,""),"")</f>
        <v/>
      </c>
      <c r="EY283" s="378" t="str">
        <f>IFERROR(IF(AND($EL283="fem",'Classificação geral'!$F277=1),'Classificação geral'!R277,""),"")</f>
        <v/>
      </c>
      <c r="EZ283" s="296"/>
      <c r="FA283" s="380" t="str">
        <f t="shared" si="468"/>
        <v/>
      </c>
      <c r="FB283" s="297" t="str">
        <f>IFERROR(RANK(EZ283,EZ:EZ,0)+ COUNTIF(EZ$13:$EZ282,EZ283),"")</f>
        <v/>
      </c>
      <c r="FC283" s="298"/>
      <c r="FD283" s="305"/>
      <c r="FE283" s="295"/>
      <c r="FF283" s="306"/>
      <c r="FG283" s="293"/>
      <c r="FH283" s="293"/>
      <c r="FI283" s="306"/>
      <c r="FJ283" s="378" t="str">
        <f>IFERROR(IF(AND($FH283="mas",'Classificação geral'!$F277=1),'Classificação geral'!G277,""),"")</f>
        <v/>
      </c>
      <c r="FK283" s="378" t="str">
        <f>IFERROR(IF(AND($FH283="mas",'Classificação geral'!$F277=1),'Classificação geral'!H277,""),"")</f>
        <v/>
      </c>
      <c r="FL283" s="378" t="str">
        <f>IFERROR(IF(AND($FH283="mas",'Classificação geral'!$F277=1),'Classificação geral'!I277,""),"")</f>
        <v/>
      </c>
      <c r="FM283" s="378" t="str">
        <f>IFERROR(IF(AND($FH283="mas",'Classificação geral'!$F277=1),'Classificação geral'!J277,""),"")</f>
        <v/>
      </c>
      <c r="FN283" s="378" t="str">
        <f>IFERROR(IF(AND($FH283="mas",'Classificação geral'!$F277=1),'Classificação geral'!K277,""),"")</f>
        <v/>
      </c>
      <c r="FO283" s="378" t="str">
        <f>IFERROR(IF(AND($FH283="mas",'Classificação geral'!$F277=1),'Classificação geral'!L277,""),"")</f>
        <v/>
      </c>
      <c r="FP283" s="378" t="str">
        <f>IFERROR(IF(AND($FH283="mas",'Classificação geral'!$F277=1),'Classificação geral'!M277,""),"")</f>
        <v/>
      </c>
      <c r="FQ283" s="378" t="str">
        <f>IFERROR(IF(AND($FH283="mas",'Classificação geral'!$F277=1),'Classificação geral'!N277,""),"")</f>
        <v/>
      </c>
      <c r="FR283" s="378" t="str">
        <f>IFERROR(IF(AND($FH283="mas",'Classificação geral'!$F277=1),'Classificação geral'!O277,""),"")</f>
        <v/>
      </c>
      <c r="FS283" s="378" t="str">
        <f>IFERROR(IF(AND($FH283="mas",'Classificação geral'!$F277=1),'Classificação geral'!P277,""),"")</f>
        <v/>
      </c>
      <c r="FT283" s="378" t="str">
        <f>IFERROR(IF(AND($FH283="mas",'Classificação geral'!$F277=1),'Classificação geral'!Q277,""),"")</f>
        <v/>
      </c>
      <c r="FU283" s="378" t="str">
        <f>IFERROR(IF(AND($FH283="mas",'Classificação geral'!$F277=1),'Classificação geral'!R277,""),"")</f>
        <v/>
      </c>
      <c r="FV283" s="306"/>
      <c r="FW283" s="380" t="str">
        <f t="shared" si="469"/>
        <v/>
      </c>
      <c r="FX283" s="297" t="str">
        <f>IFERROR(RANK(FV283,FV:FV,0)+ COUNTIF($FV$13:FV282,FV283),"")</f>
        <v/>
      </c>
      <c r="FY283" s="305"/>
      <c r="FZ283" s="295"/>
      <c r="GA283" s="295"/>
      <c r="GB283" s="293"/>
      <c r="GC283" s="293"/>
      <c r="GD283" s="306"/>
      <c r="GE283" s="378" t="str">
        <f>IFERROR(IF(AND($GC283="fem",'Classificação geral'!$F277=2),'Classificação geral'!G277,""),"")</f>
        <v/>
      </c>
      <c r="GF283" s="378" t="str">
        <f>IFERROR(IF(AND($GC283="fem",'Classificação geral'!$F277=2),'Classificação geral'!H277,""),"")</f>
        <v/>
      </c>
      <c r="GG283" s="378" t="str">
        <f>IFERROR(IF(AND($GC283="fem",'Classificação geral'!$F277=2),'Classificação geral'!I277,""),"")</f>
        <v/>
      </c>
      <c r="GH283" s="378" t="str">
        <f>IFERROR(IF(AND($GC283="fem",'Classificação geral'!$F277=2),'Classificação geral'!J277,""),"")</f>
        <v/>
      </c>
      <c r="GI283" s="378" t="str">
        <f>IFERROR(IF(AND($GC283="fem",'Classificação geral'!$F277=2),'Classificação geral'!K277,""),"")</f>
        <v/>
      </c>
      <c r="GJ283" s="378" t="str">
        <f>IFERROR(IF(AND($GC283="fem",'Classificação geral'!$F277=2),'Classificação geral'!L277,""),"")</f>
        <v/>
      </c>
      <c r="GK283" s="378" t="str">
        <f>IFERROR(IF(AND($GC283="fem",'Classificação geral'!$F277=2),'Classificação geral'!M277,""),"")</f>
        <v/>
      </c>
      <c r="GL283" s="378" t="str">
        <f>IFERROR(IF(AND($GC283="fem",'Classificação geral'!$F277=2),'Classificação geral'!N277,""),"")</f>
        <v/>
      </c>
      <c r="GM283" s="378" t="str">
        <f>IFERROR(IF(AND($GC283="fem",'Classificação geral'!$F277=2),'Classificação geral'!O277,""),"")</f>
        <v/>
      </c>
      <c r="GN283" s="378" t="str">
        <f>IFERROR(IF(AND($GC283="fem",'Classificação geral'!$F277=2),'Classificação geral'!P277,""),"")</f>
        <v/>
      </c>
      <c r="GO283" s="378" t="str">
        <f>IFERROR(IF(AND($GC283="fem",'Classificação geral'!$F277=2),'Classificação geral'!Q277,""),"")</f>
        <v/>
      </c>
      <c r="GP283" s="378" t="str">
        <f>IFERROR(IF(AND($GC283="fem",'Classificação geral'!$F277=2),'Classificação geral'!R277,""),"")</f>
        <v/>
      </c>
      <c r="GQ283" s="306"/>
      <c r="GR283" s="380" t="str">
        <f t="shared" si="470"/>
        <v/>
      </c>
      <c r="GS283" s="297" t="str">
        <f>IFERROR(RANK(GQ283,GQ:GQ,0)+ COUNTIF($GQ$13:GQ282,GQ283),"")</f>
        <v/>
      </c>
      <c r="GT283" s="305"/>
      <c r="GU283" s="295"/>
      <c r="GV283" s="295"/>
      <c r="GW283" s="293"/>
      <c r="GX283" s="293"/>
      <c r="GY283" s="306"/>
      <c r="GZ283" s="306"/>
      <c r="HA283" s="306"/>
      <c r="HB283" s="306"/>
      <c r="HC283" s="306"/>
      <c r="HD283" s="306"/>
      <c r="HE283" s="306"/>
      <c r="HF283" s="306"/>
      <c r="HG283" s="306"/>
      <c r="HH283" s="306"/>
      <c r="HI283" s="306"/>
      <c r="HJ283" s="306"/>
      <c r="HK283" s="306"/>
      <c r="HL283" s="306"/>
      <c r="HM283" s="380" t="str">
        <f t="shared" si="471"/>
        <v/>
      </c>
      <c r="HN283" s="297" t="str">
        <f>IFERROR(RANK(HL283,HL:HL,0)+ COUNTIF($HL$13:HL282,HL283),"")</f>
        <v/>
      </c>
      <c r="HO283" s="305"/>
      <c r="HP283" s="295"/>
      <c r="HQ283" s="306"/>
      <c r="HR283" s="293"/>
      <c r="HS283" s="293"/>
      <c r="HT283" s="293"/>
      <c r="HU283" s="382">
        <f>IF($HT283='Classificação geral'!$F277,'Classificação geral'!G277,"")</f>
        <v>0</v>
      </c>
      <c r="HV283" s="382">
        <f>IF($HT283='Classificação geral'!$F277,'Classificação geral'!H277,"")</f>
        <v>0</v>
      </c>
      <c r="HW283" s="382">
        <f>IF($HT283='Classificação geral'!$F277,'Classificação geral'!I277,"")</f>
        <v>0</v>
      </c>
      <c r="HX283" s="382">
        <f>IF($HT283='Classificação geral'!$F277,'Classificação geral'!J277,"")</f>
        <v>0</v>
      </c>
      <c r="HY283" s="382">
        <f>IF($HT283='Classificação geral'!$F277,'Classificação geral'!K277,"")</f>
        <v>0</v>
      </c>
      <c r="HZ283" s="382">
        <f>IF($HT283='Classificação geral'!$F277,'Classificação geral'!L277,"")</f>
        <v>0</v>
      </c>
      <c r="IA283" s="382">
        <f>IF($HT283='Classificação geral'!$F277,'Classificação geral'!M277,"")</f>
        <v>0</v>
      </c>
      <c r="IB283" s="382">
        <f>IF($HT283='Classificação geral'!$F277,'Classificação geral'!N277,"")</f>
        <v>0</v>
      </c>
      <c r="IC283" s="382">
        <f>IF($HT283='Classificação geral'!$F277,'Classificação geral'!O277,"")</f>
        <v>0</v>
      </c>
      <c r="ID283" s="382">
        <f>IF($HT283='Classificação geral'!$F277,'Classificação geral'!P277,"")</f>
        <v>0</v>
      </c>
      <c r="IE283" s="382">
        <f>IF($HT283='Classificação geral'!$F277,'Classificação geral'!Q277,"")</f>
        <v>0</v>
      </c>
      <c r="IF283" s="382">
        <f>IF($HT283='Classificação geral'!$F277,'Classificação geral'!R277,"")</f>
        <v>0</v>
      </c>
      <c r="IG283" s="379">
        <f>IF($HT283='Classificação geral'!$F277,'Classificação geral'!$U277,"")</f>
        <v>0</v>
      </c>
      <c r="IH283" s="334" t="str">
        <f t="shared" si="466"/>
        <v/>
      </c>
      <c r="II283" s="297">
        <f>IFERROR(RANK(IG283,IG:IG,0)+ COUNTIF($IG$13:IG282,IG283),"")</f>
        <v>143</v>
      </c>
      <c r="IJ283" s="305"/>
      <c r="IK283" s="295"/>
      <c r="IL283" s="306"/>
      <c r="IM283" s="293"/>
      <c r="IN283" s="293"/>
      <c r="IO283" s="293"/>
      <c r="IP283" s="379">
        <f>IF($IO283='Classificação geral'!$F277,'Classificação geral'!G277,"")</f>
        <v>0</v>
      </c>
      <c r="IQ283" s="379">
        <f>IF($IO283='Classificação geral'!$F277,'Classificação geral'!H277,"")</f>
        <v>0</v>
      </c>
      <c r="IR283" s="379">
        <f>IF($IO283='Classificação geral'!$F277,'Classificação geral'!I277,"")</f>
        <v>0</v>
      </c>
      <c r="IS283" s="379">
        <f>IF($IO283='Classificação geral'!$F277,'Classificação geral'!J277,"")</f>
        <v>0</v>
      </c>
      <c r="IT283" s="379">
        <f>IF($IO283='Classificação geral'!$F277,'Classificação geral'!K277,"")</f>
        <v>0</v>
      </c>
      <c r="IU283" s="379">
        <f>IF($IO283='Classificação geral'!$F277,'Classificação geral'!L277,"")</f>
        <v>0</v>
      </c>
      <c r="IV283" s="379">
        <f>IF($IO283='Classificação geral'!$F277,'Classificação geral'!M277,"")</f>
        <v>0</v>
      </c>
      <c r="IW283" s="379">
        <f>IF($IO283='Classificação geral'!$F277,'Classificação geral'!N277,"")</f>
        <v>0</v>
      </c>
      <c r="IX283" s="379">
        <f>IF($IO283='Classificação geral'!$F277,'Classificação geral'!O277,"")</f>
        <v>0</v>
      </c>
      <c r="IY283" s="379">
        <f>IF($IO283='Classificação geral'!$F277,'Classificação geral'!P277,"")</f>
        <v>0</v>
      </c>
      <c r="IZ283" s="379">
        <f>IF($IO283='Classificação geral'!$F277,'Classificação geral'!Q277,"")</f>
        <v>0</v>
      </c>
      <c r="JA283" s="379">
        <f>IF($IO283='Classificação geral'!$F277,'Classificação geral'!R277,"")</f>
        <v>0</v>
      </c>
      <c r="JB283" s="296">
        <f>IF($IO283='Classificação geral'!$F277,'Classificação geral'!$U277,"")</f>
        <v>0</v>
      </c>
      <c r="JC283" s="334" t="str">
        <f t="shared" si="467"/>
        <v/>
      </c>
      <c r="JD283" s="297">
        <f>IFERROR(RANK(JB283,JB:JB,0)+ COUNTIF($JB$13:JB282,JB283),"")</f>
        <v>143</v>
      </c>
    </row>
    <row r="284" spans="66:264" ht="24.6" x14ac:dyDescent="0.4">
      <c r="EI284" s="295"/>
      <c r="EJ284" s="306"/>
      <c r="EK284" s="293"/>
      <c r="EL284" s="293"/>
      <c r="EM284" s="293"/>
      <c r="EN284" s="378" t="str">
        <f>IFERROR(IF(AND($EL284="fem",'Classificação geral'!$F278=1),'Classificação geral'!G278,""),"")</f>
        <v/>
      </c>
      <c r="EO284" s="378" t="str">
        <f>IFERROR(IF(AND($EL284="fem",'Classificação geral'!$F278=1),'Classificação geral'!H278,""),"")</f>
        <v/>
      </c>
      <c r="EP284" s="378" t="str">
        <f>IFERROR(IF(AND($EL284="fem",'Classificação geral'!$F278=1),'Classificação geral'!I278,""),"")</f>
        <v/>
      </c>
      <c r="EQ284" s="378" t="str">
        <f>IFERROR(IF(AND($EL284="fem",'Classificação geral'!$F278=1),'Classificação geral'!J278,""),"")</f>
        <v/>
      </c>
      <c r="ER284" s="306"/>
      <c r="ES284" s="378" t="str">
        <f>IFERROR(IF(AND($EL284="fem",'Classificação geral'!$F278=1),'Classificação geral'!L278,""),"")</f>
        <v/>
      </c>
      <c r="ET284" s="378" t="str">
        <f>IFERROR(IF(AND($EL284="fem",'Classificação geral'!$F278=1),'Classificação geral'!M278,""),"")</f>
        <v/>
      </c>
      <c r="EU284" s="378" t="str">
        <f>IFERROR(IF(AND($EL284="fem",'Classificação geral'!$F278=1),'Classificação geral'!N278,""),"")</f>
        <v/>
      </c>
      <c r="EV284" s="306"/>
      <c r="EW284" s="378" t="str">
        <f>IFERROR(IF(AND($EL284="fem",'Classificação geral'!$F278=1),'Classificação geral'!P278,""),"")</f>
        <v/>
      </c>
      <c r="EX284" s="378" t="str">
        <f>IFERROR(IF(AND($EL284="fem",'Classificação geral'!$F278=1),'Classificação geral'!Q278,""),"")</f>
        <v/>
      </c>
      <c r="EY284" s="378" t="str">
        <f>IFERROR(IF(AND($EL284="fem",'Classificação geral'!$F278=1),'Classificação geral'!R278,""),"")</f>
        <v/>
      </c>
      <c r="EZ284" s="296"/>
      <c r="FA284" s="380" t="str">
        <f t="shared" si="468"/>
        <v/>
      </c>
      <c r="FB284" s="297" t="str">
        <f>IFERROR(RANK(EZ284,EZ:EZ,0)+ COUNTIF(EZ$13:$EZ283,EZ284),"")</f>
        <v/>
      </c>
      <c r="FC284" s="298"/>
      <c r="FD284" s="305"/>
      <c r="FE284" s="295"/>
      <c r="FF284" s="306"/>
      <c r="FG284" s="293"/>
      <c r="FH284" s="293"/>
      <c r="FI284" s="306"/>
      <c r="FJ284" s="378" t="str">
        <f>IFERROR(IF(AND($FH284="mas",'Classificação geral'!$F278=1),'Classificação geral'!G278,""),"")</f>
        <v/>
      </c>
      <c r="FK284" s="378" t="str">
        <f>IFERROR(IF(AND($FH284="mas",'Classificação geral'!$F278=1),'Classificação geral'!H278,""),"")</f>
        <v/>
      </c>
      <c r="FL284" s="378" t="str">
        <f>IFERROR(IF(AND($FH284="mas",'Classificação geral'!$F278=1),'Classificação geral'!I278,""),"")</f>
        <v/>
      </c>
      <c r="FM284" s="378" t="str">
        <f>IFERROR(IF(AND($FH284="mas",'Classificação geral'!$F278=1),'Classificação geral'!J278,""),"")</f>
        <v/>
      </c>
      <c r="FN284" s="378" t="str">
        <f>IFERROR(IF(AND($FH284="mas",'Classificação geral'!$F278=1),'Classificação geral'!K278,""),"")</f>
        <v/>
      </c>
      <c r="FO284" s="378" t="str">
        <f>IFERROR(IF(AND($FH284="mas",'Classificação geral'!$F278=1),'Classificação geral'!L278,""),"")</f>
        <v/>
      </c>
      <c r="FP284" s="378" t="str">
        <f>IFERROR(IF(AND($FH284="mas",'Classificação geral'!$F278=1),'Classificação geral'!M278,""),"")</f>
        <v/>
      </c>
      <c r="FQ284" s="378" t="str">
        <f>IFERROR(IF(AND($FH284="mas",'Classificação geral'!$F278=1),'Classificação geral'!N278,""),"")</f>
        <v/>
      </c>
      <c r="FR284" s="378" t="str">
        <f>IFERROR(IF(AND($FH284="mas",'Classificação geral'!$F278=1),'Classificação geral'!O278,""),"")</f>
        <v/>
      </c>
      <c r="FS284" s="378" t="str">
        <f>IFERROR(IF(AND($FH284="mas",'Classificação geral'!$F278=1),'Classificação geral'!P278,""),"")</f>
        <v/>
      </c>
      <c r="FT284" s="378" t="str">
        <f>IFERROR(IF(AND($FH284="mas",'Classificação geral'!$F278=1),'Classificação geral'!Q278,""),"")</f>
        <v/>
      </c>
      <c r="FU284" s="378" t="str">
        <f>IFERROR(IF(AND($FH284="mas",'Classificação geral'!$F278=1),'Classificação geral'!R278,""),"")</f>
        <v/>
      </c>
      <c r="FV284" s="306"/>
      <c r="FW284" s="380" t="str">
        <f t="shared" si="469"/>
        <v/>
      </c>
      <c r="FX284" s="297" t="str">
        <f>IFERROR(RANK(FV284,FV:FV,0)+ COUNTIF($FV$13:FV283,FV284),"")</f>
        <v/>
      </c>
      <c r="FY284" s="305"/>
      <c r="FZ284" s="295"/>
      <c r="GA284" s="295"/>
      <c r="GB284" s="293"/>
      <c r="GC284" s="293"/>
      <c r="GD284" s="306"/>
      <c r="GE284" s="378" t="str">
        <f>IFERROR(IF(AND($GC284="fem",'Classificação geral'!$F278=2),'Classificação geral'!G278,""),"")</f>
        <v/>
      </c>
      <c r="GF284" s="378" t="str">
        <f>IFERROR(IF(AND($GC284="fem",'Classificação geral'!$F278=2),'Classificação geral'!H278,""),"")</f>
        <v/>
      </c>
      <c r="GG284" s="378" t="str">
        <f>IFERROR(IF(AND($GC284="fem",'Classificação geral'!$F278=2),'Classificação geral'!I278,""),"")</f>
        <v/>
      </c>
      <c r="GH284" s="378" t="str">
        <f>IFERROR(IF(AND($GC284="fem",'Classificação geral'!$F278=2),'Classificação geral'!J278,""),"")</f>
        <v/>
      </c>
      <c r="GI284" s="378" t="str">
        <f>IFERROR(IF(AND($GC284="fem",'Classificação geral'!$F278=2),'Classificação geral'!K278,""),"")</f>
        <v/>
      </c>
      <c r="GJ284" s="378" t="str">
        <f>IFERROR(IF(AND($GC284="fem",'Classificação geral'!$F278=2),'Classificação geral'!L278,""),"")</f>
        <v/>
      </c>
      <c r="GK284" s="378" t="str">
        <f>IFERROR(IF(AND($GC284="fem",'Classificação geral'!$F278=2),'Classificação geral'!M278,""),"")</f>
        <v/>
      </c>
      <c r="GL284" s="378" t="str">
        <f>IFERROR(IF(AND($GC284="fem",'Classificação geral'!$F278=2),'Classificação geral'!N278,""),"")</f>
        <v/>
      </c>
      <c r="GM284" s="378" t="str">
        <f>IFERROR(IF(AND($GC284="fem",'Classificação geral'!$F278=2),'Classificação geral'!O278,""),"")</f>
        <v/>
      </c>
      <c r="GN284" s="378" t="str">
        <f>IFERROR(IF(AND($GC284="fem",'Classificação geral'!$F278=2),'Classificação geral'!P278,""),"")</f>
        <v/>
      </c>
      <c r="GO284" s="378" t="str">
        <f>IFERROR(IF(AND($GC284="fem",'Classificação geral'!$F278=2),'Classificação geral'!Q278,""),"")</f>
        <v/>
      </c>
      <c r="GP284" s="378" t="str">
        <f>IFERROR(IF(AND($GC284="fem",'Classificação geral'!$F278=2),'Classificação geral'!R278,""),"")</f>
        <v/>
      </c>
      <c r="GQ284" s="306"/>
      <c r="GR284" s="380" t="str">
        <f t="shared" si="470"/>
        <v/>
      </c>
      <c r="GS284" s="297" t="str">
        <f>IFERROR(RANK(GQ284,GQ:GQ,0)+ COUNTIF($GQ$13:GQ283,GQ284),"")</f>
        <v/>
      </c>
      <c r="GT284" s="305"/>
      <c r="GU284" s="295"/>
      <c r="GV284" s="295"/>
      <c r="GW284" s="293"/>
      <c r="GX284" s="293"/>
      <c r="GY284" s="306"/>
      <c r="GZ284" s="306"/>
      <c r="HA284" s="306"/>
      <c r="HB284" s="306"/>
      <c r="HC284" s="306"/>
      <c r="HD284" s="306"/>
      <c r="HE284" s="306"/>
      <c r="HF284" s="306"/>
      <c r="HG284" s="306"/>
      <c r="HH284" s="306"/>
      <c r="HI284" s="306"/>
      <c r="HJ284" s="306"/>
      <c r="HK284" s="306"/>
      <c r="HL284" s="306"/>
      <c r="HM284" s="380" t="str">
        <f t="shared" si="471"/>
        <v/>
      </c>
      <c r="HN284" s="297" t="str">
        <f>IFERROR(RANK(HL284,HL:HL,0)+ COUNTIF($HL$13:HL283,HL284),"")</f>
        <v/>
      </c>
      <c r="HO284" s="305"/>
      <c r="HP284" s="295"/>
      <c r="HQ284" s="306"/>
      <c r="HR284" s="293"/>
      <c r="HS284" s="293"/>
      <c r="HT284" s="293"/>
      <c r="HU284" s="382">
        <f>IF($HT284='Classificação geral'!$F278,'Classificação geral'!G278,"")</f>
        <v>0</v>
      </c>
      <c r="HV284" s="382">
        <f>IF($HT284='Classificação geral'!$F278,'Classificação geral'!H278,"")</f>
        <v>0</v>
      </c>
      <c r="HW284" s="382">
        <f>IF($HT284='Classificação geral'!$F278,'Classificação geral'!I278,"")</f>
        <v>0</v>
      </c>
      <c r="HX284" s="382">
        <f>IF($HT284='Classificação geral'!$F278,'Classificação geral'!J278,"")</f>
        <v>0</v>
      </c>
      <c r="HY284" s="382">
        <f>IF($HT284='Classificação geral'!$F278,'Classificação geral'!K278,"")</f>
        <v>0</v>
      </c>
      <c r="HZ284" s="382">
        <f>IF($HT284='Classificação geral'!$F278,'Classificação geral'!L278,"")</f>
        <v>0</v>
      </c>
      <c r="IA284" s="382">
        <f>IF($HT284='Classificação geral'!$F278,'Classificação geral'!M278,"")</f>
        <v>0</v>
      </c>
      <c r="IB284" s="382">
        <f>IF($HT284='Classificação geral'!$F278,'Classificação geral'!N278,"")</f>
        <v>0</v>
      </c>
      <c r="IC284" s="382">
        <f>IF($HT284='Classificação geral'!$F278,'Classificação geral'!O278,"")</f>
        <v>0</v>
      </c>
      <c r="ID284" s="382">
        <f>IF($HT284='Classificação geral'!$F278,'Classificação geral'!P278,"")</f>
        <v>0</v>
      </c>
      <c r="IE284" s="382">
        <f>IF($HT284='Classificação geral'!$F278,'Classificação geral'!Q278,"")</f>
        <v>0</v>
      </c>
      <c r="IF284" s="382">
        <f>IF($HT284='Classificação geral'!$F278,'Classificação geral'!R278,"")</f>
        <v>0</v>
      </c>
      <c r="IG284" s="379">
        <f>IF($HT284='Classificação geral'!$F278,'Classificação geral'!$U278,"")</f>
        <v>0</v>
      </c>
      <c r="IH284" s="334" t="str">
        <f t="shared" si="466"/>
        <v/>
      </c>
      <c r="II284" s="297">
        <f>IFERROR(RANK(IG284,IG:IG,0)+ COUNTIF($IG$13:IG283,IG284),"")</f>
        <v>144</v>
      </c>
      <c r="IJ284" s="305"/>
      <c r="IK284" s="295"/>
      <c r="IL284" s="306"/>
      <c r="IM284" s="293"/>
      <c r="IN284" s="293"/>
      <c r="IO284" s="293"/>
      <c r="IP284" s="379">
        <f>IF($IO284='Classificação geral'!$F278,'Classificação geral'!G278,"")</f>
        <v>0</v>
      </c>
      <c r="IQ284" s="379">
        <f>IF($IO284='Classificação geral'!$F278,'Classificação geral'!H278,"")</f>
        <v>0</v>
      </c>
      <c r="IR284" s="379">
        <f>IF($IO284='Classificação geral'!$F278,'Classificação geral'!I278,"")</f>
        <v>0</v>
      </c>
      <c r="IS284" s="379">
        <f>IF($IO284='Classificação geral'!$F278,'Classificação geral'!J278,"")</f>
        <v>0</v>
      </c>
      <c r="IT284" s="379">
        <f>IF($IO284='Classificação geral'!$F278,'Classificação geral'!K278,"")</f>
        <v>0</v>
      </c>
      <c r="IU284" s="379">
        <f>IF($IO284='Classificação geral'!$F278,'Classificação geral'!L278,"")</f>
        <v>0</v>
      </c>
      <c r="IV284" s="379">
        <f>IF($IO284='Classificação geral'!$F278,'Classificação geral'!M278,"")</f>
        <v>0</v>
      </c>
      <c r="IW284" s="379">
        <f>IF($IO284='Classificação geral'!$F278,'Classificação geral'!N278,"")</f>
        <v>0</v>
      </c>
      <c r="IX284" s="379">
        <f>IF($IO284='Classificação geral'!$F278,'Classificação geral'!O278,"")</f>
        <v>0</v>
      </c>
      <c r="IY284" s="379">
        <f>IF($IO284='Classificação geral'!$F278,'Classificação geral'!P278,"")</f>
        <v>0</v>
      </c>
      <c r="IZ284" s="379">
        <f>IF($IO284='Classificação geral'!$F278,'Classificação geral'!Q278,"")</f>
        <v>0</v>
      </c>
      <c r="JA284" s="379">
        <f>IF($IO284='Classificação geral'!$F278,'Classificação geral'!R278,"")</f>
        <v>0</v>
      </c>
      <c r="JB284" s="296">
        <f>IF($IO284='Classificação geral'!$F278,'Classificação geral'!$U278,"")</f>
        <v>0</v>
      </c>
      <c r="JC284" s="334" t="str">
        <f t="shared" si="467"/>
        <v/>
      </c>
      <c r="JD284" s="297">
        <f>IFERROR(RANK(JB284,JB:JB,0)+ COUNTIF($JB$13:JB283,JB284),"")</f>
        <v>144</v>
      </c>
    </row>
    <row r="285" spans="66:264" ht="24.6" x14ac:dyDescent="0.4">
      <c r="EI285" s="295"/>
      <c r="EJ285" s="306"/>
      <c r="EK285" s="293"/>
      <c r="EL285" s="293"/>
      <c r="EM285" s="293"/>
      <c r="EN285" s="378" t="str">
        <f>IFERROR(IF(AND($EL285="fem",'Classificação geral'!$F279=1),'Classificação geral'!G279,""),"")</f>
        <v/>
      </c>
      <c r="EO285" s="378" t="str">
        <f>IFERROR(IF(AND($EL285="fem",'Classificação geral'!$F279=1),'Classificação geral'!H279,""),"")</f>
        <v/>
      </c>
      <c r="EP285" s="378" t="str">
        <f>IFERROR(IF(AND($EL285="fem",'Classificação geral'!$F279=1),'Classificação geral'!I279,""),"")</f>
        <v/>
      </c>
      <c r="EQ285" s="378" t="str">
        <f>IFERROR(IF(AND($EL285="fem",'Classificação geral'!$F279=1),'Classificação geral'!J279,""),"")</f>
        <v/>
      </c>
      <c r="ER285" s="306"/>
      <c r="ES285" s="378" t="str">
        <f>IFERROR(IF(AND($EL285="fem",'Classificação geral'!$F279=1),'Classificação geral'!L279,""),"")</f>
        <v/>
      </c>
      <c r="ET285" s="378" t="str">
        <f>IFERROR(IF(AND($EL285="fem",'Classificação geral'!$F279=1),'Classificação geral'!M279,""),"")</f>
        <v/>
      </c>
      <c r="EU285" s="378" t="str">
        <f>IFERROR(IF(AND($EL285="fem",'Classificação geral'!$F279=1),'Classificação geral'!N279,""),"")</f>
        <v/>
      </c>
      <c r="EV285" s="306"/>
      <c r="EW285" s="378" t="str">
        <f>IFERROR(IF(AND($EL285="fem",'Classificação geral'!$F279=1),'Classificação geral'!P279,""),"")</f>
        <v/>
      </c>
      <c r="EX285" s="378" t="str">
        <f>IFERROR(IF(AND($EL285="fem",'Classificação geral'!$F279=1),'Classificação geral'!Q279,""),"")</f>
        <v/>
      </c>
      <c r="EY285" s="378" t="str">
        <f>IFERROR(IF(AND($EL285="fem",'Classificação geral'!$F279=1),'Classificação geral'!R279,""),"")</f>
        <v/>
      </c>
      <c r="EZ285" s="296"/>
      <c r="FA285" s="380" t="str">
        <f t="shared" si="468"/>
        <v/>
      </c>
      <c r="FB285" s="297" t="str">
        <f>IFERROR(RANK(EZ285,EZ:EZ,0)+ COUNTIF(EZ$13:$EZ284,EZ285),"")</f>
        <v/>
      </c>
      <c r="FC285" s="298"/>
      <c r="FD285" s="305"/>
      <c r="FE285" s="295"/>
      <c r="FF285" s="306"/>
      <c r="FG285" s="293"/>
      <c r="FH285" s="293"/>
      <c r="FI285" s="306"/>
      <c r="FJ285" s="378" t="str">
        <f>IFERROR(IF(AND($FH285="mas",'Classificação geral'!$F279=1),'Classificação geral'!G279,""),"")</f>
        <v/>
      </c>
      <c r="FK285" s="378" t="str">
        <f>IFERROR(IF(AND($FH285="mas",'Classificação geral'!$F279=1),'Classificação geral'!H279,""),"")</f>
        <v/>
      </c>
      <c r="FL285" s="378" t="str">
        <f>IFERROR(IF(AND($FH285="mas",'Classificação geral'!$F279=1),'Classificação geral'!I279,""),"")</f>
        <v/>
      </c>
      <c r="FM285" s="378" t="str">
        <f>IFERROR(IF(AND($FH285="mas",'Classificação geral'!$F279=1),'Classificação geral'!J279,""),"")</f>
        <v/>
      </c>
      <c r="FN285" s="378" t="str">
        <f>IFERROR(IF(AND($FH285="mas",'Classificação geral'!$F279=1),'Classificação geral'!K279,""),"")</f>
        <v/>
      </c>
      <c r="FO285" s="378" t="str">
        <f>IFERROR(IF(AND($FH285="mas",'Classificação geral'!$F279=1),'Classificação geral'!L279,""),"")</f>
        <v/>
      </c>
      <c r="FP285" s="378" t="str">
        <f>IFERROR(IF(AND($FH285="mas",'Classificação geral'!$F279=1),'Classificação geral'!M279,""),"")</f>
        <v/>
      </c>
      <c r="FQ285" s="378" t="str">
        <f>IFERROR(IF(AND($FH285="mas",'Classificação geral'!$F279=1),'Classificação geral'!N279,""),"")</f>
        <v/>
      </c>
      <c r="FR285" s="378" t="str">
        <f>IFERROR(IF(AND($FH285="mas",'Classificação geral'!$F279=1),'Classificação geral'!O279,""),"")</f>
        <v/>
      </c>
      <c r="FS285" s="378" t="str">
        <f>IFERROR(IF(AND($FH285="mas",'Classificação geral'!$F279=1),'Classificação geral'!P279,""),"")</f>
        <v/>
      </c>
      <c r="FT285" s="378" t="str">
        <f>IFERROR(IF(AND($FH285="mas",'Classificação geral'!$F279=1),'Classificação geral'!Q279,""),"")</f>
        <v/>
      </c>
      <c r="FU285" s="378" t="str">
        <f>IFERROR(IF(AND($FH285="mas",'Classificação geral'!$F279=1),'Classificação geral'!R279,""),"")</f>
        <v/>
      </c>
      <c r="FV285" s="306"/>
      <c r="FW285" s="380" t="str">
        <f t="shared" si="469"/>
        <v/>
      </c>
      <c r="FX285" s="297" t="str">
        <f>IFERROR(RANK(FV285,FV:FV,0)+ COUNTIF($FV$13:FV284,FV285),"")</f>
        <v/>
      </c>
      <c r="FY285" s="305"/>
      <c r="FZ285" s="295"/>
      <c r="GA285" s="295"/>
      <c r="GB285" s="293"/>
      <c r="GC285" s="293"/>
      <c r="GD285" s="306"/>
      <c r="GE285" s="378" t="str">
        <f>IFERROR(IF(AND($GC285="fem",'Classificação geral'!$F279=2),'Classificação geral'!G279,""),"")</f>
        <v/>
      </c>
      <c r="GF285" s="378" t="str">
        <f>IFERROR(IF(AND($GC285="fem",'Classificação geral'!$F279=2),'Classificação geral'!H279,""),"")</f>
        <v/>
      </c>
      <c r="GG285" s="378" t="str">
        <f>IFERROR(IF(AND($GC285="fem",'Classificação geral'!$F279=2),'Classificação geral'!I279,""),"")</f>
        <v/>
      </c>
      <c r="GH285" s="378" t="str">
        <f>IFERROR(IF(AND($GC285="fem",'Classificação geral'!$F279=2),'Classificação geral'!J279,""),"")</f>
        <v/>
      </c>
      <c r="GI285" s="378" t="str">
        <f>IFERROR(IF(AND($GC285="fem",'Classificação geral'!$F279=2),'Classificação geral'!K279,""),"")</f>
        <v/>
      </c>
      <c r="GJ285" s="378" t="str">
        <f>IFERROR(IF(AND($GC285="fem",'Classificação geral'!$F279=2),'Classificação geral'!L279,""),"")</f>
        <v/>
      </c>
      <c r="GK285" s="378" t="str">
        <f>IFERROR(IF(AND($GC285="fem",'Classificação geral'!$F279=2),'Classificação geral'!M279,""),"")</f>
        <v/>
      </c>
      <c r="GL285" s="378" t="str">
        <f>IFERROR(IF(AND($GC285="fem",'Classificação geral'!$F279=2),'Classificação geral'!N279,""),"")</f>
        <v/>
      </c>
      <c r="GM285" s="378" t="str">
        <f>IFERROR(IF(AND($GC285="fem",'Classificação geral'!$F279=2),'Classificação geral'!O279,""),"")</f>
        <v/>
      </c>
      <c r="GN285" s="378" t="str">
        <f>IFERROR(IF(AND($GC285="fem",'Classificação geral'!$F279=2),'Classificação geral'!P279,""),"")</f>
        <v/>
      </c>
      <c r="GO285" s="378" t="str">
        <f>IFERROR(IF(AND($GC285="fem",'Classificação geral'!$F279=2),'Classificação geral'!Q279,""),"")</f>
        <v/>
      </c>
      <c r="GP285" s="378" t="str">
        <f>IFERROR(IF(AND($GC285="fem",'Classificação geral'!$F279=2),'Classificação geral'!R279,""),"")</f>
        <v/>
      </c>
      <c r="GQ285" s="306"/>
      <c r="GR285" s="380" t="str">
        <f t="shared" si="470"/>
        <v/>
      </c>
      <c r="GS285" s="297" t="str">
        <f>IFERROR(RANK(GQ285,GQ:GQ,0)+ COUNTIF($GQ$13:GQ284,GQ285),"")</f>
        <v/>
      </c>
      <c r="GT285" s="305"/>
      <c r="GU285" s="295"/>
      <c r="GV285" s="295"/>
      <c r="GW285" s="293"/>
      <c r="GX285" s="293"/>
      <c r="GY285" s="306"/>
      <c r="GZ285" s="306"/>
      <c r="HA285" s="306"/>
      <c r="HB285" s="306"/>
      <c r="HC285" s="306"/>
      <c r="HD285" s="306"/>
      <c r="HE285" s="306"/>
      <c r="HF285" s="306"/>
      <c r="HG285" s="306"/>
      <c r="HH285" s="306"/>
      <c r="HI285" s="306"/>
      <c r="HJ285" s="306"/>
      <c r="HK285" s="306"/>
      <c r="HL285" s="306"/>
      <c r="HM285" s="380" t="str">
        <f t="shared" si="471"/>
        <v/>
      </c>
      <c r="HN285" s="297" t="str">
        <f>IFERROR(RANK(HL285,HL:HL,0)+ COUNTIF($HL$13:HL284,HL285),"")</f>
        <v/>
      </c>
      <c r="HO285" s="305"/>
      <c r="HP285" s="295"/>
      <c r="HQ285" s="306"/>
      <c r="HR285" s="293"/>
      <c r="HS285" s="293"/>
      <c r="HT285" s="293"/>
      <c r="HU285" s="382">
        <f>IF($HT285='Classificação geral'!$F279,'Classificação geral'!G279,"")</f>
        <v>0</v>
      </c>
      <c r="HV285" s="382">
        <f>IF($HT285='Classificação geral'!$F279,'Classificação geral'!H279,"")</f>
        <v>0</v>
      </c>
      <c r="HW285" s="382">
        <f>IF($HT285='Classificação geral'!$F279,'Classificação geral'!I279,"")</f>
        <v>0</v>
      </c>
      <c r="HX285" s="382">
        <f>IF($HT285='Classificação geral'!$F279,'Classificação geral'!J279,"")</f>
        <v>0</v>
      </c>
      <c r="HY285" s="382">
        <f>IF($HT285='Classificação geral'!$F279,'Classificação geral'!K279,"")</f>
        <v>0</v>
      </c>
      <c r="HZ285" s="382">
        <f>IF($HT285='Classificação geral'!$F279,'Classificação geral'!L279,"")</f>
        <v>0</v>
      </c>
      <c r="IA285" s="382">
        <f>IF($HT285='Classificação geral'!$F279,'Classificação geral'!M279,"")</f>
        <v>0</v>
      </c>
      <c r="IB285" s="382">
        <f>IF($HT285='Classificação geral'!$F279,'Classificação geral'!N279,"")</f>
        <v>0</v>
      </c>
      <c r="IC285" s="382">
        <f>IF($HT285='Classificação geral'!$F279,'Classificação geral'!O279,"")</f>
        <v>0</v>
      </c>
      <c r="ID285" s="382">
        <f>IF($HT285='Classificação geral'!$F279,'Classificação geral'!P279,"")</f>
        <v>0</v>
      </c>
      <c r="IE285" s="382">
        <f>IF($HT285='Classificação geral'!$F279,'Classificação geral'!Q279,"")</f>
        <v>0</v>
      </c>
      <c r="IF285" s="382">
        <f>IF($HT285='Classificação geral'!$F279,'Classificação geral'!R279,"")</f>
        <v>0</v>
      </c>
      <c r="IG285" s="379">
        <f>IF($HT285='Classificação geral'!$F279,'Classificação geral'!$U279,"")</f>
        <v>0</v>
      </c>
      <c r="IH285" s="334" t="str">
        <f t="shared" si="466"/>
        <v/>
      </c>
      <c r="II285" s="297">
        <f>IFERROR(RANK(IG285,IG:IG,0)+ COUNTIF($IG$13:IG284,IG285),"")</f>
        <v>145</v>
      </c>
      <c r="IJ285" s="305"/>
      <c r="IK285" s="295"/>
      <c r="IL285" s="306"/>
      <c r="IM285" s="293"/>
      <c r="IN285" s="293"/>
      <c r="IO285" s="293"/>
      <c r="IP285" s="379">
        <f>IF($IO285='Classificação geral'!$F279,'Classificação geral'!G279,"")</f>
        <v>0</v>
      </c>
      <c r="IQ285" s="379">
        <f>IF($IO285='Classificação geral'!$F279,'Classificação geral'!H279,"")</f>
        <v>0</v>
      </c>
      <c r="IR285" s="379">
        <f>IF($IO285='Classificação geral'!$F279,'Classificação geral'!I279,"")</f>
        <v>0</v>
      </c>
      <c r="IS285" s="379">
        <f>IF($IO285='Classificação geral'!$F279,'Classificação geral'!J279,"")</f>
        <v>0</v>
      </c>
      <c r="IT285" s="379">
        <f>IF($IO285='Classificação geral'!$F279,'Classificação geral'!K279,"")</f>
        <v>0</v>
      </c>
      <c r="IU285" s="379">
        <f>IF($IO285='Classificação geral'!$F279,'Classificação geral'!L279,"")</f>
        <v>0</v>
      </c>
      <c r="IV285" s="379">
        <f>IF($IO285='Classificação geral'!$F279,'Classificação geral'!M279,"")</f>
        <v>0</v>
      </c>
      <c r="IW285" s="379">
        <f>IF($IO285='Classificação geral'!$F279,'Classificação geral'!N279,"")</f>
        <v>0</v>
      </c>
      <c r="IX285" s="379">
        <f>IF($IO285='Classificação geral'!$F279,'Classificação geral'!O279,"")</f>
        <v>0</v>
      </c>
      <c r="IY285" s="379">
        <f>IF($IO285='Classificação geral'!$F279,'Classificação geral'!P279,"")</f>
        <v>0</v>
      </c>
      <c r="IZ285" s="379">
        <f>IF($IO285='Classificação geral'!$F279,'Classificação geral'!Q279,"")</f>
        <v>0</v>
      </c>
      <c r="JA285" s="379">
        <f>IF($IO285='Classificação geral'!$F279,'Classificação geral'!R279,"")</f>
        <v>0</v>
      </c>
      <c r="JB285" s="296">
        <f>IF($IO285='Classificação geral'!$F279,'Classificação geral'!$U279,"")</f>
        <v>0</v>
      </c>
      <c r="JC285" s="334" t="str">
        <f t="shared" si="467"/>
        <v/>
      </c>
      <c r="JD285" s="297">
        <f>IFERROR(RANK(JB285,JB:JB,0)+ COUNTIF($JB$13:JB284,JB285),"")</f>
        <v>145</v>
      </c>
    </row>
    <row r="286" spans="66:264" ht="24.6" x14ac:dyDescent="0.4">
      <c r="EI286" s="295"/>
      <c r="EJ286" s="306"/>
      <c r="EK286" s="293"/>
      <c r="EL286" s="293"/>
      <c r="EM286" s="293"/>
      <c r="EN286" s="378" t="str">
        <f>IFERROR(IF(AND($EL286="fem",'Classificação geral'!$F280=1),'Classificação geral'!G280,""),"")</f>
        <v/>
      </c>
      <c r="EO286" s="378" t="str">
        <f>IFERROR(IF(AND($EL286="fem",'Classificação geral'!$F280=1),'Classificação geral'!H280,""),"")</f>
        <v/>
      </c>
      <c r="EP286" s="378" t="str">
        <f>IFERROR(IF(AND($EL286="fem",'Classificação geral'!$F280=1),'Classificação geral'!I280,""),"")</f>
        <v/>
      </c>
      <c r="EQ286" s="378" t="str">
        <f>IFERROR(IF(AND($EL286="fem",'Classificação geral'!$F280=1),'Classificação geral'!J280,""),"")</f>
        <v/>
      </c>
      <c r="ER286" s="306"/>
      <c r="ES286" s="378" t="str">
        <f>IFERROR(IF(AND($EL286="fem",'Classificação geral'!$F280=1),'Classificação geral'!L280,""),"")</f>
        <v/>
      </c>
      <c r="ET286" s="378" t="str">
        <f>IFERROR(IF(AND($EL286="fem",'Classificação geral'!$F280=1),'Classificação geral'!M280,""),"")</f>
        <v/>
      </c>
      <c r="EU286" s="378" t="str">
        <f>IFERROR(IF(AND($EL286="fem",'Classificação geral'!$F280=1),'Classificação geral'!N280,""),"")</f>
        <v/>
      </c>
      <c r="EV286" s="306"/>
      <c r="EW286" s="378" t="str">
        <f>IFERROR(IF(AND($EL286="fem",'Classificação geral'!$F280=1),'Classificação geral'!P280,""),"")</f>
        <v/>
      </c>
      <c r="EX286" s="378" t="str">
        <f>IFERROR(IF(AND($EL286="fem",'Classificação geral'!$F280=1),'Classificação geral'!Q280,""),"")</f>
        <v/>
      </c>
      <c r="EY286" s="378" t="str">
        <f>IFERROR(IF(AND($EL286="fem",'Classificação geral'!$F280=1),'Classificação geral'!R280,""),"")</f>
        <v/>
      </c>
      <c r="EZ286" s="296"/>
      <c r="FA286" s="380" t="str">
        <f t="shared" si="468"/>
        <v/>
      </c>
      <c r="FB286" s="297" t="str">
        <f>IFERROR(RANK(EZ286,EZ:EZ,0)+ COUNTIF(EZ$13:$EZ285,EZ286),"")</f>
        <v/>
      </c>
      <c r="FC286" s="298"/>
      <c r="FD286" s="305"/>
      <c r="FE286" s="295"/>
      <c r="FF286" s="306"/>
      <c r="FG286" s="293"/>
      <c r="FH286" s="293"/>
      <c r="FI286" s="306"/>
      <c r="FJ286" s="378" t="str">
        <f>IFERROR(IF(AND($FH286="mas",'Classificação geral'!$F280=1),'Classificação geral'!G280,""),"")</f>
        <v/>
      </c>
      <c r="FK286" s="378" t="str">
        <f>IFERROR(IF(AND($FH286="mas",'Classificação geral'!$F280=1),'Classificação geral'!H280,""),"")</f>
        <v/>
      </c>
      <c r="FL286" s="378" t="str">
        <f>IFERROR(IF(AND($FH286="mas",'Classificação geral'!$F280=1),'Classificação geral'!I280,""),"")</f>
        <v/>
      </c>
      <c r="FM286" s="378" t="str">
        <f>IFERROR(IF(AND($FH286="mas",'Classificação geral'!$F280=1),'Classificação geral'!J280,""),"")</f>
        <v/>
      </c>
      <c r="FN286" s="378" t="str">
        <f>IFERROR(IF(AND($FH286="mas",'Classificação geral'!$F280=1),'Classificação geral'!K280,""),"")</f>
        <v/>
      </c>
      <c r="FO286" s="378" t="str">
        <f>IFERROR(IF(AND($FH286="mas",'Classificação geral'!$F280=1),'Classificação geral'!L280,""),"")</f>
        <v/>
      </c>
      <c r="FP286" s="378" t="str">
        <f>IFERROR(IF(AND($FH286="mas",'Classificação geral'!$F280=1),'Classificação geral'!M280,""),"")</f>
        <v/>
      </c>
      <c r="FQ286" s="378" t="str">
        <f>IFERROR(IF(AND($FH286="mas",'Classificação geral'!$F280=1),'Classificação geral'!N280,""),"")</f>
        <v/>
      </c>
      <c r="FR286" s="378" t="str">
        <f>IFERROR(IF(AND($FH286="mas",'Classificação geral'!$F280=1),'Classificação geral'!O280,""),"")</f>
        <v/>
      </c>
      <c r="FS286" s="378" t="str">
        <f>IFERROR(IF(AND($FH286="mas",'Classificação geral'!$F280=1),'Classificação geral'!P280,""),"")</f>
        <v/>
      </c>
      <c r="FT286" s="378" t="str">
        <f>IFERROR(IF(AND($FH286="mas",'Classificação geral'!$F280=1),'Classificação geral'!Q280,""),"")</f>
        <v/>
      </c>
      <c r="FU286" s="378" t="str">
        <f>IFERROR(IF(AND($FH286="mas",'Classificação geral'!$F280=1),'Classificação geral'!R280,""),"")</f>
        <v/>
      </c>
      <c r="FV286" s="306"/>
      <c r="FW286" s="380" t="str">
        <f t="shared" si="469"/>
        <v/>
      </c>
      <c r="FX286" s="297" t="str">
        <f>IFERROR(RANK(FV286,FV:FV,0)+ COUNTIF($FV$13:FV285,FV286),"")</f>
        <v/>
      </c>
      <c r="FY286" s="305"/>
      <c r="FZ286" s="295"/>
      <c r="GA286" s="295"/>
      <c r="GB286" s="293"/>
      <c r="GC286" s="293"/>
      <c r="GD286" s="306"/>
      <c r="GE286" s="378" t="str">
        <f>IFERROR(IF(AND($GC286="fem",'Classificação geral'!$F280=2),'Classificação geral'!G280,""),"")</f>
        <v/>
      </c>
      <c r="GF286" s="378" t="str">
        <f>IFERROR(IF(AND($GC286="fem",'Classificação geral'!$F280=2),'Classificação geral'!H280,""),"")</f>
        <v/>
      </c>
      <c r="GG286" s="378" t="str">
        <f>IFERROR(IF(AND($GC286="fem",'Classificação geral'!$F280=2),'Classificação geral'!I280,""),"")</f>
        <v/>
      </c>
      <c r="GH286" s="378" t="str">
        <f>IFERROR(IF(AND($GC286="fem",'Classificação geral'!$F280=2),'Classificação geral'!J280,""),"")</f>
        <v/>
      </c>
      <c r="GI286" s="378" t="str">
        <f>IFERROR(IF(AND($GC286="fem",'Classificação geral'!$F280=2),'Classificação geral'!K280,""),"")</f>
        <v/>
      </c>
      <c r="GJ286" s="378" t="str">
        <f>IFERROR(IF(AND($GC286="fem",'Classificação geral'!$F280=2),'Classificação geral'!L280,""),"")</f>
        <v/>
      </c>
      <c r="GK286" s="378" t="str">
        <f>IFERROR(IF(AND($GC286="fem",'Classificação geral'!$F280=2),'Classificação geral'!M280,""),"")</f>
        <v/>
      </c>
      <c r="GL286" s="378" t="str">
        <f>IFERROR(IF(AND($GC286="fem",'Classificação geral'!$F280=2),'Classificação geral'!N280,""),"")</f>
        <v/>
      </c>
      <c r="GM286" s="378" t="str">
        <f>IFERROR(IF(AND($GC286="fem",'Classificação geral'!$F280=2),'Classificação geral'!O280,""),"")</f>
        <v/>
      </c>
      <c r="GN286" s="378" t="str">
        <f>IFERROR(IF(AND($GC286="fem",'Classificação geral'!$F280=2),'Classificação geral'!P280,""),"")</f>
        <v/>
      </c>
      <c r="GO286" s="378" t="str">
        <f>IFERROR(IF(AND($GC286="fem",'Classificação geral'!$F280=2),'Classificação geral'!Q280,""),"")</f>
        <v/>
      </c>
      <c r="GP286" s="378" t="str">
        <f>IFERROR(IF(AND($GC286="fem",'Classificação geral'!$F280=2),'Classificação geral'!R280,""),"")</f>
        <v/>
      </c>
      <c r="GQ286" s="306"/>
      <c r="GR286" s="380" t="str">
        <f t="shared" si="470"/>
        <v/>
      </c>
      <c r="GS286" s="297" t="str">
        <f>IFERROR(RANK(GQ286,GQ:GQ,0)+ COUNTIF($GQ$13:GQ285,GQ286),"")</f>
        <v/>
      </c>
      <c r="GT286" s="305"/>
      <c r="GU286" s="295"/>
      <c r="GV286" s="295"/>
      <c r="GW286" s="293"/>
      <c r="GX286" s="293"/>
      <c r="GY286" s="306"/>
      <c r="GZ286" s="306"/>
      <c r="HA286" s="306"/>
      <c r="HB286" s="306"/>
      <c r="HC286" s="306"/>
      <c r="HD286" s="306"/>
      <c r="HE286" s="306"/>
      <c r="HF286" s="306"/>
      <c r="HG286" s="306"/>
      <c r="HH286" s="306"/>
      <c r="HI286" s="306"/>
      <c r="HJ286" s="306"/>
      <c r="HK286" s="306"/>
      <c r="HL286" s="306"/>
      <c r="HM286" s="380" t="str">
        <f t="shared" si="471"/>
        <v/>
      </c>
      <c r="HN286" s="297" t="str">
        <f>IFERROR(RANK(HL286,HL:HL,0)+ COUNTIF($HL$13:HL285,HL286),"")</f>
        <v/>
      </c>
      <c r="HO286" s="305"/>
      <c r="HP286" s="295"/>
      <c r="HQ286" s="306"/>
      <c r="HR286" s="293"/>
      <c r="HS286" s="293"/>
      <c r="HT286" s="293"/>
      <c r="HU286" s="382">
        <f>IF($HT286='Classificação geral'!$F280,'Classificação geral'!G280,"")</f>
        <v>0</v>
      </c>
      <c r="HV286" s="382">
        <f>IF($HT286='Classificação geral'!$F280,'Classificação geral'!H280,"")</f>
        <v>0</v>
      </c>
      <c r="HW286" s="382">
        <f>IF($HT286='Classificação geral'!$F280,'Classificação geral'!I280,"")</f>
        <v>0</v>
      </c>
      <c r="HX286" s="382">
        <f>IF($HT286='Classificação geral'!$F280,'Classificação geral'!J280,"")</f>
        <v>0</v>
      </c>
      <c r="HY286" s="382">
        <f>IF($HT286='Classificação geral'!$F280,'Classificação geral'!K280,"")</f>
        <v>0</v>
      </c>
      <c r="HZ286" s="382">
        <f>IF($HT286='Classificação geral'!$F280,'Classificação geral'!L280,"")</f>
        <v>0</v>
      </c>
      <c r="IA286" s="382">
        <f>IF($HT286='Classificação geral'!$F280,'Classificação geral'!M280,"")</f>
        <v>0</v>
      </c>
      <c r="IB286" s="382">
        <f>IF($HT286='Classificação geral'!$F280,'Classificação geral'!N280,"")</f>
        <v>0</v>
      </c>
      <c r="IC286" s="382">
        <f>IF($HT286='Classificação geral'!$F280,'Classificação geral'!O280,"")</f>
        <v>0</v>
      </c>
      <c r="ID286" s="382">
        <f>IF($HT286='Classificação geral'!$F280,'Classificação geral'!P280,"")</f>
        <v>0</v>
      </c>
      <c r="IE286" s="382">
        <f>IF($HT286='Classificação geral'!$F280,'Classificação geral'!Q280,"")</f>
        <v>0</v>
      </c>
      <c r="IF286" s="382">
        <f>IF($HT286='Classificação geral'!$F280,'Classificação geral'!R280,"")</f>
        <v>0</v>
      </c>
      <c r="IG286" s="379">
        <f>IF($HT286='Classificação geral'!$F280,'Classificação geral'!$U280,"")</f>
        <v>0</v>
      </c>
      <c r="IH286" s="334" t="str">
        <f t="shared" si="466"/>
        <v/>
      </c>
      <c r="II286" s="297">
        <f>IFERROR(RANK(IG286,IG:IG,0)+ COUNTIF($IG$13:IG285,IG286),"")</f>
        <v>146</v>
      </c>
      <c r="IJ286" s="305"/>
      <c r="IK286" s="295"/>
      <c r="IL286" s="306"/>
      <c r="IM286" s="293"/>
      <c r="IN286" s="293"/>
      <c r="IO286" s="293"/>
      <c r="IP286" s="379">
        <f>IF($IO286='Classificação geral'!$F280,'Classificação geral'!G280,"")</f>
        <v>0</v>
      </c>
      <c r="IQ286" s="379">
        <f>IF($IO286='Classificação geral'!$F280,'Classificação geral'!H280,"")</f>
        <v>0</v>
      </c>
      <c r="IR286" s="379">
        <f>IF($IO286='Classificação geral'!$F280,'Classificação geral'!I280,"")</f>
        <v>0</v>
      </c>
      <c r="IS286" s="379">
        <f>IF($IO286='Classificação geral'!$F280,'Classificação geral'!J280,"")</f>
        <v>0</v>
      </c>
      <c r="IT286" s="379">
        <f>IF($IO286='Classificação geral'!$F280,'Classificação geral'!K280,"")</f>
        <v>0</v>
      </c>
      <c r="IU286" s="379">
        <f>IF($IO286='Classificação geral'!$F280,'Classificação geral'!L280,"")</f>
        <v>0</v>
      </c>
      <c r="IV286" s="379">
        <f>IF($IO286='Classificação geral'!$F280,'Classificação geral'!M280,"")</f>
        <v>0</v>
      </c>
      <c r="IW286" s="379">
        <f>IF($IO286='Classificação geral'!$F280,'Classificação geral'!N280,"")</f>
        <v>0</v>
      </c>
      <c r="IX286" s="379">
        <f>IF($IO286='Classificação geral'!$F280,'Classificação geral'!O280,"")</f>
        <v>0</v>
      </c>
      <c r="IY286" s="379">
        <f>IF($IO286='Classificação geral'!$F280,'Classificação geral'!P280,"")</f>
        <v>0</v>
      </c>
      <c r="IZ286" s="379">
        <f>IF($IO286='Classificação geral'!$F280,'Classificação geral'!Q280,"")</f>
        <v>0</v>
      </c>
      <c r="JA286" s="379">
        <f>IF($IO286='Classificação geral'!$F280,'Classificação geral'!R280,"")</f>
        <v>0</v>
      </c>
      <c r="JB286" s="296">
        <f>IF($IO286='Classificação geral'!$F280,'Classificação geral'!$U280,"")</f>
        <v>0</v>
      </c>
      <c r="JC286" s="334" t="str">
        <f t="shared" si="467"/>
        <v/>
      </c>
      <c r="JD286" s="297">
        <f>IFERROR(RANK(JB286,JB:JB,0)+ COUNTIF($JB$13:JB285,JB286),"")</f>
        <v>146</v>
      </c>
    </row>
    <row r="287" spans="66:264" ht="24.6" x14ac:dyDescent="0.4">
      <c r="EI287" s="295"/>
      <c r="EJ287" s="306"/>
      <c r="EK287" s="293"/>
      <c r="EL287" s="293"/>
      <c r="EM287" s="293"/>
      <c r="EN287" s="378" t="str">
        <f>IFERROR(IF(AND($EL287="fem",'Classificação geral'!$F281=1),'Classificação geral'!G281,""),"")</f>
        <v/>
      </c>
      <c r="EO287" s="378" t="str">
        <f>IFERROR(IF(AND($EL287="fem",'Classificação geral'!$F281=1),'Classificação geral'!H281,""),"")</f>
        <v/>
      </c>
      <c r="EP287" s="378" t="str">
        <f>IFERROR(IF(AND($EL287="fem",'Classificação geral'!$F281=1),'Classificação geral'!I281,""),"")</f>
        <v/>
      </c>
      <c r="EQ287" s="378" t="str">
        <f>IFERROR(IF(AND($EL287="fem",'Classificação geral'!$F281=1),'Classificação geral'!J281,""),"")</f>
        <v/>
      </c>
      <c r="ER287" s="306"/>
      <c r="ES287" s="378" t="str">
        <f>IFERROR(IF(AND($EL287="fem",'Classificação geral'!$F281=1),'Classificação geral'!L281,""),"")</f>
        <v/>
      </c>
      <c r="ET287" s="378" t="str">
        <f>IFERROR(IF(AND($EL287="fem",'Classificação geral'!$F281=1),'Classificação geral'!M281,""),"")</f>
        <v/>
      </c>
      <c r="EU287" s="378" t="str">
        <f>IFERROR(IF(AND($EL287="fem",'Classificação geral'!$F281=1),'Classificação geral'!N281,""),"")</f>
        <v/>
      </c>
      <c r="EV287" s="306"/>
      <c r="EW287" s="378" t="str">
        <f>IFERROR(IF(AND($EL287="fem",'Classificação geral'!$F281=1),'Classificação geral'!P281,""),"")</f>
        <v/>
      </c>
      <c r="EX287" s="378" t="str">
        <f>IFERROR(IF(AND($EL287="fem",'Classificação geral'!$F281=1),'Classificação geral'!Q281,""),"")</f>
        <v/>
      </c>
      <c r="EY287" s="378" t="str">
        <f>IFERROR(IF(AND($EL287="fem",'Classificação geral'!$F281=1),'Classificação geral'!R281,""),"")</f>
        <v/>
      </c>
      <c r="EZ287" s="296"/>
      <c r="FA287" s="380" t="str">
        <f t="shared" si="468"/>
        <v/>
      </c>
      <c r="FB287" s="297" t="str">
        <f>IFERROR(RANK(EZ287,EZ:EZ,0)+ COUNTIF(EZ$13:$EZ286,EZ287),"")</f>
        <v/>
      </c>
      <c r="FC287" s="298"/>
      <c r="FD287" s="305"/>
      <c r="FE287" s="295"/>
      <c r="FF287" s="306"/>
      <c r="FG287" s="293"/>
      <c r="FH287" s="293"/>
      <c r="FI287" s="306"/>
      <c r="FJ287" s="378" t="str">
        <f>IFERROR(IF(AND($FH287="mas",'Classificação geral'!$F281=1),'Classificação geral'!G281,""),"")</f>
        <v/>
      </c>
      <c r="FK287" s="378" t="str">
        <f>IFERROR(IF(AND($FH287="mas",'Classificação geral'!$F281=1),'Classificação geral'!H281,""),"")</f>
        <v/>
      </c>
      <c r="FL287" s="378" t="str">
        <f>IFERROR(IF(AND($FH287="mas",'Classificação geral'!$F281=1),'Classificação geral'!I281,""),"")</f>
        <v/>
      </c>
      <c r="FM287" s="378" t="str">
        <f>IFERROR(IF(AND($FH287="mas",'Classificação geral'!$F281=1),'Classificação geral'!J281,""),"")</f>
        <v/>
      </c>
      <c r="FN287" s="378" t="str">
        <f>IFERROR(IF(AND($FH287="mas",'Classificação geral'!$F281=1),'Classificação geral'!K281,""),"")</f>
        <v/>
      </c>
      <c r="FO287" s="378" t="str">
        <f>IFERROR(IF(AND($FH287="mas",'Classificação geral'!$F281=1),'Classificação geral'!L281,""),"")</f>
        <v/>
      </c>
      <c r="FP287" s="378" t="str">
        <f>IFERROR(IF(AND($FH287="mas",'Classificação geral'!$F281=1),'Classificação geral'!M281,""),"")</f>
        <v/>
      </c>
      <c r="FQ287" s="378" t="str">
        <f>IFERROR(IF(AND($FH287="mas",'Classificação geral'!$F281=1),'Classificação geral'!N281,""),"")</f>
        <v/>
      </c>
      <c r="FR287" s="378" t="str">
        <f>IFERROR(IF(AND($FH287="mas",'Classificação geral'!$F281=1),'Classificação geral'!O281,""),"")</f>
        <v/>
      </c>
      <c r="FS287" s="378" t="str">
        <f>IFERROR(IF(AND($FH287="mas",'Classificação geral'!$F281=1),'Classificação geral'!P281,""),"")</f>
        <v/>
      </c>
      <c r="FT287" s="378" t="str">
        <f>IFERROR(IF(AND($FH287="mas",'Classificação geral'!$F281=1),'Classificação geral'!Q281,""),"")</f>
        <v/>
      </c>
      <c r="FU287" s="378" t="str">
        <f>IFERROR(IF(AND($FH287="mas",'Classificação geral'!$F281=1),'Classificação geral'!R281,""),"")</f>
        <v/>
      </c>
      <c r="FV287" s="306"/>
      <c r="FW287" s="380" t="str">
        <f t="shared" si="469"/>
        <v/>
      </c>
      <c r="FX287" s="297" t="str">
        <f>IFERROR(RANK(FV287,FV:FV,0)+ COUNTIF($FV$13:FV286,FV287),"")</f>
        <v/>
      </c>
      <c r="FY287" s="305"/>
      <c r="FZ287" s="295"/>
      <c r="GA287" s="295"/>
      <c r="GB287" s="293"/>
      <c r="GC287" s="293"/>
      <c r="GD287" s="306"/>
      <c r="GE287" s="378" t="str">
        <f>IFERROR(IF(AND($GC287="fem",'Classificação geral'!$F281=2),'Classificação geral'!G281,""),"")</f>
        <v/>
      </c>
      <c r="GF287" s="378" t="str">
        <f>IFERROR(IF(AND($GC287="fem",'Classificação geral'!$F281=2),'Classificação geral'!H281,""),"")</f>
        <v/>
      </c>
      <c r="GG287" s="378" t="str">
        <f>IFERROR(IF(AND($GC287="fem",'Classificação geral'!$F281=2),'Classificação geral'!I281,""),"")</f>
        <v/>
      </c>
      <c r="GH287" s="378" t="str">
        <f>IFERROR(IF(AND($GC287="fem",'Classificação geral'!$F281=2),'Classificação geral'!J281,""),"")</f>
        <v/>
      </c>
      <c r="GI287" s="378" t="str">
        <f>IFERROR(IF(AND($GC287="fem",'Classificação geral'!$F281=2),'Classificação geral'!K281,""),"")</f>
        <v/>
      </c>
      <c r="GJ287" s="378" t="str">
        <f>IFERROR(IF(AND($GC287="fem",'Classificação geral'!$F281=2),'Classificação geral'!L281,""),"")</f>
        <v/>
      </c>
      <c r="GK287" s="378" t="str">
        <f>IFERROR(IF(AND($GC287="fem",'Classificação geral'!$F281=2),'Classificação geral'!M281,""),"")</f>
        <v/>
      </c>
      <c r="GL287" s="378" t="str">
        <f>IFERROR(IF(AND($GC287="fem",'Classificação geral'!$F281=2),'Classificação geral'!N281,""),"")</f>
        <v/>
      </c>
      <c r="GM287" s="378" t="str">
        <f>IFERROR(IF(AND($GC287="fem",'Classificação geral'!$F281=2),'Classificação geral'!O281,""),"")</f>
        <v/>
      </c>
      <c r="GN287" s="378" t="str">
        <f>IFERROR(IF(AND($GC287="fem",'Classificação geral'!$F281=2),'Classificação geral'!P281,""),"")</f>
        <v/>
      </c>
      <c r="GO287" s="378" t="str">
        <f>IFERROR(IF(AND($GC287="fem",'Classificação geral'!$F281=2),'Classificação geral'!Q281,""),"")</f>
        <v/>
      </c>
      <c r="GP287" s="378" t="str">
        <f>IFERROR(IF(AND($GC287="fem",'Classificação geral'!$F281=2),'Classificação geral'!R281,""),"")</f>
        <v/>
      </c>
      <c r="GQ287" s="306"/>
      <c r="GR287" s="380" t="str">
        <f t="shared" si="470"/>
        <v/>
      </c>
      <c r="GS287" s="297" t="str">
        <f>IFERROR(RANK(GQ287,GQ:GQ,0)+ COUNTIF($GQ$13:GQ286,GQ287),"")</f>
        <v/>
      </c>
      <c r="GT287" s="305"/>
      <c r="GU287" s="295"/>
      <c r="GV287" s="295"/>
      <c r="GW287" s="293"/>
      <c r="GX287" s="293"/>
      <c r="GY287" s="306"/>
      <c r="GZ287" s="306"/>
      <c r="HA287" s="306"/>
      <c r="HB287" s="306"/>
      <c r="HC287" s="306"/>
      <c r="HD287" s="306"/>
      <c r="HE287" s="306"/>
      <c r="HF287" s="306"/>
      <c r="HG287" s="306"/>
      <c r="HH287" s="306"/>
      <c r="HI287" s="306"/>
      <c r="HJ287" s="306"/>
      <c r="HK287" s="306"/>
      <c r="HL287" s="306"/>
      <c r="HM287" s="380" t="str">
        <f t="shared" si="471"/>
        <v/>
      </c>
      <c r="HN287" s="297" t="str">
        <f>IFERROR(RANK(HL287,HL:HL,0)+ COUNTIF($HL$13:HL286,HL287),"")</f>
        <v/>
      </c>
      <c r="HO287" s="305"/>
      <c r="HP287" s="295"/>
      <c r="HQ287" s="306"/>
      <c r="HR287" s="293"/>
      <c r="HS287" s="293"/>
      <c r="HT287" s="293"/>
      <c r="HU287" s="382">
        <f>IF($HT287='Classificação geral'!$F281,'Classificação geral'!G281,"")</f>
        <v>0</v>
      </c>
      <c r="HV287" s="382">
        <f>IF($HT287='Classificação geral'!$F281,'Classificação geral'!H281,"")</f>
        <v>0</v>
      </c>
      <c r="HW287" s="382">
        <f>IF($HT287='Classificação geral'!$F281,'Classificação geral'!I281,"")</f>
        <v>0</v>
      </c>
      <c r="HX287" s="382">
        <f>IF($HT287='Classificação geral'!$F281,'Classificação geral'!J281,"")</f>
        <v>0</v>
      </c>
      <c r="HY287" s="382">
        <f>IF($HT287='Classificação geral'!$F281,'Classificação geral'!K281,"")</f>
        <v>0</v>
      </c>
      <c r="HZ287" s="382">
        <f>IF($HT287='Classificação geral'!$F281,'Classificação geral'!L281,"")</f>
        <v>0</v>
      </c>
      <c r="IA287" s="382">
        <f>IF($HT287='Classificação geral'!$F281,'Classificação geral'!M281,"")</f>
        <v>0</v>
      </c>
      <c r="IB287" s="382">
        <f>IF($HT287='Classificação geral'!$F281,'Classificação geral'!N281,"")</f>
        <v>0</v>
      </c>
      <c r="IC287" s="382">
        <f>IF($HT287='Classificação geral'!$F281,'Classificação geral'!O281,"")</f>
        <v>0</v>
      </c>
      <c r="ID287" s="382">
        <f>IF($HT287='Classificação geral'!$F281,'Classificação geral'!P281,"")</f>
        <v>0</v>
      </c>
      <c r="IE287" s="382">
        <f>IF($HT287='Classificação geral'!$F281,'Classificação geral'!Q281,"")</f>
        <v>0</v>
      </c>
      <c r="IF287" s="382">
        <f>IF($HT287='Classificação geral'!$F281,'Classificação geral'!R281,"")</f>
        <v>0</v>
      </c>
      <c r="IG287" s="379">
        <f>IF($HT287='Classificação geral'!$F281,'Classificação geral'!$U281,"")</f>
        <v>0</v>
      </c>
      <c r="IH287" s="334" t="str">
        <f t="shared" si="466"/>
        <v/>
      </c>
      <c r="II287" s="297">
        <f>IFERROR(RANK(IG287,IG:IG,0)+ COUNTIF($IG$13:IG286,IG287),"")</f>
        <v>147</v>
      </c>
      <c r="IJ287" s="305"/>
      <c r="IK287" s="295"/>
      <c r="IL287" s="306"/>
      <c r="IM287" s="293"/>
      <c r="IN287" s="293"/>
      <c r="IO287" s="293"/>
      <c r="IP287" s="379">
        <f>IF($IO287='Classificação geral'!$F281,'Classificação geral'!G281,"")</f>
        <v>0</v>
      </c>
      <c r="IQ287" s="379">
        <f>IF($IO287='Classificação geral'!$F281,'Classificação geral'!H281,"")</f>
        <v>0</v>
      </c>
      <c r="IR287" s="379">
        <f>IF($IO287='Classificação geral'!$F281,'Classificação geral'!I281,"")</f>
        <v>0</v>
      </c>
      <c r="IS287" s="379">
        <f>IF($IO287='Classificação geral'!$F281,'Classificação geral'!J281,"")</f>
        <v>0</v>
      </c>
      <c r="IT287" s="379">
        <f>IF($IO287='Classificação geral'!$F281,'Classificação geral'!K281,"")</f>
        <v>0</v>
      </c>
      <c r="IU287" s="379">
        <f>IF($IO287='Classificação geral'!$F281,'Classificação geral'!L281,"")</f>
        <v>0</v>
      </c>
      <c r="IV287" s="379">
        <f>IF($IO287='Classificação geral'!$F281,'Classificação geral'!M281,"")</f>
        <v>0</v>
      </c>
      <c r="IW287" s="379">
        <f>IF($IO287='Classificação geral'!$F281,'Classificação geral'!N281,"")</f>
        <v>0</v>
      </c>
      <c r="IX287" s="379">
        <f>IF($IO287='Classificação geral'!$F281,'Classificação geral'!O281,"")</f>
        <v>0</v>
      </c>
      <c r="IY287" s="379">
        <f>IF($IO287='Classificação geral'!$F281,'Classificação geral'!P281,"")</f>
        <v>0</v>
      </c>
      <c r="IZ287" s="379">
        <f>IF($IO287='Classificação geral'!$F281,'Classificação geral'!Q281,"")</f>
        <v>0</v>
      </c>
      <c r="JA287" s="379">
        <f>IF($IO287='Classificação geral'!$F281,'Classificação geral'!R281,"")</f>
        <v>0</v>
      </c>
      <c r="JB287" s="296">
        <f>IF($IO287='Classificação geral'!$F281,'Classificação geral'!$U281,"")</f>
        <v>0</v>
      </c>
      <c r="JC287" s="334" t="str">
        <f t="shared" si="467"/>
        <v/>
      </c>
      <c r="JD287" s="297">
        <f>IFERROR(RANK(JB287,JB:JB,0)+ COUNTIF($JB$13:JB286,JB287),"")</f>
        <v>147</v>
      </c>
    </row>
    <row r="288" spans="66:264" ht="24.6" x14ac:dyDescent="0.4">
      <c r="EI288" s="295"/>
      <c r="EJ288" s="306"/>
      <c r="EK288" s="293"/>
      <c r="EL288" s="293"/>
      <c r="EM288" s="293"/>
      <c r="EN288" s="378" t="str">
        <f>IFERROR(IF(AND($EL288="fem",'Classificação geral'!$F282=1),'Classificação geral'!G282,""),"")</f>
        <v/>
      </c>
      <c r="EO288" s="378" t="str">
        <f>IFERROR(IF(AND($EL288="fem",'Classificação geral'!$F282=1),'Classificação geral'!H282,""),"")</f>
        <v/>
      </c>
      <c r="EP288" s="378" t="str">
        <f>IFERROR(IF(AND($EL288="fem",'Classificação geral'!$F282=1),'Classificação geral'!I282,""),"")</f>
        <v/>
      </c>
      <c r="EQ288" s="378" t="str">
        <f>IFERROR(IF(AND($EL288="fem",'Classificação geral'!$F282=1),'Classificação geral'!J282,""),"")</f>
        <v/>
      </c>
      <c r="ER288" s="306"/>
      <c r="ES288" s="378" t="str">
        <f>IFERROR(IF(AND($EL288="fem",'Classificação geral'!$F282=1),'Classificação geral'!L282,""),"")</f>
        <v/>
      </c>
      <c r="ET288" s="378" t="str">
        <f>IFERROR(IF(AND($EL288="fem",'Classificação geral'!$F282=1),'Classificação geral'!M282,""),"")</f>
        <v/>
      </c>
      <c r="EU288" s="378" t="str">
        <f>IFERROR(IF(AND($EL288="fem",'Classificação geral'!$F282=1),'Classificação geral'!N282,""),"")</f>
        <v/>
      </c>
      <c r="EV288" s="306"/>
      <c r="EW288" s="378" t="str">
        <f>IFERROR(IF(AND($EL288="fem",'Classificação geral'!$F282=1),'Classificação geral'!P282,""),"")</f>
        <v/>
      </c>
      <c r="EX288" s="378" t="str">
        <f>IFERROR(IF(AND($EL288="fem",'Classificação geral'!$F282=1),'Classificação geral'!Q282,""),"")</f>
        <v/>
      </c>
      <c r="EY288" s="378" t="str">
        <f>IFERROR(IF(AND($EL288="fem",'Classificação geral'!$F282=1),'Classificação geral'!R282,""),"")</f>
        <v/>
      </c>
      <c r="EZ288" s="296"/>
      <c r="FA288" s="380" t="str">
        <f t="shared" si="468"/>
        <v/>
      </c>
      <c r="FB288" s="297" t="str">
        <f>IFERROR(RANK(EZ288,EZ:EZ,0)+ COUNTIF(EZ$13:$EZ287,EZ288),"")</f>
        <v/>
      </c>
      <c r="FC288" s="298"/>
      <c r="FD288" s="305"/>
      <c r="FE288" s="295"/>
      <c r="FF288" s="306"/>
      <c r="FG288" s="293"/>
      <c r="FH288" s="293"/>
      <c r="FI288" s="306"/>
      <c r="FJ288" s="378" t="str">
        <f>IFERROR(IF(AND($FH288="mas",'Classificação geral'!$F282=1),'Classificação geral'!G282,""),"")</f>
        <v/>
      </c>
      <c r="FK288" s="378" t="str">
        <f>IFERROR(IF(AND($FH288="mas",'Classificação geral'!$F282=1),'Classificação geral'!H282,""),"")</f>
        <v/>
      </c>
      <c r="FL288" s="378" t="str">
        <f>IFERROR(IF(AND($FH288="mas",'Classificação geral'!$F282=1),'Classificação geral'!I282,""),"")</f>
        <v/>
      </c>
      <c r="FM288" s="378" t="str">
        <f>IFERROR(IF(AND($FH288="mas",'Classificação geral'!$F282=1),'Classificação geral'!J282,""),"")</f>
        <v/>
      </c>
      <c r="FN288" s="378" t="str">
        <f>IFERROR(IF(AND($FH288="mas",'Classificação geral'!$F282=1),'Classificação geral'!K282,""),"")</f>
        <v/>
      </c>
      <c r="FO288" s="378" t="str">
        <f>IFERROR(IF(AND($FH288="mas",'Classificação geral'!$F282=1),'Classificação geral'!L282,""),"")</f>
        <v/>
      </c>
      <c r="FP288" s="378" t="str">
        <f>IFERROR(IF(AND($FH288="mas",'Classificação geral'!$F282=1),'Classificação geral'!M282,""),"")</f>
        <v/>
      </c>
      <c r="FQ288" s="378" t="str">
        <f>IFERROR(IF(AND($FH288="mas",'Classificação geral'!$F282=1),'Classificação geral'!N282,""),"")</f>
        <v/>
      </c>
      <c r="FR288" s="378" t="str">
        <f>IFERROR(IF(AND($FH288="mas",'Classificação geral'!$F282=1),'Classificação geral'!O282,""),"")</f>
        <v/>
      </c>
      <c r="FS288" s="378" t="str">
        <f>IFERROR(IF(AND($FH288="mas",'Classificação geral'!$F282=1),'Classificação geral'!P282,""),"")</f>
        <v/>
      </c>
      <c r="FT288" s="378" t="str">
        <f>IFERROR(IF(AND($FH288="mas",'Classificação geral'!$F282=1),'Classificação geral'!Q282,""),"")</f>
        <v/>
      </c>
      <c r="FU288" s="378" t="str">
        <f>IFERROR(IF(AND($FH288="mas",'Classificação geral'!$F282=1),'Classificação geral'!R282,""),"")</f>
        <v/>
      </c>
      <c r="FV288" s="306"/>
      <c r="FW288" s="380" t="str">
        <f t="shared" si="469"/>
        <v/>
      </c>
      <c r="FX288" s="297" t="str">
        <f>IFERROR(RANK(FV288,FV:FV,0)+ COUNTIF($FV$13:FV287,FV288),"")</f>
        <v/>
      </c>
      <c r="FY288" s="305"/>
      <c r="FZ288" s="295"/>
      <c r="GA288" s="295"/>
      <c r="GB288" s="293"/>
      <c r="GC288" s="293"/>
      <c r="GD288" s="306"/>
      <c r="GE288" s="378" t="str">
        <f>IFERROR(IF(AND($GC288="fem",'Classificação geral'!$F282=2),'Classificação geral'!G282,""),"")</f>
        <v/>
      </c>
      <c r="GF288" s="378" t="str">
        <f>IFERROR(IF(AND($GC288="fem",'Classificação geral'!$F282=2),'Classificação geral'!H282,""),"")</f>
        <v/>
      </c>
      <c r="GG288" s="378" t="str">
        <f>IFERROR(IF(AND($GC288="fem",'Classificação geral'!$F282=2),'Classificação geral'!I282,""),"")</f>
        <v/>
      </c>
      <c r="GH288" s="378" t="str">
        <f>IFERROR(IF(AND($GC288="fem",'Classificação geral'!$F282=2),'Classificação geral'!J282,""),"")</f>
        <v/>
      </c>
      <c r="GI288" s="378" t="str">
        <f>IFERROR(IF(AND($GC288="fem",'Classificação geral'!$F282=2),'Classificação geral'!K282,""),"")</f>
        <v/>
      </c>
      <c r="GJ288" s="378" t="str">
        <f>IFERROR(IF(AND($GC288="fem",'Classificação geral'!$F282=2),'Classificação geral'!L282,""),"")</f>
        <v/>
      </c>
      <c r="GK288" s="378" t="str">
        <f>IFERROR(IF(AND($GC288="fem",'Classificação geral'!$F282=2),'Classificação geral'!M282,""),"")</f>
        <v/>
      </c>
      <c r="GL288" s="378" t="str">
        <f>IFERROR(IF(AND($GC288="fem",'Classificação geral'!$F282=2),'Classificação geral'!N282,""),"")</f>
        <v/>
      </c>
      <c r="GM288" s="378" t="str">
        <f>IFERROR(IF(AND($GC288="fem",'Classificação geral'!$F282=2),'Classificação geral'!O282,""),"")</f>
        <v/>
      </c>
      <c r="GN288" s="378" t="str">
        <f>IFERROR(IF(AND($GC288="fem",'Classificação geral'!$F282=2),'Classificação geral'!P282,""),"")</f>
        <v/>
      </c>
      <c r="GO288" s="378" t="str">
        <f>IFERROR(IF(AND($GC288="fem",'Classificação geral'!$F282=2),'Classificação geral'!Q282,""),"")</f>
        <v/>
      </c>
      <c r="GP288" s="378" t="str">
        <f>IFERROR(IF(AND($GC288="fem",'Classificação geral'!$F282=2),'Classificação geral'!R282,""),"")</f>
        <v/>
      </c>
      <c r="GQ288" s="306"/>
      <c r="GR288" s="380" t="str">
        <f t="shared" si="470"/>
        <v/>
      </c>
      <c r="GS288" s="297" t="str">
        <f>IFERROR(RANK(GQ288,GQ:GQ,0)+ COUNTIF($GQ$13:GQ287,GQ288),"")</f>
        <v/>
      </c>
      <c r="GT288" s="305"/>
      <c r="GU288" s="295"/>
      <c r="GV288" s="295"/>
      <c r="GW288" s="293"/>
      <c r="GX288" s="293"/>
      <c r="GY288" s="306"/>
      <c r="GZ288" s="306"/>
      <c r="HA288" s="306"/>
      <c r="HB288" s="306"/>
      <c r="HC288" s="306"/>
      <c r="HD288" s="306"/>
      <c r="HE288" s="306"/>
      <c r="HF288" s="306"/>
      <c r="HG288" s="306"/>
      <c r="HH288" s="306"/>
      <c r="HI288" s="306"/>
      <c r="HJ288" s="306"/>
      <c r="HK288" s="306"/>
      <c r="HL288" s="306"/>
      <c r="HM288" s="380" t="str">
        <f t="shared" si="471"/>
        <v/>
      </c>
      <c r="HN288" s="297" t="str">
        <f>IFERROR(RANK(HL288,HL:HL,0)+ COUNTIF($HL$13:HL287,HL288),"")</f>
        <v/>
      </c>
      <c r="HO288" s="305"/>
      <c r="HP288" s="295"/>
      <c r="HQ288" s="306"/>
      <c r="HR288" s="293"/>
      <c r="HS288" s="293"/>
      <c r="HT288" s="293"/>
      <c r="HU288" s="382">
        <f>IF($HT288='Classificação geral'!$F282,'Classificação geral'!G282,"")</f>
        <v>0</v>
      </c>
      <c r="HV288" s="382">
        <f>IF($HT288='Classificação geral'!$F282,'Classificação geral'!H282,"")</f>
        <v>0</v>
      </c>
      <c r="HW288" s="382">
        <f>IF($HT288='Classificação geral'!$F282,'Classificação geral'!I282,"")</f>
        <v>0</v>
      </c>
      <c r="HX288" s="382">
        <f>IF($HT288='Classificação geral'!$F282,'Classificação geral'!J282,"")</f>
        <v>0</v>
      </c>
      <c r="HY288" s="382">
        <f>IF($HT288='Classificação geral'!$F282,'Classificação geral'!K282,"")</f>
        <v>0</v>
      </c>
      <c r="HZ288" s="382">
        <f>IF($HT288='Classificação geral'!$F282,'Classificação geral'!L282,"")</f>
        <v>0</v>
      </c>
      <c r="IA288" s="382">
        <f>IF($HT288='Classificação geral'!$F282,'Classificação geral'!M282,"")</f>
        <v>0</v>
      </c>
      <c r="IB288" s="382">
        <f>IF($HT288='Classificação geral'!$F282,'Classificação geral'!N282,"")</f>
        <v>0</v>
      </c>
      <c r="IC288" s="382">
        <f>IF($HT288='Classificação geral'!$F282,'Classificação geral'!O282,"")</f>
        <v>0</v>
      </c>
      <c r="ID288" s="382">
        <f>IF($HT288='Classificação geral'!$F282,'Classificação geral'!P282,"")</f>
        <v>0</v>
      </c>
      <c r="IE288" s="382">
        <f>IF($HT288='Classificação geral'!$F282,'Classificação geral'!Q282,"")</f>
        <v>0</v>
      </c>
      <c r="IF288" s="382">
        <f>IF($HT288='Classificação geral'!$F282,'Classificação geral'!R282,"")</f>
        <v>0</v>
      </c>
      <c r="IG288" s="379">
        <f>IF($HT288='Classificação geral'!$F282,'Classificação geral'!$U282,"")</f>
        <v>0</v>
      </c>
      <c r="IH288" s="334" t="str">
        <f t="shared" si="466"/>
        <v/>
      </c>
      <c r="II288" s="297">
        <f>IFERROR(RANK(IG288,IG:IG,0)+ COUNTIF($IG$13:IG287,IG288),"")</f>
        <v>148</v>
      </c>
      <c r="IJ288" s="305"/>
      <c r="IK288" s="295"/>
      <c r="IL288" s="306"/>
      <c r="IM288" s="293"/>
      <c r="IN288" s="293"/>
      <c r="IO288" s="293"/>
      <c r="IP288" s="379">
        <f>IF($IO288='Classificação geral'!$F282,'Classificação geral'!G282,"")</f>
        <v>0</v>
      </c>
      <c r="IQ288" s="379">
        <f>IF($IO288='Classificação geral'!$F282,'Classificação geral'!H282,"")</f>
        <v>0</v>
      </c>
      <c r="IR288" s="379">
        <f>IF($IO288='Classificação geral'!$F282,'Classificação geral'!I282,"")</f>
        <v>0</v>
      </c>
      <c r="IS288" s="379">
        <f>IF($IO288='Classificação geral'!$F282,'Classificação geral'!J282,"")</f>
        <v>0</v>
      </c>
      <c r="IT288" s="379">
        <f>IF($IO288='Classificação geral'!$F282,'Classificação geral'!K282,"")</f>
        <v>0</v>
      </c>
      <c r="IU288" s="379">
        <f>IF($IO288='Classificação geral'!$F282,'Classificação geral'!L282,"")</f>
        <v>0</v>
      </c>
      <c r="IV288" s="379">
        <f>IF($IO288='Classificação geral'!$F282,'Classificação geral'!M282,"")</f>
        <v>0</v>
      </c>
      <c r="IW288" s="379">
        <f>IF($IO288='Classificação geral'!$F282,'Classificação geral'!N282,"")</f>
        <v>0</v>
      </c>
      <c r="IX288" s="379">
        <f>IF($IO288='Classificação geral'!$F282,'Classificação geral'!O282,"")</f>
        <v>0</v>
      </c>
      <c r="IY288" s="379">
        <f>IF($IO288='Classificação geral'!$F282,'Classificação geral'!P282,"")</f>
        <v>0</v>
      </c>
      <c r="IZ288" s="379">
        <f>IF($IO288='Classificação geral'!$F282,'Classificação geral'!Q282,"")</f>
        <v>0</v>
      </c>
      <c r="JA288" s="379">
        <f>IF($IO288='Classificação geral'!$F282,'Classificação geral'!R282,"")</f>
        <v>0</v>
      </c>
      <c r="JB288" s="296">
        <f>IF($IO288='Classificação geral'!$F282,'Classificação geral'!$U282,"")</f>
        <v>0</v>
      </c>
      <c r="JC288" s="334" t="str">
        <f t="shared" si="467"/>
        <v/>
      </c>
      <c r="JD288" s="297">
        <f>IFERROR(RANK(JB288,JB:JB,0)+ COUNTIF($JB$13:JB287,JB288),"")</f>
        <v>148</v>
      </c>
    </row>
    <row r="289" spans="139:264" ht="24.6" x14ac:dyDescent="0.4">
      <c r="EI289" s="295"/>
      <c r="EJ289" s="306"/>
      <c r="EK289" s="293"/>
      <c r="EL289" s="293"/>
      <c r="EM289" s="293"/>
      <c r="EN289" s="378" t="str">
        <f>IFERROR(IF(AND($EL289="fem",'Classificação geral'!$F283=1),'Classificação geral'!G283,""),"")</f>
        <v/>
      </c>
      <c r="EO289" s="378" t="str">
        <f>IFERROR(IF(AND($EL289="fem",'Classificação geral'!$F283=1),'Classificação geral'!H283,""),"")</f>
        <v/>
      </c>
      <c r="EP289" s="378" t="str">
        <f>IFERROR(IF(AND($EL289="fem",'Classificação geral'!$F283=1),'Classificação geral'!I283,""),"")</f>
        <v/>
      </c>
      <c r="EQ289" s="378" t="str">
        <f>IFERROR(IF(AND($EL289="fem",'Classificação geral'!$F283=1),'Classificação geral'!J283,""),"")</f>
        <v/>
      </c>
      <c r="ER289" s="306"/>
      <c r="ES289" s="378" t="str">
        <f>IFERROR(IF(AND($EL289="fem",'Classificação geral'!$F283=1),'Classificação geral'!L283,""),"")</f>
        <v/>
      </c>
      <c r="ET289" s="378" t="str">
        <f>IFERROR(IF(AND($EL289="fem",'Classificação geral'!$F283=1),'Classificação geral'!M283,""),"")</f>
        <v/>
      </c>
      <c r="EU289" s="378" t="str">
        <f>IFERROR(IF(AND($EL289="fem",'Classificação geral'!$F283=1),'Classificação geral'!N283,""),"")</f>
        <v/>
      </c>
      <c r="EV289" s="306"/>
      <c r="EW289" s="378" t="str">
        <f>IFERROR(IF(AND($EL289="fem",'Classificação geral'!$F283=1),'Classificação geral'!P283,""),"")</f>
        <v/>
      </c>
      <c r="EX289" s="378" t="str">
        <f>IFERROR(IF(AND($EL289="fem",'Classificação geral'!$F283=1),'Classificação geral'!Q283,""),"")</f>
        <v/>
      </c>
      <c r="EY289" s="378" t="str">
        <f>IFERROR(IF(AND($EL289="fem",'Classificação geral'!$F283=1),'Classificação geral'!R283,""),"")</f>
        <v/>
      </c>
      <c r="EZ289" s="296"/>
      <c r="FA289" s="380" t="str">
        <f t="shared" si="468"/>
        <v/>
      </c>
      <c r="FB289" s="297" t="str">
        <f>IFERROR(RANK(EZ289,EZ:EZ,0)+ COUNTIF(EZ$13:$EZ288,EZ289),"")</f>
        <v/>
      </c>
      <c r="FC289" s="298"/>
      <c r="FD289" s="305"/>
      <c r="FE289" s="295"/>
      <c r="FF289" s="306"/>
      <c r="FG289" s="293"/>
      <c r="FH289" s="293"/>
      <c r="FI289" s="306"/>
      <c r="FJ289" s="378" t="str">
        <f>IFERROR(IF(AND($FH289="mas",'Classificação geral'!$F283=1),'Classificação geral'!G283,""),"")</f>
        <v/>
      </c>
      <c r="FK289" s="378" t="str">
        <f>IFERROR(IF(AND($FH289="mas",'Classificação geral'!$F283=1),'Classificação geral'!H283,""),"")</f>
        <v/>
      </c>
      <c r="FL289" s="378" t="str">
        <f>IFERROR(IF(AND($FH289="mas",'Classificação geral'!$F283=1),'Classificação geral'!I283,""),"")</f>
        <v/>
      </c>
      <c r="FM289" s="378" t="str">
        <f>IFERROR(IF(AND($FH289="mas",'Classificação geral'!$F283=1),'Classificação geral'!J283,""),"")</f>
        <v/>
      </c>
      <c r="FN289" s="378" t="str">
        <f>IFERROR(IF(AND($FH289="mas",'Classificação geral'!$F283=1),'Classificação geral'!K283,""),"")</f>
        <v/>
      </c>
      <c r="FO289" s="378" t="str">
        <f>IFERROR(IF(AND($FH289="mas",'Classificação geral'!$F283=1),'Classificação geral'!L283,""),"")</f>
        <v/>
      </c>
      <c r="FP289" s="378" t="str">
        <f>IFERROR(IF(AND($FH289="mas",'Classificação geral'!$F283=1),'Classificação geral'!M283,""),"")</f>
        <v/>
      </c>
      <c r="FQ289" s="378" t="str">
        <f>IFERROR(IF(AND($FH289="mas",'Classificação geral'!$F283=1),'Classificação geral'!N283,""),"")</f>
        <v/>
      </c>
      <c r="FR289" s="378" t="str">
        <f>IFERROR(IF(AND($FH289="mas",'Classificação geral'!$F283=1),'Classificação geral'!O283,""),"")</f>
        <v/>
      </c>
      <c r="FS289" s="378" t="str">
        <f>IFERROR(IF(AND($FH289="mas",'Classificação geral'!$F283=1),'Classificação geral'!P283,""),"")</f>
        <v/>
      </c>
      <c r="FT289" s="378" t="str">
        <f>IFERROR(IF(AND($FH289="mas",'Classificação geral'!$F283=1),'Classificação geral'!Q283,""),"")</f>
        <v/>
      </c>
      <c r="FU289" s="378" t="str">
        <f>IFERROR(IF(AND($FH289="mas",'Classificação geral'!$F283=1),'Classificação geral'!R283,""),"")</f>
        <v/>
      </c>
      <c r="FV289" s="306"/>
      <c r="FW289" s="380" t="str">
        <f t="shared" si="469"/>
        <v/>
      </c>
      <c r="FX289" s="297" t="str">
        <f>IFERROR(RANK(FV289,FV:FV,0)+ COUNTIF($FV$13:FV288,FV289),"")</f>
        <v/>
      </c>
      <c r="FY289" s="305"/>
      <c r="FZ289" s="295"/>
      <c r="GA289" s="295"/>
      <c r="GB289" s="293"/>
      <c r="GC289" s="293"/>
      <c r="GD289" s="306"/>
      <c r="GE289" s="378" t="str">
        <f>IFERROR(IF(AND($GC289="fem",'Classificação geral'!$F283=2),'Classificação geral'!G283,""),"")</f>
        <v/>
      </c>
      <c r="GF289" s="378" t="str">
        <f>IFERROR(IF(AND($GC289="fem",'Classificação geral'!$F283=2),'Classificação geral'!H283,""),"")</f>
        <v/>
      </c>
      <c r="GG289" s="378" t="str">
        <f>IFERROR(IF(AND($GC289="fem",'Classificação geral'!$F283=2),'Classificação geral'!I283,""),"")</f>
        <v/>
      </c>
      <c r="GH289" s="378" t="str">
        <f>IFERROR(IF(AND($GC289="fem",'Classificação geral'!$F283=2),'Classificação geral'!J283,""),"")</f>
        <v/>
      </c>
      <c r="GI289" s="378" t="str">
        <f>IFERROR(IF(AND($GC289="fem",'Classificação geral'!$F283=2),'Classificação geral'!K283,""),"")</f>
        <v/>
      </c>
      <c r="GJ289" s="378" t="str">
        <f>IFERROR(IF(AND($GC289="fem",'Classificação geral'!$F283=2),'Classificação geral'!L283,""),"")</f>
        <v/>
      </c>
      <c r="GK289" s="378" t="str">
        <f>IFERROR(IF(AND($GC289="fem",'Classificação geral'!$F283=2),'Classificação geral'!M283,""),"")</f>
        <v/>
      </c>
      <c r="GL289" s="378" t="str">
        <f>IFERROR(IF(AND($GC289="fem",'Classificação geral'!$F283=2),'Classificação geral'!N283,""),"")</f>
        <v/>
      </c>
      <c r="GM289" s="378" t="str">
        <f>IFERROR(IF(AND($GC289="fem",'Classificação geral'!$F283=2),'Classificação geral'!O283,""),"")</f>
        <v/>
      </c>
      <c r="GN289" s="378" t="str">
        <f>IFERROR(IF(AND($GC289="fem",'Classificação geral'!$F283=2),'Classificação geral'!P283,""),"")</f>
        <v/>
      </c>
      <c r="GO289" s="378" t="str">
        <f>IFERROR(IF(AND($GC289="fem",'Classificação geral'!$F283=2),'Classificação geral'!Q283,""),"")</f>
        <v/>
      </c>
      <c r="GP289" s="378" t="str">
        <f>IFERROR(IF(AND($GC289="fem",'Classificação geral'!$F283=2),'Classificação geral'!R283,""),"")</f>
        <v/>
      </c>
      <c r="GQ289" s="306"/>
      <c r="GR289" s="380" t="str">
        <f t="shared" si="470"/>
        <v/>
      </c>
      <c r="GS289" s="297" t="str">
        <f>IFERROR(RANK(GQ289,GQ:GQ,0)+ COUNTIF($GQ$13:GQ288,GQ289),"")</f>
        <v/>
      </c>
      <c r="GT289" s="305"/>
      <c r="GU289" s="295"/>
      <c r="GV289" s="295"/>
      <c r="GW289" s="293"/>
      <c r="GX289" s="293"/>
      <c r="GY289" s="306"/>
      <c r="GZ289" s="306"/>
      <c r="HA289" s="306"/>
      <c r="HB289" s="306"/>
      <c r="HC289" s="306"/>
      <c r="HD289" s="306"/>
      <c r="HE289" s="306"/>
      <c r="HF289" s="306"/>
      <c r="HG289" s="306"/>
      <c r="HH289" s="306"/>
      <c r="HI289" s="306"/>
      <c r="HJ289" s="306"/>
      <c r="HK289" s="306"/>
      <c r="HL289" s="306"/>
      <c r="HM289" s="380" t="str">
        <f t="shared" si="471"/>
        <v/>
      </c>
      <c r="HN289" s="297" t="str">
        <f>IFERROR(RANK(HL289,HL:HL,0)+ COUNTIF($HL$13:HL288,HL289),"")</f>
        <v/>
      </c>
      <c r="HO289" s="305"/>
      <c r="HP289" s="295"/>
      <c r="HQ289" s="306"/>
      <c r="HR289" s="293"/>
      <c r="HS289" s="293"/>
      <c r="HT289" s="293"/>
      <c r="HU289" s="382">
        <f>IF($HT289='Classificação geral'!$F283,'Classificação geral'!G283,"")</f>
        <v>0</v>
      </c>
      <c r="HV289" s="382">
        <f>IF($HT289='Classificação geral'!$F283,'Classificação geral'!H283,"")</f>
        <v>0</v>
      </c>
      <c r="HW289" s="382">
        <f>IF($HT289='Classificação geral'!$F283,'Classificação geral'!I283,"")</f>
        <v>0</v>
      </c>
      <c r="HX289" s="382">
        <f>IF($HT289='Classificação geral'!$F283,'Classificação geral'!J283,"")</f>
        <v>0</v>
      </c>
      <c r="HY289" s="382">
        <f>IF($HT289='Classificação geral'!$F283,'Classificação geral'!K283,"")</f>
        <v>0</v>
      </c>
      <c r="HZ289" s="382">
        <f>IF($HT289='Classificação geral'!$F283,'Classificação geral'!L283,"")</f>
        <v>0</v>
      </c>
      <c r="IA289" s="382">
        <f>IF($HT289='Classificação geral'!$F283,'Classificação geral'!M283,"")</f>
        <v>0</v>
      </c>
      <c r="IB289" s="382">
        <f>IF($HT289='Classificação geral'!$F283,'Classificação geral'!N283,"")</f>
        <v>0</v>
      </c>
      <c r="IC289" s="382">
        <f>IF($HT289='Classificação geral'!$F283,'Classificação geral'!O283,"")</f>
        <v>0</v>
      </c>
      <c r="ID289" s="382">
        <f>IF($HT289='Classificação geral'!$F283,'Classificação geral'!P283,"")</f>
        <v>0</v>
      </c>
      <c r="IE289" s="382">
        <f>IF($HT289='Classificação geral'!$F283,'Classificação geral'!Q283,"")</f>
        <v>0</v>
      </c>
      <c r="IF289" s="382">
        <f>IF($HT289='Classificação geral'!$F283,'Classificação geral'!R283,"")</f>
        <v>0</v>
      </c>
      <c r="IG289" s="379">
        <f>IF($HT289='Classificação geral'!$F283,'Classificação geral'!$U283,"")</f>
        <v>0</v>
      </c>
      <c r="IH289" s="334" t="str">
        <f t="shared" si="466"/>
        <v/>
      </c>
      <c r="II289" s="297">
        <f>IFERROR(RANK(IG289,IG:IG,0)+ COUNTIF($IG$13:IG288,IG289),"")</f>
        <v>149</v>
      </c>
      <c r="IJ289" s="305"/>
      <c r="IK289" s="295"/>
      <c r="IL289" s="306"/>
      <c r="IM289" s="293"/>
      <c r="IN289" s="293"/>
      <c r="IO289" s="293"/>
      <c r="IP289" s="379">
        <f>IF($IO289='Classificação geral'!$F283,'Classificação geral'!G283,"")</f>
        <v>0</v>
      </c>
      <c r="IQ289" s="379">
        <f>IF($IO289='Classificação geral'!$F283,'Classificação geral'!H283,"")</f>
        <v>0</v>
      </c>
      <c r="IR289" s="379">
        <f>IF($IO289='Classificação geral'!$F283,'Classificação geral'!I283,"")</f>
        <v>0</v>
      </c>
      <c r="IS289" s="379">
        <f>IF($IO289='Classificação geral'!$F283,'Classificação geral'!J283,"")</f>
        <v>0</v>
      </c>
      <c r="IT289" s="379">
        <f>IF($IO289='Classificação geral'!$F283,'Classificação geral'!K283,"")</f>
        <v>0</v>
      </c>
      <c r="IU289" s="379">
        <f>IF($IO289='Classificação geral'!$F283,'Classificação geral'!L283,"")</f>
        <v>0</v>
      </c>
      <c r="IV289" s="379">
        <f>IF($IO289='Classificação geral'!$F283,'Classificação geral'!M283,"")</f>
        <v>0</v>
      </c>
      <c r="IW289" s="379">
        <f>IF($IO289='Classificação geral'!$F283,'Classificação geral'!N283,"")</f>
        <v>0</v>
      </c>
      <c r="IX289" s="379">
        <f>IF($IO289='Classificação geral'!$F283,'Classificação geral'!O283,"")</f>
        <v>0</v>
      </c>
      <c r="IY289" s="379">
        <f>IF($IO289='Classificação geral'!$F283,'Classificação geral'!P283,"")</f>
        <v>0</v>
      </c>
      <c r="IZ289" s="379">
        <f>IF($IO289='Classificação geral'!$F283,'Classificação geral'!Q283,"")</f>
        <v>0</v>
      </c>
      <c r="JA289" s="379">
        <f>IF($IO289='Classificação geral'!$F283,'Classificação geral'!R283,"")</f>
        <v>0</v>
      </c>
      <c r="JB289" s="296">
        <f>IF($IO289='Classificação geral'!$F283,'Classificação geral'!$U283,"")</f>
        <v>0</v>
      </c>
      <c r="JC289" s="334" t="str">
        <f t="shared" si="467"/>
        <v/>
      </c>
      <c r="JD289" s="297">
        <f>IFERROR(RANK(JB289,JB:JB,0)+ COUNTIF($JB$13:JB288,JB289),"")</f>
        <v>149</v>
      </c>
    </row>
    <row r="290" spans="139:264" ht="24.6" x14ac:dyDescent="0.4">
      <c r="EI290" s="295"/>
      <c r="EJ290" s="306"/>
      <c r="EK290" s="293"/>
      <c r="EL290" s="293"/>
      <c r="EM290" s="293"/>
      <c r="EN290" s="378" t="str">
        <f>IFERROR(IF(AND($EL290="fem",'Classificação geral'!$F284=1),'Classificação geral'!G284,""),"")</f>
        <v/>
      </c>
      <c r="EO290" s="378" t="str">
        <f>IFERROR(IF(AND($EL290="fem",'Classificação geral'!$F284=1),'Classificação geral'!H284,""),"")</f>
        <v/>
      </c>
      <c r="EP290" s="378" t="str">
        <f>IFERROR(IF(AND($EL290="fem",'Classificação geral'!$F284=1),'Classificação geral'!I284,""),"")</f>
        <v/>
      </c>
      <c r="EQ290" s="378" t="str">
        <f>IFERROR(IF(AND($EL290="fem",'Classificação geral'!$F284=1),'Classificação geral'!J284,""),"")</f>
        <v/>
      </c>
      <c r="ER290" s="306"/>
      <c r="ES290" s="378" t="str">
        <f>IFERROR(IF(AND($EL290="fem",'Classificação geral'!$F284=1),'Classificação geral'!L284,""),"")</f>
        <v/>
      </c>
      <c r="ET290" s="378" t="str">
        <f>IFERROR(IF(AND($EL290="fem",'Classificação geral'!$F284=1),'Classificação geral'!M284,""),"")</f>
        <v/>
      </c>
      <c r="EU290" s="378" t="str">
        <f>IFERROR(IF(AND($EL290="fem",'Classificação geral'!$F284=1),'Classificação geral'!N284,""),"")</f>
        <v/>
      </c>
      <c r="EV290" s="306"/>
      <c r="EW290" s="378" t="str">
        <f>IFERROR(IF(AND($EL290="fem",'Classificação geral'!$F284=1),'Classificação geral'!P284,""),"")</f>
        <v/>
      </c>
      <c r="EX290" s="378" t="str">
        <f>IFERROR(IF(AND($EL290="fem",'Classificação geral'!$F284=1),'Classificação geral'!Q284,""),"")</f>
        <v/>
      </c>
      <c r="EY290" s="378" t="str">
        <f>IFERROR(IF(AND($EL290="fem",'Classificação geral'!$F284=1),'Classificação geral'!R284,""),"")</f>
        <v/>
      </c>
      <c r="EZ290" s="296"/>
      <c r="FA290" s="380" t="str">
        <f t="shared" si="468"/>
        <v/>
      </c>
      <c r="FB290" s="297" t="str">
        <f>IFERROR(RANK(EZ290,EZ:EZ,0)+ COUNTIF(EZ$13:$EZ289,EZ290),"")</f>
        <v/>
      </c>
      <c r="FC290" s="298"/>
      <c r="FD290" s="305"/>
      <c r="FE290" s="295"/>
      <c r="FF290" s="306"/>
      <c r="FG290" s="293"/>
      <c r="FH290" s="293"/>
      <c r="FI290" s="306"/>
      <c r="FJ290" s="378" t="str">
        <f>IFERROR(IF(AND($FH290="mas",'Classificação geral'!$F284=1),'Classificação geral'!G284,""),"")</f>
        <v/>
      </c>
      <c r="FK290" s="378" t="str">
        <f>IFERROR(IF(AND($FH290="mas",'Classificação geral'!$F284=1),'Classificação geral'!H284,""),"")</f>
        <v/>
      </c>
      <c r="FL290" s="378" t="str">
        <f>IFERROR(IF(AND($FH290="mas",'Classificação geral'!$F284=1),'Classificação geral'!I284,""),"")</f>
        <v/>
      </c>
      <c r="FM290" s="378" t="str">
        <f>IFERROR(IF(AND($FH290="mas",'Classificação geral'!$F284=1),'Classificação geral'!J284,""),"")</f>
        <v/>
      </c>
      <c r="FN290" s="378" t="str">
        <f>IFERROR(IF(AND($FH290="mas",'Classificação geral'!$F284=1),'Classificação geral'!K284,""),"")</f>
        <v/>
      </c>
      <c r="FO290" s="378" t="str">
        <f>IFERROR(IF(AND($FH290="mas",'Classificação geral'!$F284=1),'Classificação geral'!L284,""),"")</f>
        <v/>
      </c>
      <c r="FP290" s="378" t="str">
        <f>IFERROR(IF(AND($FH290="mas",'Classificação geral'!$F284=1),'Classificação geral'!M284,""),"")</f>
        <v/>
      </c>
      <c r="FQ290" s="378" t="str">
        <f>IFERROR(IF(AND($FH290="mas",'Classificação geral'!$F284=1),'Classificação geral'!N284,""),"")</f>
        <v/>
      </c>
      <c r="FR290" s="378" t="str">
        <f>IFERROR(IF(AND($FH290="mas",'Classificação geral'!$F284=1),'Classificação geral'!O284,""),"")</f>
        <v/>
      </c>
      <c r="FS290" s="378" t="str">
        <f>IFERROR(IF(AND($FH290="mas",'Classificação geral'!$F284=1),'Classificação geral'!P284,""),"")</f>
        <v/>
      </c>
      <c r="FT290" s="378" t="str">
        <f>IFERROR(IF(AND($FH290="mas",'Classificação geral'!$F284=1),'Classificação geral'!Q284,""),"")</f>
        <v/>
      </c>
      <c r="FU290" s="378" t="str">
        <f>IFERROR(IF(AND($FH290="mas",'Classificação geral'!$F284=1),'Classificação geral'!R284,""),"")</f>
        <v/>
      </c>
      <c r="FV290" s="306"/>
      <c r="FW290" s="380" t="str">
        <f t="shared" si="469"/>
        <v/>
      </c>
      <c r="FX290" s="297" t="str">
        <f>IFERROR(RANK(FV290,FV:FV,0)+ COUNTIF($FV$13:FV289,FV290),"")</f>
        <v/>
      </c>
      <c r="FY290" s="305"/>
      <c r="FZ290" s="295"/>
      <c r="GA290" s="295"/>
      <c r="GB290" s="293"/>
      <c r="GC290" s="293"/>
      <c r="GD290" s="306"/>
      <c r="GE290" s="378" t="str">
        <f>IFERROR(IF(AND($GC290="fem",'Classificação geral'!$F284=2),'Classificação geral'!G284,""),"")</f>
        <v/>
      </c>
      <c r="GF290" s="378" t="str">
        <f>IFERROR(IF(AND($GC290="fem",'Classificação geral'!$F284=2),'Classificação geral'!H284,""),"")</f>
        <v/>
      </c>
      <c r="GG290" s="378" t="str">
        <f>IFERROR(IF(AND($GC290="fem",'Classificação geral'!$F284=2),'Classificação geral'!I284,""),"")</f>
        <v/>
      </c>
      <c r="GH290" s="378" t="str">
        <f>IFERROR(IF(AND($GC290="fem",'Classificação geral'!$F284=2),'Classificação geral'!J284,""),"")</f>
        <v/>
      </c>
      <c r="GI290" s="378" t="str">
        <f>IFERROR(IF(AND($GC290="fem",'Classificação geral'!$F284=2),'Classificação geral'!K284,""),"")</f>
        <v/>
      </c>
      <c r="GJ290" s="378" t="str">
        <f>IFERROR(IF(AND($GC290="fem",'Classificação geral'!$F284=2),'Classificação geral'!L284,""),"")</f>
        <v/>
      </c>
      <c r="GK290" s="378" t="str">
        <f>IFERROR(IF(AND($GC290="fem",'Classificação geral'!$F284=2),'Classificação geral'!M284,""),"")</f>
        <v/>
      </c>
      <c r="GL290" s="378" t="str">
        <f>IFERROR(IF(AND($GC290="fem",'Classificação geral'!$F284=2),'Classificação geral'!N284,""),"")</f>
        <v/>
      </c>
      <c r="GM290" s="378" t="str">
        <f>IFERROR(IF(AND($GC290="fem",'Classificação geral'!$F284=2),'Classificação geral'!O284,""),"")</f>
        <v/>
      </c>
      <c r="GN290" s="378" t="str">
        <f>IFERROR(IF(AND($GC290="fem",'Classificação geral'!$F284=2),'Classificação geral'!P284,""),"")</f>
        <v/>
      </c>
      <c r="GO290" s="378" t="str">
        <f>IFERROR(IF(AND($GC290="fem",'Classificação geral'!$F284=2),'Classificação geral'!Q284,""),"")</f>
        <v/>
      </c>
      <c r="GP290" s="378" t="str">
        <f>IFERROR(IF(AND($GC290="fem",'Classificação geral'!$F284=2),'Classificação geral'!R284,""),"")</f>
        <v/>
      </c>
      <c r="GQ290" s="306"/>
      <c r="GR290" s="380" t="str">
        <f t="shared" si="470"/>
        <v/>
      </c>
      <c r="GS290" s="297" t="str">
        <f>IFERROR(RANK(GQ290,GQ:GQ,0)+ COUNTIF($GQ$13:GQ289,GQ290),"")</f>
        <v/>
      </c>
      <c r="GT290" s="305"/>
      <c r="GU290" s="295"/>
      <c r="GV290" s="295"/>
      <c r="GW290" s="293"/>
      <c r="GX290" s="293"/>
      <c r="GY290" s="306"/>
      <c r="GZ290" s="306"/>
      <c r="HA290" s="306"/>
      <c r="HB290" s="306"/>
      <c r="HC290" s="306"/>
      <c r="HD290" s="306"/>
      <c r="HE290" s="306"/>
      <c r="HF290" s="306"/>
      <c r="HG290" s="306"/>
      <c r="HH290" s="306"/>
      <c r="HI290" s="306"/>
      <c r="HJ290" s="306"/>
      <c r="HK290" s="306"/>
      <c r="HL290" s="306"/>
      <c r="HM290" s="380" t="str">
        <f t="shared" si="471"/>
        <v/>
      </c>
      <c r="HN290" s="297" t="str">
        <f>IFERROR(RANK(HL290,HL:HL,0)+ COUNTIF($HL$13:HL289,HL290),"")</f>
        <v/>
      </c>
      <c r="HO290" s="305"/>
      <c r="HP290" s="295"/>
      <c r="HQ290" s="306"/>
      <c r="HR290" s="293"/>
      <c r="HS290" s="293"/>
      <c r="HT290" s="293"/>
      <c r="HU290" s="382">
        <f>IF($HT290='Classificação geral'!$F284,'Classificação geral'!G284,"")</f>
        <v>0</v>
      </c>
      <c r="HV290" s="382">
        <f>IF($HT290='Classificação geral'!$F284,'Classificação geral'!H284,"")</f>
        <v>0</v>
      </c>
      <c r="HW290" s="382">
        <f>IF($HT290='Classificação geral'!$F284,'Classificação geral'!I284,"")</f>
        <v>0</v>
      </c>
      <c r="HX290" s="382">
        <f>IF($HT290='Classificação geral'!$F284,'Classificação geral'!J284,"")</f>
        <v>0</v>
      </c>
      <c r="HY290" s="382">
        <f>IF($HT290='Classificação geral'!$F284,'Classificação geral'!K284,"")</f>
        <v>0</v>
      </c>
      <c r="HZ290" s="382">
        <f>IF($HT290='Classificação geral'!$F284,'Classificação geral'!L284,"")</f>
        <v>0</v>
      </c>
      <c r="IA290" s="382">
        <f>IF($HT290='Classificação geral'!$F284,'Classificação geral'!M284,"")</f>
        <v>0</v>
      </c>
      <c r="IB290" s="382">
        <f>IF($HT290='Classificação geral'!$F284,'Classificação geral'!N284,"")</f>
        <v>0</v>
      </c>
      <c r="IC290" s="382">
        <f>IF($HT290='Classificação geral'!$F284,'Classificação geral'!O284,"")</f>
        <v>0</v>
      </c>
      <c r="ID290" s="382">
        <f>IF($HT290='Classificação geral'!$F284,'Classificação geral'!P284,"")</f>
        <v>0</v>
      </c>
      <c r="IE290" s="382">
        <f>IF($HT290='Classificação geral'!$F284,'Classificação geral'!Q284,"")</f>
        <v>0</v>
      </c>
      <c r="IF290" s="382">
        <f>IF($HT290='Classificação geral'!$F284,'Classificação geral'!R284,"")</f>
        <v>0</v>
      </c>
      <c r="IG290" s="379">
        <f>IF($HT290='Classificação geral'!$F284,'Classificação geral'!$U284,"")</f>
        <v>0</v>
      </c>
      <c r="IH290" s="334" t="str">
        <f t="shared" si="466"/>
        <v/>
      </c>
      <c r="II290" s="297">
        <f>IFERROR(RANK(IG290,IG:IG,0)+ COUNTIF($IG$13:IG289,IG290),"")</f>
        <v>150</v>
      </c>
      <c r="IJ290" s="305"/>
      <c r="IK290" s="295"/>
      <c r="IL290" s="306"/>
      <c r="IM290" s="293"/>
      <c r="IN290" s="293"/>
      <c r="IO290" s="293"/>
      <c r="IP290" s="379">
        <f>IF($IO290='Classificação geral'!$F284,'Classificação geral'!G284,"")</f>
        <v>0</v>
      </c>
      <c r="IQ290" s="379">
        <f>IF($IO290='Classificação geral'!$F284,'Classificação geral'!H284,"")</f>
        <v>0</v>
      </c>
      <c r="IR290" s="379">
        <f>IF($IO290='Classificação geral'!$F284,'Classificação geral'!I284,"")</f>
        <v>0</v>
      </c>
      <c r="IS290" s="379">
        <f>IF($IO290='Classificação geral'!$F284,'Classificação geral'!J284,"")</f>
        <v>0</v>
      </c>
      <c r="IT290" s="379">
        <f>IF($IO290='Classificação geral'!$F284,'Classificação geral'!K284,"")</f>
        <v>0</v>
      </c>
      <c r="IU290" s="379">
        <f>IF($IO290='Classificação geral'!$F284,'Classificação geral'!L284,"")</f>
        <v>0</v>
      </c>
      <c r="IV290" s="379">
        <f>IF($IO290='Classificação geral'!$F284,'Classificação geral'!M284,"")</f>
        <v>0</v>
      </c>
      <c r="IW290" s="379">
        <f>IF($IO290='Classificação geral'!$F284,'Classificação geral'!N284,"")</f>
        <v>0</v>
      </c>
      <c r="IX290" s="379">
        <f>IF($IO290='Classificação geral'!$F284,'Classificação geral'!O284,"")</f>
        <v>0</v>
      </c>
      <c r="IY290" s="379">
        <f>IF($IO290='Classificação geral'!$F284,'Classificação geral'!P284,"")</f>
        <v>0</v>
      </c>
      <c r="IZ290" s="379">
        <f>IF($IO290='Classificação geral'!$F284,'Classificação geral'!Q284,"")</f>
        <v>0</v>
      </c>
      <c r="JA290" s="379">
        <f>IF($IO290='Classificação geral'!$F284,'Classificação geral'!R284,"")</f>
        <v>0</v>
      </c>
      <c r="JB290" s="296">
        <f>IF($IO290='Classificação geral'!$F284,'Classificação geral'!$U284,"")</f>
        <v>0</v>
      </c>
      <c r="JC290" s="334" t="str">
        <f t="shared" si="467"/>
        <v/>
      </c>
      <c r="JD290" s="297">
        <f>IFERROR(RANK(JB290,JB:JB,0)+ COUNTIF($JB$13:JB289,JB290),"")</f>
        <v>150</v>
      </c>
    </row>
    <row r="291" spans="139:264" ht="24.6" x14ac:dyDescent="0.4">
      <c r="EI291" s="295"/>
      <c r="EJ291" s="306"/>
      <c r="EK291" s="293"/>
      <c r="EL291" s="293"/>
      <c r="EM291" s="293"/>
      <c r="EN291" s="378" t="str">
        <f>IFERROR(IF(AND($EL291="fem",'Classificação geral'!$F285=1),'Classificação geral'!G285,""),"")</f>
        <v/>
      </c>
      <c r="EO291" s="378" t="str">
        <f>IFERROR(IF(AND($EL291="fem",'Classificação geral'!$F285=1),'Classificação geral'!H285,""),"")</f>
        <v/>
      </c>
      <c r="EP291" s="378" t="str">
        <f>IFERROR(IF(AND($EL291="fem",'Classificação geral'!$F285=1),'Classificação geral'!I285,""),"")</f>
        <v/>
      </c>
      <c r="EQ291" s="378" t="str">
        <f>IFERROR(IF(AND($EL291="fem",'Classificação geral'!$F285=1),'Classificação geral'!J285,""),"")</f>
        <v/>
      </c>
      <c r="ER291" s="306"/>
      <c r="ES291" s="378" t="str">
        <f>IFERROR(IF(AND($EL291="fem",'Classificação geral'!$F285=1),'Classificação geral'!L285,""),"")</f>
        <v/>
      </c>
      <c r="ET291" s="378" t="str">
        <f>IFERROR(IF(AND($EL291="fem",'Classificação geral'!$F285=1),'Classificação geral'!M285,""),"")</f>
        <v/>
      </c>
      <c r="EU291" s="378" t="str">
        <f>IFERROR(IF(AND($EL291="fem",'Classificação geral'!$F285=1),'Classificação geral'!N285,""),"")</f>
        <v/>
      </c>
      <c r="EV291" s="306"/>
      <c r="EW291" s="378" t="str">
        <f>IFERROR(IF(AND($EL291="fem",'Classificação geral'!$F285=1),'Classificação geral'!P285,""),"")</f>
        <v/>
      </c>
      <c r="EX291" s="378" t="str">
        <f>IFERROR(IF(AND($EL291="fem",'Classificação geral'!$F285=1),'Classificação geral'!Q285,""),"")</f>
        <v/>
      </c>
      <c r="EY291" s="378" t="str">
        <f>IFERROR(IF(AND($EL291="fem",'Classificação geral'!$F285=1),'Classificação geral'!R285,""),"")</f>
        <v/>
      </c>
      <c r="EZ291" s="296"/>
      <c r="FA291" s="380" t="str">
        <f t="shared" si="468"/>
        <v/>
      </c>
      <c r="FB291" s="297" t="str">
        <f>IFERROR(RANK(EZ291,EZ:EZ,0)+ COUNTIF(EZ$13:$EZ290,EZ291),"")</f>
        <v/>
      </c>
      <c r="FC291" s="298"/>
      <c r="FD291" s="305"/>
      <c r="FE291" s="295"/>
      <c r="FF291" s="306"/>
      <c r="FG291" s="293"/>
      <c r="FH291" s="293"/>
      <c r="FI291" s="306"/>
      <c r="FJ291" s="378" t="str">
        <f>IFERROR(IF(AND($FH291="mas",'Classificação geral'!$F285=1),'Classificação geral'!G285,""),"")</f>
        <v/>
      </c>
      <c r="FK291" s="378" t="str">
        <f>IFERROR(IF(AND($FH291="mas",'Classificação geral'!$F285=1),'Classificação geral'!H285,""),"")</f>
        <v/>
      </c>
      <c r="FL291" s="378" t="str">
        <f>IFERROR(IF(AND($FH291="mas",'Classificação geral'!$F285=1),'Classificação geral'!I285,""),"")</f>
        <v/>
      </c>
      <c r="FM291" s="378" t="str">
        <f>IFERROR(IF(AND($FH291="mas",'Classificação geral'!$F285=1),'Classificação geral'!J285,""),"")</f>
        <v/>
      </c>
      <c r="FN291" s="378" t="str">
        <f>IFERROR(IF(AND($FH291="mas",'Classificação geral'!$F285=1),'Classificação geral'!K285,""),"")</f>
        <v/>
      </c>
      <c r="FO291" s="378" t="str">
        <f>IFERROR(IF(AND($FH291="mas",'Classificação geral'!$F285=1),'Classificação geral'!L285,""),"")</f>
        <v/>
      </c>
      <c r="FP291" s="378" t="str">
        <f>IFERROR(IF(AND($FH291="mas",'Classificação geral'!$F285=1),'Classificação geral'!M285,""),"")</f>
        <v/>
      </c>
      <c r="FQ291" s="378" t="str">
        <f>IFERROR(IF(AND($FH291="mas",'Classificação geral'!$F285=1),'Classificação geral'!N285,""),"")</f>
        <v/>
      </c>
      <c r="FR291" s="378" t="str">
        <f>IFERROR(IF(AND($FH291="mas",'Classificação geral'!$F285=1),'Classificação geral'!O285,""),"")</f>
        <v/>
      </c>
      <c r="FS291" s="378" t="str">
        <f>IFERROR(IF(AND($FH291="mas",'Classificação geral'!$F285=1),'Classificação geral'!P285,""),"")</f>
        <v/>
      </c>
      <c r="FT291" s="378" t="str">
        <f>IFERROR(IF(AND($FH291="mas",'Classificação geral'!$F285=1),'Classificação geral'!Q285,""),"")</f>
        <v/>
      </c>
      <c r="FU291" s="378" t="str">
        <f>IFERROR(IF(AND($FH291="mas",'Classificação geral'!$F285=1),'Classificação geral'!R285,""),"")</f>
        <v/>
      </c>
      <c r="FV291" s="306"/>
      <c r="FW291" s="380" t="str">
        <f t="shared" si="469"/>
        <v/>
      </c>
      <c r="FX291" s="297" t="str">
        <f>IFERROR(RANK(FV291,FV:FV,0)+ COUNTIF($FV$13:FV290,FV291),"")</f>
        <v/>
      </c>
      <c r="FY291" s="305"/>
      <c r="FZ291" s="295"/>
      <c r="GA291" s="295"/>
      <c r="GB291" s="293"/>
      <c r="GC291" s="293"/>
      <c r="GD291" s="306"/>
      <c r="GE291" s="378" t="str">
        <f>IFERROR(IF(AND($GC291="fem",'Classificação geral'!$F285=2),'Classificação geral'!G285,""),"")</f>
        <v/>
      </c>
      <c r="GF291" s="378" t="str">
        <f>IFERROR(IF(AND($GC291="fem",'Classificação geral'!$F285=2),'Classificação geral'!H285,""),"")</f>
        <v/>
      </c>
      <c r="GG291" s="378" t="str">
        <f>IFERROR(IF(AND($GC291="fem",'Classificação geral'!$F285=2),'Classificação geral'!I285,""),"")</f>
        <v/>
      </c>
      <c r="GH291" s="378" t="str">
        <f>IFERROR(IF(AND($GC291="fem",'Classificação geral'!$F285=2),'Classificação geral'!J285,""),"")</f>
        <v/>
      </c>
      <c r="GI291" s="378" t="str">
        <f>IFERROR(IF(AND($GC291="fem",'Classificação geral'!$F285=2),'Classificação geral'!K285,""),"")</f>
        <v/>
      </c>
      <c r="GJ291" s="378" t="str">
        <f>IFERROR(IF(AND($GC291="fem",'Classificação geral'!$F285=2),'Classificação geral'!L285,""),"")</f>
        <v/>
      </c>
      <c r="GK291" s="378" t="str">
        <f>IFERROR(IF(AND($GC291="fem",'Classificação geral'!$F285=2),'Classificação geral'!M285,""),"")</f>
        <v/>
      </c>
      <c r="GL291" s="378" t="str">
        <f>IFERROR(IF(AND($GC291="fem",'Classificação geral'!$F285=2),'Classificação geral'!N285,""),"")</f>
        <v/>
      </c>
      <c r="GM291" s="378" t="str">
        <f>IFERROR(IF(AND($GC291="fem",'Classificação geral'!$F285=2),'Classificação geral'!O285,""),"")</f>
        <v/>
      </c>
      <c r="GN291" s="378" t="str">
        <f>IFERROR(IF(AND($GC291="fem",'Classificação geral'!$F285=2),'Classificação geral'!P285,""),"")</f>
        <v/>
      </c>
      <c r="GO291" s="378" t="str">
        <f>IFERROR(IF(AND($GC291="fem",'Classificação geral'!$F285=2),'Classificação geral'!Q285,""),"")</f>
        <v/>
      </c>
      <c r="GP291" s="378" t="str">
        <f>IFERROR(IF(AND($GC291="fem",'Classificação geral'!$F285=2),'Classificação geral'!R285,""),"")</f>
        <v/>
      </c>
      <c r="GQ291" s="306"/>
      <c r="GR291" s="380" t="str">
        <f t="shared" si="470"/>
        <v/>
      </c>
      <c r="GS291" s="297" t="str">
        <f>IFERROR(RANK(GQ291,GQ:GQ,0)+ COUNTIF($GQ$13:GQ290,GQ291),"")</f>
        <v/>
      </c>
      <c r="GT291" s="305"/>
      <c r="GU291" s="295"/>
      <c r="GV291" s="295"/>
      <c r="GW291" s="293"/>
      <c r="GX291" s="293"/>
      <c r="GY291" s="306"/>
      <c r="GZ291" s="306"/>
      <c r="HA291" s="306"/>
      <c r="HB291" s="306"/>
      <c r="HC291" s="306"/>
      <c r="HD291" s="306"/>
      <c r="HE291" s="306"/>
      <c r="HF291" s="306"/>
      <c r="HG291" s="306"/>
      <c r="HH291" s="306"/>
      <c r="HI291" s="306"/>
      <c r="HJ291" s="306"/>
      <c r="HK291" s="306"/>
      <c r="HL291" s="306"/>
      <c r="HM291" s="380" t="str">
        <f t="shared" si="471"/>
        <v/>
      </c>
      <c r="HN291" s="297" t="str">
        <f>IFERROR(RANK(HL291,HL:HL,0)+ COUNTIF($HL$13:HL290,HL291),"")</f>
        <v/>
      </c>
      <c r="HO291" s="305"/>
      <c r="HP291" s="295"/>
      <c r="HQ291" s="306"/>
      <c r="HR291" s="293"/>
      <c r="HS291" s="293"/>
      <c r="HT291" s="293"/>
      <c r="HU291" s="382">
        <f>IF($HT291='Classificação geral'!$F285,'Classificação geral'!G285,"")</f>
        <v>0</v>
      </c>
      <c r="HV291" s="382">
        <f>IF($HT291='Classificação geral'!$F285,'Classificação geral'!H285,"")</f>
        <v>0</v>
      </c>
      <c r="HW291" s="382">
        <f>IF($HT291='Classificação geral'!$F285,'Classificação geral'!I285,"")</f>
        <v>0</v>
      </c>
      <c r="HX291" s="382">
        <f>IF($HT291='Classificação geral'!$F285,'Classificação geral'!J285,"")</f>
        <v>0</v>
      </c>
      <c r="HY291" s="382">
        <f>IF($HT291='Classificação geral'!$F285,'Classificação geral'!K285,"")</f>
        <v>0</v>
      </c>
      <c r="HZ291" s="382">
        <f>IF($HT291='Classificação geral'!$F285,'Classificação geral'!L285,"")</f>
        <v>0</v>
      </c>
      <c r="IA291" s="382">
        <f>IF($HT291='Classificação geral'!$F285,'Classificação geral'!M285,"")</f>
        <v>0</v>
      </c>
      <c r="IB291" s="382">
        <f>IF($HT291='Classificação geral'!$F285,'Classificação geral'!N285,"")</f>
        <v>0</v>
      </c>
      <c r="IC291" s="382">
        <f>IF($HT291='Classificação geral'!$F285,'Classificação geral'!O285,"")</f>
        <v>0</v>
      </c>
      <c r="ID291" s="382">
        <f>IF($HT291='Classificação geral'!$F285,'Classificação geral'!P285,"")</f>
        <v>0</v>
      </c>
      <c r="IE291" s="382">
        <f>IF($HT291='Classificação geral'!$F285,'Classificação geral'!Q285,"")</f>
        <v>0</v>
      </c>
      <c r="IF291" s="382">
        <f>IF($HT291='Classificação geral'!$F285,'Classificação geral'!R285,"")</f>
        <v>0</v>
      </c>
      <c r="IG291" s="379">
        <f>IF($HT291='Classificação geral'!$F285,'Classificação geral'!$U285,"")</f>
        <v>0</v>
      </c>
      <c r="IH291" s="334" t="str">
        <f t="shared" si="466"/>
        <v/>
      </c>
      <c r="II291" s="297">
        <f>IFERROR(RANK(IG291,IG:IG,0)+ COUNTIF($IG$13:IG290,IG291),"")</f>
        <v>151</v>
      </c>
      <c r="IJ291" s="305"/>
      <c r="IK291" s="295"/>
      <c r="IL291" s="306"/>
      <c r="IM291" s="293"/>
      <c r="IN291" s="293"/>
      <c r="IO291" s="293"/>
      <c r="IP291" s="379">
        <f>IF($IO291='Classificação geral'!$F285,'Classificação geral'!G285,"")</f>
        <v>0</v>
      </c>
      <c r="IQ291" s="379">
        <f>IF($IO291='Classificação geral'!$F285,'Classificação geral'!H285,"")</f>
        <v>0</v>
      </c>
      <c r="IR291" s="379">
        <f>IF($IO291='Classificação geral'!$F285,'Classificação geral'!I285,"")</f>
        <v>0</v>
      </c>
      <c r="IS291" s="379">
        <f>IF($IO291='Classificação geral'!$F285,'Classificação geral'!J285,"")</f>
        <v>0</v>
      </c>
      <c r="IT291" s="379">
        <f>IF($IO291='Classificação geral'!$F285,'Classificação geral'!K285,"")</f>
        <v>0</v>
      </c>
      <c r="IU291" s="379">
        <f>IF($IO291='Classificação geral'!$F285,'Classificação geral'!L285,"")</f>
        <v>0</v>
      </c>
      <c r="IV291" s="379">
        <f>IF($IO291='Classificação geral'!$F285,'Classificação geral'!M285,"")</f>
        <v>0</v>
      </c>
      <c r="IW291" s="379">
        <f>IF($IO291='Classificação geral'!$F285,'Classificação geral'!N285,"")</f>
        <v>0</v>
      </c>
      <c r="IX291" s="379">
        <f>IF($IO291='Classificação geral'!$F285,'Classificação geral'!O285,"")</f>
        <v>0</v>
      </c>
      <c r="IY291" s="379">
        <f>IF($IO291='Classificação geral'!$F285,'Classificação geral'!P285,"")</f>
        <v>0</v>
      </c>
      <c r="IZ291" s="379">
        <f>IF($IO291='Classificação geral'!$F285,'Classificação geral'!Q285,"")</f>
        <v>0</v>
      </c>
      <c r="JA291" s="379">
        <f>IF($IO291='Classificação geral'!$F285,'Classificação geral'!R285,"")</f>
        <v>0</v>
      </c>
      <c r="JB291" s="296">
        <f>IF($IO291='Classificação geral'!$F285,'Classificação geral'!$U285,"")</f>
        <v>0</v>
      </c>
      <c r="JC291" s="334" t="str">
        <f t="shared" si="467"/>
        <v/>
      </c>
      <c r="JD291" s="297">
        <f>IFERROR(RANK(JB291,JB:JB,0)+ COUNTIF($JB$13:JB290,JB291),"")</f>
        <v>151</v>
      </c>
    </row>
    <row r="292" spans="139:264" ht="24.6" x14ac:dyDescent="0.4">
      <c r="EI292" s="295"/>
      <c r="EJ292" s="306"/>
      <c r="EK292" s="293"/>
      <c r="EL292" s="293"/>
      <c r="EM292" s="293"/>
      <c r="EN292" s="378" t="str">
        <f>IFERROR(IF(AND($EL292="fem",'Classificação geral'!$F286=1),'Classificação geral'!G286,""),"")</f>
        <v/>
      </c>
      <c r="EO292" s="378" t="str">
        <f>IFERROR(IF(AND($EL292="fem",'Classificação geral'!$F286=1),'Classificação geral'!H286,""),"")</f>
        <v/>
      </c>
      <c r="EP292" s="378" t="str">
        <f>IFERROR(IF(AND($EL292="fem",'Classificação geral'!$F286=1),'Classificação geral'!I286,""),"")</f>
        <v/>
      </c>
      <c r="EQ292" s="378" t="str">
        <f>IFERROR(IF(AND($EL292="fem",'Classificação geral'!$F286=1),'Classificação geral'!J286,""),"")</f>
        <v/>
      </c>
      <c r="ER292" s="306"/>
      <c r="ES292" s="378" t="str">
        <f>IFERROR(IF(AND($EL292="fem",'Classificação geral'!$F286=1),'Classificação geral'!L286,""),"")</f>
        <v/>
      </c>
      <c r="ET292" s="378" t="str">
        <f>IFERROR(IF(AND($EL292="fem",'Classificação geral'!$F286=1),'Classificação geral'!M286,""),"")</f>
        <v/>
      </c>
      <c r="EU292" s="378" t="str">
        <f>IFERROR(IF(AND($EL292="fem",'Classificação geral'!$F286=1),'Classificação geral'!N286,""),"")</f>
        <v/>
      </c>
      <c r="EV292" s="306"/>
      <c r="EW292" s="378" t="str">
        <f>IFERROR(IF(AND($EL292="fem",'Classificação geral'!$F286=1),'Classificação geral'!P286,""),"")</f>
        <v/>
      </c>
      <c r="EX292" s="378" t="str">
        <f>IFERROR(IF(AND($EL292="fem",'Classificação geral'!$F286=1),'Classificação geral'!Q286,""),"")</f>
        <v/>
      </c>
      <c r="EY292" s="378" t="str">
        <f>IFERROR(IF(AND($EL292="fem",'Classificação geral'!$F286=1),'Classificação geral'!R286,""),"")</f>
        <v/>
      </c>
      <c r="EZ292" s="296"/>
      <c r="FA292" s="380" t="str">
        <f t="shared" si="468"/>
        <v/>
      </c>
      <c r="FB292" s="297" t="str">
        <f>IFERROR(RANK(EZ292,EZ:EZ,0)+ COUNTIF(EZ$13:$EZ291,EZ292),"")</f>
        <v/>
      </c>
      <c r="FC292" s="298"/>
      <c r="FD292" s="305"/>
      <c r="FE292" s="295"/>
      <c r="FF292" s="306"/>
      <c r="FG292" s="293"/>
      <c r="FH292" s="293"/>
      <c r="FI292" s="306"/>
      <c r="FJ292" s="378" t="str">
        <f>IFERROR(IF(AND($FH292="mas",'Classificação geral'!$F286=1),'Classificação geral'!G286,""),"")</f>
        <v/>
      </c>
      <c r="FK292" s="378" t="str">
        <f>IFERROR(IF(AND($FH292="mas",'Classificação geral'!$F286=1),'Classificação geral'!H286,""),"")</f>
        <v/>
      </c>
      <c r="FL292" s="378" t="str">
        <f>IFERROR(IF(AND($FH292="mas",'Classificação geral'!$F286=1),'Classificação geral'!I286,""),"")</f>
        <v/>
      </c>
      <c r="FM292" s="378" t="str">
        <f>IFERROR(IF(AND($FH292="mas",'Classificação geral'!$F286=1),'Classificação geral'!J286,""),"")</f>
        <v/>
      </c>
      <c r="FN292" s="378" t="str">
        <f>IFERROR(IF(AND($FH292="mas",'Classificação geral'!$F286=1),'Classificação geral'!K286,""),"")</f>
        <v/>
      </c>
      <c r="FO292" s="378" t="str">
        <f>IFERROR(IF(AND($FH292="mas",'Classificação geral'!$F286=1),'Classificação geral'!L286,""),"")</f>
        <v/>
      </c>
      <c r="FP292" s="378" t="str">
        <f>IFERROR(IF(AND($FH292="mas",'Classificação geral'!$F286=1),'Classificação geral'!M286,""),"")</f>
        <v/>
      </c>
      <c r="FQ292" s="378" t="str">
        <f>IFERROR(IF(AND($FH292="mas",'Classificação geral'!$F286=1),'Classificação geral'!N286,""),"")</f>
        <v/>
      </c>
      <c r="FR292" s="378" t="str">
        <f>IFERROR(IF(AND($FH292="mas",'Classificação geral'!$F286=1),'Classificação geral'!O286,""),"")</f>
        <v/>
      </c>
      <c r="FS292" s="378" t="str">
        <f>IFERROR(IF(AND($FH292="mas",'Classificação geral'!$F286=1),'Classificação geral'!P286,""),"")</f>
        <v/>
      </c>
      <c r="FT292" s="378" t="str">
        <f>IFERROR(IF(AND($FH292="mas",'Classificação geral'!$F286=1),'Classificação geral'!Q286,""),"")</f>
        <v/>
      </c>
      <c r="FU292" s="378" t="str">
        <f>IFERROR(IF(AND($FH292="mas",'Classificação geral'!$F286=1),'Classificação geral'!R286,""),"")</f>
        <v/>
      </c>
      <c r="FV292" s="306"/>
      <c r="FW292" s="380" t="str">
        <f t="shared" si="469"/>
        <v/>
      </c>
      <c r="FX292" s="297" t="str">
        <f>IFERROR(RANK(FV292,FV:FV,0)+ COUNTIF($FV$13:FV291,FV292),"")</f>
        <v/>
      </c>
      <c r="FY292" s="305"/>
      <c r="FZ292" s="295"/>
      <c r="GA292" s="295"/>
      <c r="GB292" s="293"/>
      <c r="GC292" s="293"/>
      <c r="GD292" s="306"/>
      <c r="GE292" s="378" t="str">
        <f>IFERROR(IF(AND($GC292="fem",'Classificação geral'!$F286=2),'Classificação geral'!G286,""),"")</f>
        <v/>
      </c>
      <c r="GF292" s="378" t="str">
        <f>IFERROR(IF(AND($GC292="fem",'Classificação geral'!$F286=2),'Classificação geral'!H286,""),"")</f>
        <v/>
      </c>
      <c r="GG292" s="378" t="str">
        <f>IFERROR(IF(AND($GC292="fem",'Classificação geral'!$F286=2),'Classificação geral'!I286,""),"")</f>
        <v/>
      </c>
      <c r="GH292" s="378" t="str">
        <f>IFERROR(IF(AND($GC292="fem",'Classificação geral'!$F286=2),'Classificação geral'!J286,""),"")</f>
        <v/>
      </c>
      <c r="GI292" s="378" t="str">
        <f>IFERROR(IF(AND($GC292="fem",'Classificação geral'!$F286=2),'Classificação geral'!K286,""),"")</f>
        <v/>
      </c>
      <c r="GJ292" s="378" t="str">
        <f>IFERROR(IF(AND($GC292="fem",'Classificação geral'!$F286=2),'Classificação geral'!L286,""),"")</f>
        <v/>
      </c>
      <c r="GK292" s="378" t="str">
        <f>IFERROR(IF(AND($GC292="fem",'Classificação geral'!$F286=2),'Classificação geral'!M286,""),"")</f>
        <v/>
      </c>
      <c r="GL292" s="378" t="str">
        <f>IFERROR(IF(AND($GC292="fem",'Classificação geral'!$F286=2),'Classificação geral'!N286,""),"")</f>
        <v/>
      </c>
      <c r="GM292" s="378" t="str">
        <f>IFERROR(IF(AND($GC292="fem",'Classificação geral'!$F286=2),'Classificação geral'!O286,""),"")</f>
        <v/>
      </c>
      <c r="GN292" s="378" t="str">
        <f>IFERROR(IF(AND($GC292="fem",'Classificação geral'!$F286=2),'Classificação geral'!P286,""),"")</f>
        <v/>
      </c>
      <c r="GO292" s="378" t="str">
        <f>IFERROR(IF(AND($GC292="fem",'Classificação geral'!$F286=2),'Classificação geral'!Q286,""),"")</f>
        <v/>
      </c>
      <c r="GP292" s="378" t="str">
        <f>IFERROR(IF(AND($GC292="fem",'Classificação geral'!$F286=2),'Classificação geral'!R286,""),"")</f>
        <v/>
      </c>
      <c r="GQ292" s="306"/>
      <c r="GR292" s="380" t="str">
        <f t="shared" si="470"/>
        <v/>
      </c>
      <c r="GS292" s="297" t="str">
        <f>IFERROR(RANK(GQ292,GQ:GQ,0)+ COUNTIF($GQ$13:GQ291,GQ292),"")</f>
        <v/>
      </c>
      <c r="GT292" s="305"/>
      <c r="GU292" s="295"/>
      <c r="GV292" s="295"/>
      <c r="GW292" s="293"/>
      <c r="GX292" s="293"/>
      <c r="GY292" s="306"/>
      <c r="GZ292" s="306"/>
      <c r="HA292" s="306"/>
      <c r="HB292" s="306"/>
      <c r="HC292" s="306"/>
      <c r="HD292" s="306"/>
      <c r="HE292" s="306"/>
      <c r="HF292" s="306"/>
      <c r="HG292" s="306"/>
      <c r="HH292" s="306"/>
      <c r="HI292" s="306"/>
      <c r="HJ292" s="306"/>
      <c r="HK292" s="306"/>
      <c r="HL292" s="306"/>
      <c r="HM292" s="380" t="str">
        <f t="shared" si="471"/>
        <v/>
      </c>
      <c r="HN292" s="297" t="str">
        <f>IFERROR(RANK(HL292,HL:HL,0)+ COUNTIF($HL$13:HL291,HL292),"")</f>
        <v/>
      </c>
      <c r="HO292" s="305"/>
      <c r="HP292" s="295"/>
      <c r="HQ292" s="306"/>
      <c r="HR292" s="293"/>
      <c r="HS292" s="293"/>
      <c r="HT292" s="293"/>
      <c r="HU292" s="382">
        <f>IF($HT292='Classificação geral'!$F286,'Classificação geral'!G286,"")</f>
        <v>0</v>
      </c>
      <c r="HV292" s="382">
        <f>IF($HT292='Classificação geral'!$F286,'Classificação geral'!H286,"")</f>
        <v>0</v>
      </c>
      <c r="HW292" s="382">
        <f>IF($HT292='Classificação geral'!$F286,'Classificação geral'!I286,"")</f>
        <v>0</v>
      </c>
      <c r="HX292" s="382">
        <f>IF($HT292='Classificação geral'!$F286,'Classificação geral'!J286,"")</f>
        <v>0</v>
      </c>
      <c r="HY292" s="382">
        <f>IF($HT292='Classificação geral'!$F286,'Classificação geral'!K286,"")</f>
        <v>0</v>
      </c>
      <c r="HZ292" s="382">
        <f>IF($HT292='Classificação geral'!$F286,'Classificação geral'!L286,"")</f>
        <v>0</v>
      </c>
      <c r="IA292" s="382">
        <f>IF($HT292='Classificação geral'!$F286,'Classificação geral'!M286,"")</f>
        <v>0</v>
      </c>
      <c r="IB292" s="382">
        <f>IF($HT292='Classificação geral'!$F286,'Classificação geral'!N286,"")</f>
        <v>0</v>
      </c>
      <c r="IC292" s="382">
        <f>IF($HT292='Classificação geral'!$F286,'Classificação geral'!O286,"")</f>
        <v>0</v>
      </c>
      <c r="ID292" s="382">
        <f>IF($HT292='Classificação geral'!$F286,'Classificação geral'!P286,"")</f>
        <v>0</v>
      </c>
      <c r="IE292" s="382">
        <f>IF($HT292='Classificação geral'!$F286,'Classificação geral'!Q286,"")</f>
        <v>0</v>
      </c>
      <c r="IF292" s="382">
        <f>IF($HT292='Classificação geral'!$F286,'Classificação geral'!R286,"")</f>
        <v>0</v>
      </c>
      <c r="IG292" s="379">
        <f>IF($HT292='Classificação geral'!$F286,'Classificação geral'!$U286,"")</f>
        <v>0</v>
      </c>
      <c r="IH292" s="334" t="str">
        <f t="shared" si="466"/>
        <v/>
      </c>
      <c r="II292" s="297">
        <f>IFERROR(RANK(IG292,IG:IG,0)+ COUNTIF($IG$13:IG291,IG292),"")</f>
        <v>152</v>
      </c>
      <c r="IJ292" s="305"/>
      <c r="IK292" s="295"/>
      <c r="IL292" s="306"/>
      <c r="IM292" s="293"/>
      <c r="IN292" s="293"/>
      <c r="IO292" s="293"/>
      <c r="IP292" s="379">
        <f>IF($IO292='Classificação geral'!$F286,'Classificação geral'!G286,"")</f>
        <v>0</v>
      </c>
      <c r="IQ292" s="379">
        <f>IF($IO292='Classificação geral'!$F286,'Classificação geral'!H286,"")</f>
        <v>0</v>
      </c>
      <c r="IR292" s="379">
        <f>IF($IO292='Classificação geral'!$F286,'Classificação geral'!I286,"")</f>
        <v>0</v>
      </c>
      <c r="IS292" s="379">
        <f>IF($IO292='Classificação geral'!$F286,'Classificação geral'!J286,"")</f>
        <v>0</v>
      </c>
      <c r="IT292" s="379">
        <f>IF($IO292='Classificação geral'!$F286,'Classificação geral'!K286,"")</f>
        <v>0</v>
      </c>
      <c r="IU292" s="379">
        <f>IF($IO292='Classificação geral'!$F286,'Classificação geral'!L286,"")</f>
        <v>0</v>
      </c>
      <c r="IV292" s="379">
        <f>IF($IO292='Classificação geral'!$F286,'Classificação geral'!M286,"")</f>
        <v>0</v>
      </c>
      <c r="IW292" s="379">
        <f>IF($IO292='Classificação geral'!$F286,'Classificação geral'!N286,"")</f>
        <v>0</v>
      </c>
      <c r="IX292" s="379">
        <f>IF($IO292='Classificação geral'!$F286,'Classificação geral'!O286,"")</f>
        <v>0</v>
      </c>
      <c r="IY292" s="379">
        <f>IF($IO292='Classificação geral'!$F286,'Classificação geral'!P286,"")</f>
        <v>0</v>
      </c>
      <c r="IZ292" s="379">
        <f>IF($IO292='Classificação geral'!$F286,'Classificação geral'!Q286,"")</f>
        <v>0</v>
      </c>
      <c r="JA292" s="379">
        <f>IF($IO292='Classificação geral'!$F286,'Classificação geral'!R286,"")</f>
        <v>0</v>
      </c>
      <c r="JB292" s="296">
        <f>IF($IO292='Classificação geral'!$F286,'Classificação geral'!$U286,"")</f>
        <v>0</v>
      </c>
      <c r="JC292" s="334" t="str">
        <f t="shared" si="467"/>
        <v/>
      </c>
      <c r="JD292" s="297">
        <f>IFERROR(RANK(JB292,JB:JB,0)+ COUNTIF($JB$13:JB291,JB292),"")</f>
        <v>152</v>
      </c>
    </row>
    <row r="293" spans="139:264" ht="24.6" x14ac:dyDescent="0.4">
      <c r="EI293" s="295"/>
      <c r="EJ293" s="306"/>
      <c r="EK293" s="293"/>
      <c r="EL293" s="293"/>
      <c r="EM293" s="293"/>
      <c r="EN293" s="378" t="str">
        <f>IFERROR(IF(AND($EL293="fem",'Classificação geral'!$F287=1),'Classificação geral'!G287,""),"")</f>
        <v/>
      </c>
      <c r="EO293" s="378" t="str">
        <f>IFERROR(IF(AND($EL293="fem",'Classificação geral'!$F287=1),'Classificação geral'!H287,""),"")</f>
        <v/>
      </c>
      <c r="EP293" s="378" t="str">
        <f>IFERROR(IF(AND($EL293="fem",'Classificação geral'!$F287=1),'Classificação geral'!I287,""),"")</f>
        <v/>
      </c>
      <c r="EQ293" s="378" t="str">
        <f>IFERROR(IF(AND($EL293="fem",'Classificação geral'!$F287=1),'Classificação geral'!J287,""),"")</f>
        <v/>
      </c>
      <c r="ER293" s="306"/>
      <c r="ES293" s="378" t="str">
        <f>IFERROR(IF(AND($EL293="fem",'Classificação geral'!$F287=1),'Classificação geral'!L287,""),"")</f>
        <v/>
      </c>
      <c r="ET293" s="378" t="str">
        <f>IFERROR(IF(AND($EL293="fem",'Classificação geral'!$F287=1),'Classificação geral'!M287,""),"")</f>
        <v/>
      </c>
      <c r="EU293" s="378" t="str">
        <f>IFERROR(IF(AND($EL293="fem",'Classificação geral'!$F287=1),'Classificação geral'!N287,""),"")</f>
        <v/>
      </c>
      <c r="EV293" s="306"/>
      <c r="EW293" s="378" t="str">
        <f>IFERROR(IF(AND($EL293="fem",'Classificação geral'!$F287=1),'Classificação geral'!P287,""),"")</f>
        <v/>
      </c>
      <c r="EX293" s="378" t="str">
        <f>IFERROR(IF(AND($EL293="fem",'Classificação geral'!$F287=1),'Classificação geral'!Q287,""),"")</f>
        <v/>
      </c>
      <c r="EY293" s="378" t="str">
        <f>IFERROR(IF(AND($EL293="fem",'Classificação geral'!$F287=1),'Classificação geral'!R287,""),"")</f>
        <v/>
      </c>
      <c r="EZ293" s="296"/>
      <c r="FA293" s="380" t="str">
        <f t="shared" si="468"/>
        <v/>
      </c>
      <c r="FB293" s="297" t="str">
        <f>IFERROR(RANK(EZ293,EZ:EZ,0)+ COUNTIF(EZ$13:$EZ292,EZ293),"")</f>
        <v/>
      </c>
      <c r="FC293" s="298"/>
      <c r="FD293" s="305"/>
      <c r="FE293" s="295"/>
      <c r="FF293" s="306"/>
      <c r="FG293" s="293"/>
      <c r="FH293" s="293"/>
      <c r="FI293" s="306"/>
      <c r="FJ293" s="378" t="str">
        <f>IFERROR(IF(AND($FH293="mas",'Classificação geral'!$F287=1),'Classificação geral'!G287,""),"")</f>
        <v/>
      </c>
      <c r="FK293" s="378" t="str">
        <f>IFERROR(IF(AND($FH293="mas",'Classificação geral'!$F287=1),'Classificação geral'!H287,""),"")</f>
        <v/>
      </c>
      <c r="FL293" s="378" t="str">
        <f>IFERROR(IF(AND($FH293="mas",'Classificação geral'!$F287=1),'Classificação geral'!I287,""),"")</f>
        <v/>
      </c>
      <c r="FM293" s="378" t="str">
        <f>IFERROR(IF(AND($FH293="mas",'Classificação geral'!$F287=1),'Classificação geral'!J287,""),"")</f>
        <v/>
      </c>
      <c r="FN293" s="378" t="str">
        <f>IFERROR(IF(AND($FH293="mas",'Classificação geral'!$F287=1),'Classificação geral'!K287,""),"")</f>
        <v/>
      </c>
      <c r="FO293" s="378" t="str">
        <f>IFERROR(IF(AND($FH293="mas",'Classificação geral'!$F287=1),'Classificação geral'!L287,""),"")</f>
        <v/>
      </c>
      <c r="FP293" s="378" t="str">
        <f>IFERROR(IF(AND($FH293="mas",'Classificação geral'!$F287=1),'Classificação geral'!M287,""),"")</f>
        <v/>
      </c>
      <c r="FQ293" s="378" t="str">
        <f>IFERROR(IF(AND($FH293="mas",'Classificação geral'!$F287=1),'Classificação geral'!N287,""),"")</f>
        <v/>
      </c>
      <c r="FR293" s="378" t="str">
        <f>IFERROR(IF(AND($FH293="mas",'Classificação geral'!$F287=1),'Classificação geral'!O287,""),"")</f>
        <v/>
      </c>
      <c r="FS293" s="378" t="str">
        <f>IFERROR(IF(AND($FH293="mas",'Classificação geral'!$F287=1),'Classificação geral'!P287,""),"")</f>
        <v/>
      </c>
      <c r="FT293" s="378" t="str">
        <f>IFERROR(IF(AND($FH293="mas",'Classificação geral'!$F287=1),'Classificação geral'!Q287,""),"")</f>
        <v/>
      </c>
      <c r="FU293" s="378" t="str">
        <f>IFERROR(IF(AND($FH293="mas",'Classificação geral'!$F287=1),'Classificação geral'!R287,""),"")</f>
        <v/>
      </c>
      <c r="FV293" s="306"/>
      <c r="FW293" s="380" t="str">
        <f t="shared" si="469"/>
        <v/>
      </c>
      <c r="FX293" s="297" t="str">
        <f>IFERROR(RANK(FV293,FV:FV,0)+ COUNTIF($FV$13:FV292,FV293),"")</f>
        <v/>
      </c>
      <c r="FY293" s="305"/>
      <c r="FZ293" s="295"/>
      <c r="GA293" s="295"/>
      <c r="GB293" s="293"/>
      <c r="GC293" s="293"/>
      <c r="GD293" s="306"/>
      <c r="GE293" s="378" t="str">
        <f>IFERROR(IF(AND($GC293="fem",'Classificação geral'!$F287=2),'Classificação geral'!G287,""),"")</f>
        <v/>
      </c>
      <c r="GF293" s="378" t="str">
        <f>IFERROR(IF(AND($GC293="fem",'Classificação geral'!$F287=2),'Classificação geral'!H287,""),"")</f>
        <v/>
      </c>
      <c r="GG293" s="378" t="str">
        <f>IFERROR(IF(AND($GC293="fem",'Classificação geral'!$F287=2),'Classificação geral'!I287,""),"")</f>
        <v/>
      </c>
      <c r="GH293" s="378" t="str">
        <f>IFERROR(IF(AND($GC293="fem",'Classificação geral'!$F287=2),'Classificação geral'!J287,""),"")</f>
        <v/>
      </c>
      <c r="GI293" s="378" t="str">
        <f>IFERROR(IF(AND($GC293="fem",'Classificação geral'!$F287=2),'Classificação geral'!K287,""),"")</f>
        <v/>
      </c>
      <c r="GJ293" s="378" t="str">
        <f>IFERROR(IF(AND($GC293="fem",'Classificação geral'!$F287=2),'Classificação geral'!L287,""),"")</f>
        <v/>
      </c>
      <c r="GK293" s="378" t="str">
        <f>IFERROR(IF(AND($GC293="fem",'Classificação geral'!$F287=2),'Classificação geral'!M287,""),"")</f>
        <v/>
      </c>
      <c r="GL293" s="378" t="str">
        <f>IFERROR(IF(AND($GC293="fem",'Classificação geral'!$F287=2),'Classificação geral'!N287,""),"")</f>
        <v/>
      </c>
      <c r="GM293" s="378" t="str">
        <f>IFERROR(IF(AND($GC293="fem",'Classificação geral'!$F287=2),'Classificação geral'!O287,""),"")</f>
        <v/>
      </c>
      <c r="GN293" s="378" t="str">
        <f>IFERROR(IF(AND($GC293="fem",'Classificação geral'!$F287=2),'Classificação geral'!P287,""),"")</f>
        <v/>
      </c>
      <c r="GO293" s="378" t="str">
        <f>IFERROR(IF(AND($GC293="fem",'Classificação geral'!$F287=2),'Classificação geral'!Q287,""),"")</f>
        <v/>
      </c>
      <c r="GP293" s="378" t="str">
        <f>IFERROR(IF(AND($GC293="fem",'Classificação geral'!$F287=2),'Classificação geral'!R287,""),"")</f>
        <v/>
      </c>
      <c r="GQ293" s="306"/>
      <c r="GR293" s="380" t="str">
        <f t="shared" si="470"/>
        <v/>
      </c>
      <c r="GS293" s="297" t="str">
        <f>IFERROR(RANK(GQ293,GQ:GQ,0)+ COUNTIF($GQ$13:GQ292,GQ293),"")</f>
        <v/>
      </c>
      <c r="GT293" s="305"/>
      <c r="GU293" s="295"/>
      <c r="GV293" s="295"/>
      <c r="GW293" s="293"/>
      <c r="GX293" s="293"/>
      <c r="GY293" s="306"/>
      <c r="GZ293" s="306"/>
      <c r="HA293" s="306"/>
      <c r="HB293" s="306"/>
      <c r="HC293" s="306"/>
      <c r="HD293" s="306"/>
      <c r="HE293" s="306"/>
      <c r="HF293" s="306"/>
      <c r="HG293" s="306"/>
      <c r="HH293" s="306"/>
      <c r="HI293" s="306"/>
      <c r="HJ293" s="306"/>
      <c r="HK293" s="306"/>
      <c r="HL293" s="306"/>
      <c r="HM293" s="380" t="str">
        <f t="shared" si="471"/>
        <v/>
      </c>
      <c r="HN293" s="297" t="str">
        <f>IFERROR(RANK(HL293,HL:HL,0)+ COUNTIF($HL$13:HL292,HL293),"")</f>
        <v/>
      </c>
      <c r="HO293" s="305"/>
      <c r="HP293" s="295"/>
      <c r="HQ293" s="306"/>
      <c r="HR293" s="293"/>
      <c r="HS293" s="293"/>
      <c r="HT293" s="293"/>
      <c r="HU293" s="382">
        <f>IF($HT293='Classificação geral'!$F287,'Classificação geral'!G287,"")</f>
        <v>0</v>
      </c>
      <c r="HV293" s="382">
        <f>IF($HT293='Classificação geral'!$F287,'Classificação geral'!H287,"")</f>
        <v>0</v>
      </c>
      <c r="HW293" s="382">
        <f>IF($HT293='Classificação geral'!$F287,'Classificação geral'!I287,"")</f>
        <v>0</v>
      </c>
      <c r="HX293" s="382">
        <f>IF($HT293='Classificação geral'!$F287,'Classificação geral'!J287,"")</f>
        <v>0</v>
      </c>
      <c r="HY293" s="382">
        <f>IF($HT293='Classificação geral'!$F287,'Classificação geral'!K287,"")</f>
        <v>0</v>
      </c>
      <c r="HZ293" s="382">
        <f>IF($HT293='Classificação geral'!$F287,'Classificação geral'!L287,"")</f>
        <v>0</v>
      </c>
      <c r="IA293" s="382">
        <f>IF($HT293='Classificação geral'!$F287,'Classificação geral'!M287,"")</f>
        <v>0</v>
      </c>
      <c r="IB293" s="382">
        <f>IF($HT293='Classificação geral'!$F287,'Classificação geral'!N287,"")</f>
        <v>0</v>
      </c>
      <c r="IC293" s="382">
        <f>IF($HT293='Classificação geral'!$F287,'Classificação geral'!O287,"")</f>
        <v>0</v>
      </c>
      <c r="ID293" s="382">
        <f>IF($HT293='Classificação geral'!$F287,'Classificação geral'!P287,"")</f>
        <v>0</v>
      </c>
      <c r="IE293" s="382">
        <f>IF($HT293='Classificação geral'!$F287,'Classificação geral'!Q287,"")</f>
        <v>0</v>
      </c>
      <c r="IF293" s="382">
        <f>IF($HT293='Classificação geral'!$F287,'Classificação geral'!R287,"")</f>
        <v>0</v>
      </c>
      <c r="IG293" s="379">
        <f>IF($HT293='Classificação geral'!$F287,'Classificação geral'!$U287,"")</f>
        <v>0</v>
      </c>
      <c r="IH293" s="334" t="str">
        <f t="shared" si="466"/>
        <v/>
      </c>
      <c r="II293" s="297">
        <f>IFERROR(RANK(IG293,IG:IG,0)+ COUNTIF($IG$13:IG292,IG293),"")</f>
        <v>153</v>
      </c>
      <c r="IJ293" s="305"/>
      <c r="IK293" s="295"/>
      <c r="IL293" s="306"/>
      <c r="IM293" s="293"/>
      <c r="IN293" s="293"/>
      <c r="IO293" s="293"/>
      <c r="IP293" s="379">
        <f>IF($IO293='Classificação geral'!$F287,'Classificação geral'!G287,"")</f>
        <v>0</v>
      </c>
      <c r="IQ293" s="379">
        <f>IF($IO293='Classificação geral'!$F287,'Classificação geral'!H287,"")</f>
        <v>0</v>
      </c>
      <c r="IR293" s="379">
        <f>IF($IO293='Classificação geral'!$F287,'Classificação geral'!I287,"")</f>
        <v>0</v>
      </c>
      <c r="IS293" s="379">
        <f>IF($IO293='Classificação geral'!$F287,'Classificação geral'!J287,"")</f>
        <v>0</v>
      </c>
      <c r="IT293" s="379">
        <f>IF($IO293='Classificação geral'!$F287,'Classificação geral'!K287,"")</f>
        <v>0</v>
      </c>
      <c r="IU293" s="379">
        <f>IF($IO293='Classificação geral'!$F287,'Classificação geral'!L287,"")</f>
        <v>0</v>
      </c>
      <c r="IV293" s="379">
        <f>IF($IO293='Classificação geral'!$F287,'Classificação geral'!M287,"")</f>
        <v>0</v>
      </c>
      <c r="IW293" s="379">
        <f>IF($IO293='Classificação geral'!$F287,'Classificação geral'!N287,"")</f>
        <v>0</v>
      </c>
      <c r="IX293" s="379">
        <f>IF($IO293='Classificação geral'!$F287,'Classificação geral'!O287,"")</f>
        <v>0</v>
      </c>
      <c r="IY293" s="379">
        <f>IF($IO293='Classificação geral'!$F287,'Classificação geral'!P287,"")</f>
        <v>0</v>
      </c>
      <c r="IZ293" s="379">
        <f>IF($IO293='Classificação geral'!$F287,'Classificação geral'!Q287,"")</f>
        <v>0</v>
      </c>
      <c r="JA293" s="379">
        <f>IF($IO293='Classificação geral'!$F287,'Classificação geral'!R287,"")</f>
        <v>0</v>
      </c>
      <c r="JB293" s="296">
        <f>IF($IO293='Classificação geral'!$F287,'Classificação geral'!$U287,"")</f>
        <v>0</v>
      </c>
      <c r="JC293" s="334" t="str">
        <f t="shared" si="467"/>
        <v/>
      </c>
      <c r="JD293" s="297">
        <f>IFERROR(RANK(JB293,JB:JB,0)+ COUNTIF($JB$13:JB292,JB293),"")</f>
        <v>153</v>
      </c>
    </row>
    <row r="294" spans="139:264" ht="24.6" x14ac:dyDescent="0.4">
      <c r="EI294" s="295"/>
      <c r="EJ294" s="306"/>
      <c r="EK294" s="293"/>
      <c r="EL294" s="293"/>
      <c r="EM294" s="293"/>
      <c r="EN294" s="378" t="str">
        <f>IFERROR(IF(AND($EL294="fem",'Classificação geral'!$F288=1),'Classificação geral'!G288,""),"")</f>
        <v/>
      </c>
      <c r="EO294" s="378" t="str">
        <f>IFERROR(IF(AND($EL294="fem",'Classificação geral'!$F288=1),'Classificação geral'!H288,""),"")</f>
        <v/>
      </c>
      <c r="EP294" s="378" t="str">
        <f>IFERROR(IF(AND($EL294="fem",'Classificação geral'!$F288=1),'Classificação geral'!I288,""),"")</f>
        <v/>
      </c>
      <c r="EQ294" s="378" t="str">
        <f>IFERROR(IF(AND($EL294="fem",'Classificação geral'!$F288=1),'Classificação geral'!J288,""),"")</f>
        <v/>
      </c>
      <c r="ER294" s="306"/>
      <c r="ES294" s="378" t="str">
        <f>IFERROR(IF(AND($EL294="fem",'Classificação geral'!$F288=1),'Classificação geral'!L288,""),"")</f>
        <v/>
      </c>
      <c r="ET294" s="378" t="str">
        <f>IFERROR(IF(AND($EL294="fem",'Classificação geral'!$F288=1),'Classificação geral'!M288,""),"")</f>
        <v/>
      </c>
      <c r="EU294" s="378" t="str">
        <f>IFERROR(IF(AND($EL294="fem",'Classificação geral'!$F288=1),'Classificação geral'!N288,""),"")</f>
        <v/>
      </c>
      <c r="EV294" s="306"/>
      <c r="EW294" s="378" t="str">
        <f>IFERROR(IF(AND($EL294="fem",'Classificação geral'!$F288=1),'Classificação geral'!P288,""),"")</f>
        <v/>
      </c>
      <c r="EX294" s="378" t="str">
        <f>IFERROR(IF(AND($EL294="fem",'Classificação geral'!$F288=1),'Classificação geral'!Q288,""),"")</f>
        <v/>
      </c>
      <c r="EY294" s="378" t="str">
        <f>IFERROR(IF(AND($EL294="fem",'Classificação geral'!$F288=1),'Classificação geral'!R288,""),"")</f>
        <v/>
      </c>
      <c r="EZ294" s="296"/>
      <c r="FA294" s="380" t="str">
        <f t="shared" si="468"/>
        <v/>
      </c>
      <c r="FB294" s="297" t="str">
        <f>IFERROR(RANK(EZ294,EZ:EZ,0)+ COUNTIF(EZ$13:$EZ293,EZ294),"")</f>
        <v/>
      </c>
      <c r="FC294" s="298"/>
      <c r="FD294" s="305"/>
      <c r="FE294" s="295"/>
      <c r="FF294" s="306"/>
      <c r="FG294" s="293"/>
      <c r="FH294" s="293"/>
      <c r="FI294" s="306"/>
      <c r="FJ294" s="378" t="str">
        <f>IFERROR(IF(AND($FH294="mas",'Classificação geral'!$F288=1),'Classificação geral'!G288,""),"")</f>
        <v/>
      </c>
      <c r="FK294" s="378" t="str">
        <f>IFERROR(IF(AND($FH294="mas",'Classificação geral'!$F288=1),'Classificação geral'!H288,""),"")</f>
        <v/>
      </c>
      <c r="FL294" s="378" t="str">
        <f>IFERROR(IF(AND($FH294="mas",'Classificação geral'!$F288=1),'Classificação geral'!I288,""),"")</f>
        <v/>
      </c>
      <c r="FM294" s="378" t="str">
        <f>IFERROR(IF(AND($FH294="mas",'Classificação geral'!$F288=1),'Classificação geral'!J288,""),"")</f>
        <v/>
      </c>
      <c r="FN294" s="378" t="str">
        <f>IFERROR(IF(AND($FH294="mas",'Classificação geral'!$F288=1),'Classificação geral'!K288,""),"")</f>
        <v/>
      </c>
      <c r="FO294" s="378" t="str">
        <f>IFERROR(IF(AND($FH294="mas",'Classificação geral'!$F288=1),'Classificação geral'!L288,""),"")</f>
        <v/>
      </c>
      <c r="FP294" s="378" t="str">
        <f>IFERROR(IF(AND($FH294="mas",'Classificação geral'!$F288=1),'Classificação geral'!M288,""),"")</f>
        <v/>
      </c>
      <c r="FQ294" s="378" t="str">
        <f>IFERROR(IF(AND($FH294="mas",'Classificação geral'!$F288=1),'Classificação geral'!N288,""),"")</f>
        <v/>
      </c>
      <c r="FR294" s="378" t="str">
        <f>IFERROR(IF(AND($FH294="mas",'Classificação geral'!$F288=1),'Classificação geral'!O288,""),"")</f>
        <v/>
      </c>
      <c r="FS294" s="378" t="str">
        <f>IFERROR(IF(AND($FH294="mas",'Classificação geral'!$F288=1),'Classificação geral'!P288,""),"")</f>
        <v/>
      </c>
      <c r="FT294" s="378" t="str">
        <f>IFERROR(IF(AND($FH294="mas",'Classificação geral'!$F288=1),'Classificação geral'!Q288,""),"")</f>
        <v/>
      </c>
      <c r="FU294" s="378" t="str">
        <f>IFERROR(IF(AND($FH294="mas",'Classificação geral'!$F288=1),'Classificação geral'!R288,""),"")</f>
        <v/>
      </c>
      <c r="FV294" s="306"/>
      <c r="FW294" s="380" t="str">
        <f t="shared" si="469"/>
        <v/>
      </c>
      <c r="FX294" s="297" t="str">
        <f>IFERROR(RANK(FV294,FV:FV,0)+ COUNTIF($FV$13:FV293,FV294),"")</f>
        <v/>
      </c>
      <c r="FY294" s="305"/>
      <c r="FZ294" s="295"/>
      <c r="GA294" s="295"/>
      <c r="GB294" s="293"/>
      <c r="GC294" s="293"/>
      <c r="GD294" s="306"/>
      <c r="GE294" s="378" t="str">
        <f>IFERROR(IF(AND($GC294="fem",'Classificação geral'!$F288=2),'Classificação geral'!G288,""),"")</f>
        <v/>
      </c>
      <c r="GF294" s="378" t="str">
        <f>IFERROR(IF(AND($GC294="fem",'Classificação geral'!$F288=2),'Classificação geral'!H288,""),"")</f>
        <v/>
      </c>
      <c r="GG294" s="378" t="str">
        <f>IFERROR(IF(AND($GC294="fem",'Classificação geral'!$F288=2),'Classificação geral'!I288,""),"")</f>
        <v/>
      </c>
      <c r="GH294" s="378" t="str">
        <f>IFERROR(IF(AND($GC294="fem",'Classificação geral'!$F288=2),'Classificação geral'!J288,""),"")</f>
        <v/>
      </c>
      <c r="GI294" s="378" t="str">
        <f>IFERROR(IF(AND($GC294="fem",'Classificação geral'!$F288=2),'Classificação geral'!K288,""),"")</f>
        <v/>
      </c>
      <c r="GJ294" s="378" t="str">
        <f>IFERROR(IF(AND($GC294="fem",'Classificação geral'!$F288=2),'Classificação geral'!L288,""),"")</f>
        <v/>
      </c>
      <c r="GK294" s="378" t="str">
        <f>IFERROR(IF(AND($GC294="fem",'Classificação geral'!$F288=2),'Classificação geral'!M288,""),"")</f>
        <v/>
      </c>
      <c r="GL294" s="378" t="str">
        <f>IFERROR(IF(AND($GC294="fem",'Classificação geral'!$F288=2),'Classificação geral'!N288,""),"")</f>
        <v/>
      </c>
      <c r="GM294" s="378" t="str">
        <f>IFERROR(IF(AND($GC294="fem",'Classificação geral'!$F288=2),'Classificação geral'!O288,""),"")</f>
        <v/>
      </c>
      <c r="GN294" s="378" t="str">
        <f>IFERROR(IF(AND($GC294="fem",'Classificação geral'!$F288=2),'Classificação geral'!P288,""),"")</f>
        <v/>
      </c>
      <c r="GO294" s="378" t="str">
        <f>IFERROR(IF(AND($GC294="fem",'Classificação geral'!$F288=2),'Classificação geral'!Q288,""),"")</f>
        <v/>
      </c>
      <c r="GP294" s="378" t="str">
        <f>IFERROR(IF(AND($GC294="fem",'Classificação geral'!$F288=2),'Classificação geral'!R288,""),"")</f>
        <v/>
      </c>
      <c r="GQ294" s="306"/>
      <c r="GR294" s="380" t="str">
        <f t="shared" si="470"/>
        <v/>
      </c>
      <c r="GS294" s="297" t="str">
        <f>IFERROR(RANK(GQ294,GQ:GQ,0)+ COUNTIF($GQ$13:GQ293,GQ294),"")</f>
        <v/>
      </c>
      <c r="GT294" s="305"/>
      <c r="GU294" s="295"/>
      <c r="GV294" s="295"/>
      <c r="GW294" s="293"/>
      <c r="GX294" s="293"/>
      <c r="GY294" s="306"/>
      <c r="GZ294" s="306"/>
      <c r="HA294" s="306"/>
      <c r="HB294" s="306"/>
      <c r="HC294" s="306"/>
      <c r="HD294" s="306"/>
      <c r="HE294" s="306"/>
      <c r="HF294" s="306"/>
      <c r="HG294" s="306"/>
      <c r="HH294" s="306"/>
      <c r="HI294" s="306"/>
      <c r="HJ294" s="306"/>
      <c r="HK294" s="306"/>
      <c r="HL294" s="306"/>
      <c r="HM294" s="380" t="str">
        <f t="shared" si="471"/>
        <v/>
      </c>
      <c r="HN294" s="297" t="str">
        <f>IFERROR(RANK(HL294,HL:HL,0)+ COUNTIF($HL$13:HL293,HL294),"")</f>
        <v/>
      </c>
      <c r="HO294" s="305"/>
      <c r="HP294" s="295"/>
      <c r="HQ294" s="306"/>
      <c r="HR294" s="293"/>
      <c r="HS294" s="293"/>
      <c r="HT294" s="293"/>
      <c r="HU294" s="382">
        <f>IF($HT294='Classificação geral'!$F288,'Classificação geral'!G288,"")</f>
        <v>0</v>
      </c>
      <c r="HV294" s="382">
        <f>IF($HT294='Classificação geral'!$F288,'Classificação geral'!H288,"")</f>
        <v>0</v>
      </c>
      <c r="HW294" s="382">
        <f>IF($HT294='Classificação geral'!$F288,'Classificação geral'!I288,"")</f>
        <v>0</v>
      </c>
      <c r="HX294" s="382">
        <f>IF($HT294='Classificação geral'!$F288,'Classificação geral'!J288,"")</f>
        <v>0</v>
      </c>
      <c r="HY294" s="382">
        <f>IF($HT294='Classificação geral'!$F288,'Classificação geral'!K288,"")</f>
        <v>0</v>
      </c>
      <c r="HZ294" s="382">
        <f>IF($HT294='Classificação geral'!$F288,'Classificação geral'!L288,"")</f>
        <v>0</v>
      </c>
      <c r="IA294" s="382">
        <f>IF($HT294='Classificação geral'!$F288,'Classificação geral'!M288,"")</f>
        <v>0</v>
      </c>
      <c r="IB294" s="382">
        <f>IF($HT294='Classificação geral'!$F288,'Classificação geral'!N288,"")</f>
        <v>0</v>
      </c>
      <c r="IC294" s="382">
        <f>IF($HT294='Classificação geral'!$F288,'Classificação geral'!O288,"")</f>
        <v>0</v>
      </c>
      <c r="ID294" s="382">
        <f>IF($HT294='Classificação geral'!$F288,'Classificação geral'!P288,"")</f>
        <v>0</v>
      </c>
      <c r="IE294" s="382">
        <f>IF($HT294='Classificação geral'!$F288,'Classificação geral'!Q288,"")</f>
        <v>0</v>
      </c>
      <c r="IF294" s="382">
        <f>IF($HT294='Classificação geral'!$F288,'Classificação geral'!R288,"")</f>
        <v>0</v>
      </c>
      <c r="IG294" s="379">
        <f>IF($HT294='Classificação geral'!$F288,'Classificação geral'!$U288,"")</f>
        <v>0</v>
      </c>
      <c r="IH294" s="334" t="str">
        <f t="shared" si="466"/>
        <v/>
      </c>
      <c r="II294" s="297">
        <f>IFERROR(RANK(IG294,IG:IG,0)+ COUNTIF($IG$13:IG293,IG294),"")</f>
        <v>154</v>
      </c>
      <c r="IJ294" s="305"/>
      <c r="IK294" s="295"/>
      <c r="IL294" s="306"/>
      <c r="IM294" s="293"/>
      <c r="IN294" s="293"/>
      <c r="IO294" s="293"/>
      <c r="IP294" s="379">
        <f>IF($IO294='Classificação geral'!$F288,'Classificação geral'!G288,"")</f>
        <v>0</v>
      </c>
      <c r="IQ294" s="379">
        <f>IF($IO294='Classificação geral'!$F288,'Classificação geral'!H288,"")</f>
        <v>0</v>
      </c>
      <c r="IR294" s="379">
        <f>IF($IO294='Classificação geral'!$F288,'Classificação geral'!I288,"")</f>
        <v>0</v>
      </c>
      <c r="IS294" s="379">
        <f>IF($IO294='Classificação geral'!$F288,'Classificação geral'!J288,"")</f>
        <v>0</v>
      </c>
      <c r="IT294" s="379">
        <f>IF($IO294='Classificação geral'!$F288,'Classificação geral'!K288,"")</f>
        <v>0</v>
      </c>
      <c r="IU294" s="379">
        <f>IF($IO294='Classificação geral'!$F288,'Classificação geral'!L288,"")</f>
        <v>0</v>
      </c>
      <c r="IV294" s="379">
        <f>IF($IO294='Classificação geral'!$F288,'Classificação geral'!M288,"")</f>
        <v>0</v>
      </c>
      <c r="IW294" s="379">
        <f>IF($IO294='Classificação geral'!$F288,'Classificação geral'!N288,"")</f>
        <v>0</v>
      </c>
      <c r="IX294" s="379">
        <f>IF($IO294='Classificação geral'!$F288,'Classificação geral'!O288,"")</f>
        <v>0</v>
      </c>
      <c r="IY294" s="379">
        <f>IF($IO294='Classificação geral'!$F288,'Classificação geral'!P288,"")</f>
        <v>0</v>
      </c>
      <c r="IZ294" s="379">
        <f>IF($IO294='Classificação geral'!$F288,'Classificação geral'!Q288,"")</f>
        <v>0</v>
      </c>
      <c r="JA294" s="379">
        <f>IF($IO294='Classificação geral'!$F288,'Classificação geral'!R288,"")</f>
        <v>0</v>
      </c>
      <c r="JB294" s="296">
        <f>IF($IO294='Classificação geral'!$F288,'Classificação geral'!$U288,"")</f>
        <v>0</v>
      </c>
      <c r="JC294" s="334" t="str">
        <f t="shared" si="467"/>
        <v/>
      </c>
      <c r="JD294" s="297">
        <f>IFERROR(RANK(JB294,JB:JB,0)+ COUNTIF($JB$13:JB293,JB294),"")</f>
        <v>154</v>
      </c>
    </row>
    <row r="295" spans="139:264" ht="24.6" x14ac:dyDescent="0.4">
      <c r="EI295" s="295"/>
      <c r="EJ295" s="306"/>
      <c r="EK295" s="293"/>
      <c r="EL295" s="293"/>
      <c r="EM295" s="293"/>
      <c r="EN295" s="378" t="str">
        <f>IFERROR(IF(AND($EL295="fem",'Classificação geral'!$F289=1),'Classificação geral'!G289,""),"")</f>
        <v/>
      </c>
      <c r="EO295" s="378" t="str">
        <f>IFERROR(IF(AND($EL295="fem",'Classificação geral'!$F289=1),'Classificação geral'!H289,""),"")</f>
        <v/>
      </c>
      <c r="EP295" s="378" t="str">
        <f>IFERROR(IF(AND($EL295="fem",'Classificação geral'!$F289=1),'Classificação geral'!I289,""),"")</f>
        <v/>
      </c>
      <c r="EQ295" s="378" t="str">
        <f>IFERROR(IF(AND($EL295="fem",'Classificação geral'!$F289=1),'Classificação geral'!J289,""),"")</f>
        <v/>
      </c>
      <c r="ER295" s="306"/>
      <c r="ES295" s="378" t="str">
        <f>IFERROR(IF(AND($EL295="fem",'Classificação geral'!$F289=1),'Classificação geral'!L289,""),"")</f>
        <v/>
      </c>
      <c r="ET295" s="378" t="str">
        <f>IFERROR(IF(AND($EL295="fem",'Classificação geral'!$F289=1),'Classificação geral'!M289,""),"")</f>
        <v/>
      </c>
      <c r="EU295" s="378" t="str">
        <f>IFERROR(IF(AND($EL295="fem",'Classificação geral'!$F289=1),'Classificação geral'!N289,""),"")</f>
        <v/>
      </c>
      <c r="EV295" s="306"/>
      <c r="EW295" s="378" t="str">
        <f>IFERROR(IF(AND($EL295="fem",'Classificação geral'!$F289=1),'Classificação geral'!P289,""),"")</f>
        <v/>
      </c>
      <c r="EX295" s="378" t="str">
        <f>IFERROR(IF(AND($EL295="fem",'Classificação geral'!$F289=1),'Classificação geral'!Q289,""),"")</f>
        <v/>
      </c>
      <c r="EY295" s="378" t="str">
        <f>IFERROR(IF(AND($EL295="fem",'Classificação geral'!$F289=1),'Classificação geral'!R289,""),"")</f>
        <v/>
      </c>
      <c r="EZ295" s="296"/>
      <c r="FA295" s="380" t="str">
        <f t="shared" si="468"/>
        <v/>
      </c>
      <c r="FB295" s="297" t="str">
        <f>IFERROR(RANK(EZ295,EZ:EZ,0)+ COUNTIF(EZ$13:$EZ294,EZ295),"")</f>
        <v/>
      </c>
      <c r="FC295" s="298"/>
      <c r="FD295" s="305"/>
      <c r="FE295" s="295"/>
      <c r="FF295" s="306"/>
      <c r="FG295" s="293"/>
      <c r="FH295" s="293"/>
      <c r="FI295" s="306"/>
      <c r="FJ295" s="378" t="str">
        <f>IFERROR(IF(AND($FH295="mas",'Classificação geral'!$F289=1),'Classificação geral'!G289,""),"")</f>
        <v/>
      </c>
      <c r="FK295" s="378" t="str">
        <f>IFERROR(IF(AND($FH295="mas",'Classificação geral'!$F289=1),'Classificação geral'!H289,""),"")</f>
        <v/>
      </c>
      <c r="FL295" s="378" t="str">
        <f>IFERROR(IF(AND($FH295="mas",'Classificação geral'!$F289=1),'Classificação geral'!I289,""),"")</f>
        <v/>
      </c>
      <c r="FM295" s="378" t="str">
        <f>IFERROR(IF(AND($FH295="mas",'Classificação geral'!$F289=1),'Classificação geral'!J289,""),"")</f>
        <v/>
      </c>
      <c r="FN295" s="378" t="str">
        <f>IFERROR(IF(AND($FH295="mas",'Classificação geral'!$F289=1),'Classificação geral'!K289,""),"")</f>
        <v/>
      </c>
      <c r="FO295" s="378" t="str">
        <f>IFERROR(IF(AND($FH295="mas",'Classificação geral'!$F289=1),'Classificação geral'!L289,""),"")</f>
        <v/>
      </c>
      <c r="FP295" s="378" t="str">
        <f>IFERROR(IF(AND($FH295="mas",'Classificação geral'!$F289=1),'Classificação geral'!M289,""),"")</f>
        <v/>
      </c>
      <c r="FQ295" s="378" t="str">
        <f>IFERROR(IF(AND($FH295="mas",'Classificação geral'!$F289=1),'Classificação geral'!N289,""),"")</f>
        <v/>
      </c>
      <c r="FR295" s="378" t="str">
        <f>IFERROR(IF(AND($FH295="mas",'Classificação geral'!$F289=1),'Classificação geral'!O289,""),"")</f>
        <v/>
      </c>
      <c r="FS295" s="378" t="str">
        <f>IFERROR(IF(AND($FH295="mas",'Classificação geral'!$F289=1),'Classificação geral'!P289,""),"")</f>
        <v/>
      </c>
      <c r="FT295" s="378" t="str">
        <f>IFERROR(IF(AND($FH295="mas",'Classificação geral'!$F289=1),'Classificação geral'!Q289,""),"")</f>
        <v/>
      </c>
      <c r="FU295" s="378" t="str">
        <f>IFERROR(IF(AND($FH295="mas",'Classificação geral'!$F289=1),'Classificação geral'!R289,""),"")</f>
        <v/>
      </c>
      <c r="FV295" s="306"/>
      <c r="FW295" s="380" t="str">
        <f t="shared" si="469"/>
        <v/>
      </c>
      <c r="FX295" s="297" t="str">
        <f>IFERROR(RANK(FV295,FV:FV,0)+ COUNTIF($FV$13:FV294,FV295),"")</f>
        <v/>
      </c>
      <c r="FY295" s="305"/>
      <c r="FZ295" s="295"/>
      <c r="GA295" s="295"/>
      <c r="GB295" s="293"/>
      <c r="GC295" s="293"/>
      <c r="GD295" s="306"/>
      <c r="GE295" s="378" t="str">
        <f>IFERROR(IF(AND($GC295="fem",'Classificação geral'!$F289=2),'Classificação geral'!G289,""),"")</f>
        <v/>
      </c>
      <c r="GF295" s="378" t="str">
        <f>IFERROR(IF(AND($GC295="fem",'Classificação geral'!$F289=2),'Classificação geral'!H289,""),"")</f>
        <v/>
      </c>
      <c r="GG295" s="378" t="str">
        <f>IFERROR(IF(AND($GC295="fem",'Classificação geral'!$F289=2),'Classificação geral'!I289,""),"")</f>
        <v/>
      </c>
      <c r="GH295" s="378" t="str">
        <f>IFERROR(IF(AND($GC295="fem",'Classificação geral'!$F289=2),'Classificação geral'!J289,""),"")</f>
        <v/>
      </c>
      <c r="GI295" s="378" t="str">
        <f>IFERROR(IF(AND($GC295="fem",'Classificação geral'!$F289=2),'Classificação geral'!K289,""),"")</f>
        <v/>
      </c>
      <c r="GJ295" s="378" t="str">
        <f>IFERROR(IF(AND($GC295="fem",'Classificação geral'!$F289=2),'Classificação geral'!L289,""),"")</f>
        <v/>
      </c>
      <c r="GK295" s="378" t="str">
        <f>IFERROR(IF(AND($GC295="fem",'Classificação geral'!$F289=2),'Classificação geral'!M289,""),"")</f>
        <v/>
      </c>
      <c r="GL295" s="378" t="str">
        <f>IFERROR(IF(AND($GC295="fem",'Classificação geral'!$F289=2),'Classificação geral'!N289,""),"")</f>
        <v/>
      </c>
      <c r="GM295" s="378" t="str">
        <f>IFERROR(IF(AND($GC295="fem",'Classificação geral'!$F289=2),'Classificação geral'!O289,""),"")</f>
        <v/>
      </c>
      <c r="GN295" s="378" t="str">
        <f>IFERROR(IF(AND($GC295="fem",'Classificação geral'!$F289=2),'Classificação geral'!P289,""),"")</f>
        <v/>
      </c>
      <c r="GO295" s="378" t="str">
        <f>IFERROR(IF(AND($GC295="fem",'Classificação geral'!$F289=2),'Classificação geral'!Q289,""),"")</f>
        <v/>
      </c>
      <c r="GP295" s="378" t="str">
        <f>IFERROR(IF(AND($GC295="fem",'Classificação geral'!$F289=2),'Classificação geral'!R289,""),"")</f>
        <v/>
      </c>
      <c r="GQ295" s="306"/>
      <c r="GR295" s="380" t="str">
        <f t="shared" si="470"/>
        <v/>
      </c>
      <c r="GS295" s="297" t="str">
        <f>IFERROR(RANK(GQ295,GQ:GQ,0)+ COUNTIF($GQ$13:GQ294,GQ295),"")</f>
        <v/>
      </c>
      <c r="GT295" s="305"/>
      <c r="GU295" s="295"/>
      <c r="GV295" s="295"/>
      <c r="GW295" s="293"/>
      <c r="GX295" s="293"/>
      <c r="GY295" s="306"/>
      <c r="GZ295" s="306"/>
      <c r="HA295" s="306"/>
      <c r="HB295" s="306"/>
      <c r="HC295" s="306"/>
      <c r="HD295" s="306"/>
      <c r="HE295" s="306"/>
      <c r="HF295" s="306"/>
      <c r="HG295" s="306"/>
      <c r="HH295" s="306"/>
      <c r="HI295" s="306"/>
      <c r="HJ295" s="306"/>
      <c r="HK295" s="306"/>
      <c r="HL295" s="306"/>
      <c r="HM295" s="380" t="str">
        <f t="shared" si="471"/>
        <v/>
      </c>
      <c r="HN295" s="297" t="str">
        <f>IFERROR(RANK(HL295,HL:HL,0)+ COUNTIF($HL$13:HL294,HL295),"")</f>
        <v/>
      </c>
      <c r="HO295" s="305"/>
      <c r="HP295" s="295"/>
      <c r="HQ295" s="306"/>
      <c r="HR295" s="293"/>
      <c r="HS295" s="293"/>
      <c r="HT295" s="293"/>
      <c r="HU295" s="382">
        <f>IF($HT295='Classificação geral'!$F289,'Classificação geral'!G289,"")</f>
        <v>0</v>
      </c>
      <c r="HV295" s="382">
        <f>IF($HT295='Classificação geral'!$F289,'Classificação geral'!H289,"")</f>
        <v>0</v>
      </c>
      <c r="HW295" s="382">
        <f>IF($HT295='Classificação geral'!$F289,'Classificação geral'!I289,"")</f>
        <v>0</v>
      </c>
      <c r="HX295" s="382">
        <f>IF($HT295='Classificação geral'!$F289,'Classificação geral'!J289,"")</f>
        <v>0</v>
      </c>
      <c r="HY295" s="382">
        <f>IF($HT295='Classificação geral'!$F289,'Classificação geral'!K289,"")</f>
        <v>0</v>
      </c>
      <c r="HZ295" s="382">
        <f>IF($HT295='Classificação geral'!$F289,'Classificação geral'!L289,"")</f>
        <v>0</v>
      </c>
      <c r="IA295" s="382">
        <f>IF($HT295='Classificação geral'!$F289,'Classificação geral'!M289,"")</f>
        <v>0</v>
      </c>
      <c r="IB295" s="382">
        <f>IF($HT295='Classificação geral'!$F289,'Classificação geral'!N289,"")</f>
        <v>0</v>
      </c>
      <c r="IC295" s="382">
        <f>IF($HT295='Classificação geral'!$F289,'Classificação geral'!O289,"")</f>
        <v>0</v>
      </c>
      <c r="ID295" s="382">
        <f>IF($HT295='Classificação geral'!$F289,'Classificação geral'!P289,"")</f>
        <v>0</v>
      </c>
      <c r="IE295" s="382">
        <f>IF($HT295='Classificação geral'!$F289,'Classificação geral'!Q289,"")</f>
        <v>0</v>
      </c>
      <c r="IF295" s="382">
        <f>IF($HT295='Classificação geral'!$F289,'Classificação geral'!R289,"")</f>
        <v>0</v>
      </c>
      <c r="IG295" s="379">
        <f>IF($HT295='Classificação geral'!$F289,'Classificação geral'!$U289,"")</f>
        <v>0</v>
      </c>
      <c r="IH295" s="334" t="str">
        <f t="shared" si="466"/>
        <v/>
      </c>
      <c r="II295" s="297">
        <f>IFERROR(RANK(IG295,IG:IG,0)+ COUNTIF($IG$13:IG294,IG295),"")</f>
        <v>155</v>
      </c>
      <c r="IJ295" s="305"/>
      <c r="IK295" s="295"/>
      <c r="IL295" s="306"/>
      <c r="IM295" s="293"/>
      <c r="IN295" s="293"/>
      <c r="IO295" s="293"/>
      <c r="IP295" s="379">
        <f>IF($IO295='Classificação geral'!$F289,'Classificação geral'!G289,"")</f>
        <v>0</v>
      </c>
      <c r="IQ295" s="379">
        <f>IF($IO295='Classificação geral'!$F289,'Classificação geral'!H289,"")</f>
        <v>0</v>
      </c>
      <c r="IR295" s="379">
        <f>IF($IO295='Classificação geral'!$F289,'Classificação geral'!I289,"")</f>
        <v>0</v>
      </c>
      <c r="IS295" s="379">
        <f>IF($IO295='Classificação geral'!$F289,'Classificação geral'!J289,"")</f>
        <v>0</v>
      </c>
      <c r="IT295" s="379">
        <f>IF($IO295='Classificação geral'!$F289,'Classificação geral'!K289,"")</f>
        <v>0</v>
      </c>
      <c r="IU295" s="379">
        <f>IF($IO295='Classificação geral'!$F289,'Classificação geral'!L289,"")</f>
        <v>0</v>
      </c>
      <c r="IV295" s="379">
        <f>IF($IO295='Classificação geral'!$F289,'Classificação geral'!M289,"")</f>
        <v>0</v>
      </c>
      <c r="IW295" s="379">
        <f>IF($IO295='Classificação geral'!$F289,'Classificação geral'!N289,"")</f>
        <v>0</v>
      </c>
      <c r="IX295" s="379">
        <f>IF($IO295='Classificação geral'!$F289,'Classificação geral'!O289,"")</f>
        <v>0</v>
      </c>
      <c r="IY295" s="379">
        <f>IF($IO295='Classificação geral'!$F289,'Classificação geral'!P289,"")</f>
        <v>0</v>
      </c>
      <c r="IZ295" s="379">
        <f>IF($IO295='Classificação geral'!$F289,'Classificação geral'!Q289,"")</f>
        <v>0</v>
      </c>
      <c r="JA295" s="379">
        <f>IF($IO295='Classificação geral'!$F289,'Classificação geral'!R289,"")</f>
        <v>0</v>
      </c>
      <c r="JB295" s="296">
        <f>IF($IO295='Classificação geral'!$F289,'Classificação geral'!$U289,"")</f>
        <v>0</v>
      </c>
      <c r="JC295" s="334" t="str">
        <f t="shared" si="467"/>
        <v/>
      </c>
      <c r="JD295" s="297">
        <f>IFERROR(RANK(JB295,JB:JB,0)+ COUNTIF($JB$13:JB294,JB295),"")</f>
        <v>155</v>
      </c>
    </row>
    <row r="296" spans="139:264" ht="24.6" x14ac:dyDescent="0.4">
      <c r="EI296" s="295"/>
      <c r="EJ296" s="306"/>
      <c r="EK296" s="293"/>
      <c r="EL296" s="293"/>
      <c r="EM296" s="293"/>
      <c r="EN296" s="378" t="str">
        <f>IFERROR(IF(AND($EL296="fem",'Classificação geral'!$F290=1),'Classificação geral'!G290,""),"")</f>
        <v/>
      </c>
      <c r="EO296" s="378" t="str">
        <f>IFERROR(IF(AND($EL296="fem",'Classificação geral'!$F290=1),'Classificação geral'!H290,""),"")</f>
        <v/>
      </c>
      <c r="EP296" s="378" t="str">
        <f>IFERROR(IF(AND($EL296="fem",'Classificação geral'!$F290=1),'Classificação geral'!I290,""),"")</f>
        <v/>
      </c>
      <c r="EQ296" s="378" t="str">
        <f>IFERROR(IF(AND($EL296="fem",'Classificação geral'!$F290=1),'Classificação geral'!J290,""),"")</f>
        <v/>
      </c>
      <c r="ER296" s="306"/>
      <c r="ES296" s="378" t="str">
        <f>IFERROR(IF(AND($EL296="fem",'Classificação geral'!$F290=1),'Classificação geral'!L290,""),"")</f>
        <v/>
      </c>
      <c r="ET296" s="378" t="str">
        <f>IFERROR(IF(AND($EL296="fem",'Classificação geral'!$F290=1),'Classificação geral'!M290,""),"")</f>
        <v/>
      </c>
      <c r="EU296" s="378" t="str">
        <f>IFERROR(IF(AND($EL296="fem",'Classificação geral'!$F290=1),'Classificação geral'!N290,""),"")</f>
        <v/>
      </c>
      <c r="EV296" s="306"/>
      <c r="EW296" s="378" t="str">
        <f>IFERROR(IF(AND($EL296="fem",'Classificação geral'!$F290=1),'Classificação geral'!P290,""),"")</f>
        <v/>
      </c>
      <c r="EX296" s="378" t="str">
        <f>IFERROR(IF(AND($EL296="fem",'Classificação geral'!$F290=1),'Classificação geral'!Q290,""),"")</f>
        <v/>
      </c>
      <c r="EY296" s="378" t="str">
        <f>IFERROR(IF(AND($EL296="fem",'Classificação geral'!$F290=1),'Classificação geral'!R290,""),"")</f>
        <v/>
      </c>
      <c r="EZ296" s="296"/>
      <c r="FA296" s="380" t="str">
        <f t="shared" si="468"/>
        <v/>
      </c>
      <c r="FB296" s="297" t="str">
        <f>IFERROR(RANK(EZ296,EZ:EZ,0)+ COUNTIF(EZ$13:$EZ295,EZ296),"")</f>
        <v/>
      </c>
      <c r="FC296" s="298"/>
      <c r="FD296" s="305"/>
      <c r="FE296" s="295"/>
      <c r="FF296" s="306"/>
      <c r="FG296" s="293"/>
      <c r="FH296" s="293"/>
      <c r="FI296" s="306"/>
      <c r="FJ296" s="378" t="str">
        <f>IFERROR(IF(AND($FH296="mas",'Classificação geral'!$F290=1),'Classificação geral'!G290,""),"")</f>
        <v/>
      </c>
      <c r="FK296" s="378" t="str">
        <f>IFERROR(IF(AND($FH296="mas",'Classificação geral'!$F290=1),'Classificação geral'!H290,""),"")</f>
        <v/>
      </c>
      <c r="FL296" s="378" t="str">
        <f>IFERROR(IF(AND($FH296="mas",'Classificação geral'!$F290=1),'Classificação geral'!I290,""),"")</f>
        <v/>
      </c>
      <c r="FM296" s="378" t="str">
        <f>IFERROR(IF(AND($FH296="mas",'Classificação geral'!$F290=1),'Classificação geral'!J290,""),"")</f>
        <v/>
      </c>
      <c r="FN296" s="378" t="str">
        <f>IFERROR(IF(AND($FH296="mas",'Classificação geral'!$F290=1),'Classificação geral'!K290,""),"")</f>
        <v/>
      </c>
      <c r="FO296" s="378" t="str">
        <f>IFERROR(IF(AND($FH296="mas",'Classificação geral'!$F290=1),'Classificação geral'!L290,""),"")</f>
        <v/>
      </c>
      <c r="FP296" s="378" t="str">
        <f>IFERROR(IF(AND($FH296="mas",'Classificação geral'!$F290=1),'Classificação geral'!M290,""),"")</f>
        <v/>
      </c>
      <c r="FQ296" s="378" t="str">
        <f>IFERROR(IF(AND($FH296="mas",'Classificação geral'!$F290=1),'Classificação geral'!N290,""),"")</f>
        <v/>
      </c>
      <c r="FR296" s="378" t="str">
        <f>IFERROR(IF(AND($FH296="mas",'Classificação geral'!$F290=1),'Classificação geral'!O290,""),"")</f>
        <v/>
      </c>
      <c r="FS296" s="378" t="str">
        <f>IFERROR(IF(AND($FH296="mas",'Classificação geral'!$F290=1),'Classificação geral'!P290,""),"")</f>
        <v/>
      </c>
      <c r="FT296" s="378" t="str">
        <f>IFERROR(IF(AND($FH296="mas",'Classificação geral'!$F290=1),'Classificação geral'!Q290,""),"")</f>
        <v/>
      </c>
      <c r="FU296" s="378" t="str">
        <f>IFERROR(IF(AND($FH296="mas",'Classificação geral'!$F290=1),'Classificação geral'!R290,""),"")</f>
        <v/>
      </c>
      <c r="FV296" s="306"/>
      <c r="FW296" s="380" t="str">
        <f t="shared" si="469"/>
        <v/>
      </c>
      <c r="FX296" s="297" t="str">
        <f>IFERROR(RANK(FV296,FV:FV,0)+ COUNTIF($FV$13:FV295,FV296),"")</f>
        <v/>
      </c>
      <c r="FY296" s="305"/>
      <c r="FZ296" s="295"/>
      <c r="GA296" s="295"/>
      <c r="GB296" s="293"/>
      <c r="GC296" s="293"/>
      <c r="GD296" s="306"/>
      <c r="GE296" s="378" t="str">
        <f>IFERROR(IF(AND($GC296="fem",'Classificação geral'!$F290=2),'Classificação geral'!G290,""),"")</f>
        <v/>
      </c>
      <c r="GF296" s="378" t="str">
        <f>IFERROR(IF(AND($GC296="fem",'Classificação geral'!$F290=2),'Classificação geral'!H290,""),"")</f>
        <v/>
      </c>
      <c r="GG296" s="378" t="str">
        <f>IFERROR(IF(AND($GC296="fem",'Classificação geral'!$F290=2),'Classificação geral'!I290,""),"")</f>
        <v/>
      </c>
      <c r="GH296" s="378" t="str">
        <f>IFERROR(IF(AND($GC296="fem",'Classificação geral'!$F290=2),'Classificação geral'!J290,""),"")</f>
        <v/>
      </c>
      <c r="GI296" s="378" t="str">
        <f>IFERROR(IF(AND($GC296="fem",'Classificação geral'!$F290=2),'Classificação geral'!K290,""),"")</f>
        <v/>
      </c>
      <c r="GJ296" s="378" t="str">
        <f>IFERROR(IF(AND($GC296="fem",'Classificação geral'!$F290=2),'Classificação geral'!L290,""),"")</f>
        <v/>
      </c>
      <c r="GK296" s="378" t="str">
        <f>IFERROR(IF(AND($GC296="fem",'Classificação geral'!$F290=2),'Classificação geral'!M290,""),"")</f>
        <v/>
      </c>
      <c r="GL296" s="378" t="str">
        <f>IFERROR(IF(AND($GC296="fem",'Classificação geral'!$F290=2),'Classificação geral'!N290,""),"")</f>
        <v/>
      </c>
      <c r="GM296" s="378" t="str">
        <f>IFERROR(IF(AND($GC296="fem",'Classificação geral'!$F290=2),'Classificação geral'!O290,""),"")</f>
        <v/>
      </c>
      <c r="GN296" s="378" t="str">
        <f>IFERROR(IF(AND($GC296="fem",'Classificação geral'!$F290=2),'Classificação geral'!P290,""),"")</f>
        <v/>
      </c>
      <c r="GO296" s="378" t="str">
        <f>IFERROR(IF(AND($GC296="fem",'Classificação geral'!$F290=2),'Classificação geral'!Q290,""),"")</f>
        <v/>
      </c>
      <c r="GP296" s="378" t="str">
        <f>IFERROR(IF(AND($GC296="fem",'Classificação geral'!$F290=2),'Classificação geral'!R290,""),"")</f>
        <v/>
      </c>
      <c r="GQ296" s="306"/>
      <c r="GR296" s="380" t="str">
        <f t="shared" si="470"/>
        <v/>
      </c>
      <c r="GS296" s="297" t="str">
        <f>IFERROR(RANK(GQ296,GQ:GQ,0)+ COUNTIF($GQ$13:GQ295,GQ296),"")</f>
        <v/>
      </c>
      <c r="GT296" s="305"/>
      <c r="GU296" s="295"/>
      <c r="GV296" s="295"/>
      <c r="GW296" s="293"/>
      <c r="GX296" s="293"/>
      <c r="GY296" s="306"/>
      <c r="GZ296" s="306"/>
      <c r="HA296" s="306"/>
      <c r="HB296" s="306"/>
      <c r="HC296" s="306"/>
      <c r="HD296" s="306"/>
      <c r="HE296" s="306"/>
      <c r="HF296" s="306"/>
      <c r="HG296" s="306"/>
      <c r="HH296" s="306"/>
      <c r="HI296" s="306"/>
      <c r="HJ296" s="306"/>
      <c r="HK296" s="306"/>
      <c r="HL296" s="306"/>
      <c r="HM296" s="380" t="str">
        <f t="shared" si="471"/>
        <v/>
      </c>
      <c r="HN296" s="297" t="str">
        <f>IFERROR(RANK(HL296,HL:HL,0)+ COUNTIF($HL$13:HL295,HL296),"")</f>
        <v/>
      </c>
      <c r="HO296" s="305"/>
      <c r="HP296" s="295"/>
      <c r="HQ296" s="306"/>
      <c r="HR296" s="293"/>
      <c r="HS296" s="293"/>
      <c r="HT296" s="293"/>
      <c r="HU296" s="382">
        <f>IF($HT296='Classificação geral'!$F290,'Classificação geral'!G290,"")</f>
        <v>0</v>
      </c>
      <c r="HV296" s="382">
        <f>IF($HT296='Classificação geral'!$F290,'Classificação geral'!H290,"")</f>
        <v>0</v>
      </c>
      <c r="HW296" s="382">
        <f>IF($HT296='Classificação geral'!$F290,'Classificação geral'!I290,"")</f>
        <v>0</v>
      </c>
      <c r="HX296" s="382">
        <f>IF($HT296='Classificação geral'!$F290,'Classificação geral'!J290,"")</f>
        <v>0</v>
      </c>
      <c r="HY296" s="382">
        <f>IF($HT296='Classificação geral'!$F290,'Classificação geral'!K290,"")</f>
        <v>0</v>
      </c>
      <c r="HZ296" s="382">
        <f>IF($HT296='Classificação geral'!$F290,'Classificação geral'!L290,"")</f>
        <v>0</v>
      </c>
      <c r="IA296" s="382">
        <f>IF($HT296='Classificação geral'!$F290,'Classificação geral'!M290,"")</f>
        <v>0</v>
      </c>
      <c r="IB296" s="382">
        <f>IF($HT296='Classificação geral'!$F290,'Classificação geral'!N290,"")</f>
        <v>0</v>
      </c>
      <c r="IC296" s="382">
        <f>IF($HT296='Classificação geral'!$F290,'Classificação geral'!O290,"")</f>
        <v>0</v>
      </c>
      <c r="ID296" s="382">
        <f>IF($HT296='Classificação geral'!$F290,'Classificação geral'!P290,"")</f>
        <v>0</v>
      </c>
      <c r="IE296" s="382">
        <f>IF($HT296='Classificação geral'!$F290,'Classificação geral'!Q290,"")</f>
        <v>0</v>
      </c>
      <c r="IF296" s="382">
        <f>IF($HT296='Classificação geral'!$F290,'Classificação geral'!R290,"")</f>
        <v>0</v>
      </c>
      <c r="IG296" s="379">
        <f>IF($HT296='Classificação geral'!$F290,'Classificação geral'!$U290,"")</f>
        <v>0</v>
      </c>
      <c r="IH296" s="334" t="str">
        <f t="shared" si="466"/>
        <v/>
      </c>
      <c r="II296" s="297">
        <f>IFERROR(RANK(IG296,IG:IG,0)+ COUNTIF($IG$13:IG295,IG296),"")</f>
        <v>156</v>
      </c>
      <c r="IJ296" s="305"/>
      <c r="IK296" s="295"/>
      <c r="IL296" s="306"/>
      <c r="IM296" s="293"/>
      <c r="IN296" s="293"/>
      <c r="IO296" s="293"/>
      <c r="IP296" s="379">
        <f>IF($IO296='Classificação geral'!$F290,'Classificação geral'!G290,"")</f>
        <v>0</v>
      </c>
      <c r="IQ296" s="379">
        <f>IF($IO296='Classificação geral'!$F290,'Classificação geral'!H290,"")</f>
        <v>0</v>
      </c>
      <c r="IR296" s="379">
        <f>IF($IO296='Classificação geral'!$F290,'Classificação geral'!I290,"")</f>
        <v>0</v>
      </c>
      <c r="IS296" s="379">
        <f>IF($IO296='Classificação geral'!$F290,'Classificação geral'!J290,"")</f>
        <v>0</v>
      </c>
      <c r="IT296" s="379">
        <f>IF($IO296='Classificação geral'!$F290,'Classificação geral'!K290,"")</f>
        <v>0</v>
      </c>
      <c r="IU296" s="379">
        <f>IF($IO296='Classificação geral'!$F290,'Classificação geral'!L290,"")</f>
        <v>0</v>
      </c>
      <c r="IV296" s="379">
        <f>IF($IO296='Classificação geral'!$F290,'Classificação geral'!M290,"")</f>
        <v>0</v>
      </c>
      <c r="IW296" s="379">
        <f>IF($IO296='Classificação geral'!$F290,'Classificação geral'!N290,"")</f>
        <v>0</v>
      </c>
      <c r="IX296" s="379">
        <f>IF($IO296='Classificação geral'!$F290,'Classificação geral'!O290,"")</f>
        <v>0</v>
      </c>
      <c r="IY296" s="379">
        <f>IF($IO296='Classificação geral'!$F290,'Classificação geral'!P290,"")</f>
        <v>0</v>
      </c>
      <c r="IZ296" s="379">
        <f>IF($IO296='Classificação geral'!$F290,'Classificação geral'!Q290,"")</f>
        <v>0</v>
      </c>
      <c r="JA296" s="379">
        <f>IF($IO296='Classificação geral'!$F290,'Classificação geral'!R290,"")</f>
        <v>0</v>
      </c>
      <c r="JB296" s="296">
        <f>IF($IO296='Classificação geral'!$F290,'Classificação geral'!$U290,"")</f>
        <v>0</v>
      </c>
      <c r="JC296" s="334" t="str">
        <f t="shared" si="467"/>
        <v/>
      </c>
      <c r="JD296" s="297">
        <f>IFERROR(RANK(JB296,JB:JB,0)+ COUNTIF($JB$13:JB295,JB296),"")</f>
        <v>156</v>
      </c>
    </row>
    <row r="297" spans="139:264" ht="24.6" x14ac:dyDescent="0.4">
      <c r="EI297" s="295"/>
      <c r="EJ297" s="306"/>
      <c r="EK297" s="293"/>
      <c r="EL297" s="293"/>
      <c r="EM297" s="293"/>
      <c r="EN297" s="378" t="str">
        <f>IFERROR(IF(AND($EL297="fem",'Classificação geral'!$F291=1),'Classificação geral'!G291,""),"")</f>
        <v/>
      </c>
      <c r="EO297" s="378" t="str">
        <f>IFERROR(IF(AND($EL297="fem",'Classificação geral'!$F291=1),'Classificação geral'!H291,""),"")</f>
        <v/>
      </c>
      <c r="EP297" s="378" t="str">
        <f>IFERROR(IF(AND($EL297="fem",'Classificação geral'!$F291=1),'Classificação geral'!I291,""),"")</f>
        <v/>
      </c>
      <c r="EQ297" s="378" t="str">
        <f>IFERROR(IF(AND($EL297="fem",'Classificação geral'!$F291=1),'Classificação geral'!J291,""),"")</f>
        <v/>
      </c>
      <c r="ER297" s="306"/>
      <c r="ES297" s="378" t="str">
        <f>IFERROR(IF(AND($EL297="fem",'Classificação geral'!$F291=1),'Classificação geral'!L291,""),"")</f>
        <v/>
      </c>
      <c r="ET297" s="378" t="str">
        <f>IFERROR(IF(AND($EL297="fem",'Classificação geral'!$F291=1),'Classificação geral'!M291,""),"")</f>
        <v/>
      </c>
      <c r="EU297" s="378" t="str">
        <f>IFERROR(IF(AND($EL297="fem",'Classificação geral'!$F291=1),'Classificação geral'!N291,""),"")</f>
        <v/>
      </c>
      <c r="EV297" s="306"/>
      <c r="EW297" s="378" t="str">
        <f>IFERROR(IF(AND($EL297="fem",'Classificação geral'!$F291=1),'Classificação geral'!P291,""),"")</f>
        <v/>
      </c>
      <c r="EX297" s="378" t="str">
        <f>IFERROR(IF(AND($EL297="fem",'Classificação geral'!$F291=1),'Classificação geral'!Q291,""),"")</f>
        <v/>
      </c>
      <c r="EY297" s="378" t="str">
        <f>IFERROR(IF(AND($EL297="fem",'Classificação geral'!$F291=1),'Classificação geral'!R291,""),"")</f>
        <v/>
      </c>
      <c r="EZ297" s="296"/>
      <c r="FA297" s="380" t="str">
        <f t="shared" si="468"/>
        <v/>
      </c>
      <c r="FB297" s="297" t="str">
        <f>IFERROR(RANK(EZ297,EZ:EZ,0)+ COUNTIF(EZ$13:$EZ296,EZ297),"")</f>
        <v/>
      </c>
      <c r="FC297" s="298"/>
      <c r="FD297" s="305"/>
      <c r="FE297" s="295"/>
      <c r="FF297" s="306"/>
      <c r="FG297" s="293"/>
      <c r="FH297" s="293"/>
      <c r="FI297" s="306"/>
      <c r="FJ297" s="378" t="str">
        <f>IFERROR(IF(AND($FH297="mas",'Classificação geral'!$F291=1),'Classificação geral'!G291,""),"")</f>
        <v/>
      </c>
      <c r="FK297" s="378" t="str">
        <f>IFERROR(IF(AND($FH297="mas",'Classificação geral'!$F291=1),'Classificação geral'!H291,""),"")</f>
        <v/>
      </c>
      <c r="FL297" s="378" t="str">
        <f>IFERROR(IF(AND($FH297="mas",'Classificação geral'!$F291=1),'Classificação geral'!I291,""),"")</f>
        <v/>
      </c>
      <c r="FM297" s="378" t="str">
        <f>IFERROR(IF(AND($FH297="mas",'Classificação geral'!$F291=1),'Classificação geral'!J291,""),"")</f>
        <v/>
      </c>
      <c r="FN297" s="378" t="str">
        <f>IFERROR(IF(AND($FH297="mas",'Classificação geral'!$F291=1),'Classificação geral'!K291,""),"")</f>
        <v/>
      </c>
      <c r="FO297" s="378" t="str">
        <f>IFERROR(IF(AND($FH297="mas",'Classificação geral'!$F291=1),'Classificação geral'!L291,""),"")</f>
        <v/>
      </c>
      <c r="FP297" s="378" t="str">
        <f>IFERROR(IF(AND($FH297="mas",'Classificação geral'!$F291=1),'Classificação geral'!M291,""),"")</f>
        <v/>
      </c>
      <c r="FQ297" s="378" t="str">
        <f>IFERROR(IF(AND($FH297="mas",'Classificação geral'!$F291=1),'Classificação geral'!N291,""),"")</f>
        <v/>
      </c>
      <c r="FR297" s="378" t="str">
        <f>IFERROR(IF(AND($FH297="mas",'Classificação geral'!$F291=1),'Classificação geral'!O291,""),"")</f>
        <v/>
      </c>
      <c r="FS297" s="378" t="str">
        <f>IFERROR(IF(AND($FH297="mas",'Classificação geral'!$F291=1),'Classificação geral'!P291,""),"")</f>
        <v/>
      </c>
      <c r="FT297" s="378" t="str">
        <f>IFERROR(IF(AND($FH297="mas",'Classificação geral'!$F291=1),'Classificação geral'!Q291,""),"")</f>
        <v/>
      </c>
      <c r="FU297" s="378" t="str">
        <f>IFERROR(IF(AND($FH297="mas",'Classificação geral'!$F291=1),'Classificação geral'!R291,""),"")</f>
        <v/>
      </c>
      <c r="FV297" s="306"/>
      <c r="FW297" s="380" t="str">
        <f t="shared" si="469"/>
        <v/>
      </c>
      <c r="FX297" s="297" t="str">
        <f>IFERROR(RANK(FV297,FV:FV,0)+ COUNTIF($FV$13:FV296,FV297),"")</f>
        <v/>
      </c>
      <c r="FY297" s="305"/>
      <c r="FZ297" s="295"/>
      <c r="GA297" s="295"/>
      <c r="GB297" s="293"/>
      <c r="GC297" s="293"/>
      <c r="GD297" s="306"/>
      <c r="GE297" s="378" t="str">
        <f>IFERROR(IF(AND($GC297="fem",'Classificação geral'!$F291=2),'Classificação geral'!G291,""),"")</f>
        <v/>
      </c>
      <c r="GF297" s="378" t="str">
        <f>IFERROR(IF(AND($GC297="fem",'Classificação geral'!$F291=2),'Classificação geral'!H291,""),"")</f>
        <v/>
      </c>
      <c r="GG297" s="378" t="str">
        <f>IFERROR(IF(AND($GC297="fem",'Classificação geral'!$F291=2),'Classificação geral'!I291,""),"")</f>
        <v/>
      </c>
      <c r="GH297" s="378" t="str">
        <f>IFERROR(IF(AND($GC297="fem",'Classificação geral'!$F291=2),'Classificação geral'!J291,""),"")</f>
        <v/>
      </c>
      <c r="GI297" s="378" t="str">
        <f>IFERROR(IF(AND($GC297="fem",'Classificação geral'!$F291=2),'Classificação geral'!K291,""),"")</f>
        <v/>
      </c>
      <c r="GJ297" s="378" t="str">
        <f>IFERROR(IF(AND($GC297="fem",'Classificação geral'!$F291=2),'Classificação geral'!L291,""),"")</f>
        <v/>
      </c>
      <c r="GK297" s="378" t="str">
        <f>IFERROR(IF(AND($GC297="fem",'Classificação geral'!$F291=2),'Classificação geral'!M291,""),"")</f>
        <v/>
      </c>
      <c r="GL297" s="378" t="str">
        <f>IFERROR(IF(AND($GC297="fem",'Classificação geral'!$F291=2),'Classificação geral'!N291,""),"")</f>
        <v/>
      </c>
      <c r="GM297" s="378" t="str">
        <f>IFERROR(IF(AND($GC297="fem",'Classificação geral'!$F291=2),'Classificação geral'!O291,""),"")</f>
        <v/>
      </c>
      <c r="GN297" s="378" t="str">
        <f>IFERROR(IF(AND($GC297="fem",'Classificação geral'!$F291=2),'Classificação geral'!P291,""),"")</f>
        <v/>
      </c>
      <c r="GO297" s="378" t="str">
        <f>IFERROR(IF(AND($GC297="fem",'Classificação geral'!$F291=2),'Classificação geral'!Q291,""),"")</f>
        <v/>
      </c>
      <c r="GP297" s="378" t="str">
        <f>IFERROR(IF(AND($GC297="fem",'Classificação geral'!$F291=2),'Classificação geral'!R291,""),"")</f>
        <v/>
      </c>
      <c r="GQ297" s="306"/>
      <c r="GR297" s="380" t="str">
        <f t="shared" si="470"/>
        <v/>
      </c>
      <c r="GS297" s="297" t="str">
        <f>IFERROR(RANK(GQ297,GQ:GQ,0)+ COUNTIF($GQ$13:GQ296,GQ297),"")</f>
        <v/>
      </c>
      <c r="GT297" s="305"/>
      <c r="GU297" s="295"/>
      <c r="GV297" s="295"/>
      <c r="GW297" s="293"/>
      <c r="GX297" s="293"/>
      <c r="GY297" s="306"/>
      <c r="GZ297" s="306"/>
      <c r="HA297" s="306"/>
      <c r="HB297" s="306"/>
      <c r="HC297" s="306"/>
      <c r="HD297" s="306"/>
      <c r="HE297" s="306"/>
      <c r="HF297" s="306"/>
      <c r="HG297" s="306"/>
      <c r="HH297" s="306"/>
      <c r="HI297" s="306"/>
      <c r="HJ297" s="306"/>
      <c r="HK297" s="306"/>
      <c r="HL297" s="306"/>
      <c r="HM297" s="380" t="str">
        <f t="shared" si="471"/>
        <v/>
      </c>
      <c r="HN297" s="297" t="str">
        <f>IFERROR(RANK(HL297,HL:HL,0)+ COUNTIF($HL$13:HL296,HL297),"")</f>
        <v/>
      </c>
      <c r="HO297" s="305"/>
      <c r="HP297" s="295"/>
      <c r="HQ297" s="306"/>
      <c r="HR297" s="293"/>
      <c r="HS297" s="293"/>
      <c r="HT297" s="293"/>
      <c r="HU297" s="382">
        <f>IF($HT297='Classificação geral'!$F291,'Classificação geral'!G291,"")</f>
        <v>0</v>
      </c>
      <c r="HV297" s="382">
        <f>IF($HT297='Classificação geral'!$F291,'Classificação geral'!H291,"")</f>
        <v>0</v>
      </c>
      <c r="HW297" s="382">
        <f>IF($HT297='Classificação geral'!$F291,'Classificação geral'!I291,"")</f>
        <v>0</v>
      </c>
      <c r="HX297" s="382">
        <f>IF($HT297='Classificação geral'!$F291,'Classificação geral'!J291,"")</f>
        <v>0</v>
      </c>
      <c r="HY297" s="382">
        <f>IF($HT297='Classificação geral'!$F291,'Classificação geral'!K291,"")</f>
        <v>0</v>
      </c>
      <c r="HZ297" s="382">
        <f>IF($HT297='Classificação geral'!$F291,'Classificação geral'!L291,"")</f>
        <v>0</v>
      </c>
      <c r="IA297" s="382">
        <f>IF($HT297='Classificação geral'!$F291,'Classificação geral'!M291,"")</f>
        <v>0</v>
      </c>
      <c r="IB297" s="382">
        <f>IF($HT297='Classificação geral'!$F291,'Classificação geral'!N291,"")</f>
        <v>0</v>
      </c>
      <c r="IC297" s="382">
        <f>IF($HT297='Classificação geral'!$F291,'Classificação geral'!O291,"")</f>
        <v>0</v>
      </c>
      <c r="ID297" s="382">
        <f>IF($HT297='Classificação geral'!$F291,'Classificação geral'!P291,"")</f>
        <v>0</v>
      </c>
      <c r="IE297" s="382">
        <f>IF($HT297='Classificação geral'!$F291,'Classificação geral'!Q291,"")</f>
        <v>0</v>
      </c>
      <c r="IF297" s="382">
        <f>IF($HT297='Classificação geral'!$F291,'Classificação geral'!R291,"")</f>
        <v>0</v>
      </c>
      <c r="IG297" s="379">
        <f>IF($HT297='Classificação geral'!$F291,'Classificação geral'!$U291,"")</f>
        <v>0</v>
      </c>
      <c r="IH297" s="334" t="str">
        <f t="shared" si="466"/>
        <v/>
      </c>
      <c r="II297" s="297">
        <f>IFERROR(RANK(IG297,IG:IG,0)+ COUNTIF($IG$13:IG296,IG297),"")</f>
        <v>157</v>
      </c>
      <c r="IJ297" s="305"/>
      <c r="IK297" s="295"/>
      <c r="IL297" s="306"/>
      <c r="IM297" s="293"/>
      <c r="IN297" s="293"/>
      <c r="IO297" s="293"/>
      <c r="IP297" s="379">
        <f>IF($IO297='Classificação geral'!$F291,'Classificação geral'!G291,"")</f>
        <v>0</v>
      </c>
      <c r="IQ297" s="379">
        <f>IF($IO297='Classificação geral'!$F291,'Classificação geral'!H291,"")</f>
        <v>0</v>
      </c>
      <c r="IR297" s="379">
        <f>IF($IO297='Classificação geral'!$F291,'Classificação geral'!I291,"")</f>
        <v>0</v>
      </c>
      <c r="IS297" s="379">
        <f>IF($IO297='Classificação geral'!$F291,'Classificação geral'!J291,"")</f>
        <v>0</v>
      </c>
      <c r="IT297" s="379">
        <f>IF($IO297='Classificação geral'!$F291,'Classificação geral'!K291,"")</f>
        <v>0</v>
      </c>
      <c r="IU297" s="379">
        <f>IF($IO297='Classificação geral'!$F291,'Classificação geral'!L291,"")</f>
        <v>0</v>
      </c>
      <c r="IV297" s="379">
        <f>IF($IO297='Classificação geral'!$F291,'Classificação geral'!M291,"")</f>
        <v>0</v>
      </c>
      <c r="IW297" s="379">
        <f>IF($IO297='Classificação geral'!$F291,'Classificação geral'!N291,"")</f>
        <v>0</v>
      </c>
      <c r="IX297" s="379">
        <f>IF($IO297='Classificação geral'!$F291,'Classificação geral'!O291,"")</f>
        <v>0</v>
      </c>
      <c r="IY297" s="379">
        <f>IF($IO297='Classificação geral'!$F291,'Classificação geral'!P291,"")</f>
        <v>0</v>
      </c>
      <c r="IZ297" s="379">
        <f>IF($IO297='Classificação geral'!$F291,'Classificação geral'!Q291,"")</f>
        <v>0</v>
      </c>
      <c r="JA297" s="379">
        <f>IF($IO297='Classificação geral'!$F291,'Classificação geral'!R291,"")</f>
        <v>0</v>
      </c>
      <c r="JB297" s="296">
        <f>IF($IO297='Classificação geral'!$F291,'Classificação geral'!$U291,"")</f>
        <v>0</v>
      </c>
      <c r="JC297" s="334" t="str">
        <f t="shared" si="467"/>
        <v/>
      </c>
      <c r="JD297" s="297">
        <f>IFERROR(RANK(JB297,JB:JB,0)+ COUNTIF($JB$13:JB296,JB297),"")</f>
        <v>157</v>
      </c>
    </row>
    <row r="298" spans="139:264" ht="24.6" x14ac:dyDescent="0.4">
      <c r="EI298" s="295"/>
      <c r="EJ298" s="306"/>
      <c r="EK298" s="293"/>
      <c r="EL298" s="293"/>
      <c r="EM298" s="293"/>
      <c r="EN298" s="378" t="str">
        <f>IFERROR(IF(AND($EL298="fem",'Classificação geral'!$F292=1),'Classificação geral'!G292,""),"")</f>
        <v/>
      </c>
      <c r="EO298" s="378" t="str">
        <f>IFERROR(IF(AND($EL298="fem",'Classificação geral'!$F292=1),'Classificação geral'!H292,""),"")</f>
        <v/>
      </c>
      <c r="EP298" s="378" t="str">
        <f>IFERROR(IF(AND($EL298="fem",'Classificação geral'!$F292=1),'Classificação geral'!I292,""),"")</f>
        <v/>
      </c>
      <c r="EQ298" s="378" t="str">
        <f>IFERROR(IF(AND($EL298="fem",'Classificação geral'!$F292=1),'Classificação geral'!J292,""),"")</f>
        <v/>
      </c>
      <c r="ER298" s="306"/>
      <c r="ES298" s="378" t="str">
        <f>IFERROR(IF(AND($EL298="fem",'Classificação geral'!$F292=1),'Classificação geral'!L292,""),"")</f>
        <v/>
      </c>
      <c r="ET298" s="378" t="str">
        <f>IFERROR(IF(AND($EL298="fem",'Classificação geral'!$F292=1),'Classificação geral'!M292,""),"")</f>
        <v/>
      </c>
      <c r="EU298" s="378" t="str">
        <f>IFERROR(IF(AND($EL298="fem",'Classificação geral'!$F292=1),'Classificação geral'!N292,""),"")</f>
        <v/>
      </c>
      <c r="EV298" s="306"/>
      <c r="EW298" s="378" t="str">
        <f>IFERROR(IF(AND($EL298="fem",'Classificação geral'!$F292=1),'Classificação geral'!P292,""),"")</f>
        <v/>
      </c>
      <c r="EX298" s="378" t="str">
        <f>IFERROR(IF(AND($EL298="fem",'Classificação geral'!$F292=1),'Classificação geral'!Q292,""),"")</f>
        <v/>
      </c>
      <c r="EY298" s="378" t="str">
        <f>IFERROR(IF(AND($EL298="fem",'Classificação geral'!$F292=1),'Classificação geral'!R292,""),"")</f>
        <v/>
      </c>
      <c r="EZ298" s="296"/>
      <c r="FA298" s="380" t="str">
        <f t="shared" si="468"/>
        <v/>
      </c>
      <c r="FB298" s="297" t="str">
        <f>IFERROR(RANK(EZ298,EZ:EZ,0)+ COUNTIF(EZ$13:$EZ297,EZ298),"")</f>
        <v/>
      </c>
      <c r="FC298" s="298"/>
      <c r="FD298" s="305"/>
      <c r="FE298" s="295"/>
      <c r="FF298" s="306"/>
      <c r="FG298" s="293"/>
      <c r="FH298" s="293"/>
      <c r="FI298" s="306"/>
      <c r="FJ298" s="378" t="str">
        <f>IFERROR(IF(AND($FH298="mas",'Classificação geral'!$F292=1),'Classificação geral'!G292,""),"")</f>
        <v/>
      </c>
      <c r="FK298" s="378" t="str">
        <f>IFERROR(IF(AND($FH298="mas",'Classificação geral'!$F292=1),'Classificação geral'!H292,""),"")</f>
        <v/>
      </c>
      <c r="FL298" s="378" t="str">
        <f>IFERROR(IF(AND($FH298="mas",'Classificação geral'!$F292=1),'Classificação geral'!I292,""),"")</f>
        <v/>
      </c>
      <c r="FM298" s="378" t="str">
        <f>IFERROR(IF(AND($FH298="mas",'Classificação geral'!$F292=1),'Classificação geral'!J292,""),"")</f>
        <v/>
      </c>
      <c r="FN298" s="378" t="str">
        <f>IFERROR(IF(AND($FH298="mas",'Classificação geral'!$F292=1),'Classificação geral'!K292,""),"")</f>
        <v/>
      </c>
      <c r="FO298" s="378" t="str">
        <f>IFERROR(IF(AND($FH298="mas",'Classificação geral'!$F292=1),'Classificação geral'!L292,""),"")</f>
        <v/>
      </c>
      <c r="FP298" s="378" t="str">
        <f>IFERROR(IF(AND($FH298="mas",'Classificação geral'!$F292=1),'Classificação geral'!M292,""),"")</f>
        <v/>
      </c>
      <c r="FQ298" s="378" t="str">
        <f>IFERROR(IF(AND($FH298="mas",'Classificação geral'!$F292=1),'Classificação geral'!N292,""),"")</f>
        <v/>
      </c>
      <c r="FR298" s="378" t="str">
        <f>IFERROR(IF(AND($FH298="mas",'Classificação geral'!$F292=1),'Classificação geral'!O292,""),"")</f>
        <v/>
      </c>
      <c r="FS298" s="378" t="str">
        <f>IFERROR(IF(AND($FH298="mas",'Classificação geral'!$F292=1),'Classificação geral'!P292,""),"")</f>
        <v/>
      </c>
      <c r="FT298" s="378" t="str">
        <f>IFERROR(IF(AND($FH298="mas",'Classificação geral'!$F292=1),'Classificação geral'!Q292,""),"")</f>
        <v/>
      </c>
      <c r="FU298" s="378" t="str">
        <f>IFERROR(IF(AND($FH298="mas",'Classificação geral'!$F292=1),'Classificação geral'!R292,""),"")</f>
        <v/>
      </c>
      <c r="FV298" s="306"/>
      <c r="FW298" s="380" t="str">
        <f t="shared" si="469"/>
        <v/>
      </c>
      <c r="FX298" s="297" t="str">
        <f>IFERROR(RANK(FV298,FV:FV,0)+ COUNTIF($FV$13:FV297,FV298),"")</f>
        <v/>
      </c>
      <c r="FY298" s="305"/>
      <c r="FZ298" s="295"/>
      <c r="GA298" s="295"/>
      <c r="GB298" s="293"/>
      <c r="GC298" s="293"/>
      <c r="GD298" s="306"/>
      <c r="GE298" s="378" t="str">
        <f>IFERROR(IF(AND($GC298="fem",'Classificação geral'!$F292=2),'Classificação geral'!G292,""),"")</f>
        <v/>
      </c>
      <c r="GF298" s="378" t="str">
        <f>IFERROR(IF(AND($GC298="fem",'Classificação geral'!$F292=2),'Classificação geral'!H292,""),"")</f>
        <v/>
      </c>
      <c r="GG298" s="378" t="str">
        <f>IFERROR(IF(AND($GC298="fem",'Classificação geral'!$F292=2),'Classificação geral'!I292,""),"")</f>
        <v/>
      </c>
      <c r="GH298" s="378" t="str">
        <f>IFERROR(IF(AND($GC298="fem",'Classificação geral'!$F292=2),'Classificação geral'!J292,""),"")</f>
        <v/>
      </c>
      <c r="GI298" s="378" t="str">
        <f>IFERROR(IF(AND($GC298="fem",'Classificação geral'!$F292=2),'Classificação geral'!K292,""),"")</f>
        <v/>
      </c>
      <c r="GJ298" s="378" t="str">
        <f>IFERROR(IF(AND($GC298="fem",'Classificação geral'!$F292=2),'Classificação geral'!L292,""),"")</f>
        <v/>
      </c>
      <c r="GK298" s="378" t="str">
        <f>IFERROR(IF(AND($GC298="fem",'Classificação geral'!$F292=2),'Classificação geral'!M292,""),"")</f>
        <v/>
      </c>
      <c r="GL298" s="378" t="str">
        <f>IFERROR(IF(AND($GC298="fem",'Classificação geral'!$F292=2),'Classificação geral'!N292,""),"")</f>
        <v/>
      </c>
      <c r="GM298" s="378" t="str">
        <f>IFERROR(IF(AND($GC298="fem",'Classificação geral'!$F292=2),'Classificação geral'!O292,""),"")</f>
        <v/>
      </c>
      <c r="GN298" s="378" t="str">
        <f>IFERROR(IF(AND($GC298="fem",'Classificação geral'!$F292=2),'Classificação geral'!P292,""),"")</f>
        <v/>
      </c>
      <c r="GO298" s="378" t="str">
        <f>IFERROR(IF(AND($GC298="fem",'Classificação geral'!$F292=2),'Classificação geral'!Q292,""),"")</f>
        <v/>
      </c>
      <c r="GP298" s="378" t="str">
        <f>IFERROR(IF(AND($GC298="fem",'Classificação geral'!$F292=2),'Classificação geral'!R292,""),"")</f>
        <v/>
      </c>
      <c r="GQ298" s="306"/>
      <c r="GR298" s="380" t="str">
        <f t="shared" si="470"/>
        <v/>
      </c>
      <c r="GS298" s="297" t="str">
        <f>IFERROR(RANK(GQ298,GQ:GQ,0)+ COUNTIF($GQ$13:GQ297,GQ298),"")</f>
        <v/>
      </c>
      <c r="GT298" s="305"/>
      <c r="GU298" s="295"/>
      <c r="GV298" s="295"/>
      <c r="GW298" s="293"/>
      <c r="GX298" s="293"/>
      <c r="GY298" s="306"/>
      <c r="GZ298" s="306"/>
      <c r="HA298" s="306"/>
      <c r="HB298" s="306"/>
      <c r="HC298" s="306"/>
      <c r="HD298" s="306"/>
      <c r="HE298" s="306"/>
      <c r="HF298" s="306"/>
      <c r="HG298" s="306"/>
      <c r="HH298" s="306"/>
      <c r="HI298" s="306"/>
      <c r="HJ298" s="306"/>
      <c r="HK298" s="306"/>
      <c r="HL298" s="306"/>
      <c r="HM298" s="380" t="str">
        <f t="shared" si="471"/>
        <v/>
      </c>
      <c r="HN298" s="297" t="str">
        <f>IFERROR(RANK(HL298,HL:HL,0)+ COUNTIF($HL$13:HL297,HL298),"")</f>
        <v/>
      </c>
      <c r="HO298" s="305"/>
      <c r="HP298" s="295"/>
      <c r="HQ298" s="306"/>
      <c r="HR298" s="293"/>
      <c r="HS298" s="293"/>
      <c r="HT298" s="293"/>
      <c r="HU298" s="382">
        <f>IF($HT298='Classificação geral'!$F292,'Classificação geral'!G292,"")</f>
        <v>0</v>
      </c>
      <c r="HV298" s="382">
        <f>IF($HT298='Classificação geral'!$F292,'Classificação geral'!H292,"")</f>
        <v>0</v>
      </c>
      <c r="HW298" s="382">
        <f>IF($HT298='Classificação geral'!$F292,'Classificação geral'!I292,"")</f>
        <v>0</v>
      </c>
      <c r="HX298" s="382">
        <f>IF($HT298='Classificação geral'!$F292,'Classificação geral'!J292,"")</f>
        <v>0</v>
      </c>
      <c r="HY298" s="382">
        <f>IF($HT298='Classificação geral'!$F292,'Classificação geral'!K292,"")</f>
        <v>0</v>
      </c>
      <c r="HZ298" s="382">
        <f>IF($HT298='Classificação geral'!$F292,'Classificação geral'!L292,"")</f>
        <v>0</v>
      </c>
      <c r="IA298" s="382">
        <f>IF($HT298='Classificação geral'!$F292,'Classificação geral'!M292,"")</f>
        <v>0</v>
      </c>
      <c r="IB298" s="382">
        <f>IF($HT298='Classificação geral'!$F292,'Classificação geral'!N292,"")</f>
        <v>0</v>
      </c>
      <c r="IC298" s="382">
        <f>IF($HT298='Classificação geral'!$F292,'Classificação geral'!O292,"")</f>
        <v>0</v>
      </c>
      <c r="ID298" s="382">
        <f>IF($HT298='Classificação geral'!$F292,'Classificação geral'!P292,"")</f>
        <v>0</v>
      </c>
      <c r="IE298" s="382">
        <f>IF($HT298='Classificação geral'!$F292,'Classificação geral'!Q292,"")</f>
        <v>0</v>
      </c>
      <c r="IF298" s="382">
        <f>IF($HT298='Classificação geral'!$F292,'Classificação geral'!R292,"")</f>
        <v>0</v>
      </c>
      <c r="IG298" s="379">
        <f>IF($HT298='Classificação geral'!$F292,'Classificação geral'!$U292,"")</f>
        <v>0</v>
      </c>
      <c r="IH298" s="334" t="str">
        <f t="shared" si="466"/>
        <v/>
      </c>
      <c r="II298" s="297">
        <f>IFERROR(RANK(IG298,IG:IG,0)+ COUNTIF($IG$13:IG297,IG298),"")</f>
        <v>158</v>
      </c>
      <c r="IJ298" s="305"/>
      <c r="IK298" s="295"/>
      <c r="IL298" s="306"/>
      <c r="IM298" s="293"/>
      <c r="IN298" s="293"/>
      <c r="IO298" s="293"/>
      <c r="IP298" s="379">
        <f>IF($IO298='Classificação geral'!$F292,'Classificação geral'!G292,"")</f>
        <v>0</v>
      </c>
      <c r="IQ298" s="379">
        <f>IF($IO298='Classificação geral'!$F292,'Classificação geral'!H292,"")</f>
        <v>0</v>
      </c>
      <c r="IR298" s="379">
        <f>IF($IO298='Classificação geral'!$F292,'Classificação geral'!I292,"")</f>
        <v>0</v>
      </c>
      <c r="IS298" s="379">
        <f>IF($IO298='Classificação geral'!$F292,'Classificação geral'!J292,"")</f>
        <v>0</v>
      </c>
      <c r="IT298" s="379">
        <f>IF($IO298='Classificação geral'!$F292,'Classificação geral'!K292,"")</f>
        <v>0</v>
      </c>
      <c r="IU298" s="379">
        <f>IF($IO298='Classificação geral'!$F292,'Classificação geral'!L292,"")</f>
        <v>0</v>
      </c>
      <c r="IV298" s="379">
        <f>IF($IO298='Classificação geral'!$F292,'Classificação geral'!M292,"")</f>
        <v>0</v>
      </c>
      <c r="IW298" s="379">
        <f>IF($IO298='Classificação geral'!$F292,'Classificação geral'!N292,"")</f>
        <v>0</v>
      </c>
      <c r="IX298" s="379">
        <f>IF($IO298='Classificação geral'!$F292,'Classificação geral'!O292,"")</f>
        <v>0</v>
      </c>
      <c r="IY298" s="379">
        <f>IF($IO298='Classificação geral'!$F292,'Classificação geral'!P292,"")</f>
        <v>0</v>
      </c>
      <c r="IZ298" s="379">
        <f>IF($IO298='Classificação geral'!$F292,'Classificação geral'!Q292,"")</f>
        <v>0</v>
      </c>
      <c r="JA298" s="379">
        <f>IF($IO298='Classificação geral'!$F292,'Classificação geral'!R292,"")</f>
        <v>0</v>
      </c>
      <c r="JB298" s="296">
        <f>IF($IO298='Classificação geral'!$F292,'Classificação geral'!$U292,"")</f>
        <v>0</v>
      </c>
      <c r="JC298" s="334" t="str">
        <f t="shared" si="467"/>
        <v/>
      </c>
      <c r="JD298" s="297">
        <f>IFERROR(RANK(JB298,JB:JB,0)+ COUNTIF($JB$13:JB297,JB298),"")</f>
        <v>158</v>
      </c>
    </row>
    <row r="299" spans="139:264" ht="24.6" x14ac:dyDescent="0.4">
      <c r="EI299" s="295"/>
      <c r="EJ299" s="306"/>
      <c r="EK299" s="293"/>
      <c r="EL299" s="293"/>
      <c r="EM299" s="293"/>
      <c r="EN299" s="378" t="str">
        <f>IFERROR(IF(AND($EL299="fem",'Classificação geral'!$F293=1),'Classificação geral'!G293,""),"")</f>
        <v/>
      </c>
      <c r="EO299" s="378" t="str">
        <f>IFERROR(IF(AND($EL299="fem",'Classificação geral'!$F293=1),'Classificação geral'!H293,""),"")</f>
        <v/>
      </c>
      <c r="EP299" s="378" t="str">
        <f>IFERROR(IF(AND($EL299="fem",'Classificação geral'!$F293=1),'Classificação geral'!I293,""),"")</f>
        <v/>
      </c>
      <c r="EQ299" s="378" t="str">
        <f>IFERROR(IF(AND($EL299="fem",'Classificação geral'!$F293=1),'Classificação geral'!J293,""),"")</f>
        <v/>
      </c>
      <c r="ER299" s="306"/>
      <c r="ES299" s="378" t="str">
        <f>IFERROR(IF(AND($EL299="fem",'Classificação geral'!$F293=1),'Classificação geral'!L293,""),"")</f>
        <v/>
      </c>
      <c r="ET299" s="378" t="str">
        <f>IFERROR(IF(AND($EL299="fem",'Classificação geral'!$F293=1),'Classificação geral'!M293,""),"")</f>
        <v/>
      </c>
      <c r="EU299" s="378" t="str">
        <f>IFERROR(IF(AND($EL299="fem",'Classificação geral'!$F293=1),'Classificação geral'!N293,""),"")</f>
        <v/>
      </c>
      <c r="EV299" s="306"/>
      <c r="EW299" s="378" t="str">
        <f>IFERROR(IF(AND($EL299="fem",'Classificação geral'!$F293=1),'Classificação geral'!P293,""),"")</f>
        <v/>
      </c>
      <c r="EX299" s="378" t="str">
        <f>IFERROR(IF(AND($EL299="fem",'Classificação geral'!$F293=1),'Classificação geral'!Q293,""),"")</f>
        <v/>
      </c>
      <c r="EY299" s="378" t="str">
        <f>IFERROR(IF(AND($EL299="fem",'Classificação geral'!$F293=1),'Classificação geral'!R293,""),"")</f>
        <v/>
      </c>
      <c r="EZ299" s="296"/>
      <c r="FA299" s="380" t="str">
        <f t="shared" si="468"/>
        <v/>
      </c>
      <c r="FB299" s="297" t="str">
        <f>IFERROR(RANK(EZ299,EZ:EZ,0)+ COUNTIF(EZ$13:$EZ298,EZ299),"")</f>
        <v/>
      </c>
      <c r="FC299" s="298"/>
      <c r="FD299" s="305"/>
      <c r="FE299" s="295"/>
      <c r="FF299" s="306"/>
      <c r="FG299" s="293"/>
      <c r="FH299" s="293"/>
      <c r="FI299" s="306"/>
      <c r="FJ299" s="378" t="str">
        <f>IFERROR(IF(AND($FH299="mas",'Classificação geral'!$F293=1),'Classificação geral'!G293,""),"")</f>
        <v/>
      </c>
      <c r="FK299" s="378" t="str">
        <f>IFERROR(IF(AND($FH299="mas",'Classificação geral'!$F293=1),'Classificação geral'!H293,""),"")</f>
        <v/>
      </c>
      <c r="FL299" s="378" t="str">
        <f>IFERROR(IF(AND($FH299="mas",'Classificação geral'!$F293=1),'Classificação geral'!I293,""),"")</f>
        <v/>
      </c>
      <c r="FM299" s="378" t="str">
        <f>IFERROR(IF(AND($FH299="mas",'Classificação geral'!$F293=1),'Classificação geral'!J293,""),"")</f>
        <v/>
      </c>
      <c r="FN299" s="378" t="str">
        <f>IFERROR(IF(AND($FH299="mas",'Classificação geral'!$F293=1),'Classificação geral'!K293,""),"")</f>
        <v/>
      </c>
      <c r="FO299" s="378" t="str">
        <f>IFERROR(IF(AND($FH299="mas",'Classificação geral'!$F293=1),'Classificação geral'!L293,""),"")</f>
        <v/>
      </c>
      <c r="FP299" s="378" t="str">
        <f>IFERROR(IF(AND($FH299="mas",'Classificação geral'!$F293=1),'Classificação geral'!M293,""),"")</f>
        <v/>
      </c>
      <c r="FQ299" s="378" t="str">
        <f>IFERROR(IF(AND($FH299="mas",'Classificação geral'!$F293=1),'Classificação geral'!N293,""),"")</f>
        <v/>
      </c>
      <c r="FR299" s="378" t="str">
        <f>IFERROR(IF(AND($FH299="mas",'Classificação geral'!$F293=1),'Classificação geral'!O293,""),"")</f>
        <v/>
      </c>
      <c r="FS299" s="378" t="str">
        <f>IFERROR(IF(AND($FH299="mas",'Classificação geral'!$F293=1),'Classificação geral'!P293,""),"")</f>
        <v/>
      </c>
      <c r="FT299" s="378" t="str">
        <f>IFERROR(IF(AND($FH299="mas",'Classificação geral'!$F293=1),'Classificação geral'!Q293,""),"")</f>
        <v/>
      </c>
      <c r="FU299" s="378" t="str">
        <f>IFERROR(IF(AND($FH299="mas",'Classificação geral'!$F293=1),'Classificação geral'!R293,""),"")</f>
        <v/>
      </c>
      <c r="FV299" s="306"/>
      <c r="FW299" s="380" t="str">
        <f t="shared" si="469"/>
        <v/>
      </c>
      <c r="FX299" s="297" t="str">
        <f>IFERROR(RANK(FV299,FV:FV,0)+ COUNTIF($FV$13:FV298,FV299),"")</f>
        <v/>
      </c>
      <c r="FY299" s="305"/>
      <c r="FZ299" s="295"/>
      <c r="GA299" s="295"/>
      <c r="GB299" s="293"/>
      <c r="GC299" s="293"/>
      <c r="GD299" s="306"/>
      <c r="GE299" s="378" t="str">
        <f>IFERROR(IF(AND($GC299="fem",'Classificação geral'!$F293=2),'Classificação geral'!G293,""),"")</f>
        <v/>
      </c>
      <c r="GF299" s="378" t="str">
        <f>IFERROR(IF(AND($GC299="fem",'Classificação geral'!$F293=2),'Classificação geral'!H293,""),"")</f>
        <v/>
      </c>
      <c r="GG299" s="378" t="str">
        <f>IFERROR(IF(AND($GC299="fem",'Classificação geral'!$F293=2),'Classificação geral'!I293,""),"")</f>
        <v/>
      </c>
      <c r="GH299" s="378" t="str">
        <f>IFERROR(IF(AND($GC299="fem",'Classificação geral'!$F293=2),'Classificação geral'!J293,""),"")</f>
        <v/>
      </c>
      <c r="GI299" s="378" t="str">
        <f>IFERROR(IF(AND($GC299="fem",'Classificação geral'!$F293=2),'Classificação geral'!K293,""),"")</f>
        <v/>
      </c>
      <c r="GJ299" s="378" t="str">
        <f>IFERROR(IF(AND($GC299="fem",'Classificação geral'!$F293=2),'Classificação geral'!L293,""),"")</f>
        <v/>
      </c>
      <c r="GK299" s="378" t="str">
        <f>IFERROR(IF(AND($GC299="fem",'Classificação geral'!$F293=2),'Classificação geral'!M293,""),"")</f>
        <v/>
      </c>
      <c r="GL299" s="378" t="str">
        <f>IFERROR(IF(AND($GC299="fem",'Classificação geral'!$F293=2),'Classificação geral'!N293,""),"")</f>
        <v/>
      </c>
      <c r="GM299" s="378" t="str">
        <f>IFERROR(IF(AND($GC299="fem",'Classificação geral'!$F293=2),'Classificação geral'!O293,""),"")</f>
        <v/>
      </c>
      <c r="GN299" s="378" t="str">
        <f>IFERROR(IF(AND($GC299="fem",'Classificação geral'!$F293=2),'Classificação geral'!P293,""),"")</f>
        <v/>
      </c>
      <c r="GO299" s="378" t="str">
        <f>IFERROR(IF(AND($GC299="fem",'Classificação geral'!$F293=2),'Classificação geral'!Q293,""),"")</f>
        <v/>
      </c>
      <c r="GP299" s="378" t="str">
        <f>IFERROR(IF(AND($GC299="fem",'Classificação geral'!$F293=2),'Classificação geral'!R293,""),"")</f>
        <v/>
      </c>
      <c r="GQ299" s="306"/>
      <c r="GR299" s="380" t="str">
        <f t="shared" si="470"/>
        <v/>
      </c>
      <c r="GS299" s="297" t="str">
        <f>IFERROR(RANK(GQ299,GQ:GQ,0)+ COUNTIF($GQ$13:GQ298,GQ299),"")</f>
        <v/>
      </c>
      <c r="GT299" s="305"/>
      <c r="GU299" s="295"/>
      <c r="GV299" s="295"/>
      <c r="GW299" s="293"/>
      <c r="GX299" s="293"/>
      <c r="GY299" s="306"/>
      <c r="GZ299" s="306"/>
      <c r="HA299" s="306"/>
      <c r="HB299" s="306"/>
      <c r="HC299" s="306"/>
      <c r="HD299" s="306"/>
      <c r="HE299" s="306"/>
      <c r="HF299" s="306"/>
      <c r="HG299" s="306"/>
      <c r="HH299" s="306"/>
      <c r="HI299" s="306"/>
      <c r="HJ299" s="306"/>
      <c r="HK299" s="306"/>
      <c r="HL299" s="306"/>
      <c r="HM299" s="380" t="str">
        <f t="shared" si="471"/>
        <v/>
      </c>
      <c r="HN299" s="297" t="str">
        <f>IFERROR(RANK(HL299,HL:HL,0)+ COUNTIF($HL$13:HL298,HL299),"")</f>
        <v/>
      </c>
      <c r="HO299" s="305"/>
      <c r="HP299" s="295"/>
      <c r="HQ299" s="306"/>
      <c r="HR299" s="293"/>
      <c r="HS299" s="293"/>
      <c r="HT299" s="293"/>
      <c r="HU299" s="382">
        <f>IF($HT299='Classificação geral'!$F293,'Classificação geral'!G293,"")</f>
        <v>0</v>
      </c>
      <c r="HV299" s="382">
        <f>IF($HT299='Classificação geral'!$F293,'Classificação geral'!H293,"")</f>
        <v>0</v>
      </c>
      <c r="HW299" s="382">
        <f>IF($HT299='Classificação geral'!$F293,'Classificação geral'!I293,"")</f>
        <v>0</v>
      </c>
      <c r="HX299" s="382">
        <f>IF($HT299='Classificação geral'!$F293,'Classificação geral'!J293,"")</f>
        <v>0</v>
      </c>
      <c r="HY299" s="382">
        <f>IF($HT299='Classificação geral'!$F293,'Classificação geral'!K293,"")</f>
        <v>0</v>
      </c>
      <c r="HZ299" s="382">
        <f>IF($HT299='Classificação geral'!$F293,'Classificação geral'!L293,"")</f>
        <v>0</v>
      </c>
      <c r="IA299" s="382">
        <f>IF($HT299='Classificação geral'!$F293,'Classificação geral'!M293,"")</f>
        <v>0</v>
      </c>
      <c r="IB299" s="382">
        <f>IF($HT299='Classificação geral'!$F293,'Classificação geral'!N293,"")</f>
        <v>0</v>
      </c>
      <c r="IC299" s="382">
        <f>IF($HT299='Classificação geral'!$F293,'Classificação geral'!O293,"")</f>
        <v>0</v>
      </c>
      <c r="ID299" s="382">
        <f>IF($HT299='Classificação geral'!$F293,'Classificação geral'!P293,"")</f>
        <v>0</v>
      </c>
      <c r="IE299" s="382">
        <f>IF($HT299='Classificação geral'!$F293,'Classificação geral'!Q293,"")</f>
        <v>0</v>
      </c>
      <c r="IF299" s="382">
        <f>IF($HT299='Classificação geral'!$F293,'Classificação geral'!R293,"")</f>
        <v>0</v>
      </c>
      <c r="IG299" s="379">
        <f>IF($HT299='Classificação geral'!$F293,'Classificação geral'!$U293,"")</f>
        <v>0</v>
      </c>
      <c r="IH299" s="334" t="str">
        <f t="shared" si="466"/>
        <v/>
      </c>
      <c r="II299" s="297">
        <f>IFERROR(RANK(IG299,IG:IG,0)+ COUNTIF($IG$13:IG298,IG299),"")</f>
        <v>159</v>
      </c>
      <c r="IJ299" s="305"/>
      <c r="IK299" s="295"/>
      <c r="IL299" s="306"/>
      <c r="IM299" s="293"/>
      <c r="IN299" s="293"/>
      <c r="IO299" s="293"/>
      <c r="IP299" s="379">
        <f>IF($IO299='Classificação geral'!$F293,'Classificação geral'!G293,"")</f>
        <v>0</v>
      </c>
      <c r="IQ299" s="379">
        <f>IF($IO299='Classificação geral'!$F293,'Classificação geral'!H293,"")</f>
        <v>0</v>
      </c>
      <c r="IR299" s="379">
        <f>IF($IO299='Classificação geral'!$F293,'Classificação geral'!I293,"")</f>
        <v>0</v>
      </c>
      <c r="IS299" s="379">
        <f>IF($IO299='Classificação geral'!$F293,'Classificação geral'!J293,"")</f>
        <v>0</v>
      </c>
      <c r="IT299" s="379">
        <f>IF($IO299='Classificação geral'!$F293,'Classificação geral'!K293,"")</f>
        <v>0</v>
      </c>
      <c r="IU299" s="379">
        <f>IF($IO299='Classificação geral'!$F293,'Classificação geral'!L293,"")</f>
        <v>0</v>
      </c>
      <c r="IV299" s="379">
        <f>IF($IO299='Classificação geral'!$F293,'Classificação geral'!M293,"")</f>
        <v>0</v>
      </c>
      <c r="IW299" s="379">
        <f>IF($IO299='Classificação geral'!$F293,'Classificação geral'!N293,"")</f>
        <v>0</v>
      </c>
      <c r="IX299" s="379">
        <f>IF($IO299='Classificação geral'!$F293,'Classificação geral'!O293,"")</f>
        <v>0</v>
      </c>
      <c r="IY299" s="379">
        <f>IF($IO299='Classificação geral'!$F293,'Classificação geral'!P293,"")</f>
        <v>0</v>
      </c>
      <c r="IZ299" s="379">
        <f>IF($IO299='Classificação geral'!$F293,'Classificação geral'!Q293,"")</f>
        <v>0</v>
      </c>
      <c r="JA299" s="379">
        <f>IF($IO299='Classificação geral'!$F293,'Classificação geral'!R293,"")</f>
        <v>0</v>
      </c>
      <c r="JB299" s="296">
        <f>IF($IO299='Classificação geral'!$F293,'Classificação geral'!$U293,"")</f>
        <v>0</v>
      </c>
      <c r="JC299" s="334" t="str">
        <f t="shared" si="467"/>
        <v/>
      </c>
      <c r="JD299" s="297">
        <f>IFERROR(RANK(JB299,JB:JB,0)+ COUNTIF($JB$13:JB298,JB299),"")</f>
        <v>159</v>
      </c>
    </row>
    <row r="300" spans="139:264" ht="24.6" x14ac:dyDescent="0.4">
      <c r="EI300" s="295"/>
      <c r="EJ300" s="306"/>
      <c r="EK300" s="293"/>
      <c r="EL300" s="293"/>
      <c r="EM300" s="293"/>
      <c r="EN300" s="378" t="str">
        <f>IFERROR(IF(AND($EL300="fem",'Classificação geral'!$F294=1),'Classificação geral'!G294,""),"")</f>
        <v/>
      </c>
      <c r="EO300" s="378" t="str">
        <f>IFERROR(IF(AND($EL300="fem",'Classificação geral'!$F294=1),'Classificação geral'!H294,""),"")</f>
        <v/>
      </c>
      <c r="EP300" s="378" t="str">
        <f>IFERROR(IF(AND($EL300="fem",'Classificação geral'!$F294=1),'Classificação geral'!I294,""),"")</f>
        <v/>
      </c>
      <c r="EQ300" s="378" t="str">
        <f>IFERROR(IF(AND($EL300="fem",'Classificação geral'!$F294=1),'Classificação geral'!J294,""),"")</f>
        <v/>
      </c>
      <c r="ER300" s="306"/>
      <c r="ES300" s="378" t="str">
        <f>IFERROR(IF(AND($EL300="fem",'Classificação geral'!$F294=1),'Classificação geral'!L294,""),"")</f>
        <v/>
      </c>
      <c r="ET300" s="378" t="str">
        <f>IFERROR(IF(AND($EL300="fem",'Classificação geral'!$F294=1),'Classificação geral'!M294,""),"")</f>
        <v/>
      </c>
      <c r="EU300" s="378" t="str">
        <f>IFERROR(IF(AND($EL300="fem",'Classificação geral'!$F294=1),'Classificação geral'!N294,""),"")</f>
        <v/>
      </c>
      <c r="EV300" s="306"/>
      <c r="EW300" s="378" t="str">
        <f>IFERROR(IF(AND($EL300="fem",'Classificação geral'!$F294=1),'Classificação geral'!P294,""),"")</f>
        <v/>
      </c>
      <c r="EX300" s="378" t="str">
        <f>IFERROR(IF(AND($EL300="fem",'Classificação geral'!$F294=1),'Classificação geral'!Q294,""),"")</f>
        <v/>
      </c>
      <c r="EY300" s="378" t="str">
        <f>IFERROR(IF(AND($EL300="fem",'Classificação geral'!$F294=1),'Classificação geral'!R294,""),"")</f>
        <v/>
      </c>
      <c r="EZ300" s="296"/>
      <c r="FA300" s="380" t="str">
        <f t="shared" si="468"/>
        <v/>
      </c>
      <c r="FB300" s="297" t="str">
        <f>IFERROR(RANK(EZ300,EZ:EZ,0)+ COUNTIF(EZ$13:$EZ299,EZ300),"")</f>
        <v/>
      </c>
      <c r="FC300" s="298"/>
      <c r="FD300" s="305"/>
      <c r="FE300" s="295"/>
      <c r="FF300" s="306"/>
      <c r="FG300" s="293"/>
      <c r="FH300" s="293"/>
      <c r="FI300" s="306"/>
      <c r="FJ300" s="378" t="str">
        <f>IFERROR(IF(AND($FH300="mas",'Classificação geral'!$F294=1),'Classificação geral'!G294,""),"")</f>
        <v/>
      </c>
      <c r="FK300" s="378" t="str">
        <f>IFERROR(IF(AND($FH300="mas",'Classificação geral'!$F294=1),'Classificação geral'!H294,""),"")</f>
        <v/>
      </c>
      <c r="FL300" s="378" t="str">
        <f>IFERROR(IF(AND($FH300="mas",'Classificação geral'!$F294=1),'Classificação geral'!I294,""),"")</f>
        <v/>
      </c>
      <c r="FM300" s="378" t="str">
        <f>IFERROR(IF(AND($FH300="mas",'Classificação geral'!$F294=1),'Classificação geral'!J294,""),"")</f>
        <v/>
      </c>
      <c r="FN300" s="378" t="str">
        <f>IFERROR(IF(AND($FH300="mas",'Classificação geral'!$F294=1),'Classificação geral'!K294,""),"")</f>
        <v/>
      </c>
      <c r="FO300" s="378" t="str">
        <f>IFERROR(IF(AND($FH300="mas",'Classificação geral'!$F294=1),'Classificação geral'!L294,""),"")</f>
        <v/>
      </c>
      <c r="FP300" s="378" t="str">
        <f>IFERROR(IF(AND($FH300="mas",'Classificação geral'!$F294=1),'Classificação geral'!M294,""),"")</f>
        <v/>
      </c>
      <c r="FQ300" s="378" t="str">
        <f>IFERROR(IF(AND($FH300="mas",'Classificação geral'!$F294=1),'Classificação geral'!N294,""),"")</f>
        <v/>
      </c>
      <c r="FR300" s="378" t="str">
        <f>IFERROR(IF(AND($FH300="mas",'Classificação geral'!$F294=1),'Classificação geral'!O294,""),"")</f>
        <v/>
      </c>
      <c r="FS300" s="378" t="str">
        <f>IFERROR(IF(AND($FH300="mas",'Classificação geral'!$F294=1),'Classificação geral'!P294,""),"")</f>
        <v/>
      </c>
      <c r="FT300" s="378" t="str">
        <f>IFERROR(IF(AND($FH300="mas",'Classificação geral'!$F294=1),'Classificação geral'!Q294,""),"")</f>
        <v/>
      </c>
      <c r="FU300" s="378" t="str">
        <f>IFERROR(IF(AND($FH300="mas",'Classificação geral'!$F294=1),'Classificação geral'!R294,""),"")</f>
        <v/>
      </c>
      <c r="FV300" s="306"/>
      <c r="FW300" s="380" t="str">
        <f t="shared" si="469"/>
        <v/>
      </c>
      <c r="FX300" s="297" t="str">
        <f>IFERROR(RANK(FV300,FV:FV,0)+ COUNTIF($FV$13:FV299,FV300),"")</f>
        <v/>
      </c>
      <c r="FY300" s="305"/>
      <c r="FZ300" s="295"/>
      <c r="GA300" s="295"/>
      <c r="GB300" s="293"/>
      <c r="GC300" s="293"/>
      <c r="GD300" s="306"/>
      <c r="GE300" s="378" t="str">
        <f>IFERROR(IF(AND($GC300="fem",'Classificação geral'!$F294=2),'Classificação geral'!G294,""),"")</f>
        <v/>
      </c>
      <c r="GF300" s="378" t="str">
        <f>IFERROR(IF(AND($GC300="fem",'Classificação geral'!$F294=2),'Classificação geral'!H294,""),"")</f>
        <v/>
      </c>
      <c r="GG300" s="378" t="str">
        <f>IFERROR(IF(AND($GC300="fem",'Classificação geral'!$F294=2),'Classificação geral'!I294,""),"")</f>
        <v/>
      </c>
      <c r="GH300" s="378" t="str">
        <f>IFERROR(IF(AND($GC300="fem",'Classificação geral'!$F294=2),'Classificação geral'!J294,""),"")</f>
        <v/>
      </c>
      <c r="GI300" s="378" t="str">
        <f>IFERROR(IF(AND($GC300="fem",'Classificação geral'!$F294=2),'Classificação geral'!K294,""),"")</f>
        <v/>
      </c>
      <c r="GJ300" s="378" t="str">
        <f>IFERROR(IF(AND($GC300="fem",'Classificação geral'!$F294=2),'Classificação geral'!L294,""),"")</f>
        <v/>
      </c>
      <c r="GK300" s="378" t="str">
        <f>IFERROR(IF(AND($GC300="fem",'Classificação geral'!$F294=2),'Classificação geral'!M294,""),"")</f>
        <v/>
      </c>
      <c r="GL300" s="378" t="str">
        <f>IFERROR(IF(AND($GC300="fem",'Classificação geral'!$F294=2),'Classificação geral'!N294,""),"")</f>
        <v/>
      </c>
      <c r="GM300" s="378" t="str">
        <f>IFERROR(IF(AND($GC300="fem",'Classificação geral'!$F294=2),'Classificação geral'!O294,""),"")</f>
        <v/>
      </c>
      <c r="GN300" s="378" t="str">
        <f>IFERROR(IF(AND($GC300="fem",'Classificação geral'!$F294=2),'Classificação geral'!P294,""),"")</f>
        <v/>
      </c>
      <c r="GO300" s="378" t="str">
        <f>IFERROR(IF(AND($GC300="fem",'Classificação geral'!$F294=2),'Classificação geral'!Q294,""),"")</f>
        <v/>
      </c>
      <c r="GP300" s="378" t="str">
        <f>IFERROR(IF(AND($GC300="fem",'Classificação geral'!$F294=2),'Classificação geral'!R294,""),"")</f>
        <v/>
      </c>
      <c r="GQ300" s="306"/>
      <c r="GR300" s="380" t="str">
        <f t="shared" si="470"/>
        <v/>
      </c>
      <c r="GS300" s="297" t="str">
        <f>IFERROR(RANK(GQ300,GQ:GQ,0)+ COUNTIF($GQ$13:GQ299,GQ300),"")</f>
        <v/>
      </c>
      <c r="GT300" s="305"/>
      <c r="GU300" s="295"/>
      <c r="GV300" s="295"/>
      <c r="GW300" s="293"/>
      <c r="GX300" s="293"/>
      <c r="GY300" s="306"/>
      <c r="GZ300" s="306"/>
      <c r="HA300" s="306"/>
      <c r="HB300" s="306"/>
      <c r="HC300" s="306"/>
      <c r="HD300" s="306"/>
      <c r="HE300" s="306"/>
      <c r="HF300" s="306"/>
      <c r="HG300" s="306"/>
      <c r="HH300" s="306"/>
      <c r="HI300" s="306"/>
      <c r="HJ300" s="306"/>
      <c r="HK300" s="306"/>
      <c r="HL300" s="306"/>
      <c r="HM300" s="380" t="str">
        <f t="shared" si="471"/>
        <v/>
      </c>
      <c r="HN300" s="297" t="str">
        <f>IFERROR(RANK(HL300,HL:HL,0)+ COUNTIF($HL$13:HL299,HL300),"")</f>
        <v/>
      </c>
      <c r="HO300" s="305"/>
      <c r="HP300" s="295"/>
      <c r="HQ300" s="306"/>
      <c r="HR300" s="293"/>
      <c r="HS300" s="293"/>
      <c r="HT300" s="293"/>
      <c r="HU300" s="382">
        <f>IF($HT300='Classificação geral'!$F294,'Classificação geral'!G294,"")</f>
        <v>0</v>
      </c>
      <c r="HV300" s="382">
        <f>IF($HT300='Classificação geral'!$F294,'Classificação geral'!H294,"")</f>
        <v>0</v>
      </c>
      <c r="HW300" s="382">
        <f>IF($HT300='Classificação geral'!$F294,'Classificação geral'!I294,"")</f>
        <v>0</v>
      </c>
      <c r="HX300" s="382">
        <f>IF($HT300='Classificação geral'!$F294,'Classificação geral'!J294,"")</f>
        <v>0</v>
      </c>
      <c r="HY300" s="382">
        <f>IF($HT300='Classificação geral'!$F294,'Classificação geral'!K294,"")</f>
        <v>0</v>
      </c>
      <c r="HZ300" s="382">
        <f>IF($HT300='Classificação geral'!$F294,'Classificação geral'!L294,"")</f>
        <v>0</v>
      </c>
      <c r="IA300" s="382">
        <f>IF($HT300='Classificação geral'!$F294,'Classificação geral'!M294,"")</f>
        <v>0</v>
      </c>
      <c r="IB300" s="382">
        <f>IF($HT300='Classificação geral'!$F294,'Classificação geral'!N294,"")</f>
        <v>0</v>
      </c>
      <c r="IC300" s="382">
        <f>IF($HT300='Classificação geral'!$F294,'Classificação geral'!O294,"")</f>
        <v>0</v>
      </c>
      <c r="ID300" s="382">
        <f>IF($HT300='Classificação geral'!$F294,'Classificação geral'!P294,"")</f>
        <v>0</v>
      </c>
      <c r="IE300" s="382">
        <f>IF($HT300='Classificação geral'!$F294,'Classificação geral'!Q294,"")</f>
        <v>0</v>
      </c>
      <c r="IF300" s="382">
        <f>IF($HT300='Classificação geral'!$F294,'Classificação geral'!R294,"")</f>
        <v>0</v>
      </c>
      <c r="IG300" s="379">
        <f>IF($HT300='Classificação geral'!$F294,'Classificação geral'!$U294,"")</f>
        <v>0</v>
      </c>
      <c r="IH300" s="334" t="str">
        <f t="shared" si="466"/>
        <v/>
      </c>
      <c r="II300" s="297">
        <f>IFERROR(RANK(IG300,IG:IG,0)+ COUNTIF($IG$13:IG299,IG300),"")</f>
        <v>160</v>
      </c>
      <c r="IJ300" s="305"/>
      <c r="IK300" s="295"/>
      <c r="IL300" s="306"/>
      <c r="IM300" s="293"/>
      <c r="IN300" s="293"/>
      <c r="IO300" s="293"/>
      <c r="IP300" s="379">
        <f>IF($IO300='Classificação geral'!$F294,'Classificação geral'!G294,"")</f>
        <v>0</v>
      </c>
      <c r="IQ300" s="379">
        <f>IF($IO300='Classificação geral'!$F294,'Classificação geral'!H294,"")</f>
        <v>0</v>
      </c>
      <c r="IR300" s="379">
        <f>IF($IO300='Classificação geral'!$F294,'Classificação geral'!I294,"")</f>
        <v>0</v>
      </c>
      <c r="IS300" s="379">
        <f>IF($IO300='Classificação geral'!$F294,'Classificação geral'!J294,"")</f>
        <v>0</v>
      </c>
      <c r="IT300" s="379">
        <f>IF($IO300='Classificação geral'!$F294,'Classificação geral'!K294,"")</f>
        <v>0</v>
      </c>
      <c r="IU300" s="379">
        <f>IF($IO300='Classificação geral'!$F294,'Classificação geral'!L294,"")</f>
        <v>0</v>
      </c>
      <c r="IV300" s="379">
        <f>IF($IO300='Classificação geral'!$F294,'Classificação geral'!M294,"")</f>
        <v>0</v>
      </c>
      <c r="IW300" s="379">
        <f>IF($IO300='Classificação geral'!$F294,'Classificação geral'!N294,"")</f>
        <v>0</v>
      </c>
      <c r="IX300" s="379">
        <f>IF($IO300='Classificação geral'!$F294,'Classificação geral'!O294,"")</f>
        <v>0</v>
      </c>
      <c r="IY300" s="379">
        <f>IF($IO300='Classificação geral'!$F294,'Classificação geral'!P294,"")</f>
        <v>0</v>
      </c>
      <c r="IZ300" s="379">
        <f>IF($IO300='Classificação geral'!$F294,'Classificação geral'!Q294,"")</f>
        <v>0</v>
      </c>
      <c r="JA300" s="379">
        <f>IF($IO300='Classificação geral'!$F294,'Classificação geral'!R294,"")</f>
        <v>0</v>
      </c>
      <c r="JB300" s="296">
        <f>IF($IO300='Classificação geral'!$F294,'Classificação geral'!$U294,"")</f>
        <v>0</v>
      </c>
      <c r="JC300" s="334" t="str">
        <f t="shared" si="467"/>
        <v/>
      </c>
      <c r="JD300" s="297">
        <f>IFERROR(RANK(JB300,JB:JB,0)+ COUNTIF($JB$13:JB299,JB300),"")</f>
        <v>160</v>
      </c>
    </row>
    <row r="301" spans="139:264" ht="24.6" x14ac:dyDescent="0.4">
      <c r="EI301" s="295"/>
      <c r="EJ301" s="306"/>
      <c r="EK301" s="293"/>
      <c r="EL301" s="293"/>
      <c r="EM301" s="293"/>
      <c r="EN301" s="378" t="str">
        <f>IFERROR(IF(AND($EL301="fem",'Classificação geral'!$F295=1),'Classificação geral'!G295,""),"")</f>
        <v/>
      </c>
      <c r="EO301" s="378" t="str">
        <f>IFERROR(IF(AND($EL301="fem",'Classificação geral'!$F295=1),'Classificação geral'!H295,""),"")</f>
        <v/>
      </c>
      <c r="EP301" s="378" t="str">
        <f>IFERROR(IF(AND($EL301="fem",'Classificação geral'!$F295=1),'Classificação geral'!I295,""),"")</f>
        <v/>
      </c>
      <c r="EQ301" s="378" t="str">
        <f>IFERROR(IF(AND($EL301="fem",'Classificação geral'!$F295=1),'Classificação geral'!J295,""),"")</f>
        <v/>
      </c>
      <c r="ER301" s="306"/>
      <c r="ES301" s="378" t="str">
        <f>IFERROR(IF(AND($EL301="fem",'Classificação geral'!$F295=1),'Classificação geral'!L295,""),"")</f>
        <v/>
      </c>
      <c r="ET301" s="378" t="str">
        <f>IFERROR(IF(AND($EL301="fem",'Classificação geral'!$F295=1),'Classificação geral'!M295,""),"")</f>
        <v/>
      </c>
      <c r="EU301" s="378" t="str">
        <f>IFERROR(IF(AND($EL301="fem",'Classificação geral'!$F295=1),'Classificação geral'!N295,""),"")</f>
        <v/>
      </c>
      <c r="EV301" s="306"/>
      <c r="EW301" s="378" t="str">
        <f>IFERROR(IF(AND($EL301="fem",'Classificação geral'!$F295=1),'Classificação geral'!P295,""),"")</f>
        <v/>
      </c>
      <c r="EX301" s="378" t="str">
        <f>IFERROR(IF(AND($EL301="fem",'Classificação geral'!$F295=1),'Classificação geral'!Q295,""),"")</f>
        <v/>
      </c>
      <c r="EY301" s="378" t="str">
        <f>IFERROR(IF(AND($EL301="fem",'Classificação geral'!$F295=1),'Classificação geral'!R295,""),"")</f>
        <v/>
      </c>
      <c r="EZ301" s="296"/>
      <c r="FA301" s="380" t="str">
        <f t="shared" si="468"/>
        <v/>
      </c>
      <c r="FB301" s="297" t="str">
        <f>IFERROR(RANK(EZ301,EZ:EZ,0)+ COUNTIF(EZ$13:$EZ300,EZ301),"")</f>
        <v/>
      </c>
      <c r="FC301" s="298"/>
      <c r="FD301" s="305"/>
      <c r="FE301" s="295"/>
      <c r="FF301" s="306"/>
      <c r="FG301" s="293"/>
      <c r="FH301" s="293"/>
      <c r="FI301" s="306"/>
      <c r="FJ301" s="378" t="str">
        <f>IFERROR(IF(AND($FH301="mas",'Classificação geral'!$F295=1),'Classificação geral'!G295,""),"")</f>
        <v/>
      </c>
      <c r="FK301" s="378" t="str">
        <f>IFERROR(IF(AND($FH301="mas",'Classificação geral'!$F295=1),'Classificação geral'!H295,""),"")</f>
        <v/>
      </c>
      <c r="FL301" s="378" t="str">
        <f>IFERROR(IF(AND($FH301="mas",'Classificação geral'!$F295=1),'Classificação geral'!I295,""),"")</f>
        <v/>
      </c>
      <c r="FM301" s="378" t="str">
        <f>IFERROR(IF(AND($FH301="mas",'Classificação geral'!$F295=1),'Classificação geral'!J295,""),"")</f>
        <v/>
      </c>
      <c r="FN301" s="378" t="str">
        <f>IFERROR(IF(AND($FH301="mas",'Classificação geral'!$F295=1),'Classificação geral'!K295,""),"")</f>
        <v/>
      </c>
      <c r="FO301" s="378" t="str">
        <f>IFERROR(IF(AND($FH301="mas",'Classificação geral'!$F295=1),'Classificação geral'!L295,""),"")</f>
        <v/>
      </c>
      <c r="FP301" s="378" t="str">
        <f>IFERROR(IF(AND($FH301="mas",'Classificação geral'!$F295=1),'Classificação geral'!M295,""),"")</f>
        <v/>
      </c>
      <c r="FQ301" s="378" t="str">
        <f>IFERROR(IF(AND($FH301="mas",'Classificação geral'!$F295=1),'Classificação geral'!N295,""),"")</f>
        <v/>
      </c>
      <c r="FR301" s="378" t="str">
        <f>IFERROR(IF(AND($FH301="mas",'Classificação geral'!$F295=1),'Classificação geral'!O295,""),"")</f>
        <v/>
      </c>
      <c r="FS301" s="378" t="str">
        <f>IFERROR(IF(AND($FH301="mas",'Classificação geral'!$F295=1),'Classificação geral'!P295,""),"")</f>
        <v/>
      </c>
      <c r="FT301" s="378" t="str">
        <f>IFERROR(IF(AND($FH301="mas",'Classificação geral'!$F295=1),'Classificação geral'!Q295,""),"")</f>
        <v/>
      </c>
      <c r="FU301" s="378" t="str">
        <f>IFERROR(IF(AND($FH301="mas",'Classificação geral'!$F295=1),'Classificação geral'!R295,""),"")</f>
        <v/>
      </c>
      <c r="FV301" s="306"/>
      <c r="FW301" s="380" t="str">
        <f t="shared" si="469"/>
        <v/>
      </c>
      <c r="FX301" s="297" t="str">
        <f>IFERROR(RANK(FV301,FV:FV,0)+ COUNTIF($FV$13:FV300,FV301),"")</f>
        <v/>
      </c>
      <c r="FY301" s="305"/>
      <c r="FZ301" s="295"/>
      <c r="GA301" s="295"/>
      <c r="GB301" s="293"/>
      <c r="GC301" s="293"/>
      <c r="GD301" s="306"/>
      <c r="GE301" s="378" t="str">
        <f>IFERROR(IF(AND($GC301="fem",'Classificação geral'!$F295=2),'Classificação geral'!G295,""),"")</f>
        <v/>
      </c>
      <c r="GF301" s="378" t="str">
        <f>IFERROR(IF(AND($GC301="fem",'Classificação geral'!$F295=2),'Classificação geral'!H295,""),"")</f>
        <v/>
      </c>
      <c r="GG301" s="378" t="str">
        <f>IFERROR(IF(AND($GC301="fem",'Classificação geral'!$F295=2),'Classificação geral'!I295,""),"")</f>
        <v/>
      </c>
      <c r="GH301" s="378" t="str">
        <f>IFERROR(IF(AND($GC301="fem",'Classificação geral'!$F295=2),'Classificação geral'!J295,""),"")</f>
        <v/>
      </c>
      <c r="GI301" s="378" t="str">
        <f>IFERROR(IF(AND($GC301="fem",'Classificação geral'!$F295=2),'Classificação geral'!K295,""),"")</f>
        <v/>
      </c>
      <c r="GJ301" s="378" t="str">
        <f>IFERROR(IF(AND($GC301="fem",'Classificação geral'!$F295=2),'Classificação geral'!L295,""),"")</f>
        <v/>
      </c>
      <c r="GK301" s="378" t="str">
        <f>IFERROR(IF(AND($GC301="fem",'Classificação geral'!$F295=2),'Classificação geral'!M295,""),"")</f>
        <v/>
      </c>
      <c r="GL301" s="378" t="str">
        <f>IFERROR(IF(AND($GC301="fem",'Classificação geral'!$F295=2),'Classificação geral'!N295,""),"")</f>
        <v/>
      </c>
      <c r="GM301" s="378" t="str">
        <f>IFERROR(IF(AND($GC301="fem",'Classificação geral'!$F295=2),'Classificação geral'!O295,""),"")</f>
        <v/>
      </c>
      <c r="GN301" s="378" t="str">
        <f>IFERROR(IF(AND($GC301="fem",'Classificação geral'!$F295=2),'Classificação geral'!P295,""),"")</f>
        <v/>
      </c>
      <c r="GO301" s="378" t="str">
        <f>IFERROR(IF(AND($GC301="fem",'Classificação geral'!$F295=2),'Classificação geral'!Q295,""),"")</f>
        <v/>
      </c>
      <c r="GP301" s="378" t="str">
        <f>IFERROR(IF(AND($GC301="fem",'Classificação geral'!$F295=2),'Classificação geral'!R295,""),"")</f>
        <v/>
      </c>
      <c r="GQ301" s="306"/>
      <c r="GR301" s="380" t="str">
        <f t="shared" si="470"/>
        <v/>
      </c>
      <c r="GS301" s="297" t="str">
        <f>IFERROR(RANK(GQ301,GQ:GQ,0)+ COUNTIF($GQ$13:GQ300,GQ301),"")</f>
        <v/>
      </c>
      <c r="GT301" s="305"/>
      <c r="GU301" s="295"/>
      <c r="GV301" s="295"/>
      <c r="GW301" s="293"/>
      <c r="GX301" s="293"/>
      <c r="GY301" s="306"/>
      <c r="GZ301" s="306"/>
      <c r="HA301" s="306"/>
      <c r="HB301" s="306"/>
      <c r="HC301" s="306"/>
      <c r="HD301" s="306"/>
      <c r="HE301" s="306"/>
      <c r="HF301" s="306"/>
      <c r="HG301" s="306"/>
      <c r="HH301" s="306"/>
      <c r="HI301" s="306"/>
      <c r="HJ301" s="306"/>
      <c r="HK301" s="306"/>
      <c r="HL301" s="306"/>
      <c r="HM301" s="380" t="str">
        <f t="shared" si="471"/>
        <v/>
      </c>
      <c r="HN301" s="297" t="str">
        <f>IFERROR(RANK(HL301,HL:HL,0)+ COUNTIF($HL$13:HL300,HL301),"")</f>
        <v/>
      </c>
      <c r="HO301" s="305"/>
      <c r="HP301" s="295"/>
      <c r="HQ301" s="306"/>
      <c r="HR301" s="293"/>
      <c r="HS301" s="293"/>
      <c r="HT301" s="293"/>
      <c r="HU301" s="382">
        <f>IF($HT301='Classificação geral'!$F295,'Classificação geral'!G295,"")</f>
        <v>0</v>
      </c>
      <c r="HV301" s="382">
        <f>IF($HT301='Classificação geral'!$F295,'Classificação geral'!H295,"")</f>
        <v>0</v>
      </c>
      <c r="HW301" s="382">
        <f>IF($HT301='Classificação geral'!$F295,'Classificação geral'!I295,"")</f>
        <v>0</v>
      </c>
      <c r="HX301" s="382">
        <f>IF($HT301='Classificação geral'!$F295,'Classificação geral'!J295,"")</f>
        <v>0</v>
      </c>
      <c r="HY301" s="382">
        <f>IF($HT301='Classificação geral'!$F295,'Classificação geral'!K295,"")</f>
        <v>0</v>
      </c>
      <c r="HZ301" s="382">
        <f>IF($HT301='Classificação geral'!$F295,'Classificação geral'!L295,"")</f>
        <v>0</v>
      </c>
      <c r="IA301" s="382">
        <f>IF($HT301='Classificação geral'!$F295,'Classificação geral'!M295,"")</f>
        <v>0</v>
      </c>
      <c r="IB301" s="382">
        <f>IF($HT301='Classificação geral'!$F295,'Classificação geral'!N295,"")</f>
        <v>0</v>
      </c>
      <c r="IC301" s="382">
        <f>IF($HT301='Classificação geral'!$F295,'Classificação geral'!O295,"")</f>
        <v>0</v>
      </c>
      <c r="ID301" s="382">
        <f>IF($HT301='Classificação geral'!$F295,'Classificação geral'!P295,"")</f>
        <v>0</v>
      </c>
      <c r="IE301" s="382">
        <f>IF($HT301='Classificação geral'!$F295,'Classificação geral'!Q295,"")</f>
        <v>0</v>
      </c>
      <c r="IF301" s="382">
        <f>IF($HT301='Classificação geral'!$F295,'Classificação geral'!R295,"")</f>
        <v>0</v>
      </c>
      <c r="IG301" s="379">
        <f>IF($HT301='Classificação geral'!$F295,'Classificação geral'!$U295,"")</f>
        <v>0</v>
      </c>
      <c r="IH301" s="334" t="str">
        <f t="shared" si="466"/>
        <v/>
      </c>
      <c r="II301" s="297">
        <f>IFERROR(RANK(IG301,IG:IG,0)+ COUNTIF($IG$13:IG300,IG301),"")</f>
        <v>161</v>
      </c>
      <c r="IJ301" s="305"/>
      <c r="IK301" s="295"/>
      <c r="IL301" s="306"/>
      <c r="IM301" s="293"/>
      <c r="IN301" s="293"/>
      <c r="IO301" s="293"/>
      <c r="IP301" s="379">
        <f>IF($IO301='Classificação geral'!$F295,'Classificação geral'!G295,"")</f>
        <v>0</v>
      </c>
      <c r="IQ301" s="379">
        <f>IF($IO301='Classificação geral'!$F295,'Classificação geral'!H295,"")</f>
        <v>0</v>
      </c>
      <c r="IR301" s="379">
        <f>IF($IO301='Classificação geral'!$F295,'Classificação geral'!I295,"")</f>
        <v>0</v>
      </c>
      <c r="IS301" s="379">
        <f>IF($IO301='Classificação geral'!$F295,'Classificação geral'!J295,"")</f>
        <v>0</v>
      </c>
      <c r="IT301" s="379">
        <f>IF($IO301='Classificação geral'!$F295,'Classificação geral'!K295,"")</f>
        <v>0</v>
      </c>
      <c r="IU301" s="379">
        <f>IF($IO301='Classificação geral'!$F295,'Classificação geral'!L295,"")</f>
        <v>0</v>
      </c>
      <c r="IV301" s="379">
        <f>IF($IO301='Classificação geral'!$F295,'Classificação geral'!M295,"")</f>
        <v>0</v>
      </c>
      <c r="IW301" s="379">
        <f>IF($IO301='Classificação geral'!$F295,'Classificação geral'!N295,"")</f>
        <v>0</v>
      </c>
      <c r="IX301" s="379">
        <f>IF($IO301='Classificação geral'!$F295,'Classificação geral'!O295,"")</f>
        <v>0</v>
      </c>
      <c r="IY301" s="379">
        <f>IF($IO301='Classificação geral'!$F295,'Classificação geral'!P295,"")</f>
        <v>0</v>
      </c>
      <c r="IZ301" s="379">
        <f>IF($IO301='Classificação geral'!$F295,'Classificação geral'!Q295,"")</f>
        <v>0</v>
      </c>
      <c r="JA301" s="379">
        <f>IF($IO301='Classificação geral'!$F295,'Classificação geral'!R295,"")</f>
        <v>0</v>
      </c>
      <c r="JB301" s="296">
        <f>IF($IO301='Classificação geral'!$F295,'Classificação geral'!$U295,"")</f>
        <v>0</v>
      </c>
      <c r="JC301" s="334" t="str">
        <f t="shared" si="467"/>
        <v/>
      </c>
      <c r="JD301" s="297">
        <f>IFERROR(RANK(JB301,JB:JB,0)+ COUNTIF($JB$13:JB300,JB301),"")</f>
        <v>161</v>
      </c>
    </row>
    <row r="302" spans="139:264" ht="24.6" x14ac:dyDescent="0.4">
      <c r="EI302" s="295"/>
      <c r="EJ302" s="306"/>
      <c r="EK302" s="293"/>
      <c r="EL302" s="293"/>
      <c r="EM302" s="293"/>
      <c r="EN302" s="378" t="str">
        <f>IFERROR(IF(AND($EL302="fem",'Classificação geral'!$F296=1),'Classificação geral'!G296,""),"")</f>
        <v/>
      </c>
      <c r="EO302" s="378" t="str">
        <f>IFERROR(IF(AND($EL302="fem",'Classificação geral'!$F296=1),'Classificação geral'!H296,""),"")</f>
        <v/>
      </c>
      <c r="EP302" s="378" t="str">
        <f>IFERROR(IF(AND($EL302="fem",'Classificação geral'!$F296=1),'Classificação geral'!I296,""),"")</f>
        <v/>
      </c>
      <c r="EQ302" s="378" t="str">
        <f>IFERROR(IF(AND($EL302="fem",'Classificação geral'!$F296=1),'Classificação geral'!J296,""),"")</f>
        <v/>
      </c>
      <c r="ER302" s="306"/>
      <c r="ES302" s="378" t="str">
        <f>IFERROR(IF(AND($EL302="fem",'Classificação geral'!$F296=1),'Classificação geral'!L296,""),"")</f>
        <v/>
      </c>
      <c r="ET302" s="378" t="str">
        <f>IFERROR(IF(AND($EL302="fem",'Classificação geral'!$F296=1),'Classificação geral'!M296,""),"")</f>
        <v/>
      </c>
      <c r="EU302" s="378" t="str">
        <f>IFERROR(IF(AND($EL302="fem",'Classificação geral'!$F296=1),'Classificação geral'!N296,""),"")</f>
        <v/>
      </c>
      <c r="EV302" s="306"/>
      <c r="EW302" s="378" t="str">
        <f>IFERROR(IF(AND($EL302="fem",'Classificação geral'!$F296=1),'Classificação geral'!P296,""),"")</f>
        <v/>
      </c>
      <c r="EX302" s="378" t="str">
        <f>IFERROR(IF(AND($EL302="fem",'Classificação geral'!$F296=1),'Classificação geral'!Q296,""),"")</f>
        <v/>
      </c>
      <c r="EY302" s="378" t="str">
        <f>IFERROR(IF(AND($EL302="fem",'Classificação geral'!$F296=1),'Classificação geral'!R296,""),"")</f>
        <v/>
      </c>
      <c r="EZ302" s="296"/>
      <c r="FA302" s="380" t="str">
        <f t="shared" si="468"/>
        <v/>
      </c>
      <c r="FB302" s="297" t="str">
        <f>IFERROR(RANK(EZ302,EZ:EZ,0)+ COUNTIF(EZ$13:$EZ301,EZ302),"")</f>
        <v/>
      </c>
      <c r="FC302" s="298"/>
      <c r="FD302" s="305"/>
      <c r="FE302" s="295"/>
      <c r="FF302" s="306"/>
      <c r="FG302" s="293"/>
      <c r="FH302" s="293"/>
      <c r="FI302" s="306"/>
      <c r="FJ302" s="378" t="str">
        <f>IFERROR(IF(AND($FH302="mas",'Classificação geral'!$F296=1),'Classificação geral'!G296,""),"")</f>
        <v/>
      </c>
      <c r="FK302" s="378" t="str">
        <f>IFERROR(IF(AND($FH302="mas",'Classificação geral'!$F296=1),'Classificação geral'!H296,""),"")</f>
        <v/>
      </c>
      <c r="FL302" s="378" t="str">
        <f>IFERROR(IF(AND($FH302="mas",'Classificação geral'!$F296=1),'Classificação geral'!I296,""),"")</f>
        <v/>
      </c>
      <c r="FM302" s="378" t="str">
        <f>IFERROR(IF(AND($FH302="mas",'Classificação geral'!$F296=1),'Classificação geral'!J296,""),"")</f>
        <v/>
      </c>
      <c r="FN302" s="378" t="str">
        <f>IFERROR(IF(AND($FH302="mas",'Classificação geral'!$F296=1),'Classificação geral'!K296,""),"")</f>
        <v/>
      </c>
      <c r="FO302" s="378" t="str">
        <f>IFERROR(IF(AND($FH302="mas",'Classificação geral'!$F296=1),'Classificação geral'!L296,""),"")</f>
        <v/>
      </c>
      <c r="FP302" s="378" t="str">
        <f>IFERROR(IF(AND($FH302="mas",'Classificação geral'!$F296=1),'Classificação geral'!M296,""),"")</f>
        <v/>
      </c>
      <c r="FQ302" s="378" t="str">
        <f>IFERROR(IF(AND($FH302="mas",'Classificação geral'!$F296=1),'Classificação geral'!N296,""),"")</f>
        <v/>
      </c>
      <c r="FR302" s="378" t="str">
        <f>IFERROR(IF(AND($FH302="mas",'Classificação geral'!$F296=1),'Classificação geral'!O296,""),"")</f>
        <v/>
      </c>
      <c r="FS302" s="378" t="str">
        <f>IFERROR(IF(AND($FH302="mas",'Classificação geral'!$F296=1),'Classificação geral'!P296,""),"")</f>
        <v/>
      </c>
      <c r="FT302" s="378" t="str">
        <f>IFERROR(IF(AND($FH302="mas",'Classificação geral'!$F296=1),'Classificação geral'!Q296,""),"")</f>
        <v/>
      </c>
      <c r="FU302" s="378" t="str">
        <f>IFERROR(IF(AND($FH302="mas",'Classificação geral'!$F296=1),'Classificação geral'!R296,""),"")</f>
        <v/>
      </c>
      <c r="FV302" s="306"/>
      <c r="FW302" s="380" t="str">
        <f t="shared" si="469"/>
        <v/>
      </c>
      <c r="FX302" s="297" t="str">
        <f>IFERROR(RANK(FV302,FV:FV,0)+ COUNTIF($FV$13:FV301,FV302),"")</f>
        <v/>
      </c>
      <c r="FY302" s="305"/>
      <c r="FZ302" s="295"/>
      <c r="GA302" s="295"/>
      <c r="GB302" s="293"/>
      <c r="GC302" s="293"/>
      <c r="GD302" s="306"/>
      <c r="GE302" s="378" t="str">
        <f>IFERROR(IF(AND($GC302="fem",'Classificação geral'!$F296=2),'Classificação geral'!G296,""),"")</f>
        <v/>
      </c>
      <c r="GF302" s="378" t="str">
        <f>IFERROR(IF(AND($GC302="fem",'Classificação geral'!$F296=2),'Classificação geral'!H296,""),"")</f>
        <v/>
      </c>
      <c r="GG302" s="378" t="str">
        <f>IFERROR(IF(AND($GC302="fem",'Classificação geral'!$F296=2),'Classificação geral'!I296,""),"")</f>
        <v/>
      </c>
      <c r="GH302" s="378" t="str">
        <f>IFERROR(IF(AND($GC302="fem",'Classificação geral'!$F296=2),'Classificação geral'!J296,""),"")</f>
        <v/>
      </c>
      <c r="GI302" s="378" t="str">
        <f>IFERROR(IF(AND($GC302="fem",'Classificação geral'!$F296=2),'Classificação geral'!K296,""),"")</f>
        <v/>
      </c>
      <c r="GJ302" s="378" t="str">
        <f>IFERROR(IF(AND($GC302="fem",'Classificação geral'!$F296=2),'Classificação geral'!L296,""),"")</f>
        <v/>
      </c>
      <c r="GK302" s="378" t="str">
        <f>IFERROR(IF(AND($GC302="fem",'Classificação geral'!$F296=2),'Classificação geral'!M296,""),"")</f>
        <v/>
      </c>
      <c r="GL302" s="378" t="str">
        <f>IFERROR(IF(AND($GC302="fem",'Classificação geral'!$F296=2),'Classificação geral'!N296,""),"")</f>
        <v/>
      </c>
      <c r="GM302" s="378" t="str">
        <f>IFERROR(IF(AND($GC302="fem",'Classificação geral'!$F296=2),'Classificação geral'!O296,""),"")</f>
        <v/>
      </c>
      <c r="GN302" s="378" t="str">
        <f>IFERROR(IF(AND($GC302="fem",'Classificação geral'!$F296=2),'Classificação geral'!P296,""),"")</f>
        <v/>
      </c>
      <c r="GO302" s="378" t="str">
        <f>IFERROR(IF(AND($GC302="fem",'Classificação geral'!$F296=2),'Classificação geral'!Q296,""),"")</f>
        <v/>
      </c>
      <c r="GP302" s="378" t="str">
        <f>IFERROR(IF(AND($GC302="fem",'Classificação geral'!$F296=2),'Classificação geral'!R296,""),"")</f>
        <v/>
      </c>
      <c r="GQ302" s="306"/>
      <c r="GR302" s="380" t="str">
        <f t="shared" si="470"/>
        <v/>
      </c>
      <c r="GS302" s="297" t="str">
        <f>IFERROR(RANK(GQ302,GQ:GQ,0)+ COUNTIF($GQ$13:GQ301,GQ302),"")</f>
        <v/>
      </c>
      <c r="GT302" s="305"/>
      <c r="GU302" s="295"/>
      <c r="GV302" s="295"/>
      <c r="GW302" s="293"/>
      <c r="GX302" s="293"/>
      <c r="GY302" s="306"/>
      <c r="GZ302" s="306"/>
      <c r="HA302" s="306"/>
      <c r="HB302" s="306"/>
      <c r="HC302" s="306"/>
      <c r="HD302" s="306"/>
      <c r="HE302" s="306"/>
      <c r="HF302" s="306"/>
      <c r="HG302" s="306"/>
      <c r="HH302" s="306"/>
      <c r="HI302" s="306"/>
      <c r="HJ302" s="306"/>
      <c r="HK302" s="306"/>
      <c r="HL302" s="306"/>
      <c r="HM302" s="380" t="str">
        <f t="shared" si="471"/>
        <v/>
      </c>
      <c r="HN302" s="297" t="str">
        <f>IFERROR(RANK(HL302,HL:HL,0)+ COUNTIF($HL$13:HL301,HL302),"")</f>
        <v/>
      </c>
      <c r="HO302" s="305"/>
      <c r="HP302" s="295"/>
      <c r="HQ302" s="306"/>
      <c r="HR302" s="293"/>
      <c r="HS302" s="293"/>
      <c r="HT302" s="293"/>
      <c r="HU302" s="382">
        <f>IF($HT302='Classificação geral'!$F296,'Classificação geral'!G296,"")</f>
        <v>0</v>
      </c>
      <c r="HV302" s="382">
        <f>IF($HT302='Classificação geral'!$F296,'Classificação geral'!H296,"")</f>
        <v>0</v>
      </c>
      <c r="HW302" s="382">
        <f>IF($HT302='Classificação geral'!$F296,'Classificação geral'!I296,"")</f>
        <v>0</v>
      </c>
      <c r="HX302" s="382">
        <f>IF($HT302='Classificação geral'!$F296,'Classificação geral'!J296,"")</f>
        <v>0</v>
      </c>
      <c r="HY302" s="382">
        <f>IF($HT302='Classificação geral'!$F296,'Classificação geral'!K296,"")</f>
        <v>0</v>
      </c>
      <c r="HZ302" s="382">
        <f>IF($HT302='Classificação geral'!$F296,'Classificação geral'!L296,"")</f>
        <v>0</v>
      </c>
      <c r="IA302" s="382">
        <f>IF($HT302='Classificação geral'!$F296,'Classificação geral'!M296,"")</f>
        <v>0</v>
      </c>
      <c r="IB302" s="382">
        <f>IF($HT302='Classificação geral'!$F296,'Classificação geral'!N296,"")</f>
        <v>0</v>
      </c>
      <c r="IC302" s="382">
        <f>IF($HT302='Classificação geral'!$F296,'Classificação geral'!O296,"")</f>
        <v>0</v>
      </c>
      <c r="ID302" s="382">
        <f>IF($HT302='Classificação geral'!$F296,'Classificação geral'!P296,"")</f>
        <v>0</v>
      </c>
      <c r="IE302" s="382">
        <f>IF($HT302='Classificação geral'!$F296,'Classificação geral'!Q296,"")</f>
        <v>0</v>
      </c>
      <c r="IF302" s="382">
        <f>IF($HT302='Classificação geral'!$F296,'Classificação geral'!R296,"")</f>
        <v>0</v>
      </c>
      <c r="IG302" s="379">
        <f>IF($HT302='Classificação geral'!$F296,'Classificação geral'!$U296,"")</f>
        <v>0</v>
      </c>
      <c r="IH302" s="334" t="str">
        <f t="shared" si="466"/>
        <v/>
      </c>
      <c r="II302" s="297">
        <f>IFERROR(RANK(IG302,IG:IG,0)+ COUNTIF($IG$13:IG301,IG302),"")</f>
        <v>162</v>
      </c>
      <c r="IJ302" s="305"/>
      <c r="IK302" s="295"/>
      <c r="IL302" s="306"/>
      <c r="IM302" s="293"/>
      <c r="IN302" s="293"/>
      <c r="IO302" s="293"/>
      <c r="IP302" s="379">
        <f>IF($IO302='Classificação geral'!$F296,'Classificação geral'!G296,"")</f>
        <v>0</v>
      </c>
      <c r="IQ302" s="379">
        <f>IF($IO302='Classificação geral'!$F296,'Classificação geral'!H296,"")</f>
        <v>0</v>
      </c>
      <c r="IR302" s="379">
        <f>IF($IO302='Classificação geral'!$F296,'Classificação geral'!I296,"")</f>
        <v>0</v>
      </c>
      <c r="IS302" s="379">
        <f>IF($IO302='Classificação geral'!$F296,'Classificação geral'!J296,"")</f>
        <v>0</v>
      </c>
      <c r="IT302" s="379">
        <f>IF($IO302='Classificação geral'!$F296,'Classificação geral'!K296,"")</f>
        <v>0</v>
      </c>
      <c r="IU302" s="379">
        <f>IF($IO302='Classificação geral'!$F296,'Classificação geral'!L296,"")</f>
        <v>0</v>
      </c>
      <c r="IV302" s="379">
        <f>IF($IO302='Classificação geral'!$F296,'Classificação geral'!M296,"")</f>
        <v>0</v>
      </c>
      <c r="IW302" s="379">
        <f>IF($IO302='Classificação geral'!$F296,'Classificação geral'!N296,"")</f>
        <v>0</v>
      </c>
      <c r="IX302" s="379">
        <f>IF($IO302='Classificação geral'!$F296,'Classificação geral'!O296,"")</f>
        <v>0</v>
      </c>
      <c r="IY302" s="379">
        <f>IF($IO302='Classificação geral'!$F296,'Classificação geral'!P296,"")</f>
        <v>0</v>
      </c>
      <c r="IZ302" s="379">
        <f>IF($IO302='Classificação geral'!$F296,'Classificação geral'!Q296,"")</f>
        <v>0</v>
      </c>
      <c r="JA302" s="379">
        <f>IF($IO302='Classificação geral'!$F296,'Classificação geral'!R296,"")</f>
        <v>0</v>
      </c>
      <c r="JB302" s="296">
        <f>IF($IO302='Classificação geral'!$F296,'Classificação geral'!$U296,"")</f>
        <v>0</v>
      </c>
      <c r="JC302" s="334" t="str">
        <f t="shared" si="467"/>
        <v/>
      </c>
      <c r="JD302" s="297">
        <f>IFERROR(RANK(JB302,JB:JB,0)+ COUNTIF($JB$13:JB301,JB302),"")</f>
        <v>162</v>
      </c>
    </row>
    <row r="303" spans="139:264" ht="24.6" x14ac:dyDescent="0.4">
      <c r="EI303" s="295"/>
      <c r="EJ303" s="306"/>
      <c r="EK303" s="293"/>
      <c r="EL303" s="293"/>
      <c r="EM303" s="293"/>
      <c r="EN303" s="378" t="str">
        <f>IFERROR(IF(AND($EL303="fem",'Classificação geral'!$F297=1),'Classificação geral'!G297,""),"")</f>
        <v/>
      </c>
      <c r="EO303" s="378" t="str">
        <f>IFERROR(IF(AND($EL303="fem",'Classificação geral'!$F297=1),'Classificação geral'!H297,""),"")</f>
        <v/>
      </c>
      <c r="EP303" s="378" t="str">
        <f>IFERROR(IF(AND($EL303="fem",'Classificação geral'!$F297=1),'Classificação geral'!I297,""),"")</f>
        <v/>
      </c>
      <c r="EQ303" s="378" t="str">
        <f>IFERROR(IF(AND($EL303="fem",'Classificação geral'!$F297=1),'Classificação geral'!J297,""),"")</f>
        <v/>
      </c>
      <c r="ER303" s="306"/>
      <c r="ES303" s="378" t="str">
        <f>IFERROR(IF(AND($EL303="fem",'Classificação geral'!$F297=1),'Classificação geral'!L297,""),"")</f>
        <v/>
      </c>
      <c r="ET303" s="378" t="str">
        <f>IFERROR(IF(AND($EL303="fem",'Classificação geral'!$F297=1),'Classificação geral'!M297,""),"")</f>
        <v/>
      </c>
      <c r="EU303" s="378" t="str">
        <f>IFERROR(IF(AND($EL303="fem",'Classificação geral'!$F297=1),'Classificação geral'!N297,""),"")</f>
        <v/>
      </c>
      <c r="EV303" s="306"/>
      <c r="EW303" s="378" t="str">
        <f>IFERROR(IF(AND($EL303="fem",'Classificação geral'!$F297=1),'Classificação geral'!P297,""),"")</f>
        <v/>
      </c>
      <c r="EX303" s="378" t="str">
        <f>IFERROR(IF(AND($EL303="fem",'Classificação geral'!$F297=1),'Classificação geral'!Q297,""),"")</f>
        <v/>
      </c>
      <c r="EY303" s="378" t="str">
        <f>IFERROR(IF(AND($EL303="fem",'Classificação geral'!$F297=1),'Classificação geral'!R297,""),"")</f>
        <v/>
      </c>
      <c r="EZ303" s="296"/>
      <c r="FA303" s="380" t="str">
        <f t="shared" si="468"/>
        <v/>
      </c>
      <c r="FB303" s="297" t="str">
        <f>IFERROR(RANK(EZ303,EZ:EZ,0)+ COUNTIF(EZ$13:$EZ302,EZ303),"")</f>
        <v/>
      </c>
      <c r="FC303" s="298"/>
      <c r="FD303" s="305"/>
      <c r="FE303" s="295"/>
      <c r="FF303" s="306"/>
      <c r="FG303" s="293"/>
      <c r="FH303" s="293"/>
      <c r="FI303" s="306"/>
      <c r="FJ303" s="378" t="str">
        <f>IFERROR(IF(AND($FH303="mas",'Classificação geral'!$F297=1),'Classificação geral'!G297,""),"")</f>
        <v/>
      </c>
      <c r="FK303" s="378" t="str">
        <f>IFERROR(IF(AND($FH303="mas",'Classificação geral'!$F297=1),'Classificação geral'!H297,""),"")</f>
        <v/>
      </c>
      <c r="FL303" s="378" t="str">
        <f>IFERROR(IF(AND($FH303="mas",'Classificação geral'!$F297=1),'Classificação geral'!I297,""),"")</f>
        <v/>
      </c>
      <c r="FM303" s="378" t="str">
        <f>IFERROR(IF(AND($FH303="mas",'Classificação geral'!$F297=1),'Classificação geral'!J297,""),"")</f>
        <v/>
      </c>
      <c r="FN303" s="378" t="str">
        <f>IFERROR(IF(AND($FH303="mas",'Classificação geral'!$F297=1),'Classificação geral'!K297,""),"")</f>
        <v/>
      </c>
      <c r="FO303" s="378" t="str">
        <f>IFERROR(IF(AND($FH303="mas",'Classificação geral'!$F297=1),'Classificação geral'!L297,""),"")</f>
        <v/>
      </c>
      <c r="FP303" s="378" t="str">
        <f>IFERROR(IF(AND($FH303="mas",'Classificação geral'!$F297=1),'Classificação geral'!M297,""),"")</f>
        <v/>
      </c>
      <c r="FQ303" s="378" t="str">
        <f>IFERROR(IF(AND($FH303="mas",'Classificação geral'!$F297=1),'Classificação geral'!N297,""),"")</f>
        <v/>
      </c>
      <c r="FR303" s="378" t="str">
        <f>IFERROR(IF(AND($FH303="mas",'Classificação geral'!$F297=1),'Classificação geral'!O297,""),"")</f>
        <v/>
      </c>
      <c r="FS303" s="378" t="str">
        <f>IFERROR(IF(AND($FH303="mas",'Classificação geral'!$F297=1),'Classificação geral'!P297,""),"")</f>
        <v/>
      </c>
      <c r="FT303" s="378" t="str">
        <f>IFERROR(IF(AND($FH303="mas",'Classificação geral'!$F297=1),'Classificação geral'!Q297,""),"")</f>
        <v/>
      </c>
      <c r="FU303" s="378" t="str">
        <f>IFERROR(IF(AND($FH303="mas",'Classificação geral'!$F297=1),'Classificação geral'!R297,""),"")</f>
        <v/>
      </c>
      <c r="FV303" s="306"/>
      <c r="FW303" s="380" t="str">
        <f t="shared" si="469"/>
        <v/>
      </c>
      <c r="FX303" s="297" t="str">
        <f>IFERROR(RANK(FV303,FV:FV,0)+ COUNTIF($FV$13:FV302,FV303),"")</f>
        <v/>
      </c>
      <c r="FY303" s="305"/>
      <c r="FZ303" s="295"/>
      <c r="GA303" s="295"/>
      <c r="GB303" s="293"/>
      <c r="GC303" s="293"/>
      <c r="GD303" s="306"/>
      <c r="GE303" s="378" t="str">
        <f>IFERROR(IF(AND($GC303="fem",'Classificação geral'!$F297=2),'Classificação geral'!G297,""),"")</f>
        <v/>
      </c>
      <c r="GF303" s="378" t="str">
        <f>IFERROR(IF(AND($GC303="fem",'Classificação geral'!$F297=2),'Classificação geral'!H297,""),"")</f>
        <v/>
      </c>
      <c r="GG303" s="378" t="str">
        <f>IFERROR(IF(AND($GC303="fem",'Classificação geral'!$F297=2),'Classificação geral'!I297,""),"")</f>
        <v/>
      </c>
      <c r="GH303" s="378" t="str">
        <f>IFERROR(IF(AND($GC303="fem",'Classificação geral'!$F297=2),'Classificação geral'!J297,""),"")</f>
        <v/>
      </c>
      <c r="GI303" s="378" t="str">
        <f>IFERROR(IF(AND($GC303="fem",'Classificação geral'!$F297=2),'Classificação geral'!K297,""),"")</f>
        <v/>
      </c>
      <c r="GJ303" s="378" t="str">
        <f>IFERROR(IF(AND($GC303="fem",'Classificação geral'!$F297=2),'Classificação geral'!L297,""),"")</f>
        <v/>
      </c>
      <c r="GK303" s="378" t="str">
        <f>IFERROR(IF(AND($GC303="fem",'Classificação geral'!$F297=2),'Classificação geral'!M297,""),"")</f>
        <v/>
      </c>
      <c r="GL303" s="378" t="str">
        <f>IFERROR(IF(AND($GC303="fem",'Classificação geral'!$F297=2),'Classificação geral'!N297,""),"")</f>
        <v/>
      </c>
      <c r="GM303" s="378" t="str">
        <f>IFERROR(IF(AND($GC303="fem",'Classificação geral'!$F297=2),'Classificação geral'!O297,""),"")</f>
        <v/>
      </c>
      <c r="GN303" s="378" t="str">
        <f>IFERROR(IF(AND($GC303="fem",'Classificação geral'!$F297=2),'Classificação geral'!P297,""),"")</f>
        <v/>
      </c>
      <c r="GO303" s="378" t="str">
        <f>IFERROR(IF(AND($GC303="fem",'Classificação geral'!$F297=2),'Classificação geral'!Q297,""),"")</f>
        <v/>
      </c>
      <c r="GP303" s="378" t="str">
        <f>IFERROR(IF(AND($GC303="fem",'Classificação geral'!$F297=2),'Classificação geral'!R297,""),"")</f>
        <v/>
      </c>
      <c r="GQ303" s="306"/>
      <c r="GR303" s="380" t="str">
        <f t="shared" si="470"/>
        <v/>
      </c>
      <c r="GS303" s="297" t="str">
        <f>IFERROR(RANK(GQ303,GQ:GQ,0)+ COUNTIF($GQ$13:GQ302,GQ303),"")</f>
        <v/>
      </c>
      <c r="GT303" s="305"/>
      <c r="GU303" s="295"/>
      <c r="GV303" s="295"/>
      <c r="GW303" s="293"/>
      <c r="GX303" s="293"/>
      <c r="GY303" s="306"/>
      <c r="GZ303" s="306"/>
      <c r="HA303" s="306"/>
      <c r="HB303" s="306"/>
      <c r="HC303" s="306"/>
      <c r="HD303" s="306"/>
      <c r="HE303" s="306"/>
      <c r="HF303" s="306"/>
      <c r="HG303" s="306"/>
      <c r="HH303" s="306"/>
      <c r="HI303" s="306"/>
      <c r="HJ303" s="306"/>
      <c r="HK303" s="306"/>
      <c r="HL303" s="306"/>
      <c r="HM303" s="380" t="str">
        <f t="shared" si="471"/>
        <v/>
      </c>
      <c r="HN303" s="297" t="str">
        <f>IFERROR(RANK(HL303,HL:HL,0)+ COUNTIF($HL$13:HL302,HL303),"")</f>
        <v/>
      </c>
      <c r="HO303" s="305"/>
      <c r="HP303" s="295"/>
      <c r="HQ303" s="306"/>
      <c r="HR303" s="293"/>
      <c r="HS303" s="293"/>
      <c r="HT303" s="293"/>
      <c r="HU303" s="382">
        <f>IF($HT303='Classificação geral'!$F297,'Classificação geral'!G297,"")</f>
        <v>0</v>
      </c>
      <c r="HV303" s="382">
        <f>IF($HT303='Classificação geral'!$F297,'Classificação geral'!H297,"")</f>
        <v>0</v>
      </c>
      <c r="HW303" s="382">
        <f>IF($HT303='Classificação geral'!$F297,'Classificação geral'!I297,"")</f>
        <v>0</v>
      </c>
      <c r="HX303" s="382">
        <f>IF($HT303='Classificação geral'!$F297,'Classificação geral'!J297,"")</f>
        <v>0</v>
      </c>
      <c r="HY303" s="382">
        <f>IF($HT303='Classificação geral'!$F297,'Classificação geral'!K297,"")</f>
        <v>0</v>
      </c>
      <c r="HZ303" s="382">
        <f>IF($HT303='Classificação geral'!$F297,'Classificação geral'!L297,"")</f>
        <v>0</v>
      </c>
      <c r="IA303" s="382">
        <f>IF($HT303='Classificação geral'!$F297,'Classificação geral'!M297,"")</f>
        <v>0</v>
      </c>
      <c r="IB303" s="382">
        <f>IF($HT303='Classificação geral'!$F297,'Classificação geral'!N297,"")</f>
        <v>0</v>
      </c>
      <c r="IC303" s="382">
        <f>IF($HT303='Classificação geral'!$F297,'Classificação geral'!O297,"")</f>
        <v>0</v>
      </c>
      <c r="ID303" s="382">
        <f>IF($HT303='Classificação geral'!$F297,'Classificação geral'!P297,"")</f>
        <v>0</v>
      </c>
      <c r="IE303" s="382">
        <f>IF($HT303='Classificação geral'!$F297,'Classificação geral'!Q297,"")</f>
        <v>0</v>
      </c>
      <c r="IF303" s="382">
        <f>IF($HT303='Classificação geral'!$F297,'Classificação geral'!R297,"")</f>
        <v>0</v>
      </c>
      <c r="IG303" s="379">
        <f>IF($HT303='Classificação geral'!$F297,'Classificação geral'!$U297,"")</f>
        <v>0</v>
      </c>
      <c r="IH303" s="334" t="str">
        <f t="shared" si="466"/>
        <v/>
      </c>
      <c r="II303" s="297">
        <f>IFERROR(RANK(IG303,IG:IG,0)+ COUNTIF($IG$13:IG302,IG303),"")</f>
        <v>163</v>
      </c>
      <c r="IJ303" s="305"/>
      <c r="IK303" s="295"/>
      <c r="IL303" s="306"/>
      <c r="IM303" s="293"/>
      <c r="IN303" s="293"/>
      <c r="IO303" s="293"/>
      <c r="IP303" s="379">
        <f>IF($IO303='Classificação geral'!$F297,'Classificação geral'!G297,"")</f>
        <v>0</v>
      </c>
      <c r="IQ303" s="379">
        <f>IF($IO303='Classificação geral'!$F297,'Classificação geral'!H297,"")</f>
        <v>0</v>
      </c>
      <c r="IR303" s="379">
        <f>IF($IO303='Classificação geral'!$F297,'Classificação geral'!I297,"")</f>
        <v>0</v>
      </c>
      <c r="IS303" s="379">
        <f>IF($IO303='Classificação geral'!$F297,'Classificação geral'!J297,"")</f>
        <v>0</v>
      </c>
      <c r="IT303" s="379">
        <f>IF($IO303='Classificação geral'!$F297,'Classificação geral'!K297,"")</f>
        <v>0</v>
      </c>
      <c r="IU303" s="379">
        <f>IF($IO303='Classificação geral'!$F297,'Classificação geral'!L297,"")</f>
        <v>0</v>
      </c>
      <c r="IV303" s="379">
        <f>IF($IO303='Classificação geral'!$F297,'Classificação geral'!M297,"")</f>
        <v>0</v>
      </c>
      <c r="IW303" s="379">
        <f>IF($IO303='Classificação geral'!$F297,'Classificação geral'!N297,"")</f>
        <v>0</v>
      </c>
      <c r="IX303" s="379">
        <f>IF($IO303='Classificação geral'!$F297,'Classificação geral'!O297,"")</f>
        <v>0</v>
      </c>
      <c r="IY303" s="379">
        <f>IF($IO303='Classificação geral'!$F297,'Classificação geral'!P297,"")</f>
        <v>0</v>
      </c>
      <c r="IZ303" s="379">
        <f>IF($IO303='Classificação geral'!$F297,'Classificação geral'!Q297,"")</f>
        <v>0</v>
      </c>
      <c r="JA303" s="379">
        <f>IF($IO303='Classificação geral'!$F297,'Classificação geral'!R297,"")</f>
        <v>0</v>
      </c>
      <c r="JB303" s="296">
        <f>IF($IO303='Classificação geral'!$F297,'Classificação geral'!$U297,"")</f>
        <v>0</v>
      </c>
      <c r="JC303" s="334" t="str">
        <f t="shared" si="467"/>
        <v/>
      </c>
      <c r="JD303" s="297">
        <f>IFERROR(RANK(JB303,JB:JB,0)+ COUNTIF($JB$13:JB302,JB303),"")</f>
        <v>163</v>
      </c>
    </row>
    <row r="304" spans="139:264" ht="24.6" x14ac:dyDescent="0.4">
      <c r="EI304" s="295"/>
      <c r="EJ304" s="306"/>
      <c r="EK304" s="293"/>
      <c r="EL304" s="293"/>
      <c r="EM304" s="293"/>
      <c r="EN304" s="378" t="str">
        <f>IFERROR(IF(AND($EL304="fem",'Classificação geral'!$F298=1),'Classificação geral'!G298,""),"")</f>
        <v/>
      </c>
      <c r="EO304" s="378" t="str">
        <f>IFERROR(IF(AND($EL304="fem",'Classificação geral'!$F298=1),'Classificação geral'!H298,""),"")</f>
        <v/>
      </c>
      <c r="EP304" s="378" t="str">
        <f>IFERROR(IF(AND($EL304="fem",'Classificação geral'!$F298=1),'Classificação geral'!I298,""),"")</f>
        <v/>
      </c>
      <c r="EQ304" s="378" t="str">
        <f>IFERROR(IF(AND($EL304="fem",'Classificação geral'!$F298=1),'Classificação geral'!J298,""),"")</f>
        <v/>
      </c>
      <c r="ER304" s="306"/>
      <c r="ES304" s="378" t="str">
        <f>IFERROR(IF(AND($EL304="fem",'Classificação geral'!$F298=1),'Classificação geral'!L298,""),"")</f>
        <v/>
      </c>
      <c r="ET304" s="378" t="str">
        <f>IFERROR(IF(AND($EL304="fem",'Classificação geral'!$F298=1),'Classificação geral'!M298,""),"")</f>
        <v/>
      </c>
      <c r="EU304" s="378" t="str">
        <f>IFERROR(IF(AND($EL304="fem",'Classificação geral'!$F298=1),'Classificação geral'!N298,""),"")</f>
        <v/>
      </c>
      <c r="EV304" s="306"/>
      <c r="EW304" s="378" t="str">
        <f>IFERROR(IF(AND($EL304="fem",'Classificação geral'!$F298=1),'Classificação geral'!P298,""),"")</f>
        <v/>
      </c>
      <c r="EX304" s="378" t="str">
        <f>IFERROR(IF(AND($EL304="fem",'Classificação geral'!$F298=1),'Classificação geral'!Q298,""),"")</f>
        <v/>
      </c>
      <c r="EY304" s="378" t="str">
        <f>IFERROR(IF(AND($EL304="fem",'Classificação geral'!$F298=1),'Classificação geral'!R298,""),"")</f>
        <v/>
      </c>
      <c r="EZ304" s="296"/>
      <c r="FA304" s="380" t="str">
        <f t="shared" si="468"/>
        <v/>
      </c>
      <c r="FB304" s="297" t="str">
        <f>IFERROR(RANK(EZ304,EZ:EZ,0)+ COUNTIF(EZ$13:$EZ303,EZ304),"")</f>
        <v/>
      </c>
      <c r="FC304" s="298"/>
      <c r="FD304" s="305"/>
      <c r="FE304" s="295"/>
      <c r="FF304" s="306"/>
      <c r="FG304" s="293"/>
      <c r="FH304" s="293"/>
      <c r="FI304" s="306"/>
      <c r="FJ304" s="378" t="str">
        <f>IFERROR(IF(AND($FH304="mas",'Classificação geral'!$F298=1),'Classificação geral'!G298,""),"")</f>
        <v/>
      </c>
      <c r="FK304" s="378" t="str">
        <f>IFERROR(IF(AND($FH304="mas",'Classificação geral'!$F298=1),'Classificação geral'!H298,""),"")</f>
        <v/>
      </c>
      <c r="FL304" s="378" t="str">
        <f>IFERROR(IF(AND($FH304="mas",'Classificação geral'!$F298=1),'Classificação geral'!I298,""),"")</f>
        <v/>
      </c>
      <c r="FM304" s="378" t="str">
        <f>IFERROR(IF(AND($FH304="mas",'Classificação geral'!$F298=1),'Classificação geral'!J298,""),"")</f>
        <v/>
      </c>
      <c r="FN304" s="378" t="str">
        <f>IFERROR(IF(AND($FH304="mas",'Classificação geral'!$F298=1),'Classificação geral'!K298,""),"")</f>
        <v/>
      </c>
      <c r="FO304" s="378" t="str">
        <f>IFERROR(IF(AND($FH304="mas",'Classificação geral'!$F298=1),'Classificação geral'!L298,""),"")</f>
        <v/>
      </c>
      <c r="FP304" s="378" t="str">
        <f>IFERROR(IF(AND($FH304="mas",'Classificação geral'!$F298=1),'Classificação geral'!M298,""),"")</f>
        <v/>
      </c>
      <c r="FQ304" s="378" t="str">
        <f>IFERROR(IF(AND($FH304="mas",'Classificação geral'!$F298=1),'Classificação geral'!N298,""),"")</f>
        <v/>
      </c>
      <c r="FR304" s="378" t="str">
        <f>IFERROR(IF(AND($FH304="mas",'Classificação geral'!$F298=1),'Classificação geral'!O298,""),"")</f>
        <v/>
      </c>
      <c r="FS304" s="378" t="str">
        <f>IFERROR(IF(AND($FH304="mas",'Classificação geral'!$F298=1),'Classificação geral'!P298,""),"")</f>
        <v/>
      </c>
      <c r="FT304" s="378" t="str">
        <f>IFERROR(IF(AND($FH304="mas",'Classificação geral'!$F298=1),'Classificação geral'!Q298,""),"")</f>
        <v/>
      </c>
      <c r="FU304" s="378" t="str">
        <f>IFERROR(IF(AND($FH304="mas",'Classificação geral'!$F298=1),'Classificação geral'!R298,""),"")</f>
        <v/>
      </c>
      <c r="FV304" s="306"/>
      <c r="FW304" s="380" t="str">
        <f t="shared" si="469"/>
        <v/>
      </c>
      <c r="FX304" s="297" t="str">
        <f>IFERROR(RANK(FV304,FV:FV,0)+ COUNTIF($FV$13:FV303,FV304),"")</f>
        <v/>
      </c>
      <c r="FY304" s="305"/>
      <c r="FZ304" s="295"/>
      <c r="GA304" s="295"/>
      <c r="GB304" s="293"/>
      <c r="GC304" s="293"/>
      <c r="GD304" s="306"/>
      <c r="GE304" s="378" t="str">
        <f>IFERROR(IF(AND($GC304="fem",'Classificação geral'!$F298=2),'Classificação geral'!G298,""),"")</f>
        <v/>
      </c>
      <c r="GF304" s="378" t="str">
        <f>IFERROR(IF(AND($GC304="fem",'Classificação geral'!$F298=2),'Classificação geral'!H298,""),"")</f>
        <v/>
      </c>
      <c r="GG304" s="378" t="str">
        <f>IFERROR(IF(AND($GC304="fem",'Classificação geral'!$F298=2),'Classificação geral'!I298,""),"")</f>
        <v/>
      </c>
      <c r="GH304" s="378" t="str">
        <f>IFERROR(IF(AND($GC304="fem",'Classificação geral'!$F298=2),'Classificação geral'!J298,""),"")</f>
        <v/>
      </c>
      <c r="GI304" s="378" t="str">
        <f>IFERROR(IF(AND($GC304="fem",'Classificação geral'!$F298=2),'Classificação geral'!K298,""),"")</f>
        <v/>
      </c>
      <c r="GJ304" s="378" t="str">
        <f>IFERROR(IF(AND($GC304="fem",'Classificação geral'!$F298=2),'Classificação geral'!L298,""),"")</f>
        <v/>
      </c>
      <c r="GK304" s="378" t="str">
        <f>IFERROR(IF(AND($GC304="fem",'Classificação geral'!$F298=2),'Classificação geral'!M298,""),"")</f>
        <v/>
      </c>
      <c r="GL304" s="378" t="str">
        <f>IFERROR(IF(AND($GC304="fem",'Classificação geral'!$F298=2),'Classificação geral'!N298,""),"")</f>
        <v/>
      </c>
      <c r="GM304" s="378" t="str">
        <f>IFERROR(IF(AND($GC304="fem",'Classificação geral'!$F298=2),'Classificação geral'!O298,""),"")</f>
        <v/>
      </c>
      <c r="GN304" s="378" t="str">
        <f>IFERROR(IF(AND($GC304="fem",'Classificação geral'!$F298=2),'Classificação geral'!P298,""),"")</f>
        <v/>
      </c>
      <c r="GO304" s="378" t="str">
        <f>IFERROR(IF(AND($GC304="fem",'Classificação geral'!$F298=2),'Classificação geral'!Q298,""),"")</f>
        <v/>
      </c>
      <c r="GP304" s="378" t="str">
        <f>IFERROR(IF(AND($GC304="fem",'Classificação geral'!$F298=2),'Classificação geral'!R298,""),"")</f>
        <v/>
      </c>
      <c r="GQ304" s="306"/>
      <c r="GR304" s="380" t="str">
        <f t="shared" si="470"/>
        <v/>
      </c>
      <c r="GS304" s="297" t="str">
        <f>IFERROR(RANK(GQ304,GQ:GQ,0)+ COUNTIF($GQ$13:GQ303,GQ304),"")</f>
        <v/>
      </c>
      <c r="GT304" s="305"/>
      <c r="GU304" s="295"/>
      <c r="GV304" s="295"/>
      <c r="GW304" s="293"/>
      <c r="GX304" s="293"/>
      <c r="GY304" s="306"/>
      <c r="GZ304" s="306"/>
      <c r="HA304" s="306"/>
      <c r="HB304" s="306"/>
      <c r="HC304" s="306"/>
      <c r="HD304" s="306"/>
      <c r="HE304" s="306"/>
      <c r="HF304" s="306"/>
      <c r="HG304" s="306"/>
      <c r="HH304" s="306"/>
      <c r="HI304" s="306"/>
      <c r="HJ304" s="306"/>
      <c r="HK304" s="306"/>
      <c r="HL304" s="306"/>
      <c r="HM304" s="380" t="str">
        <f t="shared" si="471"/>
        <v/>
      </c>
      <c r="HN304" s="297" t="str">
        <f>IFERROR(RANK(HL304,HL:HL,0)+ COUNTIF($HL$13:HL303,HL304),"")</f>
        <v/>
      </c>
      <c r="HO304" s="305"/>
      <c r="HP304" s="295"/>
      <c r="HQ304" s="306"/>
      <c r="HR304" s="293"/>
      <c r="HS304" s="293"/>
      <c r="HT304" s="293"/>
      <c r="HU304" s="382">
        <f>IF($HT304='Classificação geral'!$F298,'Classificação geral'!G298,"")</f>
        <v>0</v>
      </c>
      <c r="HV304" s="382">
        <f>IF($HT304='Classificação geral'!$F298,'Classificação geral'!H298,"")</f>
        <v>0</v>
      </c>
      <c r="HW304" s="382">
        <f>IF($HT304='Classificação geral'!$F298,'Classificação geral'!I298,"")</f>
        <v>0</v>
      </c>
      <c r="HX304" s="382">
        <f>IF($HT304='Classificação geral'!$F298,'Classificação geral'!J298,"")</f>
        <v>0</v>
      </c>
      <c r="HY304" s="382">
        <f>IF($HT304='Classificação geral'!$F298,'Classificação geral'!K298,"")</f>
        <v>0</v>
      </c>
      <c r="HZ304" s="382">
        <f>IF($HT304='Classificação geral'!$F298,'Classificação geral'!L298,"")</f>
        <v>0</v>
      </c>
      <c r="IA304" s="382">
        <f>IF($HT304='Classificação geral'!$F298,'Classificação geral'!M298,"")</f>
        <v>0</v>
      </c>
      <c r="IB304" s="382">
        <f>IF($HT304='Classificação geral'!$F298,'Classificação geral'!N298,"")</f>
        <v>0</v>
      </c>
      <c r="IC304" s="382">
        <f>IF($HT304='Classificação geral'!$F298,'Classificação geral'!O298,"")</f>
        <v>0</v>
      </c>
      <c r="ID304" s="382">
        <f>IF($HT304='Classificação geral'!$F298,'Classificação geral'!P298,"")</f>
        <v>0</v>
      </c>
      <c r="IE304" s="382">
        <f>IF($HT304='Classificação geral'!$F298,'Classificação geral'!Q298,"")</f>
        <v>0</v>
      </c>
      <c r="IF304" s="382">
        <f>IF($HT304='Classificação geral'!$F298,'Classificação geral'!R298,"")</f>
        <v>0</v>
      </c>
      <c r="IG304" s="379">
        <f>IF($HT304='Classificação geral'!$F298,'Classificação geral'!$U298,"")</f>
        <v>0</v>
      </c>
      <c r="IH304" s="334" t="str">
        <f t="shared" si="466"/>
        <v/>
      </c>
      <c r="II304" s="297">
        <f>IFERROR(RANK(IG304,IG:IG,0)+ COUNTIF($IG$13:IG303,IG304),"")</f>
        <v>164</v>
      </c>
      <c r="IJ304" s="305"/>
      <c r="IK304" s="295"/>
      <c r="IL304" s="306"/>
      <c r="IM304" s="293"/>
      <c r="IN304" s="293"/>
      <c r="IO304" s="293"/>
      <c r="IP304" s="379">
        <f>IF($IO304='Classificação geral'!$F298,'Classificação geral'!G298,"")</f>
        <v>0</v>
      </c>
      <c r="IQ304" s="379">
        <f>IF($IO304='Classificação geral'!$F298,'Classificação geral'!H298,"")</f>
        <v>0</v>
      </c>
      <c r="IR304" s="379">
        <f>IF($IO304='Classificação geral'!$F298,'Classificação geral'!I298,"")</f>
        <v>0</v>
      </c>
      <c r="IS304" s="379">
        <f>IF($IO304='Classificação geral'!$F298,'Classificação geral'!J298,"")</f>
        <v>0</v>
      </c>
      <c r="IT304" s="379">
        <f>IF($IO304='Classificação geral'!$F298,'Classificação geral'!K298,"")</f>
        <v>0</v>
      </c>
      <c r="IU304" s="379">
        <f>IF($IO304='Classificação geral'!$F298,'Classificação geral'!L298,"")</f>
        <v>0</v>
      </c>
      <c r="IV304" s="379">
        <f>IF($IO304='Classificação geral'!$F298,'Classificação geral'!M298,"")</f>
        <v>0</v>
      </c>
      <c r="IW304" s="379">
        <f>IF($IO304='Classificação geral'!$F298,'Classificação geral'!N298,"")</f>
        <v>0</v>
      </c>
      <c r="IX304" s="379">
        <f>IF($IO304='Classificação geral'!$F298,'Classificação geral'!O298,"")</f>
        <v>0</v>
      </c>
      <c r="IY304" s="379">
        <f>IF($IO304='Classificação geral'!$F298,'Classificação geral'!P298,"")</f>
        <v>0</v>
      </c>
      <c r="IZ304" s="379">
        <f>IF($IO304='Classificação geral'!$F298,'Classificação geral'!Q298,"")</f>
        <v>0</v>
      </c>
      <c r="JA304" s="379">
        <f>IF($IO304='Classificação geral'!$F298,'Classificação geral'!R298,"")</f>
        <v>0</v>
      </c>
      <c r="JB304" s="296">
        <f>IF($IO304='Classificação geral'!$F298,'Classificação geral'!$U298,"")</f>
        <v>0</v>
      </c>
      <c r="JC304" s="334" t="str">
        <f t="shared" si="467"/>
        <v/>
      </c>
      <c r="JD304" s="297">
        <f>IFERROR(RANK(JB304,JB:JB,0)+ COUNTIF($JB$13:JB303,JB304),"")</f>
        <v>164</v>
      </c>
    </row>
    <row r="305" spans="139:264" ht="24.6" x14ac:dyDescent="0.4">
      <c r="EI305" s="295"/>
      <c r="EJ305" s="306"/>
      <c r="EK305" s="293"/>
      <c r="EL305" s="293"/>
      <c r="EM305" s="293"/>
      <c r="EN305" s="378" t="str">
        <f>IFERROR(IF(AND($EL305="fem",'Classificação geral'!$F299=1),'Classificação geral'!G299,""),"")</f>
        <v/>
      </c>
      <c r="EO305" s="378" t="str">
        <f>IFERROR(IF(AND($EL305="fem",'Classificação geral'!$F299=1),'Classificação geral'!H299,""),"")</f>
        <v/>
      </c>
      <c r="EP305" s="378" t="str">
        <f>IFERROR(IF(AND($EL305="fem",'Classificação geral'!$F299=1),'Classificação geral'!I299,""),"")</f>
        <v/>
      </c>
      <c r="EQ305" s="378" t="str">
        <f>IFERROR(IF(AND($EL305="fem",'Classificação geral'!$F299=1),'Classificação geral'!J299,""),"")</f>
        <v/>
      </c>
      <c r="ER305" s="306"/>
      <c r="ES305" s="378" t="str">
        <f>IFERROR(IF(AND($EL305="fem",'Classificação geral'!$F299=1),'Classificação geral'!L299,""),"")</f>
        <v/>
      </c>
      <c r="ET305" s="378" t="str">
        <f>IFERROR(IF(AND($EL305="fem",'Classificação geral'!$F299=1),'Classificação geral'!M299,""),"")</f>
        <v/>
      </c>
      <c r="EU305" s="378" t="str">
        <f>IFERROR(IF(AND($EL305="fem",'Classificação geral'!$F299=1),'Classificação geral'!N299,""),"")</f>
        <v/>
      </c>
      <c r="EV305" s="306"/>
      <c r="EW305" s="378" t="str">
        <f>IFERROR(IF(AND($EL305="fem",'Classificação geral'!$F299=1),'Classificação geral'!P299,""),"")</f>
        <v/>
      </c>
      <c r="EX305" s="378" t="str">
        <f>IFERROR(IF(AND($EL305="fem",'Classificação geral'!$F299=1),'Classificação geral'!Q299,""),"")</f>
        <v/>
      </c>
      <c r="EY305" s="378" t="str">
        <f>IFERROR(IF(AND($EL305="fem",'Classificação geral'!$F299=1),'Classificação geral'!R299,""),"")</f>
        <v/>
      </c>
      <c r="EZ305" s="296"/>
      <c r="FA305" s="380" t="str">
        <f t="shared" si="468"/>
        <v/>
      </c>
      <c r="FB305" s="297" t="str">
        <f>IFERROR(RANK(EZ305,EZ:EZ,0)+ COUNTIF(EZ$13:$EZ304,EZ305),"")</f>
        <v/>
      </c>
      <c r="FC305" s="298"/>
      <c r="FD305" s="305"/>
      <c r="FE305" s="295"/>
      <c r="FF305" s="306"/>
      <c r="FG305" s="293"/>
      <c r="FH305" s="293"/>
      <c r="FI305" s="306"/>
      <c r="FJ305" s="378" t="str">
        <f>IFERROR(IF(AND($FH305="mas",'Classificação geral'!$F299=1),'Classificação geral'!G299,""),"")</f>
        <v/>
      </c>
      <c r="FK305" s="378" t="str">
        <f>IFERROR(IF(AND($FH305="mas",'Classificação geral'!$F299=1),'Classificação geral'!H299,""),"")</f>
        <v/>
      </c>
      <c r="FL305" s="378" t="str">
        <f>IFERROR(IF(AND($FH305="mas",'Classificação geral'!$F299=1),'Classificação geral'!I299,""),"")</f>
        <v/>
      </c>
      <c r="FM305" s="378" t="str">
        <f>IFERROR(IF(AND($FH305="mas",'Classificação geral'!$F299=1),'Classificação geral'!J299,""),"")</f>
        <v/>
      </c>
      <c r="FN305" s="378" t="str">
        <f>IFERROR(IF(AND($FH305="mas",'Classificação geral'!$F299=1),'Classificação geral'!K299,""),"")</f>
        <v/>
      </c>
      <c r="FO305" s="378" t="str">
        <f>IFERROR(IF(AND($FH305="mas",'Classificação geral'!$F299=1),'Classificação geral'!L299,""),"")</f>
        <v/>
      </c>
      <c r="FP305" s="378" t="str">
        <f>IFERROR(IF(AND($FH305="mas",'Classificação geral'!$F299=1),'Classificação geral'!M299,""),"")</f>
        <v/>
      </c>
      <c r="FQ305" s="378" t="str">
        <f>IFERROR(IF(AND($FH305="mas",'Classificação geral'!$F299=1),'Classificação geral'!N299,""),"")</f>
        <v/>
      </c>
      <c r="FR305" s="378" t="str">
        <f>IFERROR(IF(AND($FH305="mas",'Classificação geral'!$F299=1),'Classificação geral'!O299,""),"")</f>
        <v/>
      </c>
      <c r="FS305" s="378" t="str">
        <f>IFERROR(IF(AND($FH305="mas",'Classificação geral'!$F299=1),'Classificação geral'!P299,""),"")</f>
        <v/>
      </c>
      <c r="FT305" s="378" t="str">
        <f>IFERROR(IF(AND($FH305="mas",'Classificação geral'!$F299=1),'Classificação geral'!Q299,""),"")</f>
        <v/>
      </c>
      <c r="FU305" s="378" t="str">
        <f>IFERROR(IF(AND($FH305="mas",'Classificação geral'!$F299=1),'Classificação geral'!R299,""),"")</f>
        <v/>
      </c>
      <c r="FV305" s="306"/>
      <c r="FW305" s="380" t="str">
        <f t="shared" si="469"/>
        <v/>
      </c>
      <c r="FX305" s="297" t="str">
        <f>IFERROR(RANK(FV305,FV:FV,0)+ COUNTIF($FV$13:FV304,FV305),"")</f>
        <v/>
      </c>
      <c r="FY305" s="305"/>
      <c r="FZ305" s="295"/>
      <c r="GA305" s="295"/>
      <c r="GB305" s="293"/>
      <c r="GC305" s="293"/>
      <c r="GD305" s="306"/>
      <c r="GE305" s="378" t="str">
        <f>IFERROR(IF(AND($GC305="fem",'Classificação geral'!$F299=2),'Classificação geral'!G299,""),"")</f>
        <v/>
      </c>
      <c r="GF305" s="378" t="str">
        <f>IFERROR(IF(AND($GC305="fem",'Classificação geral'!$F299=2),'Classificação geral'!H299,""),"")</f>
        <v/>
      </c>
      <c r="GG305" s="378" t="str">
        <f>IFERROR(IF(AND($GC305="fem",'Classificação geral'!$F299=2),'Classificação geral'!I299,""),"")</f>
        <v/>
      </c>
      <c r="GH305" s="378" t="str">
        <f>IFERROR(IF(AND($GC305="fem",'Classificação geral'!$F299=2),'Classificação geral'!J299,""),"")</f>
        <v/>
      </c>
      <c r="GI305" s="378" t="str">
        <f>IFERROR(IF(AND($GC305="fem",'Classificação geral'!$F299=2),'Classificação geral'!K299,""),"")</f>
        <v/>
      </c>
      <c r="GJ305" s="378" t="str">
        <f>IFERROR(IF(AND($GC305="fem",'Classificação geral'!$F299=2),'Classificação geral'!L299,""),"")</f>
        <v/>
      </c>
      <c r="GK305" s="378" t="str">
        <f>IFERROR(IF(AND($GC305="fem",'Classificação geral'!$F299=2),'Classificação geral'!M299,""),"")</f>
        <v/>
      </c>
      <c r="GL305" s="378" t="str">
        <f>IFERROR(IF(AND($GC305="fem",'Classificação geral'!$F299=2),'Classificação geral'!N299,""),"")</f>
        <v/>
      </c>
      <c r="GM305" s="378" t="str">
        <f>IFERROR(IF(AND($GC305="fem",'Classificação geral'!$F299=2),'Classificação geral'!O299,""),"")</f>
        <v/>
      </c>
      <c r="GN305" s="378" t="str">
        <f>IFERROR(IF(AND($GC305="fem",'Classificação geral'!$F299=2),'Classificação geral'!P299,""),"")</f>
        <v/>
      </c>
      <c r="GO305" s="378" t="str">
        <f>IFERROR(IF(AND($GC305="fem",'Classificação geral'!$F299=2),'Classificação geral'!Q299,""),"")</f>
        <v/>
      </c>
      <c r="GP305" s="378" t="str">
        <f>IFERROR(IF(AND($GC305="fem",'Classificação geral'!$F299=2),'Classificação geral'!R299,""),"")</f>
        <v/>
      </c>
      <c r="GQ305" s="306"/>
      <c r="GR305" s="380" t="str">
        <f t="shared" si="470"/>
        <v/>
      </c>
      <c r="GS305" s="297" t="str">
        <f>IFERROR(RANK(GQ305,GQ:GQ,0)+ COUNTIF($GQ$13:GQ304,GQ305),"")</f>
        <v/>
      </c>
      <c r="GT305" s="305"/>
      <c r="GU305" s="295"/>
      <c r="GV305" s="295"/>
      <c r="GW305" s="293"/>
      <c r="GX305" s="293"/>
      <c r="GY305" s="306"/>
      <c r="GZ305" s="306"/>
      <c r="HA305" s="306"/>
      <c r="HB305" s="306"/>
      <c r="HC305" s="306"/>
      <c r="HD305" s="306"/>
      <c r="HE305" s="306"/>
      <c r="HF305" s="306"/>
      <c r="HG305" s="306"/>
      <c r="HH305" s="306"/>
      <c r="HI305" s="306"/>
      <c r="HJ305" s="306"/>
      <c r="HK305" s="306"/>
      <c r="HL305" s="306"/>
      <c r="HM305" s="380" t="str">
        <f t="shared" si="471"/>
        <v/>
      </c>
      <c r="HN305" s="297" t="str">
        <f>IFERROR(RANK(HL305,HL:HL,0)+ COUNTIF($HL$13:HL304,HL305),"")</f>
        <v/>
      </c>
      <c r="HO305" s="305"/>
      <c r="HP305" s="295"/>
      <c r="HQ305" s="306"/>
      <c r="HR305" s="293"/>
      <c r="HS305" s="293"/>
      <c r="HT305" s="293"/>
      <c r="HU305" s="382">
        <f>IF($HT305='Classificação geral'!$F299,'Classificação geral'!G299,"")</f>
        <v>0</v>
      </c>
      <c r="HV305" s="382">
        <f>IF($HT305='Classificação geral'!$F299,'Classificação geral'!H299,"")</f>
        <v>0</v>
      </c>
      <c r="HW305" s="382">
        <f>IF($HT305='Classificação geral'!$F299,'Classificação geral'!I299,"")</f>
        <v>0</v>
      </c>
      <c r="HX305" s="382">
        <f>IF($HT305='Classificação geral'!$F299,'Classificação geral'!J299,"")</f>
        <v>0</v>
      </c>
      <c r="HY305" s="382">
        <f>IF($HT305='Classificação geral'!$F299,'Classificação geral'!K299,"")</f>
        <v>0</v>
      </c>
      <c r="HZ305" s="382">
        <f>IF($HT305='Classificação geral'!$F299,'Classificação geral'!L299,"")</f>
        <v>0</v>
      </c>
      <c r="IA305" s="382">
        <f>IF($HT305='Classificação geral'!$F299,'Classificação geral'!M299,"")</f>
        <v>0</v>
      </c>
      <c r="IB305" s="382">
        <f>IF($HT305='Classificação geral'!$F299,'Classificação geral'!N299,"")</f>
        <v>0</v>
      </c>
      <c r="IC305" s="382">
        <f>IF($HT305='Classificação geral'!$F299,'Classificação geral'!O299,"")</f>
        <v>0</v>
      </c>
      <c r="ID305" s="382">
        <f>IF($HT305='Classificação geral'!$F299,'Classificação geral'!P299,"")</f>
        <v>0</v>
      </c>
      <c r="IE305" s="382">
        <f>IF($HT305='Classificação geral'!$F299,'Classificação geral'!Q299,"")</f>
        <v>0</v>
      </c>
      <c r="IF305" s="382">
        <f>IF($HT305='Classificação geral'!$F299,'Classificação geral'!R299,"")</f>
        <v>0</v>
      </c>
      <c r="IG305" s="379">
        <f>IF($HT305='Classificação geral'!$F299,'Classificação geral'!$U299,"")</f>
        <v>0</v>
      </c>
      <c r="IH305" s="334" t="str">
        <f t="shared" si="466"/>
        <v/>
      </c>
      <c r="II305" s="297">
        <f>IFERROR(RANK(IG305,IG:IG,0)+ COUNTIF($IG$13:IG304,IG305),"")</f>
        <v>165</v>
      </c>
      <c r="IJ305" s="305"/>
      <c r="IK305" s="295"/>
      <c r="IL305" s="306"/>
      <c r="IM305" s="293"/>
      <c r="IN305" s="293"/>
      <c r="IO305" s="293"/>
      <c r="IP305" s="379">
        <f>IF($IO305='Classificação geral'!$F299,'Classificação geral'!G299,"")</f>
        <v>0</v>
      </c>
      <c r="IQ305" s="379">
        <f>IF($IO305='Classificação geral'!$F299,'Classificação geral'!H299,"")</f>
        <v>0</v>
      </c>
      <c r="IR305" s="379">
        <f>IF($IO305='Classificação geral'!$F299,'Classificação geral'!I299,"")</f>
        <v>0</v>
      </c>
      <c r="IS305" s="379">
        <f>IF($IO305='Classificação geral'!$F299,'Classificação geral'!J299,"")</f>
        <v>0</v>
      </c>
      <c r="IT305" s="379">
        <f>IF($IO305='Classificação geral'!$F299,'Classificação geral'!K299,"")</f>
        <v>0</v>
      </c>
      <c r="IU305" s="379">
        <f>IF($IO305='Classificação geral'!$F299,'Classificação geral'!L299,"")</f>
        <v>0</v>
      </c>
      <c r="IV305" s="379">
        <f>IF($IO305='Classificação geral'!$F299,'Classificação geral'!M299,"")</f>
        <v>0</v>
      </c>
      <c r="IW305" s="379">
        <f>IF($IO305='Classificação geral'!$F299,'Classificação geral'!N299,"")</f>
        <v>0</v>
      </c>
      <c r="IX305" s="379">
        <f>IF($IO305='Classificação geral'!$F299,'Classificação geral'!O299,"")</f>
        <v>0</v>
      </c>
      <c r="IY305" s="379">
        <f>IF($IO305='Classificação geral'!$F299,'Classificação geral'!P299,"")</f>
        <v>0</v>
      </c>
      <c r="IZ305" s="379">
        <f>IF($IO305='Classificação geral'!$F299,'Classificação geral'!Q299,"")</f>
        <v>0</v>
      </c>
      <c r="JA305" s="379">
        <f>IF($IO305='Classificação geral'!$F299,'Classificação geral'!R299,"")</f>
        <v>0</v>
      </c>
      <c r="JB305" s="296">
        <f>IF($IO305='Classificação geral'!$F299,'Classificação geral'!$U299,"")</f>
        <v>0</v>
      </c>
      <c r="JC305" s="334" t="str">
        <f t="shared" si="467"/>
        <v/>
      </c>
      <c r="JD305" s="297">
        <f>IFERROR(RANK(JB305,JB:JB,0)+ COUNTIF($JB$13:JB304,JB305),"")</f>
        <v>165</v>
      </c>
    </row>
    <row r="306" spans="139:264" ht="24.6" x14ac:dyDescent="0.4">
      <c r="EI306" s="295"/>
      <c r="EJ306" s="306"/>
      <c r="EK306" s="293"/>
      <c r="EL306" s="293"/>
      <c r="EM306" s="293"/>
      <c r="EN306" s="378" t="str">
        <f>IFERROR(IF(AND($EL306="fem",'Classificação geral'!$F300=1),'Classificação geral'!G300,""),"")</f>
        <v/>
      </c>
      <c r="EO306" s="378" t="str">
        <f>IFERROR(IF(AND($EL306="fem",'Classificação geral'!$F300=1),'Classificação geral'!H300,""),"")</f>
        <v/>
      </c>
      <c r="EP306" s="378" t="str">
        <f>IFERROR(IF(AND($EL306="fem",'Classificação geral'!$F300=1),'Classificação geral'!I300,""),"")</f>
        <v/>
      </c>
      <c r="EQ306" s="378" t="str">
        <f>IFERROR(IF(AND($EL306="fem",'Classificação geral'!$F300=1),'Classificação geral'!J300,""),"")</f>
        <v/>
      </c>
      <c r="ER306" s="306"/>
      <c r="ES306" s="378" t="str">
        <f>IFERROR(IF(AND($EL306="fem",'Classificação geral'!$F300=1),'Classificação geral'!L300,""),"")</f>
        <v/>
      </c>
      <c r="ET306" s="378" t="str">
        <f>IFERROR(IF(AND($EL306="fem",'Classificação geral'!$F300=1),'Classificação geral'!M300,""),"")</f>
        <v/>
      </c>
      <c r="EU306" s="378" t="str">
        <f>IFERROR(IF(AND($EL306="fem",'Classificação geral'!$F300=1),'Classificação geral'!N300,""),"")</f>
        <v/>
      </c>
      <c r="EV306" s="306"/>
      <c r="EW306" s="378" t="str">
        <f>IFERROR(IF(AND($EL306="fem",'Classificação geral'!$F300=1),'Classificação geral'!P300,""),"")</f>
        <v/>
      </c>
      <c r="EX306" s="378" t="str">
        <f>IFERROR(IF(AND($EL306="fem",'Classificação geral'!$F300=1),'Classificação geral'!Q300,""),"")</f>
        <v/>
      </c>
      <c r="EY306" s="378" t="str">
        <f>IFERROR(IF(AND($EL306="fem",'Classificação geral'!$F300=1),'Classificação geral'!R300,""),"")</f>
        <v/>
      </c>
      <c r="EZ306" s="296"/>
      <c r="FA306" s="380" t="str">
        <f t="shared" si="468"/>
        <v/>
      </c>
      <c r="FB306" s="297" t="str">
        <f>IFERROR(RANK(EZ306,EZ:EZ,0)+ COUNTIF(EZ$13:$EZ305,EZ306),"")</f>
        <v/>
      </c>
      <c r="FC306" s="298"/>
      <c r="FD306" s="305"/>
      <c r="FE306" s="295"/>
      <c r="FF306" s="306"/>
      <c r="FG306" s="293"/>
      <c r="FH306" s="293"/>
      <c r="FI306" s="306"/>
      <c r="FJ306" s="378" t="str">
        <f>IFERROR(IF(AND($FH306="mas",'Classificação geral'!$F300=1),'Classificação geral'!G300,""),"")</f>
        <v/>
      </c>
      <c r="FK306" s="378" t="str">
        <f>IFERROR(IF(AND($FH306="mas",'Classificação geral'!$F300=1),'Classificação geral'!H300,""),"")</f>
        <v/>
      </c>
      <c r="FL306" s="378" t="str">
        <f>IFERROR(IF(AND($FH306="mas",'Classificação geral'!$F300=1),'Classificação geral'!I300,""),"")</f>
        <v/>
      </c>
      <c r="FM306" s="378" t="str">
        <f>IFERROR(IF(AND($FH306="mas",'Classificação geral'!$F300=1),'Classificação geral'!J300,""),"")</f>
        <v/>
      </c>
      <c r="FN306" s="378" t="str">
        <f>IFERROR(IF(AND($FH306="mas",'Classificação geral'!$F300=1),'Classificação geral'!K300,""),"")</f>
        <v/>
      </c>
      <c r="FO306" s="378" t="str">
        <f>IFERROR(IF(AND($FH306="mas",'Classificação geral'!$F300=1),'Classificação geral'!L300,""),"")</f>
        <v/>
      </c>
      <c r="FP306" s="378" t="str">
        <f>IFERROR(IF(AND($FH306="mas",'Classificação geral'!$F300=1),'Classificação geral'!M300,""),"")</f>
        <v/>
      </c>
      <c r="FQ306" s="378" t="str">
        <f>IFERROR(IF(AND($FH306="mas",'Classificação geral'!$F300=1),'Classificação geral'!N300,""),"")</f>
        <v/>
      </c>
      <c r="FR306" s="378" t="str">
        <f>IFERROR(IF(AND($FH306="mas",'Classificação geral'!$F300=1),'Classificação geral'!O300,""),"")</f>
        <v/>
      </c>
      <c r="FS306" s="378" t="str">
        <f>IFERROR(IF(AND($FH306="mas",'Classificação geral'!$F300=1),'Classificação geral'!P300,""),"")</f>
        <v/>
      </c>
      <c r="FT306" s="378" t="str">
        <f>IFERROR(IF(AND($FH306="mas",'Classificação geral'!$F300=1),'Classificação geral'!Q300,""),"")</f>
        <v/>
      </c>
      <c r="FU306" s="378" t="str">
        <f>IFERROR(IF(AND($FH306="mas",'Classificação geral'!$F300=1),'Classificação geral'!R300,""),"")</f>
        <v/>
      </c>
      <c r="FV306" s="306"/>
      <c r="FW306" s="380" t="str">
        <f t="shared" si="469"/>
        <v/>
      </c>
      <c r="FX306" s="297" t="str">
        <f>IFERROR(RANK(FV306,FV:FV,0)+ COUNTIF($FV$13:FV305,FV306),"")</f>
        <v/>
      </c>
      <c r="FY306" s="305"/>
      <c r="FZ306" s="295"/>
      <c r="GA306" s="295"/>
      <c r="GB306" s="293"/>
      <c r="GC306" s="293"/>
      <c r="GD306" s="306"/>
      <c r="GE306" s="378" t="str">
        <f>IFERROR(IF(AND($GC306="fem",'Classificação geral'!$F300=2),'Classificação geral'!G300,""),"")</f>
        <v/>
      </c>
      <c r="GF306" s="378" t="str">
        <f>IFERROR(IF(AND($GC306="fem",'Classificação geral'!$F300=2),'Classificação geral'!H300,""),"")</f>
        <v/>
      </c>
      <c r="GG306" s="378" t="str">
        <f>IFERROR(IF(AND($GC306="fem",'Classificação geral'!$F300=2),'Classificação geral'!I300,""),"")</f>
        <v/>
      </c>
      <c r="GH306" s="378" t="str">
        <f>IFERROR(IF(AND($GC306="fem",'Classificação geral'!$F300=2),'Classificação geral'!J300,""),"")</f>
        <v/>
      </c>
      <c r="GI306" s="378" t="str">
        <f>IFERROR(IF(AND($GC306="fem",'Classificação geral'!$F300=2),'Classificação geral'!K300,""),"")</f>
        <v/>
      </c>
      <c r="GJ306" s="378" t="str">
        <f>IFERROR(IF(AND($GC306="fem",'Classificação geral'!$F300=2),'Classificação geral'!L300,""),"")</f>
        <v/>
      </c>
      <c r="GK306" s="378" t="str">
        <f>IFERROR(IF(AND($GC306="fem",'Classificação geral'!$F300=2),'Classificação geral'!M300,""),"")</f>
        <v/>
      </c>
      <c r="GL306" s="378" t="str">
        <f>IFERROR(IF(AND($GC306="fem",'Classificação geral'!$F300=2),'Classificação geral'!N300,""),"")</f>
        <v/>
      </c>
      <c r="GM306" s="378" t="str">
        <f>IFERROR(IF(AND($GC306="fem",'Classificação geral'!$F300=2),'Classificação geral'!O300,""),"")</f>
        <v/>
      </c>
      <c r="GN306" s="378" t="str">
        <f>IFERROR(IF(AND($GC306="fem",'Classificação geral'!$F300=2),'Classificação geral'!P300,""),"")</f>
        <v/>
      </c>
      <c r="GO306" s="378" t="str">
        <f>IFERROR(IF(AND($GC306="fem",'Classificação geral'!$F300=2),'Classificação geral'!Q300,""),"")</f>
        <v/>
      </c>
      <c r="GP306" s="378" t="str">
        <f>IFERROR(IF(AND($GC306="fem",'Classificação geral'!$F300=2),'Classificação geral'!R300,""),"")</f>
        <v/>
      </c>
      <c r="GQ306" s="306"/>
      <c r="GR306" s="380" t="str">
        <f t="shared" si="470"/>
        <v/>
      </c>
      <c r="GS306" s="297" t="str">
        <f>IFERROR(RANK(GQ306,GQ:GQ,0)+ COUNTIF($GQ$13:GQ305,GQ306),"")</f>
        <v/>
      </c>
      <c r="GT306" s="305"/>
      <c r="GU306" s="295"/>
      <c r="GV306" s="295"/>
      <c r="GW306" s="293"/>
      <c r="GX306" s="293"/>
      <c r="GY306" s="306"/>
      <c r="GZ306" s="306"/>
      <c r="HA306" s="306"/>
      <c r="HB306" s="306"/>
      <c r="HC306" s="306"/>
      <c r="HD306" s="306"/>
      <c r="HE306" s="306"/>
      <c r="HF306" s="306"/>
      <c r="HG306" s="306"/>
      <c r="HH306" s="306"/>
      <c r="HI306" s="306"/>
      <c r="HJ306" s="306"/>
      <c r="HK306" s="306"/>
      <c r="HL306" s="306"/>
      <c r="HM306" s="380" t="str">
        <f t="shared" si="471"/>
        <v/>
      </c>
      <c r="HN306" s="297" t="str">
        <f>IFERROR(RANK(HL306,HL:HL,0)+ COUNTIF($HL$13:HL305,HL306),"")</f>
        <v/>
      </c>
      <c r="HO306" s="305"/>
      <c r="HP306" s="295"/>
      <c r="HQ306" s="306"/>
      <c r="HR306" s="293"/>
      <c r="HS306" s="293"/>
      <c r="HT306" s="293"/>
      <c r="HU306" s="382">
        <f>IF($HT306='Classificação geral'!$F300,'Classificação geral'!G300,"")</f>
        <v>0</v>
      </c>
      <c r="HV306" s="382">
        <f>IF($HT306='Classificação geral'!$F300,'Classificação geral'!H300,"")</f>
        <v>0</v>
      </c>
      <c r="HW306" s="382">
        <f>IF($HT306='Classificação geral'!$F300,'Classificação geral'!I300,"")</f>
        <v>0</v>
      </c>
      <c r="HX306" s="382">
        <f>IF($HT306='Classificação geral'!$F300,'Classificação geral'!J300,"")</f>
        <v>0</v>
      </c>
      <c r="HY306" s="382">
        <f>IF($HT306='Classificação geral'!$F300,'Classificação geral'!K300,"")</f>
        <v>0</v>
      </c>
      <c r="HZ306" s="382">
        <f>IF($HT306='Classificação geral'!$F300,'Classificação geral'!L300,"")</f>
        <v>0</v>
      </c>
      <c r="IA306" s="382">
        <f>IF($HT306='Classificação geral'!$F300,'Classificação geral'!M300,"")</f>
        <v>0</v>
      </c>
      <c r="IB306" s="382">
        <f>IF($HT306='Classificação geral'!$F300,'Classificação geral'!N300,"")</f>
        <v>0</v>
      </c>
      <c r="IC306" s="382">
        <f>IF($HT306='Classificação geral'!$F300,'Classificação geral'!O300,"")</f>
        <v>0</v>
      </c>
      <c r="ID306" s="382">
        <f>IF($HT306='Classificação geral'!$F300,'Classificação geral'!P300,"")</f>
        <v>0</v>
      </c>
      <c r="IE306" s="382">
        <f>IF($HT306='Classificação geral'!$F300,'Classificação geral'!Q300,"")</f>
        <v>0</v>
      </c>
      <c r="IF306" s="382">
        <f>IF($HT306='Classificação geral'!$F300,'Classificação geral'!R300,"")</f>
        <v>0</v>
      </c>
      <c r="IG306" s="379">
        <f>IF($HT306='Classificação geral'!$F300,'Classificação geral'!$U300,"")</f>
        <v>0</v>
      </c>
      <c r="IH306" s="334" t="str">
        <f t="shared" si="466"/>
        <v/>
      </c>
      <c r="II306" s="297">
        <f>IFERROR(RANK(IG306,IG:IG,0)+ COUNTIF($IG$13:IG305,IG306),"")</f>
        <v>166</v>
      </c>
      <c r="IJ306" s="305"/>
      <c r="IK306" s="295"/>
      <c r="IL306" s="306"/>
      <c r="IM306" s="293"/>
      <c r="IN306" s="293"/>
      <c r="IO306" s="293"/>
      <c r="IP306" s="379">
        <f>IF($IO306='Classificação geral'!$F300,'Classificação geral'!G300,"")</f>
        <v>0</v>
      </c>
      <c r="IQ306" s="379">
        <f>IF($IO306='Classificação geral'!$F300,'Classificação geral'!H300,"")</f>
        <v>0</v>
      </c>
      <c r="IR306" s="379">
        <f>IF($IO306='Classificação geral'!$F300,'Classificação geral'!I300,"")</f>
        <v>0</v>
      </c>
      <c r="IS306" s="379">
        <f>IF($IO306='Classificação geral'!$F300,'Classificação geral'!J300,"")</f>
        <v>0</v>
      </c>
      <c r="IT306" s="379">
        <f>IF($IO306='Classificação geral'!$F300,'Classificação geral'!K300,"")</f>
        <v>0</v>
      </c>
      <c r="IU306" s="379">
        <f>IF($IO306='Classificação geral'!$F300,'Classificação geral'!L300,"")</f>
        <v>0</v>
      </c>
      <c r="IV306" s="379">
        <f>IF($IO306='Classificação geral'!$F300,'Classificação geral'!M300,"")</f>
        <v>0</v>
      </c>
      <c r="IW306" s="379">
        <f>IF($IO306='Classificação geral'!$F300,'Classificação geral'!N300,"")</f>
        <v>0</v>
      </c>
      <c r="IX306" s="379">
        <f>IF($IO306='Classificação geral'!$F300,'Classificação geral'!O300,"")</f>
        <v>0</v>
      </c>
      <c r="IY306" s="379">
        <f>IF($IO306='Classificação geral'!$F300,'Classificação geral'!P300,"")</f>
        <v>0</v>
      </c>
      <c r="IZ306" s="379">
        <f>IF($IO306='Classificação geral'!$F300,'Classificação geral'!Q300,"")</f>
        <v>0</v>
      </c>
      <c r="JA306" s="379">
        <f>IF($IO306='Classificação geral'!$F300,'Classificação geral'!R300,"")</f>
        <v>0</v>
      </c>
      <c r="JB306" s="296">
        <f>IF($IO306='Classificação geral'!$F300,'Classificação geral'!$U300,"")</f>
        <v>0</v>
      </c>
      <c r="JC306" s="334" t="str">
        <f t="shared" si="467"/>
        <v/>
      </c>
      <c r="JD306" s="297">
        <f>IFERROR(RANK(JB306,JB:JB,0)+ COUNTIF($JB$13:JB305,JB306),"")</f>
        <v>166</v>
      </c>
    </row>
    <row r="307" spans="139:264" ht="24.6" x14ac:dyDescent="0.4">
      <c r="EI307" s="295"/>
      <c r="EJ307" s="306"/>
      <c r="EK307" s="293"/>
      <c r="EL307" s="293"/>
      <c r="EM307" s="293"/>
      <c r="EN307" s="378" t="str">
        <f>IFERROR(IF(AND($EL307="fem",'Classificação geral'!$F301=1),'Classificação geral'!G301,""),"")</f>
        <v/>
      </c>
      <c r="EO307" s="378" t="str">
        <f>IFERROR(IF(AND($EL307="fem",'Classificação geral'!$F301=1),'Classificação geral'!H301,""),"")</f>
        <v/>
      </c>
      <c r="EP307" s="378" t="str">
        <f>IFERROR(IF(AND($EL307="fem",'Classificação geral'!$F301=1),'Classificação geral'!I301,""),"")</f>
        <v/>
      </c>
      <c r="EQ307" s="378" t="str">
        <f>IFERROR(IF(AND($EL307="fem",'Classificação geral'!$F301=1),'Classificação geral'!J301,""),"")</f>
        <v/>
      </c>
      <c r="ER307" s="306"/>
      <c r="ES307" s="378" t="str">
        <f>IFERROR(IF(AND($EL307="fem",'Classificação geral'!$F301=1),'Classificação geral'!L301,""),"")</f>
        <v/>
      </c>
      <c r="ET307" s="378" t="str">
        <f>IFERROR(IF(AND($EL307="fem",'Classificação geral'!$F301=1),'Classificação geral'!M301,""),"")</f>
        <v/>
      </c>
      <c r="EU307" s="378" t="str">
        <f>IFERROR(IF(AND($EL307="fem",'Classificação geral'!$F301=1),'Classificação geral'!N301,""),"")</f>
        <v/>
      </c>
      <c r="EV307" s="306"/>
      <c r="EW307" s="378" t="str">
        <f>IFERROR(IF(AND($EL307="fem",'Classificação geral'!$F301=1),'Classificação geral'!P301,""),"")</f>
        <v/>
      </c>
      <c r="EX307" s="378" t="str">
        <f>IFERROR(IF(AND($EL307="fem",'Classificação geral'!$F301=1),'Classificação geral'!Q301,""),"")</f>
        <v/>
      </c>
      <c r="EY307" s="378" t="str">
        <f>IFERROR(IF(AND($EL307="fem",'Classificação geral'!$F301=1),'Classificação geral'!R301,""),"")</f>
        <v/>
      </c>
      <c r="EZ307" s="296"/>
      <c r="FA307" s="380" t="str">
        <f t="shared" si="468"/>
        <v/>
      </c>
      <c r="FB307" s="297" t="str">
        <f>IFERROR(RANK(EZ307,EZ:EZ,0)+ COUNTIF(EZ$13:$EZ306,EZ307),"")</f>
        <v/>
      </c>
      <c r="FC307" s="298"/>
      <c r="FD307" s="305"/>
      <c r="FE307" s="295"/>
      <c r="FF307" s="306"/>
      <c r="FG307" s="293"/>
      <c r="FH307" s="293"/>
      <c r="FI307" s="306"/>
      <c r="FJ307" s="378" t="str">
        <f>IFERROR(IF(AND($FH307="mas",'Classificação geral'!$F301=1),'Classificação geral'!G301,""),"")</f>
        <v/>
      </c>
      <c r="FK307" s="378" t="str">
        <f>IFERROR(IF(AND($FH307="mas",'Classificação geral'!$F301=1),'Classificação geral'!H301,""),"")</f>
        <v/>
      </c>
      <c r="FL307" s="378" t="str">
        <f>IFERROR(IF(AND($FH307="mas",'Classificação geral'!$F301=1),'Classificação geral'!I301,""),"")</f>
        <v/>
      </c>
      <c r="FM307" s="378" t="str">
        <f>IFERROR(IF(AND($FH307="mas",'Classificação geral'!$F301=1),'Classificação geral'!J301,""),"")</f>
        <v/>
      </c>
      <c r="FN307" s="378" t="str">
        <f>IFERROR(IF(AND($FH307="mas",'Classificação geral'!$F301=1),'Classificação geral'!K301,""),"")</f>
        <v/>
      </c>
      <c r="FO307" s="378" t="str">
        <f>IFERROR(IF(AND($FH307="mas",'Classificação geral'!$F301=1),'Classificação geral'!L301,""),"")</f>
        <v/>
      </c>
      <c r="FP307" s="378" t="str">
        <f>IFERROR(IF(AND($FH307="mas",'Classificação geral'!$F301=1),'Classificação geral'!M301,""),"")</f>
        <v/>
      </c>
      <c r="FQ307" s="378" t="str">
        <f>IFERROR(IF(AND($FH307="mas",'Classificação geral'!$F301=1),'Classificação geral'!N301,""),"")</f>
        <v/>
      </c>
      <c r="FR307" s="378" t="str">
        <f>IFERROR(IF(AND($FH307="mas",'Classificação geral'!$F301=1),'Classificação geral'!O301,""),"")</f>
        <v/>
      </c>
      <c r="FS307" s="378" t="str">
        <f>IFERROR(IF(AND($FH307="mas",'Classificação geral'!$F301=1),'Classificação geral'!P301,""),"")</f>
        <v/>
      </c>
      <c r="FT307" s="378" t="str">
        <f>IFERROR(IF(AND($FH307="mas",'Classificação geral'!$F301=1),'Classificação geral'!Q301,""),"")</f>
        <v/>
      </c>
      <c r="FU307" s="378" t="str">
        <f>IFERROR(IF(AND($FH307="mas",'Classificação geral'!$F301=1),'Classificação geral'!R301,""),"")</f>
        <v/>
      </c>
      <c r="FV307" s="306"/>
      <c r="FW307" s="380" t="str">
        <f t="shared" si="469"/>
        <v/>
      </c>
      <c r="FX307" s="297" t="str">
        <f>IFERROR(RANK(FV307,FV:FV,0)+ COUNTIF($FV$13:FV306,FV307),"")</f>
        <v/>
      </c>
      <c r="FY307" s="305"/>
      <c r="FZ307" s="295"/>
      <c r="GA307" s="295"/>
      <c r="GB307" s="293"/>
      <c r="GC307" s="293"/>
      <c r="GD307" s="306"/>
      <c r="GE307" s="378" t="str">
        <f>IFERROR(IF(AND($GC307="fem",'Classificação geral'!$F301=2),'Classificação geral'!G301,""),"")</f>
        <v/>
      </c>
      <c r="GF307" s="378" t="str">
        <f>IFERROR(IF(AND($GC307="fem",'Classificação geral'!$F301=2),'Classificação geral'!H301,""),"")</f>
        <v/>
      </c>
      <c r="GG307" s="378" t="str">
        <f>IFERROR(IF(AND($GC307="fem",'Classificação geral'!$F301=2),'Classificação geral'!I301,""),"")</f>
        <v/>
      </c>
      <c r="GH307" s="378" t="str">
        <f>IFERROR(IF(AND($GC307="fem",'Classificação geral'!$F301=2),'Classificação geral'!J301,""),"")</f>
        <v/>
      </c>
      <c r="GI307" s="378" t="str">
        <f>IFERROR(IF(AND($GC307="fem",'Classificação geral'!$F301=2),'Classificação geral'!K301,""),"")</f>
        <v/>
      </c>
      <c r="GJ307" s="378" t="str">
        <f>IFERROR(IF(AND($GC307="fem",'Classificação geral'!$F301=2),'Classificação geral'!L301,""),"")</f>
        <v/>
      </c>
      <c r="GK307" s="378" t="str">
        <f>IFERROR(IF(AND($GC307="fem",'Classificação geral'!$F301=2),'Classificação geral'!M301,""),"")</f>
        <v/>
      </c>
      <c r="GL307" s="378" t="str">
        <f>IFERROR(IF(AND($GC307="fem",'Classificação geral'!$F301=2),'Classificação geral'!N301,""),"")</f>
        <v/>
      </c>
      <c r="GM307" s="378" t="str">
        <f>IFERROR(IF(AND($GC307="fem",'Classificação geral'!$F301=2),'Classificação geral'!O301,""),"")</f>
        <v/>
      </c>
      <c r="GN307" s="378" t="str">
        <f>IFERROR(IF(AND($GC307="fem",'Classificação geral'!$F301=2),'Classificação geral'!P301,""),"")</f>
        <v/>
      </c>
      <c r="GO307" s="378" t="str">
        <f>IFERROR(IF(AND($GC307="fem",'Classificação geral'!$F301=2),'Classificação geral'!Q301,""),"")</f>
        <v/>
      </c>
      <c r="GP307" s="378" t="str">
        <f>IFERROR(IF(AND($GC307="fem",'Classificação geral'!$F301=2),'Classificação geral'!R301,""),"")</f>
        <v/>
      </c>
      <c r="GQ307" s="306"/>
      <c r="GR307" s="380" t="str">
        <f t="shared" si="470"/>
        <v/>
      </c>
      <c r="GS307" s="297" t="str">
        <f>IFERROR(RANK(GQ307,GQ:GQ,0)+ COUNTIF($GQ$13:GQ306,GQ307),"")</f>
        <v/>
      </c>
      <c r="GT307" s="305"/>
      <c r="GU307" s="295"/>
      <c r="GV307" s="295"/>
      <c r="GW307" s="293"/>
      <c r="GX307" s="293"/>
      <c r="GY307" s="306"/>
      <c r="GZ307" s="306"/>
      <c r="HA307" s="306"/>
      <c r="HB307" s="306"/>
      <c r="HC307" s="306"/>
      <c r="HD307" s="306"/>
      <c r="HE307" s="306"/>
      <c r="HF307" s="306"/>
      <c r="HG307" s="306"/>
      <c r="HH307" s="306"/>
      <c r="HI307" s="306"/>
      <c r="HJ307" s="306"/>
      <c r="HK307" s="306"/>
      <c r="HL307" s="306"/>
      <c r="HM307" s="380" t="str">
        <f t="shared" si="471"/>
        <v/>
      </c>
      <c r="HN307" s="297" t="str">
        <f>IFERROR(RANK(HL307,HL:HL,0)+ COUNTIF($HL$13:HL306,HL307),"")</f>
        <v/>
      </c>
      <c r="HO307" s="305"/>
      <c r="HP307" s="295"/>
      <c r="HQ307" s="306"/>
      <c r="HR307" s="293"/>
      <c r="HS307" s="293"/>
      <c r="HT307" s="293"/>
      <c r="HU307" s="382">
        <f>IF($HT307='Classificação geral'!$F301,'Classificação geral'!G301,"")</f>
        <v>0</v>
      </c>
      <c r="HV307" s="382">
        <f>IF($HT307='Classificação geral'!$F301,'Classificação geral'!H301,"")</f>
        <v>0</v>
      </c>
      <c r="HW307" s="382">
        <f>IF($HT307='Classificação geral'!$F301,'Classificação geral'!I301,"")</f>
        <v>0</v>
      </c>
      <c r="HX307" s="382">
        <f>IF($HT307='Classificação geral'!$F301,'Classificação geral'!J301,"")</f>
        <v>0</v>
      </c>
      <c r="HY307" s="382">
        <f>IF($HT307='Classificação geral'!$F301,'Classificação geral'!K301,"")</f>
        <v>0</v>
      </c>
      <c r="HZ307" s="382">
        <f>IF($HT307='Classificação geral'!$F301,'Classificação geral'!L301,"")</f>
        <v>0</v>
      </c>
      <c r="IA307" s="382">
        <f>IF($HT307='Classificação geral'!$F301,'Classificação geral'!M301,"")</f>
        <v>0</v>
      </c>
      <c r="IB307" s="382">
        <f>IF($HT307='Classificação geral'!$F301,'Classificação geral'!N301,"")</f>
        <v>0</v>
      </c>
      <c r="IC307" s="382">
        <f>IF($HT307='Classificação geral'!$F301,'Classificação geral'!O301,"")</f>
        <v>0</v>
      </c>
      <c r="ID307" s="382">
        <f>IF($HT307='Classificação geral'!$F301,'Classificação geral'!P301,"")</f>
        <v>0</v>
      </c>
      <c r="IE307" s="382">
        <f>IF($HT307='Classificação geral'!$F301,'Classificação geral'!Q301,"")</f>
        <v>0</v>
      </c>
      <c r="IF307" s="382">
        <f>IF($HT307='Classificação geral'!$F301,'Classificação geral'!R301,"")</f>
        <v>0</v>
      </c>
      <c r="IG307" s="379">
        <f>IF($HT307='Classificação geral'!$F301,'Classificação geral'!$U301,"")</f>
        <v>0</v>
      </c>
      <c r="IH307" s="334" t="str">
        <f t="shared" si="466"/>
        <v/>
      </c>
      <c r="II307" s="297">
        <f>IFERROR(RANK(IG307,IG:IG,0)+ COUNTIF($IG$13:IG306,IG307),"")</f>
        <v>167</v>
      </c>
      <c r="IJ307" s="305"/>
      <c r="IK307" s="295"/>
      <c r="IL307" s="306"/>
      <c r="IM307" s="293"/>
      <c r="IN307" s="293"/>
      <c r="IO307" s="293"/>
      <c r="IP307" s="379">
        <f>IF($IO307='Classificação geral'!$F301,'Classificação geral'!G301,"")</f>
        <v>0</v>
      </c>
      <c r="IQ307" s="379">
        <f>IF($IO307='Classificação geral'!$F301,'Classificação geral'!H301,"")</f>
        <v>0</v>
      </c>
      <c r="IR307" s="379">
        <f>IF($IO307='Classificação geral'!$F301,'Classificação geral'!I301,"")</f>
        <v>0</v>
      </c>
      <c r="IS307" s="379">
        <f>IF($IO307='Classificação geral'!$F301,'Classificação geral'!J301,"")</f>
        <v>0</v>
      </c>
      <c r="IT307" s="379">
        <f>IF($IO307='Classificação geral'!$F301,'Classificação geral'!K301,"")</f>
        <v>0</v>
      </c>
      <c r="IU307" s="379">
        <f>IF($IO307='Classificação geral'!$F301,'Classificação geral'!L301,"")</f>
        <v>0</v>
      </c>
      <c r="IV307" s="379">
        <f>IF($IO307='Classificação geral'!$F301,'Classificação geral'!M301,"")</f>
        <v>0</v>
      </c>
      <c r="IW307" s="379">
        <f>IF($IO307='Classificação geral'!$F301,'Classificação geral'!N301,"")</f>
        <v>0</v>
      </c>
      <c r="IX307" s="379">
        <f>IF($IO307='Classificação geral'!$F301,'Classificação geral'!O301,"")</f>
        <v>0</v>
      </c>
      <c r="IY307" s="379">
        <f>IF($IO307='Classificação geral'!$F301,'Classificação geral'!P301,"")</f>
        <v>0</v>
      </c>
      <c r="IZ307" s="379">
        <f>IF($IO307='Classificação geral'!$F301,'Classificação geral'!Q301,"")</f>
        <v>0</v>
      </c>
      <c r="JA307" s="379">
        <f>IF($IO307='Classificação geral'!$F301,'Classificação geral'!R301,"")</f>
        <v>0</v>
      </c>
      <c r="JB307" s="296">
        <f>IF($IO307='Classificação geral'!$F301,'Classificação geral'!$U301,"")</f>
        <v>0</v>
      </c>
      <c r="JC307" s="334" t="str">
        <f t="shared" si="467"/>
        <v/>
      </c>
      <c r="JD307" s="297">
        <f>IFERROR(RANK(JB307,JB:JB,0)+ COUNTIF($JB$13:JB306,JB307),"")</f>
        <v>167</v>
      </c>
    </row>
    <row r="308" spans="139:264" ht="24.6" x14ac:dyDescent="0.4">
      <c r="EI308" s="295"/>
      <c r="EJ308" s="306"/>
      <c r="EK308" s="293"/>
      <c r="EL308" s="293"/>
      <c r="EM308" s="293"/>
      <c r="EN308" s="378" t="str">
        <f>IFERROR(IF(AND($EL308="fem",'Classificação geral'!$F302=1),'Classificação geral'!G302,""),"")</f>
        <v/>
      </c>
      <c r="EO308" s="378" t="str">
        <f>IFERROR(IF(AND($EL308="fem",'Classificação geral'!$F302=1),'Classificação geral'!H302,""),"")</f>
        <v/>
      </c>
      <c r="EP308" s="378" t="str">
        <f>IFERROR(IF(AND($EL308="fem",'Classificação geral'!$F302=1),'Classificação geral'!I302,""),"")</f>
        <v/>
      </c>
      <c r="EQ308" s="378" t="str">
        <f>IFERROR(IF(AND($EL308="fem",'Classificação geral'!$F302=1),'Classificação geral'!J302,""),"")</f>
        <v/>
      </c>
      <c r="ER308" s="306"/>
      <c r="ES308" s="378" t="str">
        <f>IFERROR(IF(AND($EL308="fem",'Classificação geral'!$F302=1),'Classificação geral'!L302,""),"")</f>
        <v/>
      </c>
      <c r="ET308" s="378" t="str">
        <f>IFERROR(IF(AND($EL308="fem",'Classificação geral'!$F302=1),'Classificação geral'!M302,""),"")</f>
        <v/>
      </c>
      <c r="EU308" s="378" t="str">
        <f>IFERROR(IF(AND($EL308="fem",'Classificação geral'!$F302=1),'Classificação geral'!N302,""),"")</f>
        <v/>
      </c>
      <c r="EV308" s="306"/>
      <c r="EW308" s="378" t="str">
        <f>IFERROR(IF(AND($EL308="fem",'Classificação geral'!$F302=1),'Classificação geral'!P302,""),"")</f>
        <v/>
      </c>
      <c r="EX308" s="378" t="str">
        <f>IFERROR(IF(AND($EL308="fem",'Classificação geral'!$F302=1),'Classificação geral'!Q302,""),"")</f>
        <v/>
      </c>
      <c r="EY308" s="378" t="str">
        <f>IFERROR(IF(AND($EL308="fem",'Classificação geral'!$F302=1),'Classificação geral'!R302,""),"")</f>
        <v/>
      </c>
      <c r="EZ308" s="296"/>
      <c r="FA308" s="380" t="str">
        <f t="shared" si="468"/>
        <v/>
      </c>
      <c r="FB308" s="297" t="str">
        <f>IFERROR(RANK(EZ308,EZ:EZ,0)+ COUNTIF(EZ$13:$EZ307,EZ308),"")</f>
        <v/>
      </c>
      <c r="FC308" s="298"/>
      <c r="FD308" s="305"/>
      <c r="FE308" s="295"/>
      <c r="FF308" s="306"/>
      <c r="FG308" s="293"/>
      <c r="FH308" s="293"/>
      <c r="FI308" s="306"/>
      <c r="FJ308" s="378" t="str">
        <f>IFERROR(IF(AND($FH308="mas",'Classificação geral'!$F302=1),'Classificação geral'!G302,""),"")</f>
        <v/>
      </c>
      <c r="FK308" s="378" t="str">
        <f>IFERROR(IF(AND($FH308="mas",'Classificação geral'!$F302=1),'Classificação geral'!H302,""),"")</f>
        <v/>
      </c>
      <c r="FL308" s="378" t="str">
        <f>IFERROR(IF(AND($FH308="mas",'Classificação geral'!$F302=1),'Classificação geral'!I302,""),"")</f>
        <v/>
      </c>
      <c r="FM308" s="378" t="str">
        <f>IFERROR(IF(AND($FH308="mas",'Classificação geral'!$F302=1),'Classificação geral'!J302,""),"")</f>
        <v/>
      </c>
      <c r="FN308" s="378" t="str">
        <f>IFERROR(IF(AND($FH308="mas",'Classificação geral'!$F302=1),'Classificação geral'!K302,""),"")</f>
        <v/>
      </c>
      <c r="FO308" s="378" t="str">
        <f>IFERROR(IF(AND($FH308="mas",'Classificação geral'!$F302=1),'Classificação geral'!L302,""),"")</f>
        <v/>
      </c>
      <c r="FP308" s="378" t="str">
        <f>IFERROR(IF(AND($FH308="mas",'Classificação geral'!$F302=1),'Classificação geral'!M302,""),"")</f>
        <v/>
      </c>
      <c r="FQ308" s="378" t="str">
        <f>IFERROR(IF(AND($FH308="mas",'Classificação geral'!$F302=1),'Classificação geral'!N302,""),"")</f>
        <v/>
      </c>
      <c r="FR308" s="378" t="str">
        <f>IFERROR(IF(AND($FH308="mas",'Classificação geral'!$F302=1),'Classificação geral'!O302,""),"")</f>
        <v/>
      </c>
      <c r="FS308" s="378" t="str">
        <f>IFERROR(IF(AND($FH308="mas",'Classificação geral'!$F302=1),'Classificação geral'!P302,""),"")</f>
        <v/>
      </c>
      <c r="FT308" s="378" t="str">
        <f>IFERROR(IF(AND($FH308="mas",'Classificação geral'!$F302=1),'Classificação geral'!Q302,""),"")</f>
        <v/>
      </c>
      <c r="FU308" s="378" t="str">
        <f>IFERROR(IF(AND($FH308="mas",'Classificação geral'!$F302=1),'Classificação geral'!R302,""),"")</f>
        <v/>
      </c>
      <c r="FV308" s="306"/>
      <c r="FW308" s="380" t="str">
        <f t="shared" si="469"/>
        <v/>
      </c>
      <c r="FX308" s="297" t="str">
        <f>IFERROR(RANK(FV308,FV:FV,0)+ COUNTIF($FV$13:FV307,FV308),"")</f>
        <v/>
      </c>
      <c r="FY308" s="305"/>
      <c r="FZ308" s="295"/>
      <c r="GA308" s="295"/>
      <c r="GB308" s="293"/>
      <c r="GC308" s="293"/>
      <c r="GD308" s="306"/>
      <c r="GE308" s="378" t="str">
        <f>IFERROR(IF(AND($GC308="fem",'Classificação geral'!$F302=2),'Classificação geral'!G302,""),"")</f>
        <v/>
      </c>
      <c r="GF308" s="378" t="str">
        <f>IFERROR(IF(AND($GC308="fem",'Classificação geral'!$F302=2),'Classificação geral'!H302,""),"")</f>
        <v/>
      </c>
      <c r="GG308" s="378" t="str">
        <f>IFERROR(IF(AND($GC308="fem",'Classificação geral'!$F302=2),'Classificação geral'!I302,""),"")</f>
        <v/>
      </c>
      <c r="GH308" s="378" t="str">
        <f>IFERROR(IF(AND($GC308="fem",'Classificação geral'!$F302=2),'Classificação geral'!J302,""),"")</f>
        <v/>
      </c>
      <c r="GI308" s="378" t="str">
        <f>IFERROR(IF(AND($GC308="fem",'Classificação geral'!$F302=2),'Classificação geral'!K302,""),"")</f>
        <v/>
      </c>
      <c r="GJ308" s="378" t="str">
        <f>IFERROR(IF(AND($GC308="fem",'Classificação geral'!$F302=2),'Classificação geral'!L302,""),"")</f>
        <v/>
      </c>
      <c r="GK308" s="378" t="str">
        <f>IFERROR(IF(AND($GC308="fem",'Classificação geral'!$F302=2),'Classificação geral'!M302,""),"")</f>
        <v/>
      </c>
      <c r="GL308" s="378" t="str">
        <f>IFERROR(IF(AND($GC308="fem",'Classificação geral'!$F302=2),'Classificação geral'!N302,""),"")</f>
        <v/>
      </c>
      <c r="GM308" s="378" t="str">
        <f>IFERROR(IF(AND($GC308="fem",'Classificação geral'!$F302=2),'Classificação geral'!O302,""),"")</f>
        <v/>
      </c>
      <c r="GN308" s="378" t="str">
        <f>IFERROR(IF(AND($GC308="fem",'Classificação geral'!$F302=2),'Classificação geral'!P302,""),"")</f>
        <v/>
      </c>
      <c r="GO308" s="378" t="str">
        <f>IFERROR(IF(AND($GC308="fem",'Classificação geral'!$F302=2),'Classificação geral'!Q302,""),"")</f>
        <v/>
      </c>
      <c r="GP308" s="378" t="str">
        <f>IFERROR(IF(AND($GC308="fem",'Classificação geral'!$F302=2),'Classificação geral'!R302,""),"")</f>
        <v/>
      </c>
      <c r="GQ308" s="306"/>
      <c r="GR308" s="380" t="str">
        <f t="shared" si="470"/>
        <v/>
      </c>
      <c r="GS308" s="297" t="str">
        <f>IFERROR(RANK(GQ308,GQ:GQ,0)+ COUNTIF($GQ$13:GQ307,GQ308),"")</f>
        <v/>
      </c>
      <c r="GT308" s="305"/>
      <c r="GU308" s="295"/>
      <c r="GV308" s="295"/>
      <c r="GW308" s="293"/>
      <c r="GX308" s="293"/>
      <c r="GY308" s="306"/>
      <c r="GZ308" s="306"/>
      <c r="HA308" s="306"/>
      <c r="HB308" s="306"/>
      <c r="HC308" s="306"/>
      <c r="HD308" s="306"/>
      <c r="HE308" s="306"/>
      <c r="HF308" s="306"/>
      <c r="HG308" s="306"/>
      <c r="HH308" s="306"/>
      <c r="HI308" s="306"/>
      <c r="HJ308" s="306"/>
      <c r="HK308" s="306"/>
      <c r="HL308" s="306"/>
      <c r="HM308" s="380" t="str">
        <f t="shared" si="471"/>
        <v/>
      </c>
      <c r="HN308" s="297" t="str">
        <f>IFERROR(RANK(HL308,HL:HL,0)+ COUNTIF($HL$13:HL307,HL308),"")</f>
        <v/>
      </c>
      <c r="HO308" s="305"/>
      <c r="HP308" s="295"/>
      <c r="HQ308" s="306"/>
      <c r="HR308" s="293"/>
      <c r="HS308" s="293"/>
      <c r="HT308" s="293"/>
      <c r="HU308" s="382">
        <f>IF($HT308='Classificação geral'!$F302,'Classificação geral'!G302,"")</f>
        <v>0</v>
      </c>
      <c r="HV308" s="382">
        <f>IF($HT308='Classificação geral'!$F302,'Classificação geral'!H302,"")</f>
        <v>0</v>
      </c>
      <c r="HW308" s="382">
        <f>IF($HT308='Classificação geral'!$F302,'Classificação geral'!I302,"")</f>
        <v>0</v>
      </c>
      <c r="HX308" s="382">
        <f>IF($HT308='Classificação geral'!$F302,'Classificação geral'!J302,"")</f>
        <v>0</v>
      </c>
      <c r="HY308" s="382">
        <f>IF($HT308='Classificação geral'!$F302,'Classificação geral'!K302,"")</f>
        <v>0</v>
      </c>
      <c r="HZ308" s="382">
        <f>IF($HT308='Classificação geral'!$F302,'Classificação geral'!L302,"")</f>
        <v>0</v>
      </c>
      <c r="IA308" s="382">
        <f>IF($HT308='Classificação geral'!$F302,'Classificação geral'!M302,"")</f>
        <v>0</v>
      </c>
      <c r="IB308" s="382">
        <f>IF($HT308='Classificação geral'!$F302,'Classificação geral'!N302,"")</f>
        <v>0</v>
      </c>
      <c r="IC308" s="382">
        <f>IF($HT308='Classificação geral'!$F302,'Classificação geral'!O302,"")</f>
        <v>0</v>
      </c>
      <c r="ID308" s="382">
        <f>IF($HT308='Classificação geral'!$F302,'Classificação geral'!P302,"")</f>
        <v>0</v>
      </c>
      <c r="IE308" s="382">
        <f>IF($HT308='Classificação geral'!$F302,'Classificação geral'!Q302,"")</f>
        <v>0</v>
      </c>
      <c r="IF308" s="382">
        <f>IF($HT308='Classificação geral'!$F302,'Classificação geral'!R302,"")</f>
        <v>0</v>
      </c>
      <c r="IG308" s="379">
        <f>IF($HT308='Classificação geral'!$F302,'Classificação geral'!$U302,"")</f>
        <v>0</v>
      </c>
      <c r="IH308" s="334" t="str">
        <f t="shared" si="466"/>
        <v/>
      </c>
      <c r="II308" s="297">
        <f>IFERROR(RANK(IG308,IG:IG,0)+ COUNTIF($IG$13:IG307,IG308),"")</f>
        <v>168</v>
      </c>
      <c r="IJ308" s="305"/>
      <c r="IK308" s="295"/>
      <c r="IL308" s="306"/>
      <c r="IM308" s="293"/>
      <c r="IN308" s="293"/>
      <c r="IO308" s="293"/>
      <c r="IP308" s="379">
        <f>IF($IO308='Classificação geral'!$F302,'Classificação geral'!G302,"")</f>
        <v>0</v>
      </c>
      <c r="IQ308" s="379">
        <f>IF($IO308='Classificação geral'!$F302,'Classificação geral'!H302,"")</f>
        <v>0</v>
      </c>
      <c r="IR308" s="379">
        <f>IF($IO308='Classificação geral'!$F302,'Classificação geral'!I302,"")</f>
        <v>0</v>
      </c>
      <c r="IS308" s="379">
        <f>IF($IO308='Classificação geral'!$F302,'Classificação geral'!J302,"")</f>
        <v>0</v>
      </c>
      <c r="IT308" s="379">
        <f>IF($IO308='Classificação geral'!$F302,'Classificação geral'!K302,"")</f>
        <v>0</v>
      </c>
      <c r="IU308" s="379">
        <f>IF($IO308='Classificação geral'!$F302,'Classificação geral'!L302,"")</f>
        <v>0</v>
      </c>
      <c r="IV308" s="379">
        <f>IF($IO308='Classificação geral'!$F302,'Classificação geral'!M302,"")</f>
        <v>0</v>
      </c>
      <c r="IW308" s="379">
        <f>IF($IO308='Classificação geral'!$F302,'Classificação geral'!N302,"")</f>
        <v>0</v>
      </c>
      <c r="IX308" s="379">
        <f>IF($IO308='Classificação geral'!$F302,'Classificação geral'!O302,"")</f>
        <v>0</v>
      </c>
      <c r="IY308" s="379">
        <f>IF($IO308='Classificação geral'!$F302,'Classificação geral'!P302,"")</f>
        <v>0</v>
      </c>
      <c r="IZ308" s="379">
        <f>IF($IO308='Classificação geral'!$F302,'Classificação geral'!Q302,"")</f>
        <v>0</v>
      </c>
      <c r="JA308" s="379">
        <f>IF($IO308='Classificação geral'!$F302,'Classificação geral'!R302,"")</f>
        <v>0</v>
      </c>
      <c r="JB308" s="296">
        <f>IF($IO308='Classificação geral'!$F302,'Classificação geral'!$U302,"")</f>
        <v>0</v>
      </c>
      <c r="JC308" s="334" t="str">
        <f t="shared" si="467"/>
        <v/>
      </c>
      <c r="JD308" s="297">
        <f>IFERROR(RANK(JB308,JB:JB,0)+ COUNTIF($JB$13:JB307,JB308),"")</f>
        <v>168</v>
      </c>
    </row>
    <row r="309" spans="139:264" ht="24.6" x14ac:dyDescent="0.4">
      <c r="EI309" s="295"/>
      <c r="EJ309" s="306"/>
      <c r="EK309" s="293"/>
      <c r="EL309" s="293"/>
      <c r="EM309" s="293"/>
      <c r="EN309" s="378" t="str">
        <f>IFERROR(IF(AND($EL309="fem",'Classificação geral'!$F303=1),'Classificação geral'!G303,""),"")</f>
        <v/>
      </c>
      <c r="EO309" s="378" t="str">
        <f>IFERROR(IF(AND($EL309="fem",'Classificação geral'!$F303=1),'Classificação geral'!H303,""),"")</f>
        <v/>
      </c>
      <c r="EP309" s="378" t="str">
        <f>IFERROR(IF(AND($EL309="fem",'Classificação geral'!$F303=1),'Classificação geral'!I303,""),"")</f>
        <v/>
      </c>
      <c r="EQ309" s="378" t="str">
        <f>IFERROR(IF(AND($EL309="fem",'Classificação geral'!$F303=1),'Classificação geral'!J303,""),"")</f>
        <v/>
      </c>
      <c r="ER309" s="306"/>
      <c r="ES309" s="378" t="str">
        <f>IFERROR(IF(AND($EL309="fem",'Classificação geral'!$F303=1),'Classificação geral'!L303,""),"")</f>
        <v/>
      </c>
      <c r="ET309" s="378" t="str">
        <f>IFERROR(IF(AND($EL309="fem",'Classificação geral'!$F303=1),'Classificação geral'!M303,""),"")</f>
        <v/>
      </c>
      <c r="EU309" s="378" t="str">
        <f>IFERROR(IF(AND($EL309="fem",'Classificação geral'!$F303=1),'Classificação geral'!N303,""),"")</f>
        <v/>
      </c>
      <c r="EV309" s="306"/>
      <c r="EW309" s="378" t="str">
        <f>IFERROR(IF(AND($EL309="fem",'Classificação geral'!$F303=1),'Classificação geral'!P303,""),"")</f>
        <v/>
      </c>
      <c r="EX309" s="378" t="str">
        <f>IFERROR(IF(AND($EL309="fem",'Classificação geral'!$F303=1),'Classificação geral'!Q303,""),"")</f>
        <v/>
      </c>
      <c r="EY309" s="378" t="str">
        <f>IFERROR(IF(AND($EL309="fem",'Classificação geral'!$F303=1),'Classificação geral'!R303,""),"")</f>
        <v/>
      </c>
      <c r="EZ309" s="296"/>
      <c r="FA309" s="380" t="str">
        <f t="shared" si="468"/>
        <v/>
      </c>
      <c r="FB309" s="297" t="str">
        <f>IFERROR(RANK(EZ309,EZ:EZ,0)+ COUNTIF(EZ$13:$EZ308,EZ309),"")</f>
        <v/>
      </c>
      <c r="FC309" s="298"/>
      <c r="FD309" s="305"/>
      <c r="FE309" s="295"/>
      <c r="FF309" s="306"/>
      <c r="FG309" s="293"/>
      <c r="FH309" s="293"/>
      <c r="FI309" s="306"/>
      <c r="FJ309" s="378" t="str">
        <f>IFERROR(IF(AND($FH309="mas",'Classificação geral'!$F303=1),'Classificação geral'!G303,""),"")</f>
        <v/>
      </c>
      <c r="FK309" s="378" t="str">
        <f>IFERROR(IF(AND($FH309="mas",'Classificação geral'!$F303=1),'Classificação geral'!H303,""),"")</f>
        <v/>
      </c>
      <c r="FL309" s="378" t="str">
        <f>IFERROR(IF(AND($FH309="mas",'Classificação geral'!$F303=1),'Classificação geral'!I303,""),"")</f>
        <v/>
      </c>
      <c r="FM309" s="378" t="str">
        <f>IFERROR(IF(AND($FH309="mas",'Classificação geral'!$F303=1),'Classificação geral'!J303,""),"")</f>
        <v/>
      </c>
      <c r="FN309" s="378" t="str">
        <f>IFERROR(IF(AND($FH309="mas",'Classificação geral'!$F303=1),'Classificação geral'!K303,""),"")</f>
        <v/>
      </c>
      <c r="FO309" s="378" t="str">
        <f>IFERROR(IF(AND($FH309="mas",'Classificação geral'!$F303=1),'Classificação geral'!L303,""),"")</f>
        <v/>
      </c>
      <c r="FP309" s="378" t="str">
        <f>IFERROR(IF(AND($FH309="mas",'Classificação geral'!$F303=1),'Classificação geral'!M303,""),"")</f>
        <v/>
      </c>
      <c r="FQ309" s="378" t="str">
        <f>IFERROR(IF(AND($FH309="mas",'Classificação geral'!$F303=1),'Classificação geral'!N303,""),"")</f>
        <v/>
      </c>
      <c r="FR309" s="378" t="str">
        <f>IFERROR(IF(AND($FH309="mas",'Classificação geral'!$F303=1),'Classificação geral'!O303,""),"")</f>
        <v/>
      </c>
      <c r="FS309" s="378" t="str">
        <f>IFERROR(IF(AND($FH309="mas",'Classificação geral'!$F303=1),'Classificação geral'!P303,""),"")</f>
        <v/>
      </c>
      <c r="FT309" s="378" t="str">
        <f>IFERROR(IF(AND($FH309="mas",'Classificação geral'!$F303=1),'Classificação geral'!Q303,""),"")</f>
        <v/>
      </c>
      <c r="FU309" s="378" t="str">
        <f>IFERROR(IF(AND($FH309="mas",'Classificação geral'!$F303=1),'Classificação geral'!R303,""),"")</f>
        <v/>
      </c>
      <c r="FV309" s="306"/>
      <c r="FW309" s="380" t="str">
        <f t="shared" si="469"/>
        <v/>
      </c>
      <c r="FX309" s="297" t="str">
        <f>IFERROR(RANK(FV309,FV:FV,0)+ COUNTIF($FV$13:FV308,FV309),"")</f>
        <v/>
      </c>
      <c r="FY309" s="305"/>
      <c r="FZ309" s="295"/>
      <c r="GA309" s="295"/>
      <c r="GB309" s="293"/>
      <c r="GC309" s="293"/>
      <c r="GD309" s="306"/>
      <c r="GE309" s="378" t="str">
        <f>IFERROR(IF(AND($GC309="fem",'Classificação geral'!$F303=2),'Classificação geral'!G303,""),"")</f>
        <v/>
      </c>
      <c r="GF309" s="378" t="str">
        <f>IFERROR(IF(AND($GC309="fem",'Classificação geral'!$F303=2),'Classificação geral'!H303,""),"")</f>
        <v/>
      </c>
      <c r="GG309" s="378" t="str">
        <f>IFERROR(IF(AND($GC309="fem",'Classificação geral'!$F303=2),'Classificação geral'!I303,""),"")</f>
        <v/>
      </c>
      <c r="GH309" s="378" t="str">
        <f>IFERROR(IF(AND($GC309="fem",'Classificação geral'!$F303=2),'Classificação geral'!J303,""),"")</f>
        <v/>
      </c>
      <c r="GI309" s="378" t="str">
        <f>IFERROR(IF(AND($GC309="fem",'Classificação geral'!$F303=2),'Classificação geral'!K303,""),"")</f>
        <v/>
      </c>
      <c r="GJ309" s="378" t="str">
        <f>IFERROR(IF(AND($GC309="fem",'Classificação geral'!$F303=2),'Classificação geral'!L303,""),"")</f>
        <v/>
      </c>
      <c r="GK309" s="378" t="str">
        <f>IFERROR(IF(AND($GC309="fem",'Classificação geral'!$F303=2),'Classificação geral'!M303,""),"")</f>
        <v/>
      </c>
      <c r="GL309" s="378" t="str">
        <f>IFERROR(IF(AND($GC309="fem",'Classificação geral'!$F303=2),'Classificação geral'!N303,""),"")</f>
        <v/>
      </c>
      <c r="GM309" s="378" t="str">
        <f>IFERROR(IF(AND($GC309="fem",'Classificação geral'!$F303=2),'Classificação geral'!O303,""),"")</f>
        <v/>
      </c>
      <c r="GN309" s="378" t="str">
        <f>IFERROR(IF(AND($GC309="fem",'Classificação geral'!$F303=2),'Classificação geral'!P303,""),"")</f>
        <v/>
      </c>
      <c r="GO309" s="378" t="str">
        <f>IFERROR(IF(AND($GC309="fem",'Classificação geral'!$F303=2),'Classificação geral'!Q303,""),"")</f>
        <v/>
      </c>
      <c r="GP309" s="378" t="str">
        <f>IFERROR(IF(AND($GC309="fem",'Classificação geral'!$F303=2),'Classificação geral'!R303,""),"")</f>
        <v/>
      </c>
      <c r="GQ309" s="306"/>
      <c r="GR309" s="380" t="str">
        <f t="shared" si="470"/>
        <v/>
      </c>
      <c r="GS309" s="297" t="str">
        <f>IFERROR(RANK(GQ309,GQ:GQ,0)+ COUNTIF($GQ$13:GQ308,GQ309),"")</f>
        <v/>
      </c>
      <c r="GT309" s="305"/>
      <c r="GU309" s="295"/>
      <c r="GV309" s="295"/>
      <c r="GW309" s="293"/>
      <c r="GX309" s="293"/>
      <c r="GY309" s="306"/>
      <c r="GZ309" s="306"/>
      <c r="HA309" s="306"/>
      <c r="HB309" s="306"/>
      <c r="HC309" s="306"/>
      <c r="HD309" s="306"/>
      <c r="HE309" s="306"/>
      <c r="HF309" s="306"/>
      <c r="HG309" s="306"/>
      <c r="HH309" s="306"/>
      <c r="HI309" s="306"/>
      <c r="HJ309" s="306"/>
      <c r="HK309" s="306"/>
      <c r="HL309" s="306"/>
      <c r="HM309" s="380" t="str">
        <f t="shared" si="471"/>
        <v/>
      </c>
      <c r="HN309" s="297" t="str">
        <f>IFERROR(RANK(HL309,HL:HL,0)+ COUNTIF($HL$13:HL308,HL309),"")</f>
        <v/>
      </c>
      <c r="HO309" s="305"/>
      <c r="HP309" s="295"/>
      <c r="HQ309" s="306"/>
      <c r="HR309" s="293"/>
      <c r="HS309" s="293"/>
      <c r="HT309" s="293"/>
      <c r="HU309" s="382">
        <f>IF($HT309='Classificação geral'!$F303,'Classificação geral'!G303,"")</f>
        <v>0</v>
      </c>
      <c r="HV309" s="382">
        <f>IF($HT309='Classificação geral'!$F303,'Classificação geral'!H303,"")</f>
        <v>0</v>
      </c>
      <c r="HW309" s="382">
        <f>IF($HT309='Classificação geral'!$F303,'Classificação geral'!I303,"")</f>
        <v>0</v>
      </c>
      <c r="HX309" s="382">
        <f>IF($HT309='Classificação geral'!$F303,'Classificação geral'!J303,"")</f>
        <v>0</v>
      </c>
      <c r="HY309" s="382">
        <f>IF($HT309='Classificação geral'!$F303,'Classificação geral'!K303,"")</f>
        <v>0</v>
      </c>
      <c r="HZ309" s="382">
        <f>IF($HT309='Classificação geral'!$F303,'Classificação geral'!L303,"")</f>
        <v>0</v>
      </c>
      <c r="IA309" s="382">
        <f>IF($HT309='Classificação geral'!$F303,'Classificação geral'!M303,"")</f>
        <v>0</v>
      </c>
      <c r="IB309" s="382">
        <f>IF($HT309='Classificação geral'!$F303,'Classificação geral'!N303,"")</f>
        <v>0</v>
      </c>
      <c r="IC309" s="382">
        <f>IF($HT309='Classificação geral'!$F303,'Classificação geral'!O303,"")</f>
        <v>0</v>
      </c>
      <c r="ID309" s="382">
        <f>IF($HT309='Classificação geral'!$F303,'Classificação geral'!P303,"")</f>
        <v>0</v>
      </c>
      <c r="IE309" s="382">
        <f>IF($HT309='Classificação geral'!$F303,'Classificação geral'!Q303,"")</f>
        <v>0</v>
      </c>
      <c r="IF309" s="382">
        <f>IF($HT309='Classificação geral'!$F303,'Classificação geral'!R303,"")</f>
        <v>0</v>
      </c>
      <c r="IG309" s="379">
        <f>IF($HT309='Classificação geral'!$F303,'Classificação geral'!$U303,"")</f>
        <v>0</v>
      </c>
      <c r="IH309" s="334" t="str">
        <f t="shared" si="466"/>
        <v/>
      </c>
      <c r="II309" s="297">
        <f>IFERROR(RANK(IG309,IG:IG,0)+ COUNTIF($IG$13:IG308,IG309),"")</f>
        <v>169</v>
      </c>
      <c r="IJ309" s="305"/>
      <c r="IK309" s="295"/>
      <c r="IL309" s="306"/>
      <c r="IM309" s="293"/>
      <c r="IN309" s="293"/>
      <c r="IO309" s="293"/>
      <c r="IP309" s="379">
        <f>IF($IO309='Classificação geral'!$F303,'Classificação geral'!G303,"")</f>
        <v>0</v>
      </c>
      <c r="IQ309" s="379">
        <f>IF($IO309='Classificação geral'!$F303,'Classificação geral'!H303,"")</f>
        <v>0</v>
      </c>
      <c r="IR309" s="379">
        <f>IF($IO309='Classificação geral'!$F303,'Classificação geral'!I303,"")</f>
        <v>0</v>
      </c>
      <c r="IS309" s="379">
        <f>IF($IO309='Classificação geral'!$F303,'Classificação geral'!J303,"")</f>
        <v>0</v>
      </c>
      <c r="IT309" s="379">
        <f>IF($IO309='Classificação geral'!$F303,'Classificação geral'!K303,"")</f>
        <v>0</v>
      </c>
      <c r="IU309" s="379">
        <f>IF($IO309='Classificação geral'!$F303,'Classificação geral'!L303,"")</f>
        <v>0</v>
      </c>
      <c r="IV309" s="379">
        <f>IF($IO309='Classificação geral'!$F303,'Classificação geral'!M303,"")</f>
        <v>0</v>
      </c>
      <c r="IW309" s="379">
        <f>IF($IO309='Classificação geral'!$F303,'Classificação geral'!N303,"")</f>
        <v>0</v>
      </c>
      <c r="IX309" s="379">
        <f>IF($IO309='Classificação geral'!$F303,'Classificação geral'!O303,"")</f>
        <v>0</v>
      </c>
      <c r="IY309" s="379">
        <f>IF($IO309='Classificação geral'!$F303,'Classificação geral'!P303,"")</f>
        <v>0</v>
      </c>
      <c r="IZ309" s="379">
        <f>IF($IO309='Classificação geral'!$F303,'Classificação geral'!Q303,"")</f>
        <v>0</v>
      </c>
      <c r="JA309" s="379">
        <f>IF($IO309='Classificação geral'!$F303,'Classificação geral'!R303,"")</f>
        <v>0</v>
      </c>
      <c r="JB309" s="296">
        <f>IF($IO309='Classificação geral'!$F303,'Classificação geral'!$U303,"")</f>
        <v>0</v>
      </c>
      <c r="JC309" s="334" t="str">
        <f t="shared" si="467"/>
        <v/>
      </c>
      <c r="JD309" s="297">
        <f>IFERROR(RANK(JB309,JB:JB,0)+ COUNTIF($JB$13:JB308,JB309),"")</f>
        <v>169</v>
      </c>
    </row>
    <row r="310" spans="139:264" ht="24.6" x14ac:dyDescent="0.4">
      <c r="EI310" s="295"/>
      <c r="EJ310" s="306"/>
      <c r="EK310" s="293"/>
      <c r="EL310" s="293"/>
      <c r="EM310" s="293"/>
      <c r="EN310" s="378" t="str">
        <f>IFERROR(IF(AND($EL310="fem",'Classificação geral'!$F304=1),'Classificação geral'!G304,""),"")</f>
        <v/>
      </c>
      <c r="EO310" s="378" t="str">
        <f>IFERROR(IF(AND($EL310="fem",'Classificação geral'!$F304=1),'Classificação geral'!H304,""),"")</f>
        <v/>
      </c>
      <c r="EP310" s="378" t="str">
        <f>IFERROR(IF(AND($EL310="fem",'Classificação geral'!$F304=1),'Classificação geral'!I304,""),"")</f>
        <v/>
      </c>
      <c r="EQ310" s="378" t="str">
        <f>IFERROR(IF(AND($EL310="fem",'Classificação geral'!$F304=1),'Classificação geral'!J304,""),"")</f>
        <v/>
      </c>
      <c r="ER310" s="306"/>
      <c r="ES310" s="378" t="str">
        <f>IFERROR(IF(AND($EL310="fem",'Classificação geral'!$F304=1),'Classificação geral'!L304,""),"")</f>
        <v/>
      </c>
      <c r="ET310" s="378" t="str">
        <f>IFERROR(IF(AND($EL310="fem",'Classificação geral'!$F304=1),'Classificação geral'!M304,""),"")</f>
        <v/>
      </c>
      <c r="EU310" s="378" t="str">
        <f>IFERROR(IF(AND($EL310="fem",'Classificação geral'!$F304=1),'Classificação geral'!N304,""),"")</f>
        <v/>
      </c>
      <c r="EV310" s="306"/>
      <c r="EW310" s="378" t="str">
        <f>IFERROR(IF(AND($EL310="fem",'Classificação geral'!$F304=1),'Classificação geral'!P304,""),"")</f>
        <v/>
      </c>
      <c r="EX310" s="378" t="str">
        <f>IFERROR(IF(AND($EL310="fem",'Classificação geral'!$F304=1),'Classificação geral'!Q304,""),"")</f>
        <v/>
      </c>
      <c r="EY310" s="378" t="str">
        <f>IFERROR(IF(AND($EL310="fem",'Classificação geral'!$F304=1),'Classificação geral'!R304,""),"")</f>
        <v/>
      </c>
      <c r="EZ310" s="296"/>
      <c r="FA310" s="380" t="str">
        <f t="shared" si="468"/>
        <v/>
      </c>
      <c r="FB310" s="297" t="str">
        <f>IFERROR(RANK(EZ310,EZ:EZ,0)+ COUNTIF(EZ$13:$EZ309,EZ310),"")</f>
        <v/>
      </c>
      <c r="FC310" s="298"/>
      <c r="FD310" s="305"/>
      <c r="FE310" s="295"/>
      <c r="FF310" s="306"/>
      <c r="FG310" s="293"/>
      <c r="FH310" s="293"/>
      <c r="FI310" s="306"/>
      <c r="FJ310" s="378" t="str">
        <f>IFERROR(IF(AND($FH310="mas",'Classificação geral'!$F304=1),'Classificação geral'!G304,""),"")</f>
        <v/>
      </c>
      <c r="FK310" s="378" t="str">
        <f>IFERROR(IF(AND($FH310="mas",'Classificação geral'!$F304=1),'Classificação geral'!H304,""),"")</f>
        <v/>
      </c>
      <c r="FL310" s="378" t="str">
        <f>IFERROR(IF(AND($FH310="mas",'Classificação geral'!$F304=1),'Classificação geral'!I304,""),"")</f>
        <v/>
      </c>
      <c r="FM310" s="378" t="str">
        <f>IFERROR(IF(AND($FH310="mas",'Classificação geral'!$F304=1),'Classificação geral'!J304,""),"")</f>
        <v/>
      </c>
      <c r="FN310" s="378" t="str">
        <f>IFERROR(IF(AND($FH310="mas",'Classificação geral'!$F304=1),'Classificação geral'!K304,""),"")</f>
        <v/>
      </c>
      <c r="FO310" s="378" t="str">
        <f>IFERROR(IF(AND($FH310="mas",'Classificação geral'!$F304=1),'Classificação geral'!L304,""),"")</f>
        <v/>
      </c>
      <c r="FP310" s="378" t="str">
        <f>IFERROR(IF(AND($FH310="mas",'Classificação geral'!$F304=1),'Classificação geral'!M304,""),"")</f>
        <v/>
      </c>
      <c r="FQ310" s="378" t="str">
        <f>IFERROR(IF(AND($FH310="mas",'Classificação geral'!$F304=1),'Classificação geral'!N304,""),"")</f>
        <v/>
      </c>
      <c r="FR310" s="378" t="str">
        <f>IFERROR(IF(AND($FH310="mas",'Classificação geral'!$F304=1),'Classificação geral'!O304,""),"")</f>
        <v/>
      </c>
      <c r="FS310" s="378" t="str">
        <f>IFERROR(IF(AND($FH310="mas",'Classificação geral'!$F304=1),'Classificação geral'!P304,""),"")</f>
        <v/>
      </c>
      <c r="FT310" s="378" t="str">
        <f>IFERROR(IF(AND($FH310="mas",'Classificação geral'!$F304=1),'Classificação geral'!Q304,""),"")</f>
        <v/>
      </c>
      <c r="FU310" s="378" t="str">
        <f>IFERROR(IF(AND($FH310="mas",'Classificação geral'!$F304=1),'Classificação geral'!R304,""),"")</f>
        <v/>
      </c>
      <c r="FV310" s="306"/>
      <c r="FW310" s="380" t="str">
        <f t="shared" si="469"/>
        <v/>
      </c>
      <c r="FX310" s="297" t="str">
        <f>IFERROR(RANK(FV310,FV:FV,0)+ COUNTIF($FV$13:FV309,FV310),"")</f>
        <v/>
      </c>
      <c r="FY310" s="305"/>
      <c r="FZ310" s="295"/>
      <c r="GA310" s="295"/>
      <c r="GB310" s="293"/>
      <c r="GC310" s="293"/>
      <c r="GD310" s="306"/>
      <c r="GE310" s="378" t="str">
        <f>IFERROR(IF(AND($GC310="fem",'Classificação geral'!$F304=2),'Classificação geral'!G304,""),"")</f>
        <v/>
      </c>
      <c r="GF310" s="378" t="str">
        <f>IFERROR(IF(AND($GC310="fem",'Classificação geral'!$F304=2),'Classificação geral'!H304,""),"")</f>
        <v/>
      </c>
      <c r="GG310" s="378" t="str">
        <f>IFERROR(IF(AND($GC310="fem",'Classificação geral'!$F304=2),'Classificação geral'!I304,""),"")</f>
        <v/>
      </c>
      <c r="GH310" s="378" t="str">
        <f>IFERROR(IF(AND($GC310="fem",'Classificação geral'!$F304=2),'Classificação geral'!J304,""),"")</f>
        <v/>
      </c>
      <c r="GI310" s="378" t="str">
        <f>IFERROR(IF(AND($GC310="fem",'Classificação geral'!$F304=2),'Classificação geral'!K304,""),"")</f>
        <v/>
      </c>
      <c r="GJ310" s="378" t="str">
        <f>IFERROR(IF(AND($GC310="fem",'Classificação geral'!$F304=2),'Classificação geral'!L304,""),"")</f>
        <v/>
      </c>
      <c r="GK310" s="378" t="str">
        <f>IFERROR(IF(AND($GC310="fem",'Classificação geral'!$F304=2),'Classificação geral'!M304,""),"")</f>
        <v/>
      </c>
      <c r="GL310" s="378" t="str">
        <f>IFERROR(IF(AND($GC310="fem",'Classificação geral'!$F304=2),'Classificação geral'!N304,""),"")</f>
        <v/>
      </c>
      <c r="GM310" s="378" t="str">
        <f>IFERROR(IF(AND($GC310="fem",'Classificação geral'!$F304=2),'Classificação geral'!O304,""),"")</f>
        <v/>
      </c>
      <c r="GN310" s="378" t="str">
        <f>IFERROR(IF(AND($GC310="fem",'Classificação geral'!$F304=2),'Classificação geral'!P304,""),"")</f>
        <v/>
      </c>
      <c r="GO310" s="378" t="str">
        <f>IFERROR(IF(AND($GC310="fem",'Classificação geral'!$F304=2),'Classificação geral'!Q304,""),"")</f>
        <v/>
      </c>
      <c r="GP310" s="378" t="str">
        <f>IFERROR(IF(AND($GC310="fem",'Classificação geral'!$F304=2),'Classificação geral'!R304,""),"")</f>
        <v/>
      </c>
      <c r="GQ310" s="306"/>
      <c r="GR310" s="380" t="str">
        <f t="shared" si="470"/>
        <v/>
      </c>
      <c r="GS310" s="297" t="str">
        <f>IFERROR(RANK(GQ310,GQ:GQ,0)+ COUNTIF($GQ$13:GQ309,GQ310),"")</f>
        <v/>
      </c>
      <c r="GT310" s="305"/>
      <c r="GU310" s="295"/>
      <c r="GV310" s="295"/>
      <c r="GW310" s="293"/>
      <c r="GX310" s="293"/>
      <c r="GY310" s="306"/>
      <c r="GZ310" s="306"/>
      <c r="HA310" s="306"/>
      <c r="HB310" s="306"/>
      <c r="HC310" s="306"/>
      <c r="HD310" s="306"/>
      <c r="HE310" s="306"/>
      <c r="HF310" s="306"/>
      <c r="HG310" s="306"/>
      <c r="HH310" s="306"/>
      <c r="HI310" s="306"/>
      <c r="HJ310" s="306"/>
      <c r="HK310" s="306"/>
      <c r="HL310" s="306"/>
      <c r="HM310" s="380" t="str">
        <f t="shared" si="471"/>
        <v/>
      </c>
      <c r="HN310" s="297" t="str">
        <f>IFERROR(RANK(HL310,HL:HL,0)+ COUNTIF($HL$13:HL309,HL310),"")</f>
        <v/>
      </c>
      <c r="HO310" s="305"/>
      <c r="HP310" s="295"/>
      <c r="HQ310" s="306"/>
      <c r="HR310" s="293"/>
      <c r="HS310" s="293"/>
      <c r="HT310" s="293"/>
      <c r="HU310" s="382">
        <f>IF($HT310='Classificação geral'!$F304,'Classificação geral'!G304,"")</f>
        <v>0</v>
      </c>
      <c r="HV310" s="382">
        <f>IF($HT310='Classificação geral'!$F304,'Classificação geral'!H304,"")</f>
        <v>0</v>
      </c>
      <c r="HW310" s="382">
        <f>IF($HT310='Classificação geral'!$F304,'Classificação geral'!I304,"")</f>
        <v>0</v>
      </c>
      <c r="HX310" s="382">
        <f>IF($HT310='Classificação geral'!$F304,'Classificação geral'!J304,"")</f>
        <v>0</v>
      </c>
      <c r="HY310" s="382">
        <f>IF($HT310='Classificação geral'!$F304,'Classificação geral'!K304,"")</f>
        <v>0</v>
      </c>
      <c r="HZ310" s="382">
        <f>IF($HT310='Classificação geral'!$F304,'Classificação geral'!L304,"")</f>
        <v>0</v>
      </c>
      <c r="IA310" s="382">
        <f>IF($HT310='Classificação geral'!$F304,'Classificação geral'!M304,"")</f>
        <v>0</v>
      </c>
      <c r="IB310" s="382">
        <f>IF($HT310='Classificação geral'!$F304,'Classificação geral'!N304,"")</f>
        <v>0</v>
      </c>
      <c r="IC310" s="382">
        <f>IF($HT310='Classificação geral'!$F304,'Classificação geral'!O304,"")</f>
        <v>0</v>
      </c>
      <c r="ID310" s="382">
        <f>IF($HT310='Classificação geral'!$F304,'Classificação geral'!P304,"")</f>
        <v>0</v>
      </c>
      <c r="IE310" s="382">
        <f>IF($HT310='Classificação geral'!$F304,'Classificação geral'!Q304,"")</f>
        <v>0</v>
      </c>
      <c r="IF310" s="382">
        <f>IF($HT310='Classificação geral'!$F304,'Classificação geral'!R304,"")</f>
        <v>0</v>
      </c>
      <c r="IG310" s="379">
        <f>IF($HT310='Classificação geral'!$F304,'Classificação geral'!$U304,"")</f>
        <v>0</v>
      </c>
      <c r="IH310" s="334" t="str">
        <f t="shared" si="466"/>
        <v/>
      </c>
      <c r="II310" s="297">
        <f>IFERROR(RANK(IG310,IG:IG,0)+ COUNTIF($IG$13:IG309,IG310),"")</f>
        <v>170</v>
      </c>
      <c r="IJ310" s="305"/>
      <c r="IK310" s="295"/>
      <c r="IL310" s="306"/>
      <c r="IM310" s="293"/>
      <c r="IN310" s="293"/>
      <c r="IO310" s="293"/>
      <c r="IP310" s="379">
        <f>IF($IO310='Classificação geral'!$F304,'Classificação geral'!G304,"")</f>
        <v>0</v>
      </c>
      <c r="IQ310" s="379">
        <f>IF($IO310='Classificação geral'!$F304,'Classificação geral'!H304,"")</f>
        <v>0</v>
      </c>
      <c r="IR310" s="379">
        <f>IF($IO310='Classificação geral'!$F304,'Classificação geral'!I304,"")</f>
        <v>0</v>
      </c>
      <c r="IS310" s="379">
        <f>IF($IO310='Classificação geral'!$F304,'Classificação geral'!J304,"")</f>
        <v>0</v>
      </c>
      <c r="IT310" s="379">
        <f>IF($IO310='Classificação geral'!$F304,'Classificação geral'!K304,"")</f>
        <v>0</v>
      </c>
      <c r="IU310" s="379">
        <f>IF($IO310='Classificação geral'!$F304,'Classificação geral'!L304,"")</f>
        <v>0</v>
      </c>
      <c r="IV310" s="379">
        <f>IF($IO310='Classificação geral'!$F304,'Classificação geral'!M304,"")</f>
        <v>0</v>
      </c>
      <c r="IW310" s="379">
        <f>IF($IO310='Classificação geral'!$F304,'Classificação geral'!N304,"")</f>
        <v>0</v>
      </c>
      <c r="IX310" s="379">
        <f>IF($IO310='Classificação geral'!$F304,'Classificação geral'!O304,"")</f>
        <v>0</v>
      </c>
      <c r="IY310" s="379">
        <f>IF($IO310='Classificação geral'!$F304,'Classificação geral'!P304,"")</f>
        <v>0</v>
      </c>
      <c r="IZ310" s="379">
        <f>IF($IO310='Classificação geral'!$F304,'Classificação geral'!Q304,"")</f>
        <v>0</v>
      </c>
      <c r="JA310" s="379">
        <f>IF($IO310='Classificação geral'!$F304,'Classificação geral'!R304,"")</f>
        <v>0</v>
      </c>
      <c r="JB310" s="296">
        <f>IF($IO310='Classificação geral'!$F304,'Classificação geral'!$U304,"")</f>
        <v>0</v>
      </c>
      <c r="JC310" s="334" t="str">
        <f t="shared" si="467"/>
        <v/>
      </c>
      <c r="JD310" s="297">
        <f>IFERROR(RANK(JB310,JB:JB,0)+ COUNTIF($JB$13:JB309,JB310),"")</f>
        <v>170</v>
      </c>
    </row>
    <row r="311" spans="139:264" ht="24.6" x14ac:dyDescent="0.4">
      <c r="EI311" s="295"/>
      <c r="EJ311" s="306"/>
      <c r="EK311" s="293"/>
      <c r="EL311" s="293"/>
      <c r="EM311" s="293"/>
      <c r="EN311" s="378" t="str">
        <f>IFERROR(IF(AND($EL311="fem",'Classificação geral'!$F305=1),'Classificação geral'!G305,""),"")</f>
        <v/>
      </c>
      <c r="EO311" s="378" t="str">
        <f>IFERROR(IF(AND($EL311="fem",'Classificação geral'!$F305=1),'Classificação geral'!H305,""),"")</f>
        <v/>
      </c>
      <c r="EP311" s="378" t="str">
        <f>IFERROR(IF(AND($EL311="fem",'Classificação geral'!$F305=1),'Classificação geral'!I305,""),"")</f>
        <v/>
      </c>
      <c r="EQ311" s="378" t="str">
        <f>IFERROR(IF(AND($EL311="fem",'Classificação geral'!$F305=1),'Classificação geral'!J305,""),"")</f>
        <v/>
      </c>
      <c r="ER311" s="306"/>
      <c r="ES311" s="378" t="str">
        <f>IFERROR(IF(AND($EL311="fem",'Classificação geral'!$F305=1),'Classificação geral'!L305,""),"")</f>
        <v/>
      </c>
      <c r="ET311" s="378" t="str">
        <f>IFERROR(IF(AND($EL311="fem",'Classificação geral'!$F305=1),'Classificação geral'!M305,""),"")</f>
        <v/>
      </c>
      <c r="EU311" s="378" t="str">
        <f>IFERROR(IF(AND($EL311="fem",'Classificação geral'!$F305=1),'Classificação geral'!N305,""),"")</f>
        <v/>
      </c>
      <c r="EV311" s="306"/>
      <c r="EW311" s="378" t="str">
        <f>IFERROR(IF(AND($EL311="fem",'Classificação geral'!$F305=1),'Classificação geral'!P305,""),"")</f>
        <v/>
      </c>
      <c r="EX311" s="378" t="str">
        <f>IFERROR(IF(AND($EL311="fem",'Classificação geral'!$F305=1),'Classificação geral'!Q305,""),"")</f>
        <v/>
      </c>
      <c r="EY311" s="378" t="str">
        <f>IFERROR(IF(AND($EL311="fem",'Classificação geral'!$F305=1),'Classificação geral'!R305,""),"")</f>
        <v/>
      </c>
      <c r="EZ311" s="296"/>
      <c r="FA311" s="380" t="str">
        <f t="shared" si="468"/>
        <v/>
      </c>
      <c r="FB311" s="297" t="str">
        <f>IFERROR(RANK(EZ311,EZ:EZ,0)+ COUNTIF(EZ$13:$EZ310,EZ311),"")</f>
        <v/>
      </c>
      <c r="FC311" s="298"/>
      <c r="FD311" s="305"/>
      <c r="FE311" s="295"/>
      <c r="FF311" s="306"/>
      <c r="FG311" s="293"/>
      <c r="FH311" s="293"/>
      <c r="FI311" s="306"/>
      <c r="FJ311" s="378" t="str">
        <f>IFERROR(IF(AND($FH311="mas",'Classificação geral'!$F305=1),'Classificação geral'!G305,""),"")</f>
        <v/>
      </c>
      <c r="FK311" s="378" t="str">
        <f>IFERROR(IF(AND($FH311="mas",'Classificação geral'!$F305=1),'Classificação geral'!H305,""),"")</f>
        <v/>
      </c>
      <c r="FL311" s="378" t="str">
        <f>IFERROR(IF(AND($FH311="mas",'Classificação geral'!$F305=1),'Classificação geral'!I305,""),"")</f>
        <v/>
      </c>
      <c r="FM311" s="378" t="str">
        <f>IFERROR(IF(AND($FH311="mas",'Classificação geral'!$F305=1),'Classificação geral'!J305,""),"")</f>
        <v/>
      </c>
      <c r="FN311" s="378" t="str">
        <f>IFERROR(IF(AND($FH311="mas",'Classificação geral'!$F305=1),'Classificação geral'!K305,""),"")</f>
        <v/>
      </c>
      <c r="FO311" s="378" t="str">
        <f>IFERROR(IF(AND($FH311="mas",'Classificação geral'!$F305=1),'Classificação geral'!L305,""),"")</f>
        <v/>
      </c>
      <c r="FP311" s="378" t="str">
        <f>IFERROR(IF(AND($FH311="mas",'Classificação geral'!$F305=1),'Classificação geral'!M305,""),"")</f>
        <v/>
      </c>
      <c r="FQ311" s="378" t="str">
        <f>IFERROR(IF(AND($FH311="mas",'Classificação geral'!$F305=1),'Classificação geral'!N305,""),"")</f>
        <v/>
      </c>
      <c r="FR311" s="378" t="str">
        <f>IFERROR(IF(AND($FH311="mas",'Classificação geral'!$F305=1),'Classificação geral'!O305,""),"")</f>
        <v/>
      </c>
      <c r="FS311" s="378" t="str">
        <f>IFERROR(IF(AND($FH311="mas",'Classificação geral'!$F305=1),'Classificação geral'!P305,""),"")</f>
        <v/>
      </c>
      <c r="FT311" s="378" t="str">
        <f>IFERROR(IF(AND($FH311="mas",'Classificação geral'!$F305=1),'Classificação geral'!Q305,""),"")</f>
        <v/>
      </c>
      <c r="FU311" s="378" t="str">
        <f>IFERROR(IF(AND($FH311="mas",'Classificação geral'!$F305=1),'Classificação geral'!R305,""),"")</f>
        <v/>
      </c>
      <c r="FV311" s="306"/>
      <c r="FW311" s="380" t="str">
        <f t="shared" si="469"/>
        <v/>
      </c>
      <c r="FX311" s="297" t="str">
        <f>IFERROR(RANK(FV311,FV:FV,0)+ COUNTIF($FV$13:FV310,FV311),"")</f>
        <v/>
      </c>
      <c r="FY311" s="305"/>
      <c r="FZ311" s="295"/>
      <c r="GA311" s="295"/>
      <c r="GB311" s="293"/>
      <c r="GC311" s="293"/>
      <c r="GD311" s="306"/>
      <c r="GE311" s="378" t="str">
        <f>IFERROR(IF(AND($GC311="fem",'Classificação geral'!$F305=2),'Classificação geral'!G305,""),"")</f>
        <v/>
      </c>
      <c r="GF311" s="378" t="str">
        <f>IFERROR(IF(AND($GC311="fem",'Classificação geral'!$F305=2),'Classificação geral'!H305,""),"")</f>
        <v/>
      </c>
      <c r="GG311" s="378" t="str">
        <f>IFERROR(IF(AND($GC311="fem",'Classificação geral'!$F305=2),'Classificação geral'!I305,""),"")</f>
        <v/>
      </c>
      <c r="GH311" s="378" t="str">
        <f>IFERROR(IF(AND($GC311="fem",'Classificação geral'!$F305=2),'Classificação geral'!J305,""),"")</f>
        <v/>
      </c>
      <c r="GI311" s="378" t="str">
        <f>IFERROR(IF(AND($GC311="fem",'Classificação geral'!$F305=2),'Classificação geral'!K305,""),"")</f>
        <v/>
      </c>
      <c r="GJ311" s="378" t="str">
        <f>IFERROR(IF(AND($GC311="fem",'Classificação geral'!$F305=2),'Classificação geral'!L305,""),"")</f>
        <v/>
      </c>
      <c r="GK311" s="378" t="str">
        <f>IFERROR(IF(AND($GC311="fem",'Classificação geral'!$F305=2),'Classificação geral'!M305,""),"")</f>
        <v/>
      </c>
      <c r="GL311" s="378" t="str">
        <f>IFERROR(IF(AND($GC311="fem",'Classificação geral'!$F305=2),'Classificação geral'!N305,""),"")</f>
        <v/>
      </c>
      <c r="GM311" s="378" t="str">
        <f>IFERROR(IF(AND($GC311="fem",'Classificação geral'!$F305=2),'Classificação geral'!O305,""),"")</f>
        <v/>
      </c>
      <c r="GN311" s="378" t="str">
        <f>IFERROR(IF(AND($GC311="fem",'Classificação geral'!$F305=2),'Classificação geral'!P305,""),"")</f>
        <v/>
      </c>
      <c r="GO311" s="378" t="str">
        <f>IFERROR(IF(AND($GC311="fem",'Classificação geral'!$F305=2),'Classificação geral'!Q305,""),"")</f>
        <v/>
      </c>
      <c r="GP311" s="378" t="str">
        <f>IFERROR(IF(AND($GC311="fem",'Classificação geral'!$F305=2),'Classificação geral'!R305,""),"")</f>
        <v/>
      </c>
      <c r="GQ311" s="306"/>
      <c r="GR311" s="380" t="str">
        <f t="shared" si="470"/>
        <v/>
      </c>
      <c r="GS311" s="297" t="str">
        <f>IFERROR(RANK(GQ311,GQ:GQ,0)+ COUNTIF($GQ$13:GQ310,GQ311),"")</f>
        <v/>
      </c>
      <c r="GT311" s="305"/>
      <c r="GU311" s="295"/>
      <c r="GV311" s="295"/>
      <c r="GW311" s="293"/>
      <c r="GX311" s="293"/>
      <c r="GY311" s="306"/>
      <c r="GZ311" s="306"/>
      <c r="HA311" s="306"/>
      <c r="HB311" s="306"/>
      <c r="HC311" s="306"/>
      <c r="HD311" s="306"/>
      <c r="HE311" s="306"/>
      <c r="HF311" s="306"/>
      <c r="HG311" s="306"/>
      <c r="HH311" s="306"/>
      <c r="HI311" s="306"/>
      <c r="HJ311" s="306"/>
      <c r="HK311" s="306"/>
      <c r="HL311" s="306"/>
      <c r="HM311" s="380" t="str">
        <f t="shared" si="471"/>
        <v/>
      </c>
      <c r="HN311" s="297" t="str">
        <f>IFERROR(RANK(HL311,HL:HL,0)+ COUNTIF($HL$13:HL310,HL311),"")</f>
        <v/>
      </c>
      <c r="HO311" s="305"/>
      <c r="HP311" s="295"/>
      <c r="HQ311" s="306"/>
      <c r="HR311" s="293"/>
      <c r="HS311" s="293"/>
      <c r="HT311" s="293"/>
      <c r="HU311" s="382">
        <f>IF($HT311='Classificação geral'!$F305,'Classificação geral'!G305,"")</f>
        <v>0</v>
      </c>
      <c r="HV311" s="382">
        <f>IF($HT311='Classificação geral'!$F305,'Classificação geral'!H305,"")</f>
        <v>0</v>
      </c>
      <c r="HW311" s="382">
        <f>IF($HT311='Classificação geral'!$F305,'Classificação geral'!I305,"")</f>
        <v>0</v>
      </c>
      <c r="HX311" s="382">
        <f>IF($HT311='Classificação geral'!$F305,'Classificação geral'!J305,"")</f>
        <v>0</v>
      </c>
      <c r="HY311" s="382">
        <f>IF($HT311='Classificação geral'!$F305,'Classificação geral'!K305,"")</f>
        <v>0</v>
      </c>
      <c r="HZ311" s="382">
        <f>IF($HT311='Classificação geral'!$F305,'Classificação geral'!L305,"")</f>
        <v>0</v>
      </c>
      <c r="IA311" s="382">
        <f>IF($HT311='Classificação geral'!$F305,'Classificação geral'!M305,"")</f>
        <v>0</v>
      </c>
      <c r="IB311" s="382">
        <f>IF($HT311='Classificação geral'!$F305,'Classificação geral'!N305,"")</f>
        <v>0</v>
      </c>
      <c r="IC311" s="382">
        <f>IF($HT311='Classificação geral'!$F305,'Classificação geral'!O305,"")</f>
        <v>0</v>
      </c>
      <c r="ID311" s="382">
        <f>IF($HT311='Classificação geral'!$F305,'Classificação geral'!P305,"")</f>
        <v>0</v>
      </c>
      <c r="IE311" s="382">
        <f>IF($HT311='Classificação geral'!$F305,'Classificação geral'!Q305,"")</f>
        <v>0</v>
      </c>
      <c r="IF311" s="382">
        <f>IF($HT311='Classificação geral'!$F305,'Classificação geral'!R305,"")</f>
        <v>0</v>
      </c>
      <c r="IG311" s="379">
        <f>IF($HT311='Classificação geral'!$F305,'Classificação geral'!$U305,"")</f>
        <v>0</v>
      </c>
      <c r="IH311" s="334" t="str">
        <f t="shared" si="466"/>
        <v/>
      </c>
      <c r="II311" s="297">
        <f>IFERROR(RANK(IG311,IG:IG,0)+ COUNTIF($IG$13:IG310,IG311),"")</f>
        <v>171</v>
      </c>
      <c r="IJ311" s="305"/>
      <c r="IK311" s="295"/>
      <c r="IL311" s="306"/>
      <c r="IM311" s="293"/>
      <c r="IN311" s="293"/>
      <c r="IO311" s="293"/>
      <c r="IP311" s="379">
        <f>IF($IO311='Classificação geral'!$F305,'Classificação geral'!G305,"")</f>
        <v>0</v>
      </c>
      <c r="IQ311" s="379">
        <f>IF($IO311='Classificação geral'!$F305,'Classificação geral'!H305,"")</f>
        <v>0</v>
      </c>
      <c r="IR311" s="379">
        <f>IF($IO311='Classificação geral'!$F305,'Classificação geral'!I305,"")</f>
        <v>0</v>
      </c>
      <c r="IS311" s="379">
        <f>IF($IO311='Classificação geral'!$F305,'Classificação geral'!J305,"")</f>
        <v>0</v>
      </c>
      <c r="IT311" s="379">
        <f>IF($IO311='Classificação geral'!$F305,'Classificação geral'!K305,"")</f>
        <v>0</v>
      </c>
      <c r="IU311" s="379">
        <f>IF($IO311='Classificação geral'!$F305,'Classificação geral'!L305,"")</f>
        <v>0</v>
      </c>
      <c r="IV311" s="379">
        <f>IF($IO311='Classificação geral'!$F305,'Classificação geral'!M305,"")</f>
        <v>0</v>
      </c>
      <c r="IW311" s="379">
        <f>IF($IO311='Classificação geral'!$F305,'Classificação geral'!N305,"")</f>
        <v>0</v>
      </c>
      <c r="IX311" s="379">
        <f>IF($IO311='Classificação geral'!$F305,'Classificação geral'!O305,"")</f>
        <v>0</v>
      </c>
      <c r="IY311" s="379">
        <f>IF($IO311='Classificação geral'!$F305,'Classificação geral'!P305,"")</f>
        <v>0</v>
      </c>
      <c r="IZ311" s="379">
        <f>IF($IO311='Classificação geral'!$F305,'Classificação geral'!Q305,"")</f>
        <v>0</v>
      </c>
      <c r="JA311" s="379">
        <f>IF($IO311='Classificação geral'!$F305,'Classificação geral'!R305,"")</f>
        <v>0</v>
      </c>
      <c r="JB311" s="296">
        <f>IF($IO311='Classificação geral'!$F305,'Classificação geral'!$U305,"")</f>
        <v>0</v>
      </c>
      <c r="JC311" s="334" t="str">
        <f t="shared" si="467"/>
        <v/>
      </c>
      <c r="JD311" s="297">
        <f>IFERROR(RANK(JB311,JB:JB,0)+ COUNTIF($JB$13:JB310,JB311),"")</f>
        <v>171</v>
      </c>
    </row>
    <row r="312" spans="139:264" ht="24.6" x14ac:dyDescent="0.4">
      <c r="EI312" s="295"/>
      <c r="EJ312" s="306"/>
      <c r="EK312" s="293"/>
      <c r="EL312" s="293"/>
      <c r="EM312" s="293"/>
      <c r="EN312" s="378" t="str">
        <f>IFERROR(IF(AND($EL312="fem",'Classificação geral'!$F306=1),'Classificação geral'!G306,""),"")</f>
        <v/>
      </c>
      <c r="EO312" s="378" t="str">
        <f>IFERROR(IF(AND($EL312="fem",'Classificação geral'!$F306=1),'Classificação geral'!H306,""),"")</f>
        <v/>
      </c>
      <c r="EP312" s="378" t="str">
        <f>IFERROR(IF(AND($EL312="fem",'Classificação geral'!$F306=1),'Classificação geral'!I306,""),"")</f>
        <v/>
      </c>
      <c r="EQ312" s="378" t="str">
        <f>IFERROR(IF(AND($EL312="fem",'Classificação geral'!$F306=1),'Classificação geral'!J306,""),"")</f>
        <v/>
      </c>
      <c r="ER312" s="306"/>
      <c r="ES312" s="378" t="str">
        <f>IFERROR(IF(AND($EL312="fem",'Classificação geral'!$F306=1),'Classificação geral'!L306,""),"")</f>
        <v/>
      </c>
      <c r="ET312" s="378" t="str">
        <f>IFERROR(IF(AND($EL312="fem",'Classificação geral'!$F306=1),'Classificação geral'!M306,""),"")</f>
        <v/>
      </c>
      <c r="EU312" s="378" t="str">
        <f>IFERROR(IF(AND($EL312="fem",'Classificação geral'!$F306=1),'Classificação geral'!N306,""),"")</f>
        <v/>
      </c>
      <c r="EV312" s="306"/>
      <c r="EW312" s="378" t="str">
        <f>IFERROR(IF(AND($EL312="fem",'Classificação geral'!$F306=1),'Classificação geral'!P306,""),"")</f>
        <v/>
      </c>
      <c r="EX312" s="378" t="str">
        <f>IFERROR(IF(AND($EL312="fem",'Classificação geral'!$F306=1),'Classificação geral'!Q306,""),"")</f>
        <v/>
      </c>
      <c r="EY312" s="378" t="str">
        <f>IFERROR(IF(AND($EL312="fem",'Classificação geral'!$F306=1),'Classificação geral'!R306,""),"")</f>
        <v/>
      </c>
      <c r="EZ312" s="296"/>
      <c r="FA312" s="380" t="str">
        <f t="shared" si="468"/>
        <v/>
      </c>
      <c r="FB312" s="297" t="str">
        <f>IFERROR(RANK(EZ312,EZ:EZ,0)+ COUNTIF(EZ$13:$EZ311,EZ312),"")</f>
        <v/>
      </c>
      <c r="FC312" s="298"/>
      <c r="FD312" s="305"/>
      <c r="FE312" s="295"/>
      <c r="FF312" s="306"/>
      <c r="FG312" s="293"/>
      <c r="FH312" s="293"/>
      <c r="FI312" s="306"/>
      <c r="FJ312" s="378" t="str">
        <f>IFERROR(IF(AND($FH312="mas",'Classificação geral'!$F306=1),'Classificação geral'!G306,""),"")</f>
        <v/>
      </c>
      <c r="FK312" s="378" t="str">
        <f>IFERROR(IF(AND($FH312="mas",'Classificação geral'!$F306=1),'Classificação geral'!H306,""),"")</f>
        <v/>
      </c>
      <c r="FL312" s="378" t="str">
        <f>IFERROR(IF(AND($FH312="mas",'Classificação geral'!$F306=1),'Classificação geral'!I306,""),"")</f>
        <v/>
      </c>
      <c r="FM312" s="378" t="str">
        <f>IFERROR(IF(AND($FH312="mas",'Classificação geral'!$F306=1),'Classificação geral'!J306,""),"")</f>
        <v/>
      </c>
      <c r="FN312" s="378" t="str">
        <f>IFERROR(IF(AND($FH312="mas",'Classificação geral'!$F306=1),'Classificação geral'!K306,""),"")</f>
        <v/>
      </c>
      <c r="FO312" s="378" t="str">
        <f>IFERROR(IF(AND($FH312="mas",'Classificação geral'!$F306=1),'Classificação geral'!L306,""),"")</f>
        <v/>
      </c>
      <c r="FP312" s="378" t="str">
        <f>IFERROR(IF(AND($FH312="mas",'Classificação geral'!$F306=1),'Classificação geral'!M306,""),"")</f>
        <v/>
      </c>
      <c r="FQ312" s="378" t="str">
        <f>IFERROR(IF(AND($FH312="mas",'Classificação geral'!$F306=1),'Classificação geral'!N306,""),"")</f>
        <v/>
      </c>
      <c r="FR312" s="378" t="str">
        <f>IFERROR(IF(AND($FH312="mas",'Classificação geral'!$F306=1),'Classificação geral'!O306,""),"")</f>
        <v/>
      </c>
      <c r="FS312" s="378" t="str">
        <f>IFERROR(IF(AND($FH312="mas",'Classificação geral'!$F306=1),'Classificação geral'!P306,""),"")</f>
        <v/>
      </c>
      <c r="FT312" s="378" t="str">
        <f>IFERROR(IF(AND($FH312="mas",'Classificação geral'!$F306=1),'Classificação geral'!Q306,""),"")</f>
        <v/>
      </c>
      <c r="FU312" s="378" t="str">
        <f>IFERROR(IF(AND($FH312="mas",'Classificação geral'!$F306=1),'Classificação geral'!R306,""),"")</f>
        <v/>
      </c>
      <c r="FV312" s="306"/>
      <c r="FW312" s="380" t="str">
        <f t="shared" si="469"/>
        <v/>
      </c>
      <c r="FX312" s="297" t="str">
        <f>IFERROR(RANK(FV312,FV:FV,0)+ COUNTIF($FV$13:FV311,FV312),"")</f>
        <v/>
      </c>
      <c r="FY312" s="305"/>
      <c r="FZ312" s="295"/>
      <c r="GA312" s="295"/>
      <c r="GB312" s="293"/>
      <c r="GC312" s="293"/>
      <c r="GD312" s="306"/>
      <c r="GE312" s="378" t="str">
        <f>IFERROR(IF(AND($GC312="fem",'Classificação geral'!$F306=2),'Classificação geral'!G306,""),"")</f>
        <v/>
      </c>
      <c r="GF312" s="378" t="str">
        <f>IFERROR(IF(AND($GC312="fem",'Classificação geral'!$F306=2),'Classificação geral'!H306,""),"")</f>
        <v/>
      </c>
      <c r="GG312" s="378" t="str">
        <f>IFERROR(IF(AND($GC312="fem",'Classificação geral'!$F306=2),'Classificação geral'!I306,""),"")</f>
        <v/>
      </c>
      <c r="GH312" s="378" t="str">
        <f>IFERROR(IF(AND($GC312="fem",'Classificação geral'!$F306=2),'Classificação geral'!J306,""),"")</f>
        <v/>
      </c>
      <c r="GI312" s="378" t="str">
        <f>IFERROR(IF(AND($GC312="fem",'Classificação geral'!$F306=2),'Classificação geral'!K306,""),"")</f>
        <v/>
      </c>
      <c r="GJ312" s="378" t="str">
        <f>IFERROR(IF(AND($GC312="fem",'Classificação geral'!$F306=2),'Classificação geral'!L306,""),"")</f>
        <v/>
      </c>
      <c r="GK312" s="378" t="str">
        <f>IFERROR(IF(AND($GC312="fem",'Classificação geral'!$F306=2),'Classificação geral'!M306,""),"")</f>
        <v/>
      </c>
      <c r="GL312" s="378" t="str">
        <f>IFERROR(IF(AND($GC312="fem",'Classificação geral'!$F306=2),'Classificação geral'!N306,""),"")</f>
        <v/>
      </c>
      <c r="GM312" s="378" t="str">
        <f>IFERROR(IF(AND($GC312="fem",'Classificação geral'!$F306=2),'Classificação geral'!O306,""),"")</f>
        <v/>
      </c>
      <c r="GN312" s="378" t="str">
        <f>IFERROR(IF(AND($GC312="fem",'Classificação geral'!$F306=2),'Classificação geral'!P306,""),"")</f>
        <v/>
      </c>
      <c r="GO312" s="378" t="str">
        <f>IFERROR(IF(AND($GC312="fem",'Classificação geral'!$F306=2),'Classificação geral'!Q306,""),"")</f>
        <v/>
      </c>
      <c r="GP312" s="378" t="str">
        <f>IFERROR(IF(AND($GC312="fem",'Classificação geral'!$F306=2),'Classificação geral'!R306,""),"")</f>
        <v/>
      </c>
      <c r="GQ312" s="306"/>
      <c r="GR312" s="380" t="str">
        <f t="shared" si="470"/>
        <v/>
      </c>
      <c r="GS312" s="297" t="str">
        <f>IFERROR(RANK(GQ312,GQ:GQ,0)+ COUNTIF($GQ$13:GQ311,GQ312),"")</f>
        <v/>
      </c>
      <c r="GT312" s="305"/>
      <c r="GU312" s="295"/>
      <c r="GV312" s="295"/>
      <c r="GW312" s="293"/>
      <c r="GX312" s="293"/>
      <c r="GY312" s="306"/>
      <c r="GZ312" s="306"/>
      <c r="HA312" s="306"/>
      <c r="HB312" s="306"/>
      <c r="HC312" s="306"/>
      <c r="HD312" s="306"/>
      <c r="HE312" s="306"/>
      <c r="HF312" s="306"/>
      <c r="HG312" s="306"/>
      <c r="HH312" s="306"/>
      <c r="HI312" s="306"/>
      <c r="HJ312" s="306"/>
      <c r="HK312" s="306"/>
      <c r="HL312" s="306"/>
      <c r="HM312" s="380" t="str">
        <f t="shared" si="471"/>
        <v/>
      </c>
      <c r="HN312" s="297" t="str">
        <f>IFERROR(RANK(HL312,HL:HL,0)+ COUNTIF($HL$13:HL311,HL312),"")</f>
        <v/>
      </c>
      <c r="HO312" s="305"/>
      <c r="HP312" s="295"/>
      <c r="HQ312" s="306"/>
      <c r="HR312" s="293"/>
      <c r="HS312" s="293"/>
      <c r="HT312" s="293"/>
      <c r="HU312" s="382">
        <f>IF($HT312='Classificação geral'!$F306,'Classificação geral'!G306,"")</f>
        <v>0</v>
      </c>
      <c r="HV312" s="382">
        <f>IF($HT312='Classificação geral'!$F306,'Classificação geral'!H306,"")</f>
        <v>0</v>
      </c>
      <c r="HW312" s="382">
        <f>IF($HT312='Classificação geral'!$F306,'Classificação geral'!I306,"")</f>
        <v>0</v>
      </c>
      <c r="HX312" s="382">
        <f>IF($HT312='Classificação geral'!$F306,'Classificação geral'!J306,"")</f>
        <v>0</v>
      </c>
      <c r="HY312" s="382">
        <f>IF($HT312='Classificação geral'!$F306,'Classificação geral'!K306,"")</f>
        <v>0</v>
      </c>
      <c r="HZ312" s="382">
        <f>IF($HT312='Classificação geral'!$F306,'Classificação geral'!L306,"")</f>
        <v>0</v>
      </c>
      <c r="IA312" s="382">
        <f>IF($HT312='Classificação geral'!$F306,'Classificação geral'!M306,"")</f>
        <v>0</v>
      </c>
      <c r="IB312" s="382">
        <f>IF($HT312='Classificação geral'!$F306,'Classificação geral'!N306,"")</f>
        <v>0</v>
      </c>
      <c r="IC312" s="382">
        <f>IF($HT312='Classificação geral'!$F306,'Classificação geral'!O306,"")</f>
        <v>0</v>
      </c>
      <c r="ID312" s="382">
        <f>IF($HT312='Classificação geral'!$F306,'Classificação geral'!P306,"")</f>
        <v>0</v>
      </c>
      <c r="IE312" s="382">
        <f>IF($HT312='Classificação geral'!$F306,'Classificação geral'!Q306,"")</f>
        <v>0</v>
      </c>
      <c r="IF312" s="382">
        <f>IF($HT312='Classificação geral'!$F306,'Classificação geral'!R306,"")</f>
        <v>0</v>
      </c>
      <c r="IG312" s="379">
        <f>IF($HT312='Classificação geral'!$F306,'Classificação geral'!$U306,"")</f>
        <v>0</v>
      </c>
      <c r="IH312" s="334" t="str">
        <f t="shared" si="466"/>
        <v/>
      </c>
      <c r="II312" s="297">
        <f>IFERROR(RANK(IG312,IG:IG,0)+ COUNTIF($IG$13:IG311,IG312),"")</f>
        <v>172</v>
      </c>
      <c r="IJ312" s="305"/>
      <c r="IK312" s="295"/>
      <c r="IL312" s="306"/>
      <c r="IM312" s="293"/>
      <c r="IN312" s="293"/>
      <c r="IO312" s="293"/>
      <c r="IP312" s="379">
        <f>IF($IO312='Classificação geral'!$F306,'Classificação geral'!G306,"")</f>
        <v>0</v>
      </c>
      <c r="IQ312" s="379">
        <f>IF($IO312='Classificação geral'!$F306,'Classificação geral'!H306,"")</f>
        <v>0</v>
      </c>
      <c r="IR312" s="379">
        <f>IF($IO312='Classificação geral'!$F306,'Classificação geral'!I306,"")</f>
        <v>0</v>
      </c>
      <c r="IS312" s="379">
        <f>IF($IO312='Classificação geral'!$F306,'Classificação geral'!J306,"")</f>
        <v>0</v>
      </c>
      <c r="IT312" s="379">
        <f>IF($IO312='Classificação geral'!$F306,'Classificação geral'!K306,"")</f>
        <v>0</v>
      </c>
      <c r="IU312" s="379">
        <f>IF($IO312='Classificação geral'!$F306,'Classificação geral'!L306,"")</f>
        <v>0</v>
      </c>
      <c r="IV312" s="379">
        <f>IF($IO312='Classificação geral'!$F306,'Classificação geral'!M306,"")</f>
        <v>0</v>
      </c>
      <c r="IW312" s="379">
        <f>IF($IO312='Classificação geral'!$F306,'Classificação geral'!N306,"")</f>
        <v>0</v>
      </c>
      <c r="IX312" s="379">
        <f>IF($IO312='Classificação geral'!$F306,'Classificação geral'!O306,"")</f>
        <v>0</v>
      </c>
      <c r="IY312" s="379">
        <f>IF($IO312='Classificação geral'!$F306,'Classificação geral'!P306,"")</f>
        <v>0</v>
      </c>
      <c r="IZ312" s="379">
        <f>IF($IO312='Classificação geral'!$F306,'Classificação geral'!Q306,"")</f>
        <v>0</v>
      </c>
      <c r="JA312" s="379">
        <f>IF($IO312='Classificação geral'!$F306,'Classificação geral'!R306,"")</f>
        <v>0</v>
      </c>
      <c r="JB312" s="296">
        <f>IF($IO312='Classificação geral'!$F306,'Classificação geral'!$U306,"")</f>
        <v>0</v>
      </c>
      <c r="JC312" s="334" t="str">
        <f t="shared" si="467"/>
        <v/>
      </c>
      <c r="JD312" s="297">
        <f>IFERROR(RANK(JB312,JB:JB,0)+ COUNTIF($JB$13:JB311,JB312),"")</f>
        <v>172</v>
      </c>
    </row>
    <row r="313" spans="139:264" ht="24.6" x14ac:dyDescent="0.4">
      <c r="EI313" s="295"/>
      <c r="EJ313" s="306"/>
      <c r="EK313" s="293"/>
      <c r="EL313" s="293"/>
      <c r="EM313" s="293"/>
      <c r="EN313" s="378" t="str">
        <f>IFERROR(IF(AND($EL313="fem",'Classificação geral'!$F307=1),'Classificação geral'!G307,""),"")</f>
        <v/>
      </c>
      <c r="EO313" s="378" t="str">
        <f>IFERROR(IF(AND($EL313="fem",'Classificação geral'!$F307=1),'Classificação geral'!H307,""),"")</f>
        <v/>
      </c>
      <c r="EP313" s="378" t="str">
        <f>IFERROR(IF(AND($EL313="fem",'Classificação geral'!$F307=1),'Classificação geral'!I307,""),"")</f>
        <v/>
      </c>
      <c r="EQ313" s="378" t="str">
        <f>IFERROR(IF(AND($EL313="fem",'Classificação geral'!$F307=1),'Classificação geral'!J307,""),"")</f>
        <v/>
      </c>
      <c r="ER313" s="306"/>
      <c r="ES313" s="378" t="str">
        <f>IFERROR(IF(AND($EL313="fem",'Classificação geral'!$F307=1),'Classificação geral'!L307,""),"")</f>
        <v/>
      </c>
      <c r="ET313" s="378" t="str">
        <f>IFERROR(IF(AND($EL313="fem",'Classificação geral'!$F307=1),'Classificação geral'!M307,""),"")</f>
        <v/>
      </c>
      <c r="EU313" s="378" t="str">
        <f>IFERROR(IF(AND($EL313="fem",'Classificação geral'!$F307=1),'Classificação geral'!N307,""),"")</f>
        <v/>
      </c>
      <c r="EV313" s="306"/>
      <c r="EW313" s="378" t="str">
        <f>IFERROR(IF(AND($EL313="fem",'Classificação geral'!$F307=1),'Classificação geral'!P307,""),"")</f>
        <v/>
      </c>
      <c r="EX313" s="378" t="str">
        <f>IFERROR(IF(AND($EL313="fem",'Classificação geral'!$F307=1),'Classificação geral'!Q307,""),"")</f>
        <v/>
      </c>
      <c r="EY313" s="378" t="str">
        <f>IFERROR(IF(AND($EL313="fem",'Classificação geral'!$F307=1),'Classificação geral'!R307,""),"")</f>
        <v/>
      </c>
      <c r="EZ313" s="296"/>
      <c r="FA313" s="380" t="str">
        <f t="shared" si="468"/>
        <v/>
      </c>
      <c r="FB313" s="297" t="str">
        <f>IFERROR(RANK(EZ313,EZ:EZ,0)+ COUNTIF(EZ$13:$EZ312,EZ313),"")</f>
        <v/>
      </c>
      <c r="FC313" s="298"/>
      <c r="FD313" s="305"/>
      <c r="FE313" s="295"/>
      <c r="FF313" s="306"/>
      <c r="FG313" s="293"/>
      <c r="FH313" s="293"/>
      <c r="FI313" s="306"/>
      <c r="FJ313" s="378" t="str">
        <f>IFERROR(IF(AND($FH313="mas",'Classificação geral'!$F307=1),'Classificação geral'!G307,""),"")</f>
        <v/>
      </c>
      <c r="FK313" s="378" t="str">
        <f>IFERROR(IF(AND($FH313="mas",'Classificação geral'!$F307=1),'Classificação geral'!H307,""),"")</f>
        <v/>
      </c>
      <c r="FL313" s="378" t="str">
        <f>IFERROR(IF(AND($FH313="mas",'Classificação geral'!$F307=1),'Classificação geral'!I307,""),"")</f>
        <v/>
      </c>
      <c r="FM313" s="378" t="str">
        <f>IFERROR(IF(AND($FH313="mas",'Classificação geral'!$F307=1),'Classificação geral'!J307,""),"")</f>
        <v/>
      </c>
      <c r="FN313" s="378" t="str">
        <f>IFERROR(IF(AND($FH313="mas",'Classificação geral'!$F307=1),'Classificação geral'!K307,""),"")</f>
        <v/>
      </c>
      <c r="FO313" s="378" t="str">
        <f>IFERROR(IF(AND($FH313="mas",'Classificação geral'!$F307=1),'Classificação geral'!L307,""),"")</f>
        <v/>
      </c>
      <c r="FP313" s="378" t="str">
        <f>IFERROR(IF(AND($FH313="mas",'Classificação geral'!$F307=1),'Classificação geral'!M307,""),"")</f>
        <v/>
      </c>
      <c r="FQ313" s="378" t="str">
        <f>IFERROR(IF(AND($FH313="mas",'Classificação geral'!$F307=1),'Classificação geral'!N307,""),"")</f>
        <v/>
      </c>
      <c r="FR313" s="378" t="str">
        <f>IFERROR(IF(AND($FH313="mas",'Classificação geral'!$F307=1),'Classificação geral'!O307,""),"")</f>
        <v/>
      </c>
      <c r="FS313" s="378" t="str">
        <f>IFERROR(IF(AND($FH313="mas",'Classificação geral'!$F307=1),'Classificação geral'!P307,""),"")</f>
        <v/>
      </c>
      <c r="FT313" s="378" t="str">
        <f>IFERROR(IF(AND($FH313="mas",'Classificação geral'!$F307=1),'Classificação geral'!Q307,""),"")</f>
        <v/>
      </c>
      <c r="FU313" s="378" t="str">
        <f>IFERROR(IF(AND($FH313="mas",'Classificação geral'!$F307=1),'Classificação geral'!R307,""),"")</f>
        <v/>
      </c>
      <c r="FV313" s="306"/>
      <c r="FW313" s="380" t="str">
        <f t="shared" si="469"/>
        <v/>
      </c>
      <c r="FX313" s="297" t="str">
        <f>IFERROR(RANK(FV313,FV:FV,0)+ COUNTIF($FV$13:FV312,FV313),"")</f>
        <v/>
      </c>
      <c r="FY313" s="305"/>
      <c r="FZ313" s="295"/>
      <c r="GA313" s="295"/>
      <c r="GB313" s="293"/>
      <c r="GC313" s="293"/>
      <c r="GD313" s="306"/>
      <c r="GE313" s="378" t="str">
        <f>IFERROR(IF(AND($GC313="fem",'Classificação geral'!$F307=2),'Classificação geral'!G307,""),"")</f>
        <v/>
      </c>
      <c r="GF313" s="378" t="str">
        <f>IFERROR(IF(AND($GC313="fem",'Classificação geral'!$F307=2),'Classificação geral'!H307,""),"")</f>
        <v/>
      </c>
      <c r="GG313" s="378" t="str">
        <f>IFERROR(IF(AND($GC313="fem",'Classificação geral'!$F307=2),'Classificação geral'!I307,""),"")</f>
        <v/>
      </c>
      <c r="GH313" s="378" t="str">
        <f>IFERROR(IF(AND($GC313="fem",'Classificação geral'!$F307=2),'Classificação geral'!J307,""),"")</f>
        <v/>
      </c>
      <c r="GI313" s="378" t="str">
        <f>IFERROR(IF(AND($GC313="fem",'Classificação geral'!$F307=2),'Classificação geral'!K307,""),"")</f>
        <v/>
      </c>
      <c r="GJ313" s="378" t="str">
        <f>IFERROR(IF(AND($GC313="fem",'Classificação geral'!$F307=2),'Classificação geral'!L307,""),"")</f>
        <v/>
      </c>
      <c r="GK313" s="378" t="str">
        <f>IFERROR(IF(AND($GC313="fem",'Classificação geral'!$F307=2),'Classificação geral'!M307,""),"")</f>
        <v/>
      </c>
      <c r="GL313" s="378" t="str">
        <f>IFERROR(IF(AND($GC313="fem",'Classificação geral'!$F307=2),'Classificação geral'!N307,""),"")</f>
        <v/>
      </c>
      <c r="GM313" s="378" t="str">
        <f>IFERROR(IF(AND($GC313="fem",'Classificação geral'!$F307=2),'Classificação geral'!O307,""),"")</f>
        <v/>
      </c>
      <c r="GN313" s="378" t="str">
        <f>IFERROR(IF(AND($GC313="fem",'Classificação geral'!$F307=2),'Classificação geral'!P307,""),"")</f>
        <v/>
      </c>
      <c r="GO313" s="378" t="str">
        <f>IFERROR(IF(AND($GC313="fem",'Classificação geral'!$F307=2),'Classificação geral'!Q307,""),"")</f>
        <v/>
      </c>
      <c r="GP313" s="378" t="str">
        <f>IFERROR(IF(AND($GC313="fem",'Classificação geral'!$F307=2),'Classificação geral'!R307,""),"")</f>
        <v/>
      </c>
      <c r="GQ313" s="306"/>
      <c r="GR313" s="380" t="str">
        <f t="shared" si="470"/>
        <v/>
      </c>
      <c r="GS313" s="297" t="str">
        <f>IFERROR(RANK(GQ313,GQ:GQ,0)+ COUNTIF($GQ$13:GQ312,GQ313),"")</f>
        <v/>
      </c>
      <c r="GT313" s="305"/>
      <c r="GU313" s="295"/>
      <c r="GV313" s="295"/>
      <c r="GW313" s="293"/>
      <c r="GX313" s="293"/>
      <c r="GY313" s="306"/>
      <c r="GZ313" s="306"/>
      <c r="HA313" s="306"/>
      <c r="HB313" s="306"/>
      <c r="HC313" s="306"/>
      <c r="HD313" s="306"/>
      <c r="HE313" s="306"/>
      <c r="HF313" s="306"/>
      <c r="HG313" s="306"/>
      <c r="HH313" s="306"/>
      <c r="HI313" s="306"/>
      <c r="HJ313" s="306"/>
      <c r="HK313" s="306"/>
      <c r="HL313" s="306"/>
      <c r="HM313" s="380" t="str">
        <f t="shared" si="471"/>
        <v/>
      </c>
      <c r="HN313" s="297" t="str">
        <f>IFERROR(RANK(HL313,HL:HL,0)+ COUNTIF($HL$13:HL312,HL313),"")</f>
        <v/>
      </c>
      <c r="HO313" s="305"/>
      <c r="HP313" s="295"/>
      <c r="HQ313" s="306"/>
      <c r="HR313" s="293"/>
      <c r="HS313" s="293"/>
      <c r="HT313" s="293"/>
      <c r="HU313" s="382">
        <f>IF($HT313='Classificação geral'!$F307,'Classificação geral'!G307,"")</f>
        <v>0</v>
      </c>
      <c r="HV313" s="382">
        <f>IF($HT313='Classificação geral'!$F307,'Classificação geral'!H307,"")</f>
        <v>0</v>
      </c>
      <c r="HW313" s="382">
        <f>IF($HT313='Classificação geral'!$F307,'Classificação geral'!I307,"")</f>
        <v>0</v>
      </c>
      <c r="HX313" s="382">
        <f>IF($HT313='Classificação geral'!$F307,'Classificação geral'!J307,"")</f>
        <v>0</v>
      </c>
      <c r="HY313" s="382">
        <f>IF($HT313='Classificação geral'!$F307,'Classificação geral'!K307,"")</f>
        <v>0</v>
      </c>
      <c r="HZ313" s="382">
        <f>IF($HT313='Classificação geral'!$F307,'Classificação geral'!L307,"")</f>
        <v>0</v>
      </c>
      <c r="IA313" s="382">
        <f>IF($HT313='Classificação geral'!$F307,'Classificação geral'!M307,"")</f>
        <v>0</v>
      </c>
      <c r="IB313" s="382">
        <f>IF($HT313='Classificação geral'!$F307,'Classificação geral'!N307,"")</f>
        <v>0</v>
      </c>
      <c r="IC313" s="382">
        <f>IF($HT313='Classificação geral'!$F307,'Classificação geral'!O307,"")</f>
        <v>0</v>
      </c>
      <c r="ID313" s="382">
        <f>IF($HT313='Classificação geral'!$F307,'Classificação geral'!P307,"")</f>
        <v>0</v>
      </c>
      <c r="IE313" s="382">
        <f>IF($HT313='Classificação geral'!$F307,'Classificação geral'!Q307,"")</f>
        <v>0</v>
      </c>
      <c r="IF313" s="382">
        <f>IF($HT313='Classificação geral'!$F307,'Classificação geral'!R307,"")</f>
        <v>0</v>
      </c>
      <c r="IG313" s="379">
        <f>IF($HT313='Classificação geral'!$F307,'Classificação geral'!$U307,"")</f>
        <v>0</v>
      </c>
      <c r="IH313" s="334" t="str">
        <f t="shared" si="466"/>
        <v/>
      </c>
      <c r="II313" s="297">
        <f>IFERROR(RANK(IG313,IG:IG,0)+ COUNTIF($IG$13:IG312,IG313),"")</f>
        <v>173</v>
      </c>
      <c r="IJ313" s="305"/>
      <c r="IK313" s="295"/>
      <c r="IL313" s="306"/>
      <c r="IM313" s="293"/>
      <c r="IN313" s="293"/>
      <c r="IO313" s="293"/>
      <c r="IP313" s="379">
        <f>IF($IO313='Classificação geral'!$F307,'Classificação geral'!G307,"")</f>
        <v>0</v>
      </c>
      <c r="IQ313" s="379">
        <f>IF($IO313='Classificação geral'!$F307,'Classificação geral'!H307,"")</f>
        <v>0</v>
      </c>
      <c r="IR313" s="379">
        <f>IF($IO313='Classificação geral'!$F307,'Classificação geral'!I307,"")</f>
        <v>0</v>
      </c>
      <c r="IS313" s="379">
        <f>IF($IO313='Classificação geral'!$F307,'Classificação geral'!J307,"")</f>
        <v>0</v>
      </c>
      <c r="IT313" s="379">
        <f>IF($IO313='Classificação geral'!$F307,'Classificação geral'!K307,"")</f>
        <v>0</v>
      </c>
      <c r="IU313" s="379">
        <f>IF($IO313='Classificação geral'!$F307,'Classificação geral'!L307,"")</f>
        <v>0</v>
      </c>
      <c r="IV313" s="379">
        <f>IF($IO313='Classificação geral'!$F307,'Classificação geral'!M307,"")</f>
        <v>0</v>
      </c>
      <c r="IW313" s="379">
        <f>IF($IO313='Classificação geral'!$F307,'Classificação geral'!N307,"")</f>
        <v>0</v>
      </c>
      <c r="IX313" s="379">
        <f>IF($IO313='Classificação geral'!$F307,'Classificação geral'!O307,"")</f>
        <v>0</v>
      </c>
      <c r="IY313" s="379">
        <f>IF($IO313='Classificação geral'!$F307,'Classificação geral'!P307,"")</f>
        <v>0</v>
      </c>
      <c r="IZ313" s="379">
        <f>IF($IO313='Classificação geral'!$F307,'Classificação geral'!Q307,"")</f>
        <v>0</v>
      </c>
      <c r="JA313" s="379">
        <f>IF($IO313='Classificação geral'!$F307,'Classificação geral'!R307,"")</f>
        <v>0</v>
      </c>
      <c r="JB313" s="296">
        <f>IF($IO313='Classificação geral'!$F307,'Classificação geral'!$U307,"")</f>
        <v>0</v>
      </c>
      <c r="JC313" s="334" t="str">
        <f t="shared" si="467"/>
        <v/>
      </c>
      <c r="JD313" s="297">
        <f>IFERROR(RANK(JB313,JB:JB,0)+ COUNTIF($JB$13:JB312,JB313),"")</f>
        <v>173</v>
      </c>
    </row>
    <row r="314" spans="139:264" ht="24.6" x14ac:dyDescent="0.4">
      <c r="EI314" s="295"/>
      <c r="EJ314" s="306"/>
      <c r="EK314" s="293"/>
      <c r="EL314" s="293"/>
      <c r="EM314" s="293"/>
      <c r="EN314" s="378" t="str">
        <f>IFERROR(IF(AND($EL314="fem",'Classificação geral'!$F308=1),'Classificação geral'!G308,""),"")</f>
        <v/>
      </c>
      <c r="EO314" s="378" t="str">
        <f>IFERROR(IF(AND($EL314="fem",'Classificação geral'!$F308=1),'Classificação geral'!H308,""),"")</f>
        <v/>
      </c>
      <c r="EP314" s="378" t="str">
        <f>IFERROR(IF(AND($EL314="fem",'Classificação geral'!$F308=1),'Classificação geral'!I308,""),"")</f>
        <v/>
      </c>
      <c r="EQ314" s="378" t="str">
        <f>IFERROR(IF(AND($EL314="fem",'Classificação geral'!$F308=1),'Classificação geral'!J308,""),"")</f>
        <v/>
      </c>
      <c r="ER314" s="306"/>
      <c r="ES314" s="378" t="str">
        <f>IFERROR(IF(AND($EL314="fem",'Classificação geral'!$F308=1),'Classificação geral'!L308,""),"")</f>
        <v/>
      </c>
      <c r="ET314" s="378" t="str">
        <f>IFERROR(IF(AND($EL314="fem",'Classificação geral'!$F308=1),'Classificação geral'!M308,""),"")</f>
        <v/>
      </c>
      <c r="EU314" s="378" t="str">
        <f>IFERROR(IF(AND($EL314="fem",'Classificação geral'!$F308=1),'Classificação geral'!N308,""),"")</f>
        <v/>
      </c>
      <c r="EV314" s="306"/>
      <c r="EW314" s="378" t="str">
        <f>IFERROR(IF(AND($EL314="fem",'Classificação geral'!$F308=1),'Classificação geral'!P308,""),"")</f>
        <v/>
      </c>
      <c r="EX314" s="378" t="str">
        <f>IFERROR(IF(AND($EL314="fem",'Classificação geral'!$F308=1),'Classificação geral'!Q308,""),"")</f>
        <v/>
      </c>
      <c r="EY314" s="378" t="str">
        <f>IFERROR(IF(AND($EL314="fem",'Classificação geral'!$F308=1),'Classificação geral'!R308,""),"")</f>
        <v/>
      </c>
      <c r="EZ314" s="296"/>
      <c r="FA314" s="380" t="str">
        <f t="shared" si="468"/>
        <v/>
      </c>
      <c r="FB314" s="297" t="str">
        <f>IFERROR(RANK(EZ314,EZ:EZ,0)+ COUNTIF(EZ$13:$EZ313,EZ314),"")</f>
        <v/>
      </c>
      <c r="FC314" s="298"/>
      <c r="FD314" s="305"/>
      <c r="FE314" s="295"/>
      <c r="FF314" s="306"/>
      <c r="FG314" s="293"/>
      <c r="FH314" s="293"/>
      <c r="FI314" s="306"/>
      <c r="FJ314" s="378" t="str">
        <f>IFERROR(IF(AND($FH314="mas",'Classificação geral'!$F308=1),'Classificação geral'!G308,""),"")</f>
        <v/>
      </c>
      <c r="FK314" s="378" t="str">
        <f>IFERROR(IF(AND($FH314="mas",'Classificação geral'!$F308=1),'Classificação geral'!H308,""),"")</f>
        <v/>
      </c>
      <c r="FL314" s="378" t="str">
        <f>IFERROR(IF(AND($FH314="mas",'Classificação geral'!$F308=1),'Classificação geral'!I308,""),"")</f>
        <v/>
      </c>
      <c r="FM314" s="378" t="str">
        <f>IFERROR(IF(AND($FH314="mas",'Classificação geral'!$F308=1),'Classificação geral'!J308,""),"")</f>
        <v/>
      </c>
      <c r="FN314" s="378" t="str">
        <f>IFERROR(IF(AND($FH314="mas",'Classificação geral'!$F308=1),'Classificação geral'!K308,""),"")</f>
        <v/>
      </c>
      <c r="FO314" s="378" t="str">
        <f>IFERROR(IF(AND($FH314="mas",'Classificação geral'!$F308=1),'Classificação geral'!L308,""),"")</f>
        <v/>
      </c>
      <c r="FP314" s="378" t="str">
        <f>IFERROR(IF(AND($FH314="mas",'Classificação geral'!$F308=1),'Classificação geral'!M308,""),"")</f>
        <v/>
      </c>
      <c r="FQ314" s="378" t="str">
        <f>IFERROR(IF(AND($FH314="mas",'Classificação geral'!$F308=1),'Classificação geral'!N308,""),"")</f>
        <v/>
      </c>
      <c r="FR314" s="378" t="str">
        <f>IFERROR(IF(AND($FH314="mas",'Classificação geral'!$F308=1),'Classificação geral'!O308,""),"")</f>
        <v/>
      </c>
      <c r="FS314" s="378" t="str">
        <f>IFERROR(IF(AND($FH314="mas",'Classificação geral'!$F308=1),'Classificação geral'!P308,""),"")</f>
        <v/>
      </c>
      <c r="FT314" s="378" t="str">
        <f>IFERROR(IF(AND($FH314="mas",'Classificação geral'!$F308=1),'Classificação geral'!Q308,""),"")</f>
        <v/>
      </c>
      <c r="FU314" s="378" t="str">
        <f>IFERROR(IF(AND($FH314="mas",'Classificação geral'!$F308=1),'Classificação geral'!R308,""),"")</f>
        <v/>
      </c>
      <c r="FV314" s="306"/>
      <c r="FW314" s="380" t="str">
        <f t="shared" si="469"/>
        <v/>
      </c>
      <c r="FX314" s="297" t="str">
        <f>IFERROR(RANK(FV314,FV:FV,0)+ COUNTIF($FV$13:FV313,FV314),"")</f>
        <v/>
      </c>
      <c r="FY314" s="305"/>
      <c r="FZ314" s="295"/>
      <c r="GA314" s="295"/>
      <c r="GB314" s="293"/>
      <c r="GC314" s="293"/>
      <c r="GD314" s="306"/>
      <c r="GE314" s="378" t="str">
        <f>IFERROR(IF(AND($GC314="fem",'Classificação geral'!$F308=2),'Classificação geral'!G308,""),"")</f>
        <v/>
      </c>
      <c r="GF314" s="378" t="str">
        <f>IFERROR(IF(AND($GC314="fem",'Classificação geral'!$F308=2),'Classificação geral'!H308,""),"")</f>
        <v/>
      </c>
      <c r="GG314" s="378" t="str">
        <f>IFERROR(IF(AND($GC314="fem",'Classificação geral'!$F308=2),'Classificação geral'!I308,""),"")</f>
        <v/>
      </c>
      <c r="GH314" s="378" t="str">
        <f>IFERROR(IF(AND($GC314="fem",'Classificação geral'!$F308=2),'Classificação geral'!J308,""),"")</f>
        <v/>
      </c>
      <c r="GI314" s="378" t="str">
        <f>IFERROR(IF(AND($GC314="fem",'Classificação geral'!$F308=2),'Classificação geral'!K308,""),"")</f>
        <v/>
      </c>
      <c r="GJ314" s="378" t="str">
        <f>IFERROR(IF(AND($GC314="fem",'Classificação geral'!$F308=2),'Classificação geral'!L308,""),"")</f>
        <v/>
      </c>
      <c r="GK314" s="378" t="str">
        <f>IFERROR(IF(AND($GC314="fem",'Classificação geral'!$F308=2),'Classificação geral'!M308,""),"")</f>
        <v/>
      </c>
      <c r="GL314" s="378" t="str">
        <f>IFERROR(IF(AND($GC314="fem",'Classificação geral'!$F308=2),'Classificação geral'!N308,""),"")</f>
        <v/>
      </c>
      <c r="GM314" s="378" t="str">
        <f>IFERROR(IF(AND($GC314="fem",'Classificação geral'!$F308=2),'Classificação geral'!O308,""),"")</f>
        <v/>
      </c>
      <c r="GN314" s="378" t="str">
        <f>IFERROR(IF(AND($GC314="fem",'Classificação geral'!$F308=2),'Classificação geral'!P308,""),"")</f>
        <v/>
      </c>
      <c r="GO314" s="378" t="str">
        <f>IFERROR(IF(AND($GC314="fem",'Classificação geral'!$F308=2),'Classificação geral'!Q308,""),"")</f>
        <v/>
      </c>
      <c r="GP314" s="378" t="str">
        <f>IFERROR(IF(AND($GC314="fem",'Classificação geral'!$F308=2),'Classificação geral'!R308,""),"")</f>
        <v/>
      </c>
      <c r="GQ314" s="306"/>
      <c r="GR314" s="380" t="str">
        <f t="shared" si="470"/>
        <v/>
      </c>
      <c r="GS314" s="297" t="str">
        <f>IFERROR(RANK(GQ314,GQ:GQ,0)+ COUNTIF($GQ$13:GQ313,GQ314),"")</f>
        <v/>
      </c>
      <c r="GT314" s="305"/>
      <c r="GU314" s="295"/>
      <c r="GV314" s="295"/>
      <c r="GW314" s="293"/>
      <c r="GX314" s="293"/>
      <c r="GY314" s="306"/>
      <c r="GZ314" s="306"/>
      <c r="HA314" s="306"/>
      <c r="HB314" s="306"/>
      <c r="HC314" s="306"/>
      <c r="HD314" s="306"/>
      <c r="HE314" s="306"/>
      <c r="HF314" s="306"/>
      <c r="HG314" s="306"/>
      <c r="HH314" s="306"/>
      <c r="HI314" s="306"/>
      <c r="HJ314" s="306"/>
      <c r="HK314" s="306"/>
      <c r="HL314" s="306"/>
      <c r="HM314" s="380" t="str">
        <f t="shared" si="471"/>
        <v/>
      </c>
      <c r="HN314" s="297" t="str">
        <f>IFERROR(RANK(HL314,HL:HL,0)+ COUNTIF($HL$13:HL313,HL314),"")</f>
        <v/>
      </c>
      <c r="HO314" s="305"/>
      <c r="HP314" s="295"/>
      <c r="HQ314" s="306"/>
      <c r="HR314" s="293"/>
      <c r="HS314" s="293"/>
      <c r="HT314" s="293"/>
      <c r="HU314" s="382">
        <f>IF($HT314='Classificação geral'!$F308,'Classificação geral'!G308,"")</f>
        <v>0</v>
      </c>
      <c r="HV314" s="382">
        <f>IF($HT314='Classificação geral'!$F308,'Classificação geral'!H308,"")</f>
        <v>0</v>
      </c>
      <c r="HW314" s="382">
        <f>IF($HT314='Classificação geral'!$F308,'Classificação geral'!I308,"")</f>
        <v>0</v>
      </c>
      <c r="HX314" s="382">
        <f>IF($HT314='Classificação geral'!$F308,'Classificação geral'!J308,"")</f>
        <v>0</v>
      </c>
      <c r="HY314" s="382">
        <f>IF($HT314='Classificação geral'!$F308,'Classificação geral'!K308,"")</f>
        <v>0</v>
      </c>
      <c r="HZ314" s="382">
        <f>IF($HT314='Classificação geral'!$F308,'Classificação geral'!L308,"")</f>
        <v>0</v>
      </c>
      <c r="IA314" s="382">
        <f>IF($HT314='Classificação geral'!$F308,'Classificação geral'!M308,"")</f>
        <v>0</v>
      </c>
      <c r="IB314" s="382">
        <f>IF($HT314='Classificação geral'!$F308,'Classificação geral'!N308,"")</f>
        <v>0</v>
      </c>
      <c r="IC314" s="382">
        <f>IF($HT314='Classificação geral'!$F308,'Classificação geral'!O308,"")</f>
        <v>0</v>
      </c>
      <c r="ID314" s="382">
        <f>IF($HT314='Classificação geral'!$F308,'Classificação geral'!P308,"")</f>
        <v>0</v>
      </c>
      <c r="IE314" s="382">
        <f>IF($HT314='Classificação geral'!$F308,'Classificação geral'!Q308,"")</f>
        <v>0</v>
      </c>
      <c r="IF314" s="382">
        <f>IF($HT314='Classificação geral'!$F308,'Classificação geral'!R308,"")</f>
        <v>0</v>
      </c>
      <c r="IG314" s="379">
        <f>IF($HT314='Classificação geral'!$F308,'Classificação geral'!$U308,"")</f>
        <v>0</v>
      </c>
      <c r="IH314" s="334" t="str">
        <f t="shared" si="466"/>
        <v/>
      </c>
      <c r="II314" s="297">
        <f>IFERROR(RANK(IG314,IG:IG,0)+ COUNTIF($IG$13:IG313,IG314),"")</f>
        <v>174</v>
      </c>
      <c r="IJ314" s="305"/>
      <c r="IK314" s="295"/>
      <c r="IL314" s="306"/>
      <c r="IM314" s="293"/>
      <c r="IN314" s="293"/>
      <c r="IO314" s="293"/>
      <c r="IP314" s="379">
        <f>IF($IO314='Classificação geral'!$F308,'Classificação geral'!G308,"")</f>
        <v>0</v>
      </c>
      <c r="IQ314" s="379">
        <f>IF($IO314='Classificação geral'!$F308,'Classificação geral'!H308,"")</f>
        <v>0</v>
      </c>
      <c r="IR314" s="379">
        <f>IF($IO314='Classificação geral'!$F308,'Classificação geral'!I308,"")</f>
        <v>0</v>
      </c>
      <c r="IS314" s="379">
        <f>IF($IO314='Classificação geral'!$F308,'Classificação geral'!J308,"")</f>
        <v>0</v>
      </c>
      <c r="IT314" s="379">
        <f>IF($IO314='Classificação geral'!$F308,'Classificação geral'!K308,"")</f>
        <v>0</v>
      </c>
      <c r="IU314" s="379">
        <f>IF($IO314='Classificação geral'!$F308,'Classificação geral'!L308,"")</f>
        <v>0</v>
      </c>
      <c r="IV314" s="379">
        <f>IF($IO314='Classificação geral'!$F308,'Classificação geral'!M308,"")</f>
        <v>0</v>
      </c>
      <c r="IW314" s="379">
        <f>IF($IO314='Classificação geral'!$F308,'Classificação geral'!N308,"")</f>
        <v>0</v>
      </c>
      <c r="IX314" s="379">
        <f>IF($IO314='Classificação geral'!$F308,'Classificação geral'!O308,"")</f>
        <v>0</v>
      </c>
      <c r="IY314" s="379">
        <f>IF($IO314='Classificação geral'!$F308,'Classificação geral'!P308,"")</f>
        <v>0</v>
      </c>
      <c r="IZ314" s="379">
        <f>IF($IO314='Classificação geral'!$F308,'Classificação geral'!Q308,"")</f>
        <v>0</v>
      </c>
      <c r="JA314" s="379">
        <f>IF($IO314='Classificação geral'!$F308,'Classificação geral'!R308,"")</f>
        <v>0</v>
      </c>
      <c r="JB314" s="296">
        <f>IF($IO314='Classificação geral'!$F308,'Classificação geral'!$U308,"")</f>
        <v>0</v>
      </c>
      <c r="JC314" s="334" t="str">
        <f t="shared" si="467"/>
        <v/>
      </c>
      <c r="JD314" s="297">
        <f>IFERROR(RANK(JB314,JB:JB,0)+ COUNTIF($JB$13:JB313,JB314),"")</f>
        <v>174</v>
      </c>
    </row>
    <row r="315" spans="139:264" ht="24.6" x14ac:dyDescent="0.4">
      <c r="EI315" s="295"/>
      <c r="EJ315" s="306"/>
      <c r="EK315" s="293"/>
      <c r="EL315" s="293"/>
      <c r="EM315" s="293"/>
      <c r="EN315" s="378" t="str">
        <f>IFERROR(IF(AND($EL315="fem",'Classificação geral'!$F309=1),'Classificação geral'!G309,""),"")</f>
        <v/>
      </c>
      <c r="EO315" s="378" t="str">
        <f>IFERROR(IF(AND($EL315="fem",'Classificação geral'!$F309=1),'Classificação geral'!H309,""),"")</f>
        <v/>
      </c>
      <c r="EP315" s="378" t="str">
        <f>IFERROR(IF(AND($EL315="fem",'Classificação geral'!$F309=1),'Classificação geral'!I309,""),"")</f>
        <v/>
      </c>
      <c r="EQ315" s="378" t="str">
        <f>IFERROR(IF(AND($EL315="fem",'Classificação geral'!$F309=1),'Classificação geral'!J309,""),"")</f>
        <v/>
      </c>
      <c r="ER315" s="306"/>
      <c r="ES315" s="378" t="str">
        <f>IFERROR(IF(AND($EL315="fem",'Classificação geral'!$F309=1),'Classificação geral'!L309,""),"")</f>
        <v/>
      </c>
      <c r="ET315" s="378" t="str">
        <f>IFERROR(IF(AND($EL315="fem",'Classificação geral'!$F309=1),'Classificação geral'!M309,""),"")</f>
        <v/>
      </c>
      <c r="EU315" s="378" t="str">
        <f>IFERROR(IF(AND($EL315="fem",'Classificação geral'!$F309=1),'Classificação geral'!N309,""),"")</f>
        <v/>
      </c>
      <c r="EV315" s="306"/>
      <c r="EW315" s="378" t="str">
        <f>IFERROR(IF(AND($EL315="fem",'Classificação geral'!$F309=1),'Classificação geral'!P309,""),"")</f>
        <v/>
      </c>
      <c r="EX315" s="378" t="str">
        <f>IFERROR(IF(AND($EL315="fem",'Classificação geral'!$F309=1),'Classificação geral'!Q309,""),"")</f>
        <v/>
      </c>
      <c r="EY315" s="378" t="str">
        <f>IFERROR(IF(AND($EL315="fem",'Classificação geral'!$F309=1),'Classificação geral'!R309,""),"")</f>
        <v/>
      </c>
      <c r="EZ315" s="296"/>
      <c r="FA315" s="380" t="str">
        <f t="shared" si="468"/>
        <v/>
      </c>
      <c r="FB315" s="297" t="str">
        <f>IFERROR(RANK(EZ315,EZ:EZ,0)+ COUNTIF(EZ$13:$EZ314,EZ315),"")</f>
        <v/>
      </c>
      <c r="FC315" s="298"/>
      <c r="FD315" s="305"/>
      <c r="FE315" s="295"/>
      <c r="FF315" s="306"/>
      <c r="FG315" s="293"/>
      <c r="FH315" s="293"/>
      <c r="FI315" s="306"/>
      <c r="FJ315" s="378" t="str">
        <f>IFERROR(IF(AND($FH315="mas",'Classificação geral'!$F309=1),'Classificação geral'!G309,""),"")</f>
        <v/>
      </c>
      <c r="FK315" s="378" t="str">
        <f>IFERROR(IF(AND($FH315="mas",'Classificação geral'!$F309=1),'Classificação geral'!H309,""),"")</f>
        <v/>
      </c>
      <c r="FL315" s="378" t="str">
        <f>IFERROR(IF(AND($FH315="mas",'Classificação geral'!$F309=1),'Classificação geral'!I309,""),"")</f>
        <v/>
      </c>
      <c r="FM315" s="378" t="str">
        <f>IFERROR(IF(AND($FH315="mas",'Classificação geral'!$F309=1),'Classificação geral'!J309,""),"")</f>
        <v/>
      </c>
      <c r="FN315" s="378" t="str">
        <f>IFERROR(IF(AND($FH315="mas",'Classificação geral'!$F309=1),'Classificação geral'!K309,""),"")</f>
        <v/>
      </c>
      <c r="FO315" s="378" t="str">
        <f>IFERROR(IF(AND($FH315="mas",'Classificação geral'!$F309=1),'Classificação geral'!L309,""),"")</f>
        <v/>
      </c>
      <c r="FP315" s="378" t="str">
        <f>IFERROR(IF(AND($FH315="mas",'Classificação geral'!$F309=1),'Classificação geral'!M309,""),"")</f>
        <v/>
      </c>
      <c r="FQ315" s="378" t="str">
        <f>IFERROR(IF(AND($FH315="mas",'Classificação geral'!$F309=1),'Classificação geral'!N309,""),"")</f>
        <v/>
      </c>
      <c r="FR315" s="378" t="str">
        <f>IFERROR(IF(AND($FH315="mas",'Classificação geral'!$F309=1),'Classificação geral'!O309,""),"")</f>
        <v/>
      </c>
      <c r="FS315" s="378" t="str">
        <f>IFERROR(IF(AND($FH315="mas",'Classificação geral'!$F309=1),'Classificação geral'!P309,""),"")</f>
        <v/>
      </c>
      <c r="FT315" s="378" t="str">
        <f>IFERROR(IF(AND($FH315="mas",'Classificação geral'!$F309=1),'Classificação geral'!Q309,""),"")</f>
        <v/>
      </c>
      <c r="FU315" s="378" t="str">
        <f>IFERROR(IF(AND($FH315="mas",'Classificação geral'!$F309=1),'Classificação geral'!R309,""),"")</f>
        <v/>
      </c>
      <c r="FV315" s="306"/>
      <c r="FW315" s="380" t="str">
        <f t="shared" si="469"/>
        <v/>
      </c>
      <c r="FX315" s="297" t="str">
        <f>IFERROR(RANK(FV315,FV:FV,0)+ COUNTIF($FV$13:FV314,FV315),"")</f>
        <v/>
      </c>
      <c r="FY315" s="305"/>
      <c r="FZ315" s="295"/>
      <c r="GA315" s="295"/>
      <c r="GB315" s="293"/>
      <c r="GC315" s="293"/>
      <c r="GD315" s="306"/>
      <c r="GE315" s="378" t="str">
        <f>IFERROR(IF(AND($GC315="fem",'Classificação geral'!$F309=2),'Classificação geral'!G309,""),"")</f>
        <v/>
      </c>
      <c r="GF315" s="378" t="str">
        <f>IFERROR(IF(AND($GC315="fem",'Classificação geral'!$F309=2),'Classificação geral'!H309,""),"")</f>
        <v/>
      </c>
      <c r="GG315" s="378" t="str">
        <f>IFERROR(IF(AND($GC315="fem",'Classificação geral'!$F309=2),'Classificação geral'!I309,""),"")</f>
        <v/>
      </c>
      <c r="GH315" s="378" t="str">
        <f>IFERROR(IF(AND($GC315="fem",'Classificação geral'!$F309=2),'Classificação geral'!J309,""),"")</f>
        <v/>
      </c>
      <c r="GI315" s="378" t="str">
        <f>IFERROR(IF(AND($GC315="fem",'Classificação geral'!$F309=2),'Classificação geral'!K309,""),"")</f>
        <v/>
      </c>
      <c r="GJ315" s="378" t="str">
        <f>IFERROR(IF(AND($GC315="fem",'Classificação geral'!$F309=2),'Classificação geral'!L309,""),"")</f>
        <v/>
      </c>
      <c r="GK315" s="378" t="str">
        <f>IFERROR(IF(AND($GC315="fem",'Classificação geral'!$F309=2),'Classificação geral'!M309,""),"")</f>
        <v/>
      </c>
      <c r="GL315" s="378" t="str">
        <f>IFERROR(IF(AND($GC315="fem",'Classificação geral'!$F309=2),'Classificação geral'!N309,""),"")</f>
        <v/>
      </c>
      <c r="GM315" s="378" t="str">
        <f>IFERROR(IF(AND($GC315="fem",'Classificação geral'!$F309=2),'Classificação geral'!O309,""),"")</f>
        <v/>
      </c>
      <c r="GN315" s="378" t="str">
        <f>IFERROR(IF(AND($GC315="fem",'Classificação geral'!$F309=2),'Classificação geral'!P309,""),"")</f>
        <v/>
      </c>
      <c r="GO315" s="378" t="str">
        <f>IFERROR(IF(AND($GC315="fem",'Classificação geral'!$F309=2),'Classificação geral'!Q309,""),"")</f>
        <v/>
      </c>
      <c r="GP315" s="378" t="str">
        <f>IFERROR(IF(AND($GC315="fem",'Classificação geral'!$F309=2),'Classificação geral'!R309,""),"")</f>
        <v/>
      </c>
      <c r="GQ315" s="306"/>
      <c r="GR315" s="380" t="str">
        <f t="shared" si="470"/>
        <v/>
      </c>
      <c r="GS315" s="297" t="str">
        <f>IFERROR(RANK(GQ315,GQ:GQ,0)+ COUNTIF($GQ$13:GQ314,GQ315),"")</f>
        <v/>
      </c>
      <c r="GT315" s="305"/>
      <c r="GU315" s="295"/>
      <c r="GV315" s="295"/>
      <c r="GW315" s="293"/>
      <c r="GX315" s="293"/>
      <c r="GY315" s="306"/>
      <c r="GZ315" s="306"/>
      <c r="HA315" s="306"/>
      <c r="HB315" s="306"/>
      <c r="HC315" s="306"/>
      <c r="HD315" s="306"/>
      <c r="HE315" s="306"/>
      <c r="HF315" s="306"/>
      <c r="HG315" s="306"/>
      <c r="HH315" s="306"/>
      <c r="HI315" s="306"/>
      <c r="HJ315" s="306"/>
      <c r="HK315" s="306"/>
      <c r="HL315" s="306"/>
      <c r="HM315" s="380" t="str">
        <f t="shared" si="471"/>
        <v/>
      </c>
      <c r="HN315" s="297" t="str">
        <f>IFERROR(RANK(HL315,HL:HL,0)+ COUNTIF($HL$13:HL314,HL315),"")</f>
        <v/>
      </c>
      <c r="HO315" s="305"/>
      <c r="HP315" s="295"/>
      <c r="HQ315" s="306"/>
      <c r="HR315" s="293"/>
      <c r="HS315" s="293"/>
      <c r="HT315" s="293"/>
      <c r="HU315" s="382">
        <f>IF($HT315='Classificação geral'!$F309,'Classificação geral'!G309,"")</f>
        <v>0</v>
      </c>
      <c r="HV315" s="382">
        <f>IF($HT315='Classificação geral'!$F309,'Classificação geral'!H309,"")</f>
        <v>0</v>
      </c>
      <c r="HW315" s="382">
        <f>IF($HT315='Classificação geral'!$F309,'Classificação geral'!I309,"")</f>
        <v>0</v>
      </c>
      <c r="HX315" s="382">
        <f>IF($HT315='Classificação geral'!$F309,'Classificação geral'!J309,"")</f>
        <v>0</v>
      </c>
      <c r="HY315" s="382">
        <f>IF($HT315='Classificação geral'!$F309,'Classificação geral'!K309,"")</f>
        <v>0</v>
      </c>
      <c r="HZ315" s="382">
        <f>IF($HT315='Classificação geral'!$F309,'Classificação geral'!L309,"")</f>
        <v>0</v>
      </c>
      <c r="IA315" s="382">
        <f>IF($HT315='Classificação geral'!$F309,'Classificação geral'!M309,"")</f>
        <v>0</v>
      </c>
      <c r="IB315" s="382">
        <f>IF($HT315='Classificação geral'!$F309,'Classificação geral'!N309,"")</f>
        <v>0</v>
      </c>
      <c r="IC315" s="382">
        <f>IF($HT315='Classificação geral'!$F309,'Classificação geral'!O309,"")</f>
        <v>0</v>
      </c>
      <c r="ID315" s="382">
        <f>IF($HT315='Classificação geral'!$F309,'Classificação geral'!P309,"")</f>
        <v>0</v>
      </c>
      <c r="IE315" s="382">
        <f>IF($HT315='Classificação geral'!$F309,'Classificação geral'!Q309,"")</f>
        <v>0</v>
      </c>
      <c r="IF315" s="382">
        <f>IF($HT315='Classificação geral'!$F309,'Classificação geral'!R309,"")</f>
        <v>0</v>
      </c>
      <c r="IG315" s="379">
        <f>IF($HT315='Classificação geral'!$F309,'Classificação geral'!$U309,"")</f>
        <v>0</v>
      </c>
      <c r="IH315" s="334" t="str">
        <f t="shared" si="466"/>
        <v/>
      </c>
      <c r="II315" s="297">
        <f>IFERROR(RANK(IG315,IG:IG,0)+ COUNTIF($IG$13:IG314,IG315),"")</f>
        <v>175</v>
      </c>
      <c r="IJ315" s="305"/>
      <c r="IK315" s="295"/>
      <c r="IL315" s="306"/>
      <c r="IM315" s="293"/>
      <c r="IN315" s="293"/>
      <c r="IO315" s="293"/>
      <c r="IP315" s="379">
        <f>IF($IO315='Classificação geral'!$F309,'Classificação geral'!G309,"")</f>
        <v>0</v>
      </c>
      <c r="IQ315" s="379">
        <f>IF($IO315='Classificação geral'!$F309,'Classificação geral'!H309,"")</f>
        <v>0</v>
      </c>
      <c r="IR315" s="379">
        <f>IF($IO315='Classificação geral'!$F309,'Classificação geral'!I309,"")</f>
        <v>0</v>
      </c>
      <c r="IS315" s="379">
        <f>IF($IO315='Classificação geral'!$F309,'Classificação geral'!J309,"")</f>
        <v>0</v>
      </c>
      <c r="IT315" s="379">
        <f>IF($IO315='Classificação geral'!$F309,'Classificação geral'!K309,"")</f>
        <v>0</v>
      </c>
      <c r="IU315" s="379">
        <f>IF($IO315='Classificação geral'!$F309,'Classificação geral'!L309,"")</f>
        <v>0</v>
      </c>
      <c r="IV315" s="379">
        <f>IF($IO315='Classificação geral'!$F309,'Classificação geral'!M309,"")</f>
        <v>0</v>
      </c>
      <c r="IW315" s="379">
        <f>IF($IO315='Classificação geral'!$F309,'Classificação geral'!N309,"")</f>
        <v>0</v>
      </c>
      <c r="IX315" s="379">
        <f>IF($IO315='Classificação geral'!$F309,'Classificação geral'!O309,"")</f>
        <v>0</v>
      </c>
      <c r="IY315" s="379">
        <f>IF($IO315='Classificação geral'!$F309,'Classificação geral'!P309,"")</f>
        <v>0</v>
      </c>
      <c r="IZ315" s="379">
        <f>IF($IO315='Classificação geral'!$F309,'Classificação geral'!Q309,"")</f>
        <v>0</v>
      </c>
      <c r="JA315" s="379">
        <f>IF($IO315='Classificação geral'!$F309,'Classificação geral'!R309,"")</f>
        <v>0</v>
      </c>
      <c r="JB315" s="296">
        <f>IF($IO315='Classificação geral'!$F309,'Classificação geral'!$U309,"")</f>
        <v>0</v>
      </c>
      <c r="JC315" s="334" t="str">
        <f t="shared" si="467"/>
        <v/>
      </c>
      <c r="JD315" s="297">
        <f>IFERROR(RANK(JB315,JB:JB,0)+ COUNTIF($JB$13:JB314,JB315),"")</f>
        <v>175</v>
      </c>
    </row>
    <row r="316" spans="139:264" ht="24.6" x14ac:dyDescent="0.4">
      <c r="EI316" s="295"/>
      <c r="EJ316" s="306"/>
      <c r="EK316" s="293"/>
      <c r="EL316" s="293"/>
      <c r="EM316" s="293"/>
      <c r="EN316" s="378" t="str">
        <f>IFERROR(IF(AND($EL316="fem",'Classificação geral'!$F310=1),'Classificação geral'!G310,""),"")</f>
        <v/>
      </c>
      <c r="EO316" s="378" t="str">
        <f>IFERROR(IF(AND($EL316="fem",'Classificação geral'!$F310=1),'Classificação geral'!H310,""),"")</f>
        <v/>
      </c>
      <c r="EP316" s="378" t="str">
        <f>IFERROR(IF(AND($EL316="fem",'Classificação geral'!$F310=1),'Classificação geral'!I310,""),"")</f>
        <v/>
      </c>
      <c r="EQ316" s="378" t="str">
        <f>IFERROR(IF(AND($EL316="fem",'Classificação geral'!$F310=1),'Classificação geral'!J310,""),"")</f>
        <v/>
      </c>
      <c r="ER316" s="306"/>
      <c r="ES316" s="378" t="str">
        <f>IFERROR(IF(AND($EL316="fem",'Classificação geral'!$F310=1),'Classificação geral'!L310,""),"")</f>
        <v/>
      </c>
      <c r="ET316" s="378" t="str">
        <f>IFERROR(IF(AND($EL316="fem",'Classificação geral'!$F310=1),'Classificação geral'!M310,""),"")</f>
        <v/>
      </c>
      <c r="EU316" s="378" t="str">
        <f>IFERROR(IF(AND($EL316="fem",'Classificação geral'!$F310=1),'Classificação geral'!N310,""),"")</f>
        <v/>
      </c>
      <c r="EV316" s="306"/>
      <c r="EW316" s="378" t="str">
        <f>IFERROR(IF(AND($EL316="fem",'Classificação geral'!$F310=1),'Classificação geral'!P310,""),"")</f>
        <v/>
      </c>
      <c r="EX316" s="378" t="str">
        <f>IFERROR(IF(AND($EL316="fem",'Classificação geral'!$F310=1),'Classificação geral'!Q310,""),"")</f>
        <v/>
      </c>
      <c r="EY316" s="378" t="str">
        <f>IFERROR(IF(AND($EL316="fem",'Classificação geral'!$F310=1),'Classificação geral'!R310,""),"")</f>
        <v/>
      </c>
      <c r="EZ316" s="296"/>
      <c r="FA316" s="380" t="str">
        <f t="shared" si="468"/>
        <v/>
      </c>
      <c r="FB316" s="297" t="str">
        <f>IFERROR(RANK(EZ316,EZ:EZ,0)+ COUNTIF(EZ$13:$EZ315,EZ316),"")</f>
        <v/>
      </c>
      <c r="FC316" s="298"/>
      <c r="FD316" s="305"/>
      <c r="FE316" s="295"/>
      <c r="FF316" s="306"/>
      <c r="FG316" s="293"/>
      <c r="FH316" s="293"/>
      <c r="FI316" s="306"/>
      <c r="FJ316" s="378" t="str">
        <f>IFERROR(IF(AND($FH316="mas",'Classificação geral'!$F310=1),'Classificação geral'!G310,""),"")</f>
        <v/>
      </c>
      <c r="FK316" s="378" t="str">
        <f>IFERROR(IF(AND($FH316="mas",'Classificação geral'!$F310=1),'Classificação geral'!H310,""),"")</f>
        <v/>
      </c>
      <c r="FL316" s="378" t="str">
        <f>IFERROR(IF(AND($FH316="mas",'Classificação geral'!$F310=1),'Classificação geral'!I310,""),"")</f>
        <v/>
      </c>
      <c r="FM316" s="378" t="str">
        <f>IFERROR(IF(AND($FH316="mas",'Classificação geral'!$F310=1),'Classificação geral'!J310,""),"")</f>
        <v/>
      </c>
      <c r="FN316" s="378" t="str">
        <f>IFERROR(IF(AND($FH316="mas",'Classificação geral'!$F310=1),'Classificação geral'!K310,""),"")</f>
        <v/>
      </c>
      <c r="FO316" s="378" t="str">
        <f>IFERROR(IF(AND($FH316="mas",'Classificação geral'!$F310=1),'Classificação geral'!L310,""),"")</f>
        <v/>
      </c>
      <c r="FP316" s="378" t="str">
        <f>IFERROR(IF(AND($FH316="mas",'Classificação geral'!$F310=1),'Classificação geral'!M310,""),"")</f>
        <v/>
      </c>
      <c r="FQ316" s="378" t="str">
        <f>IFERROR(IF(AND($FH316="mas",'Classificação geral'!$F310=1),'Classificação geral'!N310,""),"")</f>
        <v/>
      </c>
      <c r="FR316" s="378" t="str">
        <f>IFERROR(IF(AND($FH316="mas",'Classificação geral'!$F310=1),'Classificação geral'!O310,""),"")</f>
        <v/>
      </c>
      <c r="FS316" s="378" t="str">
        <f>IFERROR(IF(AND($FH316="mas",'Classificação geral'!$F310=1),'Classificação geral'!P310,""),"")</f>
        <v/>
      </c>
      <c r="FT316" s="378" t="str">
        <f>IFERROR(IF(AND($FH316="mas",'Classificação geral'!$F310=1),'Classificação geral'!Q310,""),"")</f>
        <v/>
      </c>
      <c r="FU316" s="378" t="str">
        <f>IFERROR(IF(AND($FH316="mas",'Classificação geral'!$F310=1),'Classificação geral'!R310,""),"")</f>
        <v/>
      </c>
      <c r="FV316" s="306"/>
      <c r="FW316" s="380" t="str">
        <f t="shared" si="469"/>
        <v/>
      </c>
      <c r="FX316" s="297" t="str">
        <f>IFERROR(RANK(FV316,FV:FV,0)+ COUNTIF($FV$13:FV315,FV316),"")</f>
        <v/>
      </c>
      <c r="FY316" s="305"/>
      <c r="FZ316" s="295"/>
      <c r="GA316" s="295"/>
      <c r="GB316" s="293"/>
      <c r="GC316" s="293"/>
      <c r="GD316" s="306"/>
      <c r="GE316" s="378" t="str">
        <f>IFERROR(IF(AND($GC316="fem",'Classificação geral'!$F310=2),'Classificação geral'!G310,""),"")</f>
        <v/>
      </c>
      <c r="GF316" s="378" t="str">
        <f>IFERROR(IF(AND($GC316="fem",'Classificação geral'!$F310=2),'Classificação geral'!H310,""),"")</f>
        <v/>
      </c>
      <c r="GG316" s="378" t="str">
        <f>IFERROR(IF(AND($GC316="fem",'Classificação geral'!$F310=2),'Classificação geral'!I310,""),"")</f>
        <v/>
      </c>
      <c r="GH316" s="378" t="str">
        <f>IFERROR(IF(AND($GC316="fem",'Classificação geral'!$F310=2),'Classificação geral'!J310,""),"")</f>
        <v/>
      </c>
      <c r="GI316" s="378" t="str">
        <f>IFERROR(IF(AND($GC316="fem",'Classificação geral'!$F310=2),'Classificação geral'!K310,""),"")</f>
        <v/>
      </c>
      <c r="GJ316" s="378" t="str">
        <f>IFERROR(IF(AND($GC316="fem",'Classificação geral'!$F310=2),'Classificação geral'!L310,""),"")</f>
        <v/>
      </c>
      <c r="GK316" s="378" t="str">
        <f>IFERROR(IF(AND($GC316="fem",'Classificação geral'!$F310=2),'Classificação geral'!M310,""),"")</f>
        <v/>
      </c>
      <c r="GL316" s="378" t="str">
        <f>IFERROR(IF(AND($GC316="fem",'Classificação geral'!$F310=2),'Classificação geral'!N310,""),"")</f>
        <v/>
      </c>
      <c r="GM316" s="378" t="str">
        <f>IFERROR(IF(AND($GC316="fem",'Classificação geral'!$F310=2),'Classificação geral'!O310,""),"")</f>
        <v/>
      </c>
      <c r="GN316" s="378" t="str">
        <f>IFERROR(IF(AND($GC316="fem",'Classificação geral'!$F310=2),'Classificação geral'!P310,""),"")</f>
        <v/>
      </c>
      <c r="GO316" s="378" t="str">
        <f>IFERROR(IF(AND($GC316="fem",'Classificação geral'!$F310=2),'Classificação geral'!Q310,""),"")</f>
        <v/>
      </c>
      <c r="GP316" s="378" t="str">
        <f>IFERROR(IF(AND($GC316="fem",'Classificação geral'!$F310=2),'Classificação geral'!R310,""),"")</f>
        <v/>
      </c>
      <c r="GQ316" s="306"/>
      <c r="GR316" s="380" t="str">
        <f t="shared" si="470"/>
        <v/>
      </c>
      <c r="GS316" s="297" t="str">
        <f>IFERROR(RANK(GQ316,GQ:GQ,0)+ COUNTIF($GQ$13:GQ315,GQ316),"")</f>
        <v/>
      </c>
      <c r="GT316" s="305"/>
      <c r="GU316" s="295"/>
      <c r="GV316" s="295"/>
      <c r="GW316" s="293"/>
      <c r="GX316" s="293"/>
      <c r="GY316" s="306"/>
      <c r="GZ316" s="306"/>
      <c r="HA316" s="306"/>
      <c r="HB316" s="306"/>
      <c r="HC316" s="306"/>
      <c r="HD316" s="306"/>
      <c r="HE316" s="306"/>
      <c r="HF316" s="306"/>
      <c r="HG316" s="306"/>
      <c r="HH316" s="306"/>
      <c r="HI316" s="306"/>
      <c r="HJ316" s="306"/>
      <c r="HK316" s="306"/>
      <c r="HL316" s="306"/>
      <c r="HM316" s="380" t="str">
        <f t="shared" si="471"/>
        <v/>
      </c>
      <c r="HN316" s="297" t="str">
        <f>IFERROR(RANK(HL316,HL:HL,0)+ COUNTIF($HL$13:HL315,HL316),"")</f>
        <v/>
      </c>
      <c r="HO316" s="305"/>
      <c r="HP316" s="295"/>
      <c r="HQ316" s="306"/>
      <c r="HR316" s="293"/>
      <c r="HS316" s="293"/>
      <c r="HT316" s="293"/>
      <c r="HU316" s="382">
        <f>IF($HT316='Classificação geral'!$F310,'Classificação geral'!G310,"")</f>
        <v>0</v>
      </c>
      <c r="HV316" s="382">
        <f>IF($HT316='Classificação geral'!$F310,'Classificação geral'!H310,"")</f>
        <v>0</v>
      </c>
      <c r="HW316" s="382">
        <f>IF($HT316='Classificação geral'!$F310,'Classificação geral'!I310,"")</f>
        <v>0</v>
      </c>
      <c r="HX316" s="382">
        <f>IF($HT316='Classificação geral'!$F310,'Classificação geral'!J310,"")</f>
        <v>0</v>
      </c>
      <c r="HY316" s="382">
        <f>IF($HT316='Classificação geral'!$F310,'Classificação geral'!K310,"")</f>
        <v>0</v>
      </c>
      <c r="HZ316" s="382">
        <f>IF($HT316='Classificação geral'!$F310,'Classificação geral'!L310,"")</f>
        <v>0</v>
      </c>
      <c r="IA316" s="382">
        <f>IF($HT316='Classificação geral'!$F310,'Classificação geral'!M310,"")</f>
        <v>0</v>
      </c>
      <c r="IB316" s="382">
        <f>IF($HT316='Classificação geral'!$F310,'Classificação geral'!N310,"")</f>
        <v>0</v>
      </c>
      <c r="IC316" s="382">
        <f>IF($HT316='Classificação geral'!$F310,'Classificação geral'!O310,"")</f>
        <v>0</v>
      </c>
      <c r="ID316" s="382">
        <f>IF($HT316='Classificação geral'!$F310,'Classificação geral'!P310,"")</f>
        <v>0</v>
      </c>
      <c r="IE316" s="382">
        <f>IF($HT316='Classificação geral'!$F310,'Classificação geral'!Q310,"")</f>
        <v>0</v>
      </c>
      <c r="IF316" s="382">
        <f>IF($HT316='Classificação geral'!$F310,'Classificação geral'!R310,"")</f>
        <v>0</v>
      </c>
      <c r="IG316" s="379">
        <f>IF($HT316='Classificação geral'!$F310,'Classificação geral'!$U310,"")</f>
        <v>0</v>
      </c>
      <c r="IH316" s="334" t="str">
        <f t="shared" si="466"/>
        <v/>
      </c>
      <c r="II316" s="297">
        <f>IFERROR(RANK(IG316,IG:IG,0)+ COUNTIF($IG$13:IG315,IG316),"")</f>
        <v>176</v>
      </c>
      <c r="IJ316" s="305"/>
      <c r="IK316" s="295"/>
      <c r="IL316" s="306"/>
      <c r="IM316" s="293"/>
      <c r="IN316" s="293"/>
      <c r="IO316" s="293"/>
      <c r="IP316" s="379">
        <f>IF($IO316='Classificação geral'!$F310,'Classificação geral'!G310,"")</f>
        <v>0</v>
      </c>
      <c r="IQ316" s="379">
        <f>IF($IO316='Classificação geral'!$F310,'Classificação geral'!H310,"")</f>
        <v>0</v>
      </c>
      <c r="IR316" s="379">
        <f>IF($IO316='Classificação geral'!$F310,'Classificação geral'!I310,"")</f>
        <v>0</v>
      </c>
      <c r="IS316" s="379">
        <f>IF($IO316='Classificação geral'!$F310,'Classificação geral'!J310,"")</f>
        <v>0</v>
      </c>
      <c r="IT316" s="379">
        <f>IF($IO316='Classificação geral'!$F310,'Classificação geral'!K310,"")</f>
        <v>0</v>
      </c>
      <c r="IU316" s="379">
        <f>IF($IO316='Classificação geral'!$F310,'Classificação geral'!L310,"")</f>
        <v>0</v>
      </c>
      <c r="IV316" s="379">
        <f>IF($IO316='Classificação geral'!$F310,'Classificação geral'!M310,"")</f>
        <v>0</v>
      </c>
      <c r="IW316" s="379">
        <f>IF($IO316='Classificação geral'!$F310,'Classificação geral'!N310,"")</f>
        <v>0</v>
      </c>
      <c r="IX316" s="379">
        <f>IF($IO316='Classificação geral'!$F310,'Classificação geral'!O310,"")</f>
        <v>0</v>
      </c>
      <c r="IY316" s="379">
        <f>IF($IO316='Classificação geral'!$F310,'Classificação geral'!P310,"")</f>
        <v>0</v>
      </c>
      <c r="IZ316" s="379">
        <f>IF($IO316='Classificação geral'!$F310,'Classificação geral'!Q310,"")</f>
        <v>0</v>
      </c>
      <c r="JA316" s="379">
        <f>IF($IO316='Classificação geral'!$F310,'Classificação geral'!R310,"")</f>
        <v>0</v>
      </c>
      <c r="JB316" s="296">
        <f>IF($IO316='Classificação geral'!$F310,'Classificação geral'!$U310,"")</f>
        <v>0</v>
      </c>
      <c r="JC316" s="334" t="str">
        <f t="shared" si="467"/>
        <v/>
      </c>
      <c r="JD316" s="297">
        <f>IFERROR(RANK(JB316,JB:JB,0)+ COUNTIF($JB$13:JB315,JB316),"")</f>
        <v>176</v>
      </c>
    </row>
    <row r="317" spans="139:264" ht="24.6" x14ac:dyDescent="0.4">
      <c r="EI317" s="295"/>
      <c r="EJ317" s="306"/>
      <c r="EK317" s="293"/>
      <c r="EL317" s="293"/>
      <c r="EM317" s="293"/>
      <c r="EN317" s="378" t="str">
        <f>IFERROR(IF(AND($EL317="fem",'Classificação geral'!$F311=1),'Classificação geral'!G311,""),"")</f>
        <v/>
      </c>
      <c r="EO317" s="378" t="str">
        <f>IFERROR(IF(AND($EL317="fem",'Classificação geral'!$F311=1),'Classificação geral'!H311,""),"")</f>
        <v/>
      </c>
      <c r="EP317" s="378" t="str">
        <f>IFERROR(IF(AND($EL317="fem",'Classificação geral'!$F311=1),'Classificação geral'!I311,""),"")</f>
        <v/>
      </c>
      <c r="EQ317" s="378" t="str">
        <f>IFERROR(IF(AND($EL317="fem",'Classificação geral'!$F311=1),'Classificação geral'!J311,""),"")</f>
        <v/>
      </c>
      <c r="ER317" s="306"/>
      <c r="ES317" s="378" t="str">
        <f>IFERROR(IF(AND($EL317="fem",'Classificação geral'!$F311=1),'Classificação geral'!L311,""),"")</f>
        <v/>
      </c>
      <c r="ET317" s="378" t="str">
        <f>IFERROR(IF(AND($EL317="fem",'Classificação geral'!$F311=1),'Classificação geral'!M311,""),"")</f>
        <v/>
      </c>
      <c r="EU317" s="378" t="str">
        <f>IFERROR(IF(AND($EL317="fem",'Classificação geral'!$F311=1),'Classificação geral'!N311,""),"")</f>
        <v/>
      </c>
      <c r="EV317" s="306"/>
      <c r="EW317" s="378" t="str">
        <f>IFERROR(IF(AND($EL317="fem",'Classificação geral'!$F311=1),'Classificação geral'!P311,""),"")</f>
        <v/>
      </c>
      <c r="EX317" s="378" t="str">
        <f>IFERROR(IF(AND($EL317="fem",'Classificação geral'!$F311=1),'Classificação geral'!Q311,""),"")</f>
        <v/>
      </c>
      <c r="EY317" s="378" t="str">
        <f>IFERROR(IF(AND($EL317="fem",'Classificação geral'!$F311=1),'Classificação geral'!R311,""),"")</f>
        <v/>
      </c>
      <c r="EZ317" s="296"/>
      <c r="FA317" s="380" t="str">
        <f t="shared" si="468"/>
        <v/>
      </c>
      <c r="FB317" s="297" t="str">
        <f>IFERROR(RANK(EZ317,EZ:EZ,0)+ COUNTIF(EZ$13:$EZ316,EZ317),"")</f>
        <v/>
      </c>
      <c r="FC317" s="298"/>
      <c r="FD317" s="305"/>
      <c r="FE317" s="295"/>
      <c r="FF317" s="306"/>
      <c r="FG317" s="293"/>
      <c r="FH317" s="293"/>
      <c r="FI317" s="306"/>
      <c r="FJ317" s="378" t="str">
        <f>IFERROR(IF(AND($FH317="mas",'Classificação geral'!$F311=1),'Classificação geral'!G311,""),"")</f>
        <v/>
      </c>
      <c r="FK317" s="378" t="str">
        <f>IFERROR(IF(AND($FH317="mas",'Classificação geral'!$F311=1),'Classificação geral'!H311,""),"")</f>
        <v/>
      </c>
      <c r="FL317" s="378" t="str">
        <f>IFERROR(IF(AND($FH317="mas",'Classificação geral'!$F311=1),'Classificação geral'!I311,""),"")</f>
        <v/>
      </c>
      <c r="FM317" s="378" t="str">
        <f>IFERROR(IF(AND($FH317="mas",'Classificação geral'!$F311=1),'Classificação geral'!J311,""),"")</f>
        <v/>
      </c>
      <c r="FN317" s="378" t="str">
        <f>IFERROR(IF(AND($FH317="mas",'Classificação geral'!$F311=1),'Classificação geral'!K311,""),"")</f>
        <v/>
      </c>
      <c r="FO317" s="378" t="str">
        <f>IFERROR(IF(AND($FH317="mas",'Classificação geral'!$F311=1),'Classificação geral'!L311,""),"")</f>
        <v/>
      </c>
      <c r="FP317" s="378" t="str">
        <f>IFERROR(IF(AND($FH317="mas",'Classificação geral'!$F311=1),'Classificação geral'!M311,""),"")</f>
        <v/>
      </c>
      <c r="FQ317" s="378" t="str">
        <f>IFERROR(IF(AND($FH317="mas",'Classificação geral'!$F311=1),'Classificação geral'!N311,""),"")</f>
        <v/>
      </c>
      <c r="FR317" s="378" t="str">
        <f>IFERROR(IF(AND($FH317="mas",'Classificação geral'!$F311=1),'Classificação geral'!O311,""),"")</f>
        <v/>
      </c>
      <c r="FS317" s="378" t="str">
        <f>IFERROR(IF(AND($FH317="mas",'Classificação geral'!$F311=1),'Classificação geral'!P311,""),"")</f>
        <v/>
      </c>
      <c r="FT317" s="378" t="str">
        <f>IFERROR(IF(AND($FH317="mas",'Classificação geral'!$F311=1),'Classificação geral'!Q311,""),"")</f>
        <v/>
      </c>
      <c r="FU317" s="378" t="str">
        <f>IFERROR(IF(AND($FH317="mas",'Classificação geral'!$F311=1),'Classificação geral'!R311,""),"")</f>
        <v/>
      </c>
      <c r="FV317" s="306"/>
      <c r="FW317" s="380" t="str">
        <f t="shared" si="469"/>
        <v/>
      </c>
      <c r="FX317" s="297" t="str">
        <f>IFERROR(RANK(FV317,FV:FV,0)+ COUNTIF($FV$13:FV316,FV317),"")</f>
        <v/>
      </c>
      <c r="FY317" s="305"/>
      <c r="FZ317" s="295"/>
      <c r="GA317" s="295"/>
      <c r="GB317" s="293"/>
      <c r="GC317" s="293"/>
      <c r="GD317" s="306"/>
      <c r="GE317" s="378" t="str">
        <f>IFERROR(IF(AND($GC317="fem",'Classificação geral'!$F311=2),'Classificação geral'!G311,""),"")</f>
        <v/>
      </c>
      <c r="GF317" s="378" t="str">
        <f>IFERROR(IF(AND($GC317="fem",'Classificação geral'!$F311=2),'Classificação geral'!H311,""),"")</f>
        <v/>
      </c>
      <c r="GG317" s="378" t="str">
        <f>IFERROR(IF(AND($GC317="fem",'Classificação geral'!$F311=2),'Classificação geral'!I311,""),"")</f>
        <v/>
      </c>
      <c r="GH317" s="378" t="str">
        <f>IFERROR(IF(AND($GC317="fem",'Classificação geral'!$F311=2),'Classificação geral'!J311,""),"")</f>
        <v/>
      </c>
      <c r="GI317" s="378" t="str">
        <f>IFERROR(IF(AND($GC317="fem",'Classificação geral'!$F311=2),'Classificação geral'!K311,""),"")</f>
        <v/>
      </c>
      <c r="GJ317" s="378" t="str">
        <f>IFERROR(IF(AND($GC317="fem",'Classificação geral'!$F311=2),'Classificação geral'!L311,""),"")</f>
        <v/>
      </c>
      <c r="GK317" s="378" t="str">
        <f>IFERROR(IF(AND($GC317="fem",'Classificação geral'!$F311=2),'Classificação geral'!M311,""),"")</f>
        <v/>
      </c>
      <c r="GL317" s="378" t="str">
        <f>IFERROR(IF(AND($GC317="fem",'Classificação geral'!$F311=2),'Classificação geral'!N311,""),"")</f>
        <v/>
      </c>
      <c r="GM317" s="378" t="str">
        <f>IFERROR(IF(AND($GC317="fem",'Classificação geral'!$F311=2),'Classificação geral'!O311,""),"")</f>
        <v/>
      </c>
      <c r="GN317" s="378" t="str">
        <f>IFERROR(IF(AND($GC317="fem",'Classificação geral'!$F311=2),'Classificação geral'!P311,""),"")</f>
        <v/>
      </c>
      <c r="GO317" s="378" t="str">
        <f>IFERROR(IF(AND($GC317="fem",'Classificação geral'!$F311=2),'Classificação geral'!Q311,""),"")</f>
        <v/>
      </c>
      <c r="GP317" s="378" t="str">
        <f>IFERROR(IF(AND($GC317="fem",'Classificação geral'!$F311=2),'Classificação geral'!R311,""),"")</f>
        <v/>
      </c>
      <c r="GQ317" s="306"/>
      <c r="GR317" s="380" t="str">
        <f t="shared" si="470"/>
        <v/>
      </c>
      <c r="GS317" s="297" t="str">
        <f>IFERROR(RANK(GQ317,GQ:GQ,0)+ COUNTIF($GQ$13:GQ316,GQ317),"")</f>
        <v/>
      </c>
      <c r="GT317" s="305"/>
      <c r="GU317" s="295"/>
      <c r="GV317" s="295"/>
      <c r="GW317" s="293"/>
      <c r="GX317" s="293"/>
      <c r="GY317" s="306"/>
      <c r="GZ317" s="306"/>
      <c r="HA317" s="306"/>
      <c r="HB317" s="306"/>
      <c r="HC317" s="306"/>
      <c r="HD317" s="306"/>
      <c r="HE317" s="306"/>
      <c r="HF317" s="306"/>
      <c r="HG317" s="306"/>
      <c r="HH317" s="306"/>
      <c r="HI317" s="306"/>
      <c r="HJ317" s="306"/>
      <c r="HK317" s="306"/>
      <c r="HL317" s="306"/>
      <c r="HM317" s="380" t="str">
        <f t="shared" si="471"/>
        <v/>
      </c>
      <c r="HN317" s="297" t="str">
        <f>IFERROR(RANK(HL317,HL:HL,0)+ COUNTIF($HL$13:HL316,HL317),"")</f>
        <v/>
      </c>
      <c r="HO317" s="305"/>
      <c r="HP317" s="295"/>
      <c r="HQ317" s="306"/>
      <c r="HR317" s="293"/>
      <c r="HS317" s="293"/>
      <c r="HT317" s="293"/>
      <c r="HU317" s="382">
        <f>IF($HT317='Classificação geral'!$F311,'Classificação geral'!G311,"")</f>
        <v>0</v>
      </c>
      <c r="HV317" s="382">
        <f>IF($HT317='Classificação geral'!$F311,'Classificação geral'!H311,"")</f>
        <v>0</v>
      </c>
      <c r="HW317" s="382">
        <f>IF($HT317='Classificação geral'!$F311,'Classificação geral'!I311,"")</f>
        <v>0</v>
      </c>
      <c r="HX317" s="382">
        <f>IF($HT317='Classificação geral'!$F311,'Classificação geral'!J311,"")</f>
        <v>0</v>
      </c>
      <c r="HY317" s="382">
        <f>IF($HT317='Classificação geral'!$F311,'Classificação geral'!K311,"")</f>
        <v>0</v>
      </c>
      <c r="HZ317" s="382">
        <f>IF($HT317='Classificação geral'!$F311,'Classificação geral'!L311,"")</f>
        <v>0</v>
      </c>
      <c r="IA317" s="382">
        <f>IF($HT317='Classificação geral'!$F311,'Classificação geral'!M311,"")</f>
        <v>0</v>
      </c>
      <c r="IB317" s="382">
        <f>IF($HT317='Classificação geral'!$F311,'Classificação geral'!N311,"")</f>
        <v>0</v>
      </c>
      <c r="IC317" s="382">
        <f>IF($HT317='Classificação geral'!$F311,'Classificação geral'!O311,"")</f>
        <v>0</v>
      </c>
      <c r="ID317" s="382">
        <f>IF($HT317='Classificação geral'!$F311,'Classificação geral'!P311,"")</f>
        <v>0</v>
      </c>
      <c r="IE317" s="382">
        <f>IF($HT317='Classificação geral'!$F311,'Classificação geral'!Q311,"")</f>
        <v>0</v>
      </c>
      <c r="IF317" s="382">
        <f>IF($HT317='Classificação geral'!$F311,'Classificação geral'!R311,"")</f>
        <v>0</v>
      </c>
      <c r="IG317" s="379">
        <f>IF($HT317='Classificação geral'!$F311,'Classificação geral'!$U311,"")</f>
        <v>0</v>
      </c>
      <c r="IH317" s="334" t="str">
        <f t="shared" si="466"/>
        <v/>
      </c>
      <c r="II317" s="297">
        <f>IFERROR(RANK(IG317,IG:IG,0)+ COUNTIF($IG$13:IG316,IG317),"")</f>
        <v>177</v>
      </c>
      <c r="IJ317" s="305"/>
      <c r="IK317" s="295"/>
      <c r="IL317" s="306"/>
      <c r="IM317" s="293"/>
      <c r="IN317" s="293"/>
      <c r="IO317" s="293"/>
      <c r="IP317" s="379">
        <f>IF($IO317='Classificação geral'!$F311,'Classificação geral'!G311,"")</f>
        <v>0</v>
      </c>
      <c r="IQ317" s="379">
        <f>IF($IO317='Classificação geral'!$F311,'Classificação geral'!H311,"")</f>
        <v>0</v>
      </c>
      <c r="IR317" s="379">
        <f>IF($IO317='Classificação geral'!$F311,'Classificação geral'!I311,"")</f>
        <v>0</v>
      </c>
      <c r="IS317" s="379">
        <f>IF($IO317='Classificação geral'!$F311,'Classificação geral'!J311,"")</f>
        <v>0</v>
      </c>
      <c r="IT317" s="379">
        <f>IF($IO317='Classificação geral'!$F311,'Classificação geral'!K311,"")</f>
        <v>0</v>
      </c>
      <c r="IU317" s="379">
        <f>IF($IO317='Classificação geral'!$F311,'Classificação geral'!L311,"")</f>
        <v>0</v>
      </c>
      <c r="IV317" s="379">
        <f>IF($IO317='Classificação geral'!$F311,'Classificação geral'!M311,"")</f>
        <v>0</v>
      </c>
      <c r="IW317" s="379">
        <f>IF($IO317='Classificação geral'!$F311,'Classificação geral'!N311,"")</f>
        <v>0</v>
      </c>
      <c r="IX317" s="379">
        <f>IF($IO317='Classificação geral'!$F311,'Classificação geral'!O311,"")</f>
        <v>0</v>
      </c>
      <c r="IY317" s="379">
        <f>IF($IO317='Classificação geral'!$F311,'Classificação geral'!P311,"")</f>
        <v>0</v>
      </c>
      <c r="IZ317" s="379">
        <f>IF($IO317='Classificação geral'!$F311,'Classificação geral'!Q311,"")</f>
        <v>0</v>
      </c>
      <c r="JA317" s="379">
        <f>IF($IO317='Classificação geral'!$F311,'Classificação geral'!R311,"")</f>
        <v>0</v>
      </c>
      <c r="JB317" s="296">
        <f>IF($IO317='Classificação geral'!$F311,'Classificação geral'!$U311,"")</f>
        <v>0</v>
      </c>
      <c r="JC317" s="334" t="str">
        <f t="shared" si="467"/>
        <v/>
      </c>
      <c r="JD317" s="297">
        <f>IFERROR(RANK(JB317,JB:JB,0)+ COUNTIF($JB$13:JB316,JB317),"")</f>
        <v>177</v>
      </c>
    </row>
    <row r="318" spans="139:264" ht="24.6" x14ac:dyDescent="0.4">
      <c r="EI318" s="295"/>
      <c r="EJ318" s="306"/>
      <c r="EK318" s="293"/>
      <c r="EL318" s="293"/>
      <c r="EM318" s="293"/>
      <c r="EN318" s="378" t="str">
        <f>IFERROR(IF(AND($EL318="fem",'Classificação geral'!$F312=1),'Classificação geral'!G312,""),"")</f>
        <v/>
      </c>
      <c r="EO318" s="378" t="str">
        <f>IFERROR(IF(AND($EL318="fem",'Classificação geral'!$F312=1),'Classificação geral'!H312,""),"")</f>
        <v/>
      </c>
      <c r="EP318" s="378" t="str">
        <f>IFERROR(IF(AND($EL318="fem",'Classificação geral'!$F312=1),'Classificação geral'!I312,""),"")</f>
        <v/>
      </c>
      <c r="EQ318" s="378" t="str">
        <f>IFERROR(IF(AND($EL318="fem",'Classificação geral'!$F312=1),'Classificação geral'!J312,""),"")</f>
        <v/>
      </c>
      <c r="ER318" s="306"/>
      <c r="ES318" s="378" t="str">
        <f>IFERROR(IF(AND($EL318="fem",'Classificação geral'!$F312=1),'Classificação geral'!L312,""),"")</f>
        <v/>
      </c>
      <c r="ET318" s="378" t="str">
        <f>IFERROR(IF(AND($EL318="fem",'Classificação geral'!$F312=1),'Classificação geral'!M312,""),"")</f>
        <v/>
      </c>
      <c r="EU318" s="378" t="str">
        <f>IFERROR(IF(AND($EL318="fem",'Classificação geral'!$F312=1),'Classificação geral'!N312,""),"")</f>
        <v/>
      </c>
      <c r="EV318" s="306"/>
      <c r="EW318" s="378" t="str">
        <f>IFERROR(IF(AND($EL318="fem",'Classificação geral'!$F312=1),'Classificação geral'!P312,""),"")</f>
        <v/>
      </c>
      <c r="EX318" s="378" t="str">
        <f>IFERROR(IF(AND($EL318="fem",'Classificação geral'!$F312=1),'Classificação geral'!Q312,""),"")</f>
        <v/>
      </c>
      <c r="EY318" s="378" t="str">
        <f>IFERROR(IF(AND($EL318="fem",'Classificação geral'!$F312=1),'Classificação geral'!R312,""),"")</f>
        <v/>
      </c>
      <c r="EZ318" s="296"/>
      <c r="FA318" s="380" t="str">
        <f t="shared" si="468"/>
        <v/>
      </c>
      <c r="FB318" s="297" t="str">
        <f>IFERROR(RANK(EZ318,EZ:EZ,0)+ COUNTIF(EZ$13:$EZ317,EZ318),"")</f>
        <v/>
      </c>
      <c r="FC318" s="298"/>
      <c r="FD318" s="305"/>
      <c r="FE318" s="295"/>
      <c r="FF318" s="306"/>
      <c r="FG318" s="293"/>
      <c r="FH318" s="293"/>
      <c r="FI318" s="306"/>
      <c r="FJ318" s="378" t="str">
        <f>IFERROR(IF(AND($FH318="mas",'Classificação geral'!$F312=1),'Classificação geral'!G312,""),"")</f>
        <v/>
      </c>
      <c r="FK318" s="378" t="str">
        <f>IFERROR(IF(AND($FH318="mas",'Classificação geral'!$F312=1),'Classificação geral'!H312,""),"")</f>
        <v/>
      </c>
      <c r="FL318" s="378" t="str">
        <f>IFERROR(IF(AND($FH318="mas",'Classificação geral'!$F312=1),'Classificação geral'!I312,""),"")</f>
        <v/>
      </c>
      <c r="FM318" s="378" t="str">
        <f>IFERROR(IF(AND($FH318="mas",'Classificação geral'!$F312=1),'Classificação geral'!J312,""),"")</f>
        <v/>
      </c>
      <c r="FN318" s="378" t="str">
        <f>IFERROR(IF(AND($FH318="mas",'Classificação geral'!$F312=1),'Classificação geral'!K312,""),"")</f>
        <v/>
      </c>
      <c r="FO318" s="378" t="str">
        <f>IFERROR(IF(AND($FH318="mas",'Classificação geral'!$F312=1),'Classificação geral'!L312,""),"")</f>
        <v/>
      </c>
      <c r="FP318" s="378" t="str">
        <f>IFERROR(IF(AND($FH318="mas",'Classificação geral'!$F312=1),'Classificação geral'!M312,""),"")</f>
        <v/>
      </c>
      <c r="FQ318" s="378" t="str">
        <f>IFERROR(IF(AND($FH318="mas",'Classificação geral'!$F312=1),'Classificação geral'!N312,""),"")</f>
        <v/>
      </c>
      <c r="FR318" s="378" t="str">
        <f>IFERROR(IF(AND($FH318="mas",'Classificação geral'!$F312=1),'Classificação geral'!O312,""),"")</f>
        <v/>
      </c>
      <c r="FS318" s="378" t="str">
        <f>IFERROR(IF(AND($FH318="mas",'Classificação geral'!$F312=1),'Classificação geral'!P312,""),"")</f>
        <v/>
      </c>
      <c r="FT318" s="378" t="str">
        <f>IFERROR(IF(AND($FH318="mas",'Classificação geral'!$F312=1),'Classificação geral'!Q312,""),"")</f>
        <v/>
      </c>
      <c r="FU318" s="378" t="str">
        <f>IFERROR(IF(AND($FH318="mas",'Classificação geral'!$F312=1),'Classificação geral'!R312,""),"")</f>
        <v/>
      </c>
      <c r="FV318" s="306"/>
      <c r="FW318" s="380" t="str">
        <f t="shared" si="469"/>
        <v/>
      </c>
      <c r="FX318" s="297" t="str">
        <f>IFERROR(RANK(FV318,FV:FV,0)+ COUNTIF($FV$13:FV317,FV318),"")</f>
        <v/>
      </c>
      <c r="FY318" s="305"/>
      <c r="FZ318" s="295"/>
      <c r="GA318" s="295"/>
      <c r="GB318" s="293"/>
      <c r="GC318" s="293"/>
      <c r="GD318" s="306"/>
      <c r="GE318" s="378" t="str">
        <f>IFERROR(IF(AND($GC318="fem",'Classificação geral'!$F312=2),'Classificação geral'!G312,""),"")</f>
        <v/>
      </c>
      <c r="GF318" s="378" t="str">
        <f>IFERROR(IF(AND($GC318="fem",'Classificação geral'!$F312=2),'Classificação geral'!H312,""),"")</f>
        <v/>
      </c>
      <c r="GG318" s="378" t="str">
        <f>IFERROR(IF(AND($GC318="fem",'Classificação geral'!$F312=2),'Classificação geral'!I312,""),"")</f>
        <v/>
      </c>
      <c r="GH318" s="378" t="str">
        <f>IFERROR(IF(AND($GC318="fem",'Classificação geral'!$F312=2),'Classificação geral'!J312,""),"")</f>
        <v/>
      </c>
      <c r="GI318" s="378" t="str">
        <f>IFERROR(IF(AND($GC318="fem",'Classificação geral'!$F312=2),'Classificação geral'!K312,""),"")</f>
        <v/>
      </c>
      <c r="GJ318" s="378" t="str">
        <f>IFERROR(IF(AND($GC318="fem",'Classificação geral'!$F312=2),'Classificação geral'!L312,""),"")</f>
        <v/>
      </c>
      <c r="GK318" s="378" t="str">
        <f>IFERROR(IF(AND($GC318="fem",'Classificação geral'!$F312=2),'Classificação geral'!M312,""),"")</f>
        <v/>
      </c>
      <c r="GL318" s="378" t="str">
        <f>IFERROR(IF(AND($GC318="fem",'Classificação geral'!$F312=2),'Classificação geral'!N312,""),"")</f>
        <v/>
      </c>
      <c r="GM318" s="378" t="str">
        <f>IFERROR(IF(AND($GC318="fem",'Classificação geral'!$F312=2),'Classificação geral'!O312,""),"")</f>
        <v/>
      </c>
      <c r="GN318" s="378" t="str">
        <f>IFERROR(IF(AND($GC318="fem",'Classificação geral'!$F312=2),'Classificação geral'!P312,""),"")</f>
        <v/>
      </c>
      <c r="GO318" s="378" t="str">
        <f>IFERROR(IF(AND($GC318="fem",'Classificação geral'!$F312=2),'Classificação geral'!Q312,""),"")</f>
        <v/>
      </c>
      <c r="GP318" s="378" t="str">
        <f>IFERROR(IF(AND($GC318="fem",'Classificação geral'!$F312=2),'Classificação geral'!R312,""),"")</f>
        <v/>
      </c>
      <c r="GQ318" s="306"/>
      <c r="GR318" s="380" t="str">
        <f t="shared" si="470"/>
        <v/>
      </c>
      <c r="GS318" s="297" t="str">
        <f>IFERROR(RANK(GQ318,GQ:GQ,0)+ COUNTIF($GQ$13:GQ317,GQ318),"")</f>
        <v/>
      </c>
      <c r="GT318" s="305"/>
      <c r="GU318" s="295"/>
      <c r="GV318" s="295"/>
      <c r="GW318" s="293"/>
      <c r="GX318" s="293"/>
      <c r="GY318" s="306"/>
      <c r="GZ318" s="306"/>
      <c r="HA318" s="306"/>
      <c r="HB318" s="306"/>
      <c r="HC318" s="306"/>
      <c r="HD318" s="306"/>
      <c r="HE318" s="306"/>
      <c r="HF318" s="306"/>
      <c r="HG318" s="306"/>
      <c r="HH318" s="306"/>
      <c r="HI318" s="306"/>
      <c r="HJ318" s="306"/>
      <c r="HK318" s="306"/>
      <c r="HL318" s="306"/>
      <c r="HM318" s="380" t="str">
        <f t="shared" si="471"/>
        <v/>
      </c>
      <c r="HN318" s="297" t="str">
        <f>IFERROR(RANK(HL318,HL:HL,0)+ COUNTIF($HL$13:HL317,HL318),"")</f>
        <v/>
      </c>
      <c r="HO318" s="305"/>
      <c r="HP318" s="295"/>
      <c r="HQ318" s="306"/>
      <c r="HR318" s="293"/>
      <c r="HS318" s="293"/>
      <c r="HT318" s="293"/>
      <c r="HU318" s="382">
        <f>IF($HT318='Classificação geral'!$F312,'Classificação geral'!G312,"")</f>
        <v>0</v>
      </c>
      <c r="HV318" s="382">
        <f>IF($HT318='Classificação geral'!$F312,'Classificação geral'!H312,"")</f>
        <v>0</v>
      </c>
      <c r="HW318" s="382">
        <f>IF($HT318='Classificação geral'!$F312,'Classificação geral'!I312,"")</f>
        <v>0</v>
      </c>
      <c r="HX318" s="382">
        <f>IF($HT318='Classificação geral'!$F312,'Classificação geral'!J312,"")</f>
        <v>0</v>
      </c>
      <c r="HY318" s="382">
        <f>IF($HT318='Classificação geral'!$F312,'Classificação geral'!K312,"")</f>
        <v>0</v>
      </c>
      <c r="HZ318" s="382">
        <f>IF($HT318='Classificação geral'!$F312,'Classificação geral'!L312,"")</f>
        <v>0</v>
      </c>
      <c r="IA318" s="382">
        <f>IF($HT318='Classificação geral'!$F312,'Classificação geral'!M312,"")</f>
        <v>0</v>
      </c>
      <c r="IB318" s="382">
        <f>IF($HT318='Classificação geral'!$F312,'Classificação geral'!N312,"")</f>
        <v>0</v>
      </c>
      <c r="IC318" s="382">
        <f>IF($HT318='Classificação geral'!$F312,'Classificação geral'!O312,"")</f>
        <v>0</v>
      </c>
      <c r="ID318" s="382">
        <f>IF($HT318='Classificação geral'!$F312,'Classificação geral'!P312,"")</f>
        <v>0</v>
      </c>
      <c r="IE318" s="382">
        <f>IF($HT318='Classificação geral'!$F312,'Classificação geral'!Q312,"")</f>
        <v>0</v>
      </c>
      <c r="IF318" s="382">
        <f>IF($HT318='Classificação geral'!$F312,'Classificação geral'!R312,"")</f>
        <v>0</v>
      </c>
      <c r="IG318" s="379">
        <f>IF($HT318='Classificação geral'!$F312,'Classificação geral'!$U312,"")</f>
        <v>0</v>
      </c>
      <c r="IH318" s="334" t="str">
        <f t="shared" si="466"/>
        <v/>
      </c>
      <c r="II318" s="297">
        <f>IFERROR(RANK(IG318,IG:IG,0)+ COUNTIF($IG$13:IG317,IG318),"")</f>
        <v>178</v>
      </c>
      <c r="IJ318" s="305"/>
      <c r="IK318" s="295"/>
      <c r="IL318" s="306"/>
      <c r="IM318" s="293"/>
      <c r="IN318" s="293"/>
      <c r="IO318" s="293"/>
      <c r="IP318" s="379">
        <f>IF($IO318='Classificação geral'!$F312,'Classificação geral'!G312,"")</f>
        <v>0</v>
      </c>
      <c r="IQ318" s="379">
        <f>IF($IO318='Classificação geral'!$F312,'Classificação geral'!H312,"")</f>
        <v>0</v>
      </c>
      <c r="IR318" s="379">
        <f>IF($IO318='Classificação geral'!$F312,'Classificação geral'!I312,"")</f>
        <v>0</v>
      </c>
      <c r="IS318" s="379">
        <f>IF($IO318='Classificação geral'!$F312,'Classificação geral'!J312,"")</f>
        <v>0</v>
      </c>
      <c r="IT318" s="379">
        <f>IF($IO318='Classificação geral'!$F312,'Classificação geral'!K312,"")</f>
        <v>0</v>
      </c>
      <c r="IU318" s="379">
        <f>IF($IO318='Classificação geral'!$F312,'Classificação geral'!L312,"")</f>
        <v>0</v>
      </c>
      <c r="IV318" s="379">
        <f>IF($IO318='Classificação geral'!$F312,'Classificação geral'!M312,"")</f>
        <v>0</v>
      </c>
      <c r="IW318" s="379">
        <f>IF($IO318='Classificação geral'!$F312,'Classificação geral'!N312,"")</f>
        <v>0</v>
      </c>
      <c r="IX318" s="379">
        <f>IF($IO318='Classificação geral'!$F312,'Classificação geral'!O312,"")</f>
        <v>0</v>
      </c>
      <c r="IY318" s="379">
        <f>IF($IO318='Classificação geral'!$F312,'Classificação geral'!P312,"")</f>
        <v>0</v>
      </c>
      <c r="IZ318" s="379">
        <f>IF($IO318='Classificação geral'!$F312,'Classificação geral'!Q312,"")</f>
        <v>0</v>
      </c>
      <c r="JA318" s="379">
        <f>IF($IO318='Classificação geral'!$F312,'Classificação geral'!R312,"")</f>
        <v>0</v>
      </c>
      <c r="JB318" s="296">
        <f>IF($IO318='Classificação geral'!$F312,'Classificação geral'!$U312,"")</f>
        <v>0</v>
      </c>
      <c r="JC318" s="334" t="str">
        <f t="shared" si="467"/>
        <v/>
      </c>
      <c r="JD318" s="297">
        <f>IFERROR(RANK(JB318,JB:JB,0)+ COUNTIF($JB$13:JB317,JB318),"")</f>
        <v>178</v>
      </c>
    </row>
    <row r="319" spans="139:264" ht="24.6" x14ac:dyDescent="0.4">
      <c r="EI319" s="295"/>
      <c r="EJ319" s="306"/>
      <c r="EK319" s="293"/>
      <c r="EL319" s="293"/>
      <c r="EM319" s="293"/>
      <c r="EN319" s="378" t="str">
        <f>IFERROR(IF(AND($EL319="fem",'Classificação geral'!$F313=1),'Classificação geral'!G313,""),"")</f>
        <v/>
      </c>
      <c r="EO319" s="378" t="str">
        <f>IFERROR(IF(AND($EL319="fem",'Classificação geral'!$F313=1),'Classificação geral'!H313,""),"")</f>
        <v/>
      </c>
      <c r="EP319" s="378" t="str">
        <f>IFERROR(IF(AND($EL319="fem",'Classificação geral'!$F313=1),'Classificação geral'!I313,""),"")</f>
        <v/>
      </c>
      <c r="EQ319" s="378" t="str">
        <f>IFERROR(IF(AND($EL319="fem",'Classificação geral'!$F313=1),'Classificação geral'!J313,""),"")</f>
        <v/>
      </c>
      <c r="ER319" s="306"/>
      <c r="ES319" s="378" t="str">
        <f>IFERROR(IF(AND($EL319="fem",'Classificação geral'!$F313=1),'Classificação geral'!L313,""),"")</f>
        <v/>
      </c>
      <c r="ET319" s="378" t="str">
        <f>IFERROR(IF(AND($EL319="fem",'Classificação geral'!$F313=1),'Classificação geral'!M313,""),"")</f>
        <v/>
      </c>
      <c r="EU319" s="378" t="str">
        <f>IFERROR(IF(AND($EL319="fem",'Classificação geral'!$F313=1),'Classificação geral'!N313,""),"")</f>
        <v/>
      </c>
      <c r="EV319" s="306"/>
      <c r="EW319" s="378" t="str">
        <f>IFERROR(IF(AND($EL319="fem",'Classificação geral'!$F313=1),'Classificação geral'!P313,""),"")</f>
        <v/>
      </c>
      <c r="EX319" s="378" t="str">
        <f>IFERROR(IF(AND($EL319="fem",'Classificação geral'!$F313=1),'Classificação geral'!Q313,""),"")</f>
        <v/>
      </c>
      <c r="EY319" s="378" t="str">
        <f>IFERROR(IF(AND($EL319="fem",'Classificação geral'!$F313=1),'Classificação geral'!R313,""),"")</f>
        <v/>
      </c>
      <c r="EZ319" s="296"/>
      <c r="FA319" s="380" t="str">
        <f t="shared" si="468"/>
        <v/>
      </c>
      <c r="FB319" s="297" t="str">
        <f>IFERROR(RANK(EZ319,EZ:EZ,0)+ COUNTIF(EZ$13:$EZ318,EZ319),"")</f>
        <v/>
      </c>
      <c r="FC319" s="298"/>
      <c r="FD319" s="305"/>
      <c r="FE319" s="295"/>
      <c r="FF319" s="306"/>
      <c r="FG319" s="293"/>
      <c r="FH319" s="293"/>
      <c r="FI319" s="306"/>
      <c r="FJ319" s="378" t="str">
        <f>IFERROR(IF(AND($FH319="mas",'Classificação geral'!$F313=1),'Classificação geral'!G313,""),"")</f>
        <v/>
      </c>
      <c r="FK319" s="378" t="str">
        <f>IFERROR(IF(AND($FH319="mas",'Classificação geral'!$F313=1),'Classificação geral'!H313,""),"")</f>
        <v/>
      </c>
      <c r="FL319" s="378" t="str">
        <f>IFERROR(IF(AND($FH319="mas",'Classificação geral'!$F313=1),'Classificação geral'!I313,""),"")</f>
        <v/>
      </c>
      <c r="FM319" s="378" t="str">
        <f>IFERROR(IF(AND($FH319="mas",'Classificação geral'!$F313=1),'Classificação geral'!J313,""),"")</f>
        <v/>
      </c>
      <c r="FN319" s="378" t="str">
        <f>IFERROR(IF(AND($FH319="mas",'Classificação geral'!$F313=1),'Classificação geral'!K313,""),"")</f>
        <v/>
      </c>
      <c r="FO319" s="378" t="str">
        <f>IFERROR(IF(AND($FH319="mas",'Classificação geral'!$F313=1),'Classificação geral'!L313,""),"")</f>
        <v/>
      </c>
      <c r="FP319" s="378" t="str">
        <f>IFERROR(IF(AND($FH319="mas",'Classificação geral'!$F313=1),'Classificação geral'!M313,""),"")</f>
        <v/>
      </c>
      <c r="FQ319" s="378" t="str">
        <f>IFERROR(IF(AND($FH319="mas",'Classificação geral'!$F313=1),'Classificação geral'!N313,""),"")</f>
        <v/>
      </c>
      <c r="FR319" s="378" t="str">
        <f>IFERROR(IF(AND($FH319="mas",'Classificação geral'!$F313=1),'Classificação geral'!O313,""),"")</f>
        <v/>
      </c>
      <c r="FS319" s="378" t="str">
        <f>IFERROR(IF(AND($FH319="mas",'Classificação geral'!$F313=1),'Classificação geral'!P313,""),"")</f>
        <v/>
      </c>
      <c r="FT319" s="378" t="str">
        <f>IFERROR(IF(AND($FH319="mas",'Classificação geral'!$F313=1),'Classificação geral'!Q313,""),"")</f>
        <v/>
      </c>
      <c r="FU319" s="378" t="str">
        <f>IFERROR(IF(AND($FH319="mas",'Classificação geral'!$F313=1),'Classificação geral'!R313,""),"")</f>
        <v/>
      </c>
      <c r="FV319" s="306"/>
      <c r="FW319" s="380" t="str">
        <f t="shared" si="469"/>
        <v/>
      </c>
      <c r="FX319" s="297" t="str">
        <f>IFERROR(RANK(FV319,FV:FV,0)+ COUNTIF($FV$13:FV318,FV319),"")</f>
        <v/>
      </c>
      <c r="FY319" s="305"/>
      <c r="FZ319" s="295"/>
      <c r="GA319" s="295"/>
      <c r="GB319" s="293"/>
      <c r="GC319" s="293"/>
      <c r="GD319" s="306"/>
      <c r="GE319" s="378" t="str">
        <f>IFERROR(IF(AND($GC319="fem",'Classificação geral'!$F313=2),'Classificação geral'!G313,""),"")</f>
        <v/>
      </c>
      <c r="GF319" s="378" t="str">
        <f>IFERROR(IF(AND($GC319="fem",'Classificação geral'!$F313=2),'Classificação geral'!H313,""),"")</f>
        <v/>
      </c>
      <c r="GG319" s="378" t="str">
        <f>IFERROR(IF(AND($GC319="fem",'Classificação geral'!$F313=2),'Classificação geral'!I313,""),"")</f>
        <v/>
      </c>
      <c r="GH319" s="378" t="str">
        <f>IFERROR(IF(AND($GC319="fem",'Classificação geral'!$F313=2),'Classificação geral'!J313,""),"")</f>
        <v/>
      </c>
      <c r="GI319" s="378" t="str">
        <f>IFERROR(IF(AND($GC319="fem",'Classificação geral'!$F313=2),'Classificação geral'!K313,""),"")</f>
        <v/>
      </c>
      <c r="GJ319" s="378" t="str">
        <f>IFERROR(IF(AND($GC319="fem",'Classificação geral'!$F313=2),'Classificação geral'!L313,""),"")</f>
        <v/>
      </c>
      <c r="GK319" s="378" t="str">
        <f>IFERROR(IF(AND($GC319="fem",'Classificação geral'!$F313=2),'Classificação geral'!M313,""),"")</f>
        <v/>
      </c>
      <c r="GL319" s="378" t="str">
        <f>IFERROR(IF(AND($GC319="fem",'Classificação geral'!$F313=2),'Classificação geral'!N313,""),"")</f>
        <v/>
      </c>
      <c r="GM319" s="378" t="str">
        <f>IFERROR(IF(AND($GC319="fem",'Classificação geral'!$F313=2),'Classificação geral'!O313,""),"")</f>
        <v/>
      </c>
      <c r="GN319" s="378" t="str">
        <f>IFERROR(IF(AND($GC319="fem",'Classificação geral'!$F313=2),'Classificação geral'!P313,""),"")</f>
        <v/>
      </c>
      <c r="GO319" s="378" t="str">
        <f>IFERROR(IF(AND($GC319="fem",'Classificação geral'!$F313=2),'Classificação geral'!Q313,""),"")</f>
        <v/>
      </c>
      <c r="GP319" s="378" t="str">
        <f>IFERROR(IF(AND($GC319="fem",'Classificação geral'!$F313=2),'Classificação geral'!R313,""),"")</f>
        <v/>
      </c>
      <c r="GQ319" s="306"/>
      <c r="GR319" s="380" t="str">
        <f t="shared" si="470"/>
        <v/>
      </c>
      <c r="GS319" s="297" t="str">
        <f>IFERROR(RANK(GQ319,GQ:GQ,0)+ COUNTIF($GQ$13:GQ318,GQ319),"")</f>
        <v/>
      </c>
      <c r="GT319" s="305"/>
      <c r="GU319" s="295"/>
      <c r="GV319" s="295"/>
      <c r="GW319" s="293"/>
      <c r="GX319" s="293"/>
      <c r="GY319" s="306"/>
      <c r="GZ319" s="306"/>
      <c r="HA319" s="306"/>
      <c r="HB319" s="306"/>
      <c r="HC319" s="306"/>
      <c r="HD319" s="306"/>
      <c r="HE319" s="306"/>
      <c r="HF319" s="306"/>
      <c r="HG319" s="306"/>
      <c r="HH319" s="306"/>
      <c r="HI319" s="306"/>
      <c r="HJ319" s="306"/>
      <c r="HK319" s="306"/>
      <c r="HL319" s="306"/>
      <c r="HM319" s="380" t="str">
        <f t="shared" si="471"/>
        <v/>
      </c>
      <c r="HN319" s="297" t="str">
        <f>IFERROR(RANK(HL319,HL:HL,0)+ COUNTIF($HL$13:HL318,HL319),"")</f>
        <v/>
      </c>
      <c r="HO319" s="305"/>
      <c r="HP319" s="295"/>
      <c r="HQ319" s="306"/>
      <c r="HR319" s="293"/>
      <c r="HS319" s="293"/>
      <c r="HT319" s="293"/>
      <c r="HU319" s="382">
        <f>IF($HT319='Classificação geral'!$F313,'Classificação geral'!G313,"")</f>
        <v>0</v>
      </c>
      <c r="HV319" s="382">
        <f>IF($HT319='Classificação geral'!$F313,'Classificação geral'!H313,"")</f>
        <v>0</v>
      </c>
      <c r="HW319" s="382">
        <f>IF($HT319='Classificação geral'!$F313,'Classificação geral'!I313,"")</f>
        <v>0</v>
      </c>
      <c r="HX319" s="382">
        <f>IF($HT319='Classificação geral'!$F313,'Classificação geral'!J313,"")</f>
        <v>0</v>
      </c>
      <c r="HY319" s="382">
        <f>IF($HT319='Classificação geral'!$F313,'Classificação geral'!K313,"")</f>
        <v>0</v>
      </c>
      <c r="HZ319" s="382">
        <f>IF($HT319='Classificação geral'!$F313,'Classificação geral'!L313,"")</f>
        <v>0</v>
      </c>
      <c r="IA319" s="382">
        <f>IF($HT319='Classificação geral'!$F313,'Classificação geral'!M313,"")</f>
        <v>0</v>
      </c>
      <c r="IB319" s="382">
        <f>IF($HT319='Classificação geral'!$F313,'Classificação geral'!N313,"")</f>
        <v>0</v>
      </c>
      <c r="IC319" s="382">
        <f>IF($HT319='Classificação geral'!$F313,'Classificação geral'!O313,"")</f>
        <v>0</v>
      </c>
      <c r="ID319" s="382">
        <f>IF($HT319='Classificação geral'!$F313,'Classificação geral'!P313,"")</f>
        <v>0</v>
      </c>
      <c r="IE319" s="382">
        <f>IF($HT319='Classificação geral'!$F313,'Classificação geral'!Q313,"")</f>
        <v>0</v>
      </c>
      <c r="IF319" s="382">
        <f>IF($HT319='Classificação geral'!$F313,'Classificação geral'!R313,"")</f>
        <v>0</v>
      </c>
      <c r="IG319" s="379">
        <f>IF($HT319='Classificação geral'!$F313,'Classificação geral'!$U313,"")</f>
        <v>0</v>
      </c>
      <c r="IH319" s="334" t="str">
        <f t="shared" si="466"/>
        <v/>
      </c>
      <c r="II319" s="297">
        <f>IFERROR(RANK(IG319,IG:IG,0)+ COUNTIF($IG$13:IG318,IG319),"")</f>
        <v>179</v>
      </c>
      <c r="IJ319" s="305"/>
      <c r="IK319" s="295"/>
      <c r="IL319" s="306"/>
      <c r="IM319" s="293"/>
      <c r="IN319" s="293"/>
      <c r="IO319" s="293"/>
      <c r="IP319" s="379">
        <f>IF($IO319='Classificação geral'!$F313,'Classificação geral'!G313,"")</f>
        <v>0</v>
      </c>
      <c r="IQ319" s="379">
        <f>IF($IO319='Classificação geral'!$F313,'Classificação geral'!H313,"")</f>
        <v>0</v>
      </c>
      <c r="IR319" s="379">
        <f>IF($IO319='Classificação geral'!$F313,'Classificação geral'!I313,"")</f>
        <v>0</v>
      </c>
      <c r="IS319" s="379">
        <f>IF($IO319='Classificação geral'!$F313,'Classificação geral'!J313,"")</f>
        <v>0</v>
      </c>
      <c r="IT319" s="379">
        <f>IF($IO319='Classificação geral'!$F313,'Classificação geral'!K313,"")</f>
        <v>0</v>
      </c>
      <c r="IU319" s="379">
        <f>IF($IO319='Classificação geral'!$F313,'Classificação geral'!L313,"")</f>
        <v>0</v>
      </c>
      <c r="IV319" s="379">
        <f>IF($IO319='Classificação geral'!$F313,'Classificação geral'!M313,"")</f>
        <v>0</v>
      </c>
      <c r="IW319" s="379">
        <f>IF($IO319='Classificação geral'!$F313,'Classificação geral'!N313,"")</f>
        <v>0</v>
      </c>
      <c r="IX319" s="379">
        <f>IF($IO319='Classificação geral'!$F313,'Classificação geral'!O313,"")</f>
        <v>0</v>
      </c>
      <c r="IY319" s="379">
        <f>IF($IO319='Classificação geral'!$F313,'Classificação geral'!P313,"")</f>
        <v>0</v>
      </c>
      <c r="IZ319" s="379">
        <f>IF($IO319='Classificação geral'!$F313,'Classificação geral'!Q313,"")</f>
        <v>0</v>
      </c>
      <c r="JA319" s="379">
        <f>IF($IO319='Classificação geral'!$F313,'Classificação geral'!R313,"")</f>
        <v>0</v>
      </c>
      <c r="JB319" s="296">
        <f>IF($IO319='Classificação geral'!$F313,'Classificação geral'!$U313,"")</f>
        <v>0</v>
      </c>
      <c r="JC319" s="334" t="str">
        <f t="shared" si="467"/>
        <v/>
      </c>
      <c r="JD319" s="297">
        <f>IFERROR(RANK(JB319,JB:JB,0)+ COUNTIF($JB$13:JB318,JB319),"")</f>
        <v>179</v>
      </c>
    </row>
    <row r="320" spans="139:264" ht="24.6" x14ac:dyDescent="0.4">
      <c r="EI320" s="295"/>
      <c r="EJ320" s="306"/>
      <c r="EK320" s="293"/>
      <c r="EL320" s="293"/>
      <c r="EM320" s="293"/>
      <c r="EN320" s="378" t="str">
        <f>IFERROR(IF(AND($EL320="fem",'Classificação geral'!$F314=1),'Classificação geral'!G314,""),"")</f>
        <v/>
      </c>
      <c r="EO320" s="378" t="str">
        <f>IFERROR(IF(AND($EL320="fem",'Classificação geral'!$F314=1),'Classificação geral'!H314,""),"")</f>
        <v/>
      </c>
      <c r="EP320" s="378" t="str">
        <f>IFERROR(IF(AND($EL320="fem",'Classificação geral'!$F314=1),'Classificação geral'!I314,""),"")</f>
        <v/>
      </c>
      <c r="EQ320" s="378" t="str">
        <f>IFERROR(IF(AND($EL320="fem",'Classificação geral'!$F314=1),'Classificação geral'!J314,""),"")</f>
        <v/>
      </c>
      <c r="ER320" s="306"/>
      <c r="ES320" s="378" t="str">
        <f>IFERROR(IF(AND($EL320="fem",'Classificação geral'!$F314=1),'Classificação geral'!L314,""),"")</f>
        <v/>
      </c>
      <c r="ET320" s="378" t="str">
        <f>IFERROR(IF(AND($EL320="fem",'Classificação geral'!$F314=1),'Classificação geral'!M314,""),"")</f>
        <v/>
      </c>
      <c r="EU320" s="378" t="str">
        <f>IFERROR(IF(AND($EL320="fem",'Classificação geral'!$F314=1),'Classificação geral'!N314,""),"")</f>
        <v/>
      </c>
      <c r="EV320" s="306"/>
      <c r="EW320" s="378" t="str">
        <f>IFERROR(IF(AND($EL320="fem",'Classificação geral'!$F314=1),'Classificação geral'!P314,""),"")</f>
        <v/>
      </c>
      <c r="EX320" s="378" t="str">
        <f>IFERROR(IF(AND($EL320="fem",'Classificação geral'!$F314=1),'Classificação geral'!Q314,""),"")</f>
        <v/>
      </c>
      <c r="EY320" s="378" t="str">
        <f>IFERROR(IF(AND($EL320="fem",'Classificação geral'!$F314=1),'Classificação geral'!R314,""),"")</f>
        <v/>
      </c>
      <c r="EZ320" s="296"/>
      <c r="FA320" s="380" t="str">
        <f t="shared" si="468"/>
        <v/>
      </c>
      <c r="FB320" s="297" t="str">
        <f>IFERROR(RANK(EZ320,EZ:EZ,0)+ COUNTIF(EZ$13:$EZ319,EZ320),"")</f>
        <v/>
      </c>
      <c r="FC320" s="298"/>
      <c r="FD320" s="305"/>
      <c r="FE320" s="295"/>
      <c r="FF320" s="306"/>
      <c r="FG320" s="293"/>
      <c r="FH320" s="293"/>
      <c r="FI320" s="306"/>
      <c r="FJ320" s="378" t="str">
        <f>IFERROR(IF(AND($FH320="mas",'Classificação geral'!$F314=1),'Classificação geral'!G314,""),"")</f>
        <v/>
      </c>
      <c r="FK320" s="378" t="str">
        <f>IFERROR(IF(AND($FH320="mas",'Classificação geral'!$F314=1),'Classificação geral'!H314,""),"")</f>
        <v/>
      </c>
      <c r="FL320" s="378" t="str">
        <f>IFERROR(IF(AND($FH320="mas",'Classificação geral'!$F314=1),'Classificação geral'!I314,""),"")</f>
        <v/>
      </c>
      <c r="FM320" s="378" t="str">
        <f>IFERROR(IF(AND($FH320="mas",'Classificação geral'!$F314=1),'Classificação geral'!J314,""),"")</f>
        <v/>
      </c>
      <c r="FN320" s="378" t="str">
        <f>IFERROR(IF(AND($FH320="mas",'Classificação geral'!$F314=1),'Classificação geral'!K314,""),"")</f>
        <v/>
      </c>
      <c r="FO320" s="378" t="str">
        <f>IFERROR(IF(AND($FH320="mas",'Classificação geral'!$F314=1),'Classificação geral'!L314,""),"")</f>
        <v/>
      </c>
      <c r="FP320" s="378" t="str">
        <f>IFERROR(IF(AND($FH320="mas",'Classificação geral'!$F314=1),'Classificação geral'!M314,""),"")</f>
        <v/>
      </c>
      <c r="FQ320" s="378" t="str">
        <f>IFERROR(IF(AND($FH320="mas",'Classificação geral'!$F314=1),'Classificação geral'!N314,""),"")</f>
        <v/>
      </c>
      <c r="FR320" s="378" t="str">
        <f>IFERROR(IF(AND($FH320="mas",'Classificação geral'!$F314=1),'Classificação geral'!O314,""),"")</f>
        <v/>
      </c>
      <c r="FS320" s="378" t="str">
        <f>IFERROR(IF(AND($FH320="mas",'Classificação geral'!$F314=1),'Classificação geral'!P314,""),"")</f>
        <v/>
      </c>
      <c r="FT320" s="378" t="str">
        <f>IFERROR(IF(AND($FH320="mas",'Classificação geral'!$F314=1),'Classificação geral'!Q314,""),"")</f>
        <v/>
      </c>
      <c r="FU320" s="378" t="str">
        <f>IFERROR(IF(AND($FH320="mas",'Classificação geral'!$F314=1),'Classificação geral'!R314,""),"")</f>
        <v/>
      </c>
      <c r="FV320" s="306"/>
      <c r="FW320" s="380" t="str">
        <f t="shared" si="469"/>
        <v/>
      </c>
      <c r="FX320" s="297" t="str">
        <f>IFERROR(RANK(FV320,FV:FV,0)+ COUNTIF($FV$13:FV319,FV320),"")</f>
        <v/>
      </c>
      <c r="FY320" s="305"/>
      <c r="FZ320" s="295"/>
      <c r="GA320" s="295"/>
      <c r="GB320" s="293"/>
      <c r="GC320" s="293"/>
      <c r="GD320" s="306"/>
      <c r="GE320" s="378" t="str">
        <f>IFERROR(IF(AND($GC320="fem",'Classificação geral'!$F314=2),'Classificação geral'!G314,""),"")</f>
        <v/>
      </c>
      <c r="GF320" s="378" t="str">
        <f>IFERROR(IF(AND($GC320="fem",'Classificação geral'!$F314=2),'Classificação geral'!H314,""),"")</f>
        <v/>
      </c>
      <c r="GG320" s="378" t="str">
        <f>IFERROR(IF(AND($GC320="fem",'Classificação geral'!$F314=2),'Classificação geral'!I314,""),"")</f>
        <v/>
      </c>
      <c r="GH320" s="378" t="str">
        <f>IFERROR(IF(AND($GC320="fem",'Classificação geral'!$F314=2),'Classificação geral'!J314,""),"")</f>
        <v/>
      </c>
      <c r="GI320" s="378" t="str">
        <f>IFERROR(IF(AND($GC320="fem",'Classificação geral'!$F314=2),'Classificação geral'!K314,""),"")</f>
        <v/>
      </c>
      <c r="GJ320" s="378" t="str">
        <f>IFERROR(IF(AND($GC320="fem",'Classificação geral'!$F314=2),'Classificação geral'!L314,""),"")</f>
        <v/>
      </c>
      <c r="GK320" s="378" t="str">
        <f>IFERROR(IF(AND($GC320="fem",'Classificação geral'!$F314=2),'Classificação geral'!M314,""),"")</f>
        <v/>
      </c>
      <c r="GL320" s="378" t="str">
        <f>IFERROR(IF(AND($GC320="fem",'Classificação geral'!$F314=2),'Classificação geral'!N314,""),"")</f>
        <v/>
      </c>
      <c r="GM320" s="378" t="str">
        <f>IFERROR(IF(AND($GC320="fem",'Classificação geral'!$F314=2),'Classificação geral'!O314,""),"")</f>
        <v/>
      </c>
      <c r="GN320" s="378" t="str">
        <f>IFERROR(IF(AND($GC320="fem",'Classificação geral'!$F314=2),'Classificação geral'!P314,""),"")</f>
        <v/>
      </c>
      <c r="GO320" s="378" t="str">
        <f>IFERROR(IF(AND($GC320="fem",'Classificação geral'!$F314=2),'Classificação geral'!Q314,""),"")</f>
        <v/>
      </c>
      <c r="GP320" s="378" t="str">
        <f>IFERROR(IF(AND($GC320="fem",'Classificação geral'!$F314=2),'Classificação geral'!R314,""),"")</f>
        <v/>
      </c>
      <c r="GQ320" s="306"/>
      <c r="GR320" s="380" t="str">
        <f t="shared" si="470"/>
        <v/>
      </c>
      <c r="GS320" s="297" t="str">
        <f>IFERROR(RANK(GQ320,GQ:GQ,0)+ COUNTIF($GQ$13:GQ319,GQ320),"")</f>
        <v/>
      </c>
      <c r="GT320" s="305"/>
      <c r="GU320" s="295"/>
      <c r="GV320" s="295"/>
      <c r="GW320" s="293"/>
      <c r="GX320" s="293"/>
      <c r="GY320" s="306"/>
      <c r="GZ320" s="306"/>
      <c r="HA320" s="306"/>
      <c r="HB320" s="306"/>
      <c r="HC320" s="306"/>
      <c r="HD320" s="306"/>
      <c r="HE320" s="306"/>
      <c r="HF320" s="306"/>
      <c r="HG320" s="306"/>
      <c r="HH320" s="306"/>
      <c r="HI320" s="306"/>
      <c r="HJ320" s="306"/>
      <c r="HK320" s="306"/>
      <c r="HL320" s="306"/>
      <c r="HM320" s="380" t="str">
        <f t="shared" si="471"/>
        <v/>
      </c>
      <c r="HN320" s="297" t="str">
        <f>IFERROR(RANK(HL320,HL:HL,0)+ COUNTIF($HL$13:HL319,HL320),"")</f>
        <v/>
      </c>
      <c r="HO320" s="305"/>
      <c r="HP320" s="295"/>
      <c r="HQ320" s="306"/>
      <c r="HR320" s="293"/>
      <c r="HS320" s="293"/>
      <c r="HT320" s="293"/>
      <c r="HU320" s="382">
        <f>IF($HT320='Classificação geral'!$F314,'Classificação geral'!G314,"")</f>
        <v>0</v>
      </c>
      <c r="HV320" s="382">
        <f>IF($HT320='Classificação geral'!$F314,'Classificação geral'!H314,"")</f>
        <v>0</v>
      </c>
      <c r="HW320" s="382">
        <f>IF($HT320='Classificação geral'!$F314,'Classificação geral'!I314,"")</f>
        <v>0</v>
      </c>
      <c r="HX320" s="382">
        <f>IF($HT320='Classificação geral'!$F314,'Classificação geral'!J314,"")</f>
        <v>0</v>
      </c>
      <c r="HY320" s="382">
        <f>IF($HT320='Classificação geral'!$F314,'Classificação geral'!K314,"")</f>
        <v>0</v>
      </c>
      <c r="HZ320" s="382">
        <f>IF($HT320='Classificação geral'!$F314,'Classificação geral'!L314,"")</f>
        <v>0</v>
      </c>
      <c r="IA320" s="382">
        <f>IF($HT320='Classificação geral'!$F314,'Classificação geral'!M314,"")</f>
        <v>0</v>
      </c>
      <c r="IB320" s="382">
        <f>IF($HT320='Classificação geral'!$F314,'Classificação geral'!N314,"")</f>
        <v>0</v>
      </c>
      <c r="IC320" s="382">
        <f>IF($HT320='Classificação geral'!$F314,'Classificação geral'!O314,"")</f>
        <v>0</v>
      </c>
      <c r="ID320" s="382">
        <f>IF($HT320='Classificação geral'!$F314,'Classificação geral'!P314,"")</f>
        <v>0</v>
      </c>
      <c r="IE320" s="382">
        <f>IF($HT320='Classificação geral'!$F314,'Classificação geral'!Q314,"")</f>
        <v>0</v>
      </c>
      <c r="IF320" s="382">
        <f>IF($HT320='Classificação geral'!$F314,'Classificação geral'!R314,"")</f>
        <v>0</v>
      </c>
      <c r="IG320" s="379">
        <f>IF($HT320='Classificação geral'!$F314,'Classificação geral'!$U314,"")</f>
        <v>0</v>
      </c>
      <c r="IH320" s="334" t="str">
        <f t="shared" si="466"/>
        <v/>
      </c>
      <c r="II320" s="297">
        <f>IFERROR(RANK(IG320,IG:IG,0)+ COUNTIF($IG$13:IG319,IG320),"")</f>
        <v>180</v>
      </c>
      <c r="IJ320" s="305"/>
      <c r="IK320" s="295"/>
      <c r="IL320" s="306"/>
      <c r="IM320" s="293"/>
      <c r="IN320" s="293"/>
      <c r="IO320" s="293"/>
      <c r="IP320" s="379">
        <f>IF($IO320='Classificação geral'!$F314,'Classificação geral'!G314,"")</f>
        <v>0</v>
      </c>
      <c r="IQ320" s="379">
        <f>IF($IO320='Classificação geral'!$F314,'Classificação geral'!H314,"")</f>
        <v>0</v>
      </c>
      <c r="IR320" s="379">
        <f>IF($IO320='Classificação geral'!$F314,'Classificação geral'!I314,"")</f>
        <v>0</v>
      </c>
      <c r="IS320" s="379">
        <f>IF($IO320='Classificação geral'!$F314,'Classificação geral'!J314,"")</f>
        <v>0</v>
      </c>
      <c r="IT320" s="379">
        <f>IF($IO320='Classificação geral'!$F314,'Classificação geral'!K314,"")</f>
        <v>0</v>
      </c>
      <c r="IU320" s="379">
        <f>IF($IO320='Classificação geral'!$F314,'Classificação geral'!L314,"")</f>
        <v>0</v>
      </c>
      <c r="IV320" s="379">
        <f>IF($IO320='Classificação geral'!$F314,'Classificação geral'!M314,"")</f>
        <v>0</v>
      </c>
      <c r="IW320" s="379">
        <f>IF($IO320='Classificação geral'!$F314,'Classificação geral'!N314,"")</f>
        <v>0</v>
      </c>
      <c r="IX320" s="379">
        <f>IF($IO320='Classificação geral'!$F314,'Classificação geral'!O314,"")</f>
        <v>0</v>
      </c>
      <c r="IY320" s="379">
        <f>IF($IO320='Classificação geral'!$F314,'Classificação geral'!P314,"")</f>
        <v>0</v>
      </c>
      <c r="IZ320" s="379">
        <f>IF($IO320='Classificação geral'!$F314,'Classificação geral'!Q314,"")</f>
        <v>0</v>
      </c>
      <c r="JA320" s="379">
        <f>IF($IO320='Classificação geral'!$F314,'Classificação geral'!R314,"")</f>
        <v>0</v>
      </c>
      <c r="JB320" s="296">
        <f>IF($IO320='Classificação geral'!$F314,'Classificação geral'!$U314,"")</f>
        <v>0</v>
      </c>
      <c r="JC320" s="334" t="str">
        <f t="shared" si="467"/>
        <v/>
      </c>
      <c r="JD320" s="297">
        <f>IFERROR(RANK(JB320,JB:JB,0)+ COUNTIF($JB$13:JB319,JB320),"")</f>
        <v>180</v>
      </c>
    </row>
    <row r="321" spans="139:264" ht="24.6" x14ac:dyDescent="0.4">
      <c r="EI321" s="295"/>
      <c r="EJ321" s="306"/>
      <c r="EK321" s="293"/>
      <c r="EL321" s="293"/>
      <c r="EM321" s="293"/>
      <c r="EN321" s="378" t="str">
        <f>IFERROR(IF(AND($EL321="fem",'Classificação geral'!$F315=1),'Classificação geral'!G315,""),"")</f>
        <v/>
      </c>
      <c r="EO321" s="378" t="str">
        <f>IFERROR(IF(AND($EL321="fem",'Classificação geral'!$F315=1),'Classificação geral'!H315,""),"")</f>
        <v/>
      </c>
      <c r="EP321" s="378" t="str">
        <f>IFERROR(IF(AND($EL321="fem",'Classificação geral'!$F315=1),'Classificação geral'!I315,""),"")</f>
        <v/>
      </c>
      <c r="EQ321" s="378" t="str">
        <f>IFERROR(IF(AND($EL321="fem",'Classificação geral'!$F315=1),'Classificação geral'!J315,""),"")</f>
        <v/>
      </c>
      <c r="ER321" s="306"/>
      <c r="ES321" s="378" t="str">
        <f>IFERROR(IF(AND($EL321="fem",'Classificação geral'!$F315=1),'Classificação geral'!L315,""),"")</f>
        <v/>
      </c>
      <c r="ET321" s="378" t="str">
        <f>IFERROR(IF(AND($EL321="fem",'Classificação geral'!$F315=1),'Classificação geral'!M315,""),"")</f>
        <v/>
      </c>
      <c r="EU321" s="378" t="str">
        <f>IFERROR(IF(AND($EL321="fem",'Classificação geral'!$F315=1),'Classificação geral'!N315,""),"")</f>
        <v/>
      </c>
      <c r="EV321" s="306"/>
      <c r="EW321" s="378" t="str">
        <f>IFERROR(IF(AND($EL321="fem",'Classificação geral'!$F315=1),'Classificação geral'!P315,""),"")</f>
        <v/>
      </c>
      <c r="EX321" s="378" t="str">
        <f>IFERROR(IF(AND($EL321="fem",'Classificação geral'!$F315=1),'Classificação geral'!Q315,""),"")</f>
        <v/>
      </c>
      <c r="EY321" s="378" t="str">
        <f>IFERROR(IF(AND($EL321="fem",'Classificação geral'!$F315=1),'Classificação geral'!R315,""),"")</f>
        <v/>
      </c>
      <c r="EZ321" s="296"/>
      <c r="FA321" s="380" t="str">
        <f t="shared" si="468"/>
        <v/>
      </c>
      <c r="FB321" s="297" t="str">
        <f>IFERROR(RANK(EZ321,EZ:EZ,0)+ COUNTIF(EZ$13:$EZ320,EZ321),"")</f>
        <v/>
      </c>
      <c r="FC321" s="298"/>
      <c r="FD321" s="305"/>
      <c r="FE321" s="295"/>
      <c r="FF321" s="306"/>
      <c r="FG321" s="293"/>
      <c r="FH321" s="293"/>
      <c r="FI321" s="306"/>
      <c r="FJ321" s="378" t="str">
        <f>IFERROR(IF(AND($FH321="mas",'Classificação geral'!$F315=1),'Classificação geral'!G315,""),"")</f>
        <v/>
      </c>
      <c r="FK321" s="378" t="str">
        <f>IFERROR(IF(AND($FH321="mas",'Classificação geral'!$F315=1),'Classificação geral'!H315,""),"")</f>
        <v/>
      </c>
      <c r="FL321" s="378" t="str">
        <f>IFERROR(IF(AND($FH321="mas",'Classificação geral'!$F315=1),'Classificação geral'!I315,""),"")</f>
        <v/>
      </c>
      <c r="FM321" s="378" t="str">
        <f>IFERROR(IF(AND($FH321="mas",'Classificação geral'!$F315=1),'Classificação geral'!J315,""),"")</f>
        <v/>
      </c>
      <c r="FN321" s="378" t="str">
        <f>IFERROR(IF(AND($FH321="mas",'Classificação geral'!$F315=1),'Classificação geral'!K315,""),"")</f>
        <v/>
      </c>
      <c r="FO321" s="378" t="str">
        <f>IFERROR(IF(AND($FH321="mas",'Classificação geral'!$F315=1),'Classificação geral'!L315,""),"")</f>
        <v/>
      </c>
      <c r="FP321" s="378" t="str">
        <f>IFERROR(IF(AND($FH321="mas",'Classificação geral'!$F315=1),'Classificação geral'!M315,""),"")</f>
        <v/>
      </c>
      <c r="FQ321" s="378" t="str">
        <f>IFERROR(IF(AND($FH321="mas",'Classificação geral'!$F315=1),'Classificação geral'!N315,""),"")</f>
        <v/>
      </c>
      <c r="FR321" s="378" t="str">
        <f>IFERROR(IF(AND($FH321="mas",'Classificação geral'!$F315=1),'Classificação geral'!O315,""),"")</f>
        <v/>
      </c>
      <c r="FS321" s="378" t="str">
        <f>IFERROR(IF(AND($FH321="mas",'Classificação geral'!$F315=1),'Classificação geral'!P315,""),"")</f>
        <v/>
      </c>
      <c r="FT321" s="378" t="str">
        <f>IFERROR(IF(AND($FH321="mas",'Classificação geral'!$F315=1),'Classificação geral'!Q315,""),"")</f>
        <v/>
      </c>
      <c r="FU321" s="378" t="str">
        <f>IFERROR(IF(AND($FH321="mas",'Classificação geral'!$F315=1),'Classificação geral'!R315,""),"")</f>
        <v/>
      </c>
      <c r="FV321" s="306"/>
      <c r="FW321" s="380" t="str">
        <f t="shared" si="469"/>
        <v/>
      </c>
      <c r="FX321" s="297" t="str">
        <f>IFERROR(RANK(FV321,FV:FV,0)+ COUNTIF($FV$13:FV320,FV321),"")</f>
        <v/>
      </c>
      <c r="FY321" s="305"/>
      <c r="FZ321" s="295"/>
      <c r="GA321" s="295"/>
      <c r="GB321" s="293"/>
      <c r="GC321" s="293"/>
      <c r="GD321" s="306"/>
      <c r="GE321" s="378" t="str">
        <f>IFERROR(IF(AND($GC321="fem",'Classificação geral'!$F315=2),'Classificação geral'!G315,""),"")</f>
        <v/>
      </c>
      <c r="GF321" s="378" t="str">
        <f>IFERROR(IF(AND($GC321="fem",'Classificação geral'!$F315=2),'Classificação geral'!H315,""),"")</f>
        <v/>
      </c>
      <c r="GG321" s="378" t="str">
        <f>IFERROR(IF(AND($GC321="fem",'Classificação geral'!$F315=2),'Classificação geral'!I315,""),"")</f>
        <v/>
      </c>
      <c r="GH321" s="378" t="str">
        <f>IFERROR(IF(AND($GC321="fem",'Classificação geral'!$F315=2),'Classificação geral'!J315,""),"")</f>
        <v/>
      </c>
      <c r="GI321" s="378" t="str">
        <f>IFERROR(IF(AND($GC321="fem",'Classificação geral'!$F315=2),'Classificação geral'!K315,""),"")</f>
        <v/>
      </c>
      <c r="GJ321" s="378" t="str">
        <f>IFERROR(IF(AND($GC321="fem",'Classificação geral'!$F315=2),'Classificação geral'!L315,""),"")</f>
        <v/>
      </c>
      <c r="GK321" s="378" t="str">
        <f>IFERROR(IF(AND($GC321="fem",'Classificação geral'!$F315=2),'Classificação geral'!M315,""),"")</f>
        <v/>
      </c>
      <c r="GL321" s="378" t="str">
        <f>IFERROR(IF(AND($GC321="fem",'Classificação geral'!$F315=2),'Classificação geral'!N315,""),"")</f>
        <v/>
      </c>
      <c r="GM321" s="378" t="str">
        <f>IFERROR(IF(AND($GC321="fem",'Classificação geral'!$F315=2),'Classificação geral'!O315,""),"")</f>
        <v/>
      </c>
      <c r="GN321" s="378" t="str">
        <f>IFERROR(IF(AND($GC321="fem",'Classificação geral'!$F315=2),'Classificação geral'!P315,""),"")</f>
        <v/>
      </c>
      <c r="GO321" s="378" t="str">
        <f>IFERROR(IF(AND($GC321="fem",'Classificação geral'!$F315=2),'Classificação geral'!Q315,""),"")</f>
        <v/>
      </c>
      <c r="GP321" s="378" t="str">
        <f>IFERROR(IF(AND($GC321="fem",'Classificação geral'!$F315=2),'Classificação geral'!R315,""),"")</f>
        <v/>
      </c>
      <c r="GQ321" s="306"/>
      <c r="GR321" s="380" t="str">
        <f t="shared" si="470"/>
        <v/>
      </c>
      <c r="GS321" s="297" t="str">
        <f>IFERROR(RANK(GQ321,GQ:GQ,0)+ COUNTIF($GQ$13:GQ320,GQ321),"")</f>
        <v/>
      </c>
      <c r="GT321" s="305"/>
      <c r="GU321" s="295"/>
      <c r="GV321" s="295"/>
      <c r="GW321" s="293"/>
      <c r="GX321" s="293"/>
      <c r="GY321" s="306"/>
      <c r="GZ321" s="306"/>
      <c r="HA321" s="306"/>
      <c r="HB321" s="306"/>
      <c r="HC321" s="306"/>
      <c r="HD321" s="306"/>
      <c r="HE321" s="306"/>
      <c r="HF321" s="306"/>
      <c r="HG321" s="306"/>
      <c r="HH321" s="306"/>
      <c r="HI321" s="306"/>
      <c r="HJ321" s="306"/>
      <c r="HK321" s="306"/>
      <c r="HL321" s="306"/>
      <c r="HM321" s="380" t="str">
        <f t="shared" si="471"/>
        <v/>
      </c>
      <c r="HN321" s="297" t="str">
        <f>IFERROR(RANK(HL321,HL:HL,0)+ COUNTIF($HL$13:HL320,HL321),"")</f>
        <v/>
      </c>
      <c r="HO321" s="305"/>
      <c r="HP321" s="295"/>
      <c r="HQ321" s="306"/>
      <c r="HR321" s="293"/>
      <c r="HS321" s="293"/>
      <c r="HT321" s="293"/>
      <c r="HU321" s="382">
        <f>IF($HT321='Classificação geral'!$F315,'Classificação geral'!G315,"")</f>
        <v>0</v>
      </c>
      <c r="HV321" s="382">
        <f>IF($HT321='Classificação geral'!$F315,'Classificação geral'!H315,"")</f>
        <v>0</v>
      </c>
      <c r="HW321" s="382">
        <f>IF($HT321='Classificação geral'!$F315,'Classificação geral'!I315,"")</f>
        <v>0</v>
      </c>
      <c r="HX321" s="382">
        <f>IF($HT321='Classificação geral'!$F315,'Classificação geral'!J315,"")</f>
        <v>0</v>
      </c>
      <c r="HY321" s="382">
        <f>IF($HT321='Classificação geral'!$F315,'Classificação geral'!K315,"")</f>
        <v>0</v>
      </c>
      <c r="HZ321" s="382">
        <f>IF($HT321='Classificação geral'!$F315,'Classificação geral'!L315,"")</f>
        <v>0</v>
      </c>
      <c r="IA321" s="382">
        <f>IF($HT321='Classificação geral'!$F315,'Classificação geral'!M315,"")</f>
        <v>0</v>
      </c>
      <c r="IB321" s="382">
        <f>IF($HT321='Classificação geral'!$F315,'Classificação geral'!N315,"")</f>
        <v>0</v>
      </c>
      <c r="IC321" s="382">
        <f>IF($HT321='Classificação geral'!$F315,'Classificação geral'!O315,"")</f>
        <v>0</v>
      </c>
      <c r="ID321" s="382">
        <f>IF($HT321='Classificação geral'!$F315,'Classificação geral'!P315,"")</f>
        <v>0</v>
      </c>
      <c r="IE321" s="382">
        <f>IF($HT321='Classificação geral'!$F315,'Classificação geral'!Q315,"")</f>
        <v>0</v>
      </c>
      <c r="IF321" s="382">
        <f>IF($HT321='Classificação geral'!$F315,'Classificação geral'!R315,"")</f>
        <v>0</v>
      </c>
      <c r="IG321" s="379">
        <f>IF($HT321='Classificação geral'!$F315,'Classificação geral'!$U315,"")</f>
        <v>0</v>
      </c>
      <c r="IH321" s="334" t="str">
        <f t="shared" si="466"/>
        <v/>
      </c>
      <c r="II321" s="297">
        <f>IFERROR(RANK(IG321,IG:IG,0)+ COUNTIF($IG$13:IG320,IG321),"")</f>
        <v>181</v>
      </c>
      <c r="IJ321" s="305"/>
      <c r="IK321" s="295"/>
      <c r="IL321" s="306"/>
      <c r="IM321" s="293"/>
      <c r="IN321" s="293"/>
      <c r="IO321" s="293"/>
      <c r="IP321" s="379">
        <f>IF($IO321='Classificação geral'!$F315,'Classificação geral'!G315,"")</f>
        <v>0</v>
      </c>
      <c r="IQ321" s="379">
        <f>IF($IO321='Classificação geral'!$F315,'Classificação geral'!H315,"")</f>
        <v>0</v>
      </c>
      <c r="IR321" s="379">
        <f>IF($IO321='Classificação geral'!$F315,'Classificação geral'!I315,"")</f>
        <v>0</v>
      </c>
      <c r="IS321" s="379">
        <f>IF($IO321='Classificação geral'!$F315,'Classificação geral'!J315,"")</f>
        <v>0</v>
      </c>
      <c r="IT321" s="379">
        <f>IF($IO321='Classificação geral'!$F315,'Classificação geral'!K315,"")</f>
        <v>0</v>
      </c>
      <c r="IU321" s="379">
        <f>IF($IO321='Classificação geral'!$F315,'Classificação geral'!L315,"")</f>
        <v>0</v>
      </c>
      <c r="IV321" s="379">
        <f>IF($IO321='Classificação geral'!$F315,'Classificação geral'!M315,"")</f>
        <v>0</v>
      </c>
      <c r="IW321" s="379">
        <f>IF($IO321='Classificação geral'!$F315,'Classificação geral'!N315,"")</f>
        <v>0</v>
      </c>
      <c r="IX321" s="379">
        <f>IF($IO321='Classificação geral'!$F315,'Classificação geral'!O315,"")</f>
        <v>0</v>
      </c>
      <c r="IY321" s="379">
        <f>IF($IO321='Classificação geral'!$F315,'Classificação geral'!P315,"")</f>
        <v>0</v>
      </c>
      <c r="IZ321" s="379">
        <f>IF($IO321='Classificação geral'!$F315,'Classificação geral'!Q315,"")</f>
        <v>0</v>
      </c>
      <c r="JA321" s="379">
        <f>IF($IO321='Classificação geral'!$F315,'Classificação geral'!R315,"")</f>
        <v>0</v>
      </c>
      <c r="JB321" s="296">
        <f>IF($IO321='Classificação geral'!$F315,'Classificação geral'!$U315,"")</f>
        <v>0</v>
      </c>
      <c r="JC321" s="334" t="str">
        <f t="shared" si="467"/>
        <v/>
      </c>
      <c r="JD321" s="297">
        <f>IFERROR(RANK(JB321,JB:JB,0)+ COUNTIF($JB$13:JB320,JB321),"")</f>
        <v>181</v>
      </c>
    </row>
    <row r="322" spans="139:264" ht="24.6" x14ac:dyDescent="0.4">
      <c r="EI322" s="295"/>
      <c r="EJ322" s="306"/>
      <c r="EK322" s="293"/>
      <c r="EL322" s="293"/>
      <c r="EM322" s="293"/>
      <c r="EN322" s="378" t="str">
        <f>IFERROR(IF(AND($EL322="fem",'Classificação geral'!$F316=1),'Classificação geral'!G316,""),"")</f>
        <v/>
      </c>
      <c r="EO322" s="378" t="str">
        <f>IFERROR(IF(AND($EL322="fem",'Classificação geral'!$F316=1),'Classificação geral'!H316,""),"")</f>
        <v/>
      </c>
      <c r="EP322" s="378" t="str">
        <f>IFERROR(IF(AND($EL322="fem",'Classificação geral'!$F316=1),'Classificação geral'!I316,""),"")</f>
        <v/>
      </c>
      <c r="EQ322" s="378" t="str">
        <f>IFERROR(IF(AND($EL322="fem",'Classificação geral'!$F316=1),'Classificação geral'!J316,""),"")</f>
        <v/>
      </c>
      <c r="ER322" s="306"/>
      <c r="ES322" s="378" t="str">
        <f>IFERROR(IF(AND($EL322="fem",'Classificação geral'!$F316=1),'Classificação geral'!L316,""),"")</f>
        <v/>
      </c>
      <c r="ET322" s="378" t="str">
        <f>IFERROR(IF(AND($EL322="fem",'Classificação geral'!$F316=1),'Classificação geral'!M316,""),"")</f>
        <v/>
      </c>
      <c r="EU322" s="378" t="str">
        <f>IFERROR(IF(AND($EL322="fem",'Classificação geral'!$F316=1),'Classificação geral'!N316,""),"")</f>
        <v/>
      </c>
      <c r="EV322" s="306"/>
      <c r="EW322" s="378" t="str">
        <f>IFERROR(IF(AND($EL322="fem",'Classificação geral'!$F316=1),'Classificação geral'!P316,""),"")</f>
        <v/>
      </c>
      <c r="EX322" s="378" t="str">
        <f>IFERROR(IF(AND($EL322="fem",'Classificação geral'!$F316=1),'Classificação geral'!Q316,""),"")</f>
        <v/>
      </c>
      <c r="EY322" s="378" t="str">
        <f>IFERROR(IF(AND($EL322="fem",'Classificação geral'!$F316=1),'Classificação geral'!R316,""),"")</f>
        <v/>
      </c>
      <c r="EZ322" s="296"/>
      <c r="FA322" s="380" t="str">
        <f t="shared" si="468"/>
        <v/>
      </c>
      <c r="FB322" s="297" t="str">
        <f>IFERROR(RANK(EZ322,EZ:EZ,0)+ COUNTIF(EZ$13:$EZ321,EZ322),"")</f>
        <v/>
      </c>
      <c r="FC322" s="298"/>
      <c r="FD322" s="305"/>
      <c r="FE322" s="295"/>
      <c r="FF322" s="306"/>
      <c r="FG322" s="293"/>
      <c r="FH322" s="293"/>
      <c r="FI322" s="306"/>
      <c r="FJ322" s="378" t="str">
        <f>IFERROR(IF(AND($FH322="mas",'Classificação geral'!$F316=1),'Classificação geral'!G316,""),"")</f>
        <v/>
      </c>
      <c r="FK322" s="378" t="str">
        <f>IFERROR(IF(AND($FH322="mas",'Classificação geral'!$F316=1),'Classificação geral'!H316,""),"")</f>
        <v/>
      </c>
      <c r="FL322" s="378" t="str">
        <f>IFERROR(IF(AND($FH322="mas",'Classificação geral'!$F316=1),'Classificação geral'!I316,""),"")</f>
        <v/>
      </c>
      <c r="FM322" s="378" t="str">
        <f>IFERROR(IF(AND($FH322="mas",'Classificação geral'!$F316=1),'Classificação geral'!J316,""),"")</f>
        <v/>
      </c>
      <c r="FN322" s="378" t="str">
        <f>IFERROR(IF(AND($FH322="mas",'Classificação geral'!$F316=1),'Classificação geral'!K316,""),"")</f>
        <v/>
      </c>
      <c r="FO322" s="378" t="str">
        <f>IFERROR(IF(AND($FH322="mas",'Classificação geral'!$F316=1),'Classificação geral'!L316,""),"")</f>
        <v/>
      </c>
      <c r="FP322" s="378" t="str">
        <f>IFERROR(IF(AND($FH322="mas",'Classificação geral'!$F316=1),'Classificação geral'!M316,""),"")</f>
        <v/>
      </c>
      <c r="FQ322" s="378" t="str">
        <f>IFERROR(IF(AND($FH322="mas",'Classificação geral'!$F316=1),'Classificação geral'!N316,""),"")</f>
        <v/>
      </c>
      <c r="FR322" s="378" t="str">
        <f>IFERROR(IF(AND($FH322="mas",'Classificação geral'!$F316=1),'Classificação geral'!O316,""),"")</f>
        <v/>
      </c>
      <c r="FS322" s="378" t="str">
        <f>IFERROR(IF(AND($FH322="mas",'Classificação geral'!$F316=1),'Classificação geral'!P316,""),"")</f>
        <v/>
      </c>
      <c r="FT322" s="378" t="str">
        <f>IFERROR(IF(AND($FH322="mas",'Classificação geral'!$F316=1),'Classificação geral'!Q316,""),"")</f>
        <v/>
      </c>
      <c r="FU322" s="378" t="str">
        <f>IFERROR(IF(AND($FH322="mas",'Classificação geral'!$F316=1),'Classificação geral'!R316,""),"")</f>
        <v/>
      </c>
      <c r="FV322" s="306"/>
      <c r="FW322" s="380" t="str">
        <f t="shared" si="469"/>
        <v/>
      </c>
      <c r="FX322" s="297" t="str">
        <f>IFERROR(RANK(FV322,FV:FV,0)+ COUNTIF($FV$13:FV321,FV322),"")</f>
        <v/>
      </c>
      <c r="FY322" s="305"/>
      <c r="FZ322" s="295"/>
      <c r="GA322" s="295"/>
      <c r="GB322" s="293"/>
      <c r="GC322" s="293"/>
      <c r="GD322" s="306"/>
      <c r="GE322" s="378" t="str">
        <f>IFERROR(IF(AND($GC322="fem",'Classificação geral'!$F316=2),'Classificação geral'!G316,""),"")</f>
        <v/>
      </c>
      <c r="GF322" s="378" t="str">
        <f>IFERROR(IF(AND($GC322="fem",'Classificação geral'!$F316=2),'Classificação geral'!H316,""),"")</f>
        <v/>
      </c>
      <c r="GG322" s="378" t="str">
        <f>IFERROR(IF(AND($GC322="fem",'Classificação geral'!$F316=2),'Classificação geral'!I316,""),"")</f>
        <v/>
      </c>
      <c r="GH322" s="378" t="str">
        <f>IFERROR(IF(AND($GC322="fem",'Classificação geral'!$F316=2),'Classificação geral'!J316,""),"")</f>
        <v/>
      </c>
      <c r="GI322" s="378" t="str">
        <f>IFERROR(IF(AND($GC322="fem",'Classificação geral'!$F316=2),'Classificação geral'!K316,""),"")</f>
        <v/>
      </c>
      <c r="GJ322" s="378" t="str">
        <f>IFERROR(IF(AND($GC322="fem",'Classificação geral'!$F316=2),'Classificação geral'!L316,""),"")</f>
        <v/>
      </c>
      <c r="GK322" s="378" t="str">
        <f>IFERROR(IF(AND($GC322="fem",'Classificação geral'!$F316=2),'Classificação geral'!M316,""),"")</f>
        <v/>
      </c>
      <c r="GL322" s="378" t="str">
        <f>IFERROR(IF(AND($GC322="fem",'Classificação geral'!$F316=2),'Classificação geral'!N316,""),"")</f>
        <v/>
      </c>
      <c r="GM322" s="378" t="str">
        <f>IFERROR(IF(AND($GC322="fem",'Classificação geral'!$F316=2),'Classificação geral'!O316,""),"")</f>
        <v/>
      </c>
      <c r="GN322" s="378" t="str">
        <f>IFERROR(IF(AND($GC322="fem",'Classificação geral'!$F316=2),'Classificação geral'!P316,""),"")</f>
        <v/>
      </c>
      <c r="GO322" s="378" t="str">
        <f>IFERROR(IF(AND($GC322="fem",'Classificação geral'!$F316=2),'Classificação geral'!Q316,""),"")</f>
        <v/>
      </c>
      <c r="GP322" s="378" t="str">
        <f>IFERROR(IF(AND($GC322="fem",'Classificação geral'!$F316=2),'Classificação geral'!R316,""),"")</f>
        <v/>
      </c>
      <c r="GQ322" s="306"/>
      <c r="GR322" s="380" t="str">
        <f t="shared" si="470"/>
        <v/>
      </c>
      <c r="GS322" s="297" t="str">
        <f>IFERROR(RANK(GQ322,GQ:GQ,0)+ COUNTIF($GQ$13:GQ321,GQ322),"")</f>
        <v/>
      </c>
      <c r="GT322" s="305"/>
      <c r="GU322" s="295"/>
      <c r="GV322" s="295"/>
      <c r="GW322" s="293"/>
      <c r="GX322" s="293"/>
      <c r="GY322" s="306"/>
      <c r="GZ322" s="306"/>
      <c r="HA322" s="306"/>
      <c r="HB322" s="306"/>
      <c r="HC322" s="306"/>
      <c r="HD322" s="306"/>
      <c r="HE322" s="306"/>
      <c r="HF322" s="306"/>
      <c r="HG322" s="306"/>
      <c r="HH322" s="306"/>
      <c r="HI322" s="306"/>
      <c r="HJ322" s="306"/>
      <c r="HK322" s="306"/>
      <c r="HL322" s="306"/>
      <c r="HM322" s="380" t="str">
        <f t="shared" si="471"/>
        <v/>
      </c>
      <c r="HN322" s="297" t="str">
        <f>IFERROR(RANK(HL322,HL:HL,0)+ COUNTIF($HL$13:HL321,HL322),"")</f>
        <v/>
      </c>
      <c r="HO322" s="305"/>
      <c r="HP322" s="295"/>
      <c r="HQ322" s="306"/>
      <c r="HR322" s="293"/>
      <c r="HS322" s="293"/>
      <c r="HT322" s="293"/>
      <c r="HU322" s="382">
        <f>IF($HT322='Classificação geral'!$F316,'Classificação geral'!G316,"")</f>
        <v>0</v>
      </c>
      <c r="HV322" s="382">
        <f>IF($HT322='Classificação geral'!$F316,'Classificação geral'!H316,"")</f>
        <v>0</v>
      </c>
      <c r="HW322" s="382">
        <f>IF($HT322='Classificação geral'!$F316,'Classificação geral'!I316,"")</f>
        <v>0</v>
      </c>
      <c r="HX322" s="382">
        <f>IF($HT322='Classificação geral'!$F316,'Classificação geral'!J316,"")</f>
        <v>0</v>
      </c>
      <c r="HY322" s="382">
        <f>IF($HT322='Classificação geral'!$F316,'Classificação geral'!K316,"")</f>
        <v>0</v>
      </c>
      <c r="HZ322" s="382">
        <f>IF($HT322='Classificação geral'!$F316,'Classificação geral'!L316,"")</f>
        <v>0</v>
      </c>
      <c r="IA322" s="382">
        <f>IF($HT322='Classificação geral'!$F316,'Classificação geral'!M316,"")</f>
        <v>0</v>
      </c>
      <c r="IB322" s="382">
        <f>IF($HT322='Classificação geral'!$F316,'Classificação geral'!N316,"")</f>
        <v>0</v>
      </c>
      <c r="IC322" s="382">
        <f>IF($HT322='Classificação geral'!$F316,'Classificação geral'!O316,"")</f>
        <v>0</v>
      </c>
      <c r="ID322" s="382">
        <f>IF($HT322='Classificação geral'!$F316,'Classificação geral'!P316,"")</f>
        <v>0</v>
      </c>
      <c r="IE322" s="382">
        <f>IF($HT322='Classificação geral'!$F316,'Classificação geral'!Q316,"")</f>
        <v>0</v>
      </c>
      <c r="IF322" s="382">
        <f>IF($HT322='Classificação geral'!$F316,'Classificação geral'!R316,"")</f>
        <v>0</v>
      </c>
      <c r="IG322" s="379">
        <f>IF($HT322='Classificação geral'!$F316,'Classificação geral'!$U316,"")</f>
        <v>0</v>
      </c>
      <c r="IH322" s="334" t="str">
        <f t="shared" si="466"/>
        <v/>
      </c>
      <c r="II322" s="297">
        <f>IFERROR(RANK(IG322,IG:IG,0)+ COUNTIF($IG$13:IG321,IG322),"")</f>
        <v>182</v>
      </c>
      <c r="IJ322" s="305"/>
      <c r="IK322" s="295"/>
      <c r="IL322" s="306"/>
      <c r="IM322" s="293"/>
      <c r="IN322" s="293"/>
      <c r="IO322" s="293"/>
      <c r="IP322" s="379">
        <f>IF($IO322='Classificação geral'!$F316,'Classificação geral'!G316,"")</f>
        <v>0</v>
      </c>
      <c r="IQ322" s="379">
        <f>IF($IO322='Classificação geral'!$F316,'Classificação geral'!H316,"")</f>
        <v>0</v>
      </c>
      <c r="IR322" s="379">
        <f>IF($IO322='Classificação geral'!$F316,'Classificação geral'!I316,"")</f>
        <v>0</v>
      </c>
      <c r="IS322" s="379">
        <f>IF($IO322='Classificação geral'!$F316,'Classificação geral'!J316,"")</f>
        <v>0</v>
      </c>
      <c r="IT322" s="379">
        <f>IF($IO322='Classificação geral'!$F316,'Classificação geral'!K316,"")</f>
        <v>0</v>
      </c>
      <c r="IU322" s="379">
        <f>IF($IO322='Classificação geral'!$F316,'Classificação geral'!L316,"")</f>
        <v>0</v>
      </c>
      <c r="IV322" s="379">
        <f>IF($IO322='Classificação geral'!$F316,'Classificação geral'!M316,"")</f>
        <v>0</v>
      </c>
      <c r="IW322" s="379">
        <f>IF($IO322='Classificação geral'!$F316,'Classificação geral'!N316,"")</f>
        <v>0</v>
      </c>
      <c r="IX322" s="379">
        <f>IF($IO322='Classificação geral'!$F316,'Classificação geral'!O316,"")</f>
        <v>0</v>
      </c>
      <c r="IY322" s="379">
        <f>IF($IO322='Classificação geral'!$F316,'Classificação geral'!P316,"")</f>
        <v>0</v>
      </c>
      <c r="IZ322" s="379">
        <f>IF($IO322='Classificação geral'!$F316,'Classificação geral'!Q316,"")</f>
        <v>0</v>
      </c>
      <c r="JA322" s="379">
        <f>IF($IO322='Classificação geral'!$F316,'Classificação geral'!R316,"")</f>
        <v>0</v>
      </c>
      <c r="JB322" s="296">
        <f>IF($IO322='Classificação geral'!$F316,'Classificação geral'!$U316,"")</f>
        <v>0</v>
      </c>
      <c r="JC322" s="334" t="str">
        <f t="shared" si="467"/>
        <v/>
      </c>
      <c r="JD322" s="297">
        <f>IFERROR(RANK(JB322,JB:JB,0)+ COUNTIF($JB$13:JB321,JB322),"")</f>
        <v>182</v>
      </c>
    </row>
    <row r="323" spans="139:264" ht="24.6" x14ac:dyDescent="0.4">
      <c r="EI323" s="295"/>
      <c r="EJ323" s="306"/>
      <c r="EK323" s="293"/>
      <c r="EL323" s="293"/>
      <c r="EM323" s="293"/>
      <c r="EN323" s="378" t="str">
        <f>IFERROR(IF(AND($EL323="fem",'Classificação geral'!$F317=1),'Classificação geral'!G317,""),"")</f>
        <v/>
      </c>
      <c r="EO323" s="378" t="str">
        <f>IFERROR(IF(AND($EL323="fem",'Classificação geral'!$F317=1),'Classificação geral'!H317,""),"")</f>
        <v/>
      </c>
      <c r="EP323" s="378" t="str">
        <f>IFERROR(IF(AND($EL323="fem",'Classificação geral'!$F317=1),'Classificação geral'!I317,""),"")</f>
        <v/>
      </c>
      <c r="EQ323" s="378" t="str">
        <f>IFERROR(IF(AND($EL323="fem",'Classificação geral'!$F317=1),'Classificação geral'!J317,""),"")</f>
        <v/>
      </c>
      <c r="ER323" s="306"/>
      <c r="ES323" s="378" t="str">
        <f>IFERROR(IF(AND($EL323="fem",'Classificação geral'!$F317=1),'Classificação geral'!L317,""),"")</f>
        <v/>
      </c>
      <c r="ET323" s="378" t="str">
        <f>IFERROR(IF(AND($EL323="fem",'Classificação geral'!$F317=1),'Classificação geral'!M317,""),"")</f>
        <v/>
      </c>
      <c r="EU323" s="378" t="str">
        <f>IFERROR(IF(AND($EL323="fem",'Classificação geral'!$F317=1),'Classificação geral'!N317,""),"")</f>
        <v/>
      </c>
      <c r="EV323" s="306"/>
      <c r="EW323" s="378" t="str">
        <f>IFERROR(IF(AND($EL323="fem",'Classificação geral'!$F317=1),'Classificação geral'!P317,""),"")</f>
        <v/>
      </c>
      <c r="EX323" s="378" t="str">
        <f>IFERROR(IF(AND($EL323="fem",'Classificação geral'!$F317=1),'Classificação geral'!Q317,""),"")</f>
        <v/>
      </c>
      <c r="EY323" s="378" t="str">
        <f>IFERROR(IF(AND($EL323="fem",'Classificação geral'!$F317=1),'Classificação geral'!R317,""),"")</f>
        <v/>
      </c>
      <c r="EZ323" s="296"/>
      <c r="FA323" s="380" t="str">
        <f t="shared" si="468"/>
        <v/>
      </c>
      <c r="FB323" s="297" t="str">
        <f>IFERROR(RANK(EZ323,EZ:EZ,0)+ COUNTIF(EZ$13:$EZ322,EZ323),"")</f>
        <v/>
      </c>
      <c r="FC323" s="298"/>
      <c r="FD323" s="305"/>
      <c r="FE323" s="295"/>
      <c r="FF323" s="306"/>
      <c r="FG323" s="293"/>
      <c r="FH323" s="293"/>
      <c r="FI323" s="306"/>
      <c r="FJ323" s="378" t="str">
        <f>IFERROR(IF(AND($FH323="mas",'Classificação geral'!$F317=1),'Classificação geral'!G317,""),"")</f>
        <v/>
      </c>
      <c r="FK323" s="378" t="str">
        <f>IFERROR(IF(AND($FH323="mas",'Classificação geral'!$F317=1),'Classificação geral'!H317,""),"")</f>
        <v/>
      </c>
      <c r="FL323" s="378" t="str">
        <f>IFERROR(IF(AND($FH323="mas",'Classificação geral'!$F317=1),'Classificação geral'!I317,""),"")</f>
        <v/>
      </c>
      <c r="FM323" s="378" t="str">
        <f>IFERROR(IF(AND($FH323="mas",'Classificação geral'!$F317=1),'Classificação geral'!J317,""),"")</f>
        <v/>
      </c>
      <c r="FN323" s="378" t="str">
        <f>IFERROR(IF(AND($FH323="mas",'Classificação geral'!$F317=1),'Classificação geral'!K317,""),"")</f>
        <v/>
      </c>
      <c r="FO323" s="378" t="str">
        <f>IFERROR(IF(AND($FH323="mas",'Classificação geral'!$F317=1),'Classificação geral'!L317,""),"")</f>
        <v/>
      </c>
      <c r="FP323" s="378" t="str">
        <f>IFERROR(IF(AND($FH323="mas",'Classificação geral'!$F317=1),'Classificação geral'!M317,""),"")</f>
        <v/>
      </c>
      <c r="FQ323" s="378" t="str">
        <f>IFERROR(IF(AND($FH323="mas",'Classificação geral'!$F317=1),'Classificação geral'!N317,""),"")</f>
        <v/>
      </c>
      <c r="FR323" s="378" t="str">
        <f>IFERROR(IF(AND($FH323="mas",'Classificação geral'!$F317=1),'Classificação geral'!O317,""),"")</f>
        <v/>
      </c>
      <c r="FS323" s="378" t="str">
        <f>IFERROR(IF(AND($FH323="mas",'Classificação geral'!$F317=1),'Classificação geral'!P317,""),"")</f>
        <v/>
      </c>
      <c r="FT323" s="378" t="str">
        <f>IFERROR(IF(AND($FH323="mas",'Classificação geral'!$F317=1),'Classificação geral'!Q317,""),"")</f>
        <v/>
      </c>
      <c r="FU323" s="378" t="str">
        <f>IFERROR(IF(AND($FH323="mas",'Classificação geral'!$F317=1),'Classificação geral'!R317,""),"")</f>
        <v/>
      </c>
      <c r="FV323" s="306"/>
      <c r="FW323" s="380" t="str">
        <f t="shared" si="469"/>
        <v/>
      </c>
      <c r="FX323" s="297" t="str">
        <f>IFERROR(RANK(FV323,FV:FV,0)+ COUNTIF($FV$13:FV322,FV323),"")</f>
        <v/>
      </c>
      <c r="FY323" s="305"/>
      <c r="FZ323" s="295"/>
      <c r="GA323" s="295"/>
      <c r="GB323" s="293"/>
      <c r="GC323" s="293"/>
      <c r="GD323" s="306"/>
      <c r="GE323" s="378" t="str">
        <f>IFERROR(IF(AND($GC323="fem",'Classificação geral'!$F317=2),'Classificação geral'!G317,""),"")</f>
        <v/>
      </c>
      <c r="GF323" s="378" t="str">
        <f>IFERROR(IF(AND($GC323="fem",'Classificação geral'!$F317=2),'Classificação geral'!H317,""),"")</f>
        <v/>
      </c>
      <c r="GG323" s="378" t="str">
        <f>IFERROR(IF(AND($GC323="fem",'Classificação geral'!$F317=2),'Classificação geral'!I317,""),"")</f>
        <v/>
      </c>
      <c r="GH323" s="378" t="str">
        <f>IFERROR(IF(AND($GC323="fem",'Classificação geral'!$F317=2),'Classificação geral'!J317,""),"")</f>
        <v/>
      </c>
      <c r="GI323" s="378" t="str">
        <f>IFERROR(IF(AND($GC323="fem",'Classificação geral'!$F317=2),'Classificação geral'!K317,""),"")</f>
        <v/>
      </c>
      <c r="GJ323" s="378" t="str">
        <f>IFERROR(IF(AND($GC323="fem",'Classificação geral'!$F317=2),'Classificação geral'!L317,""),"")</f>
        <v/>
      </c>
      <c r="GK323" s="378" t="str">
        <f>IFERROR(IF(AND($GC323="fem",'Classificação geral'!$F317=2),'Classificação geral'!M317,""),"")</f>
        <v/>
      </c>
      <c r="GL323" s="378" t="str">
        <f>IFERROR(IF(AND($GC323="fem",'Classificação geral'!$F317=2),'Classificação geral'!N317,""),"")</f>
        <v/>
      </c>
      <c r="GM323" s="378" t="str">
        <f>IFERROR(IF(AND($GC323="fem",'Classificação geral'!$F317=2),'Classificação geral'!O317,""),"")</f>
        <v/>
      </c>
      <c r="GN323" s="378" t="str">
        <f>IFERROR(IF(AND($GC323="fem",'Classificação geral'!$F317=2),'Classificação geral'!P317,""),"")</f>
        <v/>
      </c>
      <c r="GO323" s="378" t="str">
        <f>IFERROR(IF(AND($GC323="fem",'Classificação geral'!$F317=2),'Classificação geral'!Q317,""),"")</f>
        <v/>
      </c>
      <c r="GP323" s="378" t="str">
        <f>IFERROR(IF(AND($GC323="fem",'Classificação geral'!$F317=2),'Classificação geral'!R317,""),"")</f>
        <v/>
      </c>
      <c r="GQ323" s="306"/>
      <c r="GR323" s="380" t="str">
        <f t="shared" si="470"/>
        <v/>
      </c>
      <c r="GS323" s="297" t="str">
        <f>IFERROR(RANK(GQ323,GQ:GQ,0)+ COUNTIF($GQ$13:GQ322,GQ323),"")</f>
        <v/>
      </c>
      <c r="GT323" s="305"/>
      <c r="GU323" s="295"/>
      <c r="GV323" s="295"/>
      <c r="GW323" s="293"/>
      <c r="GX323" s="293"/>
      <c r="GY323" s="306"/>
      <c r="GZ323" s="306"/>
      <c r="HA323" s="306"/>
      <c r="HB323" s="306"/>
      <c r="HC323" s="306"/>
      <c r="HD323" s="306"/>
      <c r="HE323" s="306"/>
      <c r="HF323" s="306"/>
      <c r="HG323" s="306"/>
      <c r="HH323" s="306"/>
      <c r="HI323" s="306"/>
      <c r="HJ323" s="306"/>
      <c r="HK323" s="306"/>
      <c r="HL323" s="306"/>
      <c r="HM323" s="380" t="str">
        <f t="shared" si="471"/>
        <v/>
      </c>
      <c r="HN323" s="297" t="str">
        <f>IFERROR(RANK(HL323,HL:HL,0)+ COUNTIF($HL$13:HL322,HL323),"")</f>
        <v/>
      </c>
      <c r="HO323" s="305"/>
      <c r="HP323" s="295"/>
      <c r="HQ323" s="306"/>
      <c r="HR323" s="293"/>
      <c r="HS323" s="293"/>
      <c r="HT323" s="293"/>
      <c r="HU323" s="382">
        <f>IF($HT323='Classificação geral'!$F317,'Classificação geral'!G317,"")</f>
        <v>0</v>
      </c>
      <c r="HV323" s="382">
        <f>IF($HT323='Classificação geral'!$F317,'Classificação geral'!H317,"")</f>
        <v>0</v>
      </c>
      <c r="HW323" s="382">
        <f>IF($HT323='Classificação geral'!$F317,'Classificação geral'!I317,"")</f>
        <v>0</v>
      </c>
      <c r="HX323" s="382">
        <f>IF($HT323='Classificação geral'!$F317,'Classificação geral'!J317,"")</f>
        <v>0</v>
      </c>
      <c r="HY323" s="382">
        <f>IF($HT323='Classificação geral'!$F317,'Classificação geral'!K317,"")</f>
        <v>0</v>
      </c>
      <c r="HZ323" s="382">
        <f>IF($HT323='Classificação geral'!$F317,'Classificação geral'!L317,"")</f>
        <v>0</v>
      </c>
      <c r="IA323" s="382">
        <f>IF($HT323='Classificação geral'!$F317,'Classificação geral'!M317,"")</f>
        <v>0</v>
      </c>
      <c r="IB323" s="382">
        <f>IF($HT323='Classificação geral'!$F317,'Classificação geral'!N317,"")</f>
        <v>0</v>
      </c>
      <c r="IC323" s="382">
        <f>IF($HT323='Classificação geral'!$F317,'Classificação geral'!O317,"")</f>
        <v>0</v>
      </c>
      <c r="ID323" s="382">
        <f>IF($HT323='Classificação geral'!$F317,'Classificação geral'!P317,"")</f>
        <v>0</v>
      </c>
      <c r="IE323" s="382">
        <f>IF($HT323='Classificação geral'!$F317,'Classificação geral'!Q317,"")</f>
        <v>0</v>
      </c>
      <c r="IF323" s="382">
        <f>IF($HT323='Classificação geral'!$F317,'Classificação geral'!R317,"")</f>
        <v>0</v>
      </c>
      <c r="IG323" s="379">
        <f>IF($HT323='Classificação geral'!$F317,'Classificação geral'!$U317,"")</f>
        <v>0</v>
      </c>
      <c r="IH323" s="334" t="str">
        <f t="shared" si="466"/>
        <v/>
      </c>
      <c r="II323" s="297">
        <f>IFERROR(RANK(IG323,IG:IG,0)+ COUNTIF($IG$13:IG322,IG323),"")</f>
        <v>183</v>
      </c>
      <c r="IJ323" s="305"/>
      <c r="IK323" s="295"/>
      <c r="IL323" s="306"/>
      <c r="IM323" s="293"/>
      <c r="IN323" s="293"/>
      <c r="IO323" s="293"/>
      <c r="IP323" s="379">
        <f>IF($IO323='Classificação geral'!$F317,'Classificação geral'!G317,"")</f>
        <v>0</v>
      </c>
      <c r="IQ323" s="379">
        <f>IF($IO323='Classificação geral'!$F317,'Classificação geral'!H317,"")</f>
        <v>0</v>
      </c>
      <c r="IR323" s="379">
        <f>IF($IO323='Classificação geral'!$F317,'Classificação geral'!I317,"")</f>
        <v>0</v>
      </c>
      <c r="IS323" s="379">
        <f>IF($IO323='Classificação geral'!$F317,'Classificação geral'!J317,"")</f>
        <v>0</v>
      </c>
      <c r="IT323" s="379">
        <f>IF($IO323='Classificação geral'!$F317,'Classificação geral'!K317,"")</f>
        <v>0</v>
      </c>
      <c r="IU323" s="379">
        <f>IF($IO323='Classificação geral'!$F317,'Classificação geral'!L317,"")</f>
        <v>0</v>
      </c>
      <c r="IV323" s="379">
        <f>IF($IO323='Classificação geral'!$F317,'Classificação geral'!M317,"")</f>
        <v>0</v>
      </c>
      <c r="IW323" s="379">
        <f>IF($IO323='Classificação geral'!$F317,'Classificação geral'!N317,"")</f>
        <v>0</v>
      </c>
      <c r="IX323" s="379">
        <f>IF($IO323='Classificação geral'!$F317,'Classificação geral'!O317,"")</f>
        <v>0</v>
      </c>
      <c r="IY323" s="379">
        <f>IF($IO323='Classificação geral'!$F317,'Classificação geral'!P317,"")</f>
        <v>0</v>
      </c>
      <c r="IZ323" s="379">
        <f>IF($IO323='Classificação geral'!$F317,'Classificação geral'!Q317,"")</f>
        <v>0</v>
      </c>
      <c r="JA323" s="379">
        <f>IF($IO323='Classificação geral'!$F317,'Classificação geral'!R317,"")</f>
        <v>0</v>
      </c>
      <c r="JB323" s="296">
        <f>IF($IO323='Classificação geral'!$F317,'Classificação geral'!$U317,"")</f>
        <v>0</v>
      </c>
      <c r="JC323" s="334" t="str">
        <f t="shared" si="467"/>
        <v/>
      </c>
      <c r="JD323" s="297">
        <f>IFERROR(RANK(JB323,JB:JB,0)+ COUNTIF($JB$13:JB322,JB323),"")</f>
        <v>183</v>
      </c>
    </row>
    <row r="324" spans="139:264" ht="24.6" x14ac:dyDescent="0.4">
      <c r="EI324" s="295"/>
      <c r="EJ324" s="306"/>
      <c r="EK324" s="293"/>
      <c r="EL324" s="293"/>
      <c r="EM324" s="293"/>
      <c r="EN324" s="378" t="str">
        <f>IFERROR(IF(AND($EL324="fem",'Classificação geral'!$F318=1),'Classificação geral'!G318,""),"")</f>
        <v/>
      </c>
      <c r="EO324" s="378" t="str">
        <f>IFERROR(IF(AND($EL324="fem",'Classificação geral'!$F318=1),'Classificação geral'!H318,""),"")</f>
        <v/>
      </c>
      <c r="EP324" s="378" t="str">
        <f>IFERROR(IF(AND($EL324="fem",'Classificação geral'!$F318=1),'Classificação geral'!I318,""),"")</f>
        <v/>
      </c>
      <c r="EQ324" s="378" t="str">
        <f>IFERROR(IF(AND($EL324="fem",'Classificação geral'!$F318=1),'Classificação geral'!J318,""),"")</f>
        <v/>
      </c>
      <c r="ER324" s="306"/>
      <c r="ES324" s="378" t="str">
        <f>IFERROR(IF(AND($EL324="fem",'Classificação geral'!$F318=1),'Classificação geral'!L318,""),"")</f>
        <v/>
      </c>
      <c r="ET324" s="378" t="str">
        <f>IFERROR(IF(AND($EL324="fem",'Classificação geral'!$F318=1),'Classificação geral'!M318,""),"")</f>
        <v/>
      </c>
      <c r="EU324" s="378" t="str">
        <f>IFERROR(IF(AND($EL324="fem",'Classificação geral'!$F318=1),'Classificação geral'!N318,""),"")</f>
        <v/>
      </c>
      <c r="EV324" s="306"/>
      <c r="EW324" s="378" t="str">
        <f>IFERROR(IF(AND($EL324="fem",'Classificação geral'!$F318=1),'Classificação geral'!P318,""),"")</f>
        <v/>
      </c>
      <c r="EX324" s="378" t="str">
        <f>IFERROR(IF(AND($EL324="fem",'Classificação geral'!$F318=1),'Classificação geral'!Q318,""),"")</f>
        <v/>
      </c>
      <c r="EY324" s="378" t="str">
        <f>IFERROR(IF(AND($EL324="fem",'Classificação geral'!$F318=1),'Classificação geral'!R318,""),"")</f>
        <v/>
      </c>
      <c r="EZ324" s="296"/>
      <c r="FA324" s="380" t="str">
        <f t="shared" si="468"/>
        <v/>
      </c>
      <c r="FB324" s="297" t="str">
        <f>IFERROR(RANK(EZ324,EZ:EZ,0)+ COUNTIF(EZ$13:$EZ323,EZ324),"")</f>
        <v/>
      </c>
      <c r="FC324" s="298"/>
      <c r="FD324" s="305"/>
      <c r="FE324" s="295"/>
      <c r="FF324" s="306"/>
      <c r="FG324" s="293"/>
      <c r="FH324" s="293"/>
      <c r="FI324" s="306"/>
      <c r="FJ324" s="378" t="str">
        <f>IFERROR(IF(AND($FH324="mas",'Classificação geral'!$F318=1),'Classificação geral'!G318,""),"")</f>
        <v/>
      </c>
      <c r="FK324" s="378" t="str">
        <f>IFERROR(IF(AND($FH324="mas",'Classificação geral'!$F318=1),'Classificação geral'!H318,""),"")</f>
        <v/>
      </c>
      <c r="FL324" s="378" t="str">
        <f>IFERROR(IF(AND($FH324="mas",'Classificação geral'!$F318=1),'Classificação geral'!I318,""),"")</f>
        <v/>
      </c>
      <c r="FM324" s="378" t="str">
        <f>IFERROR(IF(AND($FH324="mas",'Classificação geral'!$F318=1),'Classificação geral'!J318,""),"")</f>
        <v/>
      </c>
      <c r="FN324" s="378" t="str">
        <f>IFERROR(IF(AND($FH324="mas",'Classificação geral'!$F318=1),'Classificação geral'!K318,""),"")</f>
        <v/>
      </c>
      <c r="FO324" s="378" t="str">
        <f>IFERROR(IF(AND($FH324="mas",'Classificação geral'!$F318=1),'Classificação geral'!L318,""),"")</f>
        <v/>
      </c>
      <c r="FP324" s="378" t="str">
        <f>IFERROR(IF(AND($FH324="mas",'Classificação geral'!$F318=1),'Classificação geral'!M318,""),"")</f>
        <v/>
      </c>
      <c r="FQ324" s="378" t="str">
        <f>IFERROR(IF(AND($FH324="mas",'Classificação geral'!$F318=1),'Classificação geral'!N318,""),"")</f>
        <v/>
      </c>
      <c r="FR324" s="378" t="str">
        <f>IFERROR(IF(AND($FH324="mas",'Classificação geral'!$F318=1),'Classificação geral'!O318,""),"")</f>
        <v/>
      </c>
      <c r="FS324" s="378" t="str">
        <f>IFERROR(IF(AND($FH324="mas",'Classificação geral'!$F318=1),'Classificação geral'!P318,""),"")</f>
        <v/>
      </c>
      <c r="FT324" s="378" t="str">
        <f>IFERROR(IF(AND($FH324="mas",'Classificação geral'!$F318=1),'Classificação geral'!Q318,""),"")</f>
        <v/>
      </c>
      <c r="FU324" s="378" t="str">
        <f>IFERROR(IF(AND($FH324="mas",'Classificação geral'!$F318=1),'Classificação geral'!R318,""),"")</f>
        <v/>
      </c>
      <c r="FV324" s="306"/>
      <c r="FW324" s="380" t="str">
        <f t="shared" si="469"/>
        <v/>
      </c>
      <c r="FX324" s="297" t="str">
        <f>IFERROR(RANK(FV324,FV:FV,0)+ COUNTIF($FV$13:FV323,FV324),"")</f>
        <v/>
      </c>
      <c r="FY324" s="305"/>
      <c r="FZ324" s="295"/>
      <c r="GA324" s="295"/>
      <c r="GB324" s="293"/>
      <c r="GC324" s="293"/>
      <c r="GD324" s="306"/>
      <c r="GE324" s="378" t="str">
        <f>IFERROR(IF(AND($GC324="fem",'Classificação geral'!$F318=2),'Classificação geral'!G318,""),"")</f>
        <v/>
      </c>
      <c r="GF324" s="378" t="str">
        <f>IFERROR(IF(AND($GC324="fem",'Classificação geral'!$F318=2),'Classificação geral'!H318,""),"")</f>
        <v/>
      </c>
      <c r="GG324" s="378" t="str">
        <f>IFERROR(IF(AND($GC324="fem",'Classificação geral'!$F318=2),'Classificação geral'!I318,""),"")</f>
        <v/>
      </c>
      <c r="GH324" s="378" t="str">
        <f>IFERROR(IF(AND($GC324="fem",'Classificação geral'!$F318=2),'Classificação geral'!J318,""),"")</f>
        <v/>
      </c>
      <c r="GI324" s="378" t="str">
        <f>IFERROR(IF(AND($GC324="fem",'Classificação geral'!$F318=2),'Classificação geral'!K318,""),"")</f>
        <v/>
      </c>
      <c r="GJ324" s="378" t="str">
        <f>IFERROR(IF(AND($GC324="fem",'Classificação geral'!$F318=2),'Classificação geral'!L318,""),"")</f>
        <v/>
      </c>
      <c r="GK324" s="378" t="str">
        <f>IFERROR(IF(AND($GC324="fem",'Classificação geral'!$F318=2),'Classificação geral'!M318,""),"")</f>
        <v/>
      </c>
      <c r="GL324" s="378" t="str">
        <f>IFERROR(IF(AND($GC324="fem",'Classificação geral'!$F318=2),'Classificação geral'!N318,""),"")</f>
        <v/>
      </c>
      <c r="GM324" s="378" t="str">
        <f>IFERROR(IF(AND($GC324="fem",'Classificação geral'!$F318=2),'Classificação geral'!O318,""),"")</f>
        <v/>
      </c>
      <c r="GN324" s="378" t="str">
        <f>IFERROR(IF(AND($GC324="fem",'Classificação geral'!$F318=2),'Classificação geral'!P318,""),"")</f>
        <v/>
      </c>
      <c r="GO324" s="378" t="str">
        <f>IFERROR(IF(AND($GC324="fem",'Classificação geral'!$F318=2),'Classificação geral'!Q318,""),"")</f>
        <v/>
      </c>
      <c r="GP324" s="378" t="str">
        <f>IFERROR(IF(AND($GC324="fem",'Classificação geral'!$F318=2),'Classificação geral'!R318,""),"")</f>
        <v/>
      </c>
      <c r="GQ324" s="306"/>
      <c r="GR324" s="380" t="str">
        <f t="shared" si="470"/>
        <v/>
      </c>
      <c r="GS324" s="297" t="str">
        <f>IFERROR(RANK(GQ324,GQ:GQ,0)+ COUNTIF($GQ$13:GQ323,GQ324),"")</f>
        <v/>
      </c>
      <c r="GT324" s="305"/>
      <c r="GU324" s="295"/>
      <c r="GV324" s="295"/>
      <c r="GW324" s="293"/>
      <c r="GX324" s="293"/>
      <c r="GY324" s="306"/>
      <c r="GZ324" s="306"/>
      <c r="HA324" s="306"/>
      <c r="HB324" s="306"/>
      <c r="HC324" s="306"/>
      <c r="HD324" s="306"/>
      <c r="HE324" s="306"/>
      <c r="HF324" s="306"/>
      <c r="HG324" s="306"/>
      <c r="HH324" s="306"/>
      <c r="HI324" s="306"/>
      <c r="HJ324" s="306"/>
      <c r="HK324" s="306"/>
      <c r="HL324" s="306"/>
      <c r="HM324" s="380" t="str">
        <f t="shared" si="471"/>
        <v/>
      </c>
      <c r="HN324" s="297" t="str">
        <f>IFERROR(RANK(HL324,HL:HL,0)+ COUNTIF($HL$13:HL323,HL324),"")</f>
        <v/>
      </c>
      <c r="HO324" s="305"/>
      <c r="HP324" s="295"/>
      <c r="HQ324" s="306"/>
      <c r="HR324" s="293"/>
      <c r="HS324" s="293"/>
      <c r="HT324" s="293"/>
      <c r="HU324" s="382">
        <f>IF($HT324='Classificação geral'!$F318,'Classificação geral'!G318,"")</f>
        <v>0</v>
      </c>
      <c r="HV324" s="382">
        <f>IF($HT324='Classificação geral'!$F318,'Classificação geral'!H318,"")</f>
        <v>0</v>
      </c>
      <c r="HW324" s="382">
        <f>IF($HT324='Classificação geral'!$F318,'Classificação geral'!I318,"")</f>
        <v>0</v>
      </c>
      <c r="HX324" s="382">
        <f>IF($HT324='Classificação geral'!$F318,'Classificação geral'!J318,"")</f>
        <v>0</v>
      </c>
      <c r="HY324" s="382">
        <f>IF($HT324='Classificação geral'!$F318,'Classificação geral'!K318,"")</f>
        <v>0</v>
      </c>
      <c r="HZ324" s="382">
        <f>IF($HT324='Classificação geral'!$F318,'Classificação geral'!L318,"")</f>
        <v>0</v>
      </c>
      <c r="IA324" s="382">
        <f>IF($HT324='Classificação geral'!$F318,'Classificação geral'!M318,"")</f>
        <v>0</v>
      </c>
      <c r="IB324" s="382">
        <f>IF($HT324='Classificação geral'!$F318,'Classificação geral'!N318,"")</f>
        <v>0</v>
      </c>
      <c r="IC324" s="382">
        <f>IF($HT324='Classificação geral'!$F318,'Classificação geral'!O318,"")</f>
        <v>0</v>
      </c>
      <c r="ID324" s="382">
        <f>IF($HT324='Classificação geral'!$F318,'Classificação geral'!P318,"")</f>
        <v>0</v>
      </c>
      <c r="IE324" s="382">
        <f>IF($HT324='Classificação geral'!$F318,'Classificação geral'!Q318,"")</f>
        <v>0</v>
      </c>
      <c r="IF324" s="382">
        <f>IF($HT324='Classificação geral'!$F318,'Classificação geral'!R318,"")</f>
        <v>0</v>
      </c>
      <c r="IG324" s="379">
        <f>IF($HT324='Classificação geral'!$F318,'Classificação geral'!$U318,"")</f>
        <v>0</v>
      </c>
      <c r="IH324" s="334" t="str">
        <f t="shared" si="466"/>
        <v/>
      </c>
      <c r="II324" s="297">
        <f>IFERROR(RANK(IG324,IG:IG,0)+ COUNTIF($IG$13:IG323,IG324),"")</f>
        <v>184</v>
      </c>
      <c r="IJ324" s="305"/>
      <c r="IK324" s="295"/>
      <c r="IL324" s="306"/>
      <c r="IM324" s="293"/>
      <c r="IN324" s="293"/>
      <c r="IO324" s="293"/>
      <c r="IP324" s="379">
        <f>IF($IO324='Classificação geral'!$F318,'Classificação geral'!G318,"")</f>
        <v>0</v>
      </c>
      <c r="IQ324" s="379">
        <f>IF($IO324='Classificação geral'!$F318,'Classificação geral'!H318,"")</f>
        <v>0</v>
      </c>
      <c r="IR324" s="379">
        <f>IF($IO324='Classificação geral'!$F318,'Classificação geral'!I318,"")</f>
        <v>0</v>
      </c>
      <c r="IS324" s="379">
        <f>IF($IO324='Classificação geral'!$F318,'Classificação geral'!J318,"")</f>
        <v>0</v>
      </c>
      <c r="IT324" s="379">
        <f>IF($IO324='Classificação geral'!$F318,'Classificação geral'!K318,"")</f>
        <v>0</v>
      </c>
      <c r="IU324" s="379">
        <f>IF($IO324='Classificação geral'!$F318,'Classificação geral'!L318,"")</f>
        <v>0</v>
      </c>
      <c r="IV324" s="379">
        <f>IF($IO324='Classificação geral'!$F318,'Classificação geral'!M318,"")</f>
        <v>0</v>
      </c>
      <c r="IW324" s="379">
        <f>IF($IO324='Classificação geral'!$F318,'Classificação geral'!N318,"")</f>
        <v>0</v>
      </c>
      <c r="IX324" s="379">
        <f>IF($IO324='Classificação geral'!$F318,'Classificação geral'!O318,"")</f>
        <v>0</v>
      </c>
      <c r="IY324" s="379">
        <f>IF($IO324='Classificação geral'!$F318,'Classificação geral'!P318,"")</f>
        <v>0</v>
      </c>
      <c r="IZ324" s="379">
        <f>IF($IO324='Classificação geral'!$F318,'Classificação geral'!Q318,"")</f>
        <v>0</v>
      </c>
      <c r="JA324" s="379">
        <f>IF($IO324='Classificação geral'!$F318,'Classificação geral'!R318,"")</f>
        <v>0</v>
      </c>
      <c r="JB324" s="296">
        <f>IF($IO324='Classificação geral'!$F318,'Classificação geral'!$U318,"")</f>
        <v>0</v>
      </c>
      <c r="JC324" s="334" t="str">
        <f t="shared" si="467"/>
        <v/>
      </c>
      <c r="JD324" s="297">
        <f>IFERROR(RANK(JB324,JB:JB,0)+ COUNTIF($JB$13:JB323,JB324),"")</f>
        <v>184</v>
      </c>
    </row>
    <row r="325" spans="139:264" ht="24.6" x14ac:dyDescent="0.4">
      <c r="EI325" s="295"/>
      <c r="EJ325" s="306"/>
      <c r="EK325" s="293"/>
      <c r="EL325" s="293"/>
      <c r="EM325" s="293"/>
      <c r="EN325" s="378" t="str">
        <f>IFERROR(IF(AND($EL325="fem",'Classificação geral'!$F319=1),'Classificação geral'!G319,""),"")</f>
        <v/>
      </c>
      <c r="EO325" s="378" t="str">
        <f>IFERROR(IF(AND($EL325="fem",'Classificação geral'!$F319=1),'Classificação geral'!H319,""),"")</f>
        <v/>
      </c>
      <c r="EP325" s="378" t="str">
        <f>IFERROR(IF(AND($EL325="fem",'Classificação geral'!$F319=1),'Classificação geral'!I319,""),"")</f>
        <v/>
      </c>
      <c r="EQ325" s="378" t="str">
        <f>IFERROR(IF(AND($EL325="fem",'Classificação geral'!$F319=1),'Classificação geral'!J319,""),"")</f>
        <v/>
      </c>
      <c r="ER325" s="306"/>
      <c r="ES325" s="378" t="str">
        <f>IFERROR(IF(AND($EL325="fem",'Classificação geral'!$F319=1),'Classificação geral'!L319,""),"")</f>
        <v/>
      </c>
      <c r="ET325" s="378" t="str">
        <f>IFERROR(IF(AND($EL325="fem",'Classificação geral'!$F319=1),'Classificação geral'!M319,""),"")</f>
        <v/>
      </c>
      <c r="EU325" s="378" t="str">
        <f>IFERROR(IF(AND($EL325="fem",'Classificação geral'!$F319=1),'Classificação geral'!N319,""),"")</f>
        <v/>
      </c>
      <c r="EV325" s="306"/>
      <c r="EW325" s="378" t="str">
        <f>IFERROR(IF(AND($EL325="fem",'Classificação geral'!$F319=1),'Classificação geral'!P319,""),"")</f>
        <v/>
      </c>
      <c r="EX325" s="378" t="str">
        <f>IFERROR(IF(AND($EL325="fem",'Classificação geral'!$F319=1),'Classificação geral'!Q319,""),"")</f>
        <v/>
      </c>
      <c r="EY325" s="378" t="str">
        <f>IFERROR(IF(AND($EL325="fem",'Classificação geral'!$F319=1),'Classificação geral'!R319,""),"")</f>
        <v/>
      </c>
      <c r="EZ325" s="296"/>
      <c r="FA325" s="380" t="str">
        <f t="shared" si="468"/>
        <v/>
      </c>
      <c r="FB325" s="297" t="str">
        <f>IFERROR(RANK(EZ325,EZ:EZ,0)+ COUNTIF(EZ$13:$EZ324,EZ325),"")</f>
        <v/>
      </c>
      <c r="FC325" s="298"/>
      <c r="FD325" s="305"/>
      <c r="FE325" s="295"/>
      <c r="FF325" s="306"/>
      <c r="FG325" s="293"/>
      <c r="FH325" s="293"/>
      <c r="FI325" s="306"/>
      <c r="FJ325" s="378" t="str">
        <f>IFERROR(IF(AND($FH325="mas",'Classificação geral'!$F319=1),'Classificação geral'!G319,""),"")</f>
        <v/>
      </c>
      <c r="FK325" s="378" t="str">
        <f>IFERROR(IF(AND($FH325="mas",'Classificação geral'!$F319=1),'Classificação geral'!H319,""),"")</f>
        <v/>
      </c>
      <c r="FL325" s="378" t="str">
        <f>IFERROR(IF(AND($FH325="mas",'Classificação geral'!$F319=1),'Classificação geral'!I319,""),"")</f>
        <v/>
      </c>
      <c r="FM325" s="378" t="str">
        <f>IFERROR(IF(AND($FH325="mas",'Classificação geral'!$F319=1),'Classificação geral'!J319,""),"")</f>
        <v/>
      </c>
      <c r="FN325" s="378" t="str">
        <f>IFERROR(IF(AND($FH325="mas",'Classificação geral'!$F319=1),'Classificação geral'!K319,""),"")</f>
        <v/>
      </c>
      <c r="FO325" s="378" t="str">
        <f>IFERROR(IF(AND($FH325="mas",'Classificação geral'!$F319=1),'Classificação geral'!L319,""),"")</f>
        <v/>
      </c>
      <c r="FP325" s="378" t="str">
        <f>IFERROR(IF(AND($FH325="mas",'Classificação geral'!$F319=1),'Classificação geral'!M319,""),"")</f>
        <v/>
      </c>
      <c r="FQ325" s="378" t="str">
        <f>IFERROR(IF(AND($FH325="mas",'Classificação geral'!$F319=1),'Classificação geral'!N319,""),"")</f>
        <v/>
      </c>
      <c r="FR325" s="378" t="str">
        <f>IFERROR(IF(AND($FH325="mas",'Classificação geral'!$F319=1),'Classificação geral'!O319,""),"")</f>
        <v/>
      </c>
      <c r="FS325" s="378" t="str">
        <f>IFERROR(IF(AND($FH325="mas",'Classificação geral'!$F319=1),'Classificação geral'!P319,""),"")</f>
        <v/>
      </c>
      <c r="FT325" s="378" t="str">
        <f>IFERROR(IF(AND($FH325="mas",'Classificação geral'!$F319=1),'Classificação geral'!Q319,""),"")</f>
        <v/>
      </c>
      <c r="FU325" s="378" t="str">
        <f>IFERROR(IF(AND($FH325="mas",'Classificação geral'!$F319=1),'Classificação geral'!R319,""),"")</f>
        <v/>
      </c>
      <c r="FV325" s="306"/>
      <c r="FW325" s="380" t="str">
        <f t="shared" si="469"/>
        <v/>
      </c>
      <c r="FX325" s="297" t="str">
        <f>IFERROR(RANK(FV325,FV:FV,0)+ COUNTIF($FV$13:FV324,FV325),"")</f>
        <v/>
      </c>
      <c r="FY325" s="305"/>
      <c r="FZ325" s="295"/>
      <c r="GA325" s="295"/>
      <c r="GB325" s="293"/>
      <c r="GC325" s="293"/>
      <c r="GD325" s="306"/>
      <c r="GE325" s="378" t="str">
        <f>IFERROR(IF(AND($GC325="fem",'Classificação geral'!$F319=2),'Classificação geral'!G319,""),"")</f>
        <v/>
      </c>
      <c r="GF325" s="378" t="str">
        <f>IFERROR(IF(AND($GC325="fem",'Classificação geral'!$F319=2),'Classificação geral'!H319,""),"")</f>
        <v/>
      </c>
      <c r="GG325" s="378" t="str">
        <f>IFERROR(IF(AND($GC325="fem",'Classificação geral'!$F319=2),'Classificação geral'!I319,""),"")</f>
        <v/>
      </c>
      <c r="GH325" s="378" t="str">
        <f>IFERROR(IF(AND($GC325="fem",'Classificação geral'!$F319=2),'Classificação geral'!J319,""),"")</f>
        <v/>
      </c>
      <c r="GI325" s="378" t="str">
        <f>IFERROR(IF(AND($GC325="fem",'Classificação geral'!$F319=2),'Classificação geral'!K319,""),"")</f>
        <v/>
      </c>
      <c r="GJ325" s="378" t="str">
        <f>IFERROR(IF(AND($GC325="fem",'Classificação geral'!$F319=2),'Classificação geral'!L319,""),"")</f>
        <v/>
      </c>
      <c r="GK325" s="378" t="str">
        <f>IFERROR(IF(AND($GC325="fem",'Classificação geral'!$F319=2),'Classificação geral'!M319,""),"")</f>
        <v/>
      </c>
      <c r="GL325" s="378" t="str">
        <f>IFERROR(IF(AND($GC325="fem",'Classificação geral'!$F319=2),'Classificação geral'!N319,""),"")</f>
        <v/>
      </c>
      <c r="GM325" s="378" t="str">
        <f>IFERROR(IF(AND($GC325="fem",'Classificação geral'!$F319=2),'Classificação geral'!O319,""),"")</f>
        <v/>
      </c>
      <c r="GN325" s="378" t="str">
        <f>IFERROR(IF(AND($GC325="fem",'Classificação geral'!$F319=2),'Classificação geral'!P319,""),"")</f>
        <v/>
      </c>
      <c r="GO325" s="378" t="str">
        <f>IFERROR(IF(AND($GC325="fem",'Classificação geral'!$F319=2),'Classificação geral'!Q319,""),"")</f>
        <v/>
      </c>
      <c r="GP325" s="378" t="str">
        <f>IFERROR(IF(AND($GC325="fem",'Classificação geral'!$F319=2),'Classificação geral'!R319,""),"")</f>
        <v/>
      </c>
      <c r="GQ325" s="306"/>
      <c r="GR325" s="380" t="str">
        <f t="shared" si="470"/>
        <v/>
      </c>
      <c r="GS325" s="297" t="str">
        <f>IFERROR(RANK(GQ325,GQ:GQ,0)+ COUNTIF($GQ$13:GQ324,GQ325),"")</f>
        <v/>
      </c>
      <c r="GT325" s="305"/>
      <c r="GU325" s="295"/>
      <c r="GV325" s="295"/>
      <c r="GW325" s="293"/>
      <c r="GX325" s="293"/>
      <c r="GY325" s="306"/>
      <c r="GZ325" s="306"/>
      <c r="HA325" s="306"/>
      <c r="HB325" s="306"/>
      <c r="HC325" s="306"/>
      <c r="HD325" s="306"/>
      <c r="HE325" s="306"/>
      <c r="HF325" s="306"/>
      <c r="HG325" s="306"/>
      <c r="HH325" s="306"/>
      <c r="HI325" s="306"/>
      <c r="HJ325" s="306"/>
      <c r="HK325" s="306"/>
      <c r="HL325" s="306"/>
      <c r="HM325" s="380" t="str">
        <f t="shared" si="471"/>
        <v/>
      </c>
      <c r="HN325" s="297" t="str">
        <f>IFERROR(RANK(HL325,HL:HL,0)+ COUNTIF($HL$13:HL324,HL325),"")</f>
        <v/>
      </c>
      <c r="HO325" s="305"/>
      <c r="HP325" s="295"/>
      <c r="HQ325" s="306"/>
      <c r="HR325" s="293"/>
      <c r="HS325" s="293"/>
      <c r="HT325" s="293"/>
      <c r="HU325" s="382">
        <f>IF($HT325='Classificação geral'!$F319,'Classificação geral'!G319,"")</f>
        <v>0</v>
      </c>
      <c r="HV325" s="382">
        <f>IF($HT325='Classificação geral'!$F319,'Classificação geral'!H319,"")</f>
        <v>0</v>
      </c>
      <c r="HW325" s="382">
        <f>IF($HT325='Classificação geral'!$F319,'Classificação geral'!I319,"")</f>
        <v>0</v>
      </c>
      <c r="HX325" s="382">
        <f>IF($HT325='Classificação geral'!$F319,'Classificação geral'!J319,"")</f>
        <v>0</v>
      </c>
      <c r="HY325" s="382">
        <f>IF($HT325='Classificação geral'!$F319,'Classificação geral'!K319,"")</f>
        <v>0</v>
      </c>
      <c r="HZ325" s="382">
        <f>IF($HT325='Classificação geral'!$F319,'Classificação geral'!L319,"")</f>
        <v>0</v>
      </c>
      <c r="IA325" s="382">
        <f>IF($HT325='Classificação geral'!$F319,'Classificação geral'!M319,"")</f>
        <v>0</v>
      </c>
      <c r="IB325" s="382">
        <f>IF($HT325='Classificação geral'!$F319,'Classificação geral'!N319,"")</f>
        <v>0</v>
      </c>
      <c r="IC325" s="382">
        <f>IF($HT325='Classificação geral'!$F319,'Classificação geral'!O319,"")</f>
        <v>0</v>
      </c>
      <c r="ID325" s="382">
        <f>IF($HT325='Classificação geral'!$F319,'Classificação geral'!P319,"")</f>
        <v>0</v>
      </c>
      <c r="IE325" s="382">
        <f>IF($HT325='Classificação geral'!$F319,'Classificação geral'!Q319,"")</f>
        <v>0</v>
      </c>
      <c r="IF325" s="382">
        <f>IF($HT325='Classificação geral'!$F319,'Classificação geral'!R319,"")</f>
        <v>0</v>
      </c>
      <c r="IG325" s="379">
        <f>IF($HT325='Classificação geral'!$F319,'Classificação geral'!$U319,"")</f>
        <v>0</v>
      </c>
      <c r="IH325" s="334" t="str">
        <f t="shared" si="466"/>
        <v/>
      </c>
      <c r="II325" s="297">
        <f>IFERROR(RANK(IG325,IG:IG,0)+ COUNTIF($IG$13:IG324,IG325),"")</f>
        <v>185</v>
      </c>
      <c r="IJ325" s="305"/>
      <c r="IK325" s="295"/>
      <c r="IL325" s="306"/>
      <c r="IM325" s="293"/>
      <c r="IN325" s="293"/>
      <c r="IO325" s="293"/>
      <c r="IP325" s="379">
        <f>IF($IO325='Classificação geral'!$F319,'Classificação geral'!G319,"")</f>
        <v>0</v>
      </c>
      <c r="IQ325" s="379">
        <f>IF($IO325='Classificação geral'!$F319,'Classificação geral'!H319,"")</f>
        <v>0</v>
      </c>
      <c r="IR325" s="379">
        <f>IF($IO325='Classificação geral'!$F319,'Classificação geral'!I319,"")</f>
        <v>0</v>
      </c>
      <c r="IS325" s="379">
        <f>IF($IO325='Classificação geral'!$F319,'Classificação geral'!J319,"")</f>
        <v>0</v>
      </c>
      <c r="IT325" s="379">
        <f>IF($IO325='Classificação geral'!$F319,'Classificação geral'!K319,"")</f>
        <v>0</v>
      </c>
      <c r="IU325" s="379">
        <f>IF($IO325='Classificação geral'!$F319,'Classificação geral'!L319,"")</f>
        <v>0</v>
      </c>
      <c r="IV325" s="379">
        <f>IF($IO325='Classificação geral'!$F319,'Classificação geral'!M319,"")</f>
        <v>0</v>
      </c>
      <c r="IW325" s="379">
        <f>IF($IO325='Classificação geral'!$F319,'Classificação geral'!N319,"")</f>
        <v>0</v>
      </c>
      <c r="IX325" s="379">
        <f>IF($IO325='Classificação geral'!$F319,'Classificação geral'!O319,"")</f>
        <v>0</v>
      </c>
      <c r="IY325" s="379">
        <f>IF($IO325='Classificação geral'!$F319,'Classificação geral'!P319,"")</f>
        <v>0</v>
      </c>
      <c r="IZ325" s="379">
        <f>IF($IO325='Classificação geral'!$F319,'Classificação geral'!Q319,"")</f>
        <v>0</v>
      </c>
      <c r="JA325" s="379">
        <f>IF($IO325='Classificação geral'!$F319,'Classificação geral'!R319,"")</f>
        <v>0</v>
      </c>
      <c r="JB325" s="296">
        <f>IF($IO325='Classificação geral'!$F319,'Classificação geral'!$U319,"")</f>
        <v>0</v>
      </c>
      <c r="JC325" s="334" t="str">
        <f t="shared" si="467"/>
        <v/>
      </c>
      <c r="JD325" s="297">
        <f>IFERROR(RANK(JB325,JB:JB,0)+ COUNTIF($JB$13:JB324,JB325),"")</f>
        <v>185</v>
      </c>
    </row>
  </sheetData>
  <sheetProtection algorithmName="SHA-512" hashValue="vnSDWQB3QF+HfPaNpsVlF1sp7gpjALQ8AFEu70fNQc0iBVIqZqFAozbkHWMWMFMVvXQN9WO7Ua8LauQUax7mOA==" saltValue="RSfLyBkdh7f/Q5XkOcrOcw==" spinCount="100000" sheet="1" objects="1" scenarios="1" selectLockedCells="1"/>
  <mergeCells count="86">
    <mergeCell ref="EB12:EB13"/>
    <mergeCell ref="DD12:DD13"/>
    <mergeCell ref="DE12:DE13"/>
    <mergeCell ref="DJ12:DJ13"/>
    <mergeCell ref="DK12:DK13"/>
    <mergeCell ref="DL12:DL13"/>
    <mergeCell ref="DM12:DM13"/>
    <mergeCell ref="DN12:DN13"/>
    <mergeCell ref="EA12:EA13"/>
    <mergeCell ref="DO12:DR12"/>
    <mergeCell ref="DS12:DV12"/>
    <mergeCell ref="DW12:DZ12"/>
    <mergeCell ref="DJ9:EB11"/>
    <mergeCell ref="EC9:EC13"/>
    <mergeCell ref="DF9:DF13"/>
    <mergeCell ref="AX12:AX13"/>
    <mergeCell ref="CV12:CY12"/>
    <mergeCell ref="CZ12:DC12"/>
    <mergeCell ref="BV12:BY12"/>
    <mergeCell ref="BZ12:CC12"/>
    <mergeCell ref="CD12:CG12"/>
    <mergeCell ref="AY12:AY13"/>
    <mergeCell ref="BL12:BL13"/>
    <mergeCell ref="BM12:BM13"/>
    <mergeCell ref="BQ12:BQ13"/>
    <mergeCell ref="BR12:BR13"/>
    <mergeCell ref="BS12:BS13"/>
    <mergeCell ref="BT12:BT13"/>
    <mergeCell ref="AU9:BM11"/>
    <mergeCell ref="BQ9:CI11"/>
    <mergeCell ref="CM9:DE11"/>
    <mergeCell ref="C12:C13"/>
    <mergeCell ref="D12:D13"/>
    <mergeCell ref="E12:E13"/>
    <mergeCell ref="F12:F13"/>
    <mergeCell ref="G12:G13"/>
    <mergeCell ref="AU12:AU13"/>
    <mergeCell ref="AV12:AV13"/>
    <mergeCell ref="AW12:AW13"/>
    <mergeCell ref="AH12:AK12"/>
    <mergeCell ref="BU12:BU13"/>
    <mergeCell ref="AP12:AP13"/>
    <mergeCell ref="AQ12:AQ13"/>
    <mergeCell ref="CH12:CH13"/>
    <mergeCell ref="DJ5:EB6"/>
    <mergeCell ref="AK8:AQ8"/>
    <mergeCell ref="BH8:BM8"/>
    <mergeCell ref="CD8:CI8"/>
    <mergeCell ref="CY8:DE8"/>
    <mergeCell ref="DW8:EB8"/>
    <mergeCell ref="C5:U6"/>
    <mergeCell ref="Y5:AQ6"/>
    <mergeCell ref="AU5:BM6"/>
    <mergeCell ref="BQ5:CI6"/>
    <mergeCell ref="CM5:DE6"/>
    <mergeCell ref="DJ2:EB4"/>
    <mergeCell ref="C2:U4"/>
    <mergeCell ref="Y2:AQ4"/>
    <mergeCell ref="AU2:BM4"/>
    <mergeCell ref="BQ2:CI4"/>
    <mergeCell ref="CM2:DE4"/>
    <mergeCell ref="Q8:U8"/>
    <mergeCell ref="AD12:AG12"/>
    <mergeCell ref="T12:T13"/>
    <mergeCell ref="U12:U13"/>
    <mergeCell ref="Y12:Y13"/>
    <mergeCell ref="Z12:Z13"/>
    <mergeCell ref="AC12:AC13"/>
    <mergeCell ref="AA12:AA13"/>
    <mergeCell ref="AB12:AB13"/>
    <mergeCell ref="C9:U11"/>
    <mergeCell ref="Y9:AQ11"/>
    <mergeCell ref="H12:K12"/>
    <mergeCell ref="L12:O12"/>
    <mergeCell ref="P12:S12"/>
    <mergeCell ref="AL12:AO12"/>
    <mergeCell ref="AZ12:BC12"/>
    <mergeCell ref="BD12:BG12"/>
    <mergeCell ref="BH12:BK12"/>
    <mergeCell ref="CR12:CU12"/>
    <mergeCell ref="CI12:CI13"/>
    <mergeCell ref="CM12:CM13"/>
    <mergeCell ref="CN12:CN13"/>
    <mergeCell ref="CO12:CO13"/>
    <mergeCell ref="CP12:CP13"/>
    <mergeCell ref="CQ12:CQ13"/>
  </mergeCells>
  <conditionalFormatting sqref="FV18:FV43 FI18:FI43 FG15:FH43 HQ15:HT43 IL57:IO325 FG57:FI325 FV57:FV325 IL16:IO43 FC15:FC325 FB14:FB325 FX15:FX325 EK15:EQ325 GB30:GD325 GB16:GD28 GQ16:GQ28 HQ57:HT325 EZ15:FA325 HU15:IG325 GW15:HL325 GB15:GQ15 GQ30:GQ325 GE16:GP325 IL15:JB15 IP16:JB325">
    <cfRule type="cellIs" dxfId="25" priority="12" operator="equal">
      <formula>0</formula>
    </cfRule>
  </conditionalFormatting>
  <conditionalFormatting sqref="FV44:FV56 FG44:FI56 IL44:IO56 HQ44:HT56">
    <cfRule type="cellIs" dxfId="24" priority="11" operator="equal">
      <formula>0</formula>
    </cfRule>
  </conditionalFormatting>
  <conditionalFormatting sqref="FW15:FW325">
    <cfRule type="cellIs" dxfId="23" priority="10" operator="equal">
      <formula>0</formula>
    </cfRule>
  </conditionalFormatting>
  <conditionalFormatting sqref="GR15:GR325">
    <cfRule type="cellIs" dxfId="22" priority="9" operator="equal">
      <formula>0</formula>
    </cfRule>
  </conditionalFormatting>
  <conditionalFormatting sqref="HM15:HM325">
    <cfRule type="cellIs" dxfId="21" priority="8" operator="equal">
      <formula>0</formula>
    </cfRule>
  </conditionalFormatting>
  <conditionalFormatting sqref="IH15:IH325">
    <cfRule type="cellIs" dxfId="20" priority="7" operator="equal">
      <formula>0</formula>
    </cfRule>
  </conditionalFormatting>
  <conditionalFormatting sqref="JC15:JC325">
    <cfRule type="cellIs" dxfId="19" priority="6" operator="equal">
      <formula>0</formula>
    </cfRule>
  </conditionalFormatting>
  <conditionalFormatting sqref="GS15:GS28 GS30:GS325">
    <cfRule type="cellIs" dxfId="18" priority="5" operator="equal">
      <formula>0</formula>
    </cfRule>
  </conditionalFormatting>
  <conditionalFormatting sqref="HN15:HN325">
    <cfRule type="cellIs" dxfId="17" priority="4" operator="equal">
      <formula>0</formula>
    </cfRule>
  </conditionalFormatting>
  <conditionalFormatting sqref="II15:II325">
    <cfRule type="cellIs" dxfId="16" priority="3" operator="equal">
      <formula>0</formula>
    </cfRule>
  </conditionalFormatting>
  <conditionalFormatting sqref="JD15:JD325">
    <cfRule type="cellIs" dxfId="15" priority="2" operator="equal">
      <formula>0</formula>
    </cfRule>
  </conditionalFormatting>
  <conditionalFormatting sqref="GS29 GC29:GD29">
    <cfRule type="cellIs" dxfId="14" priority="1" operator="equal">
      <formula>0</formula>
    </cfRule>
  </conditionalFormatting>
  <printOptions horizontalCentered="1"/>
  <pageMargins left="0" right="0" top="0" bottom="0" header="0.31496062992125984" footer="0.31496062992125984"/>
  <pageSetup paperSize="9" scale="54" orientation="landscape" r:id="rId1"/>
  <rowBreaks count="1" manualBreakCount="1">
    <brk id="53" max="79" man="1"/>
  </rowBreaks>
  <colBreaks count="5" manualBreakCount="5">
    <brk id="22" min="1" max="52" man="1"/>
    <brk id="44" min="1" max="52" man="1"/>
    <brk id="66" min="1" max="52" man="1"/>
    <brk id="88" min="1" max="52" man="1"/>
    <brk id="111" min="1" max="52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lha26"/>
  <dimension ref="A1:CN128"/>
  <sheetViews>
    <sheetView showGridLines="0" view="pageBreakPreview" topLeftCell="O1" zoomScale="40" zoomScaleNormal="100" zoomScaleSheetLayoutView="40" workbookViewId="0">
      <selection activeCell="R9" sqref="R9:U9"/>
    </sheetView>
  </sheetViews>
  <sheetFormatPr defaultColWidth="9.109375" defaultRowHeight="15.6" x14ac:dyDescent="0.3"/>
  <cols>
    <col min="1" max="1" width="3.109375" style="24" customWidth="1"/>
    <col min="2" max="3" width="71.5546875" style="23" customWidth="1"/>
    <col min="4" max="4" width="9.88671875" style="36" bestFit="1" customWidth="1"/>
    <col min="5" max="5" width="8.44140625" style="36" bestFit="1" customWidth="1"/>
    <col min="6" max="6" width="17" style="36" bestFit="1" customWidth="1"/>
    <col min="7" max="7" width="12" style="36" bestFit="1" customWidth="1"/>
    <col min="8" max="8" width="11.33203125" style="36" bestFit="1" customWidth="1"/>
    <col min="9" max="9" width="7.33203125" style="191" customWidth="1"/>
    <col min="10" max="10" width="12" style="36" bestFit="1" customWidth="1"/>
    <col min="11" max="11" width="11.33203125" style="36" bestFit="1" customWidth="1"/>
    <col min="12" max="12" width="7.33203125" style="191" customWidth="1"/>
    <col min="13" max="14" width="14.109375" style="191" customWidth="1"/>
    <col min="15" max="16" width="3.88671875" style="25" customWidth="1"/>
    <col min="17" max="18" width="70.5546875" style="167" customWidth="1"/>
    <col min="19" max="19" width="10.5546875" style="164" bestFit="1" customWidth="1"/>
    <col min="20" max="20" width="8.44140625" style="164" bestFit="1" customWidth="1"/>
    <col min="21" max="21" width="19.88671875" style="164" bestFit="1" customWidth="1"/>
    <col min="22" max="22" width="12.6640625" style="164" bestFit="1" customWidth="1"/>
    <col min="23" max="23" width="11.33203125" style="164" bestFit="1" customWidth="1"/>
    <col min="24" max="24" width="7.33203125" style="191" customWidth="1"/>
    <col min="25" max="25" width="10.5546875" style="36" bestFit="1" customWidth="1"/>
    <col min="26" max="26" width="11.33203125" style="36" bestFit="1" customWidth="1"/>
    <col min="27" max="27" width="7.33203125" style="191" customWidth="1"/>
    <col min="28" max="28" width="14.88671875" style="191" customWidth="1"/>
    <col min="29" max="29" width="14.109375" style="191" customWidth="1"/>
    <col min="30" max="30" width="3.5546875" style="25" customWidth="1"/>
    <col min="31" max="31" width="3.109375" style="24" customWidth="1"/>
    <col min="32" max="33" width="71.109375" style="23" customWidth="1"/>
    <col min="34" max="34" width="10.109375" style="164" bestFit="1" customWidth="1"/>
    <col min="35" max="35" width="8.5546875" style="164" bestFit="1" customWidth="1"/>
    <col min="36" max="36" width="19.88671875" style="164" customWidth="1"/>
    <col min="37" max="37" width="14.44140625" style="164" bestFit="1" customWidth="1"/>
    <col min="38" max="38" width="11.44140625" style="164" bestFit="1" customWidth="1"/>
    <col min="39" max="39" width="8.109375" style="191" bestFit="1" customWidth="1"/>
    <col min="40" max="40" width="12.88671875" style="36" bestFit="1" customWidth="1"/>
    <col min="41" max="41" width="11.44140625" style="36" bestFit="1" customWidth="1"/>
    <col min="42" max="42" width="8.109375" style="191" bestFit="1" customWidth="1"/>
    <col min="43" max="43" width="16.44140625" style="191" bestFit="1" customWidth="1"/>
    <col min="44" max="44" width="14.109375" style="191" customWidth="1"/>
    <col min="45" max="45" width="3.88671875" style="25" customWidth="1"/>
    <col min="46" max="47" width="71.109375" style="167" customWidth="1"/>
    <col min="48" max="48" width="10.88671875" style="164" bestFit="1" customWidth="1"/>
    <col min="49" max="49" width="8" style="164" bestFit="1" customWidth="1"/>
    <col min="50" max="50" width="21.5546875" style="164" bestFit="1" customWidth="1"/>
    <col min="51" max="51" width="14.44140625" style="168" bestFit="1" customWidth="1"/>
    <col min="52" max="52" width="11.33203125" style="25" bestFit="1" customWidth="1"/>
    <col min="53" max="53" width="10.5546875" style="36" customWidth="1"/>
    <col min="54" max="54" width="12" style="24" bestFit="1" customWidth="1"/>
    <col min="55" max="55" width="11.33203125" style="25" bestFit="1" customWidth="1"/>
    <col min="56" max="56" width="8" style="25" customWidth="1"/>
    <col min="57" max="57" width="16.33203125" style="25" bestFit="1" customWidth="1"/>
    <col min="58" max="58" width="14.109375" style="191" customWidth="1"/>
    <col min="59" max="59" width="3.109375" style="24" customWidth="1"/>
    <col min="60" max="61" width="70.5546875" style="23" customWidth="1"/>
    <col min="62" max="62" width="10.109375" style="24" bestFit="1" customWidth="1"/>
    <col min="63" max="63" width="8.44140625" style="24" customWidth="1"/>
    <col min="64" max="64" width="19.88671875" style="24" bestFit="1" customWidth="1"/>
    <col min="65" max="65" width="14.44140625" style="24" bestFit="1" customWidth="1"/>
    <col min="66" max="66" width="11.33203125" style="24" bestFit="1" customWidth="1"/>
    <col min="67" max="67" width="8" style="25" bestFit="1" customWidth="1"/>
    <col min="68" max="68" width="12" style="36" bestFit="1" customWidth="1"/>
    <col min="69" max="69" width="11.33203125" style="24" customWidth="1"/>
    <col min="70" max="70" width="8" style="25" bestFit="1" customWidth="1"/>
    <col min="71" max="71" width="16.44140625" style="191" bestFit="1" customWidth="1"/>
    <col min="72" max="72" width="14.109375" style="191" customWidth="1"/>
    <col min="73" max="74" width="3.88671875" style="25" customWidth="1"/>
    <col min="75" max="76" width="71.109375" style="23" customWidth="1"/>
    <col min="77" max="78" width="9.88671875" style="24" customWidth="1"/>
    <col min="79" max="79" width="14.88671875" style="24" customWidth="1"/>
    <col min="80" max="80" width="9.88671875" style="24" customWidth="1"/>
    <col min="81" max="81" width="10.5546875" style="24" customWidth="1"/>
    <col min="82" max="82" width="7.33203125" style="25" customWidth="1"/>
    <col min="83" max="83" width="8.6640625" style="36" bestFit="1" customWidth="1"/>
    <col min="84" max="84" width="9.88671875" style="24" customWidth="1"/>
    <col min="85" max="85" width="7.33203125" style="25" customWidth="1"/>
    <col min="86" max="86" width="16.44140625" style="191" bestFit="1" customWidth="1"/>
    <col min="87" max="87" width="14.109375" style="191" customWidth="1"/>
    <col min="88" max="88" width="3.5546875" style="25" customWidth="1"/>
    <col min="89" max="89" width="3.109375" style="24" customWidth="1"/>
    <col min="90" max="91" width="5.109375" style="47" customWidth="1"/>
    <col min="92" max="16384" width="9.109375" style="24"/>
  </cols>
  <sheetData>
    <row r="1" spans="1:91" s="144" customFormat="1" ht="15" customHeight="1" x14ac:dyDescent="0.3">
      <c r="A1" s="236"/>
      <c r="B1" s="19"/>
      <c r="C1" s="19"/>
      <c r="D1" s="290"/>
      <c r="E1" s="290"/>
      <c r="F1" s="290"/>
      <c r="G1" s="290"/>
      <c r="H1" s="290"/>
      <c r="I1" s="244"/>
      <c r="J1" s="290"/>
      <c r="K1" s="290"/>
      <c r="L1" s="244"/>
      <c r="M1" s="244"/>
      <c r="N1" s="244"/>
      <c r="O1" s="290"/>
      <c r="P1" s="290"/>
      <c r="Q1" s="342"/>
      <c r="R1" s="342"/>
      <c r="S1" s="342"/>
      <c r="T1" s="163"/>
      <c r="U1" s="342"/>
      <c r="V1" s="163"/>
      <c r="W1" s="163"/>
      <c r="X1" s="244"/>
      <c r="Y1" s="290"/>
      <c r="Z1" s="290"/>
      <c r="AA1" s="244"/>
      <c r="AB1" s="244"/>
      <c r="AC1" s="244"/>
      <c r="AD1" s="242"/>
      <c r="AE1" s="236"/>
      <c r="AF1" s="19"/>
      <c r="AG1" s="19"/>
      <c r="AH1" s="342"/>
      <c r="AI1" s="342"/>
      <c r="AJ1" s="342"/>
      <c r="AK1" s="342"/>
      <c r="AL1" s="342"/>
      <c r="AM1" s="244"/>
      <c r="AN1" s="290"/>
      <c r="AO1" s="290"/>
      <c r="AP1" s="244"/>
      <c r="AQ1" s="244"/>
      <c r="AR1" s="244"/>
      <c r="AS1" s="290"/>
      <c r="AT1" s="342"/>
      <c r="AU1" s="342"/>
      <c r="AV1" s="342"/>
      <c r="AW1" s="163"/>
      <c r="AX1" s="163"/>
      <c r="AY1" s="165"/>
      <c r="AZ1" s="244"/>
      <c r="BA1" s="290"/>
      <c r="BB1" s="290"/>
      <c r="BC1" s="244"/>
      <c r="BD1" s="244"/>
      <c r="BE1" s="244"/>
      <c r="BF1" s="244"/>
      <c r="BG1" s="236"/>
      <c r="BH1" s="19"/>
      <c r="BI1" s="19"/>
      <c r="BJ1" s="130"/>
      <c r="BK1" s="130"/>
      <c r="BL1" s="130"/>
      <c r="BM1" s="290"/>
      <c r="BN1" s="290"/>
      <c r="BO1" s="244"/>
      <c r="BP1" s="290"/>
      <c r="BQ1" s="290"/>
      <c r="BR1" s="244"/>
      <c r="BS1" s="244"/>
      <c r="BT1" s="244"/>
      <c r="BU1" s="290"/>
      <c r="BV1" s="290"/>
      <c r="BW1" s="290"/>
      <c r="BX1" s="290"/>
      <c r="BY1" s="290"/>
      <c r="BZ1" s="236"/>
      <c r="CA1" s="290"/>
      <c r="CB1" s="236"/>
      <c r="CC1" s="236"/>
      <c r="CD1" s="244"/>
      <c r="CE1" s="290"/>
      <c r="CF1" s="290"/>
      <c r="CG1" s="244"/>
      <c r="CH1" s="244"/>
      <c r="CI1" s="244"/>
      <c r="CJ1" s="242"/>
      <c r="CK1" s="236"/>
      <c r="CL1" s="243"/>
      <c r="CM1" s="243"/>
    </row>
    <row r="2" spans="1:91" s="144" customFormat="1" ht="15" customHeight="1" x14ac:dyDescent="0.3">
      <c r="A2" s="236"/>
      <c r="B2" s="19"/>
      <c r="C2" s="19"/>
      <c r="D2" s="159"/>
      <c r="E2" s="159"/>
      <c r="F2" s="159"/>
      <c r="G2" s="159"/>
      <c r="H2" s="159"/>
      <c r="I2" s="189"/>
      <c r="J2" s="159"/>
      <c r="K2" s="159"/>
      <c r="L2" s="189"/>
      <c r="M2" s="189"/>
      <c r="N2" s="189"/>
      <c r="O2" s="241"/>
      <c r="P2" s="241"/>
      <c r="Q2" s="166"/>
      <c r="R2" s="166"/>
      <c r="S2" s="161"/>
      <c r="T2" s="163"/>
      <c r="U2" s="161"/>
      <c r="V2" s="163"/>
      <c r="W2" s="163"/>
      <c r="X2" s="189"/>
      <c r="Y2" s="159"/>
      <c r="Z2" s="159"/>
      <c r="AA2" s="189"/>
      <c r="AB2" s="189"/>
      <c r="AC2" s="189"/>
      <c r="AD2" s="242"/>
      <c r="AE2" s="236"/>
      <c r="AF2" s="19"/>
      <c r="AG2" s="19"/>
      <c r="AH2" s="161"/>
      <c r="AI2" s="161"/>
      <c r="AJ2" s="161"/>
      <c r="AK2" s="161"/>
      <c r="AL2" s="161"/>
      <c r="AM2" s="189"/>
      <c r="AN2" s="159"/>
      <c r="AO2" s="159"/>
      <c r="AP2" s="189"/>
      <c r="AQ2" s="189"/>
      <c r="AR2" s="189"/>
      <c r="AS2" s="241"/>
      <c r="AT2" s="166"/>
      <c r="AU2" s="166"/>
      <c r="AV2" s="161"/>
      <c r="AW2" s="163"/>
      <c r="AX2" s="163"/>
      <c r="AY2" s="165"/>
      <c r="AZ2" s="245"/>
      <c r="BA2" s="159"/>
      <c r="BB2" s="241"/>
      <c r="BC2" s="245"/>
      <c r="BD2" s="245"/>
      <c r="BE2" s="245"/>
      <c r="BF2" s="189"/>
      <c r="BG2" s="236"/>
      <c r="BH2" s="19"/>
      <c r="BI2" s="19"/>
      <c r="BJ2" s="241"/>
      <c r="BK2" s="241"/>
      <c r="BL2" s="241"/>
      <c r="BM2" s="241"/>
      <c r="BN2" s="241"/>
      <c r="BO2" s="245"/>
      <c r="BP2" s="159"/>
      <c r="BQ2" s="241"/>
      <c r="BR2" s="245"/>
      <c r="BS2" s="189"/>
      <c r="BT2" s="189"/>
      <c r="BU2" s="241"/>
      <c r="BV2" s="241"/>
      <c r="BW2" s="241"/>
      <c r="BX2" s="241"/>
      <c r="BY2" s="241"/>
      <c r="BZ2" s="236"/>
      <c r="CA2" s="241"/>
      <c r="CB2" s="236"/>
      <c r="CC2" s="236"/>
      <c r="CD2" s="245"/>
      <c r="CE2" s="159"/>
      <c r="CF2" s="241"/>
      <c r="CG2" s="245"/>
      <c r="CH2" s="189"/>
      <c r="CI2" s="189"/>
      <c r="CJ2" s="242"/>
      <c r="CK2" s="236"/>
      <c r="CL2" s="243"/>
      <c r="CM2" s="243"/>
    </row>
    <row r="3" spans="1:91" s="144" customFormat="1" ht="15" customHeight="1" x14ac:dyDescent="0.3">
      <c r="A3" s="236"/>
      <c r="B3" s="145"/>
      <c r="C3" s="145"/>
      <c r="D3" s="339"/>
      <c r="E3" s="16"/>
      <c r="F3" s="16"/>
      <c r="G3" s="16"/>
      <c r="H3" s="16"/>
      <c r="I3" s="190"/>
      <c r="J3" s="16"/>
      <c r="K3" s="16"/>
      <c r="L3" s="190"/>
      <c r="M3" s="190"/>
      <c r="N3" s="190"/>
      <c r="O3" s="236"/>
      <c r="P3" s="236"/>
      <c r="Q3" s="165"/>
      <c r="R3" s="165"/>
      <c r="S3" s="163"/>
      <c r="T3" s="163"/>
      <c r="U3" s="163"/>
      <c r="V3" s="163"/>
      <c r="W3" s="163"/>
      <c r="X3" s="190"/>
      <c r="Y3" s="16"/>
      <c r="Z3" s="16"/>
      <c r="AA3" s="190"/>
      <c r="AB3" s="190"/>
      <c r="AC3" s="190"/>
      <c r="AD3" s="242"/>
      <c r="AE3" s="236"/>
      <c r="AF3" s="145"/>
      <c r="AG3" s="145"/>
      <c r="AH3" s="162"/>
      <c r="AI3" s="163"/>
      <c r="AJ3" s="163"/>
      <c r="AK3" s="163"/>
      <c r="AL3" s="163"/>
      <c r="AM3" s="190"/>
      <c r="AN3" s="16"/>
      <c r="AO3" s="16"/>
      <c r="AP3" s="190"/>
      <c r="AQ3" s="190"/>
      <c r="AR3" s="190"/>
      <c r="AS3" s="236"/>
      <c r="AT3" s="165"/>
      <c r="AU3" s="165"/>
      <c r="AV3" s="163"/>
      <c r="AW3" s="163"/>
      <c r="AX3" s="163"/>
      <c r="AY3" s="165"/>
      <c r="AZ3" s="242"/>
      <c r="BA3" s="16"/>
      <c r="BB3" s="236"/>
      <c r="BC3" s="242"/>
      <c r="BD3" s="242"/>
      <c r="BE3" s="242"/>
      <c r="BF3" s="190"/>
      <c r="BG3" s="236"/>
      <c r="BH3" s="145"/>
      <c r="BI3" s="145"/>
      <c r="BJ3" s="145"/>
      <c r="BK3" s="236"/>
      <c r="BL3" s="236"/>
      <c r="BM3" s="236"/>
      <c r="BN3" s="236"/>
      <c r="BO3" s="242"/>
      <c r="BP3" s="16"/>
      <c r="BQ3" s="236"/>
      <c r="BR3" s="242"/>
      <c r="BS3" s="190"/>
      <c r="BT3" s="190"/>
      <c r="BU3" s="236"/>
      <c r="BV3" s="236"/>
      <c r="BW3" s="236"/>
      <c r="BX3" s="236"/>
      <c r="BY3" s="236"/>
      <c r="BZ3" s="236"/>
      <c r="CA3" s="236"/>
      <c r="CB3" s="236"/>
      <c r="CC3" s="236"/>
      <c r="CD3" s="242"/>
      <c r="CE3" s="16"/>
      <c r="CF3" s="236"/>
      <c r="CG3" s="242"/>
      <c r="CH3" s="190"/>
      <c r="CI3" s="190"/>
      <c r="CJ3" s="242"/>
      <c r="CK3" s="236"/>
      <c r="CL3" s="243"/>
      <c r="CM3" s="243"/>
    </row>
    <row r="4" spans="1:91" ht="14.25" customHeight="1" x14ac:dyDescent="0.3">
      <c r="B4" s="671" t="s">
        <v>28</v>
      </c>
      <c r="C4" s="671"/>
      <c r="D4" s="671"/>
      <c r="E4" s="671"/>
      <c r="F4" s="671"/>
      <c r="G4" s="671"/>
      <c r="H4" s="671"/>
      <c r="I4" s="349"/>
      <c r="Q4" s="671" t="s">
        <v>28</v>
      </c>
      <c r="R4" s="671"/>
      <c r="S4" s="671"/>
      <c r="T4" s="671"/>
      <c r="U4" s="671"/>
      <c r="V4" s="671"/>
      <c r="W4" s="671"/>
      <c r="X4" s="349"/>
      <c r="AF4" s="671" t="s">
        <v>28</v>
      </c>
      <c r="AG4" s="671"/>
      <c r="AH4" s="671"/>
      <c r="AI4" s="671"/>
      <c r="AJ4" s="671"/>
      <c r="AK4" s="671"/>
      <c r="AL4" s="671"/>
      <c r="AM4" s="349"/>
      <c r="AT4" s="25"/>
      <c r="AU4" s="671" t="s">
        <v>28</v>
      </c>
      <c r="AV4" s="671"/>
      <c r="AW4" s="671"/>
      <c r="AX4" s="671"/>
      <c r="AY4" s="671"/>
      <c r="AZ4" s="671"/>
      <c r="BA4" s="349"/>
      <c r="BB4" s="36"/>
      <c r="BC4" s="24"/>
      <c r="BH4" s="671" t="s">
        <v>28</v>
      </c>
      <c r="BI4" s="671"/>
      <c r="BJ4" s="671"/>
      <c r="BK4" s="671"/>
      <c r="BL4" s="671"/>
      <c r="BM4" s="671"/>
      <c r="BN4" s="671"/>
      <c r="BO4" s="349"/>
      <c r="BW4" s="671" t="s">
        <v>28</v>
      </c>
      <c r="BX4" s="671"/>
      <c r="BY4" s="671"/>
      <c r="BZ4" s="671"/>
      <c r="CA4" s="671"/>
      <c r="CB4" s="671"/>
      <c r="CC4" s="671"/>
      <c r="CD4" s="349"/>
    </row>
    <row r="5" spans="1:91" ht="45.75" customHeight="1" x14ac:dyDescent="0.3">
      <c r="A5" s="120"/>
      <c r="B5" s="671"/>
      <c r="C5" s="671"/>
      <c r="D5" s="671"/>
      <c r="E5" s="671"/>
      <c r="F5" s="671"/>
      <c r="G5" s="671"/>
      <c r="H5" s="671"/>
      <c r="I5" s="349"/>
      <c r="J5" s="349"/>
      <c r="K5" s="349"/>
      <c r="L5" s="349"/>
      <c r="M5" s="349"/>
      <c r="N5" s="349"/>
      <c r="O5" s="120"/>
      <c r="P5" s="120"/>
      <c r="Q5" s="671"/>
      <c r="R5" s="671"/>
      <c r="S5" s="671"/>
      <c r="T5" s="671"/>
      <c r="U5" s="671"/>
      <c r="V5" s="671"/>
      <c r="W5" s="671"/>
      <c r="X5" s="349"/>
      <c r="Y5" s="349"/>
      <c r="Z5" s="349"/>
      <c r="AA5" s="349"/>
      <c r="AB5" s="349"/>
      <c r="AC5" s="349"/>
      <c r="AD5" s="120"/>
      <c r="AE5" s="120"/>
      <c r="AF5" s="671"/>
      <c r="AG5" s="671"/>
      <c r="AH5" s="671"/>
      <c r="AI5" s="671"/>
      <c r="AJ5" s="671"/>
      <c r="AK5" s="671"/>
      <c r="AL5" s="671"/>
      <c r="AM5" s="349"/>
      <c r="AN5" s="349"/>
      <c r="AO5" s="349"/>
      <c r="AP5" s="349"/>
      <c r="AQ5" s="349"/>
      <c r="AR5" s="349"/>
      <c r="AS5" s="120"/>
      <c r="AT5" s="120"/>
      <c r="AU5" s="671"/>
      <c r="AV5" s="671"/>
      <c r="AW5" s="671"/>
      <c r="AX5" s="671"/>
      <c r="AY5" s="671"/>
      <c r="AZ5" s="671"/>
      <c r="BA5" s="349"/>
      <c r="BB5" s="349"/>
      <c r="BC5" s="349"/>
      <c r="BD5" s="349"/>
      <c r="BE5" s="349"/>
      <c r="BF5" s="349"/>
      <c r="BG5" s="120"/>
      <c r="BH5" s="671"/>
      <c r="BI5" s="671"/>
      <c r="BJ5" s="671"/>
      <c r="BK5" s="671"/>
      <c r="BL5" s="671"/>
      <c r="BM5" s="671"/>
      <c r="BN5" s="671"/>
      <c r="BO5" s="349"/>
      <c r="BP5" s="349"/>
      <c r="BQ5" s="349"/>
      <c r="BR5" s="349"/>
      <c r="BS5" s="349"/>
      <c r="BT5" s="349"/>
      <c r="BU5" s="120"/>
      <c r="BV5" s="120"/>
      <c r="BW5" s="671"/>
      <c r="BX5" s="671"/>
      <c r="BY5" s="671"/>
      <c r="BZ5" s="671"/>
      <c r="CA5" s="671"/>
      <c r="CB5" s="671"/>
      <c r="CC5" s="671"/>
      <c r="CD5" s="349"/>
      <c r="CE5" s="349"/>
      <c r="CF5" s="349"/>
      <c r="CG5" s="349"/>
      <c r="CH5" s="349"/>
      <c r="CI5" s="349"/>
      <c r="CJ5" s="120"/>
      <c r="CK5" s="120"/>
      <c r="CL5" s="349"/>
      <c r="CM5" s="349"/>
    </row>
    <row r="6" spans="1:91" ht="15.75" customHeight="1" x14ac:dyDescent="0.3">
      <c r="A6" s="120"/>
      <c r="B6" s="671"/>
      <c r="C6" s="671"/>
      <c r="D6" s="671"/>
      <c r="E6" s="671"/>
      <c r="F6" s="671"/>
      <c r="G6" s="671"/>
      <c r="H6" s="671"/>
      <c r="I6" s="349"/>
      <c r="J6" s="349"/>
      <c r="K6" s="349"/>
      <c r="L6" s="349"/>
      <c r="M6" s="349"/>
      <c r="N6" s="349"/>
      <c r="O6" s="120"/>
      <c r="P6" s="120"/>
      <c r="Q6" s="671"/>
      <c r="R6" s="671"/>
      <c r="S6" s="671"/>
      <c r="T6" s="671"/>
      <c r="U6" s="671"/>
      <c r="V6" s="671"/>
      <c r="W6" s="671"/>
      <c r="X6" s="349"/>
      <c r="Y6" s="349"/>
      <c r="Z6" s="349"/>
      <c r="AA6" s="349"/>
      <c r="AB6" s="349"/>
      <c r="AC6" s="349"/>
      <c r="AD6" s="120"/>
      <c r="AE6" s="120"/>
      <c r="AF6" s="671"/>
      <c r="AG6" s="671"/>
      <c r="AH6" s="671"/>
      <c r="AI6" s="671"/>
      <c r="AJ6" s="671"/>
      <c r="AK6" s="671"/>
      <c r="AL6" s="671"/>
      <c r="AM6" s="349"/>
      <c r="AN6" s="349"/>
      <c r="AO6" s="349"/>
      <c r="AP6" s="349"/>
      <c r="AQ6" s="349"/>
      <c r="AR6" s="349"/>
      <c r="AS6" s="120"/>
      <c r="AT6" s="120"/>
      <c r="AU6" s="671"/>
      <c r="AV6" s="671"/>
      <c r="AW6" s="671"/>
      <c r="AX6" s="671"/>
      <c r="AY6" s="671"/>
      <c r="AZ6" s="671"/>
      <c r="BA6" s="349"/>
      <c r="BB6" s="349"/>
      <c r="BC6" s="349"/>
      <c r="BD6" s="349"/>
      <c r="BE6" s="349"/>
      <c r="BF6" s="349"/>
      <c r="BG6" s="120"/>
      <c r="BH6" s="671"/>
      <c r="BI6" s="671"/>
      <c r="BJ6" s="671"/>
      <c r="BK6" s="671"/>
      <c r="BL6" s="671"/>
      <c r="BM6" s="671"/>
      <c r="BN6" s="671"/>
      <c r="BO6" s="349"/>
      <c r="BP6" s="349"/>
      <c r="BQ6" s="349"/>
      <c r="BR6" s="349"/>
      <c r="BS6" s="349"/>
      <c r="BT6" s="349"/>
      <c r="BU6" s="120"/>
      <c r="BV6" s="120"/>
      <c r="BW6" s="671"/>
      <c r="BX6" s="671"/>
      <c r="BY6" s="671"/>
      <c r="BZ6" s="671"/>
      <c r="CA6" s="671"/>
      <c r="CB6" s="671"/>
      <c r="CC6" s="671"/>
      <c r="CD6" s="349"/>
      <c r="CE6" s="349"/>
      <c r="CF6" s="349"/>
      <c r="CG6" s="349"/>
      <c r="CH6" s="349"/>
      <c r="CI6" s="349"/>
      <c r="CJ6" s="120"/>
      <c r="CK6" s="120"/>
      <c r="CL6" s="349"/>
      <c r="CM6" s="349"/>
    </row>
    <row r="7" spans="1:91" s="144" customFormat="1" ht="15" customHeight="1" x14ac:dyDescent="0.3">
      <c r="A7" s="120"/>
      <c r="B7" s="59"/>
      <c r="C7" s="673" t="s">
        <v>99</v>
      </c>
      <c r="D7" s="673"/>
      <c r="E7" s="596" t="e">
        <f>#REF!</f>
        <v>#REF!</v>
      </c>
      <c r="F7" s="596"/>
      <c r="G7" s="356"/>
      <c r="H7" s="356"/>
      <c r="I7" s="192"/>
      <c r="J7" s="192"/>
      <c r="K7" s="192"/>
      <c r="L7" s="349"/>
      <c r="M7" s="349"/>
      <c r="N7" s="349"/>
      <c r="O7" s="120"/>
      <c r="P7" s="120"/>
      <c r="Q7" s="59"/>
      <c r="R7" s="673" t="s">
        <v>99</v>
      </c>
      <c r="S7" s="673"/>
      <c r="T7" s="675" t="e">
        <f>#REF!</f>
        <v>#REF!</v>
      </c>
      <c r="U7" s="675"/>
      <c r="V7" s="356"/>
      <c r="W7" s="356"/>
      <c r="X7" s="192"/>
      <c r="Y7" s="192"/>
      <c r="Z7" s="192"/>
      <c r="AA7" s="349"/>
      <c r="AB7" s="349"/>
      <c r="AC7" s="349"/>
      <c r="AD7" s="120"/>
      <c r="AE7" s="120"/>
      <c r="AF7" s="59"/>
      <c r="AG7" s="673" t="s">
        <v>99</v>
      </c>
      <c r="AH7" s="673"/>
      <c r="AI7" s="675" t="e">
        <f>#REF!</f>
        <v>#REF!</v>
      </c>
      <c r="AJ7" s="675"/>
      <c r="AK7" s="356"/>
      <c r="AL7" s="356"/>
      <c r="AM7" s="192"/>
      <c r="AN7" s="192"/>
      <c r="AO7" s="192"/>
      <c r="AP7" s="349"/>
      <c r="AQ7" s="349"/>
      <c r="AR7" s="349"/>
      <c r="AS7" s="120"/>
      <c r="AT7" s="120"/>
      <c r="AU7" s="59"/>
      <c r="AV7" s="673" t="s">
        <v>99</v>
      </c>
      <c r="AW7" s="673"/>
      <c r="AX7" s="596"/>
      <c r="AY7" s="356"/>
      <c r="AZ7" s="59"/>
      <c r="BA7" s="60"/>
      <c r="BB7" s="60"/>
      <c r="BC7" s="60"/>
      <c r="BD7" s="349"/>
      <c r="BE7" s="349"/>
      <c r="BF7" s="349"/>
      <c r="BG7" s="120"/>
      <c r="BH7" s="59"/>
      <c r="BI7" s="673" t="s">
        <v>99</v>
      </c>
      <c r="BJ7" s="673"/>
      <c r="BK7" s="674" t="e">
        <f>#REF!</f>
        <v>#REF!</v>
      </c>
      <c r="BL7" s="674"/>
      <c r="BM7" s="356"/>
      <c r="BN7" s="59"/>
      <c r="BO7" s="60"/>
      <c r="BP7" s="60"/>
      <c r="BQ7" s="60"/>
      <c r="BR7" s="349"/>
      <c r="BS7" s="349"/>
      <c r="BT7" s="349"/>
      <c r="BU7" s="120"/>
      <c r="BV7" s="120"/>
      <c r="BW7" s="59"/>
      <c r="BX7" s="673" t="s">
        <v>99</v>
      </c>
      <c r="BY7" s="673"/>
      <c r="BZ7" s="596" t="e">
        <f>#REF!</f>
        <v>#REF!</v>
      </c>
      <c r="CA7" s="596"/>
      <c r="CB7" s="356"/>
      <c r="CC7" s="59"/>
      <c r="CD7" s="60"/>
      <c r="CE7" s="60"/>
      <c r="CF7" s="60"/>
      <c r="CG7" s="349"/>
      <c r="CH7" s="349"/>
      <c r="CI7" s="349"/>
      <c r="CJ7" s="120"/>
      <c r="CK7" s="120"/>
      <c r="CL7" s="349"/>
      <c r="CM7" s="349"/>
    </row>
    <row r="8" spans="1:91" s="144" customFormat="1" ht="15" customHeight="1" x14ac:dyDescent="0.3">
      <c r="A8" s="59"/>
      <c r="B8" s="18"/>
      <c r="C8" s="673"/>
      <c r="D8" s="673"/>
      <c r="E8" s="596"/>
      <c r="F8" s="596"/>
      <c r="G8" s="160"/>
      <c r="H8" s="160"/>
      <c r="I8" s="176"/>
      <c r="J8" s="356"/>
      <c r="K8" s="356"/>
      <c r="L8" s="192"/>
      <c r="M8" s="192"/>
      <c r="N8" s="192"/>
      <c r="O8" s="59"/>
      <c r="P8" s="59"/>
      <c r="Q8" s="18"/>
      <c r="R8" s="673"/>
      <c r="S8" s="673"/>
      <c r="T8" s="675"/>
      <c r="U8" s="675"/>
      <c r="V8" s="160"/>
      <c r="W8" s="160"/>
      <c r="X8" s="176"/>
      <c r="Y8" s="356"/>
      <c r="Z8" s="356"/>
      <c r="AA8" s="192"/>
      <c r="AB8" s="192"/>
      <c r="AC8" s="192"/>
      <c r="AD8" s="60"/>
      <c r="AE8" s="59"/>
      <c r="AF8" s="18"/>
      <c r="AG8" s="673"/>
      <c r="AH8" s="673"/>
      <c r="AI8" s="675"/>
      <c r="AJ8" s="675"/>
      <c r="AK8" s="160"/>
      <c r="AL8" s="160"/>
      <c r="AM8" s="176"/>
      <c r="AN8" s="356"/>
      <c r="AO8" s="356"/>
      <c r="AP8" s="192"/>
      <c r="AQ8" s="192"/>
      <c r="AR8" s="192"/>
      <c r="AS8" s="59"/>
      <c r="AT8" s="59"/>
      <c r="AU8" s="18"/>
      <c r="AV8" s="673"/>
      <c r="AW8" s="673"/>
      <c r="AX8" s="596"/>
      <c r="AY8" s="160"/>
      <c r="AZ8" s="58"/>
      <c r="BA8" s="61"/>
      <c r="BB8" s="356"/>
      <c r="BC8" s="59"/>
      <c r="BD8" s="60"/>
      <c r="BE8" s="60"/>
      <c r="BF8" s="192"/>
      <c r="BG8" s="59"/>
      <c r="BH8" s="18"/>
      <c r="BI8" s="673"/>
      <c r="BJ8" s="673"/>
      <c r="BK8" s="674"/>
      <c r="BL8" s="674"/>
      <c r="BM8" s="160"/>
      <c r="BN8" s="58"/>
      <c r="BO8" s="61"/>
      <c r="BP8" s="356"/>
      <c r="BQ8" s="59"/>
      <c r="BR8" s="60"/>
      <c r="BS8" s="192"/>
      <c r="BT8" s="192"/>
      <c r="BU8" s="59"/>
      <c r="BV8" s="59"/>
      <c r="BW8" s="18"/>
      <c r="BX8" s="673"/>
      <c r="BY8" s="673"/>
      <c r="BZ8" s="596"/>
      <c r="CA8" s="596"/>
      <c r="CB8" s="160"/>
      <c r="CC8" s="58"/>
      <c r="CD8" s="61"/>
      <c r="CE8" s="356"/>
      <c r="CF8" s="59"/>
      <c r="CG8" s="60"/>
      <c r="CH8" s="192"/>
      <c r="CI8" s="192"/>
      <c r="CJ8" s="60"/>
      <c r="CK8" s="59"/>
      <c r="CL8" s="60"/>
      <c r="CM8" s="60"/>
    </row>
    <row r="9" spans="1:91" s="144" customFormat="1" ht="15" customHeight="1" x14ac:dyDescent="0.3">
      <c r="A9" s="236"/>
      <c r="B9" s="19"/>
      <c r="C9" s="672" t="e">
        <f>#REF!</f>
        <v>#REF!</v>
      </c>
      <c r="D9" s="672"/>
      <c r="E9" s="672"/>
      <c r="F9" s="672"/>
      <c r="G9" s="160"/>
      <c r="H9" s="160"/>
      <c r="I9" s="176"/>
      <c r="J9" s="160"/>
      <c r="K9" s="160"/>
      <c r="L9" s="176"/>
      <c r="M9" s="176"/>
      <c r="N9" s="176"/>
      <c r="O9" s="58"/>
      <c r="P9" s="236"/>
      <c r="Q9" s="19"/>
      <c r="R9" s="672" t="e">
        <f>#REF!</f>
        <v>#REF!</v>
      </c>
      <c r="S9" s="672"/>
      <c r="T9" s="672"/>
      <c r="U9" s="672"/>
      <c r="V9" s="160"/>
      <c r="W9" s="160"/>
      <c r="X9" s="176"/>
      <c r="Y9" s="160"/>
      <c r="Z9" s="160"/>
      <c r="AA9" s="176"/>
      <c r="AB9" s="176"/>
      <c r="AC9" s="176"/>
      <c r="AD9" s="61"/>
      <c r="AE9" s="236"/>
      <c r="AF9" s="19"/>
      <c r="AG9" s="672" t="e">
        <f>#REF!</f>
        <v>#REF!</v>
      </c>
      <c r="AH9" s="672"/>
      <c r="AI9" s="672"/>
      <c r="AJ9" s="672"/>
      <c r="AK9" s="160"/>
      <c r="AL9" s="160"/>
      <c r="AM9" s="176"/>
      <c r="AN9" s="160"/>
      <c r="AO9" s="160"/>
      <c r="AP9" s="176"/>
      <c r="AQ9" s="176"/>
      <c r="AR9" s="176"/>
      <c r="AS9" s="58"/>
      <c r="AT9" s="236"/>
      <c r="AU9" s="19"/>
      <c r="AV9" s="672" t="e">
        <f>#REF!</f>
        <v>#REF!</v>
      </c>
      <c r="AW9" s="672"/>
      <c r="AX9" s="672"/>
      <c r="AY9" s="160"/>
      <c r="AZ9" s="58"/>
      <c r="BA9" s="61"/>
      <c r="BB9" s="160"/>
      <c r="BC9" s="58"/>
      <c r="BD9" s="61"/>
      <c r="BE9" s="61"/>
      <c r="BF9" s="176"/>
      <c r="BG9" s="236"/>
      <c r="BH9" s="19"/>
      <c r="BI9" s="672" t="e">
        <f>#REF!</f>
        <v>#REF!</v>
      </c>
      <c r="BJ9" s="672"/>
      <c r="BK9" s="672"/>
      <c r="BL9" s="672"/>
      <c r="BM9" s="160"/>
      <c r="BN9" s="58"/>
      <c r="BO9" s="61"/>
      <c r="BP9" s="160"/>
      <c r="BQ9" s="58"/>
      <c r="BR9" s="61"/>
      <c r="BS9" s="176"/>
      <c r="BT9" s="176"/>
      <c r="BU9" s="58"/>
      <c r="BV9" s="236"/>
      <c r="BW9" s="19"/>
      <c r="BX9" s="672" t="e">
        <f>#REF!</f>
        <v>#REF!</v>
      </c>
      <c r="BY9" s="672"/>
      <c r="BZ9" s="672"/>
      <c r="CA9" s="672"/>
      <c r="CB9" s="160"/>
      <c r="CC9" s="58"/>
      <c r="CD9" s="61"/>
      <c r="CE9" s="160"/>
      <c r="CF9" s="58"/>
      <c r="CG9" s="61"/>
      <c r="CH9" s="176"/>
      <c r="CI9" s="176"/>
      <c r="CJ9" s="61"/>
      <c r="CK9" s="236"/>
      <c r="CL9" s="61"/>
      <c r="CM9" s="61"/>
    </row>
    <row r="10" spans="1:91" s="144" customFormat="1" ht="15" customHeight="1" x14ac:dyDescent="0.3">
      <c r="A10" s="236"/>
      <c r="B10" s="19"/>
      <c r="C10" s="19"/>
      <c r="D10" s="160"/>
      <c r="E10" s="160"/>
      <c r="F10" s="160"/>
      <c r="G10" s="160"/>
      <c r="H10" s="160"/>
      <c r="I10" s="176"/>
      <c r="J10" s="160"/>
      <c r="K10" s="160"/>
      <c r="L10" s="176"/>
      <c r="M10" s="176"/>
      <c r="N10" s="176"/>
      <c r="O10" s="58"/>
      <c r="P10" s="236"/>
      <c r="Q10" s="19"/>
      <c r="R10" s="19"/>
      <c r="S10" s="160"/>
      <c r="T10" s="160"/>
      <c r="U10" s="160"/>
      <c r="V10" s="160"/>
      <c r="W10" s="160"/>
      <c r="X10" s="176"/>
      <c r="Y10" s="160"/>
      <c r="Z10" s="160"/>
      <c r="AA10" s="176"/>
      <c r="AB10" s="176"/>
      <c r="AC10" s="176"/>
      <c r="AD10" s="61"/>
      <c r="AE10" s="236"/>
      <c r="AF10" s="19"/>
      <c r="AG10" s="19"/>
      <c r="AH10" s="160"/>
      <c r="AI10" s="160"/>
      <c r="AJ10" s="160"/>
      <c r="AK10" s="160"/>
      <c r="AL10" s="160"/>
      <c r="AM10" s="176"/>
      <c r="AN10" s="160"/>
      <c r="AO10" s="160"/>
      <c r="AP10" s="176"/>
      <c r="AQ10" s="176"/>
      <c r="AR10" s="176"/>
      <c r="AS10" s="58"/>
      <c r="AT10" s="236"/>
      <c r="AU10" s="19"/>
      <c r="AV10" s="19"/>
      <c r="AW10" s="160"/>
      <c r="AX10" s="160"/>
      <c r="AY10" s="160"/>
      <c r="AZ10" s="58"/>
      <c r="BA10" s="61"/>
      <c r="BB10" s="160"/>
      <c r="BC10" s="58"/>
      <c r="BD10" s="61"/>
      <c r="BE10" s="61"/>
      <c r="BF10" s="176"/>
      <c r="BG10" s="236"/>
      <c r="BH10" s="19"/>
      <c r="BI10" s="19"/>
      <c r="BJ10" s="58"/>
      <c r="BK10" s="58"/>
      <c r="BL10" s="58"/>
      <c r="BM10" s="160"/>
      <c r="BN10" s="58"/>
      <c r="BO10" s="61"/>
      <c r="BP10" s="160"/>
      <c r="BQ10" s="58"/>
      <c r="BR10" s="61"/>
      <c r="BS10" s="176"/>
      <c r="BT10" s="176"/>
      <c r="BU10" s="58"/>
      <c r="BV10" s="236"/>
      <c r="BW10" s="19"/>
      <c r="BX10" s="19"/>
      <c r="BY10" s="160"/>
      <c r="BZ10" s="160"/>
      <c r="CA10" s="160"/>
      <c r="CB10" s="160"/>
      <c r="CC10" s="58"/>
      <c r="CD10" s="61"/>
      <c r="CE10" s="160"/>
      <c r="CF10" s="58"/>
      <c r="CG10" s="61"/>
      <c r="CH10" s="176"/>
      <c r="CI10" s="176"/>
      <c r="CJ10" s="61"/>
      <c r="CK10" s="236"/>
      <c r="CL10" s="61"/>
      <c r="CM10" s="61"/>
    </row>
    <row r="11" spans="1:91" s="144" customFormat="1" ht="15" customHeight="1" x14ac:dyDescent="0.3">
      <c r="A11" s="236"/>
      <c r="B11" s="16"/>
      <c r="C11" s="236"/>
      <c r="D11" s="691"/>
      <c r="E11" s="691"/>
      <c r="F11" s="692" t="s">
        <v>45</v>
      </c>
      <c r="G11" s="692"/>
      <c r="H11" s="692"/>
      <c r="I11" s="692"/>
      <c r="J11" s="692"/>
      <c r="K11" s="692"/>
      <c r="L11" s="693"/>
      <c r="M11" s="694" t="s">
        <v>100</v>
      </c>
      <c r="N11" s="697" t="s">
        <v>101</v>
      </c>
      <c r="O11" s="58"/>
      <c r="P11" s="236"/>
      <c r="Q11" s="16"/>
      <c r="R11" s="236"/>
      <c r="S11" s="691"/>
      <c r="T11" s="691"/>
      <c r="U11" s="676" t="s">
        <v>102</v>
      </c>
      <c r="V11" s="676"/>
      <c r="W11" s="676"/>
      <c r="X11" s="676"/>
      <c r="Y11" s="676"/>
      <c r="Z11" s="676"/>
      <c r="AA11" s="677"/>
      <c r="AB11" s="685" t="s">
        <v>100</v>
      </c>
      <c r="AC11" s="688" t="s">
        <v>101</v>
      </c>
      <c r="AD11" s="61"/>
      <c r="AE11" s="236"/>
      <c r="AF11" s="16"/>
      <c r="AG11" s="236"/>
      <c r="AH11" s="691"/>
      <c r="AI11" s="691"/>
      <c r="AJ11" s="692" t="s">
        <v>47</v>
      </c>
      <c r="AK11" s="692"/>
      <c r="AL11" s="692"/>
      <c r="AM11" s="692"/>
      <c r="AN11" s="692"/>
      <c r="AO11" s="692"/>
      <c r="AP11" s="693"/>
      <c r="AQ11" s="694" t="s">
        <v>100</v>
      </c>
      <c r="AR11" s="697" t="s">
        <v>101</v>
      </c>
      <c r="AS11" s="58"/>
      <c r="AT11" s="236"/>
      <c r="AU11" s="16"/>
      <c r="AV11" s="236"/>
      <c r="AW11" s="691"/>
      <c r="AX11" s="676" t="s">
        <v>103</v>
      </c>
      <c r="AY11" s="676"/>
      <c r="AZ11" s="676"/>
      <c r="BA11" s="676"/>
      <c r="BB11" s="676"/>
      <c r="BC11" s="676"/>
      <c r="BD11" s="677"/>
      <c r="BE11" s="685" t="s">
        <v>100</v>
      </c>
      <c r="BF11" s="688" t="s">
        <v>101</v>
      </c>
      <c r="BG11" s="236"/>
      <c r="BH11" s="16"/>
      <c r="BI11" s="236"/>
      <c r="BJ11" s="704"/>
      <c r="BK11" s="704"/>
      <c r="BL11" s="692" t="s">
        <v>49</v>
      </c>
      <c r="BM11" s="692"/>
      <c r="BN11" s="692"/>
      <c r="BO11" s="692"/>
      <c r="BP11" s="692"/>
      <c r="BQ11" s="692"/>
      <c r="BR11" s="693"/>
      <c r="BS11" s="694" t="s">
        <v>100</v>
      </c>
      <c r="BT11" s="697" t="s">
        <v>101</v>
      </c>
      <c r="BU11" s="58"/>
      <c r="BV11" s="236"/>
      <c r="BW11" s="16"/>
      <c r="BX11" s="236"/>
      <c r="BY11" s="691"/>
      <c r="BZ11" s="691"/>
      <c r="CA11" s="676" t="s">
        <v>104</v>
      </c>
      <c r="CB11" s="676"/>
      <c r="CC11" s="676"/>
      <c r="CD11" s="676"/>
      <c r="CE11" s="676"/>
      <c r="CF11" s="676"/>
      <c r="CG11" s="677"/>
      <c r="CH11" s="685" t="s">
        <v>100</v>
      </c>
      <c r="CI11" s="688" t="s">
        <v>101</v>
      </c>
      <c r="CJ11" s="61"/>
      <c r="CK11" s="236"/>
      <c r="CL11" s="61"/>
      <c r="CM11" s="61"/>
    </row>
    <row r="12" spans="1:91" s="144" customFormat="1" ht="15" customHeight="1" x14ac:dyDescent="0.3">
      <c r="A12" s="236"/>
      <c r="B12" s="684" t="s">
        <v>105</v>
      </c>
      <c r="C12" s="684"/>
      <c r="D12" s="691"/>
      <c r="E12" s="691"/>
      <c r="F12" s="692"/>
      <c r="G12" s="692"/>
      <c r="H12" s="692"/>
      <c r="I12" s="692"/>
      <c r="J12" s="692"/>
      <c r="K12" s="692"/>
      <c r="L12" s="693"/>
      <c r="M12" s="695"/>
      <c r="N12" s="698"/>
      <c r="O12" s="21"/>
      <c r="P12" s="21"/>
      <c r="Q12" s="684" t="s">
        <v>105</v>
      </c>
      <c r="R12" s="684"/>
      <c r="S12" s="691"/>
      <c r="T12" s="691"/>
      <c r="U12" s="676"/>
      <c r="V12" s="676"/>
      <c r="W12" s="676"/>
      <c r="X12" s="676"/>
      <c r="Y12" s="676"/>
      <c r="Z12" s="676"/>
      <c r="AA12" s="677"/>
      <c r="AB12" s="686"/>
      <c r="AC12" s="689"/>
      <c r="AD12" s="100"/>
      <c r="AE12" s="236"/>
      <c r="AF12" s="684" t="s">
        <v>105</v>
      </c>
      <c r="AG12" s="684"/>
      <c r="AH12" s="691"/>
      <c r="AI12" s="691"/>
      <c r="AJ12" s="692"/>
      <c r="AK12" s="692"/>
      <c r="AL12" s="692"/>
      <c r="AM12" s="692"/>
      <c r="AN12" s="692"/>
      <c r="AO12" s="692"/>
      <c r="AP12" s="693"/>
      <c r="AQ12" s="695"/>
      <c r="AR12" s="698"/>
      <c r="AS12" s="21"/>
      <c r="AT12" s="21"/>
      <c r="AU12" s="684" t="s">
        <v>105</v>
      </c>
      <c r="AV12" s="684"/>
      <c r="AW12" s="691"/>
      <c r="AX12" s="676"/>
      <c r="AY12" s="676"/>
      <c r="AZ12" s="676"/>
      <c r="BA12" s="676"/>
      <c r="BB12" s="676"/>
      <c r="BC12" s="676"/>
      <c r="BD12" s="677"/>
      <c r="BE12" s="686"/>
      <c r="BF12" s="689"/>
      <c r="BG12" s="236"/>
      <c r="BH12" s="684" t="s">
        <v>105</v>
      </c>
      <c r="BI12" s="684"/>
      <c r="BJ12" s="704"/>
      <c r="BK12" s="704"/>
      <c r="BL12" s="692"/>
      <c r="BM12" s="692"/>
      <c r="BN12" s="692"/>
      <c r="BO12" s="692"/>
      <c r="BP12" s="692"/>
      <c r="BQ12" s="692"/>
      <c r="BR12" s="693"/>
      <c r="BS12" s="695"/>
      <c r="BT12" s="698"/>
      <c r="BU12" s="21"/>
      <c r="BV12" s="21"/>
      <c r="BW12" s="684" t="s">
        <v>105</v>
      </c>
      <c r="BX12" s="684"/>
      <c r="BY12" s="691"/>
      <c r="BZ12" s="691"/>
      <c r="CA12" s="676"/>
      <c r="CB12" s="676"/>
      <c r="CC12" s="676"/>
      <c r="CD12" s="676"/>
      <c r="CE12" s="676"/>
      <c r="CF12" s="676"/>
      <c r="CG12" s="677"/>
      <c r="CH12" s="686"/>
      <c r="CI12" s="689"/>
      <c r="CJ12" s="100"/>
      <c r="CK12" s="236"/>
      <c r="CL12" s="100"/>
      <c r="CM12" s="100"/>
    </row>
    <row r="13" spans="1:91" s="144" customFormat="1" ht="30" customHeight="1" x14ac:dyDescent="0.3">
      <c r="A13" s="236"/>
      <c r="B13" s="354"/>
      <c r="C13" s="354"/>
      <c r="D13" s="289"/>
      <c r="E13" s="289"/>
      <c r="F13" s="172"/>
      <c r="G13" s="678" t="s">
        <v>106</v>
      </c>
      <c r="H13" s="679"/>
      <c r="I13" s="680"/>
      <c r="J13" s="681" t="s">
        <v>27</v>
      </c>
      <c r="K13" s="682"/>
      <c r="L13" s="683"/>
      <c r="M13" s="695"/>
      <c r="N13" s="698"/>
      <c r="O13" s="21"/>
      <c r="P13" s="21"/>
      <c r="Q13" s="354"/>
      <c r="R13" s="354"/>
      <c r="S13" s="289"/>
      <c r="T13" s="289"/>
      <c r="U13" s="179"/>
      <c r="V13" s="678" t="s">
        <v>106</v>
      </c>
      <c r="W13" s="679"/>
      <c r="X13" s="680"/>
      <c r="Y13" s="681" t="s">
        <v>27</v>
      </c>
      <c r="Z13" s="682"/>
      <c r="AA13" s="683"/>
      <c r="AB13" s="686"/>
      <c r="AC13" s="689"/>
      <c r="AD13" s="100"/>
      <c r="AE13" s="236"/>
      <c r="AF13" s="354"/>
      <c r="AG13" s="354"/>
      <c r="AH13" s="289"/>
      <c r="AI13" s="289"/>
      <c r="AJ13" s="172"/>
      <c r="AK13" s="678" t="s">
        <v>106</v>
      </c>
      <c r="AL13" s="679"/>
      <c r="AM13" s="680"/>
      <c r="AN13" s="681" t="s">
        <v>27</v>
      </c>
      <c r="AO13" s="682"/>
      <c r="AP13" s="683"/>
      <c r="AQ13" s="695"/>
      <c r="AR13" s="698"/>
      <c r="AS13" s="21"/>
      <c r="AT13" s="21"/>
      <c r="AU13" s="354"/>
      <c r="AV13" s="354"/>
      <c r="AW13" s="289"/>
      <c r="AX13" s="179"/>
      <c r="AY13" s="678" t="s">
        <v>106</v>
      </c>
      <c r="AZ13" s="679"/>
      <c r="BA13" s="680"/>
      <c r="BB13" s="681" t="s">
        <v>27</v>
      </c>
      <c r="BC13" s="682"/>
      <c r="BD13" s="683"/>
      <c r="BE13" s="686"/>
      <c r="BF13" s="689"/>
      <c r="BG13" s="236"/>
      <c r="BH13" s="354"/>
      <c r="BI13" s="354"/>
      <c r="BJ13" s="173"/>
      <c r="BK13" s="173"/>
      <c r="BL13" s="171"/>
      <c r="BM13" s="678" t="s">
        <v>106</v>
      </c>
      <c r="BN13" s="679"/>
      <c r="BO13" s="680"/>
      <c r="BP13" s="681" t="s">
        <v>27</v>
      </c>
      <c r="BQ13" s="682"/>
      <c r="BR13" s="683"/>
      <c r="BS13" s="695"/>
      <c r="BT13" s="698"/>
      <c r="BU13" s="21"/>
      <c r="BV13" s="21"/>
      <c r="BW13" s="354"/>
      <c r="BX13" s="354"/>
      <c r="BY13" s="289"/>
      <c r="BZ13" s="289"/>
      <c r="CA13" s="179"/>
      <c r="CB13" s="678" t="s">
        <v>106</v>
      </c>
      <c r="CC13" s="679"/>
      <c r="CD13" s="680"/>
      <c r="CE13" s="681" t="s">
        <v>27</v>
      </c>
      <c r="CF13" s="682"/>
      <c r="CG13" s="683"/>
      <c r="CH13" s="686"/>
      <c r="CI13" s="689"/>
      <c r="CJ13" s="100"/>
      <c r="CK13" s="236"/>
      <c r="CL13" s="100"/>
      <c r="CM13" s="100"/>
    </row>
    <row r="14" spans="1:91" s="144" customFormat="1" ht="15" customHeight="1" x14ac:dyDescent="0.3">
      <c r="A14" s="236"/>
      <c r="B14" s="700" t="s">
        <v>58</v>
      </c>
      <c r="C14" s="700" t="s">
        <v>9</v>
      </c>
      <c r="D14" s="700" t="s">
        <v>11</v>
      </c>
      <c r="E14" s="700" t="s">
        <v>1</v>
      </c>
      <c r="F14" s="700" t="s">
        <v>59</v>
      </c>
      <c r="G14" s="711" t="s">
        <v>62</v>
      </c>
      <c r="H14" s="705" t="s">
        <v>63</v>
      </c>
      <c r="I14" s="705" t="s">
        <v>50</v>
      </c>
      <c r="J14" s="707" t="s">
        <v>62</v>
      </c>
      <c r="K14" s="709" t="s">
        <v>63</v>
      </c>
      <c r="L14" s="709" t="s">
        <v>50</v>
      </c>
      <c r="M14" s="695"/>
      <c r="N14" s="698"/>
      <c r="O14" s="21"/>
      <c r="P14" s="21"/>
      <c r="Q14" s="702" t="s">
        <v>58</v>
      </c>
      <c r="R14" s="702" t="s">
        <v>9</v>
      </c>
      <c r="S14" s="702" t="s">
        <v>11</v>
      </c>
      <c r="T14" s="702" t="s">
        <v>1</v>
      </c>
      <c r="U14" s="702" t="s">
        <v>59</v>
      </c>
      <c r="V14" s="711" t="s">
        <v>62</v>
      </c>
      <c r="W14" s="705" t="s">
        <v>63</v>
      </c>
      <c r="X14" s="705" t="s">
        <v>50</v>
      </c>
      <c r="Y14" s="707" t="s">
        <v>62</v>
      </c>
      <c r="Z14" s="709" t="s">
        <v>63</v>
      </c>
      <c r="AA14" s="709" t="s">
        <v>50</v>
      </c>
      <c r="AB14" s="686"/>
      <c r="AC14" s="689"/>
      <c r="AD14" s="100"/>
      <c r="AE14" s="236"/>
      <c r="AF14" s="700" t="s">
        <v>58</v>
      </c>
      <c r="AG14" s="700" t="s">
        <v>9</v>
      </c>
      <c r="AH14" s="700" t="s">
        <v>11</v>
      </c>
      <c r="AI14" s="700" t="s">
        <v>1</v>
      </c>
      <c r="AJ14" s="700" t="s">
        <v>59</v>
      </c>
      <c r="AK14" s="711" t="s">
        <v>62</v>
      </c>
      <c r="AL14" s="705" t="s">
        <v>63</v>
      </c>
      <c r="AM14" s="705" t="s">
        <v>50</v>
      </c>
      <c r="AN14" s="707" t="s">
        <v>62</v>
      </c>
      <c r="AO14" s="709" t="s">
        <v>63</v>
      </c>
      <c r="AP14" s="709" t="s">
        <v>50</v>
      </c>
      <c r="AQ14" s="695"/>
      <c r="AR14" s="698"/>
      <c r="AS14" s="21"/>
      <c r="AT14" s="21"/>
      <c r="AU14" s="702" t="s">
        <v>58</v>
      </c>
      <c r="AV14" s="702" t="s">
        <v>9</v>
      </c>
      <c r="AW14" s="702" t="s">
        <v>11</v>
      </c>
      <c r="AX14" s="702" t="s">
        <v>59</v>
      </c>
      <c r="AY14" s="711" t="s">
        <v>62</v>
      </c>
      <c r="AZ14" s="705" t="s">
        <v>63</v>
      </c>
      <c r="BA14" s="705" t="s">
        <v>50</v>
      </c>
      <c r="BB14" s="707" t="s">
        <v>62</v>
      </c>
      <c r="BC14" s="709" t="s">
        <v>63</v>
      </c>
      <c r="BD14" s="709" t="s">
        <v>50</v>
      </c>
      <c r="BE14" s="686"/>
      <c r="BF14" s="689"/>
      <c r="BG14" s="236"/>
      <c r="BH14" s="700" t="s">
        <v>58</v>
      </c>
      <c r="BI14" s="700" t="s">
        <v>9</v>
      </c>
      <c r="BJ14" s="713" t="s">
        <v>11</v>
      </c>
      <c r="BK14" s="713" t="s">
        <v>1</v>
      </c>
      <c r="BL14" s="713" t="s">
        <v>59</v>
      </c>
      <c r="BM14" s="711" t="s">
        <v>62</v>
      </c>
      <c r="BN14" s="705" t="s">
        <v>63</v>
      </c>
      <c r="BO14" s="705" t="s">
        <v>50</v>
      </c>
      <c r="BP14" s="707" t="s">
        <v>62</v>
      </c>
      <c r="BQ14" s="709" t="s">
        <v>63</v>
      </c>
      <c r="BR14" s="709" t="s">
        <v>50</v>
      </c>
      <c r="BS14" s="695"/>
      <c r="BT14" s="698"/>
      <c r="BU14" s="21"/>
      <c r="BV14" s="21"/>
      <c r="BW14" s="702" t="s">
        <v>58</v>
      </c>
      <c r="BX14" s="702" t="s">
        <v>9</v>
      </c>
      <c r="BY14" s="702" t="s">
        <v>11</v>
      </c>
      <c r="BZ14" s="702" t="s">
        <v>1</v>
      </c>
      <c r="CA14" s="702" t="s">
        <v>59</v>
      </c>
      <c r="CB14" s="711" t="s">
        <v>62</v>
      </c>
      <c r="CC14" s="705" t="s">
        <v>63</v>
      </c>
      <c r="CD14" s="705" t="s">
        <v>50</v>
      </c>
      <c r="CE14" s="707" t="s">
        <v>62</v>
      </c>
      <c r="CF14" s="709" t="s">
        <v>63</v>
      </c>
      <c r="CG14" s="709" t="s">
        <v>50</v>
      </c>
      <c r="CH14" s="686"/>
      <c r="CI14" s="689"/>
      <c r="CJ14" s="100"/>
      <c r="CK14" s="236"/>
      <c r="CL14" s="100"/>
      <c r="CM14" s="100"/>
    </row>
    <row r="15" spans="1:91" ht="16.5" customHeight="1" x14ac:dyDescent="0.3">
      <c r="B15" s="701"/>
      <c r="C15" s="701"/>
      <c r="D15" s="701"/>
      <c r="E15" s="701"/>
      <c r="F15" s="701"/>
      <c r="G15" s="712"/>
      <c r="H15" s="706"/>
      <c r="I15" s="706"/>
      <c r="J15" s="708"/>
      <c r="K15" s="710"/>
      <c r="L15" s="710"/>
      <c r="M15" s="696"/>
      <c r="N15" s="699"/>
      <c r="Q15" s="703"/>
      <c r="R15" s="703"/>
      <c r="S15" s="703"/>
      <c r="T15" s="703"/>
      <c r="U15" s="703"/>
      <c r="V15" s="712"/>
      <c r="W15" s="706"/>
      <c r="X15" s="706"/>
      <c r="Y15" s="708"/>
      <c r="Z15" s="710"/>
      <c r="AA15" s="710"/>
      <c r="AB15" s="687"/>
      <c r="AC15" s="690"/>
      <c r="AD15" s="33"/>
      <c r="AF15" s="701"/>
      <c r="AG15" s="701"/>
      <c r="AH15" s="701"/>
      <c r="AI15" s="701"/>
      <c r="AJ15" s="701"/>
      <c r="AK15" s="712"/>
      <c r="AL15" s="706"/>
      <c r="AM15" s="706"/>
      <c r="AN15" s="708"/>
      <c r="AO15" s="710"/>
      <c r="AP15" s="710"/>
      <c r="AQ15" s="696"/>
      <c r="AR15" s="699"/>
      <c r="AT15" s="25"/>
      <c r="AU15" s="703"/>
      <c r="AV15" s="703"/>
      <c r="AW15" s="703"/>
      <c r="AX15" s="703"/>
      <c r="AY15" s="712"/>
      <c r="AZ15" s="706"/>
      <c r="BA15" s="706"/>
      <c r="BB15" s="708"/>
      <c r="BC15" s="710"/>
      <c r="BD15" s="710"/>
      <c r="BE15" s="687"/>
      <c r="BF15" s="690"/>
      <c r="BH15" s="701"/>
      <c r="BI15" s="701"/>
      <c r="BJ15" s="714"/>
      <c r="BK15" s="714"/>
      <c r="BL15" s="714"/>
      <c r="BM15" s="712"/>
      <c r="BN15" s="706"/>
      <c r="BO15" s="706"/>
      <c r="BP15" s="708"/>
      <c r="BQ15" s="710"/>
      <c r="BR15" s="710"/>
      <c r="BS15" s="696"/>
      <c r="BT15" s="699"/>
      <c r="BW15" s="703"/>
      <c r="BX15" s="703"/>
      <c r="BY15" s="703"/>
      <c r="BZ15" s="703"/>
      <c r="CA15" s="703"/>
      <c r="CB15" s="712"/>
      <c r="CC15" s="706"/>
      <c r="CD15" s="706"/>
      <c r="CE15" s="708"/>
      <c r="CF15" s="710"/>
      <c r="CG15" s="710"/>
      <c r="CH15" s="687"/>
      <c r="CI15" s="690"/>
      <c r="CJ15" s="33"/>
      <c r="CL15" s="33"/>
      <c r="CM15" s="33"/>
    </row>
    <row r="16" spans="1:91" s="47" customFormat="1" ht="6.75" customHeight="1" x14ac:dyDescent="0.3">
      <c r="B16" s="37"/>
      <c r="C16" s="38"/>
      <c r="D16" s="39"/>
      <c r="E16" s="39"/>
      <c r="F16" s="39"/>
      <c r="G16" s="40"/>
      <c r="H16" s="41"/>
      <c r="I16" s="33"/>
      <c r="J16" s="40"/>
      <c r="K16" s="41"/>
      <c r="L16" s="33"/>
      <c r="M16" s="193"/>
      <c r="N16" s="194"/>
      <c r="O16" s="33"/>
      <c r="P16" s="33"/>
      <c r="Q16" s="42"/>
      <c r="R16" s="43"/>
      <c r="S16" s="44"/>
      <c r="T16" s="44"/>
      <c r="U16" s="39"/>
      <c r="V16" s="40"/>
      <c r="W16" s="41"/>
      <c r="X16" s="33"/>
      <c r="Y16" s="40"/>
      <c r="Z16" s="41"/>
      <c r="AA16" s="33"/>
      <c r="AB16" s="193"/>
      <c r="AC16" s="194"/>
      <c r="AD16" s="33"/>
      <c r="AF16" s="37"/>
      <c r="AG16" s="38"/>
      <c r="AH16" s="39"/>
      <c r="AI16" s="39"/>
      <c r="AJ16" s="39"/>
      <c r="AK16" s="40"/>
      <c r="AL16" s="41"/>
      <c r="AM16" s="33"/>
      <c r="AN16" s="40"/>
      <c r="AO16" s="41"/>
      <c r="AP16" s="33"/>
      <c r="AQ16" s="193"/>
      <c r="AR16" s="194"/>
      <c r="AS16" s="33"/>
      <c r="AT16" s="42"/>
      <c r="AU16" s="43"/>
      <c r="AV16" s="44"/>
      <c r="AW16" s="44"/>
      <c r="AX16" s="45"/>
      <c r="AY16" s="46"/>
      <c r="AZ16" s="33"/>
      <c r="BA16" s="40"/>
      <c r="BB16" s="41"/>
      <c r="BC16" s="33"/>
      <c r="BD16" s="182"/>
      <c r="BE16" s="183"/>
      <c r="BF16" s="194"/>
      <c r="BH16" s="37"/>
      <c r="BI16" s="38"/>
      <c r="BJ16" s="188"/>
      <c r="BK16" s="188"/>
      <c r="BL16" s="188"/>
      <c r="BM16" s="40"/>
      <c r="BN16" s="41"/>
      <c r="BO16" s="33"/>
      <c r="BP16" s="40"/>
      <c r="BQ16" s="41"/>
      <c r="BR16" s="33"/>
      <c r="BS16" s="193"/>
      <c r="BT16" s="194"/>
      <c r="BU16" s="33"/>
      <c r="BV16" s="33"/>
      <c r="BW16" s="42"/>
      <c r="BX16" s="43"/>
      <c r="BY16" s="44"/>
      <c r="BZ16" s="44"/>
      <c r="CA16" s="39"/>
      <c r="CB16" s="45"/>
      <c r="CC16" s="46"/>
      <c r="CD16" s="33"/>
      <c r="CE16" s="40"/>
      <c r="CF16" s="41"/>
      <c r="CG16" s="33"/>
      <c r="CH16" s="193"/>
      <c r="CI16" s="194"/>
      <c r="CJ16" s="33"/>
      <c r="CL16" s="33"/>
      <c r="CM16" s="33"/>
    </row>
    <row r="17" spans="2:91" ht="45" customHeight="1" x14ac:dyDescent="0.3">
      <c r="B17" s="154" t="str">
        <f>IFERROR(INDEX('Classificação 2 encontros'!B17:B72,MATCH($N17,'Classificação 2 encontros'!$J$17:$J$72,0)),"")</f>
        <v/>
      </c>
      <c r="C17" s="154" t="str">
        <f>IFERROR(INDEX('Classificação 2 encontros'!C17:C72,MATCH($N17,'Classificação 2 encontros'!$J$17:$J$72,0)),"")</f>
        <v/>
      </c>
      <c r="D17" s="155" t="str">
        <f>IFERROR(INDEX('Classificação 2 encontros'!D17:D72,MATCH($N17,'Classificação 2 encontros'!$J$17:$J$72,0)),"")</f>
        <v/>
      </c>
      <c r="E17" s="155" t="str">
        <f>IFERROR(INDEX('Classificação 2 encontros'!E17:E72,MATCH($N17,'Classificação 2 encontros'!$J$17:$J$72,0)),"")</f>
        <v/>
      </c>
      <c r="F17" s="155" t="str">
        <f>IFERROR(INDEX('Classificação 2 encontros'!F17:F72,MATCH($N17,'Classificação 2 encontros'!$J$17:$J$72,0)),"")</f>
        <v/>
      </c>
      <c r="G17" s="156" t="str">
        <f>IFERROR(INDEX('Classificação 2 encontros'!G17:G72,MATCH($N17,'Classificação 2 encontros'!$J$17:$J$72,0)),"")</f>
        <v/>
      </c>
      <c r="H17" s="155" t="str">
        <f>IFERROR(INDEX('Classificação 2 encontros'!#REF!,MATCH($N17,'Classificação 2 encontros'!$J$17:$J$72,0)),"")</f>
        <v/>
      </c>
      <c r="I17" s="155" t="str">
        <f>IFERROR(INDEX('Classificação 2 encontros'!#REF!,MATCH($N17,'Classificação 2 encontros'!$J$17:$J$72,0)),"")</f>
        <v/>
      </c>
      <c r="J17" s="156" t="str">
        <f>IFERROR(INDEX('Classificação 2 encontros'!H17:H72,MATCH($N17,'Classificação 2 encontros'!$J$17:$J$72,0)),"")</f>
        <v/>
      </c>
      <c r="K17" s="155" t="str">
        <f>IFERROR(INDEX('Classificação 2 encontros'!#REF!,MATCH($N17,'Classificação 2 encontros'!$J$17:$J$72,0)),"")</f>
        <v/>
      </c>
      <c r="L17" s="155" t="str">
        <f>IFERROR(INDEX('Classificação 2 encontros'!#REF!,MATCH($N17,'Classificação 2 encontros'!$J$17:$J$72,0)),"")</f>
        <v/>
      </c>
      <c r="M17" s="186" t="str">
        <f>IFERROR((I17+L17),"")</f>
        <v/>
      </c>
      <c r="N17" s="185">
        <v>1</v>
      </c>
      <c r="O17" s="51"/>
      <c r="P17" s="51"/>
      <c r="Q17" s="154" t="str">
        <f>IFERROR(INDEX('Classificação 2 encontros'!M17:M72,MATCH($N17,'Classificação 2 encontros'!$U$17:$U$72,0)),"")</f>
        <v>Diogo Pinto</v>
      </c>
      <c r="R17" s="154" t="str">
        <f>IFERROR(INDEX('Classificação 2 encontros'!N17:N72,MATCH($N17,'Classificação 2 encontros'!$U$17:$U$72,0)),"")</f>
        <v>ES D. Dinis</v>
      </c>
      <c r="S17" s="155" t="str">
        <f>IFERROR(INDEX('Classificação 2 encontros'!O17:O72,MATCH($N17,'Classificação 2 encontros'!$U$17:$U$72,0)),"")</f>
        <v>mas</v>
      </c>
      <c r="T17" s="155">
        <f>IFERROR(INDEX('Classificação 2 encontros'!P17:P72,MATCH($N17,'Classificação 2 encontros'!$U$17:$U$72,0)),"")</f>
        <v>1</v>
      </c>
      <c r="U17" s="155" t="str">
        <f>IFERROR(INDEX('Classificação 2 encontros'!Q17:Q72,MATCH($N17,'Classificação 2 encontros'!$U$17:$U$72,0)),"")</f>
        <v>infantis</v>
      </c>
      <c r="V17" s="156">
        <f>IFERROR(INDEX('Classificação 2 encontros'!R17:R72,MATCH($N17,'Classificação 2 encontros'!$U$17:$U$72,0)),"")</f>
        <v>18.7</v>
      </c>
      <c r="W17" s="155" t="str">
        <f>IFERROR(INDEX('Classificação 2 encontros'!#REF!,MATCH($N17,'Classificação 2 encontros'!$U$17:$U$72,0)),"")</f>
        <v/>
      </c>
      <c r="X17" s="155" t="str">
        <f>IFERROR(INDEX('Classificação 2 encontros'!#REF!,MATCH($N17,'Classificação 2 encontros'!$U$17:$U$72,0)),"")</f>
        <v/>
      </c>
      <c r="Y17" s="156" t="str">
        <f>IFERROR(INDEX('Classificação 2 encontros'!S17:S72,MATCH($N17,'Classificação 2 encontros'!$U$17:$U$72,0)),"")</f>
        <v/>
      </c>
      <c r="Z17" s="155" t="str">
        <f>IFERROR(INDEX('Classificação 2 encontros'!#REF!,MATCH($N17,'Classificação 2 encontros'!$U$17:$U$72,0)),"")</f>
        <v/>
      </c>
      <c r="AA17" s="155" t="str">
        <f>IFERROR(INDEX('Classificação 2 encontros'!#REF!,MATCH($N17,'Classificação 2 encontros'!$U$17:$U$72,0)),"")</f>
        <v/>
      </c>
      <c r="AB17" s="186" t="str">
        <f>IFERROR((X17+AA17),"")</f>
        <v/>
      </c>
      <c r="AC17" s="185">
        <v>1</v>
      </c>
      <c r="AD17" s="63"/>
      <c r="AF17" s="154" t="str">
        <f>IFERROR(INDEX('Classificação 2 encontros'!X17:X72,MATCH($N17,'Classificação 2 encontros'!$AF$17:$AF$72,0)),"")</f>
        <v>Sofia Fernandes</v>
      </c>
      <c r="AG17" s="154" t="str">
        <f>IFERROR(INDEX('Classificação 2 encontros'!Y17:Y72,MATCH($N17,'Classificação 2 encontros'!$AF$17:$AF$72,0)),"")</f>
        <v>ES D. Dinis</v>
      </c>
      <c r="AH17" s="155" t="str">
        <f>IFERROR(INDEX('Classificação 2 encontros'!Z17:Z72,MATCH($N17,'Classificação 2 encontros'!$AF$17:$AF$72,0)),"")</f>
        <v>fem</v>
      </c>
      <c r="AI17" s="155">
        <f>IFERROR(INDEX('Classificação 2 encontros'!AA17:AA72,MATCH($N17,'Classificação 2 encontros'!$AF$17:$AF$72,0)),"")</f>
        <v>2</v>
      </c>
      <c r="AJ17" s="155" t="str">
        <f>IFERROR(INDEX('Classificação 2 encontros'!AB17:AB72,MATCH($N17,'Classificação 2 encontros'!$AF$17:$AF$72,0)),"")</f>
        <v>juvenis</v>
      </c>
      <c r="AK17" s="156">
        <f>IFERROR(INDEX('Classificação 2 encontros'!AC17:AC72,MATCH($N17,'Classificação 2 encontros'!$AF$17:$AF$72,0)),"")</f>
        <v>15</v>
      </c>
      <c r="AL17" s="155" t="str">
        <f>IFERROR(INDEX('Classificação 2 encontros'!#REF!,MATCH($N17,'Classificação 2 encontros'!$AF$17:$AF$72,0)),"")</f>
        <v/>
      </c>
      <c r="AM17" s="186" t="str">
        <f>IFERROR(INDEX('Classificação 2 encontros'!#REF!,MATCH($N17,'Classificação 2 encontros'!$AF$17:$AF$72,0)),"")</f>
        <v/>
      </c>
      <c r="AN17" s="156" t="str">
        <f>IFERROR(INDEX('Classificação 2 encontros'!AD17:AD72,MATCH($N17,'Classificação 2 encontros'!$AF$17:$AF$72,0)),"")</f>
        <v/>
      </c>
      <c r="AO17" s="155" t="str">
        <f>IFERROR(INDEX('Classificação 2 encontros'!#REF!,MATCH($N17,'Classificação 2 encontros'!$AF$17:$AF$72,0)),"")</f>
        <v/>
      </c>
      <c r="AP17" s="186" t="str">
        <f>IFERROR(INDEX('Classificação 2 encontros'!#REF!,MATCH($N17,'Classificação 2 encontros'!$AF$17:$AF$72,0)),"")</f>
        <v/>
      </c>
      <c r="AQ17" s="186" t="str">
        <f>IFERROR((AM17+AP17),"")</f>
        <v/>
      </c>
      <c r="AR17" s="185">
        <v>1</v>
      </c>
      <c r="AS17" s="51"/>
      <c r="AT17" s="184" t="str">
        <f>IFERROR(INDEX('Classificação 2 encontros'!AH17:AH72,MATCH($N17,'Classificação 2 encontros'!$AP$17:$AP$72,0)),"")</f>
        <v>João Novais</v>
      </c>
      <c r="AU17" s="184" t="str">
        <f>IFERROR(INDEX('Classificação 2 encontros'!AI17:AI72,MATCH($N17,'Classificação 2 encontros'!$AP$17:$AP$72,0)),"")</f>
        <v>ES D. Dinis</v>
      </c>
      <c r="AV17" s="184" t="str">
        <f>IFERROR(INDEX('Classificação 2 encontros'!AJ17:AJ72,MATCH($N17,'Classificação 2 encontros'!$AP$17:$AP$72,0)),"")</f>
        <v>mas</v>
      </c>
      <c r="AW17" s="184">
        <f>IFERROR(INDEX('Classificação 2 encontros'!AK17:AK72,MATCH($N17,'Classificação 2 encontros'!$AP$17:$AP$72,0)),"")</f>
        <v>2</v>
      </c>
      <c r="AX17" s="184" t="str">
        <f>IFERROR(INDEX('Classificação 2 encontros'!AL17:AL72,MATCH($N17,'Classificação 2 encontros'!$AP$17:$AP$72,0)),"")</f>
        <v>iniciados</v>
      </c>
      <c r="AY17" s="187">
        <f>IFERROR(INDEX('Classificação 2 encontros'!AM17:AM72,MATCH($N17,'Classificação 2 encontros'!$AP$17:$AP$72,0)),"")</f>
        <v>21.47</v>
      </c>
      <c r="AZ17" s="184" t="str">
        <f>IFERROR(INDEX('Classificação 2 encontros'!#REF!,MATCH($N17,'Classificação 2 encontros'!$AP$17:$AP$72,0)),"")</f>
        <v/>
      </c>
      <c r="BA17" s="184" t="str">
        <f>IFERROR(INDEX('Classificação 2 encontros'!#REF!,MATCH($N17,'Classificação 2 encontros'!$AP$17:$AP$72,0)),"")</f>
        <v/>
      </c>
      <c r="BB17" s="187" t="str">
        <f>IFERROR(INDEX('Classificação 2 encontros'!AN17:AN72,MATCH($N17,'Classificação 2 encontros'!$AP$17:$AP$72,0)),"")</f>
        <v/>
      </c>
      <c r="BC17" s="184" t="str">
        <f>IFERROR(INDEX('Classificação 2 encontros'!#REF!,MATCH($N17,'Classificação 2 encontros'!$AP$17:$AP$72,0)),"")</f>
        <v/>
      </c>
      <c r="BD17" s="184" t="str">
        <f>IFERROR(INDEX('Classificação 2 encontros'!#REF!,MATCH($N17,'Classificação 2 encontros'!$AP$17:$AP$72,0)),"")</f>
        <v/>
      </c>
      <c r="BE17" s="186" t="str">
        <f>IFERROR((BA17+BD17),"")</f>
        <v/>
      </c>
      <c r="BF17" s="185">
        <v>1</v>
      </c>
      <c r="BH17" s="184" t="str">
        <f>IFERROR(INDEX('Classificação 2 encontros'!AR17:AR72,MATCH($N17,'Classificação 2 encontros'!$AZ$17:$AZ$72,0)),"")</f>
        <v>Patrícia Isabel</v>
      </c>
      <c r="BI17" s="184" t="str">
        <f>IFERROR(INDEX('Classificação 2 encontros'!AS17:AS72,MATCH($N17,'Classificação 2 encontros'!$AZ$17:$AZ$72,0)),"")</f>
        <v>EBS Cerco</v>
      </c>
      <c r="BJ17" s="205" t="str">
        <f>IFERROR(INDEX('Classificação 2 encontros'!AT17:AT72,MATCH($N17,'Classificação 2 encontros'!$AZ$17:$AZ$72,0)),"")</f>
        <v>fem</v>
      </c>
      <c r="BK17" s="205">
        <f>IFERROR(INDEX('Classificação 2 encontros'!AU17:AU72,MATCH($N17,'Classificação 2 encontros'!$AZ$17:$AZ$72,0)),"")</f>
        <v>3</v>
      </c>
      <c r="BL17" s="205" t="str">
        <f>IFERROR(INDEX('Classificação 2 encontros'!AV17:AV72,MATCH($N17,'Classificação 2 encontros'!$AZ$17:$AZ$72,0)),"")</f>
        <v>juvenis</v>
      </c>
      <c r="BM17" s="187">
        <f>IFERROR(INDEX('Classificação 2 encontros'!AW17:AW72,MATCH($N17,'Classificação 2 encontros'!$AZ$17:$AZ$72,0)),"")</f>
        <v>23.5</v>
      </c>
      <c r="BN17" s="184" t="str">
        <f>IFERROR(INDEX('Classificação 2 encontros'!#REF!,MATCH($N17,'Classificação 2 encontros'!$AZ$17:$AZ$72,0)),"")</f>
        <v/>
      </c>
      <c r="BO17" s="184" t="str">
        <f>IFERROR(INDEX('Classificação 2 encontros'!#REF!,MATCH($N17,'Classificação 2 encontros'!$AZ$17:$AZ$72,0)),"")</f>
        <v/>
      </c>
      <c r="BP17" s="187" t="str">
        <f>IFERROR(INDEX('Classificação 2 encontros'!AX17:AX72,MATCH($N17,'Classificação 2 encontros'!$AZ$17:$AZ$72,0)),"")</f>
        <v/>
      </c>
      <c r="BQ17" s="184" t="str">
        <f>IFERROR(INDEX('Classificação 2 encontros'!#REF!,MATCH($N17,'Classificação 2 encontros'!$AZ$17:$AZ$72,0)),"")</f>
        <v/>
      </c>
      <c r="BR17" s="184" t="str">
        <f>IFERROR(INDEX('Classificação 2 encontros'!#REF!,MATCH($N17,'Classificação 2 encontros'!$AZ$17:$AZ$72,0)),"")</f>
        <v/>
      </c>
      <c r="BS17" s="186" t="str">
        <f>IFERROR((BO17+BR17),"")</f>
        <v/>
      </c>
      <c r="BT17" s="185">
        <v>1</v>
      </c>
      <c r="BU17" s="51"/>
      <c r="BV17" s="51"/>
      <c r="BW17" s="184" t="str">
        <f>IFERROR(INDEX('Classificação 2 encontros'!BC17:BC72,MATCH($N17,'Classificação 2 encontros'!$BK$17:$BK$72,0)),"")</f>
        <v>David Almeida</v>
      </c>
      <c r="BX17" s="184" t="str">
        <f>IFERROR(INDEX('Classificação 2 encontros'!BD17:BD72,MATCH($N17,'Classificação 2 encontros'!$BK$17:$BK$72,0)),"")</f>
        <v>ES D. Dinis</v>
      </c>
      <c r="BY17" s="184" t="str">
        <f>IFERROR(INDEX('Classificação 2 encontros'!BE17:BE72,MATCH($N17,'Classificação 2 encontros'!$BK$17:$BK$72,0)),"")</f>
        <v>mas</v>
      </c>
      <c r="BZ17" s="184">
        <f>IFERROR(INDEX('Classificação 2 encontros'!BF17:BF72,MATCH($N17,'Classificação 2 encontros'!$BK$17:$BK$72,0)),"")</f>
        <v>3</v>
      </c>
      <c r="CA17" s="184" t="str">
        <f>IFERROR(INDEX('Classificação 2 encontros'!BG17:BG72,MATCH($N17,'Classificação 2 encontros'!$BK$17:$BK$72,0)),"")</f>
        <v>juvenis</v>
      </c>
      <c r="CB17" s="184">
        <f>IFERROR(INDEX('Classificação 2 encontros'!BH17:BH72,MATCH($N17,'Classificação 2 encontros'!$BK$17:$BK$72,0)),"")</f>
        <v>28.5</v>
      </c>
      <c r="CC17" s="184" t="str">
        <f>IFERROR(INDEX('Classificação 2 encontros'!#REF!,MATCH($N17,'Classificação 2 encontros'!$BK$17:$BK$72,0)),"")</f>
        <v/>
      </c>
      <c r="CD17" s="184" t="str">
        <f>IFERROR(INDEX('Classificação 2 encontros'!#REF!,MATCH($N17,'Classificação 2 encontros'!$BK$17:$BK$72,0)),"")</f>
        <v/>
      </c>
      <c r="CE17" s="184" t="str">
        <f>IFERROR(INDEX('Classificação 2 encontros'!BI17:BI72,MATCH($N17,'Classificação 2 encontros'!$BK$17:$BK$72,0)),"")</f>
        <v/>
      </c>
      <c r="CF17" s="184" t="str">
        <f>IFERROR(INDEX('Classificação 2 encontros'!#REF!,MATCH($N17,'Classificação 2 encontros'!$BK$17:$BK$72,0)),"")</f>
        <v/>
      </c>
      <c r="CG17" s="184" t="str">
        <f>IFERROR(INDEX('Classificação 2 encontros'!#REF!,MATCH($N17,'Classificação 2 encontros'!$BK$17:$BK$72,0)),"")</f>
        <v/>
      </c>
      <c r="CH17" s="186" t="str">
        <f>IFERROR((CD17+CG17),"")</f>
        <v/>
      </c>
      <c r="CI17" s="185">
        <v>1</v>
      </c>
      <c r="CJ17" s="63"/>
      <c r="CL17" s="51"/>
      <c r="CM17" s="51"/>
    </row>
    <row r="18" spans="2:91" ht="45" customHeight="1" x14ac:dyDescent="0.3">
      <c r="B18" s="154" t="str">
        <f>IFERROR(INDEX('Classificação 2 encontros'!B18:B73,MATCH($N18,'Classificação 2 encontros'!$J$17:$J$72,0)),"")</f>
        <v>Daniela Pinto</v>
      </c>
      <c r="C18" s="154" t="str">
        <f>IFERROR(INDEX('Classificação 2 encontros'!C18:C73,MATCH($N18,'Classificação 2 encontros'!$J$17:$J$72,0)),"")</f>
        <v>ES D. Dinis</v>
      </c>
      <c r="D18" s="155" t="str">
        <f>IFERROR(INDEX('Classificação 2 encontros'!D18:D73,MATCH($N18,'Classificação 2 encontros'!$J$17:$J$72,0)),"")</f>
        <v>fem</v>
      </c>
      <c r="E18" s="155">
        <f>IFERROR(INDEX('Classificação 2 encontros'!E18:E73,MATCH($N18,'Classificação 2 encontros'!$J$17:$J$72,0)),"")</f>
        <v>1</v>
      </c>
      <c r="F18" s="155" t="str">
        <f>IFERROR(INDEX('Classificação 2 encontros'!F18:F73,MATCH($N18,'Classificação 2 encontros'!$J$17:$J$72,0)),"")</f>
        <v>iniciados</v>
      </c>
      <c r="G18" s="156">
        <f>IFERROR(INDEX('Classificação 2 encontros'!G18:G73,MATCH($N18,'Classificação 2 encontros'!$J$17:$J$72,0)),"")</f>
        <v>12.5</v>
      </c>
      <c r="H18" s="155" t="str">
        <f>IFERROR(INDEX('Classificação 2 encontros'!#REF!,MATCH($N18,'Classificação 2 encontros'!$J$17:$J$72,0)),"")</f>
        <v/>
      </c>
      <c r="I18" s="155" t="str">
        <f>IFERROR(INDEX('Classificação 2 encontros'!#REF!,MATCH($N18,'Classificação 2 encontros'!$J$17:$J$72,0)),"")</f>
        <v/>
      </c>
      <c r="J18" s="156" t="str">
        <f>IFERROR(INDEX('Classificação 2 encontros'!H18:H73,MATCH($N18,'Classificação 2 encontros'!$J$17:$J$72,0)),"")</f>
        <v/>
      </c>
      <c r="K18" s="155" t="str">
        <f>IFERROR(INDEX('Classificação 2 encontros'!#REF!,MATCH($N18,'Classificação 2 encontros'!$J$17:$J$72,0)),"")</f>
        <v/>
      </c>
      <c r="L18" s="155" t="str">
        <f>IFERROR(INDEX('Classificação 2 encontros'!#REF!,MATCH($N18,'Classificação 2 encontros'!$J$17:$J$72,0)),"")</f>
        <v/>
      </c>
      <c r="M18" s="186" t="str">
        <f t="shared" ref="M18:M72" si="0">IFERROR((I18+L18),"")</f>
        <v/>
      </c>
      <c r="N18" s="185">
        <v>2</v>
      </c>
      <c r="O18" s="51"/>
      <c r="P18" s="51"/>
      <c r="Q18" s="154">
        <f>IFERROR(INDEX('Classificação 2 encontros'!M18:M73,MATCH($N18,'Classificação 2 encontros'!$U$17:$U$72,0)),"")</f>
        <v>0</v>
      </c>
      <c r="R18" s="154">
        <f>IFERROR(INDEX('Classificação 2 encontros'!N18:N73,MATCH($N18,'Classificação 2 encontros'!$U$17:$U$72,0)),"")</f>
        <v>0</v>
      </c>
      <c r="S18" s="155">
        <f>IFERROR(INDEX('Classificação 2 encontros'!O18:O73,MATCH($N18,'Classificação 2 encontros'!$U$17:$U$72,0)),"")</f>
        <v>0</v>
      </c>
      <c r="T18" s="155">
        <f>IFERROR(INDEX('Classificação 2 encontros'!P18:P73,MATCH($N18,'Classificação 2 encontros'!$U$17:$U$72,0)),"")</f>
        <v>0</v>
      </c>
      <c r="U18" s="155">
        <f>IFERROR(INDEX('Classificação 2 encontros'!Q18:Q73,MATCH($N18,'Classificação 2 encontros'!$U$17:$U$72,0)),"")</f>
        <v>0</v>
      </c>
      <c r="V18" s="156">
        <f>IFERROR(INDEX('Classificação 2 encontros'!R18:R73,MATCH($N18,'Classificação 2 encontros'!$U$17:$U$72,0)),"")</f>
        <v>0</v>
      </c>
      <c r="W18" s="155" t="str">
        <f>IFERROR(INDEX('Classificação 2 encontros'!#REF!,MATCH($N18,'Classificação 2 encontros'!$U$17:$U$72,0)),"")</f>
        <v/>
      </c>
      <c r="X18" s="155" t="str">
        <f>IFERROR(INDEX('Classificação 2 encontros'!#REF!,MATCH($N18,'Classificação 2 encontros'!$U$17:$U$72,0)),"")</f>
        <v/>
      </c>
      <c r="Y18" s="156" t="str">
        <f>IFERROR(INDEX('Classificação 2 encontros'!S18:S73,MATCH($N18,'Classificação 2 encontros'!$U$17:$U$72,0)),"")</f>
        <v/>
      </c>
      <c r="Z18" s="155" t="str">
        <f>IFERROR(INDEX('Classificação 2 encontros'!#REF!,MATCH($N18,'Classificação 2 encontros'!$U$17:$U$72,0)),"")</f>
        <v/>
      </c>
      <c r="AA18" s="155" t="str">
        <f>IFERROR(INDEX('Classificação 2 encontros'!#REF!,MATCH($N18,'Classificação 2 encontros'!$U$17:$U$72,0)),"")</f>
        <v/>
      </c>
      <c r="AB18" s="186" t="str">
        <f t="shared" ref="AB18:AB72" si="1">IFERROR((X18+AA18),"")</f>
        <v/>
      </c>
      <c r="AC18" s="185">
        <v>2</v>
      </c>
      <c r="AD18" s="63"/>
      <c r="AF18" s="154" t="str">
        <f>IFERROR(INDEX('Classificação 2 encontros'!X18:X73,MATCH($N18,'Classificação 2 encontros'!$AF$17:$AF$72,0)),"")</f>
        <v>Frederica Ramos</v>
      </c>
      <c r="AG18" s="154" t="str">
        <f>IFERROR(INDEX('Classificação 2 encontros'!Y18:Y73,MATCH($N18,'Classificação 2 encontros'!$AF$17:$AF$72,0)),"")</f>
        <v>ES D. Dinis</v>
      </c>
      <c r="AH18" s="155" t="str">
        <f>IFERROR(INDEX('Classificação 2 encontros'!Z18:Z73,MATCH($N18,'Classificação 2 encontros'!$AF$17:$AF$72,0)),"")</f>
        <v>fem</v>
      </c>
      <c r="AI18" s="155">
        <f>IFERROR(INDEX('Classificação 2 encontros'!AA18:AA73,MATCH($N18,'Classificação 2 encontros'!$AF$17:$AF$72,0)),"")</f>
        <v>2</v>
      </c>
      <c r="AJ18" s="155" t="str">
        <f>IFERROR(INDEX('Classificação 2 encontros'!AB18:AB73,MATCH($N18,'Classificação 2 encontros'!$AF$17:$AF$72,0)),"")</f>
        <v>juvenis</v>
      </c>
      <c r="AK18" s="156">
        <f>IFERROR(INDEX('Classificação 2 encontros'!AC18:AC73,MATCH($N18,'Classificação 2 encontros'!$AF$17:$AF$72,0)),"")</f>
        <v>19</v>
      </c>
      <c r="AL18" s="155" t="str">
        <f>IFERROR(INDEX('Classificação 2 encontros'!#REF!,MATCH($N18,'Classificação 2 encontros'!$AF$17:$AF$72,0)),"")</f>
        <v/>
      </c>
      <c r="AM18" s="186" t="str">
        <f>IFERROR(INDEX('Classificação 2 encontros'!#REF!,MATCH($N18,'Classificação 2 encontros'!$AF$17:$AF$72,0)),"")</f>
        <v/>
      </c>
      <c r="AN18" s="156" t="str">
        <f>IFERROR(INDEX('Classificação 2 encontros'!AD18:AD73,MATCH($N18,'Classificação 2 encontros'!$AF$17:$AF$72,0)),"")</f>
        <v/>
      </c>
      <c r="AO18" s="155" t="str">
        <f>IFERROR(INDEX('Classificação 2 encontros'!#REF!,MATCH($N18,'Classificação 2 encontros'!$AF$17:$AF$72,0)),"")</f>
        <v/>
      </c>
      <c r="AP18" s="186" t="str">
        <f>IFERROR(INDEX('Classificação 2 encontros'!#REF!,MATCH($N18,'Classificação 2 encontros'!$AF$17:$AF$72,0)),"")</f>
        <v/>
      </c>
      <c r="AQ18" s="186" t="str">
        <f t="shared" ref="AQ18:AQ72" si="2">IFERROR((AM18+AP18),"")</f>
        <v/>
      </c>
      <c r="AR18" s="185">
        <v>2</v>
      </c>
      <c r="AS18" s="51"/>
      <c r="AT18" s="184" t="str">
        <f>IFERROR(INDEX('Classificação 2 encontros'!AH18:AH73,MATCH($N18,'Classificação 2 encontros'!$AP$17:$AP$72,0)),"")</f>
        <v>Gervásio Andrade</v>
      </c>
      <c r="AU18" s="184" t="str">
        <f>IFERROR(INDEX('Classificação 2 encontros'!AI18:AI73,MATCH($N18,'Classificação 2 encontros'!$AP$17:$AP$72,0)),"")</f>
        <v>EBS Cerco</v>
      </c>
      <c r="AV18" s="184" t="str">
        <f>IFERROR(INDEX('Classificação 2 encontros'!AJ18:AJ73,MATCH($N18,'Classificação 2 encontros'!$AP$17:$AP$72,0)),"")</f>
        <v>mas</v>
      </c>
      <c r="AW18" s="184">
        <f>IFERROR(INDEX('Classificação 2 encontros'!AK18:AK73,MATCH($N18,'Classificação 2 encontros'!$AP$17:$AP$72,0)),"")</f>
        <v>2</v>
      </c>
      <c r="AX18" s="184" t="str">
        <f>IFERROR(INDEX('Classificação 2 encontros'!AL18:AL73,MATCH($N18,'Classificação 2 encontros'!$AP$17:$AP$72,0)),"")</f>
        <v>infantis</v>
      </c>
      <c r="AY18" s="187">
        <f>IFERROR(INDEX('Classificação 2 encontros'!AM18:AM73,MATCH($N18,'Classificação 2 encontros'!$AP$17:$AP$72,0)),"")</f>
        <v>12</v>
      </c>
      <c r="AZ18" s="184" t="str">
        <f>IFERROR(INDEX('Classificação 2 encontros'!#REF!,MATCH($N18,'Classificação 2 encontros'!$AP$17:$AP$72,0)),"")</f>
        <v/>
      </c>
      <c r="BA18" s="184" t="str">
        <f>IFERROR(INDEX('Classificação 2 encontros'!#REF!,MATCH($N18,'Classificação 2 encontros'!$AP$17:$AP$72,0)),"")</f>
        <v/>
      </c>
      <c r="BB18" s="187" t="str">
        <f>IFERROR(INDEX('Classificação 2 encontros'!AN18:AN73,MATCH($N18,'Classificação 2 encontros'!$AP$17:$AP$72,0)),"")</f>
        <v/>
      </c>
      <c r="BC18" s="184" t="str">
        <f>IFERROR(INDEX('Classificação 2 encontros'!#REF!,MATCH($N18,'Classificação 2 encontros'!$AP$17:$AP$72,0)),"")</f>
        <v/>
      </c>
      <c r="BD18" s="184" t="str">
        <f>IFERROR(INDEX('Classificação 2 encontros'!#REF!,MATCH($N18,'Classificação 2 encontros'!$AP$17:$AP$72,0)),"")</f>
        <v/>
      </c>
      <c r="BE18" s="186" t="str">
        <f t="shared" ref="BE18:BE72" si="3">IFERROR((BA18+BD18),"")</f>
        <v/>
      </c>
      <c r="BF18" s="185">
        <v>2</v>
      </c>
      <c r="BH18" s="184" t="str">
        <f>IFERROR(INDEX('Classificação 2 encontros'!AR18:AR73,MATCH($N18,'Classificação 2 encontros'!$AZ$17:$AZ$72,0)),"")</f>
        <v>Jéssica Braga</v>
      </c>
      <c r="BI18" s="184" t="str">
        <f>IFERROR(INDEX('Classificação 2 encontros'!AS18:AS73,MATCH($N18,'Classificação 2 encontros'!$AZ$17:$AZ$72,0)),"")</f>
        <v>ES D. Dinis</v>
      </c>
      <c r="BJ18" s="205" t="str">
        <f>IFERROR(INDEX('Classificação 2 encontros'!AT18:AT73,MATCH($N18,'Classificação 2 encontros'!$AZ$17:$AZ$72,0)),"")</f>
        <v>fem</v>
      </c>
      <c r="BK18" s="205">
        <f>IFERROR(INDEX('Classificação 2 encontros'!AU18:AU73,MATCH($N18,'Classificação 2 encontros'!$AZ$17:$AZ$72,0)),"")</f>
        <v>3</v>
      </c>
      <c r="BL18" s="205" t="str">
        <f>IFERROR(INDEX('Classificação 2 encontros'!AV18:AV73,MATCH($N18,'Classificação 2 encontros'!$AZ$17:$AZ$72,0)),"")</f>
        <v>juvenis</v>
      </c>
      <c r="BM18" s="187">
        <f>IFERROR(INDEX('Classificação 2 encontros'!AW18:AW73,MATCH($N18,'Classificação 2 encontros'!$AZ$17:$AZ$72,0)),"")</f>
        <v>19</v>
      </c>
      <c r="BN18" s="184" t="str">
        <f>IFERROR(INDEX('Classificação 2 encontros'!#REF!,MATCH($N18,'Classificação 2 encontros'!$AZ$17:$AZ$72,0)),"")</f>
        <v/>
      </c>
      <c r="BO18" s="184" t="str">
        <f>IFERROR(INDEX('Classificação 2 encontros'!#REF!,MATCH($N18,'Classificação 2 encontros'!$AZ$17:$AZ$72,0)),"")</f>
        <v/>
      </c>
      <c r="BP18" s="187" t="str">
        <f>IFERROR(INDEX('Classificação 2 encontros'!AX18:AX73,MATCH($N18,'Classificação 2 encontros'!$AZ$17:$AZ$72,0)),"")</f>
        <v/>
      </c>
      <c r="BQ18" s="184" t="str">
        <f>IFERROR(INDEX('Classificação 2 encontros'!#REF!,MATCH($N18,'Classificação 2 encontros'!$AZ$17:$AZ$72,0)),"")</f>
        <v/>
      </c>
      <c r="BR18" s="184" t="str">
        <f>IFERROR(INDEX('Classificação 2 encontros'!#REF!,MATCH($N18,'Classificação 2 encontros'!$AZ$17:$AZ$72,0)),"")</f>
        <v/>
      </c>
      <c r="BS18" s="186" t="str">
        <f t="shared" ref="BS18:BS72" si="4">IFERROR((BO18+BR18),"")</f>
        <v/>
      </c>
      <c r="BT18" s="185">
        <v>2</v>
      </c>
      <c r="BU18" s="51"/>
      <c r="BV18" s="51"/>
      <c r="BW18" s="184" t="str">
        <f>IFERROR(INDEX('Classificação 2 encontros'!BC18:BC73,MATCH($N18,'Classificação 2 encontros'!$BK$17:$BK$72,0)),"")</f>
        <v>Paulo Magina</v>
      </c>
      <c r="BX18" s="184" t="str">
        <f>IFERROR(INDEX('Classificação 2 encontros'!BD18:BD73,MATCH($N18,'Classificação 2 encontros'!$BK$17:$BK$72,0)),"")</f>
        <v>EBS Cerco</v>
      </c>
      <c r="BY18" s="184" t="str">
        <f>IFERROR(INDEX('Classificação 2 encontros'!BE18:BE73,MATCH($N18,'Classificação 2 encontros'!$BK$17:$BK$72,0)),"")</f>
        <v>mas</v>
      </c>
      <c r="BZ18" s="184">
        <f>IFERROR(INDEX('Classificação 2 encontros'!BF18:BF73,MATCH($N18,'Classificação 2 encontros'!$BK$17:$BK$72,0)),"")</f>
        <v>3</v>
      </c>
      <c r="CA18" s="184" t="str">
        <f>IFERROR(INDEX('Classificação 2 encontros'!BG18:BG73,MATCH($N18,'Classificação 2 encontros'!$BK$17:$BK$72,0)),"")</f>
        <v>juvenis</v>
      </c>
      <c r="CB18" s="184">
        <f>IFERROR(INDEX('Classificação 2 encontros'!BH18:BH73,MATCH($N18,'Classificação 2 encontros'!$BK$17:$BK$72,0)),"")</f>
        <v>24</v>
      </c>
      <c r="CC18" s="184" t="str">
        <f>IFERROR(INDEX('Classificação 2 encontros'!#REF!,MATCH($N18,'Classificação 2 encontros'!$BK$17:$BK$72,0)),"")</f>
        <v/>
      </c>
      <c r="CD18" s="184" t="str">
        <f>IFERROR(INDEX('Classificação 2 encontros'!#REF!,MATCH($N18,'Classificação 2 encontros'!$BK$17:$BK$72,0)),"")</f>
        <v/>
      </c>
      <c r="CE18" s="184" t="str">
        <f>IFERROR(INDEX('Classificação 2 encontros'!BI18:BI73,MATCH($N18,'Classificação 2 encontros'!$BK$17:$BK$72,0)),"")</f>
        <v/>
      </c>
      <c r="CF18" s="184" t="str">
        <f>IFERROR(INDEX('Classificação 2 encontros'!#REF!,MATCH($N18,'Classificação 2 encontros'!$BK$17:$BK$72,0)),"")</f>
        <v/>
      </c>
      <c r="CG18" s="184" t="str">
        <f>IFERROR(INDEX('Classificação 2 encontros'!#REF!,MATCH($N18,'Classificação 2 encontros'!$BK$17:$BK$72,0)),"")</f>
        <v/>
      </c>
      <c r="CH18" s="186" t="str">
        <f t="shared" ref="CH18:CH72" si="5">IFERROR((CD18+CG18),"")</f>
        <v/>
      </c>
      <c r="CI18" s="185">
        <v>2</v>
      </c>
      <c r="CJ18" s="63"/>
      <c r="CL18" s="51"/>
      <c r="CM18" s="51"/>
    </row>
    <row r="19" spans="2:91" ht="45" customHeight="1" x14ac:dyDescent="0.3">
      <c r="B19" s="154" t="str">
        <f>IFERROR(INDEX('Classificação 2 encontros'!B19:B74,MATCH($N19,'Classificação 2 encontros'!$J$17:$J$72,0)),"")</f>
        <v>Cláudia Carvalho</v>
      </c>
      <c r="C19" s="154" t="str">
        <f>IFERROR(INDEX('Classificação 2 encontros'!C19:C74,MATCH($N19,'Classificação 2 encontros'!$J$17:$J$72,0)),"")</f>
        <v>ES D. Dinis</v>
      </c>
      <c r="D19" s="155" t="str">
        <f>IFERROR(INDEX('Classificação 2 encontros'!D19:D74,MATCH($N19,'Classificação 2 encontros'!$J$17:$J$72,0)),"")</f>
        <v>fem</v>
      </c>
      <c r="E19" s="155">
        <f>IFERROR(INDEX('Classificação 2 encontros'!E19:E74,MATCH($N19,'Classificação 2 encontros'!$J$17:$J$72,0)),"")</f>
        <v>1</v>
      </c>
      <c r="F19" s="155" t="str">
        <f>IFERROR(INDEX('Classificação 2 encontros'!F19:F74,MATCH($N19,'Classificação 2 encontros'!$J$17:$J$72,0)),"")</f>
        <v>infantis</v>
      </c>
      <c r="G19" s="156">
        <f>IFERROR(INDEX('Classificação 2 encontros'!G19:G74,MATCH($N19,'Classificação 2 encontros'!$J$17:$J$72,0)),"")</f>
        <v>8.5</v>
      </c>
      <c r="H19" s="155" t="str">
        <f>IFERROR(INDEX('Classificação 2 encontros'!#REF!,MATCH($N19,'Classificação 2 encontros'!$J$17:$J$72,0)),"")</f>
        <v/>
      </c>
      <c r="I19" s="155" t="str">
        <f>IFERROR(INDEX('Classificação 2 encontros'!#REF!,MATCH($N19,'Classificação 2 encontros'!$J$17:$J$72,0)),"")</f>
        <v/>
      </c>
      <c r="J19" s="156" t="str">
        <f>IFERROR(INDEX('Classificação 2 encontros'!H19:H74,MATCH($N19,'Classificação 2 encontros'!$J$17:$J$72,0)),"")</f>
        <v/>
      </c>
      <c r="K19" s="155" t="str">
        <f>IFERROR(INDEX('Classificação 2 encontros'!#REF!,MATCH($N19,'Classificação 2 encontros'!$J$17:$J$72,0)),"")</f>
        <v/>
      </c>
      <c r="L19" s="155" t="str">
        <f>IFERROR(INDEX('Classificação 2 encontros'!#REF!,MATCH($N19,'Classificação 2 encontros'!$J$17:$J$72,0)),"")</f>
        <v/>
      </c>
      <c r="M19" s="186" t="str">
        <f t="shared" si="0"/>
        <v/>
      </c>
      <c r="N19" s="185">
        <v>3</v>
      </c>
      <c r="O19" s="51"/>
      <c r="P19" s="51"/>
      <c r="Q19" s="154">
        <f>IFERROR(INDEX('Classificação 2 encontros'!M19:M74,MATCH($N19,'Classificação 2 encontros'!$U$17:$U$72,0)),"")</f>
        <v>0</v>
      </c>
      <c r="R19" s="154">
        <f>IFERROR(INDEX('Classificação 2 encontros'!N19:N74,MATCH($N19,'Classificação 2 encontros'!$U$17:$U$72,0)),"")</f>
        <v>0</v>
      </c>
      <c r="S19" s="155">
        <f>IFERROR(INDEX('Classificação 2 encontros'!O19:O74,MATCH($N19,'Classificação 2 encontros'!$U$17:$U$72,0)),"")</f>
        <v>0</v>
      </c>
      <c r="T19" s="155">
        <f>IFERROR(INDEX('Classificação 2 encontros'!P19:P74,MATCH($N19,'Classificação 2 encontros'!$U$17:$U$72,0)),"")</f>
        <v>0</v>
      </c>
      <c r="U19" s="155">
        <f>IFERROR(INDEX('Classificação 2 encontros'!Q19:Q74,MATCH($N19,'Classificação 2 encontros'!$U$17:$U$72,0)),"")</f>
        <v>0</v>
      </c>
      <c r="V19" s="156">
        <f>IFERROR(INDEX('Classificação 2 encontros'!R19:R74,MATCH($N19,'Classificação 2 encontros'!$U$17:$U$72,0)),"")</f>
        <v>0</v>
      </c>
      <c r="W19" s="155" t="str">
        <f>IFERROR(INDEX('Classificação 2 encontros'!#REF!,MATCH($N19,'Classificação 2 encontros'!$U$17:$U$72,0)),"")</f>
        <v/>
      </c>
      <c r="X19" s="155" t="str">
        <f>IFERROR(INDEX('Classificação 2 encontros'!#REF!,MATCH($N19,'Classificação 2 encontros'!$U$17:$U$72,0)),"")</f>
        <v/>
      </c>
      <c r="Y19" s="156" t="str">
        <f>IFERROR(INDEX('Classificação 2 encontros'!S19:S74,MATCH($N19,'Classificação 2 encontros'!$U$17:$U$72,0)),"")</f>
        <v/>
      </c>
      <c r="Z19" s="155" t="str">
        <f>IFERROR(INDEX('Classificação 2 encontros'!#REF!,MATCH($N19,'Classificação 2 encontros'!$U$17:$U$72,0)),"")</f>
        <v/>
      </c>
      <c r="AA19" s="155" t="str">
        <f>IFERROR(INDEX('Classificação 2 encontros'!#REF!,MATCH($N19,'Classificação 2 encontros'!$U$17:$U$72,0)),"")</f>
        <v/>
      </c>
      <c r="AB19" s="186" t="str">
        <f t="shared" si="1"/>
        <v/>
      </c>
      <c r="AC19" s="185">
        <v>3</v>
      </c>
      <c r="AD19" s="63"/>
      <c r="AF19" s="154" t="str">
        <f>IFERROR(INDEX('Classificação 2 encontros'!X19:X74,MATCH($N19,'Classificação 2 encontros'!$AF$17:$AF$72,0)),"")</f>
        <v>Beatriz Leão</v>
      </c>
      <c r="AG19" s="154" t="str">
        <f>IFERROR(INDEX('Classificação 2 encontros'!Y19:Y74,MATCH($N19,'Classificação 2 encontros'!$AF$17:$AF$72,0)),"")</f>
        <v>ES D. Dinis</v>
      </c>
      <c r="AH19" s="155" t="str">
        <f>IFERROR(INDEX('Classificação 2 encontros'!Z19:Z74,MATCH($N19,'Classificação 2 encontros'!$AF$17:$AF$72,0)),"")</f>
        <v>fem</v>
      </c>
      <c r="AI19" s="155">
        <f>IFERROR(INDEX('Classificação 2 encontros'!AA19:AA74,MATCH($N19,'Classificação 2 encontros'!$AF$17:$AF$72,0)),"")</f>
        <v>2</v>
      </c>
      <c r="AJ19" s="155" t="str">
        <f>IFERROR(INDEX('Classificação 2 encontros'!AB19:AB74,MATCH($N19,'Classificação 2 encontros'!$AF$17:$AF$72,0)),"")</f>
        <v>iniciados</v>
      </c>
      <c r="AK19" s="156">
        <f>IFERROR(INDEX('Classificação 2 encontros'!AC19:AC74,MATCH($N19,'Classificação 2 encontros'!$AF$17:$AF$72,0)),"")</f>
        <v>11.5</v>
      </c>
      <c r="AL19" s="155" t="str">
        <f>IFERROR(INDEX('Classificação 2 encontros'!#REF!,MATCH($N19,'Classificação 2 encontros'!$AF$17:$AF$72,0)),"")</f>
        <v/>
      </c>
      <c r="AM19" s="186" t="str">
        <f>IFERROR(INDEX('Classificação 2 encontros'!#REF!,MATCH($N19,'Classificação 2 encontros'!$AF$17:$AF$72,0)),"")</f>
        <v/>
      </c>
      <c r="AN19" s="156" t="str">
        <f>IFERROR(INDEX('Classificação 2 encontros'!AD19:AD74,MATCH($N19,'Classificação 2 encontros'!$AF$17:$AF$72,0)),"")</f>
        <v/>
      </c>
      <c r="AO19" s="155" t="str">
        <f>IFERROR(INDEX('Classificação 2 encontros'!#REF!,MATCH($N19,'Classificação 2 encontros'!$AF$17:$AF$72,0)),"")</f>
        <v/>
      </c>
      <c r="AP19" s="186" t="str">
        <f>IFERROR(INDEX('Classificação 2 encontros'!#REF!,MATCH($N19,'Classificação 2 encontros'!$AF$17:$AF$72,0)),"")</f>
        <v/>
      </c>
      <c r="AQ19" s="186" t="str">
        <f t="shared" si="2"/>
        <v/>
      </c>
      <c r="AR19" s="185">
        <v>3</v>
      </c>
      <c r="AS19" s="51"/>
      <c r="AT19" s="184">
        <f>IFERROR(INDEX('Classificação 2 encontros'!AH19:AH74,MATCH($N19,'Classificação 2 encontros'!$AP$17:$AP$72,0)),"")</f>
        <v>0</v>
      </c>
      <c r="AU19" s="184">
        <f>IFERROR(INDEX('Classificação 2 encontros'!AI19:AI74,MATCH($N19,'Classificação 2 encontros'!$AP$17:$AP$72,0)),"")</f>
        <v>0</v>
      </c>
      <c r="AV19" s="184">
        <f>IFERROR(INDEX('Classificação 2 encontros'!AJ19:AJ74,MATCH($N19,'Classificação 2 encontros'!$AP$17:$AP$72,0)),"")</f>
        <v>0</v>
      </c>
      <c r="AW19" s="184">
        <f>IFERROR(INDEX('Classificação 2 encontros'!AK19:AK74,MATCH($N19,'Classificação 2 encontros'!$AP$17:$AP$72,0)),"")</f>
        <v>0</v>
      </c>
      <c r="AX19" s="184">
        <f>IFERROR(INDEX('Classificação 2 encontros'!AL19:AL74,MATCH($N19,'Classificação 2 encontros'!$AP$17:$AP$72,0)),"")</f>
        <v>0</v>
      </c>
      <c r="AY19" s="187">
        <f>IFERROR(INDEX('Classificação 2 encontros'!AM19:AM74,MATCH($N19,'Classificação 2 encontros'!$AP$17:$AP$72,0)),"")</f>
        <v>0</v>
      </c>
      <c r="AZ19" s="184" t="str">
        <f>IFERROR(INDEX('Classificação 2 encontros'!#REF!,MATCH($N19,'Classificação 2 encontros'!$AP$17:$AP$72,0)),"")</f>
        <v/>
      </c>
      <c r="BA19" s="184" t="str">
        <f>IFERROR(INDEX('Classificação 2 encontros'!#REF!,MATCH($N19,'Classificação 2 encontros'!$AP$17:$AP$72,0)),"")</f>
        <v/>
      </c>
      <c r="BB19" s="187" t="str">
        <f>IFERROR(INDEX('Classificação 2 encontros'!AN19:AN74,MATCH($N19,'Classificação 2 encontros'!$AP$17:$AP$72,0)),"")</f>
        <v/>
      </c>
      <c r="BC19" s="184" t="str">
        <f>IFERROR(INDEX('Classificação 2 encontros'!#REF!,MATCH($N19,'Classificação 2 encontros'!$AP$17:$AP$72,0)),"")</f>
        <v/>
      </c>
      <c r="BD19" s="184" t="str">
        <f>IFERROR(INDEX('Classificação 2 encontros'!#REF!,MATCH($N19,'Classificação 2 encontros'!$AP$17:$AP$72,0)),"")</f>
        <v/>
      </c>
      <c r="BE19" s="186" t="str">
        <f t="shared" si="3"/>
        <v/>
      </c>
      <c r="BF19" s="185">
        <v>3</v>
      </c>
      <c r="BH19" s="184">
        <f>IFERROR(INDEX('Classificação 2 encontros'!AR19:AR74,MATCH($N19,'Classificação 2 encontros'!$AZ$17:$AZ$72,0)),"")</f>
        <v>0</v>
      </c>
      <c r="BI19" s="184">
        <f>IFERROR(INDEX('Classificação 2 encontros'!AS19:AS74,MATCH($N19,'Classificação 2 encontros'!$AZ$17:$AZ$72,0)),"")</f>
        <v>0</v>
      </c>
      <c r="BJ19" s="205">
        <f>IFERROR(INDEX('Classificação 2 encontros'!AT19:AT74,MATCH($N19,'Classificação 2 encontros'!$AZ$17:$AZ$72,0)),"")</f>
        <v>0</v>
      </c>
      <c r="BK19" s="205">
        <f>IFERROR(INDEX('Classificação 2 encontros'!AU19:AU74,MATCH($N19,'Classificação 2 encontros'!$AZ$17:$AZ$72,0)),"")</f>
        <v>0</v>
      </c>
      <c r="BL19" s="205">
        <f>IFERROR(INDEX('Classificação 2 encontros'!AV19:AV74,MATCH($N19,'Classificação 2 encontros'!$AZ$17:$AZ$72,0)),"")</f>
        <v>0</v>
      </c>
      <c r="BM19" s="187">
        <f>IFERROR(INDEX('Classificação 2 encontros'!AW19:AW74,MATCH($N19,'Classificação 2 encontros'!$AZ$17:$AZ$72,0)),"")</f>
        <v>0</v>
      </c>
      <c r="BN19" s="184" t="str">
        <f>IFERROR(INDEX('Classificação 2 encontros'!#REF!,MATCH($N19,'Classificação 2 encontros'!$AZ$17:$AZ$72,0)),"")</f>
        <v/>
      </c>
      <c r="BO19" s="184" t="str">
        <f>IFERROR(INDEX('Classificação 2 encontros'!#REF!,MATCH($N19,'Classificação 2 encontros'!$AZ$17:$AZ$72,0)),"")</f>
        <v/>
      </c>
      <c r="BP19" s="187">
        <f>IFERROR(INDEX('Classificação 2 encontros'!AX19:AX74,MATCH($N19,'Classificação 2 encontros'!$AZ$17:$AZ$72,0)),"")</f>
        <v>0</v>
      </c>
      <c r="BQ19" s="184" t="str">
        <f>IFERROR(INDEX('Classificação 2 encontros'!#REF!,MATCH($N19,'Classificação 2 encontros'!$AZ$17:$AZ$72,0)),"")</f>
        <v/>
      </c>
      <c r="BR19" s="184" t="str">
        <f>IFERROR(INDEX('Classificação 2 encontros'!#REF!,MATCH($N19,'Classificação 2 encontros'!$AZ$17:$AZ$72,0)),"")</f>
        <v/>
      </c>
      <c r="BS19" s="186" t="str">
        <f t="shared" si="4"/>
        <v/>
      </c>
      <c r="BT19" s="185">
        <v>3</v>
      </c>
      <c r="BU19" s="51"/>
      <c r="BV19" s="51"/>
      <c r="BW19" s="184">
        <f>IFERROR(INDEX('Classificação 2 encontros'!BC19:BC74,MATCH($N19,'Classificação 2 encontros'!$BK$17:$BK$72,0)),"")</f>
        <v>0</v>
      </c>
      <c r="BX19" s="184">
        <f>IFERROR(INDEX('Classificação 2 encontros'!BD19:BD74,MATCH($N19,'Classificação 2 encontros'!$BK$17:$BK$72,0)),"")</f>
        <v>0</v>
      </c>
      <c r="BY19" s="184">
        <f>IFERROR(INDEX('Classificação 2 encontros'!BE19:BE74,MATCH($N19,'Classificação 2 encontros'!$BK$17:$BK$72,0)),"")</f>
        <v>0</v>
      </c>
      <c r="BZ19" s="184">
        <f>IFERROR(INDEX('Classificação 2 encontros'!BF19:BF74,MATCH($N19,'Classificação 2 encontros'!$BK$17:$BK$72,0)),"")</f>
        <v>0</v>
      </c>
      <c r="CA19" s="184">
        <f>IFERROR(INDEX('Classificação 2 encontros'!BG19:BG74,MATCH($N19,'Classificação 2 encontros'!$BK$17:$BK$72,0)),"")</f>
        <v>0</v>
      </c>
      <c r="CB19" s="184">
        <f>IFERROR(INDEX('Classificação 2 encontros'!BH19:BH74,MATCH($N19,'Classificação 2 encontros'!$BK$17:$BK$72,0)),"")</f>
        <v>0</v>
      </c>
      <c r="CC19" s="184" t="str">
        <f>IFERROR(INDEX('Classificação 2 encontros'!#REF!,MATCH($N19,'Classificação 2 encontros'!$BK$17:$BK$72,0)),"")</f>
        <v/>
      </c>
      <c r="CD19" s="184" t="str">
        <f>IFERROR(INDEX('Classificação 2 encontros'!#REF!,MATCH($N19,'Classificação 2 encontros'!$BK$17:$BK$72,0)),"")</f>
        <v/>
      </c>
      <c r="CE19" s="184">
        <f>IFERROR(INDEX('Classificação 2 encontros'!BI19:BI74,MATCH($N19,'Classificação 2 encontros'!$BK$17:$BK$72,0)),"")</f>
        <v>0</v>
      </c>
      <c r="CF19" s="184" t="str">
        <f>IFERROR(INDEX('Classificação 2 encontros'!#REF!,MATCH($N19,'Classificação 2 encontros'!$BK$17:$BK$72,0)),"")</f>
        <v/>
      </c>
      <c r="CG19" s="184" t="str">
        <f>IFERROR(INDEX('Classificação 2 encontros'!#REF!,MATCH($N19,'Classificação 2 encontros'!$BK$17:$BK$72,0)),"")</f>
        <v/>
      </c>
      <c r="CH19" s="186" t="str">
        <f t="shared" si="5"/>
        <v/>
      </c>
      <c r="CI19" s="185">
        <v>3</v>
      </c>
      <c r="CJ19" s="63"/>
      <c r="CL19" s="51"/>
      <c r="CM19" s="51"/>
    </row>
    <row r="20" spans="2:91" s="73" customFormat="1" ht="18.75" customHeight="1" x14ac:dyDescent="0.3">
      <c r="B20" s="195" t="str">
        <f>IFERROR(INDEX('Classificação 2 encontros'!B20:B75,MATCH($N20,'Classificação 2 encontros'!$J$17:$J$72,0)),"")</f>
        <v>Tânia Alves</v>
      </c>
      <c r="C20" s="195" t="str">
        <f>IFERROR(INDEX('Classificação 2 encontros'!C20:C75,MATCH($N20,'Classificação 2 encontros'!$J$17:$J$72,0)),"")</f>
        <v>EBG Mendes da Maia</v>
      </c>
      <c r="D20" s="196" t="str">
        <f>IFERROR(INDEX('Classificação 2 encontros'!D20:D75,MATCH($N20,'Classificação 2 encontros'!$J$17:$J$72,0)),"")</f>
        <v>fem</v>
      </c>
      <c r="E20" s="196">
        <f>IFERROR(INDEX('Classificação 2 encontros'!E20:E75,MATCH($N20,'Classificação 2 encontros'!$J$17:$J$72,0)),"")</f>
        <v>1</v>
      </c>
      <c r="F20" s="196" t="str">
        <f>IFERROR(INDEX('Classificação 2 encontros'!F20:F75,MATCH($N20,'Classificação 2 encontros'!$J$17:$J$72,0)),"")</f>
        <v>infantis</v>
      </c>
      <c r="G20" s="197">
        <f>IFERROR(INDEX('Classificação 2 encontros'!G20:G75,MATCH($N20,'Classificação 2 encontros'!$J$17:$J$72,0)),"")</f>
        <v>7</v>
      </c>
      <c r="H20" s="196" t="str">
        <f>IFERROR(INDEX('Classificação 2 encontros'!#REF!,MATCH($N20,'Classificação 2 encontros'!$J$17:$J$72,0)),"")</f>
        <v/>
      </c>
      <c r="I20" s="196" t="str">
        <f>IFERROR(INDEX('Classificação 2 encontros'!#REF!,MATCH($N20,'Classificação 2 encontros'!$J$17:$J$72,0)),"")</f>
        <v/>
      </c>
      <c r="J20" s="197" t="str">
        <f>IFERROR(INDEX('Classificação 2 encontros'!H20:H75,MATCH($N20,'Classificação 2 encontros'!$J$17:$J$72,0)),"")</f>
        <v/>
      </c>
      <c r="K20" s="196" t="str">
        <f>IFERROR(INDEX('Classificação 2 encontros'!#REF!,MATCH($N20,'Classificação 2 encontros'!$J$17:$J$72,0)),"")</f>
        <v/>
      </c>
      <c r="L20" s="196" t="str">
        <f>IFERROR(INDEX('Classificação 2 encontros'!#REF!,MATCH($N20,'Classificação 2 encontros'!$J$17:$J$72,0)),"")</f>
        <v/>
      </c>
      <c r="M20" s="198" t="str">
        <f t="shared" si="0"/>
        <v/>
      </c>
      <c r="N20" s="199">
        <v>4</v>
      </c>
      <c r="O20" s="78"/>
      <c r="P20" s="78"/>
      <c r="Q20" s="201" t="str">
        <f>IFERROR(INDEX('Classificação 2 encontros'!M20:M75,MATCH($N20,'Classificação 2 encontros'!$U$17:$U$72,0)),"")</f>
        <v/>
      </c>
      <c r="R20" s="201" t="str">
        <f>IFERROR(INDEX('Classificação 2 encontros'!N20:N75,MATCH($N20,'Classificação 2 encontros'!$U$17:$U$72,0)),"")</f>
        <v/>
      </c>
      <c r="S20" s="203" t="str">
        <f>IFERROR(INDEX('Classificação 2 encontros'!O20:O75,MATCH($N20,'Classificação 2 encontros'!$U$17:$U$72,0)),"")</f>
        <v/>
      </c>
      <c r="T20" s="203" t="str">
        <f>IFERROR(INDEX('Classificação 2 encontros'!P20:P75,MATCH($N20,'Classificação 2 encontros'!$U$17:$U$72,0)),"")</f>
        <v/>
      </c>
      <c r="U20" s="203" t="str">
        <f>IFERROR(INDEX('Classificação 2 encontros'!Q20:Q75,MATCH($N20,'Classificação 2 encontros'!$U$17:$U$72,0)),"")</f>
        <v/>
      </c>
      <c r="V20" s="204" t="str">
        <f>IFERROR(INDEX('Classificação 2 encontros'!R20:R75,MATCH($N20,'Classificação 2 encontros'!$U$17:$U$72,0)),"")</f>
        <v/>
      </c>
      <c r="W20" s="203" t="str">
        <f>IFERROR(INDEX('Classificação 2 encontros'!#REF!,MATCH($N20,'Classificação 2 encontros'!$U$17:$U$72,0)),"")</f>
        <v/>
      </c>
      <c r="X20" s="203" t="str">
        <f>IFERROR(INDEX('Classificação 2 encontros'!#REF!,MATCH($N20,'Classificação 2 encontros'!$U$17:$U$72,0)),"")</f>
        <v/>
      </c>
      <c r="Y20" s="204" t="str">
        <f>IFERROR(INDEX('Classificação 2 encontros'!S20:S75,MATCH($N20,'Classificação 2 encontros'!$U$17:$U$72,0)),"")</f>
        <v/>
      </c>
      <c r="Z20" s="203" t="str">
        <f>IFERROR(INDEX('Classificação 2 encontros'!#REF!,MATCH($N20,'Classificação 2 encontros'!$U$17:$U$72,0)),"")</f>
        <v/>
      </c>
      <c r="AA20" s="203" t="str">
        <f>IFERROR(INDEX('Classificação 2 encontros'!#REF!,MATCH($N20,'Classificação 2 encontros'!$U$17:$U$72,0)),"")</f>
        <v/>
      </c>
      <c r="AB20" s="174" t="str">
        <f t="shared" si="1"/>
        <v/>
      </c>
      <c r="AC20" s="200">
        <v>4</v>
      </c>
      <c r="AD20" s="79"/>
      <c r="AF20" s="201">
        <f>IFERROR(INDEX('Classificação 2 encontros'!X20:X75,MATCH($N20,'Classificação 2 encontros'!$AF$17:$AF$72,0)),"")</f>
        <v>0</v>
      </c>
      <c r="AG20" s="201">
        <f>IFERROR(INDEX('Classificação 2 encontros'!Y20:Y75,MATCH($N20,'Classificação 2 encontros'!$AF$17:$AF$72,0)),"")</f>
        <v>0</v>
      </c>
      <c r="AH20" s="203">
        <f>IFERROR(INDEX('Classificação 2 encontros'!Z20:Z75,MATCH($N20,'Classificação 2 encontros'!$AF$17:$AF$72,0)),"")</f>
        <v>0</v>
      </c>
      <c r="AI20" s="203">
        <f>IFERROR(INDEX('Classificação 2 encontros'!AA20:AA75,MATCH($N20,'Classificação 2 encontros'!$AF$17:$AF$72,0)),"")</f>
        <v>0</v>
      </c>
      <c r="AJ20" s="203">
        <f>IFERROR(INDEX('Classificação 2 encontros'!AB20:AB75,MATCH($N20,'Classificação 2 encontros'!$AF$17:$AF$72,0)),"")</f>
        <v>0</v>
      </c>
      <c r="AK20" s="204">
        <f>IFERROR(INDEX('Classificação 2 encontros'!AC20:AC75,MATCH($N20,'Classificação 2 encontros'!$AF$17:$AF$72,0)),"")</f>
        <v>0</v>
      </c>
      <c r="AL20" s="203" t="str">
        <f>IFERROR(INDEX('Classificação 2 encontros'!#REF!,MATCH($N20,'Classificação 2 encontros'!$AF$17:$AF$72,0)),"")</f>
        <v/>
      </c>
      <c r="AM20" s="174" t="str">
        <f>IFERROR(INDEX('Classificação 2 encontros'!#REF!,MATCH($N20,'Classificação 2 encontros'!$AF$17:$AF$72,0)),"")</f>
        <v/>
      </c>
      <c r="AN20" s="204">
        <f>IFERROR(INDEX('Classificação 2 encontros'!AD20:AD75,MATCH($N20,'Classificação 2 encontros'!$AF$17:$AF$72,0)),"")</f>
        <v>0</v>
      </c>
      <c r="AO20" s="203" t="str">
        <f>IFERROR(INDEX('Classificação 2 encontros'!#REF!,MATCH($N20,'Classificação 2 encontros'!$AF$17:$AF$72,0)),"")</f>
        <v/>
      </c>
      <c r="AP20" s="174" t="str">
        <f>IFERROR(INDEX('Classificação 2 encontros'!#REF!,MATCH($N20,'Classificação 2 encontros'!$AF$17:$AF$72,0)),"")</f>
        <v/>
      </c>
      <c r="AQ20" s="174" t="str">
        <f t="shared" si="2"/>
        <v/>
      </c>
      <c r="AR20" s="200">
        <v>4</v>
      </c>
      <c r="AS20" s="78"/>
      <c r="AT20" s="201" t="str">
        <f>IFERROR(INDEX('Classificação 2 encontros'!AH20:AH75,MATCH($N20,'Classificação 2 encontros'!$AP$17:$AP$72,0)),"")</f>
        <v/>
      </c>
      <c r="AU20" s="201" t="str">
        <f>IFERROR(INDEX('Classificação 2 encontros'!AI20:AI75,MATCH($N20,'Classificação 2 encontros'!$AP$17:$AP$72,0)),"")</f>
        <v/>
      </c>
      <c r="AV20" s="201" t="str">
        <f>IFERROR(INDEX('Classificação 2 encontros'!AJ20:AJ75,MATCH($N20,'Classificação 2 encontros'!$AP$17:$AP$72,0)),"")</f>
        <v/>
      </c>
      <c r="AW20" s="201" t="str">
        <f>IFERROR(INDEX('Classificação 2 encontros'!AK20:AK75,MATCH($N20,'Classificação 2 encontros'!$AP$17:$AP$72,0)),"")</f>
        <v/>
      </c>
      <c r="AX20" s="201" t="str">
        <f>IFERROR(INDEX('Classificação 2 encontros'!AL20:AL75,MATCH($N20,'Classificação 2 encontros'!$AP$17:$AP$72,0)),"")</f>
        <v/>
      </c>
      <c r="AY20" s="202" t="str">
        <f>IFERROR(INDEX('Classificação 2 encontros'!AM20:AM75,MATCH($N20,'Classificação 2 encontros'!$AP$17:$AP$72,0)),"")</f>
        <v/>
      </c>
      <c r="AZ20" s="201" t="str">
        <f>IFERROR(INDEX('Classificação 2 encontros'!#REF!,MATCH($N20,'Classificação 2 encontros'!$AP$17:$AP$72,0)),"")</f>
        <v/>
      </c>
      <c r="BA20" s="201" t="str">
        <f>IFERROR(INDEX('Classificação 2 encontros'!#REF!,MATCH($N20,'Classificação 2 encontros'!$AP$17:$AP$72,0)),"")</f>
        <v/>
      </c>
      <c r="BB20" s="202" t="str">
        <f>IFERROR(INDEX('Classificação 2 encontros'!AN20:AN75,MATCH($N20,'Classificação 2 encontros'!$AP$17:$AP$72,0)),"")</f>
        <v/>
      </c>
      <c r="BC20" s="201" t="str">
        <f>IFERROR(INDEX('Classificação 2 encontros'!#REF!,MATCH($N20,'Classificação 2 encontros'!$AP$17:$AP$72,0)),"")</f>
        <v/>
      </c>
      <c r="BD20" s="201" t="str">
        <f>IFERROR(INDEX('Classificação 2 encontros'!#REF!,MATCH($N20,'Classificação 2 encontros'!$AP$17:$AP$72,0)),"")</f>
        <v/>
      </c>
      <c r="BE20" s="174" t="str">
        <f t="shared" si="3"/>
        <v/>
      </c>
      <c r="BF20" s="200">
        <v>4</v>
      </c>
      <c r="BH20" s="201">
        <f>IFERROR(INDEX('Classificação 2 encontros'!AR20:AR75,MATCH($N20,'Classificação 2 encontros'!$AZ$17:$AZ$72,0)),"")</f>
        <v>0</v>
      </c>
      <c r="BI20" s="201">
        <f>IFERROR(INDEX('Classificação 2 encontros'!AS20:AS75,MATCH($N20,'Classificação 2 encontros'!$AZ$17:$AZ$72,0)),"")</f>
        <v>0</v>
      </c>
      <c r="BJ20" s="206">
        <f>IFERROR(INDEX('Classificação 2 encontros'!AT20:AT75,MATCH($N20,'Classificação 2 encontros'!$AZ$17:$AZ$72,0)),"")</f>
        <v>0</v>
      </c>
      <c r="BK20" s="206">
        <f>IFERROR(INDEX('Classificação 2 encontros'!AU20:AU75,MATCH($N20,'Classificação 2 encontros'!$AZ$17:$AZ$72,0)),"")</f>
        <v>0</v>
      </c>
      <c r="BL20" s="206">
        <f>IFERROR(INDEX('Classificação 2 encontros'!AV20:AV75,MATCH($N20,'Classificação 2 encontros'!$AZ$17:$AZ$72,0)),"")</f>
        <v>0</v>
      </c>
      <c r="BM20" s="202">
        <f>IFERROR(INDEX('Classificação 2 encontros'!AW20:AW75,MATCH($N20,'Classificação 2 encontros'!$AZ$17:$AZ$72,0)),"")</f>
        <v>0</v>
      </c>
      <c r="BN20" s="201" t="str">
        <f>IFERROR(INDEX('Classificação 2 encontros'!#REF!,MATCH($N20,'Classificação 2 encontros'!$AZ$17:$AZ$72,0)),"")</f>
        <v/>
      </c>
      <c r="BO20" s="201" t="str">
        <f>IFERROR(INDEX('Classificação 2 encontros'!#REF!,MATCH($N20,'Classificação 2 encontros'!$AZ$17:$AZ$72,0)),"")</f>
        <v/>
      </c>
      <c r="BP20" s="202">
        <f>IFERROR(INDEX('Classificação 2 encontros'!AX20:AX75,MATCH($N20,'Classificação 2 encontros'!$AZ$17:$AZ$72,0)),"")</f>
        <v>0</v>
      </c>
      <c r="BQ20" s="201" t="str">
        <f>IFERROR(INDEX('Classificação 2 encontros'!#REF!,MATCH($N20,'Classificação 2 encontros'!$AZ$17:$AZ$72,0)),"")</f>
        <v/>
      </c>
      <c r="BR20" s="201" t="str">
        <f>IFERROR(INDEX('Classificação 2 encontros'!#REF!,MATCH($N20,'Classificação 2 encontros'!$AZ$17:$AZ$72,0)),"")</f>
        <v/>
      </c>
      <c r="BS20" s="174" t="str">
        <f t="shared" si="4"/>
        <v/>
      </c>
      <c r="BT20" s="200">
        <v>4</v>
      </c>
      <c r="BU20" s="78"/>
      <c r="BV20" s="78"/>
      <c r="BW20" s="201" t="str">
        <f>IFERROR(INDEX('Classificação 2 encontros'!BC20:BC75,MATCH($N20,'Classificação 2 encontros'!$BK$17:$BK$72,0)),"")</f>
        <v/>
      </c>
      <c r="BX20" s="201" t="str">
        <f>IFERROR(INDEX('Classificação 2 encontros'!BD20:BD75,MATCH($N20,'Classificação 2 encontros'!$BK$17:$BK$72,0)),"")</f>
        <v/>
      </c>
      <c r="BY20" s="201" t="str">
        <f>IFERROR(INDEX('Classificação 2 encontros'!BE20:BE75,MATCH($N20,'Classificação 2 encontros'!$BK$17:$BK$72,0)),"")</f>
        <v/>
      </c>
      <c r="BZ20" s="201" t="str">
        <f>IFERROR(INDEX('Classificação 2 encontros'!BF20:BF75,MATCH($N20,'Classificação 2 encontros'!$BK$17:$BK$72,0)),"")</f>
        <v/>
      </c>
      <c r="CA20" s="201" t="str">
        <f>IFERROR(INDEX('Classificação 2 encontros'!BG20:BG75,MATCH($N20,'Classificação 2 encontros'!$BK$17:$BK$72,0)),"")</f>
        <v/>
      </c>
      <c r="CB20" s="201" t="str">
        <f>IFERROR(INDEX('Classificação 2 encontros'!BH20:BH75,MATCH($N20,'Classificação 2 encontros'!$BK$17:$BK$72,0)),"")</f>
        <v/>
      </c>
      <c r="CC20" s="201" t="str">
        <f>IFERROR(INDEX('Classificação 2 encontros'!#REF!,MATCH($N20,'Classificação 2 encontros'!$BK$17:$BK$72,0)),"")</f>
        <v/>
      </c>
      <c r="CD20" s="201" t="str">
        <f>IFERROR(INDEX('Classificação 2 encontros'!#REF!,MATCH($N20,'Classificação 2 encontros'!$BK$17:$BK$72,0)),"")</f>
        <v/>
      </c>
      <c r="CE20" s="201" t="str">
        <f>IFERROR(INDEX('Classificação 2 encontros'!BI20:BI75,MATCH($N20,'Classificação 2 encontros'!$BK$17:$BK$72,0)),"")</f>
        <v/>
      </c>
      <c r="CF20" s="201" t="str">
        <f>IFERROR(INDEX('Classificação 2 encontros'!#REF!,MATCH($N20,'Classificação 2 encontros'!$BK$17:$BK$72,0)),"")</f>
        <v/>
      </c>
      <c r="CG20" s="201" t="str">
        <f>IFERROR(INDEX('Classificação 2 encontros'!#REF!,MATCH($N20,'Classificação 2 encontros'!$BK$17:$BK$72,0)),"")</f>
        <v/>
      </c>
      <c r="CH20" s="174" t="str">
        <f t="shared" si="5"/>
        <v/>
      </c>
      <c r="CI20" s="200">
        <v>4</v>
      </c>
      <c r="CJ20" s="79"/>
      <c r="CL20" s="78"/>
      <c r="CM20" s="78"/>
    </row>
    <row r="21" spans="2:91" s="73" customFormat="1" ht="18.75" customHeight="1" x14ac:dyDescent="0.3">
      <c r="B21" s="195" t="str">
        <f>IFERROR(INDEX('Classificação 2 encontros'!B21:B76,MATCH($N21,'Classificação 2 encontros'!$J$17:$J$72,0)),"")</f>
        <v>Diana Maia</v>
      </c>
      <c r="C21" s="195" t="str">
        <f>IFERROR(INDEX('Classificação 2 encontros'!C21:C76,MATCH($N21,'Classificação 2 encontros'!$J$17:$J$72,0)),"")</f>
        <v>ES D. Dinis</v>
      </c>
      <c r="D21" s="196" t="str">
        <f>IFERROR(INDEX('Classificação 2 encontros'!D21:D76,MATCH($N21,'Classificação 2 encontros'!$J$17:$J$72,0)),"")</f>
        <v>fem</v>
      </c>
      <c r="E21" s="196">
        <f>IFERROR(INDEX('Classificação 2 encontros'!E21:E76,MATCH($N21,'Classificação 2 encontros'!$J$17:$J$72,0)),"")</f>
        <v>1</v>
      </c>
      <c r="F21" s="196" t="str">
        <f>IFERROR(INDEX('Classificação 2 encontros'!F21:F76,MATCH($N21,'Classificação 2 encontros'!$J$17:$J$72,0)),"")</f>
        <v>infantis</v>
      </c>
      <c r="G21" s="197">
        <f>IFERROR(INDEX('Classificação 2 encontros'!G21:G76,MATCH($N21,'Classificação 2 encontros'!$J$17:$J$72,0)),"")</f>
        <v>9.5</v>
      </c>
      <c r="H21" s="196" t="str">
        <f>IFERROR(INDEX('Classificação 2 encontros'!#REF!,MATCH($N21,'Classificação 2 encontros'!$J$17:$J$72,0)),"")</f>
        <v/>
      </c>
      <c r="I21" s="196" t="str">
        <f>IFERROR(INDEX('Classificação 2 encontros'!#REF!,MATCH($N21,'Classificação 2 encontros'!$J$17:$J$72,0)),"")</f>
        <v/>
      </c>
      <c r="J21" s="197" t="str">
        <f>IFERROR(INDEX('Classificação 2 encontros'!H21:H76,MATCH($N21,'Classificação 2 encontros'!$J$17:$J$72,0)),"")</f>
        <v/>
      </c>
      <c r="K21" s="196" t="str">
        <f>IFERROR(INDEX('Classificação 2 encontros'!#REF!,MATCH($N21,'Classificação 2 encontros'!$J$17:$J$72,0)),"")</f>
        <v/>
      </c>
      <c r="L21" s="196" t="str">
        <f>IFERROR(INDEX('Classificação 2 encontros'!#REF!,MATCH($N21,'Classificação 2 encontros'!$J$17:$J$72,0)),"")</f>
        <v/>
      </c>
      <c r="M21" s="198" t="str">
        <f t="shared" si="0"/>
        <v/>
      </c>
      <c r="N21" s="199">
        <v>5</v>
      </c>
      <c r="O21" s="78"/>
      <c r="P21" s="78"/>
      <c r="Q21" s="201" t="str">
        <f>IFERROR(INDEX('Classificação 2 encontros'!M21:M76,MATCH($N21,'Classificação 2 encontros'!$U$17:$U$72,0)),"")</f>
        <v/>
      </c>
      <c r="R21" s="201" t="str">
        <f>IFERROR(INDEX('Classificação 2 encontros'!N21:N76,MATCH($N21,'Classificação 2 encontros'!$U$17:$U$72,0)),"")</f>
        <v/>
      </c>
      <c r="S21" s="203" t="str">
        <f>IFERROR(INDEX('Classificação 2 encontros'!O21:O76,MATCH($N21,'Classificação 2 encontros'!$U$17:$U$72,0)),"")</f>
        <v/>
      </c>
      <c r="T21" s="203" t="str">
        <f>IFERROR(INDEX('Classificação 2 encontros'!P21:P76,MATCH($N21,'Classificação 2 encontros'!$U$17:$U$72,0)),"")</f>
        <v/>
      </c>
      <c r="U21" s="203" t="str">
        <f>IFERROR(INDEX('Classificação 2 encontros'!Q21:Q76,MATCH($N21,'Classificação 2 encontros'!$U$17:$U$72,0)),"")</f>
        <v/>
      </c>
      <c r="V21" s="204" t="str">
        <f>IFERROR(INDEX('Classificação 2 encontros'!R21:R76,MATCH($N21,'Classificação 2 encontros'!$U$17:$U$72,0)),"")</f>
        <v/>
      </c>
      <c r="W21" s="203" t="str">
        <f>IFERROR(INDEX('Classificação 2 encontros'!#REF!,MATCH($N21,'Classificação 2 encontros'!$U$17:$U$72,0)),"")</f>
        <v/>
      </c>
      <c r="X21" s="203" t="str">
        <f>IFERROR(INDEX('Classificação 2 encontros'!#REF!,MATCH($N21,'Classificação 2 encontros'!$U$17:$U$72,0)),"")</f>
        <v/>
      </c>
      <c r="Y21" s="204" t="str">
        <f>IFERROR(INDEX('Classificação 2 encontros'!S21:S76,MATCH($N21,'Classificação 2 encontros'!$U$17:$U$72,0)),"")</f>
        <v/>
      </c>
      <c r="Z21" s="203" t="str">
        <f>IFERROR(INDEX('Classificação 2 encontros'!#REF!,MATCH($N21,'Classificação 2 encontros'!$U$17:$U$72,0)),"")</f>
        <v/>
      </c>
      <c r="AA21" s="203" t="str">
        <f>IFERROR(INDEX('Classificação 2 encontros'!#REF!,MATCH($N21,'Classificação 2 encontros'!$U$17:$U$72,0)),"")</f>
        <v/>
      </c>
      <c r="AB21" s="174" t="str">
        <f t="shared" si="1"/>
        <v/>
      </c>
      <c r="AC21" s="200">
        <v>5</v>
      </c>
      <c r="AD21" s="79"/>
      <c r="AF21" s="201" t="str">
        <f>IFERROR(INDEX('Classificação 2 encontros'!X21:X76,MATCH($N21,'Classificação 2 encontros'!$AF$17:$AF$72,0)),"")</f>
        <v/>
      </c>
      <c r="AG21" s="201" t="str">
        <f>IFERROR(INDEX('Classificação 2 encontros'!Y21:Y76,MATCH($N21,'Classificação 2 encontros'!$AF$17:$AF$72,0)),"")</f>
        <v/>
      </c>
      <c r="AH21" s="203" t="str">
        <f>IFERROR(INDEX('Classificação 2 encontros'!Z21:Z76,MATCH($N21,'Classificação 2 encontros'!$AF$17:$AF$72,0)),"")</f>
        <v/>
      </c>
      <c r="AI21" s="203" t="str">
        <f>IFERROR(INDEX('Classificação 2 encontros'!AA21:AA76,MATCH($N21,'Classificação 2 encontros'!$AF$17:$AF$72,0)),"")</f>
        <v/>
      </c>
      <c r="AJ21" s="203" t="str">
        <f>IFERROR(INDEX('Classificação 2 encontros'!AB21:AB76,MATCH($N21,'Classificação 2 encontros'!$AF$17:$AF$72,0)),"")</f>
        <v/>
      </c>
      <c r="AK21" s="204" t="str">
        <f>IFERROR(INDEX('Classificação 2 encontros'!AC21:AC76,MATCH($N21,'Classificação 2 encontros'!$AF$17:$AF$72,0)),"")</f>
        <v/>
      </c>
      <c r="AL21" s="203" t="str">
        <f>IFERROR(INDEX('Classificação 2 encontros'!#REF!,MATCH($N21,'Classificação 2 encontros'!$AF$17:$AF$72,0)),"")</f>
        <v/>
      </c>
      <c r="AM21" s="174" t="str">
        <f>IFERROR(INDEX('Classificação 2 encontros'!#REF!,MATCH($N21,'Classificação 2 encontros'!$AF$17:$AF$72,0)),"")</f>
        <v/>
      </c>
      <c r="AN21" s="204" t="str">
        <f>IFERROR(INDEX('Classificação 2 encontros'!AD21:AD76,MATCH($N21,'Classificação 2 encontros'!$AF$17:$AF$72,0)),"")</f>
        <v/>
      </c>
      <c r="AO21" s="203" t="str">
        <f>IFERROR(INDEX('Classificação 2 encontros'!#REF!,MATCH($N21,'Classificação 2 encontros'!$AF$17:$AF$72,0)),"")</f>
        <v/>
      </c>
      <c r="AP21" s="174" t="str">
        <f>IFERROR(INDEX('Classificação 2 encontros'!#REF!,MATCH($N21,'Classificação 2 encontros'!$AF$17:$AF$72,0)),"")</f>
        <v/>
      </c>
      <c r="AQ21" s="174" t="str">
        <f t="shared" si="2"/>
        <v/>
      </c>
      <c r="AR21" s="200">
        <v>5</v>
      </c>
      <c r="AS21" s="78"/>
      <c r="AT21" s="201" t="str">
        <f>IFERROR(INDEX('Classificação 2 encontros'!AH21:AH76,MATCH($N21,'Classificação 2 encontros'!$AP$17:$AP$72,0)),"")</f>
        <v/>
      </c>
      <c r="AU21" s="201" t="str">
        <f>IFERROR(INDEX('Classificação 2 encontros'!AI21:AI76,MATCH($N21,'Classificação 2 encontros'!$AP$17:$AP$72,0)),"")</f>
        <v/>
      </c>
      <c r="AV21" s="201" t="str">
        <f>IFERROR(INDEX('Classificação 2 encontros'!AJ21:AJ76,MATCH($N21,'Classificação 2 encontros'!$AP$17:$AP$72,0)),"")</f>
        <v/>
      </c>
      <c r="AW21" s="201" t="str">
        <f>IFERROR(INDEX('Classificação 2 encontros'!AK21:AK76,MATCH($N21,'Classificação 2 encontros'!$AP$17:$AP$72,0)),"")</f>
        <v/>
      </c>
      <c r="AX21" s="201" t="str">
        <f>IFERROR(INDEX('Classificação 2 encontros'!AL21:AL76,MATCH($N21,'Classificação 2 encontros'!$AP$17:$AP$72,0)),"")</f>
        <v/>
      </c>
      <c r="AY21" s="202" t="str">
        <f>IFERROR(INDEX('Classificação 2 encontros'!AM21:AM76,MATCH($N21,'Classificação 2 encontros'!$AP$17:$AP$72,0)),"")</f>
        <v/>
      </c>
      <c r="AZ21" s="201" t="str">
        <f>IFERROR(INDEX('Classificação 2 encontros'!#REF!,MATCH($N21,'Classificação 2 encontros'!$AP$17:$AP$72,0)),"")</f>
        <v/>
      </c>
      <c r="BA21" s="201" t="str">
        <f>IFERROR(INDEX('Classificação 2 encontros'!#REF!,MATCH($N21,'Classificação 2 encontros'!$AP$17:$AP$72,0)),"")</f>
        <v/>
      </c>
      <c r="BB21" s="202" t="str">
        <f>IFERROR(INDEX('Classificação 2 encontros'!AN21:AN76,MATCH($N21,'Classificação 2 encontros'!$AP$17:$AP$72,0)),"")</f>
        <v/>
      </c>
      <c r="BC21" s="201" t="str">
        <f>IFERROR(INDEX('Classificação 2 encontros'!#REF!,MATCH($N21,'Classificação 2 encontros'!$AP$17:$AP$72,0)),"")</f>
        <v/>
      </c>
      <c r="BD21" s="201" t="str">
        <f>IFERROR(INDEX('Classificação 2 encontros'!#REF!,MATCH($N21,'Classificação 2 encontros'!$AP$17:$AP$72,0)),"")</f>
        <v/>
      </c>
      <c r="BE21" s="174" t="str">
        <f t="shared" si="3"/>
        <v/>
      </c>
      <c r="BF21" s="200">
        <v>5</v>
      </c>
      <c r="BH21" s="201" t="str">
        <f>IFERROR(INDEX('Classificação 2 encontros'!AR21:AR76,MATCH($N21,'Classificação 2 encontros'!$AZ$17:$AZ$72,0)),"")</f>
        <v/>
      </c>
      <c r="BI21" s="201" t="str">
        <f>IFERROR(INDEX('Classificação 2 encontros'!AS21:AS76,MATCH($N21,'Classificação 2 encontros'!$AZ$17:$AZ$72,0)),"")</f>
        <v/>
      </c>
      <c r="BJ21" s="206" t="str">
        <f>IFERROR(INDEX('Classificação 2 encontros'!AT21:AT76,MATCH($N21,'Classificação 2 encontros'!$AZ$17:$AZ$72,0)),"")</f>
        <v/>
      </c>
      <c r="BK21" s="206" t="str">
        <f>IFERROR(INDEX('Classificação 2 encontros'!AU21:AU76,MATCH($N21,'Classificação 2 encontros'!$AZ$17:$AZ$72,0)),"")</f>
        <v/>
      </c>
      <c r="BL21" s="206" t="str">
        <f>IFERROR(INDEX('Classificação 2 encontros'!AV21:AV76,MATCH($N21,'Classificação 2 encontros'!$AZ$17:$AZ$72,0)),"")</f>
        <v/>
      </c>
      <c r="BM21" s="202" t="str">
        <f>IFERROR(INDEX('Classificação 2 encontros'!AW21:AW76,MATCH($N21,'Classificação 2 encontros'!$AZ$17:$AZ$72,0)),"")</f>
        <v/>
      </c>
      <c r="BN21" s="201" t="str">
        <f>IFERROR(INDEX('Classificação 2 encontros'!#REF!,MATCH($N21,'Classificação 2 encontros'!$AZ$17:$AZ$72,0)),"")</f>
        <v/>
      </c>
      <c r="BO21" s="201" t="str">
        <f>IFERROR(INDEX('Classificação 2 encontros'!#REF!,MATCH($N21,'Classificação 2 encontros'!$AZ$17:$AZ$72,0)),"")</f>
        <v/>
      </c>
      <c r="BP21" s="202" t="str">
        <f>IFERROR(INDEX('Classificação 2 encontros'!AX21:AX76,MATCH($N21,'Classificação 2 encontros'!$AZ$17:$AZ$72,0)),"")</f>
        <v/>
      </c>
      <c r="BQ21" s="201" t="str">
        <f>IFERROR(INDEX('Classificação 2 encontros'!#REF!,MATCH($N21,'Classificação 2 encontros'!$AZ$17:$AZ$72,0)),"")</f>
        <v/>
      </c>
      <c r="BR21" s="201" t="str">
        <f>IFERROR(INDEX('Classificação 2 encontros'!#REF!,MATCH($N21,'Classificação 2 encontros'!$AZ$17:$AZ$72,0)),"")</f>
        <v/>
      </c>
      <c r="BS21" s="174" t="str">
        <f t="shared" si="4"/>
        <v/>
      </c>
      <c r="BT21" s="200">
        <v>5</v>
      </c>
      <c r="BU21" s="78"/>
      <c r="BV21" s="78"/>
      <c r="BW21" s="201" t="str">
        <f>IFERROR(INDEX('Classificação 2 encontros'!BC21:BC76,MATCH($N21,'Classificação 2 encontros'!$BK$17:$BK$72,0)),"")</f>
        <v/>
      </c>
      <c r="BX21" s="201" t="str">
        <f>IFERROR(INDEX('Classificação 2 encontros'!BD21:BD76,MATCH($N21,'Classificação 2 encontros'!$BK$17:$BK$72,0)),"")</f>
        <v/>
      </c>
      <c r="BY21" s="201" t="str">
        <f>IFERROR(INDEX('Classificação 2 encontros'!BE21:BE76,MATCH($N21,'Classificação 2 encontros'!$BK$17:$BK$72,0)),"")</f>
        <v/>
      </c>
      <c r="BZ21" s="201" t="str">
        <f>IFERROR(INDEX('Classificação 2 encontros'!BF21:BF76,MATCH($N21,'Classificação 2 encontros'!$BK$17:$BK$72,0)),"")</f>
        <v/>
      </c>
      <c r="CA21" s="201" t="str">
        <f>IFERROR(INDEX('Classificação 2 encontros'!BG21:BG76,MATCH($N21,'Classificação 2 encontros'!$BK$17:$BK$72,0)),"")</f>
        <v/>
      </c>
      <c r="CB21" s="201" t="str">
        <f>IFERROR(INDEX('Classificação 2 encontros'!BH21:BH76,MATCH($N21,'Classificação 2 encontros'!$BK$17:$BK$72,0)),"")</f>
        <v/>
      </c>
      <c r="CC21" s="201" t="str">
        <f>IFERROR(INDEX('Classificação 2 encontros'!#REF!,MATCH($N21,'Classificação 2 encontros'!$BK$17:$BK$72,0)),"")</f>
        <v/>
      </c>
      <c r="CD21" s="201" t="str">
        <f>IFERROR(INDEX('Classificação 2 encontros'!#REF!,MATCH($N21,'Classificação 2 encontros'!$BK$17:$BK$72,0)),"")</f>
        <v/>
      </c>
      <c r="CE21" s="201" t="str">
        <f>IFERROR(INDEX('Classificação 2 encontros'!BI21:BI76,MATCH($N21,'Classificação 2 encontros'!$BK$17:$BK$72,0)),"")</f>
        <v/>
      </c>
      <c r="CF21" s="201" t="str">
        <f>IFERROR(INDEX('Classificação 2 encontros'!#REF!,MATCH($N21,'Classificação 2 encontros'!$BK$17:$BK$72,0)),"")</f>
        <v/>
      </c>
      <c r="CG21" s="201" t="str">
        <f>IFERROR(INDEX('Classificação 2 encontros'!#REF!,MATCH($N21,'Classificação 2 encontros'!$BK$17:$BK$72,0)),"")</f>
        <v/>
      </c>
      <c r="CH21" s="174" t="str">
        <f t="shared" si="5"/>
        <v/>
      </c>
      <c r="CI21" s="200">
        <v>5</v>
      </c>
      <c r="CJ21" s="79"/>
      <c r="CL21" s="78"/>
      <c r="CM21" s="78"/>
    </row>
    <row r="22" spans="2:91" s="73" customFormat="1" ht="18.75" customHeight="1" x14ac:dyDescent="0.3">
      <c r="B22" s="195" t="str">
        <f>IFERROR(INDEX('Classificação 2 encontros'!B22:B77,MATCH($N22,'Classificação 2 encontros'!$J$17:$J$72,0)),"")</f>
        <v/>
      </c>
      <c r="C22" s="195" t="str">
        <f>IFERROR(INDEX('Classificação 2 encontros'!C22:C77,MATCH($N22,'Classificação 2 encontros'!$J$17:$J$72,0)),"")</f>
        <v/>
      </c>
      <c r="D22" s="196" t="str">
        <f>IFERROR(INDEX('Classificação 2 encontros'!D22:D77,MATCH($N22,'Classificação 2 encontros'!$J$17:$J$72,0)),"")</f>
        <v/>
      </c>
      <c r="E22" s="196" t="str">
        <f>IFERROR(INDEX('Classificação 2 encontros'!E22:E77,MATCH($N22,'Classificação 2 encontros'!$J$17:$J$72,0)),"")</f>
        <v/>
      </c>
      <c r="F22" s="196" t="str">
        <f>IFERROR(INDEX('Classificação 2 encontros'!F22:F77,MATCH($N22,'Classificação 2 encontros'!$J$17:$J$72,0)),"")</f>
        <v/>
      </c>
      <c r="G22" s="197" t="str">
        <f>IFERROR(INDEX('Classificação 2 encontros'!G22:G77,MATCH($N22,'Classificação 2 encontros'!$J$17:$J$72,0)),"")</f>
        <v/>
      </c>
      <c r="H22" s="196" t="str">
        <f>IFERROR(INDEX('Classificação 2 encontros'!#REF!,MATCH($N22,'Classificação 2 encontros'!$J$17:$J$72,0)),"")</f>
        <v/>
      </c>
      <c r="I22" s="196" t="str">
        <f>IFERROR(INDEX('Classificação 2 encontros'!#REF!,MATCH($N22,'Classificação 2 encontros'!$J$17:$J$72,0)),"")</f>
        <v/>
      </c>
      <c r="J22" s="197" t="str">
        <f>IFERROR(INDEX('Classificação 2 encontros'!H22:H77,MATCH($N22,'Classificação 2 encontros'!$J$17:$J$72,0)),"")</f>
        <v/>
      </c>
      <c r="K22" s="196" t="str">
        <f>IFERROR(INDEX('Classificação 2 encontros'!#REF!,MATCH($N22,'Classificação 2 encontros'!$J$17:$J$72,0)),"")</f>
        <v/>
      </c>
      <c r="L22" s="196" t="str">
        <f>IFERROR(INDEX('Classificação 2 encontros'!#REF!,MATCH($N22,'Classificação 2 encontros'!$J$17:$J$72,0)),"")</f>
        <v/>
      </c>
      <c r="M22" s="198" t="str">
        <f t="shared" si="0"/>
        <v/>
      </c>
      <c r="N22" s="199">
        <v>6</v>
      </c>
      <c r="O22" s="78"/>
      <c r="P22" s="78"/>
      <c r="Q22" s="201" t="str">
        <f>IFERROR(INDEX('Classificação 2 encontros'!M22:M77,MATCH($N22,'Classificação 2 encontros'!$U$17:$U$72,0)),"")</f>
        <v/>
      </c>
      <c r="R22" s="201" t="str">
        <f>IFERROR(INDEX('Classificação 2 encontros'!N22:N77,MATCH($N22,'Classificação 2 encontros'!$U$17:$U$72,0)),"")</f>
        <v/>
      </c>
      <c r="S22" s="203" t="str">
        <f>IFERROR(INDEX('Classificação 2 encontros'!O22:O77,MATCH($N22,'Classificação 2 encontros'!$U$17:$U$72,0)),"")</f>
        <v/>
      </c>
      <c r="T22" s="203" t="str">
        <f>IFERROR(INDEX('Classificação 2 encontros'!P22:P77,MATCH($N22,'Classificação 2 encontros'!$U$17:$U$72,0)),"")</f>
        <v/>
      </c>
      <c r="U22" s="203" t="str">
        <f>IFERROR(INDEX('Classificação 2 encontros'!Q22:Q77,MATCH($N22,'Classificação 2 encontros'!$U$17:$U$72,0)),"")</f>
        <v/>
      </c>
      <c r="V22" s="204" t="str">
        <f>IFERROR(INDEX('Classificação 2 encontros'!R22:R77,MATCH($N22,'Classificação 2 encontros'!$U$17:$U$72,0)),"")</f>
        <v/>
      </c>
      <c r="W22" s="203" t="str">
        <f>IFERROR(INDEX('Classificação 2 encontros'!#REF!,MATCH($N22,'Classificação 2 encontros'!$U$17:$U$72,0)),"")</f>
        <v/>
      </c>
      <c r="X22" s="203" t="str">
        <f>IFERROR(INDEX('Classificação 2 encontros'!#REF!,MATCH($N22,'Classificação 2 encontros'!$U$17:$U$72,0)),"")</f>
        <v/>
      </c>
      <c r="Y22" s="204" t="str">
        <f>IFERROR(INDEX('Classificação 2 encontros'!S22:S77,MATCH($N22,'Classificação 2 encontros'!$U$17:$U$72,0)),"")</f>
        <v/>
      </c>
      <c r="Z22" s="203" t="str">
        <f>IFERROR(INDEX('Classificação 2 encontros'!#REF!,MATCH($N22,'Classificação 2 encontros'!$U$17:$U$72,0)),"")</f>
        <v/>
      </c>
      <c r="AA22" s="203" t="str">
        <f>IFERROR(INDEX('Classificação 2 encontros'!#REF!,MATCH($N22,'Classificação 2 encontros'!$U$17:$U$72,0)),"")</f>
        <v/>
      </c>
      <c r="AB22" s="174" t="str">
        <f t="shared" si="1"/>
        <v/>
      </c>
      <c r="AC22" s="200">
        <v>6</v>
      </c>
      <c r="AD22" s="79"/>
      <c r="AF22" s="201" t="str">
        <f>IFERROR(INDEX('Classificação 2 encontros'!X22:X77,MATCH($N22,'Classificação 2 encontros'!$AF$17:$AF$72,0)),"")</f>
        <v/>
      </c>
      <c r="AG22" s="201" t="str">
        <f>IFERROR(INDEX('Classificação 2 encontros'!Y22:Y77,MATCH($N22,'Classificação 2 encontros'!$AF$17:$AF$72,0)),"")</f>
        <v/>
      </c>
      <c r="AH22" s="203" t="str">
        <f>IFERROR(INDEX('Classificação 2 encontros'!Z22:Z77,MATCH($N22,'Classificação 2 encontros'!$AF$17:$AF$72,0)),"")</f>
        <v/>
      </c>
      <c r="AI22" s="203" t="str">
        <f>IFERROR(INDEX('Classificação 2 encontros'!AA22:AA77,MATCH($N22,'Classificação 2 encontros'!$AF$17:$AF$72,0)),"")</f>
        <v/>
      </c>
      <c r="AJ22" s="203" t="str">
        <f>IFERROR(INDEX('Classificação 2 encontros'!AB22:AB77,MATCH($N22,'Classificação 2 encontros'!$AF$17:$AF$72,0)),"")</f>
        <v/>
      </c>
      <c r="AK22" s="204" t="str">
        <f>IFERROR(INDEX('Classificação 2 encontros'!AC22:AC77,MATCH($N22,'Classificação 2 encontros'!$AF$17:$AF$72,0)),"")</f>
        <v/>
      </c>
      <c r="AL22" s="203" t="str">
        <f>IFERROR(INDEX('Classificação 2 encontros'!#REF!,MATCH($N22,'Classificação 2 encontros'!$AF$17:$AF$72,0)),"")</f>
        <v/>
      </c>
      <c r="AM22" s="174" t="str">
        <f>IFERROR(INDEX('Classificação 2 encontros'!#REF!,MATCH($N22,'Classificação 2 encontros'!$AF$17:$AF$72,0)),"")</f>
        <v/>
      </c>
      <c r="AN22" s="204" t="str">
        <f>IFERROR(INDEX('Classificação 2 encontros'!AD22:AD77,MATCH($N22,'Classificação 2 encontros'!$AF$17:$AF$72,0)),"")</f>
        <v/>
      </c>
      <c r="AO22" s="203" t="str">
        <f>IFERROR(INDEX('Classificação 2 encontros'!#REF!,MATCH($N22,'Classificação 2 encontros'!$AF$17:$AF$72,0)),"")</f>
        <v/>
      </c>
      <c r="AP22" s="174" t="str">
        <f>IFERROR(INDEX('Classificação 2 encontros'!#REF!,MATCH($N22,'Classificação 2 encontros'!$AF$17:$AF$72,0)),"")</f>
        <v/>
      </c>
      <c r="AQ22" s="174" t="str">
        <f t="shared" si="2"/>
        <v/>
      </c>
      <c r="AR22" s="200">
        <v>6</v>
      </c>
      <c r="AS22" s="78"/>
      <c r="AT22" s="201" t="str">
        <f>IFERROR(INDEX('Classificação 2 encontros'!AH22:AH77,MATCH($N22,'Classificação 2 encontros'!$AP$17:$AP$72,0)),"")</f>
        <v/>
      </c>
      <c r="AU22" s="201" t="str">
        <f>IFERROR(INDEX('Classificação 2 encontros'!AI22:AI77,MATCH($N22,'Classificação 2 encontros'!$AP$17:$AP$72,0)),"")</f>
        <v/>
      </c>
      <c r="AV22" s="201" t="str">
        <f>IFERROR(INDEX('Classificação 2 encontros'!AJ22:AJ77,MATCH($N22,'Classificação 2 encontros'!$AP$17:$AP$72,0)),"")</f>
        <v/>
      </c>
      <c r="AW22" s="201" t="str">
        <f>IFERROR(INDEX('Classificação 2 encontros'!AK22:AK77,MATCH($N22,'Classificação 2 encontros'!$AP$17:$AP$72,0)),"")</f>
        <v/>
      </c>
      <c r="AX22" s="201" t="str">
        <f>IFERROR(INDEX('Classificação 2 encontros'!AL22:AL77,MATCH($N22,'Classificação 2 encontros'!$AP$17:$AP$72,0)),"")</f>
        <v/>
      </c>
      <c r="AY22" s="202" t="str">
        <f>IFERROR(INDEX('Classificação 2 encontros'!AM22:AM77,MATCH($N22,'Classificação 2 encontros'!$AP$17:$AP$72,0)),"")</f>
        <v/>
      </c>
      <c r="AZ22" s="201" t="str">
        <f>IFERROR(INDEX('Classificação 2 encontros'!#REF!,MATCH($N22,'Classificação 2 encontros'!$AP$17:$AP$72,0)),"")</f>
        <v/>
      </c>
      <c r="BA22" s="201" t="str">
        <f>IFERROR(INDEX('Classificação 2 encontros'!#REF!,MATCH($N22,'Classificação 2 encontros'!$AP$17:$AP$72,0)),"")</f>
        <v/>
      </c>
      <c r="BB22" s="202" t="str">
        <f>IFERROR(INDEX('Classificação 2 encontros'!AN22:AN77,MATCH($N22,'Classificação 2 encontros'!$AP$17:$AP$72,0)),"")</f>
        <v/>
      </c>
      <c r="BC22" s="201" t="str">
        <f>IFERROR(INDEX('Classificação 2 encontros'!#REF!,MATCH($N22,'Classificação 2 encontros'!$AP$17:$AP$72,0)),"")</f>
        <v/>
      </c>
      <c r="BD22" s="201" t="str">
        <f>IFERROR(INDEX('Classificação 2 encontros'!#REF!,MATCH($N22,'Classificação 2 encontros'!$AP$17:$AP$72,0)),"")</f>
        <v/>
      </c>
      <c r="BE22" s="174" t="str">
        <f t="shared" si="3"/>
        <v/>
      </c>
      <c r="BF22" s="200">
        <v>6</v>
      </c>
      <c r="BH22" s="201" t="str">
        <f>IFERROR(INDEX('Classificação 2 encontros'!AR22:AR77,MATCH($N22,'Classificação 2 encontros'!$AZ$17:$AZ$72,0)),"")</f>
        <v/>
      </c>
      <c r="BI22" s="201" t="str">
        <f>IFERROR(INDEX('Classificação 2 encontros'!AS22:AS77,MATCH($N22,'Classificação 2 encontros'!$AZ$17:$AZ$72,0)),"")</f>
        <v/>
      </c>
      <c r="BJ22" s="206" t="str">
        <f>IFERROR(INDEX('Classificação 2 encontros'!AT22:AT77,MATCH($N22,'Classificação 2 encontros'!$AZ$17:$AZ$72,0)),"")</f>
        <v/>
      </c>
      <c r="BK22" s="206" t="str">
        <f>IFERROR(INDEX('Classificação 2 encontros'!AU22:AU77,MATCH($N22,'Classificação 2 encontros'!$AZ$17:$AZ$72,0)),"")</f>
        <v/>
      </c>
      <c r="BL22" s="206" t="str">
        <f>IFERROR(INDEX('Classificação 2 encontros'!AV22:AV77,MATCH($N22,'Classificação 2 encontros'!$AZ$17:$AZ$72,0)),"")</f>
        <v/>
      </c>
      <c r="BM22" s="202" t="str">
        <f>IFERROR(INDEX('Classificação 2 encontros'!AW22:AW77,MATCH($N22,'Classificação 2 encontros'!$AZ$17:$AZ$72,0)),"")</f>
        <v/>
      </c>
      <c r="BN22" s="201" t="str">
        <f>IFERROR(INDEX('Classificação 2 encontros'!#REF!,MATCH($N22,'Classificação 2 encontros'!$AZ$17:$AZ$72,0)),"")</f>
        <v/>
      </c>
      <c r="BO22" s="201" t="str">
        <f>IFERROR(INDEX('Classificação 2 encontros'!#REF!,MATCH($N22,'Classificação 2 encontros'!$AZ$17:$AZ$72,0)),"")</f>
        <v/>
      </c>
      <c r="BP22" s="202" t="str">
        <f>IFERROR(INDEX('Classificação 2 encontros'!AX22:AX77,MATCH($N22,'Classificação 2 encontros'!$AZ$17:$AZ$72,0)),"")</f>
        <v/>
      </c>
      <c r="BQ22" s="201" t="str">
        <f>IFERROR(INDEX('Classificação 2 encontros'!#REF!,MATCH($N22,'Classificação 2 encontros'!$AZ$17:$AZ$72,0)),"")</f>
        <v/>
      </c>
      <c r="BR22" s="201" t="str">
        <f>IFERROR(INDEX('Classificação 2 encontros'!#REF!,MATCH($N22,'Classificação 2 encontros'!$AZ$17:$AZ$72,0)),"")</f>
        <v/>
      </c>
      <c r="BS22" s="174" t="str">
        <f t="shared" si="4"/>
        <v/>
      </c>
      <c r="BT22" s="200">
        <v>6</v>
      </c>
      <c r="BU22" s="78"/>
      <c r="BV22" s="78"/>
      <c r="BW22" s="201" t="str">
        <f>IFERROR(INDEX('Classificação 2 encontros'!BC22:BC77,MATCH($N22,'Classificação 2 encontros'!$BK$17:$BK$72,0)),"")</f>
        <v/>
      </c>
      <c r="BX22" s="201" t="str">
        <f>IFERROR(INDEX('Classificação 2 encontros'!BD22:BD77,MATCH($N22,'Classificação 2 encontros'!$BK$17:$BK$72,0)),"")</f>
        <v/>
      </c>
      <c r="BY22" s="201" t="str">
        <f>IFERROR(INDEX('Classificação 2 encontros'!BE22:BE77,MATCH($N22,'Classificação 2 encontros'!$BK$17:$BK$72,0)),"")</f>
        <v/>
      </c>
      <c r="BZ22" s="201" t="str">
        <f>IFERROR(INDEX('Classificação 2 encontros'!BF22:BF77,MATCH($N22,'Classificação 2 encontros'!$BK$17:$BK$72,0)),"")</f>
        <v/>
      </c>
      <c r="CA22" s="201" t="str">
        <f>IFERROR(INDEX('Classificação 2 encontros'!BG22:BG77,MATCH($N22,'Classificação 2 encontros'!$BK$17:$BK$72,0)),"")</f>
        <v/>
      </c>
      <c r="CB22" s="201" t="str">
        <f>IFERROR(INDEX('Classificação 2 encontros'!BH22:BH77,MATCH($N22,'Classificação 2 encontros'!$BK$17:$BK$72,0)),"")</f>
        <v/>
      </c>
      <c r="CC22" s="201" t="str">
        <f>IFERROR(INDEX('Classificação 2 encontros'!#REF!,MATCH($N22,'Classificação 2 encontros'!$BK$17:$BK$72,0)),"")</f>
        <v/>
      </c>
      <c r="CD22" s="201" t="str">
        <f>IFERROR(INDEX('Classificação 2 encontros'!#REF!,MATCH($N22,'Classificação 2 encontros'!$BK$17:$BK$72,0)),"")</f>
        <v/>
      </c>
      <c r="CE22" s="201" t="str">
        <f>IFERROR(INDEX('Classificação 2 encontros'!BI22:BI77,MATCH($N22,'Classificação 2 encontros'!$BK$17:$BK$72,0)),"")</f>
        <v/>
      </c>
      <c r="CF22" s="201" t="str">
        <f>IFERROR(INDEX('Classificação 2 encontros'!#REF!,MATCH($N22,'Classificação 2 encontros'!$BK$17:$BK$72,0)),"")</f>
        <v/>
      </c>
      <c r="CG22" s="201" t="str">
        <f>IFERROR(INDEX('Classificação 2 encontros'!#REF!,MATCH($N22,'Classificação 2 encontros'!$BK$17:$BK$72,0)),"")</f>
        <v/>
      </c>
      <c r="CH22" s="174" t="str">
        <f t="shared" si="5"/>
        <v/>
      </c>
      <c r="CI22" s="200">
        <v>6</v>
      </c>
      <c r="CJ22" s="79"/>
      <c r="CL22" s="78"/>
      <c r="CM22" s="78"/>
    </row>
    <row r="23" spans="2:91" s="73" customFormat="1" ht="18.75" customHeight="1" x14ac:dyDescent="0.3">
      <c r="B23" s="195" t="str">
        <f>IFERROR(INDEX('Classificação 2 encontros'!B23:B78,MATCH($N23,'Classificação 2 encontros'!$J$17:$J$72,0)),"")</f>
        <v/>
      </c>
      <c r="C23" s="195" t="str">
        <f>IFERROR(INDEX('Classificação 2 encontros'!C23:C78,MATCH($N23,'Classificação 2 encontros'!$J$17:$J$72,0)),"")</f>
        <v/>
      </c>
      <c r="D23" s="196" t="str">
        <f>IFERROR(INDEX('Classificação 2 encontros'!D23:D78,MATCH($N23,'Classificação 2 encontros'!$J$17:$J$72,0)),"")</f>
        <v/>
      </c>
      <c r="E23" s="196" t="str">
        <f>IFERROR(INDEX('Classificação 2 encontros'!E23:E78,MATCH($N23,'Classificação 2 encontros'!$J$17:$J$72,0)),"")</f>
        <v/>
      </c>
      <c r="F23" s="196" t="str">
        <f>IFERROR(INDEX('Classificação 2 encontros'!F23:F78,MATCH($N23,'Classificação 2 encontros'!$J$17:$J$72,0)),"")</f>
        <v/>
      </c>
      <c r="G23" s="197" t="str">
        <f>IFERROR(INDEX('Classificação 2 encontros'!G23:G78,MATCH($N23,'Classificação 2 encontros'!$J$17:$J$72,0)),"")</f>
        <v/>
      </c>
      <c r="H23" s="196" t="str">
        <f>IFERROR(INDEX('Classificação 2 encontros'!#REF!,MATCH($N23,'Classificação 2 encontros'!$J$17:$J$72,0)),"")</f>
        <v/>
      </c>
      <c r="I23" s="196" t="str">
        <f>IFERROR(INDEX('Classificação 2 encontros'!#REF!,MATCH($N23,'Classificação 2 encontros'!$J$17:$J$72,0)),"")</f>
        <v/>
      </c>
      <c r="J23" s="197" t="str">
        <f>IFERROR(INDEX('Classificação 2 encontros'!H23:H78,MATCH($N23,'Classificação 2 encontros'!$J$17:$J$72,0)),"")</f>
        <v/>
      </c>
      <c r="K23" s="196" t="str">
        <f>IFERROR(INDEX('Classificação 2 encontros'!#REF!,MATCH($N23,'Classificação 2 encontros'!$J$17:$J$72,0)),"")</f>
        <v/>
      </c>
      <c r="L23" s="196" t="str">
        <f>IFERROR(INDEX('Classificação 2 encontros'!#REF!,MATCH($N23,'Classificação 2 encontros'!$J$17:$J$72,0)),"")</f>
        <v/>
      </c>
      <c r="M23" s="198" t="str">
        <f t="shared" si="0"/>
        <v/>
      </c>
      <c r="N23" s="199">
        <v>7</v>
      </c>
      <c r="O23" s="78"/>
      <c r="P23" s="78"/>
      <c r="Q23" s="201" t="str">
        <f>IFERROR(INDEX('Classificação 2 encontros'!M23:M78,MATCH($N23,'Classificação 2 encontros'!$U$17:$U$72,0)),"")</f>
        <v/>
      </c>
      <c r="R23" s="201" t="str">
        <f>IFERROR(INDEX('Classificação 2 encontros'!N23:N78,MATCH($N23,'Classificação 2 encontros'!$U$17:$U$72,0)),"")</f>
        <v/>
      </c>
      <c r="S23" s="203" t="str">
        <f>IFERROR(INDEX('Classificação 2 encontros'!O23:O78,MATCH($N23,'Classificação 2 encontros'!$U$17:$U$72,0)),"")</f>
        <v/>
      </c>
      <c r="T23" s="203" t="str">
        <f>IFERROR(INDEX('Classificação 2 encontros'!P23:P78,MATCH($N23,'Classificação 2 encontros'!$U$17:$U$72,0)),"")</f>
        <v/>
      </c>
      <c r="U23" s="203" t="str">
        <f>IFERROR(INDEX('Classificação 2 encontros'!Q23:Q78,MATCH($N23,'Classificação 2 encontros'!$U$17:$U$72,0)),"")</f>
        <v/>
      </c>
      <c r="V23" s="204" t="str">
        <f>IFERROR(INDEX('Classificação 2 encontros'!R23:R78,MATCH($N23,'Classificação 2 encontros'!$U$17:$U$72,0)),"")</f>
        <v/>
      </c>
      <c r="W23" s="203" t="str">
        <f>IFERROR(INDEX('Classificação 2 encontros'!#REF!,MATCH($N23,'Classificação 2 encontros'!$U$17:$U$72,0)),"")</f>
        <v/>
      </c>
      <c r="X23" s="203" t="str">
        <f>IFERROR(INDEX('Classificação 2 encontros'!#REF!,MATCH($N23,'Classificação 2 encontros'!$U$17:$U$72,0)),"")</f>
        <v/>
      </c>
      <c r="Y23" s="204" t="str">
        <f>IFERROR(INDEX('Classificação 2 encontros'!S23:S78,MATCH($N23,'Classificação 2 encontros'!$U$17:$U$72,0)),"")</f>
        <v/>
      </c>
      <c r="Z23" s="203" t="str">
        <f>IFERROR(INDEX('Classificação 2 encontros'!#REF!,MATCH($N23,'Classificação 2 encontros'!$U$17:$U$72,0)),"")</f>
        <v/>
      </c>
      <c r="AA23" s="203" t="str">
        <f>IFERROR(INDEX('Classificação 2 encontros'!#REF!,MATCH($N23,'Classificação 2 encontros'!$U$17:$U$72,0)),"")</f>
        <v/>
      </c>
      <c r="AB23" s="174" t="str">
        <f t="shared" si="1"/>
        <v/>
      </c>
      <c r="AC23" s="200">
        <v>7</v>
      </c>
      <c r="AD23" s="79"/>
      <c r="AF23" s="201" t="str">
        <f>IFERROR(INDEX('Classificação 2 encontros'!X23:X78,MATCH($N23,'Classificação 2 encontros'!$AF$17:$AF$72,0)),"")</f>
        <v/>
      </c>
      <c r="AG23" s="201" t="str">
        <f>IFERROR(INDEX('Classificação 2 encontros'!Y23:Y78,MATCH($N23,'Classificação 2 encontros'!$AF$17:$AF$72,0)),"")</f>
        <v/>
      </c>
      <c r="AH23" s="203" t="str">
        <f>IFERROR(INDEX('Classificação 2 encontros'!Z23:Z78,MATCH($N23,'Classificação 2 encontros'!$AF$17:$AF$72,0)),"")</f>
        <v/>
      </c>
      <c r="AI23" s="203" t="str">
        <f>IFERROR(INDEX('Classificação 2 encontros'!AA23:AA78,MATCH($N23,'Classificação 2 encontros'!$AF$17:$AF$72,0)),"")</f>
        <v/>
      </c>
      <c r="AJ23" s="203" t="str">
        <f>IFERROR(INDEX('Classificação 2 encontros'!AB23:AB78,MATCH($N23,'Classificação 2 encontros'!$AF$17:$AF$72,0)),"")</f>
        <v/>
      </c>
      <c r="AK23" s="204" t="str">
        <f>IFERROR(INDEX('Classificação 2 encontros'!AC23:AC78,MATCH($N23,'Classificação 2 encontros'!$AF$17:$AF$72,0)),"")</f>
        <v/>
      </c>
      <c r="AL23" s="203" t="str">
        <f>IFERROR(INDEX('Classificação 2 encontros'!#REF!,MATCH($N23,'Classificação 2 encontros'!$AF$17:$AF$72,0)),"")</f>
        <v/>
      </c>
      <c r="AM23" s="174" t="str">
        <f>IFERROR(INDEX('Classificação 2 encontros'!#REF!,MATCH($N23,'Classificação 2 encontros'!$AF$17:$AF$72,0)),"")</f>
        <v/>
      </c>
      <c r="AN23" s="204" t="str">
        <f>IFERROR(INDEX('Classificação 2 encontros'!AD23:AD78,MATCH($N23,'Classificação 2 encontros'!$AF$17:$AF$72,0)),"")</f>
        <v/>
      </c>
      <c r="AO23" s="203" t="str">
        <f>IFERROR(INDEX('Classificação 2 encontros'!#REF!,MATCH($N23,'Classificação 2 encontros'!$AF$17:$AF$72,0)),"")</f>
        <v/>
      </c>
      <c r="AP23" s="174" t="str">
        <f>IFERROR(INDEX('Classificação 2 encontros'!#REF!,MATCH($N23,'Classificação 2 encontros'!$AF$17:$AF$72,0)),"")</f>
        <v/>
      </c>
      <c r="AQ23" s="174" t="str">
        <f t="shared" si="2"/>
        <v/>
      </c>
      <c r="AR23" s="200">
        <v>7</v>
      </c>
      <c r="AS23" s="78"/>
      <c r="AT23" s="201" t="str">
        <f>IFERROR(INDEX('Classificação 2 encontros'!AH23:AH78,MATCH($N23,'Classificação 2 encontros'!$AP$17:$AP$72,0)),"")</f>
        <v/>
      </c>
      <c r="AU23" s="201" t="str">
        <f>IFERROR(INDEX('Classificação 2 encontros'!AI23:AI78,MATCH($N23,'Classificação 2 encontros'!$AP$17:$AP$72,0)),"")</f>
        <v/>
      </c>
      <c r="AV23" s="201" t="str">
        <f>IFERROR(INDEX('Classificação 2 encontros'!AJ23:AJ78,MATCH($N23,'Classificação 2 encontros'!$AP$17:$AP$72,0)),"")</f>
        <v/>
      </c>
      <c r="AW23" s="201" t="str">
        <f>IFERROR(INDEX('Classificação 2 encontros'!AK23:AK78,MATCH($N23,'Classificação 2 encontros'!$AP$17:$AP$72,0)),"")</f>
        <v/>
      </c>
      <c r="AX23" s="201" t="str">
        <f>IFERROR(INDEX('Classificação 2 encontros'!AL23:AL78,MATCH($N23,'Classificação 2 encontros'!$AP$17:$AP$72,0)),"")</f>
        <v/>
      </c>
      <c r="AY23" s="202" t="str">
        <f>IFERROR(INDEX('Classificação 2 encontros'!AM23:AM78,MATCH($N23,'Classificação 2 encontros'!$AP$17:$AP$72,0)),"")</f>
        <v/>
      </c>
      <c r="AZ23" s="201" t="str">
        <f>IFERROR(INDEX('Classificação 2 encontros'!#REF!,MATCH($N23,'Classificação 2 encontros'!$AP$17:$AP$72,0)),"")</f>
        <v/>
      </c>
      <c r="BA23" s="201" t="str">
        <f>IFERROR(INDEX('Classificação 2 encontros'!#REF!,MATCH($N23,'Classificação 2 encontros'!$AP$17:$AP$72,0)),"")</f>
        <v/>
      </c>
      <c r="BB23" s="202" t="str">
        <f>IFERROR(INDEX('Classificação 2 encontros'!AN23:AN78,MATCH($N23,'Classificação 2 encontros'!$AP$17:$AP$72,0)),"")</f>
        <v/>
      </c>
      <c r="BC23" s="201" t="str">
        <f>IFERROR(INDEX('Classificação 2 encontros'!#REF!,MATCH($N23,'Classificação 2 encontros'!$AP$17:$AP$72,0)),"")</f>
        <v/>
      </c>
      <c r="BD23" s="201" t="str">
        <f>IFERROR(INDEX('Classificação 2 encontros'!#REF!,MATCH($N23,'Classificação 2 encontros'!$AP$17:$AP$72,0)),"")</f>
        <v/>
      </c>
      <c r="BE23" s="174" t="str">
        <f t="shared" si="3"/>
        <v/>
      </c>
      <c r="BF23" s="200">
        <v>7</v>
      </c>
      <c r="BH23" s="201" t="str">
        <f>IFERROR(INDEX('Classificação 2 encontros'!AR23:AR78,MATCH($N23,'Classificação 2 encontros'!$AZ$17:$AZ$72,0)),"")</f>
        <v/>
      </c>
      <c r="BI23" s="201" t="str">
        <f>IFERROR(INDEX('Classificação 2 encontros'!AS23:AS78,MATCH($N23,'Classificação 2 encontros'!$AZ$17:$AZ$72,0)),"")</f>
        <v/>
      </c>
      <c r="BJ23" s="206" t="str">
        <f>IFERROR(INDEX('Classificação 2 encontros'!AT23:AT78,MATCH($N23,'Classificação 2 encontros'!$AZ$17:$AZ$72,0)),"")</f>
        <v/>
      </c>
      <c r="BK23" s="206" t="str">
        <f>IFERROR(INDEX('Classificação 2 encontros'!AU23:AU78,MATCH($N23,'Classificação 2 encontros'!$AZ$17:$AZ$72,0)),"")</f>
        <v/>
      </c>
      <c r="BL23" s="206" t="str">
        <f>IFERROR(INDEX('Classificação 2 encontros'!AV23:AV78,MATCH($N23,'Classificação 2 encontros'!$AZ$17:$AZ$72,0)),"")</f>
        <v/>
      </c>
      <c r="BM23" s="202" t="str">
        <f>IFERROR(INDEX('Classificação 2 encontros'!AW23:AW78,MATCH($N23,'Classificação 2 encontros'!$AZ$17:$AZ$72,0)),"")</f>
        <v/>
      </c>
      <c r="BN23" s="201" t="str">
        <f>IFERROR(INDEX('Classificação 2 encontros'!#REF!,MATCH($N23,'Classificação 2 encontros'!$AZ$17:$AZ$72,0)),"")</f>
        <v/>
      </c>
      <c r="BO23" s="201" t="str">
        <f>IFERROR(INDEX('Classificação 2 encontros'!#REF!,MATCH($N23,'Classificação 2 encontros'!$AZ$17:$AZ$72,0)),"")</f>
        <v/>
      </c>
      <c r="BP23" s="202" t="str">
        <f>IFERROR(INDEX('Classificação 2 encontros'!AX23:AX78,MATCH($N23,'Classificação 2 encontros'!$AZ$17:$AZ$72,0)),"")</f>
        <v/>
      </c>
      <c r="BQ23" s="201" t="str">
        <f>IFERROR(INDEX('Classificação 2 encontros'!#REF!,MATCH($N23,'Classificação 2 encontros'!$AZ$17:$AZ$72,0)),"")</f>
        <v/>
      </c>
      <c r="BR23" s="201" t="str">
        <f>IFERROR(INDEX('Classificação 2 encontros'!#REF!,MATCH($N23,'Classificação 2 encontros'!$AZ$17:$AZ$72,0)),"")</f>
        <v/>
      </c>
      <c r="BS23" s="174" t="str">
        <f t="shared" si="4"/>
        <v/>
      </c>
      <c r="BT23" s="200">
        <v>7</v>
      </c>
      <c r="BU23" s="78"/>
      <c r="BV23" s="78"/>
      <c r="BW23" s="201" t="str">
        <f>IFERROR(INDEX('Classificação 2 encontros'!BC23:BC78,MATCH($N23,'Classificação 2 encontros'!$BK$17:$BK$72,0)),"")</f>
        <v/>
      </c>
      <c r="BX23" s="201" t="str">
        <f>IFERROR(INDEX('Classificação 2 encontros'!BD23:BD78,MATCH($N23,'Classificação 2 encontros'!$BK$17:$BK$72,0)),"")</f>
        <v/>
      </c>
      <c r="BY23" s="201" t="str">
        <f>IFERROR(INDEX('Classificação 2 encontros'!BE23:BE78,MATCH($N23,'Classificação 2 encontros'!$BK$17:$BK$72,0)),"")</f>
        <v/>
      </c>
      <c r="BZ23" s="201" t="str">
        <f>IFERROR(INDEX('Classificação 2 encontros'!BF23:BF78,MATCH($N23,'Classificação 2 encontros'!$BK$17:$BK$72,0)),"")</f>
        <v/>
      </c>
      <c r="CA23" s="201" t="str">
        <f>IFERROR(INDEX('Classificação 2 encontros'!BG23:BG78,MATCH($N23,'Classificação 2 encontros'!$BK$17:$BK$72,0)),"")</f>
        <v/>
      </c>
      <c r="CB23" s="201" t="str">
        <f>IFERROR(INDEX('Classificação 2 encontros'!BH23:BH78,MATCH($N23,'Classificação 2 encontros'!$BK$17:$BK$72,0)),"")</f>
        <v/>
      </c>
      <c r="CC23" s="201" t="str">
        <f>IFERROR(INDEX('Classificação 2 encontros'!#REF!,MATCH($N23,'Classificação 2 encontros'!$BK$17:$BK$72,0)),"")</f>
        <v/>
      </c>
      <c r="CD23" s="201" t="str">
        <f>IFERROR(INDEX('Classificação 2 encontros'!#REF!,MATCH($N23,'Classificação 2 encontros'!$BK$17:$BK$72,0)),"")</f>
        <v/>
      </c>
      <c r="CE23" s="201" t="str">
        <f>IFERROR(INDEX('Classificação 2 encontros'!BI23:BI78,MATCH($N23,'Classificação 2 encontros'!$BK$17:$BK$72,0)),"")</f>
        <v/>
      </c>
      <c r="CF23" s="201" t="str">
        <f>IFERROR(INDEX('Classificação 2 encontros'!#REF!,MATCH($N23,'Classificação 2 encontros'!$BK$17:$BK$72,0)),"")</f>
        <v/>
      </c>
      <c r="CG23" s="201" t="str">
        <f>IFERROR(INDEX('Classificação 2 encontros'!#REF!,MATCH($N23,'Classificação 2 encontros'!$BK$17:$BK$72,0)),"")</f>
        <v/>
      </c>
      <c r="CH23" s="174" t="str">
        <f t="shared" si="5"/>
        <v/>
      </c>
      <c r="CI23" s="200">
        <v>7</v>
      </c>
      <c r="CJ23" s="79"/>
      <c r="CL23" s="78"/>
      <c r="CM23" s="78"/>
    </row>
    <row r="24" spans="2:91" s="73" customFormat="1" ht="18.75" customHeight="1" x14ac:dyDescent="0.3">
      <c r="B24" s="195" t="str">
        <f>IFERROR(INDEX('Classificação 2 encontros'!B24:B79,MATCH($N24,'Classificação 2 encontros'!$J$17:$J$72,0)),"")</f>
        <v/>
      </c>
      <c r="C24" s="195" t="str">
        <f>IFERROR(INDEX('Classificação 2 encontros'!C24:C79,MATCH($N24,'Classificação 2 encontros'!$J$17:$J$72,0)),"")</f>
        <v/>
      </c>
      <c r="D24" s="196" t="str">
        <f>IFERROR(INDEX('Classificação 2 encontros'!D24:D79,MATCH($N24,'Classificação 2 encontros'!$J$17:$J$72,0)),"")</f>
        <v/>
      </c>
      <c r="E24" s="196" t="str">
        <f>IFERROR(INDEX('Classificação 2 encontros'!E24:E79,MATCH($N24,'Classificação 2 encontros'!$J$17:$J$72,0)),"")</f>
        <v/>
      </c>
      <c r="F24" s="196" t="str">
        <f>IFERROR(INDEX('Classificação 2 encontros'!F24:F79,MATCH($N24,'Classificação 2 encontros'!$J$17:$J$72,0)),"")</f>
        <v/>
      </c>
      <c r="G24" s="197" t="str">
        <f>IFERROR(INDEX('Classificação 2 encontros'!G24:G79,MATCH($N24,'Classificação 2 encontros'!$J$17:$J$72,0)),"")</f>
        <v/>
      </c>
      <c r="H24" s="196" t="str">
        <f>IFERROR(INDEX('Classificação 2 encontros'!#REF!,MATCH($N24,'Classificação 2 encontros'!$J$17:$J$72,0)),"")</f>
        <v/>
      </c>
      <c r="I24" s="196" t="str">
        <f>IFERROR(INDEX('Classificação 2 encontros'!#REF!,MATCH($N24,'Classificação 2 encontros'!$J$17:$J$72,0)),"")</f>
        <v/>
      </c>
      <c r="J24" s="197" t="str">
        <f>IFERROR(INDEX('Classificação 2 encontros'!H24:H79,MATCH($N24,'Classificação 2 encontros'!$J$17:$J$72,0)),"")</f>
        <v/>
      </c>
      <c r="K24" s="196" t="str">
        <f>IFERROR(INDEX('Classificação 2 encontros'!#REF!,MATCH($N24,'Classificação 2 encontros'!$J$17:$J$72,0)),"")</f>
        <v/>
      </c>
      <c r="L24" s="196" t="str">
        <f>IFERROR(INDEX('Classificação 2 encontros'!#REF!,MATCH($N24,'Classificação 2 encontros'!$J$17:$J$72,0)),"")</f>
        <v/>
      </c>
      <c r="M24" s="198" t="str">
        <f t="shared" si="0"/>
        <v/>
      </c>
      <c r="N24" s="199">
        <v>8</v>
      </c>
      <c r="O24" s="78"/>
      <c r="P24" s="78"/>
      <c r="Q24" s="201" t="str">
        <f>IFERROR(INDEX('Classificação 2 encontros'!M24:M79,MATCH($N24,'Classificação 2 encontros'!$U$17:$U$72,0)),"")</f>
        <v/>
      </c>
      <c r="R24" s="201" t="str">
        <f>IFERROR(INDEX('Classificação 2 encontros'!N24:N79,MATCH($N24,'Classificação 2 encontros'!$U$17:$U$72,0)),"")</f>
        <v/>
      </c>
      <c r="S24" s="203" t="str">
        <f>IFERROR(INDEX('Classificação 2 encontros'!O24:O79,MATCH($N24,'Classificação 2 encontros'!$U$17:$U$72,0)),"")</f>
        <v/>
      </c>
      <c r="T24" s="203" t="str">
        <f>IFERROR(INDEX('Classificação 2 encontros'!P24:P79,MATCH($N24,'Classificação 2 encontros'!$U$17:$U$72,0)),"")</f>
        <v/>
      </c>
      <c r="U24" s="203" t="str">
        <f>IFERROR(INDEX('Classificação 2 encontros'!Q24:Q79,MATCH($N24,'Classificação 2 encontros'!$U$17:$U$72,0)),"")</f>
        <v/>
      </c>
      <c r="V24" s="204" t="str">
        <f>IFERROR(INDEX('Classificação 2 encontros'!R24:R79,MATCH($N24,'Classificação 2 encontros'!$U$17:$U$72,0)),"")</f>
        <v/>
      </c>
      <c r="W24" s="203" t="str">
        <f>IFERROR(INDEX('Classificação 2 encontros'!#REF!,MATCH($N24,'Classificação 2 encontros'!$U$17:$U$72,0)),"")</f>
        <v/>
      </c>
      <c r="X24" s="203" t="str">
        <f>IFERROR(INDEX('Classificação 2 encontros'!#REF!,MATCH($N24,'Classificação 2 encontros'!$U$17:$U$72,0)),"")</f>
        <v/>
      </c>
      <c r="Y24" s="204" t="str">
        <f>IFERROR(INDEX('Classificação 2 encontros'!S24:S79,MATCH($N24,'Classificação 2 encontros'!$U$17:$U$72,0)),"")</f>
        <v/>
      </c>
      <c r="Z24" s="203" t="str">
        <f>IFERROR(INDEX('Classificação 2 encontros'!#REF!,MATCH($N24,'Classificação 2 encontros'!$U$17:$U$72,0)),"")</f>
        <v/>
      </c>
      <c r="AA24" s="203" t="str">
        <f>IFERROR(INDEX('Classificação 2 encontros'!#REF!,MATCH($N24,'Classificação 2 encontros'!$U$17:$U$72,0)),"")</f>
        <v/>
      </c>
      <c r="AB24" s="174" t="str">
        <f t="shared" si="1"/>
        <v/>
      </c>
      <c r="AC24" s="200">
        <v>8</v>
      </c>
      <c r="AD24" s="79"/>
      <c r="AF24" s="201" t="str">
        <f>IFERROR(INDEX('Classificação 2 encontros'!X24:X79,MATCH($N24,'Classificação 2 encontros'!$AF$17:$AF$72,0)),"")</f>
        <v/>
      </c>
      <c r="AG24" s="201" t="str">
        <f>IFERROR(INDEX('Classificação 2 encontros'!Y24:Y79,MATCH($N24,'Classificação 2 encontros'!$AF$17:$AF$72,0)),"")</f>
        <v/>
      </c>
      <c r="AH24" s="203" t="str">
        <f>IFERROR(INDEX('Classificação 2 encontros'!Z24:Z79,MATCH($N24,'Classificação 2 encontros'!$AF$17:$AF$72,0)),"")</f>
        <v/>
      </c>
      <c r="AI24" s="203" t="str">
        <f>IFERROR(INDEX('Classificação 2 encontros'!AA24:AA79,MATCH($N24,'Classificação 2 encontros'!$AF$17:$AF$72,0)),"")</f>
        <v/>
      </c>
      <c r="AJ24" s="203" t="str">
        <f>IFERROR(INDEX('Classificação 2 encontros'!AB24:AB79,MATCH($N24,'Classificação 2 encontros'!$AF$17:$AF$72,0)),"")</f>
        <v/>
      </c>
      <c r="AK24" s="204" t="str">
        <f>IFERROR(INDEX('Classificação 2 encontros'!AC24:AC79,MATCH($N24,'Classificação 2 encontros'!$AF$17:$AF$72,0)),"")</f>
        <v/>
      </c>
      <c r="AL24" s="203" t="str">
        <f>IFERROR(INDEX('Classificação 2 encontros'!#REF!,MATCH($N24,'Classificação 2 encontros'!$AF$17:$AF$72,0)),"")</f>
        <v/>
      </c>
      <c r="AM24" s="174" t="str">
        <f>IFERROR(INDEX('Classificação 2 encontros'!#REF!,MATCH($N24,'Classificação 2 encontros'!$AF$17:$AF$72,0)),"")</f>
        <v/>
      </c>
      <c r="AN24" s="204" t="str">
        <f>IFERROR(INDEX('Classificação 2 encontros'!AD24:AD79,MATCH($N24,'Classificação 2 encontros'!$AF$17:$AF$72,0)),"")</f>
        <v/>
      </c>
      <c r="AO24" s="203" t="str">
        <f>IFERROR(INDEX('Classificação 2 encontros'!#REF!,MATCH($N24,'Classificação 2 encontros'!$AF$17:$AF$72,0)),"")</f>
        <v/>
      </c>
      <c r="AP24" s="174" t="str">
        <f>IFERROR(INDEX('Classificação 2 encontros'!#REF!,MATCH($N24,'Classificação 2 encontros'!$AF$17:$AF$72,0)),"")</f>
        <v/>
      </c>
      <c r="AQ24" s="174" t="str">
        <f t="shared" si="2"/>
        <v/>
      </c>
      <c r="AR24" s="200">
        <v>8</v>
      </c>
      <c r="AS24" s="78"/>
      <c r="AT24" s="201" t="str">
        <f>IFERROR(INDEX('Classificação 2 encontros'!AH24:AH79,MATCH($N24,'Classificação 2 encontros'!$AP$17:$AP$72,0)),"")</f>
        <v/>
      </c>
      <c r="AU24" s="201" t="str">
        <f>IFERROR(INDEX('Classificação 2 encontros'!AI24:AI79,MATCH($N24,'Classificação 2 encontros'!$AP$17:$AP$72,0)),"")</f>
        <v/>
      </c>
      <c r="AV24" s="201" t="str">
        <f>IFERROR(INDEX('Classificação 2 encontros'!AJ24:AJ79,MATCH($N24,'Classificação 2 encontros'!$AP$17:$AP$72,0)),"")</f>
        <v/>
      </c>
      <c r="AW24" s="201" t="str">
        <f>IFERROR(INDEX('Classificação 2 encontros'!AK24:AK79,MATCH($N24,'Classificação 2 encontros'!$AP$17:$AP$72,0)),"")</f>
        <v/>
      </c>
      <c r="AX24" s="201" t="str">
        <f>IFERROR(INDEX('Classificação 2 encontros'!AL24:AL79,MATCH($N24,'Classificação 2 encontros'!$AP$17:$AP$72,0)),"")</f>
        <v/>
      </c>
      <c r="AY24" s="202" t="str">
        <f>IFERROR(INDEX('Classificação 2 encontros'!AM24:AM79,MATCH($N24,'Classificação 2 encontros'!$AP$17:$AP$72,0)),"")</f>
        <v/>
      </c>
      <c r="AZ24" s="201" t="str">
        <f>IFERROR(INDEX('Classificação 2 encontros'!#REF!,MATCH($N24,'Classificação 2 encontros'!$AP$17:$AP$72,0)),"")</f>
        <v/>
      </c>
      <c r="BA24" s="201" t="str">
        <f>IFERROR(INDEX('Classificação 2 encontros'!#REF!,MATCH($N24,'Classificação 2 encontros'!$AP$17:$AP$72,0)),"")</f>
        <v/>
      </c>
      <c r="BB24" s="202" t="str">
        <f>IFERROR(INDEX('Classificação 2 encontros'!AN24:AN79,MATCH($N24,'Classificação 2 encontros'!$AP$17:$AP$72,0)),"")</f>
        <v/>
      </c>
      <c r="BC24" s="201" t="str">
        <f>IFERROR(INDEX('Classificação 2 encontros'!#REF!,MATCH($N24,'Classificação 2 encontros'!$AP$17:$AP$72,0)),"")</f>
        <v/>
      </c>
      <c r="BD24" s="201" t="str">
        <f>IFERROR(INDEX('Classificação 2 encontros'!#REF!,MATCH($N24,'Classificação 2 encontros'!$AP$17:$AP$72,0)),"")</f>
        <v/>
      </c>
      <c r="BE24" s="174" t="str">
        <f t="shared" si="3"/>
        <v/>
      </c>
      <c r="BF24" s="200">
        <v>8</v>
      </c>
      <c r="BH24" s="201" t="str">
        <f>IFERROR(INDEX('Classificação 2 encontros'!AR24:AR79,MATCH($N24,'Classificação 2 encontros'!$AZ$17:$AZ$72,0)),"")</f>
        <v/>
      </c>
      <c r="BI24" s="201" t="str">
        <f>IFERROR(INDEX('Classificação 2 encontros'!AS24:AS79,MATCH($N24,'Classificação 2 encontros'!$AZ$17:$AZ$72,0)),"")</f>
        <v/>
      </c>
      <c r="BJ24" s="206" t="str">
        <f>IFERROR(INDEX('Classificação 2 encontros'!AT24:AT79,MATCH($N24,'Classificação 2 encontros'!$AZ$17:$AZ$72,0)),"")</f>
        <v/>
      </c>
      <c r="BK24" s="206" t="str">
        <f>IFERROR(INDEX('Classificação 2 encontros'!AU24:AU79,MATCH($N24,'Classificação 2 encontros'!$AZ$17:$AZ$72,0)),"")</f>
        <v/>
      </c>
      <c r="BL24" s="206" t="str">
        <f>IFERROR(INDEX('Classificação 2 encontros'!AV24:AV79,MATCH($N24,'Classificação 2 encontros'!$AZ$17:$AZ$72,0)),"")</f>
        <v/>
      </c>
      <c r="BM24" s="202" t="str">
        <f>IFERROR(INDEX('Classificação 2 encontros'!AW24:AW79,MATCH($N24,'Classificação 2 encontros'!$AZ$17:$AZ$72,0)),"")</f>
        <v/>
      </c>
      <c r="BN24" s="201" t="str">
        <f>IFERROR(INDEX('Classificação 2 encontros'!#REF!,MATCH($N24,'Classificação 2 encontros'!$AZ$17:$AZ$72,0)),"")</f>
        <v/>
      </c>
      <c r="BO24" s="201" t="str">
        <f>IFERROR(INDEX('Classificação 2 encontros'!#REF!,MATCH($N24,'Classificação 2 encontros'!$AZ$17:$AZ$72,0)),"")</f>
        <v/>
      </c>
      <c r="BP24" s="202" t="str">
        <f>IFERROR(INDEX('Classificação 2 encontros'!AX24:AX79,MATCH($N24,'Classificação 2 encontros'!$AZ$17:$AZ$72,0)),"")</f>
        <v/>
      </c>
      <c r="BQ24" s="201" t="str">
        <f>IFERROR(INDEX('Classificação 2 encontros'!#REF!,MATCH($N24,'Classificação 2 encontros'!$AZ$17:$AZ$72,0)),"")</f>
        <v/>
      </c>
      <c r="BR24" s="201" t="str">
        <f>IFERROR(INDEX('Classificação 2 encontros'!#REF!,MATCH($N24,'Classificação 2 encontros'!$AZ$17:$AZ$72,0)),"")</f>
        <v/>
      </c>
      <c r="BS24" s="174" t="str">
        <f t="shared" si="4"/>
        <v/>
      </c>
      <c r="BT24" s="200">
        <v>8</v>
      </c>
      <c r="BU24" s="78"/>
      <c r="BV24" s="78"/>
      <c r="BW24" s="201" t="str">
        <f>IFERROR(INDEX('Classificação 2 encontros'!BC24:BC79,MATCH($N24,'Classificação 2 encontros'!$BK$17:$BK$72,0)),"")</f>
        <v/>
      </c>
      <c r="BX24" s="201" t="str">
        <f>IFERROR(INDEX('Classificação 2 encontros'!BD24:BD79,MATCH($N24,'Classificação 2 encontros'!$BK$17:$BK$72,0)),"")</f>
        <v/>
      </c>
      <c r="BY24" s="201" t="str">
        <f>IFERROR(INDEX('Classificação 2 encontros'!BE24:BE79,MATCH($N24,'Classificação 2 encontros'!$BK$17:$BK$72,0)),"")</f>
        <v/>
      </c>
      <c r="BZ24" s="201" t="str">
        <f>IFERROR(INDEX('Classificação 2 encontros'!BF24:BF79,MATCH($N24,'Classificação 2 encontros'!$BK$17:$BK$72,0)),"")</f>
        <v/>
      </c>
      <c r="CA24" s="201" t="str">
        <f>IFERROR(INDEX('Classificação 2 encontros'!BG24:BG79,MATCH($N24,'Classificação 2 encontros'!$BK$17:$BK$72,0)),"")</f>
        <v/>
      </c>
      <c r="CB24" s="201" t="str">
        <f>IFERROR(INDEX('Classificação 2 encontros'!BH24:BH79,MATCH($N24,'Classificação 2 encontros'!$BK$17:$BK$72,0)),"")</f>
        <v/>
      </c>
      <c r="CC24" s="201" t="str">
        <f>IFERROR(INDEX('Classificação 2 encontros'!#REF!,MATCH($N24,'Classificação 2 encontros'!$BK$17:$BK$72,0)),"")</f>
        <v/>
      </c>
      <c r="CD24" s="201" t="str">
        <f>IFERROR(INDEX('Classificação 2 encontros'!#REF!,MATCH($N24,'Classificação 2 encontros'!$BK$17:$BK$72,0)),"")</f>
        <v/>
      </c>
      <c r="CE24" s="201" t="str">
        <f>IFERROR(INDEX('Classificação 2 encontros'!BI24:BI79,MATCH($N24,'Classificação 2 encontros'!$BK$17:$BK$72,0)),"")</f>
        <v/>
      </c>
      <c r="CF24" s="201" t="str">
        <f>IFERROR(INDEX('Classificação 2 encontros'!#REF!,MATCH($N24,'Classificação 2 encontros'!$BK$17:$BK$72,0)),"")</f>
        <v/>
      </c>
      <c r="CG24" s="201" t="str">
        <f>IFERROR(INDEX('Classificação 2 encontros'!#REF!,MATCH($N24,'Classificação 2 encontros'!$BK$17:$BK$72,0)),"")</f>
        <v/>
      </c>
      <c r="CH24" s="174" t="str">
        <f t="shared" si="5"/>
        <v/>
      </c>
      <c r="CI24" s="200">
        <v>8</v>
      </c>
      <c r="CJ24" s="79"/>
      <c r="CL24" s="78"/>
      <c r="CM24" s="78"/>
    </row>
    <row r="25" spans="2:91" s="73" customFormat="1" ht="18.75" customHeight="1" x14ac:dyDescent="0.3">
      <c r="B25" s="195" t="str">
        <f>IFERROR(INDEX('Classificação 2 encontros'!B25:B80,MATCH($N25,'Classificação 2 encontros'!$J$17:$J$72,0)),"")</f>
        <v/>
      </c>
      <c r="C25" s="195" t="str">
        <f>IFERROR(INDEX('Classificação 2 encontros'!C25:C80,MATCH($N25,'Classificação 2 encontros'!$J$17:$J$72,0)),"")</f>
        <v/>
      </c>
      <c r="D25" s="196" t="str">
        <f>IFERROR(INDEX('Classificação 2 encontros'!D25:D80,MATCH($N25,'Classificação 2 encontros'!$J$17:$J$72,0)),"")</f>
        <v/>
      </c>
      <c r="E25" s="196" t="str">
        <f>IFERROR(INDEX('Classificação 2 encontros'!E25:E80,MATCH($N25,'Classificação 2 encontros'!$J$17:$J$72,0)),"")</f>
        <v/>
      </c>
      <c r="F25" s="196" t="str">
        <f>IFERROR(INDEX('Classificação 2 encontros'!F25:F80,MATCH($N25,'Classificação 2 encontros'!$J$17:$J$72,0)),"")</f>
        <v/>
      </c>
      <c r="G25" s="197" t="str">
        <f>IFERROR(INDEX('Classificação 2 encontros'!G25:G80,MATCH($N25,'Classificação 2 encontros'!$J$17:$J$72,0)),"")</f>
        <v/>
      </c>
      <c r="H25" s="196" t="str">
        <f>IFERROR(INDEX('Classificação 2 encontros'!#REF!,MATCH($N25,'Classificação 2 encontros'!$J$17:$J$72,0)),"")</f>
        <v/>
      </c>
      <c r="I25" s="196" t="str">
        <f>IFERROR(INDEX('Classificação 2 encontros'!#REF!,MATCH($N25,'Classificação 2 encontros'!$J$17:$J$72,0)),"")</f>
        <v/>
      </c>
      <c r="J25" s="197" t="str">
        <f>IFERROR(INDEX('Classificação 2 encontros'!H25:H80,MATCH($N25,'Classificação 2 encontros'!$J$17:$J$72,0)),"")</f>
        <v/>
      </c>
      <c r="K25" s="196" t="str">
        <f>IFERROR(INDEX('Classificação 2 encontros'!#REF!,MATCH($N25,'Classificação 2 encontros'!$J$17:$J$72,0)),"")</f>
        <v/>
      </c>
      <c r="L25" s="196" t="str">
        <f>IFERROR(INDEX('Classificação 2 encontros'!#REF!,MATCH($N25,'Classificação 2 encontros'!$J$17:$J$72,0)),"")</f>
        <v/>
      </c>
      <c r="M25" s="198" t="str">
        <f t="shared" si="0"/>
        <v/>
      </c>
      <c r="N25" s="199">
        <v>9</v>
      </c>
      <c r="O25" s="78"/>
      <c r="P25" s="78"/>
      <c r="Q25" s="201" t="str">
        <f>IFERROR(INDEX('Classificação 2 encontros'!M25:M80,MATCH($N25,'Classificação 2 encontros'!$U$17:$U$72,0)),"")</f>
        <v/>
      </c>
      <c r="R25" s="201" t="str">
        <f>IFERROR(INDEX('Classificação 2 encontros'!N25:N80,MATCH($N25,'Classificação 2 encontros'!$U$17:$U$72,0)),"")</f>
        <v/>
      </c>
      <c r="S25" s="203" t="str">
        <f>IFERROR(INDEX('Classificação 2 encontros'!O25:O80,MATCH($N25,'Classificação 2 encontros'!$U$17:$U$72,0)),"")</f>
        <v/>
      </c>
      <c r="T25" s="203" t="str">
        <f>IFERROR(INDEX('Classificação 2 encontros'!P25:P80,MATCH($N25,'Classificação 2 encontros'!$U$17:$U$72,0)),"")</f>
        <v/>
      </c>
      <c r="U25" s="203" t="str">
        <f>IFERROR(INDEX('Classificação 2 encontros'!Q25:Q80,MATCH($N25,'Classificação 2 encontros'!$U$17:$U$72,0)),"")</f>
        <v/>
      </c>
      <c r="V25" s="204" t="str">
        <f>IFERROR(INDEX('Classificação 2 encontros'!R25:R80,MATCH($N25,'Classificação 2 encontros'!$U$17:$U$72,0)),"")</f>
        <v/>
      </c>
      <c r="W25" s="203" t="str">
        <f>IFERROR(INDEX('Classificação 2 encontros'!#REF!,MATCH($N25,'Classificação 2 encontros'!$U$17:$U$72,0)),"")</f>
        <v/>
      </c>
      <c r="X25" s="203" t="str">
        <f>IFERROR(INDEX('Classificação 2 encontros'!#REF!,MATCH($N25,'Classificação 2 encontros'!$U$17:$U$72,0)),"")</f>
        <v/>
      </c>
      <c r="Y25" s="204" t="str">
        <f>IFERROR(INDEX('Classificação 2 encontros'!S25:S80,MATCH($N25,'Classificação 2 encontros'!$U$17:$U$72,0)),"")</f>
        <v/>
      </c>
      <c r="Z25" s="203" t="str">
        <f>IFERROR(INDEX('Classificação 2 encontros'!#REF!,MATCH($N25,'Classificação 2 encontros'!$U$17:$U$72,0)),"")</f>
        <v/>
      </c>
      <c r="AA25" s="203" t="str">
        <f>IFERROR(INDEX('Classificação 2 encontros'!#REF!,MATCH($N25,'Classificação 2 encontros'!$U$17:$U$72,0)),"")</f>
        <v/>
      </c>
      <c r="AB25" s="174" t="str">
        <f t="shared" si="1"/>
        <v/>
      </c>
      <c r="AC25" s="200">
        <v>9</v>
      </c>
      <c r="AD25" s="79"/>
      <c r="AF25" s="201" t="str">
        <f>IFERROR(INDEX('Classificação 2 encontros'!X25:X80,MATCH($N25,'Classificação 2 encontros'!$AF$17:$AF$72,0)),"")</f>
        <v/>
      </c>
      <c r="AG25" s="201" t="str">
        <f>IFERROR(INDEX('Classificação 2 encontros'!Y25:Y80,MATCH($N25,'Classificação 2 encontros'!$AF$17:$AF$72,0)),"")</f>
        <v/>
      </c>
      <c r="AH25" s="203" t="str">
        <f>IFERROR(INDEX('Classificação 2 encontros'!Z25:Z80,MATCH($N25,'Classificação 2 encontros'!$AF$17:$AF$72,0)),"")</f>
        <v/>
      </c>
      <c r="AI25" s="203" t="str">
        <f>IFERROR(INDEX('Classificação 2 encontros'!AA25:AA80,MATCH($N25,'Classificação 2 encontros'!$AF$17:$AF$72,0)),"")</f>
        <v/>
      </c>
      <c r="AJ25" s="203" t="str">
        <f>IFERROR(INDEX('Classificação 2 encontros'!AB25:AB80,MATCH($N25,'Classificação 2 encontros'!$AF$17:$AF$72,0)),"")</f>
        <v/>
      </c>
      <c r="AK25" s="204" t="str">
        <f>IFERROR(INDEX('Classificação 2 encontros'!AC25:AC80,MATCH($N25,'Classificação 2 encontros'!$AF$17:$AF$72,0)),"")</f>
        <v/>
      </c>
      <c r="AL25" s="203" t="str">
        <f>IFERROR(INDEX('Classificação 2 encontros'!#REF!,MATCH($N25,'Classificação 2 encontros'!$AF$17:$AF$72,0)),"")</f>
        <v/>
      </c>
      <c r="AM25" s="174" t="str">
        <f>IFERROR(INDEX('Classificação 2 encontros'!#REF!,MATCH($N25,'Classificação 2 encontros'!$AF$17:$AF$72,0)),"")</f>
        <v/>
      </c>
      <c r="AN25" s="204" t="str">
        <f>IFERROR(INDEX('Classificação 2 encontros'!AD25:AD80,MATCH($N25,'Classificação 2 encontros'!$AF$17:$AF$72,0)),"")</f>
        <v/>
      </c>
      <c r="AO25" s="203" t="str">
        <f>IFERROR(INDEX('Classificação 2 encontros'!#REF!,MATCH($N25,'Classificação 2 encontros'!$AF$17:$AF$72,0)),"")</f>
        <v/>
      </c>
      <c r="AP25" s="174" t="str">
        <f>IFERROR(INDEX('Classificação 2 encontros'!#REF!,MATCH($N25,'Classificação 2 encontros'!$AF$17:$AF$72,0)),"")</f>
        <v/>
      </c>
      <c r="AQ25" s="174" t="str">
        <f t="shared" si="2"/>
        <v/>
      </c>
      <c r="AR25" s="200">
        <v>9</v>
      </c>
      <c r="AS25" s="78"/>
      <c r="AT25" s="201" t="str">
        <f>IFERROR(INDEX('Classificação 2 encontros'!AH25:AH80,MATCH($N25,'Classificação 2 encontros'!$AP$17:$AP$72,0)),"")</f>
        <v/>
      </c>
      <c r="AU25" s="201" t="str">
        <f>IFERROR(INDEX('Classificação 2 encontros'!AI25:AI80,MATCH($N25,'Classificação 2 encontros'!$AP$17:$AP$72,0)),"")</f>
        <v/>
      </c>
      <c r="AV25" s="201" t="str">
        <f>IFERROR(INDEX('Classificação 2 encontros'!AJ25:AJ80,MATCH($N25,'Classificação 2 encontros'!$AP$17:$AP$72,0)),"")</f>
        <v/>
      </c>
      <c r="AW25" s="201" t="str">
        <f>IFERROR(INDEX('Classificação 2 encontros'!AK25:AK80,MATCH($N25,'Classificação 2 encontros'!$AP$17:$AP$72,0)),"")</f>
        <v/>
      </c>
      <c r="AX25" s="201" t="str">
        <f>IFERROR(INDEX('Classificação 2 encontros'!AL25:AL80,MATCH($N25,'Classificação 2 encontros'!$AP$17:$AP$72,0)),"")</f>
        <v/>
      </c>
      <c r="AY25" s="202" t="str">
        <f>IFERROR(INDEX('Classificação 2 encontros'!AM25:AM80,MATCH($N25,'Classificação 2 encontros'!$AP$17:$AP$72,0)),"")</f>
        <v/>
      </c>
      <c r="AZ25" s="201" t="str">
        <f>IFERROR(INDEX('Classificação 2 encontros'!#REF!,MATCH($N25,'Classificação 2 encontros'!$AP$17:$AP$72,0)),"")</f>
        <v/>
      </c>
      <c r="BA25" s="201" t="str">
        <f>IFERROR(INDEX('Classificação 2 encontros'!#REF!,MATCH($N25,'Classificação 2 encontros'!$AP$17:$AP$72,0)),"")</f>
        <v/>
      </c>
      <c r="BB25" s="202" t="str">
        <f>IFERROR(INDEX('Classificação 2 encontros'!AN25:AN80,MATCH($N25,'Classificação 2 encontros'!$AP$17:$AP$72,0)),"")</f>
        <v/>
      </c>
      <c r="BC25" s="201" t="str">
        <f>IFERROR(INDEX('Classificação 2 encontros'!#REF!,MATCH($N25,'Classificação 2 encontros'!$AP$17:$AP$72,0)),"")</f>
        <v/>
      </c>
      <c r="BD25" s="201" t="str">
        <f>IFERROR(INDEX('Classificação 2 encontros'!#REF!,MATCH($N25,'Classificação 2 encontros'!$AP$17:$AP$72,0)),"")</f>
        <v/>
      </c>
      <c r="BE25" s="174" t="str">
        <f t="shared" si="3"/>
        <v/>
      </c>
      <c r="BF25" s="200">
        <v>9</v>
      </c>
      <c r="BH25" s="201" t="str">
        <f>IFERROR(INDEX('Classificação 2 encontros'!AR25:AR80,MATCH($N25,'Classificação 2 encontros'!$AZ$17:$AZ$72,0)),"")</f>
        <v/>
      </c>
      <c r="BI25" s="201" t="str">
        <f>IFERROR(INDEX('Classificação 2 encontros'!AS25:AS80,MATCH($N25,'Classificação 2 encontros'!$AZ$17:$AZ$72,0)),"")</f>
        <v/>
      </c>
      <c r="BJ25" s="206" t="str">
        <f>IFERROR(INDEX('Classificação 2 encontros'!AT25:AT80,MATCH($N25,'Classificação 2 encontros'!$AZ$17:$AZ$72,0)),"")</f>
        <v/>
      </c>
      <c r="BK25" s="206" t="str">
        <f>IFERROR(INDEX('Classificação 2 encontros'!AU25:AU80,MATCH($N25,'Classificação 2 encontros'!$AZ$17:$AZ$72,0)),"")</f>
        <v/>
      </c>
      <c r="BL25" s="206" t="str">
        <f>IFERROR(INDEX('Classificação 2 encontros'!AV25:AV80,MATCH($N25,'Classificação 2 encontros'!$AZ$17:$AZ$72,0)),"")</f>
        <v/>
      </c>
      <c r="BM25" s="202" t="str">
        <f>IFERROR(INDEX('Classificação 2 encontros'!AW25:AW80,MATCH($N25,'Classificação 2 encontros'!$AZ$17:$AZ$72,0)),"")</f>
        <v/>
      </c>
      <c r="BN25" s="201" t="str">
        <f>IFERROR(INDEX('Classificação 2 encontros'!#REF!,MATCH($N25,'Classificação 2 encontros'!$AZ$17:$AZ$72,0)),"")</f>
        <v/>
      </c>
      <c r="BO25" s="201" t="str">
        <f>IFERROR(INDEX('Classificação 2 encontros'!#REF!,MATCH($N25,'Classificação 2 encontros'!$AZ$17:$AZ$72,0)),"")</f>
        <v/>
      </c>
      <c r="BP25" s="202" t="str">
        <f>IFERROR(INDEX('Classificação 2 encontros'!AX25:AX80,MATCH($N25,'Classificação 2 encontros'!$AZ$17:$AZ$72,0)),"")</f>
        <v/>
      </c>
      <c r="BQ25" s="201" t="str">
        <f>IFERROR(INDEX('Classificação 2 encontros'!#REF!,MATCH($N25,'Classificação 2 encontros'!$AZ$17:$AZ$72,0)),"")</f>
        <v/>
      </c>
      <c r="BR25" s="201" t="str">
        <f>IFERROR(INDEX('Classificação 2 encontros'!#REF!,MATCH($N25,'Classificação 2 encontros'!$AZ$17:$AZ$72,0)),"")</f>
        <v/>
      </c>
      <c r="BS25" s="174" t="str">
        <f t="shared" si="4"/>
        <v/>
      </c>
      <c r="BT25" s="200">
        <v>9</v>
      </c>
      <c r="BU25" s="78"/>
      <c r="BV25" s="78"/>
      <c r="BW25" s="201" t="str">
        <f>IFERROR(INDEX('Classificação 2 encontros'!BC25:BC80,MATCH($N25,'Classificação 2 encontros'!$BK$17:$BK$72,0)),"")</f>
        <v/>
      </c>
      <c r="BX25" s="201" t="str">
        <f>IFERROR(INDEX('Classificação 2 encontros'!BD25:BD80,MATCH($N25,'Classificação 2 encontros'!$BK$17:$BK$72,0)),"")</f>
        <v/>
      </c>
      <c r="BY25" s="201" t="str">
        <f>IFERROR(INDEX('Classificação 2 encontros'!BE25:BE80,MATCH($N25,'Classificação 2 encontros'!$BK$17:$BK$72,0)),"")</f>
        <v/>
      </c>
      <c r="BZ25" s="201" t="str">
        <f>IFERROR(INDEX('Classificação 2 encontros'!BF25:BF80,MATCH($N25,'Classificação 2 encontros'!$BK$17:$BK$72,0)),"")</f>
        <v/>
      </c>
      <c r="CA25" s="201" t="str">
        <f>IFERROR(INDEX('Classificação 2 encontros'!BG25:BG80,MATCH($N25,'Classificação 2 encontros'!$BK$17:$BK$72,0)),"")</f>
        <v/>
      </c>
      <c r="CB25" s="201" t="str">
        <f>IFERROR(INDEX('Classificação 2 encontros'!BH25:BH80,MATCH($N25,'Classificação 2 encontros'!$BK$17:$BK$72,0)),"")</f>
        <v/>
      </c>
      <c r="CC25" s="201" t="str">
        <f>IFERROR(INDEX('Classificação 2 encontros'!#REF!,MATCH($N25,'Classificação 2 encontros'!$BK$17:$BK$72,0)),"")</f>
        <v/>
      </c>
      <c r="CD25" s="201" t="str">
        <f>IFERROR(INDEX('Classificação 2 encontros'!#REF!,MATCH($N25,'Classificação 2 encontros'!$BK$17:$BK$72,0)),"")</f>
        <v/>
      </c>
      <c r="CE25" s="201" t="str">
        <f>IFERROR(INDEX('Classificação 2 encontros'!BI25:BI80,MATCH($N25,'Classificação 2 encontros'!$BK$17:$BK$72,0)),"")</f>
        <v/>
      </c>
      <c r="CF25" s="201" t="str">
        <f>IFERROR(INDEX('Classificação 2 encontros'!#REF!,MATCH($N25,'Classificação 2 encontros'!$BK$17:$BK$72,0)),"")</f>
        <v/>
      </c>
      <c r="CG25" s="201" t="str">
        <f>IFERROR(INDEX('Classificação 2 encontros'!#REF!,MATCH($N25,'Classificação 2 encontros'!$BK$17:$BK$72,0)),"")</f>
        <v/>
      </c>
      <c r="CH25" s="174" t="str">
        <f t="shared" si="5"/>
        <v/>
      </c>
      <c r="CI25" s="200">
        <v>9</v>
      </c>
      <c r="CJ25" s="79"/>
      <c r="CL25" s="78"/>
      <c r="CM25" s="78"/>
    </row>
    <row r="26" spans="2:91" s="73" customFormat="1" ht="18.75" customHeight="1" x14ac:dyDescent="0.3">
      <c r="B26" s="195" t="str">
        <f>IFERROR(INDEX('Classificação 2 encontros'!B26:B81,MATCH($N26,'Classificação 2 encontros'!$J$17:$J$72,0)),"")</f>
        <v/>
      </c>
      <c r="C26" s="195" t="str">
        <f>IFERROR(INDEX('Classificação 2 encontros'!C26:C81,MATCH($N26,'Classificação 2 encontros'!$J$17:$J$72,0)),"")</f>
        <v/>
      </c>
      <c r="D26" s="196" t="str">
        <f>IFERROR(INDEX('Classificação 2 encontros'!D26:D81,MATCH($N26,'Classificação 2 encontros'!$J$17:$J$72,0)),"")</f>
        <v/>
      </c>
      <c r="E26" s="196" t="str">
        <f>IFERROR(INDEX('Classificação 2 encontros'!E26:E81,MATCH($N26,'Classificação 2 encontros'!$J$17:$J$72,0)),"")</f>
        <v/>
      </c>
      <c r="F26" s="196" t="str">
        <f>IFERROR(INDEX('Classificação 2 encontros'!F26:F81,MATCH($N26,'Classificação 2 encontros'!$J$17:$J$72,0)),"")</f>
        <v/>
      </c>
      <c r="G26" s="197" t="str">
        <f>IFERROR(INDEX('Classificação 2 encontros'!G26:G81,MATCH($N26,'Classificação 2 encontros'!$J$17:$J$72,0)),"")</f>
        <v/>
      </c>
      <c r="H26" s="196" t="str">
        <f>IFERROR(INDEX('Classificação 2 encontros'!#REF!,MATCH($N26,'Classificação 2 encontros'!$J$17:$J$72,0)),"")</f>
        <v/>
      </c>
      <c r="I26" s="196" t="str">
        <f>IFERROR(INDEX('Classificação 2 encontros'!#REF!,MATCH($N26,'Classificação 2 encontros'!$J$17:$J$72,0)),"")</f>
        <v/>
      </c>
      <c r="J26" s="197" t="str">
        <f>IFERROR(INDEX('Classificação 2 encontros'!H26:H81,MATCH($N26,'Classificação 2 encontros'!$J$17:$J$72,0)),"")</f>
        <v/>
      </c>
      <c r="K26" s="196" t="str">
        <f>IFERROR(INDEX('Classificação 2 encontros'!#REF!,MATCH($N26,'Classificação 2 encontros'!$J$17:$J$72,0)),"")</f>
        <v/>
      </c>
      <c r="L26" s="196" t="str">
        <f>IFERROR(INDEX('Classificação 2 encontros'!#REF!,MATCH($N26,'Classificação 2 encontros'!$J$17:$J$72,0)),"")</f>
        <v/>
      </c>
      <c r="M26" s="198" t="str">
        <f t="shared" si="0"/>
        <v/>
      </c>
      <c r="N26" s="199">
        <v>10</v>
      </c>
      <c r="O26" s="78"/>
      <c r="P26" s="78"/>
      <c r="Q26" s="201" t="str">
        <f>IFERROR(INDEX('Classificação 2 encontros'!M26:M81,MATCH($N26,'Classificação 2 encontros'!$U$17:$U$72,0)),"")</f>
        <v/>
      </c>
      <c r="R26" s="201" t="str">
        <f>IFERROR(INDEX('Classificação 2 encontros'!N26:N81,MATCH($N26,'Classificação 2 encontros'!$U$17:$U$72,0)),"")</f>
        <v/>
      </c>
      <c r="S26" s="203" t="str">
        <f>IFERROR(INDEX('Classificação 2 encontros'!O26:O81,MATCH($N26,'Classificação 2 encontros'!$U$17:$U$72,0)),"")</f>
        <v/>
      </c>
      <c r="T26" s="203" t="str">
        <f>IFERROR(INDEX('Classificação 2 encontros'!P26:P81,MATCH($N26,'Classificação 2 encontros'!$U$17:$U$72,0)),"")</f>
        <v/>
      </c>
      <c r="U26" s="203" t="str">
        <f>IFERROR(INDEX('Classificação 2 encontros'!Q26:Q81,MATCH($N26,'Classificação 2 encontros'!$U$17:$U$72,0)),"")</f>
        <v/>
      </c>
      <c r="V26" s="204" t="str">
        <f>IFERROR(INDEX('Classificação 2 encontros'!R26:R81,MATCH($N26,'Classificação 2 encontros'!$U$17:$U$72,0)),"")</f>
        <v/>
      </c>
      <c r="W26" s="203" t="str">
        <f>IFERROR(INDEX('Classificação 2 encontros'!#REF!,MATCH($N26,'Classificação 2 encontros'!$U$17:$U$72,0)),"")</f>
        <v/>
      </c>
      <c r="X26" s="203" t="str">
        <f>IFERROR(INDEX('Classificação 2 encontros'!#REF!,MATCH($N26,'Classificação 2 encontros'!$U$17:$U$72,0)),"")</f>
        <v/>
      </c>
      <c r="Y26" s="204" t="str">
        <f>IFERROR(INDEX('Classificação 2 encontros'!S26:S81,MATCH($N26,'Classificação 2 encontros'!$U$17:$U$72,0)),"")</f>
        <v/>
      </c>
      <c r="Z26" s="203" t="str">
        <f>IFERROR(INDEX('Classificação 2 encontros'!#REF!,MATCH($N26,'Classificação 2 encontros'!$U$17:$U$72,0)),"")</f>
        <v/>
      </c>
      <c r="AA26" s="203" t="str">
        <f>IFERROR(INDEX('Classificação 2 encontros'!#REF!,MATCH($N26,'Classificação 2 encontros'!$U$17:$U$72,0)),"")</f>
        <v/>
      </c>
      <c r="AB26" s="174" t="str">
        <f t="shared" si="1"/>
        <v/>
      </c>
      <c r="AC26" s="200">
        <v>10</v>
      </c>
      <c r="AD26" s="79"/>
      <c r="AF26" s="201" t="str">
        <f>IFERROR(INDEX('Classificação 2 encontros'!X26:X81,MATCH($N26,'Classificação 2 encontros'!$AF$17:$AF$72,0)),"")</f>
        <v/>
      </c>
      <c r="AG26" s="201" t="str">
        <f>IFERROR(INDEX('Classificação 2 encontros'!Y26:Y81,MATCH($N26,'Classificação 2 encontros'!$AF$17:$AF$72,0)),"")</f>
        <v/>
      </c>
      <c r="AH26" s="203" t="str">
        <f>IFERROR(INDEX('Classificação 2 encontros'!Z26:Z81,MATCH($N26,'Classificação 2 encontros'!$AF$17:$AF$72,0)),"")</f>
        <v/>
      </c>
      <c r="AI26" s="203" t="str">
        <f>IFERROR(INDEX('Classificação 2 encontros'!AA26:AA81,MATCH($N26,'Classificação 2 encontros'!$AF$17:$AF$72,0)),"")</f>
        <v/>
      </c>
      <c r="AJ26" s="203" t="str">
        <f>IFERROR(INDEX('Classificação 2 encontros'!AB26:AB81,MATCH($N26,'Classificação 2 encontros'!$AF$17:$AF$72,0)),"")</f>
        <v/>
      </c>
      <c r="AK26" s="204" t="str">
        <f>IFERROR(INDEX('Classificação 2 encontros'!AC26:AC81,MATCH($N26,'Classificação 2 encontros'!$AF$17:$AF$72,0)),"")</f>
        <v/>
      </c>
      <c r="AL26" s="203" t="str">
        <f>IFERROR(INDEX('Classificação 2 encontros'!#REF!,MATCH($N26,'Classificação 2 encontros'!$AF$17:$AF$72,0)),"")</f>
        <v/>
      </c>
      <c r="AM26" s="174" t="str">
        <f>IFERROR(INDEX('Classificação 2 encontros'!#REF!,MATCH($N26,'Classificação 2 encontros'!$AF$17:$AF$72,0)),"")</f>
        <v/>
      </c>
      <c r="AN26" s="204" t="str">
        <f>IFERROR(INDEX('Classificação 2 encontros'!AD26:AD81,MATCH($N26,'Classificação 2 encontros'!$AF$17:$AF$72,0)),"")</f>
        <v/>
      </c>
      <c r="AO26" s="203" t="str">
        <f>IFERROR(INDEX('Classificação 2 encontros'!#REF!,MATCH($N26,'Classificação 2 encontros'!$AF$17:$AF$72,0)),"")</f>
        <v/>
      </c>
      <c r="AP26" s="174" t="str">
        <f>IFERROR(INDEX('Classificação 2 encontros'!#REF!,MATCH($N26,'Classificação 2 encontros'!$AF$17:$AF$72,0)),"")</f>
        <v/>
      </c>
      <c r="AQ26" s="174" t="str">
        <f t="shared" si="2"/>
        <v/>
      </c>
      <c r="AR26" s="200">
        <v>10</v>
      </c>
      <c r="AS26" s="78"/>
      <c r="AT26" s="201" t="str">
        <f>IFERROR(INDEX('Classificação 2 encontros'!AH26:AH81,MATCH($N26,'Classificação 2 encontros'!$AP$17:$AP$72,0)),"")</f>
        <v/>
      </c>
      <c r="AU26" s="201" t="str">
        <f>IFERROR(INDEX('Classificação 2 encontros'!AI26:AI81,MATCH($N26,'Classificação 2 encontros'!$AP$17:$AP$72,0)),"")</f>
        <v/>
      </c>
      <c r="AV26" s="201" t="str">
        <f>IFERROR(INDEX('Classificação 2 encontros'!AJ26:AJ81,MATCH($N26,'Classificação 2 encontros'!$AP$17:$AP$72,0)),"")</f>
        <v/>
      </c>
      <c r="AW26" s="201" t="str">
        <f>IFERROR(INDEX('Classificação 2 encontros'!AK26:AK81,MATCH($N26,'Classificação 2 encontros'!$AP$17:$AP$72,0)),"")</f>
        <v/>
      </c>
      <c r="AX26" s="201" t="str">
        <f>IFERROR(INDEX('Classificação 2 encontros'!AL26:AL81,MATCH($N26,'Classificação 2 encontros'!$AP$17:$AP$72,0)),"")</f>
        <v/>
      </c>
      <c r="AY26" s="202" t="str">
        <f>IFERROR(INDEX('Classificação 2 encontros'!AM26:AM81,MATCH($N26,'Classificação 2 encontros'!$AP$17:$AP$72,0)),"")</f>
        <v/>
      </c>
      <c r="AZ26" s="201" t="str">
        <f>IFERROR(INDEX('Classificação 2 encontros'!#REF!,MATCH($N26,'Classificação 2 encontros'!$AP$17:$AP$72,0)),"")</f>
        <v/>
      </c>
      <c r="BA26" s="201" t="str">
        <f>IFERROR(INDEX('Classificação 2 encontros'!#REF!,MATCH($N26,'Classificação 2 encontros'!$AP$17:$AP$72,0)),"")</f>
        <v/>
      </c>
      <c r="BB26" s="202" t="str">
        <f>IFERROR(INDEX('Classificação 2 encontros'!AN26:AN81,MATCH($N26,'Classificação 2 encontros'!$AP$17:$AP$72,0)),"")</f>
        <v/>
      </c>
      <c r="BC26" s="201" t="str">
        <f>IFERROR(INDEX('Classificação 2 encontros'!#REF!,MATCH($N26,'Classificação 2 encontros'!$AP$17:$AP$72,0)),"")</f>
        <v/>
      </c>
      <c r="BD26" s="201" t="str">
        <f>IFERROR(INDEX('Classificação 2 encontros'!#REF!,MATCH($N26,'Classificação 2 encontros'!$AP$17:$AP$72,0)),"")</f>
        <v/>
      </c>
      <c r="BE26" s="174" t="str">
        <f t="shared" si="3"/>
        <v/>
      </c>
      <c r="BF26" s="200">
        <v>10</v>
      </c>
      <c r="BH26" s="201" t="str">
        <f>IFERROR(INDEX('Classificação 2 encontros'!AR26:AR81,MATCH($N26,'Classificação 2 encontros'!$AZ$17:$AZ$72,0)),"")</f>
        <v/>
      </c>
      <c r="BI26" s="201" t="str">
        <f>IFERROR(INDEX('Classificação 2 encontros'!AS26:AS81,MATCH($N26,'Classificação 2 encontros'!$AZ$17:$AZ$72,0)),"")</f>
        <v/>
      </c>
      <c r="BJ26" s="206" t="str">
        <f>IFERROR(INDEX('Classificação 2 encontros'!AT26:AT81,MATCH($N26,'Classificação 2 encontros'!$AZ$17:$AZ$72,0)),"")</f>
        <v/>
      </c>
      <c r="BK26" s="206" t="str">
        <f>IFERROR(INDEX('Classificação 2 encontros'!AU26:AU81,MATCH($N26,'Classificação 2 encontros'!$AZ$17:$AZ$72,0)),"")</f>
        <v/>
      </c>
      <c r="BL26" s="206" t="str">
        <f>IFERROR(INDEX('Classificação 2 encontros'!AV26:AV81,MATCH($N26,'Classificação 2 encontros'!$AZ$17:$AZ$72,0)),"")</f>
        <v/>
      </c>
      <c r="BM26" s="202" t="str">
        <f>IFERROR(INDEX('Classificação 2 encontros'!AW26:AW81,MATCH($N26,'Classificação 2 encontros'!$AZ$17:$AZ$72,0)),"")</f>
        <v/>
      </c>
      <c r="BN26" s="201" t="str">
        <f>IFERROR(INDEX('Classificação 2 encontros'!#REF!,MATCH($N26,'Classificação 2 encontros'!$AZ$17:$AZ$72,0)),"")</f>
        <v/>
      </c>
      <c r="BO26" s="201" t="str">
        <f>IFERROR(INDEX('Classificação 2 encontros'!#REF!,MATCH($N26,'Classificação 2 encontros'!$AZ$17:$AZ$72,0)),"")</f>
        <v/>
      </c>
      <c r="BP26" s="202" t="str">
        <f>IFERROR(INDEX('Classificação 2 encontros'!AX26:AX81,MATCH($N26,'Classificação 2 encontros'!$AZ$17:$AZ$72,0)),"")</f>
        <v/>
      </c>
      <c r="BQ26" s="201" t="str">
        <f>IFERROR(INDEX('Classificação 2 encontros'!#REF!,MATCH($N26,'Classificação 2 encontros'!$AZ$17:$AZ$72,0)),"")</f>
        <v/>
      </c>
      <c r="BR26" s="201" t="str">
        <f>IFERROR(INDEX('Classificação 2 encontros'!#REF!,MATCH($N26,'Classificação 2 encontros'!$AZ$17:$AZ$72,0)),"")</f>
        <v/>
      </c>
      <c r="BS26" s="174" t="str">
        <f t="shared" si="4"/>
        <v/>
      </c>
      <c r="BT26" s="200">
        <v>10</v>
      </c>
      <c r="BU26" s="78"/>
      <c r="BV26" s="78"/>
      <c r="BW26" s="201" t="str">
        <f>IFERROR(INDEX('Classificação 2 encontros'!BC26:BC81,MATCH($N26,'Classificação 2 encontros'!$BK$17:$BK$72,0)),"")</f>
        <v/>
      </c>
      <c r="BX26" s="201" t="str">
        <f>IFERROR(INDEX('Classificação 2 encontros'!BD26:BD81,MATCH($N26,'Classificação 2 encontros'!$BK$17:$BK$72,0)),"")</f>
        <v/>
      </c>
      <c r="BY26" s="201" t="str">
        <f>IFERROR(INDEX('Classificação 2 encontros'!BE26:BE81,MATCH($N26,'Classificação 2 encontros'!$BK$17:$BK$72,0)),"")</f>
        <v/>
      </c>
      <c r="BZ26" s="201" t="str">
        <f>IFERROR(INDEX('Classificação 2 encontros'!BF26:BF81,MATCH($N26,'Classificação 2 encontros'!$BK$17:$BK$72,0)),"")</f>
        <v/>
      </c>
      <c r="CA26" s="201" t="str">
        <f>IFERROR(INDEX('Classificação 2 encontros'!BG26:BG81,MATCH($N26,'Classificação 2 encontros'!$BK$17:$BK$72,0)),"")</f>
        <v/>
      </c>
      <c r="CB26" s="201" t="str">
        <f>IFERROR(INDEX('Classificação 2 encontros'!BH26:BH81,MATCH($N26,'Classificação 2 encontros'!$BK$17:$BK$72,0)),"")</f>
        <v/>
      </c>
      <c r="CC26" s="201" t="str">
        <f>IFERROR(INDEX('Classificação 2 encontros'!#REF!,MATCH($N26,'Classificação 2 encontros'!$BK$17:$BK$72,0)),"")</f>
        <v/>
      </c>
      <c r="CD26" s="201" t="str">
        <f>IFERROR(INDEX('Classificação 2 encontros'!#REF!,MATCH($N26,'Classificação 2 encontros'!$BK$17:$BK$72,0)),"")</f>
        <v/>
      </c>
      <c r="CE26" s="201" t="str">
        <f>IFERROR(INDEX('Classificação 2 encontros'!BI26:BI81,MATCH($N26,'Classificação 2 encontros'!$BK$17:$BK$72,0)),"")</f>
        <v/>
      </c>
      <c r="CF26" s="201" t="str">
        <f>IFERROR(INDEX('Classificação 2 encontros'!#REF!,MATCH($N26,'Classificação 2 encontros'!$BK$17:$BK$72,0)),"")</f>
        <v/>
      </c>
      <c r="CG26" s="201" t="str">
        <f>IFERROR(INDEX('Classificação 2 encontros'!#REF!,MATCH($N26,'Classificação 2 encontros'!$BK$17:$BK$72,0)),"")</f>
        <v/>
      </c>
      <c r="CH26" s="174" t="str">
        <f t="shared" si="5"/>
        <v/>
      </c>
      <c r="CI26" s="200">
        <v>10</v>
      </c>
      <c r="CJ26" s="79"/>
      <c r="CL26" s="78"/>
      <c r="CM26" s="78"/>
    </row>
    <row r="27" spans="2:91" s="73" customFormat="1" ht="18.75" customHeight="1" x14ac:dyDescent="0.3">
      <c r="B27" s="195" t="str">
        <f>IFERROR(INDEX('Classificação 2 encontros'!B27:B82,MATCH($N27,'Classificação 2 encontros'!$J$17:$J$72,0)),"")</f>
        <v/>
      </c>
      <c r="C27" s="195" t="str">
        <f>IFERROR(INDEX('Classificação 2 encontros'!C27:C82,MATCH($N27,'Classificação 2 encontros'!$J$17:$J$72,0)),"")</f>
        <v/>
      </c>
      <c r="D27" s="196" t="str">
        <f>IFERROR(INDEX('Classificação 2 encontros'!D27:D82,MATCH($N27,'Classificação 2 encontros'!$J$17:$J$72,0)),"")</f>
        <v/>
      </c>
      <c r="E27" s="196" t="str">
        <f>IFERROR(INDEX('Classificação 2 encontros'!E27:E82,MATCH($N27,'Classificação 2 encontros'!$J$17:$J$72,0)),"")</f>
        <v/>
      </c>
      <c r="F27" s="196" t="str">
        <f>IFERROR(INDEX('Classificação 2 encontros'!F27:F82,MATCH($N27,'Classificação 2 encontros'!$J$17:$J$72,0)),"")</f>
        <v/>
      </c>
      <c r="G27" s="197" t="str">
        <f>IFERROR(INDEX('Classificação 2 encontros'!G27:G82,MATCH($N27,'Classificação 2 encontros'!$J$17:$J$72,0)),"")</f>
        <v/>
      </c>
      <c r="H27" s="196" t="str">
        <f>IFERROR(INDEX('Classificação 2 encontros'!#REF!,MATCH($N27,'Classificação 2 encontros'!$J$17:$J$72,0)),"")</f>
        <v/>
      </c>
      <c r="I27" s="196" t="str">
        <f>IFERROR(INDEX('Classificação 2 encontros'!#REF!,MATCH($N27,'Classificação 2 encontros'!$J$17:$J$72,0)),"")</f>
        <v/>
      </c>
      <c r="J27" s="197" t="str">
        <f>IFERROR(INDEX('Classificação 2 encontros'!H27:H82,MATCH($N27,'Classificação 2 encontros'!$J$17:$J$72,0)),"")</f>
        <v/>
      </c>
      <c r="K27" s="196" t="str">
        <f>IFERROR(INDEX('Classificação 2 encontros'!#REF!,MATCH($N27,'Classificação 2 encontros'!$J$17:$J$72,0)),"")</f>
        <v/>
      </c>
      <c r="L27" s="196" t="str">
        <f>IFERROR(INDEX('Classificação 2 encontros'!#REF!,MATCH($N27,'Classificação 2 encontros'!$J$17:$J$72,0)),"")</f>
        <v/>
      </c>
      <c r="M27" s="198" t="str">
        <f t="shared" si="0"/>
        <v/>
      </c>
      <c r="N27" s="199">
        <v>11</v>
      </c>
      <c r="O27" s="78"/>
      <c r="P27" s="78"/>
      <c r="Q27" s="201" t="str">
        <f>IFERROR(INDEX('Classificação 2 encontros'!M27:M82,MATCH($N27,'Classificação 2 encontros'!$U$17:$U$72,0)),"")</f>
        <v/>
      </c>
      <c r="R27" s="201" t="str">
        <f>IFERROR(INDEX('Classificação 2 encontros'!N27:N82,MATCH($N27,'Classificação 2 encontros'!$U$17:$U$72,0)),"")</f>
        <v/>
      </c>
      <c r="S27" s="203" t="str">
        <f>IFERROR(INDEX('Classificação 2 encontros'!O27:O82,MATCH($N27,'Classificação 2 encontros'!$U$17:$U$72,0)),"")</f>
        <v/>
      </c>
      <c r="T27" s="203" t="str">
        <f>IFERROR(INDEX('Classificação 2 encontros'!P27:P82,MATCH($N27,'Classificação 2 encontros'!$U$17:$U$72,0)),"")</f>
        <v/>
      </c>
      <c r="U27" s="203" t="str">
        <f>IFERROR(INDEX('Classificação 2 encontros'!Q27:Q82,MATCH($N27,'Classificação 2 encontros'!$U$17:$U$72,0)),"")</f>
        <v/>
      </c>
      <c r="V27" s="204" t="str">
        <f>IFERROR(INDEX('Classificação 2 encontros'!R27:R82,MATCH($N27,'Classificação 2 encontros'!$U$17:$U$72,0)),"")</f>
        <v/>
      </c>
      <c r="W27" s="203" t="str">
        <f>IFERROR(INDEX('Classificação 2 encontros'!#REF!,MATCH($N27,'Classificação 2 encontros'!$U$17:$U$72,0)),"")</f>
        <v/>
      </c>
      <c r="X27" s="203" t="str">
        <f>IFERROR(INDEX('Classificação 2 encontros'!#REF!,MATCH($N27,'Classificação 2 encontros'!$U$17:$U$72,0)),"")</f>
        <v/>
      </c>
      <c r="Y27" s="204" t="str">
        <f>IFERROR(INDEX('Classificação 2 encontros'!S27:S82,MATCH($N27,'Classificação 2 encontros'!$U$17:$U$72,0)),"")</f>
        <v/>
      </c>
      <c r="Z27" s="203" t="str">
        <f>IFERROR(INDEX('Classificação 2 encontros'!#REF!,MATCH($N27,'Classificação 2 encontros'!$U$17:$U$72,0)),"")</f>
        <v/>
      </c>
      <c r="AA27" s="203" t="str">
        <f>IFERROR(INDEX('Classificação 2 encontros'!#REF!,MATCH($N27,'Classificação 2 encontros'!$U$17:$U$72,0)),"")</f>
        <v/>
      </c>
      <c r="AB27" s="174" t="str">
        <f t="shared" si="1"/>
        <v/>
      </c>
      <c r="AC27" s="200">
        <v>11</v>
      </c>
      <c r="AD27" s="79"/>
      <c r="AF27" s="201" t="str">
        <f>IFERROR(INDEX('Classificação 2 encontros'!X27:X82,MATCH($N27,'Classificação 2 encontros'!$AF$17:$AF$72,0)),"")</f>
        <v/>
      </c>
      <c r="AG27" s="201" t="str">
        <f>IFERROR(INDEX('Classificação 2 encontros'!Y27:Y82,MATCH($N27,'Classificação 2 encontros'!$AF$17:$AF$72,0)),"")</f>
        <v/>
      </c>
      <c r="AH27" s="203" t="str">
        <f>IFERROR(INDEX('Classificação 2 encontros'!Z27:Z82,MATCH($N27,'Classificação 2 encontros'!$AF$17:$AF$72,0)),"")</f>
        <v/>
      </c>
      <c r="AI27" s="203" t="str">
        <f>IFERROR(INDEX('Classificação 2 encontros'!AA27:AA82,MATCH($N27,'Classificação 2 encontros'!$AF$17:$AF$72,0)),"")</f>
        <v/>
      </c>
      <c r="AJ27" s="203" t="str">
        <f>IFERROR(INDEX('Classificação 2 encontros'!AB27:AB82,MATCH($N27,'Classificação 2 encontros'!$AF$17:$AF$72,0)),"")</f>
        <v/>
      </c>
      <c r="AK27" s="204" t="str">
        <f>IFERROR(INDEX('Classificação 2 encontros'!AC27:AC82,MATCH($N27,'Classificação 2 encontros'!$AF$17:$AF$72,0)),"")</f>
        <v/>
      </c>
      <c r="AL27" s="203" t="str">
        <f>IFERROR(INDEX('Classificação 2 encontros'!#REF!,MATCH($N27,'Classificação 2 encontros'!$AF$17:$AF$72,0)),"")</f>
        <v/>
      </c>
      <c r="AM27" s="174" t="str">
        <f>IFERROR(INDEX('Classificação 2 encontros'!#REF!,MATCH($N27,'Classificação 2 encontros'!$AF$17:$AF$72,0)),"")</f>
        <v/>
      </c>
      <c r="AN27" s="204" t="str">
        <f>IFERROR(INDEX('Classificação 2 encontros'!AD27:AD82,MATCH($N27,'Classificação 2 encontros'!$AF$17:$AF$72,0)),"")</f>
        <v/>
      </c>
      <c r="AO27" s="203" t="str">
        <f>IFERROR(INDEX('Classificação 2 encontros'!#REF!,MATCH($N27,'Classificação 2 encontros'!$AF$17:$AF$72,0)),"")</f>
        <v/>
      </c>
      <c r="AP27" s="174" t="str">
        <f>IFERROR(INDEX('Classificação 2 encontros'!#REF!,MATCH($N27,'Classificação 2 encontros'!$AF$17:$AF$72,0)),"")</f>
        <v/>
      </c>
      <c r="AQ27" s="174" t="str">
        <f t="shared" si="2"/>
        <v/>
      </c>
      <c r="AR27" s="200">
        <v>11</v>
      </c>
      <c r="AS27" s="78"/>
      <c r="AT27" s="201" t="str">
        <f>IFERROR(INDEX('Classificação 2 encontros'!AH27:AH82,MATCH($N27,'Classificação 2 encontros'!$AP$17:$AP$72,0)),"")</f>
        <v/>
      </c>
      <c r="AU27" s="201" t="str">
        <f>IFERROR(INDEX('Classificação 2 encontros'!AI27:AI82,MATCH($N27,'Classificação 2 encontros'!$AP$17:$AP$72,0)),"")</f>
        <v/>
      </c>
      <c r="AV27" s="201" t="str">
        <f>IFERROR(INDEX('Classificação 2 encontros'!AJ27:AJ82,MATCH($N27,'Classificação 2 encontros'!$AP$17:$AP$72,0)),"")</f>
        <v/>
      </c>
      <c r="AW27" s="201" t="str">
        <f>IFERROR(INDEX('Classificação 2 encontros'!AK27:AK82,MATCH($N27,'Classificação 2 encontros'!$AP$17:$AP$72,0)),"")</f>
        <v/>
      </c>
      <c r="AX27" s="201" t="str">
        <f>IFERROR(INDEX('Classificação 2 encontros'!AL27:AL82,MATCH($N27,'Classificação 2 encontros'!$AP$17:$AP$72,0)),"")</f>
        <v/>
      </c>
      <c r="AY27" s="202" t="str">
        <f>IFERROR(INDEX('Classificação 2 encontros'!AM27:AM82,MATCH($N27,'Classificação 2 encontros'!$AP$17:$AP$72,0)),"")</f>
        <v/>
      </c>
      <c r="AZ27" s="201" t="str">
        <f>IFERROR(INDEX('Classificação 2 encontros'!#REF!,MATCH($N27,'Classificação 2 encontros'!$AP$17:$AP$72,0)),"")</f>
        <v/>
      </c>
      <c r="BA27" s="201" t="str">
        <f>IFERROR(INDEX('Classificação 2 encontros'!#REF!,MATCH($N27,'Classificação 2 encontros'!$AP$17:$AP$72,0)),"")</f>
        <v/>
      </c>
      <c r="BB27" s="202" t="str">
        <f>IFERROR(INDEX('Classificação 2 encontros'!AN27:AN82,MATCH($N27,'Classificação 2 encontros'!$AP$17:$AP$72,0)),"")</f>
        <v/>
      </c>
      <c r="BC27" s="201" t="str">
        <f>IFERROR(INDEX('Classificação 2 encontros'!#REF!,MATCH($N27,'Classificação 2 encontros'!$AP$17:$AP$72,0)),"")</f>
        <v/>
      </c>
      <c r="BD27" s="201" t="str">
        <f>IFERROR(INDEX('Classificação 2 encontros'!#REF!,MATCH($N27,'Classificação 2 encontros'!$AP$17:$AP$72,0)),"")</f>
        <v/>
      </c>
      <c r="BE27" s="174" t="str">
        <f t="shared" si="3"/>
        <v/>
      </c>
      <c r="BF27" s="200">
        <v>11</v>
      </c>
      <c r="BH27" s="201" t="str">
        <f>IFERROR(INDEX('Classificação 2 encontros'!AR27:AR82,MATCH($N27,'Classificação 2 encontros'!$AZ$17:$AZ$72,0)),"")</f>
        <v/>
      </c>
      <c r="BI27" s="201" t="str">
        <f>IFERROR(INDEX('Classificação 2 encontros'!AS27:AS82,MATCH($N27,'Classificação 2 encontros'!$AZ$17:$AZ$72,0)),"")</f>
        <v/>
      </c>
      <c r="BJ27" s="206" t="str">
        <f>IFERROR(INDEX('Classificação 2 encontros'!AT27:AT82,MATCH($N27,'Classificação 2 encontros'!$AZ$17:$AZ$72,0)),"")</f>
        <v/>
      </c>
      <c r="BK27" s="206" t="str">
        <f>IFERROR(INDEX('Classificação 2 encontros'!AU27:AU82,MATCH($N27,'Classificação 2 encontros'!$AZ$17:$AZ$72,0)),"")</f>
        <v/>
      </c>
      <c r="BL27" s="206" t="str">
        <f>IFERROR(INDEX('Classificação 2 encontros'!AV27:AV82,MATCH($N27,'Classificação 2 encontros'!$AZ$17:$AZ$72,0)),"")</f>
        <v/>
      </c>
      <c r="BM27" s="202" t="str">
        <f>IFERROR(INDEX('Classificação 2 encontros'!AW27:AW82,MATCH($N27,'Classificação 2 encontros'!$AZ$17:$AZ$72,0)),"")</f>
        <v/>
      </c>
      <c r="BN27" s="201" t="str">
        <f>IFERROR(INDEX('Classificação 2 encontros'!#REF!,MATCH($N27,'Classificação 2 encontros'!$AZ$17:$AZ$72,0)),"")</f>
        <v/>
      </c>
      <c r="BO27" s="201" t="str">
        <f>IFERROR(INDEX('Classificação 2 encontros'!#REF!,MATCH($N27,'Classificação 2 encontros'!$AZ$17:$AZ$72,0)),"")</f>
        <v/>
      </c>
      <c r="BP27" s="202" t="str">
        <f>IFERROR(INDEX('Classificação 2 encontros'!AX27:AX82,MATCH($N27,'Classificação 2 encontros'!$AZ$17:$AZ$72,0)),"")</f>
        <v/>
      </c>
      <c r="BQ27" s="201" t="str">
        <f>IFERROR(INDEX('Classificação 2 encontros'!#REF!,MATCH($N27,'Classificação 2 encontros'!$AZ$17:$AZ$72,0)),"")</f>
        <v/>
      </c>
      <c r="BR27" s="201" t="str">
        <f>IFERROR(INDEX('Classificação 2 encontros'!#REF!,MATCH($N27,'Classificação 2 encontros'!$AZ$17:$AZ$72,0)),"")</f>
        <v/>
      </c>
      <c r="BS27" s="174" t="str">
        <f t="shared" si="4"/>
        <v/>
      </c>
      <c r="BT27" s="200">
        <v>11</v>
      </c>
      <c r="BU27" s="78"/>
      <c r="BV27" s="78"/>
      <c r="BW27" s="201" t="str">
        <f>IFERROR(INDEX('Classificação 2 encontros'!BC27:BC82,MATCH($N27,'Classificação 2 encontros'!$BK$17:$BK$72,0)),"")</f>
        <v/>
      </c>
      <c r="BX27" s="201" t="str">
        <f>IFERROR(INDEX('Classificação 2 encontros'!BD27:BD82,MATCH($N27,'Classificação 2 encontros'!$BK$17:$BK$72,0)),"")</f>
        <v/>
      </c>
      <c r="BY27" s="201" t="str">
        <f>IFERROR(INDEX('Classificação 2 encontros'!BE27:BE82,MATCH($N27,'Classificação 2 encontros'!$BK$17:$BK$72,0)),"")</f>
        <v/>
      </c>
      <c r="BZ27" s="201" t="str">
        <f>IFERROR(INDEX('Classificação 2 encontros'!BF27:BF82,MATCH($N27,'Classificação 2 encontros'!$BK$17:$BK$72,0)),"")</f>
        <v/>
      </c>
      <c r="CA27" s="201" t="str">
        <f>IFERROR(INDEX('Classificação 2 encontros'!BG27:BG82,MATCH($N27,'Classificação 2 encontros'!$BK$17:$BK$72,0)),"")</f>
        <v/>
      </c>
      <c r="CB27" s="201" t="str">
        <f>IFERROR(INDEX('Classificação 2 encontros'!BH27:BH82,MATCH($N27,'Classificação 2 encontros'!$BK$17:$BK$72,0)),"")</f>
        <v/>
      </c>
      <c r="CC27" s="201" t="str">
        <f>IFERROR(INDEX('Classificação 2 encontros'!#REF!,MATCH($N27,'Classificação 2 encontros'!$BK$17:$BK$72,0)),"")</f>
        <v/>
      </c>
      <c r="CD27" s="201" t="str">
        <f>IFERROR(INDEX('Classificação 2 encontros'!#REF!,MATCH($N27,'Classificação 2 encontros'!$BK$17:$BK$72,0)),"")</f>
        <v/>
      </c>
      <c r="CE27" s="201" t="str">
        <f>IFERROR(INDEX('Classificação 2 encontros'!BI27:BI82,MATCH($N27,'Classificação 2 encontros'!$BK$17:$BK$72,0)),"")</f>
        <v/>
      </c>
      <c r="CF27" s="201" t="str">
        <f>IFERROR(INDEX('Classificação 2 encontros'!#REF!,MATCH($N27,'Classificação 2 encontros'!$BK$17:$BK$72,0)),"")</f>
        <v/>
      </c>
      <c r="CG27" s="201" t="str">
        <f>IFERROR(INDEX('Classificação 2 encontros'!#REF!,MATCH($N27,'Classificação 2 encontros'!$BK$17:$BK$72,0)),"")</f>
        <v/>
      </c>
      <c r="CH27" s="174" t="str">
        <f t="shared" si="5"/>
        <v/>
      </c>
      <c r="CI27" s="200">
        <v>11</v>
      </c>
      <c r="CJ27" s="79"/>
      <c r="CL27" s="78"/>
      <c r="CM27" s="78"/>
    </row>
    <row r="28" spans="2:91" s="73" customFormat="1" ht="18.75" customHeight="1" x14ac:dyDescent="0.3">
      <c r="B28" s="195" t="str">
        <f>IFERROR(INDEX('Classificação 2 encontros'!B28:B83,MATCH($N28,'Classificação 2 encontros'!$J$17:$J$72,0)),"")</f>
        <v/>
      </c>
      <c r="C28" s="195" t="str">
        <f>IFERROR(INDEX('Classificação 2 encontros'!C28:C83,MATCH($N28,'Classificação 2 encontros'!$J$17:$J$72,0)),"")</f>
        <v/>
      </c>
      <c r="D28" s="196" t="str">
        <f>IFERROR(INDEX('Classificação 2 encontros'!D28:D83,MATCH($N28,'Classificação 2 encontros'!$J$17:$J$72,0)),"")</f>
        <v/>
      </c>
      <c r="E28" s="196" t="str">
        <f>IFERROR(INDEX('Classificação 2 encontros'!E28:E83,MATCH($N28,'Classificação 2 encontros'!$J$17:$J$72,0)),"")</f>
        <v/>
      </c>
      <c r="F28" s="196" t="str">
        <f>IFERROR(INDEX('Classificação 2 encontros'!F28:F83,MATCH($N28,'Classificação 2 encontros'!$J$17:$J$72,0)),"")</f>
        <v/>
      </c>
      <c r="G28" s="197" t="str">
        <f>IFERROR(INDEX('Classificação 2 encontros'!G28:G83,MATCH($N28,'Classificação 2 encontros'!$J$17:$J$72,0)),"")</f>
        <v/>
      </c>
      <c r="H28" s="196" t="str">
        <f>IFERROR(INDEX('Classificação 2 encontros'!#REF!,MATCH($N28,'Classificação 2 encontros'!$J$17:$J$72,0)),"")</f>
        <v/>
      </c>
      <c r="I28" s="196" t="str">
        <f>IFERROR(INDEX('Classificação 2 encontros'!#REF!,MATCH($N28,'Classificação 2 encontros'!$J$17:$J$72,0)),"")</f>
        <v/>
      </c>
      <c r="J28" s="197" t="str">
        <f>IFERROR(INDEX('Classificação 2 encontros'!H28:H83,MATCH($N28,'Classificação 2 encontros'!$J$17:$J$72,0)),"")</f>
        <v/>
      </c>
      <c r="K28" s="196" t="str">
        <f>IFERROR(INDEX('Classificação 2 encontros'!#REF!,MATCH($N28,'Classificação 2 encontros'!$J$17:$J$72,0)),"")</f>
        <v/>
      </c>
      <c r="L28" s="196" t="str">
        <f>IFERROR(INDEX('Classificação 2 encontros'!#REF!,MATCH($N28,'Classificação 2 encontros'!$J$17:$J$72,0)),"")</f>
        <v/>
      </c>
      <c r="M28" s="198" t="str">
        <f t="shared" si="0"/>
        <v/>
      </c>
      <c r="N28" s="199">
        <v>12</v>
      </c>
      <c r="O28" s="78"/>
      <c r="P28" s="78"/>
      <c r="Q28" s="201" t="str">
        <f>IFERROR(INDEX('Classificação 2 encontros'!M28:M83,MATCH($N28,'Classificação 2 encontros'!$U$17:$U$72,0)),"")</f>
        <v/>
      </c>
      <c r="R28" s="201" t="str">
        <f>IFERROR(INDEX('Classificação 2 encontros'!N28:N83,MATCH($N28,'Classificação 2 encontros'!$U$17:$U$72,0)),"")</f>
        <v/>
      </c>
      <c r="S28" s="203" t="str">
        <f>IFERROR(INDEX('Classificação 2 encontros'!O28:O83,MATCH($N28,'Classificação 2 encontros'!$U$17:$U$72,0)),"")</f>
        <v/>
      </c>
      <c r="T28" s="203" t="str">
        <f>IFERROR(INDEX('Classificação 2 encontros'!P28:P83,MATCH($N28,'Classificação 2 encontros'!$U$17:$U$72,0)),"")</f>
        <v/>
      </c>
      <c r="U28" s="203" t="str">
        <f>IFERROR(INDEX('Classificação 2 encontros'!Q28:Q83,MATCH($N28,'Classificação 2 encontros'!$U$17:$U$72,0)),"")</f>
        <v/>
      </c>
      <c r="V28" s="204" t="str">
        <f>IFERROR(INDEX('Classificação 2 encontros'!R28:R83,MATCH($N28,'Classificação 2 encontros'!$U$17:$U$72,0)),"")</f>
        <v/>
      </c>
      <c r="W28" s="203" t="str">
        <f>IFERROR(INDEX('Classificação 2 encontros'!#REF!,MATCH($N28,'Classificação 2 encontros'!$U$17:$U$72,0)),"")</f>
        <v/>
      </c>
      <c r="X28" s="203" t="str">
        <f>IFERROR(INDEX('Classificação 2 encontros'!#REF!,MATCH($N28,'Classificação 2 encontros'!$U$17:$U$72,0)),"")</f>
        <v/>
      </c>
      <c r="Y28" s="204" t="str">
        <f>IFERROR(INDEX('Classificação 2 encontros'!S28:S83,MATCH($N28,'Classificação 2 encontros'!$U$17:$U$72,0)),"")</f>
        <v/>
      </c>
      <c r="Z28" s="203" t="str">
        <f>IFERROR(INDEX('Classificação 2 encontros'!#REF!,MATCH($N28,'Classificação 2 encontros'!$U$17:$U$72,0)),"")</f>
        <v/>
      </c>
      <c r="AA28" s="203" t="str">
        <f>IFERROR(INDEX('Classificação 2 encontros'!#REF!,MATCH($N28,'Classificação 2 encontros'!$U$17:$U$72,0)),"")</f>
        <v/>
      </c>
      <c r="AB28" s="174" t="str">
        <f t="shared" si="1"/>
        <v/>
      </c>
      <c r="AC28" s="200">
        <v>12</v>
      </c>
      <c r="AD28" s="79"/>
      <c r="AF28" s="201" t="str">
        <f>IFERROR(INDEX('Classificação 2 encontros'!X28:X83,MATCH($N28,'Classificação 2 encontros'!$AF$17:$AF$72,0)),"")</f>
        <v/>
      </c>
      <c r="AG28" s="201" t="str">
        <f>IFERROR(INDEX('Classificação 2 encontros'!Y28:Y83,MATCH($N28,'Classificação 2 encontros'!$AF$17:$AF$72,0)),"")</f>
        <v/>
      </c>
      <c r="AH28" s="203" t="str">
        <f>IFERROR(INDEX('Classificação 2 encontros'!Z28:Z83,MATCH($N28,'Classificação 2 encontros'!$AF$17:$AF$72,0)),"")</f>
        <v/>
      </c>
      <c r="AI28" s="203" t="str">
        <f>IFERROR(INDEX('Classificação 2 encontros'!AA28:AA83,MATCH($N28,'Classificação 2 encontros'!$AF$17:$AF$72,0)),"")</f>
        <v/>
      </c>
      <c r="AJ28" s="203" t="str">
        <f>IFERROR(INDEX('Classificação 2 encontros'!AB28:AB83,MATCH($N28,'Classificação 2 encontros'!$AF$17:$AF$72,0)),"")</f>
        <v/>
      </c>
      <c r="AK28" s="204" t="str">
        <f>IFERROR(INDEX('Classificação 2 encontros'!AC28:AC83,MATCH($N28,'Classificação 2 encontros'!$AF$17:$AF$72,0)),"")</f>
        <v/>
      </c>
      <c r="AL28" s="203" t="str">
        <f>IFERROR(INDEX('Classificação 2 encontros'!#REF!,MATCH($N28,'Classificação 2 encontros'!$AF$17:$AF$72,0)),"")</f>
        <v/>
      </c>
      <c r="AM28" s="174" t="str">
        <f>IFERROR(INDEX('Classificação 2 encontros'!#REF!,MATCH($N28,'Classificação 2 encontros'!$AF$17:$AF$72,0)),"")</f>
        <v/>
      </c>
      <c r="AN28" s="204" t="str">
        <f>IFERROR(INDEX('Classificação 2 encontros'!AD28:AD83,MATCH($N28,'Classificação 2 encontros'!$AF$17:$AF$72,0)),"")</f>
        <v/>
      </c>
      <c r="AO28" s="203" t="str">
        <f>IFERROR(INDEX('Classificação 2 encontros'!#REF!,MATCH($N28,'Classificação 2 encontros'!$AF$17:$AF$72,0)),"")</f>
        <v/>
      </c>
      <c r="AP28" s="174" t="str">
        <f>IFERROR(INDEX('Classificação 2 encontros'!#REF!,MATCH($N28,'Classificação 2 encontros'!$AF$17:$AF$72,0)),"")</f>
        <v/>
      </c>
      <c r="AQ28" s="174" t="str">
        <f t="shared" si="2"/>
        <v/>
      </c>
      <c r="AR28" s="200">
        <v>12</v>
      </c>
      <c r="AS28" s="78"/>
      <c r="AT28" s="201" t="str">
        <f>IFERROR(INDEX('Classificação 2 encontros'!AH28:AH83,MATCH($N28,'Classificação 2 encontros'!$AP$17:$AP$72,0)),"")</f>
        <v/>
      </c>
      <c r="AU28" s="201" t="str">
        <f>IFERROR(INDEX('Classificação 2 encontros'!AI28:AI83,MATCH($N28,'Classificação 2 encontros'!$AP$17:$AP$72,0)),"")</f>
        <v/>
      </c>
      <c r="AV28" s="201" t="str">
        <f>IFERROR(INDEX('Classificação 2 encontros'!AJ28:AJ83,MATCH($N28,'Classificação 2 encontros'!$AP$17:$AP$72,0)),"")</f>
        <v/>
      </c>
      <c r="AW28" s="201" t="str">
        <f>IFERROR(INDEX('Classificação 2 encontros'!AK28:AK83,MATCH($N28,'Classificação 2 encontros'!$AP$17:$AP$72,0)),"")</f>
        <v/>
      </c>
      <c r="AX28" s="201" t="str">
        <f>IFERROR(INDEX('Classificação 2 encontros'!AL28:AL83,MATCH($N28,'Classificação 2 encontros'!$AP$17:$AP$72,0)),"")</f>
        <v/>
      </c>
      <c r="AY28" s="202" t="str">
        <f>IFERROR(INDEX('Classificação 2 encontros'!AM28:AM83,MATCH($N28,'Classificação 2 encontros'!$AP$17:$AP$72,0)),"")</f>
        <v/>
      </c>
      <c r="AZ28" s="201" t="str">
        <f>IFERROR(INDEX('Classificação 2 encontros'!#REF!,MATCH($N28,'Classificação 2 encontros'!$AP$17:$AP$72,0)),"")</f>
        <v/>
      </c>
      <c r="BA28" s="201" t="str">
        <f>IFERROR(INDEX('Classificação 2 encontros'!#REF!,MATCH($N28,'Classificação 2 encontros'!$AP$17:$AP$72,0)),"")</f>
        <v/>
      </c>
      <c r="BB28" s="202" t="str">
        <f>IFERROR(INDEX('Classificação 2 encontros'!AN28:AN83,MATCH($N28,'Classificação 2 encontros'!$AP$17:$AP$72,0)),"")</f>
        <v/>
      </c>
      <c r="BC28" s="201" t="str">
        <f>IFERROR(INDEX('Classificação 2 encontros'!#REF!,MATCH($N28,'Classificação 2 encontros'!$AP$17:$AP$72,0)),"")</f>
        <v/>
      </c>
      <c r="BD28" s="201" t="str">
        <f>IFERROR(INDEX('Classificação 2 encontros'!#REF!,MATCH($N28,'Classificação 2 encontros'!$AP$17:$AP$72,0)),"")</f>
        <v/>
      </c>
      <c r="BE28" s="174" t="str">
        <f t="shared" si="3"/>
        <v/>
      </c>
      <c r="BF28" s="200">
        <v>12</v>
      </c>
      <c r="BH28" s="201" t="str">
        <f>IFERROR(INDEX('Classificação 2 encontros'!AR28:AR83,MATCH($N28,'Classificação 2 encontros'!$AZ$17:$AZ$72,0)),"")</f>
        <v/>
      </c>
      <c r="BI28" s="201" t="str">
        <f>IFERROR(INDEX('Classificação 2 encontros'!AS28:AS83,MATCH($N28,'Classificação 2 encontros'!$AZ$17:$AZ$72,0)),"")</f>
        <v/>
      </c>
      <c r="BJ28" s="206" t="str">
        <f>IFERROR(INDEX('Classificação 2 encontros'!AT28:AT83,MATCH($N28,'Classificação 2 encontros'!$AZ$17:$AZ$72,0)),"")</f>
        <v/>
      </c>
      <c r="BK28" s="206" t="str">
        <f>IFERROR(INDEX('Classificação 2 encontros'!AU28:AU83,MATCH($N28,'Classificação 2 encontros'!$AZ$17:$AZ$72,0)),"")</f>
        <v/>
      </c>
      <c r="BL28" s="206" t="str">
        <f>IFERROR(INDEX('Classificação 2 encontros'!AV28:AV83,MATCH($N28,'Classificação 2 encontros'!$AZ$17:$AZ$72,0)),"")</f>
        <v/>
      </c>
      <c r="BM28" s="202" t="str">
        <f>IFERROR(INDEX('Classificação 2 encontros'!AW28:AW83,MATCH($N28,'Classificação 2 encontros'!$AZ$17:$AZ$72,0)),"")</f>
        <v/>
      </c>
      <c r="BN28" s="201" t="str">
        <f>IFERROR(INDEX('Classificação 2 encontros'!#REF!,MATCH($N28,'Classificação 2 encontros'!$AZ$17:$AZ$72,0)),"")</f>
        <v/>
      </c>
      <c r="BO28" s="201" t="str">
        <f>IFERROR(INDEX('Classificação 2 encontros'!#REF!,MATCH($N28,'Classificação 2 encontros'!$AZ$17:$AZ$72,0)),"")</f>
        <v/>
      </c>
      <c r="BP28" s="202" t="str">
        <f>IFERROR(INDEX('Classificação 2 encontros'!AX28:AX83,MATCH($N28,'Classificação 2 encontros'!$AZ$17:$AZ$72,0)),"")</f>
        <v/>
      </c>
      <c r="BQ28" s="201" t="str">
        <f>IFERROR(INDEX('Classificação 2 encontros'!#REF!,MATCH($N28,'Classificação 2 encontros'!$AZ$17:$AZ$72,0)),"")</f>
        <v/>
      </c>
      <c r="BR28" s="201" t="str">
        <f>IFERROR(INDEX('Classificação 2 encontros'!#REF!,MATCH($N28,'Classificação 2 encontros'!$AZ$17:$AZ$72,0)),"")</f>
        <v/>
      </c>
      <c r="BS28" s="174" t="str">
        <f t="shared" si="4"/>
        <v/>
      </c>
      <c r="BT28" s="200">
        <v>12</v>
      </c>
      <c r="BU28" s="78"/>
      <c r="BV28" s="78"/>
      <c r="BW28" s="201" t="str">
        <f>IFERROR(INDEX('Classificação 2 encontros'!BC28:BC83,MATCH($N28,'Classificação 2 encontros'!$BK$17:$BK$72,0)),"")</f>
        <v/>
      </c>
      <c r="BX28" s="201" t="str">
        <f>IFERROR(INDEX('Classificação 2 encontros'!BD28:BD83,MATCH($N28,'Classificação 2 encontros'!$BK$17:$BK$72,0)),"")</f>
        <v/>
      </c>
      <c r="BY28" s="201" t="str">
        <f>IFERROR(INDEX('Classificação 2 encontros'!BE28:BE83,MATCH($N28,'Classificação 2 encontros'!$BK$17:$BK$72,0)),"")</f>
        <v/>
      </c>
      <c r="BZ28" s="201" t="str">
        <f>IFERROR(INDEX('Classificação 2 encontros'!BF28:BF83,MATCH($N28,'Classificação 2 encontros'!$BK$17:$BK$72,0)),"")</f>
        <v/>
      </c>
      <c r="CA28" s="201" t="str">
        <f>IFERROR(INDEX('Classificação 2 encontros'!BG28:BG83,MATCH($N28,'Classificação 2 encontros'!$BK$17:$BK$72,0)),"")</f>
        <v/>
      </c>
      <c r="CB28" s="201" t="str">
        <f>IFERROR(INDEX('Classificação 2 encontros'!BH28:BH83,MATCH($N28,'Classificação 2 encontros'!$BK$17:$BK$72,0)),"")</f>
        <v/>
      </c>
      <c r="CC28" s="201" t="str">
        <f>IFERROR(INDEX('Classificação 2 encontros'!#REF!,MATCH($N28,'Classificação 2 encontros'!$BK$17:$BK$72,0)),"")</f>
        <v/>
      </c>
      <c r="CD28" s="201" t="str">
        <f>IFERROR(INDEX('Classificação 2 encontros'!#REF!,MATCH($N28,'Classificação 2 encontros'!$BK$17:$BK$72,0)),"")</f>
        <v/>
      </c>
      <c r="CE28" s="201" t="str">
        <f>IFERROR(INDEX('Classificação 2 encontros'!BI28:BI83,MATCH($N28,'Classificação 2 encontros'!$BK$17:$BK$72,0)),"")</f>
        <v/>
      </c>
      <c r="CF28" s="201" t="str">
        <f>IFERROR(INDEX('Classificação 2 encontros'!#REF!,MATCH($N28,'Classificação 2 encontros'!$BK$17:$BK$72,0)),"")</f>
        <v/>
      </c>
      <c r="CG28" s="201" t="str">
        <f>IFERROR(INDEX('Classificação 2 encontros'!#REF!,MATCH($N28,'Classificação 2 encontros'!$BK$17:$BK$72,0)),"")</f>
        <v/>
      </c>
      <c r="CH28" s="174" t="str">
        <f t="shared" si="5"/>
        <v/>
      </c>
      <c r="CI28" s="200">
        <v>12</v>
      </c>
      <c r="CJ28" s="79"/>
      <c r="CL28" s="78"/>
      <c r="CM28" s="78"/>
    </row>
    <row r="29" spans="2:91" s="73" customFormat="1" ht="18.75" customHeight="1" x14ac:dyDescent="0.3">
      <c r="B29" s="195" t="str">
        <f>IFERROR(INDEX('Classificação 2 encontros'!B29:B84,MATCH($N29,'Classificação 2 encontros'!$J$17:$J$72,0)),"")</f>
        <v/>
      </c>
      <c r="C29" s="195" t="str">
        <f>IFERROR(INDEX('Classificação 2 encontros'!C29:C84,MATCH($N29,'Classificação 2 encontros'!$J$17:$J$72,0)),"")</f>
        <v/>
      </c>
      <c r="D29" s="196" t="str">
        <f>IFERROR(INDEX('Classificação 2 encontros'!D29:D84,MATCH($N29,'Classificação 2 encontros'!$J$17:$J$72,0)),"")</f>
        <v/>
      </c>
      <c r="E29" s="196" t="str">
        <f>IFERROR(INDEX('Classificação 2 encontros'!E29:E84,MATCH($N29,'Classificação 2 encontros'!$J$17:$J$72,0)),"")</f>
        <v/>
      </c>
      <c r="F29" s="196" t="str">
        <f>IFERROR(INDEX('Classificação 2 encontros'!F29:F84,MATCH($N29,'Classificação 2 encontros'!$J$17:$J$72,0)),"")</f>
        <v/>
      </c>
      <c r="G29" s="197" t="str">
        <f>IFERROR(INDEX('Classificação 2 encontros'!G29:G84,MATCH($N29,'Classificação 2 encontros'!$J$17:$J$72,0)),"")</f>
        <v/>
      </c>
      <c r="H29" s="196" t="str">
        <f>IFERROR(INDEX('Classificação 2 encontros'!#REF!,MATCH($N29,'Classificação 2 encontros'!$J$17:$J$72,0)),"")</f>
        <v/>
      </c>
      <c r="I29" s="196" t="str">
        <f>IFERROR(INDEX('Classificação 2 encontros'!#REF!,MATCH($N29,'Classificação 2 encontros'!$J$17:$J$72,0)),"")</f>
        <v/>
      </c>
      <c r="J29" s="197" t="str">
        <f>IFERROR(INDEX('Classificação 2 encontros'!H29:H84,MATCH($N29,'Classificação 2 encontros'!$J$17:$J$72,0)),"")</f>
        <v/>
      </c>
      <c r="K29" s="196" t="str">
        <f>IFERROR(INDEX('Classificação 2 encontros'!#REF!,MATCH($N29,'Classificação 2 encontros'!$J$17:$J$72,0)),"")</f>
        <v/>
      </c>
      <c r="L29" s="196" t="str">
        <f>IFERROR(INDEX('Classificação 2 encontros'!#REF!,MATCH($N29,'Classificação 2 encontros'!$J$17:$J$72,0)),"")</f>
        <v/>
      </c>
      <c r="M29" s="198" t="str">
        <f t="shared" si="0"/>
        <v/>
      </c>
      <c r="N29" s="199">
        <v>13</v>
      </c>
      <c r="O29" s="78"/>
      <c r="P29" s="78"/>
      <c r="Q29" s="201" t="str">
        <f>IFERROR(INDEX('Classificação 2 encontros'!M29:M84,MATCH($N29,'Classificação 2 encontros'!$U$17:$U$72,0)),"")</f>
        <v/>
      </c>
      <c r="R29" s="201" t="str">
        <f>IFERROR(INDEX('Classificação 2 encontros'!N29:N84,MATCH($N29,'Classificação 2 encontros'!$U$17:$U$72,0)),"")</f>
        <v/>
      </c>
      <c r="S29" s="203" t="str">
        <f>IFERROR(INDEX('Classificação 2 encontros'!O29:O84,MATCH($N29,'Classificação 2 encontros'!$U$17:$U$72,0)),"")</f>
        <v/>
      </c>
      <c r="T29" s="203" t="str">
        <f>IFERROR(INDEX('Classificação 2 encontros'!P29:P84,MATCH($N29,'Classificação 2 encontros'!$U$17:$U$72,0)),"")</f>
        <v/>
      </c>
      <c r="U29" s="203" t="str">
        <f>IFERROR(INDEX('Classificação 2 encontros'!Q29:Q84,MATCH($N29,'Classificação 2 encontros'!$U$17:$U$72,0)),"")</f>
        <v/>
      </c>
      <c r="V29" s="204" t="str">
        <f>IFERROR(INDEX('Classificação 2 encontros'!R29:R84,MATCH($N29,'Classificação 2 encontros'!$U$17:$U$72,0)),"")</f>
        <v/>
      </c>
      <c r="W29" s="203" t="str">
        <f>IFERROR(INDEX('Classificação 2 encontros'!#REF!,MATCH($N29,'Classificação 2 encontros'!$U$17:$U$72,0)),"")</f>
        <v/>
      </c>
      <c r="X29" s="203" t="str">
        <f>IFERROR(INDEX('Classificação 2 encontros'!#REF!,MATCH($N29,'Classificação 2 encontros'!$U$17:$U$72,0)),"")</f>
        <v/>
      </c>
      <c r="Y29" s="204" t="str">
        <f>IFERROR(INDEX('Classificação 2 encontros'!S29:S84,MATCH($N29,'Classificação 2 encontros'!$U$17:$U$72,0)),"")</f>
        <v/>
      </c>
      <c r="Z29" s="203" t="str">
        <f>IFERROR(INDEX('Classificação 2 encontros'!#REF!,MATCH($N29,'Classificação 2 encontros'!$U$17:$U$72,0)),"")</f>
        <v/>
      </c>
      <c r="AA29" s="203" t="str">
        <f>IFERROR(INDEX('Classificação 2 encontros'!#REF!,MATCH($N29,'Classificação 2 encontros'!$U$17:$U$72,0)),"")</f>
        <v/>
      </c>
      <c r="AB29" s="174" t="str">
        <f t="shared" si="1"/>
        <v/>
      </c>
      <c r="AC29" s="200">
        <v>13</v>
      </c>
      <c r="AD29" s="79"/>
      <c r="AF29" s="201" t="str">
        <f>IFERROR(INDEX('Classificação 2 encontros'!X29:X84,MATCH($N29,'Classificação 2 encontros'!$AF$17:$AF$72,0)),"")</f>
        <v/>
      </c>
      <c r="AG29" s="201" t="str">
        <f>IFERROR(INDEX('Classificação 2 encontros'!Y29:Y84,MATCH($N29,'Classificação 2 encontros'!$AF$17:$AF$72,0)),"")</f>
        <v/>
      </c>
      <c r="AH29" s="203" t="str">
        <f>IFERROR(INDEX('Classificação 2 encontros'!Z29:Z84,MATCH($N29,'Classificação 2 encontros'!$AF$17:$AF$72,0)),"")</f>
        <v/>
      </c>
      <c r="AI29" s="203" t="str">
        <f>IFERROR(INDEX('Classificação 2 encontros'!AA29:AA84,MATCH($N29,'Classificação 2 encontros'!$AF$17:$AF$72,0)),"")</f>
        <v/>
      </c>
      <c r="AJ29" s="203" t="str">
        <f>IFERROR(INDEX('Classificação 2 encontros'!AB29:AB84,MATCH($N29,'Classificação 2 encontros'!$AF$17:$AF$72,0)),"")</f>
        <v/>
      </c>
      <c r="AK29" s="204" t="str">
        <f>IFERROR(INDEX('Classificação 2 encontros'!AC29:AC84,MATCH($N29,'Classificação 2 encontros'!$AF$17:$AF$72,0)),"")</f>
        <v/>
      </c>
      <c r="AL29" s="203" t="str">
        <f>IFERROR(INDEX('Classificação 2 encontros'!#REF!,MATCH($N29,'Classificação 2 encontros'!$AF$17:$AF$72,0)),"")</f>
        <v/>
      </c>
      <c r="AM29" s="174" t="str">
        <f>IFERROR(INDEX('Classificação 2 encontros'!#REF!,MATCH($N29,'Classificação 2 encontros'!$AF$17:$AF$72,0)),"")</f>
        <v/>
      </c>
      <c r="AN29" s="204" t="str">
        <f>IFERROR(INDEX('Classificação 2 encontros'!AD29:AD84,MATCH($N29,'Classificação 2 encontros'!$AF$17:$AF$72,0)),"")</f>
        <v/>
      </c>
      <c r="AO29" s="203" t="str">
        <f>IFERROR(INDEX('Classificação 2 encontros'!#REF!,MATCH($N29,'Classificação 2 encontros'!$AF$17:$AF$72,0)),"")</f>
        <v/>
      </c>
      <c r="AP29" s="174" t="str">
        <f>IFERROR(INDEX('Classificação 2 encontros'!#REF!,MATCH($N29,'Classificação 2 encontros'!$AF$17:$AF$72,0)),"")</f>
        <v/>
      </c>
      <c r="AQ29" s="174" t="str">
        <f t="shared" si="2"/>
        <v/>
      </c>
      <c r="AR29" s="200">
        <v>13</v>
      </c>
      <c r="AS29" s="78"/>
      <c r="AT29" s="201" t="str">
        <f>IFERROR(INDEX('Classificação 2 encontros'!AH29:AH84,MATCH($N29,'Classificação 2 encontros'!$AP$17:$AP$72,0)),"")</f>
        <v/>
      </c>
      <c r="AU29" s="201" t="str">
        <f>IFERROR(INDEX('Classificação 2 encontros'!AI29:AI84,MATCH($N29,'Classificação 2 encontros'!$AP$17:$AP$72,0)),"")</f>
        <v/>
      </c>
      <c r="AV29" s="201" t="str">
        <f>IFERROR(INDEX('Classificação 2 encontros'!AJ29:AJ84,MATCH($N29,'Classificação 2 encontros'!$AP$17:$AP$72,0)),"")</f>
        <v/>
      </c>
      <c r="AW29" s="201" t="str">
        <f>IFERROR(INDEX('Classificação 2 encontros'!AK29:AK84,MATCH($N29,'Classificação 2 encontros'!$AP$17:$AP$72,0)),"")</f>
        <v/>
      </c>
      <c r="AX29" s="201" t="str">
        <f>IFERROR(INDEX('Classificação 2 encontros'!AL29:AL84,MATCH($N29,'Classificação 2 encontros'!$AP$17:$AP$72,0)),"")</f>
        <v/>
      </c>
      <c r="AY29" s="202" t="str">
        <f>IFERROR(INDEX('Classificação 2 encontros'!AM29:AM84,MATCH($N29,'Classificação 2 encontros'!$AP$17:$AP$72,0)),"")</f>
        <v/>
      </c>
      <c r="AZ29" s="201" t="str">
        <f>IFERROR(INDEX('Classificação 2 encontros'!#REF!,MATCH($N29,'Classificação 2 encontros'!$AP$17:$AP$72,0)),"")</f>
        <v/>
      </c>
      <c r="BA29" s="201" t="str">
        <f>IFERROR(INDEX('Classificação 2 encontros'!#REF!,MATCH($N29,'Classificação 2 encontros'!$AP$17:$AP$72,0)),"")</f>
        <v/>
      </c>
      <c r="BB29" s="202" t="str">
        <f>IFERROR(INDEX('Classificação 2 encontros'!AN29:AN84,MATCH($N29,'Classificação 2 encontros'!$AP$17:$AP$72,0)),"")</f>
        <v/>
      </c>
      <c r="BC29" s="201" t="str">
        <f>IFERROR(INDEX('Classificação 2 encontros'!#REF!,MATCH($N29,'Classificação 2 encontros'!$AP$17:$AP$72,0)),"")</f>
        <v/>
      </c>
      <c r="BD29" s="201" t="str">
        <f>IFERROR(INDEX('Classificação 2 encontros'!#REF!,MATCH($N29,'Classificação 2 encontros'!$AP$17:$AP$72,0)),"")</f>
        <v/>
      </c>
      <c r="BE29" s="174" t="str">
        <f t="shared" si="3"/>
        <v/>
      </c>
      <c r="BF29" s="200">
        <v>13</v>
      </c>
      <c r="BH29" s="201" t="str">
        <f>IFERROR(INDEX('Classificação 2 encontros'!AR29:AR84,MATCH($N29,'Classificação 2 encontros'!$AZ$17:$AZ$72,0)),"")</f>
        <v/>
      </c>
      <c r="BI29" s="201" t="str">
        <f>IFERROR(INDEX('Classificação 2 encontros'!AS29:AS84,MATCH($N29,'Classificação 2 encontros'!$AZ$17:$AZ$72,0)),"")</f>
        <v/>
      </c>
      <c r="BJ29" s="206" t="str">
        <f>IFERROR(INDEX('Classificação 2 encontros'!AT29:AT84,MATCH($N29,'Classificação 2 encontros'!$AZ$17:$AZ$72,0)),"")</f>
        <v/>
      </c>
      <c r="BK29" s="206" t="str">
        <f>IFERROR(INDEX('Classificação 2 encontros'!AU29:AU84,MATCH($N29,'Classificação 2 encontros'!$AZ$17:$AZ$72,0)),"")</f>
        <v/>
      </c>
      <c r="BL29" s="206" t="str">
        <f>IFERROR(INDEX('Classificação 2 encontros'!AV29:AV84,MATCH($N29,'Classificação 2 encontros'!$AZ$17:$AZ$72,0)),"")</f>
        <v/>
      </c>
      <c r="BM29" s="202" t="str">
        <f>IFERROR(INDEX('Classificação 2 encontros'!AW29:AW84,MATCH($N29,'Classificação 2 encontros'!$AZ$17:$AZ$72,0)),"")</f>
        <v/>
      </c>
      <c r="BN29" s="201" t="str">
        <f>IFERROR(INDEX('Classificação 2 encontros'!#REF!,MATCH($N29,'Classificação 2 encontros'!$AZ$17:$AZ$72,0)),"")</f>
        <v/>
      </c>
      <c r="BO29" s="201" t="str">
        <f>IFERROR(INDEX('Classificação 2 encontros'!#REF!,MATCH($N29,'Classificação 2 encontros'!$AZ$17:$AZ$72,0)),"")</f>
        <v/>
      </c>
      <c r="BP29" s="202" t="str">
        <f>IFERROR(INDEX('Classificação 2 encontros'!AX29:AX84,MATCH($N29,'Classificação 2 encontros'!$AZ$17:$AZ$72,0)),"")</f>
        <v/>
      </c>
      <c r="BQ29" s="201" t="str">
        <f>IFERROR(INDEX('Classificação 2 encontros'!#REF!,MATCH($N29,'Classificação 2 encontros'!$AZ$17:$AZ$72,0)),"")</f>
        <v/>
      </c>
      <c r="BR29" s="201" t="str">
        <f>IFERROR(INDEX('Classificação 2 encontros'!#REF!,MATCH($N29,'Classificação 2 encontros'!$AZ$17:$AZ$72,0)),"")</f>
        <v/>
      </c>
      <c r="BS29" s="174" t="str">
        <f t="shared" si="4"/>
        <v/>
      </c>
      <c r="BT29" s="200">
        <v>13</v>
      </c>
      <c r="BU29" s="78"/>
      <c r="BV29" s="78"/>
      <c r="BW29" s="201" t="str">
        <f>IFERROR(INDEX('Classificação 2 encontros'!BC29:BC84,MATCH($N29,'Classificação 2 encontros'!$BK$17:$BK$72,0)),"")</f>
        <v/>
      </c>
      <c r="BX29" s="201" t="str">
        <f>IFERROR(INDEX('Classificação 2 encontros'!BD29:BD84,MATCH($N29,'Classificação 2 encontros'!$BK$17:$BK$72,0)),"")</f>
        <v/>
      </c>
      <c r="BY29" s="201" t="str">
        <f>IFERROR(INDEX('Classificação 2 encontros'!BE29:BE84,MATCH($N29,'Classificação 2 encontros'!$BK$17:$BK$72,0)),"")</f>
        <v/>
      </c>
      <c r="BZ29" s="201" t="str">
        <f>IFERROR(INDEX('Classificação 2 encontros'!BF29:BF84,MATCH($N29,'Classificação 2 encontros'!$BK$17:$BK$72,0)),"")</f>
        <v/>
      </c>
      <c r="CA29" s="201" t="str">
        <f>IFERROR(INDEX('Classificação 2 encontros'!BG29:BG84,MATCH($N29,'Classificação 2 encontros'!$BK$17:$BK$72,0)),"")</f>
        <v/>
      </c>
      <c r="CB29" s="201" t="str">
        <f>IFERROR(INDEX('Classificação 2 encontros'!BH29:BH84,MATCH($N29,'Classificação 2 encontros'!$BK$17:$BK$72,0)),"")</f>
        <v/>
      </c>
      <c r="CC29" s="201" t="str">
        <f>IFERROR(INDEX('Classificação 2 encontros'!#REF!,MATCH($N29,'Classificação 2 encontros'!$BK$17:$BK$72,0)),"")</f>
        <v/>
      </c>
      <c r="CD29" s="201" t="str">
        <f>IFERROR(INDEX('Classificação 2 encontros'!#REF!,MATCH($N29,'Classificação 2 encontros'!$BK$17:$BK$72,0)),"")</f>
        <v/>
      </c>
      <c r="CE29" s="201" t="str">
        <f>IFERROR(INDEX('Classificação 2 encontros'!BI29:BI84,MATCH($N29,'Classificação 2 encontros'!$BK$17:$BK$72,0)),"")</f>
        <v/>
      </c>
      <c r="CF29" s="201" t="str">
        <f>IFERROR(INDEX('Classificação 2 encontros'!#REF!,MATCH($N29,'Classificação 2 encontros'!$BK$17:$BK$72,0)),"")</f>
        <v/>
      </c>
      <c r="CG29" s="201" t="str">
        <f>IFERROR(INDEX('Classificação 2 encontros'!#REF!,MATCH($N29,'Classificação 2 encontros'!$BK$17:$BK$72,0)),"")</f>
        <v/>
      </c>
      <c r="CH29" s="174" t="str">
        <f t="shared" si="5"/>
        <v/>
      </c>
      <c r="CI29" s="200">
        <v>13</v>
      </c>
      <c r="CJ29" s="79"/>
      <c r="CL29" s="78"/>
      <c r="CM29" s="78"/>
    </row>
    <row r="30" spans="2:91" s="73" customFormat="1" ht="18.75" customHeight="1" x14ac:dyDescent="0.3">
      <c r="B30" s="195" t="str">
        <f>IFERROR(INDEX('Classificação 2 encontros'!B30:B85,MATCH($N30,'Classificação 2 encontros'!$J$17:$J$72,0)),"")</f>
        <v/>
      </c>
      <c r="C30" s="195" t="str">
        <f>IFERROR(INDEX('Classificação 2 encontros'!C30:C85,MATCH($N30,'Classificação 2 encontros'!$J$17:$J$72,0)),"")</f>
        <v/>
      </c>
      <c r="D30" s="196" t="str">
        <f>IFERROR(INDEX('Classificação 2 encontros'!D30:D85,MATCH($N30,'Classificação 2 encontros'!$J$17:$J$72,0)),"")</f>
        <v/>
      </c>
      <c r="E30" s="196" t="str">
        <f>IFERROR(INDEX('Classificação 2 encontros'!E30:E85,MATCH($N30,'Classificação 2 encontros'!$J$17:$J$72,0)),"")</f>
        <v/>
      </c>
      <c r="F30" s="196" t="str">
        <f>IFERROR(INDEX('Classificação 2 encontros'!F30:F85,MATCH($N30,'Classificação 2 encontros'!$J$17:$J$72,0)),"")</f>
        <v/>
      </c>
      <c r="G30" s="197" t="str">
        <f>IFERROR(INDEX('Classificação 2 encontros'!G30:G85,MATCH($N30,'Classificação 2 encontros'!$J$17:$J$72,0)),"")</f>
        <v/>
      </c>
      <c r="H30" s="196" t="str">
        <f>IFERROR(INDEX('Classificação 2 encontros'!#REF!,MATCH($N30,'Classificação 2 encontros'!$J$17:$J$72,0)),"")</f>
        <v/>
      </c>
      <c r="I30" s="196" t="str">
        <f>IFERROR(INDEX('Classificação 2 encontros'!#REF!,MATCH($N30,'Classificação 2 encontros'!$J$17:$J$72,0)),"")</f>
        <v/>
      </c>
      <c r="J30" s="197" t="str">
        <f>IFERROR(INDEX('Classificação 2 encontros'!H30:H85,MATCH($N30,'Classificação 2 encontros'!$J$17:$J$72,0)),"")</f>
        <v/>
      </c>
      <c r="K30" s="196" t="str">
        <f>IFERROR(INDEX('Classificação 2 encontros'!#REF!,MATCH($N30,'Classificação 2 encontros'!$J$17:$J$72,0)),"")</f>
        <v/>
      </c>
      <c r="L30" s="196" t="str">
        <f>IFERROR(INDEX('Classificação 2 encontros'!#REF!,MATCH($N30,'Classificação 2 encontros'!$J$17:$J$72,0)),"")</f>
        <v/>
      </c>
      <c r="M30" s="198" t="str">
        <f t="shared" si="0"/>
        <v/>
      </c>
      <c r="N30" s="199">
        <v>14</v>
      </c>
      <c r="O30" s="78"/>
      <c r="P30" s="78"/>
      <c r="Q30" s="201" t="str">
        <f>IFERROR(INDEX('Classificação 2 encontros'!M30:M85,MATCH($N30,'Classificação 2 encontros'!$U$17:$U$72,0)),"")</f>
        <v/>
      </c>
      <c r="R30" s="201" t="str">
        <f>IFERROR(INDEX('Classificação 2 encontros'!N30:N85,MATCH($N30,'Classificação 2 encontros'!$U$17:$U$72,0)),"")</f>
        <v/>
      </c>
      <c r="S30" s="203" t="str">
        <f>IFERROR(INDEX('Classificação 2 encontros'!O30:O85,MATCH($N30,'Classificação 2 encontros'!$U$17:$U$72,0)),"")</f>
        <v/>
      </c>
      <c r="T30" s="203" t="str">
        <f>IFERROR(INDEX('Classificação 2 encontros'!P30:P85,MATCH($N30,'Classificação 2 encontros'!$U$17:$U$72,0)),"")</f>
        <v/>
      </c>
      <c r="U30" s="203" t="str">
        <f>IFERROR(INDEX('Classificação 2 encontros'!Q30:Q85,MATCH($N30,'Classificação 2 encontros'!$U$17:$U$72,0)),"")</f>
        <v/>
      </c>
      <c r="V30" s="204" t="str">
        <f>IFERROR(INDEX('Classificação 2 encontros'!R30:R85,MATCH($N30,'Classificação 2 encontros'!$U$17:$U$72,0)),"")</f>
        <v/>
      </c>
      <c r="W30" s="203" t="str">
        <f>IFERROR(INDEX('Classificação 2 encontros'!#REF!,MATCH($N30,'Classificação 2 encontros'!$U$17:$U$72,0)),"")</f>
        <v/>
      </c>
      <c r="X30" s="203" t="str">
        <f>IFERROR(INDEX('Classificação 2 encontros'!#REF!,MATCH($N30,'Classificação 2 encontros'!$U$17:$U$72,0)),"")</f>
        <v/>
      </c>
      <c r="Y30" s="204" t="str">
        <f>IFERROR(INDEX('Classificação 2 encontros'!S30:S85,MATCH($N30,'Classificação 2 encontros'!$U$17:$U$72,0)),"")</f>
        <v/>
      </c>
      <c r="Z30" s="203" t="str">
        <f>IFERROR(INDEX('Classificação 2 encontros'!#REF!,MATCH($N30,'Classificação 2 encontros'!$U$17:$U$72,0)),"")</f>
        <v/>
      </c>
      <c r="AA30" s="203" t="str">
        <f>IFERROR(INDEX('Classificação 2 encontros'!#REF!,MATCH($N30,'Classificação 2 encontros'!$U$17:$U$72,0)),"")</f>
        <v/>
      </c>
      <c r="AB30" s="174" t="str">
        <f t="shared" si="1"/>
        <v/>
      </c>
      <c r="AC30" s="200">
        <v>14</v>
      </c>
      <c r="AD30" s="79"/>
      <c r="AF30" s="201" t="str">
        <f>IFERROR(INDEX('Classificação 2 encontros'!X30:X85,MATCH($N30,'Classificação 2 encontros'!$AF$17:$AF$72,0)),"")</f>
        <v/>
      </c>
      <c r="AG30" s="201" t="str">
        <f>IFERROR(INDEX('Classificação 2 encontros'!Y30:Y85,MATCH($N30,'Classificação 2 encontros'!$AF$17:$AF$72,0)),"")</f>
        <v/>
      </c>
      <c r="AH30" s="203" t="str">
        <f>IFERROR(INDEX('Classificação 2 encontros'!Z30:Z85,MATCH($N30,'Classificação 2 encontros'!$AF$17:$AF$72,0)),"")</f>
        <v/>
      </c>
      <c r="AI30" s="203" t="str">
        <f>IFERROR(INDEX('Classificação 2 encontros'!AA30:AA85,MATCH($N30,'Classificação 2 encontros'!$AF$17:$AF$72,0)),"")</f>
        <v/>
      </c>
      <c r="AJ30" s="203" t="str">
        <f>IFERROR(INDEX('Classificação 2 encontros'!AB30:AB85,MATCH($N30,'Classificação 2 encontros'!$AF$17:$AF$72,0)),"")</f>
        <v/>
      </c>
      <c r="AK30" s="204" t="str">
        <f>IFERROR(INDEX('Classificação 2 encontros'!AC30:AC85,MATCH($N30,'Classificação 2 encontros'!$AF$17:$AF$72,0)),"")</f>
        <v/>
      </c>
      <c r="AL30" s="203" t="str">
        <f>IFERROR(INDEX('Classificação 2 encontros'!#REF!,MATCH($N30,'Classificação 2 encontros'!$AF$17:$AF$72,0)),"")</f>
        <v/>
      </c>
      <c r="AM30" s="174" t="str">
        <f>IFERROR(INDEX('Classificação 2 encontros'!#REF!,MATCH($N30,'Classificação 2 encontros'!$AF$17:$AF$72,0)),"")</f>
        <v/>
      </c>
      <c r="AN30" s="204" t="str">
        <f>IFERROR(INDEX('Classificação 2 encontros'!AD30:AD85,MATCH($N30,'Classificação 2 encontros'!$AF$17:$AF$72,0)),"")</f>
        <v/>
      </c>
      <c r="AO30" s="203" t="str">
        <f>IFERROR(INDEX('Classificação 2 encontros'!#REF!,MATCH($N30,'Classificação 2 encontros'!$AF$17:$AF$72,0)),"")</f>
        <v/>
      </c>
      <c r="AP30" s="174" t="str">
        <f>IFERROR(INDEX('Classificação 2 encontros'!#REF!,MATCH($N30,'Classificação 2 encontros'!$AF$17:$AF$72,0)),"")</f>
        <v/>
      </c>
      <c r="AQ30" s="174" t="str">
        <f t="shared" si="2"/>
        <v/>
      </c>
      <c r="AR30" s="200">
        <v>14</v>
      </c>
      <c r="AS30" s="78"/>
      <c r="AT30" s="201" t="str">
        <f>IFERROR(INDEX('Classificação 2 encontros'!AH30:AH85,MATCH($N30,'Classificação 2 encontros'!$AP$17:$AP$72,0)),"")</f>
        <v/>
      </c>
      <c r="AU30" s="201" t="str">
        <f>IFERROR(INDEX('Classificação 2 encontros'!AI30:AI85,MATCH($N30,'Classificação 2 encontros'!$AP$17:$AP$72,0)),"")</f>
        <v/>
      </c>
      <c r="AV30" s="201" t="str">
        <f>IFERROR(INDEX('Classificação 2 encontros'!AJ30:AJ85,MATCH($N30,'Classificação 2 encontros'!$AP$17:$AP$72,0)),"")</f>
        <v/>
      </c>
      <c r="AW30" s="201" t="str">
        <f>IFERROR(INDEX('Classificação 2 encontros'!AK30:AK85,MATCH($N30,'Classificação 2 encontros'!$AP$17:$AP$72,0)),"")</f>
        <v/>
      </c>
      <c r="AX30" s="201" t="str">
        <f>IFERROR(INDEX('Classificação 2 encontros'!AL30:AL85,MATCH($N30,'Classificação 2 encontros'!$AP$17:$AP$72,0)),"")</f>
        <v/>
      </c>
      <c r="AY30" s="202" t="str">
        <f>IFERROR(INDEX('Classificação 2 encontros'!AM30:AM85,MATCH($N30,'Classificação 2 encontros'!$AP$17:$AP$72,0)),"")</f>
        <v/>
      </c>
      <c r="AZ30" s="201" t="str">
        <f>IFERROR(INDEX('Classificação 2 encontros'!#REF!,MATCH($N30,'Classificação 2 encontros'!$AP$17:$AP$72,0)),"")</f>
        <v/>
      </c>
      <c r="BA30" s="201" t="str">
        <f>IFERROR(INDEX('Classificação 2 encontros'!#REF!,MATCH($N30,'Classificação 2 encontros'!$AP$17:$AP$72,0)),"")</f>
        <v/>
      </c>
      <c r="BB30" s="202" t="str">
        <f>IFERROR(INDEX('Classificação 2 encontros'!AN30:AN85,MATCH($N30,'Classificação 2 encontros'!$AP$17:$AP$72,0)),"")</f>
        <v/>
      </c>
      <c r="BC30" s="201" t="str">
        <f>IFERROR(INDEX('Classificação 2 encontros'!#REF!,MATCH($N30,'Classificação 2 encontros'!$AP$17:$AP$72,0)),"")</f>
        <v/>
      </c>
      <c r="BD30" s="201" t="str">
        <f>IFERROR(INDEX('Classificação 2 encontros'!#REF!,MATCH($N30,'Classificação 2 encontros'!$AP$17:$AP$72,0)),"")</f>
        <v/>
      </c>
      <c r="BE30" s="174" t="str">
        <f t="shared" si="3"/>
        <v/>
      </c>
      <c r="BF30" s="200">
        <v>14</v>
      </c>
      <c r="BH30" s="201" t="str">
        <f>IFERROR(INDEX('Classificação 2 encontros'!AR30:AR85,MATCH($N30,'Classificação 2 encontros'!$AZ$17:$AZ$72,0)),"")</f>
        <v/>
      </c>
      <c r="BI30" s="201" t="str">
        <f>IFERROR(INDEX('Classificação 2 encontros'!AS30:AS85,MATCH($N30,'Classificação 2 encontros'!$AZ$17:$AZ$72,0)),"")</f>
        <v/>
      </c>
      <c r="BJ30" s="206" t="str">
        <f>IFERROR(INDEX('Classificação 2 encontros'!AT30:AT85,MATCH($N30,'Classificação 2 encontros'!$AZ$17:$AZ$72,0)),"")</f>
        <v/>
      </c>
      <c r="BK30" s="206" t="str">
        <f>IFERROR(INDEX('Classificação 2 encontros'!AU30:AU85,MATCH($N30,'Classificação 2 encontros'!$AZ$17:$AZ$72,0)),"")</f>
        <v/>
      </c>
      <c r="BL30" s="206" t="str">
        <f>IFERROR(INDEX('Classificação 2 encontros'!AV30:AV85,MATCH($N30,'Classificação 2 encontros'!$AZ$17:$AZ$72,0)),"")</f>
        <v/>
      </c>
      <c r="BM30" s="202" t="str">
        <f>IFERROR(INDEX('Classificação 2 encontros'!AW30:AW85,MATCH($N30,'Classificação 2 encontros'!$AZ$17:$AZ$72,0)),"")</f>
        <v/>
      </c>
      <c r="BN30" s="201" t="str">
        <f>IFERROR(INDEX('Classificação 2 encontros'!#REF!,MATCH($N30,'Classificação 2 encontros'!$AZ$17:$AZ$72,0)),"")</f>
        <v/>
      </c>
      <c r="BO30" s="201" t="str">
        <f>IFERROR(INDEX('Classificação 2 encontros'!#REF!,MATCH($N30,'Classificação 2 encontros'!$AZ$17:$AZ$72,0)),"")</f>
        <v/>
      </c>
      <c r="BP30" s="202" t="str">
        <f>IFERROR(INDEX('Classificação 2 encontros'!AX30:AX85,MATCH($N30,'Classificação 2 encontros'!$AZ$17:$AZ$72,0)),"")</f>
        <v/>
      </c>
      <c r="BQ30" s="201" t="str">
        <f>IFERROR(INDEX('Classificação 2 encontros'!#REF!,MATCH($N30,'Classificação 2 encontros'!$AZ$17:$AZ$72,0)),"")</f>
        <v/>
      </c>
      <c r="BR30" s="201" t="str">
        <f>IFERROR(INDEX('Classificação 2 encontros'!#REF!,MATCH($N30,'Classificação 2 encontros'!$AZ$17:$AZ$72,0)),"")</f>
        <v/>
      </c>
      <c r="BS30" s="174" t="str">
        <f t="shared" si="4"/>
        <v/>
      </c>
      <c r="BT30" s="200">
        <v>14</v>
      </c>
      <c r="BU30" s="78"/>
      <c r="BV30" s="78"/>
      <c r="BW30" s="201" t="str">
        <f>IFERROR(INDEX('Classificação 2 encontros'!BC30:BC85,MATCH($N30,'Classificação 2 encontros'!$BK$17:$BK$72,0)),"")</f>
        <v/>
      </c>
      <c r="BX30" s="201" t="str">
        <f>IFERROR(INDEX('Classificação 2 encontros'!BD30:BD85,MATCH($N30,'Classificação 2 encontros'!$BK$17:$BK$72,0)),"")</f>
        <v/>
      </c>
      <c r="BY30" s="201" t="str">
        <f>IFERROR(INDEX('Classificação 2 encontros'!BE30:BE85,MATCH($N30,'Classificação 2 encontros'!$BK$17:$BK$72,0)),"")</f>
        <v/>
      </c>
      <c r="BZ30" s="201" t="str">
        <f>IFERROR(INDEX('Classificação 2 encontros'!BF30:BF85,MATCH($N30,'Classificação 2 encontros'!$BK$17:$BK$72,0)),"")</f>
        <v/>
      </c>
      <c r="CA30" s="201" t="str">
        <f>IFERROR(INDEX('Classificação 2 encontros'!BG30:BG85,MATCH($N30,'Classificação 2 encontros'!$BK$17:$BK$72,0)),"")</f>
        <v/>
      </c>
      <c r="CB30" s="201" t="str">
        <f>IFERROR(INDEX('Classificação 2 encontros'!BH30:BH85,MATCH($N30,'Classificação 2 encontros'!$BK$17:$BK$72,0)),"")</f>
        <v/>
      </c>
      <c r="CC30" s="201" t="str">
        <f>IFERROR(INDEX('Classificação 2 encontros'!#REF!,MATCH($N30,'Classificação 2 encontros'!$BK$17:$BK$72,0)),"")</f>
        <v/>
      </c>
      <c r="CD30" s="201" t="str">
        <f>IFERROR(INDEX('Classificação 2 encontros'!#REF!,MATCH($N30,'Classificação 2 encontros'!$BK$17:$BK$72,0)),"")</f>
        <v/>
      </c>
      <c r="CE30" s="201" t="str">
        <f>IFERROR(INDEX('Classificação 2 encontros'!BI30:BI85,MATCH($N30,'Classificação 2 encontros'!$BK$17:$BK$72,0)),"")</f>
        <v/>
      </c>
      <c r="CF30" s="201" t="str">
        <f>IFERROR(INDEX('Classificação 2 encontros'!#REF!,MATCH($N30,'Classificação 2 encontros'!$BK$17:$BK$72,0)),"")</f>
        <v/>
      </c>
      <c r="CG30" s="201" t="str">
        <f>IFERROR(INDEX('Classificação 2 encontros'!#REF!,MATCH($N30,'Classificação 2 encontros'!$BK$17:$BK$72,0)),"")</f>
        <v/>
      </c>
      <c r="CH30" s="174" t="str">
        <f t="shared" si="5"/>
        <v/>
      </c>
      <c r="CI30" s="200">
        <v>14</v>
      </c>
      <c r="CJ30" s="79"/>
      <c r="CL30" s="78"/>
      <c r="CM30" s="78"/>
    </row>
    <row r="31" spans="2:91" s="73" customFormat="1" ht="18.75" customHeight="1" x14ac:dyDescent="0.3">
      <c r="B31" s="195" t="str">
        <f>IFERROR(INDEX('Classificação 2 encontros'!B31:B86,MATCH($N31,'Classificação 2 encontros'!$J$17:$J$72,0)),"")</f>
        <v/>
      </c>
      <c r="C31" s="195" t="str">
        <f>IFERROR(INDEX('Classificação 2 encontros'!C31:C86,MATCH($N31,'Classificação 2 encontros'!$J$17:$J$72,0)),"")</f>
        <v/>
      </c>
      <c r="D31" s="196" t="str">
        <f>IFERROR(INDEX('Classificação 2 encontros'!D31:D86,MATCH($N31,'Classificação 2 encontros'!$J$17:$J$72,0)),"")</f>
        <v/>
      </c>
      <c r="E31" s="196" t="str">
        <f>IFERROR(INDEX('Classificação 2 encontros'!E31:E86,MATCH($N31,'Classificação 2 encontros'!$J$17:$J$72,0)),"")</f>
        <v/>
      </c>
      <c r="F31" s="196" t="str">
        <f>IFERROR(INDEX('Classificação 2 encontros'!F31:F86,MATCH($N31,'Classificação 2 encontros'!$J$17:$J$72,0)),"")</f>
        <v/>
      </c>
      <c r="G31" s="197" t="str">
        <f>IFERROR(INDEX('Classificação 2 encontros'!G31:G86,MATCH($N31,'Classificação 2 encontros'!$J$17:$J$72,0)),"")</f>
        <v/>
      </c>
      <c r="H31" s="196" t="str">
        <f>IFERROR(INDEX('Classificação 2 encontros'!#REF!,MATCH($N31,'Classificação 2 encontros'!$J$17:$J$72,0)),"")</f>
        <v/>
      </c>
      <c r="I31" s="196" t="str">
        <f>IFERROR(INDEX('Classificação 2 encontros'!#REF!,MATCH($N31,'Classificação 2 encontros'!$J$17:$J$72,0)),"")</f>
        <v/>
      </c>
      <c r="J31" s="197" t="str">
        <f>IFERROR(INDEX('Classificação 2 encontros'!H31:H86,MATCH($N31,'Classificação 2 encontros'!$J$17:$J$72,0)),"")</f>
        <v/>
      </c>
      <c r="K31" s="196" t="str">
        <f>IFERROR(INDEX('Classificação 2 encontros'!#REF!,MATCH($N31,'Classificação 2 encontros'!$J$17:$J$72,0)),"")</f>
        <v/>
      </c>
      <c r="L31" s="196" t="str">
        <f>IFERROR(INDEX('Classificação 2 encontros'!#REF!,MATCH($N31,'Classificação 2 encontros'!$J$17:$J$72,0)),"")</f>
        <v/>
      </c>
      <c r="M31" s="198" t="str">
        <f t="shared" si="0"/>
        <v/>
      </c>
      <c r="N31" s="199">
        <v>15</v>
      </c>
      <c r="O31" s="78"/>
      <c r="P31" s="78"/>
      <c r="Q31" s="201" t="str">
        <f>IFERROR(INDEX('Classificação 2 encontros'!M31:M86,MATCH($N31,'Classificação 2 encontros'!$U$17:$U$72,0)),"")</f>
        <v/>
      </c>
      <c r="R31" s="201" t="str">
        <f>IFERROR(INDEX('Classificação 2 encontros'!N31:N86,MATCH($N31,'Classificação 2 encontros'!$U$17:$U$72,0)),"")</f>
        <v/>
      </c>
      <c r="S31" s="203" t="str">
        <f>IFERROR(INDEX('Classificação 2 encontros'!O31:O86,MATCH($N31,'Classificação 2 encontros'!$U$17:$U$72,0)),"")</f>
        <v/>
      </c>
      <c r="T31" s="203" t="str">
        <f>IFERROR(INDEX('Classificação 2 encontros'!P31:P86,MATCH($N31,'Classificação 2 encontros'!$U$17:$U$72,0)),"")</f>
        <v/>
      </c>
      <c r="U31" s="203" t="str">
        <f>IFERROR(INDEX('Classificação 2 encontros'!Q31:Q86,MATCH($N31,'Classificação 2 encontros'!$U$17:$U$72,0)),"")</f>
        <v/>
      </c>
      <c r="V31" s="204" t="str">
        <f>IFERROR(INDEX('Classificação 2 encontros'!R31:R86,MATCH($N31,'Classificação 2 encontros'!$U$17:$U$72,0)),"")</f>
        <v/>
      </c>
      <c r="W31" s="203" t="str">
        <f>IFERROR(INDEX('Classificação 2 encontros'!#REF!,MATCH($N31,'Classificação 2 encontros'!$U$17:$U$72,0)),"")</f>
        <v/>
      </c>
      <c r="X31" s="203" t="str">
        <f>IFERROR(INDEX('Classificação 2 encontros'!#REF!,MATCH($N31,'Classificação 2 encontros'!$U$17:$U$72,0)),"")</f>
        <v/>
      </c>
      <c r="Y31" s="204" t="str">
        <f>IFERROR(INDEX('Classificação 2 encontros'!S31:S86,MATCH($N31,'Classificação 2 encontros'!$U$17:$U$72,0)),"")</f>
        <v/>
      </c>
      <c r="Z31" s="203" t="str">
        <f>IFERROR(INDEX('Classificação 2 encontros'!#REF!,MATCH($N31,'Classificação 2 encontros'!$U$17:$U$72,0)),"")</f>
        <v/>
      </c>
      <c r="AA31" s="203" t="str">
        <f>IFERROR(INDEX('Classificação 2 encontros'!#REF!,MATCH($N31,'Classificação 2 encontros'!$U$17:$U$72,0)),"")</f>
        <v/>
      </c>
      <c r="AB31" s="174" t="str">
        <f t="shared" si="1"/>
        <v/>
      </c>
      <c r="AC31" s="200">
        <v>15</v>
      </c>
      <c r="AD31" s="79"/>
      <c r="AF31" s="201" t="str">
        <f>IFERROR(INDEX('Classificação 2 encontros'!X31:X86,MATCH($N31,'Classificação 2 encontros'!$AF$17:$AF$72,0)),"")</f>
        <v/>
      </c>
      <c r="AG31" s="201" t="str">
        <f>IFERROR(INDEX('Classificação 2 encontros'!Y31:Y86,MATCH($N31,'Classificação 2 encontros'!$AF$17:$AF$72,0)),"")</f>
        <v/>
      </c>
      <c r="AH31" s="203" t="str">
        <f>IFERROR(INDEX('Classificação 2 encontros'!Z31:Z86,MATCH($N31,'Classificação 2 encontros'!$AF$17:$AF$72,0)),"")</f>
        <v/>
      </c>
      <c r="AI31" s="203" t="str">
        <f>IFERROR(INDEX('Classificação 2 encontros'!AA31:AA86,MATCH($N31,'Classificação 2 encontros'!$AF$17:$AF$72,0)),"")</f>
        <v/>
      </c>
      <c r="AJ31" s="203" t="str">
        <f>IFERROR(INDEX('Classificação 2 encontros'!AB31:AB86,MATCH($N31,'Classificação 2 encontros'!$AF$17:$AF$72,0)),"")</f>
        <v/>
      </c>
      <c r="AK31" s="204" t="str">
        <f>IFERROR(INDEX('Classificação 2 encontros'!AC31:AC86,MATCH($N31,'Classificação 2 encontros'!$AF$17:$AF$72,0)),"")</f>
        <v/>
      </c>
      <c r="AL31" s="203" t="str">
        <f>IFERROR(INDEX('Classificação 2 encontros'!#REF!,MATCH($N31,'Classificação 2 encontros'!$AF$17:$AF$72,0)),"")</f>
        <v/>
      </c>
      <c r="AM31" s="174" t="str">
        <f>IFERROR(INDEX('Classificação 2 encontros'!#REF!,MATCH($N31,'Classificação 2 encontros'!$AF$17:$AF$72,0)),"")</f>
        <v/>
      </c>
      <c r="AN31" s="204" t="str">
        <f>IFERROR(INDEX('Classificação 2 encontros'!AD31:AD86,MATCH($N31,'Classificação 2 encontros'!$AF$17:$AF$72,0)),"")</f>
        <v/>
      </c>
      <c r="AO31" s="203" t="str">
        <f>IFERROR(INDEX('Classificação 2 encontros'!#REF!,MATCH($N31,'Classificação 2 encontros'!$AF$17:$AF$72,0)),"")</f>
        <v/>
      </c>
      <c r="AP31" s="174" t="str">
        <f>IFERROR(INDEX('Classificação 2 encontros'!#REF!,MATCH($N31,'Classificação 2 encontros'!$AF$17:$AF$72,0)),"")</f>
        <v/>
      </c>
      <c r="AQ31" s="174" t="str">
        <f t="shared" si="2"/>
        <v/>
      </c>
      <c r="AR31" s="200">
        <v>15</v>
      </c>
      <c r="AS31" s="78"/>
      <c r="AT31" s="201" t="str">
        <f>IFERROR(INDEX('Classificação 2 encontros'!AH31:AH86,MATCH($N31,'Classificação 2 encontros'!$AP$17:$AP$72,0)),"")</f>
        <v/>
      </c>
      <c r="AU31" s="201" t="str">
        <f>IFERROR(INDEX('Classificação 2 encontros'!AI31:AI86,MATCH($N31,'Classificação 2 encontros'!$AP$17:$AP$72,0)),"")</f>
        <v/>
      </c>
      <c r="AV31" s="201" t="str">
        <f>IFERROR(INDEX('Classificação 2 encontros'!AJ31:AJ86,MATCH($N31,'Classificação 2 encontros'!$AP$17:$AP$72,0)),"")</f>
        <v/>
      </c>
      <c r="AW31" s="201" t="str">
        <f>IFERROR(INDEX('Classificação 2 encontros'!AK31:AK86,MATCH($N31,'Classificação 2 encontros'!$AP$17:$AP$72,0)),"")</f>
        <v/>
      </c>
      <c r="AX31" s="201" t="str">
        <f>IFERROR(INDEX('Classificação 2 encontros'!AL31:AL86,MATCH($N31,'Classificação 2 encontros'!$AP$17:$AP$72,0)),"")</f>
        <v/>
      </c>
      <c r="AY31" s="202" t="str">
        <f>IFERROR(INDEX('Classificação 2 encontros'!AM31:AM86,MATCH($N31,'Classificação 2 encontros'!$AP$17:$AP$72,0)),"")</f>
        <v/>
      </c>
      <c r="AZ31" s="201" t="str">
        <f>IFERROR(INDEX('Classificação 2 encontros'!#REF!,MATCH($N31,'Classificação 2 encontros'!$AP$17:$AP$72,0)),"")</f>
        <v/>
      </c>
      <c r="BA31" s="201" t="str">
        <f>IFERROR(INDEX('Classificação 2 encontros'!#REF!,MATCH($N31,'Classificação 2 encontros'!$AP$17:$AP$72,0)),"")</f>
        <v/>
      </c>
      <c r="BB31" s="202" t="str">
        <f>IFERROR(INDEX('Classificação 2 encontros'!AN31:AN86,MATCH($N31,'Classificação 2 encontros'!$AP$17:$AP$72,0)),"")</f>
        <v/>
      </c>
      <c r="BC31" s="201" t="str">
        <f>IFERROR(INDEX('Classificação 2 encontros'!#REF!,MATCH($N31,'Classificação 2 encontros'!$AP$17:$AP$72,0)),"")</f>
        <v/>
      </c>
      <c r="BD31" s="201" t="str">
        <f>IFERROR(INDEX('Classificação 2 encontros'!#REF!,MATCH($N31,'Classificação 2 encontros'!$AP$17:$AP$72,0)),"")</f>
        <v/>
      </c>
      <c r="BE31" s="174" t="str">
        <f t="shared" si="3"/>
        <v/>
      </c>
      <c r="BF31" s="200">
        <v>15</v>
      </c>
      <c r="BH31" s="201" t="str">
        <f>IFERROR(INDEX('Classificação 2 encontros'!AR31:AR86,MATCH($N31,'Classificação 2 encontros'!$AZ$17:$AZ$72,0)),"")</f>
        <v/>
      </c>
      <c r="BI31" s="201" t="str">
        <f>IFERROR(INDEX('Classificação 2 encontros'!AS31:AS86,MATCH($N31,'Classificação 2 encontros'!$AZ$17:$AZ$72,0)),"")</f>
        <v/>
      </c>
      <c r="BJ31" s="206" t="str">
        <f>IFERROR(INDEX('Classificação 2 encontros'!AT31:AT86,MATCH($N31,'Classificação 2 encontros'!$AZ$17:$AZ$72,0)),"")</f>
        <v/>
      </c>
      <c r="BK31" s="206" t="str">
        <f>IFERROR(INDEX('Classificação 2 encontros'!AU31:AU86,MATCH($N31,'Classificação 2 encontros'!$AZ$17:$AZ$72,0)),"")</f>
        <v/>
      </c>
      <c r="BL31" s="206" t="str">
        <f>IFERROR(INDEX('Classificação 2 encontros'!AV31:AV86,MATCH($N31,'Classificação 2 encontros'!$AZ$17:$AZ$72,0)),"")</f>
        <v/>
      </c>
      <c r="BM31" s="202" t="str">
        <f>IFERROR(INDEX('Classificação 2 encontros'!AW31:AW86,MATCH($N31,'Classificação 2 encontros'!$AZ$17:$AZ$72,0)),"")</f>
        <v/>
      </c>
      <c r="BN31" s="201" t="str">
        <f>IFERROR(INDEX('Classificação 2 encontros'!#REF!,MATCH($N31,'Classificação 2 encontros'!$AZ$17:$AZ$72,0)),"")</f>
        <v/>
      </c>
      <c r="BO31" s="201" t="str">
        <f>IFERROR(INDEX('Classificação 2 encontros'!#REF!,MATCH($N31,'Classificação 2 encontros'!$AZ$17:$AZ$72,0)),"")</f>
        <v/>
      </c>
      <c r="BP31" s="202" t="str">
        <f>IFERROR(INDEX('Classificação 2 encontros'!AX31:AX86,MATCH($N31,'Classificação 2 encontros'!$AZ$17:$AZ$72,0)),"")</f>
        <v/>
      </c>
      <c r="BQ31" s="201" t="str">
        <f>IFERROR(INDEX('Classificação 2 encontros'!#REF!,MATCH($N31,'Classificação 2 encontros'!$AZ$17:$AZ$72,0)),"")</f>
        <v/>
      </c>
      <c r="BR31" s="201" t="str">
        <f>IFERROR(INDEX('Classificação 2 encontros'!#REF!,MATCH($N31,'Classificação 2 encontros'!$AZ$17:$AZ$72,0)),"")</f>
        <v/>
      </c>
      <c r="BS31" s="174" t="str">
        <f t="shared" si="4"/>
        <v/>
      </c>
      <c r="BT31" s="200">
        <v>15</v>
      </c>
      <c r="BU31" s="78"/>
      <c r="BV31" s="78"/>
      <c r="BW31" s="201" t="str">
        <f>IFERROR(INDEX('Classificação 2 encontros'!BC31:BC86,MATCH($N31,'Classificação 2 encontros'!$BK$17:$BK$72,0)),"")</f>
        <v/>
      </c>
      <c r="BX31" s="201" t="str">
        <f>IFERROR(INDEX('Classificação 2 encontros'!BD31:BD86,MATCH($N31,'Classificação 2 encontros'!$BK$17:$BK$72,0)),"")</f>
        <v/>
      </c>
      <c r="BY31" s="201" t="str">
        <f>IFERROR(INDEX('Classificação 2 encontros'!BE31:BE86,MATCH($N31,'Classificação 2 encontros'!$BK$17:$BK$72,0)),"")</f>
        <v/>
      </c>
      <c r="BZ31" s="201" t="str">
        <f>IFERROR(INDEX('Classificação 2 encontros'!BF31:BF86,MATCH($N31,'Classificação 2 encontros'!$BK$17:$BK$72,0)),"")</f>
        <v/>
      </c>
      <c r="CA31" s="201" t="str">
        <f>IFERROR(INDEX('Classificação 2 encontros'!BG31:BG86,MATCH($N31,'Classificação 2 encontros'!$BK$17:$BK$72,0)),"")</f>
        <v/>
      </c>
      <c r="CB31" s="201" t="str">
        <f>IFERROR(INDEX('Classificação 2 encontros'!BH31:BH86,MATCH($N31,'Classificação 2 encontros'!$BK$17:$BK$72,0)),"")</f>
        <v/>
      </c>
      <c r="CC31" s="201" t="str">
        <f>IFERROR(INDEX('Classificação 2 encontros'!#REF!,MATCH($N31,'Classificação 2 encontros'!$BK$17:$BK$72,0)),"")</f>
        <v/>
      </c>
      <c r="CD31" s="201" t="str">
        <f>IFERROR(INDEX('Classificação 2 encontros'!#REF!,MATCH($N31,'Classificação 2 encontros'!$BK$17:$BK$72,0)),"")</f>
        <v/>
      </c>
      <c r="CE31" s="201" t="str">
        <f>IFERROR(INDEX('Classificação 2 encontros'!BI31:BI86,MATCH($N31,'Classificação 2 encontros'!$BK$17:$BK$72,0)),"")</f>
        <v/>
      </c>
      <c r="CF31" s="201" t="str">
        <f>IFERROR(INDEX('Classificação 2 encontros'!#REF!,MATCH($N31,'Classificação 2 encontros'!$BK$17:$BK$72,0)),"")</f>
        <v/>
      </c>
      <c r="CG31" s="201" t="str">
        <f>IFERROR(INDEX('Classificação 2 encontros'!#REF!,MATCH($N31,'Classificação 2 encontros'!$BK$17:$BK$72,0)),"")</f>
        <v/>
      </c>
      <c r="CH31" s="174" t="str">
        <f t="shared" si="5"/>
        <v/>
      </c>
      <c r="CI31" s="200">
        <v>15</v>
      </c>
      <c r="CJ31" s="79"/>
      <c r="CL31" s="78"/>
      <c r="CM31" s="78"/>
    </row>
    <row r="32" spans="2:91" s="73" customFormat="1" ht="18.75" customHeight="1" x14ac:dyDescent="0.3">
      <c r="B32" s="195" t="str">
        <f>IFERROR(INDEX('Classificação 2 encontros'!B32:B87,MATCH($N32,'Classificação 2 encontros'!$J$17:$J$72,0)),"")</f>
        <v/>
      </c>
      <c r="C32" s="195" t="str">
        <f>IFERROR(INDEX('Classificação 2 encontros'!C32:C87,MATCH($N32,'Classificação 2 encontros'!$J$17:$J$72,0)),"")</f>
        <v/>
      </c>
      <c r="D32" s="196" t="str">
        <f>IFERROR(INDEX('Classificação 2 encontros'!D32:D87,MATCH($N32,'Classificação 2 encontros'!$J$17:$J$72,0)),"")</f>
        <v/>
      </c>
      <c r="E32" s="196" t="str">
        <f>IFERROR(INDEX('Classificação 2 encontros'!E32:E87,MATCH($N32,'Classificação 2 encontros'!$J$17:$J$72,0)),"")</f>
        <v/>
      </c>
      <c r="F32" s="196" t="str">
        <f>IFERROR(INDEX('Classificação 2 encontros'!F32:F87,MATCH($N32,'Classificação 2 encontros'!$J$17:$J$72,0)),"")</f>
        <v/>
      </c>
      <c r="G32" s="197" t="str">
        <f>IFERROR(INDEX('Classificação 2 encontros'!G32:G87,MATCH($N32,'Classificação 2 encontros'!$J$17:$J$72,0)),"")</f>
        <v/>
      </c>
      <c r="H32" s="196" t="str">
        <f>IFERROR(INDEX('Classificação 2 encontros'!#REF!,MATCH($N32,'Classificação 2 encontros'!$J$17:$J$72,0)),"")</f>
        <v/>
      </c>
      <c r="I32" s="196" t="str">
        <f>IFERROR(INDEX('Classificação 2 encontros'!#REF!,MATCH($N32,'Classificação 2 encontros'!$J$17:$J$72,0)),"")</f>
        <v/>
      </c>
      <c r="J32" s="197" t="str">
        <f>IFERROR(INDEX('Classificação 2 encontros'!H32:H87,MATCH($N32,'Classificação 2 encontros'!$J$17:$J$72,0)),"")</f>
        <v/>
      </c>
      <c r="K32" s="196" t="str">
        <f>IFERROR(INDEX('Classificação 2 encontros'!#REF!,MATCH($N32,'Classificação 2 encontros'!$J$17:$J$72,0)),"")</f>
        <v/>
      </c>
      <c r="L32" s="196" t="str">
        <f>IFERROR(INDEX('Classificação 2 encontros'!#REF!,MATCH($N32,'Classificação 2 encontros'!$J$17:$J$72,0)),"")</f>
        <v/>
      </c>
      <c r="M32" s="198" t="str">
        <f t="shared" si="0"/>
        <v/>
      </c>
      <c r="N32" s="199">
        <v>16</v>
      </c>
      <c r="O32" s="78"/>
      <c r="P32" s="78"/>
      <c r="Q32" s="201" t="str">
        <f>IFERROR(INDEX('Classificação 2 encontros'!M32:M87,MATCH($N32,'Classificação 2 encontros'!$U$17:$U$72,0)),"")</f>
        <v/>
      </c>
      <c r="R32" s="201" t="str">
        <f>IFERROR(INDEX('Classificação 2 encontros'!N32:N87,MATCH($N32,'Classificação 2 encontros'!$U$17:$U$72,0)),"")</f>
        <v/>
      </c>
      <c r="S32" s="203" t="str">
        <f>IFERROR(INDEX('Classificação 2 encontros'!O32:O87,MATCH($N32,'Classificação 2 encontros'!$U$17:$U$72,0)),"")</f>
        <v/>
      </c>
      <c r="T32" s="203" t="str">
        <f>IFERROR(INDEX('Classificação 2 encontros'!P32:P87,MATCH($N32,'Classificação 2 encontros'!$U$17:$U$72,0)),"")</f>
        <v/>
      </c>
      <c r="U32" s="203" t="str">
        <f>IFERROR(INDEX('Classificação 2 encontros'!Q32:Q87,MATCH($N32,'Classificação 2 encontros'!$U$17:$U$72,0)),"")</f>
        <v/>
      </c>
      <c r="V32" s="204" t="str">
        <f>IFERROR(INDEX('Classificação 2 encontros'!R32:R87,MATCH($N32,'Classificação 2 encontros'!$U$17:$U$72,0)),"")</f>
        <v/>
      </c>
      <c r="W32" s="203" t="str">
        <f>IFERROR(INDEX('Classificação 2 encontros'!#REF!,MATCH($N32,'Classificação 2 encontros'!$U$17:$U$72,0)),"")</f>
        <v/>
      </c>
      <c r="X32" s="203" t="str">
        <f>IFERROR(INDEX('Classificação 2 encontros'!#REF!,MATCH($N32,'Classificação 2 encontros'!$U$17:$U$72,0)),"")</f>
        <v/>
      </c>
      <c r="Y32" s="204" t="str">
        <f>IFERROR(INDEX('Classificação 2 encontros'!S32:S87,MATCH($N32,'Classificação 2 encontros'!$U$17:$U$72,0)),"")</f>
        <v/>
      </c>
      <c r="Z32" s="203" t="str">
        <f>IFERROR(INDEX('Classificação 2 encontros'!#REF!,MATCH($N32,'Classificação 2 encontros'!$U$17:$U$72,0)),"")</f>
        <v/>
      </c>
      <c r="AA32" s="203" t="str">
        <f>IFERROR(INDEX('Classificação 2 encontros'!#REF!,MATCH($N32,'Classificação 2 encontros'!$U$17:$U$72,0)),"")</f>
        <v/>
      </c>
      <c r="AB32" s="174" t="str">
        <f t="shared" si="1"/>
        <v/>
      </c>
      <c r="AC32" s="200">
        <v>16</v>
      </c>
      <c r="AD32" s="79"/>
      <c r="AF32" s="201" t="str">
        <f>IFERROR(INDEX('Classificação 2 encontros'!X32:X87,MATCH($N32,'Classificação 2 encontros'!$AF$17:$AF$72,0)),"")</f>
        <v/>
      </c>
      <c r="AG32" s="201" t="str">
        <f>IFERROR(INDEX('Classificação 2 encontros'!Y32:Y87,MATCH($N32,'Classificação 2 encontros'!$AF$17:$AF$72,0)),"")</f>
        <v/>
      </c>
      <c r="AH32" s="203" t="str">
        <f>IFERROR(INDEX('Classificação 2 encontros'!Z32:Z87,MATCH($N32,'Classificação 2 encontros'!$AF$17:$AF$72,0)),"")</f>
        <v/>
      </c>
      <c r="AI32" s="203" t="str">
        <f>IFERROR(INDEX('Classificação 2 encontros'!AA32:AA87,MATCH($N32,'Classificação 2 encontros'!$AF$17:$AF$72,0)),"")</f>
        <v/>
      </c>
      <c r="AJ32" s="203" t="str">
        <f>IFERROR(INDEX('Classificação 2 encontros'!AB32:AB87,MATCH($N32,'Classificação 2 encontros'!$AF$17:$AF$72,0)),"")</f>
        <v/>
      </c>
      <c r="AK32" s="204" t="str">
        <f>IFERROR(INDEX('Classificação 2 encontros'!AC32:AC87,MATCH($N32,'Classificação 2 encontros'!$AF$17:$AF$72,0)),"")</f>
        <v/>
      </c>
      <c r="AL32" s="203" t="str">
        <f>IFERROR(INDEX('Classificação 2 encontros'!#REF!,MATCH($N32,'Classificação 2 encontros'!$AF$17:$AF$72,0)),"")</f>
        <v/>
      </c>
      <c r="AM32" s="174" t="str">
        <f>IFERROR(INDEX('Classificação 2 encontros'!#REF!,MATCH($N32,'Classificação 2 encontros'!$AF$17:$AF$72,0)),"")</f>
        <v/>
      </c>
      <c r="AN32" s="204" t="str">
        <f>IFERROR(INDEX('Classificação 2 encontros'!AD32:AD87,MATCH($N32,'Classificação 2 encontros'!$AF$17:$AF$72,0)),"")</f>
        <v/>
      </c>
      <c r="AO32" s="203" t="str">
        <f>IFERROR(INDEX('Classificação 2 encontros'!#REF!,MATCH($N32,'Classificação 2 encontros'!$AF$17:$AF$72,0)),"")</f>
        <v/>
      </c>
      <c r="AP32" s="174" t="str">
        <f>IFERROR(INDEX('Classificação 2 encontros'!#REF!,MATCH($N32,'Classificação 2 encontros'!$AF$17:$AF$72,0)),"")</f>
        <v/>
      </c>
      <c r="AQ32" s="174" t="str">
        <f t="shared" si="2"/>
        <v/>
      </c>
      <c r="AR32" s="200">
        <v>16</v>
      </c>
      <c r="AS32" s="78"/>
      <c r="AT32" s="201" t="str">
        <f>IFERROR(INDEX('Classificação 2 encontros'!AH32:AH87,MATCH($N32,'Classificação 2 encontros'!$AP$17:$AP$72,0)),"")</f>
        <v/>
      </c>
      <c r="AU32" s="201" t="str">
        <f>IFERROR(INDEX('Classificação 2 encontros'!AI32:AI87,MATCH($N32,'Classificação 2 encontros'!$AP$17:$AP$72,0)),"")</f>
        <v/>
      </c>
      <c r="AV32" s="201" t="str">
        <f>IFERROR(INDEX('Classificação 2 encontros'!AJ32:AJ87,MATCH($N32,'Classificação 2 encontros'!$AP$17:$AP$72,0)),"")</f>
        <v/>
      </c>
      <c r="AW32" s="201" t="str">
        <f>IFERROR(INDEX('Classificação 2 encontros'!AK32:AK87,MATCH($N32,'Classificação 2 encontros'!$AP$17:$AP$72,0)),"")</f>
        <v/>
      </c>
      <c r="AX32" s="201" t="str">
        <f>IFERROR(INDEX('Classificação 2 encontros'!AL32:AL87,MATCH($N32,'Classificação 2 encontros'!$AP$17:$AP$72,0)),"")</f>
        <v/>
      </c>
      <c r="AY32" s="202" t="str">
        <f>IFERROR(INDEX('Classificação 2 encontros'!AM32:AM87,MATCH($N32,'Classificação 2 encontros'!$AP$17:$AP$72,0)),"")</f>
        <v/>
      </c>
      <c r="AZ32" s="201" t="str">
        <f>IFERROR(INDEX('Classificação 2 encontros'!#REF!,MATCH($N32,'Classificação 2 encontros'!$AP$17:$AP$72,0)),"")</f>
        <v/>
      </c>
      <c r="BA32" s="201" t="str">
        <f>IFERROR(INDEX('Classificação 2 encontros'!#REF!,MATCH($N32,'Classificação 2 encontros'!$AP$17:$AP$72,0)),"")</f>
        <v/>
      </c>
      <c r="BB32" s="202" t="str">
        <f>IFERROR(INDEX('Classificação 2 encontros'!AN32:AN87,MATCH($N32,'Classificação 2 encontros'!$AP$17:$AP$72,0)),"")</f>
        <v/>
      </c>
      <c r="BC32" s="201" t="str">
        <f>IFERROR(INDEX('Classificação 2 encontros'!#REF!,MATCH($N32,'Classificação 2 encontros'!$AP$17:$AP$72,0)),"")</f>
        <v/>
      </c>
      <c r="BD32" s="201" t="str">
        <f>IFERROR(INDEX('Classificação 2 encontros'!#REF!,MATCH($N32,'Classificação 2 encontros'!$AP$17:$AP$72,0)),"")</f>
        <v/>
      </c>
      <c r="BE32" s="174" t="str">
        <f t="shared" si="3"/>
        <v/>
      </c>
      <c r="BF32" s="200">
        <v>16</v>
      </c>
      <c r="BH32" s="201" t="str">
        <f>IFERROR(INDEX('Classificação 2 encontros'!AR32:AR87,MATCH($N32,'Classificação 2 encontros'!$AZ$17:$AZ$72,0)),"")</f>
        <v/>
      </c>
      <c r="BI32" s="201" t="str">
        <f>IFERROR(INDEX('Classificação 2 encontros'!AS32:AS87,MATCH($N32,'Classificação 2 encontros'!$AZ$17:$AZ$72,0)),"")</f>
        <v/>
      </c>
      <c r="BJ32" s="206" t="str">
        <f>IFERROR(INDEX('Classificação 2 encontros'!AT32:AT87,MATCH($N32,'Classificação 2 encontros'!$AZ$17:$AZ$72,0)),"")</f>
        <v/>
      </c>
      <c r="BK32" s="206" t="str">
        <f>IFERROR(INDEX('Classificação 2 encontros'!AU32:AU87,MATCH($N32,'Classificação 2 encontros'!$AZ$17:$AZ$72,0)),"")</f>
        <v/>
      </c>
      <c r="BL32" s="206" t="str">
        <f>IFERROR(INDEX('Classificação 2 encontros'!AV32:AV87,MATCH($N32,'Classificação 2 encontros'!$AZ$17:$AZ$72,0)),"")</f>
        <v/>
      </c>
      <c r="BM32" s="202" t="str">
        <f>IFERROR(INDEX('Classificação 2 encontros'!AW32:AW87,MATCH($N32,'Classificação 2 encontros'!$AZ$17:$AZ$72,0)),"")</f>
        <v/>
      </c>
      <c r="BN32" s="201" t="str">
        <f>IFERROR(INDEX('Classificação 2 encontros'!#REF!,MATCH($N32,'Classificação 2 encontros'!$AZ$17:$AZ$72,0)),"")</f>
        <v/>
      </c>
      <c r="BO32" s="201" t="str">
        <f>IFERROR(INDEX('Classificação 2 encontros'!#REF!,MATCH($N32,'Classificação 2 encontros'!$AZ$17:$AZ$72,0)),"")</f>
        <v/>
      </c>
      <c r="BP32" s="202" t="str">
        <f>IFERROR(INDEX('Classificação 2 encontros'!AX32:AX87,MATCH($N32,'Classificação 2 encontros'!$AZ$17:$AZ$72,0)),"")</f>
        <v/>
      </c>
      <c r="BQ32" s="201" t="str">
        <f>IFERROR(INDEX('Classificação 2 encontros'!#REF!,MATCH($N32,'Classificação 2 encontros'!$AZ$17:$AZ$72,0)),"")</f>
        <v/>
      </c>
      <c r="BR32" s="201" t="str">
        <f>IFERROR(INDEX('Classificação 2 encontros'!#REF!,MATCH($N32,'Classificação 2 encontros'!$AZ$17:$AZ$72,0)),"")</f>
        <v/>
      </c>
      <c r="BS32" s="174" t="str">
        <f t="shared" si="4"/>
        <v/>
      </c>
      <c r="BT32" s="200">
        <v>16</v>
      </c>
      <c r="BU32" s="78"/>
      <c r="BV32" s="78"/>
      <c r="BW32" s="201" t="str">
        <f>IFERROR(INDEX('Classificação 2 encontros'!BC32:BC87,MATCH($N32,'Classificação 2 encontros'!$BK$17:$BK$72,0)),"")</f>
        <v/>
      </c>
      <c r="BX32" s="201" t="str">
        <f>IFERROR(INDEX('Classificação 2 encontros'!BD32:BD87,MATCH($N32,'Classificação 2 encontros'!$BK$17:$BK$72,0)),"")</f>
        <v/>
      </c>
      <c r="BY32" s="201" t="str">
        <f>IFERROR(INDEX('Classificação 2 encontros'!BE32:BE87,MATCH($N32,'Classificação 2 encontros'!$BK$17:$BK$72,0)),"")</f>
        <v/>
      </c>
      <c r="BZ32" s="201" t="str">
        <f>IFERROR(INDEX('Classificação 2 encontros'!BF32:BF87,MATCH($N32,'Classificação 2 encontros'!$BK$17:$BK$72,0)),"")</f>
        <v/>
      </c>
      <c r="CA32" s="201" t="str">
        <f>IFERROR(INDEX('Classificação 2 encontros'!BG32:BG87,MATCH($N32,'Classificação 2 encontros'!$BK$17:$BK$72,0)),"")</f>
        <v/>
      </c>
      <c r="CB32" s="201" t="str">
        <f>IFERROR(INDEX('Classificação 2 encontros'!BH32:BH87,MATCH($N32,'Classificação 2 encontros'!$BK$17:$BK$72,0)),"")</f>
        <v/>
      </c>
      <c r="CC32" s="201" t="str">
        <f>IFERROR(INDEX('Classificação 2 encontros'!#REF!,MATCH($N32,'Classificação 2 encontros'!$BK$17:$BK$72,0)),"")</f>
        <v/>
      </c>
      <c r="CD32" s="201" t="str">
        <f>IFERROR(INDEX('Classificação 2 encontros'!#REF!,MATCH($N32,'Classificação 2 encontros'!$BK$17:$BK$72,0)),"")</f>
        <v/>
      </c>
      <c r="CE32" s="201" t="str">
        <f>IFERROR(INDEX('Classificação 2 encontros'!BI32:BI87,MATCH($N32,'Classificação 2 encontros'!$BK$17:$BK$72,0)),"")</f>
        <v/>
      </c>
      <c r="CF32" s="201" t="str">
        <f>IFERROR(INDEX('Classificação 2 encontros'!#REF!,MATCH($N32,'Classificação 2 encontros'!$BK$17:$BK$72,0)),"")</f>
        <v/>
      </c>
      <c r="CG32" s="201" t="str">
        <f>IFERROR(INDEX('Classificação 2 encontros'!#REF!,MATCH($N32,'Classificação 2 encontros'!$BK$17:$BK$72,0)),"")</f>
        <v/>
      </c>
      <c r="CH32" s="174" t="str">
        <f t="shared" si="5"/>
        <v/>
      </c>
      <c r="CI32" s="200">
        <v>16</v>
      </c>
      <c r="CJ32" s="79"/>
      <c r="CL32" s="78"/>
      <c r="CM32" s="78"/>
    </row>
    <row r="33" spans="2:91" s="73" customFormat="1" ht="18.75" customHeight="1" x14ac:dyDescent="0.3">
      <c r="B33" s="195" t="str">
        <f>IFERROR(INDEX('Classificação 2 encontros'!B33:B88,MATCH($N33,'Classificação 2 encontros'!$J$17:$J$72,0)),"")</f>
        <v/>
      </c>
      <c r="C33" s="195" t="str">
        <f>IFERROR(INDEX('Classificação 2 encontros'!C33:C88,MATCH($N33,'Classificação 2 encontros'!$J$17:$J$72,0)),"")</f>
        <v/>
      </c>
      <c r="D33" s="196" t="str">
        <f>IFERROR(INDEX('Classificação 2 encontros'!D33:D88,MATCH($N33,'Classificação 2 encontros'!$J$17:$J$72,0)),"")</f>
        <v/>
      </c>
      <c r="E33" s="196" t="str">
        <f>IFERROR(INDEX('Classificação 2 encontros'!E33:E88,MATCH($N33,'Classificação 2 encontros'!$J$17:$J$72,0)),"")</f>
        <v/>
      </c>
      <c r="F33" s="196" t="str">
        <f>IFERROR(INDEX('Classificação 2 encontros'!F33:F88,MATCH($N33,'Classificação 2 encontros'!$J$17:$J$72,0)),"")</f>
        <v/>
      </c>
      <c r="G33" s="197" t="str">
        <f>IFERROR(INDEX('Classificação 2 encontros'!G33:G88,MATCH($N33,'Classificação 2 encontros'!$J$17:$J$72,0)),"")</f>
        <v/>
      </c>
      <c r="H33" s="196" t="str">
        <f>IFERROR(INDEX('Classificação 2 encontros'!#REF!,MATCH($N33,'Classificação 2 encontros'!$J$17:$J$72,0)),"")</f>
        <v/>
      </c>
      <c r="I33" s="196" t="str">
        <f>IFERROR(INDEX('Classificação 2 encontros'!#REF!,MATCH($N33,'Classificação 2 encontros'!$J$17:$J$72,0)),"")</f>
        <v/>
      </c>
      <c r="J33" s="197" t="str">
        <f>IFERROR(INDEX('Classificação 2 encontros'!H33:H88,MATCH($N33,'Classificação 2 encontros'!$J$17:$J$72,0)),"")</f>
        <v/>
      </c>
      <c r="K33" s="196" t="str">
        <f>IFERROR(INDEX('Classificação 2 encontros'!#REF!,MATCH($N33,'Classificação 2 encontros'!$J$17:$J$72,0)),"")</f>
        <v/>
      </c>
      <c r="L33" s="196" t="str">
        <f>IFERROR(INDEX('Classificação 2 encontros'!#REF!,MATCH($N33,'Classificação 2 encontros'!$J$17:$J$72,0)),"")</f>
        <v/>
      </c>
      <c r="M33" s="198" t="str">
        <f t="shared" si="0"/>
        <v/>
      </c>
      <c r="N33" s="199">
        <v>17</v>
      </c>
      <c r="O33" s="78"/>
      <c r="P33" s="78"/>
      <c r="Q33" s="201" t="str">
        <f>IFERROR(INDEX('Classificação 2 encontros'!M33:M88,MATCH($N33,'Classificação 2 encontros'!$U$17:$U$72,0)),"")</f>
        <v/>
      </c>
      <c r="R33" s="201" t="str">
        <f>IFERROR(INDEX('Classificação 2 encontros'!N33:N88,MATCH($N33,'Classificação 2 encontros'!$U$17:$U$72,0)),"")</f>
        <v/>
      </c>
      <c r="S33" s="203" t="str">
        <f>IFERROR(INDEX('Classificação 2 encontros'!O33:O88,MATCH($N33,'Classificação 2 encontros'!$U$17:$U$72,0)),"")</f>
        <v/>
      </c>
      <c r="T33" s="203" t="str">
        <f>IFERROR(INDEX('Classificação 2 encontros'!P33:P88,MATCH($N33,'Classificação 2 encontros'!$U$17:$U$72,0)),"")</f>
        <v/>
      </c>
      <c r="U33" s="203" t="str">
        <f>IFERROR(INDEX('Classificação 2 encontros'!Q33:Q88,MATCH($N33,'Classificação 2 encontros'!$U$17:$U$72,0)),"")</f>
        <v/>
      </c>
      <c r="V33" s="204" t="str">
        <f>IFERROR(INDEX('Classificação 2 encontros'!R33:R88,MATCH($N33,'Classificação 2 encontros'!$U$17:$U$72,0)),"")</f>
        <v/>
      </c>
      <c r="W33" s="203" t="str">
        <f>IFERROR(INDEX('Classificação 2 encontros'!#REF!,MATCH($N33,'Classificação 2 encontros'!$U$17:$U$72,0)),"")</f>
        <v/>
      </c>
      <c r="X33" s="203" t="str">
        <f>IFERROR(INDEX('Classificação 2 encontros'!#REF!,MATCH($N33,'Classificação 2 encontros'!$U$17:$U$72,0)),"")</f>
        <v/>
      </c>
      <c r="Y33" s="204" t="str">
        <f>IFERROR(INDEX('Classificação 2 encontros'!S33:S88,MATCH($N33,'Classificação 2 encontros'!$U$17:$U$72,0)),"")</f>
        <v/>
      </c>
      <c r="Z33" s="203" t="str">
        <f>IFERROR(INDEX('Classificação 2 encontros'!#REF!,MATCH($N33,'Classificação 2 encontros'!$U$17:$U$72,0)),"")</f>
        <v/>
      </c>
      <c r="AA33" s="203" t="str">
        <f>IFERROR(INDEX('Classificação 2 encontros'!#REF!,MATCH($N33,'Classificação 2 encontros'!$U$17:$U$72,0)),"")</f>
        <v/>
      </c>
      <c r="AB33" s="174" t="str">
        <f t="shared" si="1"/>
        <v/>
      </c>
      <c r="AC33" s="200">
        <v>17</v>
      </c>
      <c r="AD33" s="79"/>
      <c r="AF33" s="201" t="str">
        <f>IFERROR(INDEX('Classificação 2 encontros'!X33:X88,MATCH($N33,'Classificação 2 encontros'!$AF$17:$AF$72,0)),"")</f>
        <v/>
      </c>
      <c r="AG33" s="201" t="str">
        <f>IFERROR(INDEX('Classificação 2 encontros'!Y33:Y88,MATCH($N33,'Classificação 2 encontros'!$AF$17:$AF$72,0)),"")</f>
        <v/>
      </c>
      <c r="AH33" s="203" t="str">
        <f>IFERROR(INDEX('Classificação 2 encontros'!Z33:Z88,MATCH($N33,'Classificação 2 encontros'!$AF$17:$AF$72,0)),"")</f>
        <v/>
      </c>
      <c r="AI33" s="203" t="str">
        <f>IFERROR(INDEX('Classificação 2 encontros'!AA33:AA88,MATCH($N33,'Classificação 2 encontros'!$AF$17:$AF$72,0)),"")</f>
        <v/>
      </c>
      <c r="AJ33" s="203" t="str">
        <f>IFERROR(INDEX('Classificação 2 encontros'!AB33:AB88,MATCH($N33,'Classificação 2 encontros'!$AF$17:$AF$72,0)),"")</f>
        <v/>
      </c>
      <c r="AK33" s="204" t="str">
        <f>IFERROR(INDEX('Classificação 2 encontros'!AC33:AC88,MATCH($N33,'Classificação 2 encontros'!$AF$17:$AF$72,0)),"")</f>
        <v/>
      </c>
      <c r="AL33" s="203" t="str">
        <f>IFERROR(INDEX('Classificação 2 encontros'!#REF!,MATCH($N33,'Classificação 2 encontros'!$AF$17:$AF$72,0)),"")</f>
        <v/>
      </c>
      <c r="AM33" s="174" t="str">
        <f>IFERROR(INDEX('Classificação 2 encontros'!#REF!,MATCH($N33,'Classificação 2 encontros'!$AF$17:$AF$72,0)),"")</f>
        <v/>
      </c>
      <c r="AN33" s="204" t="str">
        <f>IFERROR(INDEX('Classificação 2 encontros'!AD33:AD88,MATCH($N33,'Classificação 2 encontros'!$AF$17:$AF$72,0)),"")</f>
        <v/>
      </c>
      <c r="AO33" s="203" t="str">
        <f>IFERROR(INDEX('Classificação 2 encontros'!#REF!,MATCH($N33,'Classificação 2 encontros'!$AF$17:$AF$72,0)),"")</f>
        <v/>
      </c>
      <c r="AP33" s="174" t="str">
        <f>IFERROR(INDEX('Classificação 2 encontros'!#REF!,MATCH($N33,'Classificação 2 encontros'!$AF$17:$AF$72,0)),"")</f>
        <v/>
      </c>
      <c r="AQ33" s="174" t="str">
        <f t="shared" si="2"/>
        <v/>
      </c>
      <c r="AR33" s="200">
        <v>17</v>
      </c>
      <c r="AS33" s="78"/>
      <c r="AT33" s="201" t="str">
        <f>IFERROR(INDEX('Classificação 2 encontros'!AH33:AH88,MATCH($N33,'Classificação 2 encontros'!$AP$17:$AP$72,0)),"")</f>
        <v/>
      </c>
      <c r="AU33" s="201" t="str">
        <f>IFERROR(INDEX('Classificação 2 encontros'!AI33:AI88,MATCH($N33,'Classificação 2 encontros'!$AP$17:$AP$72,0)),"")</f>
        <v/>
      </c>
      <c r="AV33" s="201" t="str">
        <f>IFERROR(INDEX('Classificação 2 encontros'!AJ33:AJ88,MATCH($N33,'Classificação 2 encontros'!$AP$17:$AP$72,0)),"")</f>
        <v/>
      </c>
      <c r="AW33" s="201" t="str">
        <f>IFERROR(INDEX('Classificação 2 encontros'!AK33:AK88,MATCH($N33,'Classificação 2 encontros'!$AP$17:$AP$72,0)),"")</f>
        <v/>
      </c>
      <c r="AX33" s="201" t="str">
        <f>IFERROR(INDEX('Classificação 2 encontros'!AL33:AL88,MATCH($N33,'Classificação 2 encontros'!$AP$17:$AP$72,0)),"")</f>
        <v/>
      </c>
      <c r="AY33" s="202" t="str">
        <f>IFERROR(INDEX('Classificação 2 encontros'!AM33:AM88,MATCH($N33,'Classificação 2 encontros'!$AP$17:$AP$72,0)),"")</f>
        <v/>
      </c>
      <c r="AZ33" s="201" t="str">
        <f>IFERROR(INDEX('Classificação 2 encontros'!#REF!,MATCH($N33,'Classificação 2 encontros'!$AP$17:$AP$72,0)),"")</f>
        <v/>
      </c>
      <c r="BA33" s="201" t="str">
        <f>IFERROR(INDEX('Classificação 2 encontros'!#REF!,MATCH($N33,'Classificação 2 encontros'!$AP$17:$AP$72,0)),"")</f>
        <v/>
      </c>
      <c r="BB33" s="202" t="str">
        <f>IFERROR(INDEX('Classificação 2 encontros'!AN33:AN88,MATCH($N33,'Classificação 2 encontros'!$AP$17:$AP$72,0)),"")</f>
        <v/>
      </c>
      <c r="BC33" s="201" t="str">
        <f>IFERROR(INDEX('Classificação 2 encontros'!#REF!,MATCH($N33,'Classificação 2 encontros'!$AP$17:$AP$72,0)),"")</f>
        <v/>
      </c>
      <c r="BD33" s="201" t="str">
        <f>IFERROR(INDEX('Classificação 2 encontros'!#REF!,MATCH($N33,'Classificação 2 encontros'!$AP$17:$AP$72,0)),"")</f>
        <v/>
      </c>
      <c r="BE33" s="174" t="str">
        <f t="shared" si="3"/>
        <v/>
      </c>
      <c r="BF33" s="200">
        <v>17</v>
      </c>
      <c r="BH33" s="201" t="str">
        <f>IFERROR(INDEX('Classificação 2 encontros'!AR33:AR88,MATCH($N33,'Classificação 2 encontros'!$AZ$17:$AZ$72,0)),"")</f>
        <v/>
      </c>
      <c r="BI33" s="201" t="str">
        <f>IFERROR(INDEX('Classificação 2 encontros'!AS33:AS88,MATCH($N33,'Classificação 2 encontros'!$AZ$17:$AZ$72,0)),"")</f>
        <v/>
      </c>
      <c r="BJ33" s="206" t="str">
        <f>IFERROR(INDEX('Classificação 2 encontros'!AT33:AT88,MATCH($N33,'Classificação 2 encontros'!$AZ$17:$AZ$72,0)),"")</f>
        <v/>
      </c>
      <c r="BK33" s="206" t="str">
        <f>IFERROR(INDEX('Classificação 2 encontros'!AU33:AU88,MATCH($N33,'Classificação 2 encontros'!$AZ$17:$AZ$72,0)),"")</f>
        <v/>
      </c>
      <c r="BL33" s="206" t="str">
        <f>IFERROR(INDEX('Classificação 2 encontros'!AV33:AV88,MATCH($N33,'Classificação 2 encontros'!$AZ$17:$AZ$72,0)),"")</f>
        <v/>
      </c>
      <c r="BM33" s="202" t="str">
        <f>IFERROR(INDEX('Classificação 2 encontros'!AW33:AW88,MATCH($N33,'Classificação 2 encontros'!$AZ$17:$AZ$72,0)),"")</f>
        <v/>
      </c>
      <c r="BN33" s="201" t="str">
        <f>IFERROR(INDEX('Classificação 2 encontros'!#REF!,MATCH($N33,'Classificação 2 encontros'!$AZ$17:$AZ$72,0)),"")</f>
        <v/>
      </c>
      <c r="BO33" s="201" t="str">
        <f>IFERROR(INDEX('Classificação 2 encontros'!#REF!,MATCH($N33,'Classificação 2 encontros'!$AZ$17:$AZ$72,0)),"")</f>
        <v/>
      </c>
      <c r="BP33" s="202" t="str">
        <f>IFERROR(INDEX('Classificação 2 encontros'!AX33:AX88,MATCH($N33,'Classificação 2 encontros'!$AZ$17:$AZ$72,0)),"")</f>
        <v/>
      </c>
      <c r="BQ33" s="201" t="str">
        <f>IFERROR(INDEX('Classificação 2 encontros'!#REF!,MATCH($N33,'Classificação 2 encontros'!$AZ$17:$AZ$72,0)),"")</f>
        <v/>
      </c>
      <c r="BR33" s="201" t="str">
        <f>IFERROR(INDEX('Classificação 2 encontros'!#REF!,MATCH($N33,'Classificação 2 encontros'!$AZ$17:$AZ$72,0)),"")</f>
        <v/>
      </c>
      <c r="BS33" s="174" t="str">
        <f t="shared" si="4"/>
        <v/>
      </c>
      <c r="BT33" s="200">
        <v>17</v>
      </c>
      <c r="BU33" s="78"/>
      <c r="BV33" s="78"/>
      <c r="BW33" s="201" t="str">
        <f>IFERROR(INDEX('Classificação 2 encontros'!BC33:BC88,MATCH($N33,'Classificação 2 encontros'!$BK$17:$BK$72,0)),"")</f>
        <v/>
      </c>
      <c r="BX33" s="201" t="str">
        <f>IFERROR(INDEX('Classificação 2 encontros'!BD33:BD88,MATCH($N33,'Classificação 2 encontros'!$BK$17:$BK$72,0)),"")</f>
        <v/>
      </c>
      <c r="BY33" s="201" t="str">
        <f>IFERROR(INDEX('Classificação 2 encontros'!BE33:BE88,MATCH($N33,'Classificação 2 encontros'!$BK$17:$BK$72,0)),"")</f>
        <v/>
      </c>
      <c r="BZ33" s="201" t="str">
        <f>IFERROR(INDEX('Classificação 2 encontros'!BF33:BF88,MATCH($N33,'Classificação 2 encontros'!$BK$17:$BK$72,0)),"")</f>
        <v/>
      </c>
      <c r="CA33" s="201" t="str">
        <f>IFERROR(INDEX('Classificação 2 encontros'!BG33:BG88,MATCH($N33,'Classificação 2 encontros'!$BK$17:$BK$72,0)),"")</f>
        <v/>
      </c>
      <c r="CB33" s="201" t="str">
        <f>IFERROR(INDEX('Classificação 2 encontros'!BH33:BH88,MATCH($N33,'Classificação 2 encontros'!$BK$17:$BK$72,0)),"")</f>
        <v/>
      </c>
      <c r="CC33" s="201" t="str">
        <f>IFERROR(INDEX('Classificação 2 encontros'!#REF!,MATCH($N33,'Classificação 2 encontros'!$BK$17:$BK$72,0)),"")</f>
        <v/>
      </c>
      <c r="CD33" s="201" t="str">
        <f>IFERROR(INDEX('Classificação 2 encontros'!#REF!,MATCH($N33,'Classificação 2 encontros'!$BK$17:$BK$72,0)),"")</f>
        <v/>
      </c>
      <c r="CE33" s="201" t="str">
        <f>IFERROR(INDEX('Classificação 2 encontros'!BI33:BI88,MATCH($N33,'Classificação 2 encontros'!$BK$17:$BK$72,0)),"")</f>
        <v/>
      </c>
      <c r="CF33" s="201" t="str">
        <f>IFERROR(INDEX('Classificação 2 encontros'!#REF!,MATCH($N33,'Classificação 2 encontros'!$BK$17:$BK$72,0)),"")</f>
        <v/>
      </c>
      <c r="CG33" s="201" t="str">
        <f>IFERROR(INDEX('Classificação 2 encontros'!#REF!,MATCH($N33,'Classificação 2 encontros'!$BK$17:$BK$72,0)),"")</f>
        <v/>
      </c>
      <c r="CH33" s="174" t="str">
        <f t="shared" si="5"/>
        <v/>
      </c>
      <c r="CI33" s="200">
        <v>17</v>
      </c>
      <c r="CJ33" s="79"/>
      <c r="CL33" s="78"/>
      <c r="CM33" s="78"/>
    </row>
    <row r="34" spans="2:91" s="73" customFormat="1" ht="18.75" customHeight="1" x14ac:dyDescent="0.3">
      <c r="B34" s="195" t="str">
        <f>IFERROR(INDEX('Classificação 2 encontros'!B34:B89,MATCH($N34,'Classificação 2 encontros'!$J$17:$J$72,0)),"")</f>
        <v/>
      </c>
      <c r="C34" s="195" t="str">
        <f>IFERROR(INDEX('Classificação 2 encontros'!C34:C89,MATCH($N34,'Classificação 2 encontros'!$J$17:$J$72,0)),"")</f>
        <v/>
      </c>
      <c r="D34" s="196" t="str">
        <f>IFERROR(INDEX('Classificação 2 encontros'!D34:D89,MATCH($N34,'Classificação 2 encontros'!$J$17:$J$72,0)),"")</f>
        <v/>
      </c>
      <c r="E34" s="196" t="str">
        <f>IFERROR(INDEX('Classificação 2 encontros'!E34:E89,MATCH($N34,'Classificação 2 encontros'!$J$17:$J$72,0)),"")</f>
        <v/>
      </c>
      <c r="F34" s="196" t="str">
        <f>IFERROR(INDEX('Classificação 2 encontros'!F34:F89,MATCH($N34,'Classificação 2 encontros'!$J$17:$J$72,0)),"")</f>
        <v/>
      </c>
      <c r="G34" s="197" t="str">
        <f>IFERROR(INDEX('Classificação 2 encontros'!G34:G89,MATCH($N34,'Classificação 2 encontros'!$J$17:$J$72,0)),"")</f>
        <v/>
      </c>
      <c r="H34" s="196" t="str">
        <f>IFERROR(INDEX('Classificação 2 encontros'!#REF!,MATCH($N34,'Classificação 2 encontros'!$J$17:$J$72,0)),"")</f>
        <v/>
      </c>
      <c r="I34" s="196" t="str">
        <f>IFERROR(INDEX('Classificação 2 encontros'!#REF!,MATCH($N34,'Classificação 2 encontros'!$J$17:$J$72,0)),"")</f>
        <v/>
      </c>
      <c r="J34" s="197" t="str">
        <f>IFERROR(INDEX('Classificação 2 encontros'!H34:H89,MATCH($N34,'Classificação 2 encontros'!$J$17:$J$72,0)),"")</f>
        <v/>
      </c>
      <c r="K34" s="196" t="str">
        <f>IFERROR(INDEX('Classificação 2 encontros'!#REF!,MATCH($N34,'Classificação 2 encontros'!$J$17:$J$72,0)),"")</f>
        <v/>
      </c>
      <c r="L34" s="196" t="str">
        <f>IFERROR(INDEX('Classificação 2 encontros'!#REF!,MATCH($N34,'Classificação 2 encontros'!$J$17:$J$72,0)),"")</f>
        <v/>
      </c>
      <c r="M34" s="198" t="str">
        <f t="shared" si="0"/>
        <v/>
      </c>
      <c r="N34" s="199">
        <v>18</v>
      </c>
      <c r="O34" s="78"/>
      <c r="P34" s="78"/>
      <c r="Q34" s="201" t="str">
        <f>IFERROR(INDEX('Classificação 2 encontros'!M34:M89,MATCH($N34,'Classificação 2 encontros'!$U$17:$U$72,0)),"")</f>
        <v/>
      </c>
      <c r="R34" s="201" t="str">
        <f>IFERROR(INDEX('Classificação 2 encontros'!N34:N89,MATCH($N34,'Classificação 2 encontros'!$U$17:$U$72,0)),"")</f>
        <v/>
      </c>
      <c r="S34" s="203" t="str">
        <f>IFERROR(INDEX('Classificação 2 encontros'!O34:O89,MATCH($N34,'Classificação 2 encontros'!$U$17:$U$72,0)),"")</f>
        <v/>
      </c>
      <c r="T34" s="203" t="str">
        <f>IFERROR(INDEX('Classificação 2 encontros'!P34:P89,MATCH($N34,'Classificação 2 encontros'!$U$17:$U$72,0)),"")</f>
        <v/>
      </c>
      <c r="U34" s="203" t="str">
        <f>IFERROR(INDEX('Classificação 2 encontros'!Q34:Q89,MATCH($N34,'Classificação 2 encontros'!$U$17:$U$72,0)),"")</f>
        <v/>
      </c>
      <c r="V34" s="204" t="str">
        <f>IFERROR(INDEX('Classificação 2 encontros'!R34:R89,MATCH($N34,'Classificação 2 encontros'!$U$17:$U$72,0)),"")</f>
        <v/>
      </c>
      <c r="W34" s="203" t="str">
        <f>IFERROR(INDEX('Classificação 2 encontros'!#REF!,MATCH($N34,'Classificação 2 encontros'!$U$17:$U$72,0)),"")</f>
        <v/>
      </c>
      <c r="X34" s="203" t="str">
        <f>IFERROR(INDEX('Classificação 2 encontros'!#REF!,MATCH($N34,'Classificação 2 encontros'!$U$17:$U$72,0)),"")</f>
        <v/>
      </c>
      <c r="Y34" s="204" t="str">
        <f>IFERROR(INDEX('Classificação 2 encontros'!S34:S89,MATCH($N34,'Classificação 2 encontros'!$U$17:$U$72,0)),"")</f>
        <v/>
      </c>
      <c r="Z34" s="203" t="str">
        <f>IFERROR(INDEX('Classificação 2 encontros'!#REF!,MATCH($N34,'Classificação 2 encontros'!$U$17:$U$72,0)),"")</f>
        <v/>
      </c>
      <c r="AA34" s="203" t="str">
        <f>IFERROR(INDEX('Classificação 2 encontros'!#REF!,MATCH($N34,'Classificação 2 encontros'!$U$17:$U$72,0)),"")</f>
        <v/>
      </c>
      <c r="AB34" s="174" t="str">
        <f t="shared" si="1"/>
        <v/>
      </c>
      <c r="AC34" s="200">
        <v>18</v>
      </c>
      <c r="AD34" s="79"/>
      <c r="AF34" s="201" t="str">
        <f>IFERROR(INDEX('Classificação 2 encontros'!X34:X89,MATCH($N34,'Classificação 2 encontros'!$AF$17:$AF$72,0)),"")</f>
        <v/>
      </c>
      <c r="AG34" s="201" t="str">
        <f>IFERROR(INDEX('Classificação 2 encontros'!Y34:Y89,MATCH($N34,'Classificação 2 encontros'!$AF$17:$AF$72,0)),"")</f>
        <v/>
      </c>
      <c r="AH34" s="203" t="str">
        <f>IFERROR(INDEX('Classificação 2 encontros'!Z34:Z89,MATCH($N34,'Classificação 2 encontros'!$AF$17:$AF$72,0)),"")</f>
        <v/>
      </c>
      <c r="AI34" s="203" t="str">
        <f>IFERROR(INDEX('Classificação 2 encontros'!AA34:AA89,MATCH($N34,'Classificação 2 encontros'!$AF$17:$AF$72,0)),"")</f>
        <v/>
      </c>
      <c r="AJ34" s="203" t="str">
        <f>IFERROR(INDEX('Classificação 2 encontros'!AB34:AB89,MATCH($N34,'Classificação 2 encontros'!$AF$17:$AF$72,0)),"")</f>
        <v/>
      </c>
      <c r="AK34" s="204" t="str">
        <f>IFERROR(INDEX('Classificação 2 encontros'!AC34:AC89,MATCH($N34,'Classificação 2 encontros'!$AF$17:$AF$72,0)),"")</f>
        <v/>
      </c>
      <c r="AL34" s="203" t="str">
        <f>IFERROR(INDEX('Classificação 2 encontros'!#REF!,MATCH($N34,'Classificação 2 encontros'!$AF$17:$AF$72,0)),"")</f>
        <v/>
      </c>
      <c r="AM34" s="174" t="str">
        <f>IFERROR(INDEX('Classificação 2 encontros'!#REF!,MATCH($N34,'Classificação 2 encontros'!$AF$17:$AF$72,0)),"")</f>
        <v/>
      </c>
      <c r="AN34" s="204" t="str">
        <f>IFERROR(INDEX('Classificação 2 encontros'!AD34:AD89,MATCH($N34,'Classificação 2 encontros'!$AF$17:$AF$72,0)),"")</f>
        <v/>
      </c>
      <c r="AO34" s="203" t="str">
        <f>IFERROR(INDEX('Classificação 2 encontros'!#REF!,MATCH($N34,'Classificação 2 encontros'!$AF$17:$AF$72,0)),"")</f>
        <v/>
      </c>
      <c r="AP34" s="174" t="str">
        <f>IFERROR(INDEX('Classificação 2 encontros'!#REF!,MATCH($N34,'Classificação 2 encontros'!$AF$17:$AF$72,0)),"")</f>
        <v/>
      </c>
      <c r="AQ34" s="174" t="str">
        <f t="shared" si="2"/>
        <v/>
      </c>
      <c r="AR34" s="200">
        <v>18</v>
      </c>
      <c r="AS34" s="78"/>
      <c r="AT34" s="201" t="str">
        <f>IFERROR(INDEX('Classificação 2 encontros'!AH34:AH89,MATCH($N34,'Classificação 2 encontros'!$AP$17:$AP$72,0)),"")</f>
        <v/>
      </c>
      <c r="AU34" s="201" t="str">
        <f>IFERROR(INDEX('Classificação 2 encontros'!AI34:AI89,MATCH($N34,'Classificação 2 encontros'!$AP$17:$AP$72,0)),"")</f>
        <v/>
      </c>
      <c r="AV34" s="201" t="str">
        <f>IFERROR(INDEX('Classificação 2 encontros'!AJ34:AJ89,MATCH($N34,'Classificação 2 encontros'!$AP$17:$AP$72,0)),"")</f>
        <v/>
      </c>
      <c r="AW34" s="201" t="str">
        <f>IFERROR(INDEX('Classificação 2 encontros'!AK34:AK89,MATCH($N34,'Classificação 2 encontros'!$AP$17:$AP$72,0)),"")</f>
        <v/>
      </c>
      <c r="AX34" s="201" t="str">
        <f>IFERROR(INDEX('Classificação 2 encontros'!AL34:AL89,MATCH($N34,'Classificação 2 encontros'!$AP$17:$AP$72,0)),"")</f>
        <v/>
      </c>
      <c r="AY34" s="202" t="str">
        <f>IFERROR(INDEX('Classificação 2 encontros'!AM34:AM89,MATCH($N34,'Classificação 2 encontros'!$AP$17:$AP$72,0)),"")</f>
        <v/>
      </c>
      <c r="AZ34" s="201" t="str">
        <f>IFERROR(INDEX('Classificação 2 encontros'!#REF!,MATCH($N34,'Classificação 2 encontros'!$AP$17:$AP$72,0)),"")</f>
        <v/>
      </c>
      <c r="BA34" s="201" t="str">
        <f>IFERROR(INDEX('Classificação 2 encontros'!#REF!,MATCH($N34,'Classificação 2 encontros'!$AP$17:$AP$72,0)),"")</f>
        <v/>
      </c>
      <c r="BB34" s="202" t="str">
        <f>IFERROR(INDEX('Classificação 2 encontros'!AN34:AN89,MATCH($N34,'Classificação 2 encontros'!$AP$17:$AP$72,0)),"")</f>
        <v/>
      </c>
      <c r="BC34" s="201" t="str">
        <f>IFERROR(INDEX('Classificação 2 encontros'!#REF!,MATCH($N34,'Classificação 2 encontros'!$AP$17:$AP$72,0)),"")</f>
        <v/>
      </c>
      <c r="BD34" s="201" t="str">
        <f>IFERROR(INDEX('Classificação 2 encontros'!#REF!,MATCH($N34,'Classificação 2 encontros'!$AP$17:$AP$72,0)),"")</f>
        <v/>
      </c>
      <c r="BE34" s="174" t="str">
        <f t="shared" si="3"/>
        <v/>
      </c>
      <c r="BF34" s="200">
        <v>18</v>
      </c>
      <c r="BH34" s="201" t="str">
        <f>IFERROR(INDEX('Classificação 2 encontros'!AR34:AR89,MATCH($N34,'Classificação 2 encontros'!$AZ$17:$AZ$72,0)),"")</f>
        <v/>
      </c>
      <c r="BI34" s="201" t="str">
        <f>IFERROR(INDEX('Classificação 2 encontros'!AS34:AS89,MATCH($N34,'Classificação 2 encontros'!$AZ$17:$AZ$72,0)),"")</f>
        <v/>
      </c>
      <c r="BJ34" s="206" t="str">
        <f>IFERROR(INDEX('Classificação 2 encontros'!AT34:AT89,MATCH($N34,'Classificação 2 encontros'!$AZ$17:$AZ$72,0)),"")</f>
        <v/>
      </c>
      <c r="BK34" s="206" t="str">
        <f>IFERROR(INDEX('Classificação 2 encontros'!AU34:AU89,MATCH($N34,'Classificação 2 encontros'!$AZ$17:$AZ$72,0)),"")</f>
        <v/>
      </c>
      <c r="BL34" s="206" t="str">
        <f>IFERROR(INDEX('Classificação 2 encontros'!AV34:AV89,MATCH($N34,'Classificação 2 encontros'!$AZ$17:$AZ$72,0)),"")</f>
        <v/>
      </c>
      <c r="BM34" s="202" t="str">
        <f>IFERROR(INDEX('Classificação 2 encontros'!AW34:AW89,MATCH($N34,'Classificação 2 encontros'!$AZ$17:$AZ$72,0)),"")</f>
        <v/>
      </c>
      <c r="BN34" s="201" t="str">
        <f>IFERROR(INDEX('Classificação 2 encontros'!#REF!,MATCH($N34,'Classificação 2 encontros'!$AZ$17:$AZ$72,0)),"")</f>
        <v/>
      </c>
      <c r="BO34" s="201" t="str">
        <f>IFERROR(INDEX('Classificação 2 encontros'!#REF!,MATCH($N34,'Classificação 2 encontros'!$AZ$17:$AZ$72,0)),"")</f>
        <v/>
      </c>
      <c r="BP34" s="202" t="str">
        <f>IFERROR(INDEX('Classificação 2 encontros'!AX34:AX89,MATCH($N34,'Classificação 2 encontros'!$AZ$17:$AZ$72,0)),"")</f>
        <v/>
      </c>
      <c r="BQ34" s="201" t="str">
        <f>IFERROR(INDEX('Classificação 2 encontros'!#REF!,MATCH($N34,'Classificação 2 encontros'!$AZ$17:$AZ$72,0)),"")</f>
        <v/>
      </c>
      <c r="BR34" s="201" t="str">
        <f>IFERROR(INDEX('Classificação 2 encontros'!#REF!,MATCH($N34,'Classificação 2 encontros'!$AZ$17:$AZ$72,0)),"")</f>
        <v/>
      </c>
      <c r="BS34" s="174" t="str">
        <f t="shared" si="4"/>
        <v/>
      </c>
      <c r="BT34" s="200">
        <v>18</v>
      </c>
      <c r="BU34" s="78"/>
      <c r="BV34" s="78"/>
      <c r="BW34" s="201" t="str">
        <f>IFERROR(INDEX('Classificação 2 encontros'!BC34:BC89,MATCH($N34,'Classificação 2 encontros'!$BK$17:$BK$72,0)),"")</f>
        <v/>
      </c>
      <c r="BX34" s="201" t="str">
        <f>IFERROR(INDEX('Classificação 2 encontros'!BD34:BD89,MATCH($N34,'Classificação 2 encontros'!$BK$17:$BK$72,0)),"")</f>
        <v/>
      </c>
      <c r="BY34" s="201" t="str">
        <f>IFERROR(INDEX('Classificação 2 encontros'!BE34:BE89,MATCH($N34,'Classificação 2 encontros'!$BK$17:$BK$72,0)),"")</f>
        <v/>
      </c>
      <c r="BZ34" s="201" t="str">
        <f>IFERROR(INDEX('Classificação 2 encontros'!BF34:BF89,MATCH($N34,'Classificação 2 encontros'!$BK$17:$BK$72,0)),"")</f>
        <v/>
      </c>
      <c r="CA34" s="201" t="str">
        <f>IFERROR(INDEX('Classificação 2 encontros'!BG34:BG89,MATCH($N34,'Classificação 2 encontros'!$BK$17:$BK$72,0)),"")</f>
        <v/>
      </c>
      <c r="CB34" s="201" t="str">
        <f>IFERROR(INDEX('Classificação 2 encontros'!BH34:BH89,MATCH($N34,'Classificação 2 encontros'!$BK$17:$BK$72,0)),"")</f>
        <v/>
      </c>
      <c r="CC34" s="201" t="str">
        <f>IFERROR(INDEX('Classificação 2 encontros'!#REF!,MATCH($N34,'Classificação 2 encontros'!$BK$17:$BK$72,0)),"")</f>
        <v/>
      </c>
      <c r="CD34" s="201" t="str">
        <f>IFERROR(INDEX('Classificação 2 encontros'!#REF!,MATCH($N34,'Classificação 2 encontros'!$BK$17:$BK$72,0)),"")</f>
        <v/>
      </c>
      <c r="CE34" s="201" t="str">
        <f>IFERROR(INDEX('Classificação 2 encontros'!BI34:BI89,MATCH($N34,'Classificação 2 encontros'!$BK$17:$BK$72,0)),"")</f>
        <v/>
      </c>
      <c r="CF34" s="201" t="str">
        <f>IFERROR(INDEX('Classificação 2 encontros'!#REF!,MATCH($N34,'Classificação 2 encontros'!$BK$17:$BK$72,0)),"")</f>
        <v/>
      </c>
      <c r="CG34" s="201" t="str">
        <f>IFERROR(INDEX('Classificação 2 encontros'!#REF!,MATCH($N34,'Classificação 2 encontros'!$BK$17:$BK$72,0)),"")</f>
        <v/>
      </c>
      <c r="CH34" s="174" t="str">
        <f t="shared" si="5"/>
        <v/>
      </c>
      <c r="CI34" s="200">
        <v>18</v>
      </c>
      <c r="CJ34" s="79"/>
      <c r="CL34" s="78"/>
      <c r="CM34" s="78"/>
    </row>
    <row r="35" spans="2:91" s="73" customFormat="1" ht="18.75" customHeight="1" x14ac:dyDescent="0.3">
      <c r="B35" s="195" t="str">
        <f>IFERROR(INDEX('Classificação 2 encontros'!B35:B90,MATCH($N35,'Classificação 2 encontros'!$J$17:$J$72,0)),"")</f>
        <v/>
      </c>
      <c r="C35" s="195" t="str">
        <f>IFERROR(INDEX('Classificação 2 encontros'!C35:C90,MATCH($N35,'Classificação 2 encontros'!$J$17:$J$72,0)),"")</f>
        <v/>
      </c>
      <c r="D35" s="196" t="str">
        <f>IFERROR(INDEX('Classificação 2 encontros'!D35:D90,MATCH($N35,'Classificação 2 encontros'!$J$17:$J$72,0)),"")</f>
        <v/>
      </c>
      <c r="E35" s="196" t="str">
        <f>IFERROR(INDEX('Classificação 2 encontros'!E35:E90,MATCH($N35,'Classificação 2 encontros'!$J$17:$J$72,0)),"")</f>
        <v/>
      </c>
      <c r="F35" s="196" t="str">
        <f>IFERROR(INDEX('Classificação 2 encontros'!F35:F90,MATCH($N35,'Classificação 2 encontros'!$J$17:$J$72,0)),"")</f>
        <v/>
      </c>
      <c r="G35" s="197" t="str">
        <f>IFERROR(INDEX('Classificação 2 encontros'!G35:G90,MATCH($N35,'Classificação 2 encontros'!$J$17:$J$72,0)),"")</f>
        <v/>
      </c>
      <c r="H35" s="196" t="str">
        <f>IFERROR(INDEX('Classificação 2 encontros'!#REF!,MATCH($N35,'Classificação 2 encontros'!$J$17:$J$72,0)),"")</f>
        <v/>
      </c>
      <c r="I35" s="196" t="str">
        <f>IFERROR(INDEX('Classificação 2 encontros'!#REF!,MATCH($N35,'Classificação 2 encontros'!$J$17:$J$72,0)),"")</f>
        <v/>
      </c>
      <c r="J35" s="197" t="str">
        <f>IFERROR(INDEX('Classificação 2 encontros'!H35:H90,MATCH($N35,'Classificação 2 encontros'!$J$17:$J$72,0)),"")</f>
        <v/>
      </c>
      <c r="K35" s="196" t="str">
        <f>IFERROR(INDEX('Classificação 2 encontros'!#REF!,MATCH($N35,'Classificação 2 encontros'!$J$17:$J$72,0)),"")</f>
        <v/>
      </c>
      <c r="L35" s="196" t="str">
        <f>IFERROR(INDEX('Classificação 2 encontros'!#REF!,MATCH($N35,'Classificação 2 encontros'!$J$17:$J$72,0)),"")</f>
        <v/>
      </c>
      <c r="M35" s="198" t="str">
        <f t="shared" si="0"/>
        <v/>
      </c>
      <c r="N35" s="199">
        <v>19</v>
      </c>
      <c r="O35" s="78"/>
      <c r="P35" s="78"/>
      <c r="Q35" s="201" t="str">
        <f>IFERROR(INDEX('Classificação 2 encontros'!M35:M90,MATCH($N35,'Classificação 2 encontros'!$U$17:$U$72,0)),"")</f>
        <v/>
      </c>
      <c r="R35" s="201" t="str">
        <f>IFERROR(INDEX('Classificação 2 encontros'!N35:N90,MATCH($N35,'Classificação 2 encontros'!$U$17:$U$72,0)),"")</f>
        <v/>
      </c>
      <c r="S35" s="203" t="str">
        <f>IFERROR(INDEX('Classificação 2 encontros'!O35:O90,MATCH($N35,'Classificação 2 encontros'!$U$17:$U$72,0)),"")</f>
        <v/>
      </c>
      <c r="T35" s="203" t="str">
        <f>IFERROR(INDEX('Classificação 2 encontros'!P35:P90,MATCH($N35,'Classificação 2 encontros'!$U$17:$U$72,0)),"")</f>
        <v/>
      </c>
      <c r="U35" s="203" t="str">
        <f>IFERROR(INDEX('Classificação 2 encontros'!Q35:Q90,MATCH($N35,'Classificação 2 encontros'!$U$17:$U$72,0)),"")</f>
        <v/>
      </c>
      <c r="V35" s="204" t="str">
        <f>IFERROR(INDEX('Classificação 2 encontros'!R35:R90,MATCH($N35,'Classificação 2 encontros'!$U$17:$U$72,0)),"")</f>
        <v/>
      </c>
      <c r="W35" s="203" t="str">
        <f>IFERROR(INDEX('Classificação 2 encontros'!#REF!,MATCH($N35,'Classificação 2 encontros'!$U$17:$U$72,0)),"")</f>
        <v/>
      </c>
      <c r="X35" s="203" t="str">
        <f>IFERROR(INDEX('Classificação 2 encontros'!#REF!,MATCH($N35,'Classificação 2 encontros'!$U$17:$U$72,0)),"")</f>
        <v/>
      </c>
      <c r="Y35" s="204" t="str">
        <f>IFERROR(INDEX('Classificação 2 encontros'!S35:S90,MATCH($N35,'Classificação 2 encontros'!$U$17:$U$72,0)),"")</f>
        <v/>
      </c>
      <c r="Z35" s="203" t="str">
        <f>IFERROR(INDEX('Classificação 2 encontros'!#REF!,MATCH($N35,'Classificação 2 encontros'!$U$17:$U$72,0)),"")</f>
        <v/>
      </c>
      <c r="AA35" s="203" t="str">
        <f>IFERROR(INDEX('Classificação 2 encontros'!#REF!,MATCH($N35,'Classificação 2 encontros'!$U$17:$U$72,0)),"")</f>
        <v/>
      </c>
      <c r="AB35" s="174" t="str">
        <f t="shared" si="1"/>
        <v/>
      </c>
      <c r="AC35" s="200">
        <v>19</v>
      </c>
      <c r="AD35" s="79"/>
      <c r="AF35" s="201" t="str">
        <f>IFERROR(INDEX('Classificação 2 encontros'!X35:X90,MATCH($N35,'Classificação 2 encontros'!$AF$17:$AF$72,0)),"")</f>
        <v/>
      </c>
      <c r="AG35" s="201" t="str">
        <f>IFERROR(INDEX('Classificação 2 encontros'!Y35:Y90,MATCH($N35,'Classificação 2 encontros'!$AF$17:$AF$72,0)),"")</f>
        <v/>
      </c>
      <c r="AH35" s="203" t="str">
        <f>IFERROR(INDEX('Classificação 2 encontros'!Z35:Z90,MATCH($N35,'Classificação 2 encontros'!$AF$17:$AF$72,0)),"")</f>
        <v/>
      </c>
      <c r="AI35" s="203" t="str">
        <f>IFERROR(INDEX('Classificação 2 encontros'!AA35:AA90,MATCH($N35,'Classificação 2 encontros'!$AF$17:$AF$72,0)),"")</f>
        <v/>
      </c>
      <c r="AJ35" s="203" t="str">
        <f>IFERROR(INDEX('Classificação 2 encontros'!AB35:AB90,MATCH($N35,'Classificação 2 encontros'!$AF$17:$AF$72,0)),"")</f>
        <v/>
      </c>
      <c r="AK35" s="204" t="str">
        <f>IFERROR(INDEX('Classificação 2 encontros'!AC35:AC90,MATCH($N35,'Classificação 2 encontros'!$AF$17:$AF$72,0)),"")</f>
        <v/>
      </c>
      <c r="AL35" s="203" t="str">
        <f>IFERROR(INDEX('Classificação 2 encontros'!#REF!,MATCH($N35,'Classificação 2 encontros'!$AF$17:$AF$72,0)),"")</f>
        <v/>
      </c>
      <c r="AM35" s="174" t="str">
        <f>IFERROR(INDEX('Classificação 2 encontros'!#REF!,MATCH($N35,'Classificação 2 encontros'!$AF$17:$AF$72,0)),"")</f>
        <v/>
      </c>
      <c r="AN35" s="204" t="str">
        <f>IFERROR(INDEX('Classificação 2 encontros'!AD35:AD90,MATCH($N35,'Classificação 2 encontros'!$AF$17:$AF$72,0)),"")</f>
        <v/>
      </c>
      <c r="AO35" s="203" t="str">
        <f>IFERROR(INDEX('Classificação 2 encontros'!#REF!,MATCH($N35,'Classificação 2 encontros'!$AF$17:$AF$72,0)),"")</f>
        <v/>
      </c>
      <c r="AP35" s="174" t="str">
        <f>IFERROR(INDEX('Classificação 2 encontros'!#REF!,MATCH($N35,'Classificação 2 encontros'!$AF$17:$AF$72,0)),"")</f>
        <v/>
      </c>
      <c r="AQ35" s="174" t="str">
        <f t="shared" si="2"/>
        <v/>
      </c>
      <c r="AR35" s="200">
        <v>19</v>
      </c>
      <c r="AS35" s="78"/>
      <c r="AT35" s="201" t="str">
        <f>IFERROR(INDEX('Classificação 2 encontros'!AH35:AH90,MATCH($N35,'Classificação 2 encontros'!$AP$17:$AP$72,0)),"")</f>
        <v/>
      </c>
      <c r="AU35" s="201" t="str">
        <f>IFERROR(INDEX('Classificação 2 encontros'!AI35:AI90,MATCH($N35,'Classificação 2 encontros'!$AP$17:$AP$72,0)),"")</f>
        <v/>
      </c>
      <c r="AV35" s="201" t="str">
        <f>IFERROR(INDEX('Classificação 2 encontros'!AJ35:AJ90,MATCH($N35,'Classificação 2 encontros'!$AP$17:$AP$72,0)),"")</f>
        <v/>
      </c>
      <c r="AW35" s="201" t="str">
        <f>IFERROR(INDEX('Classificação 2 encontros'!AK35:AK90,MATCH($N35,'Classificação 2 encontros'!$AP$17:$AP$72,0)),"")</f>
        <v/>
      </c>
      <c r="AX35" s="201" t="str">
        <f>IFERROR(INDEX('Classificação 2 encontros'!AL35:AL90,MATCH($N35,'Classificação 2 encontros'!$AP$17:$AP$72,0)),"")</f>
        <v/>
      </c>
      <c r="AY35" s="202" t="str">
        <f>IFERROR(INDEX('Classificação 2 encontros'!AM35:AM90,MATCH($N35,'Classificação 2 encontros'!$AP$17:$AP$72,0)),"")</f>
        <v/>
      </c>
      <c r="AZ35" s="201" t="str">
        <f>IFERROR(INDEX('Classificação 2 encontros'!#REF!,MATCH($N35,'Classificação 2 encontros'!$AP$17:$AP$72,0)),"")</f>
        <v/>
      </c>
      <c r="BA35" s="201" t="str">
        <f>IFERROR(INDEX('Classificação 2 encontros'!#REF!,MATCH($N35,'Classificação 2 encontros'!$AP$17:$AP$72,0)),"")</f>
        <v/>
      </c>
      <c r="BB35" s="202" t="str">
        <f>IFERROR(INDEX('Classificação 2 encontros'!AN35:AN90,MATCH($N35,'Classificação 2 encontros'!$AP$17:$AP$72,0)),"")</f>
        <v/>
      </c>
      <c r="BC35" s="201" t="str">
        <f>IFERROR(INDEX('Classificação 2 encontros'!#REF!,MATCH($N35,'Classificação 2 encontros'!$AP$17:$AP$72,0)),"")</f>
        <v/>
      </c>
      <c r="BD35" s="201" t="str">
        <f>IFERROR(INDEX('Classificação 2 encontros'!#REF!,MATCH($N35,'Classificação 2 encontros'!$AP$17:$AP$72,0)),"")</f>
        <v/>
      </c>
      <c r="BE35" s="174" t="str">
        <f t="shared" si="3"/>
        <v/>
      </c>
      <c r="BF35" s="200">
        <v>19</v>
      </c>
      <c r="BH35" s="201" t="str">
        <f>IFERROR(INDEX('Classificação 2 encontros'!AR35:AR90,MATCH($N35,'Classificação 2 encontros'!$AZ$17:$AZ$72,0)),"")</f>
        <v/>
      </c>
      <c r="BI35" s="201" t="str">
        <f>IFERROR(INDEX('Classificação 2 encontros'!AS35:AS90,MATCH($N35,'Classificação 2 encontros'!$AZ$17:$AZ$72,0)),"")</f>
        <v/>
      </c>
      <c r="BJ35" s="206" t="str">
        <f>IFERROR(INDEX('Classificação 2 encontros'!AT35:AT90,MATCH($N35,'Classificação 2 encontros'!$AZ$17:$AZ$72,0)),"")</f>
        <v/>
      </c>
      <c r="BK35" s="206" t="str">
        <f>IFERROR(INDEX('Classificação 2 encontros'!AU35:AU90,MATCH($N35,'Classificação 2 encontros'!$AZ$17:$AZ$72,0)),"")</f>
        <v/>
      </c>
      <c r="BL35" s="206" t="str">
        <f>IFERROR(INDEX('Classificação 2 encontros'!AV35:AV90,MATCH($N35,'Classificação 2 encontros'!$AZ$17:$AZ$72,0)),"")</f>
        <v/>
      </c>
      <c r="BM35" s="202" t="str">
        <f>IFERROR(INDEX('Classificação 2 encontros'!AW35:AW90,MATCH($N35,'Classificação 2 encontros'!$AZ$17:$AZ$72,0)),"")</f>
        <v/>
      </c>
      <c r="BN35" s="201" t="str">
        <f>IFERROR(INDEX('Classificação 2 encontros'!#REF!,MATCH($N35,'Classificação 2 encontros'!$AZ$17:$AZ$72,0)),"")</f>
        <v/>
      </c>
      <c r="BO35" s="201" t="str">
        <f>IFERROR(INDEX('Classificação 2 encontros'!#REF!,MATCH($N35,'Classificação 2 encontros'!$AZ$17:$AZ$72,0)),"")</f>
        <v/>
      </c>
      <c r="BP35" s="202" t="str">
        <f>IFERROR(INDEX('Classificação 2 encontros'!AX35:AX90,MATCH($N35,'Classificação 2 encontros'!$AZ$17:$AZ$72,0)),"")</f>
        <v/>
      </c>
      <c r="BQ35" s="201" t="str">
        <f>IFERROR(INDEX('Classificação 2 encontros'!#REF!,MATCH($N35,'Classificação 2 encontros'!$AZ$17:$AZ$72,0)),"")</f>
        <v/>
      </c>
      <c r="BR35" s="201" t="str">
        <f>IFERROR(INDEX('Classificação 2 encontros'!#REF!,MATCH($N35,'Classificação 2 encontros'!$AZ$17:$AZ$72,0)),"")</f>
        <v/>
      </c>
      <c r="BS35" s="174" t="str">
        <f t="shared" si="4"/>
        <v/>
      </c>
      <c r="BT35" s="200">
        <v>19</v>
      </c>
      <c r="BU35" s="78"/>
      <c r="BV35" s="78"/>
      <c r="BW35" s="201" t="str">
        <f>IFERROR(INDEX('Classificação 2 encontros'!BC35:BC90,MATCH($N35,'Classificação 2 encontros'!$BK$17:$BK$72,0)),"")</f>
        <v/>
      </c>
      <c r="BX35" s="201" t="str">
        <f>IFERROR(INDEX('Classificação 2 encontros'!BD35:BD90,MATCH($N35,'Classificação 2 encontros'!$BK$17:$BK$72,0)),"")</f>
        <v/>
      </c>
      <c r="BY35" s="201" t="str">
        <f>IFERROR(INDEX('Classificação 2 encontros'!BE35:BE90,MATCH($N35,'Classificação 2 encontros'!$BK$17:$BK$72,0)),"")</f>
        <v/>
      </c>
      <c r="BZ35" s="201" t="str">
        <f>IFERROR(INDEX('Classificação 2 encontros'!BF35:BF90,MATCH($N35,'Classificação 2 encontros'!$BK$17:$BK$72,0)),"")</f>
        <v/>
      </c>
      <c r="CA35" s="201" t="str">
        <f>IFERROR(INDEX('Classificação 2 encontros'!BG35:BG90,MATCH($N35,'Classificação 2 encontros'!$BK$17:$BK$72,0)),"")</f>
        <v/>
      </c>
      <c r="CB35" s="201" t="str">
        <f>IFERROR(INDEX('Classificação 2 encontros'!BH35:BH90,MATCH($N35,'Classificação 2 encontros'!$BK$17:$BK$72,0)),"")</f>
        <v/>
      </c>
      <c r="CC35" s="201" t="str">
        <f>IFERROR(INDEX('Classificação 2 encontros'!#REF!,MATCH($N35,'Classificação 2 encontros'!$BK$17:$BK$72,0)),"")</f>
        <v/>
      </c>
      <c r="CD35" s="201" t="str">
        <f>IFERROR(INDEX('Classificação 2 encontros'!#REF!,MATCH($N35,'Classificação 2 encontros'!$BK$17:$BK$72,0)),"")</f>
        <v/>
      </c>
      <c r="CE35" s="201" t="str">
        <f>IFERROR(INDEX('Classificação 2 encontros'!BI35:BI90,MATCH($N35,'Classificação 2 encontros'!$BK$17:$BK$72,0)),"")</f>
        <v/>
      </c>
      <c r="CF35" s="201" t="str">
        <f>IFERROR(INDEX('Classificação 2 encontros'!#REF!,MATCH($N35,'Classificação 2 encontros'!$BK$17:$BK$72,0)),"")</f>
        <v/>
      </c>
      <c r="CG35" s="201" t="str">
        <f>IFERROR(INDEX('Classificação 2 encontros'!#REF!,MATCH($N35,'Classificação 2 encontros'!$BK$17:$BK$72,0)),"")</f>
        <v/>
      </c>
      <c r="CH35" s="174" t="str">
        <f t="shared" si="5"/>
        <v/>
      </c>
      <c r="CI35" s="200">
        <v>19</v>
      </c>
      <c r="CJ35" s="79"/>
      <c r="CL35" s="78"/>
      <c r="CM35" s="78"/>
    </row>
    <row r="36" spans="2:91" s="73" customFormat="1" ht="18.75" customHeight="1" x14ac:dyDescent="0.3">
      <c r="B36" s="195" t="str">
        <f>IFERROR(INDEX('Classificação 2 encontros'!B36:B91,MATCH($N36,'Classificação 2 encontros'!$J$17:$J$72,0)),"")</f>
        <v/>
      </c>
      <c r="C36" s="195" t="str">
        <f>IFERROR(INDEX('Classificação 2 encontros'!C36:C91,MATCH($N36,'Classificação 2 encontros'!$J$17:$J$72,0)),"")</f>
        <v/>
      </c>
      <c r="D36" s="196" t="str">
        <f>IFERROR(INDEX('Classificação 2 encontros'!D36:D91,MATCH($N36,'Classificação 2 encontros'!$J$17:$J$72,0)),"")</f>
        <v/>
      </c>
      <c r="E36" s="196" t="str">
        <f>IFERROR(INDEX('Classificação 2 encontros'!E36:E91,MATCH($N36,'Classificação 2 encontros'!$J$17:$J$72,0)),"")</f>
        <v/>
      </c>
      <c r="F36" s="196" t="str">
        <f>IFERROR(INDEX('Classificação 2 encontros'!F36:F91,MATCH($N36,'Classificação 2 encontros'!$J$17:$J$72,0)),"")</f>
        <v/>
      </c>
      <c r="G36" s="197" t="str">
        <f>IFERROR(INDEX('Classificação 2 encontros'!G36:G91,MATCH($N36,'Classificação 2 encontros'!$J$17:$J$72,0)),"")</f>
        <v/>
      </c>
      <c r="H36" s="196" t="str">
        <f>IFERROR(INDEX('Classificação 2 encontros'!#REF!,MATCH($N36,'Classificação 2 encontros'!$J$17:$J$72,0)),"")</f>
        <v/>
      </c>
      <c r="I36" s="196" t="str">
        <f>IFERROR(INDEX('Classificação 2 encontros'!#REF!,MATCH($N36,'Classificação 2 encontros'!$J$17:$J$72,0)),"")</f>
        <v/>
      </c>
      <c r="J36" s="197" t="str">
        <f>IFERROR(INDEX('Classificação 2 encontros'!H36:H91,MATCH($N36,'Classificação 2 encontros'!$J$17:$J$72,0)),"")</f>
        <v/>
      </c>
      <c r="K36" s="196" t="str">
        <f>IFERROR(INDEX('Classificação 2 encontros'!#REF!,MATCH($N36,'Classificação 2 encontros'!$J$17:$J$72,0)),"")</f>
        <v/>
      </c>
      <c r="L36" s="196" t="str">
        <f>IFERROR(INDEX('Classificação 2 encontros'!#REF!,MATCH($N36,'Classificação 2 encontros'!$J$17:$J$72,0)),"")</f>
        <v/>
      </c>
      <c r="M36" s="198" t="str">
        <f t="shared" si="0"/>
        <v/>
      </c>
      <c r="N36" s="199">
        <v>20</v>
      </c>
      <c r="O36" s="78"/>
      <c r="P36" s="78"/>
      <c r="Q36" s="201" t="str">
        <f>IFERROR(INDEX('Classificação 2 encontros'!M36:M91,MATCH($N36,'Classificação 2 encontros'!$U$17:$U$72,0)),"")</f>
        <v/>
      </c>
      <c r="R36" s="201" t="str">
        <f>IFERROR(INDEX('Classificação 2 encontros'!N36:N91,MATCH($N36,'Classificação 2 encontros'!$U$17:$U$72,0)),"")</f>
        <v/>
      </c>
      <c r="S36" s="203" t="str">
        <f>IFERROR(INDEX('Classificação 2 encontros'!O36:O91,MATCH($N36,'Classificação 2 encontros'!$U$17:$U$72,0)),"")</f>
        <v/>
      </c>
      <c r="T36" s="203" t="str">
        <f>IFERROR(INDEX('Classificação 2 encontros'!P36:P91,MATCH($N36,'Classificação 2 encontros'!$U$17:$U$72,0)),"")</f>
        <v/>
      </c>
      <c r="U36" s="203" t="str">
        <f>IFERROR(INDEX('Classificação 2 encontros'!Q36:Q91,MATCH($N36,'Classificação 2 encontros'!$U$17:$U$72,0)),"")</f>
        <v/>
      </c>
      <c r="V36" s="204" t="str">
        <f>IFERROR(INDEX('Classificação 2 encontros'!R36:R91,MATCH($N36,'Classificação 2 encontros'!$U$17:$U$72,0)),"")</f>
        <v/>
      </c>
      <c r="W36" s="203" t="str">
        <f>IFERROR(INDEX('Classificação 2 encontros'!#REF!,MATCH($N36,'Classificação 2 encontros'!$U$17:$U$72,0)),"")</f>
        <v/>
      </c>
      <c r="X36" s="203" t="str">
        <f>IFERROR(INDEX('Classificação 2 encontros'!#REF!,MATCH($N36,'Classificação 2 encontros'!$U$17:$U$72,0)),"")</f>
        <v/>
      </c>
      <c r="Y36" s="204" t="str">
        <f>IFERROR(INDEX('Classificação 2 encontros'!S36:S91,MATCH($N36,'Classificação 2 encontros'!$U$17:$U$72,0)),"")</f>
        <v/>
      </c>
      <c r="Z36" s="203" t="str">
        <f>IFERROR(INDEX('Classificação 2 encontros'!#REF!,MATCH($N36,'Classificação 2 encontros'!$U$17:$U$72,0)),"")</f>
        <v/>
      </c>
      <c r="AA36" s="203" t="str">
        <f>IFERROR(INDEX('Classificação 2 encontros'!#REF!,MATCH($N36,'Classificação 2 encontros'!$U$17:$U$72,0)),"")</f>
        <v/>
      </c>
      <c r="AB36" s="174" t="str">
        <f t="shared" si="1"/>
        <v/>
      </c>
      <c r="AC36" s="200">
        <v>20</v>
      </c>
      <c r="AD36" s="79"/>
      <c r="AF36" s="201" t="str">
        <f>IFERROR(INDEX('Classificação 2 encontros'!X36:X91,MATCH($N36,'Classificação 2 encontros'!$AF$17:$AF$72,0)),"")</f>
        <v/>
      </c>
      <c r="AG36" s="201" t="str">
        <f>IFERROR(INDEX('Classificação 2 encontros'!Y36:Y91,MATCH($N36,'Classificação 2 encontros'!$AF$17:$AF$72,0)),"")</f>
        <v/>
      </c>
      <c r="AH36" s="203" t="str">
        <f>IFERROR(INDEX('Classificação 2 encontros'!Z36:Z91,MATCH($N36,'Classificação 2 encontros'!$AF$17:$AF$72,0)),"")</f>
        <v/>
      </c>
      <c r="AI36" s="203" t="str">
        <f>IFERROR(INDEX('Classificação 2 encontros'!AA36:AA91,MATCH($N36,'Classificação 2 encontros'!$AF$17:$AF$72,0)),"")</f>
        <v/>
      </c>
      <c r="AJ36" s="203" t="str">
        <f>IFERROR(INDEX('Classificação 2 encontros'!AB36:AB91,MATCH($N36,'Classificação 2 encontros'!$AF$17:$AF$72,0)),"")</f>
        <v/>
      </c>
      <c r="AK36" s="204" t="str">
        <f>IFERROR(INDEX('Classificação 2 encontros'!AC36:AC91,MATCH($N36,'Classificação 2 encontros'!$AF$17:$AF$72,0)),"")</f>
        <v/>
      </c>
      <c r="AL36" s="203" t="str">
        <f>IFERROR(INDEX('Classificação 2 encontros'!#REF!,MATCH($N36,'Classificação 2 encontros'!$AF$17:$AF$72,0)),"")</f>
        <v/>
      </c>
      <c r="AM36" s="174" t="str">
        <f>IFERROR(INDEX('Classificação 2 encontros'!#REF!,MATCH($N36,'Classificação 2 encontros'!$AF$17:$AF$72,0)),"")</f>
        <v/>
      </c>
      <c r="AN36" s="204" t="str">
        <f>IFERROR(INDEX('Classificação 2 encontros'!AD36:AD91,MATCH($N36,'Classificação 2 encontros'!$AF$17:$AF$72,0)),"")</f>
        <v/>
      </c>
      <c r="AO36" s="203" t="str">
        <f>IFERROR(INDEX('Classificação 2 encontros'!#REF!,MATCH($N36,'Classificação 2 encontros'!$AF$17:$AF$72,0)),"")</f>
        <v/>
      </c>
      <c r="AP36" s="174" t="str">
        <f>IFERROR(INDEX('Classificação 2 encontros'!#REF!,MATCH($N36,'Classificação 2 encontros'!$AF$17:$AF$72,0)),"")</f>
        <v/>
      </c>
      <c r="AQ36" s="174" t="str">
        <f t="shared" si="2"/>
        <v/>
      </c>
      <c r="AR36" s="200">
        <v>20</v>
      </c>
      <c r="AS36" s="78"/>
      <c r="AT36" s="201" t="str">
        <f>IFERROR(INDEX('Classificação 2 encontros'!AH36:AH91,MATCH($N36,'Classificação 2 encontros'!$AP$17:$AP$72,0)),"")</f>
        <v/>
      </c>
      <c r="AU36" s="201" t="str">
        <f>IFERROR(INDEX('Classificação 2 encontros'!AI36:AI91,MATCH($N36,'Classificação 2 encontros'!$AP$17:$AP$72,0)),"")</f>
        <v/>
      </c>
      <c r="AV36" s="201" t="str">
        <f>IFERROR(INDEX('Classificação 2 encontros'!AJ36:AJ91,MATCH($N36,'Classificação 2 encontros'!$AP$17:$AP$72,0)),"")</f>
        <v/>
      </c>
      <c r="AW36" s="201" t="str">
        <f>IFERROR(INDEX('Classificação 2 encontros'!AK36:AK91,MATCH($N36,'Classificação 2 encontros'!$AP$17:$AP$72,0)),"")</f>
        <v/>
      </c>
      <c r="AX36" s="201" t="str">
        <f>IFERROR(INDEX('Classificação 2 encontros'!AL36:AL91,MATCH($N36,'Classificação 2 encontros'!$AP$17:$AP$72,0)),"")</f>
        <v/>
      </c>
      <c r="AY36" s="202" t="str">
        <f>IFERROR(INDEX('Classificação 2 encontros'!AM36:AM91,MATCH($N36,'Classificação 2 encontros'!$AP$17:$AP$72,0)),"")</f>
        <v/>
      </c>
      <c r="AZ36" s="201" t="str">
        <f>IFERROR(INDEX('Classificação 2 encontros'!#REF!,MATCH($N36,'Classificação 2 encontros'!$AP$17:$AP$72,0)),"")</f>
        <v/>
      </c>
      <c r="BA36" s="201" t="str">
        <f>IFERROR(INDEX('Classificação 2 encontros'!#REF!,MATCH($N36,'Classificação 2 encontros'!$AP$17:$AP$72,0)),"")</f>
        <v/>
      </c>
      <c r="BB36" s="202" t="str">
        <f>IFERROR(INDEX('Classificação 2 encontros'!AN36:AN91,MATCH($N36,'Classificação 2 encontros'!$AP$17:$AP$72,0)),"")</f>
        <v/>
      </c>
      <c r="BC36" s="201" t="str">
        <f>IFERROR(INDEX('Classificação 2 encontros'!#REF!,MATCH($N36,'Classificação 2 encontros'!$AP$17:$AP$72,0)),"")</f>
        <v/>
      </c>
      <c r="BD36" s="201" t="str">
        <f>IFERROR(INDEX('Classificação 2 encontros'!#REF!,MATCH($N36,'Classificação 2 encontros'!$AP$17:$AP$72,0)),"")</f>
        <v/>
      </c>
      <c r="BE36" s="174" t="str">
        <f t="shared" si="3"/>
        <v/>
      </c>
      <c r="BF36" s="200">
        <v>20</v>
      </c>
      <c r="BH36" s="201" t="str">
        <f>IFERROR(INDEX('Classificação 2 encontros'!AR36:AR91,MATCH($N36,'Classificação 2 encontros'!$AZ$17:$AZ$72,0)),"")</f>
        <v/>
      </c>
      <c r="BI36" s="201" t="str">
        <f>IFERROR(INDEX('Classificação 2 encontros'!AS36:AS91,MATCH($N36,'Classificação 2 encontros'!$AZ$17:$AZ$72,0)),"")</f>
        <v/>
      </c>
      <c r="BJ36" s="206" t="str">
        <f>IFERROR(INDEX('Classificação 2 encontros'!AT36:AT91,MATCH($N36,'Classificação 2 encontros'!$AZ$17:$AZ$72,0)),"")</f>
        <v/>
      </c>
      <c r="BK36" s="206" t="str">
        <f>IFERROR(INDEX('Classificação 2 encontros'!AU36:AU91,MATCH($N36,'Classificação 2 encontros'!$AZ$17:$AZ$72,0)),"")</f>
        <v/>
      </c>
      <c r="BL36" s="206" t="str">
        <f>IFERROR(INDEX('Classificação 2 encontros'!AV36:AV91,MATCH($N36,'Classificação 2 encontros'!$AZ$17:$AZ$72,0)),"")</f>
        <v/>
      </c>
      <c r="BM36" s="202" t="str">
        <f>IFERROR(INDEX('Classificação 2 encontros'!AW36:AW91,MATCH($N36,'Classificação 2 encontros'!$AZ$17:$AZ$72,0)),"")</f>
        <v/>
      </c>
      <c r="BN36" s="201" t="str">
        <f>IFERROR(INDEX('Classificação 2 encontros'!#REF!,MATCH($N36,'Classificação 2 encontros'!$AZ$17:$AZ$72,0)),"")</f>
        <v/>
      </c>
      <c r="BO36" s="201" t="str">
        <f>IFERROR(INDEX('Classificação 2 encontros'!#REF!,MATCH($N36,'Classificação 2 encontros'!$AZ$17:$AZ$72,0)),"")</f>
        <v/>
      </c>
      <c r="BP36" s="202" t="str">
        <f>IFERROR(INDEX('Classificação 2 encontros'!AX36:AX91,MATCH($N36,'Classificação 2 encontros'!$AZ$17:$AZ$72,0)),"")</f>
        <v/>
      </c>
      <c r="BQ36" s="201" t="str">
        <f>IFERROR(INDEX('Classificação 2 encontros'!#REF!,MATCH($N36,'Classificação 2 encontros'!$AZ$17:$AZ$72,0)),"")</f>
        <v/>
      </c>
      <c r="BR36" s="201" t="str">
        <f>IFERROR(INDEX('Classificação 2 encontros'!#REF!,MATCH($N36,'Classificação 2 encontros'!$AZ$17:$AZ$72,0)),"")</f>
        <v/>
      </c>
      <c r="BS36" s="174" t="str">
        <f t="shared" si="4"/>
        <v/>
      </c>
      <c r="BT36" s="200">
        <v>20</v>
      </c>
      <c r="BU36" s="78"/>
      <c r="BV36" s="78"/>
      <c r="BW36" s="201" t="str">
        <f>IFERROR(INDEX('Classificação 2 encontros'!BC36:BC91,MATCH($N36,'Classificação 2 encontros'!$BK$17:$BK$72,0)),"")</f>
        <v/>
      </c>
      <c r="BX36" s="201" t="str">
        <f>IFERROR(INDEX('Classificação 2 encontros'!BD36:BD91,MATCH($N36,'Classificação 2 encontros'!$BK$17:$BK$72,0)),"")</f>
        <v/>
      </c>
      <c r="BY36" s="201" t="str">
        <f>IFERROR(INDEX('Classificação 2 encontros'!BE36:BE91,MATCH($N36,'Classificação 2 encontros'!$BK$17:$BK$72,0)),"")</f>
        <v/>
      </c>
      <c r="BZ36" s="201" t="str">
        <f>IFERROR(INDEX('Classificação 2 encontros'!BF36:BF91,MATCH($N36,'Classificação 2 encontros'!$BK$17:$BK$72,0)),"")</f>
        <v/>
      </c>
      <c r="CA36" s="201" t="str">
        <f>IFERROR(INDEX('Classificação 2 encontros'!BG36:BG91,MATCH($N36,'Classificação 2 encontros'!$BK$17:$BK$72,0)),"")</f>
        <v/>
      </c>
      <c r="CB36" s="201" t="str">
        <f>IFERROR(INDEX('Classificação 2 encontros'!BH36:BH91,MATCH($N36,'Classificação 2 encontros'!$BK$17:$BK$72,0)),"")</f>
        <v/>
      </c>
      <c r="CC36" s="201" t="str">
        <f>IFERROR(INDEX('Classificação 2 encontros'!#REF!,MATCH($N36,'Classificação 2 encontros'!$BK$17:$BK$72,0)),"")</f>
        <v/>
      </c>
      <c r="CD36" s="201" t="str">
        <f>IFERROR(INDEX('Classificação 2 encontros'!#REF!,MATCH($N36,'Classificação 2 encontros'!$BK$17:$BK$72,0)),"")</f>
        <v/>
      </c>
      <c r="CE36" s="201" t="str">
        <f>IFERROR(INDEX('Classificação 2 encontros'!BI36:BI91,MATCH($N36,'Classificação 2 encontros'!$BK$17:$BK$72,0)),"")</f>
        <v/>
      </c>
      <c r="CF36" s="201" t="str">
        <f>IFERROR(INDEX('Classificação 2 encontros'!#REF!,MATCH($N36,'Classificação 2 encontros'!$BK$17:$BK$72,0)),"")</f>
        <v/>
      </c>
      <c r="CG36" s="201" t="str">
        <f>IFERROR(INDEX('Classificação 2 encontros'!#REF!,MATCH($N36,'Classificação 2 encontros'!$BK$17:$BK$72,0)),"")</f>
        <v/>
      </c>
      <c r="CH36" s="174" t="str">
        <f t="shared" si="5"/>
        <v/>
      </c>
      <c r="CI36" s="200">
        <v>20</v>
      </c>
      <c r="CJ36" s="79"/>
      <c r="CL36" s="78"/>
      <c r="CM36" s="78"/>
    </row>
    <row r="37" spans="2:91" s="73" customFormat="1" ht="18.75" customHeight="1" x14ac:dyDescent="0.3">
      <c r="B37" s="195" t="str">
        <f>IFERROR(INDEX('Classificação 2 encontros'!B37:B92,MATCH($N37,'Classificação 2 encontros'!$J$17:$J$72,0)),"")</f>
        <v/>
      </c>
      <c r="C37" s="195" t="str">
        <f>IFERROR(INDEX('Classificação 2 encontros'!C37:C92,MATCH($N37,'Classificação 2 encontros'!$J$17:$J$72,0)),"")</f>
        <v/>
      </c>
      <c r="D37" s="196" t="str">
        <f>IFERROR(INDEX('Classificação 2 encontros'!D37:D92,MATCH($N37,'Classificação 2 encontros'!$J$17:$J$72,0)),"")</f>
        <v/>
      </c>
      <c r="E37" s="196" t="str">
        <f>IFERROR(INDEX('Classificação 2 encontros'!E37:E92,MATCH($N37,'Classificação 2 encontros'!$J$17:$J$72,0)),"")</f>
        <v/>
      </c>
      <c r="F37" s="196" t="str">
        <f>IFERROR(INDEX('Classificação 2 encontros'!F37:F92,MATCH($N37,'Classificação 2 encontros'!$J$17:$J$72,0)),"")</f>
        <v/>
      </c>
      <c r="G37" s="197" t="str">
        <f>IFERROR(INDEX('Classificação 2 encontros'!G37:G92,MATCH($N37,'Classificação 2 encontros'!$J$17:$J$72,0)),"")</f>
        <v/>
      </c>
      <c r="H37" s="196" t="str">
        <f>IFERROR(INDEX('Classificação 2 encontros'!#REF!,MATCH($N37,'Classificação 2 encontros'!$J$17:$J$72,0)),"")</f>
        <v/>
      </c>
      <c r="I37" s="196" t="str">
        <f>IFERROR(INDEX('Classificação 2 encontros'!#REF!,MATCH($N37,'Classificação 2 encontros'!$J$17:$J$72,0)),"")</f>
        <v/>
      </c>
      <c r="J37" s="197" t="str">
        <f>IFERROR(INDEX('Classificação 2 encontros'!H37:H92,MATCH($N37,'Classificação 2 encontros'!$J$17:$J$72,0)),"")</f>
        <v/>
      </c>
      <c r="K37" s="196" t="str">
        <f>IFERROR(INDEX('Classificação 2 encontros'!#REF!,MATCH($N37,'Classificação 2 encontros'!$J$17:$J$72,0)),"")</f>
        <v/>
      </c>
      <c r="L37" s="196" t="str">
        <f>IFERROR(INDEX('Classificação 2 encontros'!#REF!,MATCH($N37,'Classificação 2 encontros'!$J$17:$J$72,0)),"")</f>
        <v/>
      </c>
      <c r="M37" s="198" t="str">
        <f t="shared" si="0"/>
        <v/>
      </c>
      <c r="N37" s="199">
        <v>21</v>
      </c>
      <c r="O37" s="78"/>
      <c r="P37" s="78"/>
      <c r="Q37" s="201" t="str">
        <f>IFERROR(INDEX('Classificação 2 encontros'!M37:M92,MATCH($N37,'Classificação 2 encontros'!$U$17:$U$72,0)),"")</f>
        <v/>
      </c>
      <c r="R37" s="201" t="str">
        <f>IFERROR(INDEX('Classificação 2 encontros'!N37:N92,MATCH($N37,'Classificação 2 encontros'!$U$17:$U$72,0)),"")</f>
        <v/>
      </c>
      <c r="S37" s="203" t="str">
        <f>IFERROR(INDEX('Classificação 2 encontros'!O37:O92,MATCH($N37,'Classificação 2 encontros'!$U$17:$U$72,0)),"")</f>
        <v/>
      </c>
      <c r="T37" s="203" t="str">
        <f>IFERROR(INDEX('Classificação 2 encontros'!P37:P92,MATCH($N37,'Classificação 2 encontros'!$U$17:$U$72,0)),"")</f>
        <v/>
      </c>
      <c r="U37" s="203" t="str">
        <f>IFERROR(INDEX('Classificação 2 encontros'!Q37:Q92,MATCH($N37,'Classificação 2 encontros'!$U$17:$U$72,0)),"")</f>
        <v/>
      </c>
      <c r="V37" s="204" t="str">
        <f>IFERROR(INDEX('Classificação 2 encontros'!R37:R92,MATCH($N37,'Classificação 2 encontros'!$U$17:$U$72,0)),"")</f>
        <v/>
      </c>
      <c r="W37" s="203" t="str">
        <f>IFERROR(INDEX('Classificação 2 encontros'!#REF!,MATCH($N37,'Classificação 2 encontros'!$U$17:$U$72,0)),"")</f>
        <v/>
      </c>
      <c r="X37" s="203" t="str">
        <f>IFERROR(INDEX('Classificação 2 encontros'!#REF!,MATCH($N37,'Classificação 2 encontros'!$U$17:$U$72,0)),"")</f>
        <v/>
      </c>
      <c r="Y37" s="204" t="str">
        <f>IFERROR(INDEX('Classificação 2 encontros'!S37:S92,MATCH($N37,'Classificação 2 encontros'!$U$17:$U$72,0)),"")</f>
        <v/>
      </c>
      <c r="Z37" s="203" t="str">
        <f>IFERROR(INDEX('Classificação 2 encontros'!#REF!,MATCH($N37,'Classificação 2 encontros'!$U$17:$U$72,0)),"")</f>
        <v/>
      </c>
      <c r="AA37" s="203" t="str">
        <f>IFERROR(INDEX('Classificação 2 encontros'!#REF!,MATCH($N37,'Classificação 2 encontros'!$U$17:$U$72,0)),"")</f>
        <v/>
      </c>
      <c r="AB37" s="174" t="str">
        <f t="shared" si="1"/>
        <v/>
      </c>
      <c r="AC37" s="200">
        <v>21</v>
      </c>
      <c r="AD37" s="79"/>
      <c r="AF37" s="201" t="str">
        <f>IFERROR(INDEX('Classificação 2 encontros'!X37:X92,MATCH($N37,'Classificação 2 encontros'!$AF$17:$AF$72,0)),"")</f>
        <v/>
      </c>
      <c r="AG37" s="201" t="str">
        <f>IFERROR(INDEX('Classificação 2 encontros'!Y37:Y92,MATCH($N37,'Classificação 2 encontros'!$AF$17:$AF$72,0)),"")</f>
        <v/>
      </c>
      <c r="AH37" s="203" t="str">
        <f>IFERROR(INDEX('Classificação 2 encontros'!Z37:Z92,MATCH($N37,'Classificação 2 encontros'!$AF$17:$AF$72,0)),"")</f>
        <v/>
      </c>
      <c r="AI37" s="203" t="str">
        <f>IFERROR(INDEX('Classificação 2 encontros'!AA37:AA92,MATCH($N37,'Classificação 2 encontros'!$AF$17:$AF$72,0)),"")</f>
        <v/>
      </c>
      <c r="AJ37" s="203" t="str">
        <f>IFERROR(INDEX('Classificação 2 encontros'!AB37:AB92,MATCH($N37,'Classificação 2 encontros'!$AF$17:$AF$72,0)),"")</f>
        <v/>
      </c>
      <c r="AK37" s="204" t="str">
        <f>IFERROR(INDEX('Classificação 2 encontros'!AC37:AC92,MATCH($N37,'Classificação 2 encontros'!$AF$17:$AF$72,0)),"")</f>
        <v/>
      </c>
      <c r="AL37" s="203" t="str">
        <f>IFERROR(INDEX('Classificação 2 encontros'!#REF!,MATCH($N37,'Classificação 2 encontros'!$AF$17:$AF$72,0)),"")</f>
        <v/>
      </c>
      <c r="AM37" s="174" t="str">
        <f>IFERROR(INDEX('Classificação 2 encontros'!#REF!,MATCH($N37,'Classificação 2 encontros'!$AF$17:$AF$72,0)),"")</f>
        <v/>
      </c>
      <c r="AN37" s="204" t="str">
        <f>IFERROR(INDEX('Classificação 2 encontros'!AD37:AD92,MATCH($N37,'Classificação 2 encontros'!$AF$17:$AF$72,0)),"")</f>
        <v/>
      </c>
      <c r="AO37" s="203" t="str">
        <f>IFERROR(INDEX('Classificação 2 encontros'!#REF!,MATCH($N37,'Classificação 2 encontros'!$AF$17:$AF$72,0)),"")</f>
        <v/>
      </c>
      <c r="AP37" s="174" t="str">
        <f>IFERROR(INDEX('Classificação 2 encontros'!#REF!,MATCH($N37,'Classificação 2 encontros'!$AF$17:$AF$72,0)),"")</f>
        <v/>
      </c>
      <c r="AQ37" s="174" t="str">
        <f t="shared" si="2"/>
        <v/>
      </c>
      <c r="AR37" s="200">
        <v>21</v>
      </c>
      <c r="AS37" s="78"/>
      <c r="AT37" s="201" t="str">
        <f>IFERROR(INDEX('Classificação 2 encontros'!AH37:AH92,MATCH($N37,'Classificação 2 encontros'!$AP$17:$AP$72,0)),"")</f>
        <v/>
      </c>
      <c r="AU37" s="201" t="str">
        <f>IFERROR(INDEX('Classificação 2 encontros'!AI37:AI92,MATCH($N37,'Classificação 2 encontros'!$AP$17:$AP$72,0)),"")</f>
        <v/>
      </c>
      <c r="AV37" s="201" t="str">
        <f>IFERROR(INDEX('Classificação 2 encontros'!AJ37:AJ92,MATCH($N37,'Classificação 2 encontros'!$AP$17:$AP$72,0)),"")</f>
        <v/>
      </c>
      <c r="AW37" s="201" t="str">
        <f>IFERROR(INDEX('Classificação 2 encontros'!AK37:AK92,MATCH($N37,'Classificação 2 encontros'!$AP$17:$AP$72,0)),"")</f>
        <v/>
      </c>
      <c r="AX37" s="201" t="str">
        <f>IFERROR(INDEX('Classificação 2 encontros'!AL37:AL92,MATCH($N37,'Classificação 2 encontros'!$AP$17:$AP$72,0)),"")</f>
        <v/>
      </c>
      <c r="AY37" s="202" t="str">
        <f>IFERROR(INDEX('Classificação 2 encontros'!AM37:AM92,MATCH($N37,'Classificação 2 encontros'!$AP$17:$AP$72,0)),"")</f>
        <v/>
      </c>
      <c r="AZ37" s="201" t="str">
        <f>IFERROR(INDEX('Classificação 2 encontros'!#REF!,MATCH($N37,'Classificação 2 encontros'!$AP$17:$AP$72,0)),"")</f>
        <v/>
      </c>
      <c r="BA37" s="201" t="str">
        <f>IFERROR(INDEX('Classificação 2 encontros'!#REF!,MATCH($N37,'Classificação 2 encontros'!$AP$17:$AP$72,0)),"")</f>
        <v/>
      </c>
      <c r="BB37" s="202" t="str">
        <f>IFERROR(INDEX('Classificação 2 encontros'!AN37:AN92,MATCH($N37,'Classificação 2 encontros'!$AP$17:$AP$72,0)),"")</f>
        <v/>
      </c>
      <c r="BC37" s="201" t="str">
        <f>IFERROR(INDEX('Classificação 2 encontros'!#REF!,MATCH($N37,'Classificação 2 encontros'!$AP$17:$AP$72,0)),"")</f>
        <v/>
      </c>
      <c r="BD37" s="201" t="str">
        <f>IFERROR(INDEX('Classificação 2 encontros'!#REF!,MATCH($N37,'Classificação 2 encontros'!$AP$17:$AP$72,0)),"")</f>
        <v/>
      </c>
      <c r="BE37" s="174" t="str">
        <f t="shared" si="3"/>
        <v/>
      </c>
      <c r="BF37" s="200">
        <v>21</v>
      </c>
      <c r="BH37" s="201" t="str">
        <f>IFERROR(INDEX('Classificação 2 encontros'!AR37:AR92,MATCH($N37,'Classificação 2 encontros'!$AZ$17:$AZ$72,0)),"")</f>
        <v/>
      </c>
      <c r="BI37" s="201" t="str">
        <f>IFERROR(INDEX('Classificação 2 encontros'!AS37:AS92,MATCH($N37,'Classificação 2 encontros'!$AZ$17:$AZ$72,0)),"")</f>
        <v/>
      </c>
      <c r="BJ37" s="206" t="str">
        <f>IFERROR(INDEX('Classificação 2 encontros'!AT37:AT92,MATCH($N37,'Classificação 2 encontros'!$AZ$17:$AZ$72,0)),"")</f>
        <v/>
      </c>
      <c r="BK37" s="206" t="str">
        <f>IFERROR(INDEX('Classificação 2 encontros'!AU37:AU92,MATCH($N37,'Classificação 2 encontros'!$AZ$17:$AZ$72,0)),"")</f>
        <v/>
      </c>
      <c r="BL37" s="206" t="str">
        <f>IFERROR(INDEX('Classificação 2 encontros'!AV37:AV92,MATCH($N37,'Classificação 2 encontros'!$AZ$17:$AZ$72,0)),"")</f>
        <v/>
      </c>
      <c r="BM37" s="202" t="str">
        <f>IFERROR(INDEX('Classificação 2 encontros'!AW37:AW92,MATCH($N37,'Classificação 2 encontros'!$AZ$17:$AZ$72,0)),"")</f>
        <v/>
      </c>
      <c r="BN37" s="201" t="str">
        <f>IFERROR(INDEX('Classificação 2 encontros'!#REF!,MATCH($N37,'Classificação 2 encontros'!$AZ$17:$AZ$72,0)),"")</f>
        <v/>
      </c>
      <c r="BO37" s="201" t="str">
        <f>IFERROR(INDEX('Classificação 2 encontros'!#REF!,MATCH($N37,'Classificação 2 encontros'!$AZ$17:$AZ$72,0)),"")</f>
        <v/>
      </c>
      <c r="BP37" s="202" t="str">
        <f>IFERROR(INDEX('Classificação 2 encontros'!AX37:AX92,MATCH($N37,'Classificação 2 encontros'!$AZ$17:$AZ$72,0)),"")</f>
        <v/>
      </c>
      <c r="BQ37" s="201" t="str">
        <f>IFERROR(INDEX('Classificação 2 encontros'!#REF!,MATCH($N37,'Classificação 2 encontros'!$AZ$17:$AZ$72,0)),"")</f>
        <v/>
      </c>
      <c r="BR37" s="201" t="str">
        <f>IFERROR(INDEX('Classificação 2 encontros'!#REF!,MATCH($N37,'Classificação 2 encontros'!$AZ$17:$AZ$72,0)),"")</f>
        <v/>
      </c>
      <c r="BS37" s="174" t="str">
        <f t="shared" si="4"/>
        <v/>
      </c>
      <c r="BT37" s="200">
        <v>21</v>
      </c>
      <c r="BU37" s="78"/>
      <c r="BV37" s="78"/>
      <c r="BW37" s="201" t="str">
        <f>IFERROR(INDEX('Classificação 2 encontros'!BC37:BC92,MATCH($N37,'Classificação 2 encontros'!$BK$17:$BK$72,0)),"")</f>
        <v/>
      </c>
      <c r="BX37" s="201" t="str">
        <f>IFERROR(INDEX('Classificação 2 encontros'!BD37:BD92,MATCH($N37,'Classificação 2 encontros'!$BK$17:$BK$72,0)),"")</f>
        <v/>
      </c>
      <c r="BY37" s="201" t="str">
        <f>IFERROR(INDEX('Classificação 2 encontros'!BE37:BE92,MATCH($N37,'Classificação 2 encontros'!$BK$17:$BK$72,0)),"")</f>
        <v/>
      </c>
      <c r="BZ37" s="201" t="str">
        <f>IFERROR(INDEX('Classificação 2 encontros'!BF37:BF92,MATCH($N37,'Classificação 2 encontros'!$BK$17:$BK$72,0)),"")</f>
        <v/>
      </c>
      <c r="CA37" s="201" t="str">
        <f>IFERROR(INDEX('Classificação 2 encontros'!BG37:BG92,MATCH($N37,'Classificação 2 encontros'!$BK$17:$BK$72,0)),"")</f>
        <v/>
      </c>
      <c r="CB37" s="201" t="str">
        <f>IFERROR(INDEX('Classificação 2 encontros'!BH37:BH92,MATCH($N37,'Classificação 2 encontros'!$BK$17:$BK$72,0)),"")</f>
        <v/>
      </c>
      <c r="CC37" s="201" t="str">
        <f>IFERROR(INDEX('Classificação 2 encontros'!#REF!,MATCH($N37,'Classificação 2 encontros'!$BK$17:$BK$72,0)),"")</f>
        <v/>
      </c>
      <c r="CD37" s="201" t="str">
        <f>IFERROR(INDEX('Classificação 2 encontros'!#REF!,MATCH($N37,'Classificação 2 encontros'!$BK$17:$BK$72,0)),"")</f>
        <v/>
      </c>
      <c r="CE37" s="201" t="str">
        <f>IFERROR(INDEX('Classificação 2 encontros'!BI37:BI92,MATCH($N37,'Classificação 2 encontros'!$BK$17:$BK$72,0)),"")</f>
        <v/>
      </c>
      <c r="CF37" s="201" t="str">
        <f>IFERROR(INDEX('Classificação 2 encontros'!#REF!,MATCH($N37,'Classificação 2 encontros'!$BK$17:$BK$72,0)),"")</f>
        <v/>
      </c>
      <c r="CG37" s="201" t="str">
        <f>IFERROR(INDEX('Classificação 2 encontros'!#REF!,MATCH($N37,'Classificação 2 encontros'!$BK$17:$BK$72,0)),"")</f>
        <v/>
      </c>
      <c r="CH37" s="174" t="str">
        <f t="shared" si="5"/>
        <v/>
      </c>
      <c r="CI37" s="200">
        <v>21</v>
      </c>
      <c r="CJ37" s="79"/>
      <c r="CL37" s="78"/>
      <c r="CM37" s="78"/>
    </row>
    <row r="38" spans="2:91" s="73" customFormat="1" ht="18.75" customHeight="1" x14ac:dyDescent="0.3">
      <c r="B38" s="195" t="str">
        <f>IFERROR(INDEX('Classificação 2 encontros'!B38:B93,MATCH($N38,'Classificação 2 encontros'!$J$17:$J$72,0)),"")</f>
        <v/>
      </c>
      <c r="C38" s="195" t="str">
        <f>IFERROR(INDEX('Classificação 2 encontros'!C38:C93,MATCH($N38,'Classificação 2 encontros'!$J$17:$J$72,0)),"")</f>
        <v/>
      </c>
      <c r="D38" s="196" t="str">
        <f>IFERROR(INDEX('Classificação 2 encontros'!D38:D93,MATCH($N38,'Classificação 2 encontros'!$J$17:$J$72,0)),"")</f>
        <v/>
      </c>
      <c r="E38" s="196" t="str">
        <f>IFERROR(INDEX('Classificação 2 encontros'!E38:E93,MATCH($N38,'Classificação 2 encontros'!$J$17:$J$72,0)),"")</f>
        <v/>
      </c>
      <c r="F38" s="196" t="str">
        <f>IFERROR(INDEX('Classificação 2 encontros'!F38:F93,MATCH($N38,'Classificação 2 encontros'!$J$17:$J$72,0)),"")</f>
        <v/>
      </c>
      <c r="G38" s="197" t="str">
        <f>IFERROR(INDEX('Classificação 2 encontros'!G38:G93,MATCH($N38,'Classificação 2 encontros'!$J$17:$J$72,0)),"")</f>
        <v/>
      </c>
      <c r="H38" s="196" t="str">
        <f>IFERROR(INDEX('Classificação 2 encontros'!#REF!,MATCH($N38,'Classificação 2 encontros'!$J$17:$J$72,0)),"")</f>
        <v/>
      </c>
      <c r="I38" s="196" t="str">
        <f>IFERROR(INDEX('Classificação 2 encontros'!#REF!,MATCH($N38,'Classificação 2 encontros'!$J$17:$J$72,0)),"")</f>
        <v/>
      </c>
      <c r="J38" s="197" t="str">
        <f>IFERROR(INDEX('Classificação 2 encontros'!H38:H93,MATCH($N38,'Classificação 2 encontros'!$J$17:$J$72,0)),"")</f>
        <v/>
      </c>
      <c r="K38" s="196" t="str">
        <f>IFERROR(INDEX('Classificação 2 encontros'!#REF!,MATCH($N38,'Classificação 2 encontros'!$J$17:$J$72,0)),"")</f>
        <v/>
      </c>
      <c r="L38" s="196" t="str">
        <f>IFERROR(INDEX('Classificação 2 encontros'!#REF!,MATCH($N38,'Classificação 2 encontros'!$J$17:$J$72,0)),"")</f>
        <v/>
      </c>
      <c r="M38" s="198" t="str">
        <f t="shared" si="0"/>
        <v/>
      </c>
      <c r="N38" s="199">
        <v>22</v>
      </c>
      <c r="O38" s="78"/>
      <c r="P38" s="78"/>
      <c r="Q38" s="201" t="str">
        <f>IFERROR(INDEX('Classificação 2 encontros'!M38:M93,MATCH($N38,'Classificação 2 encontros'!$U$17:$U$72,0)),"")</f>
        <v/>
      </c>
      <c r="R38" s="201" t="str">
        <f>IFERROR(INDEX('Classificação 2 encontros'!N38:N93,MATCH($N38,'Classificação 2 encontros'!$U$17:$U$72,0)),"")</f>
        <v/>
      </c>
      <c r="S38" s="203" t="str">
        <f>IFERROR(INDEX('Classificação 2 encontros'!O38:O93,MATCH($N38,'Classificação 2 encontros'!$U$17:$U$72,0)),"")</f>
        <v/>
      </c>
      <c r="T38" s="203" t="str">
        <f>IFERROR(INDEX('Classificação 2 encontros'!P38:P93,MATCH($N38,'Classificação 2 encontros'!$U$17:$U$72,0)),"")</f>
        <v/>
      </c>
      <c r="U38" s="203" t="str">
        <f>IFERROR(INDEX('Classificação 2 encontros'!Q38:Q93,MATCH($N38,'Classificação 2 encontros'!$U$17:$U$72,0)),"")</f>
        <v/>
      </c>
      <c r="V38" s="204" t="str">
        <f>IFERROR(INDEX('Classificação 2 encontros'!R38:R93,MATCH($N38,'Classificação 2 encontros'!$U$17:$U$72,0)),"")</f>
        <v/>
      </c>
      <c r="W38" s="203" t="str">
        <f>IFERROR(INDEX('Classificação 2 encontros'!#REF!,MATCH($N38,'Classificação 2 encontros'!$U$17:$U$72,0)),"")</f>
        <v/>
      </c>
      <c r="X38" s="203" t="str">
        <f>IFERROR(INDEX('Classificação 2 encontros'!#REF!,MATCH($N38,'Classificação 2 encontros'!$U$17:$U$72,0)),"")</f>
        <v/>
      </c>
      <c r="Y38" s="204" t="str">
        <f>IFERROR(INDEX('Classificação 2 encontros'!S38:S93,MATCH($N38,'Classificação 2 encontros'!$U$17:$U$72,0)),"")</f>
        <v/>
      </c>
      <c r="Z38" s="203" t="str">
        <f>IFERROR(INDEX('Classificação 2 encontros'!#REF!,MATCH($N38,'Classificação 2 encontros'!$U$17:$U$72,0)),"")</f>
        <v/>
      </c>
      <c r="AA38" s="203" t="str">
        <f>IFERROR(INDEX('Classificação 2 encontros'!#REF!,MATCH($N38,'Classificação 2 encontros'!$U$17:$U$72,0)),"")</f>
        <v/>
      </c>
      <c r="AB38" s="174" t="str">
        <f t="shared" si="1"/>
        <v/>
      </c>
      <c r="AC38" s="200">
        <v>22</v>
      </c>
      <c r="AD38" s="79"/>
      <c r="AF38" s="201" t="str">
        <f>IFERROR(INDEX('Classificação 2 encontros'!X38:X93,MATCH($N38,'Classificação 2 encontros'!$AF$17:$AF$72,0)),"")</f>
        <v/>
      </c>
      <c r="AG38" s="201" t="str">
        <f>IFERROR(INDEX('Classificação 2 encontros'!Y38:Y93,MATCH($N38,'Classificação 2 encontros'!$AF$17:$AF$72,0)),"")</f>
        <v/>
      </c>
      <c r="AH38" s="203" t="str">
        <f>IFERROR(INDEX('Classificação 2 encontros'!Z38:Z93,MATCH($N38,'Classificação 2 encontros'!$AF$17:$AF$72,0)),"")</f>
        <v/>
      </c>
      <c r="AI38" s="203" t="str">
        <f>IFERROR(INDEX('Classificação 2 encontros'!AA38:AA93,MATCH($N38,'Classificação 2 encontros'!$AF$17:$AF$72,0)),"")</f>
        <v/>
      </c>
      <c r="AJ38" s="203" t="str">
        <f>IFERROR(INDEX('Classificação 2 encontros'!AB38:AB93,MATCH($N38,'Classificação 2 encontros'!$AF$17:$AF$72,0)),"")</f>
        <v/>
      </c>
      <c r="AK38" s="204" t="str">
        <f>IFERROR(INDEX('Classificação 2 encontros'!AC38:AC93,MATCH($N38,'Classificação 2 encontros'!$AF$17:$AF$72,0)),"")</f>
        <v/>
      </c>
      <c r="AL38" s="203" t="str">
        <f>IFERROR(INDEX('Classificação 2 encontros'!#REF!,MATCH($N38,'Classificação 2 encontros'!$AF$17:$AF$72,0)),"")</f>
        <v/>
      </c>
      <c r="AM38" s="174" t="str">
        <f>IFERROR(INDEX('Classificação 2 encontros'!#REF!,MATCH($N38,'Classificação 2 encontros'!$AF$17:$AF$72,0)),"")</f>
        <v/>
      </c>
      <c r="AN38" s="204" t="str">
        <f>IFERROR(INDEX('Classificação 2 encontros'!AD38:AD93,MATCH($N38,'Classificação 2 encontros'!$AF$17:$AF$72,0)),"")</f>
        <v/>
      </c>
      <c r="AO38" s="203" t="str">
        <f>IFERROR(INDEX('Classificação 2 encontros'!#REF!,MATCH($N38,'Classificação 2 encontros'!$AF$17:$AF$72,0)),"")</f>
        <v/>
      </c>
      <c r="AP38" s="174" t="str">
        <f>IFERROR(INDEX('Classificação 2 encontros'!#REF!,MATCH($N38,'Classificação 2 encontros'!$AF$17:$AF$72,0)),"")</f>
        <v/>
      </c>
      <c r="AQ38" s="174" t="str">
        <f t="shared" si="2"/>
        <v/>
      </c>
      <c r="AR38" s="200">
        <v>22</v>
      </c>
      <c r="AS38" s="78"/>
      <c r="AT38" s="201" t="str">
        <f>IFERROR(INDEX('Classificação 2 encontros'!AH38:AH93,MATCH($N38,'Classificação 2 encontros'!$AP$17:$AP$72,0)),"")</f>
        <v/>
      </c>
      <c r="AU38" s="201" t="str">
        <f>IFERROR(INDEX('Classificação 2 encontros'!AI38:AI93,MATCH($N38,'Classificação 2 encontros'!$AP$17:$AP$72,0)),"")</f>
        <v/>
      </c>
      <c r="AV38" s="201" t="str">
        <f>IFERROR(INDEX('Classificação 2 encontros'!AJ38:AJ93,MATCH($N38,'Classificação 2 encontros'!$AP$17:$AP$72,0)),"")</f>
        <v/>
      </c>
      <c r="AW38" s="201" t="str">
        <f>IFERROR(INDEX('Classificação 2 encontros'!AK38:AK93,MATCH($N38,'Classificação 2 encontros'!$AP$17:$AP$72,0)),"")</f>
        <v/>
      </c>
      <c r="AX38" s="201" t="str">
        <f>IFERROR(INDEX('Classificação 2 encontros'!AL38:AL93,MATCH($N38,'Classificação 2 encontros'!$AP$17:$AP$72,0)),"")</f>
        <v/>
      </c>
      <c r="AY38" s="202" t="str">
        <f>IFERROR(INDEX('Classificação 2 encontros'!AM38:AM93,MATCH($N38,'Classificação 2 encontros'!$AP$17:$AP$72,0)),"")</f>
        <v/>
      </c>
      <c r="AZ38" s="201" t="str">
        <f>IFERROR(INDEX('Classificação 2 encontros'!#REF!,MATCH($N38,'Classificação 2 encontros'!$AP$17:$AP$72,0)),"")</f>
        <v/>
      </c>
      <c r="BA38" s="201" t="str">
        <f>IFERROR(INDEX('Classificação 2 encontros'!#REF!,MATCH($N38,'Classificação 2 encontros'!$AP$17:$AP$72,0)),"")</f>
        <v/>
      </c>
      <c r="BB38" s="202" t="str">
        <f>IFERROR(INDEX('Classificação 2 encontros'!AN38:AN93,MATCH($N38,'Classificação 2 encontros'!$AP$17:$AP$72,0)),"")</f>
        <v/>
      </c>
      <c r="BC38" s="201" t="str">
        <f>IFERROR(INDEX('Classificação 2 encontros'!#REF!,MATCH($N38,'Classificação 2 encontros'!$AP$17:$AP$72,0)),"")</f>
        <v/>
      </c>
      <c r="BD38" s="201" t="str">
        <f>IFERROR(INDEX('Classificação 2 encontros'!#REF!,MATCH($N38,'Classificação 2 encontros'!$AP$17:$AP$72,0)),"")</f>
        <v/>
      </c>
      <c r="BE38" s="174" t="str">
        <f t="shared" si="3"/>
        <v/>
      </c>
      <c r="BF38" s="200">
        <v>22</v>
      </c>
      <c r="BH38" s="201" t="str">
        <f>IFERROR(INDEX('Classificação 2 encontros'!AR38:AR93,MATCH($N38,'Classificação 2 encontros'!$AZ$17:$AZ$72,0)),"")</f>
        <v/>
      </c>
      <c r="BI38" s="201" t="str">
        <f>IFERROR(INDEX('Classificação 2 encontros'!AS38:AS93,MATCH($N38,'Classificação 2 encontros'!$AZ$17:$AZ$72,0)),"")</f>
        <v/>
      </c>
      <c r="BJ38" s="206" t="str">
        <f>IFERROR(INDEX('Classificação 2 encontros'!AT38:AT93,MATCH($N38,'Classificação 2 encontros'!$AZ$17:$AZ$72,0)),"")</f>
        <v/>
      </c>
      <c r="BK38" s="206" t="str">
        <f>IFERROR(INDEX('Classificação 2 encontros'!AU38:AU93,MATCH($N38,'Classificação 2 encontros'!$AZ$17:$AZ$72,0)),"")</f>
        <v/>
      </c>
      <c r="BL38" s="206" t="str">
        <f>IFERROR(INDEX('Classificação 2 encontros'!AV38:AV93,MATCH($N38,'Classificação 2 encontros'!$AZ$17:$AZ$72,0)),"")</f>
        <v/>
      </c>
      <c r="BM38" s="202" t="str">
        <f>IFERROR(INDEX('Classificação 2 encontros'!AW38:AW93,MATCH($N38,'Classificação 2 encontros'!$AZ$17:$AZ$72,0)),"")</f>
        <v/>
      </c>
      <c r="BN38" s="201" t="str">
        <f>IFERROR(INDEX('Classificação 2 encontros'!#REF!,MATCH($N38,'Classificação 2 encontros'!$AZ$17:$AZ$72,0)),"")</f>
        <v/>
      </c>
      <c r="BO38" s="201" t="str">
        <f>IFERROR(INDEX('Classificação 2 encontros'!#REF!,MATCH($N38,'Classificação 2 encontros'!$AZ$17:$AZ$72,0)),"")</f>
        <v/>
      </c>
      <c r="BP38" s="202" t="str">
        <f>IFERROR(INDEX('Classificação 2 encontros'!AX38:AX93,MATCH($N38,'Classificação 2 encontros'!$AZ$17:$AZ$72,0)),"")</f>
        <v/>
      </c>
      <c r="BQ38" s="201" t="str">
        <f>IFERROR(INDEX('Classificação 2 encontros'!#REF!,MATCH($N38,'Classificação 2 encontros'!$AZ$17:$AZ$72,0)),"")</f>
        <v/>
      </c>
      <c r="BR38" s="201" t="str">
        <f>IFERROR(INDEX('Classificação 2 encontros'!#REF!,MATCH($N38,'Classificação 2 encontros'!$AZ$17:$AZ$72,0)),"")</f>
        <v/>
      </c>
      <c r="BS38" s="174" t="str">
        <f t="shared" si="4"/>
        <v/>
      </c>
      <c r="BT38" s="200">
        <v>22</v>
      </c>
      <c r="BU38" s="78"/>
      <c r="BV38" s="78"/>
      <c r="BW38" s="201" t="str">
        <f>IFERROR(INDEX('Classificação 2 encontros'!BC38:BC93,MATCH($N38,'Classificação 2 encontros'!$BK$17:$BK$72,0)),"")</f>
        <v/>
      </c>
      <c r="BX38" s="201" t="str">
        <f>IFERROR(INDEX('Classificação 2 encontros'!BD38:BD93,MATCH($N38,'Classificação 2 encontros'!$BK$17:$BK$72,0)),"")</f>
        <v/>
      </c>
      <c r="BY38" s="201" t="str">
        <f>IFERROR(INDEX('Classificação 2 encontros'!BE38:BE93,MATCH($N38,'Classificação 2 encontros'!$BK$17:$BK$72,0)),"")</f>
        <v/>
      </c>
      <c r="BZ38" s="201" t="str">
        <f>IFERROR(INDEX('Classificação 2 encontros'!BF38:BF93,MATCH($N38,'Classificação 2 encontros'!$BK$17:$BK$72,0)),"")</f>
        <v/>
      </c>
      <c r="CA38" s="201" t="str">
        <f>IFERROR(INDEX('Classificação 2 encontros'!BG38:BG93,MATCH($N38,'Classificação 2 encontros'!$BK$17:$BK$72,0)),"")</f>
        <v/>
      </c>
      <c r="CB38" s="201" t="str">
        <f>IFERROR(INDEX('Classificação 2 encontros'!BH38:BH93,MATCH($N38,'Classificação 2 encontros'!$BK$17:$BK$72,0)),"")</f>
        <v/>
      </c>
      <c r="CC38" s="201" t="str">
        <f>IFERROR(INDEX('Classificação 2 encontros'!#REF!,MATCH($N38,'Classificação 2 encontros'!$BK$17:$BK$72,0)),"")</f>
        <v/>
      </c>
      <c r="CD38" s="201" t="str">
        <f>IFERROR(INDEX('Classificação 2 encontros'!#REF!,MATCH($N38,'Classificação 2 encontros'!$BK$17:$BK$72,0)),"")</f>
        <v/>
      </c>
      <c r="CE38" s="201" t="str">
        <f>IFERROR(INDEX('Classificação 2 encontros'!BI38:BI93,MATCH($N38,'Classificação 2 encontros'!$BK$17:$BK$72,0)),"")</f>
        <v/>
      </c>
      <c r="CF38" s="201" t="str">
        <f>IFERROR(INDEX('Classificação 2 encontros'!#REF!,MATCH($N38,'Classificação 2 encontros'!$BK$17:$BK$72,0)),"")</f>
        <v/>
      </c>
      <c r="CG38" s="201" t="str">
        <f>IFERROR(INDEX('Classificação 2 encontros'!#REF!,MATCH($N38,'Classificação 2 encontros'!$BK$17:$BK$72,0)),"")</f>
        <v/>
      </c>
      <c r="CH38" s="174" t="str">
        <f t="shared" si="5"/>
        <v/>
      </c>
      <c r="CI38" s="200">
        <v>22</v>
      </c>
      <c r="CJ38" s="79"/>
      <c r="CL38" s="78"/>
      <c r="CM38" s="78"/>
    </row>
    <row r="39" spans="2:91" s="73" customFormat="1" ht="18.75" customHeight="1" x14ac:dyDescent="0.3">
      <c r="B39" s="195" t="str">
        <f>IFERROR(INDEX('Classificação 2 encontros'!B39:B94,MATCH($N39,'Classificação 2 encontros'!$J$17:$J$72,0)),"")</f>
        <v/>
      </c>
      <c r="C39" s="195" t="str">
        <f>IFERROR(INDEX('Classificação 2 encontros'!C39:C94,MATCH($N39,'Classificação 2 encontros'!$J$17:$J$72,0)),"")</f>
        <v/>
      </c>
      <c r="D39" s="196" t="str">
        <f>IFERROR(INDEX('Classificação 2 encontros'!D39:D94,MATCH($N39,'Classificação 2 encontros'!$J$17:$J$72,0)),"")</f>
        <v/>
      </c>
      <c r="E39" s="196" t="str">
        <f>IFERROR(INDEX('Classificação 2 encontros'!E39:E94,MATCH($N39,'Classificação 2 encontros'!$J$17:$J$72,0)),"")</f>
        <v/>
      </c>
      <c r="F39" s="196" t="str">
        <f>IFERROR(INDEX('Classificação 2 encontros'!F39:F94,MATCH($N39,'Classificação 2 encontros'!$J$17:$J$72,0)),"")</f>
        <v/>
      </c>
      <c r="G39" s="197" t="str">
        <f>IFERROR(INDEX('Classificação 2 encontros'!G39:G94,MATCH($N39,'Classificação 2 encontros'!$J$17:$J$72,0)),"")</f>
        <v/>
      </c>
      <c r="H39" s="196" t="str">
        <f>IFERROR(INDEX('Classificação 2 encontros'!#REF!,MATCH($N39,'Classificação 2 encontros'!$J$17:$J$72,0)),"")</f>
        <v/>
      </c>
      <c r="I39" s="196" t="str">
        <f>IFERROR(INDEX('Classificação 2 encontros'!#REF!,MATCH($N39,'Classificação 2 encontros'!$J$17:$J$72,0)),"")</f>
        <v/>
      </c>
      <c r="J39" s="197" t="str">
        <f>IFERROR(INDEX('Classificação 2 encontros'!H39:H94,MATCH($N39,'Classificação 2 encontros'!$J$17:$J$72,0)),"")</f>
        <v/>
      </c>
      <c r="K39" s="196" t="str">
        <f>IFERROR(INDEX('Classificação 2 encontros'!#REF!,MATCH($N39,'Classificação 2 encontros'!$J$17:$J$72,0)),"")</f>
        <v/>
      </c>
      <c r="L39" s="196" t="str">
        <f>IFERROR(INDEX('Classificação 2 encontros'!#REF!,MATCH($N39,'Classificação 2 encontros'!$J$17:$J$72,0)),"")</f>
        <v/>
      </c>
      <c r="M39" s="198" t="str">
        <f t="shared" si="0"/>
        <v/>
      </c>
      <c r="N39" s="199">
        <v>23</v>
      </c>
      <c r="O39" s="78"/>
      <c r="P39" s="78"/>
      <c r="Q39" s="201" t="str">
        <f>IFERROR(INDEX('Classificação 2 encontros'!M39:M94,MATCH($N39,'Classificação 2 encontros'!$U$17:$U$72,0)),"")</f>
        <v/>
      </c>
      <c r="R39" s="201" t="str">
        <f>IFERROR(INDEX('Classificação 2 encontros'!N39:N94,MATCH($N39,'Classificação 2 encontros'!$U$17:$U$72,0)),"")</f>
        <v/>
      </c>
      <c r="S39" s="203" t="str">
        <f>IFERROR(INDEX('Classificação 2 encontros'!O39:O94,MATCH($N39,'Classificação 2 encontros'!$U$17:$U$72,0)),"")</f>
        <v/>
      </c>
      <c r="T39" s="203" t="str">
        <f>IFERROR(INDEX('Classificação 2 encontros'!P39:P94,MATCH($N39,'Classificação 2 encontros'!$U$17:$U$72,0)),"")</f>
        <v/>
      </c>
      <c r="U39" s="203" t="str">
        <f>IFERROR(INDEX('Classificação 2 encontros'!Q39:Q94,MATCH($N39,'Classificação 2 encontros'!$U$17:$U$72,0)),"")</f>
        <v/>
      </c>
      <c r="V39" s="204" t="str">
        <f>IFERROR(INDEX('Classificação 2 encontros'!R39:R94,MATCH($N39,'Classificação 2 encontros'!$U$17:$U$72,0)),"")</f>
        <v/>
      </c>
      <c r="W39" s="203" t="str">
        <f>IFERROR(INDEX('Classificação 2 encontros'!#REF!,MATCH($N39,'Classificação 2 encontros'!$U$17:$U$72,0)),"")</f>
        <v/>
      </c>
      <c r="X39" s="203" t="str">
        <f>IFERROR(INDEX('Classificação 2 encontros'!#REF!,MATCH($N39,'Classificação 2 encontros'!$U$17:$U$72,0)),"")</f>
        <v/>
      </c>
      <c r="Y39" s="204" t="str">
        <f>IFERROR(INDEX('Classificação 2 encontros'!S39:S94,MATCH($N39,'Classificação 2 encontros'!$U$17:$U$72,0)),"")</f>
        <v/>
      </c>
      <c r="Z39" s="203" t="str">
        <f>IFERROR(INDEX('Classificação 2 encontros'!#REF!,MATCH($N39,'Classificação 2 encontros'!$U$17:$U$72,0)),"")</f>
        <v/>
      </c>
      <c r="AA39" s="203" t="str">
        <f>IFERROR(INDEX('Classificação 2 encontros'!#REF!,MATCH($N39,'Classificação 2 encontros'!$U$17:$U$72,0)),"")</f>
        <v/>
      </c>
      <c r="AB39" s="174" t="str">
        <f t="shared" si="1"/>
        <v/>
      </c>
      <c r="AC39" s="200">
        <v>23</v>
      </c>
      <c r="AD39" s="79"/>
      <c r="AF39" s="201" t="str">
        <f>IFERROR(INDEX('Classificação 2 encontros'!X39:X94,MATCH($N39,'Classificação 2 encontros'!$AF$17:$AF$72,0)),"")</f>
        <v/>
      </c>
      <c r="AG39" s="201" t="str">
        <f>IFERROR(INDEX('Classificação 2 encontros'!Y39:Y94,MATCH($N39,'Classificação 2 encontros'!$AF$17:$AF$72,0)),"")</f>
        <v/>
      </c>
      <c r="AH39" s="203" t="str">
        <f>IFERROR(INDEX('Classificação 2 encontros'!Z39:Z94,MATCH($N39,'Classificação 2 encontros'!$AF$17:$AF$72,0)),"")</f>
        <v/>
      </c>
      <c r="AI39" s="203" t="str">
        <f>IFERROR(INDEX('Classificação 2 encontros'!AA39:AA94,MATCH($N39,'Classificação 2 encontros'!$AF$17:$AF$72,0)),"")</f>
        <v/>
      </c>
      <c r="AJ39" s="203" t="str">
        <f>IFERROR(INDEX('Classificação 2 encontros'!AB39:AB94,MATCH($N39,'Classificação 2 encontros'!$AF$17:$AF$72,0)),"")</f>
        <v/>
      </c>
      <c r="AK39" s="204" t="str">
        <f>IFERROR(INDEX('Classificação 2 encontros'!AC39:AC94,MATCH($N39,'Classificação 2 encontros'!$AF$17:$AF$72,0)),"")</f>
        <v/>
      </c>
      <c r="AL39" s="203" t="str">
        <f>IFERROR(INDEX('Classificação 2 encontros'!#REF!,MATCH($N39,'Classificação 2 encontros'!$AF$17:$AF$72,0)),"")</f>
        <v/>
      </c>
      <c r="AM39" s="174" t="str">
        <f>IFERROR(INDEX('Classificação 2 encontros'!#REF!,MATCH($N39,'Classificação 2 encontros'!$AF$17:$AF$72,0)),"")</f>
        <v/>
      </c>
      <c r="AN39" s="204" t="str">
        <f>IFERROR(INDEX('Classificação 2 encontros'!AD39:AD94,MATCH($N39,'Classificação 2 encontros'!$AF$17:$AF$72,0)),"")</f>
        <v/>
      </c>
      <c r="AO39" s="203" t="str">
        <f>IFERROR(INDEX('Classificação 2 encontros'!#REF!,MATCH($N39,'Classificação 2 encontros'!$AF$17:$AF$72,0)),"")</f>
        <v/>
      </c>
      <c r="AP39" s="174" t="str">
        <f>IFERROR(INDEX('Classificação 2 encontros'!#REF!,MATCH($N39,'Classificação 2 encontros'!$AF$17:$AF$72,0)),"")</f>
        <v/>
      </c>
      <c r="AQ39" s="174" t="str">
        <f t="shared" si="2"/>
        <v/>
      </c>
      <c r="AR39" s="200">
        <v>23</v>
      </c>
      <c r="AS39" s="78"/>
      <c r="AT39" s="201" t="str">
        <f>IFERROR(INDEX('Classificação 2 encontros'!AH39:AH94,MATCH($N39,'Classificação 2 encontros'!$AP$17:$AP$72,0)),"")</f>
        <v/>
      </c>
      <c r="AU39" s="201" t="str">
        <f>IFERROR(INDEX('Classificação 2 encontros'!AI39:AI94,MATCH($N39,'Classificação 2 encontros'!$AP$17:$AP$72,0)),"")</f>
        <v/>
      </c>
      <c r="AV39" s="201" t="str">
        <f>IFERROR(INDEX('Classificação 2 encontros'!AJ39:AJ94,MATCH($N39,'Classificação 2 encontros'!$AP$17:$AP$72,0)),"")</f>
        <v/>
      </c>
      <c r="AW39" s="201" t="str">
        <f>IFERROR(INDEX('Classificação 2 encontros'!AK39:AK94,MATCH($N39,'Classificação 2 encontros'!$AP$17:$AP$72,0)),"")</f>
        <v/>
      </c>
      <c r="AX39" s="201" t="str">
        <f>IFERROR(INDEX('Classificação 2 encontros'!AL39:AL94,MATCH($N39,'Classificação 2 encontros'!$AP$17:$AP$72,0)),"")</f>
        <v/>
      </c>
      <c r="AY39" s="202" t="str">
        <f>IFERROR(INDEX('Classificação 2 encontros'!AM39:AM94,MATCH($N39,'Classificação 2 encontros'!$AP$17:$AP$72,0)),"")</f>
        <v/>
      </c>
      <c r="AZ39" s="201" t="str">
        <f>IFERROR(INDEX('Classificação 2 encontros'!#REF!,MATCH($N39,'Classificação 2 encontros'!$AP$17:$AP$72,0)),"")</f>
        <v/>
      </c>
      <c r="BA39" s="201" t="str">
        <f>IFERROR(INDEX('Classificação 2 encontros'!#REF!,MATCH($N39,'Classificação 2 encontros'!$AP$17:$AP$72,0)),"")</f>
        <v/>
      </c>
      <c r="BB39" s="202" t="str">
        <f>IFERROR(INDEX('Classificação 2 encontros'!AN39:AN94,MATCH($N39,'Classificação 2 encontros'!$AP$17:$AP$72,0)),"")</f>
        <v/>
      </c>
      <c r="BC39" s="201" t="str">
        <f>IFERROR(INDEX('Classificação 2 encontros'!#REF!,MATCH($N39,'Classificação 2 encontros'!$AP$17:$AP$72,0)),"")</f>
        <v/>
      </c>
      <c r="BD39" s="201" t="str">
        <f>IFERROR(INDEX('Classificação 2 encontros'!#REF!,MATCH($N39,'Classificação 2 encontros'!$AP$17:$AP$72,0)),"")</f>
        <v/>
      </c>
      <c r="BE39" s="174" t="str">
        <f t="shared" si="3"/>
        <v/>
      </c>
      <c r="BF39" s="200">
        <v>23</v>
      </c>
      <c r="BH39" s="201" t="str">
        <f>IFERROR(INDEX('Classificação 2 encontros'!AR39:AR94,MATCH($N39,'Classificação 2 encontros'!$AZ$17:$AZ$72,0)),"")</f>
        <v/>
      </c>
      <c r="BI39" s="201" t="str">
        <f>IFERROR(INDEX('Classificação 2 encontros'!AS39:AS94,MATCH($N39,'Classificação 2 encontros'!$AZ$17:$AZ$72,0)),"")</f>
        <v/>
      </c>
      <c r="BJ39" s="206" t="str">
        <f>IFERROR(INDEX('Classificação 2 encontros'!AT39:AT94,MATCH($N39,'Classificação 2 encontros'!$AZ$17:$AZ$72,0)),"")</f>
        <v/>
      </c>
      <c r="BK39" s="206" t="str">
        <f>IFERROR(INDEX('Classificação 2 encontros'!AU39:AU94,MATCH($N39,'Classificação 2 encontros'!$AZ$17:$AZ$72,0)),"")</f>
        <v/>
      </c>
      <c r="BL39" s="206" t="str">
        <f>IFERROR(INDEX('Classificação 2 encontros'!AV39:AV94,MATCH($N39,'Classificação 2 encontros'!$AZ$17:$AZ$72,0)),"")</f>
        <v/>
      </c>
      <c r="BM39" s="202" t="str">
        <f>IFERROR(INDEX('Classificação 2 encontros'!AW39:AW94,MATCH($N39,'Classificação 2 encontros'!$AZ$17:$AZ$72,0)),"")</f>
        <v/>
      </c>
      <c r="BN39" s="201" t="str">
        <f>IFERROR(INDEX('Classificação 2 encontros'!#REF!,MATCH($N39,'Classificação 2 encontros'!$AZ$17:$AZ$72,0)),"")</f>
        <v/>
      </c>
      <c r="BO39" s="201" t="str">
        <f>IFERROR(INDEX('Classificação 2 encontros'!#REF!,MATCH($N39,'Classificação 2 encontros'!$AZ$17:$AZ$72,0)),"")</f>
        <v/>
      </c>
      <c r="BP39" s="202" t="str">
        <f>IFERROR(INDEX('Classificação 2 encontros'!AX39:AX94,MATCH($N39,'Classificação 2 encontros'!$AZ$17:$AZ$72,0)),"")</f>
        <v/>
      </c>
      <c r="BQ39" s="201" t="str">
        <f>IFERROR(INDEX('Classificação 2 encontros'!#REF!,MATCH($N39,'Classificação 2 encontros'!$AZ$17:$AZ$72,0)),"")</f>
        <v/>
      </c>
      <c r="BR39" s="201" t="str">
        <f>IFERROR(INDEX('Classificação 2 encontros'!#REF!,MATCH($N39,'Classificação 2 encontros'!$AZ$17:$AZ$72,0)),"")</f>
        <v/>
      </c>
      <c r="BS39" s="174" t="str">
        <f t="shared" si="4"/>
        <v/>
      </c>
      <c r="BT39" s="200">
        <v>23</v>
      </c>
      <c r="BU39" s="78"/>
      <c r="BV39" s="78"/>
      <c r="BW39" s="201" t="str">
        <f>IFERROR(INDEX('Classificação 2 encontros'!BC39:BC94,MATCH($N39,'Classificação 2 encontros'!$BK$17:$BK$72,0)),"")</f>
        <v/>
      </c>
      <c r="BX39" s="201" t="str">
        <f>IFERROR(INDEX('Classificação 2 encontros'!BD39:BD94,MATCH($N39,'Classificação 2 encontros'!$BK$17:$BK$72,0)),"")</f>
        <v/>
      </c>
      <c r="BY39" s="201" t="str">
        <f>IFERROR(INDEX('Classificação 2 encontros'!BE39:BE94,MATCH($N39,'Classificação 2 encontros'!$BK$17:$BK$72,0)),"")</f>
        <v/>
      </c>
      <c r="BZ39" s="201" t="str">
        <f>IFERROR(INDEX('Classificação 2 encontros'!BF39:BF94,MATCH($N39,'Classificação 2 encontros'!$BK$17:$BK$72,0)),"")</f>
        <v/>
      </c>
      <c r="CA39" s="201" t="str">
        <f>IFERROR(INDEX('Classificação 2 encontros'!BG39:BG94,MATCH($N39,'Classificação 2 encontros'!$BK$17:$BK$72,0)),"")</f>
        <v/>
      </c>
      <c r="CB39" s="201" t="str">
        <f>IFERROR(INDEX('Classificação 2 encontros'!BH39:BH94,MATCH($N39,'Classificação 2 encontros'!$BK$17:$BK$72,0)),"")</f>
        <v/>
      </c>
      <c r="CC39" s="201" t="str">
        <f>IFERROR(INDEX('Classificação 2 encontros'!#REF!,MATCH($N39,'Classificação 2 encontros'!$BK$17:$BK$72,0)),"")</f>
        <v/>
      </c>
      <c r="CD39" s="201" t="str">
        <f>IFERROR(INDEX('Classificação 2 encontros'!#REF!,MATCH($N39,'Classificação 2 encontros'!$BK$17:$BK$72,0)),"")</f>
        <v/>
      </c>
      <c r="CE39" s="201" t="str">
        <f>IFERROR(INDEX('Classificação 2 encontros'!BI39:BI94,MATCH($N39,'Classificação 2 encontros'!$BK$17:$BK$72,0)),"")</f>
        <v/>
      </c>
      <c r="CF39" s="201" t="str">
        <f>IFERROR(INDEX('Classificação 2 encontros'!#REF!,MATCH($N39,'Classificação 2 encontros'!$BK$17:$BK$72,0)),"")</f>
        <v/>
      </c>
      <c r="CG39" s="201" t="str">
        <f>IFERROR(INDEX('Classificação 2 encontros'!#REF!,MATCH($N39,'Classificação 2 encontros'!$BK$17:$BK$72,0)),"")</f>
        <v/>
      </c>
      <c r="CH39" s="174" t="str">
        <f t="shared" si="5"/>
        <v/>
      </c>
      <c r="CI39" s="200">
        <v>23</v>
      </c>
      <c r="CJ39" s="79"/>
      <c r="CL39" s="78"/>
      <c r="CM39" s="78"/>
    </row>
    <row r="40" spans="2:91" s="73" customFormat="1" ht="18.75" customHeight="1" x14ac:dyDescent="0.3">
      <c r="B40" s="195" t="str">
        <f>IFERROR(INDEX('Classificação 2 encontros'!B40:B95,MATCH($N40,'Classificação 2 encontros'!$J$17:$J$72,0)),"")</f>
        <v/>
      </c>
      <c r="C40" s="195" t="str">
        <f>IFERROR(INDEX('Classificação 2 encontros'!C40:C95,MATCH($N40,'Classificação 2 encontros'!$J$17:$J$72,0)),"")</f>
        <v/>
      </c>
      <c r="D40" s="196" t="str">
        <f>IFERROR(INDEX('Classificação 2 encontros'!D40:D95,MATCH($N40,'Classificação 2 encontros'!$J$17:$J$72,0)),"")</f>
        <v/>
      </c>
      <c r="E40" s="196" t="str">
        <f>IFERROR(INDEX('Classificação 2 encontros'!E40:E95,MATCH($N40,'Classificação 2 encontros'!$J$17:$J$72,0)),"")</f>
        <v/>
      </c>
      <c r="F40" s="196" t="str">
        <f>IFERROR(INDEX('Classificação 2 encontros'!F40:F95,MATCH($N40,'Classificação 2 encontros'!$J$17:$J$72,0)),"")</f>
        <v/>
      </c>
      <c r="G40" s="197" t="str">
        <f>IFERROR(INDEX('Classificação 2 encontros'!G40:G95,MATCH($N40,'Classificação 2 encontros'!$J$17:$J$72,0)),"")</f>
        <v/>
      </c>
      <c r="H40" s="196" t="str">
        <f>IFERROR(INDEX('Classificação 2 encontros'!#REF!,MATCH($N40,'Classificação 2 encontros'!$J$17:$J$72,0)),"")</f>
        <v/>
      </c>
      <c r="I40" s="196" t="str">
        <f>IFERROR(INDEX('Classificação 2 encontros'!#REF!,MATCH($N40,'Classificação 2 encontros'!$J$17:$J$72,0)),"")</f>
        <v/>
      </c>
      <c r="J40" s="197" t="str">
        <f>IFERROR(INDEX('Classificação 2 encontros'!H40:H95,MATCH($N40,'Classificação 2 encontros'!$J$17:$J$72,0)),"")</f>
        <v/>
      </c>
      <c r="K40" s="196" t="str">
        <f>IFERROR(INDEX('Classificação 2 encontros'!#REF!,MATCH($N40,'Classificação 2 encontros'!$J$17:$J$72,0)),"")</f>
        <v/>
      </c>
      <c r="L40" s="196" t="str">
        <f>IFERROR(INDEX('Classificação 2 encontros'!#REF!,MATCH($N40,'Classificação 2 encontros'!$J$17:$J$72,0)),"")</f>
        <v/>
      </c>
      <c r="M40" s="198" t="str">
        <f t="shared" si="0"/>
        <v/>
      </c>
      <c r="N40" s="199">
        <v>24</v>
      </c>
      <c r="O40" s="78"/>
      <c r="P40" s="78"/>
      <c r="Q40" s="201" t="str">
        <f>IFERROR(INDEX('Classificação 2 encontros'!M40:M95,MATCH($N40,'Classificação 2 encontros'!$U$17:$U$72,0)),"")</f>
        <v/>
      </c>
      <c r="R40" s="201" t="str">
        <f>IFERROR(INDEX('Classificação 2 encontros'!N40:N95,MATCH($N40,'Classificação 2 encontros'!$U$17:$U$72,0)),"")</f>
        <v/>
      </c>
      <c r="S40" s="203" t="str">
        <f>IFERROR(INDEX('Classificação 2 encontros'!O40:O95,MATCH($N40,'Classificação 2 encontros'!$U$17:$U$72,0)),"")</f>
        <v/>
      </c>
      <c r="T40" s="203" t="str">
        <f>IFERROR(INDEX('Classificação 2 encontros'!P40:P95,MATCH($N40,'Classificação 2 encontros'!$U$17:$U$72,0)),"")</f>
        <v/>
      </c>
      <c r="U40" s="203" t="str">
        <f>IFERROR(INDEX('Classificação 2 encontros'!Q40:Q95,MATCH($N40,'Classificação 2 encontros'!$U$17:$U$72,0)),"")</f>
        <v/>
      </c>
      <c r="V40" s="204" t="str">
        <f>IFERROR(INDEX('Classificação 2 encontros'!R40:R95,MATCH($N40,'Classificação 2 encontros'!$U$17:$U$72,0)),"")</f>
        <v/>
      </c>
      <c r="W40" s="203" t="str">
        <f>IFERROR(INDEX('Classificação 2 encontros'!#REF!,MATCH($N40,'Classificação 2 encontros'!$U$17:$U$72,0)),"")</f>
        <v/>
      </c>
      <c r="X40" s="203" t="str">
        <f>IFERROR(INDEX('Classificação 2 encontros'!#REF!,MATCH($N40,'Classificação 2 encontros'!$U$17:$U$72,0)),"")</f>
        <v/>
      </c>
      <c r="Y40" s="204" t="str">
        <f>IFERROR(INDEX('Classificação 2 encontros'!S40:S95,MATCH($N40,'Classificação 2 encontros'!$U$17:$U$72,0)),"")</f>
        <v/>
      </c>
      <c r="Z40" s="203" t="str">
        <f>IFERROR(INDEX('Classificação 2 encontros'!#REF!,MATCH($N40,'Classificação 2 encontros'!$U$17:$U$72,0)),"")</f>
        <v/>
      </c>
      <c r="AA40" s="203" t="str">
        <f>IFERROR(INDEX('Classificação 2 encontros'!#REF!,MATCH($N40,'Classificação 2 encontros'!$U$17:$U$72,0)),"")</f>
        <v/>
      </c>
      <c r="AB40" s="174" t="str">
        <f t="shared" si="1"/>
        <v/>
      </c>
      <c r="AC40" s="200">
        <v>24</v>
      </c>
      <c r="AD40" s="79"/>
      <c r="AF40" s="201" t="str">
        <f>IFERROR(INDEX('Classificação 2 encontros'!X40:X95,MATCH($N40,'Classificação 2 encontros'!$AF$17:$AF$72,0)),"")</f>
        <v/>
      </c>
      <c r="AG40" s="201" t="str">
        <f>IFERROR(INDEX('Classificação 2 encontros'!Y40:Y95,MATCH($N40,'Classificação 2 encontros'!$AF$17:$AF$72,0)),"")</f>
        <v/>
      </c>
      <c r="AH40" s="203" t="str">
        <f>IFERROR(INDEX('Classificação 2 encontros'!Z40:Z95,MATCH($N40,'Classificação 2 encontros'!$AF$17:$AF$72,0)),"")</f>
        <v/>
      </c>
      <c r="AI40" s="203" t="str">
        <f>IFERROR(INDEX('Classificação 2 encontros'!AA40:AA95,MATCH($N40,'Classificação 2 encontros'!$AF$17:$AF$72,0)),"")</f>
        <v/>
      </c>
      <c r="AJ40" s="203" t="str">
        <f>IFERROR(INDEX('Classificação 2 encontros'!AB40:AB95,MATCH($N40,'Classificação 2 encontros'!$AF$17:$AF$72,0)),"")</f>
        <v/>
      </c>
      <c r="AK40" s="204" t="str">
        <f>IFERROR(INDEX('Classificação 2 encontros'!AC40:AC95,MATCH($N40,'Classificação 2 encontros'!$AF$17:$AF$72,0)),"")</f>
        <v/>
      </c>
      <c r="AL40" s="203" t="str">
        <f>IFERROR(INDEX('Classificação 2 encontros'!#REF!,MATCH($N40,'Classificação 2 encontros'!$AF$17:$AF$72,0)),"")</f>
        <v/>
      </c>
      <c r="AM40" s="174" t="str">
        <f>IFERROR(INDEX('Classificação 2 encontros'!#REF!,MATCH($N40,'Classificação 2 encontros'!$AF$17:$AF$72,0)),"")</f>
        <v/>
      </c>
      <c r="AN40" s="204" t="str">
        <f>IFERROR(INDEX('Classificação 2 encontros'!AD40:AD95,MATCH($N40,'Classificação 2 encontros'!$AF$17:$AF$72,0)),"")</f>
        <v/>
      </c>
      <c r="AO40" s="203" t="str">
        <f>IFERROR(INDEX('Classificação 2 encontros'!#REF!,MATCH($N40,'Classificação 2 encontros'!$AF$17:$AF$72,0)),"")</f>
        <v/>
      </c>
      <c r="AP40" s="174" t="str">
        <f>IFERROR(INDEX('Classificação 2 encontros'!#REF!,MATCH($N40,'Classificação 2 encontros'!$AF$17:$AF$72,0)),"")</f>
        <v/>
      </c>
      <c r="AQ40" s="174" t="str">
        <f t="shared" si="2"/>
        <v/>
      </c>
      <c r="AR40" s="200">
        <v>24</v>
      </c>
      <c r="AS40" s="78"/>
      <c r="AT40" s="201" t="str">
        <f>IFERROR(INDEX('Classificação 2 encontros'!AH40:AH95,MATCH($N40,'Classificação 2 encontros'!$AP$17:$AP$72,0)),"")</f>
        <v/>
      </c>
      <c r="AU40" s="201" t="str">
        <f>IFERROR(INDEX('Classificação 2 encontros'!AI40:AI95,MATCH($N40,'Classificação 2 encontros'!$AP$17:$AP$72,0)),"")</f>
        <v/>
      </c>
      <c r="AV40" s="201" t="str">
        <f>IFERROR(INDEX('Classificação 2 encontros'!AJ40:AJ95,MATCH($N40,'Classificação 2 encontros'!$AP$17:$AP$72,0)),"")</f>
        <v/>
      </c>
      <c r="AW40" s="201" t="str">
        <f>IFERROR(INDEX('Classificação 2 encontros'!AK40:AK95,MATCH($N40,'Classificação 2 encontros'!$AP$17:$AP$72,0)),"")</f>
        <v/>
      </c>
      <c r="AX40" s="201" t="str">
        <f>IFERROR(INDEX('Classificação 2 encontros'!AL40:AL95,MATCH($N40,'Classificação 2 encontros'!$AP$17:$AP$72,0)),"")</f>
        <v/>
      </c>
      <c r="AY40" s="202" t="str">
        <f>IFERROR(INDEX('Classificação 2 encontros'!AM40:AM95,MATCH($N40,'Classificação 2 encontros'!$AP$17:$AP$72,0)),"")</f>
        <v/>
      </c>
      <c r="AZ40" s="201" t="str">
        <f>IFERROR(INDEX('Classificação 2 encontros'!#REF!,MATCH($N40,'Classificação 2 encontros'!$AP$17:$AP$72,0)),"")</f>
        <v/>
      </c>
      <c r="BA40" s="201" t="str">
        <f>IFERROR(INDEX('Classificação 2 encontros'!#REF!,MATCH($N40,'Classificação 2 encontros'!$AP$17:$AP$72,0)),"")</f>
        <v/>
      </c>
      <c r="BB40" s="202" t="str">
        <f>IFERROR(INDEX('Classificação 2 encontros'!AN40:AN95,MATCH($N40,'Classificação 2 encontros'!$AP$17:$AP$72,0)),"")</f>
        <v/>
      </c>
      <c r="BC40" s="201" t="str">
        <f>IFERROR(INDEX('Classificação 2 encontros'!#REF!,MATCH($N40,'Classificação 2 encontros'!$AP$17:$AP$72,0)),"")</f>
        <v/>
      </c>
      <c r="BD40" s="201" t="str">
        <f>IFERROR(INDEX('Classificação 2 encontros'!#REF!,MATCH($N40,'Classificação 2 encontros'!$AP$17:$AP$72,0)),"")</f>
        <v/>
      </c>
      <c r="BE40" s="174" t="str">
        <f t="shared" si="3"/>
        <v/>
      </c>
      <c r="BF40" s="200">
        <v>24</v>
      </c>
      <c r="BH40" s="201" t="str">
        <f>IFERROR(INDEX('Classificação 2 encontros'!AR40:AR95,MATCH($N40,'Classificação 2 encontros'!$AZ$17:$AZ$72,0)),"")</f>
        <v/>
      </c>
      <c r="BI40" s="201" t="str">
        <f>IFERROR(INDEX('Classificação 2 encontros'!AS40:AS95,MATCH($N40,'Classificação 2 encontros'!$AZ$17:$AZ$72,0)),"")</f>
        <v/>
      </c>
      <c r="BJ40" s="206" t="str">
        <f>IFERROR(INDEX('Classificação 2 encontros'!AT40:AT95,MATCH($N40,'Classificação 2 encontros'!$AZ$17:$AZ$72,0)),"")</f>
        <v/>
      </c>
      <c r="BK40" s="206" t="str">
        <f>IFERROR(INDEX('Classificação 2 encontros'!AU40:AU95,MATCH($N40,'Classificação 2 encontros'!$AZ$17:$AZ$72,0)),"")</f>
        <v/>
      </c>
      <c r="BL40" s="206" t="str">
        <f>IFERROR(INDEX('Classificação 2 encontros'!AV40:AV95,MATCH($N40,'Classificação 2 encontros'!$AZ$17:$AZ$72,0)),"")</f>
        <v/>
      </c>
      <c r="BM40" s="202" t="str">
        <f>IFERROR(INDEX('Classificação 2 encontros'!AW40:AW95,MATCH($N40,'Classificação 2 encontros'!$AZ$17:$AZ$72,0)),"")</f>
        <v/>
      </c>
      <c r="BN40" s="201" t="str">
        <f>IFERROR(INDEX('Classificação 2 encontros'!#REF!,MATCH($N40,'Classificação 2 encontros'!$AZ$17:$AZ$72,0)),"")</f>
        <v/>
      </c>
      <c r="BO40" s="201" t="str">
        <f>IFERROR(INDEX('Classificação 2 encontros'!#REF!,MATCH($N40,'Classificação 2 encontros'!$AZ$17:$AZ$72,0)),"")</f>
        <v/>
      </c>
      <c r="BP40" s="202" t="str">
        <f>IFERROR(INDEX('Classificação 2 encontros'!AX40:AX95,MATCH($N40,'Classificação 2 encontros'!$AZ$17:$AZ$72,0)),"")</f>
        <v/>
      </c>
      <c r="BQ40" s="201" t="str">
        <f>IFERROR(INDEX('Classificação 2 encontros'!#REF!,MATCH($N40,'Classificação 2 encontros'!$AZ$17:$AZ$72,0)),"")</f>
        <v/>
      </c>
      <c r="BR40" s="201" t="str">
        <f>IFERROR(INDEX('Classificação 2 encontros'!#REF!,MATCH($N40,'Classificação 2 encontros'!$AZ$17:$AZ$72,0)),"")</f>
        <v/>
      </c>
      <c r="BS40" s="174" t="str">
        <f t="shared" si="4"/>
        <v/>
      </c>
      <c r="BT40" s="200">
        <v>24</v>
      </c>
      <c r="BU40" s="78"/>
      <c r="BV40" s="78"/>
      <c r="BW40" s="201" t="str">
        <f>IFERROR(INDEX('Classificação 2 encontros'!BC40:BC95,MATCH($N40,'Classificação 2 encontros'!$BK$17:$BK$72,0)),"")</f>
        <v/>
      </c>
      <c r="BX40" s="201" t="str">
        <f>IFERROR(INDEX('Classificação 2 encontros'!BD40:BD95,MATCH($N40,'Classificação 2 encontros'!$BK$17:$BK$72,0)),"")</f>
        <v/>
      </c>
      <c r="BY40" s="201" t="str">
        <f>IFERROR(INDEX('Classificação 2 encontros'!BE40:BE95,MATCH($N40,'Classificação 2 encontros'!$BK$17:$BK$72,0)),"")</f>
        <v/>
      </c>
      <c r="BZ40" s="201" t="str">
        <f>IFERROR(INDEX('Classificação 2 encontros'!BF40:BF95,MATCH($N40,'Classificação 2 encontros'!$BK$17:$BK$72,0)),"")</f>
        <v/>
      </c>
      <c r="CA40" s="201" t="str">
        <f>IFERROR(INDEX('Classificação 2 encontros'!BG40:BG95,MATCH($N40,'Classificação 2 encontros'!$BK$17:$BK$72,0)),"")</f>
        <v/>
      </c>
      <c r="CB40" s="201" t="str">
        <f>IFERROR(INDEX('Classificação 2 encontros'!BH40:BH95,MATCH($N40,'Classificação 2 encontros'!$BK$17:$BK$72,0)),"")</f>
        <v/>
      </c>
      <c r="CC40" s="201" t="str">
        <f>IFERROR(INDEX('Classificação 2 encontros'!#REF!,MATCH($N40,'Classificação 2 encontros'!$BK$17:$BK$72,0)),"")</f>
        <v/>
      </c>
      <c r="CD40" s="201" t="str">
        <f>IFERROR(INDEX('Classificação 2 encontros'!#REF!,MATCH($N40,'Classificação 2 encontros'!$BK$17:$BK$72,0)),"")</f>
        <v/>
      </c>
      <c r="CE40" s="201" t="str">
        <f>IFERROR(INDEX('Classificação 2 encontros'!BI40:BI95,MATCH($N40,'Classificação 2 encontros'!$BK$17:$BK$72,0)),"")</f>
        <v/>
      </c>
      <c r="CF40" s="201" t="str">
        <f>IFERROR(INDEX('Classificação 2 encontros'!#REF!,MATCH($N40,'Classificação 2 encontros'!$BK$17:$BK$72,0)),"")</f>
        <v/>
      </c>
      <c r="CG40" s="201" t="str">
        <f>IFERROR(INDEX('Classificação 2 encontros'!#REF!,MATCH($N40,'Classificação 2 encontros'!$BK$17:$BK$72,0)),"")</f>
        <v/>
      </c>
      <c r="CH40" s="174" t="str">
        <f t="shared" si="5"/>
        <v/>
      </c>
      <c r="CI40" s="200">
        <v>24</v>
      </c>
      <c r="CJ40" s="79"/>
      <c r="CL40" s="78"/>
      <c r="CM40" s="78"/>
    </row>
    <row r="41" spans="2:91" s="73" customFormat="1" ht="18.75" customHeight="1" x14ac:dyDescent="0.3">
      <c r="B41" s="195" t="str">
        <f>IFERROR(INDEX('Classificação 2 encontros'!B41:B96,MATCH($N41,'Classificação 2 encontros'!$J$17:$J$72,0)),"")</f>
        <v/>
      </c>
      <c r="C41" s="195" t="str">
        <f>IFERROR(INDEX('Classificação 2 encontros'!C41:C96,MATCH($N41,'Classificação 2 encontros'!$J$17:$J$72,0)),"")</f>
        <v/>
      </c>
      <c r="D41" s="196" t="str">
        <f>IFERROR(INDEX('Classificação 2 encontros'!D41:D96,MATCH($N41,'Classificação 2 encontros'!$J$17:$J$72,0)),"")</f>
        <v/>
      </c>
      <c r="E41" s="196" t="str">
        <f>IFERROR(INDEX('Classificação 2 encontros'!E41:E96,MATCH($N41,'Classificação 2 encontros'!$J$17:$J$72,0)),"")</f>
        <v/>
      </c>
      <c r="F41" s="196" t="str">
        <f>IFERROR(INDEX('Classificação 2 encontros'!F41:F96,MATCH($N41,'Classificação 2 encontros'!$J$17:$J$72,0)),"")</f>
        <v/>
      </c>
      <c r="G41" s="197" t="str">
        <f>IFERROR(INDEX('Classificação 2 encontros'!G41:G96,MATCH($N41,'Classificação 2 encontros'!$J$17:$J$72,0)),"")</f>
        <v/>
      </c>
      <c r="H41" s="196" t="str">
        <f>IFERROR(INDEX('Classificação 2 encontros'!#REF!,MATCH($N41,'Classificação 2 encontros'!$J$17:$J$72,0)),"")</f>
        <v/>
      </c>
      <c r="I41" s="196" t="str">
        <f>IFERROR(INDEX('Classificação 2 encontros'!#REF!,MATCH($N41,'Classificação 2 encontros'!$J$17:$J$72,0)),"")</f>
        <v/>
      </c>
      <c r="J41" s="197" t="str">
        <f>IFERROR(INDEX('Classificação 2 encontros'!H41:H96,MATCH($N41,'Classificação 2 encontros'!$J$17:$J$72,0)),"")</f>
        <v/>
      </c>
      <c r="K41" s="196" t="str">
        <f>IFERROR(INDEX('Classificação 2 encontros'!#REF!,MATCH($N41,'Classificação 2 encontros'!$J$17:$J$72,0)),"")</f>
        <v/>
      </c>
      <c r="L41" s="196" t="str">
        <f>IFERROR(INDEX('Classificação 2 encontros'!#REF!,MATCH($N41,'Classificação 2 encontros'!$J$17:$J$72,0)),"")</f>
        <v/>
      </c>
      <c r="M41" s="198" t="str">
        <f t="shared" si="0"/>
        <v/>
      </c>
      <c r="N41" s="199">
        <v>25</v>
      </c>
      <c r="O41" s="78"/>
      <c r="P41" s="78"/>
      <c r="Q41" s="201" t="str">
        <f>IFERROR(INDEX('Classificação 2 encontros'!M41:M96,MATCH($N41,'Classificação 2 encontros'!$U$17:$U$72,0)),"")</f>
        <v/>
      </c>
      <c r="R41" s="201" t="str">
        <f>IFERROR(INDEX('Classificação 2 encontros'!N41:N96,MATCH($N41,'Classificação 2 encontros'!$U$17:$U$72,0)),"")</f>
        <v/>
      </c>
      <c r="S41" s="203" t="str">
        <f>IFERROR(INDEX('Classificação 2 encontros'!O41:O96,MATCH($N41,'Classificação 2 encontros'!$U$17:$U$72,0)),"")</f>
        <v/>
      </c>
      <c r="T41" s="203" t="str">
        <f>IFERROR(INDEX('Classificação 2 encontros'!P41:P96,MATCH($N41,'Classificação 2 encontros'!$U$17:$U$72,0)),"")</f>
        <v/>
      </c>
      <c r="U41" s="203" t="str">
        <f>IFERROR(INDEX('Classificação 2 encontros'!Q41:Q96,MATCH($N41,'Classificação 2 encontros'!$U$17:$U$72,0)),"")</f>
        <v/>
      </c>
      <c r="V41" s="204" t="str">
        <f>IFERROR(INDEX('Classificação 2 encontros'!R41:R96,MATCH($N41,'Classificação 2 encontros'!$U$17:$U$72,0)),"")</f>
        <v/>
      </c>
      <c r="W41" s="203" t="str">
        <f>IFERROR(INDEX('Classificação 2 encontros'!#REF!,MATCH($N41,'Classificação 2 encontros'!$U$17:$U$72,0)),"")</f>
        <v/>
      </c>
      <c r="X41" s="203" t="str">
        <f>IFERROR(INDEX('Classificação 2 encontros'!#REF!,MATCH($N41,'Classificação 2 encontros'!$U$17:$U$72,0)),"")</f>
        <v/>
      </c>
      <c r="Y41" s="204" t="str">
        <f>IFERROR(INDEX('Classificação 2 encontros'!S41:S96,MATCH($N41,'Classificação 2 encontros'!$U$17:$U$72,0)),"")</f>
        <v/>
      </c>
      <c r="Z41" s="203" t="str">
        <f>IFERROR(INDEX('Classificação 2 encontros'!#REF!,MATCH($N41,'Classificação 2 encontros'!$U$17:$U$72,0)),"")</f>
        <v/>
      </c>
      <c r="AA41" s="203" t="str">
        <f>IFERROR(INDEX('Classificação 2 encontros'!#REF!,MATCH($N41,'Classificação 2 encontros'!$U$17:$U$72,0)),"")</f>
        <v/>
      </c>
      <c r="AB41" s="174" t="str">
        <f t="shared" si="1"/>
        <v/>
      </c>
      <c r="AC41" s="200">
        <v>25</v>
      </c>
      <c r="AD41" s="79"/>
      <c r="AF41" s="201" t="str">
        <f>IFERROR(INDEX('Classificação 2 encontros'!X41:X96,MATCH($N41,'Classificação 2 encontros'!$AF$17:$AF$72,0)),"")</f>
        <v/>
      </c>
      <c r="AG41" s="201" t="str">
        <f>IFERROR(INDEX('Classificação 2 encontros'!Y41:Y96,MATCH($N41,'Classificação 2 encontros'!$AF$17:$AF$72,0)),"")</f>
        <v/>
      </c>
      <c r="AH41" s="203" t="str">
        <f>IFERROR(INDEX('Classificação 2 encontros'!Z41:Z96,MATCH($N41,'Classificação 2 encontros'!$AF$17:$AF$72,0)),"")</f>
        <v/>
      </c>
      <c r="AI41" s="203" t="str">
        <f>IFERROR(INDEX('Classificação 2 encontros'!AA41:AA96,MATCH($N41,'Classificação 2 encontros'!$AF$17:$AF$72,0)),"")</f>
        <v/>
      </c>
      <c r="AJ41" s="203" t="str">
        <f>IFERROR(INDEX('Classificação 2 encontros'!AB41:AB96,MATCH($N41,'Classificação 2 encontros'!$AF$17:$AF$72,0)),"")</f>
        <v/>
      </c>
      <c r="AK41" s="204" t="str">
        <f>IFERROR(INDEX('Classificação 2 encontros'!AC41:AC96,MATCH($N41,'Classificação 2 encontros'!$AF$17:$AF$72,0)),"")</f>
        <v/>
      </c>
      <c r="AL41" s="203" t="str">
        <f>IFERROR(INDEX('Classificação 2 encontros'!#REF!,MATCH($N41,'Classificação 2 encontros'!$AF$17:$AF$72,0)),"")</f>
        <v/>
      </c>
      <c r="AM41" s="174" t="str">
        <f>IFERROR(INDEX('Classificação 2 encontros'!#REF!,MATCH($N41,'Classificação 2 encontros'!$AF$17:$AF$72,0)),"")</f>
        <v/>
      </c>
      <c r="AN41" s="204" t="str">
        <f>IFERROR(INDEX('Classificação 2 encontros'!AD41:AD96,MATCH($N41,'Classificação 2 encontros'!$AF$17:$AF$72,0)),"")</f>
        <v/>
      </c>
      <c r="AO41" s="203" t="str">
        <f>IFERROR(INDEX('Classificação 2 encontros'!#REF!,MATCH($N41,'Classificação 2 encontros'!$AF$17:$AF$72,0)),"")</f>
        <v/>
      </c>
      <c r="AP41" s="174" t="str">
        <f>IFERROR(INDEX('Classificação 2 encontros'!#REF!,MATCH($N41,'Classificação 2 encontros'!$AF$17:$AF$72,0)),"")</f>
        <v/>
      </c>
      <c r="AQ41" s="174" t="str">
        <f t="shared" si="2"/>
        <v/>
      </c>
      <c r="AR41" s="200">
        <v>25</v>
      </c>
      <c r="AS41" s="78"/>
      <c r="AT41" s="201" t="str">
        <f>IFERROR(INDEX('Classificação 2 encontros'!AH41:AH96,MATCH($N41,'Classificação 2 encontros'!$AP$17:$AP$72,0)),"")</f>
        <v/>
      </c>
      <c r="AU41" s="201" t="str">
        <f>IFERROR(INDEX('Classificação 2 encontros'!AI41:AI96,MATCH($N41,'Classificação 2 encontros'!$AP$17:$AP$72,0)),"")</f>
        <v/>
      </c>
      <c r="AV41" s="201" t="str">
        <f>IFERROR(INDEX('Classificação 2 encontros'!AJ41:AJ96,MATCH($N41,'Classificação 2 encontros'!$AP$17:$AP$72,0)),"")</f>
        <v/>
      </c>
      <c r="AW41" s="201" t="str">
        <f>IFERROR(INDEX('Classificação 2 encontros'!AK41:AK96,MATCH($N41,'Classificação 2 encontros'!$AP$17:$AP$72,0)),"")</f>
        <v/>
      </c>
      <c r="AX41" s="201" t="str">
        <f>IFERROR(INDEX('Classificação 2 encontros'!AL41:AL96,MATCH($N41,'Classificação 2 encontros'!$AP$17:$AP$72,0)),"")</f>
        <v/>
      </c>
      <c r="AY41" s="202" t="str">
        <f>IFERROR(INDEX('Classificação 2 encontros'!AM41:AM96,MATCH($N41,'Classificação 2 encontros'!$AP$17:$AP$72,0)),"")</f>
        <v/>
      </c>
      <c r="AZ41" s="201" t="str">
        <f>IFERROR(INDEX('Classificação 2 encontros'!#REF!,MATCH($N41,'Classificação 2 encontros'!$AP$17:$AP$72,0)),"")</f>
        <v/>
      </c>
      <c r="BA41" s="201" t="str">
        <f>IFERROR(INDEX('Classificação 2 encontros'!#REF!,MATCH($N41,'Classificação 2 encontros'!$AP$17:$AP$72,0)),"")</f>
        <v/>
      </c>
      <c r="BB41" s="202" t="str">
        <f>IFERROR(INDEX('Classificação 2 encontros'!AN41:AN96,MATCH($N41,'Classificação 2 encontros'!$AP$17:$AP$72,0)),"")</f>
        <v/>
      </c>
      <c r="BC41" s="201" t="str">
        <f>IFERROR(INDEX('Classificação 2 encontros'!#REF!,MATCH($N41,'Classificação 2 encontros'!$AP$17:$AP$72,0)),"")</f>
        <v/>
      </c>
      <c r="BD41" s="201" t="str">
        <f>IFERROR(INDEX('Classificação 2 encontros'!#REF!,MATCH($N41,'Classificação 2 encontros'!$AP$17:$AP$72,0)),"")</f>
        <v/>
      </c>
      <c r="BE41" s="174" t="str">
        <f t="shared" si="3"/>
        <v/>
      </c>
      <c r="BF41" s="200">
        <v>25</v>
      </c>
      <c r="BH41" s="201" t="str">
        <f>IFERROR(INDEX('Classificação 2 encontros'!AR41:AR96,MATCH($N41,'Classificação 2 encontros'!$AZ$17:$AZ$72,0)),"")</f>
        <v/>
      </c>
      <c r="BI41" s="201" t="str">
        <f>IFERROR(INDEX('Classificação 2 encontros'!AS41:AS96,MATCH($N41,'Classificação 2 encontros'!$AZ$17:$AZ$72,0)),"")</f>
        <v/>
      </c>
      <c r="BJ41" s="206" t="str">
        <f>IFERROR(INDEX('Classificação 2 encontros'!AT41:AT96,MATCH($N41,'Classificação 2 encontros'!$AZ$17:$AZ$72,0)),"")</f>
        <v/>
      </c>
      <c r="BK41" s="206" t="str">
        <f>IFERROR(INDEX('Classificação 2 encontros'!AU41:AU96,MATCH($N41,'Classificação 2 encontros'!$AZ$17:$AZ$72,0)),"")</f>
        <v/>
      </c>
      <c r="BL41" s="206" t="str">
        <f>IFERROR(INDEX('Classificação 2 encontros'!AV41:AV96,MATCH($N41,'Classificação 2 encontros'!$AZ$17:$AZ$72,0)),"")</f>
        <v/>
      </c>
      <c r="BM41" s="202" t="str">
        <f>IFERROR(INDEX('Classificação 2 encontros'!AW41:AW96,MATCH($N41,'Classificação 2 encontros'!$AZ$17:$AZ$72,0)),"")</f>
        <v/>
      </c>
      <c r="BN41" s="201" t="str">
        <f>IFERROR(INDEX('Classificação 2 encontros'!#REF!,MATCH($N41,'Classificação 2 encontros'!$AZ$17:$AZ$72,0)),"")</f>
        <v/>
      </c>
      <c r="BO41" s="201" t="str">
        <f>IFERROR(INDEX('Classificação 2 encontros'!#REF!,MATCH($N41,'Classificação 2 encontros'!$AZ$17:$AZ$72,0)),"")</f>
        <v/>
      </c>
      <c r="BP41" s="202" t="str">
        <f>IFERROR(INDEX('Classificação 2 encontros'!AX41:AX96,MATCH($N41,'Classificação 2 encontros'!$AZ$17:$AZ$72,0)),"")</f>
        <v/>
      </c>
      <c r="BQ41" s="201" t="str">
        <f>IFERROR(INDEX('Classificação 2 encontros'!#REF!,MATCH($N41,'Classificação 2 encontros'!$AZ$17:$AZ$72,0)),"")</f>
        <v/>
      </c>
      <c r="BR41" s="201" t="str">
        <f>IFERROR(INDEX('Classificação 2 encontros'!#REF!,MATCH($N41,'Classificação 2 encontros'!$AZ$17:$AZ$72,0)),"")</f>
        <v/>
      </c>
      <c r="BS41" s="174" t="str">
        <f t="shared" si="4"/>
        <v/>
      </c>
      <c r="BT41" s="200">
        <v>25</v>
      </c>
      <c r="BU41" s="78"/>
      <c r="BV41" s="78"/>
      <c r="BW41" s="201" t="str">
        <f>IFERROR(INDEX('Classificação 2 encontros'!BC41:BC96,MATCH($N41,'Classificação 2 encontros'!$BK$17:$BK$72,0)),"")</f>
        <v/>
      </c>
      <c r="BX41" s="201" t="str">
        <f>IFERROR(INDEX('Classificação 2 encontros'!BD41:BD96,MATCH($N41,'Classificação 2 encontros'!$BK$17:$BK$72,0)),"")</f>
        <v/>
      </c>
      <c r="BY41" s="201" t="str">
        <f>IFERROR(INDEX('Classificação 2 encontros'!BE41:BE96,MATCH($N41,'Classificação 2 encontros'!$BK$17:$BK$72,0)),"")</f>
        <v/>
      </c>
      <c r="BZ41" s="201" t="str">
        <f>IFERROR(INDEX('Classificação 2 encontros'!BF41:BF96,MATCH($N41,'Classificação 2 encontros'!$BK$17:$BK$72,0)),"")</f>
        <v/>
      </c>
      <c r="CA41" s="201" t="str">
        <f>IFERROR(INDEX('Classificação 2 encontros'!BG41:BG96,MATCH($N41,'Classificação 2 encontros'!$BK$17:$BK$72,0)),"")</f>
        <v/>
      </c>
      <c r="CB41" s="201" t="str">
        <f>IFERROR(INDEX('Classificação 2 encontros'!BH41:BH96,MATCH($N41,'Classificação 2 encontros'!$BK$17:$BK$72,0)),"")</f>
        <v/>
      </c>
      <c r="CC41" s="201" t="str">
        <f>IFERROR(INDEX('Classificação 2 encontros'!#REF!,MATCH($N41,'Classificação 2 encontros'!$BK$17:$BK$72,0)),"")</f>
        <v/>
      </c>
      <c r="CD41" s="201" t="str">
        <f>IFERROR(INDEX('Classificação 2 encontros'!#REF!,MATCH($N41,'Classificação 2 encontros'!$BK$17:$BK$72,0)),"")</f>
        <v/>
      </c>
      <c r="CE41" s="201" t="str">
        <f>IFERROR(INDEX('Classificação 2 encontros'!BI41:BI96,MATCH($N41,'Classificação 2 encontros'!$BK$17:$BK$72,0)),"")</f>
        <v/>
      </c>
      <c r="CF41" s="201" t="str">
        <f>IFERROR(INDEX('Classificação 2 encontros'!#REF!,MATCH($N41,'Classificação 2 encontros'!$BK$17:$BK$72,0)),"")</f>
        <v/>
      </c>
      <c r="CG41" s="201" t="str">
        <f>IFERROR(INDEX('Classificação 2 encontros'!#REF!,MATCH($N41,'Classificação 2 encontros'!$BK$17:$BK$72,0)),"")</f>
        <v/>
      </c>
      <c r="CH41" s="174" t="str">
        <f t="shared" si="5"/>
        <v/>
      </c>
      <c r="CI41" s="200">
        <v>25</v>
      </c>
      <c r="CJ41" s="79"/>
      <c r="CL41" s="78"/>
      <c r="CM41" s="78"/>
    </row>
    <row r="42" spans="2:91" s="73" customFormat="1" ht="18.75" customHeight="1" x14ac:dyDescent="0.3">
      <c r="B42" s="195" t="str">
        <f>IFERROR(INDEX('Classificação 2 encontros'!B42:B97,MATCH($N42,'Classificação 2 encontros'!$J$17:$J$72,0)),"")</f>
        <v/>
      </c>
      <c r="C42" s="195" t="str">
        <f>IFERROR(INDEX('Classificação 2 encontros'!C42:C97,MATCH($N42,'Classificação 2 encontros'!$J$17:$J$72,0)),"")</f>
        <v/>
      </c>
      <c r="D42" s="196" t="str">
        <f>IFERROR(INDEX('Classificação 2 encontros'!D42:D97,MATCH($N42,'Classificação 2 encontros'!$J$17:$J$72,0)),"")</f>
        <v/>
      </c>
      <c r="E42" s="196" t="str">
        <f>IFERROR(INDEX('Classificação 2 encontros'!E42:E97,MATCH($N42,'Classificação 2 encontros'!$J$17:$J$72,0)),"")</f>
        <v/>
      </c>
      <c r="F42" s="196" t="str">
        <f>IFERROR(INDEX('Classificação 2 encontros'!F42:F97,MATCH($N42,'Classificação 2 encontros'!$J$17:$J$72,0)),"")</f>
        <v/>
      </c>
      <c r="G42" s="197" t="str">
        <f>IFERROR(INDEX('Classificação 2 encontros'!G42:G97,MATCH($N42,'Classificação 2 encontros'!$J$17:$J$72,0)),"")</f>
        <v/>
      </c>
      <c r="H42" s="196" t="str">
        <f>IFERROR(INDEX('Classificação 2 encontros'!#REF!,MATCH($N42,'Classificação 2 encontros'!$J$17:$J$72,0)),"")</f>
        <v/>
      </c>
      <c r="I42" s="196" t="str">
        <f>IFERROR(INDEX('Classificação 2 encontros'!#REF!,MATCH($N42,'Classificação 2 encontros'!$J$17:$J$72,0)),"")</f>
        <v/>
      </c>
      <c r="J42" s="197" t="str">
        <f>IFERROR(INDEX('Classificação 2 encontros'!H42:H97,MATCH($N42,'Classificação 2 encontros'!$J$17:$J$72,0)),"")</f>
        <v/>
      </c>
      <c r="K42" s="196" t="str">
        <f>IFERROR(INDEX('Classificação 2 encontros'!#REF!,MATCH($N42,'Classificação 2 encontros'!$J$17:$J$72,0)),"")</f>
        <v/>
      </c>
      <c r="L42" s="196" t="str">
        <f>IFERROR(INDEX('Classificação 2 encontros'!#REF!,MATCH($N42,'Classificação 2 encontros'!$J$17:$J$72,0)),"")</f>
        <v/>
      </c>
      <c r="M42" s="198" t="str">
        <f t="shared" si="0"/>
        <v/>
      </c>
      <c r="N42" s="199">
        <v>26</v>
      </c>
      <c r="O42" s="78"/>
      <c r="P42" s="78"/>
      <c r="Q42" s="201" t="str">
        <f>IFERROR(INDEX('Classificação 2 encontros'!M42:M97,MATCH($N42,'Classificação 2 encontros'!$U$17:$U$72,0)),"")</f>
        <v/>
      </c>
      <c r="R42" s="201" t="str">
        <f>IFERROR(INDEX('Classificação 2 encontros'!N42:N97,MATCH($N42,'Classificação 2 encontros'!$U$17:$U$72,0)),"")</f>
        <v/>
      </c>
      <c r="S42" s="203" t="str">
        <f>IFERROR(INDEX('Classificação 2 encontros'!O42:O97,MATCH($N42,'Classificação 2 encontros'!$U$17:$U$72,0)),"")</f>
        <v/>
      </c>
      <c r="T42" s="203" t="str">
        <f>IFERROR(INDEX('Classificação 2 encontros'!P42:P97,MATCH($N42,'Classificação 2 encontros'!$U$17:$U$72,0)),"")</f>
        <v/>
      </c>
      <c r="U42" s="203" t="str">
        <f>IFERROR(INDEX('Classificação 2 encontros'!Q42:Q97,MATCH($N42,'Classificação 2 encontros'!$U$17:$U$72,0)),"")</f>
        <v/>
      </c>
      <c r="V42" s="204" t="str">
        <f>IFERROR(INDEX('Classificação 2 encontros'!R42:R97,MATCH($N42,'Classificação 2 encontros'!$U$17:$U$72,0)),"")</f>
        <v/>
      </c>
      <c r="W42" s="203" t="str">
        <f>IFERROR(INDEX('Classificação 2 encontros'!#REF!,MATCH($N42,'Classificação 2 encontros'!$U$17:$U$72,0)),"")</f>
        <v/>
      </c>
      <c r="X42" s="203" t="str">
        <f>IFERROR(INDEX('Classificação 2 encontros'!#REF!,MATCH($N42,'Classificação 2 encontros'!$U$17:$U$72,0)),"")</f>
        <v/>
      </c>
      <c r="Y42" s="204" t="str">
        <f>IFERROR(INDEX('Classificação 2 encontros'!S42:S97,MATCH($N42,'Classificação 2 encontros'!$U$17:$U$72,0)),"")</f>
        <v/>
      </c>
      <c r="Z42" s="203" t="str">
        <f>IFERROR(INDEX('Classificação 2 encontros'!#REF!,MATCH($N42,'Classificação 2 encontros'!$U$17:$U$72,0)),"")</f>
        <v/>
      </c>
      <c r="AA42" s="203" t="str">
        <f>IFERROR(INDEX('Classificação 2 encontros'!#REF!,MATCH($N42,'Classificação 2 encontros'!$U$17:$U$72,0)),"")</f>
        <v/>
      </c>
      <c r="AB42" s="174" t="str">
        <f t="shared" si="1"/>
        <v/>
      </c>
      <c r="AC42" s="200">
        <v>26</v>
      </c>
      <c r="AD42" s="79"/>
      <c r="AF42" s="201" t="str">
        <f>IFERROR(INDEX('Classificação 2 encontros'!X42:X97,MATCH($N42,'Classificação 2 encontros'!$AF$17:$AF$72,0)),"")</f>
        <v/>
      </c>
      <c r="AG42" s="201" t="str">
        <f>IFERROR(INDEX('Classificação 2 encontros'!Y42:Y97,MATCH($N42,'Classificação 2 encontros'!$AF$17:$AF$72,0)),"")</f>
        <v/>
      </c>
      <c r="AH42" s="203" t="str">
        <f>IFERROR(INDEX('Classificação 2 encontros'!Z42:Z97,MATCH($N42,'Classificação 2 encontros'!$AF$17:$AF$72,0)),"")</f>
        <v/>
      </c>
      <c r="AI42" s="203" t="str">
        <f>IFERROR(INDEX('Classificação 2 encontros'!AA42:AA97,MATCH($N42,'Classificação 2 encontros'!$AF$17:$AF$72,0)),"")</f>
        <v/>
      </c>
      <c r="AJ42" s="203" t="str">
        <f>IFERROR(INDEX('Classificação 2 encontros'!AB42:AB97,MATCH($N42,'Classificação 2 encontros'!$AF$17:$AF$72,0)),"")</f>
        <v/>
      </c>
      <c r="AK42" s="204" t="str">
        <f>IFERROR(INDEX('Classificação 2 encontros'!AC42:AC97,MATCH($N42,'Classificação 2 encontros'!$AF$17:$AF$72,0)),"")</f>
        <v/>
      </c>
      <c r="AL42" s="203" t="str">
        <f>IFERROR(INDEX('Classificação 2 encontros'!#REF!,MATCH($N42,'Classificação 2 encontros'!$AF$17:$AF$72,0)),"")</f>
        <v/>
      </c>
      <c r="AM42" s="174" t="str">
        <f>IFERROR(INDEX('Classificação 2 encontros'!#REF!,MATCH($N42,'Classificação 2 encontros'!$AF$17:$AF$72,0)),"")</f>
        <v/>
      </c>
      <c r="AN42" s="204" t="str">
        <f>IFERROR(INDEX('Classificação 2 encontros'!AD42:AD97,MATCH($N42,'Classificação 2 encontros'!$AF$17:$AF$72,0)),"")</f>
        <v/>
      </c>
      <c r="AO42" s="203" t="str">
        <f>IFERROR(INDEX('Classificação 2 encontros'!#REF!,MATCH($N42,'Classificação 2 encontros'!$AF$17:$AF$72,0)),"")</f>
        <v/>
      </c>
      <c r="AP42" s="174" t="str">
        <f>IFERROR(INDEX('Classificação 2 encontros'!#REF!,MATCH($N42,'Classificação 2 encontros'!$AF$17:$AF$72,0)),"")</f>
        <v/>
      </c>
      <c r="AQ42" s="174" t="str">
        <f t="shared" si="2"/>
        <v/>
      </c>
      <c r="AR42" s="200">
        <v>26</v>
      </c>
      <c r="AS42" s="78"/>
      <c r="AT42" s="201" t="str">
        <f>IFERROR(INDEX('Classificação 2 encontros'!AH42:AH97,MATCH($N42,'Classificação 2 encontros'!$AP$17:$AP$72,0)),"")</f>
        <v/>
      </c>
      <c r="AU42" s="201" t="str">
        <f>IFERROR(INDEX('Classificação 2 encontros'!AI42:AI97,MATCH($N42,'Classificação 2 encontros'!$AP$17:$AP$72,0)),"")</f>
        <v/>
      </c>
      <c r="AV42" s="201" t="str">
        <f>IFERROR(INDEX('Classificação 2 encontros'!AJ42:AJ97,MATCH($N42,'Classificação 2 encontros'!$AP$17:$AP$72,0)),"")</f>
        <v/>
      </c>
      <c r="AW42" s="201" t="str">
        <f>IFERROR(INDEX('Classificação 2 encontros'!AK42:AK97,MATCH($N42,'Classificação 2 encontros'!$AP$17:$AP$72,0)),"")</f>
        <v/>
      </c>
      <c r="AX42" s="201" t="str">
        <f>IFERROR(INDEX('Classificação 2 encontros'!AL42:AL97,MATCH($N42,'Classificação 2 encontros'!$AP$17:$AP$72,0)),"")</f>
        <v/>
      </c>
      <c r="AY42" s="202" t="str">
        <f>IFERROR(INDEX('Classificação 2 encontros'!AM42:AM97,MATCH($N42,'Classificação 2 encontros'!$AP$17:$AP$72,0)),"")</f>
        <v/>
      </c>
      <c r="AZ42" s="201" t="str">
        <f>IFERROR(INDEX('Classificação 2 encontros'!#REF!,MATCH($N42,'Classificação 2 encontros'!$AP$17:$AP$72,0)),"")</f>
        <v/>
      </c>
      <c r="BA42" s="201" t="str">
        <f>IFERROR(INDEX('Classificação 2 encontros'!#REF!,MATCH($N42,'Classificação 2 encontros'!$AP$17:$AP$72,0)),"")</f>
        <v/>
      </c>
      <c r="BB42" s="202" t="str">
        <f>IFERROR(INDEX('Classificação 2 encontros'!AN42:AN97,MATCH($N42,'Classificação 2 encontros'!$AP$17:$AP$72,0)),"")</f>
        <v/>
      </c>
      <c r="BC42" s="201" t="str">
        <f>IFERROR(INDEX('Classificação 2 encontros'!#REF!,MATCH($N42,'Classificação 2 encontros'!$AP$17:$AP$72,0)),"")</f>
        <v/>
      </c>
      <c r="BD42" s="201" t="str">
        <f>IFERROR(INDEX('Classificação 2 encontros'!#REF!,MATCH($N42,'Classificação 2 encontros'!$AP$17:$AP$72,0)),"")</f>
        <v/>
      </c>
      <c r="BE42" s="174" t="str">
        <f t="shared" si="3"/>
        <v/>
      </c>
      <c r="BF42" s="200">
        <v>26</v>
      </c>
      <c r="BH42" s="201" t="str">
        <f>IFERROR(INDEX('Classificação 2 encontros'!AR42:AR97,MATCH($N42,'Classificação 2 encontros'!$AZ$17:$AZ$72,0)),"")</f>
        <v/>
      </c>
      <c r="BI42" s="201" t="str">
        <f>IFERROR(INDEX('Classificação 2 encontros'!AS42:AS97,MATCH($N42,'Classificação 2 encontros'!$AZ$17:$AZ$72,0)),"")</f>
        <v/>
      </c>
      <c r="BJ42" s="206" t="str">
        <f>IFERROR(INDEX('Classificação 2 encontros'!AT42:AT97,MATCH($N42,'Classificação 2 encontros'!$AZ$17:$AZ$72,0)),"")</f>
        <v/>
      </c>
      <c r="BK42" s="206" t="str">
        <f>IFERROR(INDEX('Classificação 2 encontros'!AU42:AU97,MATCH($N42,'Classificação 2 encontros'!$AZ$17:$AZ$72,0)),"")</f>
        <v/>
      </c>
      <c r="BL42" s="206" t="str">
        <f>IFERROR(INDEX('Classificação 2 encontros'!AV42:AV97,MATCH($N42,'Classificação 2 encontros'!$AZ$17:$AZ$72,0)),"")</f>
        <v/>
      </c>
      <c r="BM42" s="202" t="str">
        <f>IFERROR(INDEX('Classificação 2 encontros'!AW42:AW97,MATCH($N42,'Classificação 2 encontros'!$AZ$17:$AZ$72,0)),"")</f>
        <v/>
      </c>
      <c r="BN42" s="201" t="str">
        <f>IFERROR(INDEX('Classificação 2 encontros'!#REF!,MATCH($N42,'Classificação 2 encontros'!$AZ$17:$AZ$72,0)),"")</f>
        <v/>
      </c>
      <c r="BO42" s="201" t="str">
        <f>IFERROR(INDEX('Classificação 2 encontros'!#REF!,MATCH($N42,'Classificação 2 encontros'!$AZ$17:$AZ$72,0)),"")</f>
        <v/>
      </c>
      <c r="BP42" s="202" t="str">
        <f>IFERROR(INDEX('Classificação 2 encontros'!AX42:AX97,MATCH($N42,'Classificação 2 encontros'!$AZ$17:$AZ$72,0)),"")</f>
        <v/>
      </c>
      <c r="BQ42" s="201" t="str">
        <f>IFERROR(INDEX('Classificação 2 encontros'!#REF!,MATCH($N42,'Classificação 2 encontros'!$AZ$17:$AZ$72,0)),"")</f>
        <v/>
      </c>
      <c r="BR42" s="201" t="str">
        <f>IFERROR(INDEX('Classificação 2 encontros'!#REF!,MATCH($N42,'Classificação 2 encontros'!$AZ$17:$AZ$72,0)),"")</f>
        <v/>
      </c>
      <c r="BS42" s="174" t="str">
        <f t="shared" si="4"/>
        <v/>
      </c>
      <c r="BT42" s="200">
        <v>26</v>
      </c>
      <c r="BU42" s="78"/>
      <c r="BV42" s="78"/>
      <c r="BW42" s="201" t="str">
        <f>IFERROR(INDEX('Classificação 2 encontros'!BC42:BC97,MATCH($N42,'Classificação 2 encontros'!$BK$17:$BK$72,0)),"")</f>
        <v/>
      </c>
      <c r="BX42" s="201" t="str">
        <f>IFERROR(INDEX('Classificação 2 encontros'!BD42:BD97,MATCH($N42,'Classificação 2 encontros'!$BK$17:$BK$72,0)),"")</f>
        <v/>
      </c>
      <c r="BY42" s="201" t="str">
        <f>IFERROR(INDEX('Classificação 2 encontros'!BE42:BE97,MATCH($N42,'Classificação 2 encontros'!$BK$17:$BK$72,0)),"")</f>
        <v/>
      </c>
      <c r="BZ42" s="201" t="str">
        <f>IFERROR(INDEX('Classificação 2 encontros'!BF42:BF97,MATCH($N42,'Classificação 2 encontros'!$BK$17:$BK$72,0)),"")</f>
        <v/>
      </c>
      <c r="CA42" s="201" t="str">
        <f>IFERROR(INDEX('Classificação 2 encontros'!BG42:BG97,MATCH($N42,'Classificação 2 encontros'!$BK$17:$BK$72,0)),"")</f>
        <v/>
      </c>
      <c r="CB42" s="201" t="str">
        <f>IFERROR(INDEX('Classificação 2 encontros'!BH42:BH97,MATCH($N42,'Classificação 2 encontros'!$BK$17:$BK$72,0)),"")</f>
        <v/>
      </c>
      <c r="CC42" s="201" t="str">
        <f>IFERROR(INDEX('Classificação 2 encontros'!#REF!,MATCH($N42,'Classificação 2 encontros'!$BK$17:$BK$72,0)),"")</f>
        <v/>
      </c>
      <c r="CD42" s="201" t="str">
        <f>IFERROR(INDEX('Classificação 2 encontros'!#REF!,MATCH($N42,'Classificação 2 encontros'!$BK$17:$BK$72,0)),"")</f>
        <v/>
      </c>
      <c r="CE42" s="201" t="str">
        <f>IFERROR(INDEX('Classificação 2 encontros'!BI42:BI97,MATCH($N42,'Classificação 2 encontros'!$BK$17:$BK$72,0)),"")</f>
        <v/>
      </c>
      <c r="CF42" s="201" t="str">
        <f>IFERROR(INDEX('Classificação 2 encontros'!#REF!,MATCH($N42,'Classificação 2 encontros'!$BK$17:$BK$72,0)),"")</f>
        <v/>
      </c>
      <c r="CG42" s="201" t="str">
        <f>IFERROR(INDEX('Classificação 2 encontros'!#REF!,MATCH($N42,'Classificação 2 encontros'!$BK$17:$BK$72,0)),"")</f>
        <v/>
      </c>
      <c r="CH42" s="174" t="str">
        <f t="shared" si="5"/>
        <v/>
      </c>
      <c r="CI42" s="200">
        <v>26</v>
      </c>
      <c r="CJ42" s="79"/>
      <c r="CL42" s="78"/>
      <c r="CM42" s="78"/>
    </row>
    <row r="43" spans="2:91" s="73" customFormat="1" ht="18.75" customHeight="1" x14ac:dyDescent="0.3">
      <c r="B43" s="195" t="str">
        <f>IFERROR(INDEX('Classificação 2 encontros'!B43:B98,MATCH($N43,'Classificação 2 encontros'!$J$17:$J$72,0)),"")</f>
        <v/>
      </c>
      <c r="C43" s="195" t="str">
        <f>IFERROR(INDEX('Classificação 2 encontros'!C43:C98,MATCH($N43,'Classificação 2 encontros'!$J$17:$J$72,0)),"")</f>
        <v/>
      </c>
      <c r="D43" s="196" t="str">
        <f>IFERROR(INDEX('Classificação 2 encontros'!D43:D98,MATCH($N43,'Classificação 2 encontros'!$J$17:$J$72,0)),"")</f>
        <v/>
      </c>
      <c r="E43" s="196" t="str">
        <f>IFERROR(INDEX('Classificação 2 encontros'!E43:E98,MATCH($N43,'Classificação 2 encontros'!$J$17:$J$72,0)),"")</f>
        <v/>
      </c>
      <c r="F43" s="196" t="str">
        <f>IFERROR(INDEX('Classificação 2 encontros'!F43:F98,MATCH($N43,'Classificação 2 encontros'!$J$17:$J$72,0)),"")</f>
        <v/>
      </c>
      <c r="G43" s="197" t="str">
        <f>IFERROR(INDEX('Classificação 2 encontros'!G43:G98,MATCH($N43,'Classificação 2 encontros'!$J$17:$J$72,0)),"")</f>
        <v/>
      </c>
      <c r="H43" s="196" t="str">
        <f>IFERROR(INDEX('Classificação 2 encontros'!#REF!,MATCH($N43,'Classificação 2 encontros'!$J$17:$J$72,0)),"")</f>
        <v/>
      </c>
      <c r="I43" s="196" t="str">
        <f>IFERROR(INDEX('Classificação 2 encontros'!#REF!,MATCH($N43,'Classificação 2 encontros'!$J$17:$J$72,0)),"")</f>
        <v/>
      </c>
      <c r="J43" s="197" t="str">
        <f>IFERROR(INDEX('Classificação 2 encontros'!H43:H98,MATCH($N43,'Classificação 2 encontros'!$J$17:$J$72,0)),"")</f>
        <v/>
      </c>
      <c r="K43" s="196" t="str">
        <f>IFERROR(INDEX('Classificação 2 encontros'!#REF!,MATCH($N43,'Classificação 2 encontros'!$J$17:$J$72,0)),"")</f>
        <v/>
      </c>
      <c r="L43" s="196" t="str">
        <f>IFERROR(INDEX('Classificação 2 encontros'!#REF!,MATCH($N43,'Classificação 2 encontros'!$J$17:$J$72,0)),"")</f>
        <v/>
      </c>
      <c r="M43" s="198" t="str">
        <f t="shared" si="0"/>
        <v/>
      </c>
      <c r="N43" s="199">
        <v>27</v>
      </c>
      <c r="O43" s="78"/>
      <c r="P43" s="78"/>
      <c r="Q43" s="201" t="str">
        <f>IFERROR(INDEX('Classificação 2 encontros'!M43:M98,MATCH($N43,'Classificação 2 encontros'!$U$17:$U$72,0)),"")</f>
        <v/>
      </c>
      <c r="R43" s="201" t="str">
        <f>IFERROR(INDEX('Classificação 2 encontros'!N43:N98,MATCH($N43,'Classificação 2 encontros'!$U$17:$U$72,0)),"")</f>
        <v/>
      </c>
      <c r="S43" s="203" t="str">
        <f>IFERROR(INDEX('Classificação 2 encontros'!O43:O98,MATCH($N43,'Classificação 2 encontros'!$U$17:$U$72,0)),"")</f>
        <v/>
      </c>
      <c r="T43" s="203" t="str">
        <f>IFERROR(INDEX('Classificação 2 encontros'!P43:P98,MATCH($N43,'Classificação 2 encontros'!$U$17:$U$72,0)),"")</f>
        <v/>
      </c>
      <c r="U43" s="203" t="str">
        <f>IFERROR(INDEX('Classificação 2 encontros'!Q43:Q98,MATCH($N43,'Classificação 2 encontros'!$U$17:$U$72,0)),"")</f>
        <v/>
      </c>
      <c r="V43" s="204" t="str">
        <f>IFERROR(INDEX('Classificação 2 encontros'!R43:R98,MATCH($N43,'Classificação 2 encontros'!$U$17:$U$72,0)),"")</f>
        <v/>
      </c>
      <c r="W43" s="203" t="str">
        <f>IFERROR(INDEX('Classificação 2 encontros'!#REF!,MATCH($N43,'Classificação 2 encontros'!$U$17:$U$72,0)),"")</f>
        <v/>
      </c>
      <c r="X43" s="203" t="str">
        <f>IFERROR(INDEX('Classificação 2 encontros'!#REF!,MATCH($N43,'Classificação 2 encontros'!$U$17:$U$72,0)),"")</f>
        <v/>
      </c>
      <c r="Y43" s="204" t="str">
        <f>IFERROR(INDEX('Classificação 2 encontros'!S43:S98,MATCH($N43,'Classificação 2 encontros'!$U$17:$U$72,0)),"")</f>
        <v/>
      </c>
      <c r="Z43" s="203" t="str">
        <f>IFERROR(INDEX('Classificação 2 encontros'!#REF!,MATCH($N43,'Classificação 2 encontros'!$U$17:$U$72,0)),"")</f>
        <v/>
      </c>
      <c r="AA43" s="203" t="str">
        <f>IFERROR(INDEX('Classificação 2 encontros'!#REF!,MATCH($N43,'Classificação 2 encontros'!$U$17:$U$72,0)),"")</f>
        <v/>
      </c>
      <c r="AB43" s="174" t="str">
        <f t="shared" si="1"/>
        <v/>
      </c>
      <c r="AC43" s="200">
        <v>27</v>
      </c>
      <c r="AD43" s="79"/>
      <c r="AF43" s="201" t="str">
        <f>IFERROR(INDEX('Classificação 2 encontros'!X43:X98,MATCH($N43,'Classificação 2 encontros'!$AF$17:$AF$72,0)),"")</f>
        <v/>
      </c>
      <c r="AG43" s="201" t="str">
        <f>IFERROR(INDEX('Classificação 2 encontros'!Y43:Y98,MATCH($N43,'Classificação 2 encontros'!$AF$17:$AF$72,0)),"")</f>
        <v/>
      </c>
      <c r="AH43" s="203" t="str">
        <f>IFERROR(INDEX('Classificação 2 encontros'!Z43:Z98,MATCH($N43,'Classificação 2 encontros'!$AF$17:$AF$72,0)),"")</f>
        <v/>
      </c>
      <c r="AI43" s="203" t="str">
        <f>IFERROR(INDEX('Classificação 2 encontros'!AA43:AA98,MATCH($N43,'Classificação 2 encontros'!$AF$17:$AF$72,0)),"")</f>
        <v/>
      </c>
      <c r="AJ43" s="203" t="str">
        <f>IFERROR(INDEX('Classificação 2 encontros'!AB43:AB98,MATCH($N43,'Classificação 2 encontros'!$AF$17:$AF$72,0)),"")</f>
        <v/>
      </c>
      <c r="AK43" s="204" t="str">
        <f>IFERROR(INDEX('Classificação 2 encontros'!AC43:AC98,MATCH($N43,'Classificação 2 encontros'!$AF$17:$AF$72,0)),"")</f>
        <v/>
      </c>
      <c r="AL43" s="203" t="str">
        <f>IFERROR(INDEX('Classificação 2 encontros'!#REF!,MATCH($N43,'Classificação 2 encontros'!$AF$17:$AF$72,0)),"")</f>
        <v/>
      </c>
      <c r="AM43" s="174" t="str">
        <f>IFERROR(INDEX('Classificação 2 encontros'!#REF!,MATCH($N43,'Classificação 2 encontros'!$AF$17:$AF$72,0)),"")</f>
        <v/>
      </c>
      <c r="AN43" s="204" t="str">
        <f>IFERROR(INDEX('Classificação 2 encontros'!AD43:AD98,MATCH($N43,'Classificação 2 encontros'!$AF$17:$AF$72,0)),"")</f>
        <v/>
      </c>
      <c r="AO43" s="203" t="str">
        <f>IFERROR(INDEX('Classificação 2 encontros'!#REF!,MATCH($N43,'Classificação 2 encontros'!$AF$17:$AF$72,0)),"")</f>
        <v/>
      </c>
      <c r="AP43" s="174" t="str">
        <f>IFERROR(INDEX('Classificação 2 encontros'!#REF!,MATCH($N43,'Classificação 2 encontros'!$AF$17:$AF$72,0)),"")</f>
        <v/>
      </c>
      <c r="AQ43" s="174" t="str">
        <f t="shared" si="2"/>
        <v/>
      </c>
      <c r="AR43" s="200">
        <v>27</v>
      </c>
      <c r="AS43" s="78"/>
      <c r="AT43" s="201" t="str">
        <f>IFERROR(INDEX('Classificação 2 encontros'!AH43:AH98,MATCH($N43,'Classificação 2 encontros'!$AP$17:$AP$72,0)),"")</f>
        <v/>
      </c>
      <c r="AU43" s="201" t="str">
        <f>IFERROR(INDEX('Classificação 2 encontros'!AI43:AI98,MATCH($N43,'Classificação 2 encontros'!$AP$17:$AP$72,0)),"")</f>
        <v/>
      </c>
      <c r="AV43" s="201" t="str">
        <f>IFERROR(INDEX('Classificação 2 encontros'!AJ43:AJ98,MATCH($N43,'Classificação 2 encontros'!$AP$17:$AP$72,0)),"")</f>
        <v/>
      </c>
      <c r="AW43" s="201" t="str">
        <f>IFERROR(INDEX('Classificação 2 encontros'!AK43:AK98,MATCH($N43,'Classificação 2 encontros'!$AP$17:$AP$72,0)),"")</f>
        <v/>
      </c>
      <c r="AX43" s="201" t="str">
        <f>IFERROR(INDEX('Classificação 2 encontros'!AL43:AL98,MATCH($N43,'Classificação 2 encontros'!$AP$17:$AP$72,0)),"")</f>
        <v/>
      </c>
      <c r="AY43" s="202" t="str">
        <f>IFERROR(INDEX('Classificação 2 encontros'!AM43:AM98,MATCH($N43,'Classificação 2 encontros'!$AP$17:$AP$72,0)),"")</f>
        <v/>
      </c>
      <c r="AZ43" s="201" t="str">
        <f>IFERROR(INDEX('Classificação 2 encontros'!#REF!,MATCH($N43,'Classificação 2 encontros'!$AP$17:$AP$72,0)),"")</f>
        <v/>
      </c>
      <c r="BA43" s="201" t="str">
        <f>IFERROR(INDEX('Classificação 2 encontros'!#REF!,MATCH($N43,'Classificação 2 encontros'!$AP$17:$AP$72,0)),"")</f>
        <v/>
      </c>
      <c r="BB43" s="202" t="str">
        <f>IFERROR(INDEX('Classificação 2 encontros'!AN43:AN98,MATCH($N43,'Classificação 2 encontros'!$AP$17:$AP$72,0)),"")</f>
        <v/>
      </c>
      <c r="BC43" s="201" t="str">
        <f>IFERROR(INDEX('Classificação 2 encontros'!#REF!,MATCH($N43,'Classificação 2 encontros'!$AP$17:$AP$72,0)),"")</f>
        <v/>
      </c>
      <c r="BD43" s="201" t="str">
        <f>IFERROR(INDEX('Classificação 2 encontros'!#REF!,MATCH($N43,'Classificação 2 encontros'!$AP$17:$AP$72,0)),"")</f>
        <v/>
      </c>
      <c r="BE43" s="174" t="str">
        <f t="shared" si="3"/>
        <v/>
      </c>
      <c r="BF43" s="200">
        <v>27</v>
      </c>
      <c r="BH43" s="201" t="str">
        <f>IFERROR(INDEX('Classificação 2 encontros'!AR43:AR98,MATCH($N43,'Classificação 2 encontros'!$AZ$17:$AZ$72,0)),"")</f>
        <v/>
      </c>
      <c r="BI43" s="201" t="str">
        <f>IFERROR(INDEX('Classificação 2 encontros'!AS43:AS98,MATCH($N43,'Classificação 2 encontros'!$AZ$17:$AZ$72,0)),"")</f>
        <v/>
      </c>
      <c r="BJ43" s="206" t="str">
        <f>IFERROR(INDEX('Classificação 2 encontros'!AT43:AT98,MATCH($N43,'Classificação 2 encontros'!$AZ$17:$AZ$72,0)),"")</f>
        <v/>
      </c>
      <c r="BK43" s="206" t="str">
        <f>IFERROR(INDEX('Classificação 2 encontros'!AU43:AU98,MATCH($N43,'Classificação 2 encontros'!$AZ$17:$AZ$72,0)),"")</f>
        <v/>
      </c>
      <c r="BL43" s="206" t="str">
        <f>IFERROR(INDEX('Classificação 2 encontros'!AV43:AV98,MATCH($N43,'Classificação 2 encontros'!$AZ$17:$AZ$72,0)),"")</f>
        <v/>
      </c>
      <c r="BM43" s="202" t="str">
        <f>IFERROR(INDEX('Classificação 2 encontros'!AW43:AW98,MATCH($N43,'Classificação 2 encontros'!$AZ$17:$AZ$72,0)),"")</f>
        <v/>
      </c>
      <c r="BN43" s="201" t="str">
        <f>IFERROR(INDEX('Classificação 2 encontros'!#REF!,MATCH($N43,'Classificação 2 encontros'!$AZ$17:$AZ$72,0)),"")</f>
        <v/>
      </c>
      <c r="BO43" s="201" t="str">
        <f>IFERROR(INDEX('Classificação 2 encontros'!#REF!,MATCH($N43,'Classificação 2 encontros'!$AZ$17:$AZ$72,0)),"")</f>
        <v/>
      </c>
      <c r="BP43" s="202" t="str">
        <f>IFERROR(INDEX('Classificação 2 encontros'!AX43:AX98,MATCH($N43,'Classificação 2 encontros'!$AZ$17:$AZ$72,0)),"")</f>
        <v/>
      </c>
      <c r="BQ43" s="201" t="str">
        <f>IFERROR(INDEX('Classificação 2 encontros'!#REF!,MATCH($N43,'Classificação 2 encontros'!$AZ$17:$AZ$72,0)),"")</f>
        <v/>
      </c>
      <c r="BR43" s="201" t="str">
        <f>IFERROR(INDEX('Classificação 2 encontros'!#REF!,MATCH($N43,'Classificação 2 encontros'!$AZ$17:$AZ$72,0)),"")</f>
        <v/>
      </c>
      <c r="BS43" s="174" t="str">
        <f t="shared" si="4"/>
        <v/>
      </c>
      <c r="BT43" s="200">
        <v>27</v>
      </c>
      <c r="BU43" s="78"/>
      <c r="BV43" s="78"/>
      <c r="BW43" s="201" t="str">
        <f>IFERROR(INDEX('Classificação 2 encontros'!BC43:BC98,MATCH($N43,'Classificação 2 encontros'!$BK$17:$BK$72,0)),"")</f>
        <v/>
      </c>
      <c r="BX43" s="201" t="str">
        <f>IFERROR(INDEX('Classificação 2 encontros'!BD43:BD98,MATCH($N43,'Classificação 2 encontros'!$BK$17:$BK$72,0)),"")</f>
        <v/>
      </c>
      <c r="BY43" s="201" t="str">
        <f>IFERROR(INDEX('Classificação 2 encontros'!BE43:BE98,MATCH($N43,'Classificação 2 encontros'!$BK$17:$BK$72,0)),"")</f>
        <v/>
      </c>
      <c r="BZ43" s="201" t="str">
        <f>IFERROR(INDEX('Classificação 2 encontros'!BF43:BF98,MATCH($N43,'Classificação 2 encontros'!$BK$17:$BK$72,0)),"")</f>
        <v/>
      </c>
      <c r="CA43" s="201" t="str">
        <f>IFERROR(INDEX('Classificação 2 encontros'!BG43:BG98,MATCH($N43,'Classificação 2 encontros'!$BK$17:$BK$72,0)),"")</f>
        <v/>
      </c>
      <c r="CB43" s="201" t="str">
        <f>IFERROR(INDEX('Classificação 2 encontros'!BH43:BH98,MATCH($N43,'Classificação 2 encontros'!$BK$17:$BK$72,0)),"")</f>
        <v/>
      </c>
      <c r="CC43" s="201" t="str">
        <f>IFERROR(INDEX('Classificação 2 encontros'!#REF!,MATCH($N43,'Classificação 2 encontros'!$BK$17:$BK$72,0)),"")</f>
        <v/>
      </c>
      <c r="CD43" s="201" t="str">
        <f>IFERROR(INDEX('Classificação 2 encontros'!#REF!,MATCH($N43,'Classificação 2 encontros'!$BK$17:$BK$72,0)),"")</f>
        <v/>
      </c>
      <c r="CE43" s="201" t="str">
        <f>IFERROR(INDEX('Classificação 2 encontros'!BI43:BI98,MATCH($N43,'Classificação 2 encontros'!$BK$17:$BK$72,0)),"")</f>
        <v/>
      </c>
      <c r="CF43" s="201" t="str">
        <f>IFERROR(INDEX('Classificação 2 encontros'!#REF!,MATCH($N43,'Classificação 2 encontros'!$BK$17:$BK$72,0)),"")</f>
        <v/>
      </c>
      <c r="CG43" s="201" t="str">
        <f>IFERROR(INDEX('Classificação 2 encontros'!#REF!,MATCH($N43,'Classificação 2 encontros'!$BK$17:$BK$72,0)),"")</f>
        <v/>
      </c>
      <c r="CH43" s="174" t="str">
        <f t="shared" si="5"/>
        <v/>
      </c>
      <c r="CI43" s="200">
        <v>27</v>
      </c>
      <c r="CJ43" s="79"/>
      <c r="CL43" s="78"/>
      <c r="CM43" s="78"/>
    </row>
    <row r="44" spans="2:91" s="73" customFormat="1" ht="18.75" customHeight="1" x14ac:dyDescent="0.3">
      <c r="B44" s="195" t="str">
        <f>IFERROR(INDEX('Classificação 2 encontros'!B44:B99,MATCH($N44,'Classificação 2 encontros'!$J$17:$J$72,0)),"")</f>
        <v/>
      </c>
      <c r="C44" s="195" t="str">
        <f>IFERROR(INDEX('Classificação 2 encontros'!C44:C99,MATCH($N44,'Classificação 2 encontros'!$J$17:$J$72,0)),"")</f>
        <v/>
      </c>
      <c r="D44" s="196" t="str">
        <f>IFERROR(INDEX('Classificação 2 encontros'!D44:D99,MATCH($N44,'Classificação 2 encontros'!$J$17:$J$72,0)),"")</f>
        <v/>
      </c>
      <c r="E44" s="196" t="str">
        <f>IFERROR(INDEX('Classificação 2 encontros'!E44:E99,MATCH($N44,'Classificação 2 encontros'!$J$17:$J$72,0)),"")</f>
        <v/>
      </c>
      <c r="F44" s="196" t="str">
        <f>IFERROR(INDEX('Classificação 2 encontros'!F44:F99,MATCH($N44,'Classificação 2 encontros'!$J$17:$J$72,0)),"")</f>
        <v/>
      </c>
      <c r="G44" s="197" t="str">
        <f>IFERROR(INDEX('Classificação 2 encontros'!G44:G99,MATCH($N44,'Classificação 2 encontros'!$J$17:$J$72,0)),"")</f>
        <v/>
      </c>
      <c r="H44" s="196" t="str">
        <f>IFERROR(INDEX('Classificação 2 encontros'!#REF!,MATCH($N44,'Classificação 2 encontros'!$J$17:$J$72,0)),"")</f>
        <v/>
      </c>
      <c r="I44" s="196" t="str">
        <f>IFERROR(INDEX('Classificação 2 encontros'!#REF!,MATCH($N44,'Classificação 2 encontros'!$J$17:$J$72,0)),"")</f>
        <v/>
      </c>
      <c r="J44" s="197" t="str">
        <f>IFERROR(INDEX('Classificação 2 encontros'!H44:H99,MATCH($N44,'Classificação 2 encontros'!$J$17:$J$72,0)),"")</f>
        <v/>
      </c>
      <c r="K44" s="196" t="str">
        <f>IFERROR(INDEX('Classificação 2 encontros'!#REF!,MATCH($N44,'Classificação 2 encontros'!$J$17:$J$72,0)),"")</f>
        <v/>
      </c>
      <c r="L44" s="196" t="str">
        <f>IFERROR(INDEX('Classificação 2 encontros'!#REF!,MATCH($N44,'Classificação 2 encontros'!$J$17:$J$72,0)),"")</f>
        <v/>
      </c>
      <c r="M44" s="198" t="str">
        <f t="shared" si="0"/>
        <v/>
      </c>
      <c r="N44" s="199">
        <v>28</v>
      </c>
      <c r="O44" s="78"/>
      <c r="P44" s="78"/>
      <c r="Q44" s="201" t="str">
        <f>IFERROR(INDEX('Classificação 2 encontros'!M44:M99,MATCH($N44,'Classificação 2 encontros'!$U$17:$U$72,0)),"")</f>
        <v/>
      </c>
      <c r="R44" s="201" t="str">
        <f>IFERROR(INDEX('Classificação 2 encontros'!N44:N99,MATCH($N44,'Classificação 2 encontros'!$U$17:$U$72,0)),"")</f>
        <v/>
      </c>
      <c r="S44" s="203" t="str">
        <f>IFERROR(INDEX('Classificação 2 encontros'!O44:O99,MATCH($N44,'Classificação 2 encontros'!$U$17:$U$72,0)),"")</f>
        <v/>
      </c>
      <c r="T44" s="203" t="str">
        <f>IFERROR(INDEX('Classificação 2 encontros'!P44:P99,MATCH($N44,'Classificação 2 encontros'!$U$17:$U$72,0)),"")</f>
        <v/>
      </c>
      <c r="U44" s="203" t="str">
        <f>IFERROR(INDEX('Classificação 2 encontros'!Q44:Q99,MATCH($N44,'Classificação 2 encontros'!$U$17:$U$72,0)),"")</f>
        <v/>
      </c>
      <c r="V44" s="204" t="str">
        <f>IFERROR(INDEX('Classificação 2 encontros'!R44:R99,MATCH($N44,'Classificação 2 encontros'!$U$17:$U$72,0)),"")</f>
        <v/>
      </c>
      <c r="W44" s="203" t="str">
        <f>IFERROR(INDEX('Classificação 2 encontros'!#REF!,MATCH($N44,'Classificação 2 encontros'!$U$17:$U$72,0)),"")</f>
        <v/>
      </c>
      <c r="X44" s="203" t="str">
        <f>IFERROR(INDEX('Classificação 2 encontros'!#REF!,MATCH($N44,'Classificação 2 encontros'!$U$17:$U$72,0)),"")</f>
        <v/>
      </c>
      <c r="Y44" s="204" t="str">
        <f>IFERROR(INDEX('Classificação 2 encontros'!S44:S99,MATCH($N44,'Classificação 2 encontros'!$U$17:$U$72,0)),"")</f>
        <v/>
      </c>
      <c r="Z44" s="203" t="str">
        <f>IFERROR(INDEX('Classificação 2 encontros'!#REF!,MATCH($N44,'Classificação 2 encontros'!$U$17:$U$72,0)),"")</f>
        <v/>
      </c>
      <c r="AA44" s="203" t="str">
        <f>IFERROR(INDEX('Classificação 2 encontros'!#REF!,MATCH($N44,'Classificação 2 encontros'!$U$17:$U$72,0)),"")</f>
        <v/>
      </c>
      <c r="AB44" s="174" t="str">
        <f t="shared" si="1"/>
        <v/>
      </c>
      <c r="AC44" s="200">
        <v>28</v>
      </c>
      <c r="AD44" s="79"/>
      <c r="AF44" s="201" t="str">
        <f>IFERROR(INDEX('Classificação 2 encontros'!X44:X99,MATCH($N44,'Classificação 2 encontros'!$AF$17:$AF$72,0)),"")</f>
        <v/>
      </c>
      <c r="AG44" s="201" t="str">
        <f>IFERROR(INDEX('Classificação 2 encontros'!Y44:Y99,MATCH($N44,'Classificação 2 encontros'!$AF$17:$AF$72,0)),"")</f>
        <v/>
      </c>
      <c r="AH44" s="203" t="str">
        <f>IFERROR(INDEX('Classificação 2 encontros'!Z44:Z99,MATCH($N44,'Classificação 2 encontros'!$AF$17:$AF$72,0)),"")</f>
        <v/>
      </c>
      <c r="AI44" s="203" t="str">
        <f>IFERROR(INDEX('Classificação 2 encontros'!AA44:AA99,MATCH($N44,'Classificação 2 encontros'!$AF$17:$AF$72,0)),"")</f>
        <v/>
      </c>
      <c r="AJ44" s="203" t="str">
        <f>IFERROR(INDEX('Classificação 2 encontros'!AB44:AB99,MATCH($N44,'Classificação 2 encontros'!$AF$17:$AF$72,0)),"")</f>
        <v/>
      </c>
      <c r="AK44" s="204" t="str">
        <f>IFERROR(INDEX('Classificação 2 encontros'!AC44:AC99,MATCH($N44,'Classificação 2 encontros'!$AF$17:$AF$72,0)),"")</f>
        <v/>
      </c>
      <c r="AL44" s="203" t="str">
        <f>IFERROR(INDEX('Classificação 2 encontros'!#REF!,MATCH($N44,'Classificação 2 encontros'!$AF$17:$AF$72,0)),"")</f>
        <v/>
      </c>
      <c r="AM44" s="174" t="str">
        <f>IFERROR(INDEX('Classificação 2 encontros'!#REF!,MATCH($N44,'Classificação 2 encontros'!$AF$17:$AF$72,0)),"")</f>
        <v/>
      </c>
      <c r="AN44" s="204" t="str">
        <f>IFERROR(INDEX('Classificação 2 encontros'!AD44:AD99,MATCH($N44,'Classificação 2 encontros'!$AF$17:$AF$72,0)),"")</f>
        <v/>
      </c>
      <c r="AO44" s="203" t="str">
        <f>IFERROR(INDEX('Classificação 2 encontros'!#REF!,MATCH($N44,'Classificação 2 encontros'!$AF$17:$AF$72,0)),"")</f>
        <v/>
      </c>
      <c r="AP44" s="174" t="str">
        <f>IFERROR(INDEX('Classificação 2 encontros'!#REF!,MATCH($N44,'Classificação 2 encontros'!$AF$17:$AF$72,0)),"")</f>
        <v/>
      </c>
      <c r="AQ44" s="174" t="str">
        <f t="shared" si="2"/>
        <v/>
      </c>
      <c r="AR44" s="200">
        <v>28</v>
      </c>
      <c r="AS44" s="78"/>
      <c r="AT44" s="201" t="str">
        <f>IFERROR(INDEX('Classificação 2 encontros'!AH44:AH99,MATCH($N44,'Classificação 2 encontros'!$AP$17:$AP$72,0)),"")</f>
        <v/>
      </c>
      <c r="AU44" s="201" t="str">
        <f>IFERROR(INDEX('Classificação 2 encontros'!AI44:AI99,MATCH($N44,'Classificação 2 encontros'!$AP$17:$AP$72,0)),"")</f>
        <v/>
      </c>
      <c r="AV44" s="201" t="str">
        <f>IFERROR(INDEX('Classificação 2 encontros'!AJ44:AJ99,MATCH($N44,'Classificação 2 encontros'!$AP$17:$AP$72,0)),"")</f>
        <v/>
      </c>
      <c r="AW44" s="201" t="str">
        <f>IFERROR(INDEX('Classificação 2 encontros'!AK44:AK99,MATCH($N44,'Classificação 2 encontros'!$AP$17:$AP$72,0)),"")</f>
        <v/>
      </c>
      <c r="AX44" s="201" t="str">
        <f>IFERROR(INDEX('Classificação 2 encontros'!AL44:AL99,MATCH($N44,'Classificação 2 encontros'!$AP$17:$AP$72,0)),"")</f>
        <v/>
      </c>
      <c r="AY44" s="202" t="str">
        <f>IFERROR(INDEX('Classificação 2 encontros'!AM44:AM99,MATCH($N44,'Classificação 2 encontros'!$AP$17:$AP$72,0)),"")</f>
        <v/>
      </c>
      <c r="AZ44" s="201" t="str">
        <f>IFERROR(INDEX('Classificação 2 encontros'!#REF!,MATCH($N44,'Classificação 2 encontros'!$AP$17:$AP$72,0)),"")</f>
        <v/>
      </c>
      <c r="BA44" s="201" t="str">
        <f>IFERROR(INDEX('Classificação 2 encontros'!#REF!,MATCH($N44,'Classificação 2 encontros'!$AP$17:$AP$72,0)),"")</f>
        <v/>
      </c>
      <c r="BB44" s="202" t="str">
        <f>IFERROR(INDEX('Classificação 2 encontros'!AN44:AN99,MATCH($N44,'Classificação 2 encontros'!$AP$17:$AP$72,0)),"")</f>
        <v/>
      </c>
      <c r="BC44" s="201" t="str">
        <f>IFERROR(INDEX('Classificação 2 encontros'!#REF!,MATCH($N44,'Classificação 2 encontros'!$AP$17:$AP$72,0)),"")</f>
        <v/>
      </c>
      <c r="BD44" s="201" t="str">
        <f>IFERROR(INDEX('Classificação 2 encontros'!#REF!,MATCH($N44,'Classificação 2 encontros'!$AP$17:$AP$72,0)),"")</f>
        <v/>
      </c>
      <c r="BE44" s="174" t="str">
        <f t="shared" si="3"/>
        <v/>
      </c>
      <c r="BF44" s="200">
        <v>28</v>
      </c>
      <c r="BH44" s="201" t="str">
        <f>IFERROR(INDEX('Classificação 2 encontros'!AR44:AR99,MATCH($N44,'Classificação 2 encontros'!$AZ$17:$AZ$72,0)),"")</f>
        <v/>
      </c>
      <c r="BI44" s="201" t="str">
        <f>IFERROR(INDEX('Classificação 2 encontros'!AS44:AS99,MATCH($N44,'Classificação 2 encontros'!$AZ$17:$AZ$72,0)),"")</f>
        <v/>
      </c>
      <c r="BJ44" s="206" t="str">
        <f>IFERROR(INDEX('Classificação 2 encontros'!AT44:AT99,MATCH($N44,'Classificação 2 encontros'!$AZ$17:$AZ$72,0)),"")</f>
        <v/>
      </c>
      <c r="BK44" s="206" t="str">
        <f>IFERROR(INDEX('Classificação 2 encontros'!AU44:AU99,MATCH($N44,'Classificação 2 encontros'!$AZ$17:$AZ$72,0)),"")</f>
        <v/>
      </c>
      <c r="BL44" s="206" t="str">
        <f>IFERROR(INDEX('Classificação 2 encontros'!AV44:AV99,MATCH($N44,'Classificação 2 encontros'!$AZ$17:$AZ$72,0)),"")</f>
        <v/>
      </c>
      <c r="BM44" s="202" t="str">
        <f>IFERROR(INDEX('Classificação 2 encontros'!AW44:AW99,MATCH($N44,'Classificação 2 encontros'!$AZ$17:$AZ$72,0)),"")</f>
        <v/>
      </c>
      <c r="BN44" s="201" t="str">
        <f>IFERROR(INDEX('Classificação 2 encontros'!#REF!,MATCH($N44,'Classificação 2 encontros'!$AZ$17:$AZ$72,0)),"")</f>
        <v/>
      </c>
      <c r="BO44" s="201" t="str">
        <f>IFERROR(INDEX('Classificação 2 encontros'!#REF!,MATCH($N44,'Classificação 2 encontros'!$AZ$17:$AZ$72,0)),"")</f>
        <v/>
      </c>
      <c r="BP44" s="202" t="str">
        <f>IFERROR(INDEX('Classificação 2 encontros'!AX44:AX99,MATCH($N44,'Classificação 2 encontros'!$AZ$17:$AZ$72,0)),"")</f>
        <v/>
      </c>
      <c r="BQ44" s="201" t="str">
        <f>IFERROR(INDEX('Classificação 2 encontros'!#REF!,MATCH($N44,'Classificação 2 encontros'!$AZ$17:$AZ$72,0)),"")</f>
        <v/>
      </c>
      <c r="BR44" s="201" t="str">
        <f>IFERROR(INDEX('Classificação 2 encontros'!#REF!,MATCH($N44,'Classificação 2 encontros'!$AZ$17:$AZ$72,0)),"")</f>
        <v/>
      </c>
      <c r="BS44" s="174" t="str">
        <f t="shared" si="4"/>
        <v/>
      </c>
      <c r="BT44" s="200">
        <v>28</v>
      </c>
      <c r="BU44" s="78"/>
      <c r="BV44" s="78"/>
      <c r="BW44" s="201" t="str">
        <f>IFERROR(INDEX('Classificação 2 encontros'!BC44:BC99,MATCH($N44,'Classificação 2 encontros'!$BK$17:$BK$72,0)),"")</f>
        <v/>
      </c>
      <c r="BX44" s="201" t="str">
        <f>IFERROR(INDEX('Classificação 2 encontros'!BD44:BD99,MATCH($N44,'Classificação 2 encontros'!$BK$17:$BK$72,0)),"")</f>
        <v/>
      </c>
      <c r="BY44" s="201" t="str">
        <f>IFERROR(INDEX('Classificação 2 encontros'!BE44:BE99,MATCH($N44,'Classificação 2 encontros'!$BK$17:$BK$72,0)),"")</f>
        <v/>
      </c>
      <c r="BZ44" s="201" t="str">
        <f>IFERROR(INDEX('Classificação 2 encontros'!BF44:BF99,MATCH($N44,'Classificação 2 encontros'!$BK$17:$BK$72,0)),"")</f>
        <v/>
      </c>
      <c r="CA44" s="201" t="str">
        <f>IFERROR(INDEX('Classificação 2 encontros'!BG44:BG99,MATCH($N44,'Classificação 2 encontros'!$BK$17:$BK$72,0)),"")</f>
        <v/>
      </c>
      <c r="CB44" s="201" t="str">
        <f>IFERROR(INDEX('Classificação 2 encontros'!BH44:BH99,MATCH($N44,'Classificação 2 encontros'!$BK$17:$BK$72,0)),"")</f>
        <v/>
      </c>
      <c r="CC44" s="201" t="str">
        <f>IFERROR(INDEX('Classificação 2 encontros'!#REF!,MATCH($N44,'Classificação 2 encontros'!$BK$17:$BK$72,0)),"")</f>
        <v/>
      </c>
      <c r="CD44" s="201" t="str">
        <f>IFERROR(INDEX('Classificação 2 encontros'!#REF!,MATCH($N44,'Classificação 2 encontros'!$BK$17:$BK$72,0)),"")</f>
        <v/>
      </c>
      <c r="CE44" s="201" t="str">
        <f>IFERROR(INDEX('Classificação 2 encontros'!BI44:BI99,MATCH($N44,'Classificação 2 encontros'!$BK$17:$BK$72,0)),"")</f>
        <v/>
      </c>
      <c r="CF44" s="201" t="str">
        <f>IFERROR(INDEX('Classificação 2 encontros'!#REF!,MATCH($N44,'Classificação 2 encontros'!$BK$17:$BK$72,0)),"")</f>
        <v/>
      </c>
      <c r="CG44" s="201" t="str">
        <f>IFERROR(INDEX('Classificação 2 encontros'!#REF!,MATCH($N44,'Classificação 2 encontros'!$BK$17:$BK$72,0)),"")</f>
        <v/>
      </c>
      <c r="CH44" s="174" t="str">
        <f t="shared" si="5"/>
        <v/>
      </c>
      <c r="CI44" s="200">
        <v>28</v>
      </c>
      <c r="CJ44" s="79"/>
      <c r="CL44" s="78"/>
      <c r="CM44" s="78"/>
    </row>
    <row r="45" spans="2:91" s="73" customFormat="1" ht="18.75" customHeight="1" x14ac:dyDescent="0.3">
      <c r="B45" s="195" t="str">
        <f>IFERROR(INDEX('Classificação 2 encontros'!B45:B100,MATCH($N45,'Classificação 2 encontros'!$J$17:$J$72,0)),"")</f>
        <v/>
      </c>
      <c r="C45" s="195" t="str">
        <f>IFERROR(INDEX('Classificação 2 encontros'!C45:C100,MATCH($N45,'Classificação 2 encontros'!$J$17:$J$72,0)),"")</f>
        <v/>
      </c>
      <c r="D45" s="196" t="str">
        <f>IFERROR(INDEX('Classificação 2 encontros'!D45:D100,MATCH($N45,'Classificação 2 encontros'!$J$17:$J$72,0)),"")</f>
        <v/>
      </c>
      <c r="E45" s="196" t="str">
        <f>IFERROR(INDEX('Classificação 2 encontros'!E45:E100,MATCH($N45,'Classificação 2 encontros'!$J$17:$J$72,0)),"")</f>
        <v/>
      </c>
      <c r="F45" s="196" t="str">
        <f>IFERROR(INDEX('Classificação 2 encontros'!F45:F100,MATCH($N45,'Classificação 2 encontros'!$J$17:$J$72,0)),"")</f>
        <v/>
      </c>
      <c r="G45" s="197" t="str">
        <f>IFERROR(INDEX('Classificação 2 encontros'!G45:G100,MATCH($N45,'Classificação 2 encontros'!$J$17:$J$72,0)),"")</f>
        <v/>
      </c>
      <c r="H45" s="196" t="str">
        <f>IFERROR(INDEX('Classificação 2 encontros'!#REF!,MATCH($N45,'Classificação 2 encontros'!$J$17:$J$72,0)),"")</f>
        <v/>
      </c>
      <c r="I45" s="196" t="str">
        <f>IFERROR(INDEX('Classificação 2 encontros'!#REF!,MATCH($N45,'Classificação 2 encontros'!$J$17:$J$72,0)),"")</f>
        <v/>
      </c>
      <c r="J45" s="197" t="str">
        <f>IFERROR(INDEX('Classificação 2 encontros'!H45:H100,MATCH($N45,'Classificação 2 encontros'!$J$17:$J$72,0)),"")</f>
        <v/>
      </c>
      <c r="K45" s="196" t="str">
        <f>IFERROR(INDEX('Classificação 2 encontros'!#REF!,MATCH($N45,'Classificação 2 encontros'!$J$17:$J$72,0)),"")</f>
        <v/>
      </c>
      <c r="L45" s="196" t="str">
        <f>IFERROR(INDEX('Classificação 2 encontros'!#REF!,MATCH($N45,'Classificação 2 encontros'!$J$17:$J$72,0)),"")</f>
        <v/>
      </c>
      <c r="M45" s="198" t="str">
        <f t="shared" si="0"/>
        <v/>
      </c>
      <c r="N45" s="199">
        <v>29</v>
      </c>
      <c r="O45" s="78"/>
      <c r="P45" s="78"/>
      <c r="Q45" s="201" t="str">
        <f>IFERROR(INDEX('Classificação 2 encontros'!M45:M100,MATCH($N45,'Classificação 2 encontros'!$U$17:$U$72,0)),"")</f>
        <v/>
      </c>
      <c r="R45" s="201" t="str">
        <f>IFERROR(INDEX('Classificação 2 encontros'!N45:N100,MATCH($N45,'Classificação 2 encontros'!$U$17:$U$72,0)),"")</f>
        <v/>
      </c>
      <c r="S45" s="203" t="str">
        <f>IFERROR(INDEX('Classificação 2 encontros'!O45:O100,MATCH($N45,'Classificação 2 encontros'!$U$17:$U$72,0)),"")</f>
        <v/>
      </c>
      <c r="T45" s="203" t="str">
        <f>IFERROR(INDEX('Classificação 2 encontros'!P45:P100,MATCH($N45,'Classificação 2 encontros'!$U$17:$U$72,0)),"")</f>
        <v/>
      </c>
      <c r="U45" s="203" t="str">
        <f>IFERROR(INDEX('Classificação 2 encontros'!Q45:Q100,MATCH($N45,'Classificação 2 encontros'!$U$17:$U$72,0)),"")</f>
        <v/>
      </c>
      <c r="V45" s="204" t="str">
        <f>IFERROR(INDEX('Classificação 2 encontros'!R45:R100,MATCH($N45,'Classificação 2 encontros'!$U$17:$U$72,0)),"")</f>
        <v/>
      </c>
      <c r="W45" s="203" t="str">
        <f>IFERROR(INDEX('Classificação 2 encontros'!#REF!,MATCH($N45,'Classificação 2 encontros'!$U$17:$U$72,0)),"")</f>
        <v/>
      </c>
      <c r="X45" s="203" t="str">
        <f>IFERROR(INDEX('Classificação 2 encontros'!#REF!,MATCH($N45,'Classificação 2 encontros'!$U$17:$U$72,0)),"")</f>
        <v/>
      </c>
      <c r="Y45" s="204" t="str">
        <f>IFERROR(INDEX('Classificação 2 encontros'!S45:S100,MATCH($N45,'Classificação 2 encontros'!$U$17:$U$72,0)),"")</f>
        <v/>
      </c>
      <c r="Z45" s="203" t="str">
        <f>IFERROR(INDEX('Classificação 2 encontros'!#REF!,MATCH($N45,'Classificação 2 encontros'!$U$17:$U$72,0)),"")</f>
        <v/>
      </c>
      <c r="AA45" s="203" t="str">
        <f>IFERROR(INDEX('Classificação 2 encontros'!#REF!,MATCH($N45,'Classificação 2 encontros'!$U$17:$U$72,0)),"")</f>
        <v/>
      </c>
      <c r="AB45" s="174" t="str">
        <f t="shared" si="1"/>
        <v/>
      </c>
      <c r="AC45" s="200">
        <v>29</v>
      </c>
      <c r="AD45" s="79"/>
      <c r="AF45" s="201" t="str">
        <f>IFERROR(INDEX('Classificação 2 encontros'!X45:X100,MATCH($N45,'Classificação 2 encontros'!$AF$17:$AF$72,0)),"")</f>
        <v/>
      </c>
      <c r="AG45" s="201" t="str">
        <f>IFERROR(INDEX('Classificação 2 encontros'!Y45:Y100,MATCH($N45,'Classificação 2 encontros'!$AF$17:$AF$72,0)),"")</f>
        <v/>
      </c>
      <c r="AH45" s="203" t="str">
        <f>IFERROR(INDEX('Classificação 2 encontros'!Z45:Z100,MATCH($N45,'Classificação 2 encontros'!$AF$17:$AF$72,0)),"")</f>
        <v/>
      </c>
      <c r="AI45" s="203" t="str">
        <f>IFERROR(INDEX('Classificação 2 encontros'!AA45:AA100,MATCH($N45,'Classificação 2 encontros'!$AF$17:$AF$72,0)),"")</f>
        <v/>
      </c>
      <c r="AJ45" s="203" t="str">
        <f>IFERROR(INDEX('Classificação 2 encontros'!AB45:AB100,MATCH($N45,'Classificação 2 encontros'!$AF$17:$AF$72,0)),"")</f>
        <v/>
      </c>
      <c r="AK45" s="204" t="str">
        <f>IFERROR(INDEX('Classificação 2 encontros'!AC45:AC100,MATCH($N45,'Classificação 2 encontros'!$AF$17:$AF$72,0)),"")</f>
        <v/>
      </c>
      <c r="AL45" s="203" t="str">
        <f>IFERROR(INDEX('Classificação 2 encontros'!#REF!,MATCH($N45,'Classificação 2 encontros'!$AF$17:$AF$72,0)),"")</f>
        <v/>
      </c>
      <c r="AM45" s="174" t="str">
        <f>IFERROR(INDEX('Classificação 2 encontros'!#REF!,MATCH($N45,'Classificação 2 encontros'!$AF$17:$AF$72,0)),"")</f>
        <v/>
      </c>
      <c r="AN45" s="204" t="str">
        <f>IFERROR(INDEX('Classificação 2 encontros'!AD45:AD100,MATCH($N45,'Classificação 2 encontros'!$AF$17:$AF$72,0)),"")</f>
        <v/>
      </c>
      <c r="AO45" s="203" t="str">
        <f>IFERROR(INDEX('Classificação 2 encontros'!#REF!,MATCH($N45,'Classificação 2 encontros'!$AF$17:$AF$72,0)),"")</f>
        <v/>
      </c>
      <c r="AP45" s="174" t="str">
        <f>IFERROR(INDEX('Classificação 2 encontros'!#REF!,MATCH($N45,'Classificação 2 encontros'!$AF$17:$AF$72,0)),"")</f>
        <v/>
      </c>
      <c r="AQ45" s="174" t="str">
        <f t="shared" si="2"/>
        <v/>
      </c>
      <c r="AR45" s="200">
        <v>29</v>
      </c>
      <c r="AS45" s="78"/>
      <c r="AT45" s="201" t="str">
        <f>IFERROR(INDEX('Classificação 2 encontros'!AH45:AH100,MATCH($N45,'Classificação 2 encontros'!$AP$17:$AP$72,0)),"")</f>
        <v/>
      </c>
      <c r="AU45" s="201" t="str">
        <f>IFERROR(INDEX('Classificação 2 encontros'!AI45:AI100,MATCH($N45,'Classificação 2 encontros'!$AP$17:$AP$72,0)),"")</f>
        <v/>
      </c>
      <c r="AV45" s="201" t="str">
        <f>IFERROR(INDEX('Classificação 2 encontros'!AJ45:AJ100,MATCH($N45,'Classificação 2 encontros'!$AP$17:$AP$72,0)),"")</f>
        <v/>
      </c>
      <c r="AW45" s="201" t="str">
        <f>IFERROR(INDEX('Classificação 2 encontros'!AK45:AK100,MATCH($N45,'Classificação 2 encontros'!$AP$17:$AP$72,0)),"")</f>
        <v/>
      </c>
      <c r="AX45" s="201" t="str">
        <f>IFERROR(INDEX('Classificação 2 encontros'!AL45:AL100,MATCH($N45,'Classificação 2 encontros'!$AP$17:$AP$72,0)),"")</f>
        <v/>
      </c>
      <c r="AY45" s="202" t="str">
        <f>IFERROR(INDEX('Classificação 2 encontros'!AM45:AM100,MATCH($N45,'Classificação 2 encontros'!$AP$17:$AP$72,0)),"")</f>
        <v/>
      </c>
      <c r="AZ45" s="201" t="str">
        <f>IFERROR(INDEX('Classificação 2 encontros'!#REF!,MATCH($N45,'Classificação 2 encontros'!$AP$17:$AP$72,0)),"")</f>
        <v/>
      </c>
      <c r="BA45" s="201" t="str">
        <f>IFERROR(INDEX('Classificação 2 encontros'!#REF!,MATCH($N45,'Classificação 2 encontros'!$AP$17:$AP$72,0)),"")</f>
        <v/>
      </c>
      <c r="BB45" s="202" t="str">
        <f>IFERROR(INDEX('Classificação 2 encontros'!AN45:AN100,MATCH($N45,'Classificação 2 encontros'!$AP$17:$AP$72,0)),"")</f>
        <v/>
      </c>
      <c r="BC45" s="201" t="str">
        <f>IFERROR(INDEX('Classificação 2 encontros'!#REF!,MATCH($N45,'Classificação 2 encontros'!$AP$17:$AP$72,0)),"")</f>
        <v/>
      </c>
      <c r="BD45" s="201" t="str">
        <f>IFERROR(INDEX('Classificação 2 encontros'!#REF!,MATCH($N45,'Classificação 2 encontros'!$AP$17:$AP$72,0)),"")</f>
        <v/>
      </c>
      <c r="BE45" s="174" t="str">
        <f t="shared" si="3"/>
        <v/>
      </c>
      <c r="BF45" s="200">
        <v>29</v>
      </c>
      <c r="BH45" s="201" t="str">
        <f>IFERROR(INDEX('Classificação 2 encontros'!AR45:AR100,MATCH($N45,'Classificação 2 encontros'!$AZ$17:$AZ$72,0)),"")</f>
        <v/>
      </c>
      <c r="BI45" s="201" t="str">
        <f>IFERROR(INDEX('Classificação 2 encontros'!AS45:AS100,MATCH($N45,'Classificação 2 encontros'!$AZ$17:$AZ$72,0)),"")</f>
        <v/>
      </c>
      <c r="BJ45" s="206" t="str">
        <f>IFERROR(INDEX('Classificação 2 encontros'!AT45:AT100,MATCH($N45,'Classificação 2 encontros'!$AZ$17:$AZ$72,0)),"")</f>
        <v/>
      </c>
      <c r="BK45" s="206" t="str">
        <f>IFERROR(INDEX('Classificação 2 encontros'!AU45:AU100,MATCH($N45,'Classificação 2 encontros'!$AZ$17:$AZ$72,0)),"")</f>
        <v/>
      </c>
      <c r="BL45" s="206" t="str">
        <f>IFERROR(INDEX('Classificação 2 encontros'!AV45:AV100,MATCH($N45,'Classificação 2 encontros'!$AZ$17:$AZ$72,0)),"")</f>
        <v/>
      </c>
      <c r="BM45" s="202" t="str">
        <f>IFERROR(INDEX('Classificação 2 encontros'!AW45:AW100,MATCH($N45,'Classificação 2 encontros'!$AZ$17:$AZ$72,0)),"")</f>
        <v/>
      </c>
      <c r="BN45" s="201" t="str">
        <f>IFERROR(INDEX('Classificação 2 encontros'!#REF!,MATCH($N45,'Classificação 2 encontros'!$AZ$17:$AZ$72,0)),"")</f>
        <v/>
      </c>
      <c r="BO45" s="201" t="str">
        <f>IFERROR(INDEX('Classificação 2 encontros'!#REF!,MATCH($N45,'Classificação 2 encontros'!$AZ$17:$AZ$72,0)),"")</f>
        <v/>
      </c>
      <c r="BP45" s="202" t="str">
        <f>IFERROR(INDEX('Classificação 2 encontros'!AX45:AX100,MATCH($N45,'Classificação 2 encontros'!$AZ$17:$AZ$72,0)),"")</f>
        <v/>
      </c>
      <c r="BQ45" s="201" t="str">
        <f>IFERROR(INDEX('Classificação 2 encontros'!#REF!,MATCH($N45,'Classificação 2 encontros'!$AZ$17:$AZ$72,0)),"")</f>
        <v/>
      </c>
      <c r="BR45" s="201" t="str">
        <f>IFERROR(INDEX('Classificação 2 encontros'!#REF!,MATCH($N45,'Classificação 2 encontros'!$AZ$17:$AZ$72,0)),"")</f>
        <v/>
      </c>
      <c r="BS45" s="174" t="str">
        <f t="shared" si="4"/>
        <v/>
      </c>
      <c r="BT45" s="200">
        <v>29</v>
      </c>
      <c r="BU45" s="78"/>
      <c r="BV45" s="78"/>
      <c r="BW45" s="201" t="str">
        <f>IFERROR(INDEX('Classificação 2 encontros'!BC45:BC100,MATCH($N45,'Classificação 2 encontros'!$BK$17:$BK$72,0)),"")</f>
        <v/>
      </c>
      <c r="BX45" s="201" t="str">
        <f>IFERROR(INDEX('Classificação 2 encontros'!BD45:BD100,MATCH($N45,'Classificação 2 encontros'!$BK$17:$BK$72,0)),"")</f>
        <v/>
      </c>
      <c r="BY45" s="201" t="str">
        <f>IFERROR(INDEX('Classificação 2 encontros'!BE45:BE100,MATCH($N45,'Classificação 2 encontros'!$BK$17:$BK$72,0)),"")</f>
        <v/>
      </c>
      <c r="BZ45" s="201" t="str">
        <f>IFERROR(INDEX('Classificação 2 encontros'!BF45:BF100,MATCH($N45,'Classificação 2 encontros'!$BK$17:$BK$72,0)),"")</f>
        <v/>
      </c>
      <c r="CA45" s="201" t="str">
        <f>IFERROR(INDEX('Classificação 2 encontros'!BG45:BG100,MATCH($N45,'Classificação 2 encontros'!$BK$17:$BK$72,0)),"")</f>
        <v/>
      </c>
      <c r="CB45" s="201" t="str">
        <f>IFERROR(INDEX('Classificação 2 encontros'!BH45:BH100,MATCH($N45,'Classificação 2 encontros'!$BK$17:$BK$72,0)),"")</f>
        <v/>
      </c>
      <c r="CC45" s="201" t="str">
        <f>IFERROR(INDEX('Classificação 2 encontros'!#REF!,MATCH($N45,'Classificação 2 encontros'!$BK$17:$BK$72,0)),"")</f>
        <v/>
      </c>
      <c r="CD45" s="201" t="str">
        <f>IFERROR(INDEX('Classificação 2 encontros'!#REF!,MATCH($N45,'Classificação 2 encontros'!$BK$17:$BK$72,0)),"")</f>
        <v/>
      </c>
      <c r="CE45" s="201" t="str">
        <f>IFERROR(INDEX('Classificação 2 encontros'!BI45:BI100,MATCH($N45,'Classificação 2 encontros'!$BK$17:$BK$72,0)),"")</f>
        <v/>
      </c>
      <c r="CF45" s="201" t="str">
        <f>IFERROR(INDEX('Classificação 2 encontros'!#REF!,MATCH($N45,'Classificação 2 encontros'!$BK$17:$BK$72,0)),"")</f>
        <v/>
      </c>
      <c r="CG45" s="201" t="str">
        <f>IFERROR(INDEX('Classificação 2 encontros'!#REF!,MATCH($N45,'Classificação 2 encontros'!$BK$17:$BK$72,0)),"")</f>
        <v/>
      </c>
      <c r="CH45" s="174" t="str">
        <f t="shared" si="5"/>
        <v/>
      </c>
      <c r="CI45" s="200">
        <v>29</v>
      </c>
      <c r="CJ45" s="79"/>
      <c r="CL45" s="78"/>
      <c r="CM45" s="78"/>
    </row>
    <row r="46" spans="2:91" s="73" customFormat="1" ht="18.75" customHeight="1" x14ac:dyDescent="0.3">
      <c r="B46" s="195" t="str">
        <f>IFERROR(INDEX('Classificação 2 encontros'!B46:B101,MATCH($N46,'Classificação 2 encontros'!$J$17:$J$72,0)),"")</f>
        <v/>
      </c>
      <c r="C46" s="195" t="str">
        <f>IFERROR(INDEX('Classificação 2 encontros'!C46:C101,MATCH($N46,'Classificação 2 encontros'!$J$17:$J$72,0)),"")</f>
        <v/>
      </c>
      <c r="D46" s="196" t="str">
        <f>IFERROR(INDEX('Classificação 2 encontros'!D46:D101,MATCH($N46,'Classificação 2 encontros'!$J$17:$J$72,0)),"")</f>
        <v/>
      </c>
      <c r="E46" s="196" t="str">
        <f>IFERROR(INDEX('Classificação 2 encontros'!E46:E101,MATCH($N46,'Classificação 2 encontros'!$J$17:$J$72,0)),"")</f>
        <v/>
      </c>
      <c r="F46" s="196" t="str">
        <f>IFERROR(INDEX('Classificação 2 encontros'!F46:F101,MATCH($N46,'Classificação 2 encontros'!$J$17:$J$72,0)),"")</f>
        <v/>
      </c>
      <c r="G46" s="197" t="str">
        <f>IFERROR(INDEX('Classificação 2 encontros'!G46:G101,MATCH($N46,'Classificação 2 encontros'!$J$17:$J$72,0)),"")</f>
        <v/>
      </c>
      <c r="H46" s="196" t="str">
        <f>IFERROR(INDEX('Classificação 2 encontros'!#REF!,MATCH($N46,'Classificação 2 encontros'!$J$17:$J$72,0)),"")</f>
        <v/>
      </c>
      <c r="I46" s="196" t="str">
        <f>IFERROR(INDEX('Classificação 2 encontros'!#REF!,MATCH($N46,'Classificação 2 encontros'!$J$17:$J$72,0)),"")</f>
        <v/>
      </c>
      <c r="J46" s="197" t="str">
        <f>IFERROR(INDEX('Classificação 2 encontros'!H46:H101,MATCH($N46,'Classificação 2 encontros'!$J$17:$J$72,0)),"")</f>
        <v/>
      </c>
      <c r="K46" s="196" t="str">
        <f>IFERROR(INDEX('Classificação 2 encontros'!#REF!,MATCH($N46,'Classificação 2 encontros'!$J$17:$J$72,0)),"")</f>
        <v/>
      </c>
      <c r="L46" s="196" t="str">
        <f>IFERROR(INDEX('Classificação 2 encontros'!#REF!,MATCH($N46,'Classificação 2 encontros'!$J$17:$J$72,0)),"")</f>
        <v/>
      </c>
      <c r="M46" s="198" t="str">
        <f t="shared" si="0"/>
        <v/>
      </c>
      <c r="N46" s="199">
        <v>30</v>
      </c>
      <c r="O46" s="78"/>
      <c r="P46" s="78"/>
      <c r="Q46" s="201" t="str">
        <f>IFERROR(INDEX('Classificação 2 encontros'!M46:M101,MATCH($N46,'Classificação 2 encontros'!$U$17:$U$72,0)),"")</f>
        <v/>
      </c>
      <c r="R46" s="201" t="str">
        <f>IFERROR(INDEX('Classificação 2 encontros'!N46:N101,MATCH($N46,'Classificação 2 encontros'!$U$17:$U$72,0)),"")</f>
        <v/>
      </c>
      <c r="S46" s="203" t="str">
        <f>IFERROR(INDEX('Classificação 2 encontros'!O46:O101,MATCH($N46,'Classificação 2 encontros'!$U$17:$U$72,0)),"")</f>
        <v/>
      </c>
      <c r="T46" s="203" t="str">
        <f>IFERROR(INDEX('Classificação 2 encontros'!P46:P101,MATCH($N46,'Classificação 2 encontros'!$U$17:$U$72,0)),"")</f>
        <v/>
      </c>
      <c r="U46" s="203" t="str">
        <f>IFERROR(INDEX('Classificação 2 encontros'!Q46:Q101,MATCH($N46,'Classificação 2 encontros'!$U$17:$U$72,0)),"")</f>
        <v/>
      </c>
      <c r="V46" s="204" t="str">
        <f>IFERROR(INDEX('Classificação 2 encontros'!R46:R101,MATCH($N46,'Classificação 2 encontros'!$U$17:$U$72,0)),"")</f>
        <v/>
      </c>
      <c r="W46" s="203" t="str">
        <f>IFERROR(INDEX('Classificação 2 encontros'!#REF!,MATCH($N46,'Classificação 2 encontros'!$U$17:$U$72,0)),"")</f>
        <v/>
      </c>
      <c r="X46" s="203" t="str">
        <f>IFERROR(INDEX('Classificação 2 encontros'!#REF!,MATCH($N46,'Classificação 2 encontros'!$U$17:$U$72,0)),"")</f>
        <v/>
      </c>
      <c r="Y46" s="204" t="str">
        <f>IFERROR(INDEX('Classificação 2 encontros'!S46:S101,MATCH($N46,'Classificação 2 encontros'!$U$17:$U$72,0)),"")</f>
        <v/>
      </c>
      <c r="Z46" s="203" t="str">
        <f>IFERROR(INDEX('Classificação 2 encontros'!#REF!,MATCH($N46,'Classificação 2 encontros'!$U$17:$U$72,0)),"")</f>
        <v/>
      </c>
      <c r="AA46" s="203" t="str">
        <f>IFERROR(INDEX('Classificação 2 encontros'!#REF!,MATCH($N46,'Classificação 2 encontros'!$U$17:$U$72,0)),"")</f>
        <v/>
      </c>
      <c r="AB46" s="174" t="str">
        <f t="shared" si="1"/>
        <v/>
      </c>
      <c r="AC46" s="200">
        <v>30</v>
      </c>
      <c r="AD46" s="79"/>
      <c r="AF46" s="201" t="str">
        <f>IFERROR(INDEX('Classificação 2 encontros'!X46:X101,MATCH($N46,'Classificação 2 encontros'!$AF$17:$AF$72,0)),"")</f>
        <v/>
      </c>
      <c r="AG46" s="201" t="str">
        <f>IFERROR(INDEX('Classificação 2 encontros'!Y46:Y101,MATCH($N46,'Classificação 2 encontros'!$AF$17:$AF$72,0)),"")</f>
        <v/>
      </c>
      <c r="AH46" s="203" t="str">
        <f>IFERROR(INDEX('Classificação 2 encontros'!Z46:Z101,MATCH($N46,'Classificação 2 encontros'!$AF$17:$AF$72,0)),"")</f>
        <v/>
      </c>
      <c r="AI46" s="203" t="str">
        <f>IFERROR(INDEX('Classificação 2 encontros'!AA46:AA101,MATCH($N46,'Classificação 2 encontros'!$AF$17:$AF$72,0)),"")</f>
        <v/>
      </c>
      <c r="AJ46" s="203" t="str">
        <f>IFERROR(INDEX('Classificação 2 encontros'!AB46:AB101,MATCH($N46,'Classificação 2 encontros'!$AF$17:$AF$72,0)),"")</f>
        <v/>
      </c>
      <c r="AK46" s="204" t="str">
        <f>IFERROR(INDEX('Classificação 2 encontros'!AC46:AC101,MATCH($N46,'Classificação 2 encontros'!$AF$17:$AF$72,0)),"")</f>
        <v/>
      </c>
      <c r="AL46" s="203" t="str">
        <f>IFERROR(INDEX('Classificação 2 encontros'!#REF!,MATCH($N46,'Classificação 2 encontros'!$AF$17:$AF$72,0)),"")</f>
        <v/>
      </c>
      <c r="AM46" s="174" t="str">
        <f>IFERROR(INDEX('Classificação 2 encontros'!#REF!,MATCH($N46,'Classificação 2 encontros'!$AF$17:$AF$72,0)),"")</f>
        <v/>
      </c>
      <c r="AN46" s="204" t="str">
        <f>IFERROR(INDEX('Classificação 2 encontros'!AD46:AD101,MATCH($N46,'Classificação 2 encontros'!$AF$17:$AF$72,0)),"")</f>
        <v/>
      </c>
      <c r="AO46" s="203" t="str">
        <f>IFERROR(INDEX('Classificação 2 encontros'!#REF!,MATCH($N46,'Classificação 2 encontros'!$AF$17:$AF$72,0)),"")</f>
        <v/>
      </c>
      <c r="AP46" s="174" t="str">
        <f>IFERROR(INDEX('Classificação 2 encontros'!#REF!,MATCH($N46,'Classificação 2 encontros'!$AF$17:$AF$72,0)),"")</f>
        <v/>
      </c>
      <c r="AQ46" s="174" t="str">
        <f t="shared" si="2"/>
        <v/>
      </c>
      <c r="AR46" s="200">
        <v>30</v>
      </c>
      <c r="AS46" s="78"/>
      <c r="AT46" s="201" t="str">
        <f>IFERROR(INDEX('Classificação 2 encontros'!AH46:AH101,MATCH($N46,'Classificação 2 encontros'!$AP$17:$AP$72,0)),"")</f>
        <v/>
      </c>
      <c r="AU46" s="201" t="str">
        <f>IFERROR(INDEX('Classificação 2 encontros'!AI46:AI101,MATCH($N46,'Classificação 2 encontros'!$AP$17:$AP$72,0)),"")</f>
        <v/>
      </c>
      <c r="AV46" s="201" t="str">
        <f>IFERROR(INDEX('Classificação 2 encontros'!AJ46:AJ101,MATCH($N46,'Classificação 2 encontros'!$AP$17:$AP$72,0)),"")</f>
        <v/>
      </c>
      <c r="AW46" s="201" t="str">
        <f>IFERROR(INDEX('Classificação 2 encontros'!AK46:AK101,MATCH($N46,'Classificação 2 encontros'!$AP$17:$AP$72,0)),"")</f>
        <v/>
      </c>
      <c r="AX46" s="201" t="str">
        <f>IFERROR(INDEX('Classificação 2 encontros'!AL46:AL101,MATCH($N46,'Classificação 2 encontros'!$AP$17:$AP$72,0)),"")</f>
        <v/>
      </c>
      <c r="AY46" s="202" t="str">
        <f>IFERROR(INDEX('Classificação 2 encontros'!AM46:AM101,MATCH($N46,'Classificação 2 encontros'!$AP$17:$AP$72,0)),"")</f>
        <v/>
      </c>
      <c r="AZ46" s="201" t="str">
        <f>IFERROR(INDEX('Classificação 2 encontros'!#REF!,MATCH($N46,'Classificação 2 encontros'!$AP$17:$AP$72,0)),"")</f>
        <v/>
      </c>
      <c r="BA46" s="201" t="str">
        <f>IFERROR(INDEX('Classificação 2 encontros'!#REF!,MATCH($N46,'Classificação 2 encontros'!$AP$17:$AP$72,0)),"")</f>
        <v/>
      </c>
      <c r="BB46" s="202" t="str">
        <f>IFERROR(INDEX('Classificação 2 encontros'!AN46:AN101,MATCH($N46,'Classificação 2 encontros'!$AP$17:$AP$72,0)),"")</f>
        <v/>
      </c>
      <c r="BC46" s="201" t="str">
        <f>IFERROR(INDEX('Classificação 2 encontros'!#REF!,MATCH($N46,'Classificação 2 encontros'!$AP$17:$AP$72,0)),"")</f>
        <v/>
      </c>
      <c r="BD46" s="201" t="str">
        <f>IFERROR(INDEX('Classificação 2 encontros'!#REF!,MATCH($N46,'Classificação 2 encontros'!$AP$17:$AP$72,0)),"")</f>
        <v/>
      </c>
      <c r="BE46" s="174" t="str">
        <f t="shared" si="3"/>
        <v/>
      </c>
      <c r="BF46" s="200">
        <v>30</v>
      </c>
      <c r="BH46" s="201" t="str">
        <f>IFERROR(INDEX('Classificação 2 encontros'!AR46:AR101,MATCH($N46,'Classificação 2 encontros'!$AZ$17:$AZ$72,0)),"")</f>
        <v/>
      </c>
      <c r="BI46" s="201" t="str">
        <f>IFERROR(INDEX('Classificação 2 encontros'!AS46:AS101,MATCH($N46,'Classificação 2 encontros'!$AZ$17:$AZ$72,0)),"")</f>
        <v/>
      </c>
      <c r="BJ46" s="206" t="str">
        <f>IFERROR(INDEX('Classificação 2 encontros'!AT46:AT101,MATCH($N46,'Classificação 2 encontros'!$AZ$17:$AZ$72,0)),"")</f>
        <v/>
      </c>
      <c r="BK46" s="206" t="str">
        <f>IFERROR(INDEX('Classificação 2 encontros'!AU46:AU101,MATCH($N46,'Classificação 2 encontros'!$AZ$17:$AZ$72,0)),"")</f>
        <v/>
      </c>
      <c r="BL46" s="206" t="str">
        <f>IFERROR(INDEX('Classificação 2 encontros'!AV46:AV101,MATCH($N46,'Classificação 2 encontros'!$AZ$17:$AZ$72,0)),"")</f>
        <v/>
      </c>
      <c r="BM46" s="202" t="str">
        <f>IFERROR(INDEX('Classificação 2 encontros'!AW46:AW101,MATCH($N46,'Classificação 2 encontros'!$AZ$17:$AZ$72,0)),"")</f>
        <v/>
      </c>
      <c r="BN46" s="201" t="str">
        <f>IFERROR(INDEX('Classificação 2 encontros'!#REF!,MATCH($N46,'Classificação 2 encontros'!$AZ$17:$AZ$72,0)),"")</f>
        <v/>
      </c>
      <c r="BO46" s="201" t="str">
        <f>IFERROR(INDEX('Classificação 2 encontros'!#REF!,MATCH($N46,'Classificação 2 encontros'!$AZ$17:$AZ$72,0)),"")</f>
        <v/>
      </c>
      <c r="BP46" s="202" t="str">
        <f>IFERROR(INDEX('Classificação 2 encontros'!AX46:AX101,MATCH($N46,'Classificação 2 encontros'!$AZ$17:$AZ$72,0)),"")</f>
        <v/>
      </c>
      <c r="BQ46" s="201" t="str">
        <f>IFERROR(INDEX('Classificação 2 encontros'!#REF!,MATCH($N46,'Classificação 2 encontros'!$AZ$17:$AZ$72,0)),"")</f>
        <v/>
      </c>
      <c r="BR46" s="201" t="str">
        <f>IFERROR(INDEX('Classificação 2 encontros'!#REF!,MATCH($N46,'Classificação 2 encontros'!$AZ$17:$AZ$72,0)),"")</f>
        <v/>
      </c>
      <c r="BS46" s="174" t="str">
        <f t="shared" si="4"/>
        <v/>
      </c>
      <c r="BT46" s="200">
        <v>30</v>
      </c>
      <c r="BU46" s="78"/>
      <c r="BV46" s="78"/>
      <c r="BW46" s="201" t="str">
        <f>IFERROR(INDEX('Classificação 2 encontros'!BC46:BC101,MATCH($N46,'Classificação 2 encontros'!$BK$17:$BK$72,0)),"")</f>
        <v/>
      </c>
      <c r="BX46" s="201" t="str">
        <f>IFERROR(INDEX('Classificação 2 encontros'!BD46:BD101,MATCH($N46,'Classificação 2 encontros'!$BK$17:$BK$72,0)),"")</f>
        <v/>
      </c>
      <c r="BY46" s="201" t="str">
        <f>IFERROR(INDEX('Classificação 2 encontros'!BE46:BE101,MATCH($N46,'Classificação 2 encontros'!$BK$17:$BK$72,0)),"")</f>
        <v/>
      </c>
      <c r="BZ46" s="201" t="str">
        <f>IFERROR(INDEX('Classificação 2 encontros'!BF46:BF101,MATCH($N46,'Classificação 2 encontros'!$BK$17:$BK$72,0)),"")</f>
        <v/>
      </c>
      <c r="CA46" s="201" t="str">
        <f>IFERROR(INDEX('Classificação 2 encontros'!BG46:BG101,MATCH($N46,'Classificação 2 encontros'!$BK$17:$BK$72,0)),"")</f>
        <v/>
      </c>
      <c r="CB46" s="201" t="str">
        <f>IFERROR(INDEX('Classificação 2 encontros'!BH46:BH101,MATCH($N46,'Classificação 2 encontros'!$BK$17:$BK$72,0)),"")</f>
        <v/>
      </c>
      <c r="CC46" s="201" t="str">
        <f>IFERROR(INDEX('Classificação 2 encontros'!#REF!,MATCH($N46,'Classificação 2 encontros'!$BK$17:$BK$72,0)),"")</f>
        <v/>
      </c>
      <c r="CD46" s="201" t="str">
        <f>IFERROR(INDEX('Classificação 2 encontros'!#REF!,MATCH($N46,'Classificação 2 encontros'!$BK$17:$BK$72,0)),"")</f>
        <v/>
      </c>
      <c r="CE46" s="201" t="str">
        <f>IFERROR(INDEX('Classificação 2 encontros'!BI46:BI101,MATCH($N46,'Classificação 2 encontros'!$BK$17:$BK$72,0)),"")</f>
        <v/>
      </c>
      <c r="CF46" s="201" t="str">
        <f>IFERROR(INDEX('Classificação 2 encontros'!#REF!,MATCH($N46,'Classificação 2 encontros'!$BK$17:$BK$72,0)),"")</f>
        <v/>
      </c>
      <c r="CG46" s="201" t="str">
        <f>IFERROR(INDEX('Classificação 2 encontros'!#REF!,MATCH($N46,'Classificação 2 encontros'!$BK$17:$BK$72,0)),"")</f>
        <v/>
      </c>
      <c r="CH46" s="174" t="str">
        <f t="shared" si="5"/>
        <v/>
      </c>
      <c r="CI46" s="200">
        <v>30</v>
      </c>
      <c r="CJ46" s="79"/>
      <c r="CL46" s="78"/>
      <c r="CM46" s="78"/>
    </row>
    <row r="47" spans="2:91" s="73" customFormat="1" ht="18.75" customHeight="1" x14ac:dyDescent="0.3">
      <c r="B47" s="195" t="str">
        <f>IFERROR(INDEX('Classificação 2 encontros'!B47:B102,MATCH($N47,'Classificação 2 encontros'!$J$17:$J$72,0)),"")</f>
        <v/>
      </c>
      <c r="C47" s="195" t="str">
        <f>IFERROR(INDEX('Classificação 2 encontros'!C47:C102,MATCH($N47,'Classificação 2 encontros'!$J$17:$J$72,0)),"")</f>
        <v/>
      </c>
      <c r="D47" s="196" t="str">
        <f>IFERROR(INDEX('Classificação 2 encontros'!D47:D102,MATCH($N47,'Classificação 2 encontros'!$J$17:$J$72,0)),"")</f>
        <v/>
      </c>
      <c r="E47" s="196" t="str">
        <f>IFERROR(INDEX('Classificação 2 encontros'!E47:E102,MATCH($N47,'Classificação 2 encontros'!$J$17:$J$72,0)),"")</f>
        <v/>
      </c>
      <c r="F47" s="196" t="str">
        <f>IFERROR(INDEX('Classificação 2 encontros'!F47:F102,MATCH($N47,'Classificação 2 encontros'!$J$17:$J$72,0)),"")</f>
        <v/>
      </c>
      <c r="G47" s="197" t="str">
        <f>IFERROR(INDEX('Classificação 2 encontros'!G47:G102,MATCH($N47,'Classificação 2 encontros'!$J$17:$J$72,0)),"")</f>
        <v/>
      </c>
      <c r="H47" s="196" t="str">
        <f>IFERROR(INDEX('Classificação 2 encontros'!#REF!,MATCH($N47,'Classificação 2 encontros'!$J$17:$J$72,0)),"")</f>
        <v/>
      </c>
      <c r="I47" s="196" t="str">
        <f>IFERROR(INDEX('Classificação 2 encontros'!#REF!,MATCH($N47,'Classificação 2 encontros'!$J$17:$J$72,0)),"")</f>
        <v/>
      </c>
      <c r="J47" s="197" t="str">
        <f>IFERROR(INDEX('Classificação 2 encontros'!H47:H102,MATCH($N47,'Classificação 2 encontros'!$J$17:$J$72,0)),"")</f>
        <v/>
      </c>
      <c r="K47" s="196" t="str">
        <f>IFERROR(INDEX('Classificação 2 encontros'!#REF!,MATCH($N47,'Classificação 2 encontros'!$J$17:$J$72,0)),"")</f>
        <v/>
      </c>
      <c r="L47" s="196" t="str">
        <f>IFERROR(INDEX('Classificação 2 encontros'!#REF!,MATCH($N47,'Classificação 2 encontros'!$J$17:$J$72,0)),"")</f>
        <v/>
      </c>
      <c r="M47" s="198" t="str">
        <f t="shared" si="0"/>
        <v/>
      </c>
      <c r="N47" s="199">
        <v>31</v>
      </c>
      <c r="O47" s="78"/>
      <c r="P47" s="78"/>
      <c r="Q47" s="201" t="str">
        <f>IFERROR(INDEX('Classificação 2 encontros'!M47:M102,MATCH($N47,'Classificação 2 encontros'!$U$17:$U$72,0)),"")</f>
        <v/>
      </c>
      <c r="R47" s="201" t="str">
        <f>IFERROR(INDEX('Classificação 2 encontros'!N47:N102,MATCH($N47,'Classificação 2 encontros'!$U$17:$U$72,0)),"")</f>
        <v/>
      </c>
      <c r="S47" s="203" t="str">
        <f>IFERROR(INDEX('Classificação 2 encontros'!O47:O102,MATCH($N47,'Classificação 2 encontros'!$U$17:$U$72,0)),"")</f>
        <v/>
      </c>
      <c r="T47" s="203" t="str">
        <f>IFERROR(INDEX('Classificação 2 encontros'!P47:P102,MATCH($N47,'Classificação 2 encontros'!$U$17:$U$72,0)),"")</f>
        <v/>
      </c>
      <c r="U47" s="203" t="str">
        <f>IFERROR(INDEX('Classificação 2 encontros'!Q47:Q102,MATCH($N47,'Classificação 2 encontros'!$U$17:$U$72,0)),"")</f>
        <v/>
      </c>
      <c r="V47" s="204" t="str">
        <f>IFERROR(INDEX('Classificação 2 encontros'!R47:R102,MATCH($N47,'Classificação 2 encontros'!$U$17:$U$72,0)),"")</f>
        <v/>
      </c>
      <c r="W47" s="203" t="str">
        <f>IFERROR(INDEX('Classificação 2 encontros'!#REF!,MATCH($N47,'Classificação 2 encontros'!$U$17:$U$72,0)),"")</f>
        <v/>
      </c>
      <c r="X47" s="203" t="str">
        <f>IFERROR(INDEX('Classificação 2 encontros'!#REF!,MATCH($N47,'Classificação 2 encontros'!$U$17:$U$72,0)),"")</f>
        <v/>
      </c>
      <c r="Y47" s="204" t="str">
        <f>IFERROR(INDEX('Classificação 2 encontros'!S47:S102,MATCH($N47,'Classificação 2 encontros'!$U$17:$U$72,0)),"")</f>
        <v/>
      </c>
      <c r="Z47" s="203" t="str">
        <f>IFERROR(INDEX('Classificação 2 encontros'!#REF!,MATCH($N47,'Classificação 2 encontros'!$U$17:$U$72,0)),"")</f>
        <v/>
      </c>
      <c r="AA47" s="203" t="str">
        <f>IFERROR(INDEX('Classificação 2 encontros'!#REF!,MATCH($N47,'Classificação 2 encontros'!$U$17:$U$72,0)),"")</f>
        <v/>
      </c>
      <c r="AB47" s="174" t="str">
        <f t="shared" si="1"/>
        <v/>
      </c>
      <c r="AC47" s="200">
        <v>31</v>
      </c>
      <c r="AD47" s="78"/>
      <c r="AF47" s="201" t="str">
        <f>IFERROR(INDEX('Classificação 2 encontros'!X47:X102,MATCH($N47,'Classificação 2 encontros'!$AF$17:$AF$72,0)),"")</f>
        <v/>
      </c>
      <c r="AG47" s="201" t="str">
        <f>IFERROR(INDEX('Classificação 2 encontros'!Y47:Y102,MATCH($N47,'Classificação 2 encontros'!$AF$17:$AF$72,0)),"")</f>
        <v/>
      </c>
      <c r="AH47" s="203" t="str">
        <f>IFERROR(INDEX('Classificação 2 encontros'!Z47:Z102,MATCH($N47,'Classificação 2 encontros'!$AF$17:$AF$72,0)),"")</f>
        <v/>
      </c>
      <c r="AI47" s="203" t="str">
        <f>IFERROR(INDEX('Classificação 2 encontros'!AA47:AA102,MATCH($N47,'Classificação 2 encontros'!$AF$17:$AF$72,0)),"")</f>
        <v/>
      </c>
      <c r="AJ47" s="203" t="str">
        <f>IFERROR(INDEX('Classificação 2 encontros'!AB47:AB102,MATCH($N47,'Classificação 2 encontros'!$AF$17:$AF$72,0)),"")</f>
        <v/>
      </c>
      <c r="AK47" s="204" t="str">
        <f>IFERROR(INDEX('Classificação 2 encontros'!AC47:AC102,MATCH($N47,'Classificação 2 encontros'!$AF$17:$AF$72,0)),"")</f>
        <v/>
      </c>
      <c r="AL47" s="203" t="str">
        <f>IFERROR(INDEX('Classificação 2 encontros'!#REF!,MATCH($N47,'Classificação 2 encontros'!$AF$17:$AF$72,0)),"")</f>
        <v/>
      </c>
      <c r="AM47" s="174" t="str">
        <f>IFERROR(INDEX('Classificação 2 encontros'!#REF!,MATCH($N47,'Classificação 2 encontros'!$AF$17:$AF$72,0)),"")</f>
        <v/>
      </c>
      <c r="AN47" s="204" t="str">
        <f>IFERROR(INDEX('Classificação 2 encontros'!AD47:AD102,MATCH($N47,'Classificação 2 encontros'!$AF$17:$AF$72,0)),"")</f>
        <v/>
      </c>
      <c r="AO47" s="203" t="str">
        <f>IFERROR(INDEX('Classificação 2 encontros'!#REF!,MATCH($N47,'Classificação 2 encontros'!$AF$17:$AF$72,0)),"")</f>
        <v/>
      </c>
      <c r="AP47" s="174" t="str">
        <f>IFERROR(INDEX('Classificação 2 encontros'!#REF!,MATCH($N47,'Classificação 2 encontros'!$AF$17:$AF$72,0)),"")</f>
        <v/>
      </c>
      <c r="AQ47" s="174" t="str">
        <f t="shared" si="2"/>
        <v/>
      </c>
      <c r="AR47" s="200">
        <v>31</v>
      </c>
      <c r="AS47" s="78"/>
      <c r="AT47" s="201" t="str">
        <f>IFERROR(INDEX('Classificação 2 encontros'!AH47:AH102,MATCH($N47,'Classificação 2 encontros'!$AP$17:$AP$72,0)),"")</f>
        <v/>
      </c>
      <c r="AU47" s="201" t="str">
        <f>IFERROR(INDEX('Classificação 2 encontros'!AI47:AI102,MATCH($N47,'Classificação 2 encontros'!$AP$17:$AP$72,0)),"")</f>
        <v/>
      </c>
      <c r="AV47" s="201" t="str">
        <f>IFERROR(INDEX('Classificação 2 encontros'!AJ47:AJ102,MATCH($N47,'Classificação 2 encontros'!$AP$17:$AP$72,0)),"")</f>
        <v/>
      </c>
      <c r="AW47" s="201" t="str">
        <f>IFERROR(INDEX('Classificação 2 encontros'!AK47:AK102,MATCH($N47,'Classificação 2 encontros'!$AP$17:$AP$72,0)),"")</f>
        <v/>
      </c>
      <c r="AX47" s="201" t="str">
        <f>IFERROR(INDEX('Classificação 2 encontros'!AL47:AL102,MATCH($N47,'Classificação 2 encontros'!$AP$17:$AP$72,0)),"")</f>
        <v/>
      </c>
      <c r="AY47" s="202" t="str">
        <f>IFERROR(INDEX('Classificação 2 encontros'!AM47:AM102,MATCH($N47,'Classificação 2 encontros'!$AP$17:$AP$72,0)),"")</f>
        <v/>
      </c>
      <c r="AZ47" s="201" t="str">
        <f>IFERROR(INDEX('Classificação 2 encontros'!#REF!,MATCH($N47,'Classificação 2 encontros'!$AP$17:$AP$72,0)),"")</f>
        <v/>
      </c>
      <c r="BA47" s="201" t="str">
        <f>IFERROR(INDEX('Classificação 2 encontros'!#REF!,MATCH($N47,'Classificação 2 encontros'!$AP$17:$AP$72,0)),"")</f>
        <v/>
      </c>
      <c r="BB47" s="202" t="str">
        <f>IFERROR(INDEX('Classificação 2 encontros'!AN47:AN102,MATCH($N47,'Classificação 2 encontros'!$AP$17:$AP$72,0)),"")</f>
        <v/>
      </c>
      <c r="BC47" s="201" t="str">
        <f>IFERROR(INDEX('Classificação 2 encontros'!#REF!,MATCH($N47,'Classificação 2 encontros'!$AP$17:$AP$72,0)),"")</f>
        <v/>
      </c>
      <c r="BD47" s="201" t="str">
        <f>IFERROR(INDEX('Classificação 2 encontros'!#REF!,MATCH($N47,'Classificação 2 encontros'!$AP$17:$AP$72,0)),"")</f>
        <v/>
      </c>
      <c r="BE47" s="174" t="str">
        <f t="shared" si="3"/>
        <v/>
      </c>
      <c r="BF47" s="200">
        <v>31</v>
      </c>
      <c r="BH47" s="201" t="str">
        <f>IFERROR(INDEX('Classificação 2 encontros'!AR47:AR102,MATCH($N47,'Classificação 2 encontros'!$AZ$17:$AZ$72,0)),"")</f>
        <v/>
      </c>
      <c r="BI47" s="201" t="str">
        <f>IFERROR(INDEX('Classificação 2 encontros'!AS47:AS102,MATCH($N47,'Classificação 2 encontros'!$AZ$17:$AZ$72,0)),"")</f>
        <v/>
      </c>
      <c r="BJ47" s="206" t="str">
        <f>IFERROR(INDEX('Classificação 2 encontros'!AT47:AT102,MATCH($N47,'Classificação 2 encontros'!$AZ$17:$AZ$72,0)),"")</f>
        <v/>
      </c>
      <c r="BK47" s="206" t="str">
        <f>IFERROR(INDEX('Classificação 2 encontros'!AU47:AU102,MATCH($N47,'Classificação 2 encontros'!$AZ$17:$AZ$72,0)),"")</f>
        <v/>
      </c>
      <c r="BL47" s="206" t="str">
        <f>IFERROR(INDEX('Classificação 2 encontros'!AV47:AV102,MATCH($N47,'Classificação 2 encontros'!$AZ$17:$AZ$72,0)),"")</f>
        <v/>
      </c>
      <c r="BM47" s="202" t="str">
        <f>IFERROR(INDEX('Classificação 2 encontros'!AW47:AW102,MATCH($N47,'Classificação 2 encontros'!$AZ$17:$AZ$72,0)),"")</f>
        <v/>
      </c>
      <c r="BN47" s="201" t="str">
        <f>IFERROR(INDEX('Classificação 2 encontros'!#REF!,MATCH($N47,'Classificação 2 encontros'!$AZ$17:$AZ$72,0)),"")</f>
        <v/>
      </c>
      <c r="BO47" s="201" t="str">
        <f>IFERROR(INDEX('Classificação 2 encontros'!#REF!,MATCH($N47,'Classificação 2 encontros'!$AZ$17:$AZ$72,0)),"")</f>
        <v/>
      </c>
      <c r="BP47" s="202" t="str">
        <f>IFERROR(INDEX('Classificação 2 encontros'!AX47:AX102,MATCH($N47,'Classificação 2 encontros'!$AZ$17:$AZ$72,0)),"")</f>
        <v/>
      </c>
      <c r="BQ47" s="201" t="str">
        <f>IFERROR(INDEX('Classificação 2 encontros'!#REF!,MATCH($N47,'Classificação 2 encontros'!$AZ$17:$AZ$72,0)),"")</f>
        <v/>
      </c>
      <c r="BR47" s="201" t="str">
        <f>IFERROR(INDEX('Classificação 2 encontros'!#REF!,MATCH($N47,'Classificação 2 encontros'!$AZ$17:$AZ$72,0)),"")</f>
        <v/>
      </c>
      <c r="BS47" s="174" t="str">
        <f t="shared" si="4"/>
        <v/>
      </c>
      <c r="BT47" s="200">
        <v>31</v>
      </c>
      <c r="BU47" s="78"/>
      <c r="BV47" s="78"/>
      <c r="BW47" s="201" t="str">
        <f>IFERROR(INDEX('Classificação 2 encontros'!BC47:BC102,MATCH($N47,'Classificação 2 encontros'!$BK$17:$BK$72,0)),"")</f>
        <v/>
      </c>
      <c r="BX47" s="201" t="str">
        <f>IFERROR(INDEX('Classificação 2 encontros'!BD47:BD102,MATCH($N47,'Classificação 2 encontros'!$BK$17:$BK$72,0)),"")</f>
        <v/>
      </c>
      <c r="BY47" s="201" t="str">
        <f>IFERROR(INDEX('Classificação 2 encontros'!BE47:BE102,MATCH($N47,'Classificação 2 encontros'!$BK$17:$BK$72,0)),"")</f>
        <v/>
      </c>
      <c r="BZ47" s="201" t="str">
        <f>IFERROR(INDEX('Classificação 2 encontros'!BF47:BF102,MATCH($N47,'Classificação 2 encontros'!$BK$17:$BK$72,0)),"")</f>
        <v/>
      </c>
      <c r="CA47" s="201" t="str">
        <f>IFERROR(INDEX('Classificação 2 encontros'!BG47:BG102,MATCH($N47,'Classificação 2 encontros'!$BK$17:$BK$72,0)),"")</f>
        <v/>
      </c>
      <c r="CB47" s="201" t="str">
        <f>IFERROR(INDEX('Classificação 2 encontros'!BH47:BH102,MATCH($N47,'Classificação 2 encontros'!$BK$17:$BK$72,0)),"")</f>
        <v/>
      </c>
      <c r="CC47" s="201" t="str">
        <f>IFERROR(INDEX('Classificação 2 encontros'!#REF!,MATCH($N47,'Classificação 2 encontros'!$BK$17:$BK$72,0)),"")</f>
        <v/>
      </c>
      <c r="CD47" s="201" t="str">
        <f>IFERROR(INDEX('Classificação 2 encontros'!#REF!,MATCH($N47,'Classificação 2 encontros'!$BK$17:$BK$72,0)),"")</f>
        <v/>
      </c>
      <c r="CE47" s="201" t="str">
        <f>IFERROR(INDEX('Classificação 2 encontros'!BI47:BI102,MATCH($N47,'Classificação 2 encontros'!$BK$17:$BK$72,0)),"")</f>
        <v/>
      </c>
      <c r="CF47" s="201" t="str">
        <f>IFERROR(INDEX('Classificação 2 encontros'!#REF!,MATCH($N47,'Classificação 2 encontros'!$BK$17:$BK$72,0)),"")</f>
        <v/>
      </c>
      <c r="CG47" s="201" t="str">
        <f>IFERROR(INDEX('Classificação 2 encontros'!#REF!,MATCH($N47,'Classificação 2 encontros'!$BK$17:$BK$72,0)),"")</f>
        <v/>
      </c>
      <c r="CH47" s="174" t="str">
        <f t="shared" si="5"/>
        <v/>
      </c>
      <c r="CI47" s="200">
        <v>31</v>
      </c>
      <c r="CJ47" s="78"/>
      <c r="CL47" s="78"/>
      <c r="CM47" s="78"/>
    </row>
    <row r="48" spans="2:91" s="73" customFormat="1" ht="18.75" customHeight="1" x14ac:dyDescent="0.3">
      <c r="B48" s="195" t="str">
        <f>IFERROR(INDEX('Classificação 2 encontros'!B48:B103,MATCH($N48,'Classificação 2 encontros'!$J$17:$J$72,0)),"")</f>
        <v/>
      </c>
      <c r="C48" s="195" t="str">
        <f>IFERROR(INDEX('Classificação 2 encontros'!C48:C103,MATCH($N48,'Classificação 2 encontros'!$J$17:$J$72,0)),"")</f>
        <v/>
      </c>
      <c r="D48" s="196" t="str">
        <f>IFERROR(INDEX('Classificação 2 encontros'!D48:D103,MATCH($N48,'Classificação 2 encontros'!$J$17:$J$72,0)),"")</f>
        <v/>
      </c>
      <c r="E48" s="196" t="str">
        <f>IFERROR(INDEX('Classificação 2 encontros'!E48:E103,MATCH($N48,'Classificação 2 encontros'!$J$17:$J$72,0)),"")</f>
        <v/>
      </c>
      <c r="F48" s="196" t="str">
        <f>IFERROR(INDEX('Classificação 2 encontros'!F48:F103,MATCH($N48,'Classificação 2 encontros'!$J$17:$J$72,0)),"")</f>
        <v/>
      </c>
      <c r="G48" s="197" t="str">
        <f>IFERROR(INDEX('Classificação 2 encontros'!G48:G103,MATCH($N48,'Classificação 2 encontros'!$J$17:$J$72,0)),"")</f>
        <v/>
      </c>
      <c r="H48" s="196" t="str">
        <f>IFERROR(INDEX('Classificação 2 encontros'!#REF!,MATCH($N48,'Classificação 2 encontros'!$J$17:$J$72,0)),"")</f>
        <v/>
      </c>
      <c r="I48" s="196" t="str">
        <f>IFERROR(INDEX('Classificação 2 encontros'!#REF!,MATCH($N48,'Classificação 2 encontros'!$J$17:$J$72,0)),"")</f>
        <v/>
      </c>
      <c r="J48" s="197" t="str">
        <f>IFERROR(INDEX('Classificação 2 encontros'!H48:H103,MATCH($N48,'Classificação 2 encontros'!$J$17:$J$72,0)),"")</f>
        <v/>
      </c>
      <c r="K48" s="196" t="str">
        <f>IFERROR(INDEX('Classificação 2 encontros'!#REF!,MATCH($N48,'Classificação 2 encontros'!$J$17:$J$72,0)),"")</f>
        <v/>
      </c>
      <c r="L48" s="196" t="str">
        <f>IFERROR(INDEX('Classificação 2 encontros'!#REF!,MATCH($N48,'Classificação 2 encontros'!$J$17:$J$72,0)),"")</f>
        <v/>
      </c>
      <c r="M48" s="198" t="str">
        <f t="shared" si="0"/>
        <v/>
      </c>
      <c r="N48" s="199">
        <v>32</v>
      </c>
      <c r="O48" s="78"/>
      <c r="P48" s="78"/>
      <c r="Q48" s="201" t="str">
        <f>IFERROR(INDEX('Classificação 2 encontros'!M48:M103,MATCH($N48,'Classificação 2 encontros'!$U$17:$U$72,0)),"")</f>
        <v/>
      </c>
      <c r="R48" s="201" t="str">
        <f>IFERROR(INDEX('Classificação 2 encontros'!N48:N103,MATCH($N48,'Classificação 2 encontros'!$U$17:$U$72,0)),"")</f>
        <v/>
      </c>
      <c r="S48" s="203" t="str">
        <f>IFERROR(INDEX('Classificação 2 encontros'!O48:O103,MATCH($N48,'Classificação 2 encontros'!$U$17:$U$72,0)),"")</f>
        <v/>
      </c>
      <c r="T48" s="203" t="str">
        <f>IFERROR(INDEX('Classificação 2 encontros'!P48:P103,MATCH($N48,'Classificação 2 encontros'!$U$17:$U$72,0)),"")</f>
        <v/>
      </c>
      <c r="U48" s="203" t="str">
        <f>IFERROR(INDEX('Classificação 2 encontros'!Q48:Q103,MATCH($N48,'Classificação 2 encontros'!$U$17:$U$72,0)),"")</f>
        <v/>
      </c>
      <c r="V48" s="204" t="str">
        <f>IFERROR(INDEX('Classificação 2 encontros'!R48:R103,MATCH($N48,'Classificação 2 encontros'!$U$17:$U$72,0)),"")</f>
        <v/>
      </c>
      <c r="W48" s="203" t="str">
        <f>IFERROR(INDEX('Classificação 2 encontros'!#REF!,MATCH($N48,'Classificação 2 encontros'!$U$17:$U$72,0)),"")</f>
        <v/>
      </c>
      <c r="X48" s="203" t="str">
        <f>IFERROR(INDEX('Classificação 2 encontros'!#REF!,MATCH($N48,'Classificação 2 encontros'!$U$17:$U$72,0)),"")</f>
        <v/>
      </c>
      <c r="Y48" s="204" t="str">
        <f>IFERROR(INDEX('Classificação 2 encontros'!S48:S103,MATCH($N48,'Classificação 2 encontros'!$U$17:$U$72,0)),"")</f>
        <v/>
      </c>
      <c r="Z48" s="203" t="str">
        <f>IFERROR(INDEX('Classificação 2 encontros'!#REF!,MATCH($N48,'Classificação 2 encontros'!$U$17:$U$72,0)),"")</f>
        <v/>
      </c>
      <c r="AA48" s="203" t="str">
        <f>IFERROR(INDEX('Classificação 2 encontros'!#REF!,MATCH($N48,'Classificação 2 encontros'!$U$17:$U$72,0)),"")</f>
        <v/>
      </c>
      <c r="AB48" s="174" t="str">
        <f t="shared" si="1"/>
        <v/>
      </c>
      <c r="AC48" s="200">
        <v>32</v>
      </c>
      <c r="AD48" s="83"/>
      <c r="AF48" s="201" t="str">
        <f>IFERROR(INDEX('Classificação 2 encontros'!X48:X103,MATCH($N48,'Classificação 2 encontros'!$AF$17:$AF$72,0)),"")</f>
        <v/>
      </c>
      <c r="AG48" s="201" t="str">
        <f>IFERROR(INDEX('Classificação 2 encontros'!Y48:Y103,MATCH($N48,'Classificação 2 encontros'!$AF$17:$AF$72,0)),"")</f>
        <v/>
      </c>
      <c r="AH48" s="203" t="str">
        <f>IFERROR(INDEX('Classificação 2 encontros'!Z48:Z103,MATCH($N48,'Classificação 2 encontros'!$AF$17:$AF$72,0)),"")</f>
        <v/>
      </c>
      <c r="AI48" s="203" t="str">
        <f>IFERROR(INDEX('Classificação 2 encontros'!AA48:AA103,MATCH($N48,'Classificação 2 encontros'!$AF$17:$AF$72,0)),"")</f>
        <v/>
      </c>
      <c r="AJ48" s="203" t="str">
        <f>IFERROR(INDEX('Classificação 2 encontros'!AB48:AB103,MATCH($N48,'Classificação 2 encontros'!$AF$17:$AF$72,0)),"")</f>
        <v/>
      </c>
      <c r="AK48" s="204" t="str">
        <f>IFERROR(INDEX('Classificação 2 encontros'!AC48:AC103,MATCH($N48,'Classificação 2 encontros'!$AF$17:$AF$72,0)),"")</f>
        <v/>
      </c>
      <c r="AL48" s="203" t="str">
        <f>IFERROR(INDEX('Classificação 2 encontros'!#REF!,MATCH($N48,'Classificação 2 encontros'!$AF$17:$AF$72,0)),"")</f>
        <v/>
      </c>
      <c r="AM48" s="174" t="str">
        <f>IFERROR(INDEX('Classificação 2 encontros'!#REF!,MATCH($N48,'Classificação 2 encontros'!$AF$17:$AF$72,0)),"")</f>
        <v/>
      </c>
      <c r="AN48" s="204" t="str">
        <f>IFERROR(INDEX('Classificação 2 encontros'!AD48:AD103,MATCH($N48,'Classificação 2 encontros'!$AF$17:$AF$72,0)),"")</f>
        <v/>
      </c>
      <c r="AO48" s="203" t="str">
        <f>IFERROR(INDEX('Classificação 2 encontros'!#REF!,MATCH($N48,'Classificação 2 encontros'!$AF$17:$AF$72,0)),"")</f>
        <v/>
      </c>
      <c r="AP48" s="174" t="str">
        <f>IFERROR(INDEX('Classificação 2 encontros'!#REF!,MATCH($N48,'Classificação 2 encontros'!$AF$17:$AF$72,0)),"")</f>
        <v/>
      </c>
      <c r="AQ48" s="174" t="str">
        <f t="shared" si="2"/>
        <v/>
      </c>
      <c r="AR48" s="200">
        <v>32</v>
      </c>
      <c r="AS48" s="78"/>
      <c r="AT48" s="201" t="str">
        <f>IFERROR(INDEX('Classificação 2 encontros'!AH48:AH103,MATCH($N48,'Classificação 2 encontros'!$AP$17:$AP$72,0)),"")</f>
        <v/>
      </c>
      <c r="AU48" s="201" t="str">
        <f>IFERROR(INDEX('Classificação 2 encontros'!AI48:AI103,MATCH($N48,'Classificação 2 encontros'!$AP$17:$AP$72,0)),"")</f>
        <v/>
      </c>
      <c r="AV48" s="201" t="str">
        <f>IFERROR(INDEX('Classificação 2 encontros'!AJ48:AJ103,MATCH($N48,'Classificação 2 encontros'!$AP$17:$AP$72,0)),"")</f>
        <v/>
      </c>
      <c r="AW48" s="201" t="str">
        <f>IFERROR(INDEX('Classificação 2 encontros'!AK48:AK103,MATCH($N48,'Classificação 2 encontros'!$AP$17:$AP$72,0)),"")</f>
        <v/>
      </c>
      <c r="AX48" s="201" t="str">
        <f>IFERROR(INDEX('Classificação 2 encontros'!AL48:AL103,MATCH($N48,'Classificação 2 encontros'!$AP$17:$AP$72,0)),"")</f>
        <v/>
      </c>
      <c r="AY48" s="202" t="str">
        <f>IFERROR(INDEX('Classificação 2 encontros'!AM48:AM103,MATCH($N48,'Classificação 2 encontros'!$AP$17:$AP$72,0)),"")</f>
        <v/>
      </c>
      <c r="AZ48" s="201" t="str">
        <f>IFERROR(INDEX('Classificação 2 encontros'!#REF!,MATCH($N48,'Classificação 2 encontros'!$AP$17:$AP$72,0)),"")</f>
        <v/>
      </c>
      <c r="BA48" s="201" t="str">
        <f>IFERROR(INDEX('Classificação 2 encontros'!#REF!,MATCH($N48,'Classificação 2 encontros'!$AP$17:$AP$72,0)),"")</f>
        <v/>
      </c>
      <c r="BB48" s="202" t="str">
        <f>IFERROR(INDEX('Classificação 2 encontros'!AN48:AN103,MATCH($N48,'Classificação 2 encontros'!$AP$17:$AP$72,0)),"")</f>
        <v/>
      </c>
      <c r="BC48" s="201" t="str">
        <f>IFERROR(INDEX('Classificação 2 encontros'!#REF!,MATCH($N48,'Classificação 2 encontros'!$AP$17:$AP$72,0)),"")</f>
        <v/>
      </c>
      <c r="BD48" s="201" t="str">
        <f>IFERROR(INDEX('Classificação 2 encontros'!#REF!,MATCH($N48,'Classificação 2 encontros'!$AP$17:$AP$72,0)),"")</f>
        <v/>
      </c>
      <c r="BE48" s="174" t="str">
        <f t="shared" si="3"/>
        <v/>
      </c>
      <c r="BF48" s="200">
        <v>32</v>
      </c>
      <c r="BH48" s="201" t="str">
        <f>IFERROR(INDEX('Classificação 2 encontros'!AR48:AR103,MATCH($N48,'Classificação 2 encontros'!$AZ$17:$AZ$72,0)),"")</f>
        <v/>
      </c>
      <c r="BI48" s="201" t="str">
        <f>IFERROR(INDEX('Classificação 2 encontros'!AS48:AS103,MATCH($N48,'Classificação 2 encontros'!$AZ$17:$AZ$72,0)),"")</f>
        <v/>
      </c>
      <c r="BJ48" s="206" t="str">
        <f>IFERROR(INDEX('Classificação 2 encontros'!AT48:AT103,MATCH($N48,'Classificação 2 encontros'!$AZ$17:$AZ$72,0)),"")</f>
        <v/>
      </c>
      <c r="BK48" s="206" t="str">
        <f>IFERROR(INDEX('Classificação 2 encontros'!AU48:AU103,MATCH($N48,'Classificação 2 encontros'!$AZ$17:$AZ$72,0)),"")</f>
        <v/>
      </c>
      <c r="BL48" s="206" t="str">
        <f>IFERROR(INDEX('Classificação 2 encontros'!AV48:AV103,MATCH($N48,'Classificação 2 encontros'!$AZ$17:$AZ$72,0)),"")</f>
        <v/>
      </c>
      <c r="BM48" s="202" t="str">
        <f>IFERROR(INDEX('Classificação 2 encontros'!AW48:AW103,MATCH($N48,'Classificação 2 encontros'!$AZ$17:$AZ$72,0)),"")</f>
        <v/>
      </c>
      <c r="BN48" s="201" t="str">
        <f>IFERROR(INDEX('Classificação 2 encontros'!#REF!,MATCH($N48,'Classificação 2 encontros'!$AZ$17:$AZ$72,0)),"")</f>
        <v/>
      </c>
      <c r="BO48" s="201" t="str">
        <f>IFERROR(INDEX('Classificação 2 encontros'!#REF!,MATCH($N48,'Classificação 2 encontros'!$AZ$17:$AZ$72,0)),"")</f>
        <v/>
      </c>
      <c r="BP48" s="202" t="str">
        <f>IFERROR(INDEX('Classificação 2 encontros'!AX48:AX103,MATCH($N48,'Classificação 2 encontros'!$AZ$17:$AZ$72,0)),"")</f>
        <v/>
      </c>
      <c r="BQ48" s="201" t="str">
        <f>IFERROR(INDEX('Classificação 2 encontros'!#REF!,MATCH($N48,'Classificação 2 encontros'!$AZ$17:$AZ$72,0)),"")</f>
        <v/>
      </c>
      <c r="BR48" s="201" t="str">
        <f>IFERROR(INDEX('Classificação 2 encontros'!#REF!,MATCH($N48,'Classificação 2 encontros'!$AZ$17:$AZ$72,0)),"")</f>
        <v/>
      </c>
      <c r="BS48" s="174" t="str">
        <f t="shared" si="4"/>
        <v/>
      </c>
      <c r="BT48" s="200">
        <v>32</v>
      </c>
      <c r="BU48" s="78"/>
      <c r="BV48" s="78"/>
      <c r="BW48" s="201" t="str">
        <f>IFERROR(INDEX('Classificação 2 encontros'!BC48:BC103,MATCH($N48,'Classificação 2 encontros'!$BK$17:$BK$72,0)),"")</f>
        <v/>
      </c>
      <c r="BX48" s="201" t="str">
        <f>IFERROR(INDEX('Classificação 2 encontros'!BD48:BD103,MATCH($N48,'Classificação 2 encontros'!$BK$17:$BK$72,0)),"")</f>
        <v/>
      </c>
      <c r="BY48" s="201" t="str">
        <f>IFERROR(INDEX('Classificação 2 encontros'!BE48:BE103,MATCH($N48,'Classificação 2 encontros'!$BK$17:$BK$72,0)),"")</f>
        <v/>
      </c>
      <c r="BZ48" s="201" t="str">
        <f>IFERROR(INDEX('Classificação 2 encontros'!BF48:BF103,MATCH($N48,'Classificação 2 encontros'!$BK$17:$BK$72,0)),"")</f>
        <v/>
      </c>
      <c r="CA48" s="201" t="str">
        <f>IFERROR(INDEX('Classificação 2 encontros'!BG48:BG103,MATCH($N48,'Classificação 2 encontros'!$BK$17:$BK$72,0)),"")</f>
        <v/>
      </c>
      <c r="CB48" s="201" t="str">
        <f>IFERROR(INDEX('Classificação 2 encontros'!BH48:BH103,MATCH($N48,'Classificação 2 encontros'!$BK$17:$BK$72,0)),"")</f>
        <v/>
      </c>
      <c r="CC48" s="201" t="str">
        <f>IFERROR(INDEX('Classificação 2 encontros'!#REF!,MATCH($N48,'Classificação 2 encontros'!$BK$17:$BK$72,0)),"")</f>
        <v/>
      </c>
      <c r="CD48" s="201" t="str">
        <f>IFERROR(INDEX('Classificação 2 encontros'!#REF!,MATCH($N48,'Classificação 2 encontros'!$BK$17:$BK$72,0)),"")</f>
        <v/>
      </c>
      <c r="CE48" s="201" t="str">
        <f>IFERROR(INDEX('Classificação 2 encontros'!BI48:BI103,MATCH($N48,'Classificação 2 encontros'!$BK$17:$BK$72,0)),"")</f>
        <v/>
      </c>
      <c r="CF48" s="201" t="str">
        <f>IFERROR(INDEX('Classificação 2 encontros'!#REF!,MATCH($N48,'Classificação 2 encontros'!$BK$17:$BK$72,0)),"")</f>
        <v/>
      </c>
      <c r="CG48" s="201" t="str">
        <f>IFERROR(INDEX('Classificação 2 encontros'!#REF!,MATCH($N48,'Classificação 2 encontros'!$BK$17:$BK$72,0)),"")</f>
        <v/>
      </c>
      <c r="CH48" s="174" t="str">
        <f t="shared" si="5"/>
        <v/>
      </c>
      <c r="CI48" s="200">
        <v>32</v>
      </c>
      <c r="CJ48" s="83"/>
      <c r="CL48" s="83"/>
      <c r="CM48" s="83"/>
    </row>
    <row r="49" spans="2:91" s="73" customFormat="1" ht="18.75" customHeight="1" x14ac:dyDescent="0.3">
      <c r="B49" s="195" t="str">
        <f>IFERROR(INDEX('Classificação 2 encontros'!B49:B104,MATCH($N49,'Classificação 2 encontros'!$J$17:$J$72,0)),"")</f>
        <v/>
      </c>
      <c r="C49" s="195" t="str">
        <f>IFERROR(INDEX('Classificação 2 encontros'!C49:C104,MATCH($N49,'Classificação 2 encontros'!$J$17:$J$72,0)),"")</f>
        <v/>
      </c>
      <c r="D49" s="196" t="str">
        <f>IFERROR(INDEX('Classificação 2 encontros'!D49:D104,MATCH($N49,'Classificação 2 encontros'!$J$17:$J$72,0)),"")</f>
        <v/>
      </c>
      <c r="E49" s="196" t="str">
        <f>IFERROR(INDEX('Classificação 2 encontros'!E49:E104,MATCH($N49,'Classificação 2 encontros'!$J$17:$J$72,0)),"")</f>
        <v/>
      </c>
      <c r="F49" s="196" t="str">
        <f>IFERROR(INDEX('Classificação 2 encontros'!F49:F104,MATCH($N49,'Classificação 2 encontros'!$J$17:$J$72,0)),"")</f>
        <v/>
      </c>
      <c r="G49" s="197" t="str">
        <f>IFERROR(INDEX('Classificação 2 encontros'!G49:G104,MATCH($N49,'Classificação 2 encontros'!$J$17:$J$72,0)),"")</f>
        <v/>
      </c>
      <c r="H49" s="196" t="str">
        <f>IFERROR(INDEX('Classificação 2 encontros'!#REF!,MATCH($N49,'Classificação 2 encontros'!$J$17:$J$72,0)),"")</f>
        <v/>
      </c>
      <c r="I49" s="196" t="str">
        <f>IFERROR(INDEX('Classificação 2 encontros'!#REF!,MATCH($N49,'Classificação 2 encontros'!$J$17:$J$72,0)),"")</f>
        <v/>
      </c>
      <c r="J49" s="197" t="str">
        <f>IFERROR(INDEX('Classificação 2 encontros'!H49:H104,MATCH($N49,'Classificação 2 encontros'!$J$17:$J$72,0)),"")</f>
        <v/>
      </c>
      <c r="K49" s="196" t="str">
        <f>IFERROR(INDEX('Classificação 2 encontros'!#REF!,MATCH($N49,'Classificação 2 encontros'!$J$17:$J$72,0)),"")</f>
        <v/>
      </c>
      <c r="L49" s="196" t="str">
        <f>IFERROR(INDEX('Classificação 2 encontros'!#REF!,MATCH($N49,'Classificação 2 encontros'!$J$17:$J$72,0)),"")</f>
        <v/>
      </c>
      <c r="M49" s="198" t="str">
        <f t="shared" si="0"/>
        <v/>
      </c>
      <c r="N49" s="199">
        <v>33</v>
      </c>
      <c r="O49" s="78"/>
      <c r="P49" s="78"/>
      <c r="Q49" s="201" t="str">
        <f>IFERROR(INDEX('Classificação 2 encontros'!M49:M104,MATCH($N49,'Classificação 2 encontros'!$U$17:$U$72,0)),"")</f>
        <v/>
      </c>
      <c r="R49" s="201" t="str">
        <f>IFERROR(INDEX('Classificação 2 encontros'!N49:N104,MATCH($N49,'Classificação 2 encontros'!$U$17:$U$72,0)),"")</f>
        <v/>
      </c>
      <c r="S49" s="203" t="str">
        <f>IFERROR(INDEX('Classificação 2 encontros'!O49:O104,MATCH($N49,'Classificação 2 encontros'!$U$17:$U$72,0)),"")</f>
        <v/>
      </c>
      <c r="T49" s="203" t="str">
        <f>IFERROR(INDEX('Classificação 2 encontros'!P49:P104,MATCH($N49,'Classificação 2 encontros'!$U$17:$U$72,0)),"")</f>
        <v/>
      </c>
      <c r="U49" s="203" t="str">
        <f>IFERROR(INDEX('Classificação 2 encontros'!Q49:Q104,MATCH($N49,'Classificação 2 encontros'!$U$17:$U$72,0)),"")</f>
        <v/>
      </c>
      <c r="V49" s="204" t="str">
        <f>IFERROR(INDEX('Classificação 2 encontros'!R49:R104,MATCH($N49,'Classificação 2 encontros'!$U$17:$U$72,0)),"")</f>
        <v/>
      </c>
      <c r="W49" s="203" t="str">
        <f>IFERROR(INDEX('Classificação 2 encontros'!#REF!,MATCH($N49,'Classificação 2 encontros'!$U$17:$U$72,0)),"")</f>
        <v/>
      </c>
      <c r="X49" s="203" t="str">
        <f>IFERROR(INDEX('Classificação 2 encontros'!#REF!,MATCH($N49,'Classificação 2 encontros'!$U$17:$U$72,0)),"")</f>
        <v/>
      </c>
      <c r="Y49" s="204" t="str">
        <f>IFERROR(INDEX('Classificação 2 encontros'!S49:S104,MATCH($N49,'Classificação 2 encontros'!$U$17:$U$72,0)),"")</f>
        <v/>
      </c>
      <c r="Z49" s="203" t="str">
        <f>IFERROR(INDEX('Classificação 2 encontros'!#REF!,MATCH($N49,'Classificação 2 encontros'!$U$17:$U$72,0)),"")</f>
        <v/>
      </c>
      <c r="AA49" s="203" t="str">
        <f>IFERROR(INDEX('Classificação 2 encontros'!#REF!,MATCH($N49,'Classificação 2 encontros'!$U$17:$U$72,0)),"")</f>
        <v/>
      </c>
      <c r="AB49" s="174" t="str">
        <f t="shared" si="1"/>
        <v/>
      </c>
      <c r="AC49" s="200">
        <v>33</v>
      </c>
      <c r="AD49" s="83"/>
      <c r="AF49" s="201" t="str">
        <f>IFERROR(INDEX('Classificação 2 encontros'!X49:X104,MATCH($N49,'Classificação 2 encontros'!$AF$17:$AF$72,0)),"")</f>
        <v/>
      </c>
      <c r="AG49" s="201" t="str">
        <f>IFERROR(INDEX('Classificação 2 encontros'!Y49:Y104,MATCH($N49,'Classificação 2 encontros'!$AF$17:$AF$72,0)),"")</f>
        <v/>
      </c>
      <c r="AH49" s="203" t="str">
        <f>IFERROR(INDEX('Classificação 2 encontros'!Z49:Z104,MATCH($N49,'Classificação 2 encontros'!$AF$17:$AF$72,0)),"")</f>
        <v/>
      </c>
      <c r="AI49" s="203" t="str">
        <f>IFERROR(INDEX('Classificação 2 encontros'!AA49:AA104,MATCH($N49,'Classificação 2 encontros'!$AF$17:$AF$72,0)),"")</f>
        <v/>
      </c>
      <c r="AJ49" s="203" t="str">
        <f>IFERROR(INDEX('Classificação 2 encontros'!AB49:AB104,MATCH($N49,'Classificação 2 encontros'!$AF$17:$AF$72,0)),"")</f>
        <v/>
      </c>
      <c r="AK49" s="204" t="str">
        <f>IFERROR(INDEX('Classificação 2 encontros'!AC49:AC104,MATCH($N49,'Classificação 2 encontros'!$AF$17:$AF$72,0)),"")</f>
        <v/>
      </c>
      <c r="AL49" s="203" t="str">
        <f>IFERROR(INDEX('Classificação 2 encontros'!#REF!,MATCH($N49,'Classificação 2 encontros'!$AF$17:$AF$72,0)),"")</f>
        <v/>
      </c>
      <c r="AM49" s="174" t="str">
        <f>IFERROR(INDEX('Classificação 2 encontros'!#REF!,MATCH($N49,'Classificação 2 encontros'!$AF$17:$AF$72,0)),"")</f>
        <v/>
      </c>
      <c r="AN49" s="204" t="str">
        <f>IFERROR(INDEX('Classificação 2 encontros'!AD49:AD104,MATCH($N49,'Classificação 2 encontros'!$AF$17:$AF$72,0)),"")</f>
        <v/>
      </c>
      <c r="AO49" s="203" t="str">
        <f>IFERROR(INDEX('Classificação 2 encontros'!#REF!,MATCH($N49,'Classificação 2 encontros'!$AF$17:$AF$72,0)),"")</f>
        <v/>
      </c>
      <c r="AP49" s="174" t="str">
        <f>IFERROR(INDEX('Classificação 2 encontros'!#REF!,MATCH($N49,'Classificação 2 encontros'!$AF$17:$AF$72,0)),"")</f>
        <v/>
      </c>
      <c r="AQ49" s="174" t="str">
        <f t="shared" si="2"/>
        <v/>
      </c>
      <c r="AR49" s="200">
        <v>33</v>
      </c>
      <c r="AS49" s="78"/>
      <c r="AT49" s="201" t="str">
        <f>IFERROR(INDEX('Classificação 2 encontros'!AH49:AH104,MATCH($N49,'Classificação 2 encontros'!$AP$17:$AP$72,0)),"")</f>
        <v/>
      </c>
      <c r="AU49" s="201" t="str">
        <f>IFERROR(INDEX('Classificação 2 encontros'!AI49:AI104,MATCH($N49,'Classificação 2 encontros'!$AP$17:$AP$72,0)),"")</f>
        <v/>
      </c>
      <c r="AV49" s="201" t="str">
        <f>IFERROR(INDEX('Classificação 2 encontros'!AJ49:AJ104,MATCH($N49,'Classificação 2 encontros'!$AP$17:$AP$72,0)),"")</f>
        <v/>
      </c>
      <c r="AW49" s="201" t="str">
        <f>IFERROR(INDEX('Classificação 2 encontros'!AK49:AK104,MATCH($N49,'Classificação 2 encontros'!$AP$17:$AP$72,0)),"")</f>
        <v/>
      </c>
      <c r="AX49" s="201" t="str">
        <f>IFERROR(INDEX('Classificação 2 encontros'!AL49:AL104,MATCH($N49,'Classificação 2 encontros'!$AP$17:$AP$72,0)),"")</f>
        <v/>
      </c>
      <c r="AY49" s="202" t="str">
        <f>IFERROR(INDEX('Classificação 2 encontros'!AM49:AM104,MATCH($N49,'Classificação 2 encontros'!$AP$17:$AP$72,0)),"")</f>
        <v/>
      </c>
      <c r="AZ49" s="201" t="str">
        <f>IFERROR(INDEX('Classificação 2 encontros'!#REF!,MATCH($N49,'Classificação 2 encontros'!$AP$17:$AP$72,0)),"")</f>
        <v/>
      </c>
      <c r="BA49" s="201" t="str">
        <f>IFERROR(INDEX('Classificação 2 encontros'!#REF!,MATCH($N49,'Classificação 2 encontros'!$AP$17:$AP$72,0)),"")</f>
        <v/>
      </c>
      <c r="BB49" s="202" t="str">
        <f>IFERROR(INDEX('Classificação 2 encontros'!AN49:AN104,MATCH($N49,'Classificação 2 encontros'!$AP$17:$AP$72,0)),"")</f>
        <v/>
      </c>
      <c r="BC49" s="201" t="str">
        <f>IFERROR(INDEX('Classificação 2 encontros'!#REF!,MATCH($N49,'Classificação 2 encontros'!$AP$17:$AP$72,0)),"")</f>
        <v/>
      </c>
      <c r="BD49" s="201" t="str">
        <f>IFERROR(INDEX('Classificação 2 encontros'!#REF!,MATCH($N49,'Classificação 2 encontros'!$AP$17:$AP$72,0)),"")</f>
        <v/>
      </c>
      <c r="BE49" s="174" t="str">
        <f t="shared" si="3"/>
        <v/>
      </c>
      <c r="BF49" s="200">
        <v>33</v>
      </c>
      <c r="BH49" s="201" t="str">
        <f>IFERROR(INDEX('Classificação 2 encontros'!AR49:AR104,MATCH($N49,'Classificação 2 encontros'!$AZ$17:$AZ$72,0)),"")</f>
        <v/>
      </c>
      <c r="BI49" s="201" t="str">
        <f>IFERROR(INDEX('Classificação 2 encontros'!AS49:AS104,MATCH($N49,'Classificação 2 encontros'!$AZ$17:$AZ$72,0)),"")</f>
        <v/>
      </c>
      <c r="BJ49" s="206" t="str">
        <f>IFERROR(INDEX('Classificação 2 encontros'!AT49:AT104,MATCH($N49,'Classificação 2 encontros'!$AZ$17:$AZ$72,0)),"")</f>
        <v/>
      </c>
      <c r="BK49" s="206" t="str">
        <f>IFERROR(INDEX('Classificação 2 encontros'!AU49:AU104,MATCH($N49,'Classificação 2 encontros'!$AZ$17:$AZ$72,0)),"")</f>
        <v/>
      </c>
      <c r="BL49" s="206" t="str">
        <f>IFERROR(INDEX('Classificação 2 encontros'!AV49:AV104,MATCH($N49,'Classificação 2 encontros'!$AZ$17:$AZ$72,0)),"")</f>
        <v/>
      </c>
      <c r="BM49" s="202" t="str">
        <f>IFERROR(INDEX('Classificação 2 encontros'!AW49:AW104,MATCH($N49,'Classificação 2 encontros'!$AZ$17:$AZ$72,0)),"")</f>
        <v/>
      </c>
      <c r="BN49" s="201" t="str">
        <f>IFERROR(INDEX('Classificação 2 encontros'!#REF!,MATCH($N49,'Classificação 2 encontros'!$AZ$17:$AZ$72,0)),"")</f>
        <v/>
      </c>
      <c r="BO49" s="201" t="str">
        <f>IFERROR(INDEX('Classificação 2 encontros'!#REF!,MATCH($N49,'Classificação 2 encontros'!$AZ$17:$AZ$72,0)),"")</f>
        <v/>
      </c>
      <c r="BP49" s="202" t="str">
        <f>IFERROR(INDEX('Classificação 2 encontros'!AX49:AX104,MATCH($N49,'Classificação 2 encontros'!$AZ$17:$AZ$72,0)),"")</f>
        <v/>
      </c>
      <c r="BQ49" s="201" t="str">
        <f>IFERROR(INDEX('Classificação 2 encontros'!#REF!,MATCH($N49,'Classificação 2 encontros'!$AZ$17:$AZ$72,0)),"")</f>
        <v/>
      </c>
      <c r="BR49" s="201" t="str">
        <f>IFERROR(INDEX('Classificação 2 encontros'!#REF!,MATCH($N49,'Classificação 2 encontros'!$AZ$17:$AZ$72,0)),"")</f>
        <v/>
      </c>
      <c r="BS49" s="174" t="str">
        <f t="shared" si="4"/>
        <v/>
      </c>
      <c r="BT49" s="200">
        <v>33</v>
      </c>
      <c r="BU49" s="78"/>
      <c r="BV49" s="78"/>
      <c r="BW49" s="201" t="str">
        <f>IFERROR(INDEX('Classificação 2 encontros'!BC49:BC104,MATCH($N49,'Classificação 2 encontros'!$BK$17:$BK$72,0)),"")</f>
        <v/>
      </c>
      <c r="BX49" s="201" t="str">
        <f>IFERROR(INDEX('Classificação 2 encontros'!BD49:BD104,MATCH($N49,'Classificação 2 encontros'!$BK$17:$BK$72,0)),"")</f>
        <v/>
      </c>
      <c r="BY49" s="201" t="str">
        <f>IFERROR(INDEX('Classificação 2 encontros'!BE49:BE104,MATCH($N49,'Classificação 2 encontros'!$BK$17:$BK$72,0)),"")</f>
        <v/>
      </c>
      <c r="BZ49" s="201" t="str">
        <f>IFERROR(INDEX('Classificação 2 encontros'!BF49:BF104,MATCH($N49,'Classificação 2 encontros'!$BK$17:$BK$72,0)),"")</f>
        <v/>
      </c>
      <c r="CA49" s="201" t="str">
        <f>IFERROR(INDEX('Classificação 2 encontros'!BG49:BG104,MATCH($N49,'Classificação 2 encontros'!$BK$17:$BK$72,0)),"")</f>
        <v/>
      </c>
      <c r="CB49" s="201" t="str">
        <f>IFERROR(INDEX('Classificação 2 encontros'!BH49:BH104,MATCH($N49,'Classificação 2 encontros'!$BK$17:$BK$72,0)),"")</f>
        <v/>
      </c>
      <c r="CC49" s="201" t="str">
        <f>IFERROR(INDEX('Classificação 2 encontros'!#REF!,MATCH($N49,'Classificação 2 encontros'!$BK$17:$BK$72,0)),"")</f>
        <v/>
      </c>
      <c r="CD49" s="201" t="str">
        <f>IFERROR(INDEX('Classificação 2 encontros'!#REF!,MATCH($N49,'Classificação 2 encontros'!$BK$17:$BK$72,0)),"")</f>
        <v/>
      </c>
      <c r="CE49" s="201" t="str">
        <f>IFERROR(INDEX('Classificação 2 encontros'!BI49:BI104,MATCH($N49,'Classificação 2 encontros'!$BK$17:$BK$72,0)),"")</f>
        <v/>
      </c>
      <c r="CF49" s="201" t="str">
        <f>IFERROR(INDEX('Classificação 2 encontros'!#REF!,MATCH($N49,'Classificação 2 encontros'!$BK$17:$BK$72,0)),"")</f>
        <v/>
      </c>
      <c r="CG49" s="201" t="str">
        <f>IFERROR(INDEX('Classificação 2 encontros'!#REF!,MATCH($N49,'Classificação 2 encontros'!$BK$17:$BK$72,0)),"")</f>
        <v/>
      </c>
      <c r="CH49" s="174" t="str">
        <f t="shared" si="5"/>
        <v/>
      </c>
      <c r="CI49" s="200">
        <v>33</v>
      </c>
      <c r="CJ49" s="83"/>
      <c r="CL49" s="83"/>
      <c r="CM49" s="83"/>
    </row>
    <row r="50" spans="2:91" s="73" customFormat="1" ht="18.75" customHeight="1" x14ac:dyDescent="0.3">
      <c r="B50" s="195" t="str">
        <f>IFERROR(INDEX('Classificação 2 encontros'!B50:B105,MATCH($N50,'Classificação 2 encontros'!$J$17:$J$72,0)),"")</f>
        <v/>
      </c>
      <c r="C50" s="195" t="str">
        <f>IFERROR(INDEX('Classificação 2 encontros'!C50:C105,MATCH($N50,'Classificação 2 encontros'!$J$17:$J$72,0)),"")</f>
        <v/>
      </c>
      <c r="D50" s="196" t="str">
        <f>IFERROR(INDEX('Classificação 2 encontros'!D50:D105,MATCH($N50,'Classificação 2 encontros'!$J$17:$J$72,0)),"")</f>
        <v/>
      </c>
      <c r="E50" s="196" t="str">
        <f>IFERROR(INDEX('Classificação 2 encontros'!E50:E105,MATCH($N50,'Classificação 2 encontros'!$J$17:$J$72,0)),"")</f>
        <v/>
      </c>
      <c r="F50" s="196" t="str">
        <f>IFERROR(INDEX('Classificação 2 encontros'!F50:F105,MATCH($N50,'Classificação 2 encontros'!$J$17:$J$72,0)),"")</f>
        <v/>
      </c>
      <c r="G50" s="197" t="str">
        <f>IFERROR(INDEX('Classificação 2 encontros'!G50:G105,MATCH($N50,'Classificação 2 encontros'!$J$17:$J$72,0)),"")</f>
        <v/>
      </c>
      <c r="H50" s="196" t="str">
        <f>IFERROR(INDEX('Classificação 2 encontros'!#REF!,MATCH($N50,'Classificação 2 encontros'!$J$17:$J$72,0)),"")</f>
        <v/>
      </c>
      <c r="I50" s="196" t="str">
        <f>IFERROR(INDEX('Classificação 2 encontros'!#REF!,MATCH($N50,'Classificação 2 encontros'!$J$17:$J$72,0)),"")</f>
        <v/>
      </c>
      <c r="J50" s="197" t="str">
        <f>IFERROR(INDEX('Classificação 2 encontros'!H50:H105,MATCH($N50,'Classificação 2 encontros'!$J$17:$J$72,0)),"")</f>
        <v/>
      </c>
      <c r="K50" s="196" t="str">
        <f>IFERROR(INDEX('Classificação 2 encontros'!#REF!,MATCH($N50,'Classificação 2 encontros'!$J$17:$J$72,0)),"")</f>
        <v/>
      </c>
      <c r="L50" s="196" t="str">
        <f>IFERROR(INDEX('Classificação 2 encontros'!#REF!,MATCH($N50,'Classificação 2 encontros'!$J$17:$J$72,0)),"")</f>
        <v/>
      </c>
      <c r="M50" s="198" t="str">
        <f t="shared" si="0"/>
        <v/>
      </c>
      <c r="N50" s="199">
        <v>34</v>
      </c>
      <c r="O50" s="78"/>
      <c r="P50" s="78"/>
      <c r="Q50" s="201" t="str">
        <f>IFERROR(INDEX('Classificação 2 encontros'!M50:M105,MATCH($N50,'Classificação 2 encontros'!$U$17:$U$72,0)),"")</f>
        <v/>
      </c>
      <c r="R50" s="201" t="str">
        <f>IFERROR(INDEX('Classificação 2 encontros'!N50:N105,MATCH($N50,'Classificação 2 encontros'!$U$17:$U$72,0)),"")</f>
        <v/>
      </c>
      <c r="S50" s="203" t="str">
        <f>IFERROR(INDEX('Classificação 2 encontros'!O50:O105,MATCH($N50,'Classificação 2 encontros'!$U$17:$U$72,0)),"")</f>
        <v/>
      </c>
      <c r="T50" s="203" t="str">
        <f>IFERROR(INDEX('Classificação 2 encontros'!P50:P105,MATCH($N50,'Classificação 2 encontros'!$U$17:$U$72,0)),"")</f>
        <v/>
      </c>
      <c r="U50" s="203" t="str">
        <f>IFERROR(INDEX('Classificação 2 encontros'!Q50:Q105,MATCH($N50,'Classificação 2 encontros'!$U$17:$U$72,0)),"")</f>
        <v/>
      </c>
      <c r="V50" s="204" t="str">
        <f>IFERROR(INDEX('Classificação 2 encontros'!R50:R105,MATCH($N50,'Classificação 2 encontros'!$U$17:$U$72,0)),"")</f>
        <v/>
      </c>
      <c r="W50" s="203" t="str">
        <f>IFERROR(INDEX('Classificação 2 encontros'!#REF!,MATCH($N50,'Classificação 2 encontros'!$U$17:$U$72,0)),"")</f>
        <v/>
      </c>
      <c r="X50" s="203" t="str">
        <f>IFERROR(INDEX('Classificação 2 encontros'!#REF!,MATCH($N50,'Classificação 2 encontros'!$U$17:$U$72,0)),"")</f>
        <v/>
      </c>
      <c r="Y50" s="204" t="str">
        <f>IFERROR(INDEX('Classificação 2 encontros'!S50:S105,MATCH($N50,'Classificação 2 encontros'!$U$17:$U$72,0)),"")</f>
        <v/>
      </c>
      <c r="Z50" s="203" t="str">
        <f>IFERROR(INDEX('Classificação 2 encontros'!#REF!,MATCH($N50,'Classificação 2 encontros'!$U$17:$U$72,0)),"")</f>
        <v/>
      </c>
      <c r="AA50" s="203" t="str">
        <f>IFERROR(INDEX('Classificação 2 encontros'!#REF!,MATCH($N50,'Classificação 2 encontros'!$U$17:$U$72,0)),"")</f>
        <v/>
      </c>
      <c r="AB50" s="174" t="str">
        <f t="shared" si="1"/>
        <v/>
      </c>
      <c r="AC50" s="200">
        <v>34</v>
      </c>
      <c r="AD50" s="84"/>
      <c r="AF50" s="201" t="str">
        <f>IFERROR(INDEX('Classificação 2 encontros'!X50:X105,MATCH($N50,'Classificação 2 encontros'!$AF$17:$AF$72,0)),"")</f>
        <v/>
      </c>
      <c r="AG50" s="201" t="str">
        <f>IFERROR(INDEX('Classificação 2 encontros'!Y50:Y105,MATCH($N50,'Classificação 2 encontros'!$AF$17:$AF$72,0)),"")</f>
        <v/>
      </c>
      <c r="AH50" s="203" t="str">
        <f>IFERROR(INDEX('Classificação 2 encontros'!Z50:Z105,MATCH($N50,'Classificação 2 encontros'!$AF$17:$AF$72,0)),"")</f>
        <v/>
      </c>
      <c r="AI50" s="203" t="str">
        <f>IFERROR(INDEX('Classificação 2 encontros'!AA50:AA105,MATCH($N50,'Classificação 2 encontros'!$AF$17:$AF$72,0)),"")</f>
        <v/>
      </c>
      <c r="AJ50" s="203" t="str">
        <f>IFERROR(INDEX('Classificação 2 encontros'!AB50:AB105,MATCH($N50,'Classificação 2 encontros'!$AF$17:$AF$72,0)),"")</f>
        <v/>
      </c>
      <c r="AK50" s="204" t="str">
        <f>IFERROR(INDEX('Classificação 2 encontros'!AC50:AC105,MATCH($N50,'Classificação 2 encontros'!$AF$17:$AF$72,0)),"")</f>
        <v/>
      </c>
      <c r="AL50" s="203" t="str">
        <f>IFERROR(INDEX('Classificação 2 encontros'!#REF!,MATCH($N50,'Classificação 2 encontros'!$AF$17:$AF$72,0)),"")</f>
        <v/>
      </c>
      <c r="AM50" s="174" t="str">
        <f>IFERROR(INDEX('Classificação 2 encontros'!#REF!,MATCH($N50,'Classificação 2 encontros'!$AF$17:$AF$72,0)),"")</f>
        <v/>
      </c>
      <c r="AN50" s="204" t="str">
        <f>IFERROR(INDEX('Classificação 2 encontros'!AD50:AD105,MATCH($N50,'Classificação 2 encontros'!$AF$17:$AF$72,0)),"")</f>
        <v/>
      </c>
      <c r="AO50" s="203" t="str">
        <f>IFERROR(INDEX('Classificação 2 encontros'!#REF!,MATCH($N50,'Classificação 2 encontros'!$AF$17:$AF$72,0)),"")</f>
        <v/>
      </c>
      <c r="AP50" s="174" t="str">
        <f>IFERROR(INDEX('Classificação 2 encontros'!#REF!,MATCH($N50,'Classificação 2 encontros'!$AF$17:$AF$72,0)),"")</f>
        <v/>
      </c>
      <c r="AQ50" s="174" t="str">
        <f t="shared" si="2"/>
        <v/>
      </c>
      <c r="AR50" s="200">
        <v>34</v>
      </c>
      <c r="AS50" s="78"/>
      <c r="AT50" s="201" t="str">
        <f>IFERROR(INDEX('Classificação 2 encontros'!AH50:AH105,MATCH($N50,'Classificação 2 encontros'!$AP$17:$AP$72,0)),"")</f>
        <v/>
      </c>
      <c r="AU50" s="201" t="str">
        <f>IFERROR(INDEX('Classificação 2 encontros'!AI50:AI105,MATCH($N50,'Classificação 2 encontros'!$AP$17:$AP$72,0)),"")</f>
        <v/>
      </c>
      <c r="AV50" s="201" t="str">
        <f>IFERROR(INDEX('Classificação 2 encontros'!AJ50:AJ105,MATCH($N50,'Classificação 2 encontros'!$AP$17:$AP$72,0)),"")</f>
        <v/>
      </c>
      <c r="AW50" s="201" t="str">
        <f>IFERROR(INDEX('Classificação 2 encontros'!AK50:AK105,MATCH($N50,'Classificação 2 encontros'!$AP$17:$AP$72,0)),"")</f>
        <v/>
      </c>
      <c r="AX50" s="201" t="str">
        <f>IFERROR(INDEX('Classificação 2 encontros'!AL50:AL105,MATCH($N50,'Classificação 2 encontros'!$AP$17:$AP$72,0)),"")</f>
        <v/>
      </c>
      <c r="AY50" s="202" t="str">
        <f>IFERROR(INDEX('Classificação 2 encontros'!AM50:AM105,MATCH($N50,'Classificação 2 encontros'!$AP$17:$AP$72,0)),"")</f>
        <v/>
      </c>
      <c r="AZ50" s="201" t="str">
        <f>IFERROR(INDEX('Classificação 2 encontros'!#REF!,MATCH($N50,'Classificação 2 encontros'!$AP$17:$AP$72,0)),"")</f>
        <v/>
      </c>
      <c r="BA50" s="201" t="str">
        <f>IFERROR(INDEX('Classificação 2 encontros'!#REF!,MATCH($N50,'Classificação 2 encontros'!$AP$17:$AP$72,0)),"")</f>
        <v/>
      </c>
      <c r="BB50" s="202" t="str">
        <f>IFERROR(INDEX('Classificação 2 encontros'!AN50:AN105,MATCH($N50,'Classificação 2 encontros'!$AP$17:$AP$72,0)),"")</f>
        <v/>
      </c>
      <c r="BC50" s="201" t="str">
        <f>IFERROR(INDEX('Classificação 2 encontros'!#REF!,MATCH($N50,'Classificação 2 encontros'!$AP$17:$AP$72,0)),"")</f>
        <v/>
      </c>
      <c r="BD50" s="201" t="str">
        <f>IFERROR(INDEX('Classificação 2 encontros'!#REF!,MATCH($N50,'Classificação 2 encontros'!$AP$17:$AP$72,0)),"")</f>
        <v/>
      </c>
      <c r="BE50" s="174" t="str">
        <f t="shared" si="3"/>
        <v/>
      </c>
      <c r="BF50" s="200">
        <v>34</v>
      </c>
      <c r="BH50" s="201" t="str">
        <f>IFERROR(INDEX('Classificação 2 encontros'!AR50:AR105,MATCH($N50,'Classificação 2 encontros'!$AZ$17:$AZ$72,0)),"")</f>
        <v/>
      </c>
      <c r="BI50" s="201" t="str">
        <f>IFERROR(INDEX('Classificação 2 encontros'!AS50:AS105,MATCH($N50,'Classificação 2 encontros'!$AZ$17:$AZ$72,0)),"")</f>
        <v/>
      </c>
      <c r="BJ50" s="206" t="str">
        <f>IFERROR(INDEX('Classificação 2 encontros'!AT50:AT105,MATCH($N50,'Classificação 2 encontros'!$AZ$17:$AZ$72,0)),"")</f>
        <v/>
      </c>
      <c r="BK50" s="206" t="str">
        <f>IFERROR(INDEX('Classificação 2 encontros'!AU50:AU105,MATCH($N50,'Classificação 2 encontros'!$AZ$17:$AZ$72,0)),"")</f>
        <v/>
      </c>
      <c r="BL50" s="206" t="str">
        <f>IFERROR(INDEX('Classificação 2 encontros'!AV50:AV105,MATCH($N50,'Classificação 2 encontros'!$AZ$17:$AZ$72,0)),"")</f>
        <v/>
      </c>
      <c r="BM50" s="202" t="str">
        <f>IFERROR(INDEX('Classificação 2 encontros'!AW50:AW105,MATCH($N50,'Classificação 2 encontros'!$AZ$17:$AZ$72,0)),"")</f>
        <v/>
      </c>
      <c r="BN50" s="201" t="str">
        <f>IFERROR(INDEX('Classificação 2 encontros'!#REF!,MATCH($N50,'Classificação 2 encontros'!$AZ$17:$AZ$72,0)),"")</f>
        <v/>
      </c>
      <c r="BO50" s="201" t="str">
        <f>IFERROR(INDEX('Classificação 2 encontros'!#REF!,MATCH($N50,'Classificação 2 encontros'!$AZ$17:$AZ$72,0)),"")</f>
        <v/>
      </c>
      <c r="BP50" s="202" t="str">
        <f>IFERROR(INDEX('Classificação 2 encontros'!AX50:AX105,MATCH($N50,'Classificação 2 encontros'!$AZ$17:$AZ$72,0)),"")</f>
        <v/>
      </c>
      <c r="BQ50" s="201" t="str">
        <f>IFERROR(INDEX('Classificação 2 encontros'!#REF!,MATCH($N50,'Classificação 2 encontros'!$AZ$17:$AZ$72,0)),"")</f>
        <v/>
      </c>
      <c r="BR50" s="201" t="str">
        <f>IFERROR(INDEX('Classificação 2 encontros'!#REF!,MATCH($N50,'Classificação 2 encontros'!$AZ$17:$AZ$72,0)),"")</f>
        <v/>
      </c>
      <c r="BS50" s="174" t="str">
        <f t="shared" si="4"/>
        <v/>
      </c>
      <c r="BT50" s="200">
        <v>34</v>
      </c>
      <c r="BU50" s="78"/>
      <c r="BV50" s="78"/>
      <c r="BW50" s="201" t="str">
        <f>IFERROR(INDEX('Classificação 2 encontros'!BC50:BC105,MATCH($N50,'Classificação 2 encontros'!$BK$17:$BK$72,0)),"")</f>
        <v/>
      </c>
      <c r="BX50" s="201" t="str">
        <f>IFERROR(INDEX('Classificação 2 encontros'!BD50:BD105,MATCH($N50,'Classificação 2 encontros'!$BK$17:$BK$72,0)),"")</f>
        <v/>
      </c>
      <c r="BY50" s="201" t="str">
        <f>IFERROR(INDEX('Classificação 2 encontros'!BE50:BE105,MATCH($N50,'Classificação 2 encontros'!$BK$17:$BK$72,0)),"")</f>
        <v/>
      </c>
      <c r="BZ50" s="201" t="str">
        <f>IFERROR(INDEX('Classificação 2 encontros'!BF50:BF105,MATCH($N50,'Classificação 2 encontros'!$BK$17:$BK$72,0)),"")</f>
        <v/>
      </c>
      <c r="CA50" s="201" t="str">
        <f>IFERROR(INDEX('Classificação 2 encontros'!BG50:BG105,MATCH($N50,'Classificação 2 encontros'!$BK$17:$BK$72,0)),"")</f>
        <v/>
      </c>
      <c r="CB50" s="201" t="str">
        <f>IFERROR(INDEX('Classificação 2 encontros'!BH50:BH105,MATCH($N50,'Classificação 2 encontros'!$BK$17:$BK$72,0)),"")</f>
        <v/>
      </c>
      <c r="CC50" s="201" t="str">
        <f>IFERROR(INDEX('Classificação 2 encontros'!#REF!,MATCH($N50,'Classificação 2 encontros'!$BK$17:$BK$72,0)),"")</f>
        <v/>
      </c>
      <c r="CD50" s="201" t="str">
        <f>IFERROR(INDEX('Classificação 2 encontros'!#REF!,MATCH($N50,'Classificação 2 encontros'!$BK$17:$BK$72,0)),"")</f>
        <v/>
      </c>
      <c r="CE50" s="201" t="str">
        <f>IFERROR(INDEX('Classificação 2 encontros'!BI50:BI105,MATCH($N50,'Classificação 2 encontros'!$BK$17:$BK$72,0)),"")</f>
        <v/>
      </c>
      <c r="CF50" s="201" t="str">
        <f>IFERROR(INDEX('Classificação 2 encontros'!#REF!,MATCH($N50,'Classificação 2 encontros'!$BK$17:$BK$72,0)),"")</f>
        <v/>
      </c>
      <c r="CG50" s="201" t="str">
        <f>IFERROR(INDEX('Classificação 2 encontros'!#REF!,MATCH($N50,'Classificação 2 encontros'!$BK$17:$BK$72,0)),"")</f>
        <v/>
      </c>
      <c r="CH50" s="174" t="str">
        <f t="shared" si="5"/>
        <v/>
      </c>
      <c r="CI50" s="200">
        <v>34</v>
      </c>
      <c r="CJ50" s="84"/>
      <c r="CL50" s="84"/>
      <c r="CM50" s="84"/>
    </row>
    <row r="51" spans="2:91" s="85" customFormat="1" ht="18.75" customHeight="1" x14ac:dyDescent="0.3">
      <c r="B51" s="195" t="str">
        <f>IFERROR(INDEX('Classificação 2 encontros'!B51:B106,MATCH($N51,'Classificação 2 encontros'!$J$17:$J$72,0)),"")</f>
        <v/>
      </c>
      <c r="C51" s="195" t="str">
        <f>IFERROR(INDEX('Classificação 2 encontros'!C51:C106,MATCH($N51,'Classificação 2 encontros'!$J$17:$J$72,0)),"")</f>
        <v/>
      </c>
      <c r="D51" s="196" t="str">
        <f>IFERROR(INDEX('Classificação 2 encontros'!D51:D106,MATCH($N51,'Classificação 2 encontros'!$J$17:$J$72,0)),"")</f>
        <v/>
      </c>
      <c r="E51" s="196" t="str">
        <f>IFERROR(INDEX('Classificação 2 encontros'!E51:E106,MATCH($N51,'Classificação 2 encontros'!$J$17:$J$72,0)),"")</f>
        <v/>
      </c>
      <c r="F51" s="196" t="str">
        <f>IFERROR(INDEX('Classificação 2 encontros'!F51:F106,MATCH($N51,'Classificação 2 encontros'!$J$17:$J$72,0)),"")</f>
        <v/>
      </c>
      <c r="G51" s="197" t="str">
        <f>IFERROR(INDEX('Classificação 2 encontros'!G51:G106,MATCH($N51,'Classificação 2 encontros'!$J$17:$J$72,0)),"")</f>
        <v/>
      </c>
      <c r="H51" s="196" t="str">
        <f>IFERROR(INDEX('Classificação 2 encontros'!#REF!,MATCH($N51,'Classificação 2 encontros'!$J$17:$J$72,0)),"")</f>
        <v/>
      </c>
      <c r="I51" s="196" t="str">
        <f>IFERROR(INDEX('Classificação 2 encontros'!#REF!,MATCH($N51,'Classificação 2 encontros'!$J$17:$J$72,0)),"")</f>
        <v/>
      </c>
      <c r="J51" s="197" t="str">
        <f>IFERROR(INDEX('Classificação 2 encontros'!H51:H106,MATCH($N51,'Classificação 2 encontros'!$J$17:$J$72,0)),"")</f>
        <v/>
      </c>
      <c r="K51" s="196" t="str">
        <f>IFERROR(INDEX('Classificação 2 encontros'!#REF!,MATCH($N51,'Classificação 2 encontros'!$J$17:$J$72,0)),"")</f>
        <v/>
      </c>
      <c r="L51" s="196" t="str">
        <f>IFERROR(INDEX('Classificação 2 encontros'!#REF!,MATCH($N51,'Classificação 2 encontros'!$J$17:$J$72,0)),"")</f>
        <v/>
      </c>
      <c r="M51" s="198" t="str">
        <f t="shared" si="0"/>
        <v/>
      </c>
      <c r="N51" s="199">
        <v>35</v>
      </c>
      <c r="O51" s="78"/>
      <c r="P51" s="78"/>
      <c r="Q51" s="201" t="str">
        <f>IFERROR(INDEX('Classificação 2 encontros'!M51:M106,MATCH($N51,'Classificação 2 encontros'!$U$17:$U$72,0)),"")</f>
        <v/>
      </c>
      <c r="R51" s="201" t="str">
        <f>IFERROR(INDEX('Classificação 2 encontros'!N51:N106,MATCH($N51,'Classificação 2 encontros'!$U$17:$U$72,0)),"")</f>
        <v/>
      </c>
      <c r="S51" s="203" t="str">
        <f>IFERROR(INDEX('Classificação 2 encontros'!O51:O106,MATCH($N51,'Classificação 2 encontros'!$U$17:$U$72,0)),"")</f>
        <v/>
      </c>
      <c r="T51" s="203" t="str">
        <f>IFERROR(INDEX('Classificação 2 encontros'!P51:P106,MATCH($N51,'Classificação 2 encontros'!$U$17:$U$72,0)),"")</f>
        <v/>
      </c>
      <c r="U51" s="203" t="str">
        <f>IFERROR(INDEX('Classificação 2 encontros'!Q51:Q106,MATCH($N51,'Classificação 2 encontros'!$U$17:$U$72,0)),"")</f>
        <v/>
      </c>
      <c r="V51" s="204" t="str">
        <f>IFERROR(INDEX('Classificação 2 encontros'!R51:R106,MATCH($N51,'Classificação 2 encontros'!$U$17:$U$72,0)),"")</f>
        <v/>
      </c>
      <c r="W51" s="203" t="str">
        <f>IFERROR(INDEX('Classificação 2 encontros'!#REF!,MATCH($N51,'Classificação 2 encontros'!$U$17:$U$72,0)),"")</f>
        <v/>
      </c>
      <c r="X51" s="203" t="str">
        <f>IFERROR(INDEX('Classificação 2 encontros'!#REF!,MATCH($N51,'Classificação 2 encontros'!$U$17:$U$72,0)),"")</f>
        <v/>
      </c>
      <c r="Y51" s="204" t="str">
        <f>IFERROR(INDEX('Classificação 2 encontros'!S51:S106,MATCH($N51,'Classificação 2 encontros'!$U$17:$U$72,0)),"")</f>
        <v/>
      </c>
      <c r="Z51" s="203" t="str">
        <f>IFERROR(INDEX('Classificação 2 encontros'!#REF!,MATCH($N51,'Classificação 2 encontros'!$U$17:$U$72,0)),"")</f>
        <v/>
      </c>
      <c r="AA51" s="203" t="str">
        <f>IFERROR(INDEX('Classificação 2 encontros'!#REF!,MATCH($N51,'Classificação 2 encontros'!$U$17:$U$72,0)),"")</f>
        <v/>
      </c>
      <c r="AB51" s="174" t="str">
        <f t="shared" si="1"/>
        <v/>
      </c>
      <c r="AC51" s="200">
        <v>35</v>
      </c>
      <c r="AD51" s="86"/>
      <c r="AF51" s="201" t="str">
        <f>IFERROR(INDEX('Classificação 2 encontros'!X51:X106,MATCH($N51,'Classificação 2 encontros'!$AF$17:$AF$72,0)),"")</f>
        <v/>
      </c>
      <c r="AG51" s="201" t="str">
        <f>IFERROR(INDEX('Classificação 2 encontros'!Y51:Y106,MATCH($N51,'Classificação 2 encontros'!$AF$17:$AF$72,0)),"")</f>
        <v/>
      </c>
      <c r="AH51" s="203" t="str">
        <f>IFERROR(INDEX('Classificação 2 encontros'!Z51:Z106,MATCH($N51,'Classificação 2 encontros'!$AF$17:$AF$72,0)),"")</f>
        <v/>
      </c>
      <c r="AI51" s="203" t="str">
        <f>IFERROR(INDEX('Classificação 2 encontros'!AA51:AA106,MATCH($N51,'Classificação 2 encontros'!$AF$17:$AF$72,0)),"")</f>
        <v/>
      </c>
      <c r="AJ51" s="203" t="str">
        <f>IFERROR(INDEX('Classificação 2 encontros'!AB51:AB106,MATCH($N51,'Classificação 2 encontros'!$AF$17:$AF$72,0)),"")</f>
        <v/>
      </c>
      <c r="AK51" s="204" t="str">
        <f>IFERROR(INDEX('Classificação 2 encontros'!AC51:AC106,MATCH($N51,'Classificação 2 encontros'!$AF$17:$AF$72,0)),"")</f>
        <v/>
      </c>
      <c r="AL51" s="203" t="str">
        <f>IFERROR(INDEX('Classificação 2 encontros'!#REF!,MATCH($N51,'Classificação 2 encontros'!$AF$17:$AF$72,0)),"")</f>
        <v/>
      </c>
      <c r="AM51" s="174" t="str">
        <f>IFERROR(INDEX('Classificação 2 encontros'!#REF!,MATCH($N51,'Classificação 2 encontros'!$AF$17:$AF$72,0)),"")</f>
        <v/>
      </c>
      <c r="AN51" s="204" t="str">
        <f>IFERROR(INDEX('Classificação 2 encontros'!AD51:AD106,MATCH($N51,'Classificação 2 encontros'!$AF$17:$AF$72,0)),"")</f>
        <v/>
      </c>
      <c r="AO51" s="203" t="str">
        <f>IFERROR(INDEX('Classificação 2 encontros'!#REF!,MATCH($N51,'Classificação 2 encontros'!$AF$17:$AF$72,0)),"")</f>
        <v/>
      </c>
      <c r="AP51" s="174" t="str">
        <f>IFERROR(INDEX('Classificação 2 encontros'!#REF!,MATCH($N51,'Classificação 2 encontros'!$AF$17:$AF$72,0)),"")</f>
        <v/>
      </c>
      <c r="AQ51" s="174" t="str">
        <f t="shared" si="2"/>
        <v/>
      </c>
      <c r="AR51" s="200">
        <v>35</v>
      </c>
      <c r="AS51" s="78"/>
      <c r="AT51" s="201" t="str">
        <f>IFERROR(INDEX('Classificação 2 encontros'!AH51:AH106,MATCH($N51,'Classificação 2 encontros'!$AP$17:$AP$72,0)),"")</f>
        <v/>
      </c>
      <c r="AU51" s="201" t="str">
        <f>IFERROR(INDEX('Classificação 2 encontros'!AI51:AI106,MATCH($N51,'Classificação 2 encontros'!$AP$17:$AP$72,0)),"")</f>
        <v/>
      </c>
      <c r="AV51" s="201" t="str">
        <f>IFERROR(INDEX('Classificação 2 encontros'!AJ51:AJ106,MATCH($N51,'Classificação 2 encontros'!$AP$17:$AP$72,0)),"")</f>
        <v/>
      </c>
      <c r="AW51" s="201" t="str">
        <f>IFERROR(INDEX('Classificação 2 encontros'!AK51:AK106,MATCH($N51,'Classificação 2 encontros'!$AP$17:$AP$72,0)),"")</f>
        <v/>
      </c>
      <c r="AX51" s="201" t="str">
        <f>IFERROR(INDEX('Classificação 2 encontros'!AL51:AL106,MATCH($N51,'Classificação 2 encontros'!$AP$17:$AP$72,0)),"")</f>
        <v/>
      </c>
      <c r="AY51" s="202" t="str">
        <f>IFERROR(INDEX('Classificação 2 encontros'!AM51:AM106,MATCH($N51,'Classificação 2 encontros'!$AP$17:$AP$72,0)),"")</f>
        <v/>
      </c>
      <c r="AZ51" s="201" t="str">
        <f>IFERROR(INDEX('Classificação 2 encontros'!#REF!,MATCH($N51,'Classificação 2 encontros'!$AP$17:$AP$72,0)),"")</f>
        <v/>
      </c>
      <c r="BA51" s="201" t="str">
        <f>IFERROR(INDEX('Classificação 2 encontros'!#REF!,MATCH($N51,'Classificação 2 encontros'!$AP$17:$AP$72,0)),"")</f>
        <v/>
      </c>
      <c r="BB51" s="202" t="str">
        <f>IFERROR(INDEX('Classificação 2 encontros'!AN51:AN106,MATCH($N51,'Classificação 2 encontros'!$AP$17:$AP$72,0)),"")</f>
        <v/>
      </c>
      <c r="BC51" s="201" t="str">
        <f>IFERROR(INDEX('Classificação 2 encontros'!#REF!,MATCH($N51,'Classificação 2 encontros'!$AP$17:$AP$72,0)),"")</f>
        <v/>
      </c>
      <c r="BD51" s="201" t="str">
        <f>IFERROR(INDEX('Classificação 2 encontros'!#REF!,MATCH($N51,'Classificação 2 encontros'!$AP$17:$AP$72,0)),"")</f>
        <v/>
      </c>
      <c r="BE51" s="174" t="str">
        <f t="shared" si="3"/>
        <v/>
      </c>
      <c r="BF51" s="200">
        <v>35</v>
      </c>
      <c r="BH51" s="201" t="str">
        <f>IFERROR(INDEX('Classificação 2 encontros'!AR51:AR106,MATCH($N51,'Classificação 2 encontros'!$AZ$17:$AZ$72,0)),"")</f>
        <v/>
      </c>
      <c r="BI51" s="201" t="str">
        <f>IFERROR(INDEX('Classificação 2 encontros'!AS51:AS106,MATCH($N51,'Classificação 2 encontros'!$AZ$17:$AZ$72,0)),"")</f>
        <v/>
      </c>
      <c r="BJ51" s="206" t="str">
        <f>IFERROR(INDEX('Classificação 2 encontros'!AT51:AT106,MATCH($N51,'Classificação 2 encontros'!$AZ$17:$AZ$72,0)),"")</f>
        <v/>
      </c>
      <c r="BK51" s="206" t="str">
        <f>IFERROR(INDEX('Classificação 2 encontros'!AU51:AU106,MATCH($N51,'Classificação 2 encontros'!$AZ$17:$AZ$72,0)),"")</f>
        <v/>
      </c>
      <c r="BL51" s="206" t="str">
        <f>IFERROR(INDEX('Classificação 2 encontros'!AV51:AV106,MATCH($N51,'Classificação 2 encontros'!$AZ$17:$AZ$72,0)),"")</f>
        <v/>
      </c>
      <c r="BM51" s="202" t="str">
        <f>IFERROR(INDEX('Classificação 2 encontros'!AW51:AW106,MATCH($N51,'Classificação 2 encontros'!$AZ$17:$AZ$72,0)),"")</f>
        <v/>
      </c>
      <c r="BN51" s="201" t="str">
        <f>IFERROR(INDEX('Classificação 2 encontros'!#REF!,MATCH($N51,'Classificação 2 encontros'!$AZ$17:$AZ$72,0)),"")</f>
        <v/>
      </c>
      <c r="BO51" s="201" t="str">
        <f>IFERROR(INDEX('Classificação 2 encontros'!#REF!,MATCH($N51,'Classificação 2 encontros'!$AZ$17:$AZ$72,0)),"")</f>
        <v/>
      </c>
      <c r="BP51" s="202" t="str">
        <f>IFERROR(INDEX('Classificação 2 encontros'!AX51:AX106,MATCH($N51,'Classificação 2 encontros'!$AZ$17:$AZ$72,0)),"")</f>
        <v/>
      </c>
      <c r="BQ51" s="201" t="str">
        <f>IFERROR(INDEX('Classificação 2 encontros'!#REF!,MATCH($N51,'Classificação 2 encontros'!$AZ$17:$AZ$72,0)),"")</f>
        <v/>
      </c>
      <c r="BR51" s="201" t="str">
        <f>IFERROR(INDEX('Classificação 2 encontros'!#REF!,MATCH($N51,'Classificação 2 encontros'!$AZ$17:$AZ$72,0)),"")</f>
        <v/>
      </c>
      <c r="BS51" s="174" t="str">
        <f t="shared" si="4"/>
        <v/>
      </c>
      <c r="BT51" s="200">
        <v>35</v>
      </c>
      <c r="BU51" s="78"/>
      <c r="BV51" s="78"/>
      <c r="BW51" s="201" t="str">
        <f>IFERROR(INDEX('Classificação 2 encontros'!BC51:BC106,MATCH($N51,'Classificação 2 encontros'!$BK$17:$BK$72,0)),"")</f>
        <v/>
      </c>
      <c r="BX51" s="201" t="str">
        <f>IFERROR(INDEX('Classificação 2 encontros'!BD51:BD106,MATCH($N51,'Classificação 2 encontros'!$BK$17:$BK$72,0)),"")</f>
        <v/>
      </c>
      <c r="BY51" s="201" t="str">
        <f>IFERROR(INDEX('Classificação 2 encontros'!BE51:BE106,MATCH($N51,'Classificação 2 encontros'!$BK$17:$BK$72,0)),"")</f>
        <v/>
      </c>
      <c r="BZ51" s="201" t="str">
        <f>IFERROR(INDEX('Classificação 2 encontros'!BF51:BF106,MATCH($N51,'Classificação 2 encontros'!$BK$17:$BK$72,0)),"")</f>
        <v/>
      </c>
      <c r="CA51" s="201" t="str">
        <f>IFERROR(INDEX('Classificação 2 encontros'!BG51:BG106,MATCH($N51,'Classificação 2 encontros'!$BK$17:$BK$72,0)),"")</f>
        <v/>
      </c>
      <c r="CB51" s="201" t="str">
        <f>IFERROR(INDEX('Classificação 2 encontros'!BH51:BH106,MATCH($N51,'Classificação 2 encontros'!$BK$17:$BK$72,0)),"")</f>
        <v/>
      </c>
      <c r="CC51" s="201" t="str">
        <f>IFERROR(INDEX('Classificação 2 encontros'!#REF!,MATCH($N51,'Classificação 2 encontros'!$BK$17:$BK$72,0)),"")</f>
        <v/>
      </c>
      <c r="CD51" s="201" t="str">
        <f>IFERROR(INDEX('Classificação 2 encontros'!#REF!,MATCH($N51,'Classificação 2 encontros'!$BK$17:$BK$72,0)),"")</f>
        <v/>
      </c>
      <c r="CE51" s="201" t="str">
        <f>IFERROR(INDEX('Classificação 2 encontros'!BI51:BI106,MATCH($N51,'Classificação 2 encontros'!$BK$17:$BK$72,0)),"")</f>
        <v/>
      </c>
      <c r="CF51" s="201" t="str">
        <f>IFERROR(INDEX('Classificação 2 encontros'!#REF!,MATCH($N51,'Classificação 2 encontros'!$BK$17:$BK$72,0)),"")</f>
        <v/>
      </c>
      <c r="CG51" s="201" t="str">
        <f>IFERROR(INDEX('Classificação 2 encontros'!#REF!,MATCH($N51,'Classificação 2 encontros'!$BK$17:$BK$72,0)),"")</f>
        <v/>
      </c>
      <c r="CH51" s="174" t="str">
        <f t="shared" si="5"/>
        <v/>
      </c>
      <c r="CI51" s="200">
        <v>35</v>
      </c>
      <c r="CJ51" s="86"/>
      <c r="CL51" s="84"/>
      <c r="CM51" s="84"/>
    </row>
    <row r="52" spans="2:91" s="73" customFormat="1" ht="18.75" customHeight="1" x14ac:dyDescent="0.3">
      <c r="B52" s="195" t="str">
        <f>IFERROR(INDEX('Classificação 2 encontros'!B52:B107,MATCH($N52,'Classificação 2 encontros'!$J$17:$J$72,0)),"")</f>
        <v/>
      </c>
      <c r="C52" s="195" t="str">
        <f>IFERROR(INDEX('Classificação 2 encontros'!C52:C107,MATCH($N52,'Classificação 2 encontros'!$J$17:$J$72,0)),"")</f>
        <v/>
      </c>
      <c r="D52" s="196" t="str">
        <f>IFERROR(INDEX('Classificação 2 encontros'!D52:D107,MATCH($N52,'Classificação 2 encontros'!$J$17:$J$72,0)),"")</f>
        <v/>
      </c>
      <c r="E52" s="196" t="str">
        <f>IFERROR(INDEX('Classificação 2 encontros'!E52:E107,MATCH($N52,'Classificação 2 encontros'!$J$17:$J$72,0)),"")</f>
        <v/>
      </c>
      <c r="F52" s="196" t="str">
        <f>IFERROR(INDEX('Classificação 2 encontros'!F52:F107,MATCH($N52,'Classificação 2 encontros'!$J$17:$J$72,0)),"")</f>
        <v/>
      </c>
      <c r="G52" s="197" t="str">
        <f>IFERROR(INDEX('Classificação 2 encontros'!G52:G107,MATCH($N52,'Classificação 2 encontros'!$J$17:$J$72,0)),"")</f>
        <v/>
      </c>
      <c r="H52" s="196" t="str">
        <f>IFERROR(INDEX('Classificação 2 encontros'!#REF!,MATCH($N52,'Classificação 2 encontros'!$J$17:$J$72,0)),"")</f>
        <v/>
      </c>
      <c r="I52" s="196" t="str">
        <f>IFERROR(INDEX('Classificação 2 encontros'!#REF!,MATCH($N52,'Classificação 2 encontros'!$J$17:$J$72,0)),"")</f>
        <v/>
      </c>
      <c r="J52" s="197" t="str">
        <f>IFERROR(INDEX('Classificação 2 encontros'!H52:H107,MATCH($N52,'Classificação 2 encontros'!$J$17:$J$72,0)),"")</f>
        <v/>
      </c>
      <c r="K52" s="196" t="str">
        <f>IFERROR(INDEX('Classificação 2 encontros'!#REF!,MATCH($N52,'Classificação 2 encontros'!$J$17:$J$72,0)),"")</f>
        <v/>
      </c>
      <c r="L52" s="196" t="str">
        <f>IFERROR(INDEX('Classificação 2 encontros'!#REF!,MATCH($N52,'Classificação 2 encontros'!$J$17:$J$72,0)),"")</f>
        <v/>
      </c>
      <c r="M52" s="198" t="str">
        <f t="shared" si="0"/>
        <v/>
      </c>
      <c r="N52" s="199">
        <v>36</v>
      </c>
      <c r="O52" s="78"/>
      <c r="P52" s="78"/>
      <c r="Q52" s="201" t="str">
        <f>IFERROR(INDEX('Classificação 2 encontros'!M52:M107,MATCH($N52,'Classificação 2 encontros'!$U$17:$U$72,0)),"")</f>
        <v/>
      </c>
      <c r="R52" s="201" t="str">
        <f>IFERROR(INDEX('Classificação 2 encontros'!N52:N107,MATCH($N52,'Classificação 2 encontros'!$U$17:$U$72,0)),"")</f>
        <v/>
      </c>
      <c r="S52" s="203" t="str">
        <f>IFERROR(INDEX('Classificação 2 encontros'!O52:O107,MATCH($N52,'Classificação 2 encontros'!$U$17:$U$72,0)),"")</f>
        <v/>
      </c>
      <c r="T52" s="203" t="str">
        <f>IFERROR(INDEX('Classificação 2 encontros'!P52:P107,MATCH($N52,'Classificação 2 encontros'!$U$17:$U$72,0)),"")</f>
        <v/>
      </c>
      <c r="U52" s="203" t="str">
        <f>IFERROR(INDEX('Classificação 2 encontros'!Q52:Q107,MATCH($N52,'Classificação 2 encontros'!$U$17:$U$72,0)),"")</f>
        <v/>
      </c>
      <c r="V52" s="204" t="str">
        <f>IFERROR(INDEX('Classificação 2 encontros'!R52:R107,MATCH($N52,'Classificação 2 encontros'!$U$17:$U$72,0)),"")</f>
        <v/>
      </c>
      <c r="W52" s="203" t="str">
        <f>IFERROR(INDEX('Classificação 2 encontros'!#REF!,MATCH($N52,'Classificação 2 encontros'!$U$17:$U$72,0)),"")</f>
        <v/>
      </c>
      <c r="X52" s="203" t="str">
        <f>IFERROR(INDEX('Classificação 2 encontros'!#REF!,MATCH($N52,'Classificação 2 encontros'!$U$17:$U$72,0)),"")</f>
        <v/>
      </c>
      <c r="Y52" s="204" t="str">
        <f>IFERROR(INDEX('Classificação 2 encontros'!S52:S107,MATCH($N52,'Classificação 2 encontros'!$U$17:$U$72,0)),"")</f>
        <v/>
      </c>
      <c r="Z52" s="203" t="str">
        <f>IFERROR(INDEX('Classificação 2 encontros'!#REF!,MATCH($N52,'Classificação 2 encontros'!$U$17:$U$72,0)),"")</f>
        <v/>
      </c>
      <c r="AA52" s="203" t="str">
        <f>IFERROR(INDEX('Classificação 2 encontros'!#REF!,MATCH($N52,'Classificação 2 encontros'!$U$17:$U$72,0)),"")</f>
        <v/>
      </c>
      <c r="AB52" s="174" t="str">
        <f t="shared" si="1"/>
        <v/>
      </c>
      <c r="AC52" s="200">
        <v>36</v>
      </c>
      <c r="AD52" s="88"/>
      <c r="AF52" s="201" t="str">
        <f>IFERROR(INDEX('Classificação 2 encontros'!X52:X107,MATCH($N52,'Classificação 2 encontros'!$AF$17:$AF$72,0)),"")</f>
        <v/>
      </c>
      <c r="AG52" s="201" t="str">
        <f>IFERROR(INDEX('Classificação 2 encontros'!Y52:Y107,MATCH($N52,'Classificação 2 encontros'!$AF$17:$AF$72,0)),"")</f>
        <v/>
      </c>
      <c r="AH52" s="203" t="str">
        <f>IFERROR(INDEX('Classificação 2 encontros'!Z52:Z107,MATCH($N52,'Classificação 2 encontros'!$AF$17:$AF$72,0)),"")</f>
        <v/>
      </c>
      <c r="AI52" s="203" t="str">
        <f>IFERROR(INDEX('Classificação 2 encontros'!AA52:AA107,MATCH($N52,'Classificação 2 encontros'!$AF$17:$AF$72,0)),"")</f>
        <v/>
      </c>
      <c r="AJ52" s="203" t="str">
        <f>IFERROR(INDEX('Classificação 2 encontros'!AB52:AB107,MATCH($N52,'Classificação 2 encontros'!$AF$17:$AF$72,0)),"")</f>
        <v/>
      </c>
      <c r="AK52" s="204" t="str">
        <f>IFERROR(INDEX('Classificação 2 encontros'!AC52:AC107,MATCH($N52,'Classificação 2 encontros'!$AF$17:$AF$72,0)),"")</f>
        <v/>
      </c>
      <c r="AL52" s="203" t="str">
        <f>IFERROR(INDEX('Classificação 2 encontros'!#REF!,MATCH($N52,'Classificação 2 encontros'!$AF$17:$AF$72,0)),"")</f>
        <v/>
      </c>
      <c r="AM52" s="174" t="str">
        <f>IFERROR(INDEX('Classificação 2 encontros'!#REF!,MATCH($N52,'Classificação 2 encontros'!$AF$17:$AF$72,0)),"")</f>
        <v/>
      </c>
      <c r="AN52" s="204" t="str">
        <f>IFERROR(INDEX('Classificação 2 encontros'!AD52:AD107,MATCH($N52,'Classificação 2 encontros'!$AF$17:$AF$72,0)),"")</f>
        <v/>
      </c>
      <c r="AO52" s="203" t="str">
        <f>IFERROR(INDEX('Classificação 2 encontros'!#REF!,MATCH($N52,'Classificação 2 encontros'!$AF$17:$AF$72,0)),"")</f>
        <v/>
      </c>
      <c r="AP52" s="174" t="str">
        <f>IFERROR(INDEX('Classificação 2 encontros'!#REF!,MATCH($N52,'Classificação 2 encontros'!$AF$17:$AF$72,0)),"")</f>
        <v/>
      </c>
      <c r="AQ52" s="174" t="str">
        <f t="shared" si="2"/>
        <v/>
      </c>
      <c r="AR52" s="200">
        <v>36</v>
      </c>
      <c r="AS52" s="78"/>
      <c r="AT52" s="201" t="str">
        <f>IFERROR(INDEX('Classificação 2 encontros'!AH52:AH107,MATCH($N52,'Classificação 2 encontros'!$AP$17:$AP$72,0)),"")</f>
        <v/>
      </c>
      <c r="AU52" s="201" t="str">
        <f>IFERROR(INDEX('Classificação 2 encontros'!AI52:AI107,MATCH($N52,'Classificação 2 encontros'!$AP$17:$AP$72,0)),"")</f>
        <v/>
      </c>
      <c r="AV52" s="201" t="str">
        <f>IFERROR(INDEX('Classificação 2 encontros'!AJ52:AJ107,MATCH($N52,'Classificação 2 encontros'!$AP$17:$AP$72,0)),"")</f>
        <v/>
      </c>
      <c r="AW52" s="201" t="str">
        <f>IFERROR(INDEX('Classificação 2 encontros'!AK52:AK107,MATCH($N52,'Classificação 2 encontros'!$AP$17:$AP$72,0)),"")</f>
        <v/>
      </c>
      <c r="AX52" s="201" t="str">
        <f>IFERROR(INDEX('Classificação 2 encontros'!AL52:AL107,MATCH($N52,'Classificação 2 encontros'!$AP$17:$AP$72,0)),"")</f>
        <v/>
      </c>
      <c r="AY52" s="202" t="str">
        <f>IFERROR(INDEX('Classificação 2 encontros'!AM52:AM107,MATCH($N52,'Classificação 2 encontros'!$AP$17:$AP$72,0)),"")</f>
        <v/>
      </c>
      <c r="AZ52" s="201" t="str">
        <f>IFERROR(INDEX('Classificação 2 encontros'!#REF!,MATCH($N52,'Classificação 2 encontros'!$AP$17:$AP$72,0)),"")</f>
        <v/>
      </c>
      <c r="BA52" s="201" t="str">
        <f>IFERROR(INDEX('Classificação 2 encontros'!#REF!,MATCH($N52,'Classificação 2 encontros'!$AP$17:$AP$72,0)),"")</f>
        <v/>
      </c>
      <c r="BB52" s="202" t="str">
        <f>IFERROR(INDEX('Classificação 2 encontros'!AN52:AN107,MATCH($N52,'Classificação 2 encontros'!$AP$17:$AP$72,0)),"")</f>
        <v/>
      </c>
      <c r="BC52" s="201" t="str">
        <f>IFERROR(INDEX('Classificação 2 encontros'!#REF!,MATCH($N52,'Classificação 2 encontros'!$AP$17:$AP$72,0)),"")</f>
        <v/>
      </c>
      <c r="BD52" s="201" t="str">
        <f>IFERROR(INDEX('Classificação 2 encontros'!#REF!,MATCH($N52,'Classificação 2 encontros'!$AP$17:$AP$72,0)),"")</f>
        <v/>
      </c>
      <c r="BE52" s="174" t="str">
        <f t="shared" si="3"/>
        <v/>
      </c>
      <c r="BF52" s="200">
        <v>36</v>
      </c>
      <c r="BH52" s="201" t="str">
        <f>IFERROR(INDEX('Classificação 2 encontros'!AR52:AR107,MATCH($N52,'Classificação 2 encontros'!$AZ$17:$AZ$72,0)),"")</f>
        <v/>
      </c>
      <c r="BI52" s="201" t="str">
        <f>IFERROR(INDEX('Classificação 2 encontros'!AS52:AS107,MATCH($N52,'Classificação 2 encontros'!$AZ$17:$AZ$72,0)),"")</f>
        <v/>
      </c>
      <c r="BJ52" s="206" t="str">
        <f>IFERROR(INDEX('Classificação 2 encontros'!AT52:AT107,MATCH($N52,'Classificação 2 encontros'!$AZ$17:$AZ$72,0)),"")</f>
        <v/>
      </c>
      <c r="BK52" s="206" t="str">
        <f>IFERROR(INDEX('Classificação 2 encontros'!AU52:AU107,MATCH($N52,'Classificação 2 encontros'!$AZ$17:$AZ$72,0)),"")</f>
        <v/>
      </c>
      <c r="BL52" s="206" t="str">
        <f>IFERROR(INDEX('Classificação 2 encontros'!AV52:AV107,MATCH($N52,'Classificação 2 encontros'!$AZ$17:$AZ$72,0)),"")</f>
        <v/>
      </c>
      <c r="BM52" s="202" t="str">
        <f>IFERROR(INDEX('Classificação 2 encontros'!AW52:AW107,MATCH($N52,'Classificação 2 encontros'!$AZ$17:$AZ$72,0)),"")</f>
        <v/>
      </c>
      <c r="BN52" s="201" t="str">
        <f>IFERROR(INDEX('Classificação 2 encontros'!#REF!,MATCH($N52,'Classificação 2 encontros'!$AZ$17:$AZ$72,0)),"")</f>
        <v/>
      </c>
      <c r="BO52" s="201" t="str">
        <f>IFERROR(INDEX('Classificação 2 encontros'!#REF!,MATCH($N52,'Classificação 2 encontros'!$AZ$17:$AZ$72,0)),"")</f>
        <v/>
      </c>
      <c r="BP52" s="202" t="str">
        <f>IFERROR(INDEX('Classificação 2 encontros'!AX52:AX107,MATCH($N52,'Classificação 2 encontros'!$AZ$17:$AZ$72,0)),"")</f>
        <v/>
      </c>
      <c r="BQ52" s="201" t="str">
        <f>IFERROR(INDEX('Classificação 2 encontros'!#REF!,MATCH($N52,'Classificação 2 encontros'!$AZ$17:$AZ$72,0)),"")</f>
        <v/>
      </c>
      <c r="BR52" s="201" t="str">
        <f>IFERROR(INDEX('Classificação 2 encontros'!#REF!,MATCH($N52,'Classificação 2 encontros'!$AZ$17:$AZ$72,0)),"")</f>
        <v/>
      </c>
      <c r="BS52" s="174" t="str">
        <f t="shared" si="4"/>
        <v/>
      </c>
      <c r="BT52" s="200">
        <v>36</v>
      </c>
      <c r="BU52" s="78"/>
      <c r="BV52" s="78"/>
      <c r="BW52" s="201" t="str">
        <f>IFERROR(INDEX('Classificação 2 encontros'!BC52:BC107,MATCH($N52,'Classificação 2 encontros'!$BK$17:$BK$72,0)),"")</f>
        <v/>
      </c>
      <c r="BX52" s="201" t="str">
        <f>IFERROR(INDEX('Classificação 2 encontros'!BD52:BD107,MATCH($N52,'Classificação 2 encontros'!$BK$17:$BK$72,0)),"")</f>
        <v/>
      </c>
      <c r="BY52" s="201" t="str">
        <f>IFERROR(INDEX('Classificação 2 encontros'!BE52:BE107,MATCH($N52,'Classificação 2 encontros'!$BK$17:$BK$72,0)),"")</f>
        <v/>
      </c>
      <c r="BZ52" s="201" t="str">
        <f>IFERROR(INDEX('Classificação 2 encontros'!BF52:BF107,MATCH($N52,'Classificação 2 encontros'!$BK$17:$BK$72,0)),"")</f>
        <v/>
      </c>
      <c r="CA52" s="201" t="str">
        <f>IFERROR(INDEX('Classificação 2 encontros'!BG52:BG107,MATCH($N52,'Classificação 2 encontros'!$BK$17:$BK$72,0)),"")</f>
        <v/>
      </c>
      <c r="CB52" s="201" t="str">
        <f>IFERROR(INDEX('Classificação 2 encontros'!BH52:BH107,MATCH($N52,'Classificação 2 encontros'!$BK$17:$BK$72,0)),"")</f>
        <v/>
      </c>
      <c r="CC52" s="201" t="str">
        <f>IFERROR(INDEX('Classificação 2 encontros'!#REF!,MATCH($N52,'Classificação 2 encontros'!$BK$17:$BK$72,0)),"")</f>
        <v/>
      </c>
      <c r="CD52" s="201" t="str">
        <f>IFERROR(INDEX('Classificação 2 encontros'!#REF!,MATCH($N52,'Classificação 2 encontros'!$BK$17:$BK$72,0)),"")</f>
        <v/>
      </c>
      <c r="CE52" s="201" t="str">
        <f>IFERROR(INDEX('Classificação 2 encontros'!BI52:BI107,MATCH($N52,'Classificação 2 encontros'!$BK$17:$BK$72,0)),"")</f>
        <v/>
      </c>
      <c r="CF52" s="201" t="str">
        <f>IFERROR(INDEX('Classificação 2 encontros'!#REF!,MATCH($N52,'Classificação 2 encontros'!$BK$17:$BK$72,0)),"")</f>
        <v/>
      </c>
      <c r="CG52" s="201" t="str">
        <f>IFERROR(INDEX('Classificação 2 encontros'!#REF!,MATCH($N52,'Classificação 2 encontros'!$BK$17:$BK$72,0)),"")</f>
        <v/>
      </c>
      <c r="CH52" s="174" t="str">
        <f t="shared" si="5"/>
        <v/>
      </c>
      <c r="CI52" s="200">
        <v>36</v>
      </c>
      <c r="CJ52" s="88"/>
      <c r="CL52" s="89"/>
      <c r="CM52" s="89"/>
    </row>
    <row r="53" spans="2:91" s="73" customFormat="1" ht="18.75" customHeight="1" x14ac:dyDescent="0.3">
      <c r="B53" s="195" t="str">
        <f>IFERROR(INDEX('Classificação 2 encontros'!B53:B108,MATCH($N53,'Classificação 2 encontros'!$J$17:$J$72,0)),"")</f>
        <v/>
      </c>
      <c r="C53" s="195" t="str">
        <f>IFERROR(INDEX('Classificação 2 encontros'!C53:C108,MATCH($N53,'Classificação 2 encontros'!$J$17:$J$72,0)),"")</f>
        <v/>
      </c>
      <c r="D53" s="196" t="str">
        <f>IFERROR(INDEX('Classificação 2 encontros'!D53:D108,MATCH($N53,'Classificação 2 encontros'!$J$17:$J$72,0)),"")</f>
        <v/>
      </c>
      <c r="E53" s="196" t="str">
        <f>IFERROR(INDEX('Classificação 2 encontros'!E53:E108,MATCH($N53,'Classificação 2 encontros'!$J$17:$J$72,0)),"")</f>
        <v/>
      </c>
      <c r="F53" s="196" t="str">
        <f>IFERROR(INDEX('Classificação 2 encontros'!F53:F108,MATCH($N53,'Classificação 2 encontros'!$J$17:$J$72,0)),"")</f>
        <v/>
      </c>
      <c r="G53" s="197" t="str">
        <f>IFERROR(INDEX('Classificação 2 encontros'!G53:G108,MATCH($N53,'Classificação 2 encontros'!$J$17:$J$72,0)),"")</f>
        <v/>
      </c>
      <c r="H53" s="196" t="str">
        <f>IFERROR(INDEX('Classificação 2 encontros'!#REF!,MATCH($N53,'Classificação 2 encontros'!$J$17:$J$72,0)),"")</f>
        <v/>
      </c>
      <c r="I53" s="196" t="str">
        <f>IFERROR(INDEX('Classificação 2 encontros'!#REF!,MATCH($N53,'Classificação 2 encontros'!$J$17:$J$72,0)),"")</f>
        <v/>
      </c>
      <c r="J53" s="197" t="str">
        <f>IFERROR(INDEX('Classificação 2 encontros'!H53:H108,MATCH($N53,'Classificação 2 encontros'!$J$17:$J$72,0)),"")</f>
        <v/>
      </c>
      <c r="K53" s="196" t="str">
        <f>IFERROR(INDEX('Classificação 2 encontros'!#REF!,MATCH($N53,'Classificação 2 encontros'!$J$17:$J$72,0)),"")</f>
        <v/>
      </c>
      <c r="L53" s="196" t="str">
        <f>IFERROR(INDEX('Classificação 2 encontros'!#REF!,MATCH($N53,'Classificação 2 encontros'!$J$17:$J$72,0)),"")</f>
        <v/>
      </c>
      <c r="M53" s="198" t="str">
        <f t="shared" si="0"/>
        <v/>
      </c>
      <c r="N53" s="199">
        <v>37</v>
      </c>
      <c r="O53" s="78"/>
      <c r="P53" s="78"/>
      <c r="Q53" s="201" t="str">
        <f>IFERROR(INDEX('Classificação 2 encontros'!M53:M108,MATCH($N53,'Classificação 2 encontros'!$U$17:$U$72,0)),"")</f>
        <v/>
      </c>
      <c r="R53" s="201" t="str">
        <f>IFERROR(INDEX('Classificação 2 encontros'!N53:N108,MATCH($N53,'Classificação 2 encontros'!$U$17:$U$72,0)),"")</f>
        <v/>
      </c>
      <c r="S53" s="203" t="str">
        <f>IFERROR(INDEX('Classificação 2 encontros'!O53:O108,MATCH($N53,'Classificação 2 encontros'!$U$17:$U$72,0)),"")</f>
        <v/>
      </c>
      <c r="T53" s="203" t="str">
        <f>IFERROR(INDEX('Classificação 2 encontros'!P53:P108,MATCH($N53,'Classificação 2 encontros'!$U$17:$U$72,0)),"")</f>
        <v/>
      </c>
      <c r="U53" s="203" t="str">
        <f>IFERROR(INDEX('Classificação 2 encontros'!Q53:Q108,MATCH($N53,'Classificação 2 encontros'!$U$17:$U$72,0)),"")</f>
        <v/>
      </c>
      <c r="V53" s="204" t="str">
        <f>IFERROR(INDEX('Classificação 2 encontros'!R53:R108,MATCH($N53,'Classificação 2 encontros'!$U$17:$U$72,0)),"")</f>
        <v/>
      </c>
      <c r="W53" s="203" t="str">
        <f>IFERROR(INDEX('Classificação 2 encontros'!#REF!,MATCH($N53,'Classificação 2 encontros'!$U$17:$U$72,0)),"")</f>
        <v/>
      </c>
      <c r="X53" s="203" t="str">
        <f>IFERROR(INDEX('Classificação 2 encontros'!#REF!,MATCH($N53,'Classificação 2 encontros'!$U$17:$U$72,0)),"")</f>
        <v/>
      </c>
      <c r="Y53" s="204" t="str">
        <f>IFERROR(INDEX('Classificação 2 encontros'!S53:S108,MATCH($N53,'Classificação 2 encontros'!$U$17:$U$72,0)),"")</f>
        <v/>
      </c>
      <c r="Z53" s="203" t="str">
        <f>IFERROR(INDEX('Classificação 2 encontros'!#REF!,MATCH($N53,'Classificação 2 encontros'!$U$17:$U$72,0)),"")</f>
        <v/>
      </c>
      <c r="AA53" s="203" t="str">
        <f>IFERROR(INDEX('Classificação 2 encontros'!#REF!,MATCH($N53,'Classificação 2 encontros'!$U$17:$U$72,0)),"")</f>
        <v/>
      </c>
      <c r="AB53" s="174" t="str">
        <f t="shared" si="1"/>
        <v/>
      </c>
      <c r="AC53" s="200">
        <v>37</v>
      </c>
      <c r="AD53" s="88"/>
      <c r="AF53" s="201" t="str">
        <f>IFERROR(INDEX('Classificação 2 encontros'!X53:X108,MATCH($N53,'Classificação 2 encontros'!$AF$17:$AF$72,0)),"")</f>
        <v/>
      </c>
      <c r="AG53" s="201" t="str">
        <f>IFERROR(INDEX('Classificação 2 encontros'!Y53:Y108,MATCH($N53,'Classificação 2 encontros'!$AF$17:$AF$72,0)),"")</f>
        <v/>
      </c>
      <c r="AH53" s="203" t="str">
        <f>IFERROR(INDEX('Classificação 2 encontros'!Z53:Z108,MATCH($N53,'Classificação 2 encontros'!$AF$17:$AF$72,0)),"")</f>
        <v/>
      </c>
      <c r="AI53" s="203" t="str">
        <f>IFERROR(INDEX('Classificação 2 encontros'!AA53:AA108,MATCH($N53,'Classificação 2 encontros'!$AF$17:$AF$72,0)),"")</f>
        <v/>
      </c>
      <c r="AJ53" s="203" t="str">
        <f>IFERROR(INDEX('Classificação 2 encontros'!AB53:AB108,MATCH($N53,'Classificação 2 encontros'!$AF$17:$AF$72,0)),"")</f>
        <v/>
      </c>
      <c r="AK53" s="204" t="str">
        <f>IFERROR(INDEX('Classificação 2 encontros'!AC53:AC108,MATCH($N53,'Classificação 2 encontros'!$AF$17:$AF$72,0)),"")</f>
        <v/>
      </c>
      <c r="AL53" s="203" t="str">
        <f>IFERROR(INDEX('Classificação 2 encontros'!#REF!,MATCH($N53,'Classificação 2 encontros'!$AF$17:$AF$72,0)),"")</f>
        <v/>
      </c>
      <c r="AM53" s="174" t="str">
        <f>IFERROR(INDEX('Classificação 2 encontros'!#REF!,MATCH($N53,'Classificação 2 encontros'!$AF$17:$AF$72,0)),"")</f>
        <v/>
      </c>
      <c r="AN53" s="204" t="str">
        <f>IFERROR(INDEX('Classificação 2 encontros'!AD53:AD108,MATCH($N53,'Classificação 2 encontros'!$AF$17:$AF$72,0)),"")</f>
        <v/>
      </c>
      <c r="AO53" s="203" t="str">
        <f>IFERROR(INDEX('Classificação 2 encontros'!#REF!,MATCH($N53,'Classificação 2 encontros'!$AF$17:$AF$72,0)),"")</f>
        <v/>
      </c>
      <c r="AP53" s="174" t="str">
        <f>IFERROR(INDEX('Classificação 2 encontros'!#REF!,MATCH($N53,'Classificação 2 encontros'!$AF$17:$AF$72,0)),"")</f>
        <v/>
      </c>
      <c r="AQ53" s="174" t="str">
        <f t="shared" si="2"/>
        <v/>
      </c>
      <c r="AR53" s="200">
        <v>37</v>
      </c>
      <c r="AS53" s="78"/>
      <c r="AT53" s="201" t="str">
        <f>IFERROR(INDEX('Classificação 2 encontros'!AH53:AH108,MATCH($N53,'Classificação 2 encontros'!$AP$17:$AP$72,0)),"")</f>
        <v/>
      </c>
      <c r="AU53" s="201" t="str">
        <f>IFERROR(INDEX('Classificação 2 encontros'!AI53:AI108,MATCH($N53,'Classificação 2 encontros'!$AP$17:$AP$72,0)),"")</f>
        <v/>
      </c>
      <c r="AV53" s="201" t="str">
        <f>IFERROR(INDEX('Classificação 2 encontros'!AJ53:AJ108,MATCH($N53,'Classificação 2 encontros'!$AP$17:$AP$72,0)),"")</f>
        <v/>
      </c>
      <c r="AW53" s="201" t="str">
        <f>IFERROR(INDEX('Classificação 2 encontros'!AK53:AK108,MATCH($N53,'Classificação 2 encontros'!$AP$17:$AP$72,0)),"")</f>
        <v/>
      </c>
      <c r="AX53" s="201" t="str">
        <f>IFERROR(INDEX('Classificação 2 encontros'!AL53:AL108,MATCH($N53,'Classificação 2 encontros'!$AP$17:$AP$72,0)),"")</f>
        <v/>
      </c>
      <c r="AY53" s="202" t="str">
        <f>IFERROR(INDEX('Classificação 2 encontros'!AM53:AM108,MATCH($N53,'Classificação 2 encontros'!$AP$17:$AP$72,0)),"")</f>
        <v/>
      </c>
      <c r="AZ53" s="201" t="str">
        <f>IFERROR(INDEX('Classificação 2 encontros'!#REF!,MATCH($N53,'Classificação 2 encontros'!$AP$17:$AP$72,0)),"")</f>
        <v/>
      </c>
      <c r="BA53" s="201" t="str">
        <f>IFERROR(INDEX('Classificação 2 encontros'!#REF!,MATCH($N53,'Classificação 2 encontros'!$AP$17:$AP$72,0)),"")</f>
        <v/>
      </c>
      <c r="BB53" s="202" t="str">
        <f>IFERROR(INDEX('Classificação 2 encontros'!AN53:AN108,MATCH($N53,'Classificação 2 encontros'!$AP$17:$AP$72,0)),"")</f>
        <v/>
      </c>
      <c r="BC53" s="201" t="str">
        <f>IFERROR(INDEX('Classificação 2 encontros'!#REF!,MATCH($N53,'Classificação 2 encontros'!$AP$17:$AP$72,0)),"")</f>
        <v/>
      </c>
      <c r="BD53" s="201" t="str">
        <f>IFERROR(INDEX('Classificação 2 encontros'!#REF!,MATCH($N53,'Classificação 2 encontros'!$AP$17:$AP$72,0)),"")</f>
        <v/>
      </c>
      <c r="BE53" s="174" t="str">
        <f t="shared" si="3"/>
        <v/>
      </c>
      <c r="BF53" s="200">
        <v>37</v>
      </c>
      <c r="BH53" s="201" t="str">
        <f>IFERROR(INDEX('Classificação 2 encontros'!AR53:AR108,MATCH($N53,'Classificação 2 encontros'!$AZ$17:$AZ$72,0)),"")</f>
        <v/>
      </c>
      <c r="BI53" s="201" t="str">
        <f>IFERROR(INDEX('Classificação 2 encontros'!AS53:AS108,MATCH($N53,'Classificação 2 encontros'!$AZ$17:$AZ$72,0)),"")</f>
        <v/>
      </c>
      <c r="BJ53" s="206" t="str">
        <f>IFERROR(INDEX('Classificação 2 encontros'!AT53:AT108,MATCH($N53,'Classificação 2 encontros'!$AZ$17:$AZ$72,0)),"")</f>
        <v/>
      </c>
      <c r="BK53" s="206" t="str">
        <f>IFERROR(INDEX('Classificação 2 encontros'!AU53:AU108,MATCH($N53,'Classificação 2 encontros'!$AZ$17:$AZ$72,0)),"")</f>
        <v/>
      </c>
      <c r="BL53" s="206" t="str">
        <f>IFERROR(INDEX('Classificação 2 encontros'!AV53:AV108,MATCH($N53,'Classificação 2 encontros'!$AZ$17:$AZ$72,0)),"")</f>
        <v/>
      </c>
      <c r="BM53" s="202" t="str">
        <f>IFERROR(INDEX('Classificação 2 encontros'!AW53:AW108,MATCH($N53,'Classificação 2 encontros'!$AZ$17:$AZ$72,0)),"")</f>
        <v/>
      </c>
      <c r="BN53" s="201" t="str">
        <f>IFERROR(INDEX('Classificação 2 encontros'!#REF!,MATCH($N53,'Classificação 2 encontros'!$AZ$17:$AZ$72,0)),"")</f>
        <v/>
      </c>
      <c r="BO53" s="201" t="str">
        <f>IFERROR(INDEX('Classificação 2 encontros'!#REF!,MATCH($N53,'Classificação 2 encontros'!$AZ$17:$AZ$72,0)),"")</f>
        <v/>
      </c>
      <c r="BP53" s="202" t="str">
        <f>IFERROR(INDEX('Classificação 2 encontros'!AX53:AX108,MATCH($N53,'Classificação 2 encontros'!$AZ$17:$AZ$72,0)),"")</f>
        <v/>
      </c>
      <c r="BQ53" s="201" t="str">
        <f>IFERROR(INDEX('Classificação 2 encontros'!#REF!,MATCH($N53,'Classificação 2 encontros'!$AZ$17:$AZ$72,0)),"")</f>
        <v/>
      </c>
      <c r="BR53" s="201" t="str">
        <f>IFERROR(INDEX('Classificação 2 encontros'!#REF!,MATCH($N53,'Classificação 2 encontros'!$AZ$17:$AZ$72,0)),"")</f>
        <v/>
      </c>
      <c r="BS53" s="174" t="str">
        <f t="shared" si="4"/>
        <v/>
      </c>
      <c r="BT53" s="200">
        <v>37</v>
      </c>
      <c r="BU53" s="78"/>
      <c r="BV53" s="78"/>
      <c r="BW53" s="201" t="str">
        <f>IFERROR(INDEX('Classificação 2 encontros'!BC53:BC108,MATCH($N53,'Classificação 2 encontros'!$BK$17:$BK$72,0)),"")</f>
        <v/>
      </c>
      <c r="BX53" s="201" t="str">
        <f>IFERROR(INDEX('Classificação 2 encontros'!BD53:BD108,MATCH($N53,'Classificação 2 encontros'!$BK$17:$BK$72,0)),"")</f>
        <v/>
      </c>
      <c r="BY53" s="201" t="str">
        <f>IFERROR(INDEX('Classificação 2 encontros'!BE53:BE108,MATCH($N53,'Classificação 2 encontros'!$BK$17:$BK$72,0)),"")</f>
        <v/>
      </c>
      <c r="BZ53" s="201" t="str">
        <f>IFERROR(INDEX('Classificação 2 encontros'!BF53:BF108,MATCH($N53,'Classificação 2 encontros'!$BK$17:$BK$72,0)),"")</f>
        <v/>
      </c>
      <c r="CA53" s="201" t="str">
        <f>IFERROR(INDEX('Classificação 2 encontros'!BG53:BG108,MATCH($N53,'Classificação 2 encontros'!$BK$17:$BK$72,0)),"")</f>
        <v/>
      </c>
      <c r="CB53" s="201" t="str">
        <f>IFERROR(INDEX('Classificação 2 encontros'!BH53:BH108,MATCH($N53,'Classificação 2 encontros'!$BK$17:$BK$72,0)),"")</f>
        <v/>
      </c>
      <c r="CC53" s="201" t="str">
        <f>IFERROR(INDEX('Classificação 2 encontros'!#REF!,MATCH($N53,'Classificação 2 encontros'!$BK$17:$BK$72,0)),"")</f>
        <v/>
      </c>
      <c r="CD53" s="201" t="str">
        <f>IFERROR(INDEX('Classificação 2 encontros'!#REF!,MATCH($N53,'Classificação 2 encontros'!$BK$17:$BK$72,0)),"")</f>
        <v/>
      </c>
      <c r="CE53" s="201" t="str">
        <f>IFERROR(INDEX('Classificação 2 encontros'!BI53:BI108,MATCH($N53,'Classificação 2 encontros'!$BK$17:$BK$72,0)),"")</f>
        <v/>
      </c>
      <c r="CF53" s="201" t="str">
        <f>IFERROR(INDEX('Classificação 2 encontros'!#REF!,MATCH($N53,'Classificação 2 encontros'!$BK$17:$BK$72,0)),"")</f>
        <v/>
      </c>
      <c r="CG53" s="201" t="str">
        <f>IFERROR(INDEX('Classificação 2 encontros'!#REF!,MATCH($N53,'Classificação 2 encontros'!$BK$17:$BK$72,0)),"")</f>
        <v/>
      </c>
      <c r="CH53" s="174" t="str">
        <f t="shared" si="5"/>
        <v/>
      </c>
      <c r="CI53" s="200">
        <v>37</v>
      </c>
      <c r="CJ53" s="88"/>
      <c r="CL53" s="89"/>
      <c r="CM53" s="89"/>
    </row>
    <row r="54" spans="2:91" s="73" customFormat="1" ht="18.75" customHeight="1" x14ac:dyDescent="0.3">
      <c r="B54" s="195" t="str">
        <f>IFERROR(INDEX('Classificação 2 encontros'!B54:B109,MATCH($N54,'Classificação 2 encontros'!$J$17:$J$72,0)),"")</f>
        <v/>
      </c>
      <c r="C54" s="195" t="str">
        <f>IFERROR(INDEX('Classificação 2 encontros'!C54:C109,MATCH($N54,'Classificação 2 encontros'!$J$17:$J$72,0)),"")</f>
        <v/>
      </c>
      <c r="D54" s="196" t="str">
        <f>IFERROR(INDEX('Classificação 2 encontros'!D54:D109,MATCH($N54,'Classificação 2 encontros'!$J$17:$J$72,0)),"")</f>
        <v/>
      </c>
      <c r="E54" s="196" t="str">
        <f>IFERROR(INDEX('Classificação 2 encontros'!E54:E109,MATCH($N54,'Classificação 2 encontros'!$J$17:$J$72,0)),"")</f>
        <v/>
      </c>
      <c r="F54" s="196" t="str">
        <f>IFERROR(INDEX('Classificação 2 encontros'!F54:F109,MATCH($N54,'Classificação 2 encontros'!$J$17:$J$72,0)),"")</f>
        <v/>
      </c>
      <c r="G54" s="197" t="str">
        <f>IFERROR(INDEX('Classificação 2 encontros'!G54:G109,MATCH($N54,'Classificação 2 encontros'!$J$17:$J$72,0)),"")</f>
        <v/>
      </c>
      <c r="H54" s="196" t="str">
        <f>IFERROR(INDEX('Classificação 2 encontros'!#REF!,MATCH($N54,'Classificação 2 encontros'!$J$17:$J$72,0)),"")</f>
        <v/>
      </c>
      <c r="I54" s="196" t="str">
        <f>IFERROR(INDEX('Classificação 2 encontros'!#REF!,MATCH($N54,'Classificação 2 encontros'!$J$17:$J$72,0)),"")</f>
        <v/>
      </c>
      <c r="J54" s="197" t="str">
        <f>IFERROR(INDEX('Classificação 2 encontros'!H54:H109,MATCH($N54,'Classificação 2 encontros'!$J$17:$J$72,0)),"")</f>
        <v/>
      </c>
      <c r="K54" s="196" t="str">
        <f>IFERROR(INDEX('Classificação 2 encontros'!#REF!,MATCH($N54,'Classificação 2 encontros'!$J$17:$J$72,0)),"")</f>
        <v/>
      </c>
      <c r="L54" s="196" t="str">
        <f>IFERROR(INDEX('Classificação 2 encontros'!#REF!,MATCH($N54,'Classificação 2 encontros'!$J$17:$J$72,0)),"")</f>
        <v/>
      </c>
      <c r="M54" s="198" t="str">
        <f t="shared" si="0"/>
        <v/>
      </c>
      <c r="N54" s="199">
        <v>38</v>
      </c>
      <c r="O54" s="78"/>
      <c r="P54" s="78"/>
      <c r="Q54" s="201" t="str">
        <f>IFERROR(INDEX('Classificação 2 encontros'!M54:M109,MATCH($N54,'Classificação 2 encontros'!$U$17:$U$72,0)),"")</f>
        <v/>
      </c>
      <c r="R54" s="201" t="str">
        <f>IFERROR(INDEX('Classificação 2 encontros'!N54:N109,MATCH($N54,'Classificação 2 encontros'!$U$17:$U$72,0)),"")</f>
        <v/>
      </c>
      <c r="S54" s="203" t="str">
        <f>IFERROR(INDEX('Classificação 2 encontros'!O54:O109,MATCH($N54,'Classificação 2 encontros'!$U$17:$U$72,0)),"")</f>
        <v/>
      </c>
      <c r="T54" s="203" t="str">
        <f>IFERROR(INDEX('Classificação 2 encontros'!P54:P109,MATCH($N54,'Classificação 2 encontros'!$U$17:$U$72,0)),"")</f>
        <v/>
      </c>
      <c r="U54" s="203" t="str">
        <f>IFERROR(INDEX('Classificação 2 encontros'!Q54:Q109,MATCH($N54,'Classificação 2 encontros'!$U$17:$U$72,0)),"")</f>
        <v/>
      </c>
      <c r="V54" s="204" t="str">
        <f>IFERROR(INDEX('Classificação 2 encontros'!R54:R109,MATCH($N54,'Classificação 2 encontros'!$U$17:$U$72,0)),"")</f>
        <v/>
      </c>
      <c r="W54" s="203" t="str">
        <f>IFERROR(INDEX('Classificação 2 encontros'!#REF!,MATCH($N54,'Classificação 2 encontros'!$U$17:$U$72,0)),"")</f>
        <v/>
      </c>
      <c r="X54" s="203" t="str">
        <f>IFERROR(INDEX('Classificação 2 encontros'!#REF!,MATCH($N54,'Classificação 2 encontros'!$U$17:$U$72,0)),"")</f>
        <v/>
      </c>
      <c r="Y54" s="204" t="str">
        <f>IFERROR(INDEX('Classificação 2 encontros'!S54:S109,MATCH($N54,'Classificação 2 encontros'!$U$17:$U$72,0)),"")</f>
        <v/>
      </c>
      <c r="Z54" s="203" t="str">
        <f>IFERROR(INDEX('Classificação 2 encontros'!#REF!,MATCH($N54,'Classificação 2 encontros'!$U$17:$U$72,0)),"")</f>
        <v/>
      </c>
      <c r="AA54" s="203" t="str">
        <f>IFERROR(INDEX('Classificação 2 encontros'!#REF!,MATCH($N54,'Classificação 2 encontros'!$U$17:$U$72,0)),"")</f>
        <v/>
      </c>
      <c r="AB54" s="174" t="str">
        <f t="shared" si="1"/>
        <v/>
      </c>
      <c r="AC54" s="200">
        <v>38</v>
      </c>
      <c r="AD54" s="88"/>
      <c r="AF54" s="201" t="str">
        <f>IFERROR(INDEX('Classificação 2 encontros'!X54:X109,MATCH($N54,'Classificação 2 encontros'!$AF$17:$AF$72,0)),"")</f>
        <v/>
      </c>
      <c r="AG54" s="201" t="str">
        <f>IFERROR(INDEX('Classificação 2 encontros'!Y54:Y109,MATCH($N54,'Classificação 2 encontros'!$AF$17:$AF$72,0)),"")</f>
        <v/>
      </c>
      <c r="AH54" s="203" t="str">
        <f>IFERROR(INDEX('Classificação 2 encontros'!Z54:Z109,MATCH($N54,'Classificação 2 encontros'!$AF$17:$AF$72,0)),"")</f>
        <v/>
      </c>
      <c r="AI54" s="203" t="str">
        <f>IFERROR(INDEX('Classificação 2 encontros'!AA54:AA109,MATCH($N54,'Classificação 2 encontros'!$AF$17:$AF$72,0)),"")</f>
        <v/>
      </c>
      <c r="AJ54" s="203" t="str">
        <f>IFERROR(INDEX('Classificação 2 encontros'!AB54:AB109,MATCH($N54,'Classificação 2 encontros'!$AF$17:$AF$72,0)),"")</f>
        <v/>
      </c>
      <c r="AK54" s="204" t="str">
        <f>IFERROR(INDEX('Classificação 2 encontros'!AC54:AC109,MATCH($N54,'Classificação 2 encontros'!$AF$17:$AF$72,0)),"")</f>
        <v/>
      </c>
      <c r="AL54" s="203" t="str">
        <f>IFERROR(INDEX('Classificação 2 encontros'!#REF!,MATCH($N54,'Classificação 2 encontros'!$AF$17:$AF$72,0)),"")</f>
        <v/>
      </c>
      <c r="AM54" s="174" t="str">
        <f>IFERROR(INDEX('Classificação 2 encontros'!#REF!,MATCH($N54,'Classificação 2 encontros'!$AF$17:$AF$72,0)),"")</f>
        <v/>
      </c>
      <c r="AN54" s="204" t="str">
        <f>IFERROR(INDEX('Classificação 2 encontros'!AD54:AD109,MATCH($N54,'Classificação 2 encontros'!$AF$17:$AF$72,0)),"")</f>
        <v/>
      </c>
      <c r="AO54" s="203" t="str">
        <f>IFERROR(INDEX('Classificação 2 encontros'!#REF!,MATCH($N54,'Classificação 2 encontros'!$AF$17:$AF$72,0)),"")</f>
        <v/>
      </c>
      <c r="AP54" s="174" t="str">
        <f>IFERROR(INDEX('Classificação 2 encontros'!#REF!,MATCH($N54,'Classificação 2 encontros'!$AF$17:$AF$72,0)),"")</f>
        <v/>
      </c>
      <c r="AQ54" s="174" t="str">
        <f t="shared" si="2"/>
        <v/>
      </c>
      <c r="AR54" s="200">
        <v>38</v>
      </c>
      <c r="AS54" s="78"/>
      <c r="AT54" s="201" t="str">
        <f>IFERROR(INDEX('Classificação 2 encontros'!AH54:AH109,MATCH($N54,'Classificação 2 encontros'!$AP$17:$AP$72,0)),"")</f>
        <v/>
      </c>
      <c r="AU54" s="201" t="str">
        <f>IFERROR(INDEX('Classificação 2 encontros'!AI54:AI109,MATCH($N54,'Classificação 2 encontros'!$AP$17:$AP$72,0)),"")</f>
        <v/>
      </c>
      <c r="AV54" s="201" t="str">
        <f>IFERROR(INDEX('Classificação 2 encontros'!AJ54:AJ109,MATCH($N54,'Classificação 2 encontros'!$AP$17:$AP$72,0)),"")</f>
        <v/>
      </c>
      <c r="AW54" s="201" t="str">
        <f>IFERROR(INDEX('Classificação 2 encontros'!AK54:AK109,MATCH($N54,'Classificação 2 encontros'!$AP$17:$AP$72,0)),"")</f>
        <v/>
      </c>
      <c r="AX54" s="201" t="str">
        <f>IFERROR(INDEX('Classificação 2 encontros'!AL54:AL109,MATCH($N54,'Classificação 2 encontros'!$AP$17:$AP$72,0)),"")</f>
        <v/>
      </c>
      <c r="AY54" s="202" t="str">
        <f>IFERROR(INDEX('Classificação 2 encontros'!AM54:AM109,MATCH($N54,'Classificação 2 encontros'!$AP$17:$AP$72,0)),"")</f>
        <v/>
      </c>
      <c r="AZ54" s="201" t="str">
        <f>IFERROR(INDEX('Classificação 2 encontros'!#REF!,MATCH($N54,'Classificação 2 encontros'!$AP$17:$AP$72,0)),"")</f>
        <v/>
      </c>
      <c r="BA54" s="201" t="str">
        <f>IFERROR(INDEX('Classificação 2 encontros'!#REF!,MATCH($N54,'Classificação 2 encontros'!$AP$17:$AP$72,0)),"")</f>
        <v/>
      </c>
      <c r="BB54" s="202" t="str">
        <f>IFERROR(INDEX('Classificação 2 encontros'!AN54:AN109,MATCH($N54,'Classificação 2 encontros'!$AP$17:$AP$72,0)),"")</f>
        <v/>
      </c>
      <c r="BC54" s="201" t="str">
        <f>IFERROR(INDEX('Classificação 2 encontros'!#REF!,MATCH($N54,'Classificação 2 encontros'!$AP$17:$AP$72,0)),"")</f>
        <v/>
      </c>
      <c r="BD54" s="201" t="str">
        <f>IFERROR(INDEX('Classificação 2 encontros'!#REF!,MATCH($N54,'Classificação 2 encontros'!$AP$17:$AP$72,0)),"")</f>
        <v/>
      </c>
      <c r="BE54" s="174" t="str">
        <f t="shared" si="3"/>
        <v/>
      </c>
      <c r="BF54" s="200">
        <v>38</v>
      </c>
      <c r="BH54" s="201" t="str">
        <f>IFERROR(INDEX('Classificação 2 encontros'!AR54:AR109,MATCH($N54,'Classificação 2 encontros'!$AZ$17:$AZ$72,0)),"")</f>
        <v/>
      </c>
      <c r="BI54" s="201" t="str">
        <f>IFERROR(INDEX('Classificação 2 encontros'!AS54:AS109,MATCH($N54,'Classificação 2 encontros'!$AZ$17:$AZ$72,0)),"")</f>
        <v/>
      </c>
      <c r="BJ54" s="206" t="str">
        <f>IFERROR(INDEX('Classificação 2 encontros'!AT54:AT109,MATCH($N54,'Classificação 2 encontros'!$AZ$17:$AZ$72,0)),"")</f>
        <v/>
      </c>
      <c r="BK54" s="206" t="str">
        <f>IFERROR(INDEX('Classificação 2 encontros'!AU54:AU109,MATCH($N54,'Classificação 2 encontros'!$AZ$17:$AZ$72,0)),"")</f>
        <v/>
      </c>
      <c r="BL54" s="206" t="str">
        <f>IFERROR(INDEX('Classificação 2 encontros'!AV54:AV109,MATCH($N54,'Classificação 2 encontros'!$AZ$17:$AZ$72,0)),"")</f>
        <v/>
      </c>
      <c r="BM54" s="202" t="str">
        <f>IFERROR(INDEX('Classificação 2 encontros'!AW54:AW109,MATCH($N54,'Classificação 2 encontros'!$AZ$17:$AZ$72,0)),"")</f>
        <v/>
      </c>
      <c r="BN54" s="201" t="str">
        <f>IFERROR(INDEX('Classificação 2 encontros'!#REF!,MATCH($N54,'Classificação 2 encontros'!$AZ$17:$AZ$72,0)),"")</f>
        <v/>
      </c>
      <c r="BO54" s="201" t="str">
        <f>IFERROR(INDEX('Classificação 2 encontros'!#REF!,MATCH($N54,'Classificação 2 encontros'!$AZ$17:$AZ$72,0)),"")</f>
        <v/>
      </c>
      <c r="BP54" s="202" t="str">
        <f>IFERROR(INDEX('Classificação 2 encontros'!AX54:AX109,MATCH($N54,'Classificação 2 encontros'!$AZ$17:$AZ$72,0)),"")</f>
        <v/>
      </c>
      <c r="BQ54" s="201" t="str">
        <f>IFERROR(INDEX('Classificação 2 encontros'!#REF!,MATCH($N54,'Classificação 2 encontros'!$AZ$17:$AZ$72,0)),"")</f>
        <v/>
      </c>
      <c r="BR54" s="201" t="str">
        <f>IFERROR(INDEX('Classificação 2 encontros'!#REF!,MATCH($N54,'Classificação 2 encontros'!$AZ$17:$AZ$72,0)),"")</f>
        <v/>
      </c>
      <c r="BS54" s="174" t="str">
        <f t="shared" si="4"/>
        <v/>
      </c>
      <c r="BT54" s="200">
        <v>38</v>
      </c>
      <c r="BU54" s="78"/>
      <c r="BV54" s="78"/>
      <c r="BW54" s="201" t="str">
        <f>IFERROR(INDEX('Classificação 2 encontros'!BC54:BC109,MATCH($N54,'Classificação 2 encontros'!$BK$17:$BK$72,0)),"")</f>
        <v/>
      </c>
      <c r="BX54" s="201" t="str">
        <f>IFERROR(INDEX('Classificação 2 encontros'!BD54:BD109,MATCH($N54,'Classificação 2 encontros'!$BK$17:$BK$72,0)),"")</f>
        <v/>
      </c>
      <c r="BY54" s="201" t="str">
        <f>IFERROR(INDEX('Classificação 2 encontros'!BE54:BE109,MATCH($N54,'Classificação 2 encontros'!$BK$17:$BK$72,0)),"")</f>
        <v/>
      </c>
      <c r="BZ54" s="201" t="str">
        <f>IFERROR(INDEX('Classificação 2 encontros'!BF54:BF109,MATCH($N54,'Classificação 2 encontros'!$BK$17:$BK$72,0)),"")</f>
        <v/>
      </c>
      <c r="CA54" s="201" t="str">
        <f>IFERROR(INDEX('Classificação 2 encontros'!BG54:BG109,MATCH($N54,'Classificação 2 encontros'!$BK$17:$BK$72,0)),"")</f>
        <v/>
      </c>
      <c r="CB54" s="201" t="str">
        <f>IFERROR(INDEX('Classificação 2 encontros'!BH54:BH109,MATCH($N54,'Classificação 2 encontros'!$BK$17:$BK$72,0)),"")</f>
        <v/>
      </c>
      <c r="CC54" s="201" t="str">
        <f>IFERROR(INDEX('Classificação 2 encontros'!#REF!,MATCH($N54,'Classificação 2 encontros'!$BK$17:$BK$72,0)),"")</f>
        <v/>
      </c>
      <c r="CD54" s="201" t="str">
        <f>IFERROR(INDEX('Classificação 2 encontros'!#REF!,MATCH($N54,'Classificação 2 encontros'!$BK$17:$BK$72,0)),"")</f>
        <v/>
      </c>
      <c r="CE54" s="201" t="str">
        <f>IFERROR(INDEX('Classificação 2 encontros'!BI54:BI109,MATCH($N54,'Classificação 2 encontros'!$BK$17:$BK$72,0)),"")</f>
        <v/>
      </c>
      <c r="CF54" s="201" t="str">
        <f>IFERROR(INDEX('Classificação 2 encontros'!#REF!,MATCH($N54,'Classificação 2 encontros'!$BK$17:$BK$72,0)),"")</f>
        <v/>
      </c>
      <c r="CG54" s="201" t="str">
        <f>IFERROR(INDEX('Classificação 2 encontros'!#REF!,MATCH($N54,'Classificação 2 encontros'!$BK$17:$BK$72,0)),"")</f>
        <v/>
      </c>
      <c r="CH54" s="174" t="str">
        <f t="shared" si="5"/>
        <v/>
      </c>
      <c r="CI54" s="200">
        <v>38</v>
      </c>
      <c r="CJ54" s="88"/>
      <c r="CL54" s="89"/>
      <c r="CM54" s="89"/>
    </row>
    <row r="55" spans="2:91" s="73" customFormat="1" ht="18.75" customHeight="1" x14ac:dyDescent="0.3">
      <c r="B55" s="195" t="str">
        <f>IFERROR(INDEX('Classificação 2 encontros'!B55:B110,MATCH($N55,'Classificação 2 encontros'!$J$17:$J$72,0)),"")</f>
        <v/>
      </c>
      <c r="C55" s="195" t="str">
        <f>IFERROR(INDEX('Classificação 2 encontros'!C55:C110,MATCH($N55,'Classificação 2 encontros'!$J$17:$J$72,0)),"")</f>
        <v/>
      </c>
      <c r="D55" s="196" t="str">
        <f>IFERROR(INDEX('Classificação 2 encontros'!D55:D110,MATCH($N55,'Classificação 2 encontros'!$J$17:$J$72,0)),"")</f>
        <v/>
      </c>
      <c r="E55" s="196" t="str">
        <f>IFERROR(INDEX('Classificação 2 encontros'!E55:E110,MATCH($N55,'Classificação 2 encontros'!$J$17:$J$72,0)),"")</f>
        <v/>
      </c>
      <c r="F55" s="196" t="str">
        <f>IFERROR(INDEX('Classificação 2 encontros'!F55:F110,MATCH($N55,'Classificação 2 encontros'!$J$17:$J$72,0)),"")</f>
        <v/>
      </c>
      <c r="G55" s="197" t="str">
        <f>IFERROR(INDEX('Classificação 2 encontros'!G55:G110,MATCH($N55,'Classificação 2 encontros'!$J$17:$J$72,0)),"")</f>
        <v/>
      </c>
      <c r="H55" s="196" t="str">
        <f>IFERROR(INDEX('Classificação 2 encontros'!#REF!,MATCH($N55,'Classificação 2 encontros'!$J$17:$J$72,0)),"")</f>
        <v/>
      </c>
      <c r="I55" s="196" t="str">
        <f>IFERROR(INDEX('Classificação 2 encontros'!#REF!,MATCH($N55,'Classificação 2 encontros'!$J$17:$J$72,0)),"")</f>
        <v/>
      </c>
      <c r="J55" s="197" t="str">
        <f>IFERROR(INDEX('Classificação 2 encontros'!H55:H110,MATCH($N55,'Classificação 2 encontros'!$J$17:$J$72,0)),"")</f>
        <v/>
      </c>
      <c r="K55" s="196" t="str">
        <f>IFERROR(INDEX('Classificação 2 encontros'!#REF!,MATCH($N55,'Classificação 2 encontros'!$J$17:$J$72,0)),"")</f>
        <v/>
      </c>
      <c r="L55" s="196" t="str">
        <f>IFERROR(INDEX('Classificação 2 encontros'!#REF!,MATCH($N55,'Classificação 2 encontros'!$J$17:$J$72,0)),"")</f>
        <v/>
      </c>
      <c r="M55" s="198" t="str">
        <f t="shared" si="0"/>
        <v/>
      </c>
      <c r="N55" s="199">
        <v>39</v>
      </c>
      <c r="O55" s="78"/>
      <c r="P55" s="78"/>
      <c r="Q55" s="201" t="str">
        <f>IFERROR(INDEX('Classificação 2 encontros'!M55:M110,MATCH($N55,'Classificação 2 encontros'!$U$17:$U$72,0)),"")</f>
        <v/>
      </c>
      <c r="R55" s="201" t="str">
        <f>IFERROR(INDEX('Classificação 2 encontros'!N55:N110,MATCH($N55,'Classificação 2 encontros'!$U$17:$U$72,0)),"")</f>
        <v/>
      </c>
      <c r="S55" s="203" t="str">
        <f>IFERROR(INDEX('Classificação 2 encontros'!O55:O110,MATCH($N55,'Classificação 2 encontros'!$U$17:$U$72,0)),"")</f>
        <v/>
      </c>
      <c r="T55" s="203" t="str">
        <f>IFERROR(INDEX('Classificação 2 encontros'!P55:P110,MATCH($N55,'Classificação 2 encontros'!$U$17:$U$72,0)),"")</f>
        <v/>
      </c>
      <c r="U55" s="203" t="str">
        <f>IFERROR(INDEX('Classificação 2 encontros'!Q55:Q110,MATCH($N55,'Classificação 2 encontros'!$U$17:$U$72,0)),"")</f>
        <v/>
      </c>
      <c r="V55" s="204" t="str">
        <f>IFERROR(INDEX('Classificação 2 encontros'!R55:R110,MATCH($N55,'Classificação 2 encontros'!$U$17:$U$72,0)),"")</f>
        <v/>
      </c>
      <c r="W55" s="203" t="str">
        <f>IFERROR(INDEX('Classificação 2 encontros'!#REF!,MATCH($N55,'Classificação 2 encontros'!$U$17:$U$72,0)),"")</f>
        <v/>
      </c>
      <c r="X55" s="203" t="str">
        <f>IFERROR(INDEX('Classificação 2 encontros'!#REF!,MATCH($N55,'Classificação 2 encontros'!$U$17:$U$72,0)),"")</f>
        <v/>
      </c>
      <c r="Y55" s="204" t="str">
        <f>IFERROR(INDEX('Classificação 2 encontros'!S55:S110,MATCH($N55,'Classificação 2 encontros'!$U$17:$U$72,0)),"")</f>
        <v/>
      </c>
      <c r="Z55" s="203" t="str">
        <f>IFERROR(INDEX('Classificação 2 encontros'!#REF!,MATCH($N55,'Classificação 2 encontros'!$U$17:$U$72,0)),"")</f>
        <v/>
      </c>
      <c r="AA55" s="203" t="str">
        <f>IFERROR(INDEX('Classificação 2 encontros'!#REF!,MATCH($N55,'Classificação 2 encontros'!$U$17:$U$72,0)),"")</f>
        <v/>
      </c>
      <c r="AB55" s="174" t="str">
        <f t="shared" si="1"/>
        <v/>
      </c>
      <c r="AC55" s="200">
        <v>39</v>
      </c>
      <c r="AD55" s="79"/>
      <c r="AF55" s="201" t="str">
        <f>IFERROR(INDEX('Classificação 2 encontros'!X55:X110,MATCH($N55,'Classificação 2 encontros'!$AF$17:$AF$72,0)),"")</f>
        <v/>
      </c>
      <c r="AG55" s="201" t="str">
        <f>IFERROR(INDEX('Classificação 2 encontros'!Y55:Y110,MATCH($N55,'Classificação 2 encontros'!$AF$17:$AF$72,0)),"")</f>
        <v/>
      </c>
      <c r="AH55" s="203" t="str">
        <f>IFERROR(INDEX('Classificação 2 encontros'!Z55:Z110,MATCH($N55,'Classificação 2 encontros'!$AF$17:$AF$72,0)),"")</f>
        <v/>
      </c>
      <c r="AI55" s="203" t="str">
        <f>IFERROR(INDEX('Classificação 2 encontros'!AA55:AA110,MATCH($N55,'Classificação 2 encontros'!$AF$17:$AF$72,0)),"")</f>
        <v/>
      </c>
      <c r="AJ55" s="203" t="str">
        <f>IFERROR(INDEX('Classificação 2 encontros'!AB55:AB110,MATCH($N55,'Classificação 2 encontros'!$AF$17:$AF$72,0)),"")</f>
        <v/>
      </c>
      <c r="AK55" s="204" t="str">
        <f>IFERROR(INDEX('Classificação 2 encontros'!AC55:AC110,MATCH($N55,'Classificação 2 encontros'!$AF$17:$AF$72,0)),"")</f>
        <v/>
      </c>
      <c r="AL55" s="203" t="str">
        <f>IFERROR(INDEX('Classificação 2 encontros'!#REF!,MATCH($N55,'Classificação 2 encontros'!$AF$17:$AF$72,0)),"")</f>
        <v/>
      </c>
      <c r="AM55" s="174" t="str">
        <f>IFERROR(INDEX('Classificação 2 encontros'!#REF!,MATCH($N55,'Classificação 2 encontros'!$AF$17:$AF$72,0)),"")</f>
        <v/>
      </c>
      <c r="AN55" s="204" t="str">
        <f>IFERROR(INDEX('Classificação 2 encontros'!AD55:AD110,MATCH($N55,'Classificação 2 encontros'!$AF$17:$AF$72,0)),"")</f>
        <v/>
      </c>
      <c r="AO55" s="203" t="str">
        <f>IFERROR(INDEX('Classificação 2 encontros'!#REF!,MATCH($N55,'Classificação 2 encontros'!$AF$17:$AF$72,0)),"")</f>
        <v/>
      </c>
      <c r="AP55" s="174" t="str">
        <f>IFERROR(INDEX('Classificação 2 encontros'!#REF!,MATCH($N55,'Classificação 2 encontros'!$AF$17:$AF$72,0)),"")</f>
        <v/>
      </c>
      <c r="AQ55" s="174" t="str">
        <f t="shared" si="2"/>
        <v/>
      </c>
      <c r="AR55" s="200">
        <v>39</v>
      </c>
      <c r="AS55" s="78"/>
      <c r="AT55" s="201" t="str">
        <f>IFERROR(INDEX('Classificação 2 encontros'!AH55:AH110,MATCH($N55,'Classificação 2 encontros'!$AP$17:$AP$72,0)),"")</f>
        <v/>
      </c>
      <c r="AU55" s="201" t="str">
        <f>IFERROR(INDEX('Classificação 2 encontros'!AI55:AI110,MATCH($N55,'Classificação 2 encontros'!$AP$17:$AP$72,0)),"")</f>
        <v/>
      </c>
      <c r="AV55" s="201" t="str">
        <f>IFERROR(INDEX('Classificação 2 encontros'!AJ55:AJ110,MATCH($N55,'Classificação 2 encontros'!$AP$17:$AP$72,0)),"")</f>
        <v/>
      </c>
      <c r="AW55" s="201" t="str">
        <f>IFERROR(INDEX('Classificação 2 encontros'!AK55:AK110,MATCH($N55,'Classificação 2 encontros'!$AP$17:$AP$72,0)),"")</f>
        <v/>
      </c>
      <c r="AX55" s="201" t="str">
        <f>IFERROR(INDEX('Classificação 2 encontros'!AL55:AL110,MATCH($N55,'Classificação 2 encontros'!$AP$17:$AP$72,0)),"")</f>
        <v/>
      </c>
      <c r="AY55" s="202" t="str">
        <f>IFERROR(INDEX('Classificação 2 encontros'!AM55:AM110,MATCH($N55,'Classificação 2 encontros'!$AP$17:$AP$72,0)),"")</f>
        <v/>
      </c>
      <c r="AZ55" s="201" t="str">
        <f>IFERROR(INDEX('Classificação 2 encontros'!#REF!,MATCH($N55,'Classificação 2 encontros'!$AP$17:$AP$72,0)),"")</f>
        <v/>
      </c>
      <c r="BA55" s="201" t="str">
        <f>IFERROR(INDEX('Classificação 2 encontros'!#REF!,MATCH($N55,'Classificação 2 encontros'!$AP$17:$AP$72,0)),"")</f>
        <v/>
      </c>
      <c r="BB55" s="202" t="str">
        <f>IFERROR(INDEX('Classificação 2 encontros'!AN55:AN110,MATCH($N55,'Classificação 2 encontros'!$AP$17:$AP$72,0)),"")</f>
        <v/>
      </c>
      <c r="BC55" s="201" t="str">
        <f>IFERROR(INDEX('Classificação 2 encontros'!#REF!,MATCH($N55,'Classificação 2 encontros'!$AP$17:$AP$72,0)),"")</f>
        <v/>
      </c>
      <c r="BD55" s="201" t="str">
        <f>IFERROR(INDEX('Classificação 2 encontros'!#REF!,MATCH($N55,'Classificação 2 encontros'!$AP$17:$AP$72,0)),"")</f>
        <v/>
      </c>
      <c r="BE55" s="174" t="str">
        <f t="shared" si="3"/>
        <v/>
      </c>
      <c r="BF55" s="200">
        <v>39</v>
      </c>
      <c r="BH55" s="201" t="str">
        <f>IFERROR(INDEX('Classificação 2 encontros'!AR55:AR110,MATCH($N55,'Classificação 2 encontros'!$AZ$17:$AZ$72,0)),"")</f>
        <v/>
      </c>
      <c r="BI55" s="201" t="str">
        <f>IFERROR(INDEX('Classificação 2 encontros'!AS55:AS110,MATCH($N55,'Classificação 2 encontros'!$AZ$17:$AZ$72,0)),"")</f>
        <v/>
      </c>
      <c r="BJ55" s="206" t="str">
        <f>IFERROR(INDEX('Classificação 2 encontros'!AT55:AT110,MATCH($N55,'Classificação 2 encontros'!$AZ$17:$AZ$72,0)),"")</f>
        <v/>
      </c>
      <c r="BK55" s="206" t="str">
        <f>IFERROR(INDEX('Classificação 2 encontros'!AU55:AU110,MATCH($N55,'Classificação 2 encontros'!$AZ$17:$AZ$72,0)),"")</f>
        <v/>
      </c>
      <c r="BL55" s="206" t="str">
        <f>IFERROR(INDEX('Classificação 2 encontros'!AV55:AV110,MATCH($N55,'Classificação 2 encontros'!$AZ$17:$AZ$72,0)),"")</f>
        <v/>
      </c>
      <c r="BM55" s="202" t="str">
        <f>IFERROR(INDEX('Classificação 2 encontros'!AW55:AW110,MATCH($N55,'Classificação 2 encontros'!$AZ$17:$AZ$72,0)),"")</f>
        <v/>
      </c>
      <c r="BN55" s="201" t="str">
        <f>IFERROR(INDEX('Classificação 2 encontros'!#REF!,MATCH($N55,'Classificação 2 encontros'!$AZ$17:$AZ$72,0)),"")</f>
        <v/>
      </c>
      <c r="BO55" s="201" t="str">
        <f>IFERROR(INDEX('Classificação 2 encontros'!#REF!,MATCH($N55,'Classificação 2 encontros'!$AZ$17:$AZ$72,0)),"")</f>
        <v/>
      </c>
      <c r="BP55" s="202" t="str">
        <f>IFERROR(INDEX('Classificação 2 encontros'!AX55:AX110,MATCH($N55,'Classificação 2 encontros'!$AZ$17:$AZ$72,0)),"")</f>
        <v/>
      </c>
      <c r="BQ55" s="201" t="str">
        <f>IFERROR(INDEX('Classificação 2 encontros'!#REF!,MATCH($N55,'Classificação 2 encontros'!$AZ$17:$AZ$72,0)),"")</f>
        <v/>
      </c>
      <c r="BR55" s="201" t="str">
        <f>IFERROR(INDEX('Classificação 2 encontros'!#REF!,MATCH($N55,'Classificação 2 encontros'!$AZ$17:$AZ$72,0)),"")</f>
        <v/>
      </c>
      <c r="BS55" s="174" t="str">
        <f t="shared" si="4"/>
        <v/>
      </c>
      <c r="BT55" s="200">
        <v>39</v>
      </c>
      <c r="BU55" s="78"/>
      <c r="BV55" s="78"/>
      <c r="BW55" s="201" t="str">
        <f>IFERROR(INDEX('Classificação 2 encontros'!BC55:BC110,MATCH($N55,'Classificação 2 encontros'!$BK$17:$BK$72,0)),"")</f>
        <v/>
      </c>
      <c r="BX55" s="201" t="str">
        <f>IFERROR(INDEX('Classificação 2 encontros'!BD55:BD110,MATCH($N55,'Classificação 2 encontros'!$BK$17:$BK$72,0)),"")</f>
        <v/>
      </c>
      <c r="BY55" s="201" t="str">
        <f>IFERROR(INDEX('Classificação 2 encontros'!BE55:BE110,MATCH($N55,'Classificação 2 encontros'!$BK$17:$BK$72,0)),"")</f>
        <v/>
      </c>
      <c r="BZ55" s="201" t="str">
        <f>IFERROR(INDEX('Classificação 2 encontros'!BF55:BF110,MATCH($N55,'Classificação 2 encontros'!$BK$17:$BK$72,0)),"")</f>
        <v/>
      </c>
      <c r="CA55" s="201" t="str">
        <f>IFERROR(INDEX('Classificação 2 encontros'!BG55:BG110,MATCH($N55,'Classificação 2 encontros'!$BK$17:$BK$72,0)),"")</f>
        <v/>
      </c>
      <c r="CB55" s="201" t="str">
        <f>IFERROR(INDEX('Classificação 2 encontros'!BH55:BH110,MATCH($N55,'Classificação 2 encontros'!$BK$17:$BK$72,0)),"")</f>
        <v/>
      </c>
      <c r="CC55" s="201" t="str">
        <f>IFERROR(INDEX('Classificação 2 encontros'!#REF!,MATCH($N55,'Classificação 2 encontros'!$BK$17:$BK$72,0)),"")</f>
        <v/>
      </c>
      <c r="CD55" s="201" t="str">
        <f>IFERROR(INDEX('Classificação 2 encontros'!#REF!,MATCH($N55,'Classificação 2 encontros'!$BK$17:$BK$72,0)),"")</f>
        <v/>
      </c>
      <c r="CE55" s="201" t="str">
        <f>IFERROR(INDEX('Classificação 2 encontros'!BI55:BI110,MATCH($N55,'Classificação 2 encontros'!$BK$17:$BK$72,0)),"")</f>
        <v/>
      </c>
      <c r="CF55" s="201" t="str">
        <f>IFERROR(INDEX('Classificação 2 encontros'!#REF!,MATCH($N55,'Classificação 2 encontros'!$BK$17:$BK$72,0)),"")</f>
        <v/>
      </c>
      <c r="CG55" s="201" t="str">
        <f>IFERROR(INDEX('Classificação 2 encontros'!#REF!,MATCH($N55,'Classificação 2 encontros'!$BK$17:$BK$72,0)),"")</f>
        <v/>
      </c>
      <c r="CH55" s="174" t="str">
        <f t="shared" si="5"/>
        <v/>
      </c>
      <c r="CI55" s="200">
        <v>39</v>
      </c>
      <c r="CJ55" s="79"/>
      <c r="CL55" s="78"/>
      <c r="CM55" s="78"/>
    </row>
    <row r="56" spans="2:91" s="73" customFormat="1" ht="18.75" customHeight="1" x14ac:dyDescent="0.3">
      <c r="B56" s="195" t="str">
        <f>IFERROR(INDEX('Classificação 2 encontros'!B56:B111,MATCH($N56,'Classificação 2 encontros'!$J$17:$J$72,0)),"")</f>
        <v/>
      </c>
      <c r="C56" s="195" t="str">
        <f>IFERROR(INDEX('Classificação 2 encontros'!C56:C111,MATCH($N56,'Classificação 2 encontros'!$J$17:$J$72,0)),"")</f>
        <v/>
      </c>
      <c r="D56" s="196" t="str">
        <f>IFERROR(INDEX('Classificação 2 encontros'!D56:D111,MATCH($N56,'Classificação 2 encontros'!$J$17:$J$72,0)),"")</f>
        <v/>
      </c>
      <c r="E56" s="196" t="str">
        <f>IFERROR(INDEX('Classificação 2 encontros'!E56:E111,MATCH($N56,'Classificação 2 encontros'!$J$17:$J$72,0)),"")</f>
        <v/>
      </c>
      <c r="F56" s="196" t="str">
        <f>IFERROR(INDEX('Classificação 2 encontros'!F56:F111,MATCH($N56,'Classificação 2 encontros'!$J$17:$J$72,0)),"")</f>
        <v/>
      </c>
      <c r="G56" s="197" t="str">
        <f>IFERROR(INDEX('Classificação 2 encontros'!G56:G111,MATCH($N56,'Classificação 2 encontros'!$J$17:$J$72,0)),"")</f>
        <v/>
      </c>
      <c r="H56" s="196" t="str">
        <f>IFERROR(INDEX('Classificação 2 encontros'!#REF!,MATCH($N56,'Classificação 2 encontros'!$J$17:$J$72,0)),"")</f>
        <v/>
      </c>
      <c r="I56" s="196" t="str">
        <f>IFERROR(INDEX('Classificação 2 encontros'!#REF!,MATCH($N56,'Classificação 2 encontros'!$J$17:$J$72,0)),"")</f>
        <v/>
      </c>
      <c r="J56" s="197" t="str">
        <f>IFERROR(INDEX('Classificação 2 encontros'!H56:H111,MATCH($N56,'Classificação 2 encontros'!$J$17:$J$72,0)),"")</f>
        <v/>
      </c>
      <c r="K56" s="196" t="str">
        <f>IFERROR(INDEX('Classificação 2 encontros'!#REF!,MATCH($N56,'Classificação 2 encontros'!$J$17:$J$72,0)),"")</f>
        <v/>
      </c>
      <c r="L56" s="196" t="str">
        <f>IFERROR(INDEX('Classificação 2 encontros'!#REF!,MATCH($N56,'Classificação 2 encontros'!$J$17:$J$72,0)),"")</f>
        <v/>
      </c>
      <c r="M56" s="198" t="str">
        <f t="shared" si="0"/>
        <v/>
      </c>
      <c r="N56" s="199">
        <v>40</v>
      </c>
      <c r="O56" s="78"/>
      <c r="P56" s="78"/>
      <c r="Q56" s="201" t="str">
        <f>IFERROR(INDEX('Classificação 2 encontros'!M56:M111,MATCH($N56,'Classificação 2 encontros'!$U$17:$U$72,0)),"")</f>
        <v/>
      </c>
      <c r="R56" s="201" t="str">
        <f>IFERROR(INDEX('Classificação 2 encontros'!N56:N111,MATCH($N56,'Classificação 2 encontros'!$U$17:$U$72,0)),"")</f>
        <v/>
      </c>
      <c r="S56" s="203" t="str">
        <f>IFERROR(INDEX('Classificação 2 encontros'!O56:O111,MATCH($N56,'Classificação 2 encontros'!$U$17:$U$72,0)),"")</f>
        <v/>
      </c>
      <c r="T56" s="203" t="str">
        <f>IFERROR(INDEX('Classificação 2 encontros'!P56:P111,MATCH($N56,'Classificação 2 encontros'!$U$17:$U$72,0)),"")</f>
        <v/>
      </c>
      <c r="U56" s="203" t="str">
        <f>IFERROR(INDEX('Classificação 2 encontros'!Q56:Q111,MATCH($N56,'Classificação 2 encontros'!$U$17:$U$72,0)),"")</f>
        <v/>
      </c>
      <c r="V56" s="204" t="str">
        <f>IFERROR(INDEX('Classificação 2 encontros'!R56:R111,MATCH($N56,'Classificação 2 encontros'!$U$17:$U$72,0)),"")</f>
        <v/>
      </c>
      <c r="W56" s="203" t="str">
        <f>IFERROR(INDEX('Classificação 2 encontros'!#REF!,MATCH($N56,'Classificação 2 encontros'!$U$17:$U$72,0)),"")</f>
        <v/>
      </c>
      <c r="X56" s="203" t="str">
        <f>IFERROR(INDEX('Classificação 2 encontros'!#REF!,MATCH($N56,'Classificação 2 encontros'!$U$17:$U$72,0)),"")</f>
        <v/>
      </c>
      <c r="Y56" s="204" t="str">
        <f>IFERROR(INDEX('Classificação 2 encontros'!S56:S111,MATCH($N56,'Classificação 2 encontros'!$U$17:$U$72,0)),"")</f>
        <v/>
      </c>
      <c r="Z56" s="203" t="str">
        <f>IFERROR(INDEX('Classificação 2 encontros'!#REF!,MATCH($N56,'Classificação 2 encontros'!$U$17:$U$72,0)),"")</f>
        <v/>
      </c>
      <c r="AA56" s="203" t="str">
        <f>IFERROR(INDEX('Classificação 2 encontros'!#REF!,MATCH($N56,'Classificação 2 encontros'!$U$17:$U$72,0)),"")</f>
        <v/>
      </c>
      <c r="AB56" s="174" t="str">
        <f t="shared" si="1"/>
        <v/>
      </c>
      <c r="AC56" s="200">
        <v>40</v>
      </c>
      <c r="AD56" s="79"/>
      <c r="AF56" s="201" t="str">
        <f>IFERROR(INDEX('Classificação 2 encontros'!X56:X111,MATCH($N56,'Classificação 2 encontros'!$AF$17:$AF$72,0)),"")</f>
        <v/>
      </c>
      <c r="AG56" s="201" t="str">
        <f>IFERROR(INDEX('Classificação 2 encontros'!Y56:Y111,MATCH($N56,'Classificação 2 encontros'!$AF$17:$AF$72,0)),"")</f>
        <v/>
      </c>
      <c r="AH56" s="203" t="str">
        <f>IFERROR(INDEX('Classificação 2 encontros'!Z56:Z111,MATCH($N56,'Classificação 2 encontros'!$AF$17:$AF$72,0)),"")</f>
        <v/>
      </c>
      <c r="AI56" s="203" t="str">
        <f>IFERROR(INDEX('Classificação 2 encontros'!AA56:AA111,MATCH($N56,'Classificação 2 encontros'!$AF$17:$AF$72,0)),"")</f>
        <v/>
      </c>
      <c r="AJ56" s="203" t="str">
        <f>IFERROR(INDEX('Classificação 2 encontros'!AB56:AB111,MATCH($N56,'Classificação 2 encontros'!$AF$17:$AF$72,0)),"")</f>
        <v/>
      </c>
      <c r="AK56" s="204" t="str">
        <f>IFERROR(INDEX('Classificação 2 encontros'!AC56:AC111,MATCH($N56,'Classificação 2 encontros'!$AF$17:$AF$72,0)),"")</f>
        <v/>
      </c>
      <c r="AL56" s="203" t="str">
        <f>IFERROR(INDEX('Classificação 2 encontros'!#REF!,MATCH($N56,'Classificação 2 encontros'!$AF$17:$AF$72,0)),"")</f>
        <v/>
      </c>
      <c r="AM56" s="174" t="str">
        <f>IFERROR(INDEX('Classificação 2 encontros'!#REF!,MATCH($N56,'Classificação 2 encontros'!$AF$17:$AF$72,0)),"")</f>
        <v/>
      </c>
      <c r="AN56" s="204" t="str">
        <f>IFERROR(INDEX('Classificação 2 encontros'!AD56:AD111,MATCH($N56,'Classificação 2 encontros'!$AF$17:$AF$72,0)),"")</f>
        <v/>
      </c>
      <c r="AO56" s="203" t="str">
        <f>IFERROR(INDEX('Classificação 2 encontros'!#REF!,MATCH($N56,'Classificação 2 encontros'!$AF$17:$AF$72,0)),"")</f>
        <v/>
      </c>
      <c r="AP56" s="174" t="str">
        <f>IFERROR(INDEX('Classificação 2 encontros'!#REF!,MATCH($N56,'Classificação 2 encontros'!$AF$17:$AF$72,0)),"")</f>
        <v/>
      </c>
      <c r="AQ56" s="174" t="str">
        <f t="shared" si="2"/>
        <v/>
      </c>
      <c r="AR56" s="200">
        <v>40</v>
      </c>
      <c r="AS56" s="78"/>
      <c r="AT56" s="201" t="str">
        <f>IFERROR(INDEX('Classificação 2 encontros'!AH56:AH111,MATCH($N56,'Classificação 2 encontros'!$AP$17:$AP$72,0)),"")</f>
        <v/>
      </c>
      <c r="AU56" s="201" t="str">
        <f>IFERROR(INDEX('Classificação 2 encontros'!AI56:AI111,MATCH($N56,'Classificação 2 encontros'!$AP$17:$AP$72,0)),"")</f>
        <v/>
      </c>
      <c r="AV56" s="201" t="str">
        <f>IFERROR(INDEX('Classificação 2 encontros'!AJ56:AJ111,MATCH($N56,'Classificação 2 encontros'!$AP$17:$AP$72,0)),"")</f>
        <v/>
      </c>
      <c r="AW56" s="201" t="str">
        <f>IFERROR(INDEX('Classificação 2 encontros'!AK56:AK111,MATCH($N56,'Classificação 2 encontros'!$AP$17:$AP$72,0)),"")</f>
        <v/>
      </c>
      <c r="AX56" s="201" t="str">
        <f>IFERROR(INDEX('Classificação 2 encontros'!AL56:AL111,MATCH($N56,'Classificação 2 encontros'!$AP$17:$AP$72,0)),"")</f>
        <v/>
      </c>
      <c r="AY56" s="202" t="str">
        <f>IFERROR(INDEX('Classificação 2 encontros'!AM56:AM111,MATCH($N56,'Classificação 2 encontros'!$AP$17:$AP$72,0)),"")</f>
        <v/>
      </c>
      <c r="AZ56" s="201" t="str">
        <f>IFERROR(INDEX('Classificação 2 encontros'!#REF!,MATCH($N56,'Classificação 2 encontros'!$AP$17:$AP$72,0)),"")</f>
        <v/>
      </c>
      <c r="BA56" s="201" t="str">
        <f>IFERROR(INDEX('Classificação 2 encontros'!#REF!,MATCH($N56,'Classificação 2 encontros'!$AP$17:$AP$72,0)),"")</f>
        <v/>
      </c>
      <c r="BB56" s="202" t="str">
        <f>IFERROR(INDEX('Classificação 2 encontros'!AN56:AN111,MATCH($N56,'Classificação 2 encontros'!$AP$17:$AP$72,0)),"")</f>
        <v/>
      </c>
      <c r="BC56" s="201" t="str">
        <f>IFERROR(INDEX('Classificação 2 encontros'!#REF!,MATCH($N56,'Classificação 2 encontros'!$AP$17:$AP$72,0)),"")</f>
        <v/>
      </c>
      <c r="BD56" s="201" t="str">
        <f>IFERROR(INDEX('Classificação 2 encontros'!#REF!,MATCH($N56,'Classificação 2 encontros'!$AP$17:$AP$72,0)),"")</f>
        <v/>
      </c>
      <c r="BE56" s="174" t="str">
        <f t="shared" si="3"/>
        <v/>
      </c>
      <c r="BF56" s="200">
        <v>40</v>
      </c>
      <c r="BH56" s="201" t="str">
        <f>IFERROR(INDEX('Classificação 2 encontros'!AR56:AR111,MATCH($N56,'Classificação 2 encontros'!$AZ$17:$AZ$72,0)),"")</f>
        <v/>
      </c>
      <c r="BI56" s="201" t="str">
        <f>IFERROR(INDEX('Classificação 2 encontros'!AS56:AS111,MATCH($N56,'Classificação 2 encontros'!$AZ$17:$AZ$72,0)),"")</f>
        <v/>
      </c>
      <c r="BJ56" s="206" t="str">
        <f>IFERROR(INDEX('Classificação 2 encontros'!AT56:AT111,MATCH($N56,'Classificação 2 encontros'!$AZ$17:$AZ$72,0)),"")</f>
        <v/>
      </c>
      <c r="BK56" s="206" t="str">
        <f>IFERROR(INDEX('Classificação 2 encontros'!AU56:AU111,MATCH($N56,'Classificação 2 encontros'!$AZ$17:$AZ$72,0)),"")</f>
        <v/>
      </c>
      <c r="BL56" s="206" t="str">
        <f>IFERROR(INDEX('Classificação 2 encontros'!AV56:AV111,MATCH($N56,'Classificação 2 encontros'!$AZ$17:$AZ$72,0)),"")</f>
        <v/>
      </c>
      <c r="BM56" s="202" t="str">
        <f>IFERROR(INDEX('Classificação 2 encontros'!AW56:AW111,MATCH($N56,'Classificação 2 encontros'!$AZ$17:$AZ$72,0)),"")</f>
        <v/>
      </c>
      <c r="BN56" s="201" t="str">
        <f>IFERROR(INDEX('Classificação 2 encontros'!#REF!,MATCH($N56,'Classificação 2 encontros'!$AZ$17:$AZ$72,0)),"")</f>
        <v/>
      </c>
      <c r="BO56" s="201" t="str">
        <f>IFERROR(INDEX('Classificação 2 encontros'!#REF!,MATCH($N56,'Classificação 2 encontros'!$AZ$17:$AZ$72,0)),"")</f>
        <v/>
      </c>
      <c r="BP56" s="202" t="str">
        <f>IFERROR(INDEX('Classificação 2 encontros'!AX56:AX111,MATCH($N56,'Classificação 2 encontros'!$AZ$17:$AZ$72,0)),"")</f>
        <v/>
      </c>
      <c r="BQ56" s="201" t="str">
        <f>IFERROR(INDEX('Classificação 2 encontros'!#REF!,MATCH($N56,'Classificação 2 encontros'!$AZ$17:$AZ$72,0)),"")</f>
        <v/>
      </c>
      <c r="BR56" s="201" t="str">
        <f>IFERROR(INDEX('Classificação 2 encontros'!#REF!,MATCH($N56,'Classificação 2 encontros'!$AZ$17:$AZ$72,0)),"")</f>
        <v/>
      </c>
      <c r="BS56" s="174" t="str">
        <f t="shared" si="4"/>
        <v/>
      </c>
      <c r="BT56" s="200">
        <v>40</v>
      </c>
      <c r="BU56" s="78"/>
      <c r="BV56" s="78"/>
      <c r="BW56" s="201" t="str">
        <f>IFERROR(INDEX('Classificação 2 encontros'!BC56:BC111,MATCH($N56,'Classificação 2 encontros'!$BK$17:$BK$72,0)),"")</f>
        <v/>
      </c>
      <c r="BX56" s="201" t="str">
        <f>IFERROR(INDEX('Classificação 2 encontros'!BD56:BD111,MATCH($N56,'Classificação 2 encontros'!$BK$17:$BK$72,0)),"")</f>
        <v/>
      </c>
      <c r="BY56" s="201" t="str">
        <f>IFERROR(INDEX('Classificação 2 encontros'!BE56:BE111,MATCH($N56,'Classificação 2 encontros'!$BK$17:$BK$72,0)),"")</f>
        <v/>
      </c>
      <c r="BZ56" s="201" t="str">
        <f>IFERROR(INDEX('Classificação 2 encontros'!BF56:BF111,MATCH($N56,'Classificação 2 encontros'!$BK$17:$BK$72,0)),"")</f>
        <v/>
      </c>
      <c r="CA56" s="201" t="str">
        <f>IFERROR(INDEX('Classificação 2 encontros'!BG56:BG111,MATCH($N56,'Classificação 2 encontros'!$BK$17:$BK$72,0)),"")</f>
        <v/>
      </c>
      <c r="CB56" s="201" t="str">
        <f>IFERROR(INDEX('Classificação 2 encontros'!BH56:BH111,MATCH($N56,'Classificação 2 encontros'!$BK$17:$BK$72,0)),"")</f>
        <v/>
      </c>
      <c r="CC56" s="201" t="str">
        <f>IFERROR(INDEX('Classificação 2 encontros'!#REF!,MATCH($N56,'Classificação 2 encontros'!$BK$17:$BK$72,0)),"")</f>
        <v/>
      </c>
      <c r="CD56" s="201" t="str">
        <f>IFERROR(INDEX('Classificação 2 encontros'!#REF!,MATCH($N56,'Classificação 2 encontros'!$BK$17:$BK$72,0)),"")</f>
        <v/>
      </c>
      <c r="CE56" s="201" t="str">
        <f>IFERROR(INDEX('Classificação 2 encontros'!BI56:BI111,MATCH($N56,'Classificação 2 encontros'!$BK$17:$BK$72,0)),"")</f>
        <v/>
      </c>
      <c r="CF56" s="201" t="str">
        <f>IFERROR(INDEX('Classificação 2 encontros'!#REF!,MATCH($N56,'Classificação 2 encontros'!$BK$17:$BK$72,0)),"")</f>
        <v/>
      </c>
      <c r="CG56" s="201" t="str">
        <f>IFERROR(INDEX('Classificação 2 encontros'!#REF!,MATCH($N56,'Classificação 2 encontros'!$BK$17:$BK$72,0)),"")</f>
        <v/>
      </c>
      <c r="CH56" s="174" t="str">
        <f t="shared" si="5"/>
        <v/>
      </c>
      <c r="CI56" s="200">
        <v>40</v>
      </c>
      <c r="CJ56" s="79"/>
      <c r="CL56" s="78"/>
      <c r="CM56" s="78"/>
    </row>
    <row r="57" spans="2:91" s="73" customFormat="1" ht="18.75" customHeight="1" x14ac:dyDescent="0.3">
      <c r="B57" s="195" t="str">
        <f>IFERROR(INDEX('Classificação 2 encontros'!B57:B112,MATCH($N57,'Classificação 2 encontros'!$J$17:$J$72,0)),"")</f>
        <v/>
      </c>
      <c r="C57" s="195" t="str">
        <f>IFERROR(INDEX('Classificação 2 encontros'!C57:C112,MATCH($N57,'Classificação 2 encontros'!$J$17:$J$72,0)),"")</f>
        <v/>
      </c>
      <c r="D57" s="196" t="str">
        <f>IFERROR(INDEX('Classificação 2 encontros'!D57:D112,MATCH($N57,'Classificação 2 encontros'!$J$17:$J$72,0)),"")</f>
        <v/>
      </c>
      <c r="E57" s="196" t="str">
        <f>IFERROR(INDEX('Classificação 2 encontros'!E57:E112,MATCH($N57,'Classificação 2 encontros'!$J$17:$J$72,0)),"")</f>
        <v/>
      </c>
      <c r="F57" s="196" t="str">
        <f>IFERROR(INDEX('Classificação 2 encontros'!F57:F112,MATCH($N57,'Classificação 2 encontros'!$J$17:$J$72,0)),"")</f>
        <v/>
      </c>
      <c r="G57" s="197" t="str">
        <f>IFERROR(INDEX('Classificação 2 encontros'!G57:G112,MATCH($N57,'Classificação 2 encontros'!$J$17:$J$72,0)),"")</f>
        <v/>
      </c>
      <c r="H57" s="196" t="str">
        <f>IFERROR(INDEX('Classificação 2 encontros'!#REF!,MATCH($N57,'Classificação 2 encontros'!$J$17:$J$72,0)),"")</f>
        <v/>
      </c>
      <c r="I57" s="196" t="str">
        <f>IFERROR(INDEX('Classificação 2 encontros'!#REF!,MATCH($N57,'Classificação 2 encontros'!$J$17:$J$72,0)),"")</f>
        <v/>
      </c>
      <c r="J57" s="197" t="str">
        <f>IFERROR(INDEX('Classificação 2 encontros'!H57:H112,MATCH($N57,'Classificação 2 encontros'!$J$17:$J$72,0)),"")</f>
        <v/>
      </c>
      <c r="K57" s="196" t="str">
        <f>IFERROR(INDEX('Classificação 2 encontros'!#REF!,MATCH($N57,'Classificação 2 encontros'!$J$17:$J$72,0)),"")</f>
        <v/>
      </c>
      <c r="L57" s="196" t="str">
        <f>IFERROR(INDEX('Classificação 2 encontros'!#REF!,MATCH($N57,'Classificação 2 encontros'!$J$17:$J$72,0)),"")</f>
        <v/>
      </c>
      <c r="M57" s="198" t="str">
        <f t="shared" si="0"/>
        <v/>
      </c>
      <c r="N57" s="199">
        <v>41</v>
      </c>
      <c r="O57" s="78"/>
      <c r="P57" s="78"/>
      <c r="Q57" s="201" t="str">
        <f>IFERROR(INDEX('Classificação 2 encontros'!M57:M112,MATCH($N57,'Classificação 2 encontros'!$U$17:$U$72,0)),"")</f>
        <v/>
      </c>
      <c r="R57" s="201" t="str">
        <f>IFERROR(INDEX('Classificação 2 encontros'!N57:N112,MATCH($N57,'Classificação 2 encontros'!$U$17:$U$72,0)),"")</f>
        <v/>
      </c>
      <c r="S57" s="203" t="str">
        <f>IFERROR(INDEX('Classificação 2 encontros'!O57:O112,MATCH($N57,'Classificação 2 encontros'!$U$17:$U$72,0)),"")</f>
        <v/>
      </c>
      <c r="T57" s="203" t="str">
        <f>IFERROR(INDEX('Classificação 2 encontros'!P57:P112,MATCH($N57,'Classificação 2 encontros'!$U$17:$U$72,0)),"")</f>
        <v/>
      </c>
      <c r="U57" s="203" t="str">
        <f>IFERROR(INDEX('Classificação 2 encontros'!Q57:Q112,MATCH($N57,'Classificação 2 encontros'!$U$17:$U$72,0)),"")</f>
        <v/>
      </c>
      <c r="V57" s="204" t="str">
        <f>IFERROR(INDEX('Classificação 2 encontros'!R57:R112,MATCH($N57,'Classificação 2 encontros'!$U$17:$U$72,0)),"")</f>
        <v/>
      </c>
      <c r="W57" s="203" t="str">
        <f>IFERROR(INDEX('Classificação 2 encontros'!#REF!,MATCH($N57,'Classificação 2 encontros'!$U$17:$U$72,0)),"")</f>
        <v/>
      </c>
      <c r="X57" s="203" t="str">
        <f>IFERROR(INDEX('Classificação 2 encontros'!#REF!,MATCH($N57,'Classificação 2 encontros'!$U$17:$U$72,0)),"")</f>
        <v/>
      </c>
      <c r="Y57" s="204" t="str">
        <f>IFERROR(INDEX('Classificação 2 encontros'!S57:S112,MATCH($N57,'Classificação 2 encontros'!$U$17:$U$72,0)),"")</f>
        <v/>
      </c>
      <c r="Z57" s="203" t="str">
        <f>IFERROR(INDEX('Classificação 2 encontros'!#REF!,MATCH($N57,'Classificação 2 encontros'!$U$17:$U$72,0)),"")</f>
        <v/>
      </c>
      <c r="AA57" s="203" t="str">
        <f>IFERROR(INDEX('Classificação 2 encontros'!#REF!,MATCH($N57,'Classificação 2 encontros'!$U$17:$U$72,0)),"")</f>
        <v/>
      </c>
      <c r="AB57" s="174" t="str">
        <f t="shared" si="1"/>
        <v/>
      </c>
      <c r="AC57" s="200">
        <v>41</v>
      </c>
      <c r="AD57" s="79"/>
      <c r="AF57" s="201" t="str">
        <f>IFERROR(INDEX('Classificação 2 encontros'!X57:X112,MATCH($N57,'Classificação 2 encontros'!$AF$17:$AF$72,0)),"")</f>
        <v/>
      </c>
      <c r="AG57" s="201" t="str">
        <f>IFERROR(INDEX('Classificação 2 encontros'!Y57:Y112,MATCH($N57,'Classificação 2 encontros'!$AF$17:$AF$72,0)),"")</f>
        <v/>
      </c>
      <c r="AH57" s="203" t="str">
        <f>IFERROR(INDEX('Classificação 2 encontros'!Z57:Z112,MATCH($N57,'Classificação 2 encontros'!$AF$17:$AF$72,0)),"")</f>
        <v/>
      </c>
      <c r="AI57" s="203" t="str">
        <f>IFERROR(INDEX('Classificação 2 encontros'!AA57:AA112,MATCH($N57,'Classificação 2 encontros'!$AF$17:$AF$72,0)),"")</f>
        <v/>
      </c>
      <c r="AJ57" s="203" t="str">
        <f>IFERROR(INDEX('Classificação 2 encontros'!AB57:AB112,MATCH($N57,'Classificação 2 encontros'!$AF$17:$AF$72,0)),"")</f>
        <v/>
      </c>
      <c r="AK57" s="204" t="str">
        <f>IFERROR(INDEX('Classificação 2 encontros'!AC57:AC112,MATCH($N57,'Classificação 2 encontros'!$AF$17:$AF$72,0)),"")</f>
        <v/>
      </c>
      <c r="AL57" s="203" t="str">
        <f>IFERROR(INDEX('Classificação 2 encontros'!#REF!,MATCH($N57,'Classificação 2 encontros'!$AF$17:$AF$72,0)),"")</f>
        <v/>
      </c>
      <c r="AM57" s="174" t="str">
        <f>IFERROR(INDEX('Classificação 2 encontros'!#REF!,MATCH($N57,'Classificação 2 encontros'!$AF$17:$AF$72,0)),"")</f>
        <v/>
      </c>
      <c r="AN57" s="204" t="str">
        <f>IFERROR(INDEX('Classificação 2 encontros'!AD57:AD112,MATCH($N57,'Classificação 2 encontros'!$AF$17:$AF$72,0)),"")</f>
        <v/>
      </c>
      <c r="AO57" s="203" t="str">
        <f>IFERROR(INDEX('Classificação 2 encontros'!#REF!,MATCH($N57,'Classificação 2 encontros'!$AF$17:$AF$72,0)),"")</f>
        <v/>
      </c>
      <c r="AP57" s="174" t="str">
        <f>IFERROR(INDEX('Classificação 2 encontros'!#REF!,MATCH($N57,'Classificação 2 encontros'!$AF$17:$AF$72,0)),"")</f>
        <v/>
      </c>
      <c r="AQ57" s="174" t="str">
        <f t="shared" si="2"/>
        <v/>
      </c>
      <c r="AR57" s="200">
        <v>41</v>
      </c>
      <c r="AS57" s="78"/>
      <c r="AT57" s="201" t="str">
        <f>IFERROR(INDEX('Classificação 2 encontros'!AH57:AH112,MATCH($N57,'Classificação 2 encontros'!$AP$17:$AP$72,0)),"")</f>
        <v/>
      </c>
      <c r="AU57" s="201" t="str">
        <f>IFERROR(INDEX('Classificação 2 encontros'!AI57:AI112,MATCH($N57,'Classificação 2 encontros'!$AP$17:$AP$72,0)),"")</f>
        <v/>
      </c>
      <c r="AV57" s="201" t="str">
        <f>IFERROR(INDEX('Classificação 2 encontros'!AJ57:AJ112,MATCH($N57,'Classificação 2 encontros'!$AP$17:$AP$72,0)),"")</f>
        <v/>
      </c>
      <c r="AW57" s="201" t="str">
        <f>IFERROR(INDEX('Classificação 2 encontros'!AK57:AK112,MATCH($N57,'Classificação 2 encontros'!$AP$17:$AP$72,0)),"")</f>
        <v/>
      </c>
      <c r="AX57" s="201" t="str">
        <f>IFERROR(INDEX('Classificação 2 encontros'!AL57:AL112,MATCH($N57,'Classificação 2 encontros'!$AP$17:$AP$72,0)),"")</f>
        <v/>
      </c>
      <c r="AY57" s="202" t="str">
        <f>IFERROR(INDEX('Classificação 2 encontros'!AM57:AM112,MATCH($N57,'Classificação 2 encontros'!$AP$17:$AP$72,0)),"")</f>
        <v/>
      </c>
      <c r="AZ57" s="201" t="str">
        <f>IFERROR(INDEX('Classificação 2 encontros'!#REF!,MATCH($N57,'Classificação 2 encontros'!$AP$17:$AP$72,0)),"")</f>
        <v/>
      </c>
      <c r="BA57" s="201" t="str">
        <f>IFERROR(INDEX('Classificação 2 encontros'!#REF!,MATCH($N57,'Classificação 2 encontros'!$AP$17:$AP$72,0)),"")</f>
        <v/>
      </c>
      <c r="BB57" s="202" t="str">
        <f>IFERROR(INDEX('Classificação 2 encontros'!AN57:AN112,MATCH($N57,'Classificação 2 encontros'!$AP$17:$AP$72,0)),"")</f>
        <v/>
      </c>
      <c r="BC57" s="201" t="str">
        <f>IFERROR(INDEX('Classificação 2 encontros'!#REF!,MATCH($N57,'Classificação 2 encontros'!$AP$17:$AP$72,0)),"")</f>
        <v/>
      </c>
      <c r="BD57" s="201" t="str">
        <f>IFERROR(INDEX('Classificação 2 encontros'!#REF!,MATCH($N57,'Classificação 2 encontros'!$AP$17:$AP$72,0)),"")</f>
        <v/>
      </c>
      <c r="BE57" s="174" t="str">
        <f t="shared" si="3"/>
        <v/>
      </c>
      <c r="BF57" s="200">
        <v>41</v>
      </c>
      <c r="BH57" s="201" t="str">
        <f>IFERROR(INDEX('Classificação 2 encontros'!AR57:AR112,MATCH($N57,'Classificação 2 encontros'!$AZ$17:$AZ$72,0)),"")</f>
        <v/>
      </c>
      <c r="BI57" s="201" t="str">
        <f>IFERROR(INDEX('Classificação 2 encontros'!AS57:AS112,MATCH($N57,'Classificação 2 encontros'!$AZ$17:$AZ$72,0)),"")</f>
        <v/>
      </c>
      <c r="BJ57" s="206" t="str">
        <f>IFERROR(INDEX('Classificação 2 encontros'!AT57:AT112,MATCH($N57,'Classificação 2 encontros'!$AZ$17:$AZ$72,0)),"")</f>
        <v/>
      </c>
      <c r="BK57" s="206" t="str">
        <f>IFERROR(INDEX('Classificação 2 encontros'!AU57:AU112,MATCH($N57,'Classificação 2 encontros'!$AZ$17:$AZ$72,0)),"")</f>
        <v/>
      </c>
      <c r="BL57" s="206" t="str">
        <f>IFERROR(INDEX('Classificação 2 encontros'!AV57:AV112,MATCH($N57,'Classificação 2 encontros'!$AZ$17:$AZ$72,0)),"")</f>
        <v/>
      </c>
      <c r="BM57" s="202" t="str">
        <f>IFERROR(INDEX('Classificação 2 encontros'!AW57:AW112,MATCH($N57,'Classificação 2 encontros'!$AZ$17:$AZ$72,0)),"")</f>
        <v/>
      </c>
      <c r="BN57" s="201" t="str">
        <f>IFERROR(INDEX('Classificação 2 encontros'!#REF!,MATCH($N57,'Classificação 2 encontros'!$AZ$17:$AZ$72,0)),"")</f>
        <v/>
      </c>
      <c r="BO57" s="201" t="str">
        <f>IFERROR(INDEX('Classificação 2 encontros'!#REF!,MATCH($N57,'Classificação 2 encontros'!$AZ$17:$AZ$72,0)),"")</f>
        <v/>
      </c>
      <c r="BP57" s="202" t="str">
        <f>IFERROR(INDEX('Classificação 2 encontros'!AX57:AX112,MATCH($N57,'Classificação 2 encontros'!$AZ$17:$AZ$72,0)),"")</f>
        <v/>
      </c>
      <c r="BQ57" s="201" t="str">
        <f>IFERROR(INDEX('Classificação 2 encontros'!#REF!,MATCH($N57,'Classificação 2 encontros'!$AZ$17:$AZ$72,0)),"")</f>
        <v/>
      </c>
      <c r="BR57" s="201" t="str">
        <f>IFERROR(INDEX('Classificação 2 encontros'!#REF!,MATCH($N57,'Classificação 2 encontros'!$AZ$17:$AZ$72,0)),"")</f>
        <v/>
      </c>
      <c r="BS57" s="174" t="str">
        <f t="shared" si="4"/>
        <v/>
      </c>
      <c r="BT57" s="200">
        <v>41</v>
      </c>
      <c r="BU57" s="78"/>
      <c r="BV57" s="78"/>
      <c r="BW57" s="201" t="str">
        <f>IFERROR(INDEX('Classificação 2 encontros'!BC57:BC112,MATCH($N57,'Classificação 2 encontros'!$BK$17:$BK$72,0)),"")</f>
        <v/>
      </c>
      <c r="BX57" s="201" t="str">
        <f>IFERROR(INDEX('Classificação 2 encontros'!BD57:BD112,MATCH($N57,'Classificação 2 encontros'!$BK$17:$BK$72,0)),"")</f>
        <v/>
      </c>
      <c r="BY57" s="201" t="str">
        <f>IFERROR(INDEX('Classificação 2 encontros'!BE57:BE112,MATCH($N57,'Classificação 2 encontros'!$BK$17:$BK$72,0)),"")</f>
        <v/>
      </c>
      <c r="BZ57" s="201" t="str">
        <f>IFERROR(INDEX('Classificação 2 encontros'!BF57:BF112,MATCH($N57,'Classificação 2 encontros'!$BK$17:$BK$72,0)),"")</f>
        <v/>
      </c>
      <c r="CA57" s="201" t="str">
        <f>IFERROR(INDEX('Classificação 2 encontros'!BG57:BG112,MATCH($N57,'Classificação 2 encontros'!$BK$17:$BK$72,0)),"")</f>
        <v/>
      </c>
      <c r="CB57" s="201" t="str">
        <f>IFERROR(INDEX('Classificação 2 encontros'!BH57:BH112,MATCH($N57,'Classificação 2 encontros'!$BK$17:$BK$72,0)),"")</f>
        <v/>
      </c>
      <c r="CC57" s="201" t="str">
        <f>IFERROR(INDEX('Classificação 2 encontros'!#REF!,MATCH($N57,'Classificação 2 encontros'!$BK$17:$BK$72,0)),"")</f>
        <v/>
      </c>
      <c r="CD57" s="201" t="str">
        <f>IFERROR(INDEX('Classificação 2 encontros'!#REF!,MATCH($N57,'Classificação 2 encontros'!$BK$17:$BK$72,0)),"")</f>
        <v/>
      </c>
      <c r="CE57" s="201" t="str">
        <f>IFERROR(INDEX('Classificação 2 encontros'!BI57:BI112,MATCH($N57,'Classificação 2 encontros'!$BK$17:$BK$72,0)),"")</f>
        <v/>
      </c>
      <c r="CF57" s="201" t="str">
        <f>IFERROR(INDEX('Classificação 2 encontros'!#REF!,MATCH($N57,'Classificação 2 encontros'!$BK$17:$BK$72,0)),"")</f>
        <v/>
      </c>
      <c r="CG57" s="201" t="str">
        <f>IFERROR(INDEX('Classificação 2 encontros'!#REF!,MATCH($N57,'Classificação 2 encontros'!$BK$17:$BK$72,0)),"")</f>
        <v/>
      </c>
      <c r="CH57" s="174" t="str">
        <f t="shared" si="5"/>
        <v/>
      </c>
      <c r="CI57" s="200">
        <v>41</v>
      </c>
      <c r="CJ57" s="79"/>
      <c r="CL57" s="78"/>
      <c r="CM57" s="78"/>
    </row>
    <row r="58" spans="2:91" s="73" customFormat="1" ht="18.75" customHeight="1" x14ac:dyDescent="0.3">
      <c r="B58" s="195" t="str">
        <f>IFERROR(INDEX('Classificação 2 encontros'!B58:B113,MATCH($N58,'Classificação 2 encontros'!$J$17:$J$72,0)),"")</f>
        <v/>
      </c>
      <c r="C58" s="195" t="str">
        <f>IFERROR(INDEX('Classificação 2 encontros'!C58:C113,MATCH($N58,'Classificação 2 encontros'!$J$17:$J$72,0)),"")</f>
        <v/>
      </c>
      <c r="D58" s="196" t="str">
        <f>IFERROR(INDEX('Classificação 2 encontros'!D58:D113,MATCH($N58,'Classificação 2 encontros'!$J$17:$J$72,0)),"")</f>
        <v/>
      </c>
      <c r="E58" s="196" t="str">
        <f>IFERROR(INDEX('Classificação 2 encontros'!E58:E113,MATCH($N58,'Classificação 2 encontros'!$J$17:$J$72,0)),"")</f>
        <v/>
      </c>
      <c r="F58" s="196" t="str">
        <f>IFERROR(INDEX('Classificação 2 encontros'!F58:F113,MATCH($N58,'Classificação 2 encontros'!$J$17:$J$72,0)),"")</f>
        <v/>
      </c>
      <c r="G58" s="197" t="str">
        <f>IFERROR(INDEX('Classificação 2 encontros'!G58:G113,MATCH($N58,'Classificação 2 encontros'!$J$17:$J$72,0)),"")</f>
        <v/>
      </c>
      <c r="H58" s="196" t="str">
        <f>IFERROR(INDEX('Classificação 2 encontros'!#REF!,MATCH($N58,'Classificação 2 encontros'!$J$17:$J$72,0)),"")</f>
        <v/>
      </c>
      <c r="I58" s="196" t="str">
        <f>IFERROR(INDEX('Classificação 2 encontros'!#REF!,MATCH($N58,'Classificação 2 encontros'!$J$17:$J$72,0)),"")</f>
        <v/>
      </c>
      <c r="J58" s="197" t="str">
        <f>IFERROR(INDEX('Classificação 2 encontros'!H58:H113,MATCH($N58,'Classificação 2 encontros'!$J$17:$J$72,0)),"")</f>
        <v/>
      </c>
      <c r="K58" s="196" t="str">
        <f>IFERROR(INDEX('Classificação 2 encontros'!#REF!,MATCH($N58,'Classificação 2 encontros'!$J$17:$J$72,0)),"")</f>
        <v/>
      </c>
      <c r="L58" s="196" t="str">
        <f>IFERROR(INDEX('Classificação 2 encontros'!#REF!,MATCH($N58,'Classificação 2 encontros'!$J$17:$J$72,0)),"")</f>
        <v/>
      </c>
      <c r="M58" s="198" t="str">
        <f t="shared" si="0"/>
        <v/>
      </c>
      <c r="N58" s="199">
        <v>42</v>
      </c>
      <c r="O58" s="78"/>
      <c r="P58" s="78"/>
      <c r="Q58" s="201" t="str">
        <f>IFERROR(INDEX('Classificação 2 encontros'!M58:M113,MATCH($N58,'Classificação 2 encontros'!$U$17:$U$72,0)),"")</f>
        <v/>
      </c>
      <c r="R58" s="201" t="str">
        <f>IFERROR(INDEX('Classificação 2 encontros'!N58:N113,MATCH($N58,'Classificação 2 encontros'!$U$17:$U$72,0)),"")</f>
        <v/>
      </c>
      <c r="S58" s="203" t="str">
        <f>IFERROR(INDEX('Classificação 2 encontros'!O58:O113,MATCH($N58,'Classificação 2 encontros'!$U$17:$U$72,0)),"")</f>
        <v/>
      </c>
      <c r="T58" s="203" t="str">
        <f>IFERROR(INDEX('Classificação 2 encontros'!P58:P113,MATCH($N58,'Classificação 2 encontros'!$U$17:$U$72,0)),"")</f>
        <v/>
      </c>
      <c r="U58" s="203" t="str">
        <f>IFERROR(INDEX('Classificação 2 encontros'!Q58:Q113,MATCH($N58,'Classificação 2 encontros'!$U$17:$U$72,0)),"")</f>
        <v/>
      </c>
      <c r="V58" s="204" t="str">
        <f>IFERROR(INDEX('Classificação 2 encontros'!R58:R113,MATCH($N58,'Classificação 2 encontros'!$U$17:$U$72,0)),"")</f>
        <v/>
      </c>
      <c r="W58" s="203" t="str">
        <f>IFERROR(INDEX('Classificação 2 encontros'!#REF!,MATCH($N58,'Classificação 2 encontros'!$U$17:$U$72,0)),"")</f>
        <v/>
      </c>
      <c r="X58" s="203" t="str">
        <f>IFERROR(INDEX('Classificação 2 encontros'!#REF!,MATCH($N58,'Classificação 2 encontros'!$U$17:$U$72,0)),"")</f>
        <v/>
      </c>
      <c r="Y58" s="204" t="str">
        <f>IFERROR(INDEX('Classificação 2 encontros'!S58:S113,MATCH($N58,'Classificação 2 encontros'!$U$17:$U$72,0)),"")</f>
        <v/>
      </c>
      <c r="Z58" s="203" t="str">
        <f>IFERROR(INDEX('Classificação 2 encontros'!#REF!,MATCH($N58,'Classificação 2 encontros'!$U$17:$U$72,0)),"")</f>
        <v/>
      </c>
      <c r="AA58" s="203" t="str">
        <f>IFERROR(INDEX('Classificação 2 encontros'!#REF!,MATCH($N58,'Classificação 2 encontros'!$U$17:$U$72,0)),"")</f>
        <v/>
      </c>
      <c r="AB58" s="174" t="str">
        <f t="shared" si="1"/>
        <v/>
      </c>
      <c r="AC58" s="200">
        <v>42</v>
      </c>
      <c r="AD58" s="79"/>
      <c r="AF58" s="201" t="str">
        <f>IFERROR(INDEX('Classificação 2 encontros'!X58:X113,MATCH($N58,'Classificação 2 encontros'!$AF$17:$AF$72,0)),"")</f>
        <v/>
      </c>
      <c r="AG58" s="201" t="str">
        <f>IFERROR(INDEX('Classificação 2 encontros'!Y58:Y113,MATCH($N58,'Classificação 2 encontros'!$AF$17:$AF$72,0)),"")</f>
        <v/>
      </c>
      <c r="AH58" s="203" t="str">
        <f>IFERROR(INDEX('Classificação 2 encontros'!Z58:Z113,MATCH($N58,'Classificação 2 encontros'!$AF$17:$AF$72,0)),"")</f>
        <v/>
      </c>
      <c r="AI58" s="203" t="str">
        <f>IFERROR(INDEX('Classificação 2 encontros'!AA58:AA113,MATCH($N58,'Classificação 2 encontros'!$AF$17:$AF$72,0)),"")</f>
        <v/>
      </c>
      <c r="AJ58" s="203" t="str">
        <f>IFERROR(INDEX('Classificação 2 encontros'!AB58:AB113,MATCH($N58,'Classificação 2 encontros'!$AF$17:$AF$72,0)),"")</f>
        <v/>
      </c>
      <c r="AK58" s="204" t="str">
        <f>IFERROR(INDEX('Classificação 2 encontros'!AC58:AC113,MATCH($N58,'Classificação 2 encontros'!$AF$17:$AF$72,0)),"")</f>
        <v/>
      </c>
      <c r="AL58" s="203" t="str">
        <f>IFERROR(INDEX('Classificação 2 encontros'!#REF!,MATCH($N58,'Classificação 2 encontros'!$AF$17:$AF$72,0)),"")</f>
        <v/>
      </c>
      <c r="AM58" s="174" t="str">
        <f>IFERROR(INDEX('Classificação 2 encontros'!#REF!,MATCH($N58,'Classificação 2 encontros'!$AF$17:$AF$72,0)),"")</f>
        <v/>
      </c>
      <c r="AN58" s="204" t="str">
        <f>IFERROR(INDEX('Classificação 2 encontros'!AD58:AD113,MATCH($N58,'Classificação 2 encontros'!$AF$17:$AF$72,0)),"")</f>
        <v/>
      </c>
      <c r="AO58" s="203" t="str">
        <f>IFERROR(INDEX('Classificação 2 encontros'!#REF!,MATCH($N58,'Classificação 2 encontros'!$AF$17:$AF$72,0)),"")</f>
        <v/>
      </c>
      <c r="AP58" s="174" t="str">
        <f>IFERROR(INDEX('Classificação 2 encontros'!#REF!,MATCH($N58,'Classificação 2 encontros'!$AF$17:$AF$72,0)),"")</f>
        <v/>
      </c>
      <c r="AQ58" s="174" t="str">
        <f t="shared" si="2"/>
        <v/>
      </c>
      <c r="AR58" s="200">
        <v>42</v>
      </c>
      <c r="AS58" s="78"/>
      <c r="AT58" s="201" t="str">
        <f>IFERROR(INDEX('Classificação 2 encontros'!AH58:AH113,MATCH($N58,'Classificação 2 encontros'!$AP$17:$AP$72,0)),"")</f>
        <v/>
      </c>
      <c r="AU58" s="201" t="str">
        <f>IFERROR(INDEX('Classificação 2 encontros'!AI58:AI113,MATCH($N58,'Classificação 2 encontros'!$AP$17:$AP$72,0)),"")</f>
        <v/>
      </c>
      <c r="AV58" s="201" t="str">
        <f>IFERROR(INDEX('Classificação 2 encontros'!AJ58:AJ113,MATCH($N58,'Classificação 2 encontros'!$AP$17:$AP$72,0)),"")</f>
        <v/>
      </c>
      <c r="AW58" s="201" t="str">
        <f>IFERROR(INDEX('Classificação 2 encontros'!AK58:AK113,MATCH($N58,'Classificação 2 encontros'!$AP$17:$AP$72,0)),"")</f>
        <v/>
      </c>
      <c r="AX58" s="201" t="str">
        <f>IFERROR(INDEX('Classificação 2 encontros'!AL58:AL113,MATCH($N58,'Classificação 2 encontros'!$AP$17:$AP$72,0)),"")</f>
        <v/>
      </c>
      <c r="AY58" s="202" t="str">
        <f>IFERROR(INDEX('Classificação 2 encontros'!AM58:AM113,MATCH($N58,'Classificação 2 encontros'!$AP$17:$AP$72,0)),"")</f>
        <v/>
      </c>
      <c r="AZ58" s="201" t="str">
        <f>IFERROR(INDEX('Classificação 2 encontros'!#REF!,MATCH($N58,'Classificação 2 encontros'!$AP$17:$AP$72,0)),"")</f>
        <v/>
      </c>
      <c r="BA58" s="201" t="str">
        <f>IFERROR(INDEX('Classificação 2 encontros'!#REF!,MATCH($N58,'Classificação 2 encontros'!$AP$17:$AP$72,0)),"")</f>
        <v/>
      </c>
      <c r="BB58" s="202" t="str">
        <f>IFERROR(INDEX('Classificação 2 encontros'!AN58:AN113,MATCH($N58,'Classificação 2 encontros'!$AP$17:$AP$72,0)),"")</f>
        <v/>
      </c>
      <c r="BC58" s="201" t="str">
        <f>IFERROR(INDEX('Classificação 2 encontros'!#REF!,MATCH($N58,'Classificação 2 encontros'!$AP$17:$AP$72,0)),"")</f>
        <v/>
      </c>
      <c r="BD58" s="201" t="str">
        <f>IFERROR(INDEX('Classificação 2 encontros'!#REF!,MATCH($N58,'Classificação 2 encontros'!$AP$17:$AP$72,0)),"")</f>
        <v/>
      </c>
      <c r="BE58" s="174" t="str">
        <f t="shared" si="3"/>
        <v/>
      </c>
      <c r="BF58" s="200">
        <v>42</v>
      </c>
      <c r="BH58" s="201" t="str">
        <f>IFERROR(INDEX('Classificação 2 encontros'!AR58:AR113,MATCH($N58,'Classificação 2 encontros'!$AZ$17:$AZ$72,0)),"")</f>
        <v/>
      </c>
      <c r="BI58" s="201" t="str">
        <f>IFERROR(INDEX('Classificação 2 encontros'!AS58:AS113,MATCH($N58,'Classificação 2 encontros'!$AZ$17:$AZ$72,0)),"")</f>
        <v/>
      </c>
      <c r="BJ58" s="206" t="str">
        <f>IFERROR(INDEX('Classificação 2 encontros'!AT58:AT113,MATCH($N58,'Classificação 2 encontros'!$AZ$17:$AZ$72,0)),"")</f>
        <v/>
      </c>
      <c r="BK58" s="206" t="str">
        <f>IFERROR(INDEX('Classificação 2 encontros'!AU58:AU113,MATCH($N58,'Classificação 2 encontros'!$AZ$17:$AZ$72,0)),"")</f>
        <v/>
      </c>
      <c r="BL58" s="206" t="str">
        <f>IFERROR(INDEX('Classificação 2 encontros'!AV58:AV113,MATCH($N58,'Classificação 2 encontros'!$AZ$17:$AZ$72,0)),"")</f>
        <v/>
      </c>
      <c r="BM58" s="202" t="str">
        <f>IFERROR(INDEX('Classificação 2 encontros'!AW58:AW113,MATCH($N58,'Classificação 2 encontros'!$AZ$17:$AZ$72,0)),"")</f>
        <v/>
      </c>
      <c r="BN58" s="201" t="str">
        <f>IFERROR(INDEX('Classificação 2 encontros'!#REF!,MATCH($N58,'Classificação 2 encontros'!$AZ$17:$AZ$72,0)),"")</f>
        <v/>
      </c>
      <c r="BO58" s="201" t="str">
        <f>IFERROR(INDEX('Classificação 2 encontros'!#REF!,MATCH($N58,'Classificação 2 encontros'!$AZ$17:$AZ$72,0)),"")</f>
        <v/>
      </c>
      <c r="BP58" s="202" t="str">
        <f>IFERROR(INDEX('Classificação 2 encontros'!AX58:AX113,MATCH($N58,'Classificação 2 encontros'!$AZ$17:$AZ$72,0)),"")</f>
        <v/>
      </c>
      <c r="BQ58" s="201" t="str">
        <f>IFERROR(INDEX('Classificação 2 encontros'!#REF!,MATCH($N58,'Classificação 2 encontros'!$AZ$17:$AZ$72,0)),"")</f>
        <v/>
      </c>
      <c r="BR58" s="201" t="str">
        <f>IFERROR(INDEX('Classificação 2 encontros'!#REF!,MATCH($N58,'Classificação 2 encontros'!$AZ$17:$AZ$72,0)),"")</f>
        <v/>
      </c>
      <c r="BS58" s="174" t="str">
        <f t="shared" si="4"/>
        <v/>
      </c>
      <c r="BT58" s="200">
        <v>42</v>
      </c>
      <c r="BU58" s="78"/>
      <c r="BV58" s="78"/>
      <c r="BW58" s="201" t="str">
        <f>IFERROR(INDEX('Classificação 2 encontros'!BC58:BC113,MATCH($N58,'Classificação 2 encontros'!$BK$17:$BK$72,0)),"")</f>
        <v/>
      </c>
      <c r="BX58" s="201" t="str">
        <f>IFERROR(INDEX('Classificação 2 encontros'!BD58:BD113,MATCH($N58,'Classificação 2 encontros'!$BK$17:$BK$72,0)),"")</f>
        <v/>
      </c>
      <c r="BY58" s="201" t="str">
        <f>IFERROR(INDEX('Classificação 2 encontros'!BE58:BE113,MATCH($N58,'Classificação 2 encontros'!$BK$17:$BK$72,0)),"")</f>
        <v/>
      </c>
      <c r="BZ58" s="201" t="str">
        <f>IFERROR(INDEX('Classificação 2 encontros'!BF58:BF113,MATCH($N58,'Classificação 2 encontros'!$BK$17:$BK$72,0)),"")</f>
        <v/>
      </c>
      <c r="CA58" s="201" t="str">
        <f>IFERROR(INDEX('Classificação 2 encontros'!BG58:BG113,MATCH($N58,'Classificação 2 encontros'!$BK$17:$BK$72,0)),"")</f>
        <v/>
      </c>
      <c r="CB58" s="201" t="str">
        <f>IFERROR(INDEX('Classificação 2 encontros'!BH58:BH113,MATCH($N58,'Classificação 2 encontros'!$BK$17:$BK$72,0)),"")</f>
        <v/>
      </c>
      <c r="CC58" s="201" t="str">
        <f>IFERROR(INDEX('Classificação 2 encontros'!#REF!,MATCH($N58,'Classificação 2 encontros'!$BK$17:$BK$72,0)),"")</f>
        <v/>
      </c>
      <c r="CD58" s="201" t="str">
        <f>IFERROR(INDEX('Classificação 2 encontros'!#REF!,MATCH($N58,'Classificação 2 encontros'!$BK$17:$BK$72,0)),"")</f>
        <v/>
      </c>
      <c r="CE58" s="201" t="str">
        <f>IFERROR(INDEX('Classificação 2 encontros'!BI58:BI113,MATCH($N58,'Classificação 2 encontros'!$BK$17:$BK$72,0)),"")</f>
        <v/>
      </c>
      <c r="CF58" s="201" t="str">
        <f>IFERROR(INDEX('Classificação 2 encontros'!#REF!,MATCH($N58,'Classificação 2 encontros'!$BK$17:$BK$72,0)),"")</f>
        <v/>
      </c>
      <c r="CG58" s="201" t="str">
        <f>IFERROR(INDEX('Classificação 2 encontros'!#REF!,MATCH($N58,'Classificação 2 encontros'!$BK$17:$BK$72,0)),"")</f>
        <v/>
      </c>
      <c r="CH58" s="174" t="str">
        <f t="shared" si="5"/>
        <v/>
      </c>
      <c r="CI58" s="200">
        <v>42</v>
      </c>
      <c r="CJ58" s="79"/>
      <c r="CL58" s="78"/>
      <c r="CM58" s="78"/>
    </row>
    <row r="59" spans="2:91" s="73" customFormat="1" ht="18.75" customHeight="1" x14ac:dyDescent="0.3">
      <c r="B59" s="195" t="str">
        <f>IFERROR(INDEX('Classificação 2 encontros'!B59:B114,MATCH($N59,'Classificação 2 encontros'!$J$17:$J$72,0)),"")</f>
        <v/>
      </c>
      <c r="C59" s="195" t="str">
        <f>IFERROR(INDEX('Classificação 2 encontros'!C59:C114,MATCH($N59,'Classificação 2 encontros'!$J$17:$J$72,0)),"")</f>
        <v/>
      </c>
      <c r="D59" s="196" t="str">
        <f>IFERROR(INDEX('Classificação 2 encontros'!D59:D114,MATCH($N59,'Classificação 2 encontros'!$J$17:$J$72,0)),"")</f>
        <v/>
      </c>
      <c r="E59" s="196" t="str">
        <f>IFERROR(INDEX('Classificação 2 encontros'!E59:E114,MATCH($N59,'Classificação 2 encontros'!$J$17:$J$72,0)),"")</f>
        <v/>
      </c>
      <c r="F59" s="196" t="str">
        <f>IFERROR(INDEX('Classificação 2 encontros'!F59:F114,MATCH($N59,'Classificação 2 encontros'!$J$17:$J$72,0)),"")</f>
        <v/>
      </c>
      <c r="G59" s="197" t="str">
        <f>IFERROR(INDEX('Classificação 2 encontros'!G59:G114,MATCH($N59,'Classificação 2 encontros'!$J$17:$J$72,0)),"")</f>
        <v/>
      </c>
      <c r="H59" s="196" t="str">
        <f>IFERROR(INDEX('Classificação 2 encontros'!#REF!,MATCH($N59,'Classificação 2 encontros'!$J$17:$J$72,0)),"")</f>
        <v/>
      </c>
      <c r="I59" s="196" t="str">
        <f>IFERROR(INDEX('Classificação 2 encontros'!#REF!,MATCH($N59,'Classificação 2 encontros'!$J$17:$J$72,0)),"")</f>
        <v/>
      </c>
      <c r="J59" s="197" t="str">
        <f>IFERROR(INDEX('Classificação 2 encontros'!H59:H114,MATCH($N59,'Classificação 2 encontros'!$J$17:$J$72,0)),"")</f>
        <v/>
      </c>
      <c r="K59" s="196" t="str">
        <f>IFERROR(INDEX('Classificação 2 encontros'!#REF!,MATCH($N59,'Classificação 2 encontros'!$J$17:$J$72,0)),"")</f>
        <v/>
      </c>
      <c r="L59" s="196" t="str">
        <f>IFERROR(INDEX('Classificação 2 encontros'!#REF!,MATCH($N59,'Classificação 2 encontros'!$J$17:$J$72,0)),"")</f>
        <v/>
      </c>
      <c r="M59" s="198" t="str">
        <f t="shared" si="0"/>
        <v/>
      </c>
      <c r="N59" s="199">
        <v>43</v>
      </c>
      <c r="O59" s="78"/>
      <c r="P59" s="78"/>
      <c r="Q59" s="201" t="str">
        <f>IFERROR(INDEX('Classificação 2 encontros'!M59:M114,MATCH($N59,'Classificação 2 encontros'!$U$17:$U$72,0)),"")</f>
        <v/>
      </c>
      <c r="R59" s="201" t="str">
        <f>IFERROR(INDEX('Classificação 2 encontros'!N59:N114,MATCH($N59,'Classificação 2 encontros'!$U$17:$U$72,0)),"")</f>
        <v/>
      </c>
      <c r="S59" s="203" t="str">
        <f>IFERROR(INDEX('Classificação 2 encontros'!O59:O114,MATCH($N59,'Classificação 2 encontros'!$U$17:$U$72,0)),"")</f>
        <v/>
      </c>
      <c r="T59" s="203" t="str">
        <f>IFERROR(INDEX('Classificação 2 encontros'!P59:P114,MATCH($N59,'Classificação 2 encontros'!$U$17:$U$72,0)),"")</f>
        <v/>
      </c>
      <c r="U59" s="203" t="str">
        <f>IFERROR(INDEX('Classificação 2 encontros'!Q59:Q114,MATCH($N59,'Classificação 2 encontros'!$U$17:$U$72,0)),"")</f>
        <v/>
      </c>
      <c r="V59" s="204" t="str">
        <f>IFERROR(INDEX('Classificação 2 encontros'!R59:R114,MATCH($N59,'Classificação 2 encontros'!$U$17:$U$72,0)),"")</f>
        <v/>
      </c>
      <c r="W59" s="203" t="str">
        <f>IFERROR(INDEX('Classificação 2 encontros'!#REF!,MATCH($N59,'Classificação 2 encontros'!$U$17:$U$72,0)),"")</f>
        <v/>
      </c>
      <c r="X59" s="203" t="str">
        <f>IFERROR(INDEX('Classificação 2 encontros'!#REF!,MATCH($N59,'Classificação 2 encontros'!$U$17:$U$72,0)),"")</f>
        <v/>
      </c>
      <c r="Y59" s="204" t="str">
        <f>IFERROR(INDEX('Classificação 2 encontros'!S59:S114,MATCH($N59,'Classificação 2 encontros'!$U$17:$U$72,0)),"")</f>
        <v/>
      </c>
      <c r="Z59" s="203" t="str">
        <f>IFERROR(INDEX('Classificação 2 encontros'!#REF!,MATCH($N59,'Classificação 2 encontros'!$U$17:$U$72,0)),"")</f>
        <v/>
      </c>
      <c r="AA59" s="203" t="str">
        <f>IFERROR(INDEX('Classificação 2 encontros'!#REF!,MATCH($N59,'Classificação 2 encontros'!$U$17:$U$72,0)),"")</f>
        <v/>
      </c>
      <c r="AB59" s="174" t="str">
        <f t="shared" si="1"/>
        <v/>
      </c>
      <c r="AC59" s="200">
        <v>43</v>
      </c>
      <c r="AD59" s="79"/>
      <c r="AF59" s="201" t="str">
        <f>IFERROR(INDEX('Classificação 2 encontros'!X59:X114,MATCH($N59,'Classificação 2 encontros'!$AF$17:$AF$72,0)),"")</f>
        <v/>
      </c>
      <c r="AG59" s="201" t="str">
        <f>IFERROR(INDEX('Classificação 2 encontros'!Y59:Y114,MATCH($N59,'Classificação 2 encontros'!$AF$17:$AF$72,0)),"")</f>
        <v/>
      </c>
      <c r="AH59" s="203" t="str">
        <f>IFERROR(INDEX('Classificação 2 encontros'!Z59:Z114,MATCH($N59,'Classificação 2 encontros'!$AF$17:$AF$72,0)),"")</f>
        <v/>
      </c>
      <c r="AI59" s="203" t="str">
        <f>IFERROR(INDEX('Classificação 2 encontros'!AA59:AA114,MATCH($N59,'Classificação 2 encontros'!$AF$17:$AF$72,0)),"")</f>
        <v/>
      </c>
      <c r="AJ59" s="203" t="str">
        <f>IFERROR(INDEX('Classificação 2 encontros'!AB59:AB114,MATCH($N59,'Classificação 2 encontros'!$AF$17:$AF$72,0)),"")</f>
        <v/>
      </c>
      <c r="AK59" s="204" t="str">
        <f>IFERROR(INDEX('Classificação 2 encontros'!AC59:AC114,MATCH($N59,'Classificação 2 encontros'!$AF$17:$AF$72,0)),"")</f>
        <v/>
      </c>
      <c r="AL59" s="203" t="str">
        <f>IFERROR(INDEX('Classificação 2 encontros'!#REF!,MATCH($N59,'Classificação 2 encontros'!$AF$17:$AF$72,0)),"")</f>
        <v/>
      </c>
      <c r="AM59" s="174" t="str">
        <f>IFERROR(INDEX('Classificação 2 encontros'!#REF!,MATCH($N59,'Classificação 2 encontros'!$AF$17:$AF$72,0)),"")</f>
        <v/>
      </c>
      <c r="AN59" s="204" t="str">
        <f>IFERROR(INDEX('Classificação 2 encontros'!AD59:AD114,MATCH($N59,'Classificação 2 encontros'!$AF$17:$AF$72,0)),"")</f>
        <v/>
      </c>
      <c r="AO59" s="203" t="str">
        <f>IFERROR(INDEX('Classificação 2 encontros'!#REF!,MATCH($N59,'Classificação 2 encontros'!$AF$17:$AF$72,0)),"")</f>
        <v/>
      </c>
      <c r="AP59" s="174" t="str">
        <f>IFERROR(INDEX('Classificação 2 encontros'!#REF!,MATCH($N59,'Classificação 2 encontros'!$AF$17:$AF$72,0)),"")</f>
        <v/>
      </c>
      <c r="AQ59" s="174" t="str">
        <f t="shared" si="2"/>
        <v/>
      </c>
      <c r="AR59" s="200">
        <v>43</v>
      </c>
      <c r="AS59" s="78"/>
      <c r="AT59" s="201" t="str">
        <f>IFERROR(INDEX('Classificação 2 encontros'!AH59:AH114,MATCH($N59,'Classificação 2 encontros'!$AP$17:$AP$72,0)),"")</f>
        <v/>
      </c>
      <c r="AU59" s="201" t="str">
        <f>IFERROR(INDEX('Classificação 2 encontros'!AI59:AI114,MATCH($N59,'Classificação 2 encontros'!$AP$17:$AP$72,0)),"")</f>
        <v/>
      </c>
      <c r="AV59" s="201" t="str">
        <f>IFERROR(INDEX('Classificação 2 encontros'!AJ59:AJ114,MATCH($N59,'Classificação 2 encontros'!$AP$17:$AP$72,0)),"")</f>
        <v/>
      </c>
      <c r="AW59" s="201" t="str">
        <f>IFERROR(INDEX('Classificação 2 encontros'!AK59:AK114,MATCH($N59,'Classificação 2 encontros'!$AP$17:$AP$72,0)),"")</f>
        <v/>
      </c>
      <c r="AX59" s="201" t="str">
        <f>IFERROR(INDEX('Classificação 2 encontros'!AL59:AL114,MATCH($N59,'Classificação 2 encontros'!$AP$17:$AP$72,0)),"")</f>
        <v/>
      </c>
      <c r="AY59" s="202" t="str">
        <f>IFERROR(INDEX('Classificação 2 encontros'!AM59:AM114,MATCH($N59,'Classificação 2 encontros'!$AP$17:$AP$72,0)),"")</f>
        <v/>
      </c>
      <c r="AZ59" s="201" t="str">
        <f>IFERROR(INDEX('Classificação 2 encontros'!#REF!,MATCH($N59,'Classificação 2 encontros'!$AP$17:$AP$72,0)),"")</f>
        <v/>
      </c>
      <c r="BA59" s="201" t="str">
        <f>IFERROR(INDEX('Classificação 2 encontros'!#REF!,MATCH($N59,'Classificação 2 encontros'!$AP$17:$AP$72,0)),"")</f>
        <v/>
      </c>
      <c r="BB59" s="202" t="str">
        <f>IFERROR(INDEX('Classificação 2 encontros'!AN59:AN114,MATCH($N59,'Classificação 2 encontros'!$AP$17:$AP$72,0)),"")</f>
        <v/>
      </c>
      <c r="BC59" s="201" t="str">
        <f>IFERROR(INDEX('Classificação 2 encontros'!#REF!,MATCH($N59,'Classificação 2 encontros'!$AP$17:$AP$72,0)),"")</f>
        <v/>
      </c>
      <c r="BD59" s="201" t="str">
        <f>IFERROR(INDEX('Classificação 2 encontros'!#REF!,MATCH($N59,'Classificação 2 encontros'!$AP$17:$AP$72,0)),"")</f>
        <v/>
      </c>
      <c r="BE59" s="174" t="str">
        <f t="shared" si="3"/>
        <v/>
      </c>
      <c r="BF59" s="200">
        <v>43</v>
      </c>
      <c r="BH59" s="201" t="str">
        <f>IFERROR(INDEX('Classificação 2 encontros'!AR59:AR114,MATCH($N59,'Classificação 2 encontros'!$AZ$17:$AZ$72,0)),"")</f>
        <v/>
      </c>
      <c r="BI59" s="201" t="str">
        <f>IFERROR(INDEX('Classificação 2 encontros'!AS59:AS114,MATCH($N59,'Classificação 2 encontros'!$AZ$17:$AZ$72,0)),"")</f>
        <v/>
      </c>
      <c r="BJ59" s="206" t="str">
        <f>IFERROR(INDEX('Classificação 2 encontros'!AT59:AT114,MATCH($N59,'Classificação 2 encontros'!$AZ$17:$AZ$72,0)),"")</f>
        <v/>
      </c>
      <c r="BK59" s="206" t="str">
        <f>IFERROR(INDEX('Classificação 2 encontros'!AU59:AU114,MATCH($N59,'Classificação 2 encontros'!$AZ$17:$AZ$72,0)),"")</f>
        <v/>
      </c>
      <c r="BL59" s="206" t="str">
        <f>IFERROR(INDEX('Classificação 2 encontros'!AV59:AV114,MATCH($N59,'Classificação 2 encontros'!$AZ$17:$AZ$72,0)),"")</f>
        <v/>
      </c>
      <c r="BM59" s="202" t="str">
        <f>IFERROR(INDEX('Classificação 2 encontros'!AW59:AW114,MATCH($N59,'Classificação 2 encontros'!$AZ$17:$AZ$72,0)),"")</f>
        <v/>
      </c>
      <c r="BN59" s="201" t="str">
        <f>IFERROR(INDEX('Classificação 2 encontros'!#REF!,MATCH($N59,'Classificação 2 encontros'!$AZ$17:$AZ$72,0)),"")</f>
        <v/>
      </c>
      <c r="BO59" s="201" t="str">
        <f>IFERROR(INDEX('Classificação 2 encontros'!#REF!,MATCH($N59,'Classificação 2 encontros'!$AZ$17:$AZ$72,0)),"")</f>
        <v/>
      </c>
      <c r="BP59" s="202" t="str">
        <f>IFERROR(INDEX('Classificação 2 encontros'!AX59:AX114,MATCH($N59,'Classificação 2 encontros'!$AZ$17:$AZ$72,0)),"")</f>
        <v/>
      </c>
      <c r="BQ59" s="201" t="str">
        <f>IFERROR(INDEX('Classificação 2 encontros'!#REF!,MATCH($N59,'Classificação 2 encontros'!$AZ$17:$AZ$72,0)),"")</f>
        <v/>
      </c>
      <c r="BR59" s="201" t="str">
        <f>IFERROR(INDEX('Classificação 2 encontros'!#REF!,MATCH($N59,'Classificação 2 encontros'!$AZ$17:$AZ$72,0)),"")</f>
        <v/>
      </c>
      <c r="BS59" s="174" t="str">
        <f t="shared" si="4"/>
        <v/>
      </c>
      <c r="BT59" s="200">
        <v>43</v>
      </c>
      <c r="BU59" s="78"/>
      <c r="BV59" s="78"/>
      <c r="BW59" s="201" t="str">
        <f>IFERROR(INDEX('Classificação 2 encontros'!BC59:BC114,MATCH($N59,'Classificação 2 encontros'!$BK$17:$BK$72,0)),"")</f>
        <v/>
      </c>
      <c r="BX59" s="201" t="str">
        <f>IFERROR(INDEX('Classificação 2 encontros'!BD59:BD114,MATCH($N59,'Classificação 2 encontros'!$BK$17:$BK$72,0)),"")</f>
        <v/>
      </c>
      <c r="BY59" s="201" t="str">
        <f>IFERROR(INDEX('Classificação 2 encontros'!BE59:BE114,MATCH($N59,'Classificação 2 encontros'!$BK$17:$BK$72,0)),"")</f>
        <v/>
      </c>
      <c r="BZ59" s="201" t="str">
        <f>IFERROR(INDEX('Classificação 2 encontros'!BF59:BF114,MATCH($N59,'Classificação 2 encontros'!$BK$17:$BK$72,0)),"")</f>
        <v/>
      </c>
      <c r="CA59" s="201" t="str">
        <f>IFERROR(INDEX('Classificação 2 encontros'!BG59:BG114,MATCH($N59,'Classificação 2 encontros'!$BK$17:$BK$72,0)),"")</f>
        <v/>
      </c>
      <c r="CB59" s="201" t="str">
        <f>IFERROR(INDEX('Classificação 2 encontros'!BH59:BH114,MATCH($N59,'Classificação 2 encontros'!$BK$17:$BK$72,0)),"")</f>
        <v/>
      </c>
      <c r="CC59" s="201" t="str">
        <f>IFERROR(INDEX('Classificação 2 encontros'!#REF!,MATCH($N59,'Classificação 2 encontros'!$BK$17:$BK$72,0)),"")</f>
        <v/>
      </c>
      <c r="CD59" s="201" t="str">
        <f>IFERROR(INDEX('Classificação 2 encontros'!#REF!,MATCH($N59,'Classificação 2 encontros'!$BK$17:$BK$72,0)),"")</f>
        <v/>
      </c>
      <c r="CE59" s="201" t="str">
        <f>IFERROR(INDEX('Classificação 2 encontros'!BI59:BI114,MATCH($N59,'Classificação 2 encontros'!$BK$17:$BK$72,0)),"")</f>
        <v/>
      </c>
      <c r="CF59" s="201" t="str">
        <f>IFERROR(INDEX('Classificação 2 encontros'!#REF!,MATCH($N59,'Classificação 2 encontros'!$BK$17:$BK$72,0)),"")</f>
        <v/>
      </c>
      <c r="CG59" s="201" t="str">
        <f>IFERROR(INDEX('Classificação 2 encontros'!#REF!,MATCH($N59,'Classificação 2 encontros'!$BK$17:$BK$72,0)),"")</f>
        <v/>
      </c>
      <c r="CH59" s="174" t="str">
        <f t="shared" si="5"/>
        <v/>
      </c>
      <c r="CI59" s="200">
        <v>43</v>
      </c>
      <c r="CJ59" s="79"/>
      <c r="CL59" s="78"/>
      <c r="CM59" s="78"/>
    </row>
    <row r="60" spans="2:91" s="73" customFormat="1" ht="18.75" customHeight="1" x14ac:dyDescent="0.3">
      <c r="B60" s="195" t="str">
        <f>IFERROR(INDEX('Classificação 2 encontros'!B60:B115,MATCH($N60,'Classificação 2 encontros'!$J$17:$J$72,0)),"")</f>
        <v/>
      </c>
      <c r="C60" s="195" t="str">
        <f>IFERROR(INDEX('Classificação 2 encontros'!C60:C115,MATCH($N60,'Classificação 2 encontros'!$J$17:$J$72,0)),"")</f>
        <v/>
      </c>
      <c r="D60" s="196" t="str">
        <f>IFERROR(INDEX('Classificação 2 encontros'!D60:D115,MATCH($N60,'Classificação 2 encontros'!$J$17:$J$72,0)),"")</f>
        <v/>
      </c>
      <c r="E60" s="196" t="str">
        <f>IFERROR(INDEX('Classificação 2 encontros'!E60:E115,MATCH($N60,'Classificação 2 encontros'!$J$17:$J$72,0)),"")</f>
        <v/>
      </c>
      <c r="F60" s="196" t="str">
        <f>IFERROR(INDEX('Classificação 2 encontros'!F60:F115,MATCH($N60,'Classificação 2 encontros'!$J$17:$J$72,0)),"")</f>
        <v/>
      </c>
      <c r="G60" s="197" t="str">
        <f>IFERROR(INDEX('Classificação 2 encontros'!G60:G115,MATCH($N60,'Classificação 2 encontros'!$J$17:$J$72,0)),"")</f>
        <v/>
      </c>
      <c r="H60" s="196" t="str">
        <f>IFERROR(INDEX('Classificação 2 encontros'!#REF!,MATCH($N60,'Classificação 2 encontros'!$J$17:$J$72,0)),"")</f>
        <v/>
      </c>
      <c r="I60" s="196" t="str">
        <f>IFERROR(INDEX('Classificação 2 encontros'!#REF!,MATCH($N60,'Classificação 2 encontros'!$J$17:$J$72,0)),"")</f>
        <v/>
      </c>
      <c r="J60" s="197" t="str">
        <f>IFERROR(INDEX('Classificação 2 encontros'!H60:H115,MATCH($N60,'Classificação 2 encontros'!$J$17:$J$72,0)),"")</f>
        <v/>
      </c>
      <c r="K60" s="196" t="str">
        <f>IFERROR(INDEX('Classificação 2 encontros'!#REF!,MATCH($N60,'Classificação 2 encontros'!$J$17:$J$72,0)),"")</f>
        <v/>
      </c>
      <c r="L60" s="196" t="str">
        <f>IFERROR(INDEX('Classificação 2 encontros'!#REF!,MATCH($N60,'Classificação 2 encontros'!$J$17:$J$72,0)),"")</f>
        <v/>
      </c>
      <c r="M60" s="198" t="str">
        <f t="shared" si="0"/>
        <v/>
      </c>
      <c r="N60" s="199">
        <v>44</v>
      </c>
      <c r="O60" s="78"/>
      <c r="P60" s="78"/>
      <c r="Q60" s="201" t="str">
        <f>IFERROR(INDEX('Classificação 2 encontros'!M60:M115,MATCH($N60,'Classificação 2 encontros'!$U$17:$U$72,0)),"")</f>
        <v/>
      </c>
      <c r="R60" s="201" t="str">
        <f>IFERROR(INDEX('Classificação 2 encontros'!N60:N115,MATCH($N60,'Classificação 2 encontros'!$U$17:$U$72,0)),"")</f>
        <v/>
      </c>
      <c r="S60" s="203" t="str">
        <f>IFERROR(INDEX('Classificação 2 encontros'!O60:O115,MATCH($N60,'Classificação 2 encontros'!$U$17:$U$72,0)),"")</f>
        <v/>
      </c>
      <c r="T60" s="203" t="str">
        <f>IFERROR(INDEX('Classificação 2 encontros'!P60:P115,MATCH($N60,'Classificação 2 encontros'!$U$17:$U$72,0)),"")</f>
        <v/>
      </c>
      <c r="U60" s="203" t="str">
        <f>IFERROR(INDEX('Classificação 2 encontros'!Q60:Q115,MATCH($N60,'Classificação 2 encontros'!$U$17:$U$72,0)),"")</f>
        <v/>
      </c>
      <c r="V60" s="204" t="str">
        <f>IFERROR(INDEX('Classificação 2 encontros'!R60:R115,MATCH($N60,'Classificação 2 encontros'!$U$17:$U$72,0)),"")</f>
        <v/>
      </c>
      <c r="W60" s="203" t="str">
        <f>IFERROR(INDEX('Classificação 2 encontros'!#REF!,MATCH($N60,'Classificação 2 encontros'!$U$17:$U$72,0)),"")</f>
        <v/>
      </c>
      <c r="X60" s="203" t="str">
        <f>IFERROR(INDEX('Classificação 2 encontros'!#REF!,MATCH($N60,'Classificação 2 encontros'!$U$17:$U$72,0)),"")</f>
        <v/>
      </c>
      <c r="Y60" s="204" t="str">
        <f>IFERROR(INDEX('Classificação 2 encontros'!S60:S115,MATCH($N60,'Classificação 2 encontros'!$U$17:$U$72,0)),"")</f>
        <v/>
      </c>
      <c r="Z60" s="203" t="str">
        <f>IFERROR(INDEX('Classificação 2 encontros'!#REF!,MATCH($N60,'Classificação 2 encontros'!$U$17:$U$72,0)),"")</f>
        <v/>
      </c>
      <c r="AA60" s="203" t="str">
        <f>IFERROR(INDEX('Classificação 2 encontros'!#REF!,MATCH($N60,'Classificação 2 encontros'!$U$17:$U$72,0)),"")</f>
        <v/>
      </c>
      <c r="AB60" s="174" t="str">
        <f t="shared" si="1"/>
        <v/>
      </c>
      <c r="AC60" s="200">
        <v>44</v>
      </c>
      <c r="AD60" s="79"/>
      <c r="AF60" s="201" t="str">
        <f>IFERROR(INDEX('Classificação 2 encontros'!X60:X115,MATCH($N60,'Classificação 2 encontros'!$AF$17:$AF$72,0)),"")</f>
        <v/>
      </c>
      <c r="AG60" s="201" t="str">
        <f>IFERROR(INDEX('Classificação 2 encontros'!Y60:Y115,MATCH($N60,'Classificação 2 encontros'!$AF$17:$AF$72,0)),"")</f>
        <v/>
      </c>
      <c r="AH60" s="203" t="str">
        <f>IFERROR(INDEX('Classificação 2 encontros'!Z60:Z115,MATCH($N60,'Classificação 2 encontros'!$AF$17:$AF$72,0)),"")</f>
        <v/>
      </c>
      <c r="AI60" s="203" t="str">
        <f>IFERROR(INDEX('Classificação 2 encontros'!AA60:AA115,MATCH($N60,'Classificação 2 encontros'!$AF$17:$AF$72,0)),"")</f>
        <v/>
      </c>
      <c r="AJ60" s="203" t="str">
        <f>IFERROR(INDEX('Classificação 2 encontros'!AB60:AB115,MATCH($N60,'Classificação 2 encontros'!$AF$17:$AF$72,0)),"")</f>
        <v/>
      </c>
      <c r="AK60" s="204" t="str">
        <f>IFERROR(INDEX('Classificação 2 encontros'!AC60:AC115,MATCH($N60,'Classificação 2 encontros'!$AF$17:$AF$72,0)),"")</f>
        <v/>
      </c>
      <c r="AL60" s="203" t="str">
        <f>IFERROR(INDEX('Classificação 2 encontros'!#REF!,MATCH($N60,'Classificação 2 encontros'!$AF$17:$AF$72,0)),"")</f>
        <v/>
      </c>
      <c r="AM60" s="174" t="str">
        <f>IFERROR(INDEX('Classificação 2 encontros'!#REF!,MATCH($N60,'Classificação 2 encontros'!$AF$17:$AF$72,0)),"")</f>
        <v/>
      </c>
      <c r="AN60" s="204" t="str">
        <f>IFERROR(INDEX('Classificação 2 encontros'!AD60:AD115,MATCH($N60,'Classificação 2 encontros'!$AF$17:$AF$72,0)),"")</f>
        <v/>
      </c>
      <c r="AO60" s="203" t="str">
        <f>IFERROR(INDEX('Classificação 2 encontros'!#REF!,MATCH($N60,'Classificação 2 encontros'!$AF$17:$AF$72,0)),"")</f>
        <v/>
      </c>
      <c r="AP60" s="174" t="str">
        <f>IFERROR(INDEX('Classificação 2 encontros'!#REF!,MATCH($N60,'Classificação 2 encontros'!$AF$17:$AF$72,0)),"")</f>
        <v/>
      </c>
      <c r="AQ60" s="174" t="str">
        <f t="shared" si="2"/>
        <v/>
      </c>
      <c r="AR60" s="200">
        <v>44</v>
      </c>
      <c r="AS60" s="78"/>
      <c r="AT60" s="201" t="str">
        <f>IFERROR(INDEX('Classificação 2 encontros'!AH60:AH115,MATCH($N60,'Classificação 2 encontros'!$AP$17:$AP$72,0)),"")</f>
        <v/>
      </c>
      <c r="AU60" s="201" t="str">
        <f>IFERROR(INDEX('Classificação 2 encontros'!AI60:AI115,MATCH($N60,'Classificação 2 encontros'!$AP$17:$AP$72,0)),"")</f>
        <v/>
      </c>
      <c r="AV60" s="201" t="str">
        <f>IFERROR(INDEX('Classificação 2 encontros'!AJ60:AJ115,MATCH($N60,'Classificação 2 encontros'!$AP$17:$AP$72,0)),"")</f>
        <v/>
      </c>
      <c r="AW60" s="201" t="str">
        <f>IFERROR(INDEX('Classificação 2 encontros'!AK60:AK115,MATCH($N60,'Classificação 2 encontros'!$AP$17:$AP$72,0)),"")</f>
        <v/>
      </c>
      <c r="AX60" s="201" t="str">
        <f>IFERROR(INDEX('Classificação 2 encontros'!AL60:AL115,MATCH($N60,'Classificação 2 encontros'!$AP$17:$AP$72,0)),"")</f>
        <v/>
      </c>
      <c r="AY60" s="202" t="str">
        <f>IFERROR(INDEX('Classificação 2 encontros'!AM60:AM115,MATCH($N60,'Classificação 2 encontros'!$AP$17:$AP$72,0)),"")</f>
        <v/>
      </c>
      <c r="AZ60" s="201" t="str">
        <f>IFERROR(INDEX('Classificação 2 encontros'!#REF!,MATCH($N60,'Classificação 2 encontros'!$AP$17:$AP$72,0)),"")</f>
        <v/>
      </c>
      <c r="BA60" s="201" t="str">
        <f>IFERROR(INDEX('Classificação 2 encontros'!#REF!,MATCH($N60,'Classificação 2 encontros'!$AP$17:$AP$72,0)),"")</f>
        <v/>
      </c>
      <c r="BB60" s="202" t="str">
        <f>IFERROR(INDEX('Classificação 2 encontros'!AN60:AN115,MATCH($N60,'Classificação 2 encontros'!$AP$17:$AP$72,0)),"")</f>
        <v/>
      </c>
      <c r="BC60" s="201" t="str">
        <f>IFERROR(INDEX('Classificação 2 encontros'!#REF!,MATCH($N60,'Classificação 2 encontros'!$AP$17:$AP$72,0)),"")</f>
        <v/>
      </c>
      <c r="BD60" s="201" t="str">
        <f>IFERROR(INDEX('Classificação 2 encontros'!#REF!,MATCH($N60,'Classificação 2 encontros'!$AP$17:$AP$72,0)),"")</f>
        <v/>
      </c>
      <c r="BE60" s="174" t="str">
        <f t="shared" si="3"/>
        <v/>
      </c>
      <c r="BF60" s="200">
        <v>44</v>
      </c>
      <c r="BH60" s="201" t="str">
        <f>IFERROR(INDEX('Classificação 2 encontros'!AR60:AR115,MATCH($N60,'Classificação 2 encontros'!$AZ$17:$AZ$72,0)),"")</f>
        <v/>
      </c>
      <c r="BI60" s="201" t="str">
        <f>IFERROR(INDEX('Classificação 2 encontros'!AS60:AS115,MATCH($N60,'Classificação 2 encontros'!$AZ$17:$AZ$72,0)),"")</f>
        <v/>
      </c>
      <c r="BJ60" s="206" t="str">
        <f>IFERROR(INDEX('Classificação 2 encontros'!AT60:AT115,MATCH($N60,'Classificação 2 encontros'!$AZ$17:$AZ$72,0)),"")</f>
        <v/>
      </c>
      <c r="BK60" s="206" t="str">
        <f>IFERROR(INDEX('Classificação 2 encontros'!AU60:AU115,MATCH($N60,'Classificação 2 encontros'!$AZ$17:$AZ$72,0)),"")</f>
        <v/>
      </c>
      <c r="BL60" s="206" t="str">
        <f>IFERROR(INDEX('Classificação 2 encontros'!AV60:AV115,MATCH($N60,'Classificação 2 encontros'!$AZ$17:$AZ$72,0)),"")</f>
        <v/>
      </c>
      <c r="BM60" s="202" t="str">
        <f>IFERROR(INDEX('Classificação 2 encontros'!AW60:AW115,MATCH($N60,'Classificação 2 encontros'!$AZ$17:$AZ$72,0)),"")</f>
        <v/>
      </c>
      <c r="BN60" s="201" t="str">
        <f>IFERROR(INDEX('Classificação 2 encontros'!#REF!,MATCH($N60,'Classificação 2 encontros'!$AZ$17:$AZ$72,0)),"")</f>
        <v/>
      </c>
      <c r="BO60" s="201" t="str">
        <f>IFERROR(INDEX('Classificação 2 encontros'!#REF!,MATCH($N60,'Classificação 2 encontros'!$AZ$17:$AZ$72,0)),"")</f>
        <v/>
      </c>
      <c r="BP60" s="202" t="str">
        <f>IFERROR(INDEX('Classificação 2 encontros'!AX60:AX115,MATCH($N60,'Classificação 2 encontros'!$AZ$17:$AZ$72,0)),"")</f>
        <v/>
      </c>
      <c r="BQ60" s="201" t="str">
        <f>IFERROR(INDEX('Classificação 2 encontros'!#REF!,MATCH($N60,'Classificação 2 encontros'!$AZ$17:$AZ$72,0)),"")</f>
        <v/>
      </c>
      <c r="BR60" s="201" t="str">
        <f>IFERROR(INDEX('Classificação 2 encontros'!#REF!,MATCH($N60,'Classificação 2 encontros'!$AZ$17:$AZ$72,0)),"")</f>
        <v/>
      </c>
      <c r="BS60" s="174" t="str">
        <f t="shared" si="4"/>
        <v/>
      </c>
      <c r="BT60" s="200">
        <v>44</v>
      </c>
      <c r="BU60" s="78"/>
      <c r="BV60" s="78"/>
      <c r="BW60" s="201" t="str">
        <f>IFERROR(INDEX('Classificação 2 encontros'!BC60:BC115,MATCH($N60,'Classificação 2 encontros'!$BK$17:$BK$72,0)),"")</f>
        <v/>
      </c>
      <c r="BX60" s="201" t="str">
        <f>IFERROR(INDEX('Classificação 2 encontros'!BD60:BD115,MATCH($N60,'Classificação 2 encontros'!$BK$17:$BK$72,0)),"")</f>
        <v/>
      </c>
      <c r="BY60" s="201" t="str">
        <f>IFERROR(INDEX('Classificação 2 encontros'!BE60:BE115,MATCH($N60,'Classificação 2 encontros'!$BK$17:$BK$72,0)),"")</f>
        <v/>
      </c>
      <c r="BZ60" s="201" t="str">
        <f>IFERROR(INDEX('Classificação 2 encontros'!BF60:BF115,MATCH($N60,'Classificação 2 encontros'!$BK$17:$BK$72,0)),"")</f>
        <v/>
      </c>
      <c r="CA60" s="201" t="str">
        <f>IFERROR(INDEX('Classificação 2 encontros'!BG60:BG115,MATCH($N60,'Classificação 2 encontros'!$BK$17:$BK$72,0)),"")</f>
        <v/>
      </c>
      <c r="CB60" s="201" t="str">
        <f>IFERROR(INDEX('Classificação 2 encontros'!BH60:BH115,MATCH($N60,'Classificação 2 encontros'!$BK$17:$BK$72,0)),"")</f>
        <v/>
      </c>
      <c r="CC60" s="201" t="str">
        <f>IFERROR(INDEX('Classificação 2 encontros'!#REF!,MATCH($N60,'Classificação 2 encontros'!$BK$17:$BK$72,0)),"")</f>
        <v/>
      </c>
      <c r="CD60" s="201" t="str">
        <f>IFERROR(INDEX('Classificação 2 encontros'!#REF!,MATCH($N60,'Classificação 2 encontros'!$BK$17:$BK$72,0)),"")</f>
        <v/>
      </c>
      <c r="CE60" s="201" t="str">
        <f>IFERROR(INDEX('Classificação 2 encontros'!BI60:BI115,MATCH($N60,'Classificação 2 encontros'!$BK$17:$BK$72,0)),"")</f>
        <v/>
      </c>
      <c r="CF60" s="201" t="str">
        <f>IFERROR(INDEX('Classificação 2 encontros'!#REF!,MATCH($N60,'Classificação 2 encontros'!$BK$17:$BK$72,0)),"")</f>
        <v/>
      </c>
      <c r="CG60" s="201" t="str">
        <f>IFERROR(INDEX('Classificação 2 encontros'!#REF!,MATCH($N60,'Classificação 2 encontros'!$BK$17:$BK$72,0)),"")</f>
        <v/>
      </c>
      <c r="CH60" s="174" t="str">
        <f t="shared" si="5"/>
        <v/>
      </c>
      <c r="CI60" s="200">
        <v>44</v>
      </c>
      <c r="CJ60" s="79"/>
      <c r="CL60" s="78"/>
      <c r="CM60" s="78"/>
    </row>
    <row r="61" spans="2:91" s="73" customFormat="1" ht="18.75" customHeight="1" x14ac:dyDescent="0.3">
      <c r="B61" s="195" t="str">
        <f>IFERROR(INDEX('Classificação 2 encontros'!B61:B116,MATCH($N61,'Classificação 2 encontros'!$J$17:$J$72,0)),"")</f>
        <v/>
      </c>
      <c r="C61" s="195" t="str">
        <f>IFERROR(INDEX('Classificação 2 encontros'!C61:C116,MATCH($N61,'Classificação 2 encontros'!$J$17:$J$72,0)),"")</f>
        <v/>
      </c>
      <c r="D61" s="196" t="str">
        <f>IFERROR(INDEX('Classificação 2 encontros'!D61:D116,MATCH($N61,'Classificação 2 encontros'!$J$17:$J$72,0)),"")</f>
        <v/>
      </c>
      <c r="E61" s="196" t="str">
        <f>IFERROR(INDEX('Classificação 2 encontros'!E61:E116,MATCH($N61,'Classificação 2 encontros'!$J$17:$J$72,0)),"")</f>
        <v/>
      </c>
      <c r="F61" s="196" t="str">
        <f>IFERROR(INDEX('Classificação 2 encontros'!F61:F116,MATCH($N61,'Classificação 2 encontros'!$J$17:$J$72,0)),"")</f>
        <v/>
      </c>
      <c r="G61" s="197" t="str">
        <f>IFERROR(INDEX('Classificação 2 encontros'!G61:G116,MATCH($N61,'Classificação 2 encontros'!$J$17:$J$72,0)),"")</f>
        <v/>
      </c>
      <c r="H61" s="196" t="str">
        <f>IFERROR(INDEX('Classificação 2 encontros'!#REF!,MATCH($N61,'Classificação 2 encontros'!$J$17:$J$72,0)),"")</f>
        <v/>
      </c>
      <c r="I61" s="196" t="str">
        <f>IFERROR(INDEX('Classificação 2 encontros'!#REF!,MATCH($N61,'Classificação 2 encontros'!$J$17:$J$72,0)),"")</f>
        <v/>
      </c>
      <c r="J61" s="197" t="str">
        <f>IFERROR(INDEX('Classificação 2 encontros'!H61:H116,MATCH($N61,'Classificação 2 encontros'!$J$17:$J$72,0)),"")</f>
        <v/>
      </c>
      <c r="K61" s="196" t="str">
        <f>IFERROR(INDEX('Classificação 2 encontros'!#REF!,MATCH($N61,'Classificação 2 encontros'!$J$17:$J$72,0)),"")</f>
        <v/>
      </c>
      <c r="L61" s="196" t="str">
        <f>IFERROR(INDEX('Classificação 2 encontros'!#REF!,MATCH($N61,'Classificação 2 encontros'!$J$17:$J$72,0)),"")</f>
        <v/>
      </c>
      <c r="M61" s="198" t="str">
        <f t="shared" si="0"/>
        <v/>
      </c>
      <c r="N61" s="199">
        <v>45</v>
      </c>
      <c r="O61" s="78"/>
      <c r="P61" s="78"/>
      <c r="Q61" s="201" t="str">
        <f>IFERROR(INDEX('Classificação 2 encontros'!M61:M116,MATCH($N61,'Classificação 2 encontros'!$U$17:$U$72,0)),"")</f>
        <v/>
      </c>
      <c r="R61" s="201" t="str">
        <f>IFERROR(INDEX('Classificação 2 encontros'!N61:N116,MATCH($N61,'Classificação 2 encontros'!$U$17:$U$72,0)),"")</f>
        <v/>
      </c>
      <c r="S61" s="203" t="str">
        <f>IFERROR(INDEX('Classificação 2 encontros'!O61:O116,MATCH($N61,'Classificação 2 encontros'!$U$17:$U$72,0)),"")</f>
        <v/>
      </c>
      <c r="T61" s="203" t="str">
        <f>IFERROR(INDEX('Classificação 2 encontros'!P61:P116,MATCH($N61,'Classificação 2 encontros'!$U$17:$U$72,0)),"")</f>
        <v/>
      </c>
      <c r="U61" s="203" t="str">
        <f>IFERROR(INDEX('Classificação 2 encontros'!Q61:Q116,MATCH($N61,'Classificação 2 encontros'!$U$17:$U$72,0)),"")</f>
        <v/>
      </c>
      <c r="V61" s="204" t="str">
        <f>IFERROR(INDEX('Classificação 2 encontros'!R61:R116,MATCH($N61,'Classificação 2 encontros'!$U$17:$U$72,0)),"")</f>
        <v/>
      </c>
      <c r="W61" s="203" t="str">
        <f>IFERROR(INDEX('Classificação 2 encontros'!#REF!,MATCH($N61,'Classificação 2 encontros'!$U$17:$U$72,0)),"")</f>
        <v/>
      </c>
      <c r="X61" s="203" t="str">
        <f>IFERROR(INDEX('Classificação 2 encontros'!#REF!,MATCH($N61,'Classificação 2 encontros'!$U$17:$U$72,0)),"")</f>
        <v/>
      </c>
      <c r="Y61" s="204" t="str">
        <f>IFERROR(INDEX('Classificação 2 encontros'!S61:S116,MATCH($N61,'Classificação 2 encontros'!$U$17:$U$72,0)),"")</f>
        <v/>
      </c>
      <c r="Z61" s="203" t="str">
        <f>IFERROR(INDEX('Classificação 2 encontros'!#REF!,MATCH($N61,'Classificação 2 encontros'!$U$17:$U$72,0)),"")</f>
        <v/>
      </c>
      <c r="AA61" s="203" t="str">
        <f>IFERROR(INDEX('Classificação 2 encontros'!#REF!,MATCH($N61,'Classificação 2 encontros'!$U$17:$U$72,0)),"")</f>
        <v/>
      </c>
      <c r="AB61" s="174" t="str">
        <f t="shared" si="1"/>
        <v/>
      </c>
      <c r="AC61" s="200">
        <v>45</v>
      </c>
      <c r="AD61" s="79"/>
      <c r="AF61" s="201" t="str">
        <f>IFERROR(INDEX('Classificação 2 encontros'!X61:X116,MATCH($N61,'Classificação 2 encontros'!$AF$17:$AF$72,0)),"")</f>
        <v/>
      </c>
      <c r="AG61" s="201" t="str">
        <f>IFERROR(INDEX('Classificação 2 encontros'!Y61:Y116,MATCH($N61,'Classificação 2 encontros'!$AF$17:$AF$72,0)),"")</f>
        <v/>
      </c>
      <c r="AH61" s="203" t="str">
        <f>IFERROR(INDEX('Classificação 2 encontros'!Z61:Z116,MATCH($N61,'Classificação 2 encontros'!$AF$17:$AF$72,0)),"")</f>
        <v/>
      </c>
      <c r="AI61" s="203" t="str">
        <f>IFERROR(INDEX('Classificação 2 encontros'!AA61:AA116,MATCH($N61,'Classificação 2 encontros'!$AF$17:$AF$72,0)),"")</f>
        <v/>
      </c>
      <c r="AJ61" s="203" t="str">
        <f>IFERROR(INDEX('Classificação 2 encontros'!AB61:AB116,MATCH($N61,'Classificação 2 encontros'!$AF$17:$AF$72,0)),"")</f>
        <v/>
      </c>
      <c r="AK61" s="204" t="str">
        <f>IFERROR(INDEX('Classificação 2 encontros'!AC61:AC116,MATCH($N61,'Classificação 2 encontros'!$AF$17:$AF$72,0)),"")</f>
        <v/>
      </c>
      <c r="AL61" s="203" t="str">
        <f>IFERROR(INDEX('Classificação 2 encontros'!#REF!,MATCH($N61,'Classificação 2 encontros'!$AF$17:$AF$72,0)),"")</f>
        <v/>
      </c>
      <c r="AM61" s="174" t="str">
        <f>IFERROR(INDEX('Classificação 2 encontros'!#REF!,MATCH($N61,'Classificação 2 encontros'!$AF$17:$AF$72,0)),"")</f>
        <v/>
      </c>
      <c r="AN61" s="204" t="str">
        <f>IFERROR(INDEX('Classificação 2 encontros'!AD61:AD116,MATCH($N61,'Classificação 2 encontros'!$AF$17:$AF$72,0)),"")</f>
        <v/>
      </c>
      <c r="AO61" s="203" t="str">
        <f>IFERROR(INDEX('Classificação 2 encontros'!#REF!,MATCH($N61,'Classificação 2 encontros'!$AF$17:$AF$72,0)),"")</f>
        <v/>
      </c>
      <c r="AP61" s="174" t="str">
        <f>IFERROR(INDEX('Classificação 2 encontros'!#REF!,MATCH($N61,'Classificação 2 encontros'!$AF$17:$AF$72,0)),"")</f>
        <v/>
      </c>
      <c r="AQ61" s="174" t="str">
        <f t="shared" si="2"/>
        <v/>
      </c>
      <c r="AR61" s="200">
        <v>45</v>
      </c>
      <c r="AS61" s="78"/>
      <c r="AT61" s="201" t="str">
        <f>IFERROR(INDEX('Classificação 2 encontros'!AH61:AH116,MATCH($N61,'Classificação 2 encontros'!$AP$17:$AP$72,0)),"")</f>
        <v/>
      </c>
      <c r="AU61" s="201" t="str">
        <f>IFERROR(INDEX('Classificação 2 encontros'!AI61:AI116,MATCH($N61,'Classificação 2 encontros'!$AP$17:$AP$72,0)),"")</f>
        <v/>
      </c>
      <c r="AV61" s="201" t="str">
        <f>IFERROR(INDEX('Classificação 2 encontros'!AJ61:AJ116,MATCH($N61,'Classificação 2 encontros'!$AP$17:$AP$72,0)),"")</f>
        <v/>
      </c>
      <c r="AW61" s="201" t="str">
        <f>IFERROR(INDEX('Classificação 2 encontros'!AK61:AK116,MATCH($N61,'Classificação 2 encontros'!$AP$17:$AP$72,0)),"")</f>
        <v/>
      </c>
      <c r="AX61" s="201" t="str">
        <f>IFERROR(INDEX('Classificação 2 encontros'!AL61:AL116,MATCH($N61,'Classificação 2 encontros'!$AP$17:$AP$72,0)),"")</f>
        <v/>
      </c>
      <c r="AY61" s="202" t="str">
        <f>IFERROR(INDEX('Classificação 2 encontros'!AM61:AM116,MATCH($N61,'Classificação 2 encontros'!$AP$17:$AP$72,0)),"")</f>
        <v/>
      </c>
      <c r="AZ61" s="201" t="str">
        <f>IFERROR(INDEX('Classificação 2 encontros'!#REF!,MATCH($N61,'Classificação 2 encontros'!$AP$17:$AP$72,0)),"")</f>
        <v/>
      </c>
      <c r="BA61" s="201" t="str">
        <f>IFERROR(INDEX('Classificação 2 encontros'!#REF!,MATCH($N61,'Classificação 2 encontros'!$AP$17:$AP$72,0)),"")</f>
        <v/>
      </c>
      <c r="BB61" s="202" t="str">
        <f>IFERROR(INDEX('Classificação 2 encontros'!AN61:AN116,MATCH($N61,'Classificação 2 encontros'!$AP$17:$AP$72,0)),"")</f>
        <v/>
      </c>
      <c r="BC61" s="201" t="str">
        <f>IFERROR(INDEX('Classificação 2 encontros'!#REF!,MATCH($N61,'Classificação 2 encontros'!$AP$17:$AP$72,0)),"")</f>
        <v/>
      </c>
      <c r="BD61" s="201" t="str">
        <f>IFERROR(INDEX('Classificação 2 encontros'!#REF!,MATCH($N61,'Classificação 2 encontros'!$AP$17:$AP$72,0)),"")</f>
        <v/>
      </c>
      <c r="BE61" s="174" t="str">
        <f t="shared" si="3"/>
        <v/>
      </c>
      <c r="BF61" s="200">
        <v>45</v>
      </c>
      <c r="BH61" s="201" t="str">
        <f>IFERROR(INDEX('Classificação 2 encontros'!AR61:AR116,MATCH($N61,'Classificação 2 encontros'!$AZ$17:$AZ$72,0)),"")</f>
        <v/>
      </c>
      <c r="BI61" s="201" t="str">
        <f>IFERROR(INDEX('Classificação 2 encontros'!AS61:AS116,MATCH($N61,'Classificação 2 encontros'!$AZ$17:$AZ$72,0)),"")</f>
        <v/>
      </c>
      <c r="BJ61" s="206" t="str">
        <f>IFERROR(INDEX('Classificação 2 encontros'!AT61:AT116,MATCH($N61,'Classificação 2 encontros'!$AZ$17:$AZ$72,0)),"")</f>
        <v/>
      </c>
      <c r="BK61" s="206" t="str">
        <f>IFERROR(INDEX('Classificação 2 encontros'!AU61:AU116,MATCH($N61,'Classificação 2 encontros'!$AZ$17:$AZ$72,0)),"")</f>
        <v/>
      </c>
      <c r="BL61" s="206" t="str">
        <f>IFERROR(INDEX('Classificação 2 encontros'!AV61:AV116,MATCH($N61,'Classificação 2 encontros'!$AZ$17:$AZ$72,0)),"")</f>
        <v/>
      </c>
      <c r="BM61" s="202" t="str">
        <f>IFERROR(INDEX('Classificação 2 encontros'!AW61:AW116,MATCH($N61,'Classificação 2 encontros'!$AZ$17:$AZ$72,0)),"")</f>
        <v/>
      </c>
      <c r="BN61" s="201" t="str">
        <f>IFERROR(INDEX('Classificação 2 encontros'!#REF!,MATCH($N61,'Classificação 2 encontros'!$AZ$17:$AZ$72,0)),"")</f>
        <v/>
      </c>
      <c r="BO61" s="201" t="str">
        <f>IFERROR(INDEX('Classificação 2 encontros'!#REF!,MATCH($N61,'Classificação 2 encontros'!$AZ$17:$AZ$72,0)),"")</f>
        <v/>
      </c>
      <c r="BP61" s="202" t="str">
        <f>IFERROR(INDEX('Classificação 2 encontros'!AX61:AX116,MATCH($N61,'Classificação 2 encontros'!$AZ$17:$AZ$72,0)),"")</f>
        <v/>
      </c>
      <c r="BQ61" s="201" t="str">
        <f>IFERROR(INDEX('Classificação 2 encontros'!#REF!,MATCH($N61,'Classificação 2 encontros'!$AZ$17:$AZ$72,0)),"")</f>
        <v/>
      </c>
      <c r="BR61" s="201" t="str">
        <f>IFERROR(INDEX('Classificação 2 encontros'!#REF!,MATCH($N61,'Classificação 2 encontros'!$AZ$17:$AZ$72,0)),"")</f>
        <v/>
      </c>
      <c r="BS61" s="174" t="str">
        <f t="shared" si="4"/>
        <v/>
      </c>
      <c r="BT61" s="200">
        <v>45</v>
      </c>
      <c r="BU61" s="78"/>
      <c r="BV61" s="78"/>
      <c r="BW61" s="201" t="str">
        <f>IFERROR(INDEX('Classificação 2 encontros'!BC61:BC116,MATCH($N61,'Classificação 2 encontros'!$BK$17:$BK$72,0)),"")</f>
        <v/>
      </c>
      <c r="BX61" s="201" t="str">
        <f>IFERROR(INDEX('Classificação 2 encontros'!BD61:BD116,MATCH($N61,'Classificação 2 encontros'!$BK$17:$BK$72,0)),"")</f>
        <v/>
      </c>
      <c r="BY61" s="201" t="str">
        <f>IFERROR(INDEX('Classificação 2 encontros'!BE61:BE116,MATCH($N61,'Classificação 2 encontros'!$BK$17:$BK$72,0)),"")</f>
        <v/>
      </c>
      <c r="BZ61" s="201" t="str">
        <f>IFERROR(INDEX('Classificação 2 encontros'!BF61:BF116,MATCH($N61,'Classificação 2 encontros'!$BK$17:$BK$72,0)),"")</f>
        <v/>
      </c>
      <c r="CA61" s="201" t="str">
        <f>IFERROR(INDEX('Classificação 2 encontros'!BG61:BG116,MATCH($N61,'Classificação 2 encontros'!$BK$17:$BK$72,0)),"")</f>
        <v/>
      </c>
      <c r="CB61" s="201" t="str">
        <f>IFERROR(INDEX('Classificação 2 encontros'!BH61:BH116,MATCH($N61,'Classificação 2 encontros'!$BK$17:$BK$72,0)),"")</f>
        <v/>
      </c>
      <c r="CC61" s="201" t="str">
        <f>IFERROR(INDEX('Classificação 2 encontros'!#REF!,MATCH($N61,'Classificação 2 encontros'!$BK$17:$BK$72,0)),"")</f>
        <v/>
      </c>
      <c r="CD61" s="201" t="str">
        <f>IFERROR(INDEX('Classificação 2 encontros'!#REF!,MATCH($N61,'Classificação 2 encontros'!$BK$17:$BK$72,0)),"")</f>
        <v/>
      </c>
      <c r="CE61" s="201" t="str">
        <f>IFERROR(INDEX('Classificação 2 encontros'!BI61:BI116,MATCH($N61,'Classificação 2 encontros'!$BK$17:$BK$72,0)),"")</f>
        <v/>
      </c>
      <c r="CF61" s="201" t="str">
        <f>IFERROR(INDEX('Classificação 2 encontros'!#REF!,MATCH($N61,'Classificação 2 encontros'!$BK$17:$BK$72,0)),"")</f>
        <v/>
      </c>
      <c r="CG61" s="201" t="str">
        <f>IFERROR(INDEX('Classificação 2 encontros'!#REF!,MATCH($N61,'Classificação 2 encontros'!$BK$17:$BK$72,0)),"")</f>
        <v/>
      </c>
      <c r="CH61" s="174" t="str">
        <f t="shared" si="5"/>
        <v/>
      </c>
      <c r="CI61" s="200">
        <v>45</v>
      </c>
      <c r="CJ61" s="79"/>
      <c r="CL61" s="78"/>
      <c r="CM61" s="78"/>
    </row>
    <row r="62" spans="2:91" s="73" customFormat="1" ht="18.75" customHeight="1" x14ac:dyDescent="0.3">
      <c r="B62" s="195" t="str">
        <f>IFERROR(INDEX('Classificação 2 encontros'!B62:B117,MATCH($N62,'Classificação 2 encontros'!$J$17:$J$72,0)),"")</f>
        <v/>
      </c>
      <c r="C62" s="195" t="str">
        <f>IFERROR(INDEX('Classificação 2 encontros'!C62:C117,MATCH($N62,'Classificação 2 encontros'!$J$17:$J$72,0)),"")</f>
        <v/>
      </c>
      <c r="D62" s="196" t="str">
        <f>IFERROR(INDEX('Classificação 2 encontros'!D62:D117,MATCH($N62,'Classificação 2 encontros'!$J$17:$J$72,0)),"")</f>
        <v/>
      </c>
      <c r="E62" s="196" t="str">
        <f>IFERROR(INDEX('Classificação 2 encontros'!E62:E117,MATCH($N62,'Classificação 2 encontros'!$J$17:$J$72,0)),"")</f>
        <v/>
      </c>
      <c r="F62" s="196" t="str">
        <f>IFERROR(INDEX('Classificação 2 encontros'!F62:F117,MATCH($N62,'Classificação 2 encontros'!$J$17:$J$72,0)),"")</f>
        <v/>
      </c>
      <c r="G62" s="197" t="str">
        <f>IFERROR(INDEX('Classificação 2 encontros'!G62:G117,MATCH($N62,'Classificação 2 encontros'!$J$17:$J$72,0)),"")</f>
        <v/>
      </c>
      <c r="H62" s="196" t="str">
        <f>IFERROR(INDEX('Classificação 2 encontros'!#REF!,MATCH($N62,'Classificação 2 encontros'!$J$17:$J$72,0)),"")</f>
        <v/>
      </c>
      <c r="I62" s="196" t="str">
        <f>IFERROR(INDEX('Classificação 2 encontros'!#REF!,MATCH($N62,'Classificação 2 encontros'!$J$17:$J$72,0)),"")</f>
        <v/>
      </c>
      <c r="J62" s="197" t="str">
        <f>IFERROR(INDEX('Classificação 2 encontros'!H62:H117,MATCH($N62,'Classificação 2 encontros'!$J$17:$J$72,0)),"")</f>
        <v/>
      </c>
      <c r="K62" s="196" t="str">
        <f>IFERROR(INDEX('Classificação 2 encontros'!#REF!,MATCH($N62,'Classificação 2 encontros'!$J$17:$J$72,0)),"")</f>
        <v/>
      </c>
      <c r="L62" s="196" t="str">
        <f>IFERROR(INDEX('Classificação 2 encontros'!#REF!,MATCH($N62,'Classificação 2 encontros'!$J$17:$J$72,0)),"")</f>
        <v/>
      </c>
      <c r="M62" s="198" t="str">
        <f t="shared" si="0"/>
        <v/>
      </c>
      <c r="N62" s="199">
        <v>46</v>
      </c>
      <c r="O62" s="78"/>
      <c r="P62" s="78"/>
      <c r="Q62" s="201" t="str">
        <f>IFERROR(INDEX('Classificação 2 encontros'!M62:M117,MATCH($N62,'Classificação 2 encontros'!$U$17:$U$72,0)),"")</f>
        <v/>
      </c>
      <c r="R62" s="201" t="str">
        <f>IFERROR(INDEX('Classificação 2 encontros'!N62:N117,MATCH($N62,'Classificação 2 encontros'!$U$17:$U$72,0)),"")</f>
        <v/>
      </c>
      <c r="S62" s="203" t="str">
        <f>IFERROR(INDEX('Classificação 2 encontros'!O62:O117,MATCH($N62,'Classificação 2 encontros'!$U$17:$U$72,0)),"")</f>
        <v/>
      </c>
      <c r="T62" s="203" t="str">
        <f>IFERROR(INDEX('Classificação 2 encontros'!P62:P117,MATCH($N62,'Classificação 2 encontros'!$U$17:$U$72,0)),"")</f>
        <v/>
      </c>
      <c r="U62" s="203" t="str">
        <f>IFERROR(INDEX('Classificação 2 encontros'!Q62:Q117,MATCH($N62,'Classificação 2 encontros'!$U$17:$U$72,0)),"")</f>
        <v/>
      </c>
      <c r="V62" s="204" t="str">
        <f>IFERROR(INDEX('Classificação 2 encontros'!R62:R117,MATCH($N62,'Classificação 2 encontros'!$U$17:$U$72,0)),"")</f>
        <v/>
      </c>
      <c r="W62" s="203" t="str">
        <f>IFERROR(INDEX('Classificação 2 encontros'!#REF!,MATCH($N62,'Classificação 2 encontros'!$U$17:$U$72,0)),"")</f>
        <v/>
      </c>
      <c r="X62" s="203" t="str">
        <f>IFERROR(INDEX('Classificação 2 encontros'!#REF!,MATCH($N62,'Classificação 2 encontros'!$U$17:$U$72,0)),"")</f>
        <v/>
      </c>
      <c r="Y62" s="204" t="str">
        <f>IFERROR(INDEX('Classificação 2 encontros'!S62:S117,MATCH($N62,'Classificação 2 encontros'!$U$17:$U$72,0)),"")</f>
        <v/>
      </c>
      <c r="Z62" s="203" t="str">
        <f>IFERROR(INDEX('Classificação 2 encontros'!#REF!,MATCH($N62,'Classificação 2 encontros'!$U$17:$U$72,0)),"")</f>
        <v/>
      </c>
      <c r="AA62" s="203" t="str">
        <f>IFERROR(INDEX('Classificação 2 encontros'!#REF!,MATCH($N62,'Classificação 2 encontros'!$U$17:$U$72,0)),"")</f>
        <v/>
      </c>
      <c r="AB62" s="174" t="str">
        <f t="shared" si="1"/>
        <v/>
      </c>
      <c r="AC62" s="200">
        <v>46</v>
      </c>
      <c r="AD62" s="79"/>
      <c r="AF62" s="201" t="str">
        <f>IFERROR(INDEX('Classificação 2 encontros'!X62:X117,MATCH($N62,'Classificação 2 encontros'!$AF$17:$AF$72,0)),"")</f>
        <v/>
      </c>
      <c r="AG62" s="201" t="str">
        <f>IFERROR(INDEX('Classificação 2 encontros'!Y62:Y117,MATCH($N62,'Classificação 2 encontros'!$AF$17:$AF$72,0)),"")</f>
        <v/>
      </c>
      <c r="AH62" s="203" t="str">
        <f>IFERROR(INDEX('Classificação 2 encontros'!Z62:Z117,MATCH($N62,'Classificação 2 encontros'!$AF$17:$AF$72,0)),"")</f>
        <v/>
      </c>
      <c r="AI62" s="203" t="str">
        <f>IFERROR(INDEX('Classificação 2 encontros'!AA62:AA117,MATCH($N62,'Classificação 2 encontros'!$AF$17:$AF$72,0)),"")</f>
        <v/>
      </c>
      <c r="AJ62" s="203" t="str">
        <f>IFERROR(INDEX('Classificação 2 encontros'!AB62:AB117,MATCH($N62,'Classificação 2 encontros'!$AF$17:$AF$72,0)),"")</f>
        <v/>
      </c>
      <c r="AK62" s="204" t="str">
        <f>IFERROR(INDEX('Classificação 2 encontros'!AC62:AC117,MATCH($N62,'Classificação 2 encontros'!$AF$17:$AF$72,0)),"")</f>
        <v/>
      </c>
      <c r="AL62" s="203" t="str">
        <f>IFERROR(INDEX('Classificação 2 encontros'!#REF!,MATCH($N62,'Classificação 2 encontros'!$AF$17:$AF$72,0)),"")</f>
        <v/>
      </c>
      <c r="AM62" s="174" t="str">
        <f>IFERROR(INDEX('Classificação 2 encontros'!#REF!,MATCH($N62,'Classificação 2 encontros'!$AF$17:$AF$72,0)),"")</f>
        <v/>
      </c>
      <c r="AN62" s="204" t="str">
        <f>IFERROR(INDEX('Classificação 2 encontros'!AD62:AD117,MATCH($N62,'Classificação 2 encontros'!$AF$17:$AF$72,0)),"")</f>
        <v/>
      </c>
      <c r="AO62" s="203" t="str">
        <f>IFERROR(INDEX('Classificação 2 encontros'!#REF!,MATCH($N62,'Classificação 2 encontros'!$AF$17:$AF$72,0)),"")</f>
        <v/>
      </c>
      <c r="AP62" s="174" t="str">
        <f>IFERROR(INDEX('Classificação 2 encontros'!#REF!,MATCH($N62,'Classificação 2 encontros'!$AF$17:$AF$72,0)),"")</f>
        <v/>
      </c>
      <c r="AQ62" s="174" t="str">
        <f t="shared" si="2"/>
        <v/>
      </c>
      <c r="AR62" s="200">
        <v>46</v>
      </c>
      <c r="AS62" s="78"/>
      <c r="AT62" s="201" t="str">
        <f>IFERROR(INDEX('Classificação 2 encontros'!AH62:AH117,MATCH($N62,'Classificação 2 encontros'!$AP$17:$AP$72,0)),"")</f>
        <v/>
      </c>
      <c r="AU62" s="201" t="str">
        <f>IFERROR(INDEX('Classificação 2 encontros'!AI62:AI117,MATCH($N62,'Classificação 2 encontros'!$AP$17:$AP$72,0)),"")</f>
        <v/>
      </c>
      <c r="AV62" s="201" t="str">
        <f>IFERROR(INDEX('Classificação 2 encontros'!AJ62:AJ117,MATCH($N62,'Classificação 2 encontros'!$AP$17:$AP$72,0)),"")</f>
        <v/>
      </c>
      <c r="AW62" s="201" t="str">
        <f>IFERROR(INDEX('Classificação 2 encontros'!AK62:AK117,MATCH($N62,'Classificação 2 encontros'!$AP$17:$AP$72,0)),"")</f>
        <v/>
      </c>
      <c r="AX62" s="201" t="str">
        <f>IFERROR(INDEX('Classificação 2 encontros'!AL62:AL117,MATCH($N62,'Classificação 2 encontros'!$AP$17:$AP$72,0)),"")</f>
        <v/>
      </c>
      <c r="AY62" s="202" t="str">
        <f>IFERROR(INDEX('Classificação 2 encontros'!AM62:AM117,MATCH($N62,'Classificação 2 encontros'!$AP$17:$AP$72,0)),"")</f>
        <v/>
      </c>
      <c r="AZ62" s="201" t="str">
        <f>IFERROR(INDEX('Classificação 2 encontros'!#REF!,MATCH($N62,'Classificação 2 encontros'!$AP$17:$AP$72,0)),"")</f>
        <v/>
      </c>
      <c r="BA62" s="201" t="str">
        <f>IFERROR(INDEX('Classificação 2 encontros'!#REF!,MATCH($N62,'Classificação 2 encontros'!$AP$17:$AP$72,0)),"")</f>
        <v/>
      </c>
      <c r="BB62" s="202" t="str">
        <f>IFERROR(INDEX('Classificação 2 encontros'!AN62:AN117,MATCH($N62,'Classificação 2 encontros'!$AP$17:$AP$72,0)),"")</f>
        <v/>
      </c>
      <c r="BC62" s="201" t="str">
        <f>IFERROR(INDEX('Classificação 2 encontros'!#REF!,MATCH($N62,'Classificação 2 encontros'!$AP$17:$AP$72,0)),"")</f>
        <v/>
      </c>
      <c r="BD62" s="201" t="str">
        <f>IFERROR(INDEX('Classificação 2 encontros'!#REF!,MATCH($N62,'Classificação 2 encontros'!$AP$17:$AP$72,0)),"")</f>
        <v/>
      </c>
      <c r="BE62" s="174" t="str">
        <f t="shared" si="3"/>
        <v/>
      </c>
      <c r="BF62" s="200">
        <v>46</v>
      </c>
      <c r="BH62" s="201" t="str">
        <f>IFERROR(INDEX('Classificação 2 encontros'!AR62:AR117,MATCH($N62,'Classificação 2 encontros'!$AZ$17:$AZ$72,0)),"")</f>
        <v/>
      </c>
      <c r="BI62" s="201" t="str">
        <f>IFERROR(INDEX('Classificação 2 encontros'!AS62:AS117,MATCH($N62,'Classificação 2 encontros'!$AZ$17:$AZ$72,0)),"")</f>
        <v/>
      </c>
      <c r="BJ62" s="206" t="str">
        <f>IFERROR(INDEX('Classificação 2 encontros'!AT62:AT117,MATCH($N62,'Classificação 2 encontros'!$AZ$17:$AZ$72,0)),"")</f>
        <v/>
      </c>
      <c r="BK62" s="206" t="str">
        <f>IFERROR(INDEX('Classificação 2 encontros'!AU62:AU117,MATCH($N62,'Classificação 2 encontros'!$AZ$17:$AZ$72,0)),"")</f>
        <v/>
      </c>
      <c r="BL62" s="206" t="str">
        <f>IFERROR(INDEX('Classificação 2 encontros'!AV62:AV117,MATCH($N62,'Classificação 2 encontros'!$AZ$17:$AZ$72,0)),"")</f>
        <v/>
      </c>
      <c r="BM62" s="202" t="str">
        <f>IFERROR(INDEX('Classificação 2 encontros'!AW62:AW117,MATCH($N62,'Classificação 2 encontros'!$AZ$17:$AZ$72,0)),"")</f>
        <v/>
      </c>
      <c r="BN62" s="201" t="str">
        <f>IFERROR(INDEX('Classificação 2 encontros'!#REF!,MATCH($N62,'Classificação 2 encontros'!$AZ$17:$AZ$72,0)),"")</f>
        <v/>
      </c>
      <c r="BO62" s="201" t="str">
        <f>IFERROR(INDEX('Classificação 2 encontros'!#REF!,MATCH($N62,'Classificação 2 encontros'!$AZ$17:$AZ$72,0)),"")</f>
        <v/>
      </c>
      <c r="BP62" s="202" t="str">
        <f>IFERROR(INDEX('Classificação 2 encontros'!AX62:AX117,MATCH($N62,'Classificação 2 encontros'!$AZ$17:$AZ$72,0)),"")</f>
        <v/>
      </c>
      <c r="BQ62" s="201" t="str">
        <f>IFERROR(INDEX('Classificação 2 encontros'!#REF!,MATCH($N62,'Classificação 2 encontros'!$AZ$17:$AZ$72,0)),"")</f>
        <v/>
      </c>
      <c r="BR62" s="201" t="str">
        <f>IFERROR(INDEX('Classificação 2 encontros'!#REF!,MATCH($N62,'Classificação 2 encontros'!$AZ$17:$AZ$72,0)),"")</f>
        <v/>
      </c>
      <c r="BS62" s="174" t="str">
        <f t="shared" si="4"/>
        <v/>
      </c>
      <c r="BT62" s="200">
        <v>46</v>
      </c>
      <c r="BU62" s="78"/>
      <c r="BV62" s="78"/>
      <c r="BW62" s="201" t="str">
        <f>IFERROR(INDEX('Classificação 2 encontros'!BC62:BC117,MATCH($N62,'Classificação 2 encontros'!$BK$17:$BK$72,0)),"")</f>
        <v/>
      </c>
      <c r="BX62" s="201" t="str">
        <f>IFERROR(INDEX('Classificação 2 encontros'!BD62:BD117,MATCH($N62,'Classificação 2 encontros'!$BK$17:$BK$72,0)),"")</f>
        <v/>
      </c>
      <c r="BY62" s="201" t="str">
        <f>IFERROR(INDEX('Classificação 2 encontros'!BE62:BE117,MATCH($N62,'Classificação 2 encontros'!$BK$17:$BK$72,0)),"")</f>
        <v/>
      </c>
      <c r="BZ62" s="201" t="str">
        <f>IFERROR(INDEX('Classificação 2 encontros'!BF62:BF117,MATCH($N62,'Classificação 2 encontros'!$BK$17:$BK$72,0)),"")</f>
        <v/>
      </c>
      <c r="CA62" s="201" t="str">
        <f>IFERROR(INDEX('Classificação 2 encontros'!BG62:BG117,MATCH($N62,'Classificação 2 encontros'!$BK$17:$BK$72,0)),"")</f>
        <v/>
      </c>
      <c r="CB62" s="201" t="str">
        <f>IFERROR(INDEX('Classificação 2 encontros'!BH62:BH117,MATCH($N62,'Classificação 2 encontros'!$BK$17:$BK$72,0)),"")</f>
        <v/>
      </c>
      <c r="CC62" s="201" t="str">
        <f>IFERROR(INDEX('Classificação 2 encontros'!#REF!,MATCH($N62,'Classificação 2 encontros'!$BK$17:$BK$72,0)),"")</f>
        <v/>
      </c>
      <c r="CD62" s="201" t="str">
        <f>IFERROR(INDEX('Classificação 2 encontros'!#REF!,MATCH($N62,'Classificação 2 encontros'!$BK$17:$BK$72,0)),"")</f>
        <v/>
      </c>
      <c r="CE62" s="201" t="str">
        <f>IFERROR(INDEX('Classificação 2 encontros'!BI62:BI117,MATCH($N62,'Classificação 2 encontros'!$BK$17:$BK$72,0)),"")</f>
        <v/>
      </c>
      <c r="CF62" s="201" t="str">
        <f>IFERROR(INDEX('Classificação 2 encontros'!#REF!,MATCH($N62,'Classificação 2 encontros'!$BK$17:$BK$72,0)),"")</f>
        <v/>
      </c>
      <c r="CG62" s="201" t="str">
        <f>IFERROR(INDEX('Classificação 2 encontros'!#REF!,MATCH($N62,'Classificação 2 encontros'!$BK$17:$BK$72,0)),"")</f>
        <v/>
      </c>
      <c r="CH62" s="174" t="str">
        <f t="shared" si="5"/>
        <v/>
      </c>
      <c r="CI62" s="200">
        <v>46</v>
      </c>
      <c r="CJ62" s="79"/>
      <c r="CL62" s="78"/>
      <c r="CM62" s="78"/>
    </row>
    <row r="63" spans="2:91" s="73" customFormat="1" ht="18.75" customHeight="1" x14ac:dyDescent="0.3">
      <c r="B63" s="195" t="str">
        <f>IFERROR(INDEX('Classificação 2 encontros'!B63:B118,MATCH($N63,'Classificação 2 encontros'!$J$17:$J$72,0)),"")</f>
        <v/>
      </c>
      <c r="C63" s="195" t="str">
        <f>IFERROR(INDEX('Classificação 2 encontros'!C63:C118,MATCH($N63,'Classificação 2 encontros'!$J$17:$J$72,0)),"")</f>
        <v/>
      </c>
      <c r="D63" s="196" t="str">
        <f>IFERROR(INDEX('Classificação 2 encontros'!D63:D118,MATCH($N63,'Classificação 2 encontros'!$J$17:$J$72,0)),"")</f>
        <v/>
      </c>
      <c r="E63" s="196" t="str">
        <f>IFERROR(INDEX('Classificação 2 encontros'!E63:E118,MATCH($N63,'Classificação 2 encontros'!$J$17:$J$72,0)),"")</f>
        <v/>
      </c>
      <c r="F63" s="196" t="str">
        <f>IFERROR(INDEX('Classificação 2 encontros'!F63:F118,MATCH($N63,'Classificação 2 encontros'!$J$17:$J$72,0)),"")</f>
        <v/>
      </c>
      <c r="G63" s="197" t="str">
        <f>IFERROR(INDEX('Classificação 2 encontros'!G63:G118,MATCH($N63,'Classificação 2 encontros'!$J$17:$J$72,0)),"")</f>
        <v/>
      </c>
      <c r="H63" s="196" t="str">
        <f>IFERROR(INDEX('Classificação 2 encontros'!#REF!,MATCH($N63,'Classificação 2 encontros'!$J$17:$J$72,0)),"")</f>
        <v/>
      </c>
      <c r="I63" s="196" t="str">
        <f>IFERROR(INDEX('Classificação 2 encontros'!#REF!,MATCH($N63,'Classificação 2 encontros'!$J$17:$J$72,0)),"")</f>
        <v/>
      </c>
      <c r="J63" s="197" t="str">
        <f>IFERROR(INDEX('Classificação 2 encontros'!H63:H118,MATCH($N63,'Classificação 2 encontros'!$J$17:$J$72,0)),"")</f>
        <v/>
      </c>
      <c r="K63" s="196" t="str">
        <f>IFERROR(INDEX('Classificação 2 encontros'!#REF!,MATCH($N63,'Classificação 2 encontros'!$J$17:$J$72,0)),"")</f>
        <v/>
      </c>
      <c r="L63" s="196" t="str">
        <f>IFERROR(INDEX('Classificação 2 encontros'!#REF!,MATCH($N63,'Classificação 2 encontros'!$J$17:$J$72,0)),"")</f>
        <v/>
      </c>
      <c r="M63" s="198" t="str">
        <f t="shared" si="0"/>
        <v/>
      </c>
      <c r="N63" s="199">
        <v>47</v>
      </c>
      <c r="O63" s="78"/>
      <c r="P63" s="78"/>
      <c r="Q63" s="201" t="str">
        <f>IFERROR(INDEX('Classificação 2 encontros'!M63:M118,MATCH($N63,'Classificação 2 encontros'!$U$17:$U$72,0)),"")</f>
        <v/>
      </c>
      <c r="R63" s="201" t="str">
        <f>IFERROR(INDEX('Classificação 2 encontros'!N63:N118,MATCH($N63,'Classificação 2 encontros'!$U$17:$U$72,0)),"")</f>
        <v/>
      </c>
      <c r="S63" s="203" t="str">
        <f>IFERROR(INDEX('Classificação 2 encontros'!O63:O118,MATCH($N63,'Classificação 2 encontros'!$U$17:$U$72,0)),"")</f>
        <v/>
      </c>
      <c r="T63" s="203" t="str">
        <f>IFERROR(INDEX('Classificação 2 encontros'!P63:P118,MATCH($N63,'Classificação 2 encontros'!$U$17:$U$72,0)),"")</f>
        <v/>
      </c>
      <c r="U63" s="203" t="str">
        <f>IFERROR(INDEX('Classificação 2 encontros'!Q63:Q118,MATCH($N63,'Classificação 2 encontros'!$U$17:$U$72,0)),"")</f>
        <v/>
      </c>
      <c r="V63" s="204" t="str">
        <f>IFERROR(INDEX('Classificação 2 encontros'!R63:R118,MATCH($N63,'Classificação 2 encontros'!$U$17:$U$72,0)),"")</f>
        <v/>
      </c>
      <c r="W63" s="203" t="str">
        <f>IFERROR(INDEX('Classificação 2 encontros'!#REF!,MATCH($N63,'Classificação 2 encontros'!$U$17:$U$72,0)),"")</f>
        <v/>
      </c>
      <c r="X63" s="203" t="str">
        <f>IFERROR(INDEX('Classificação 2 encontros'!#REF!,MATCH($N63,'Classificação 2 encontros'!$U$17:$U$72,0)),"")</f>
        <v/>
      </c>
      <c r="Y63" s="204" t="str">
        <f>IFERROR(INDEX('Classificação 2 encontros'!S63:S118,MATCH($N63,'Classificação 2 encontros'!$U$17:$U$72,0)),"")</f>
        <v/>
      </c>
      <c r="Z63" s="203" t="str">
        <f>IFERROR(INDEX('Classificação 2 encontros'!#REF!,MATCH($N63,'Classificação 2 encontros'!$U$17:$U$72,0)),"")</f>
        <v/>
      </c>
      <c r="AA63" s="203" t="str">
        <f>IFERROR(INDEX('Classificação 2 encontros'!#REF!,MATCH($N63,'Classificação 2 encontros'!$U$17:$U$72,0)),"")</f>
        <v/>
      </c>
      <c r="AB63" s="174" t="str">
        <f t="shared" si="1"/>
        <v/>
      </c>
      <c r="AC63" s="200">
        <v>47</v>
      </c>
      <c r="AD63" s="79"/>
      <c r="AF63" s="201" t="str">
        <f>IFERROR(INDEX('Classificação 2 encontros'!X63:X118,MATCH($N63,'Classificação 2 encontros'!$AF$17:$AF$72,0)),"")</f>
        <v/>
      </c>
      <c r="AG63" s="201" t="str">
        <f>IFERROR(INDEX('Classificação 2 encontros'!Y63:Y118,MATCH($N63,'Classificação 2 encontros'!$AF$17:$AF$72,0)),"")</f>
        <v/>
      </c>
      <c r="AH63" s="203" t="str">
        <f>IFERROR(INDEX('Classificação 2 encontros'!Z63:Z118,MATCH($N63,'Classificação 2 encontros'!$AF$17:$AF$72,0)),"")</f>
        <v/>
      </c>
      <c r="AI63" s="203" t="str">
        <f>IFERROR(INDEX('Classificação 2 encontros'!AA63:AA118,MATCH($N63,'Classificação 2 encontros'!$AF$17:$AF$72,0)),"")</f>
        <v/>
      </c>
      <c r="AJ63" s="203" t="str">
        <f>IFERROR(INDEX('Classificação 2 encontros'!AB63:AB118,MATCH($N63,'Classificação 2 encontros'!$AF$17:$AF$72,0)),"")</f>
        <v/>
      </c>
      <c r="AK63" s="204" t="str">
        <f>IFERROR(INDEX('Classificação 2 encontros'!AC63:AC118,MATCH($N63,'Classificação 2 encontros'!$AF$17:$AF$72,0)),"")</f>
        <v/>
      </c>
      <c r="AL63" s="203" t="str">
        <f>IFERROR(INDEX('Classificação 2 encontros'!#REF!,MATCH($N63,'Classificação 2 encontros'!$AF$17:$AF$72,0)),"")</f>
        <v/>
      </c>
      <c r="AM63" s="174" t="str">
        <f>IFERROR(INDEX('Classificação 2 encontros'!#REF!,MATCH($N63,'Classificação 2 encontros'!$AF$17:$AF$72,0)),"")</f>
        <v/>
      </c>
      <c r="AN63" s="204" t="str">
        <f>IFERROR(INDEX('Classificação 2 encontros'!AD63:AD118,MATCH($N63,'Classificação 2 encontros'!$AF$17:$AF$72,0)),"")</f>
        <v/>
      </c>
      <c r="AO63" s="203" t="str">
        <f>IFERROR(INDEX('Classificação 2 encontros'!#REF!,MATCH($N63,'Classificação 2 encontros'!$AF$17:$AF$72,0)),"")</f>
        <v/>
      </c>
      <c r="AP63" s="174" t="str">
        <f>IFERROR(INDEX('Classificação 2 encontros'!#REF!,MATCH($N63,'Classificação 2 encontros'!$AF$17:$AF$72,0)),"")</f>
        <v/>
      </c>
      <c r="AQ63" s="174" t="str">
        <f t="shared" si="2"/>
        <v/>
      </c>
      <c r="AR63" s="200">
        <v>47</v>
      </c>
      <c r="AS63" s="78"/>
      <c r="AT63" s="201" t="str">
        <f>IFERROR(INDEX('Classificação 2 encontros'!AH63:AH118,MATCH($N63,'Classificação 2 encontros'!$AP$17:$AP$72,0)),"")</f>
        <v/>
      </c>
      <c r="AU63" s="201" t="str">
        <f>IFERROR(INDEX('Classificação 2 encontros'!AI63:AI118,MATCH($N63,'Classificação 2 encontros'!$AP$17:$AP$72,0)),"")</f>
        <v/>
      </c>
      <c r="AV63" s="201" t="str">
        <f>IFERROR(INDEX('Classificação 2 encontros'!AJ63:AJ118,MATCH($N63,'Classificação 2 encontros'!$AP$17:$AP$72,0)),"")</f>
        <v/>
      </c>
      <c r="AW63" s="201" t="str">
        <f>IFERROR(INDEX('Classificação 2 encontros'!AK63:AK118,MATCH($N63,'Classificação 2 encontros'!$AP$17:$AP$72,0)),"")</f>
        <v/>
      </c>
      <c r="AX63" s="201" t="str">
        <f>IFERROR(INDEX('Classificação 2 encontros'!AL63:AL118,MATCH($N63,'Classificação 2 encontros'!$AP$17:$AP$72,0)),"")</f>
        <v/>
      </c>
      <c r="AY63" s="202" t="str">
        <f>IFERROR(INDEX('Classificação 2 encontros'!AM63:AM118,MATCH($N63,'Classificação 2 encontros'!$AP$17:$AP$72,0)),"")</f>
        <v/>
      </c>
      <c r="AZ63" s="201" t="str">
        <f>IFERROR(INDEX('Classificação 2 encontros'!#REF!,MATCH($N63,'Classificação 2 encontros'!$AP$17:$AP$72,0)),"")</f>
        <v/>
      </c>
      <c r="BA63" s="201" t="str">
        <f>IFERROR(INDEX('Classificação 2 encontros'!#REF!,MATCH($N63,'Classificação 2 encontros'!$AP$17:$AP$72,0)),"")</f>
        <v/>
      </c>
      <c r="BB63" s="202" t="str">
        <f>IFERROR(INDEX('Classificação 2 encontros'!AN63:AN118,MATCH($N63,'Classificação 2 encontros'!$AP$17:$AP$72,0)),"")</f>
        <v/>
      </c>
      <c r="BC63" s="201" t="str">
        <f>IFERROR(INDEX('Classificação 2 encontros'!#REF!,MATCH($N63,'Classificação 2 encontros'!$AP$17:$AP$72,0)),"")</f>
        <v/>
      </c>
      <c r="BD63" s="201" t="str">
        <f>IFERROR(INDEX('Classificação 2 encontros'!#REF!,MATCH($N63,'Classificação 2 encontros'!$AP$17:$AP$72,0)),"")</f>
        <v/>
      </c>
      <c r="BE63" s="174" t="str">
        <f t="shared" si="3"/>
        <v/>
      </c>
      <c r="BF63" s="200">
        <v>47</v>
      </c>
      <c r="BH63" s="201" t="str">
        <f>IFERROR(INDEX('Classificação 2 encontros'!AR63:AR118,MATCH($N63,'Classificação 2 encontros'!$AZ$17:$AZ$72,0)),"")</f>
        <v/>
      </c>
      <c r="BI63" s="201" t="str">
        <f>IFERROR(INDEX('Classificação 2 encontros'!AS63:AS118,MATCH($N63,'Classificação 2 encontros'!$AZ$17:$AZ$72,0)),"")</f>
        <v/>
      </c>
      <c r="BJ63" s="206" t="str">
        <f>IFERROR(INDEX('Classificação 2 encontros'!AT63:AT118,MATCH($N63,'Classificação 2 encontros'!$AZ$17:$AZ$72,0)),"")</f>
        <v/>
      </c>
      <c r="BK63" s="206" t="str">
        <f>IFERROR(INDEX('Classificação 2 encontros'!AU63:AU118,MATCH($N63,'Classificação 2 encontros'!$AZ$17:$AZ$72,0)),"")</f>
        <v/>
      </c>
      <c r="BL63" s="206" t="str">
        <f>IFERROR(INDEX('Classificação 2 encontros'!AV63:AV118,MATCH($N63,'Classificação 2 encontros'!$AZ$17:$AZ$72,0)),"")</f>
        <v/>
      </c>
      <c r="BM63" s="202" t="str">
        <f>IFERROR(INDEX('Classificação 2 encontros'!AW63:AW118,MATCH($N63,'Classificação 2 encontros'!$AZ$17:$AZ$72,0)),"")</f>
        <v/>
      </c>
      <c r="BN63" s="201" t="str">
        <f>IFERROR(INDEX('Classificação 2 encontros'!#REF!,MATCH($N63,'Classificação 2 encontros'!$AZ$17:$AZ$72,0)),"")</f>
        <v/>
      </c>
      <c r="BO63" s="201" t="str">
        <f>IFERROR(INDEX('Classificação 2 encontros'!#REF!,MATCH($N63,'Classificação 2 encontros'!$AZ$17:$AZ$72,0)),"")</f>
        <v/>
      </c>
      <c r="BP63" s="202" t="str">
        <f>IFERROR(INDEX('Classificação 2 encontros'!AX63:AX118,MATCH($N63,'Classificação 2 encontros'!$AZ$17:$AZ$72,0)),"")</f>
        <v/>
      </c>
      <c r="BQ63" s="201" t="str">
        <f>IFERROR(INDEX('Classificação 2 encontros'!#REF!,MATCH($N63,'Classificação 2 encontros'!$AZ$17:$AZ$72,0)),"")</f>
        <v/>
      </c>
      <c r="BR63" s="201" t="str">
        <f>IFERROR(INDEX('Classificação 2 encontros'!#REF!,MATCH($N63,'Classificação 2 encontros'!$AZ$17:$AZ$72,0)),"")</f>
        <v/>
      </c>
      <c r="BS63" s="174" t="str">
        <f t="shared" si="4"/>
        <v/>
      </c>
      <c r="BT63" s="200">
        <v>47</v>
      </c>
      <c r="BU63" s="78"/>
      <c r="BV63" s="78"/>
      <c r="BW63" s="201" t="str">
        <f>IFERROR(INDEX('Classificação 2 encontros'!BC63:BC118,MATCH($N63,'Classificação 2 encontros'!$BK$17:$BK$72,0)),"")</f>
        <v/>
      </c>
      <c r="BX63" s="201" t="str">
        <f>IFERROR(INDEX('Classificação 2 encontros'!BD63:BD118,MATCH($N63,'Classificação 2 encontros'!$BK$17:$BK$72,0)),"")</f>
        <v/>
      </c>
      <c r="BY63" s="201" t="str">
        <f>IFERROR(INDEX('Classificação 2 encontros'!BE63:BE118,MATCH($N63,'Classificação 2 encontros'!$BK$17:$BK$72,0)),"")</f>
        <v/>
      </c>
      <c r="BZ63" s="201" t="str">
        <f>IFERROR(INDEX('Classificação 2 encontros'!BF63:BF118,MATCH($N63,'Classificação 2 encontros'!$BK$17:$BK$72,0)),"")</f>
        <v/>
      </c>
      <c r="CA63" s="201" t="str">
        <f>IFERROR(INDEX('Classificação 2 encontros'!BG63:BG118,MATCH($N63,'Classificação 2 encontros'!$BK$17:$BK$72,0)),"")</f>
        <v/>
      </c>
      <c r="CB63" s="201" t="str">
        <f>IFERROR(INDEX('Classificação 2 encontros'!BH63:BH118,MATCH($N63,'Classificação 2 encontros'!$BK$17:$BK$72,0)),"")</f>
        <v/>
      </c>
      <c r="CC63" s="201" t="str">
        <f>IFERROR(INDEX('Classificação 2 encontros'!#REF!,MATCH($N63,'Classificação 2 encontros'!$BK$17:$BK$72,0)),"")</f>
        <v/>
      </c>
      <c r="CD63" s="201" t="str">
        <f>IFERROR(INDEX('Classificação 2 encontros'!#REF!,MATCH($N63,'Classificação 2 encontros'!$BK$17:$BK$72,0)),"")</f>
        <v/>
      </c>
      <c r="CE63" s="201" t="str">
        <f>IFERROR(INDEX('Classificação 2 encontros'!BI63:BI118,MATCH($N63,'Classificação 2 encontros'!$BK$17:$BK$72,0)),"")</f>
        <v/>
      </c>
      <c r="CF63" s="201" t="str">
        <f>IFERROR(INDEX('Classificação 2 encontros'!#REF!,MATCH($N63,'Classificação 2 encontros'!$BK$17:$BK$72,0)),"")</f>
        <v/>
      </c>
      <c r="CG63" s="201" t="str">
        <f>IFERROR(INDEX('Classificação 2 encontros'!#REF!,MATCH($N63,'Classificação 2 encontros'!$BK$17:$BK$72,0)),"")</f>
        <v/>
      </c>
      <c r="CH63" s="174" t="str">
        <f t="shared" si="5"/>
        <v/>
      </c>
      <c r="CI63" s="200">
        <v>47</v>
      </c>
      <c r="CJ63" s="79"/>
      <c r="CL63" s="78"/>
      <c r="CM63" s="78"/>
    </row>
    <row r="64" spans="2:91" s="73" customFormat="1" ht="18.75" customHeight="1" x14ac:dyDescent="0.3">
      <c r="B64" s="195" t="str">
        <f>IFERROR(INDEX('Classificação 2 encontros'!B64:B119,MATCH($N64,'Classificação 2 encontros'!$J$17:$J$72,0)),"")</f>
        <v/>
      </c>
      <c r="C64" s="195" t="str">
        <f>IFERROR(INDEX('Classificação 2 encontros'!C64:C119,MATCH($N64,'Classificação 2 encontros'!$J$17:$J$72,0)),"")</f>
        <v/>
      </c>
      <c r="D64" s="196" t="str">
        <f>IFERROR(INDEX('Classificação 2 encontros'!D64:D119,MATCH($N64,'Classificação 2 encontros'!$J$17:$J$72,0)),"")</f>
        <v/>
      </c>
      <c r="E64" s="196" t="str">
        <f>IFERROR(INDEX('Classificação 2 encontros'!E64:E119,MATCH($N64,'Classificação 2 encontros'!$J$17:$J$72,0)),"")</f>
        <v/>
      </c>
      <c r="F64" s="196" t="str">
        <f>IFERROR(INDEX('Classificação 2 encontros'!F64:F119,MATCH($N64,'Classificação 2 encontros'!$J$17:$J$72,0)),"")</f>
        <v/>
      </c>
      <c r="G64" s="197" t="str">
        <f>IFERROR(INDEX('Classificação 2 encontros'!G64:G119,MATCH($N64,'Classificação 2 encontros'!$J$17:$J$72,0)),"")</f>
        <v/>
      </c>
      <c r="H64" s="196" t="str">
        <f>IFERROR(INDEX('Classificação 2 encontros'!#REF!,MATCH($N64,'Classificação 2 encontros'!$J$17:$J$72,0)),"")</f>
        <v/>
      </c>
      <c r="I64" s="196" t="str">
        <f>IFERROR(INDEX('Classificação 2 encontros'!#REF!,MATCH($N64,'Classificação 2 encontros'!$J$17:$J$72,0)),"")</f>
        <v/>
      </c>
      <c r="J64" s="197" t="str">
        <f>IFERROR(INDEX('Classificação 2 encontros'!H64:H119,MATCH($N64,'Classificação 2 encontros'!$J$17:$J$72,0)),"")</f>
        <v/>
      </c>
      <c r="K64" s="196" t="str">
        <f>IFERROR(INDEX('Classificação 2 encontros'!#REF!,MATCH($N64,'Classificação 2 encontros'!$J$17:$J$72,0)),"")</f>
        <v/>
      </c>
      <c r="L64" s="196" t="str">
        <f>IFERROR(INDEX('Classificação 2 encontros'!#REF!,MATCH($N64,'Classificação 2 encontros'!$J$17:$J$72,0)),"")</f>
        <v/>
      </c>
      <c r="M64" s="198" t="str">
        <f t="shared" si="0"/>
        <v/>
      </c>
      <c r="N64" s="199">
        <v>48</v>
      </c>
      <c r="O64" s="78"/>
      <c r="P64" s="78"/>
      <c r="Q64" s="201" t="str">
        <f>IFERROR(INDEX('Classificação 2 encontros'!M64:M119,MATCH($N64,'Classificação 2 encontros'!$U$17:$U$72,0)),"")</f>
        <v/>
      </c>
      <c r="R64" s="201" t="str">
        <f>IFERROR(INDEX('Classificação 2 encontros'!N64:N119,MATCH($N64,'Classificação 2 encontros'!$U$17:$U$72,0)),"")</f>
        <v/>
      </c>
      <c r="S64" s="203" t="str">
        <f>IFERROR(INDEX('Classificação 2 encontros'!O64:O119,MATCH($N64,'Classificação 2 encontros'!$U$17:$U$72,0)),"")</f>
        <v/>
      </c>
      <c r="T64" s="203" t="str">
        <f>IFERROR(INDEX('Classificação 2 encontros'!P64:P119,MATCH($N64,'Classificação 2 encontros'!$U$17:$U$72,0)),"")</f>
        <v/>
      </c>
      <c r="U64" s="203" t="str">
        <f>IFERROR(INDEX('Classificação 2 encontros'!Q64:Q119,MATCH($N64,'Classificação 2 encontros'!$U$17:$U$72,0)),"")</f>
        <v/>
      </c>
      <c r="V64" s="204" t="str">
        <f>IFERROR(INDEX('Classificação 2 encontros'!R64:R119,MATCH($N64,'Classificação 2 encontros'!$U$17:$U$72,0)),"")</f>
        <v/>
      </c>
      <c r="W64" s="203" t="str">
        <f>IFERROR(INDEX('Classificação 2 encontros'!#REF!,MATCH($N64,'Classificação 2 encontros'!$U$17:$U$72,0)),"")</f>
        <v/>
      </c>
      <c r="X64" s="203" t="str">
        <f>IFERROR(INDEX('Classificação 2 encontros'!#REF!,MATCH($N64,'Classificação 2 encontros'!$U$17:$U$72,0)),"")</f>
        <v/>
      </c>
      <c r="Y64" s="204" t="str">
        <f>IFERROR(INDEX('Classificação 2 encontros'!S64:S119,MATCH($N64,'Classificação 2 encontros'!$U$17:$U$72,0)),"")</f>
        <v/>
      </c>
      <c r="Z64" s="203" t="str">
        <f>IFERROR(INDEX('Classificação 2 encontros'!#REF!,MATCH($N64,'Classificação 2 encontros'!$U$17:$U$72,0)),"")</f>
        <v/>
      </c>
      <c r="AA64" s="203" t="str">
        <f>IFERROR(INDEX('Classificação 2 encontros'!#REF!,MATCH($N64,'Classificação 2 encontros'!$U$17:$U$72,0)),"")</f>
        <v/>
      </c>
      <c r="AB64" s="174" t="str">
        <f t="shared" si="1"/>
        <v/>
      </c>
      <c r="AC64" s="200">
        <v>48</v>
      </c>
      <c r="AD64" s="79"/>
      <c r="AF64" s="201" t="str">
        <f>IFERROR(INDEX('Classificação 2 encontros'!X64:X119,MATCH($N64,'Classificação 2 encontros'!$AF$17:$AF$72,0)),"")</f>
        <v/>
      </c>
      <c r="AG64" s="201" t="str">
        <f>IFERROR(INDEX('Classificação 2 encontros'!Y64:Y119,MATCH($N64,'Classificação 2 encontros'!$AF$17:$AF$72,0)),"")</f>
        <v/>
      </c>
      <c r="AH64" s="203" t="str">
        <f>IFERROR(INDEX('Classificação 2 encontros'!Z64:Z119,MATCH($N64,'Classificação 2 encontros'!$AF$17:$AF$72,0)),"")</f>
        <v/>
      </c>
      <c r="AI64" s="203" t="str">
        <f>IFERROR(INDEX('Classificação 2 encontros'!AA64:AA119,MATCH($N64,'Classificação 2 encontros'!$AF$17:$AF$72,0)),"")</f>
        <v/>
      </c>
      <c r="AJ64" s="203" t="str">
        <f>IFERROR(INDEX('Classificação 2 encontros'!AB64:AB119,MATCH($N64,'Classificação 2 encontros'!$AF$17:$AF$72,0)),"")</f>
        <v/>
      </c>
      <c r="AK64" s="204" t="str">
        <f>IFERROR(INDEX('Classificação 2 encontros'!AC64:AC119,MATCH($N64,'Classificação 2 encontros'!$AF$17:$AF$72,0)),"")</f>
        <v/>
      </c>
      <c r="AL64" s="203" t="str">
        <f>IFERROR(INDEX('Classificação 2 encontros'!#REF!,MATCH($N64,'Classificação 2 encontros'!$AF$17:$AF$72,0)),"")</f>
        <v/>
      </c>
      <c r="AM64" s="174" t="str">
        <f>IFERROR(INDEX('Classificação 2 encontros'!#REF!,MATCH($N64,'Classificação 2 encontros'!$AF$17:$AF$72,0)),"")</f>
        <v/>
      </c>
      <c r="AN64" s="204" t="str">
        <f>IFERROR(INDEX('Classificação 2 encontros'!AD64:AD119,MATCH($N64,'Classificação 2 encontros'!$AF$17:$AF$72,0)),"")</f>
        <v/>
      </c>
      <c r="AO64" s="203" t="str">
        <f>IFERROR(INDEX('Classificação 2 encontros'!#REF!,MATCH($N64,'Classificação 2 encontros'!$AF$17:$AF$72,0)),"")</f>
        <v/>
      </c>
      <c r="AP64" s="174" t="str">
        <f>IFERROR(INDEX('Classificação 2 encontros'!#REF!,MATCH($N64,'Classificação 2 encontros'!$AF$17:$AF$72,0)),"")</f>
        <v/>
      </c>
      <c r="AQ64" s="174" t="str">
        <f t="shared" si="2"/>
        <v/>
      </c>
      <c r="AR64" s="200">
        <v>48</v>
      </c>
      <c r="AS64" s="78"/>
      <c r="AT64" s="201" t="str">
        <f>IFERROR(INDEX('Classificação 2 encontros'!AH64:AH119,MATCH($N64,'Classificação 2 encontros'!$AP$17:$AP$72,0)),"")</f>
        <v/>
      </c>
      <c r="AU64" s="201" t="str">
        <f>IFERROR(INDEX('Classificação 2 encontros'!AI64:AI119,MATCH($N64,'Classificação 2 encontros'!$AP$17:$AP$72,0)),"")</f>
        <v/>
      </c>
      <c r="AV64" s="201" t="str">
        <f>IFERROR(INDEX('Classificação 2 encontros'!AJ64:AJ119,MATCH($N64,'Classificação 2 encontros'!$AP$17:$AP$72,0)),"")</f>
        <v/>
      </c>
      <c r="AW64" s="201" t="str">
        <f>IFERROR(INDEX('Classificação 2 encontros'!AK64:AK119,MATCH($N64,'Classificação 2 encontros'!$AP$17:$AP$72,0)),"")</f>
        <v/>
      </c>
      <c r="AX64" s="201" t="str">
        <f>IFERROR(INDEX('Classificação 2 encontros'!AL64:AL119,MATCH($N64,'Classificação 2 encontros'!$AP$17:$AP$72,0)),"")</f>
        <v/>
      </c>
      <c r="AY64" s="202" t="str">
        <f>IFERROR(INDEX('Classificação 2 encontros'!AM64:AM119,MATCH($N64,'Classificação 2 encontros'!$AP$17:$AP$72,0)),"")</f>
        <v/>
      </c>
      <c r="AZ64" s="201" t="str">
        <f>IFERROR(INDEX('Classificação 2 encontros'!#REF!,MATCH($N64,'Classificação 2 encontros'!$AP$17:$AP$72,0)),"")</f>
        <v/>
      </c>
      <c r="BA64" s="201" t="str">
        <f>IFERROR(INDEX('Classificação 2 encontros'!#REF!,MATCH($N64,'Classificação 2 encontros'!$AP$17:$AP$72,0)),"")</f>
        <v/>
      </c>
      <c r="BB64" s="202" t="str">
        <f>IFERROR(INDEX('Classificação 2 encontros'!AN64:AN119,MATCH($N64,'Classificação 2 encontros'!$AP$17:$AP$72,0)),"")</f>
        <v/>
      </c>
      <c r="BC64" s="201" t="str">
        <f>IFERROR(INDEX('Classificação 2 encontros'!#REF!,MATCH($N64,'Classificação 2 encontros'!$AP$17:$AP$72,0)),"")</f>
        <v/>
      </c>
      <c r="BD64" s="201" t="str">
        <f>IFERROR(INDEX('Classificação 2 encontros'!#REF!,MATCH($N64,'Classificação 2 encontros'!$AP$17:$AP$72,0)),"")</f>
        <v/>
      </c>
      <c r="BE64" s="174" t="str">
        <f t="shared" si="3"/>
        <v/>
      </c>
      <c r="BF64" s="200">
        <v>48</v>
      </c>
      <c r="BH64" s="201" t="str">
        <f>IFERROR(INDEX('Classificação 2 encontros'!AR64:AR119,MATCH($N64,'Classificação 2 encontros'!$AZ$17:$AZ$72,0)),"")</f>
        <v/>
      </c>
      <c r="BI64" s="201" t="str">
        <f>IFERROR(INDEX('Classificação 2 encontros'!AS64:AS119,MATCH($N64,'Classificação 2 encontros'!$AZ$17:$AZ$72,0)),"")</f>
        <v/>
      </c>
      <c r="BJ64" s="206" t="str">
        <f>IFERROR(INDEX('Classificação 2 encontros'!AT64:AT119,MATCH($N64,'Classificação 2 encontros'!$AZ$17:$AZ$72,0)),"")</f>
        <v/>
      </c>
      <c r="BK64" s="206" t="str">
        <f>IFERROR(INDEX('Classificação 2 encontros'!AU64:AU119,MATCH($N64,'Classificação 2 encontros'!$AZ$17:$AZ$72,0)),"")</f>
        <v/>
      </c>
      <c r="BL64" s="206" t="str">
        <f>IFERROR(INDEX('Classificação 2 encontros'!AV64:AV119,MATCH($N64,'Classificação 2 encontros'!$AZ$17:$AZ$72,0)),"")</f>
        <v/>
      </c>
      <c r="BM64" s="202" t="str">
        <f>IFERROR(INDEX('Classificação 2 encontros'!AW64:AW119,MATCH($N64,'Classificação 2 encontros'!$AZ$17:$AZ$72,0)),"")</f>
        <v/>
      </c>
      <c r="BN64" s="201" t="str">
        <f>IFERROR(INDEX('Classificação 2 encontros'!#REF!,MATCH($N64,'Classificação 2 encontros'!$AZ$17:$AZ$72,0)),"")</f>
        <v/>
      </c>
      <c r="BO64" s="201" t="str">
        <f>IFERROR(INDEX('Classificação 2 encontros'!#REF!,MATCH($N64,'Classificação 2 encontros'!$AZ$17:$AZ$72,0)),"")</f>
        <v/>
      </c>
      <c r="BP64" s="202" t="str">
        <f>IFERROR(INDEX('Classificação 2 encontros'!AX64:AX119,MATCH($N64,'Classificação 2 encontros'!$AZ$17:$AZ$72,0)),"")</f>
        <v/>
      </c>
      <c r="BQ64" s="201" t="str">
        <f>IFERROR(INDEX('Classificação 2 encontros'!#REF!,MATCH($N64,'Classificação 2 encontros'!$AZ$17:$AZ$72,0)),"")</f>
        <v/>
      </c>
      <c r="BR64" s="201" t="str">
        <f>IFERROR(INDEX('Classificação 2 encontros'!#REF!,MATCH($N64,'Classificação 2 encontros'!$AZ$17:$AZ$72,0)),"")</f>
        <v/>
      </c>
      <c r="BS64" s="174" t="str">
        <f t="shared" si="4"/>
        <v/>
      </c>
      <c r="BT64" s="200">
        <v>48</v>
      </c>
      <c r="BU64" s="78"/>
      <c r="BV64" s="78"/>
      <c r="BW64" s="201" t="str">
        <f>IFERROR(INDEX('Classificação 2 encontros'!BC64:BC119,MATCH($N64,'Classificação 2 encontros'!$BK$17:$BK$72,0)),"")</f>
        <v/>
      </c>
      <c r="BX64" s="201" t="str">
        <f>IFERROR(INDEX('Classificação 2 encontros'!BD64:BD119,MATCH($N64,'Classificação 2 encontros'!$BK$17:$BK$72,0)),"")</f>
        <v/>
      </c>
      <c r="BY64" s="201" t="str">
        <f>IFERROR(INDEX('Classificação 2 encontros'!BE64:BE119,MATCH($N64,'Classificação 2 encontros'!$BK$17:$BK$72,0)),"")</f>
        <v/>
      </c>
      <c r="BZ64" s="201" t="str">
        <f>IFERROR(INDEX('Classificação 2 encontros'!BF64:BF119,MATCH($N64,'Classificação 2 encontros'!$BK$17:$BK$72,0)),"")</f>
        <v/>
      </c>
      <c r="CA64" s="201" t="str">
        <f>IFERROR(INDEX('Classificação 2 encontros'!BG64:BG119,MATCH($N64,'Classificação 2 encontros'!$BK$17:$BK$72,0)),"")</f>
        <v/>
      </c>
      <c r="CB64" s="201" t="str">
        <f>IFERROR(INDEX('Classificação 2 encontros'!BH64:BH119,MATCH($N64,'Classificação 2 encontros'!$BK$17:$BK$72,0)),"")</f>
        <v/>
      </c>
      <c r="CC64" s="201" t="str">
        <f>IFERROR(INDEX('Classificação 2 encontros'!#REF!,MATCH($N64,'Classificação 2 encontros'!$BK$17:$BK$72,0)),"")</f>
        <v/>
      </c>
      <c r="CD64" s="201" t="str">
        <f>IFERROR(INDEX('Classificação 2 encontros'!#REF!,MATCH($N64,'Classificação 2 encontros'!$BK$17:$BK$72,0)),"")</f>
        <v/>
      </c>
      <c r="CE64" s="201" t="str">
        <f>IFERROR(INDEX('Classificação 2 encontros'!BI64:BI119,MATCH($N64,'Classificação 2 encontros'!$BK$17:$BK$72,0)),"")</f>
        <v/>
      </c>
      <c r="CF64" s="201" t="str">
        <f>IFERROR(INDEX('Classificação 2 encontros'!#REF!,MATCH($N64,'Classificação 2 encontros'!$BK$17:$BK$72,0)),"")</f>
        <v/>
      </c>
      <c r="CG64" s="201" t="str">
        <f>IFERROR(INDEX('Classificação 2 encontros'!#REF!,MATCH($N64,'Classificação 2 encontros'!$BK$17:$BK$72,0)),"")</f>
        <v/>
      </c>
      <c r="CH64" s="174" t="str">
        <f t="shared" si="5"/>
        <v/>
      </c>
      <c r="CI64" s="200">
        <v>48</v>
      </c>
      <c r="CJ64" s="79"/>
      <c r="CL64" s="78"/>
      <c r="CM64" s="78"/>
    </row>
    <row r="65" spans="2:91" s="73" customFormat="1" ht="18.75" customHeight="1" x14ac:dyDescent="0.3">
      <c r="B65" s="195" t="str">
        <f>IFERROR(INDEX('Classificação 2 encontros'!B65:B120,MATCH($N65,'Classificação 2 encontros'!$J$17:$J$72,0)),"")</f>
        <v/>
      </c>
      <c r="C65" s="195" t="str">
        <f>IFERROR(INDEX('Classificação 2 encontros'!C65:C120,MATCH($N65,'Classificação 2 encontros'!$J$17:$J$72,0)),"")</f>
        <v/>
      </c>
      <c r="D65" s="196" t="str">
        <f>IFERROR(INDEX('Classificação 2 encontros'!D65:D120,MATCH($N65,'Classificação 2 encontros'!$J$17:$J$72,0)),"")</f>
        <v/>
      </c>
      <c r="E65" s="196" t="str">
        <f>IFERROR(INDEX('Classificação 2 encontros'!E65:E120,MATCH($N65,'Classificação 2 encontros'!$J$17:$J$72,0)),"")</f>
        <v/>
      </c>
      <c r="F65" s="196" t="str">
        <f>IFERROR(INDEX('Classificação 2 encontros'!F65:F120,MATCH($N65,'Classificação 2 encontros'!$J$17:$J$72,0)),"")</f>
        <v/>
      </c>
      <c r="G65" s="197" t="str">
        <f>IFERROR(INDEX('Classificação 2 encontros'!G65:G120,MATCH($N65,'Classificação 2 encontros'!$J$17:$J$72,0)),"")</f>
        <v/>
      </c>
      <c r="H65" s="196" t="str">
        <f>IFERROR(INDEX('Classificação 2 encontros'!#REF!,MATCH($N65,'Classificação 2 encontros'!$J$17:$J$72,0)),"")</f>
        <v/>
      </c>
      <c r="I65" s="196" t="str">
        <f>IFERROR(INDEX('Classificação 2 encontros'!#REF!,MATCH($N65,'Classificação 2 encontros'!$J$17:$J$72,0)),"")</f>
        <v/>
      </c>
      <c r="J65" s="197" t="str">
        <f>IFERROR(INDEX('Classificação 2 encontros'!H65:H120,MATCH($N65,'Classificação 2 encontros'!$J$17:$J$72,0)),"")</f>
        <v/>
      </c>
      <c r="K65" s="196" t="str">
        <f>IFERROR(INDEX('Classificação 2 encontros'!#REF!,MATCH($N65,'Classificação 2 encontros'!$J$17:$J$72,0)),"")</f>
        <v/>
      </c>
      <c r="L65" s="196" t="str">
        <f>IFERROR(INDEX('Classificação 2 encontros'!#REF!,MATCH($N65,'Classificação 2 encontros'!$J$17:$J$72,0)),"")</f>
        <v/>
      </c>
      <c r="M65" s="198" t="str">
        <f t="shared" si="0"/>
        <v/>
      </c>
      <c r="N65" s="199">
        <v>49</v>
      </c>
      <c r="O65" s="78"/>
      <c r="P65" s="78"/>
      <c r="Q65" s="201" t="str">
        <f>IFERROR(INDEX('Classificação 2 encontros'!M65:M120,MATCH($N65,'Classificação 2 encontros'!$U$17:$U$72,0)),"")</f>
        <v/>
      </c>
      <c r="R65" s="201" t="str">
        <f>IFERROR(INDEX('Classificação 2 encontros'!N65:N120,MATCH($N65,'Classificação 2 encontros'!$U$17:$U$72,0)),"")</f>
        <v/>
      </c>
      <c r="S65" s="203" t="str">
        <f>IFERROR(INDEX('Classificação 2 encontros'!O65:O120,MATCH($N65,'Classificação 2 encontros'!$U$17:$U$72,0)),"")</f>
        <v/>
      </c>
      <c r="T65" s="203" t="str">
        <f>IFERROR(INDEX('Classificação 2 encontros'!P65:P120,MATCH($N65,'Classificação 2 encontros'!$U$17:$U$72,0)),"")</f>
        <v/>
      </c>
      <c r="U65" s="203" t="str">
        <f>IFERROR(INDEX('Classificação 2 encontros'!Q65:Q120,MATCH($N65,'Classificação 2 encontros'!$U$17:$U$72,0)),"")</f>
        <v/>
      </c>
      <c r="V65" s="204" t="str">
        <f>IFERROR(INDEX('Classificação 2 encontros'!R65:R120,MATCH($N65,'Classificação 2 encontros'!$U$17:$U$72,0)),"")</f>
        <v/>
      </c>
      <c r="W65" s="203" t="str">
        <f>IFERROR(INDEX('Classificação 2 encontros'!#REF!,MATCH($N65,'Classificação 2 encontros'!$U$17:$U$72,0)),"")</f>
        <v/>
      </c>
      <c r="X65" s="203" t="str">
        <f>IFERROR(INDEX('Classificação 2 encontros'!#REF!,MATCH($N65,'Classificação 2 encontros'!$U$17:$U$72,0)),"")</f>
        <v/>
      </c>
      <c r="Y65" s="204" t="str">
        <f>IFERROR(INDEX('Classificação 2 encontros'!S65:S120,MATCH($N65,'Classificação 2 encontros'!$U$17:$U$72,0)),"")</f>
        <v/>
      </c>
      <c r="Z65" s="203" t="str">
        <f>IFERROR(INDEX('Classificação 2 encontros'!#REF!,MATCH($N65,'Classificação 2 encontros'!$U$17:$U$72,0)),"")</f>
        <v/>
      </c>
      <c r="AA65" s="203" t="str">
        <f>IFERROR(INDEX('Classificação 2 encontros'!#REF!,MATCH($N65,'Classificação 2 encontros'!$U$17:$U$72,0)),"")</f>
        <v/>
      </c>
      <c r="AB65" s="174" t="str">
        <f t="shared" si="1"/>
        <v/>
      </c>
      <c r="AC65" s="200">
        <v>49</v>
      </c>
      <c r="AD65" s="79"/>
      <c r="AF65" s="201" t="str">
        <f>IFERROR(INDEX('Classificação 2 encontros'!X65:X120,MATCH($N65,'Classificação 2 encontros'!$AF$17:$AF$72,0)),"")</f>
        <v/>
      </c>
      <c r="AG65" s="201" t="str">
        <f>IFERROR(INDEX('Classificação 2 encontros'!Y65:Y120,MATCH($N65,'Classificação 2 encontros'!$AF$17:$AF$72,0)),"")</f>
        <v/>
      </c>
      <c r="AH65" s="203" t="str">
        <f>IFERROR(INDEX('Classificação 2 encontros'!Z65:Z120,MATCH($N65,'Classificação 2 encontros'!$AF$17:$AF$72,0)),"")</f>
        <v/>
      </c>
      <c r="AI65" s="203" t="str">
        <f>IFERROR(INDEX('Classificação 2 encontros'!AA65:AA120,MATCH($N65,'Classificação 2 encontros'!$AF$17:$AF$72,0)),"")</f>
        <v/>
      </c>
      <c r="AJ65" s="203" t="str">
        <f>IFERROR(INDEX('Classificação 2 encontros'!AB65:AB120,MATCH($N65,'Classificação 2 encontros'!$AF$17:$AF$72,0)),"")</f>
        <v/>
      </c>
      <c r="AK65" s="204" t="str">
        <f>IFERROR(INDEX('Classificação 2 encontros'!AC65:AC120,MATCH($N65,'Classificação 2 encontros'!$AF$17:$AF$72,0)),"")</f>
        <v/>
      </c>
      <c r="AL65" s="203" t="str">
        <f>IFERROR(INDEX('Classificação 2 encontros'!#REF!,MATCH($N65,'Classificação 2 encontros'!$AF$17:$AF$72,0)),"")</f>
        <v/>
      </c>
      <c r="AM65" s="174" t="str">
        <f>IFERROR(INDEX('Classificação 2 encontros'!#REF!,MATCH($N65,'Classificação 2 encontros'!$AF$17:$AF$72,0)),"")</f>
        <v/>
      </c>
      <c r="AN65" s="204" t="str">
        <f>IFERROR(INDEX('Classificação 2 encontros'!AD65:AD120,MATCH($N65,'Classificação 2 encontros'!$AF$17:$AF$72,0)),"")</f>
        <v/>
      </c>
      <c r="AO65" s="203" t="str">
        <f>IFERROR(INDEX('Classificação 2 encontros'!#REF!,MATCH($N65,'Classificação 2 encontros'!$AF$17:$AF$72,0)),"")</f>
        <v/>
      </c>
      <c r="AP65" s="174" t="str">
        <f>IFERROR(INDEX('Classificação 2 encontros'!#REF!,MATCH($N65,'Classificação 2 encontros'!$AF$17:$AF$72,0)),"")</f>
        <v/>
      </c>
      <c r="AQ65" s="174" t="str">
        <f t="shared" si="2"/>
        <v/>
      </c>
      <c r="AR65" s="200">
        <v>49</v>
      </c>
      <c r="AS65" s="78"/>
      <c r="AT65" s="201" t="str">
        <f>IFERROR(INDEX('Classificação 2 encontros'!AH65:AH120,MATCH($N65,'Classificação 2 encontros'!$AP$17:$AP$72,0)),"")</f>
        <v/>
      </c>
      <c r="AU65" s="201" t="str">
        <f>IFERROR(INDEX('Classificação 2 encontros'!AI65:AI120,MATCH($N65,'Classificação 2 encontros'!$AP$17:$AP$72,0)),"")</f>
        <v/>
      </c>
      <c r="AV65" s="201" t="str">
        <f>IFERROR(INDEX('Classificação 2 encontros'!AJ65:AJ120,MATCH($N65,'Classificação 2 encontros'!$AP$17:$AP$72,0)),"")</f>
        <v/>
      </c>
      <c r="AW65" s="201" t="str">
        <f>IFERROR(INDEX('Classificação 2 encontros'!AK65:AK120,MATCH($N65,'Classificação 2 encontros'!$AP$17:$AP$72,0)),"")</f>
        <v/>
      </c>
      <c r="AX65" s="201" t="str">
        <f>IFERROR(INDEX('Classificação 2 encontros'!AL65:AL120,MATCH($N65,'Classificação 2 encontros'!$AP$17:$AP$72,0)),"")</f>
        <v/>
      </c>
      <c r="AY65" s="202" t="str">
        <f>IFERROR(INDEX('Classificação 2 encontros'!AM65:AM120,MATCH($N65,'Classificação 2 encontros'!$AP$17:$AP$72,0)),"")</f>
        <v/>
      </c>
      <c r="AZ65" s="201" t="str">
        <f>IFERROR(INDEX('Classificação 2 encontros'!#REF!,MATCH($N65,'Classificação 2 encontros'!$AP$17:$AP$72,0)),"")</f>
        <v/>
      </c>
      <c r="BA65" s="201" t="str">
        <f>IFERROR(INDEX('Classificação 2 encontros'!#REF!,MATCH($N65,'Classificação 2 encontros'!$AP$17:$AP$72,0)),"")</f>
        <v/>
      </c>
      <c r="BB65" s="202" t="str">
        <f>IFERROR(INDEX('Classificação 2 encontros'!AN65:AN120,MATCH($N65,'Classificação 2 encontros'!$AP$17:$AP$72,0)),"")</f>
        <v/>
      </c>
      <c r="BC65" s="201" t="str">
        <f>IFERROR(INDEX('Classificação 2 encontros'!#REF!,MATCH($N65,'Classificação 2 encontros'!$AP$17:$AP$72,0)),"")</f>
        <v/>
      </c>
      <c r="BD65" s="201" t="str">
        <f>IFERROR(INDEX('Classificação 2 encontros'!#REF!,MATCH($N65,'Classificação 2 encontros'!$AP$17:$AP$72,0)),"")</f>
        <v/>
      </c>
      <c r="BE65" s="174" t="str">
        <f t="shared" si="3"/>
        <v/>
      </c>
      <c r="BF65" s="200">
        <v>49</v>
      </c>
      <c r="BH65" s="201" t="str">
        <f>IFERROR(INDEX('Classificação 2 encontros'!AR65:AR120,MATCH($N65,'Classificação 2 encontros'!$AZ$17:$AZ$72,0)),"")</f>
        <v/>
      </c>
      <c r="BI65" s="201" t="str">
        <f>IFERROR(INDEX('Classificação 2 encontros'!AS65:AS120,MATCH($N65,'Classificação 2 encontros'!$AZ$17:$AZ$72,0)),"")</f>
        <v/>
      </c>
      <c r="BJ65" s="206" t="str">
        <f>IFERROR(INDEX('Classificação 2 encontros'!AT65:AT120,MATCH($N65,'Classificação 2 encontros'!$AZ$17:$AZ$72,0)),"")</f>
        <v/>
      </c>
      <c r="BK65" s="206" t="str">
        <f>IFERROR(INDEX('Classificação 2 encontros'!AU65:AU120,MATCH($N65,'Classificação 2 encontros'!$AZ$17:$AZ$72,0)),"")</f>
        <v/>
      </c>
      <c r="BL65" s="206" t="str">
        <f>IFERROR(INDEX('Classificação 2 encontros'!AV65:AV120,MATCH($N65,'Classificação 2 encontros'!$AZ$17:$AZ$72,0)),"")</f>
        <v/>
      </c>
      <c r="BM65" s="202" t="str">
        <f>IFERROR(INDEX('Classificação 2 encontros'!AW65:AW120,MATCH($N65,'Classificação 2 encontros'!$AZ$17:$AZ$72,0)),"")</f>
        <v/>
      </c>
      <c r="BN65" s="201" t="str">
        <f>IFERROR(INDEX('Classificação 2 encontros'!#REF!,MATCH($N65,'Classificação 2 encontros'!$AZ$17:$AZ$72,0)),"")</f>
        <v/>
      </c>
      <c r="BO65" s="201" t="str">
        <f>IFERROR(INDEX('Classificação 2 encontros'!#REF!,MATCH($N65,'Classificação 2 encontros'!$AZ$17:$AZ$72,0)),"")</f>
        <v/>
      </c>
      <c r="BP65" s="202" t="str">
        <f>IFERROR(INDEX('Classificação 2 encontros'!AX65:AX120,MATCH($N65,'Classificação 2 encontros'!$AZ$17:$AZ$72,0)),"")</f>
        <v/>
      </c>
      <c r="BQ65" s="201" t="str">
        <f>IFERROR(INDEX('Classificação 2 encontros'!#REF!,MATCH($N65,'Classificação 2 encontros'!$AZ$17:$AZ$72,0)),"")</f>
        <v/>
      </c>
      <c r="BR65" s="201" t="str">
        <f>IFERROR(INDEX('Classificação 2 encontros'!#REF!,MATCH($N65,'Classificação 2 encontros'!$AZ$17:$AZ$72,0)),"")</f>
        <v/>
      </c>
      <c r="BS65" s="174" t="str">
        <f t="shared" si="4"/>
        <v/>
      </c>
      <c r="BT65" s="200">
        <v>49</v>
      </c>
      <c r="BU65" s="78"/>
      <c r="BV65" s="78"/>
      <c r="BW65" s="201" t="str">
        <f>IFERROR(INDEX('Classificação 2 encontros'!BC65:BC120,MATCH($N65,'Classificação 2 encontros'!$BK$17:$BK$72,0)),"")</f>
        <v/>
      </c>
      <c r="BX65" s="201" t="str">
        <f>IFERROR(INDEX('Classificação 2 encontros'!BD65:BD120,MATCH($N65,'Classificação 2 encontros'!$BK$17:$BK$72,0)),"")</f>
        <v/>
      </c>
      <c r="BY65" s="201" t="str">
        <f>IFERROR(INDEX('Classificação 2 encontros'!BE65:BE120,MATCH($N65,'Classificação 2 encontros'!$BK$17:$BK$72,0)),"")</f>
        <v/>
      </c>
      <c r="BZ65" s="201" t="str">
        <f>IFERROR(INDEX('Classificação 2 encontros'!BF65:BF120,MATCH($N65,'Classificação 2 encontros'!$BK$17:$BK$72,0)),"")</f>
        <v/>
      </c>
      <c r="CA65" s="201" t="str">
        <f>IFERROR(INDEX('Classificação 2 encontros'!BG65:BG120,MATCH($N65,'Classificação 2 encontros'!$BK$17:$BK$72,0)),"")</f>
        <v/>
      </c>
      <c r="CB65" s="201" t="str">
        <f>IFERROR(INDEX('Classificação 2 encontros'!BH65:BH120,MATCH($N65,'Classificação 2 encontros'!$BK$17:$BK$72,0)),"")</f>
        <v/>
      </c>
      <c r="CC65" s="201" t="str">
        <f>IFERROR(INDEX('Classificação 2 encontros'!#REF!,MATCH($N65,'Classificação 2 encontros'!$BK$17:$BK$72,0)),"")</f>
        <v/>
      </c>
      <c r="CD65" s="201" t="str">
        <f>IFERROR(INDEX('Classificação 2 encontros'!#REF!,MATCH($N65,'Classificação 2 encontros'!$BK$17:$BK$72,0)),"")</f>
        <v/>
      </c>
      <c r="CE65" s="201" t="str">
        <f>IFERROR(INDEX('Classificação 2 encontros'!BI65:BI120,MATCH($N65,'Classificação 2 encontros'!$BK$17:$BK$72,0)),"")</f>
        <v/>
      </c>
      <c r="CF65" s="201" t="str">
        <f>IFERROR(INDEX('Classificação 2 encontros'!#REF!,MATCH($N65,'Classificação 2 encontros'!$BK$17:$BK$72,0)),"")</f>
        <v/>
      </c>
      <c r="CG65" s="201" t="str">
        <f>IFERROR(INDEX('Classificação 2 encontros'!#REF!,MATCH($N65,'Classificação 2 encontros'!$BK$17:$BK$72,0)),"")</f>
        <v/>
      </c>
      <c r="CH65" s="174" t="str">
        <f t="shared" si="5"/>
        <v/>
      </c>
      <c r="CI65" s="200">
        <v>49</v>
      </c>
      <c r="CJ65" s="79"/>
      <c r="CL65" s="78"/>
      <c r="CM65" s="78"/>
    </row>
    <row r="66" spans="2:91" s="73" customFormat="1" ht="18.75" customHeight="1" x14ac:dyDescent="0.3">
      <c r="B66" s="195" t="str">
        <f>IFERROR(INDEX('Classificação 2 encontros'!B66:B121,MATCH($N66,'Classificação 2 encontros'!$J$17:$J$72,0)),"")</f>
        <v/>
      </c>
      <c r="C66" s="195" t="str">
        <f>IFERROR(INDEX('Classificação 2 encontros'!C66:C121,MATCH($N66,'Classificação 2 encontros'!$J$17:$J$72,0)),"")</f>
        <v/>
      </c>
      <c r="D66" s="196" t="str">
        <f>IFERROR(INDEX('Classificação 2 encontros'!D66:D121,MATCH($N66,'Classificação 2 encontros'!$J$17:$J$72,0)),"")</f>
        <v/>
      </c>
      <c r="E66" s="196" t="str">
        <f>IFERROR(INDEX('Classificação 2 encontros'!E66:E121,MATCH($N66,'Classificação 2 encontros'!$J$17:$J$72,0)),"")</f>
        <v/>
      </c>
      <c r="F66" s="196" t="str">
        <f>IFERROR(INDEX('Classificação 2 encontros'!F66:F121,MATCH($N66,'Classificação 2 encontros'!$J$17:$J$72,0)),"")</f>
        <v/>
      </c>
      <c r="G66" s="197" t="str">
        <f>IFERROR(INDEX('Classificação 2 encontros'!G66:G121,MATCH($N66,'Classificação 2 encontros'!$J$17:$J$72,0)),"")</f>
        <v/>
      </c>
      <c r="H66" s="196" t="str">
        <f>IFERROR(INDEX('Classificação 2 encontros'!#REF!,MATCH($N66,'Classificação 2 encontros'!$J$17:$J$72,0)),"")</f>
        <v/>
      </c>
      <c r="I66" s="196" t="str">
        <f>IFERROR(INDEX('Classificação 2 encontros'!#REF!,MATCH($N66,'Classificação 2 encontros'!$J$17:$J$72,0)),"")</f>
        <v/>
      </c>
      <c r="J66" s="197" t="str">
        <f>IFERROR(INDEX('Classificação 2 encontros'!H66:H121,MATCH($N66,'Classificação 2 encontros'!$J$17:$J$72,0)),"")</f>
        <v/>
      </c>
      <c r="K66" s="196" t="str">
        <f>IFERROR(INDEX('Classificação 2 encontros'!#REF!,MATCH($N66,'Classificação 2 encontros'!$J$17:$J$72,0)),"")</f>
        <v/>
      </c>
      <c r="L66" s="196" t="str">
        <f>IFERROR(INDEX('Classificação 2 encontros'!#REF!,MATCH($N66,'Classificação 2 encontros'!$J$17:$J$72,0)),"")</f>
        <v/>
      </c>
      <c r="M66" s="198" t="str">
        <f t="shared" si="0"/>
        <v/>
      </c>
      <c r="N66" s="199">
        <v>50</v>
      </c>
      <c r="O66" s="78"/>
      <c r="P66" s="78"/>
      <c r="Q66" s="201" t="str">
        <f>IFERROR(INDEX('Classificação 2 encontros'!M66:M121,MATCH($N66,'Classificação 2 encontros'!$U$17:$U$72,0)),"")</f>
        <v/>
      </c>
      <c r="R66" s="201" t="str">
        <f>IFERROR(INDEX('Classificação 2 encontros'!N66:N121,MATCH($N66,'Classificação 2 encontros'!$U$17:$U$72,0)),"")</f>
        <v/>
      </c>
      <c r="S66" s="203" t="str">
        <f>IFERROR(INDEX('Classificação 2 encontros'!O66:O121,MATCH($N66,'Classificação 2 encontros'!$U$17:$U$72,0)),"")</f>
        <v/>
      </c>
      <c r="T66" s="203" t="str">
        <f>IFERROR(INDEX('Classificação 2 encontros'!P66:P121,MATCH($N66,'Classificação 2 encontros'!$U$17:$U$72,0)),"")</f>
        <v/>
      </c>
      <c r="U66" s="203" t="str">
        <f>IFERROR(INDEX('Classificação 2 encontros'!Q66:Q121,MATCH($N66,'Classificação 2 encontros'!$U$17:$U$72,0)),"")</f>
        <v/>
      </c>
      <c r="V66" s="204" t="str">
        <f>IFERROR(INDEX('Classificação 2 encontros'!R66:R121,MATCH($N66,'Classificação 2 encontros'!$U$17:$U$72,0)),"")</f>
        <v/>
      </c>
      <c r="W66" s="203" t="str">
        <f>IFERROR(INDEX('Classificação 2 encontros'!#REF!,MATCH($N66,'Classificação 2 encontros'!$U$17:$U$72,0)),"")</f>
        <v/>
      </c>
      <c r="X66" s="203" t="str">
        <f>IFERROR(INDEX('Classificação 2 encontros'!#REF!,MATCH($N66,'Classificação 2 encontros'!$U$17:$U$72,0)),"")</f>
        <v/>
      </c>
      <c r="Y66" s="204" t="str">
        <f>IFERROR(INDEX('Classificação 2 encontros'!S66:S121,MATCH($N66,'Classificação 2 encontros'!$U$17:$U$72,0)),"")</f>
        <v/>
      </c>
      <c r="Z66" s="203" t="str">
        <f>IFERROR(INDEX('Classificação 2 encontros'!#REF!,MATCH($N66,'Classificação 2 encontros'!$U$17:$U$72,0)),"")</f>
        <v/>
      </c>
      <c r="AA66" s="203" t="str">
        <f>IFERROR(INDEX('Classificação 2 encontros'!#REF!,MATCH($N66,'Classificação 2 encontros'!$U$17:$U$72,0)),"")</f>
        <v/>
      </c>
      <c r="AB66" s="174" t="str">
        <f t="shared" si="1"/>
        <v/>
      </c>
      <c r="AC66" s="200">
        <v>50</v>
      </c>
      <c r="AD66" s="79"/>
      <c r="AF66" s="201" t="str">
        <f>IFERROR(INDEX('Classificação 2 encontros'!X66:X121,MATCH($N66,'Classificação 2 encontros'!$AF$17:$AF$72,0)),"")</f>
        <v/>
      </c>
      <c r="AG66" s="201" t="str">
        <f>IFERROR(INDEX('Classificação 2 encontros'!Y66:Y121,MATCH($N66,'Classificação 2 encontros'!$AF$17:$AF$72,0)),"")</f>
        <v/>
      </c>
      <c r="AH66" s="203" t="str">
        <f>IFERROR(INDEX('Classificação 2 encontros'!Z66:Z121,MATCH($N66,'Classificação 2 encontros'!$AF$17:$AF$72,0)),"")</f>
        <v/>
      </c>
      <c r="AI66" s="203" t="str">
        <f>IFERROR(INDEX('Classificação 2 encontros'!AA66:AA121,MATCH($N66,'Classificação 2 encontros'!$AF$17:$AF$72,0)),"")</f>
        <v/>
      </c>
      <c r="AJ66" s="203" t="str">
        <f>IFERROR(INDEX('Classificação 2 encontros'!AB66:AB121,MATCH($N66,'Classificação 2 encontros'!$AF$17:$AF$72,0)),"")</f>
        <v/>
      </c>
      <c r="AK66" s="204" t="str">
        <f>IFERROR(INDEX('Classificação 2 encontros'!AC66:AC121,MATCH($N66,'Classificação 2 encontros'!$AF$17:$AF$72,0)),"")</f>
        <v/>
      </c>
      <c r="AL66" s="203" t="str">
        <f>IFERROR(INDEX('Classificação 2 encontros'!#REF!,MATCH($N66,'Classificação 2 encontros'!$AF$17:$AF$72,0)),"")</f>
        <v/>
      </c>
      <c r="AM66" s="174" t="str">
        <f>IFERROR(INDEX('Classificação 2 encontros'!#REF!,MATCH($N66,'Classificação 2 encontros'!$AF$17:$AF$72,0)),"")</f>
        <v/>
      </c>
      <c r="AN66" s="204" t="str">
        <f>IFERROR(INDEX('Classificação 2 encontros'!AD66:AD121,MATCH($N66,'Classificação 2 encontros'!$AF$17:$AF$72,0)),"")</f>
        <v/>
      </c>
      <c r="AO66" s="203" t="str">
        <f>IFERROR(INDEX('Classificação 2 encontros'!#REF!,MATCH($N66,'Classificação 2 encontros'!$AF$17:$AF$72,0)),"")</f>
        <v/>
      </c>
      <c r="AP66" s="174" t="str">
        <f>IFERROR(INDEX('Classificação 2 encontros'!#REF!,MATCH($N66,'Classificação 2 encontros'!$AF$17:$AF$72,0)),"")</f>
        <v/>
      </c>
      <c r="AQ66" s="174" t="str">
        <f t="shared" si="2"/>
        <v/>
      </c>
      <c r="AR66" s="200">
        <v>50</v>
      </c>
      <c r="AS66" s="78"/>
      <c r="AT66" s="201" t="str">
        <f>IFERROR(INDEX('Classificação 2 encontros'!AH66:AH121,MATCH($N66,'Classificação 2 encontros'!$AP$17:$AP$72,0)),"")</f>
        <v/>
      </c>
      <c r="AU66" s="201" t="str">
        <f>IFERROR(INDEX('Classificação 2 encontros'!AI66:AI121,MATCH($N66,'Classificação 2 encontros'!$AP$17:$AP$72,0)),"")</f>
        <v/>
      </c>
      <c r="AV66" s="201" t="str">
        <f>IFERROR(INDEX('Classificação 2 encontros'!AJ66:AJ121,MATCH($N66,'Classificação 2 encontros'!$AP$17:$AP$72,0)),"")</f>
        <v/>
      </c>
      <c r="AW66" s="201" t="str">
        <f>IFERROR(INDEX('Classificação 2 encontros'!AK66:AK121,MATCH($N66,'Classificação 2 encontros'!$AP$17:$AP$72,0)),"")</f>
        <v/>
      </c>
      <c r="AX66" s="201" t="str">
        <f>IFERROR(INDEX('Classificação 2 encontros'!AL66:AL121,MATCH($N66,'Classificação 2 encontros'!$AP$17:$AP$72,0)),"")</f>
        <v/>
      </c>
      <c r="AY66" s="202" t="str">
        <f>IFERROR(INDEX('Classificação 2 encontros'!AM66:AM121,MATCH($N66,'Classificação 2 encontros'!$AP$17:$AP$72,0)),"")</f>
        <v/>
      </c>
      <c r="AZ66" s="201" t="str">
        <f>IFERROR(INDEX('Classificação 2 encontros'!#REF!,MATCH($N66,'Classificação 2 encontros'!$AP$17:$AP$72,0)),"")</f>
        <v/>
      </c>
      <c r="BA66" s="201" t="str">
        <f>IFERROR(INDEX('Classificação 2 encontros'!#REF!,MATCH($N66,'Classificação 2 encontros'!$AP$17:$AP$72,0)),"")</f>
        <v/>
      </c>
      <c r="BB66" s="202" t="str">
        <f>IFERROR(INDEX('Classificação 2 encontros'!AN66:AN121,MATCH($N66,'Classificação 2 encontros'!$AP$17:$AP$72,0)),"")</f>
        <v/>
      </c>
      <c r="BC66" s="201" t="str">
        <f>IFERROR(INDEX('Classificação 2 encontros'!#REF!,MATCH($N66,'Classificação 2 encontros'!$AP$17:$AP$72,0)),"")</f>
        <v/>
      </c>
      <c r="BD66" s="201" t="str">
        <f>IFERROR(INDEX('Classificação 2 encontros'!#REF!,MATCH($N66,'Classificação 2 encontros'!$AP$17:$AP$72,0)),"")</f>
        <v/>
      </c>
      <c r="BE66" s="174" t="str">
        <f t="shared" si="3"/>
        <v/>
      </c>
      <c r="BF66" s="200">
        <v>50</v>
      </c>
      <c r="BH66" s="201" t="str">
        <f>IFERROR(INDEX('Classificação 2 encontros'!AR66:AR121,MATCH($N66,'Classificação 2 encontros'!$AZ$17:$AZ$72,0)),"")</f>
        <v/>
      </c>
      <c r="BI66" s="201" t="str">
        <f>IFERROR(INDEX('Classificação 2 encontros'!AS66:AS121,MATCH($N66,'Classificação 2 encontros'!$AZ$17:$AZ$72,0)),"")</f>
        <v/>
      </c>
      <c r="BJ66" s="206" t="str">
        <f>IFERROR(INDEX('Classificação 2 encontros'!AT66:AT121,MATCH($N66,'Classificação 2 encontros'!$AZ$17:$AZ$72,0)),"")</f>
        <v/>
      </c>
      <c r="BK66" s="206" t="str">
        <f>IFERROR(INDEX('Classificação 2 encontros'!AU66:AU121,MATCH($N66,'Classificação 2 encontros'!$AZ$17:$AZ$72,0)),"")</f>
        <v/>
      </c>
      <c r="BL66" s="206" t="str">
        <f>IFERROR(INDEX('Classificação 2 encontros'!AV66:AV121,MATCH($N66,'Classificação 2 encontros'!$AZ$17:$AZ$72,0)),"")</f>
        <v/>
      </c>
      <c r="BM66" s="202" t="str">
        <f>IFERROR(INDEX('Classificação 2 encontros'!AW66:AW121,MATCH($N66,'Classificação 2 encontros'!$AZ$17:$AZ$72,0)),"")</f>
        <v/>
      </c>
      <c r="BN66" s="201" t="str">
        <f>IFERROR(INDEX('Classificação 2 encontros'!#REF!,MATCH($N66,'Classificação 2 encontros'!$AZ$17:$AZ$72,0)),"")</f>
        <v/>
      </c>
      <c r="BO66" s="201" t="str">
        <f>IFERROR(INDEX('Classificação 2 encontros'!#REF!,MATCH($N66,'Classificação 2 encontros'!$AZ$17:$AZ$72,0)),"")</f>
        <v/>
      </c>
      <c r="BP66" s="202" t="str">
        <f>IFERROR(INDEX('Classificação 2 encontros'!AX66:AX121,MATCH($N66,'Classificação 2 encontros'!$AZ$17:$AZ$72,0)),"")</f>
        <v/>
      </c>
      <c r="BQ66" s="201" t="str">
        <f>IFERROR(INDEX('Classificação 2 encontros'!#REF!,MATCH($N66,'Classificação 2 encontros'!$AZ$17:$AZ$72,0)),"")</f>
        <v/>
      </c>
      <c r="BR66" s="201" t="str">
        <f>IFERROR(INDEX('Classificação 2 encontros'!#REF!,MATCH($N66,'Classificação 2 encontros'!$AZ$17:$AZ$72,0)),"")</f>
        <v/>
      </c>
      <c r="BS66" s="174" t="str">
        <f t="shared" si="4"/>
        <v/>
      </c>
      <c r="BT66" s="200">
        <v>50</v>
      </c>
      <c r="BU66" s="78"/>
      <c r="BV66" s="78"/>
      <c r="BW66" s="201" t="str">
        <f>IFERROR(INDEX('Classificação 2 encontros'!BC66:BC121,MATCH($N66,'Classificação 2 encontros'!$BK$17:$BK$72,0)),"")</f>
        <v/>
      </c>
      <c r="BX66" s="201" t="str">
        <f>IFERROR(INDEX('Classificação 2 encontros'!BD66:BD121,MATCH($N66,'Classificação 2 encontros'!$BK$17:$BK$72,0)),"")</f>
        <v/>
      </c>
      <c r="BY66" s="201" t="str">
        <f>IFERROR(INDEX('Classificação 2 encontros'!BE66:BE121,MATCH($N66,'Classificação 2 encontros'!$BK$17:$BK$72,0)),"")</f>
        <v/>
      </c>
      <c r="BZ66" s="201" t="str">
        <f>IFERROR(INDEX('Classificação 2 encontros'!BF66:BF121,MATCH($N66,'Classificação 2 encontros'!$BK$17:$BK$72,0)),"")</f>
        <v/>
      </c>
      <c r="CA66" s="201" t="str">
        <f>IFERROR(INDEX('Classificação 2 encontros'!BG66:BG121,MATCH($N66,'Classificação 2 encontros'!$BK$17:$BK$72,0)),"")</f>
        <v/>
      </c>
      <c r="CB66" s="201" t="str">
        <f>IFERROR(INDEX('Classificação 2 encontros'!BH66:BH121,MATCH($N66,'Classificação 2 encontros'!$BK$17:$BK$72,0)),"")</f>
        <v/>
      </c>
      <c r="CC66" s="201" t="str">
        <f>IFERROR(INDEX('Classificação 2 encontros'!#REF!,MATCH($N66,'Classificação 2 encontros'!$BK$17:$BK$72,0)),"")</f>
        <v/>
      </c>
      <c r="CD66" s="201" t="str">
        <f>IFERROR(INDEX('Classificação 2 encontros'!#REF!,MATCH($N66,'Classificação 2 encontros'!$BK$17:$BK$72,0)),"")</f>
        <v/>
      </c>
      <c r="CE66" s="201" t="str">
        <f>IFERROR(INDEX('Classificação 2 encontros'!BI66:BI121,MATCH($N66,'Classificação 2 encontros'!$BK$17:$BK$72,0)),"")</f>
        <v/>
      </c>
      <c r="CF66" s="201" t="str">
        <f>IFERROR(INDEX('Classificação 2 encontros'!#REF!,MATCH($N66,'Classificação 2 encontros'!$BK$17:$BK$72,0)),"")</f>
        <v/>
      </c>
      <c r="CG66" s="201" t="str">
        <f>IFERROR(INDEX('Classificação 2 encontros'!#REF!,MATCH($N66,'Classificação 2 encontros'!$BK$17:$BK$72,0)),"")</f>
        <v/>
      </c>
      <c r="CH66" s="174" t="str">
        <f t="shared" si="5"/>
        <v/>
      </c>
      <c r="CI66" s="200">
        <v>50</v>
      </c>
      <c r="CJ66" s="79"/>
      <c r="CL66" s="78"/>
      <c r="CM66" s="78"/>
    </row>
    <row r="67" spans="2:91" s="73" customFormat="1" ht="18.75" customHeight="1" x14ac:dyDescent="0.3">
      <c r="B67" s="195" t="str">
        <f>IFERROR(INDEX('Classificação 2 encontros'!B67:B122,MATCH($N67,'Classificação 2 encontros'!$J$17:$J$72,0)),"")</f>
        <v/>
      </c>
      <c r="C67" s="195" t="str">
        <f>IFERROR(INDEX('Classificação 2 encontros'!C67:C122,MATCH($N67,'Classificação 2 encontros'!$J$17:$J$72,0)),"")</f>
        <v/>
      </c>
      <c r="D67" s="196" t="str">
        <f>IFERROR(INDEX('Classificação 2 encontros'!D67:D122,MATCH($N67,'Classificação 2 encontros'!$J$17:$J$72,0)),"")</f>
        <v/>
      </c>
      <c r="E67" s="196" t="str">
        <f>IFERROR(INDEX('Classificação 2 encontros'!E67:E122,MATCH($N67,'Classificação 2 encontros'!$J$17:$J$72,0)),"")</f>
        <v/>
      </c>
      <c r="F67" s="196" t="str">
        <f>IFERROR(INDEX('Classificação 2 encontros'!F67:F122,MATCH($N67,'Classificação 2 encontros'!$J$17:$J$72,0)),"")</f>
        <v/>
      </c>
      <c r="G67" s="197" t="str">
        <f>IFERROR(INDEX('Classificação 2 encontros'!G67:G122,MATCH($N67,'Classificação 2 encontros'!$J$17:$J$72,0)),"")</f>
        <v/>
      </c>
      <c r="H67" s="196" t="str">
        <f>IFERROR(INDEX('Classificação 2 encontros'!#REF!,MATCH($N67,'Classificação 2 encontros'!$J$17:$J$72,0)),"")</f>
        <v/>
      </c>
      <c r="I67" s="196" t="str">
        <f>IFERROR(INDEX('Classificação 2 encontros'!#REF!,MATCH($N67,'Classificação 2 encontros'!$J$17:$J$72,0)),"")</f>
        <v/>
      </c>
      <c r="J67" s="197" t="str">
        <f>IFERROR(INDEX('Classificação 2 encontros'!H67:H122,MATCH($N67,'Classificação 2 encontros'!$J$17:$J$72,0)),"")</f>
        <v/>
      </c>
      <c r="K67" s="196" t="str">
        <f>IFERROR(INDEX('Classificação 2 encontros'!#REF!,MATCH($N67,'Classificação 2 encontros'!$J$17:$J$72,0)),"")</f>
        <v/>
      </c>
      <c r="L67" s="196" t="str">
        <f>IFERROR(INDEX('Classificação 2 encontros'!#REF!,MATCH($N67,'Classificação 2 encontros'!$J$17:$J$72,0)),"")</f>
        <v/>
      </c>
      <c r="M67" s="198" t="str">
        <f t="shared" si="0"/>
        <v/>
      </c>
      <c r="N67" s="199">
        <v>51</v>
      </c>
      <c r="O67" s="78"/>
      <c r="P67" s="78"/>
      <c r="Q67" s="201" t="str">
        <f>IFERROR(INDEX('Classificação 2 encontros'!M67:M122,MATCH($N67,'Classificação 2 encontros'!$U$17:$U$72,0)),"")</f>
        <v/>
      </c>
      <c r="R67" s="201" t="str">
        <f>IFERROR(INDEX('Classificação 2 encontros'!N67:N122,MATCH($N67,'Classificação 2 encontros'!$U$17:$U$72,0)),"")</f>
        <v/>
      </c>
      <c r="S67" s="203" t="str">
        <f>IFERROR(INDEX('Classificação 2 encontros'!O67:O122,MATCH($N67,'Classificação 2 encontros'!$U$17:$U$72,0)),"")</f>
        <v/>
      </c>
      <c r="T67" s="203" t="str">
        <f>IFERROR(INDEX('Classificação 2 encontros'!P67:P122,MATCH($N67,'Classificação 2 encontros'!$U$17:$U$72,0)),"")</f>
        <v/>
      </c>
      <c r="U67" s="203" t="str">
        <f>IFERROR(INDEX('Classificação 2 encontros'!Q67:Q122,MATCH($N67,'Classificação 2 encontros'!$U$17:$U$72,0)),"")</f>
        <v/>
      </c>
      <c r="V67" s="204" t="str">
        <f>IFERROR(INDEX('Classificação 2 encontros'!R67:R122,MATCH($N67,'Classificação 2 encontros'!$U$17:$U$72,0)),"")</f>
        <v/>
      </c>
      <c r="W67" s="203" t="str">
        <f>IFERROR(INDEX('Classificação 2 encontros'!#REF!,MATCH($N67,'Classificação 2 encontros'!$U$17:$U$72,0)),"")</f>
        <v/>
      </c>
      <c r="X67" s="203" t="str">
        <f>IFERROR(INDEX('Classificação 2 encontros'!#REF!,MATCH($N67,'Classificação 2 encontros'!$U$17:$U$72,0)),"")</f>
        <v/>
      </c>
      <c r="Y67" s="204" t="str">
        <f>IFERROR(INDEX('Classificação 2 encontros'!S67:S122,MATCH($N67,'Classificação 2 encontros'!$U$17:$U$72,0)),"")</f>
        <v/>
      </c>
      <c r="Z67" s="203" t="str">
        <f>IFERROR(INDEX('Classificação 2 encontros'!#REF!,MATCH($N67,'Classificação 2 encontros'!$U$17:$U$72,0)),"")</f>
        <v/>
      </c>
      <c r="AA67" s="203" t="str">
        <f>IFERROR(INDEX('Classificação 2 encontros'!#REF!,MATCH($N67,'Classificação 2 encontros'!$U$17:$U$72,0)),"")</f>
        <v/>
      </c>
      <c r="AB67" s="174" t="str">
        <f t="shared" si="1"/>
        <v/>
      </c>
      <c r="AC67" s="200">
        <v>51</v>
      </c>
      <c r="AD67" s="81"/>
      <c r="AF67" s="201" t="str">
        <f>IFERROR(INDEX('Classificação 2 encontros'!X67:X122,MATCH($N67,'Classificação 2 encontros'!$AF$17:$AF$72,0)),"")</f>
        <v/>
      </c>
      <c r="AG67" s="201" t="str">
        <f>IFERROR(INDEX('Classificação 2 encontros'!Y67:Y122,MATCH($N67,'Classificação 2 encontros'!$AF$17:$AF$72,0)),"")</f>
        <v/>
      </c>
      <c r="AH67" s="203" t="str">
        <f>IFERROR(INDEX('Classificação 2 encontros'!Z67:Z122,MATCH($N67,'Classificação 2 encontros'!$AF$17:$AF$72,0)),"")</f>
        <v/>
      </c>
      <c r="AI67" s="203" t="str">
        <f>IFERROR(INDEX('Classificação 2 encontros'!AA67:AA122,MATCH($N67,'Classificação 2 encontros'!$AF$17:$AF$72,0)),"")</f>
        <v/>
      </c>
      <c r="AJ67" s="203" t="str">
        <f>IFERROR(INDEX('Classificação 2 encontros'!AB67:AB122,MATCH($N67,'Classificação 2 encontros'!$AF$17:$AF$72,0)),"")</f>
        <v/>
      </c>
      <c r="AK67" s="204" t="str">
        <f>IFERROR(INDEX('Classificação 2 encontros'!AC67:AC122,MATCH($N67,'Classificação 2 encontros'!$AF$17:$AF$72,0)),"")</f>
        <v/>
      </c>
      <c r="AL67" s="203" t="str">
        <f>IFERROR(INDEX('Classificação 2 encontros'!#REF!,MATCH($N67,'Classificação 2 encontros'!$AF$17:$AF$72,0)),"")</f>
        <v/>
      </c>
      <c r="AM67" s="174" t="str">
        <f>IFERROR(INDEX('Classificação 2 encontros'!#REF!,MATCH($N67,'Classificação 2 encontros'!$AF$17:$AF$72,0)),"")</f>
        <v/>
      </c>
      <c r="AN67" s="204" t="str">
        <f>IFERROR(INDEX('Classificação 2 encontros'!AD67:AD122,MATCH($N67,'Classificação 2 encontros'!$AF$17:$AF$72,0)),"")</f>
        <v/>
      </c>
      <c r="AO67" s="203" t="str">
        <f>IFERROR(INDEX('Classificação 2 encontros'!#REF!,MATCH($N67,'Classificação 2 encontros'!$AF$17:$AF$72,0)),"")</f>
        <v/>
      </c>
      <c r="AP67" s="174" t="str">
        <f>IFERROR(INDEX('Classificação 2 encontros'!#REF!,MATCH($N67,'Classificação 2 encontros'!$AF$17:$AF$72,0)),"")</f>
        <v/>
      </c>
      <c r="AQ67" s="174" t="str">
        <f t="shared" si="2"/>
        <v/>
      </c>
      <c r="AR67" s="200">
        <v>51</v>
      </c>
      <c r="AS67" s="78"/>
      <c r="AT67" s="201" t="str">
        <f>IFERROR(INDEX('Classificação 2 encontros'!AH67:AH122,MATCH($N67,'Classificação 2 encontros'!$AP$17:$AP$72,0)),"")</f>
        <v/>
      </c>
      <c r="AU67" s="201" t="str">
        <f>IFERROR(INDEX('Classificação 2 encontros'!AI67:AI122,MATCH($N67,'Classificação 2 encontros'!$AP$17:$AP$72,0)),"")</f>
        <v/>
      </c>
      <c r="AV67" s="201" t="str">
        <f>IFERROR(INDEX('Classificação 2 encontros'!AJ67:AJ122,MATCH($N67,'Classificação 2 encontros'!$AP$17:$AP$72,0)),"")</f>
        <v/>
      </c>
      <c r="AW67" s="201" t="str">
        <f>IFERROR(INDEX('Classificação 2 encontros'!AK67:AK122,MATCH($N67,'Classificação 2 encontros'!$AP$17:$AP$72,0)),"")</f>
        <v/>
      </c>
      <c r="AX67" s="201" t="str">
        <f>IFERROR(INDEX('Classificação 2 encontros'!AL67:AL122,MATCH($N67,'Classificação 2 encontros'!$AP$17:$AP$72,0)),"")</f>
        <v/>
      </c>
      <c r="AY67" s="202" t="str">
        <f>IFERROR(INDEX('Classificação 2 encontros'!AM67:AM122,MATCH($N67,'Classificação 2 encontros'!$AP$17:$AP$72,0)),"")</f>
        <v/>
      </c>
      <c r="AZ67" s="201" t="str">
        <f>IFERROR(INDEX('Classificação 2 encontros'!#REF!,MATCH($N67,'Classificação 2 encontros'!$AP$17:$AP$72,0)),"")</f>
        <v/>
      </c>
      <c r="BA67" s="201" t="str">
        <f>IFERROR(INDEX('Classificação 2 encontros'!#REF!,MATCH($N67,'Classificação 2 encontros'!$AP$17:$AP$72,0)),"")</f>
        <v/>
      </c>
      <c r="BB67" s="202" t="str">
        <f>IFERROR(INDEX('Classificação 2 encontros'!AN67:AN122,MATCH($N67,'Classificação 2 encontros'!$AP$17:$AP$72,0)),"")</f>
        <v/>
      </c>
      <c r="BC67" s="201" t="str">
        <f>IFERROR(INDEX('Classificação 2 encontros'!#REF!,MATCH($N67,'Classificação 2 encontros'!$AP$17:$AP$72,0)),"")</f>
        <v/>
      </c>
      <c r="BD67" s="201" t="str">
        <f>IFERROR(INDEX('Classificação 2 encontros'!#REF!,MATCH($N67,'Classificação 2 encontros'!$AP$17:$AP$72,0)),"")</f>
        <v/>
      </c>
      <c r="BE67" s="174" t="str">
        <f t="shared" si="3"/>
        <v/>
      </c>
      <c r="BF67" s="200">
        <v>51</v>
      </c>
      <c r="BH67" s="201" t="str">
        <f>IFERROR(INDEX('Classificação 2 encontros'!AR67:AR122,MATCH($N67,'Classificação 2 encontros'!$AZ$17:$AZ$72,0)),"")</f>
        <v/>
      </c>
      <c r="BI67" s="201" t="str">
        <f>IFERROR(INDEX('Classificação 2 encontros'!AS67:AS122,MATCH($N67,'Classificação 2 encontros'!$AZ$17:$AZ$72,0)),"")</f>
        <v/>
      </c>
      <c r="BJ67" s="206" t="str">
        <f>IFERROR(INDEX('Classificação 2 encontros'!AT67:AT122,MATCH($N67,'Classificação 2 encontros'!$AZ$17:$AZ$72,0)),"")</f>
        <v/>
      </c>
      <c r="BK67" s="206" t="str">
        <f>IFERROR(INDEX('Classificação 2 encontros'!AU67:AU122,MATCH($N67,'Classificação 2 encontros'!$AZ$17:$AZ$72,0)),"")</f>
        <v/>
      </c>
      <c r="BL67" s="206" t="str">
        <f>IFERROR(INDEX('Classificação 2 encontros'!AV67:AV122,MATCH($N67,'Classificação 2 encontros'!$AZ$17:$AZ$72,0)),"")</f>
        <v/>
      </c>
      <c r="BM67" s="202" t="str">
        <f>IFERROR(INDEX('Classificação 2 encontros'!AW67:AW122,MATCH($N67,'Classificação 2 encontros'!$AZ$17:$AZ$72,0)),"")</f>
        <v/>
      </c>
      <c r="BN67" s="201" t="str">
        <f>IFERROR(INDEX('Classificação 2 encontros'!#REF!,MATCH($N67,'Classificação 2 encontros'!$AZ$17:$AZ$72,0)),"")</f>
        <v/>
      </c>
      <c r="BO67" s="201" t="str">
        <f>IFERROR(INDEX('Classificação 2 encontros'!#REF!,MATCH($N67,'Classificação 2 encontros'!$AZ$17:$AZ$72,0)),"")</f>
        <v/>
      </c>
      <c r="BP67" s="202" t="str">
        <f>IFERROR(INDEX('Classificação 2 encontros'!AX67:AX122,MATCH($N67,'Classificação 2 encontros'!$AZ$17:$AZ$72,0)),"")</f>
        <v/>
      </c>
      <c r="BQ67" s="201" t="str">
        <f>IFERROR(INDEX('Classificação 2 encontros'!#REF!,MATCH($N67,'Classificação 2 encontros'!$AZ$17:$AZ$72,0)),"")</f>
        <v/>
      </c>
      <c r="BR67" s="201" t="str">
        <f>IFERROR(INDEX('Classificação 2 encontros'!#REF!,MATCH($N67,'Classificação 2 encontros'!$AZ$17:$AZ$72,0)),"")</f>
        <v/>
      </c>
      <c r="BS67" s="174" t="str">
        <f t="shared" si="4"/>
        <v/>
      </c>
      <c r="BT67" s="200">
        <v>51</v>
      </c>
      <c r="BU67" s="78"/>
      <c r="BV67" s="78"/>
      <c r="BW67" s="201" t="str">
        <f>IFERROR(INDEX('Classificação 2 encontros'!BC67:BC122,MATCH($N67,'Classificação 2 encontros'!$BK$17:$BK$72,0)),"")</f>
        <v/>
      </c>
      <c r="BX67" s="201" t="str">
        <f>IFERROR(INDEX('Classificação 2 encontros'!BD67:BD122,MATCH($N67,'Classificação 2 encontros'!$BK$17:$BK$72,0)),"")</f>
        <v/>
      </c>
      <c r="BY67" s="201" t="str">
        <f>IFERROR(INDEX('Classificação 2 encontros'!BE67:BE122,MATCH($N67,'Classificação 2 encontros'!$BK$17:$BK$72,0)),"")</f>
        <v/>
      </c>
      <c r="BZ67" s="201" t="str">
        <f>IFERROR(INDEX('Classificação 2 encontros'!BF67:BF122,MATCH($N67,'Classificação 2 encontros'!$BK$17:$BK$72,0)),"")</f>
        <v/>
      </c>
      <c r="CA67" s="201" t="str">
        <f>IFERROR(INDEX('Classificação 2 encontros'!BG67:BG122,MATCH($N67,'Classificação 2 encontros'!$BK$17:$BK$72,0)),"")</f>
        <v/>
      </c>
      <c r="CB67" s="201" t="str">
        <f>IFERROR(INDEX('Classificação 2 encontros'!BH67:BH122,MATCH($N67,'Classificação 2 encontros'!$BK$17:$BK$72,0)),"")</f>
        <v/>
      </c>
      <c r="CC67" s="201" t="str">
        <f>IFERROR(INDEX('Classificação 2 encontros'!#REF!,MATCH($N67,'Classificação 2 encontros'!$BK$17:$BK$72,0)),"")</f>
        <v/>
      </c>
      <c r="CD67" s="201" t="str">
        <f>IFERROR(INDEX('Classificação 2 encontros'!#REF!,MATCH($N67,'Classificação 2 encontros'!$BK$17:$BK$72,0)),"")</f>
        <v/>
      </c>
      <c r="CE67" s="201" t="str">
        <f>IFERROR(INDEX('Classificação 2 encontros'!BI67:BI122,MATCH($N67,'Classificação 2 encontros'!$BK$17:$BK$72,0)),"")</f>
        <v/>
      </c>
      <c r="CF67" s="201" t="str">
        <f>IFERROR(INDEX('Classificação 2 encontros'!#REF!,MATCH($N67,'Classificação 2 encontros'!$BK$17:$BK$72,0)),"")</f>
        <v/>
      </c>
      <c r="CG67" s="201" t="str">
        <f>IFERROR(INDEX('Classificação 2 encontros'!#REF!,MATCH($N67,'Classificação 2 encontros'!$BK$17:$BK$72,0)),"")</f>
        <v/>
      </c>
      <c r="CH67" s="174" t="str">
        <f t="shared" si="5"/>
        <v/>
      </c>
      <c r="CI67" s="200">
        <v>51</v>
      </c>
      <c r="CJ67" s="81"/>
      <c r="CL67" s="98"/>
      <c r="CM67" s="98"/>
    </row>
    <row r="68" spans="2:91" s="73" customFormat="1" ht="18.75" customHeight="1" x14ac:dyDescent="0.3">
      <c r="B68" s="195" t="str">
        <f>IFERROR(INDEX('Classificação 2 encontros'!B68:B123,MATCH($N68,'Classificação 2 encontros'!$J$17:$J$72,0)),"")</f>
        <v/>
      </c>
      <c r="C68" s="195" t="str">
        <f>IFERROR(INDEX('Classificação 2 encontros'!C68:C123,MATCH($N68,'Classificação 2 encontros'!$J$17:$J$72,0)),"")</f>
        <v/>
      </c>
      <c r="D68" s="196" t="str">
        <f>IFERROR(INDEX('Classificação 2 encontros'!D68:D123,MATCH($N68,'Classificação 2 encontros'!$J$17:$J$72,0)),"")</f>
        <v/>
      </c>
      <c r="E68" s="196" t="str">
        <f>IFERROR(INDEX('Classificação 2 encontros'!E68:E123,MATCH($N68,'Classificação 2 encontros'!$J$17:$J$72,0)),"")</f>
        <v/>
      </c>
      <c r="F68" s="196" t="str">
        <f>IFERROR(INDEX('Classificação 2 encontros'!F68:F123,MATCH($N68,'Classificação 2 encontros'!$J$17:$J$72,0)),"")</f>
        <v/>
      </c>
      <c r="G68" s="197" t="str">
        <f>IFERROR(INDEX('Classificação 2 encontros'!G68:G123,MATCH($N68,'Classificação 2 encontros'!$J$17:$J$72,0)),"")</f>
        <v/>
      </c>
      <c r="H68" s="196" t="str">
        <f>IFERROR(INDEX('Classificação 2 encontros'!#REF!,MATCH($N68,'Classificação 2 encontros'!$J$17:$J$72,0)),"")</f>
        <v/>
      </c>
      <c r="I68" s="196" t="str">
        <f>IFERROR(INDEX('Classificação 2 encontros'!#REF!,MATCH($N68,'Classificação 2 encontros'!$J$17:$J$72,0)),"")</f>
        <v/>
      </c>
      <c r="J68" s="197" t="str">
        <f>IFERROR(INDEX('Classificação 2 encontros'!H68:H123,MATCH($N68,'Classificação 2 encontros'!$J$17:$J$72,0)),"")</f>
        <v/>
      </c>
      <c r="K68" s="196" t="str">
        <f>IFERROR(INDEX('Classificação 2 encontros'!#REF!,MATCH($N68,'Classificação 2 encontros'!$J$17:$J$72,0)),"")</f>
        <v/>
      </c>
      <c r="L68" s="196" t="str">
        <f>IFERROR(INDEX('Classificação 2 encontros'!#REF!,MATCH($N68,'Classificação 2 encontros'!$J$17:$J$72,0)),"")</f>
        <v/>
      </c>
      <c r="M68" s="198" t="str">
        <f t="shared" si="0"/>
        <v/>
      </c>
      <c r="N68" s="199">
        <v>52</v>
      </c>
      <c r="O68" s="78"/>
      <c r="P68" s="78"/>
      <c r="Q68" s="201" t="str">
        <f>IFERROR(INDEX('Classificação 2 encontros'!M68:M123,MATCH($N68,'Classificação 2 encontros'!$U$17:$U$72,0)),"")</f>
        <v/>
      </c>
      <c r="R68" s="201" t="str">
        <f>IFERROR(INDEX('Classificação 2 encontros'!N68:N123,MATCH($N68,'Classificação 2 encontros'!$U$17:$U$72,0)),"")</f>
        <v/>
      </c>
      <c r="S68" s="203" t="str">
        <f>IFERROR(INDEX('Classificação 2 encontros'!O68:O123,MATCH($N68,'Classificação 2 encontros'!$U$17:$U$72,0)),"")</f>
        <v/>
      </c>
      <c r="T68" s="203" t="str">
        <f>IFERROR(INDEX('Classificação 2 encontros'!P68:P123,MATCH($N68,'Classificação 2 encontros'!$U$17:$U$72,0)),"")</f>
        <v/>
      </c>
      <c r="U68" s="203" t="str">
        <f>IFERROR(INDEX('Classificação 2 encontros'!Q68:Q123,MATCH($N68,'Classificação 2 encontros'!$U$17:$U$72,0)),"")</f>
        <v/>
      </c>
      <c r="V68" s="204" t="str">
        <f>IFERROR(INDEX('Classificação 2 encontros'!R68:R123,MATCH($N68,'Classificação 2 encontros'!$U$17:$U$72,0)),"")</f>
        <v/>
      </c>
      <c r="W68" s="203" t="str">
        <f>IFERROR(INDEX('Classificação 2 encontros'!#REF!,MATCH($N68,'Classificação 2 encontros'!$U$17:$U$72,0)),"")</f>
        <v/>
      </c>
      <c r="X68" s="203" t="str">
        <f>IFERROR(INDEX('Classificação 2 encontros'!#REF!,MATCH($N68,'Classificação 2 encontros'!$U$17:$U$72,0)),"")</f>
        <v/>
      </c>
      <c r="Y68" s="204" t="str">
        <f>IFERROR(INDEX('Classificação 2 encontros'!S68:S123,MATCH($N68,'Classificação 2 encontros'!$U$17:$U$72,0)),"")</f>
        <v/>
      </c>
      <c r="Z68" s="203" t="str">
        <f>IFERROR(INDEX('Classificação 2 encontros'!#REF!,MATCH($N68,'Classificação 2 encontros'!$U$17:$U$72,0)),"")</f>
        <v/>
      </c>
      <c r="AA68" s="203" t="str">
        <f>IFERROR(INDEX('Classificação 2 encontros'!#REF!,MATCH($N68,'Classificação 2 encontros'!$U$17:$U$72,0)),"")</f>
        <v/>
      </c>
      <c r="AB68" s="174" t="str">
        <f t="shared" si="1"/>
        <v/>
      </c>
      <c r="AC68" s="200">
        <v>52</v>
      </c>
      <c r="AD68" s="83"/>
      <c r="AF68" s="201" t="str">
        <f>IFERROR(INDEX('Classificação 2 encontros'!X68:X123,MATCH($N68,'Classificação 2 encontros'!$AF$17:$AF$72,0)),"")</f>
        <v/>
      </c>
      <c r="AG68" s="201" t="str">
        <f>IFERROR(INDEX('Classificação 2 encontros'!Y68:Y123,MATCH($N68,'Classificação 2 encontros'!$AF$17:$AF$72,0)),"")</f>
        <v/>
      </c>
      <c r="AH68" s="203" t="str">
        <f>IFERROR(INDEX('Classificação 2 encontros'!Z68:Z123,MATCH($N68,'Classificação 2 encontros'!$AF$17:$AF$72,0)),"")</f>
        <v/>
      </c>
      <c r="AI68" s="203" t="str">
        <f>IFERROR(INDEX('Classificação 2 encontros'!AA68:AA123,MATCH($N68,'Classificação 2 encontros'!$AF$17:$AF$72,0)),"")</f>
        <v/>
      </c>
      <c r="AJ68" s="203" t="str">
        <f>IFERROR(INDEX('Classificação 2 encontros'!AB68:AB123,MATCH($N68,'Classificação 2 encontros'!$AF$17:$AF$72,0)),"")</f>
        <v/>
      </c>
      <c r="AK68" s="204" t="str">
        <f>IFERROR(INDEX('Classificação 2 encontros'!AC68:AC123,MATCH($N68,'Classificação 2 encontros'!$AF$17:$AF$72,0)),"")</f>
        <v/>
      </c>
      <c r="AL68" s="203" t="str">
        <f>IFERROR(INDEX('Classificação 2 encontros'!#REF!,MATCH($N68,'Classificação 2 encontros'!$AF$17:$AF$72,0)),"")</f>
        <v/>
      </c>
      <c r="AM68" s="174" t="str">
        <f>IFERROR(INDEX('Classificação 2 encontros'!#REF!,MATCH($N68,'Classificação 2 encontros'!$AF$17:$AF$72,0)),"")</f>
        <v/>
      </c>
      <c r="AN68" s="204" t="str">
        <f>IFERROR(INDEX('Classificação 2 encontros'!AD68:AD123,MATCH($N68,'Classificação 2 encontros'!$AF$17:$AF$72,0)),"")</f>
        <v/>
      </c>
      <c r="AO68" s="203" t="str">
        <f>IFERROR(INDEX('Classificação 2 encontros'!#REF!,MATCH($N68,'Classificação 2 encontros'!$AF$17:$AF$72,0)),"")</f>
        <v/>
      </c>
      <c r="AP68" s="174" t="str">
        <f>IFERROR(INDEX('Classificação 2 encontros'!#REF!,MATCH($N68,'Classificação 2 encontros'!$AF$17:$AF$72,0)),"")</f>
        <v/>
      </c>
      <c r="AQ68" s="174" t="str">
        <f t="shared" si="2"/>
        <v/>
      </c>
      <c r="AR68" s="200">
        <v>52</v>
      </c>
      <c r="AS68" s="78"/>
      <c r="AT68" s="201" t="str">
        <f>IFERROR(INDEX('Classificação 2 encontros'!AH68:AH123,MATCH($N68,'Classificação 2 encontros'!$AP$17:$AP$72,0)),"")</f>
        <v/>
      </c>
      <c r="AU68" s="201" t="str">
        <f>IFERROR(INDEX('Classificação 2 encontros'!AI68:AI123,MATCH($N68,'Classificação 2 encontros'!$AP$17:$AP$72,0)),"")</f>
        <v/>
      </c>
      <c r="AV68" s="201" t="str">
        <f>IFERROR(INDEX('Classificação 2 encontros'!AJ68:AJ123,MATCH($N68,'Classificação 2 encontros'!$AP$17:$AP$72,0)),"")</f>
        <v/>
      </c>
      <c r="AW68" s="201" t="str">
        <f>IFERROR(INDEX('Classificação 2 encontros'!AK68:AK123,MATCH($N68,'Classificação 2 encontros'!$AP$17:$AP$72,0)),"")</f>
        <v/>
      </c>
      <c r="AX68" s="201" t="str">
        <f>IFERROR(INDEX('Classificação 2 encontros'!AL68:AL123,MATCH($N68,'Classificação 2 encontros'!$AP$17:$AP$72,0)),"")</f>
        <v/>
      </c>
      <c r="AY68" s="202" t="str">
        <f>IFERROR(INDEX('Classificação 2 encontros'!AM68:AM123,MATCH($N68,'Classificação 2 encontros'!$AP$17:$AP$72,0)),"")</f>
        <v/>
      </c>
      <c r="AZ68" s="201" t="str">
        <f>IFERROR(INDEX('Classificação 2 encontros'!#REF!,MATCH($N68,'Classificação 2 encontros'!$AP$17:$AP$72,0)),"")</f>
        <v/>
      </c>
      <c r="BA68" s="201" t="str">
        <f>IFERROR(INDEX('Classificação 2 encontros'!#REF!,MATCH($N68,'Classificação 2 encontros'!$AP$17:$AP$72,0)),"")</f>
        <v/>
      </c>
      <c r="BB68" s="202" t="str">
        <f>IFERROR(INDEX('Classificação 2 encontros'!AN68:AN123,MATCH($N68,'Classificação 2 encontros'!$AP$17:$AP$72,0)),"")</f>
        <v/>
      </c>
      <c r="BC68" s="201" t="str">
        <f>IFERROR(INDEX('Classificação 2 encontros'!#REF!,MATCH($N68,'Classificação 2 encontros'!$AP$17:$AP$72,0)),"")</f>
        <v/>
      </c>
      <c r="BD68" s="201" t="str">
        <f>IFERROR(INDEX('Classificação 2 encontros'!#REF!,MATCH($N68,'Classificação 2 encontros'!$AP$17:$AP$72,0)),"")</f>
        <v/>
      </c>
      <c r="BE68" s="174" t="str">
        <f t="shared" si="3"/>
        <v/>
      </c>
      <c r="BF68" s="200">
        <v>52</v>
      </c>
      <c r="BH68" s="201" t="str">
        <f>IFERROR(INDEX('Classificação 2 encontros'!AR68:AR123,MATCH($N68,'Classificação 2 encontros'!$AZ$17:$AZ$72,0)),"")</f>
        <v/>
      </c>
      <c r="BI68" s="201" t="str">
        <f>IFERROR(INDEX('Classificação 2 encontros'!AS68:AS123,MATCH($N68,'Classificação 2 encontros'!$AZ$17:$AZ$72,0)),"")</f>
        <v/>
      </c>
      <c r="BJ68" s="206" t="str">
        <f>IFERROR(INDEX('Classificação 2 encontros'!AT68:AT123,MATCH($N68,'Classificação 2 encontros'!$AZ$17:$AZ$72,0)),"")</f>
        <v/>
      </c>
      <c r="BK68" s="206" t="str">
        <f>IFERROR(INDEX('Classificação 2 encontros'!AU68:AU123,MATCH($N68,'Classificação 2 encontros'!$AZ$17:$AZ$72,0)),"")</f>
        <v/>
      </c>
      <c r="BL68" s="206" t="str">
        <f>IFERROR(INDEX('Classificação 2 encontros'!AV68:AV123,MATCH($N68,'Classificação 2 encontros'!$AZ$17:$AZ$72,0)),"")</f>
        <v/>
      </c>
      <c r="BM68" s="202" t="str">
        <f>IFERROR(INDEX('Classificação 2 encontros'!AW68:AW123,MATCH($N68,'Classificação 2 encontros'!$AZ$17:$AZ$72,0)),"")</f>
        <v/>
      </c>
      <c r="BN68" s="201" t="str">
        <f>IFERROR(INDEX('Classificação 2 encontros'!#REF!,MATCH($N68,'Classificação 2 encontros'!$AZ$17:$AZ$72,0)),"")</f>
        <v/>
      </c>
      <c r="BO68" s="201" t="str">
        <f>IFERROR(INDEX('Classificação 2 encontros'!#REF!,MATCH($N68,'Classificação 2 encontros'!$AZ$17:$AZ$72,0)),"")</f>
        <v/>
      </c>
      <c r="BP68" s="202" t="str">
        <f>IFERROR(INDEX('Classificação 2 encontros'!AX68:AX123,MATCH($N68,'Classificação 2 encontros'!$AZ$17:$AZ$72,0)),"")</f>
        <v/>
      </c>
      <c r="BQ68" s="201" t="str">
        <f>IFERROR(INDEX('Classificação 2 encontros'!#REF!,MATCH($N68,'Classificação 2 encontros'!$AZ$17:$AZ$72,0)),"")</f>
        <v/>
      </c>
      <c r="BR68" s="201" t="str">
        <f>IFERROR(INDEX('Classificação 2 encontros'!#REF!,MATCH($N68,'Classificação 2 encontros'!$AZ$17:$AZ$72,0)),"")</f>
        <v/>
      </c>
      <c r="BS68" s="174" t="str">
        <f t="shared" si="4"/>
        <v/>
      </c>
      <c r="BT68" s="200">
        <v>52</v>
      </c>
      <c r="BU68" s="78"/>
      <c r="BV68" s="78"/>
      <c r="BW68" s="201" t="str">
        <f>IFERROR(INDEX('Classificação 2 encontros'!BC68:BC123,MATCH($N68,'Classificação 2 encontros'!$BK$17:$BK$72,0)),"")</f>
        <v/>
      </c>
      <c r="BX68" s="201" t="str">
        <f>IFERROR(INDEX('Classificação 2 encontros'!BD68:BD123,MATCH($N68,'Classificação 2 encontros'!$BK$17:$BK$72,0)),"")</f>
        <v/>
      </c>
      <c r="BY68" s="201" t="str">
        <f>IFERROR(INDEX('Classificação 2 encontros'!BE68:BE123,MATCH($N68,'Classificação 2 encontros'!$BK$17:$BK$72,0)),"")</f>
        <v/>
      </c>
      <c r="BZ68" s="201" t="str">
        <f>IFERROR(INDEX('Classificação 2 encontros'!BF68:BF123,MATCH($N68,'Classificação 2 encontros'!$BK$17:$BK$72,0)),"")</f>
        <v/>
      </c>
      <c r="CA68" s="201" t="str">
        <f>IFERROR(INDEX('Classificação 2 encontros'!BG68:BG123,MATCH($N68,'Classificação 2 encontros'!$BK$17:$BK$72,0)),"")</f>
        <v/>
      </c>
      <c r="CB68" s="201" t="str">
        <f>IFERROR(INDEX('Classificação 2 encontros'!BH68:BH123,MATCH($N68,'Classificação 2 encontros'!$BK$17:$BK$72,0)),"")</f>
        <v/>
      </c>
      <c r="CC68" s="201" t="str">
        <f>IFERROR(INDEX('Classificação 2 encontros'!#REF!,MATCH($N68,'Classificação 2 encontros'!$BK$17:$BK$72,0)),"")</f>
        <v/>
      </c>
      <c r="CD68" s="201" t="str">
        <f>IFERROR(INDEX('Classificação 2 encontros'!#REF!,MATCH($N68,'Classificação 2 encontros'!$BK$17:$BK$72,0)),"")</f>
        <v/>
      </c>
      <c r="CE68" s="201" t="str">
        <f>IFERROR(INDEX('Classificação 2 encontros'!BI68:BI123,MATCH($N68,'Classificação 2 encontros'!$BK$17:$BK$72,0)),"")</f>
        <v/>
      </c>
      <c r="CF68" s="201" t="str">
        <f>IFERROR(INDEX('Classificação 2 encontros'!#REF!,MATCH($N68,'Classificação 2 encontros'!$BK$17:$BK$72,0)),"")</f>
        <v/>
      </c>
      <c r="CG68" s="201" t="str">
        <f>IFERROR(INDEX('Classificação 2 encontros'!#REF!,MATCH($N68,'Classificação 2 encontros'!$BK$17:$BK$72,0)),"")</f>
        <v/>
      </c>
      <c r="CH68" s="174" t="str">
        <f t="shared" si="5"/>
        <v/>
      </c>
      <c r="CI68" s="200">
        <v>52</v>
      </c>
      <c r="CJ68" s="83"/>
      <c r="CL68" s="83"/>
      <c r="CM68" s="83"/>
    </row>
    <row r="69" spans="2:91" s="73" customFormat="1" ht="18.75" customHeight="1" x14ac:dyDescent="0.3">
      <c r="B69" s="195" t="str">
        <f>IFERROR(INDEX('Classificação 2 encontros'!B69:B124,MATCH($N69,'Classificação 2 encontros'!$J$17:$J$72,0)),"")</f>
        <v/>
      </c>
      <c r="C69" s="195" t="str">
        <f>IFERROR(INDEX('Classificação 2 encontros'!C69:C124,MATCH($N69,'Classificação 2 encontros'!$J$17:$J$72,0)),"")</f>
        <v/>
      </c>
      <c r="D69" s="196" t="str">
        <f>IFERROR(INDEX('Classificação 2 encontros'!D69:D124,MATCH($N69,'Classificação 2 encontros'!$J$17:$J$72,0)),"")</f>
        <v/>
      </c>
      <c r="E69" s="196" t="str">
        <f>IFERROR(INDEX('Classificação 2 encontros'!E69:E124,MATCH($N69,'Classificação 2 encontros'!$J$17:$J$72,0)),"")</f>
        <v/>
      </c>
      <c r="F69" s="196" t="str">
        <f>IFERROR(INDEX('Classificação 2 encontros'!F69:F124,MATCH($N69,'Classificação 2 encontros'!$J$17:$J$72,0)),"")</f>
        <v/>
      </c>
      <c r="G69" s="197" t="str">
        <f>IFERROR(INDEX('Classificação 2 encontros'!G69:G124,MATCH($N69,'Classificação 2 encontros'!$J$17:$J$72,0)),"")</f>
        <v/>
      </c>
      <c r="H69" s="196" t="str">
        <f>IFERROR(INDEX('Classificação 2 encontros'!#REF!,MATCH($N69,'Classificação 2 encontros'!$J$17:$J$72,0)),"")</f>
        <v/>
      </c>
      <c r="I69" s="196" t="str">
        <f>IFERROR(INDEX('Classificação 2 encontros'!#REF!,MATCH($N69,'Classificação 2 encontros'!$J$17:$J$72,0)),"")</f>
        <v/>
      </c>
      <c r="J69" s="197" t="str">
        <f>IFERROR(INDEX('Classificação 2 encontros'!H69:H124,MATCH($N69,'Classificação 2 encontros'!$J$17:$J$72,0)),"")</f>
        <v/>
      </c>
      <c r="K69" s="196" t="str">
        <f>IFERROR(INDEX('Classificação 2 encontros'!#REF!,MATCH($N69,'Classificação 2 encontros'!$J$17:$J$72,0)),"")</f>
        <v/>
      </c>
      <c r="L69" s="196" t="str">
        <f>IFERROR(INDEX('Classificação 2 encontros'!#REF!,MATCH($N69,'Classificação 2 encontros'!$J$17:$J$72,0)),"")</f>
        <v/>
      </c>
      <c r="M69" s="198" t="str">
        <f t="shared" si="0"/>
        <v/>
      </c>
      <c r="N69" s="199">
        <v>53</v>
      </c>
      <c r="O69" s="78"/>
      <c r="P69" s="78"/>
      <c r="Q69" s="201" t="str">
        <f>IFERROR(INDEX('Classificação 2 encontros'!M69:M124,MATCH($N69,'Classificação 2 encontros'!$U$17:$U$72,0)),"")</f>
        <v/>
      </c>
      <c r="R69" s="201" t="str">
        <f>IFERROR(INDEX('Classificação 2 encontros'!N69:N124,MATCH($N69,'Classificação 2 encontros'!$U$17:$U$72,0)),"")</f>
        <v/>
      </c>
      <c r="S69" s="203" t="str">
        <f>IFERROR(INDEX('Classificação 2 encontros'!O69:O124,MATCH($N69,'Classificação 2 encontros'!$U$17:$U$72,0)),"")</f>
        <v/>
      </c>
      <c r="T69" s="203" t="str">
        <f>IFERROR(INDEX('Classificação 2 encontros'!P69:P124,MATCH($N69,'Classificação 2 encontros'!$U$17:$U$72,0)),"")</f>
        <v/>
      </c>
      <c r="U69" s="203" t="str">
        <f>IFERROR(INDEX('Classificação 2 encontros'!Q69:Q124,MATCH($N69,'Classificação 2 encontros'!$U$17:$U$72,0)),"")</f>
        <v/>
      </c>
      <c r="V69" s="204" t="str">
        <f>IFERROR(INDEX('Classificação 2 encontros'!R69:R124,MATCH($N69,'Classificação 2 encontros'!$U$17:$U$72,0)),"")</f>
        <v/>
      </c>
      <c r="W69" s="203" t="str">
        <f>IFERROR(INDEX('Classificação 2 encontros'!#REF!,MATCH($N69,'Classificação 2 encontros'!$U$17:$U$72,0)),"")</f>
        <v/>
      </c>
      <c r="X69" s="203" t="str">
        <f>IFERROR(INDEX('Classificação 2 encontros'!#REF!,MATCH($N69,'Classificação 2 encontros'!$U$17:$U$72,0)),"")</f>
        <v/>
      </c>
      <c r="Y69" s="204" t="str">
        <f>IFERROR(INDEX('Classificação 2 encontros'!S69:S124,MATCH($N69,'Classificação 2 encontros'!$U$17:$U$72,0)),"")</f>
        <v/>
      </c>
      <c r="Z69" s="203" t="str">
        <f>IFERROR(INDEX('Classificação 2 encontros'!#REF!,MATCH($N69,'Classificação 2 encontros'!$U$17:$U$72,0)),"")</f>
        <v/>
      </c>
      <c r="AA69" s="203" t="str">
        <f>IFERROR(INDEX('Classificação 2 encontros'!#REF!,MATCH($N69,'Classificação 2 encontros'!$U$17:$U$72,0)),"")</f>
        <v/>
      </c>
      <c r="AB69" s="174" t="str">
        <f t="shared" si="1"/>
        <v/>
      </c>
      <c r="AC69" s="200">
        <v>53</v>
      </c>
      <c r="AD69" s="83"/>
      <c r="AF69" s="201" t="str">
        <f>IFERROR(INDEX('Classificação 2 encontros'!X69:X124,MATCH($N69,'Classificação 2 encontros'!$AF$17:$AF$72,0)),"")</f>
        <v/>
      </c>
      <c r="AG69" s="201" t="str">
        <f>IFERROR(INDEX('Classificação 2 encontros'!Y69:Y124,MATCH($N69,'Classificação 2 encontros'!$AF$17:$AF$72,0)),"")</f>
        <v/>
      </c>
      <c r="AH69" s="203" t="str">
        <f>IFERROR(INDEX('Classificação 2 encontros'!Z69:Z124,MATCH($N69,'Classificação 2 encontros'!$AF$17:$AF$72,0)),"")</f>
        <v/>
      </c>
      <c r="AI69" s="203" t="str">
        <f>IFERROR(INDEX('Classificação 2 encontros'!AA69:AA124,MATCH($N69,'Classificação 2 encontros'!$AF$17:$AF$72,0)),"")</f>
        <v/>
      </c>
      <c r="AJ69" s="203" t="str">
        <f>IFERROR(INDEX('Classificação 2 encontros'!AB69:AB124,MATCH($N69,'Classificação 2 encontros'!$AF$17:$AF$72,0)),"")</f>
        <v/>
      </c>
      <c r="AK69" s="204" t="str">
        <f>IFERROR(INDEX('Classificação 2 encontros'!AC69:AC124,MATCH($N69,'Classificação 2 encontros'!$AF$17:$AF$72,0)),"")</f>
        <v/>
      </c>
      <c r="AL69" s="203" t="str">
        <f>IFERROR(INDEX('Classificação 2 encontros'!#REF!,MATCH($N69,'Classificação 2 encontros'!$AF$17:$AF$72,0)),"")</f>
        <v/>
      </c>
      <c r="AM69" s="174" t="str">
        <f>IFERROR(INDEX('Classificação 2 encontros'!#REF!,MATCH($N69,'Classificação 2 encontros'!$AF$17:$AF$72,0)),"")</f>
        <v/>
      </c>
      <c r="AN69" s="204" t="str">
        <f>IFERROR(INDEX('Classificação 2 encontros'!AD69:AD124,MATCH($N69,'Classificação 2 encontros'!$AF$17:$AF$72,0)),"")</f>
        <v/>
      </c>
      <c r="AO69" s="203" t="str">
        <f>IFERROR(INDEX('Classificação 2 encontros'!#REF!,MATCH($N69,'Classificação 2 encontros'!$AF$17:$AF$72,0)),"")</f>
        <v/>
      </c>
      <c r="AP69" s="174" t="str">
        <f>IFERROR(INDEX('Classificação 2 encontros'!#REF!,MATCH($N69,'Classificação 2 encontros'!$AF$17:$AF$72,0)),"")</f>
        <v/>
      </c>
      <c r="AQ69" s="174" t="str">
        <f t="shared" si="2"/>
        <v/>
      </c>
      <c r="AR69" s="200">
        <v>53</v>
      </c>
      <c r="AS69" s="78"/>
      <c r="AT69" s="201" t="str">
        <f>IFERROR(INDEX('Classificação 2 encontros'!AH69:AH124,MATCH($N69,'Classificação 2 encontros'!$AP$17:$AP$72,0)),"")</f>
        <v/>
      </c>
      <c r="AU69" s="201" t="str">
        <f>IFERROR(INDEX('Classificação 2 encontros'!AI69:AI124,MATCH($N69,'Classificação 2 encontros'!$AP$17:$AP$72,0)),"")</f>
        <v/>
      </c>
      <c r="AV69" s="201" t="str">
        <f>IFERROR(INDEX('Classificação 2 encontros'!AJ69:AJ124,MATCH($N69,'Classificação 2 encontros'!$AP$17:$AP$72,0)),"")</f>
        <v/>
      </c>
      <c r="AW69" s="201" t="str">
        <f>IFERROR(INDEX('Classificação 2 encontros'!AK69:AK124,MATCH($N69,'Classificação 2 encontros'!$AP$17:$AP$72,0)),"")</f>
        <v/>
      </c>
      <c r="AX69" s="201" t="str">
        <f>IFERROR(INDEX('Classificação 2 encontros'!AL69:AL124,MATCH($N69,'Classificação 2 encontros'!$AP$17:$AP$72,0)),"")</f>
        <v/>
      </c>
      <c r="AY69" s="202" t="str">
        <f>IFERROR(INDEX('Classificação 2 encontros'!AM69:AM124,MATCH($N69,'Classificação 2 encontros'!$AP$17:$AP$72,0)),"")</f>
        <v/>
      </c>
      <c r="AZ69" s="201" t="str">
        <f>IFERROR(INDEX('Classificação 2 encontros'!#REF!,MATCH($N69,'Classificação 2 encontros'!$AP$17:$AP$72,0)),"")</f>
        <v/>
      </c>
      <c r="BA69" s="201" t="str">
        <f>IFERROR(INDEX('Classificação 2 encontros'!#REF!,MATCH($N69,'Classificação 2 encontros'!$AP$17:$AP$72,0)),"")</f>
        <v/>
      </c>
      <c r="BB69" s="202" t="str">
        <f>IFERROR(INDEX('Classificação 2 encontros'!AN69:AN124,MATCH($N69,'Classificação 2 encontros'!$AP$17:$AP$72,0)),"")</f>
        <v/>
      </c>
      <c r="BC69" s="201" t="str">
        <f>IFERROR(INDEX('Classificação 2 encontros'!#REF!,MATCH($N69,'Classificação 2 encontros'!$AP$17:$AP$72,0)),"")</f>
        <v/>
      </c>
      <c r="BD69" s="201" t="str">
        <f>IFERROR(INDEX('Classificação 2 encontros'!#REF!,MATCH($N69,'Classificação 2 encontros'!$AP$17:$AP$72,0)),"")</f>
        <v/>
      </c>
      <c r="BE69" s="174" t="str">
        <f t="shared" si="3"/>
        <v/>
      </c>
      <c r="BF69" s="200">
        <v>53</v>
      </c>
      <c r="BH69" s="201" t="str">
        <f>IFERROR(INDEX('Classificação 2 encontros'!AR69:AR124,MATCH($N69,'Classificação 2 encontros'!$AZ$17:$AZ$72,0)),"")</f>
        <v/>
      </c>
      <c r="BI69" s="201" t="str">
        <f>IFERROR(INDEX('Classificação 2 encontros'!AS69:AS124,MATCH($N69,'Classificação 2 encontros'!$AZ$17:$AZ$72,0)),"")</f>
        <v/>
      </c>
      <c r="BJ69" s="206" t="str">
        <f>IFERROR(INDEX('Classificação 2 encontros'!AT69:AT124,MATCH($N69,'Classificação 2 encontros'!$AZ$17:$AZ$72,0)),"")</f>
        <v/>
      </c>
      <c r="BK69" s="206" t="str">
        <f>IFERROR(INDEX('Classificação 2 encontros'!AU69:AU124,MATCH($N69,'Classificação 2 encontros'!$AZ$17:$AZ$72,0)),"")</f>
        <v/>
      </c>
      <c r="BL69" s="206" t="str">
        <f>IFERROR(INDEX('Classificação 2 encontros'!AV69:AV124,MATCH($N69,'Classificação 2 encontros'!$AZ$17:$AZ$72,0)),"")</f>
        <v/>
      </c>
      <c r="BM69" s="202" t="str">
        <f>IFERROR(INDEX('Classificação 2 encontros'!AW69:AW124,MATCH($N69,'Classificação 2 encontros'!$AZ$17:$AZ$72,0)),"")</f>
        <v/>
      </c>
      <c r="BN69" s="201" t="str">
        <f>IFERROR(INDEX('Classificação 2 encontros'!#REF!,MATCH($N69,'Classificação 2 encontros'!$AZ$17:$AZ$72,0)),"")</f>
        <v/>
      </c>
      <c r="BO69" s="201" t="str">
        <f>IFERROR(INDEX('Classificação 2 encontros'!#REF!,MATCH($N69,'Classificação 2 encontros'!$AZ$17:$AZ$72,0)),"")</f>
        <v/>
      </c>
      <c r="BP69" s="202" t="str">
        <f>IFERROR(INDEX('Classificação 2 encontros'!AX69:AX124,MATCH($N69,'Classificação 2 encontros'!$AZ$17:$AZ$72,0)),"")</f>
        <v/>
      </c>
      <c r="BQ69" s="201" t="str">
        <f>IFERROR(INDEX('Classificação 2 encontros'!#REF!,MATCH($N69,'Classificação 2 encontros'!$AZ$17:$AZ$72,0)),"")</f>
        <v/>
      </c>
      <c r="BR69" s="201" t="str">
        <f>IFERROR(INDEX('Classificação 2 encontros'!#REF!,MATCH($N69,'Classificação 2 encontros'!$AZ$17:$AZ$72,0)),"")</f>
        <v/>
      </c>
      <c r="BS69" s="174" t="str">
        <f t="shared" si="4"/>
        <v/>
      </c>
      <c r="BT69" s="200">
        <v>53</v>
      </c>
      <c r="BU69" s="78"/>
      <c r="BV69" s="78"/>
      <c r="BW69" s="201" t="str">
        <f>IFERROR(INDEX('Classificação 2 encontros'!BC69:BC124,MATCH($N69,'Classificação 2 encontros'!$BK$17:$BK$72,0)),"")</f>
        <v/>
      </c>
      <c r="BX69" s="201" t="str">
        <f>IFERROR(INDEX('Classificação 2 encontros'!BD69:BD124,MATCH($N69,'Classificação 2 encontros'!$BK$17:$BK$72,0)),"")</f>
        <v/>
      </c>
      <c r="BY69" s="201" t="str">
        <f>IFERROR(INDEX('Classificação 2 encontros'!BE69:BE124,MATCH($N69,'Classificação 2 encontros'!$BK$17:$BK$72,0)),"")</f>
        <v/>
      </c>
      <c r="BZ69" s="201" t="str">
        <f>IFERROR(INDEX('Classificação 2 encontros'!BF69:BF124,MATCH($N69,'Classificação 2 encontros'!$BK$17:$BK$72,0)),"")</f>
        <v/>
      </c>
      <c r="CA69" s="201" t="str">
        <f>IFERROR(INDEX('Classificação 2 encontros'!BG69:BG124,MATCH($N69,'Classificação 2 encontros'!$BK$17:$BK$72,0)),"")</f>
        <v/>
      </c>
      <c r="CB69" s="201" t="str">
        <f>IFERROR(INDEX('Classificação 2 encontros'!BH69:BH124,MATCH($N69,'Classificação 2 encontros'!$BK$17:$BK$72,0)),"")</f>
        <v/>
      </c>
      <c r="CC69" s="201" t="str">
        <f>IFERROR(INDEX('Classificação 2 encontros'!#REF!,MATCH($N69,'Classificação 2 encontros'!$BK$17:$BK$72,0)),"")</f>
        <v/>
      </c>
      <c r="CD69" s="201" t="str">
        <f>IFERROR(INDEX('Classificação 2 encontros'!#REF!,MATCH($N69,'Classificação 2 encontros'!$BK$17:$BK$72,0)),"")</f>
        <v/>
      </c>
      <c r="CE69" s="201" t="str">
        <f>IFERROR(INDEX('Classificação 2 encontros'!BI69:BI124,MATCH($N69,'Classificação 2 encontros'!$BK$17:$BK$72,0)),"")</f>
        <v/>
      </c>
      <c r="CF69" s="201" t="str">
        <f>IFERROR(INDEX('Classificação 2 encontros'!#REF!,MATCH($N69,'Classificação 2 encontros'!$BK$17:$BK$72,0)),"")</f>
        <v/>
      </c>
      <c r="CG69" s="201" t="str">
        <f>IFERROR(INDEX('Classificação 2 encontros'!#REF!,MATCH($N69,'Classificação 2 encontros'!$BK$17:$BK$72,0)),"")</f>
        <v/>
      </c>
      <c r="CH69" s="174" t="str">
        <f t="shared" si="5"/>
        <v/>
      </c>
      <c r="CI69" s="200">
        <v>53</v>
      </c>
      <c r="CJ69" s="83"/>
      <c r="CL69" s="83"/>
      <c r="CM69" s="83"/>
    </row>
    <row r="70" spans="2:91" s="73" customFormat="1" ht="18.75" customHeight="1" x14ac:dyDescent="0.3">
      <c r="B70" s="195" t="str">
        <f>IFERROR(INDEX('Classificação 2 encontros'!B70:B125,MATCH($N70,'Classificação 2 encontros'!$J$17:$J$72,0)),"")</f>
        <v/>
      </c>
      <c r="C70" s="195" t="str">
        <f>IFERROR(INDEX('Classificação 2 encontros'!C70:C125,MATCH($N70,'Classificação 2 encontros'!$J$17:$J$72,0)),"")</f>
        <v/>
      </c>
      <c r="D70" s="196" t="str">
        <f>IFERROR(INDEX('Classificação 2 encontros'!D70:D125,MATCH($N70,'Classificação 2 encontros'!$J$17:$J$72,0)),"")</f>
        <v/>
      </c>
      <c r="E70" s="196" t="str">
        <f>IFERROR(INDEX('Classificação 2 encontros'!E70:E125,MATCH($N70,'Classificação 2 encontros'!$J$17:$J$72,0)),"")</f>
        <v/>
      </c>
      <c r="F70" s="196" t="str">
        <f>IFERROR(INDEX('Classificação 2 encontros'!F70:F125,MATCH($N70,'Classificação 2 encontros'!$J$17:$J$72,0)),"")</f>
        <v/>
      </c>
      <c r="G70" s="197" t="str">
        <f>IFERROR(INDEX('Classificação 2 encontros'!G70:G125,MATCH($N70,'Classificação 2 encontros'!$J$17:$J$72,0)),"")</f>
        <v/>
      </c>
      <c r="H70" s="196" t="str">
        <f>IFERROR(INDEX('Classificação 2 encontros'!#REF!,MATCH($N70,'Classificação 2 encontros'!$J$17:$J$72,0)),"")</f>
        <v/>
      </c>
      <c r="I70" s="196" t="str">
        <f>IFERROR(INDEX('Classificação 2 encontros'!#REF!,MATCH($N70,'Classificação 2 encontros'!$J$17:$J$72,0)),"")</f>
        <v/>
      </c>
      <c r="J70" s="197" t="str">
        <f>IFERROR(INDEX('Classificação 2 encontros'!H70:H125,MATCH($N70,'Classificação 2 encontros'!$J$17:$J$72,0)),"")</f>
        <v/>
      </c>
      <c r="K70" s="196" t="str">
        <f>IFERROR(INDEX('Classificação 2 encontros'!#REF!,MATCH($N70,'Classificação 2 encontros'!$J$17:$J$72,0)),"")</f>
        <v/>
      </c>
      <c r="L70" s="196" t="str">
        <f>IFERROR(INDEX('Classificação 2 encontros'!#REF!,MATCH($N70,'Classificação 2 encontros'!$J$17:$J$72,0)),"")</f>
        <v/>
      </c>
      <c r="M70" s="198" t="str">
        <f t="shared" si="0"/>
        <v/>
      </c>
      <c r="N70" s="199">
        <v>54</v>
      </c>
      <c r="O70" s="78"/>
      <c r="P70" s="78"/>
      <c r="Q70" s="201" t="str">
        <f>IFERROR(INDEX('Classificação 2 encontros'!M70:M125,MATCH($N70,'Classificação 2 encontros'!$U$17:$U$72,0)),"")</f>
        <v/>
      </c>
      <c r="R70" s="201" t="str">
        <f>IFERROR(INDEX('Classificação 2 encontros'!N70:N125,MATCH($N70,'Classificação 2 encontros'!$U$17:$U$72,0)),"")</f>
        <v/>
      </c>
      <c r="S70" s="203" t="str">
        <f>IFERROR(INDEX('Classificação 2 encontros'!O70:O125,MATCH($N70,'Classificação 2 encontros'!$U$17:$U$72,0)),"")</f>
        <v/>
      </c>
      <c r="T70" s="203" t="str">
        <f>IFERROR(INDEX('Classificação 2 encontros'!P70:P125,MATCH($N70,'Classificação 2 encontros'!$U$17:$U$72,0)),"")</f>
        <v/>
      </c>
      <c r="U70" s="203" t="str">
        <f>IFERROR(INDEX('Classificação 2 encontros'!Q70:Q125,MATCH($N70,'Classificação 2 encontros'!$U$17:$U$72,0)),"")</f>
        <v/>
      </c>
      <c r="V70" s="204" t="str">
        <f>IFERROR(INDEX('Classificação 2 encontros'!R70:R125,MATCH($N70,'Classificação 2 encontros'!$U$17:$U$72,0)),"")</f>
        <v/>
      </c>
      <c r="W70" s="203" t="str">
        <f>IFERROR(INDEX('Classificação 2 encontros'!#REF!,MATCH($N70,'Classificação 2 encontros'!$U$17:$U$72,0)),"")</f>
        <v/>
      </c>
      <c r="X70" s="203" t="str">
        <f>IFERROR(INDEX('Classificação 2 encontros'!#REF!,MATCH($N70,'Classificação 2 encontros'!$U$17:$U$72,0)),"")</f>
        <v/>
      </c>
      <c r="Y70" s="204" t="str">
        <f>IFERROR(INDEX('Classificação 2 encontros'!S70:S125,MATCH($N70,'Classificação 2 encontros'!$U$17:$U$72,0)),"")</f>
        <v/>
      </c>
      <c r="Z70" s="203" t="str">
        <f>IFERROR(INDEX('Classificação 2 encontros'!#REF!,MATCH($N70,'Classificação 2 encontros'!$U$17:$U$72,0)),"")</f>
        <v/>
      </c>
      <c r="AA70" s="203" t="str">
        <f>IFERROR(INDEX('Classificação 2 encontros'!#REF!,MATCH($N70,'Classificação 2 encontros'!$U$17:$U$72,0)),"")</f>
        <v/>
      </c>
      <c r="AB70" s="174" t="str">
        <f t="shared" si="1"/>
        <v/>
      </c>
      <c r="AC70" s="200">
        <v>54</v>
      </c>
      <c r="AD70" s="84"/>
      <c r="AF70" s="201" t="str">
        <f>IFERROR(INDEX('Classificação 2 encontros'!X70:X125,MATCH($N70,'Classificação 2 encontros'!$AF$17:$AF$72,0)),"")</f>
        <v/>
      </c>
      <c r="AG70" s="201" t="str">
        <f>IFERROR(INDEX('Classificação 2 encontros'!Y70:Y125,MATCH($N70,'Classificação 2 encontros'!$AF$17:$AF$72,0)),"")</f>
        <v/>
      </c>
      <c r="AH70" s="203" t="str">
        <f>IFERROR(INDEX('Classificação 2 encontros'!Z70:Z125,MATCH($N70,'Classificação 2 encontros'!$AF$17:$AF$72,0)),"")</f>
        <v/>
      </c>
      <c r="AI70" s="203" t="str">
        <f>IFERROR(INDEX('Classificação 2 encontros'!AA70:AA125,MATCH($N70,'Classificação 2 encontros'!$AF$17:$AF$72,0)),"")</f>
        <v/>
      </c>
      <c r="AJ70" s="203" t="str">
        <f>IFERROR(INDEX('Classificação 2 encontros'!AB70:AB125,MATCH($N70,'Classificação 2 encontros'!$AF$17:$AF$72,0)),"")</f>
        <v/>
      </c>
      <c r="AK70" s="204" t="str">
        <f>IFERROR(INDEX('Classificação 2 encontros'!AC70:AC125,MATCH($N70,'Classificação 2 encontros'!$AF$17:$AF$72,0)),"")</f>
        <v/>
      </c>
      <c r="AL70" s="203" t="str">
        <f>IFERROR(INDEX('Classificação 2 encontros'!#REF!,MATCH($N70,'Classificação 2 encontros'!$AF$17:$AF$72,0)),"")</f>
        <v/>
      </c>
      <c r="AM70" s="174" t="str">
        <f>IFERROR(INDEX('Classificação 2 encontros'!#REF!,MATCH($N70,'Classificação 2 encontros'!$AF$17:$AF$72,0)),"")</f>
        <v/>
      </c>
      <c r="AN70" s="204" t="str">
        <f>IFERROR(INDEX('Classificação 2 encontros'!AD70:AD125,MATCH($N70,'Classificação 2 encontros'!$AF$17:$AF$72,0)),"")</f>
        <v/>
      </c>
      <c r="AO70" s="203" t="str">
        <f>IFERROR(INDEX('Classificação 2 encontros'!#REF!,MATCH($N70,'Classificação 2 encontros'!$AF$17:$AF$72,0)),"")</f>
        <v/>
      </c>
      <c r="AP70" s="174" t="str">
        <f>IFERROR(INDEX('Classificação 2 encontros'!#REF!,MATCH($N70,'Classificação 2 encontros'!$AF$17:$AF$72,0)),"")</f>
        <v/>
      </c>
      <c r="AQ70" s="174" t="str">
        <f t="shared" si="2"/>
        <v/>
      </c>
      <c r="AR70" s="200">
        <v>54</v>
      </c>
      <c r="AS70" s="78"/>
      <c r="AT70" s="201" t="str">
        <f>IFERROR(INDEX('Classificação 2 encontros'!AH70:AH125,MATCH($N70,'Classificação 2 encontros'!$AP$17:$AP$72,0)),"")</f>
        <v/>
      </c>
      <c r="AU70" s="201" t="str">
        <f>IFERROR(INDEX('Classificação 2 encontros'!AI70:AI125,MATCH($N70,'Classificação 2 encontros'!$AP$17:$AP$72,0)),"")</f>
        <v/>
      </c>
      <c r="AV70" s="201" t="str">
        <f>IFERROR(INDEX('Classificação 2 encontros'!AJ70:AJ125,MATCH($N70,'Classificação 2 encontros'!$AP$17:$AP$72,0)),"")</f>
        <v/>
      </c>
      <c r="AW70" s="201" t="str">
        <f>IFERROR(INDEX('Classificação 2 encontros'!AK70:AK125,MATCH($N70,'Classificação 2 encontros'!$AP$17:$AP$72,0)),"")</f>
        <v/>
      </c>
      <c r="AX70" s="201" t="str">
        <f>IFERROR(INDEX('Classificação 2 encontros'!AL70:AL125,MATCH($N70,'Classificação 2 encontros'!$AP$17:$AP$72,0)),"")</f>
        <v/>
      </c>
      <c r="AY70" s="202" t="str">
        <f>IFERROR(INDEX('Classificação 2 encontros'!AM70:AM125,MATCH($N70,'Classificação 2 encontros'!$AP$17:$AP$72,0)),"")</f>
        <v/>
      </c>
      <c r="AZ70" s="201" t="str">
        <f>IFERROR(INDEX('Classificação 2 encontros'!#REF!,MATCH($N70,'Classificação 2 encontros'!$AP$17:$AP$72,0)),"")</f>
        <v/>
      </c>
      <c r="BA70" s="201" t="str">
        <f>IFERROR(INDEX('Classificação 2 encontros'!#REF!,MATCH($N70,'Classificação 2 encontros'!$AP$17:$AP$72,0)),"")</f>
        <v/>
      </c>
      <c r="BB70" s="202" t="str">
        <f>IFERROR(INDEX('Classificação 2 encontros'!AN70:AN125,MATCH($N70,'Classificação 2 encontros'!$AP$17:$AP$72,0)),"")</f>
        <v/>
      </c>
      <c r="BC70" s="201" t="str">
        <f>IFERROR(INDEX('Classificação 2 encontros'!#REF!,MATCH($N70,'Classificação 2 encontros'!$AP$17:$AP$72,0)),"")</f>
        <v/>
      </c>
      <c r="BD70" s="201" t="str">
        <f>IFERROR(INDEX('Classificação 2 encontros'!#REF!,MATCH($N70,'Classificação 2 encontros'!$AP$17:$AP$72,0)),"")</f>
        <v/>
      </c>
      <c r="BE70" s="174" t="str">
        <f t="shared" si="3"/>
        <v/>
      </c>
      <c r="BF70" s="200">
        <v>54</v>
      </c>
      <c r="BH70" s="201" t="str">
        <f>IFERROR(INDEX('Classificação 2 encontros'!AR70:AR125,MATCH($N70,'Classificação 2 encontros'!$AZ$17:$AZ$72,0)),"")</f>
        <v/>
      </c>
      <c r="BI70" s="201" t="str">
        <f>IFERROR(INDEX('Classificação 2 encontros'!AS70:AS125,MATCH($N70,'Classificação 2 encontros'!$AZ$17:$AZ$72,0)),"")</f>
        <v/>
      </c>
      <c r="BJ70" s="206" t="str">
        <f>IFERROR(INDEX('Classificação 2 encontros'!AT70:AT125,MATCH($N70,'Classificação 2 encontros'!$AZ$17:$AZ$72,0)),"")</f>
        <v/>
      </c>
      <c r="BK70" s="206" t="str">
        <f>IFERROR(INDEX('Classificação 2 encontros'!AU70:AU125,MATCH($N70,'Classificação 2 encontros'!$AZ$17:$AZ$72,0)),"")</f>
        <v/>
      </c>
      <c r="BL70" s="206" t="str">
        <f>IFERROR(INDEX('Classificação 2 encontros'!AV70:AV125,MATCH($N70,'Classificação 2 encontros'!$AZ$17:$AZ$72,0)),"")</f>
        <v/>
      </c>
      <c r="BM70" s="202" t="str">
        <f>IFERROR(INDEX('Classificação 2 encontros'!AW70:AW125,MATCH($N70,'Classificação 2 encontros'!$AZ$17:$AZ$72,0)),"")</f>
        <v/>
      </c>
      <c r="BN70" s="201" t="str">
        <f>IFERROR(INDEX('Classificação 2 encontros'!#REF!,MATCH($N70,'Classificação 2 encontros'!$AZ$17:$AZ$72,0)),"")</f>
        <v/>
      </c>
      <c r="BO70" s="201" t="str">
        <f>IFERROR(INDEX('Classificação 2 encontros'!#REF!,MATCH($N70,'Classificação 2 encontros'!$AZ$17:$AZ$72,0)),"")</f>
        <v/>
      </c>
      <c r="BP70" s="202" t="str">
        <f>IFERROR(INDEX('Classificação 2 encontros'!AX70:AX125,MATCH($N70,'Classificação 2 encontros'!$AZ$17:$AZ$72,0)),"")</f>
        <v/>
      </c>
      <c r="BQ70" s="201" t="str">
        <f>IFERROR(INDEX('Classificação 2 encontros'!#REF!,MATCH($N70,'Classificação 2 encontros'!$AZ$17:$AZ$72,0)),"")</f>
        <v/>
      </c>
      <c r="BR70" s="201" t="str">
        <f>IFERROR(INDEX('Classificação 2 encontros'!#REF!,MATCH($N70,'Classificação 2 encontros'!$AZ$17:$AZ$72,0)),"")</f>
        <v/>
      </c>
      <c r="BS70" s="174" t="str">
        <f t="shared" si="4"/>
        <v/>
      </c>
      <c r="BT70" s="200">
        <v>54</v>
      </c>
      <c r="BU70" s="78"/>
      <c r="BV70" s="78"/>
      <c r="BW70" s="201" t="str">
        <f>IFERROR(INDEX('Classificação 2 encontros'!BC70:BC125,MATCH($N70,'Classificação 2 encontros'!$BK$17:$BK$72,0)),"")</f>
        <v/>
      </c>
      <c r="BX70" s="201" t="str">
        <f>IFERROR(INDEX('Classificação 2 encontros'!BD70:BD125,MATCH($N70,'Classificação 2 encontros'!$BK$17:$BK$72,0)),"")</f>
        <v/>
      </c>
      <c r="BY70" s="201" t="str">
        <f>IFERROR(INDEX('Classificação 2 encontros'!BE70:BE125,MATCH($N70,'Classificação 2 encontros'!$BK$17:$BK$72,0)),"")</f>
        <v/>
      </c>
      <c r="BZ70" s="201" t="str">
        <f>IFERROR(INDEX('Classificação 2 encontros'!BF70:BF125,MATCH($N70,'Classificação 2 encontros'!$BK$17:$BK$72,0)),"")</f>
        <v/>
      </c>
      <c r="CA70" s="201" t="str">
        <f>IFERROR(INDEX('Classificação 2 encontros'!BG70:BG125,MATCH($N70,'Classificação 2 encontros'!$BK$17:$BK$72,0)),"")</f>
        <v/>
      </c>
      <c r="CB70" s="201" t="str">
        <f>IFERROR(INDEX('Classificação 2 encontros'!BH70:BH125,MATCH($N70,'Classificação 2 encontros'!$BK$17:$BK$72,0)),"")</f>
        <v/>
      </c>
      <c r="CC70" s="201" t="str">
        <f>IFERROR(INDEX('Classificação 2 encontros'!#REF!,MATCH($N70,'Classificação 2 encontros'!$BK$17:$BK$72,0)),"")</f>
        <v/>
      </c>
      <c r="CD70" s="201" t="str">
        <f>IFERROR(INDEX('Classificação 2 encontros'!#REF!,MATCH($N70,'Classificação 2 encontros'!$BK$17:$BK$72,0)),"")</f>
        <v/>
      </c>
      <c r="CE70" s="201" t="str">
        <f>IFERROR(INDEX('Classificação 2 encontros'!BI70:BI125,MATCH($N70,'Classificação 2 encontros'!$BK$17:$BK$72,0)),"")</f>
        <v/>
      </c>
      <c r="CF70" s="201" t="str">
        <f>IFERROR(INDEX('Classificação 2 encontros'!#REF!,MATCH($N70,'Classificação 2 encontros'!$BK$17:$BK$72,0)),"")</f>
        <v/>
      </c>
      <c r="CG70" s="201" t="str">
        <f>IFERROR(INDEX('Classificação 2 encontros'!#REF!,MATCH($N70,'Classificação 2 encontros'!$BK$17:$BK$72,0)),"")</f>
        <v/>
      </c>
      <c r="CH70" s="174" t="str">
        <f t="shared" si="5"/>
        <v/>
      </c>
      <c r="CI70" s="200">
        <v>54</v>
      </c>
      <c r="CJ70" s="84"/>
      <c r="CL70" s="84"/>
      <c r="CM70" s="84"/>
    </row>
    <row r="71" spans="2:91" s="85" customFormat="1" ht="18.75" customHeight="1" x14ac:dyDescent="0.3">
      <c r="B71" s="195" t="str">
        <f>IFERROR(INDEX('Classificação 2 encontros'!B71:B126,MATCH($N71,'Classificação 2 encontros'!$J$17:$J$72,0)),"")</f>
        <v/>
      </c>
      <c r="C71" s="195" t="str">
        <f>IFERROR(INDEX('Classificação 2 encontros'!C71:C126,MATCH($N71,'Classificação 2 encontros'!$J$17:$J$72,0)),"")</f>
        <v/>
      </c>
      <c r="D71" s="196" t="str">
        <f>IFERROR(INDEX('Classificação 2 encontros'!D71:D126,MATCH($N71,'Classificação 2 encontros'!$J$17:$J$72,0)),"")</f>
        <v/>
      </c>
      <c r="E71" s="196" t="str">
        <f>IFERROR(INDEX('Classificação 2 encontros'!E71:E126,MATCH($N71,'Classificação 2 encontros'!$J$17:$J$72,0)),"")</f>
        <v/>
      </c>
      <c r="F71" s="196" t="str">
        <f>IFERROR(INDEX('Classificação 2 encontros'!F71:F126,MATCH($N71,'Classificação 2 encontros'!$J$17:$J$72,0)),"")</f>
        <v/>
      </c>
      <c r="G71" s="197" t="str">
        <f>IFERROR(INDEX('Classificação 2 encontros'!G71:G126,MATCH($N71,'Classificação 2 encontros'!$J$17:$J$72,0)),"")</f>
        <v/>
      </c>
      <c r="H71" s="196" t="str">
        <f>IFERROR(INDEX('Classificação 2 encontros'!#REF!,MATCH($N71,'Classificação 2 encontros'!$J$17:$J$72,0)),"")</f>
        <v/>
      </c>
      <c r="I71" s="196" t="str">
        <f>IFERROR(INDEX('Classificação 2 encontros'!#REF!,MATCH($N71,'Classificação 2 encontros'!$J$17:$J$72,0)),"")</f>
        <v/>
      </c>
      <c r="J71" s="197" t="str">
        <f>IFERROR(INDEX('Classificação 2 encontros'!H71:H126,MATCH($N71,'Classificação 2 encontros'!$J$17:$J$72,0)),"")</f>
        <v/>
      </c>
      <c r="K71" s="196" t="str">
        <f>IFERROR(INDEX('Classificação 2 encontros'!#REF!,MATCH($N71,'Classificação 2 encontros'!$J$17:$J$72,0)),"")</f>
        <v/>
      </c>
      <c r="L71" s="196" t="str">
        <f>IFERROR(INDEX('Classificação 2 encontros'!#REF!,MATCH($N71,'Classificação 2 encontros'!$J$17:$J$72,0)),"")</f>
        <v/>
      </c>
      <c r="M71" s="198" t="str">
        <f t="shared" si="0"/>
        <v/>
      </c>
      <c r="N71" s="199">
        <v>55</v>
      </c>
      <c r="O71" s="78"/>
      <c r="P71" s="78"/>
      <c r="Q71" s="201" t="str">
        <f>IFERROR(INDEX('Classificação 2 encontros'!M71:M126,MATCH($N71,'Classificação 2 encontros'!$U$17:$U$72,0)),"")</f>
        <v/>
      </c>
      <c r="R71" s="201" t="str">
        <f>IFERROR(INDEX('Classificação 2 encontros'!N71:N126,MATCH($N71,'Classificação 2 encontros'!$U$17:$U$72,0)),"")</f>
        <v/>
      </c>
      <c r="S71" s="203" t="str">
        <f>IFERROR(INDEX('Classificação 2 encontros'!O71:O126,MATCH($N71,'Classificação 2 encontros'!$U$17:$U$72,0)),"")</f>
        <v/>
      </c>
      <c r="T71" s="203" t="str">
        <f>IFERROR(INDEX('Classificação 2 encontros'!P71:P126,MATCH($N71,'Classificação 2 encontros'!$U$17:$U$72,0)),"")</f>
        <v/>
      </c>
      <c r="U71" s="203" t="str">
        <f>IFERROR(INDEX('Classificação 2 encontros'!Q71:Q126,MATCH($N71,'Classificação 2 encontros'!$U$17:$U$72,0)),"")</f>
        <v/>
      </c>
      <c r="V71" s="204" t="str">
        <f>IFERROR(INDEX('Classificação 2 encontros'!R71:R126,MATCH($N71,'Classificação 2 encontros'!$U$17:$U$72,0)),"")</f>
        <v/>
      </c>
      <c r="W71" s="203" t="str">
        <f>IFERROR(INDEX('Classificação 2 encontros'!#REF!,MATCH($N71,'Classificação 2 encontros'!$U$17:$U$72,0)),"")</f>
        <v/>
      </c>
      <c r="X71" s="203" t="str">
        <f>IFERROR(INDEX('Classificação 2 encontros'!#REF!,MATCH($N71,'Classificação 2 encontros'!$U$17:$U$72,0)),"")</f>
        <v/>
      </c>
      <c r="Y71" s="204" t="str">
        <f>IFERROR(INDEX('Classificação 2 encontros'!S71:S126,MATCH($N71,'Classificação 2 encontros'!$U$17:$U$72,0)),"")</f>
        <v/>
      </c>
      <c r="Z71" s="203" t="str">
        <f>IFERROR(INDEX('Classificação 2 encontros'!#REF!,MATCH($N71,'Classificação 2 encontros'!$U$17:$U$72,0)),"")</f>
        <v/>
      </c>
      <c r="AA71" s="203" t="str">
        <f>IFERROR(INDEX('Classificação 2 encontros'!#REF!,MATCH($N71,'Classificação 2 encontros'!$U$17:$U$72,0)),"")</f>
        <v/>
      </c>
      <c r="AB71" s="174" t="str">
        <f t="shared" si="1"/>
        <v/>
      </c>
      <c r="AC71" s="200">
        <v>55</v>
      </c>
      <c r="AD71" s="86"/>
      <c r="AF71" s="201" t="str">
        <f>IFERROR(INDEX('Classificação 2 encontros'!X71:X126,MATCH($N71,'Classificação 2 encontros'!$AF$17:$AF$72,0)),"")</f>
        <v/>
      </c>
      <c r="AG71" s="201" t="str">
        <f>IFERROR(INDEX('Classificação 2 encontros'!Y71:Y126,MATCH($N71,'Classificação 2 encontros'!$AF$17:$AF$72,0)),"")</f>
        <v/>
      </c>
      <c r="AH71" s="203" t="str">
        <f>IFERROR(INDEX('Classificação 2 encontros'!Z71:Z126,MATCH($N71,'Classificação 2 encontros'!$AF$17:$AF$72,0)),"")</f>
        <v/>
      </c>
      <c r="AI71" s="203" t="str">
        <f>IFERROR(INDEX('Classificação 2 encontros'!AA71:AA126,MATCH($N71,'Classificação 2 encontros'!$AF$17:$AF$72,0)),"")</f>
        <v/>
      </c>
      <c r="AJ71" s="203" t="str">
        <f>IFERROR(INDEX('Classificação 2 encontros'!AB71:AB126,MATCH($N71,'Classificação 2 encontros'!$AF$17:$AF$72,0)),"")</f>
        <v/>
      </c>
      <c r="AK71" s="204" t="str">
        <f>IFERROR(INDEX('Classificação 2 encontros'!AC71:AC126,MATCH($N71,'Classificação 2 encontros'!$AF$17:$AF$72,0)),"")</f>
        <v/>
      </c>
      <c r="AL71" s="203" t="str">
        <f>IFERROR(INDEX('Classificação 2 encontros'!#REF!,MATCH($N71,'Classificação 2 encontros'!$AF$17:$AF$72,0)),"")</f>
        <v/>
      </c>
      <c r="AM71" s="174" t="str">
        <f>IFERROR(INDEX('Classificação 2 encontros'!#REF!,MATCH($N71,'Classificação 2 encontros'!$AF$17:$AF$72,0)),"")</f>
        <v/>
      </c>
      <c r="AN71" s="204" t="str">
        <f>IFERROR(INDEX('Classificação 2 encontros'!AD71:AD126,MATCH($N71,'Classificação 2 encontros'!$AF$17:$AF$72,0)),"")</f>
        <v/>
      </c>
      <c r="AO71" s="203" t="str">
        <f>IFERROR(INDEX('Classificação 2 encontros'!#REF!,MATCH($N71,'Classificação 2 encontros'!$AF$17:$AF$72,0)),"")</f>
        <v/>
      </c>
      <c r="AP71" s="174" t="str">
        <f>IFERROR(INDEX('Classificação 2 encontros'!#REF!,MATCH($N71,'Classificação 2 encontros'!$AF$17:$AF$72,0)),"")</f>
        <v/>
      </c>
      <c r="AQ71" s="174" t="str">
        <f t="shared" si="2"/>
        <v/>
      </c>
      <c r="AR71" s="200">
        <v>55</v>
      </c>
      <c r="AS71" s="78"/>
      <c r="AT71" s="201" t="str">
        <f>IFERROR(INDEX('Classificação 2 encontros'!AH71:AH126,MATCH($N71,'Classificação 2 encontros'!$AP$17:$AP$72,0)),"")</f>
        <v/>
      </c>
      <c r="AU71" s="201" t="str">
        <f>IFERROR(INDEX('Classificação 2 encontros'!AI71:AI126,MATCH($N71,'Classificação 2 encontros'!$AP$17:$AP$72,0)),"")</f>
        <v/>
      </c>
      <c r="AV71" s="201" t="str">
        <f>IFERROR(INDEX('Classificação 2 encontros'!AJ71:AJ126,MATCH($N71,'Classificação 2 encontros'!$AP$17:$AP$72,0)),"")</f>
        <v/>
      </c>
      <c r="AW71" s="201" t="str">
        <f>IFERROR(INDEX('Classificação 2 encontros'!AK71:AK126,MATCH($N71,'Classificação 2 encontros'!$AP$17:$AP$72,0)),"")</f>
        <v/>
      </c>
      <c r="AX71" s="201" t="str">
        <f>IFERROR(INDEX('Classificação 2 encontros'!AL71:AL126,MATCH($N71,'Classificação 2 encontros'!$AP$17:$AP$72,0)),"")</f>
        <v/>
      </c>
      <c r="AY71" s="202" t="str">
        <f>IFERROR(INDEX('Classificação 2 encontros'!AM71:AM126,MATCH($N71,'Classificação 2 encontros'!$AP$17:$AP$72,0)),"")</f>
        <v/>
      </c>
      <c r="AZ71" s="201" t="str">
        <f>IFERROR(INDEX('Classificação 2 encontros'!#REF!,MATCH($N71,'Classificação 2 encontros'!$AP$17:$AP$72,0)),"")</f>
        <v/>
      </c>
      <c r="BA71" s="201" t="str">
        <f>IFERROR(INDEX('Classificação 2 encontros'!#REF!,MATCH($N71,'Classificação 2 encontros'!$AP$17:$AP$72,0)),"")</f>
        <v/>
      </c>
      <c r="BB71" s="202" t="str">
        <f>IFERROR(INDEX('Classificação 2 encontros'!AN71:AN126,MATCH($N71,'Classificação 2 encontros'!$AP$17:$AP$72,0)),"")</f>
        <v/>
      </c>
      <c r="BC71" s="201" t="str">
        <f>IFERROR(INDEX('Classificação 2 encontros'!#REF!,MATCH($N71,'Classificação 2 encontros'!$AP$17:$AP$72,0)),"")</f>
        <v/>
      </c>
      <c r="BD71" s="201" t="str">
        <f>IFERROR(INDEX('Classificação 2 encontros'!#REF!,MATCH($N71,'Classificação 2 encontros'!$AP$17:$AP$72,0)),"")</f>
        <v/>
      </c>
      <c r="BE71" s="174" t="str">
        <f t="shared" si="3"/>
        <v/>
      </c>
      <c r="BF71" s="200">
        <v>55</v>
      </c>
      <c r="BH71" s="201" t="str">
        <f>IFERROR(INDEX('Classificação 2 encontros'!AR71:AR126,MATCH($N71,'Classificação 2 encontros'!$AZ$17:$AZ$72,0)),"")</f>
        <v/>
      </c>
      <c r="BI71" s="201" t="str">
        <f>IFERROR(INDEX('Classificação 2 encontros'!AS71:AS126,MATCH($N71,'Classificação 2 encontros'!$AZ$17:$AZ$72,0)),"")</f>
        <v/>
      </c>
      <c r="BJ71" s="206" t="str">
        <f>IFERROR(INDEX('Classificação 2 encontros'!AT71:AT126,MATCH($N71,'Classificação 2 encontros'!$AZ$17:$AZ$72,0)),"")</f>
        <v/>
      </c>
      <c r="BK71" s="206" t="str">
        <f>IFERROR(INDEX('Classificação 2 encontros'!AU71:AU126,MATCH($N71,'Classificação 2 encontros'!$AZ$17:$AZ$72,0)),"")</f>
        <v/>
      </c>
      <c r="BL71" s="206" t="str">
        <f>IFERROR(INDEX('Classificação 2 encontros'!AV71:AV126,MATCH($N71,'Classificação 2 encontros'!$AZ$17:$AZ$72,0)),"")</f>
        <v/>
      </c>
      <c r="BM71" s="202" t="str">
        <f>IFERROR(INDEX('Classificação 2 encontros'!AW71:AW126,MATCH($N71,'Classificação 2 encontros'!$AZ$17:$AZ$72,0)),"")</f>
        <v/>
      </c>
      <c r="BN71" s="201" t="str">
        <f>IFERROR(INDEX('Classificação 2 encontros'!#REF!,MATCH($N71,'Classificação 2 encontros'!$AZ$17:$AZ$72,0)),"")</f>
        <v/>
      </c>
      <c r="BO71" s="201" t="str">
        <f>IFERROR(INDEX('Classificação 2 encontros'!#REF!,MATCH($N71,'Classificação 2 encontros'!$AZ$17:$AZ$72,0)),"")</f>
        <v/>
      </c>
      <c r="BP71" s="202" t="str">
        <f>IFERROR(INDEX('Classificação 2 encontros'!AX71:AX126,MATCH($N71,'Classificação 2 encontros'!$AZ$17:$AZ$72,0)),"")</f>
        <v/>
      </c>
      <c r="BQ71" s="201" t="str">
        <f>IFERROR(INDEX('Classificação 2 encontros'!#REF!,MATCH($N71,'Classificação 2 encontros'!$AZ$17:$AZ$72,0)),"")</f>
        <v/>
      </c>
      <c r="BR71" s="201" t="str">
        <f>IFERROR(INDEX('Classificação 2 encontros'!#REF!,MATCH($N71,'Classificação 2 encontros'!$AZ$17:$AZ$72,0)),"")</f>
        <v/>
      </c>
      <c r="BS71" s="174" t="str">
        <f t="shared" si="4"/>
        <v/>
      </c>
      <c r="BT71" s="200">
        <v>55</v>
      </c>
      <c r="BU71" s="78"/>
      <c r="BV71" s="78"/>
      <c r="BW71" s="201" t="str">
        <f>IFERROR(INDEX('Classificação 2 encontros'!BC71:BC126,MATCH($N71,'Classificação 2 encontros'!$BK$17:$BK$72,0)),"")</f>
        <v/>
      </c>
      <c r="BX71" s="201" t="str">
        <f>IFERROR(INDEX('Classificação 2 encontros'!BD71:BD126,MATCH($N71,'Classificação 2 encontros'!$BK$17:$BK$72,0)),"")</f>
        <v/>
      </c>
      <c r="BY71" s="201" t="str">
        <f>IFERROR(INDEX('Classificação 2 encontros'!BE71:BE126,MATCH($N71,'Classificação 2 encontros'!$BK$17:$BK$72,0)),"")</f>
        <v/>
      </c>
      <c r="BZ71" s="201" t="str">
        <f>IFERROR(INDEX('Classificação 2 encontros'!BF71:BF126,MATCH($N71,'Classificação 2 encontros'!$BK$17:$BK$72,0)),"")</f>
        <v/>
      </c>
      <c r="CA71" s="201" t="str">
        <f>IFERROR(INDEX('Classificação 2 encontros'!BG71:BG126,MATCH($N71,'Classificação 2 encontros'!$BK$17:$BK$72,0)),"")</f>
        <v/>
      </c>
      <c r="CB71" s="201" t="str">
        <f>IFERROR(INDEX('Classificação 2 encontros'!BH71:BH126,MATCH($N71,'Classificação 2 encontros'!$BK$17:$BK$72,0)),"")</f>
        <v/>
      </c>
      <c r="CC71" s="201" t="str">
        <f>IFERROR(INDEX('Classificação 2 encontros'!#REF!,MATCH($N71,'Classificação 2 encontros'!$BK$17:$BK$72,0)),"")</f>
        <v/>
      </c>
      <c r="CD71" s="201" t="str">
        <f>IFERROR(INDEX('Classificação 2 encontros'!#REF!,MATCH($N71,'Classificação 2 encontros'!$BK$17:$BK$72,0)),"")</f>
        <v/>
      </c>
      <c r="CE71" s="201" t="str">
        <f>IFERROR(INDEX('Classificação 2 encontros'!BI71:BI126,MATCH($N71,'Classificação 2 encontros'!$BK$17:$BK$72,0)),"")</f>
        <v/>
      </c>
      <c r="CF71" s="201" t="str">
        <f>IFERROR(INDEX('Classificação 2 encontros'!#REF!,MATCH($N71,'Classificação 2 encontros'!$BK$17:$BK$72,0)),"")</f>
        <v/>
      </c>
      <c r="CG71" s="201" t="str">
        <f>IFERROR(INDEX('Classificação 2 encontros'!#REF!,MATCH($N71,'Classificação 2 encontros'!$BK$17:$BK$72,0)),"")</f>
        <v/>
      </c>
      <c r="CH71" s="174" t="str">
        <f t="shared" si="5"/>
        <v/>
      </c>
      <c r="CI71" s="200">
        <v>55</v>
      </c>
      <c r="CJ71" s="86"/>
      <c r="CL71" s="84"/>
      <c r="CM71" s="84"/>
    </row>
    <row r="72" spans="2:91" s="73" customFormat="1" ht="18.75" customHeight="1" x14ac:dyDescent="0.3">
      <c r="B72" s="195" t="str">
        <f>IFERROR(INDEX('Classificação 2 encontros'!B72:B127,MATCH($N72,'Classificação 2 encontros'!$J$17:$J$72,0)),"")</f>
        <v/>
      </c>
      <c r="C72" s="195" t="str">
        <f>IFERROR(INDEX('Classificação 2 encontros'!C72:C127,MATCH($N72,'Classificação 2 encontros'!$J$17:$J$72,0)),"")</f>
        <v/>
      </c>
      <c r="D72" s="196" t="str">
        <f>IFERROR(INDEX('Classificação 2 encontros'!D72:D127,MATCH($N72,'Classificação 2 encontros'!$J$17:$J$72,0)),"")</f>
        <v/>
      </c>
      <c r="E72" s="196" t="str">
        <f>IFERROR(INDEX('Classificação 2 encontros'!E72:E127,MATCH($N72,'Classificação 2 encontros'!$J$17:$J$72,0)),"")</f>
        <v/>
      </c>
      <c r="F72" s="196" t="str">
        <f>IFERROR(INDEX('Classificação 2 encontros'!F72:F127,MATCH($N72,'Classificação 2 encontros'!$J$17:$J$72,0)),"")</f>
        <v/>
      </c>
      <c r="G72" s="197" t="str">
        <f>IFERROR(INDEX('Classificação 2 encontros'!G72:G127,MATCH($N72,'Classificação 2 encontros'!$J$17:$J$72,0)),"")</f>
        <v/>
      </c>
      <c r="H72" s="196" t="str">
        <f>IFERROR(INDEX('Classificação 2 encontros'!#REF!,MATCH($N72,'Classificação 2 encontros'!$J$17:$J$72,0)),"")</f>
        <v/>
      </c>
      <c r="I72" s="196" t="str">
        <f>IFERROR(INDEX('Classificação 2 encontros'!#REF!,MATCH($N72,'Classificação 2 encontros'!$J$17:$J$72,0)),"")</f>
        <v/>
      </c>
      <c r="J72" s="197" t="str">
        <f>IFERROR(INDEX('Classificação 2 encontros'!H72:H127,MATCH($N72,'Classificação 2 encontros'!$J$17:$J$72,0)),"")</f>
        <v/>
      </c>
      <c r="K72" s="196" t="str">
        <f>IFERROR(INDEX('Classificação 2 encontros'!#REF!,MATCH($N72,'Classificação 2 encontros'!$J$17:$J$72,0)),"")</f>
        <v/>
      </c>
      <c r="L72" s="196" t="str">
        <f>IFERROR(INDEX('Classificação 2 encontros'!#REF!,MATCH($N72,'Classificação 2 encontros'!$J$17:$J$72,0)),"")</f>
        <v/>
      </c>
      <c r="M72" s="198" t="str">
        <f t="shared" si="0"/>
        <v/>
      </c>
      <c r="N72" s="199">
        <v>56</v>
      </c>
      <c r="O72" s="78"/>
      <c r="P72" s="78"/>
      <c r="Q72" s="201" t="str">
        <f>IFERROR(INDEX('Classificação 2 encontros'!M72:M127,MATCH($N72,'Classificação 2 encontros'!$U$17:$U$72,0)),"")</f>
        <v/>
      </c>
      <c r="R72" s="201" t="str">
        <f>IFERROR(INDEX('Classificação 2 encontros'!N72:N127,MATCH($N72,'Classificação 2 encontros'!$U$17:$U$72,0)),"")</f>
        <v/>
      </c>
      <c r="S72" s="203" t="str">
        <f>IFERROR(INDEX('Classificação 2 encontros'!O72:O127,MATCH($N72,'Classificação 2 encontros'!$U$17:$U$72,0)),"")</f>
        <v/>
      </c>
      <c r="T72" s="203" t="str">
        <f>IFERROR(INDEX('Classificação 2 encontros'!P72:P127,MATCH($N72,'Classificação 2 encontros'!$U$17:$U$72,0)),"")</f>
        <v/>
      </c>
      <c r="U72" s="203" t="str">
        <f>IFERROR(INDEX('Classificação 2 encontros'!Q72:Q127,MATCH($N72,'Classificação 2 encontros'!$U$17:$U$72,0)),"")</f>
        <v/>
      </c>
      <c r="V72" s="204" t="str">
        <f>IFERROR(INDEX('Classificação 2 encontros'!R72:R127,MATCH($N72,'Classificação 2 encontros'!$U$17:$U$72,0)),"")</f>
        <v/>
      </c>
      <c r="W72" s="203" t="str">
        <f>IFERROR(INDEX('Classificação 2 encontros'!#REF!,MATCH($N72,'Classificação 2 encontros'!$U$17:$U$72,0)),"")</f>
        <v/>
      </c>
      <c r="X72" s="203" t="str">
        <f>IFERROR(INDEX('Classificação 2 encontros'!#REF!,MATCH($N72,'Classificação 2 encontros'!$U$17:$U$72,0)),"")</f>
        <v/>
      </c>
      <c r="Y72" s="204" t="str">
        <f>IFERROR(INDEX('Classificação 2 encontros'!S72:S127,MATCH($N72,'Classificação 2 encontros'!$U$17:$U$72,0)),"")</f>
        <v/>
      </c>
      <c r="Z72" s="203" t="str">
        <f>IFERROR(INDEX('Classificação 2 encontros'!#REF!,MATCH($N72,'Classificação 2 encontros'!$U$17:$U$72,0)),"")</f>
        <v/>
      </c>
      <c r="AA72" s="203" t="str">
        <f>IFERROR(INDEX('Classificação 2 encontros'!#REF!,MATCH($N72,'Classificação 2 encontros'!$U$17:$U$72,0)),"")</f>
        <v/>
      </c>
      <c r="AB72" s="174" t="str">
        <f t="shared" si="1"/>
        <v/>
      </c>
      <c r="AC72" s="200">
        <v>56</v>
      </c>
      <c r="AD72" s="88"/>
      <c r="AF72" s="201" t="str">
        <f>IFERROR(INDEX('Classificação 2 encontros'!X72:X127,MATCH($N72,'Classificação 2 encontros'!$AF$17:$AF$72,0)),"")</f>
        <v/>
      </c>
      <c r="AG72" s="201" t="str">
        <f>IFERROR(INDEX('Classificação 2 encontros'!Y72:Y127,MATCH($N72,'Classificação 2 encontros'!$AF$17:$AF$72,0)),"")</f>
        <v/>
      </c>
      <c r="AH72" s="203" t="str">
        <f>IFERROR(INDEX('Classificação 2 encontros'!Z72:Z127,MATCH($N72,'Classificação 2 encontros'!$AF$17:$AF$72,0)),"")</f>
        <v/>
      </c>
      <c r="AI72" s="203" t="str">
        <f>IFERROR(INDEX('Classificação 2 encontros'!AA72:AA127,MATCH($N72,'Classificação 2 encontros'!$AF$17:$AF$72,0)),"")</f>
        <v/>
      </c>
      <c r="AJ72" s="203" t="str">
        <f>IFERROR(INDEX('Classificação 2 encontros'!AB72:AB127,MATCH($N72,'Classificação 2 encontros'!$AF$17:$AF$72,0)),"")</f>
        <v/>
      </c>
      <c r="AK72" s="204" t="str">
        <f>IFERROR(INDEX('Classificação 2 encontros'!AC72:AC127,MATCH($N72,'Classificação 2 encontros'!$AF$17:$AF$72,0)),"")</f>
        <v/>
      </c>
      <c r="AL72" s="203" t="str">
        <f>IFERROR(INDEX('Classificação 2 encontros'!#REF!,MATCH($N72,'Classificação 2 encontros'!$AF$17:$AF$72,0)),"")</f>
        <v/>
      </c>
      <c r="AM72" s="174" t="str">
        <f>IFERROR(INDEX('Classificação 2 encontros'!#REF!,MATCH($N72,'Classificação 2 encontros'!$AF$17:$AF$72,0)),"")</f>
        <v/>
      </c>
      <c r="AN72" s="204" t="str">
        <f>IFERROR(INDEX('Classificação 2 encontros'!AD72:AD127,MATCH($N72,'Classificação 2 encontros'!$AF$17:$AF$72,0)),"")</f>
        <v/>
      </c>
      <c r="AO72" s="203" t="str">
        <f>IFERROR(INDEX('Classificação 2 encontros'!#REF!,MATCH($N72,'Classificação 2 encontros'!$AF$17:$AF$72,0)),"")</f>
        <v/>
      </c>
      <c r="AP72" s="174" t="str">
        <f>IFERROR(INDEX('Classificação 2 encontros'!#REF!,MATCH($N72,'Classificação 2 encontros'!$AF$17:$AF$72,0)),"")</f>
        <v/>
      </c>
      <c r="AQ72" s="174" t="str">
        <f t="shared" si="2"/>
        <v/>
      </c>
      <c r="AR72" s="200">
        <v>56</v>
      </c>
      <c r="AS72" s="78"/>
      <c r="AT72" s="201" t="str">
        <f>IFERROR(INDEX('Classificação 2 encontros'!AH72:AH127,MATCH($N72,'Classificação 2 encontros'!$AP$17:$AP$72,0)),"")</f>
        <v/>
      </c>
      <c r="AU72" s="201" t="str">
        <f>IFERROR(INDEX('Classificação 2 encontros'!AI72:AI127,MATCH($N72,'Classificação 2 encontros'!$AP$17:$AP$72,0)),"")</f>
        <v/>
      </c>
      <c r="AV72" s="201" t="str">
        <f>IFERROR(INDEX('Classificação 2 encontros'!AJ72:AJ127,MATCH($N72,'Classificação 2 encontros'!$AP$17:$AP$72,0)),"")</f>
        <v/>
      </c>
      <c r="AW72" s="201" t="str">
        <f>IFERROR(INDEX('Classificação 2 encontros'!AK72:AK127,MATCH($N72,'Classificação 2 encontros'!$AP$17:$AP$72,0)),"")</f>
        <v/>
      </c>
      <c r="AX72" s="201" t="str">
        <f>IFERROR(INDEX('Classificação 2 encontros'!AL72:AL127,MATCH($N72,'Classificação 2 encontros'!$AP$17:$AP$72,0)),"")</f>
        <v/>
      </c>
      <c r="AY72" s="202" t="str">
        <f>IFERROR(INDEX('Classificação 2 encontros'!AM72:AM127,MATCH($N72,'Classificação 2 encontros'!$AP$17:$AP$72,0)),"")</f>
        <v/>
      </c>
      <c r="AZ72" s="201" t="str">
        <f>IFERROR(INDEX('Classificação 2 encontros'!#REF!,MATCH($N72,'Classificação 2 encontros'!$AP$17:$AP$72,0)),"")</f>
        <v/>
      </c>
      <c r="BA72" s="201" t="str">
        <f>IFERROR(INDEX('Classificação 2 encontros'!#REF!,MATCH($N72,'Classificação 2 encontros'!$AP$17:$AP$72,0)),"")</f>
        <v/>
      </c>
      <c r="BB72" s="202" t="str">
        <f>IFERROR(INDEX('Classificação 2 encontros'!AN72:AN127,MATCH($N72,'Classificação 2 encontros'!$AP$17:$AP$72,0)),"")</f>
        <v/>
      </c>
      <c r="BC72" s="201" t="str">
        <f>IFERROR(INDEX('Classificação 2 encontros'!#REF!,MATCH($N72,'Classificação 2 encontros'!$AP$17:$AP$72,0)),"")</f>
        <v/>
      </c>
      <c r="BD72" s="201" t="str">
        <f>IFERROR(INDEX('Classificação 2 encontros'!#REF!,MATCH($N72,'Classificação 2 encontros'!$AP$17:$AP$72,0)),"")</f>
        <v/>
      </c>
      <c r="BE72" s="174" t="str">
        <f t="shared" si="3"/>
        <v/>
      </c>
      <c r="BF72" s="200">
        <v>56</v>
      </c>
      <c r="BH72" s="201" t="str">
        <f>IFERROR(INDEX('Classificação 2 encontros'!AR72:AR127,MATCH($N72,'Classificação 2 encontros'!$AZ$17:$AZ$72,0)),"")</f>
        <v/>
      </c>
      <c r="BI72" s="201" t="str">
        <f>IFERROR(INDEX('Classificação 2 encontros'!AS72:AS127,MATCH($N72,'Classificação 2 encontros'!$AZ$17:$AZ$72,0)),"")</f>
        <v/>
      </c>
      <c r="BJ72" s="206" t="str">
        <f>IFERROR(INDEX('Classificação 2 encontros'!AT72:AT127,MATCH($N72,'Classificação 2 encontros'!$AZ$17:$AZ$72,0)),"")</f>
        <v/>
      </c>
      <c r="BK72" s="206" t="str">
        <f>IFERROR(INDEX('Classificação 2 encontros'!AU72:AU127,MATCH($N72,'Classificação 2 encontros'!$AZ$17:$AZ$72,0)),"")</f>
        <v/>
      </c>
      <c r="BL72" s="206" t="str">
        <f>IFERROR(INDEX('Classificação 2 encontros'!AV72:AV127,MATCH($N72,'Classificação 2 encontros'!$AZ$17:$AZ$72,0)),"")</f>
        <v/>
      </c>
      <c r="BM72" s="202" t="str">
        <f>IFERROR(INDEX('Classificação 2 encontros'!AW72:AW127,MATCH($N72,'Classificação 2 encontros'!$AZ$17:$AZ$72,0)),"")</f>
        <v/>
      </c>
      <c r="BN72" s="201" t="str">
        <f>IFERROR(INDEX('Classificação 2 encontros'!#REF!,MATCH($N72,'Classificação 2 encontros'!$AZ$17:$AZ$72,0)),"")</f>
        <v/>
      </c>
      <c r="BO72" s="201" t="str">
        <f>IFERROR(INDEX('Classificação 2 encontros'!#REF!,MATCH($N72,'Classificação 2 encontros'!$AZ$17:$AZ$72,0)),"")</f>
        <v/>
      </c>
      <c r="BP72" s="202" t="str">
        <f>IFERROR(INDEX('Classificação 2 encontros'!AX72:AX127,MATCH($N72,'Classificação 2 encontros'!$AZ$17:$AZ$72,0)),"")</f>
        <v/>
      </c>
      <c r="BQ72" s="201" t="str">
        <f>IFERROR(INDEX('Classificação 2 encontros'!#REF!,MATCH($N72,'Classificação 2 encontros'!$AZ$17:$AZ$72,0)),"")</f>
        <v/>
      </c>
      <c r="BR72" s="201" t="str">
        <f>IFERROR(INDEX('Classificação 2 encontros'!#REF!,MATCH($N72,'Classificação 2 encontros'!$AZ$17:$AZ$72,0)),"")</f>
        <v/>
      </c>
      <c r="BS72" s="174" t="str">
        <f t="shared" si="4"/>
        <v/>
      </c>
      <c r="BT72" s="200">
        <v>56</v>
      </c>
      <c r="BU72" s="78"/>
      <c r="BV72" s="78"/>
      <c r="BW72" s="201" t="str">
        <f>IFERROR(INDEX('Classificação 2 encontros'!BC72:BC127,MATCH($N72,'Classificação 2 encontros'!$BK$17:$BK$72,0)),"")</f>
        <v/>
      </c>
      <c r="BX72" s="201" t="str">
        <f>IFERROR(INDEX('Classificação 2 encontros'!BD72:BD127,MATCH($N72,'Classificação 2 encontros'!$BK$17:$BK$72,0)),"")</f>
        <v/>
      </c>
      <c r="BY72" s="201" t="str">
        <f>IFERROR(INDEX('Classificação 2 encontros'!BE72:BE127,MATCH($N72,'Classificação 2 encontros'!$BK$17:$BK$72,0)),"")</f>
        <v/>
      </c>
      <c r="BZ72" s="201" t="str">
        <f>IFERROR(INDEX('Classificação 2 encontros'!BF72:BF127,MATCH($N72,'Classificação 2 encontros'!$BK$17:$BK$72,0)),"")</f>
        <v/>
      </c>
      <c r="CA72" s="201" t="str">
        <f>IFERROR(INDEX('Classificação 2 encontros'!BG72:BG127,MATCH($N72,'Classificação 2 encontros'!$BK$17:$BK$72,0)),"")</f>
        <v/>
      </c>
      <c r="CB72" s="201" t="str">
        <f>IFERROR(INDEX('Classificação 2 encontros'!BH72:BH127,MATCH($N72,'Classificação 2 encontros'!$BK$17:$BK$72,0)),"")</f>
        <v/>
      </c>
      <c r="CC72" s="201" t="str">
        <f>IFERROR(INDEX('Classificação 2 encontros'!#REF!,MATCH($N72,'Classificação 2 encontros'!$BK$17:$BK$72,0)),"")</f>
        <v/>
      </c>
      <c r="CD72" s="201" t="str">
        <f>IFERROR(INDEX('Classificação 2 encontros'!#REF!,MATCH($N72,'Classificação 2 encontros'!$BK$17:$BK$72,0)),"")</f>
        <v/>
      </c>
      <c r="CE72" s="201" t="str">
        <f>IFERROR(INDEX('Classificação 2 encontros'!BI72:BI127,MATCH($N72,'Classificação 2 encontros'!$BK$17:$BK$72,0)),"")</f>
        <v/>
      </c>
      <c r="CF72" s="201" t="str">
        <f>IFERROR(INDEX('Classificação 2 encontros'!#REF!,MATCH($N72,'Classificação 2 encontros'!$BK$17:$BK$72,0)),"")</f>
        <v/>
      </c>
      <c r="CG72" s="201" t="str">
        <f>IFERROR(INDEX('Classificação 2 encontros'!#REF!,MATCH($N72,'Classificação 2 encontros'!$BK$17:$BK$72,0)),"")</f>
        <v/>
      </c>
      <c r="CH72" s="174" t="str">
        <f t="shared" si="5"/>
        <v/>
      </c>
      <c r="CI72" s="200">
        <v>56</v>
      </c>
      <c r="CJ72" s="88"/>
      <c r="CL72" s="89"/>
      <c r="CM72" s="89"/>
    </row>
    <row r="73" spans="2:91" x14ac:dyDescent="0.3">
      <c r="I73" s="169"/>
      <c r="L73" s="169"/>
      <c r="M73" s="36"/>
      <c r="N73" s="36"/>
      <c r="X73" s="169"/>
      <c r="AA73" s="169"/>
      <c r="AB73" s="36"/>
      <c r="AC73" s="36"/>
      <c r="AM73" s="169"/>
      <c r="AP73" s="169"/>
      <c r="AQ73" s="36"/>
      <c r="AR73" s="36"/>
      <c r="AZ73" s="26"/>
      <c r="BC73" s="26"/>
      <c r="BD73" s="24"/>
      <c r="BE73" s="24"/>
      <c r="BF73" s="36"/>
      <c r="BO73" s="26"/>
      <c r="BR73" s="26"/>
      <c r="BS73" s="36"/>
      <c r="BT73" s="36"/>
      <c r="CA73" s="158"/>
      <c r="CD73" s="26"/>
      <c r="CG73" s="26"/>
      <c r="CH73" s="36"/>
      <c r="CI73" s="36"/>
    </row>
    <row r="74" spans="2:91" x14ac:dyDescent="0.3">
      <c r="I74" s="169"/>
      <c r="L74" s="169"/>
      <c r="M74" s="169"/>
      <c r="N74" s="169"/>
      <c r="X74" s="169"/>
      <c r="AA74" s="169"/>
      <c r="AB74" s="169"/>
      <c r="AC74" s="169"/>
      <c r="AM74" s="169"/>
      <c r="AP74" s="169"/>
      <c r="AQ74" s="169"/>
      <c r="AR74" s="169"/>
      <c r="AZ74" s="26"/>
      <c r="BC74" s="26"/>
      <c r="BD74" s="26"/>
      <c r="BE74" s="26"/>
      <c r="BF74" s="169"/>
      <c r="BO74" s="26"/>
      <c r="BR74" s="26"/>
      <c r="BS74" s="169"/>
      <c r="BT74" s="169"/>
      <c r="CD74" s="26"/>
      <c r="CG74" s="26"/>
      <c r="CH74" s="169"/>
      <c r="CI74" s="169"/>
    </row>
    <row r="75" spans="2:91" ht="18.75" customHeight="1" x14ac:dyDescent="0.3">
      <c r="I75" s="16"/>
      <c r="L75" s="16"/>
      <c r="M75" s="16"/>
      <c r="N75" s="16"/>
      <c r="X75" s="16"/>
      <c r="AA75" s="16"/>
      <c r="AB75" s="16"/>
      <c r="AC75" s="16"/>
      <c r="AM75" s="16"/>
      <c r="AP75" s="16"/>
      <c r="AQ75" s="16"/>
      <c r="AR75" s="16"/>
      <c r="AZ75" s="236"/>
      <c r="BC75" s="236"/>
      <c r="BD75" s="236"/>
      <c r="BE75" s="236"/>
      <c r="BF75" s="16"/>
      <c r="BO75" s="236"/>
      <c r="BR75" s="236"/>
      <c r="BS75" s="16"/>
      <c r="BT75" s="16"/>
      <c r="CD75" s="236"/>
      <c r="CG75" s="236"/>
      <c r="CH75" s="16"/>
      <c r="CI75" s="16"/>
    </row>
    <row r="76" spans="2:91" ht="34.799999999999997" x14ac:dyDescent="0.3">
      <c r="I76" s="192"/>
      <c r="L76" s="192"/>
      <c r="M76" s="192"/>
      <c r="N76" s="192"/>
      <c r="X76" s="192"/>
      <c r="AA76" s="192"/>
      <c r="AB76" s="192"/>
      <c r="AC76" s="192"/>
      <c r="AM76" s="192"/>
      <c r="AP76" s="192"/>
      <c r="AQ76" s="192"/>
      <c r="AR76" s="192"/>
      <c r="AZ76" s="60"/>
      <c r="BC76" s="60"/>
      <c r="BD76" s="60"/>
      <c r="BE76" s="60"/>
      <c r="BF76" s="192"/>
      <c r="BO76" s="60"/>
      <c r="BR76" s="60"/>
      <c r="BS76" s="192"/>
      <c r="BT76" s="192"/>
      <c r="CD76" s="60"/>
      <c r="CG76" s="60"/>
      <c r="CH76" s="192"/>
      <c r="CI76" s="192"/>
    </row>
    <row r="77" spans="2:91" ht="34.799999999999997" x14ac:dyDescent="0.3">
      <c r="I77" s="176"/>
      <c r="L77" s="176"/>
      <c r="M77" s="192"/>
      <c r="N77" s="192"/>
      <c r="X77" s="176"/>
      <c r="AA77" s="176"/>
      <c r="AB77" s="192"/>
      <c r="AC77" s="192"/>
      <c r="AM77" s="176"/>
      <c r="AP77" s="176"/>
      <c r="AQ77" s="192"/>
      <c r="AR77" s="192"/>
      <c r="AZ77" s="61"/>
      <c r="BC77" s="61"/>
      <c r="BD77" s="60"/>
      <c r="BE77" s="60"/>
      <c r="BF77" s="192"/>
      <c r="BO77" s="61"/>
      <c r="BR77" s="61"/>
      <c r="BS77" s="192"/>
      <c r="BT77" s="192"/>
      <c r="CD77" s="61"/>
      <c r="CG77" s="61"/>
      <c r="CH77" s="192"/>
      <c r="CI77" s="192"/>
    </row>
    <row r="78" spans="2:91" ht="30" x14ac:dyDescent="0.3">
      <c r="I78" s="176"/>
      <c r="L78" s="176"/>
      <c r="M78" s="176"/>
      <c r="N78" s="176"/>
      <c r="X78" s="176"/>
      <c r="AA78" s="176"/>
      <c r="AB78" s="176"/>
      <c r="AC78" s="176"/>
      <c r="AM78" s="176"/>
      <c r="AP78" s="176"/>
      <c r="AQ78" s="176"/>
      <c r="AR78" s="176"/>
      <c r="AZ78" s="61"/>
      <c r="BC78" s="61"/>
      <c r="BD78" s="61"/>
      <c r="BE78" s="61"/>
      <c r="BF78" s="176"/>
      <c r="BO78" s="61"/>
      <c r="BR78" s="61"/>
      <c r="BS78" s="176"/>
      <c r="BT78" s="176"/>
      <c r="CD78" s="61"/>
      <c r="CG78" s="61"/>
      <c r="CH78" s="176"/>
      <c r="CI78" s="176"/>
    </row>
    <row r="79" spans="2:91" ht="30" x14ac:dyDescent="0.3">
      <c r="I79" s="176"/>
      <c r="L79" s="176"/>
      <c r="M79" s="176"/>
      <c r="N79" s="176"/>
      <c r="X79" s="176"/>
      <c r="AA79" s="176"/>
      <c r="AB79" s="176"/>
      <c r="AC79" s="176"/>
      <c r="AM79" s="176"/>
      <c r="AP79" s="176"/>
      <c r="AQ79" s="176"/>
      <c r="AR79" s="176"/>
      <c r="AZ79" s="61"/>
      <c r="BC79" s="61"/>
      <c r="BD79" s="61"/>
      <c r="BE79" s="61"/>
      <c r="BF79" s="176"/>
      <c r="BO79" s="61"/>
      <c r="BR79" s="61"/>
      <c r="BS79" s="176"/>
      <c r="BT79" s="176"/>
      <c r="CD79" s="61"/>
      <c r="CG79" s="61"/>
      <c r="CH79" s="176"/>
      <c r="CI79" s="176"/>
    </row>
    <row r="80" spans="2:91" ht="30" x14ac:dyDescent="0.3">
      <c r="I80" s="100"/>
      <c r="L80" s="100"/>
      <c r="M80" s="176"/>
      <c r="N80" s="176"/>
      <c r="X80" s="100"/>
      <c r="AA80" s="100"/>
      <c r="AB80" s="176"/>
      <c r="AC80" s="176"/>
      <c r="AM80" s="100"/>
      <c r="AP80" s="100"/>
      <c r="AQ80" s="176"/>
      <c r="AR80" s="176"/>
      <c r="AZ80" s="100"/>
      <c r="BC80" s="100"/>
      <c r="BD80" s="61"/>
      <c r="BE80" s="61"/>
      <c r="BF80" s="176"/>
      <c r="BO80" s="100"/>
      <c r="BR80" s="100"/>
      <c r="BS80" s="176"/>
      <c r="BT80" s="176"/>
      <c r="CD80" s="100"/>
      <c r="CG80" s="100"/>
      <c r="CH80" s="176"/>
      <c r="CI80" s="176"/>
    </row>
    <row r="81" spans="1:92" s="25" customFormat="1" ht="30" x14ac:dyDescent="0.3">
      <c r="A81" s="24"/>
      <c r="B81" s="23"/>
      <c r="C81" s="23"/>
      <c r="D81" s="36"/>
      <c r="E81" s="36"/>
      <c r="F81" s="36"/>
      <c r="G81" s="36"/>
      <c r="H81" s="36"/>
      <c r="I81" s="100"/>
      <c r="J81" s="36"/>
      <c r="K81" s="36"/>
      <c r="L81" s="100"/>
      <c r="M81" s="100"/>
      <c r="N81" s="100"/>
      <c r="Q81" s="167"/>
      <c r="R81" s="167"/>
      <c r="S81" s="164"/>
      <c r="T81" s="164"/>
      <c r="U81" s="164"/>
      <c r="V81" s="164"/>
      <c r="W81" s="164"/>
      <c r="X81" s="100"/>
      <c r="Y81" s="36"/>
      <c r="Z81" s="36"/>
      <c r="AA81" s="100"/>
      <c r="AB81" s="100"/>
      <c r="AC81" s="100"/>
      <c r="AE81" s="24"/>
      <c r="AF81" s="23"/>
      <c r="AG81" s="23"/>
      <c r="AH81" s="164"/>
      <c r="AI81" s="164"/>
      <c r="AJ81" s="164"/>
      <c r="AK81" s="164"/>
      <c r="AL81" s="164"/>
      <c r="AM81" s="100"/>
      <c r="AN81" s="36"/>
      <c r="AO81" s="36"/>
      <c r="AP81" s="100"/>
      <c r="AQ81" s="100"/>
      <c r="AR81" s="100"/>
      <c r="AT81" s="167"/>
      <c r="AU81" s="167"/>
      <c r="AV81" s="164"/>
      <c r="AW81" s="164"/>
      <c r="AX81" s="164"/>
      <c r="AY81" s="168"/>
      <c r="AZ81" s="100"/>
      <c r="BA81" s="36"/>
      <c r="BB81" s="24"/>
      <c r="BC81" s="100"/>
      <c r="BD81" s="100"/>
      <c r="BE81" s="100"/>
      <c r="BF81" s="100"/>
      <c r="BG81" s="24"/>
      <c r="BH81" s="23"/>
      <c r="BI81" s="23"/>
      <c r="BJ81" s="24"/>
      <c r="BK81" s="24"/>
      <c r="BL81" s="24"/>
      <c r="BM81" s="24"/>
      <c r="BN81" s="24"/>
      <c r="BO81" s="100"/>
      <c r="BP81" s="36"/>
      <c r="BQ81" s="24"/>
      <c r="BR81" s="100"/>
      <c r="BS81" s="100"/>
      <c r="BT81" s="100"/>
      <c r="BW81" s="23"/>
      <c r="BX81" s="23"/>
      <c r="BY81" s="24"/>
      <c r="BZ81" s="24"/>
      <c r="CA81" s="24"/>
      <c r="CB81" s="24"/>
      <c r="CC81" s="24"/>
      <c r="CD81" s="100"/>
      <c r="CE81" s="36"/>
      <c r="CF81" s="24"/>
      <c r="CG81" s="100"/>
      <c r="CH81" s="100"/>
      <c r="CI81" s="100"/>
      <c r="CK81" s="24"/>
      <c r="CL81" s="47"/>
      <c r="CM81" s="47"/>
      <c r="CN81" s="24"/>
    </row>
    <row r="82" spans="1:92" s="25" customFormat="1" ht="30" x14ac:dyDescent="0.3">
      <c r="A82" s="24"/>
      <c r="B82" s="23"/>
      <c r="C82" s="23"/>
      <c r="D82" s="36"/>
      <c r="E82" s="36"/>
      <c r="F82" s="36"/>
      <c r="G82" s="36"/>
      <c r="H82" s="36"/>
      <c r="I82" s="33"/>
      <c r="J82" s="36"/>
      <c r="K82" s="36"/>
      <c r="L82" s="33"/>
      <c r="M82" s="100"/>
      <c r="N82" s="100"/>
      <c r="Q82" s="167"/>
      <c r="R82" s="167"/>
      <c r="S82" s="164"/>
      <c r="T82" s="164"/>
      <c r="U82" s="164"/>
      <c r="V82" s="164"/>
      <c r="W82" s="164"/>
      <c r="X82" s="33"/>
      <c r="Y82" s="36"/>
      <c r="Z82" s="36"/>
      <c r="AA82" s="33"/>
      <c r="AB82" s="100"/>
      <c r="AC82" s="100"/>
      <c r="AE82" s="24"/>
      <c r="AF82" s="23"/>
      <c r="AG82" s="23"/>
      <c r="AH82" s="164"/>
      <c r="AI82" s="164"/>
      <c r="AJ82" s="164"/>
      <c r="AK82" s="164"/>
      <c r="AL82" s="164"/>
      <c r="AM82" s="33"/>
      <c r="AN82" s="36"/>
      <c r="AO82" s="36"/>
      <c r="AP82" s="33"/>
      <c r="AQ82" s="100"/>
      <c r="AR82" s="100"/>
      <c r="AT82" s="167"/>
      <c r="AU82" s="167"/>
      <c r="AV82" s="164"/>
      <c r="AW82" s="164"/>
      <c r="AX82" s="164"/>
      <c r="AY82" s="168"/>
      <c r="AZ82" s="33"/>
      <c r="BA82" s="36"/>
      <c r="BB82" s="24"/>
      <c r="BC82" s="33"/>
      <c r="BD82" s="100"/>
      <c r="BE82" s="100"/>
      <c r="BF82" s="100"/>
      <c r="BG82" s="24"/>
      <c r="BH82" s="23"/>
      <c r="BI82" s="23"/>
      <c r="BJ82" s="24"/>
      <c r="BK82" s="24"/>
      <c r="BL82" s="24"/>
      <c r="BM82" s="24"/>
      <c r="BN82" s="24"/>
      <c r="BO82" s="33"/>
      <c r="BP82" s="36"/>
      <c r="BQ82" s="24"/>
      <c r="BR82" s="33"/>
      <c r="BS82" s="100"/>
      <c r="BT82" s="100"/>
      <c r="BW82" s="23"/>
      <c r="BX82" s="23"/>
      <c r="BY82" s="24"/>
      <c r="BZ82" s="24"/>
      <c r="CA82" s="24"/>
      <c r="CB82" s="24"/>
      <c r="CC82" s="24"/>
      <c r="CD82" s="33"/>
      <c r="CE82" s="36"/>
      <c r="CF82" s="24"/>
      <c r="CG82" s="33"/>
      <c r="CH82" s="100"/>
      <c r="CI82" s="100"/>
      <c r="CK82" s="24"/>
      <c r="CL82" s="47"/>
      <c r="CM82" s="47"/>
      <c r="CN82" s="24"/>
    </row>
    <row r="83" spans="1:92" s="25" customFormat="1" x14ac:dyDescent="0.3">
      <c r="A83" s="24"/>
      <c r="B83" s="23"/>
      <c r="C83" s="23"/>
      <c r="D83" s="36"/>
      <c r="E83" s="36"/>
      <c r="F83" s="36"/>
      <c r="G83" s="36"/>
      <c r="H83" s="36"/>
      <c r="I83" s="33"/>
      <c r="J83" s="36"/>
      <c r="K83" s="36"/>
      <c r="L83" s="33"/>
      <c r="M83" s="33"/>
      <c r="N83" s="33"/>
      <c r="Q83" s="167"/>
      <c r="R83" s="167"/>
      <c r="S83" s="164"/>
      <c r="T83" s="164"/>
      <c r="U83" s="164"/>
      <c r="V83" s="164"/>
      <c r="W83" s="164"/>
      <c r="X83" s="33"/>
      <c r="Y83" s="36"/>
      <c r="Z83" s="36"/>
      <c r="AA83" s="33"/>
      <c r="AB83" s="33"/>
      <c r="AC83" s="33"/>
      <c r="AE83" s="24"/>
      <c r="AF83" s="23"/>
      <c r="AG83" s="23"/>
      <c r="AH83" s="164"/>
      <c r="AI83" s="164"/>
      <c r="AJ83" s="164"/>
      <c r="AK83" s="164"/>
      <c r="AL83" s="164"/>
      <c r="AM83" s="33"/>
      <c r="AN83" s="36"/>
      <c r="AO83" s="36"/>
      <c r="AP83" s="33"/>
      <c r="AQ83" s="33"/>
      <c r="AR83" s="33"/>
      <c r="AT83" s="167"/>
      <c r="AU83" s="167"/>
      <c r="AV83" s="164"/>
      <c r="AW83" s="164"/>
      <c r="AX83" s="164"/>
      <c r="AY83" s="168"/>
      <c r="AZ83" s="33"/>
      <c r="BA83" s="36"/>
      <c r="BB83" s="24"/>
      <c r="BC83" s="33"/>
      <c r="BD83" s="33"/>
      <c r="BE83" s="33"/>
      <c r="BF83" s="33"/>
      <c r="BG83" s="24"/>
      <c r="BH83" s="23"/>
      <c r="BI83" s="23"/>
      <c r="BJ83" s="24"/>
      <c r="BK83" s="24"/>
      <c r="BL83" s="24"/>
      <c r="BM83" s="24"/>
      <c r="BN83" s="24"/>
      <c r="BO83" s="33"/>
      <c r="BP83" s="36"/>
      <c r="BQ83" s="24"/>
      <c r="BR83" s="33"/>
      <c r="BS83" s="33"/>
      <c r="BT83" s="33"/>
      <c r="BW83" s="23"/>
      <c r="BX83" s="23"/>
      <c r="BY83" s="24"/>
      <c r="BZ83" s="24"/>
      <c r="CA83" s="24"/>
      <c r="CB83" s="24"/>
      <c r="CC83" s="24"/>
      <c r="CD83" s="33"/>
      <c r="CE83" s="36"/>
      <c r="CF83" s="24"/>
      <c r="CG83" s="33"/>
      <c r="CH83" s="33"/>
      <c r="CI83" s="33"/>
      <c r="CK83" s="24"/>
      <c r="CL83" s="47"/>
      <c r="CM83" s="47"/>
      <c r="CN83" s="24"/>
    </row>
    <row r="84" spans="1:92" s="25" customFormat="1" x14ac:dyDescent="0.3">
      <c r="A84" s="24"/>
      <c r="B84" s="23"/>
      <c r="C84" s="23"/>
      <c r="D84" s="36"/>
      <c r="E84" s="36"/>
      <c r="F84" s="36"/>
      <c r="G84" s="36"/>
      <c r="H84" s="36"/>
      <c r="I84" s="170"/>
      <c r="J84" s="36"/>
      <c r="K84" s="36"/>
      <c r="L84" s="170"/>
      <c r="M84" s="33"/>
      <c r="N84" s="33"/>
      <c r="Q84" s="167"/>
      <c r="R84" s="167"/>
      <c r="S84" s="164"/>
      <c r="T84" s="164"/>
      <c r="U84" s="164"/>
      <c r="V84" s="164"/>
      <c r="W84" s="164"/>
      <c r="X84" s="170"/>
      <c r="Y84" s="36"/>
      <c r="Z84" s="36"/>
      <c r="AA84" s="170"/>
      <c r="AB84" s="33"/>
      <c r="AC84" s="33"/>
      <c r="AE84" s="24"/>
      <c r="AF84" s="23"/>
      <c r="AG84" s="23"/>
      <c r="AH84" s="164"/>
      <c r="AI84" s="164"/>
      <c r="AJ84" s="164"/>
      <c r="AK84" s="164"/>
      <c r="AL84" s="164"/>
      <c r="AM84" s="170"/>
      <c r="AN84" s="36"/>
      <c r="AO84" s="36"/>
      <c r="AP84" s="170"/>
      <c r="AQ84" s="33"/>
      <c r="AR84" s="33"/>
      <c r="AT84" s="167"/>
      <c r="AU84" s="167"/>
      <c r="AV84" s="164"/>
      <c r="AW84" s="164"/>
      <c r="AX84" s="164"/>
      <c r="AY84" s="168"/>
      <c r="AZ84" s="170"/>
      <c r="BA84" s="36"/>
      <c r="BB84" s="24"/>
      <c r="BC84" s="170"/>
      <c r="BD84" s="33"/>
      <c r="BE84" s="33"/>
      <c r="BF84" s="33"/>
      <c r="BG84" s="24"/>
      <c r="BH84" s="23"/>
      <c r="BI84" s="23"/>
      <c r="BJ84" s="24"/>
      <c r="BK84" s="24"/>
      <c r="BL84" s="24"/>
      <c r="BM84" s="24"/>
      <c r="BN84" s="24"/>
      <c r="BO84" s="170"/>
      <c r="BP84" s="36"/>
      <c r="BQ84" s="24"/>
      <c r="BR84" s="170"/>
      <c r="BS84" s="33"/>
      <c r="BT84" s="33"/>
      <c r="BW84" s="23"/>
      <c r="BX84" s="23"/>
      <c r="BY84" s="24"/>
      <c r="BZ84" s="24"/>
      <c r="CA84" s="24"/>
      <c r="CB84" s="24"/>
      <c r="CC84" s="24"/>
      <c r="CD84" s="170"/>
      <c r="CE84" s="36"/>
      <c r="CF84" s="24"/>
      <c r="CG84" s="170"/>
      <c r="CH84" s="33"/>
      <c r="CI84" s="33"/>
      <c r="CK84" s="24"/>
      <c r="CL84" s="47"/>
      <c r="CM84" s="47"/>
      <c r="CN84" s="24"/>
    </row>
    <row r="85" spans="1:92" s="25" customFormat="1" x14ac:dyDescent="0.3">
      <c r="A85" s="24"/>
      <c r="B85" s="23"/>
      <c r="C85" s="23"/>
      <c r="D85" s="36"/>
      <c r="E85" s="36"/>
      <c r="F85" s="36"/>
      <c r="G85" s="36"/>
      <c r="H85" s="36"/>
      <c r="I85" s="170"/>
      <c r="J85" s="36"/>
      <c r="K85" s="36"/>
      <c r="L85" s="170"/>
      <c r="M85" s="170"/>
      <c r="N85" s="170"/>
      <c r="Q85" s="167"/>
      <c r="R85" s="167"/>
      <c r="S85" s="164"/>
      <c r="T85" s="164"/>
      <c r="U85" s="164"/>
      <c r="V85" s="164"/>
      <c r="W85" s="164"/>
      <c r="X85" s="170"/>
      <c r="Y85" s="36"/>
      <c r="Z85" s="36"/>
      <c r="AA85" s="170"/>
      <c r="AB85" s="170"/>
      <c r="AC85" s="170"/>
      <c r="AE85" s="24"/>
      <c r="AF85" s="23"/>
      <c r="AG85" s="23"/>
      <c r="AH85" s="164"/>
      <c r="AI85" s="164"/>
      <c r="AJ85" s="164"/>
      <c r="AK85" s="164"/>
      <c r="AL85" s="164"/>
      <c r="AM85" s="170"/>
      <c r="AN85" s="36"/>
      <c r="AO85" s="36"/>
      <c r="AP85" s="170"/>
      <c r="AQ85" s="170"/>
      <c r="AR85" s="170"/>
      <c r="AT85" s="167"/>
      <c r="AU85" s="167"/>
      <c r="AV85" s="164"/>
      <c r="AW85" s="164"/>
      <c r="AX85" s="164"/>
      <c r="AY85" s="168"/>
      <c r="AZ85" s="170"/>
      <c r="BA85" s="36"/>
      <c r="BB85" s="24"/>
      <c r="BC85" s="170"/>
      <c r="BD85" s="170"/>
      <c r="BE85" s="170"/>
      <c r="BF85" s="170"/>
      <c r="BG85" s="24"/>
      <c r="BH85" s="23"/>
      <c r="BI85" s="23"/>
      <c r="BJ85" s="24"/>
      <c r="BK85" s="24"/>
      <c r="BL85" s="24"/>
      <c r="BM85" s="24"/>
      <c r="BN85" s="24"/>
      <c r="BO85" s="170"/>
      <c r="BP85" s="36"/>
      <c r="BQ85" s="24"/>
      <c r="BR85" s="170"/>
      <c r="BS85" s="170"/>
      <c r="BT85" s="170"/>
      <c r="BW85" s="23"/>
      <c r="BX85" s="23"/>
      <c r="BY85" s="24"/>
      <c r="BZ85" s="24"/>
      <c r="CA85" s="24"/>
      <c r="CB85" s="24"/>
      <c r="CC85" s="24"/>
      <c r="CD85" s="170"/>
      <c r="CE85" s="36"/>
      <c r="CF85" s="24"/>
      <c r="CG85" s="170"/>
      <c r="CH85" s="170"/>
      <c r="CI85" s="170"/>
      <c r="CK85" s="24"/>
      <c r="CL85" s="47"/>
      <c r="CM85" s="47"/>
      <c r="CN85" s="24"/>
    </row>
    <row r="86" spans="1:92" s="25" customFormat="1" x14ac:dyDescent="0.3">
      <c r="A86" s="24"/>
      <c r="B86" s="23"/>
      <c r="C86" s="23"/>
      <c r="D86" s="36"/>
      <c r="E86" s="36"/>
      <c r="F86" s="36"/>
      <c r="G86" s="36"/>
      <c r="H86" s="36"/>
      <c r="I86" s="170"/>
      <c r="J86" s="36"/>
      <c r="K86" s="36"/>
      <c r="L86" s="170"/>
      <c r="M86" s="170"/>
      <c r="N86" s="170"/>
      <c r="Q86" s="167"/>
      <c r="R86" s="167"/>
      <c r="S86" s="164"/>
      <c r="T86" s="164"/>
      <c r="U86" s="164"/>
      <c r="V86" s="164"/>
      <c r="W86" s="164"/>
      <c r="X86" s="170"/>
      <c r="Y86" s="36"/>
      <c r="Z86" s="36"/>
      <c r="AA86" s="170"/>
      <c r="AB86" s="170"/>
      <c r="AC86" s="170"/>
      <c r="AE86" s="24"/>
      <c r="AF86" s="23"/>
      <c r="AG86" s="23"/>
      <c r="AH86" s="164"/>
      <c r="AI86" s="164"/>
      <c r="AJ86" s="164"/>
      <c r="AK86" s="164"/>
      <c r="AL86" s="164"/>
      <c r="AM86" s="170"/>
      <c r="AN86" s="36"/>
      <c r="AO86" s="36"/>
      <c r="AP86" s="170"/>
      <c r="AQ86" s="170"/>
      <c r="AR86" s="170"/>
      <c r="AT86" s="167"/>
      <c r="AU86" s="167"/>
      <c r="AV86" s="164"/>
      <c r="AW86" s="164"/>
      <c r="AX86" s="164"/>
      <c r="AY86" s="168"/>
      <c r="AZ86" s="170"/>
      <c r="BA86" s="36"/>
      <c r="BB86" s="24"/>
      <c r="BC86" s="170"/>
      <c r="BD86" s="170"/>
      <c r="BE86" s="170"/>
      <c r="BF86" s="170"/>
      <c r="BG86" s="24"/>
      <c r="BH86" s="23"/>
      <c r="BI86" s="23"/>
      <c r="BJ86" s="24"/>
      <c r="BK86" s="24"/>
      <c r="BL86" s="24"/>
      <c r="BM86" s="24"/>
      <c r="BN86" s="24"/>
      <c r="BO86" s="170"/>
      <c r="BP86" s="36"/>
      <c r="BQ86" s="24"/>
      <c r="BR86" s="170"/>
      <c r="BS86" s="170"/>
      <c r="BT86" s="170"/>
      <c r="BW86" s="23"/>
      <c r="BX86" s="23"/>
      <c r="BY86" s="24"/>
      <c r="BZ86" s="24"/>
      <c r="CA86" s="24"/>
      <c r="CB86" s="24"/>
      <c r="CC86" s="24"/>
      <c r="CD86" s="170"/>
      <c r="CE86" s="36"/>
      <c r="CF86" s="24"/>
      <c r="CG86" s="170"/>
      <c r="CH86" s="170"/>
      <c r="CI86" s="170"/>
      <c r="CK86" s="24"/>
      <c r="CL86" s="47"/>
      <c r="CM86" s="47"/>
      <c r="CN86" s="24"/>
    </row>
    <row r="87" spans="1:92" s="25" customFormat="1" x14ac:dyDescent="0.3">
      <c r="A87" s="24"/>
      <c r="B87" s="23"/>
      <c r="C87" s="23"/>
      <c r="D87" s="36"/>
      <c r="E87" s="36"/>
      <c r="F87" s="36"/>
      <c r="G87" s="36"/>
      <c r="H87" s="36"/>
      <c r="I87" s="170"/>
      <c r="J87" s="36"/>
      <c r="K87" s="36"/>
      <c r="L87" s="170"/>
      <c r="M87" s="170"/>
      <c r="N87" s="170"/>
      <c r="Q87" s="167"/>
      <c r="R87" s="167"/>
      <c r="S87" s="164"/>
      <c r="T87" s="164"/>
      <c r="U87" s="164"/>
      <c r="V87" s="164"/>
      <c r="W87" s="164"/>
      <c r="X87" s="170"/>
      <c r="Y87" s="36"/>
      <c r="Z87" s="36"/>
      <c r="AA87" s="170"/>
      <c r="AB87" s="170"/>
      <c r="AC87" s="170"/>
      <c r="AE87" s="24"/>
      <c r="AF87" s="23"/>
      <c r="AG87" s="23"/>
      <c r="AH87" s="164"/>
      <c r="AI87" s="164"/>
      <c r="AJ87" s="164"/>
      <c r="AK87" s="164"/>
      <c r="AL87" s="164"/>
      <c r="AM87" s="170"/>
      <c r="AN87" s="36"/>
      <c r="AO87" s="36"/>
      <c r="AP87" s="170"/>
      <c r="AQ87" s="170"/>
      <c r="AR87" s="170"/>
      <c r="AT87" s="167"/>
      <c r="AU87" s="167"/>
      <c r="AV87" s="164"/>
      <c r="AW87" s="164"/>
      <c r="AX87" s="164"/>
      <c r="AY87" s="168"/>
      <c r="AZ87" s="170"/>
      <c r="BA87" s="36"/>
      <c r="BB87" s="24"/>
      <c r="BC87" s="170"/>
      <c r="BD87" s="170"/>
      <c r="BE87" s="170"/>
      <c r="BF87" s="170"/>
      <c r="BG87" s="24"/>
      <c r="BH87" s="23"/>
      <c r="BI87" s="23"/>
      <c r="BJ87" s="24"/>
      <c r="BK87" s="24"/>
      <c r="BL87" s="24"/>
      <c r="BM87" s="24"/>
      <c r="BN87" s="24"/>
      <c r="BO87" s="170"/>
      <c r="BP87" s="36"/>
      <c r="BQ87" s="24"/>
      <c r="BR87" s="170"/>
      <c r="BS87" s="170"/>
      <c r="BT87" s="170"/>
      <c r="BW87" s="23"/>
      <c r="BX87" s="23"/>
      <c r="BY87" s="24"/>
      <c r="BZ87" s="24"/>
      <c r="CA87" s="24"/>
      <c r="CB87" s="24"/>
      <c r="CC87" s="24"/>
      <c r="CD87" s="170"/>
      <c r="CE87" s="36"/>
      <c r="CF87" s="24"/>
      <c r="CG87" s="170"/>
      <c r="CH87" s="170"/>
      <c r="CI87" s="170"/>
      <c r="CK87" s="24"/>
      <c r="CL87" s="47"/>
      <c r="CM87" s="47"/>
      <c r="CN87" s="24"/>
    </row>
    <row r="88" spans="1:92" s="25" customFormat="1" x14ac:dyDescent="0.3">
      <c r="A88" s="24"/>
      <c r="B88" s="23"/>
      <c r="C88" s="23"/>
      <c r="D88" s="36"/>
      <c r="E88" s="36"/>
      <c r="F88" s="36"/>
      <c r="G88" s="36"/>
      <c r="H88" s="36"/>
      <c r="I88" s="170"/>
      <c r="J88" s="36"/>
      <c r="K88" s="36"/>
      <c r="L88" s="170"/>
      <c r="M88" s="170"/>
      <c r="N88" s="170"/>
      <c r="Q88" s="167"/>
      <c r="R88" s="167"/>
      <c r="S88" s="164"/>
      <c r="T88" s="164"/>
      <c r="U88" s="164"/>
      <c r="V88" s="164"/>
      <c r="W88" s="164"/>
      <c r="X88" s="170"/>
      <c r="Y88" s="36"/>
      <c r="Z88" s="36"/>
      <c r="AA88" s="170"/>
      <c r="AB88" s="170"/>
      <c r="AC88" s="170"/>
      <c r="AE88" s="24"/>
      <c r="AF88" s="23"/>
      <c r="AG88" s="23"/>
      <c r="AH88" s="164"/>
      <c r="AI88" s="164"/>
      <c r="AJ88" s="164"/>
      <c r="AK88" s="164"/>
      <c r="AL88" s="164"/>
      <c r="AM88" s="170"/>
      <c r="AN88" s="36"/>
      <c r="AO88" s="36"/>
      <c r="AP88" s="170"/>
      <c r="AQ88" s="170"/>
      <c r="AR88" s="170"/>
      <c r="AT88" s="167"/>
      <c r="AU88" s="167"/>
      <c r="AV88" s="164"/>
      <c r="AW88" s="164"/>
      <c r="AX88" s="164"/>
      <c r="AY88" s="168"/>
      <c r="AZ88" s="170"/>
      <c r="BA88" s="36"/>
      <c r="BB88" s="24"/>
      <c r="BC88" s="170"/>
      <c r="BD88" s="170"/>
      <c r="BE88" s="170"/>
      <c r="BF88" s="170"/>
      <c r="BG88" s="24"/>
      <c r="BH88" s="23"/>
      <c r="BI88" s="23"/>
      <c r="BJ88" s="24"/>
      <c r="BK88" s="24"/>
      <c r="BL88" s="24"/>
      <c r="BM88" s="24"/>
      <c r="BN88" s="24"/>
      <c r="BO88" s="170"/>
      <c r="BP88" s="36"/>
      <c r="BQ88" s="24"/>
      <c r="BR88" s="170"/>
      <c r="BS88" s="170"/>
      <c r="BT88" s="170"/>
      <c r="BW88" s="23"/>
      <c r="BX88" s="23"/>
      <c r="BY88" s="24"/>
      <c r="BZ88" s="24"/>
      <c r="CA88" s="24"/>
      <c r="CB88" s="24"/>
      <c r="CC88" s="24"/>
      <c r="CD88" s="170"/>
      <c r="CE88" s="36"/>
      <c r="CF88" s="24"/>
      <c r="CG88" s="170"/>
      <c r="CH88" s="170"/>
      <c r="CI88" s="170"/>
      <c r="CK88" s="24"/>
      <c r="CL88" s="47"/>
      <c r="CM88" s="47"/>
      <c r="CN88" s="24"/>
    </row>
    <row r="89" spans="1:92" s="25" customFormat="1" x14ac:dyDescent="0.3">
      <c r="A89" s="24"/>
      <c r="B89" s="23"/>
      <c r="C89" s="23"/>
      <c r="D89" s="36"/>
      <c r="E89" s="36"/>
      <c r="F89" s="36"/>
      <c r="G89" s="36"/>
      <c r="H89" s="36"/>
      <c r="I89" s="170"/>
      <c r="J89" s="36"/>
      <c r="K89" s="36"/>
      <c r="L89" s="170"/>
      <c r="M89" s="170"/>
      <c r="N89" s="170"/>
      <c r="Q89" s="167"/>
      <c r="R89" s="167"/>
      <c r="S89" s="164"/>
      <c r="T89" s="164"/>
      <c r="U89" s="164"/>
      <c r="V89" s="164"/>
      <c r="W89" s="164"/>
      <c r="X89" s="170"/>
      <c r="Y89" s="36"/>
      <c r="Z89" s="36"/>
      <c r="AA89" s="170"/>
      <c r="AB89" s="170"/>
      <c r="AC89" s="170"/>
      <c r="AE89" s="24"/>
      <c r="AF89" s="23"/>
      <c r="AG89" s="23"/>
      <c r="AH89" s="164"/>
      <c r="AI89" s="164"/>
      <c r="AJ89" s="164"/>
      <c r="AK89" s="164"/>
      <c r="AL89" s="164"/>
      <c r="AM89" s="170"/>
      <c r="AN89" s="36"/>
      <c r="AO89" s="36"/>
      <c r="AP89" s="170"/>
      <c r="AQ89" s="170"/>
      <c r="AR89" s="170"/>
      <c r="AT89" s="167"/>
      <c r="AU89" s="167"/>
      <c r="AV89" s="164"/>
      <c r="AW89" s="164"/>
      <c r="AX89" s="164"/>
      <c r="AY89" s="168"/>
      <c r="AZ89" s="170"/>
      <c r="BA89" s="36"/>
      <c r="BB89" s="24"/>
      <c r="BC89" s="170"/>
      <c r="BD89" s="170"/>
      <c r="BE89" s="170"/>
      <c r="BF89" s="170"/>
      <c r="BG89" s="24"/>
      <c r="BH89" s="23"/>
      <c r="BI89" s="23"/>
      <c r="BJ89" s="24"/>
      <c r="BK89" s="24"/>
      <c r="BL89" s="24"/>
      <c r="BM89" s="24"/>
      <c r="BN89" s="24"/>
      <c r="BO89" s="170"/>
      <c r="BP89" s="36"/>
      <c r="BQ89" s="24"/>
      <c r="BR89" s="170"/>
      <c r="BS89" s="170"/>
      <c r="BT89" s="170"/>
      <c r="BW89" s="23"/>
      <c r="BX89" s="23"/>
      <c r="BY89" s="24"/>
      <c r="BZ89" s="24"/>
      <c r="CA89" s="24"/>
      <c r="CB89" s="24"/>
      <c r="CC89" s="24"/>
      <c r="CD89" s="170"/>
      <c r="CE89" s="36"/>
      <c r="CF89" s="24"/>
      <c r="CG89" s="170"/>
      <c r="CH89" s="170"/>
      <c r="CI89" s="170"/>
      <c r="CK89" s="24"/>
      <c r="CL89" s="47"/>
      <c r="CM89" s="47"/>
      <c r="CN89" s="24"/>
    </row>
    <row r="90" spans="1:92" s="25" customFormat="1" x14ac:dyDescent="0.3">
      <c r="A90" s="24"/>
      <c r="B90" s="23"/>
      <c r="C90" s="23"/>
      <c r="D90" s="36"/>
      <c r="E90" s="36"/>
      <c r="F90" s="36"/>
      <c r="G90" s="36"/>
      <c r="H90" s="36"/>
      <c r="I90" s="170"/>
      <c r="J90" s="36"/>
      <c r="K90" s="36"/>
      <c r="L90" s="170"/>
      <c r="M90" s="170"/>
      <c r="N90" s="170"/>
      <c r="Q90" s="167"/>
      <c r="R90" s="167"/>
      <c r="S90" s="164"/>
      <c r="T90" s="164"/>
      <c r="U90" s="164"/>
      <c r="V90" s="164"/>
      <c r="W90" s="164"/>
      <c r="X90" s="170"/>
      <c r="Y90" s="36"/>
      <c r="Z90" s="36"/>
      <c r="AA90" s="170"/>
      <c r="AB90" s="170"/>
      <c r="AC90" s="170"/>
      <c r="AE90" s="24"/>
      <c r="AF90" s="23"/>
      <c r="AG90" s="23"/>
      <c r="AH90" s="164"/>
      <c r="AI90" s="164"/>
      <c r="AJ90" s="164"/>
      <c r="AK90" s="164"/>
      <c r="AL90" s="164"/>
      <c r="AM90" s="170"/>
      <c r="AN90" s="36"/>
      <c r="AO90" s="36"/>
      <c r="AP90" s="170"/>
      <c r="AQ90" s="170"/>
      <c r="AR90" s="170"/>
      <c r="AT90" s="167"/>
      <c r="AU90" s="167"/>
      <c r="AV90" s="164"/>
      <c r="AW90" s="164"/>
      <c r="AX90" s="164"/>
      <c r="AY90" s="168"/>
      <c r="AZ90" s="170"/>
      <c r="BA90" s="36"/>
      <c r="BB90" s="24"/>
      <c r="BC90" s="170"/>
      <c r="BD90" s="170"/>
      <c r="BE90" s="170"/>
      <c r="BF90" s="170"/>
      <c r="BG90" s="24"/>
      <c r="BH90" s="23"/>
      <c r="BI90" s="23"/>
      <c r="BJ90" s="24"/>
      <c r="BK90" s="24"/>
      <c r="BL90" s="24"/>
      <c r="BM90" s="24"/>
      <c r="BN90" s="24"/>
      <c r="BO90" s="170"/>
      <c r="BP90" s="36"/>
      <c r="BQ90" s="24"/>
      <c r="BR90" s="170"/>
      <c r="BS90" s="170"/>
      <c r="BT90" s="170"/>
      <c r="BW90" s="23"/>
      <c r="BX90" s="23"/>
      <c r="BY90" s="24"/>
      <c r="BZ90" s="24"/>
      <c r="CA90" s="24"/>
      <c r="CB90" s="24"/>
      <c r="CC90" s="24"/>
      <c r="CD90" s="170"/>
      <c r="CE90" s="36"/>
      <c r="CF90" s="24"/>
      <c r="CG90" s="170"/>
      <c r="CH90" s="170"/>
      <c r="CI90" s="170"/>
      <c r="CK90" s="24"/>
      <c r="CL90" s="47"/>
      <c r="CM90" s="47"/>
      <c r="CN90" s="24"/>
    </row>
    <row r="91" spans="1:92" s="25" customFormat="1" x14ac:dyDescent="0.3">
      <c r="A91" s="24"/>
      <c r="B91" s="23"/>
      <c r="C91" s="23"/>
      <c r="D91" s="36"/>
      <c r="E91" s="36"/>
      <c r="F91" s="36"/>
      <c r="G91" s="36"/>
      <c r="H91" s="36"/>
      <c r="I91" s="170"/>
      <c r="J91" s="36"/>
      <c r="K91" s="36"/>
      <c r="L91" s="170"/>
      <c r="M91" s="170"/>
      <c r="N91" s="170"/>
      <c r="Q91" s="167"/>
      <c r="R91" s="167"/>
      <c r="S91" s="164"/>
      <c r="T91" s="164"/>
      <c r="U91" s="164"/>
      <c r="V91" s="164"/>
      <c r="W91" s="164"/>
      <c r="X91" s="170"/>
      <c r="Y91" s="36"/>
      <c r="Z91" s="36"/>
      <c r="AA91" s="170"/>
      <c r="AB91" s="170"/>
      <c r="AC91" s="170"/>
      <c r="AE91" s="24"/>
      <c r="AF91" s="23"/>
      <c r="AG91" s="23"/>
      <c r="AH91" s="164"/>
      <c r="AI91" s="164"/>
      <c r="AJ91" s="164"/>
      <c r="AK91" s="164"/>
      <c r="AL91" s="164"/>
      <c r="AM91" s="170"/>
      <c r="AN91" s="36"/>
      <c r="AO91" s="36"/>
      <c r="AP91" s="170"/>
      <c r="AQ91" s="170"/>
      <c r="AR91" s="170"/>
      <c r="AT91" s="167"/>
      <c r="AU91" s="167"/>
      <c r="AV91" s="164"/>
      <c r="AW91" s="164"/>
      <c r="AX91" s="164"/>
      <c r="AY91" s="168"/>
      <c r="AZ91" s="170"/>
      <c r="BA91" s="36"/>
      <c r="BB91" s="24"/>
      <c r="BC91" s="170"/>
      <c r="BD91" s="170"/>
      <c r="BE91" s="170"/>
      <c r="BF91" s="170"/>
      <c r="BG91" s="24"/>
      <c r="BH91" s="23"/>
      <c r="BI91" s="23"/>
      <c r="BJ91" s="24"/>
      <c r="BK91" s="24"/>
      <c r="BL91" s="24"/>
      <c r="BM91" s="24"/>
      <c r="BN91" s="24"/>
      <c r="BO91" s="170"/>
      <c r="BP91" s="36"/>
      <c r="BQ91" s="24"/>
      <c r="BR91" s="170"/>
      <c r="BS91" s="170"/>
      <c r="BT91" s="170"/>
      <c r="BW91" s="23"/>
      <c r="BX91" s="23"/>
      <c r="BY91" s="24"/>
      <c r="BZ91" s="24"/>
      <c r="CA91" s="24"/>
      <c r="CB91" s="24"/>
      <c r="CC91" s="24"/>
      <c r="CD91" s="170"/>
      <c r="CE91" s="36"/>
      <c r="CF91" s="24"/>
      <c r="CG91" s="170"/>
      <c r="CH91" s="170"/>
      <c r="CI91" s="170"/>
      <c r="CK91" s="24"/>
      <c r="CL91" s="47"/>
      <c r="CM91" s="47"/>
      <c r="CN91" s="24"/>
    </row>
    <row r="92" spans="1:92" s="25" customFormat="1" x14ac:dyDescent="0.3">
      <c r="A92" s="24"/>
      <c r="B92" s="23"/>
      <c r="C92" s="23"/>
      <c r="D92" s="36"/>
      <c r="E92" s="36"/>
      <c r="F92" s="36"/>
      <c r="G92" s="36"/>
      <c r="H92" s="36"/>
      <c r="I92" s="170"/>
      <c r="J92" s="36"/>
      <c r="K92" s="36"/>
      <c r="L92" s="170"/>
      <c r="M92" s="170"/>
      <c r="N92" s="170"/>
      <c r="Q92" s="167"/>
      <c r="R92" s="167"/>
      <c r="S92" s="164"/>
      <c r="T92" s="164"/>
      <c r="U92" s="164"/>
      <c r="V92" s="164"/>
      <c r="W92" s="164"/>
      <c r="X92" s="170"/>
      <c r="Y92" s="36"/>
      <c r="Z92" s="36"/>
      <c r="AA92" s="170"/>
      <c r="AB92" s="170"/>
      <c r="AC92" s="170"/>
      <c r="AE92" s="24"/>
      <c r="AF92" s="23"/>
      <c r="AG92" s="23"/>
      <c r="AH92" s="164"/>
      <c r="AI92" s="164"/>
      <c r="AJ92" s="164"/>
      <c r="AK92" s="164"/>
      <c r="AL92" s="164"/>
      <c r="AM92" s="170"/>
      <c r="AN92" s="36"/>
      <c r="AO92" s="36"/>
      <c r="AP92" s="170"/>
      <c r="AQ92" s="170"/>
      <c r="AR92" s="170"/>
      <c r="AT92" s="167"/>
      <c r="AU92" s="167"/>
      <c r="AV92" s="164"/>
      <c r="AW92" s="164"/>
      <c r="AX92" s="164"/>
      <c r="AY92" s="168"/>
      <c r="AZ92" s="170"/>
      <c r="BA92" s="36"/>
      <c r="BB92" s="24"/>
      <c r="BC92" s="170"/>
      <c r="BD92" s="170"/>
      <c r="BE92" s="170"/>
      <c r="BF92" s="170"/>
      <c r="BG92" s="24"/>
      <c r="BH92" s="23"/>
      <c r="BI92" s="23"/>
      <c r="BJ92" s="24"/>
      <c r="BK92" s="24"/>
      <c r="BL92" s="24"/>
      <c r="BM92" s="24"/>
      <c r="BN92" s="24"/>
      <c r="BO92" s="170"/>
      <c r="BP92" s="36"/>
      <c r="BQ92" s="24"/>
      <c r="BR92" s="170"/>
      <c r="BS92" s="170"/>
      <c r="BT92" s="170"/>
      <c r="BW92" s="23"/>
      <c r="BX92" s="23"/>
      <c r="BY92" s="24"/>
      <c r="BZ92" s="24"/>
      <c r="CA92" s="24"/>
      <c r="CB92" s="24"/>
      <c r="CC92" s="24"/>
      <c r="CD92" s="170"/>
      <c r="CE92" s="36"/>
      <c r="CF92" s="24"/>
      <c r="CG92" s="170"/>
      <c r="CH92" s="170"/>
      <c r="CI92" s="170"/>
      <c r="CK92" s="24"/>
      <c r="CL92" s="47"/>
      <c r="CM92" s="47"/>
      <c r="CN92" s="24"/>
    </row>
    <row r="93" spans="1:92" s="25" customFormat="1" x14ac:dyDescent="0.3">
      <c r="A93" s="24"/>
      <c r="B93" s="23"/>
      <c r="C93" s="23"/>
      <c r="D93" s="36"/>
      <c r="E93" s="36"/>
      <c r="F93" s="36"/>
      <c r="G93" s="36"/>
      <c r="H93" s="36"/>
      <c r="I93" s="170"/>
      <c r="J93" s="36"/>
      <c r="K93" s="36"/>
      <c r="L93" s="170"/>
      <c r="M93" s="170"/>
      <c r="N93" s="170"/>
      <c r="Q93" s="167"/>
      <c r="R93" s="167"/>
      <c r="S93" s="164"/>
      <c r="T93" s="164"/>
      <c r="U93" s="164"/>
      <c r="V93" s="164"/>
      <c r="W93" s="164"/>
      <c r="X93" s="170"/>
      <c r="Y93" s="36"/>
      <c r="Z93" s="36"/>
      <c r="AA93" s="170"/>
      <c r="AB93" s="170"/>
      <c r="AC93" s="170"/>
      <c r="AE93" s="24"/>
      <c r="AF93" s="23"/>
      <c r="AG93" s="23"/>
      <c r="AH93" s="164"/>
      <c r="AI93" s="164"/>
      <c r="AJ93" s="164"/>
      <c r="AK93" s="164"/>
      <c r="AL93" s="164"/>
      <c r="AM93" s="170"/>
      <c r="AN93" s="36"/>
      <c r="AO93" s="36"/>
      <c r="AP93" s="170"/>
      <c r="AQ93" s="170"/>
      <c r="AR93" s="170"/>
      <c r="AT93" s="167"/>
      <c r="AU93" s="167"/>
      <c r="AV93" s="164"/>
      <c r="AW93" s="164"/>
      <c r="AX93" s="164"/>
      <c r="AY93" s="168"/>
      <c r="AZ93" s="170"/>
      <c r="BA93" s="36"/>
      <c r="BB93" s="24"/>
      <c r="BC93" s="170"/>
      <c r="BD93" s="170"/>
      <c r="BE93" s="170"/>
      <c r="BF93" s="170"/>
      <c r="BG93" s="24"/>
      <c r="BH93" s="23"/>
      <c r="BI93" s="23"/>
      <c r="BJ93" s="24"/>
      <c r="BK93" s="24"/>
      <c r="BL93" s="24"/>
      <c r="BM93" s="24"/>
      <c r="BN93" s="24"/>
      <c r="BO93" s="170"/>
      <c r="BP93" s="36"/>
      <c r="BQ93" s="24"/>
      <c r="BR93" s="170"/>
      <c r="BS93" s="170"/>
      <c r="BT93" s="170"/>
      <c r="BW93" s="23"/>
      <c r="BX93" s="23"/>
      <c r="BY93" s="24"/>
      <c r="BZ93" s="24"/>
      <c r="CA93" s="24"/>
      <c r="CB93" s="24"/>
      <c r="CC93" s="24"/>
      <c r="CD93" s="170"/>
      <c r="CE93" s="36"/>
      <c r="CF93" s="24"/>
      <c r="CG93" s="170"/>
      <c r="CH93" s="170"/>
      <c r="CI93" s="170"/>
      <c r="CK93" s="24"/>
      <c r="CL93" s="47"/>
      <c r="CM93" s="47"/>
      <c r="CN93" s="24"/>
    </row>
    <row r="94" spans="1:92" s="25" customFormat="1" x14ac:dyDescent="0.3">
      <c r="A94" s="24"/>
      <c r="B94" s="23"/>
      <c r="C94" s="23"/>
      <c r="D94" s="36"/>
      <c r="E94" s="36"/>
      <c r="F94" s="36"/>
      <c r="G94" s="36"/>
      <c r="H94" s="36"/>
      <c r="I94" s="170"/>
      <c r="J94" s="36"/>
      <c r="K94" s="36"/>
      <c r="L94" s="170"/>
      <c r="M94" s="170"/>
      <c r="N94" s="170"/>
      <c r="Q94" s="167"/>
      <c r="R94" s="167"/>
      <c r="S94" s="164"/>
      <c r="T94" s="164"/>
      <c r="U94" s="164"/>
      <c r="V94" s="164"/>
      <c r="W94" s="164"/>
      <c r="X94" s="170"/>
      <c r="Y94" s="36"/>
      <c r="Z94" s="36"/>
      <c r="AA94" s="170"/>
      <c r="AB94" s="170"/>
      <c r="AC94" s="170"/>
      <c r="AE94" s="24"/>
      <c r="AF94" s="23"/>
      <c r="AG94" s="23"/>
      <c r="AH94" s="164"/>
      <c r="AI94" s="164"/>
      <c r="AJ94" s="164"/>
      <c r="AK94" s="164"/>
      <c r="AL94" s="164"/>
      <c r="AM94" s="170"/>
      <c r="AN94" s="36"/>
      <c r="AO94" s="36"/>
      <c r="AP94" s="170"/>
      <c r="AQ94" s="170"/>
      <c r="AR94" s="170"/>
      <c r="AT94" s="167"/>
      <c r="AU94" s="167"/>
      <c r="AV94" s="164"/>
      <c r="AW94" s="164"/>
      <c r="AX94" s="164"/>
      <c r="AY94" s="168"/>
      <c r="AZ94" s="170"/>
      <c r="BA94" s="36"/>
      <c r="BB94" s="24"/>
      <c r="BC94" s="170"/>
      <c r="BD94" s="170"/>
      <c r="BE94" s="170"/>
      <c r="BF94" s="170"/>
      <c r="BG94" s="24"/>
      <c r="BH94" s="23"/>
      <c r="BI94" s="23"/>
      <c r="BJ94" s="24"/>
      <c r="BK94" s="24"/>
      <c r="BL94" s="24"/>
      <c r="BM94" s="24"/>
      <c r="BN94" s="24"/>
      <c r="BO94" s="170"/>
      <c r="BP94" s="36"/>
      <c r="BQ94" s="24"/>
      <c r="BR94" s="170"/>
      <c r="BS94" s="170"/>
      <c r="BT94" s="170"/>
      <c r="BW94" s="23"/>
      <c r="BX94" s="23"/>
      <c r="BY94" s="24"/>
      <c r="BZ94" s="24"/>
      <c r="CA94" s="24"/>
      <c r="CB94" s="24"/>
      <c r="CC94" s="24"/>
      <c r="CD94" s="170"/>
      <c r="CE94" s="36"/>
      <c r="CF94" s="24"/>
      <c r="CG94" s="170"/>
      <c r="CH94" s="170"/>
      <c r="CI94" s="170"/>
      <c r="CK94" s="24"/>
      <c r="CL94" s="47"/>
      <c r="CM94" s="47"/>
      <c r="CN94" s="24"/>
    </row>
    <row r="95" spans="1:92" s="25" customFormat="1" x14ac:dyDescent="0.3">
      <c r="A95" s="24"/>
      <c r="B95" s="23"/>
      <c r="C95" s="23"/>
      <c r="D95" s="36"/>
      <c r="E95" s="36"/>
      <c r="F95" s="36"/>
      <c r="G95" s="36"/>
      <c r="H95" s="36"/>
      <c r="I95" s="170"/>
      <c r="J95" s="36"/>
      <c r="K95" s="36"/>
      <c r="L95" s="170"/>
      <c r="M95" s="170"/>
      <c r="N95" s="170"/>
      <c r="Q95" s="167"/>
      <c r="R95" s="167"/>
      <c r="S95" s="164"/>
      <c r="T95" s="164"/>
      <c r="U95" s="164"/>
      <c r="V95" s="164"/>
      <c r="W95" s="164"/>
      <c r="X95" s="170"/>
      <c r="Y95" s="36"/>
      <c r="Z95" s="36"/>
      <c r="AA95" s="170"/>
      <c r="AB95" s="170"/>
      <c r="AC95" s="170"/>
      <c r="AE95" s="24"/>
      <c r="AF95" s="23"/>
      <c r="AG95" s="23"/>
      <c r="AH95" s="164"/>
      <c r="AI95" s="164"/>
      <c r="AJ95" s="164"/>
      <c r="AK95" s="164"/>
      <c r="AL95" s="164"/>
      <c r="AM95" s="170"/>
      <c r="AN95" s="36"/>
      <c r="AO95" s="36"/>
      <c r="AP95" s="170"/>
      <c r="AQ95" s="170"/>
      <c r="AR95" s="170"/>
      <c r="AT95" s="167"/>
      <c r="AU95" s="167"/>
      <c r="AV95" s="164"/>
      <c r="AW95" s="164"/>
      <c r="AX95" s="164"/>
      <c r="AY95" s="168"/>
      <c r="AZ95" s="170"/>
      <c r="BA95" s="36"/>
      <c r="BB95" s="24"/>
      <c r="BC95" s="170"/>
      <c r="BD95" s="170"/>
      <c r="BE95" s="170"/>
      <c r="BF95" s="170"/>
      <c r="BG95" s="24"/>
      <c r="BH95" s="23"/>
      <c r="BI95" s="23"/>
      <c r="BJ95" s="24"/>
      <c r="BK95" s="24"/>
      <c r="BL95" s="24"/>
      <c r="BM95" s="24"/>
      <c r="BN95" s="24"/>
      <c r="BO95" s="170"/>
      <c r="BP95" s="36"/>
      <c r="BQ95" s="24"/>
      <c r="BR95" s="170"/>
      <c r="BS95" s="170"/>
      <c r="BT95" s="170"/>
      <c r="BW95" s="23"/>
      <c r="BX95" s="23"/>
      <c r="BY95" s="24"/>
      <c r="BZ95" s="24"/>
      <c r="CA95" s="24"/>
      <c r="CB95" s="24"/>
      <c r="CC95" s="24"/>
      <c r="CD95" s="170"/>
      <c r="CE95" s="36"/>
      <c r="CF95" s="24"/>
      <c r="CG95" s="170"/>
      <c r="CH95" s="170"/>
      <c r="CI95" s="170"/>
      <c r="CK95" s="24"/>
      <c r="CL95" s="47"/>
      <c r="CM95" s="47"/>
      <c r="CN95" s="24"/>
    </row>
    <row r="96" spans="1:92" s="25" customFormat="1" x14ac:dyDescent="0.3">
      <c r="A96" s="24"/>
      <c r="B96" s="23"/>
      <c r="C96" s="23"/>
      <c r="D96" s="36"/>
      <c r="E96" s="36"/>
      <c r="F96" s="36"/>
      <c r="G96" s="36"/>
      <c r="H96" s="36"/>
      <c r="I96" s="170"/>
      <c r="J96" s="36"/>
      <c r="K96" s="36"/>
      <c r="L96" s="170"/>
      <c r="M96" s="170"/>
      <c r="N96" s="170"/>
      <c r="Q96" s="167"/>
      <c r="R96" s="167"/>
      <c r="S96" s="164"/>
      <c r="T96" s="164"/>
      <c r="U96" s="164"/>
      <c r="V96" s="164"/>
      <c r="W96" s="164"/>
      <c r="X96" s="170"/>
      <c r="Y96" s="36"/>
      <c r="Z96" s="36"/>
      <c r="AA96" s="170"/>
      <c r="AB96" s="170"/>
      <c r="AC96" s="170"/>
      <c r="AE96" s="24"/>
      <c r="AF96" s="23"/>
      <c r="AG96" s="23"/>
      <c r="AH96" s="164"/>
      <c r="AI96" s="164"/>
      <c r="AJ96" s="164"/>
      <c r="AK96" s="164"/>
      <c r="AL96" s="164"/>
      <c r="AM96" s="170"/>
      <c r="AN96" s="36"/>
      <c r="AO96" s="36"/>
      <c r="AP96" s="170"/>
      <c r="AQ96" s="170"/>
      <c r="AR96" s="170"/>
      <c r="AT96" s="167"/>
      <c r="AU96" s="167"/>
      <c r="AV96" s="164"/>
      <c r="AW96" s="164"/>
      <c r="AX96" s="164"/>
      <c r="AY96" s="168"/>
      <c r="AZ96" s="170"/>
      <c r="BA96" s="36"/>
      <c r="BB96" s="24"/>
      <c r="BC96" s="170"/>
      <c r="BD96" s="170"/>
      <c r="BE96" s="170"/>
      <c r="BF96" s="170"/>
      <c r="BG96" s="24"/>
      <c r="BH96" s="23"/>
      <c r="BI96" s="23"/>
      <c r="BJ96" s="24"/>
      <c r="BK96" s="24"/>
      <c r="BL96" s="24"/>
      <c r="BM96" s="24"/>
      <c r="BN96" s="24"/>
      <c r="BO96" s="170"/>
      <c r="BP96" s="36"/>
      <c r="BQ96" s="24"/>
      <c r="BR96" s="170"/>
      <c r="BS96" s="170"/>
      <c r="BT96" s="170"/>
      <c r="BW96" s="23"/>
      <c r="BX96" s="23"/>
      <c r="BY96" s="24"/>
      <c r="BZ96" s="24"/>
      <c r="CA96" s="24"/>
      <c r="CB96" s="24"/>
      <c r="CC96" s="24"/>
      <c r="CD96" s="170"/>
      <c r="CE96" s="36"/>
      <c r="CF96" s="24"/>
      <c r="CG96" s="170"/>
      <c r="CH96" s="170"/>
      <c r="CI96" s="170"/>
      <c r="CK96" s="24"/>
      <c r="CL96" s="47"/>
      <c r="CM96" s="47"/>
      <c r="CN96" s="24"/>
    </row>
    <row r="97" spans="1:92" s="25" customFormat="1" x14ac:dyDescent="0.3">
      <c r="A97" s="24"/>
      <c r="B97" s="23"/>
      <c r="C97" s="23"/>
      <c r="D97" s="36"/>
      <c r="E97" s="36"/>
      <c r="F97" s="36"/>
      <c r="G97" s="36"/>
      <c r="H97" s="36"/>
      <c r="I97" s="170"/>
      <c r="J97" s="36"/>
      <c r="K97" s="36"/>
      <c r="L97" s="170"/>
      <c r="M97" s="170"/>
      <c r="N97" s="170"/>
      <c r="Q97" s="167"/>
      <c r="R97" s="167"/>
      <c r="S97" s="164"/>
      <c r="T97" s="164"/>
      <c r="U97" s="164"/>
      <c r="V97" s="164"/>
      <c r="W97" s="164"/>
      <c r="X97" s="170"/>
      <c r="Y97" s="36"/>
      <c r="Z97" s="36"/>
      <c r="AA97" s="170"/>
      <c r="AB97" s="170"/>
      <c r="AC97" s="170"/>
      <c r="AE97" s="24"/>
      <c r="AF97" s="23"/>
      <c r="AG97" s="23"/>
      <c r="AH97" s="164"/>
      <c r="AI97" s="164"/>
      <c r="AJ97" s="164"/>
      <c r="AK97" s="164"/>
      <c r="AL97" s="164"/>
      <c r="AM97" s="170"/>
      <c r="AN97" s="36"/>
      <c r="AO97" s="36"/>
      <c r="AP97" s="170"/>
      <c r="AQ97" s="170"/>
      <c r="AR97" s="170"/>
      <c r="AT97" s="167"/>
      <c r="AU97" s="167"/>
      <c r="AV97" s="164"/>
      <c r="AW97" s="164"/>
      <c r="AX97" s="164"/>
      <c r="AY97" s="168"/>
      <c r="AZ97" s="170"/>
      <c r="BA97" s="36"/>
      <c r="BB97" s="24"/>
      <c r="BC97" s="170"/>
      <c r="BD97" s="170"/>
      <c r="BE97" s="170"/>
      <c r="BF97" s="170"/>
      <c r="BG97" s="24"/>
      <c r="BH97" s="23"/>
      <c r="BI97" s="23"/>
      <c r="BJ97" s="24"/>
      <c r="BK97" s="24"/>
      <c r="BL97" s="24"/>
      <c r="BM97" s="24"/>
      <c r="BN97" s="24"/>
      <c r="BO97" s="170"/>
      <c r="BP97" s="36"/>
      <c r="BQ97" s="24"/>
      <c r="BR97" s="170"/>
      <c r="BS97" s="170"/>
      <c r="BT97" s="170"/>
      <c r="BW97" s="23"/>
      <c r="BX97" s="23"/>
      <c r="BY97" s="24"/>
      <c r="BZ97" s="24"/>
      <c r="CA97" s="24"/>
      <c r="CB97" s="24"/>
      <c r="CC97" s="24"/>
      <c r="CD97" s="170"/>
      <c r="CE97" s="36"/>
      <c r="CF97" s="24"/>
      <c r="CG97" s="170"/>
      <c r="CH97" s="170"/>
      <c r="CI97" s="170"/>
      <c r="CK97" s="24"/>
      <c r="CL97" s="47"/>
      <c r="CM97" s="47"/>
      <c r="CN97" s="24"/>
    </row>
    <row r="98" spans="1:92" s="25" customFormat="1" x14ac:dyDescent="0.3">
      <c r="A98" s="24"/>
      <c r="B98" s="23"/>
      <c r="C98" s="23"/>
      <c r="D98" s="36"/>
      <c r="E98" s="36"/>
      <c r="F98" s="36"/>
      <c r="G98" s="36"/>
      <c r="H98" s="36"/>
      <c r="I98" s="170"/>
      <c r="J98" s="36"/>
      <c r="K98" s="36"/>
      <c r="L98" s="170"/>
      <c r="M98" s="170"/>
      <c r="N98" s="170"/>
      <c r="Q98" s="167"/>
      <c r="R98" s="167"/>
      <c r="S98" s="164"/>
      <c r="T98" s="164"/>
      <c r="U98" s="164"/>
      <c r="V98" s="164"/>
      <c r="W98" s="164"/>
      <c r="X98" s="170"/>
      <c r="Y98" s="36"/>
      <c r="Z98" s="36"/>
      <c r="AA98" s="170"/>
      <c r="AB98" s="170"/>
      <c r="AC98" s="170"/>
      <c r="AE98" s="24"/>
      <c r="AF98" s="23"/>
      <c r="AG98" s="23"/>
      <c r="AH98" s="164"/>
      <c r="AI98" s="164"/>
      <c r="AJ98" s="164"/>
      <c r="AK98" s="164"/>
      <c r="AL98" s="164"/>
      <c r="AM98" s="170"/>
      <c r="AN98" s="36"/>
      <c r="AO98" s="36"/>
      <c r="AP98" s="170"/>
      <c r="AQ98" s="170"/>
      <c r="AR98" s="170"/>
      <c r="AT98" s="167"/>
      <c r="AU98" s="167"/>
      <c r="AV98" s="164"/>
      <c r="AW98" s="164"/>
      <c r="AX98" s="164"/>
      <c r="AY98" s="168"/>
      <c r="AZ98" s="170"/>
      <c r="BA98" s="36"/>
      <c r="BB98" s="24"/>
      <c r="BC98" s="170"/>
      <c r="BD98" s="170"/>
      <c r="BE98" s="170"/>
      <c r="BF98" s="170"/>
      <c r="BG98" s="24"/>
      <c r="BH98" s="23"/>
      <c r="BI98" s="23"/>
      <c r="BJ98" s="24"/>
      <c r="BK98" s="24"/>
      <c r="BL98" s="24"/>
      <c r="BM98" s="24"/>
      <c r="BN98" s="24"/>
      <c r="BO98" s="170"/>
      <c r="BP98" s="36"/>
      <c r="BQ98" s="24"/>
      <c r="BR98" s="170"/>
      <c r="BS98" s="170"/>
      <c r="BT98" s="170"/>
      <c r="BW98" s="23"/>
      <c r="BX98" s="23"/>
      <c r="BY98" s="24"/>
      <c r="BZ98" s="24"/>
      <c r="CA98" s="24"/>
      <c r="CB98" s="24"/>
      <c r="CC98" s="24"/>
      <c r="CD98" s="170"/>
      <c r="CE98" s="36"/>
      <c r="CF98" s="24"/>
      <c r="CG98" s="170"/>
      <c r="CH98" s="170"/>
      <c r="CI98" s="170"/>
      <c r="CK98" s="24"/>
      <c r="CL98" s="47"/>
      <c r="CM98" s="47"/>
      <c r="CN98" s="24"/>
    </row>
    <row r="99" spans="1:92" s="25" customFormat="1" x14ac:dyDescent="0.3">
      <c r="A99" s="24"/>
      <c r="B99" s="23"/>
      <c r="C99" s="23"/>
      <c r="D99" s="36"/>
      <c r="E99" s="36"/>
      <c r="F99" s="36"/>
      <c r="G99" s="36"/>
      <c r="H99" s="36"/>
      <c r="I99" s="170"/>
      <c r="J99" s="36"/>
      <c r="K99" s="36"/>
      <c r="L99" s="170"/>
      <c r="M99" s="170"/>
      <c r="N99" s="170"/>
      <c r="Q99" s="167"/>
      <c r="R99" s="167"/>
      <c r="S99" s="164"/>
      <c r="T99" s="164"/>
      <c r="U99" s="164"/>
      <c r="V99" s="164"/>
      <c r="W99" s="164"/>
      <c r="X99" s="170"/>
      <c r="Y99" s="36"/>
      <c r="Z99" s="36"/>
      <c r="AA99" s="170"/>
      <c r="AB99" s="170"/>
      <c r="AC99" s="170"/>
      <c r="AE99" s="24"/>
      <c r="AF99" s="23"/>
      <c r="AG99" s="23"/>
      <c r="AH99" s="164"/>
      <c r="AI99" s="164"/>
      <c r="AJ99" s="164"/>
      <c r="AK99" s="164"/>
      <c r="AL99" s="164"/>
      <c r="AM99" s="170"/>
      <c r="AN99" s="36"/>
      <c r="AO99" s="36"/>
      <c r="AP99" s="170"/>
      <c r="AQ99" s="170"/>
      <c r="AR99" s="170"/>
      <c r="AT99" s="167"/>
      <c r="AU99" s="167"/>
      <c r="AV99" s="164"/>
      <c r="AW99" s="164"/>
      <c r="AX99" s="164"/>
      <c r="AY99" s="168"/>
      <c r="AZ99" s="170"/>
      <c r="BA99" s="36"/>
      <c r="BB99" s="24"/>
      <c r="BC99" s="170"/>
      <c r="BD99" s="170"/>
      <c r="BE99" s="170"/>
      <c r="BF99" s="170"/>
      <c r="BG99" s="24"/>
      <c r="BH99" s="23"/>
      <c r="BI99" s="23"/>
      <c r="BJ99" s="24"/>
      <c r="BK99" s="24"/>
      <c r="BL99" s="24"/>
      <c r="BM99" s="24"/>
      <c r="BN99" s="24"/>
      <c r="BO99" s="170"/>
      <c r="BP99" s="36"/>
      <c r="BQ99" s="24"/>
      <c r="BR99" s="170"/>
      <c r="BS99" s="170"/>
      <c r="BT99" s="170"/>
      <c r="BW99" s="23"/>
      <c r="BX99" s="23"/>
      <c r="BY99" s="24"/>
      <c r="BZ99" s="24"/>
      <c r="CA99" s="24"/>
      <c r="CB99" s="24"/>
      <c r="CC99" s="24"/>
      <c r="CD99" s="170"/>
      <c r="CE99" s="36"/>
      <c r="CF99" s="24"/>
      <c r="CG99" s="170"/>
      <c r="CH99" s="170"/>
      <c r="CI99" s="170"/>
      <c r="CK99" s="24"/>
      <c r="CL99" s="47"/>
      <c r="CM99" s="47"/>
      <c r="CN99" s="24"/>
    </row>
    <row r="100" spans="1:92" s="25" customFormat="1" x14ac:dyDescent="0.3">
      <c r="A100" s="24"/>
      <c r="B100" s="23"/>
      <c r="C100" s="23"/>
      <c r="D100" s="36"/>
      <c r="E100" s="36"/>
      <c r="F100" s="36"/>
      <c r="G100" s="36"/>
      <c r="H100" s="36"/>
      <c r="I100" s="170"/>
      <c r="J100" s="36"/>
      <c r="K100" s="36"/>
      <c r="L100" s="170"/>
      <c r="M100" s="170"/>
      <c r="N100" s="170"/>
      <c r="Q100" s="167"/>
      <c r="R100" s="167"/>
      <c r="S100" s="164"/>
      <c r="T100" s="164"/>
      <c r="U100" s="164"/>
      <c r="V100" s="164"/>
      <c r="W100" s="164"/>
      <c r="X100" s="170"/>
      <c r="Y100" s="36"/>
      <c r="Z100" s="36"/>
      <c r="AA100" s="170"/>
      <c r="AB100" s="170"/>
      <c r="AC100" s="170"/>
      <c r="AE100" s="24"/>
      <c r="AF100" s="23"/>
      <c r="AG100" s="23"/>
      <c r="AH100" s="164"/>
      <c r="AI100" s="164"/>
      <c r="AJ100" s="164"/>
      <c r="AK100" s="164"/>
      <c r="AL100" s="164"/>
      <c r="AM100" s="170"/>
      <c r="AN100" s="36"/>
      <c r="AO100" s="36"/>
      <c r="AP100" s="170"/>
      <c r="AQ100" s="170"/>
      <c r="AR100" s="170"/>
      <c r="AT100" s="167"/>
      <c r="AU100" s="167"/>
      <c r="AV100" s="164"/>
      <c r="AW100" s="164"/>
      <c r="AX100" s="164"/>
      <c r="AY100" s="168"/>
      <c r="AZ100" s="170"/>
      <c r="BA100" s="36"/>
      <c r="BB100" s="24"/>
      <c r="BC100" s="170"/>
      <c r="BD100" s="170"/>
      <c r="BE100" s="170"/>
      <c r="BF100" s="170"/>
      <c r="BG100" s="24"/>
      <c r="BH100" s="23"/>
      <c r="BI100" s="23"/>
      <c r="BJ100" s="24"/>
      <c r="BK100" s="24"/>
      <c r="BL100" s="24"/>
      <c r="BM100" s="24"/>
      <c r="BN100" s="24"/>
      <c r="BO100" s="170"/>
      <c r="BP100" s="36"/>
      <c r="BQ100" s="24"/>
      <c r="BR100" s="170"/>
      <c r="BS100" s="170"/>
      <c r="BT100" s="170"/>
      <c r="BW100" s="23"/>
      <c r="BX100" s="23"/>
      <c r="BY100" s="24"/>
      <c r="BZ100" s="24"/>
      <c r="CA100" s="24"/>
      <c r="CB100" s="24"/>
      <c r="CC100" s="24"/>
      <c r="CD100" s="170"/>
      <c r="CE100" s="36"/>
      <c r="CF100" s="24"/>
      <c r="CG100" s="170"/>
      <c r="CH100" s="170"/>
      <c r="CI100" s="170"/>
      <c r="CK100" s="24"/>
      <c r="CL100" s="47"/>
      <c r="CM100" s="47"/>
      <c r="CN100" s="24"/>
    </row>
    <row r="101" spans="1:92" s="25" customFormat="1" x14ac:dyDescent="0.3">
      <c r="A101" s="24"/>
      <c r="B101" s="23"/>
      <c r="C101" s="23"/>
      <c r="D101" s="36"/>
      <c r="E101" s="36"/>
      <c r="F101" s="36"/>
      <c r="G101" s="36"/>
      <c r="H101" s="36"/>
      <c r="I101" s="170"/>
      <c r="J101" s="36"/>
      <c r="K101" s="36"/>
      <c r="L101" s="170"/>
      <c r="M101" s="170"/>
      <c r="N101" s="170"/>
      <c r="Q101" s="167"/>
      <c r="R101" s="167"/>
      <c r="S101" s="164"/>
      <c r="T101" s="164"/>
      <c r="U101" s="164"/>
      <c r="V101" s="164"/>
      <c r="W101" s="164"/>
      <c r="X101" s="170"/>
      <c r="Y101" s="36"/>
      <c r="Z101" s="36"/>
      <c r="AA101" s="170"/>
      <c r="AB101" s="170"/>
      <c r="AC101" s="170"/>
      <c r="AE101" s="24"/>
      <c r="AF101" s="23"/>
      <c r="AG101" s="23"/>
      <c r="AH101" s="164"/>
      <c r="AI101" s="164"/>
      <c r="AJ101" s="164"/>
      <c r="AK101" s="164"/>
      <c r="AL101" s="164"/>
      <c r="AM101" s="170"/>
      <c r="AN101" s="36"/>
      <c r="AO101" s="36"/>
      <c r="AP101" s="170"/>
      <c r="AQ101" s="170"/>
      <c r="AR101" s="170"/>
      <c r="AT101" s="167"/>
      <c r="AU101" s="167"/>
      <c r="AV101" s="164"/>
      <c r="AW101" s="164"/>
      <c r="AX101" s="164"/>
      <c r="AY101" s="168"/>
      <c r="AZ101" s="170"/>
      <c r="BA101" s="36"/>
      <c r="BB101" s="24"/>
      <c r="BC101" s="170"/>
      <c r="BD101" s="170"/>
      <c r="BE101" s="170"/>
      <c r="BF101" s="170"/>
      <c r="BG101" s="24"/>
      <c r="BH101" s="23"/>
      <c r="BI101" s="23"/>
      <c r="BJ101" s="24"/>
      <c r="BK101" s="24"/>
      <c r="BL101" s="24"/>
      <c r="BM101" s="24"/>
      <c r="BN101" s="24"/>
      <c r="BO101" s="170"/>
      <c r="BP101" s="36"/>
      <c r="BQ101" s="24"/>
      <c r="BR101" s="170"/>
      <c r="BS101" s="170"/>
      <c r="BT101" s="170"/>
      <c r="BW101" s="23"/>
      <c r="BX101" s="23"/>
      <c r="BY101" s="24"/>
      <c r="BZ101" s="24"/>
      <c r="CA101" s="24"/>
      <c r="CB101" s="24"/>
      <c r="CC101" s="24"/>
      <c r="CD101" s="170"/>
      <c r="CE101" s="36"/>
      <c r="CF101" s="24"/>
      <c r="CG101" s="170"/>
      <c r="CH101" s="170"/>
      <c r="CI101" s="170"/>
      <c r="CK101" s="24"/>
      <c r="CL101" s="47"/>
      <c r="CM101" s="47"/>
      <c r="CN101" s="24"/>
    </row>
    <row r="102" spans="1:92" s="25" customFormat="1" x14ac:dyDescent="0.3">
      <c r="A102" s="24"/>
      <c r="B102" s="23"/>
      <c r="C102" s="23"/>
      <c r="D102" s="36"/>
      <c r="E102" s="36"/>
      <c r="F102" s="36"/>
      <c r="G102" s="36"/>
      <c r="H102" s="36"/>
      <c r="I102" s="170"/>
      <c r="J102" s="36"/>
      <c r="K102" s="36"/>
      <c r="L102" s="170"/>
      <c r="M102" s="170"/>
      <c r="N102" s="170"/>
      <c r="Q102" s="167"/>
      <c r="R102" s="167"/>
      <c r="S102" s="164"/>
      <c r="T102" s="164"/>
      <c r="U102" s="164"/>
      <c r="V102" s="164"/>
      <c r="W102" s="164"/>
      <c r="X102" s="170"/>
      <c r="Y102" s="36"/>
      <c r="Z102" s="36"/>
      <c r="AA102" s="170"/>
      <c r="AB102" s="170"/>
      <c r="AC102" s="170"/>
      <c r="AE102" s="24"/>
      <c r="AF102" s="23"/>
      <c r="AG102" s="23"/>
      <c r="AH102" s="164"/>
      <c r="AI102" s="164"/>
      <c r="AJ102" s="164"/>
      <c r="AK102" s="164"/>
      <c r="AL102" s="164"/>
      <c r="AM102" s="170"/>
      <c r="AN102" s="36"/>
      <c r="AO102" s="36"/>
      <c r="AP102" s="170"/>
      <c r="AQ102" s="170"/>
      <c r="AR102" s="170"/>
      <c r="AT102" s="167"/>
      <c r="AU102" s="167"/>
      <c r="AV102" s="164"/>
      <c r="AW102" s="164"/>
      <c r="AX102" s="164"/>
      <c r="AY102" s="168"/>
      <c r="AZ102" s="170"/>
      <c r="BA102" s="36"/>
      <c r="BB102" s="24"/>
      <c r="BC102" s="170"/>
      <c r="BD102" s="170"/>
      <c r="BE102" s="170"/>
      <c r="BF102" s="170"/>
      <c r="BG102" s="24"/>
      <c r="BH102" s="23"/>
      <c r="BI102" s="23"/>
      <c r="BJ102" s="24"/>
      <c r="BK102" s="24"/>
      <c r="BL102" s="24"/>
      <c r="BM102" s="24"/>
      <c r="BN102" s="24"/>
      <c r="BO102" s="170"/>
      <c r="BP102" s="36"/>
      <c r="BQ102" s="24"/>
      <c r="BR102" s="170"/>
      <c r="BS102" s="170"/>
      <c r="BT102" s="170"/>
      <c r="BW102" s="23"/>
      <c r="BX102" s="23"/>
      <c r="BY102" s="24"/>
      <c r="BZ102" s="24"/>
      <c r="CA102" s="24"/>
      <c r="CB102" s="24"/>
      <c r="CC102" s="24"/>
      <c r="CD102" s="170"/>
      <c r="CE102" s="36"/>
      <c r="CF102" s="24"/>
      <c r="CG102" s="170"/>
      <c r="CH102" s="170"/>
      <c r="CI102" s="170"/>
      <c r="CK102" s="24"/>
      <c r="CL102" s="47"/>
      <c r="CM102" s="47"/>
      <c r="CN102" s="24"/>
    </row>
    <row r="103" spans="1:92" s="25" customFormat="1" x14ac:dyDescent="0.3">
      <c r="A103" s="24"/>
      <c r="B103" s="23"/>
      <c r="C103" s="23"/>
      <c r="D103" s="36"/>
      <c r="E103" s="36"/>
      <c r="F103" s="36"/>
      <c r="G103" s="36"/>
      <c r="H103" s="36"/>
      <c r="I103" s="170"/>
      <c r="J103" s="36"/>
      <c r="K103" s="36"/>
      <c r="L103" s="170"/>
      <c r="M103" s="170"/>
      <c r="N103" s="170"/>
      <c r="Q103" s="167"/>
      <c r="R103" s="167"/>
      <c r="S103" s="164"/>
      <c r="T103" s="164"/>
      <c r="U103" s="164"/>
      <c r="V103" s="164"/>
      <c r="W103" s="164"/>
      <c r="X103" s="170"/>
      <c r="Y103" s="36"/>
      <c r="Z103" s="36"/>
      <c r="AA103" s="170"/>
      <c r="AB103" s="170"/>
      <c r="AC103" s="170"/>
      <c r="AE103" s="24"/>
      <c r="AF103" s="23"/>
      <c r="AG103" s="23"/>
      <c r="AH103" s="164"/>
      <c r="AI103" s="164"/>
      <c r="AJ103" s="164"/>
      <c r="AK103" s="164"/>
      <c r="AL103" s="164"/>
      <c r="AM103" s="170"/>
      <c r="AN103" s="36"/>
      <c r="AO103" s="36"/>
      <c r="AP103" s="170"/>
      <c r="AQ103" s="170"/>
      <c r="AR103" s="170"/>
      <c r="AT103" s="167"/>
      <c r="AU103" s="167"/>
      <c r="AV103" s="164"/>
      <c r="AW103" s="164"/>
      <c r="AX103" s="164"/>
      <c r="AY103" s="168"/>
      <c r="AZ103" s="170"/>
      <c r="BA103" s="36"/>
      <c r="BB103" s="24"/>
      <c r="BC103" s="170"/>
      <c r="BD103" s="170"/>
      <c r="BE103" s="170"/>
      <c r="BF103" s="170"/>
      <c r="BG103" s="24"/>
      <c r="BH103" s="23"/>
      <c r="BI103" s="23"/>
      <c r="BJ103" s="24"/>
      <c r="BK103" s="24"/>
      <c r="BL103" s="24"/>
      <c r="BM103" s="24"/>
      <c r="BN103" s="24"/>
      <c r="BO103" s="170"/>
      <c r="BP103" s="36"/>
      <c r="BQ103" s="24"/>
      <c r="BR103" s="170"/>
      <c r="BS103" s="170"/>
      <c r="BT103" s="170"/>
      <c r="BW103" s="23"/>
      <c r="BX103" s="23"/>
      <c r="BY103" s="24"/>
      <c r="BZ103" s="24"/>
      <c r="CA103" s="24"/>
      <c r="CB103" s="24"/>
      <c r="CC103" s="24"/>
      <c r="CD103" s="170"/>
      <c r="CE103" s="36"/>
      <c r="CF103" s="24"/>
      <c r="CG103" s="170"/>
      <c r="CH103" s="170"/>
      <c r="CI103" s="170"/>
      <c r="CK103" s="24"/>
      <c r="CL103" s="47"/>
      <c r="CM103" s="47"/>
      <c r="CN103" s="24"/>
    </row>
    <row r="104" spans="1:92" s="25" customFormat="1" x14ac:dyDescent="0.3">
      <c r="A104" s="24"/>
      <c r="B104" s="23"/>
      <c r="C104" s="23"/>
      <c r="D104" s="36"/>
      <c r="E104" s="36"/>
      <c r="F104" s="36"/>
      <c r="G104" s="36"/>
      <c r="H104" s="36"/>
      <c r="I104" s="170"/>
      <c r="J104" s="36"/>
      <c r="K104" s="36"/>
      <c r="L104" s="170"/>
      <c r="M104" s="170"/>
      <c r="N104" s="170"/>
      <c r="Q104" s="167"/>
      <c r="R104" s="167"/>
      <c r="S104" s="164"/>
      <c r="T104" s="164"/>
      <c r="U104" s="164"/>
      <c r="V104" s="164"/>
      <c r="W104" s="164"/>
      <c r="X104" s="170"/>
      <c r="Y104" s="36"/>
      <c r="Z104" s="36"/>
      <c r="AA104" s="170"/>
      <c r="AB104" s="170"/>
      <c r="AC104" s="170"/>
      <c r="AE104" s="24"/>
      <c r="AF104" s="23"/>
      <c r="AG104" s="23"/>
      <c r="AH104" s="164"/>
      <c r="AI104" s="164"/>
      <c r="AJ104" s="164"/>
      <c r="AK104" s="164"/>
      <c r="AL104" s="164"/>
      <c r="AM104" s="170"/>
      <c r="AN104" s="36"/>
      <c r="AO104" s="36"/>
      <c r="AP104" s="170"/>
      <c r="AQ104" s="170"/>
      <c r="AR104" s="170"/>
      <c r="AT104" s="167"/>
      <c r="AU104" s="167"/>
      <c r="AV104" s="164"/>
      <c r="AW104" s="164"/>
      <c r="AX104" s="164"/>
      <c r="AY104" s="168"/>
      <c r="AZ104" s="170"/>
      <c r="BA104" s="36"/>
      <c r="BB104" s="24"/>
      <c r="BC104" s="170"/>
      <c r="BD104" s="170"/>
      <c r="BE104" s="170"/>
      <c r="BF104" s="170"/>
      <c r="BG104" s="24"/>
      <c r="BH104" s="23"/>
      <c r="BI104" s="23"/>
      <c r="BJ104" s="24"/>
      <c r="BK104" s="24"/>
      <c r="BL104" s="24"/>
      <c r="BM104" s="24"/>
      <c r="BN104" s="24"/>
      <c r="BO104" s="170"/>
      <c r="BP104" s="36"/>
      <c r="BQ104" s="24"/>
      <c r="BR104" s="170"/>
      <c r="BS104" s="170"/>
      <c r="BT104" s="170"/>
      <c r="BW104" s="23"/>
      <c r="BX104" s="23"/>
      <c r="BY104" s="24"/>
      <c r="BZ104" s="24"/>
      <c r="CA104" s="24"/>
      <c r="CB104" s="24"/>
      <c r="CC104" s="24"/>
      <c r="CD104" s="170"/>
      <c r="CE104" s="36"/>
      <c r="CF104" s="24"/>
      <c r="CG104" s="170"/>
      <c r="CH104" s="170"/>
      <c r="CI104" s="170"/>
      <c r="CK104" s="24"/>
      <c r="CL104" s="47"/>
      <c r="CM104" s="47"/>
      <c r="CN104" s="24"/>
    </row>
    <row r="105" spans="1:92" s="25" customFormat="1" x14ac:dyDescent="0.3">
      <c r="A105" s="24"/>
      <c r="B105" s="23"/>
      <c r="C105" s="23"/>
      <c r="D105" s="36"/>
      <c r="E105" s="36"/>
      <c r="F105" s="36"/>
      <c r="G105" s="36"/>
      <c r="H105" s="36"/>
      <c r="I105" s="170"/>
      <c r="J105" s="36"/>
      <c r="K105" s="36"/>
      <c r="L105" s="170"/>
      <c r="M105" s="170"/>
      <c r="N105" s="170"/>
      <c r="Q105" s="167"/>
      <c r="R105" s="167"/>
      <c r="S105" s="164"/>
      <c r="T105" s="164"/>
      <c r="U105" s="164"/>
      <c r="V105" s="164"/>
      <c r="W105" s="164"/>
      <c r="X105" s="170"/>
      <c r="Y105" s="36"/>
      <c r="Z105" s="36"/>
      <c r="AA105" s="170"/>
      <c r="AB105" s="170"/>
      <c r="AC105" s="170"/>
      <c r="AE105" s="24"/>
      <c r="AF105" s="23"/>
      <c r="AG105" s="23"/>
      <c r="AH105" s="164"/>
      <c r="AI105" s="164"/>
      <c r="AJ105" s="164"/>
      <c r="AK105" s="164"/>
      <c r="AL105" s="164"/>
      <c r="AM105" s="170"/>
      <c r="AN105" s="36"/>
      <c r="AO105" s="36"/>
      <c r="AP105" s="170"/>
      <c r="AQ105" s="170"/>
      <c r="AR105" s="170"/>
      <c r="AT105" s="167"/>
      <c r="AU105" s="167"/>
      <c r="AV105" s="164"/>
      <c r="AW105" s="164"/>
      <c r="AX105" s="164"/>
      <c r="AY105" s="168"/>
      <c r="AZ105" s="170"/>
      <c r="BA105" s="36"/>
      <c r="BB105" s="24"/>
      <c r="BC105" s="170"/>
      <c r="BD105" s="170"/>
      <c r="BE105" s="170"/>
      <c r="BF105" s="170"/>
      <c r="BG105" s="24"/>
      <c r="BH105" s="23"/>
      <c r="BI105" s="23"/>
      <c r="BJ105" s="24"/>
      <c r="BK105" s="24"/>
      <c r="BL105" s="24"/>
      <c r="BM105" s="24"/>
      <c r="BN105" s="24"/>
      <c r="BO105" s="170"/>
      <c r="BP105" s="36"/>
      <c r="BQ105" s="24"/>
      <c r="BR105" s="170"/>
      <c r="BS105" s="170"/>
      <c r="BT105" s="170"/>
      <c r="BW105" s="23"/>
      <c r="BX105" s="23"/>
      <c r="BY105" s="24"/>
      <c r="BZ105" s="24"/>
      <c r="CA105" s="24"/>
      <c r="CB105" s="24"/>
      <c r="CC105" s="24"/>
      <c r="CD105" s="170"/>
      <c r="CE105" s="36"/>
      <c r="CF105" s="24"/>
      <c r="CG105" s="170"/>
      <c r="CH105" s="170"/>
      <c r="CI105" s="170"/>
      <c r="CK105" s="24"/>
      <c r="CL105" s="47"/>
      <c r="CM105" s="47"/>
      <c r="CN105" s="24"/>
    </row>
    <row r="106" spans="1:92" s="25" customFormat="1" x14ac:dyDescent="0.3">
      <c r="A106" s="24"/>
      <c r="B106" s="23"/>
      <c r="C106" s="23"/>
      <c r="D106" s="36"/>
      <c r="E106" s="36"/>
      <c r="F106" s="36"/>
      <c r="G106" s="36"/>
      <c r="H106" s="36"/>
      <c r="I106" s="170"/>
      <c r="J106" s="36"/>
      <c r="K106" s="36"/>
      <c r="L106" s="170"/>
      <c r="M106" s="170"/>
      <c r="N106" s="170"/>
      <c r="Q106" s="167"/>
      <c r="R106" s="167"/>
      <c r="S106" s="164"/>
      <c r="T106" s="164"/>
      <c r="U106" s="164"/>
      <c r="V106" s="164"/>
      <c r="W106" s="164"/>
      <c r="X106" s="170"/>
      <c r="Y106" s="36"/>
      <c r="Z106" s="36"/>
      <c r="AA106" s="170"/>
      <c r="AB106" s="170"/>
      <c r="AC106" s="170"/>
      <c r="AE106" s="24"/>
      <c r="AF106" s="23"/>
      <c r="AG106" s="23"/>
      <c r="AH106" s="164"/>
      <c r="AI106" s="164"/>
      <c r="AJ106" s="164"/>
      <c r="AK106" s="164"/>
      <c r="AL106" s="164"/>
      <c r="AM106" s="170"/>
      <c r="AN106" s="36"/>
      <c r="AO106" s="36"/>
      <c r="AP106" s="170"/>
      <c r="AQ106" s="170"/>
      <c r="AR106" s="170"/>
      <c r="AT106" s="167"/>
      <c r="AU106" s="167"/>
      <c r="AV106" s="164"/>
      <c r="AW106" s="164"/>
      <c r="AX106" s="164"/>
      <c r="AY106" s="168"/>
      <c r="AZ106" s="170"/>
      <c r="BA106" s="36"/>
      <c r="BB106" s="24"/>
      <c r="BC106" s="170"/>
      <c r="BD106" s="170"/>
      <c r="BE106" s="170"/>
      <c r="BF106" s="170"/>
      <c r="BG106" s="24"/>
      <c r="BH106" s="23"/>
      <c r="BI106" s="23"/>
      <c r="BJ106" s="24"/>
      <c r="BK106" s="24"/>
      <c r="BL106" s="24"/>
      <c r="BM106" s="24"/>
      <c r="BN106" s="24"/>
      <c r="BO106" s="170"/>
      <c r="BP106" s="36"/>
      <c r="BQ106" s="24"/>
      <c r="BR106" s="170"/>
      <c r="BS106" s="170"/>
      <c r="BT106" s="170"/>
      <c r="BW106" s="23"/>
      <c r="BX106" s="23"/>
      <c r="BY106" s="24"/>
      <c r="BZ106" s="24"/>
      <c r="CA106" s="24"/>
      <c r="CB106" s="24"/>
      <c r="CC106" s="24"/>
      <c r="CD106" s="170"/>
      <c r="CE106" s="36"/>
      <c r="CF106" s="24"/>
      <c r="CG106" s="170"/>
      <c r="CH106" s="170"/>
      <c r="CI106" s="170"/>
      <c r="CK106" s="24"/>
      <c r="CL106" s="47"/>
      <c r="CM106" s="47"/>
      <c r="CN106" s="24"/>
    </row>
    <row r="107" spans="1:92" s="25" customFormat="1" x14ac:dyDescent="0.3">
      <c r="A107" s="24"/>
      <c r="B107" s="23"/>
      <c r="C107" s="23"/>
      <c r="D107" s="36"/>
      <c r="E107" s="36"/>
      <c r="F107" s="36"/>
      <c r="G107" s="36"/>
      <c r="H107" s="36"/>
      <c r="I107" s="170"/>
      <c r="J107" s="36"/>
      <c r="K107" s="36"/>
      <c r="L107" s="170"/>
      <c r="M107" s="170"/>
      <c r="N107" s="170"/>
      <c r="Q107" s="167"/>
      <c r="R107" s="167"/>
      <c r="S107" s="164"/>
      <c r="T107" s="164"/>
      <c r="U107" s="164"/>
      <c r="V107" s="164"/>
      <c r="W107" s="164"/>
      <c r="X107" s="170"/>
      <c r="Y107" s="36"/>
      <c r="Z107" s="36"/>
      <c r="AA107" s="170"/>
      <c r="AB107" s="170"/>
      <c r="AC107" s="170"/>
      <c r="AE107" s="24"/>
      <c r="AF107" s="23"/>
      <c r="AG107" s="23"/>
      <c r="AH107" s="164"/>
      <c r="AI107" s="164"/>
      <c r="AJ107" s="164"/>
      <c r="AK107" s="164"/>
      <c r="AL107" s="164"/>
      <c r="AM107" s="170"/>
      <c r="AN107" s="36"/>
      <c r="AO107" s="36"/>
      <c r="AP107" s="170"/>
      <c r="AQ107" s="170"/>
      <c r="AR107" s="170"/>
      <c r="AT107" s="167"/>
      <c r="AU107" s="167"/>
      <c r="AV107" s="164"/>
      <c r="AW107" s="164"/>
      <c r="AX107" s="164"/>
      <c r="AY107" s="168"/>
      <c r="AZ107" s="170"/>
      <c r="BA107" s="36"/>
      <c r="BB107" s="24"/>
      <c r="BC107" s="170"/>
      <c r="BD107" s="170"/>
      <c r="BE107" s="170"/>
      <c r="BF107" s="170"/>
      <c r="BG107" s="24"/>
      <c r="BH107" s="23"/>
      <c r="BI107" s="23"/>
      <c r="BJ107" s="24"/>
      <c r="BK107" s="24"/>
      <c r="BL107" s="24"/>
      <c r="BM107" s="24"/>
      <c r="BN107" s="24"/>
      <c r="BO107" s="170"/>
      <c r="BP107" s="36"/>
      <c r="BQ107" s="24"/>
      <c r="BR107" s="170"/>
      <c r="BS107" s="170"/>
      <c r="BT107" s="170"/>
      <c r="BW107" s="23"/>
      <c r="BX107" s="23"/>
      <c r="BY107" s="24"/>
      <c r="BZ107" s="24"/>
      <c r="CA107" s="24"/>
      <c r="CB107" s="24"/>
      <c r="CC107" s="24"/>
      <c r="CD107" s="170"/>
      <c r="CE107" s="36"/>
      <c r="CF107" s="24"/>
      <c r="CG107" s="170"/>
      <c r="CH107" s="170"/>
      <c r="CI107" s="170"/>
      <c r="CK107" s="24"/>
      <c r="CL107" s="47"/>
      <c r="CM107" s="47"/>
      <c r="CN107" s="24"/>
    </row>
    <row r="108" spans="1:92" s="25" customFormat="1" x14ac:dyDescent="0.3">
      <c r="A108" s="24"/>
      <c r="B108" s="23"/>
      <c r="C108" s="23"/>
      <c r="D108" s="36"/>
      <c r="E108" s="36"/>
      <c r="F108" s="36"/>
      <c r="G108" s="36"/>
      <c r="H108" s="36"/>
      <c r="I108" s="170"/>
      <c r="J108" s="36"/>
      <c r="K108" s="36"/>
      <c r="L108" s="170"/>
      <c r="M108" s="170"/>
      <c r="N108" s="170"/>
      <c r="Q108" s="167"/>
      <c r="R108" s="167"/>
      <c r="S108" s="164"/>
      <c r="T108" s="164"/>
      <c r="U108" s="164"/>
      <c r="V108" s="164"/>
      <c r="W108" s="164"/>
      <c r="X108" s="170"/>
      <c r="Y108" s="36"/>
      <c r="Z108" s="36"/>
      <c r="AA108" s="170"/>
      <c r="AB108" s="170"/>
      <c r="AC108" s="170"/>
      <c r="AE108" s="24"/>
      <c r="AF108" s="23"/>
      <c r="AG108" s="23"/>
      <c r="AH108" s="164"/>
      <c r="AI108" s="164"/>
      <c r="AJ108" s="164"/>
      <c r="AK108" s="164"/>
      <c r="AL108" s="164"/>
      <c r="AM108" s="170"/>
      <c r="AN108" s="36"/>
      <c r="AO108" s="36"/>
      <c r="AP108" s="170"/>
      <c r="AQ108" s="170"/>
      <c r="AR108" s="170"/>
      <c r="AT108" s="167"/>
      <c r="AU108" s="167"/>
      <c r="AV108" s="164"/>
      <c r="AW108" s="164"/>
      <c r="AX108" s="164"/>
      <c r="AY108" s="168"/>
      <c r="AZ108" s="170"/>
      <c r="BA108" s="36"/>
      <c r="BB108" s="24"/>
      <c r="BC108" s="170"/>
      <c r="BD108" s="170"/>
      <c r="BE108" s="170"/>
      <c r="BF108" s="170"/>
      <c r="BG108" s="24"/>
      <c r="BH108" s="23"/>
      <c r="BI108" s="23"/>
      <c r="BJ108" s="24"/>
      <c r="BK108" s="24"/>
      <c r="BL108" s="24"/>
      <c r="BM108" s="24"/>
      <c r="BN108" s="24"/>
      <c r="BO108" s="170"/>
      <c r="BP108" s="36"/>
      <c r="BQ108" s="24"/>
      <c r="BR108" s="170"/>
      <c r="BS108" s="170"/>
      <c r="BT108" s="170"/>
      <c r="BW108" s="23"/>
      <c r="BX108" s="23"/>
      <c r="BY108" s="24"/>
      <c r="BZ108" s="24"/>
      <c r="CA108" s="24"/>
      <c r="CB108" s="24"/>
      <c r="CC108" s="24"/>
      <c r="CD108" s="170"/>
      <c r="CE108" s="36"/>
      <c r="CF108" s="24"/>
      <c r="CG108" s="170"/>
      <c r="CH108" s="170"/>
      <c r="CI108" s="170"/>
      <c r="CK108" s="24"/>
      <c r="CL108" s="47"/>
      <c r="CM108" s="47"/>
      <c r="CN108" s="24"/>
    </row>
    <row r="109" spans="1:92" s="25" customFormat="1" x14ac:dyDescent="0.3">
      <c r="A109" s="24"/>
      <c r="B109" s="23"/>
      <c r="C109" s="23"/>
      <c r="D109" s="36"/>
      <c r="E109" s="36"/>
      <c r="F109" s="36"/>
      <c r="G109" s="36"/>
      <c r="H109" s="36"/>
      <c r="I109" s="170"/>
      <c r="J109" s="36"/>
      <c r="K109" s="36"/>
      <c r="L109" s="170"/>
      <c r="M109" s="170"/>
      <c r="N109" s="170"/>
      <c r="Q109" s="167"/>
      <c r="R109" s="167"/>
      <c r="S109" s="164"/>
      <c r="T109" s="164"/>
      <c r="U109" s="164"/>
      <c r="V109" s="164"/>
      <c r="W109" s="164"/>
      <c r="X109" s="170"/>
      <c r="Y109" s="36"/>
      <c r="Z109" s="36"/>
      <c r="AA109" s="170"/>
      <c r="AB109" s="170"/>
      <c r="AC109" s="170"/>
      <c r="AE109" s="24"/>
      <c r="AF109" s="23"/>
      <c r="AG109" s="23"/>
      <c r="AH109" s="164"/>
      <c r="AI109" s="164"/>
      <c r="AJ109" s="164"/>
      <c r="AK109" s="164"/>
      <c r="AL109" s="164"/>
      <c r="AM109" s="170"/>
      <c r="AN109" s="36"/>
      <c r="AO109" s="36"/>
      <c r="AP109" s="170"/>
      <c r="AQ109" s="170"/>
      <c r="AR109" s="170"/>
      <c r="AT109" s="167"/>
      <c r="AU109" s="167"/>
      <c r="AV109" s="164"/>
      <c r="AW109" s="164"/>
      <c r="AX109" s="164"/>
      <c r="AY109" s="168"/>
      <c r="AZ109" s="170"/>
      <c r="BA109" s="36"/>
      <c r="BB109" s="24"/>
      <c r="BC109" s="170"/>
      <c r="BD109" s="170"/>
      <c r="BE109" s="170"/>
      <c r="BF109" s="170"/>
      <c r="BG109" s="24"/>
      <c r="BH109" s="23"/>
      <c r="BI109" s="23"/>
      <c r="BJ109" s="24"/>
      <c r="BK109" s="24"/>
      <c r="BL109" s="24"/>
      <c r="BM109" s="24"/>
      <c r="BN109" s="24"/>
      <c r="BO109" s="170"/>
      <c r="BP109" s="36"/>
      <c r="BQ109" s="24"/>
      <c r="BR109" s="170"/>
      <c r="BS109" s="170"/>
      <c r="BT109" s="170"/>
      <c r="BW109" s="23"/>
      <c r="BX109" s="23"/>
      <c r="BY109" s="24"/>
      <c r="BZ109" s="24"/>
      <c r="CA109" s="24"/>
      <c r="CB109" s="24"/>
      <c r="CC109" s="24"/>
      <c r="CD109" s="170"/>
      <c r="CE109" s="36"/>
      <c r="CF109" s="24"/>
      <c r="CG109" s="170"/>
      <c r="CH109" s="170"/>
      <c r="CI109" s="170"/>
      <c r="CK109" s="24"/>
      <c r="CL109" s="47"/>
      <c r="CM109" s="47"/>
      <c r="CN109" s="24"/>
    </row>
    <row r="110" spans="1:92" s="25" customFormat="1" x14ac:dyDescent="0.3">
      <c r="A110" s="24"/>
      <c r="B110" s="23"/>
      <c r="C110" s="23"/>
      <c r="D110" s="36"/>
      <c r="E110" s="36"/>
      <c r="F110" s="36"/>
      <c r="G110" s="36"/>
      <c r="H110" s="36"/>
      <c r="I110" s="170"/>
      <c r="J110" s="36"/>
      <c r="K110" s="36"/>
      <c r="L110" s="170"/>
      <c r="M110" s="170"/>
      <c r="N110" s="170"/>
      <c r="Q110" s="167"/>
      <c r="R110" s="167"/>
      <c r="S110" s="164"/>
      <c r="T110" s="164"/>
      <c r="U110" s="164"/>
      <c r="V110" s="164"/>
      <c r="W110" s="164"/>
      <c r="X110" s="170"/>
      <c r="Y110" s="36"/>
      <c r="Z110" s="36"/>
      <c r="AA110" s="170"/>
      <c r="AB110" s="170"/>
      <c r="AC110" s="170"/>
      <c r="AE110" s="24"/>
      <c r="AF110" s="23"/>
      <c r="AG110" s="23"/>
      <c r="AH110" s="164"/>
      <c r="AI110" s="164"/>
      <c r="AJ110" s="164"/>
      <c r="AK110" s="164"/>
      <c r="AL110" s="164"/>
      <c r="AM110" s="170"/>
      <c r="AN110" s="36"/>
      <c r="AO110" s="36"/>
      <c r="AP110" s="170"/>
      <c r="AQ110" s="170"/>
      <c r="AR110" s="170"/>
      <c r="AT110" s="167"/>
      <c r="AU110" s="167"/>
      <c r="AV110" s="164"/>
      <c r="AW110" s="164"/>
      <c r="AX110" s="164"/>
      <c r="AY110" s="168"/>
      <c r="AZ110" s="170"/>
      <c r="BA110" s="36"/>
      <c r="BB110" s="24"/>
      <c r="BC110" s="170"/>
      <c r="BD110" s="170"/>
      <c r="BE110" s="170"/>
      <c r="BF110" s="170"/>
      <c r="BG110" s="24"/>
      <c r="BH110" s="23"/>
      <c r="BI110" s="23"/>
      <c r="BJ110" s="24"/>
      <c r="BK110" s="24"/>
      <c r="BL110" s="24"/>
      <c r="BM110" s="24"/>
      <c r="BN110" s="24"/>
      <c r="BO110" s="170"/>
      <c r="BP110" s="36"/>
      <c r="BQ110" s="24"/>
      <c r="BR110" s="170"/>
      <c r="BS110" s="170"/>
      <c r="BT110" s="170"/>
      <c r="BW110" s="23"/>
      <c r="BX110" s="23"/>
      <c r="BY110" s="24"/>
      <c r="BZ110" s="24"/>
      <c r="CA110" s="24"/>
      <c r="CB110" s="24"/>
      <c r="CC110" s="24"/>
      <c r="CD110" s="170"/>
      <c r="CE110" s="36"/>
      <c r="CF110" s="24"/>
      <c r="CG110" s="170"/>
      <c r="CH110" s="170"/>
      <c r="CI110" s="170"/>
      <c r="CK110" s="24"/>
      <c r="CL110" s="47"/>
      <c r="CM110" s="47"/>
      <c r="CN110" s="24"/>
    </row>
    <row r="111" spans="1:92" s="25" customFormat="1" x14ac:dyDescent="0.3">
      <c r="A111" s="24"/>
      <c r="B111" s="23"/>
      <c r="C111" s="23"/>
      <c r="D111" s="36"/>
      <c r="E111" s="36"/>
      <c r="F111" s="36"/>
      <c r="G111" s="36"/>
      <c r="H111" s="36"/>
      <c r="I111" s="170"/>
      <c r="J111" s="36"/>
      <c r="K111" s="36"/>
      <c r="L111" s="170"/>
      <c r="M111" s="170"/>
      <c r="N111" s="170"/>
      <c r="Q111" s="167"/>
      <c r="R111" s="167"/>
      <c r="S111" s="164"/>
      <c r="T111" s="164"/>
      <c r="U111" s="164"/>
      <c r="V111" s="164"/>
      <c r="W111" s="164"/>
      <c r="X111" s="170"/>
      <c r="Y111" s="36"/>
      <c r="Z111" s="36"/>
      <c r="AA111" s="170"/>
      <c r="AB111" s="170"/>
      <c r="AC111" s="170"/>
      <c r="AE111" s="24"/>
      <c r="AF111" s="23"/>
      <c r="AG111" s="23"/>
      <c r="AH111" s="164"/>
      <c r="AI111" s="164"/>
      <c r="AJ111" s="164"/>
      <c r="AK111" s="164"/>
      <c r="AL111" s="164"/>
      <c r="AM111" s="170"/>
      <c r="AN111" s="36"/>
      <c r="AO111" s="36"/>
      <c r="AP111" s="170"/>
      <c r="AQ111" s="170"/>
      <c r="AR111" s="170"/>
      <c r="AT111" s="167"/>
      <c r="AU111" s="167"/>
      <c r="AV111" s="164"/>
      <c r="AW111" s="164"/>
      <c r="AX111" s="164"/>
      <c r="AY111" s="168"/>
      <c r="AZ111" s="170"/>
      <c r="BA111" s="36"/>
      <c r="BB111" s="24"/>
      <c r="BC111" s="170"/>
      <c r="BD111" s="170"/>
      <c r="BE111" s="170"/>
      <c r="BF111" s="170"/>
      <c r="BG111" s="24"/>
      <c r="BH111" s="23"/>
      <c r="BI111" s="23"/>
      <c r="BJ111" s="24"/>
      <c r="BK111" s="24"/>
      <c r="BL111" s="24"/>
      <c r="BM111" s="24"/>
      <c r="BN111" s="24"/>
      <c r="BO111" s="170"/>
      <c r="BP111" s="36"/>
      <c r="BQ111" s="24"/>
      <c r="BR111" s="170"/>
      <c r="BS111" s="170"/>
      <c r="BT111" s="170"/>
      <c r="BW111" s="23"/>
      <c r="BX111" s="23"/>
      <c r="BY111" s="24"/>
      <c r="BZ111" s="24"/>
      <c r="CA111" s="24"/>
      <c r="CB111" s="24"/>
      <c r="CC111" s="24"/>
      <c r="CD111" s="170"/>
      <c r="CE111" s="36"/>
      <c r="CF111" s="24"/>
      <c r="CG111" s="170"/>
      <c r="CH111" s="170"/>
      <c r="CI111" s="170"/>
      <c r="CK111" s="24"/>
      <c r="CL111" s="47"/>
      <c r="CM111" s="47"/>
      <c r="CN111" s="24"/>
    </row>
    <row r="112" spans="1:92" s="25" customFormat="1" x14ac:dyDescent="0.3">
      <c r="A112" s="24"/>
      <c r="B112" s="23"/>
      <c r="C112" s="23"/>
      <c r="D112" s="36"/>
      <c r="E112" s="36"/>
      <c r="F112" s="36"/>
      <c r="G112" s="36"/>
      <c r="H112" s="36"/>
      <c r="I112" s="170"/>
      <c r="J112" s="36"/>
      <c r="K112" s="36"/>
      <c r="L112" s="170"/>
      <c r="M112" s="170"/>
      <c r="N112" s="170"/>
      <c r="Q112" s="167"/>
      <c r="R112" s="167"/>
      <c r="S112" s="164"/>
      <c r="T112" s="164"/>
      <c r="U112" s="164"/>
      <c r="V112" s="164"/>
      <c r="W112" s="164"/>
      <c r="X112" s="170"/>
      <c r="Y112" s="36"/>
      <c r="Z112" s="36"/>
      <c r="AA112" s="170"/>
      <c r="AB112" s="170"/>
      <c r="AC112" s="170"/>
      <c r="AE112" s="24"/>
      <c r="AF112" s="23"/>
      <c r="AG112" s="23"/>
      <c r="AH112" s="164"/>
      <c r="AI112" s="164"/>
      <c r="AJ112" s="164"/>
      <c r="AK112" s="164"/>
      <c r="AL112" s="164"/>
      <c r="AM112" s="170"/>
      <c r="AN112" s="36"/>
      <c r="AO112" s="36"/>
      <c r="AP112" s="170"/>
      <c r="AQ112" s="170"/>
      <c r="AR112" s="170"/>
      <c r="AT112" s="167"/>
      <c r="AU112" s="167"/>
      <c r="AV112" s="164"/>
      <c r="AW112" s="164"/>
      <c r="AX112" s="164"/>
      <c r="AY112" s="168"/>
      <c r="AZ112" s="170"/>
      <c r="BA112" s="36"/>
      <c r="BB112" s="24"/>
      <c r="BC112" s="170"/>
      <c r="BD112" s="170"/>
      <c r="BE112" s="170"/>
      <c r="BF112" s="170"/>
      <c r="BG112" s="24"/>
      <c r="BH112" s="23"/>
      <c r="BI112" s="23"/>
      <c r="BJ112" s="24"/>
      <c r="BK112" s="24"/>
      <c r="BL112" s="24"/>
      <c r="BM112" s="24"/>
      <c r="BN112" s="24"/>
      <c r="BO112" s="170"/>
      <c r="BP112" s="36"/>
      <c r="BQ112" s="24"/>
      <c r="BR112" s="170"/>
      <c r="BS112" s="170"/>
      <c r="BT112" s="170"/>
      <c r="BW112" s="23"/>
      <c r="BX112" s="23"/>
      <c r="BY112" s="24"/>
      <c r="BZ112" s="24"/>
      <c r="CA112" s="24"/>
      <c r="CB112" s="24"/>
      <c r="CC112" s="24"/>
      <c r="CD112" s="170"/>
      <c r="CE112" s="36"/>
      <c r="CF112" s="24"/>
      <c r="CG112" s="170"/>
      <c r="CH112" s="170"/>
      <c r="CI112" s="170"/>
      <c r="CK112" s="24"/>
      <c r="CL112" s="47"/>
      <c r="CM112" s="47"/>
      <c r="CN112" s="24"/>
    </row>
    <row r="113" spans="1:92" s="25" customFormat="1" x14ac:dyDescent="0.3">
      <c r="A113" s="24"/>
      <c r="B113" s="23"/>
      <c r="C113" s="23"/>
      <c r="D113" s="36"/>
      <c r="E113" s="36"/>
      <c r="F113" s="36"/>
      <c r="G113" s="36"/>
      <c r="H113" s="36"/>
      <c r="I113" s="170"/>
      <c r="J113" s="36"/>
      <c r="K113" s="36"/>
      <c r="L113" s="170"/>
      <c r="M113" s="170"/>
      <c r="N113" s="170"/>
      <c r="Q113" s="167"/>
      <c r="R113" s="167"/>
      <c r="S113" s="164"/>
      <c r="T113" s="164"/>
      <c r="U113" s="164"/>
      <c r="V113" s="164"/>
      <c r="W113" s="164"/>
      <c r="X113" s="170"/>
      <c r="Y113" s="36"/>
      <c r="Z113" s="36"/>
      <c r="AA113" s="170"/>
      <c r="AB113" s="170"/>
      <c r="AC113" s="170"/>
      <c r="AE113" s="24"/>
      <c r="AF113" s="23"/>
      <c r="AG113" s="23"/>
      <c r="AH113" s="164"/>
      <c r="AI113" s="164"/>
      <c r="AJ113" s="164"/>
      <c r="AK113" s="164"/>
      <c r="AL113" s="164"/>
      <c r="AM113" s="170"/>
      <c r="AN113" s="36"/>
      <c r="AO113" s="36"/>
      <c r="AP113" s="170"/>
      <c r="AQ113" s="170"/>
      <c r="AR113" s="170"/>
      <c r="AT113" s="167"/>
      <c r="AU113" s="167"/>
      <c r="AV113" s="164"/>
      <c r="AW113" s="164"/>
      <c r="AX113" s="164"/>
      <c r="AY113" s="168"/>
      <c r="AZ113" s="170"/>
      <c r="BA113" s="36"/>
      <c r="BB113" s="24"/>
      <c r="BC113" s="170"/>
      <c r="BD113" s="170"/>
      <c r="BE113" s="170"/>
      <c r="BF113" s="170"/>
      <c r="BG113" s="24"/>
      <c r="BH113" s="23"/>
      <c r="BI113" s="23"/>
      <c r="BJ113" s="24"/>
      <c r="BK113" s="24"/>
      <c r="BL113" s="24"/>
      <c r="BM113" s="24"/>
      <c r="BN113" s="24"/>
      <c r="BO113" s="170"/>
      <c r="BP113" s="36"/>
      <c r="BQ113" s="24"/>
      <c r="BR113" s="170"/>
      <c r="BS113" s="170"/>
      <c r="BT113" s="170"/>
      <c r="BW113" s="23"/>
      <c r="BX113" s="23"/>
      <c r="BY113" s="24"/>
      <c r="BZ113" s="24"/>
      <c r="CA113" s="24"/>
      <c r="CB113" s="24"/>
      <c r="CC113" s="24"/>
      <c r="CD113" s="170"/>
      <c r="CE113" s="36"/>
      <c r="CF113" s="24"/>
      <c r="CG113" s="170"/>
      <c r="CH113" s="170"/>
      <c r="CI113" s="170"/>
      <c r="CK113" s="24"/>
      <c r="CL113" s="47"/>
      <c r="CM113" s="47"/>
      <c r="CN113" s="24"/>
    </row>
    <row r="114" spans="1:92" s="25" customFormat="1" x14ac:dyDescent="0.3">
      <c r="A114" s="24"/>
      <c r="B114" s="23"/>
      <c r="C114" s="23"/>
      <c r="D114" s="36"/>
      <c r="E114" s="36"/>
      <c r="F114" s="36"/>
      <c r="G114" s="36"/>
      <c r="H114" s="36"/>
      <c r="I114" s="170"/>
      <c r="J114" s="36"/>
      <c r="K114" s="36"/>
      <c r="L114" s="170"/>
      <c r="M114" s="170"/>
      <c r="N114" s="170"/>
      <c r="Q114" s="167"/>
      <c r="R114" s="167"/>
      <c r="S114" s="164"/>
      <c r="T114" s="164"/>
      <c r="U114" s="164"/>
      <c r="V114" s="164"/>
      <c r="W114" s="164"/>
      <c r="X114" s="170"/>
      <c r="Y114" s="36"/>
      <c r="Z114" s="36"/>
      <c r="AA114" s="170"/>
      <c r="AB114" s="170"/>
      <c r="AC114" s="170"/>
      <c r="AE114" s="24"/>
      <c r="AF114" s="23"/>
      <c r="AG114" s="23"/>
      <c r="AH114" s="164"/>
      <c r="AI114" s="164"/>
      <c r="AJ114" s="164"/>
      <c r="AK114" s="164"/>
      <c r="AL114" s="164"/>
      <c r="AM114" s="170"/>
      <c r="AN114" s="36"/>
      <c r="AO114" s="36"/>
      <c r="AP114" s="170"/>
      <c r="AQ114" s="170"/>
      <c r="AR114" s="170"/>
      <c r="AT114" s="167"/>
      <c r="AU114" s="167"/>
      <c r="AV114" s="164"/>
      <c r="AW114" s="164"/>
      <c r="AX114" s="164"/>
      <c r="AY114" s="168"/>
      <c r="AZ114" s="170"/>
      <c r="BA114" s="36"/>
      <c r="BB114" s="24"/>
      <c r="BC114" s="170"/>
      <c r="BD114" s="170"/>
      <c r="BE114" s="170"/>
      <c r="BF114" s="170"/>
      <c r="BG114" s="24"/>
      <c r="BH114" s="23"/>
      <c r="BI114" s="23"/>
      <c r="BJ114" s="24"/>
      <c r="BK114" s="24"/>
      <c r="BL114" s="24"/>
      <c r="BM114" s="24"/>
      <c r="BN114" s="24"/>
      <c r="BO114" s="170"/>
      <c r="BP114" s="36"/>
      <c r="BQ114" s="24"/>
      <c r="BR114" s="170"/>
      <c r="BS114" s="170"/>
      <c r="BT114" s="170"/>
      <c r="BW114" s="23"/>
      <c r="BX114" s="23"/>
      <c r="BY114" s="24"/>
      <c r="BZ114" s="24"/>
      <c r="CA114" s="24"/>
      <c r="CB114" s="24"/>
      <c r="CC114" s="24"/>
      <c r="CD114" s="170"/>
      <c r="CE114" s="36"/>
      <c r="CF114" s="24"/>
      <c r="CG114" s="170"/>
      <c r="CH114" s="170"/>
      <c r="CI114" s="170"/>
      <c r="CK114" s="24"/>
      <c r="CL114" s="47"/>
      <c r="CM114" s="47"/>
      <c r="CN114" s="24"/>
    </row>
    <row r="115" spans="1:92" s="25" customFormat="1" x14ac:dyDescent="0.3">
      <c r="A115" s="24"/>
      <c r="B115" s="23"/>
      <c r="C115" s="23"/>
      <c r="D115" s="36"/>
      <c r="E115" s="36"/>
      <c r="F115" s="36"/>
      <c r="G115" s="36"/>
      <c r="H115" s="36"/>
      <c r="I115" s="170"/>
      <c r="J115" s="36"/>
      <c r="K115" s="36"/>
      <c r="L115" s="170"/>
      <c r="M115" s="170"/>
      <c r="N115" s="170"/>
      <c r="Q115" s="167"/>
      <c r="R115" s="167"/>
      <c r="S115" s="164"/>
      <c r="T115" s="164"/>
      <c r="U115" s="164"/>
      <c r="V115" s="164"/>
      <c r="W115" s="164"/>
      <c r="X115" s="170"/>
      <c r="Y115" s="36"/>
      <c r="Z115" s="36"/>
      <c r="AA115" s="170"/>
      <c r="AB115" s="170"/>
      <c r="AC115" s="170"/>
      <c r="AE115" s="24"/>
      <c r="AF115" s="23"/>
      <c r="AG115" s="23"/>
      <c r="AH115" s="164"/>
      <c r="AI115" s="164"/>
      <c r="AJ115" s="164"/>
      <c r="AK115" s="164"/>
      <c r="AL115" s="164"/>
      <c r="AM115" s="170"/>
      <c r="AN115" s="36"/>
      <c r="AO115" s="36"/>
      <c r="AP115" s="170"/>
      <c r="AQ115" s="170"/>
      <c r="AR115" s="170"/>
      <c r="AT115" s="167"/>
      <c r="AU115" s="167"/>
      <c r="AV115" s="164"/>
      <c r="AW115" s="164"/>
      <c r="AX115" s="164"/>
      <c r="AY115" s="168"/>
      <c r="AZ115" s="170"/>
      <c r="BA115" s="36"/>
      <c r="BB115" s="24"/>
      <c r="BC115" s="170"/>
      <c r="BD115" s="170"/>
      <c r="BE115" s="170"/>
      <c r="BF115" s="170"/>
      <c r="BG115" s="24"/>
      <c r="BH115" s="23"/>
      <c r="BI115" s="23"/>
      <c r="BJ115" s="24"/>
      <c r="BK115" s="24"/>
      <c r="BL115" s="24"/>
      <c r="BM115" s="24"/>
      <c r="BN115" s="24"/>
      <c r="BO115" s="170"/>
      <c r="BP115" s="36"/>
      <c r="BQ115" s="24"/>
      <c r="BR115" s="170"/>
      <c r="BS115" s="170"/>
      <c r="BT115" s="170"/>
      <c r="BW115" s="23"/>
      <c r="BX115" s="23"/>
      <c r="BY115" s="24"/>
      <c r="BZ115" s="24"/>
      <c r="CA115" s="24"/>
      <c r="CB115" s="24"/>
      <c r="CC115" s="24"/>
      <c r="CD115" s="170"/>
      <c r="CE115" s="36"/>
      <c r="CF115" s="24"/>
      <c r="CG115" s="170"/>
      <c r="CH115" s="170"/>
      <c r="CI115" s="170"/>
      <c r="CK115" s="24"/>
      <c r="CL115" s="47"/>
      <c r="CM115" s="47"/>
      <c r="CN115" s="24"/>
    </row>
    <row r="116" spans="1:92" s="25" customFormat="1" x14ac:dyDescent="0.3">
      <c r="A116" s="24"/>
      <c r="B116" s="23"/>
      <c r="C116" s="23"/>
      <c r="D116" s="36"/>
      <c r="E116" s="36"/>
      <c r="F116" s="36"/>
      <c r="G116" s="36"/>
      <c r="H116" s="36"/>
      <c r="I116" s="170"/>
      <c r="J116" s="36"/>
      <c r="K116" s="36"/>
      <c r="L116" s="170"/>
      <c r="M116" s="170"/>
      <c r="N116" s="170"/>
      <c r="Q116" s="167"/>
      <c r="R116" s="167"/>
      <c r="S116" s="164"/>
      <c r="T116" s="164"/>
      <c r="U116" s="164"/>
      <c r="V116" s="164"/>
      <c r="W116" s="164"/>
      <c r="X116" s="170"/>
      <c r="Y116" s="36"/>
      <c r="Z116" s="36"/>
      <c r="AA116" s="170"/>
      <c r="AB116" s="170"/>
      <c r="AC116" s="170"/>
      <c r="AE116" s="24"/>
      <c r="AF116" s="23"/>
      <c r="AG116" s="23"/>
      <c r="AH116" s="164"/>
      <c r="AI116" s="164"/>
      <c r="AJ116" s="164"/>
      <c r="AK116" s="164"/>
      <c r="AL116" s="164"/>
      <c r="AM116" s="170"/>
      <c r="AN116" s="36"/>
      <c r="AO116" s="36"/>
      <c r="AP116" s="170"/>
      <c r="AQ116" s="170"/>
      <c r="AR116" s="170"/>
      <c r="AT116" s="167"/>
      <c r="AU116" s="167"/>
      <c r="AV116" s="164"/>
      <c r="AW116" s="164"/>
      <c r="AX116" s="164"/>
      <c r="AY116" s="168"/>
      <c r="AZ116" s="170"/>
      <c r="BA116" s="36"/>
      <c r="BB116" s="24"/>
      <c r="BC116" s="170"/>
      <c r="BD116" s="170"/>
      <c r="BE116" s="170"/>
      <c r="BF116" s="170"/>
      <c r="BG116" s="24"/>
      <c r="BH116" s="23"/>
      <c r="BI116" s="23"/>
      <c r="BJ116" s="24"/>
      <c r="BK116" s="24"/>
      <c r="BL116" s="24"/>
      <c r="BM116" s="24"/>
      <c r="BN116" s="24"/>
      <c r="BO116" s="170"/>
      <c r="BP116" s="36"/>
      <c r="BQ116" s="24"/>
      <c r="BR116" s="170"/>
      <c r="BS116" s="170"/>
      <c r="BT116" s="170"/>
      <c r="BW116" s="23"/>
      <c r="BX116" s="23"/>
      <c r="BY116" s="24"/>
      <c r="BZ116" s="24"/>
      <c r="CA116" s="24"/>
      <c r="CB116" s="24"/>
      <c r="CC116" s="24"/>
      <c r="CD116" s="170"/>
      <c r="CE116" s="36"/>
      <c r="CF116" s="24"/>
      <c r="CG116" s="170"/>
      <c r="CH116" s="170"/>
      <c r="CI116" s="170"/>
      <c r="CK116" s="24"/>
      <c r="CL116" s="47"/>
      <c r="CM116" s="47"/>
      <c r="CN116" s="24"/>
    </row>
    <row r="117" spans="1:92" s="25" customFormat="1" x14ac:dyDescent="0.3">
      <c r="A117" s="24"/>
      <c r="B117" s="23"/>
      <c r="C117" s="23"/>
      <c r="D117" s="36"/>
      <c r="E117" s="36"/>
      <c r="F117" s="36"/>
      <c r="G117" s="36"/>
      <c r="H117" s="36"/>
      <c r="I117" s="170"/>
      <c r="J117" s="36"/>
      <c r="K117" s="36"/>
      <c r="L117" s="170"/>
      <c r="M117" s="170"/>
      <c r="N117" s="170"/>
      <c r="Q117" s="167"/>
      <c r="R117" s="167"/>
      <c r="S117" s="164"/>
      <c r="T117" s="164"/>
      <c r="U117" s="164"/>
      <c r="V117" s="164"/>
      <c r="W117" s="164"/>
      <c r="X117" s="170"/>
      <c r="Y117" s="36"/>
      <c r="Z117" s="36"/>
      <c r="AA117" s="170"/>
      <c r="AB117" s="170"/>
      <c r="AC117" s="170"/>
      <c r="AE117" s="24"/>
      <c r="AF117" s="23"/>
      <c r="AG117" s="23"/>
      <c r="AH117" s="164"/>
      <c r="AI117" s="164"/>
      <c r="AJ117" s="164"/>
      <c r="AK117" s="164"/>
      <c r="AL117" s="164"/>
      <c r="AM117" s="170"/>
      <c r="AN117" s="36"/>
      <c r="AO117" s="36"/>
      <c r="AP117" s="170"/>
      <c r="AQ117" s="170"/>
      <c r="AR117" s="170"/>
      <c r="AT117" s="167"/>
      <c r="AU117" s="167"/>
      <c r="AV117" s="164"/>
      <c r="AW117" s="164"/>
      <c r="AX117" s="164"/>
      <c r="AY117" s="168"/>
      <c r="AZ117" s="170"/>
      <c r="BA117" s="36"/>
      <c r="BB117" s="24"/>
      <c r="BC117" s="170"/>
      <c r="BD117" s="170"/>
      <c r="BE117" s="170"/>
      <c r="BF117" s="170"/>
      <c r="BG117" s="24"/>
      <c r="BH117" s="23"/>
      <c r="BI117" s="23"/>
      <c r="BJ117" s="24"/>
      <c r="BK117" s="24"/>
      <c r="BL117" s="24"/>
      <c r="BM117" s="24"/>
      <c r="BN117" s="24"/>
      <c r="BO117" s="170"/>
      <c r="BP117" s="36"/>
      <c r="BQ117" s="24"/>
      <c r="BR117" s="170"/>
      <c r="BS117" s="170"/>
      <c r="BT117" s="170"/>
      <c r="BW117" s="23"/>
      <c r="BX117" s="23"/>
      <c r="BY117" s="24"/>
      <c r="BZ117" s="24"/>
      <c r="CA117" s="24"/>
      <c r="CB117" s="24"/>
      <c r="CC117" s="24"/>
      <c r="CD117" s="170"/>
      <c r="CE117" s="36"/>
      <c r="CF117" s="24"/>
      <c r="CG117" s="170"/>
      <c r="CH117" s="170"/>
      <c r="CI117" s="170"/>
      <c r="CK117" s="24"/>
      <c r="CL117" s="47"/>
      <c r="CM117" s="47"/>
      <c r="CN117" s="24"/>
    </row>
    <row r="118" spans="1:92" s="25" customFormat="1" x14ac:dyDescent="0.3">
      <c r="A118" s="24"/>
      <c r="B118" s="23"/>
      <c r="C118" s="23"/>
      <c r="D118" s="36"/>
      <c r="E118" s="36"/>
      <c r="F118" s="36"/>
      <c r="G118" s="36"/>
      <c r="H118" s="36"/>
      <c r="I118" s="170"/>
      <c r="J118" s="36"/>
      <c r="K118" s="36"/>
      <c r="L118" s="170"/>
      <c r="M118" s="170"/>
      <c r="N118" s="170"/>
      <c r="Q118" s="167"/>
      <c r="R118" s="167"/>
      <c r="S118" s="164"/>
      <c r="T118" s="164"/>
      <c r="U118" s="164"/>
      <c r="V118" s="164"/>
      <c r="W118" s="164"/>
      <c r="X118" s="170"/>
      <c r="Y118" s="36"/>
      <c r="Z118" s="36"/>
      <c r="AA118" s="170"/>
      <c r="AB118" s="170"/>
      <c r="AC118" s="170"/>
      <c r="AE118" s="24"/>
      <c r="AF118" s="23"/>
      <c r="AG118" s="23"/>
      <c r="AH118" s="164"/>
      <c r="AI118" s="164"/>
      <c r="AJ118" s="164"/>
      <c r="AK118" s="164"/>
      <c r="AL118" s="164"/>
      <c r="AM118" s="170"/>
      <c r="AN118" s="36"/>
      <c r="AO118" s="36"/>
      <c r="AP118" s="170"/>
      <c r="AQ118" s="170"/>
      <c r="AR118" s="170"/>
      <c r="AT118" s="167"/>
      <c r="AU118" s="167"/>
      <c r="AV118" s="164"/>
      <c r="AW118" s="164"/>
      <c r="AX118" s="164"/>
      <c r="AY118" s="168"/>
      <c r="AZ118" s="170"/>
      <c r="BA118" s="36"/>
      <c r="BB118" s="24"/>
      <c r="BC118" s="170"/>
      <c r="BD118" s="170"/>
      <c r="BE118" s="170"/>
      <c r="BF118" s="170"/>
      <c r="BG118" s="24"/>
      <c r="BH118" s="23"/>
      <c r="BI118" s="23"/>
      <c r="BJ118" s="24"/>
      <c r="BK118" s="24"/>
      <c r="BL118" s="24"/>
      <c r="BM118" s="24"/>
      <c r="BN118" s="24"/>
      <c r="BO118" s="170"/>
      <c r="BP118" s="36"/>
      <c r="BQ118" s="24"/>
      <c r="BR118" s="170"/>
      <c r="BS118" s="170"/>
      <c r="BT118" s="170"/>
      <c r="BW118" s="23"/>
      <c r="BX118" s="23"/>
      <c r="BY118" s="24"/>
      <c r="BZ118" s="24"/>
      <c r="CA118" s="24"/>
      <c r="CB118" s="24"/>
      <c r="CC118" s="24"/>
      <c r="CD118" s="170"/>
      <c r="CE118" s="36"/>
      <c r="CF118" s="24"/>
      <c r="CG118" s="170"/>
      <c r="CH118" s="170"/>
      <c r="CI118" s="170"/>
      <c r="CK118" s="24"/>
      <c r="CL118" s="47"/>
      <c r="CM118" s="47"/>
      <c r="CN118" s="24"/>
    </row>
    <row r="119" spans="1:92" s="25" customFormat="1" x14ac:dyDescent="0.3">
      <c r="A119" s="24"/>
      <c r="B119" s="23"/>
      <c r="C119" s="23"/>
      <c r="D119" s="36"/>
      <c r="E119" s="36"/>
      <c r="F119" s="36"/>
      <c r="G119" s="36"/>
      <c r="H119" s="36"/>
      <c r="I119" s="170"/>
      <c r="J119" s="36"/>
      <c r="K119" s="36"/>
      <c r="L119" s="170"/>
      <c r="M119" s="170"/>
      <c r="N119" s="170"/>
      <c r="Q119" s="167"/>
      <c r="R119" s="167"/>
      <c r="S119" s="164"/>
      <c r="T119" s="164"/>
      <c r="U119" s="164"/>
      <c r="V119" s="164"/>
      <c r="W119" s="164"/>
      <c r="X119" s="170"/>
      <c r="Y119" s="36"/>
      <c r="Z119" s="36"/>
      <c r="AA119" s="170"/>
      <c r="AB119" s="170"/>
      <c r="AC119" s="170"/>
      <c r="AE119" s="24"/>
      <c r="AF119" s="23"/>
      <c r="AG119" s="23"/>
      <c r="AH119" s="164"/>
      <c r="AI119" s="164"/>
      <c r="AJ119" s="164"/>
      <c r="AK119" s="164"/>
      <c r="AL119" s="164"/>
      <c r="AM119" s="170"/>
      <c r="AN119" s="36"/>
      <c r="AO119" s="36"/>
      <c r="AP119" s="170"/>
      <c r="AQ119" s="170"/>
      <c r="AR119" s="170"/>
      <c r="AT119" s="167"/>
      <c r="AU119" s="167"/>
      <c r="AV119" s="164"/>
      <c r="AW119" s="164"/>
      <c r="AX119" s="164"/>
      <c r="AY119" s="168"/>
      <c r="AZ119" s="170"/>
      <c r="BA119" s="36"/>
      <c r="BB119" s="24"/>
      <c r="BC119" s="170"/>
      <c r="BD119" s="170"/>
      <c r="BE119" s="170"/>
      <c r="BF119" s="170"/>
      <c r="BG119" s="24"/>
      <c r="BH119" s="23"/>
      <c r="BI119" s="23"/>
      <c r="BJ119" s="24"/>
      <c r="BK119" s="24"/>
      <c r="BL119" s="24"/>
      <c r="BM119" s="24"/>
      <c r="BN119" s="24"/>
      <c r="BO119" s="170"/>
      <c r="BP119" s="36"/>
      <c r="BQ119" s="24"/>
      <c r="BR119" s="170"/>
      <c r="BS119" s="170"/>
      <c r="BT119" s="170"/>
      <c r="BW119" s="23"/>
      <c r="BX119" s="23"/>
      <c r="BY119" s="24"/>
      <c r="BZ119" s="24"/>
      <c r="CA119" s="24"/>
      <c r="CB119" s="24"/>
      <c r="CC119" s="24"/>
      <c r="CD119" s="170"/>
      <c r="CE119" s="36"/>
      <c r="CF119" s="24"/>
      <c r="CG119" s="170"/>
      <c r="CH119" s="170"/>
      <c r="CI119" s="170"/>
      <c r="CK119" s="24"/>
      <c r="CL119" s="47"/>
      <c r="CM119" s="47"/>
      <c r="CN119" s="24"/>
    </row>
    <row r="120" spans="1:92" s="25" customFormat="1" x14ac:dyDescent="0.3">
      <c r="A120" s="24"/>
      <c r="B120" s="23"/>
      <c r="C120" s="23"/>
      <c r="D120" s="36"/>
      <c r="E120" s="36"/>
      <c r="F120" s="36"/>
      <c r="G120" s="36"/>
      <c r="H120" s="36"/>
      <c r="I120" s="170"/>
      <c r="J120" s="36"/>
      <c r="K120" s="36"/>
      <c r="L120" s="170"/>
      <c r="M120" s="170"/>
      <c r="N120" s="170"/>
      <c r="Q120" s="167"/>
      <c r="R120" s="167"/>
      <c r="S120" s="164"/>
      <c r="T120" s="164"/>
      <c r="U120" s="164"/>
      <c r="V120" s="164"/>
      <c r="W120" s="164"/>
      <c r="X120" s="170"/>
      <c r="Y120" s="36"/>
      <c r="Z120" s="36"/>
      <c r="AA120" s="170"/>
      <c r="AB120" s="170"/>
      <c r="AC120" s="170"/>
      <c r="AE120" s="24"/>
      <c r="AF120" s="23"/>
      <c r="AG120" s="23"/>
      <c r="AH120" s="164"/>
      <c r="AI120" s="164"/>
      <c r="AJ120" s="164"/>
      <c r="AK120" s="164"/>
      <c r="AL120" s="164"/>
      <c r="AM120" s="170"/>
      <c r="AN120" s="36"/>
      <c r="AO120" s="36"/>
      <c r="AP120" s="170"/>
      <c r="AQ120" s="170"/>
      <c r="AR120" s="170"/>
      <c r="AT120" s="167"/>
      <c r="AU120" s="167"/>
      <c r="AV120" s="164"/>
      <c r="AW120" s="164"/>
      <c r="AX120" s="164"/>
      <c r="AY120" s="168"/>
      <c r="AZ120" s="170"/>
      <c r="BA120" s="36"/>
      <c r="BB120" s="24"/>
      <c r="BC120" s="170"/>
      <c r="BD120" s="170"/>
      <c r="BE120" s="170"/>
      <c r="BF120" s="170"/>
      <c r="BG120" s="24"/>
      <c r="BH120" s="23"/>
      <c r="BI120" s="23"/>
      <c r="BJ120" s="24"/>
      <c r="BK120" s="24"/>
      <c r="BL120" s="24"/>
      <c r="BM120" s="24"/>
      <c r="BN120" s="24"/>
      <c r="BO120" s="170"/>
      <c r="BP120" s="36"/>
      <c r="BQ120" s="24"/>
      <c r="BR120" s="170"/>
      <c r="BS120" s="170"/>
      <c r="BT120" s="170"/>
      <c r="BW120" s="23"/>
      <c r="BX120" s="23"/>
      <c r="BY120" s="24"/>
      <c r="BZ120" s="24"/>
      <c r="CA120" s="24"/>
      <c r="CB120" s="24"/>
      <c r="CC120" s="24"/>
      <c r="CD120" s="170"/>
      <c r="CE120" s="36"/>
      <c r="CF120" s="24"/>
      <c r="CG120" s="170"/>
      <c r="CH120" s="170"/>
      <c r="CI120" s="170"/>
      <c r="CK120" s="24"/>
      <c r="CL120" s="47"/>
      <c r="CM120" s="47"/>
      <c r="CN120" s="24"/>
    </row>
    <row r="121" spans="1:92" s="25" customFormat="1" x14ac:dyDescent="0.3">
      <c r="A121" s="24"/>
      <c r="B121" s="23"/>
      <c r="C121" s="23"/>
      <c r="D121" s="36"/>
      <c r="E121" s="36"/>
      <c r="F121" s="36"/>
      <c r="G121" s="36"/>
      <c r="H121" s="36"/>
      <c r="I121" s="170"/>
      <c r="J121" s="36"/>
      <c r="K121" s="36"/>
      <c r="L121" s="170"/>
      <c r="M121" s="170"/>
      <c r="N121" s="170"/>
      <c r="Q121" s="167"/>
      <c r="R121" s="167"/>
      <c r="S121" s="164"/>
      <c r="T121" s="164"/>
      <c r="U121" s="164"/>
      <c r="V121" s="164"/>
      <c r="W121" s="164"/>
      <c r="X121" s="170"/>
      <c r="Y121" s="36"/>
      <c r="Z121" s="36"/>
      <c r="AA121" s="170"/>
      <c r="AB121" s="170"/>
      <c r="AC121" s="170"/>
      <c r="AE121" s="24"/>
      <c r="AF121" s="23"/>
      <c r="AG121" s="23"/>
      <c r="AH121" s="164"/>
      <c r="AI121" s="164"/>
      <c r="AJ121" s="164"/>
      <c r="AK121" s="164"/>
      <c r="AL121" s="164"/>
      <c r="AM121" s="170"/>
      <c r="AN121" s="36"/>
      <c r="AO121" s="36"/>
      <c r="AP121" s="170"/>
      <c r="AQ121" s="170"/>
      <c r="AR121" s="170"/>
      <c r="AT121" s="167"/>
      <c r="AU121" s="167"/>
      <c r="AV121" s="164"/>
      <c r="AW121" s="164"/>
      <c r="AX121" s="164"/>
      <c r="AY121" s="168"/>
      <c r="AZ121" s="170"/>
      <c r="BA121" s="36"/>
      <c r="BB121" s="24"/>
      <c r="BC121" s="170"/>
      <c r="BD121" s="170"/>
      <c r="BE121" s="170"/>
      <c r="BF121" s="170"/>
      <c r="BG121" s="24"/>
      <c r="BH121" s="23"/>
      <c r="BI121" s="23"/>
      <c r="BJ121" s="24"/>
      <c r="BK121" s="24"/>
      <c r="BL121" s="24"/>
      <c r="BM121" s="24"/>
      <c r="BN121" s="24"/>
      <c r="BO121" s="170"/>
      <c r="BP121" s="36"/>
      <c r="BQ121" s="24"/>
      <c r="BR121" s="170"/>
      <c r="BS121" s="170"/>
      <c r="BT121" s="170"/>
      <c r="BW121" s="23"/>
      <c r="BX121" s="23"/>
      <c r="BY121" s="24"/>
      <c r="BZ121" s="24"/>
      <c r="CA121" s="24"/>
      <c r="CB121" s="24"/>
      <c r="CC121" s="24"/>
      <c r="CD121" s="170"/>
      <c r="CE121" s="36"/>
      <c r="CF121" s="24"/>
      <c r="CG121" s="170"/>
      <c r="CH121" s="170"/>
      <c r="CI121" s="170"/>
      <c r="CK121" s="24"/>
      <c r="CL121" s="47"/>
      <c r="CM121" s="47"/>
      <c r="CN121" s="24"/>
    </row>
    <row r="122" spans="1:92" s="25" customFormat="1" x14ac:dyDescent="0.3">
      <c r="A122" s="24"/>
      <c r="B122" s="23"/>
      <c r="C122" s="23"/>
      <c r="D122" s="36"/>
      <c r="E122" s="36"/>
      <c r="F122" s="36"/>
      <c r="G122" s="36"/>
      <c r="H122" s="36"/>
      <c r="I122" s="170"/>
      <c r="J122" s="36"/>
      <c r="K122" s="36"/>
      <c r="L122" s="170"/>
      <c r="M122" s="170"/>
      <c r="N122" s="170"/>
      <c r="Q122" s="167"/>
      <c r="R122" s="167"/>
      <c r="S122" s="164"/>
      <c r="T122" s="164"/>
      <c r="U122" s="164"/>
      <c r="V122" s="164"/>
      <c r="W122" s="164"/>
      <c r="X122" s="170"/>
      <c r="Y122" s="36"/>
      <c r="Z122" s="36"/>
      <c r="AA122" s="170"/>
      <c r="AB122" s="170"/>
      <c r="AC122" s="170"/>
      <c r="AE122" s="24"/>
      <c r="AF122" s="23"/>
      <c r="AG122" s="23"/>
      <c r="AH122" s="164"/>
      <c r="AI122" s="164"/>
      <c r="AJ122" s="164"/>
      <c r="AK122" s="164"/>
      <c r="AL122" s="164"/>
      <c r="AM122" s="170"/>
      <c r="AN122" s="36"/>
      <c r="AO122" s="36"/>
      <c r="AP122" s="170"/>
      <c r="AQ122" s="170"/>
      <c r="AR122" s="170"/>
      <c r="AT122" s="167"/>
      <c r="AU122" s="167"/>
      <c r="AV122" s="164"/>
      <c r="AW122" s="164"/>
      <c r="AX122" s="164"/>
      <c r="AY122" s="168"/>
      <c r="AZ122" s="170"/>
      <c r="BA122" s="36"/>
      <c r="BB122" s="24"/>
      <c r="BC122" s="170"/>
      <c r="BD122" s="170"/>
      <c r="BE122" s="170"/>
      <c r="BF122" s="170"/>
      <c r="BG122" s="24"/>
      <c r="BH122" s="23"/>
      <c r="BI122" s="23"/>
      <c r="BJ122" s="24"/>
      <c r="BK122" s="24"/>
      <c r="BL122" s="24"/>
      <c r="BM122" s="24"/>
      <c r="BN122" s="24"/>
      <c r="BO122" s="170"/>
      <c r="BP122" s="36"/>
      <c r="BQ122" s="24"/>
      <c r="BR122" s="170"/>
      <c r="BS122" s="170"/>
      <c r="BT122" s="170"/>
      <c r="BW122" s="23"/>
      <c r="BX122" s="23"/>
      <c r="BY122" s="24"/>
      <c r="BZ122" s="24"/>
      <c r="CA122" s="24"/>
      <c r="CB122" s="24"/>
      <c r="CC122" s="24"/>
      <c r="CD122" s="170"/>
      <c r="CE122" s="36"/>
      <c r="CF122" s="24"/>
      <c r="CG122" s="170"/>
      <c r="CH122" s="170"/>
      <c r="CI122" s="170"/>
      <c r="CK122" s="24"/>
      <c r="CL122" s="47"/>
      <c r="CM122" s="47"/>
      <c r="CN122" s="24"/>
    </row>
    <row r="123" spans="1:92" s="25" customFormat="1" x14ac:dyDescent="0.3">
      <c r="A123" s="24"/>
      <c r="B123" s="23"/>
      <c r="C123" s="23"/>
      <c r="D123" s="36"/>
      <c r="E123" s="36"/>
      <c r="F123" s="36"/>
      <c r="G123" s="36"/>
      <c r="H123" s="36"/>
      <c r="I123" s="170"/>
      <c r="J123" s="36"/>
      <c r="K123" s="36"/>
      <c r="L123" s="170"/>
      <c r="M123" s="170"/>
      <c r="N123" s="170"/>
      <c r="Q123" s="167"/>
      <c r="R123" s="167"/>
      <c r="S123" s="164"/>
      <c r="T123" s="164"/>
      <c r="U123" s="164"/>
      <c r="V123" s="164"/>
      <c r="W123" s="164"/>
      <c r="X123" s="170"/>
      <c r="Y123" s="36"/>
      <c r="Z123" s="36"/>
      <c r="AA123" s="170"/>
      <c r="AB123" s="170"/>
      <c r="AC123" s="170"/>
      <c r="AE123" s="24"/>
      <c r="AF123" s="23"/>
      <c r="AG123" s="23"/>
      <c r="AH123" s="164"/>
      <c r="AI123" s="164"/>
      <c r="AJ123" s="164"/>
      <c r="AK123" s="164"/>
      <c r="AL123" s="164"/>
      <c r="AM123" s="170"/>
      <c r="AN123" s="36"/>
      <c r="AO123" s="36"/>
      <c r="AP123" s="170"/>
      <c r="AQ123" s="170"/>
      <c r="AR123" s="170"/>
      <c r="AT123" s="167"/>
      <c r="AU123" s="167"/>
      <c r="AV123" s="164"/>
      <c r="AW123" s="164"/>
      <c r="AX123" s="164"/>
      <c r="AY123" s="168"/>
      <c r="AZ123" s="170"/>
      <c r="BA123" s="36"/>
      <c r="BB123" s="24"/>
      <c r="BC123" s="170"/>
      <c r="BD123" s="170"/>
      <c r="BE123" s="170"/>
      <c r="BF123" s="170"/>
      <c r="BG123" s="24"/>
      <c r="BH123" s="23"/>
      <c r="BI123" s="23"/>
      <c r="BJ123" s="24"/>
      <c r="BK123" s="24"/>
      <c r="BL123" s="24"/>
      <c r="BM123" s="24"/>
      <c r="BN123" s="24"/>
      <c r="BO123" s="170"/>
      <c r="BP123" s="36"/>
      <c r="BQ123" s="24"/>
      <c r="BR123" s="170"/>
      <c r="BS123" s="170"/>
      <c r="BT123" s="170"/>
      <c r="BW123" s="23"/>
      <c r="BX123" s="23"/>
      <c r="BY123" s="24"/>
      <c r="BZ123" s="24"/>
      <c r="CA123" s="24"/>
      <c r="CB123" s="24"/>
      <c r="CC123" s="24"/>
      <c r="CD123" s="170"/>
      <c r="CE123" s="36"/>
      <c r="CF123" s="24"/>
      <c r="CG123" s="170"/>
      <c r="CH123" s="170"/>
      <c r="CI123" s="170"/>
      <c r="CK123" s="24"/>
      <c r="CL123" s="47"/>
      <c r="CM123" s="47"/>
      <c r="CN123" s="24"/>
    </row>
    <row r="124" spans="1:92" s="25" customFormat="1" x14ac:dyDescent="0.3">
      <c r="A124" s="24"/>
      <c r="B124" s="23"/>
      <c r="C124" s="23"/>
      <c r="D124" s="36"/>
      <c r="E124" s="36"/>
      <c r="F124" s="36"/>
      <c r="G124" s="36"/>
      <c r="H124" s="36"/>
      <c r="I124" s="170"/>
      <c r="J124" s="36"/>
      <c r="K124" s="36"/>
      <c r="L124" s="170"/>
      <c r="M124" s="170"/>
      <c r="N124" s="170"/>
      <c r="Q124" s="167"/>
      <c r="R124" s="167"/>
      <c r="S124" s="164"/>
      <c r="T124" s="164"/>
      <c r="U124" s="164"/>
      <c r="V124" s="164"/>
      <c r="W124" s="164"/>
      <c r="X124" s="170"/>
      <c r="Y124" s="36"/>
      <c r="Z124" s="36"/>
      <c r="AA124" s="170"/>
      <c r="AB124" s="170"/>
      <c r="AC124" s="170"/>
      <c r="AE124" s="24"/>
      <c r="AF124" s="23"/>
      <c r="AG124" s="23"/>
      <c r="AH124" s="164"/>
      <c r="AI124" s="164"/>
      <c r="AJ124" s="164"/>
      <c r="AK124" s="164"/>
      <c r="AL124" s="164"/>
      <c r="AM124" s="170"/>
      <c r="AN124" s="36"/>
      <c r="AO124" s="36"/>
      <c r="AP124" s="170"/>
      <c r="AQ124" s="170"/>
      <c r="AR124" s="170"/>
      <c r="AT124" s="167"/>
      <c r="AU124" s="167"/>
      <c r="AV124" s="164"/>
      <c r="AW124" s="164"/>
      <c r="AX124" s="164"/>
      <c r="AY124" s="168"/>
      <c r="AZ124" s="170"/>
      <c r="BA124" s="36"/>
      <c r="BB124" s="24"/>
      <c r="BC124" s="170"/>
      <c r="BD124" s="170"/>
      <c r="BE124" s="170"/>
      <c r="BF124" s="170"/>
      <c r="BG124" s="24"/>
      <c r="BH124" s="23"/>
      <c r="BI124" s="23"/>
      <c r="BJ124" s="24"/>
      <c r="BK124" s="24"/>
      <c r="BL124" s="24"/>
      <c r="BM124" s="24"/>
      <c r="BN124" s="24"/>
      <c r="BO124" s="170"/>
      <c r="BP124" s="36"/>
      <c r="BQ124" s="24"/>
      <c r="BR124" s="170"/>
      <c r="BS124" s="170"/>
      <c r="BT124" s="170"/>
      <c r="BW124" s="23"/>
      <c r="BX124" s="23"/>
      <c r="BY124" s="24"/>
      <c r="BZ124" s="24"/>
      <c r="CA124" s="24"/>
      <c r="CB124" s="24"/>
      <c r="CC124" s="24"/>
      <c r="CD124" s="170"/>
      <c r="CE124" s="36"/>
      <c r="CF124" s="24"/>
      <c r="CG124" s="170"/>
      <c r="CH124" s="170"/>
      <c r="CI124" s="170"/>
      <c r="CK124" s="24"/>
      <c r="CL124" s="47"/>
      <c r="CM124" s="47"/>
      <c r="CN124" s="24"/>
    </row>
    <row r="125" spans="1:92" s="25" customFormat="1" x14ac:dyDescent="0.3">
      <c r="A125" s="24"/>
      <c r="B125" s="23"/>
      <c r="C125" s="23"/>
      <c r="D125" s="36"/>
      <c r="E125" s="36"/>
      <c r="F125" s="36"/>
      <c r="G125" s="36"/>
      <c r="H125" s="36"/>
      <c r="I125" s="170"/>
      <c r="J125" s="36"/>
      <c r="K125" s="36"/>
      <c r="L125" s="170"/>
      <c r="M125" s="170"/>
      <c r="N125" s="170"/>
      <c r="Q125" s="167"/>
      <c r="R125" s="167"/>
      <c r="S125" s="164"/>
      <c r="T125" s="164"/>
      <c r="U125" s="164"/>
      <c r="V125" s="164"/>
      <c r="W125" s="164"/>
      <c r="X125" s="170"/>
      <c r="Y125" s="36"/>
      <c r="Z125" s="36"/>
      <c r="AA125" s="170"/>
      <c r="AB125" s="170"/>
      <c r="AC125" s="170"/>
      <c r="AE125" s="24"/>
      <c r="AF125" s="23"/>
      <c r="AG125" s="23"/>
      <c r="AH125" s="164"/>
      <c r="AI125" s="164"/>
      <c r="AJ125" s="164"/>
      <c r="AK125" s="164"/>
      <c r="AL125" s="164"/>
      <c r="AM125" s="170"/>
      <c r="AN125" s="36"/>
      <c r="AO125" s="36"/>
      <c r="AP125" s="170"/>
      <c r="AQ125" s="170"/>
      <c r="AR125" s="170"/>
      <c r="AT125" s="167"/>
      <c r="AU125" s="167"/>
      <c r="AV125" s="164"/>
      <c r="AW125" s="164"/>
      <c r="AX125" s="164"/>
      <c r="AY125" s="168"/>
      <c r="AZ125" s="170"/>
      <c r="BA125" s="36"/>
      <c r="BB125" s="24"/>
      <c r="BC125" s="170"/>
      <c r="BD125" s="170"/>
      <c r="BE125" s="170"/>
      <c r="BF125" s="170"/>
      <c r="BG125" s="24"/>
      <c r="BH125" s="23"/>
      <c r="BI125" s="23"/>
      <c r="BJ125" s="24"/>
      <c r="BK125" s="24"/>
      <c r="BL125" s="24"/>
      <c r="BM125" s="24"/>
      <c r="BN125" s="24"/>
      <c r="BO125" s="170"/>
      <c r="BP125" s="36"/>
      <c r="BQ125" s="24"/>
      <c r="BR125" s="170"/>
      <c r="BS125" s="170"/>
      <c r="BT125" s="170"/>
      <c r="BW125" s="23"/>
      <c r="BX125" s="23"/>
      <c r="BY125" s="24"/>
      <c r="BZ125" s="24"/>
      <c r="CA125" s="24"/>
      <c r="CB125" s="24"/>
      <c r="CC125" s="24"/>
      <c r="CD125" s="170"/>
      <c r="CE125" s="36"/>
      <c r="CF125" s="24"/>
      <c r="CG125" s="170"/>
      <c r="CH125" s="170"/>
      <c r="CI125" s="170"/>
      <c r="CK125" s="24"/>
      <c r="CL125" s="47"/>
      <c r="CM125" s="47"/>
      <c r="CN125" s="24"/>
    </row>
    <row r="126" spans="1:92" s="25" customFormat="1" x14ac:dyDescent="0.3">
      <c r="A126" s="24"/>
      <c r="B126" s="23"/>
      <c r="C126" s="23"/>
      <c r="D126" s="36"/>
      <c r="E126" s="36"/>
      <c r="F126" s="36"/>
      <c r="G126" s="36"/>
      <c r="H126" s="36"/>
      <c r="I126" s="170"/>
      <c r="J126" s="36"/>
      <c r="K126" s="36"/>
      <c r="L126" s="170"/>
      <c r="M126" s="170"/>
      <c r="N126" s="170"/>
      <c r="Q126" s="167"/>
      <c r="R126" s="167"/>
      <c r="S126" s="164"/>
      <c r="T126" s="164"/>
      <c r="U126" s="164"/>
      <c r="V126" s="164"/>
      <c r="W126" s="164"/>
      <c r="X126" s="170"/>
      <c r="Y126" s="36"/>
      <c r="Z126" s="36"/>
      <c r="AA126" s="170"/>
      <c r="AB126" s="170"/>
      <c r="AC126" s="170"/>
      <c r="AE126" s="24"/>
      <c r="AF126" s="23"/>
      <c r="AG126" s="23"/>
      <c r="AH126" s="164"/>
      <c r="AI126" s="164"/>
      <c r="AJ126" s="164"/>
      <c r="AK126" s="164"/>
      <c r="AL126" s="164"/>
      <c r="AM126" s="170"/>
      <c r="AN126" s="36"/>
      <c r="AO126" s="36"/>
      <c r="AP126" s="170"/>
      <c r="AQ126" s="170"/>
      <c r="AR126" s="170"/>
      <c r="AT126" s="167"/>
      <c r="AU126" s="167"/>
      <c r="AV126" s="164"/>
      <c r="AW126" s="164"/>
      <c r="AX126" s="164"/>
      <c r="AY126" s="168"/>
      <c r="AZ126" s="170"/>
      <c r="BA126" s="36"/>
      <c r="BB126" s="24"/>
      <c r="BC126" s="170"/>
      <c r="BD126" s="170"/>
      <c r="BE126" s="170"/>
      <c r="BF126" s="170"/>
      <c r="BG126" s="24"/>
      <c r="BH126" s="23"/>
      <c r="BI126" s="23"/>
      <c r="BJ126" s="24"/>
      <c r="BK126" s="24"/>
      <c r="BL126" s="24"/>
      <c r="BM126" s="24"/>
      <c r="BN126" s="24"/>
      <c r="BO126" s="170"/>
      <c r="BP126" s="36"/>
      <c r="BQ126" s="24"/>
      <c r="BR126" s="170"/>
      <c r="BS126" s="170"/>
      <c r="BT126" s="170"/>
      <c r="BW126" s="23"/>
      <c r="BX126" s="23"/>
      <c r="BY126" s="24"/>
      <c r="BZ126" s="24"/>
      <c r="CA126" s="24"/>
      <c r="CB126" s="24"/>
      <c r="CC126" s="24"/>
      <c r="CD126" s="170"/>
      <c r="CE126" s="36"/>
      <c r="CF126" s="24"/>
      <c r="CG126" s="170"/>
      <c r="CH126" s="170"/>
      <c r="CI126" s="170"/>
      <c r="CK126" s="24"/>
      <c r="CL126" s="47"/>
      <c r="CM126" s="47"/>
      <c r="CN126" s="24"/>
    </row>
    <row r="127" spans="1:92" s="25" customFormat="1" x14ac:dyDescent="0.3">
      <c r="A127" s="24"/>
      <c r="B127" s="23"/>
      <c r="C127" s="23"/>
      <c r="D127" s="36"/>
      <c r="E127" s="36"/>
      <c r="F127" s="36"/>
      <c r="G127" s="36"/>
      <c r="H127" s="36"/>
      <c r="I127" s="170"/>
      <c r="J127" s="36"/>
      <c r="K127" s="36"/>
      <c r="L127" s="170"/>
      <c r="M127" s="170"/>
      <c r="N127" s="170"/>
      <c r="Q127" s="167"/>
      <c r="R127" s="167"/>
      <c r="S127" s="164"/>
      <c r="T127" s="164"/>
      <c r="U127" s="164"/>
      <c r="V127" s="164"/>
      <c r="W127" s="164"/>
      <c r="X127" s="170"/>
      <c r="Y127" s="36"/>
      <c r="Z127" s="36"/>
      <c r="AA127" s="170"/>
      <c r="AB127" s="170"/>
      <c r="AC127" s="170"/>
      <c r="AE127" s="24"/>
      <c r="AF127" s="23"/>
      <c r="AG127" s="23"/>
      <c r="AH127" s="164"/>
      <c r="AI127" s="164"/>
      <c r="AJ127" s="164"/>
      <c r="AK127" s="164"/>
      <c r="AL127" s="164"/>
      <c r="AM127" s="170"/>
      <c r="AN127" s="36"/>
      <c r="AO127" s="36"/>
      <c r="AP127" s="170"/>
      <c r="AQ127" s="170"/>
      <c r="AR127" s="170"/>
      <c r="AT127" s="167"/>
      <c r="AU127" s="167"/>
      <c r="AV127" s="164"/>
      <c r="AW127" s="164"/>
      <c r="AX127" s="164"/>
      <c r="AY127" s="168"/>
      <c r="AZ127" s="170"/>
      <c r="BA127" s="36"/>
      <c r="BB127" s="24"/>
      <c r="BC127" s="170"/>
      <c r="BD127" s="170"/>
      <c r="BE127" s="170"/>
      <c r="BF127" s="170"/>
      <c r="BG127" s="24"/>
      <c r="BH127" s="23"/>
      <c r="BI127" s="23"/>
      <c r="BJ127" s="24"/>
      <c r="BK127" s="24"/>
      <c r="BL127" s="24"/>
      <c r="BM127" s="24"/>
      <c r="BN127" s="24"/>
      <c r="BO127" s="170"/>
      <c r="BP127" s="36"/>
      <c r="BQ127" s="24"/>
      <c r="BR127" s="170"/>
      <c r="BS127" s="170"/>
      <c r="BT127" s="170"/>
      <c r="BW127" s="23"/>
      <c r="BX127" s="23"/>
      <c r="BY127" s="24"/>
      <c r="BZ127" s="24"/>
      <c r="CA127" s="24"/>
      <c r="CB127" s="24"/>
      <c r="CC127" s="24"/>
      <c r="CD127" s="170"/>
      <c r="CE127" s="36"/>
      <c r="CF127" s="24"/>
      <c r="CG127" s="170"/>
      <c r="CH127" s="170"/>
      <c r="CI127" s="170"/>
      <c r="CK127" s="24"/>
      <c r="CL127" s="47"/>
      <c r="CM127" s="47"/>
      <c r="CN127" s="24"/>
    </row>
    <row r="128" spans="1:92" x14ac:dyDescent="0.3">
      <c r="M128" s="170"/>
      <c r="N128" s="170"/>
      <c r="AB128" s="170"/>
      <c r="AC128" s="170"/>
      <c r="AQ128" s="170"/>
      <c r="AR128" s="170"/>
      <c r="BD128" s="170"/>
      <c r="BE128" s="170"/>
      <c r="BF128" s="170"/>
      <c r="BS128" s="170"/>
      <c r="BT128" s="170"/>
      <c r="CH128" s="170"/>
      <c r="CI128" s="170"/>
    </row>
  </sheetData>
  <sheetProtection algorithmName="SHA-512" hashValue="IxV6N9l/zea7PePpXgfvaQWmC8c0+nYoCBPS/23gr8SeU2QgIhGzSxqZK1zDiR9tLkWGAcuN/35IE80Nym1Hyg==" saltValue="BPQb8pkzDNzjJ0BlnTsuCA==" spinCount="100000" sheet="1" objects="1" scenarios="1" selectLockedCells="1"/>
  <mergeCells count="131">
    <mergeCell ref="CF14:CF15"/>
    <mergeCell ref="CG14:CG15"/>
    <mergeCell ref="BZ14:BZ15"/>
    <mergeCell ref="CA14:CA15"/>
    <mergeCell ref="CB14:CB15"/>
    <mergeCell ref="CC14:CC15"/>
    <mergeCell ref="CD14:CD15"/>
    <mergeCell ref="CE14:CE15"/>
    <mergeCell ref="BN14:BN15"/>
    <mergeCell ref="BO14:BO15"/>
    <mergeCell ref="BP14:BP15"/>
    <mergeCell ref="BQ14:BQ15"/>
    <mergeCell ref="BR14:BR15"/>
    <mergeCell ref="BW14:BW15"/>
    <mergeCell ref="BJ14:BJ15"/>
    <mergeCell ref="BK14:BK15"/>
    <mergeCell ref="BL14:BL15"/>
    <mergeCell ref="BM14:BM15"/>
    <mergeCell ref="AY14:AY15"/>
    <mergeCell ref="AZ14:AZ15"/>
    <mergeCell ref="BA14:BA15"/>
    <mergeCell ref="BB14:BB15"/>
    <mergeCell ref="BC14:BC15"/>
    <mergeCell ref="BD14:BD15"/>
    <mergeCell ref="AP14:AP15"/>
    <mergeCell ref="AU14:AU15"/>
    <mergeCell ref="AV14:AV15"/>
    <mergeCell ref="AW14:AW15"/>
    <mergeCell ref="AX14:AX15"/>
    <mergeCell ref="AJ14:AJ15"/>
    <mergeCell ref="AK14:AK15"/>
    <mergeCell ref="AL14:AL15"/>
    <mergeCell ref="AM14:AM15"/>
    <mergeCell ref="AN14:AN15"/>
    <mergeCell ref="AO14:AO15"/>
    <mergeCell ref="AA14:AA15"/>
    <mergeCell ref="AF14:AF15"/>
    <mergeCell ref="AG14:AG15"/>
    <mergeCell ref="R14:R15"/>
    <mergeCell ref="S14:S15"/>
    <mergeCell ref="T14:T15"/>
    <mergeCell ref="U14:U15"/>
    <mergeCell ref="V14:V15"/>
    <mergeCell ref="W14:W15"/>
    <mergeCell ref="B14:B15"/>
    <mergeCell ref="C14:C15"/>
    <mergeCell ref="D14:D15"/>
    <mergeCell ref="E14:E15"/>
    <mergeCell ref="F14:F15"/>
    <mergeCell ref="G14:G15"/>
    <mergeCell ref="X14:X15"/>
    <mergeCell ref="Y14:Y15"/>
    <mergeCell ref="Z14:Z15"/>
    <mergeCell ref="F11:L12"/>
    <mergeCell ref="M11:M15"/>
    <mergeCell ref="N11:N15"/>
    <mergeCell ref="S11:T12"/>
    <mergeCell ref="H14:H15"/>
    <mergeCell ref="I14:I15"/>
    <mergeCell ref="J14:J15"/>
    <mergeCell ref="K14:K15"/>
    <mergeCell ref="L14:L15"/>
    <mergeCell ref="Q14:Q15"/>
    <mergeCell ref="CA11:CG12"/>
    <mergeCell ref="CH11:CH15"/>
    <mergeCell ref="CI11:CI15"/>
    <mergeCell ref="CB13:CD13"/>
    <mergeCell ref="CE13:CG13"/>
    <mergeCell ref="BX14:BX15"/>
    <mergeCell ref="BY14:BY15"/>
    <mergeCell ref="AW11:AW12"/>
    <mergeCell ref="AX11:BD12"/>
    <mergeCell ref="BE11:BE15"/>
    <mergeCell ref="BF11:BF15"/>
    <mergeCell ref="BJ11:BK12"/>
    <mergeCell ref="BL11:BR12"/>
    <mergeCell ref="AY13:BA13"/>
    <mergeCell ref="BB13:BD13"/>
    <mergeCell ref="BM13:BO13"/>
    <mergeCell ref="BP13:BR13"/>
    <mergeCell ref="BH12:BI12"/>
    <mergeCell ref="BW12:BX12"/>
    <mergeCell ref="BS11:BS15"/>
    <mergeCell ref="BT11:BT15"/>
    <mergeCell ref="BY11:BZ12"/>
    <mergeCell ref="BH14:BH15"/>
    <mergeCell ref="BI14:BI15"/>
    <mergeCell ref="U11:AA12"/>
    <mergeCell ref="G13:I13"/>
    <mergeCell ref="J13:L13"/>
    <mergeCell ref="V13:X13"/>
    <mergeCell ref="Y13:AA13"/>
    <mergeCell ref="C9:F9"/>
    <mergeCell ref="R9:U9"/>
    <mergeCell ref="AG9:AJ9"/>
    <mergeCell ref="AV9:AX9"/>
    <mergeCell ref="B12:C12"/>
    <mergeCell ref="Q12:R12"/>
    <mergeCell ref="AF12:AG12"/>
    <mergeCell ref="AU12:AV12"/>
    <mergeCell ref="AB11:AB15"/>
    <mergeCell ref="AC11:AC15"/>
    <mergeCell ref="AH11:AI12"/>
    <mergeCell ref="AJ11:AP12"/>
    <mergeCell ref="AQ11:AQ15"/>
    <mergeCell ref="AR11:AR15"/>
    <mergeCell ref="AK13:AM13"/>
    <mergeCell ref="AN13:AP13"/>
    <mergeCell ref="AH14:AH15"/>
    <mergeCell ref="AI14:AI15"/>
    <mergeCell ref="D11:E12"/>
    <mergeCell ref="B4:H6"/>
    <mergeCell ref="Q4:W6"/>
    <mergeCell ref="AF4:AL6"/>
    <mergeCell ref="AU4:AZ6"/>
    <mergeCell ref="BH4:BN6"/>
    <mergeCell ref="BW4:CC6"/>
    <mergeCell ref="BI9:BL9"/>
    <mergeCell ref="BX9:CA9"/>
    <mergeCell ref="AV7:AW8"/>
    <mergeCell ref="AX7:AX8"/>
    <mergeCell ref="BI7:BJ8"/>
    <mergeCell ref="BK7:BL8"/>
    <mergeCell ref="BX7:BY8"/>
    <mergeCell ref="BZ7:CA8"/>
    <mergeCell ref="C7:D8"/>
    <mergeCell ref="E7:F8"/>
    <mergeCell ref="R7:S8"/>
    <mergeCell ref="T7:U8"/>
    <mergeCell ref="AG7:AH8"/>
    <mergeCell ref="AI7:AJ8"/>
  </mergeCells>
  <printOptions horizontalCentered="1"/>
  <pageMargins left="0" right="0" top="0" bottom="0" header="0.31496062992125984" footer="0.31496062992125984"/>
  <pageSetup paperSize="9" scale="56" orientation="landscape" r:id="rId1"/>
  <rowBreaks count="1" manualBreakCount="1">
    <brk id="34" max="72" man="1"/>
  </rowBreaks>
  <colBreaks count="4" manualBreakCount="4">
    <brk id="15" min="3" max="33" man="1"/>
    <brk id="30" min="3" max="33" man="1"/>
    <brk id="44" min="3" max="33" man="1"/>
    <brk id="58" min="3" max="33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olha27"/>
  <dimension ref="A1:BP128"/>
  <sheetViews>
    <sheetView showGridLines="0" view="pageBreakPreview" zoomScale="55" zoomScaleNormal="100" zoomScaleSheetLayoutView="55" workbookViewId="0">
      <selection activeCell="B4" sqref="B4:G6"/>
    </sheetView>
  </sheetViews>
  <sheetFormatPr defaultColWidth="9.109375" defaultRowHeight="15.6" x14ac:dyDescent="0.3"/>
  <cols>
    <col min="1" max="1" width="3.109375" style="24" customWidth="1"/>
    <col min="2" max="3" width="71.5546875" style="23" customWidth="1"/>
    <col min="4" max="4" width="8.6640625" style="36" bestFit="1" customWidth="1"/>
    <col min="5" max="5" width="9" style="36" bestFit="1" customWidth="1"/>
    <col min="6" max="6" width="14.109375" style="36" bestFit="1" customWidth="1"/>
    <col min="7" max="8" width="25.33203125" style="36" customWidth="1"/>
    <col min="9" max="10" width="11.6640625" style="25" customWidth="1"/>
    <col min="11" max="12" width="3.88671875" style="25" customWidth="1"/>
    <col min="13" max="14" width="70.5546875" style="167" customWidth="1"/>
    <col min="15" max="15" width="8.6640625" style="168" bestFit="1" customWidth="1"/>
    <col min="16" max="16" width="9" style="168" bestFit="1" customWidth="1"/>
    <col min="17" max="17" width="13.88671875" style="168" bestFit="1" customWidth="1"/>
    <col min="18" max="18" width="26.5546875" style="168" bestFit="1" customWidth="1"/>
    <col min="19" max="19" width="26.5546875" style="36" bestFit="1" customWidth="1"/>
    <col min="20" max="21" width="11.6640625" style="25" customWidth="1"/>
    <col min="22" max="22" width="3.5546875" style="25" customWidth="1"/>
    <col min="23" max="23" width="3.109375" style="24" customWidth="1"/>
    <col min="24" max="25" width="71.109375" style="23" customWidth="1"/>
    <col min="26" max="26" width="8.6640625" style="164" bestFit="1" customWidth="1"/>
    <col min="27" max="27" width="9" style="164" bestFit="1" customWidth="1"/>
    <col min="28" max="28" width="14.109375" style="164" bestFit="1" customWidth="1"/>
    <col min="29" max="29" width="26.5546875" style="164" bestFit="1" customWidth="1"/>
    <col min="30" max="30" width="26.5546875" style="36" bestFit="1" customWidth="1"/>
    <col min="31" max="32" width="11.6640625" style="25" customWidth="1"/>
    <col min="33" max="33" width="3.88671875" style="25" customWidth="1"/>
    <col min="34" max="35" width="71.109375" style="167" customWidth="1"/>
    <col min="36" max="36" width="10.5546875" style="164" bestFit="1" customWidth="1"/>
    <col min="37" max="37" width="9.109375" style="164" bestFit="1" customWidth="1"/>
    <col min="38" max="38" width="19.88671875" style="164" bestFit="1" customWidth="1"/>
    <col min="39" max="39" width="26.5546875" style="168" bestFit="1" customWidth="1"/>
    <col min="40" max="40" width="26.5546875" style="24" bestFit="1" customWidth="1"/>
    <col min="41" max="41" width="16.33203125" style="25" bestFit="1" customWidth="1"/>
    <col min="42" max="42" width="11.6640625" style="25" customWidth="1"/>
    <col min="43" max="43" width="3.109375" style="24" customWidth="1"/>
    <col min="44" max="45" width="70.5546875" style="23" customWidth="1"/>
    <col min="46" max="46" width="8.6640625" style="24" bestFit="1" customWidth="1"/>
    <col min="47" max="47" width="9" style="24" bestFit="1" customWidth="1"/>
    <col min="48" max="48" width="14.88671875" style="24" customWidth="1"/>
    <col min="49" max="49" width="26.5546875" style="24" bestFit="1" customWidth="1"/>
    <col min="50" max="50" width="26.5546875" style="36" bestFit="1" customWidth="1"/>
    <col min="51" max="51" width="12.33203125" style="25" bestFit="1" customWidth="1"/>
    <col min="52" max="52" width="11.6640625" style="25" customWidth="1"/>
    <col min="53" max="54" width="3.88671875" style="25" customWidth="1"/>
    <col min="55" max="56" width="71.109375" style="23" customWidth="1"/>
    <col min="57" max="58" width="9.88671875" style="24" customWidth="1"/>
    <col min="59" max="59" width="14.88671875" style="24" customWidth="1"/>
    <col min="60" max="60" width="26.5546875" style="24" bestFit="1" customWidth="1"/>
    <col min="61" max="61" width="26.5546875" style="36" bestFit="1" customWidth="1"/>
    <col min="62" max="63" width="11.6640625" style="25" customWidth="1"/>
    <col min="64" max="64" width="3.5546875" style="25" customWidth="1"/>
    <col min="65" max="65" width="3.109375" style="24" customWidth="1"/>
    <col min="66" max="67" width="5.109375" style="47" customWidth="1"/>
    <col min="68" max="16384" width="9.109375" style="24"/>
  </cols>
  <sheetData>
    <row r="1" spans="1:67" s="144" customFormat="1" ht="15" customHeight="1" x14ac:dyDescent="0.3">
      <c r="A1" s="236"/>
      <c r="B1" s="19"/>
      <c r="C1" s="19"/>
      <c r="D1" s="290"/>
      <c r="E1" s="290"/>
      <c r="F1" s="290"/>
      <c r="G1" s="290"/>
      <c r="H1" s="290"/>
      <c r="I1" s="244"/>
      <c r="J1" s="244"/>
      <c r="K1" s="290"/>
      <c r="L1" s="290"/>
      <c r="M1" s="342"/>
      <c r="N1" s="342"/>
      <c r="O1" s="342"/>
      <c r="P1" s="165"/>
      <c r="Q1" s="342"/>
      <c r="R1" s="165"/>
      <c r="S1" s="290"/>
      <c r="T1" s="244"/>
      <c r="U1" s="244"/>
      <c r="V1" s="242"/>
      <c r="W1" s="236"/>
      <c r="X1" s="19"/>
      <c r="Y1" s="19"/>
      <c r="Z1" s="342"/>
      <c r="AA1" s="342"/>
      <c r="AB1" s="342"/>
      <c r="AC1" s="342"/>
      <c r="AD1" s="290"/>
      <c r="AE1" s="244"/>
      <c r="AF1" s="244"/>
      <c r="AG1" s="290"/>
      <c r="AH1" s="342"/>
      <c r="AI1" s="342"/>
      <c r="AJ1" s="342"/>
      <c r="AK1" s="163"/>
      <c r="AL1" s="163"/>
      <c r="AM1" s="165"/>
      <c r="AN1" s="290"/>
      <c r="AO1" s="244"/>
      <c r="AP1" s="244"/>
      <c r="AQ1" s="236"/>
      <c r="AR1" s="19"/>
      <c r="AS1" s="19"/>
      <c r="AT1" s="290"/>
      <c r="AU1" s="290"/>
      <c r="AV1" s="290"/>
      <c r="AW1" s="290"/>
      <c r="AX1" s="290"/>
      <c r="AY1" s="244"/>
      <c r="AZ1" s="244"/>
      <c r="BA1" s="290"/>
      <c r="BB1" s="290"/>
      <c r="BC1" s="290"/>
      <c r="BD1" s="290"/>
      <c r="BE1" s="290"/>
      <c r="BF1" s="236"/>
      <c r="BG1" s="290"/>
      <c r="BH1" s="236"/>
      <c r="BI1" s="290"/>
      <c r="BJ1" s="244"/>
      <c r="BK1" s="244"/>
      <c r="BL1" s="242"/>
      <c r="BM1" s="236"/>
      <c r="BN1" s="243"/>
      <c r="BO1" s="243"/>
    </row>
    <row r="2" spans="1:67" s="144" customFormat="1" ht="15" customHeight="1" x14ac:dyDescent="0.3">
      <c r="A2" s="236"/>
      <c r="B2" s="19"/>
      <c r="C2" s="19"/>
      <c r="D2" s="159"/>
      <c r="E2" s="159"/>
      <c r="F2" s="159"/>
      <c r="G2" s="159"/>
      <c r="H2" s="159"/>
      <c r="I2" s="245"/>
      <c r="J2" s="245"/>
      <c r="K2" s="241"/>
      <c r="L2" s="241"/>
      <c r="M2" s="166"/>
      <c r="N2" s="166"/>
      <c r="O2" s="166"/>
      <c r="P2" s="165"/>
      <c r="Q2" s="166"/>
      <c r="R2" s="165"/>
      <c r="S2" s="159"/>
      <c r="T2" s="245"/>
      <c r="U2" s="245"/>
      <c r="V2" s="242"/>
      <c r="W2" s="236"/>
      <c r="X2" s="19"/>
      <c r="Y2" s="19"/>
      <c r="Z2" s="161"/>
      <c r="AA2" s="161"/>
      <c r="AB2" s="161"/>
      <c r="AC2" s="161"/>
      <c r="AD2" s="159"/>
      <c r="AE2" s="245"/>
      <c r="AF2" s="245"/>
      <c r="AG2" s="241"/>
      <c r="AH2" s="166"/>
      <c r="AI2" s="166"/>
      <c r="AJ2" s="161"/>
      <c r="AK2" s="163"/>
      <c r="AL2" s="163"/>
      <c r="AM2" s="165"/>
      <c r="AN2" s="241"/>
      <c r="AO2" s="245"/>
      <c r="AP2" s="245"/>
      <c r="AQ2" s="236"/>
      <c r="AR2" s="19"/>
      <c r="AS2" s="19"/>
      <c r="AT2" s="241"/>
      <c r="AU2" s="241"/>
      <c r="AV2" s="241"/>
      <c r="AW2" s="241"/>
      <c r="AX2" s="159"/>
      <c r="AY2" s="245"/>
      <c r="AZ2" s="245"/>
      <c r="BA2" s="241"/>
      <c r="BB2" s="241"/>
      <c r="BC2" s="241"/>
      <c r="BD2" s="241"/>
      <c r="BE2" s="241"/>
      <c r="BF2" s="236"/>
      <c r="BG2" s="241"/>
      <c r="BH2" s="236"/>
      <c r="BI2" s="159"/>
      <c r="BJ2" s="245"/>
      <c r="BK2" s="245"/>
      <c r="BL2" s="242"/>
      <c r="BM2" s="236"/>
      <c r="BN2" s="243"/>
      <c r="BO2" s="243"/>
    </row>
    <row r="3" spans="1:67" s="144" customFormat="1" ht="15" customHeight="1" x14ac:dyDescent="0.3">
      <c r="A3" s="236"/>
      <c r="B3" s="145"/>
      <c r="C3" s="145"/>
      <c r="D3" s="339"/>
      <c r="E3" s="16"/>
      <c r="F3" s="16"/>
      <c r="G3" s="16"/>
      <c r="H3" s="16"/>
      <c r="I3" s="242"/>
      <c r="J3" s="242"/>
      <c r="K3" s="236"/>
      <c r="L3" s="236"/>
      <c r="M3" s="165"/>
      <c r="N3" s="165"/>
      <c r="O3" s="165"/>
      <c r="P3" s="165"/>
      <c r="Q3" s="165"/>
      <c r="R3" s="165"/>
      <c r="S3" s="16"/>
      <c r="T3" s="242"/>
      <c r="U3" s="242"/>
      <c r="V3" s="242"/>
      <c r="W3" s="236"/>
      <c r="X3" s="145"/>
      <c r="Y3" s="145"/>
      <c r="Z3" s="162"/>
      <c r="AA3" s="163"/>
      <c r="AB3" s="163"/>
      <c r="AC3" s="163"/>
      <c r="AD3" s="16"/>
      <c r="AE3" s="242"/>
      <c r="AF3" s="242"/>
      <c r="AG3" s="236"/>
      <c r="AH3" s="165"/>
      <c r="AI3" s="165"/>
      <c r="AJ3" s="163"/>
      <c r="AK3" s="163"/>
      <c r="AL3" s="163"/>
      <c r="AM3" s="165"/>
      <c r="AN3" s="236"/>
      <c r="AO3" s="242"/>
      <c r="AP3" s="242"/>
      <c r="AQ3" s="236"/>
      <c r="AR3" s="145"/>
      <c r="AS3" s="145"/>
      <c r="AT3" s="339"/>
      <c r="AU3" s="236"/>
      <c r="AV3" s="236"/>
      <c r="AW3" s="236"/>
      <c r="AX3" s="16"/>
      <c r="AY3" s="242"/>
      <c r="AZ3" s="242"/>
      <c r="BA3" s="236"/>
      <c r="BB3" s="236"/>
      <c r="BC3" s="236"/>
      <c r="BD3" s="236"/>
      <c r="BE3" s="236"/>
      <c r="BF3" s="236"/>
      <c r="BG3" s="236"/>
      <c r="BH3" s="236"/>
      <c r="BI3" s="16"/>
      <c r="BJ3" s="242"/>
      <c r="BK3" s="242"/>
      <c r="BL3" s="242"/>
      <c r="BM3" s="236"/>
      <c r="BN3" s="243"/>
      <c r="BO3" s="243"/>
    </row>
    <row r="4" spans="1:67" ht="14.25" customHeight="1" x14ac:dyDescent="0.3">
      <c r="B4" s="671" t="s">
        <v>28</v>
      </c>
      <c r="C4" s="671"/>
      <c r="D4" s="671"/>
      <c r="E4" s="671"/>
      <c r="F4" s="671"/>
      <c r="G4" s="671"/>
      <c r="M4" s="671" t="s">
        <v>28</v>
      </c>
      <c r="N4" s="671"/>
      <c r="O4" s="671"/>
      <c r="P4" s="671"/>
      <c r="Q4" s="671"/>
      <c r="R4" s="671"/>
      <c r="X4" s="671" t="s">
        <v>28</v>
      </c>
      <c r="Y4" s="671"/>
      <c r="Z4" s="671"/>
      <c r="AA4" s="671"/>
      <c r="AB4" s="671"/>
      <c r="AC4" s="671"/>
      <c r="AH4" s="25"/>
      <c r="AI4" s="671" t="s">
        <v>28</v>
      </c>
      <c r="AJ4" s="671"/>
      <c r="AK4" s="671"/>
      <c r="AL4" s="671"/>
      <c r="AM4" s="671"/>
      <c r="AN4" s="36"/>
      <c r="AR4" s="671" t="s">
        <v>28</v>
      </c>
      <c r="AS4" s="671"/>
      <c r="AT4" s="671"/>
      <c r="AU4" s="671"/>
      <c r="AV4" s="671"/>
      <c r="AW4" s="671"/>
      <c r="BC4" s="671" t="s">
        <v>28</v>
      </c>
      <c r="BD4" s="671"/>
      <c r="BE4" s="671"/>
      <c r="BF4" s="671"/>
      <c r="BG4" s="671"/>
      <c r="BH4" s="671"/>
    </row>
    <row r="5" spans="1:67" ht="45.75" customHeight="1" x14ac:dyDescent="0.3">
      <c r="A5" s="120"/>
      <c r="B5" s="671"/>
      <c r="C5" s="671"/>
      <c r="D5" s="671"/>
      <c r="E5" s="671"/>
      <c r="F5" s="671"/>
      <c r="G5" s="671"/>
      <c r="H5" s="349"/>
      <c r="I5" s="349"/>
      <c r="J5" s="349"/>
      <c r="K5" s="120"/>
      <c r="L5" s="120"/>
      <c r="M5" s="671"/>
      <c r="N5" s="671"/>
      <c r="O5" s="671"/>
      <c r="P5" s="671"/>
      <c r="Q5" s="671"/>
      <c r="R5" s="671"/>
      <c r="S5" s="349"/>
      <c r="T5" s="349"/>
      <c r="U5" s="349"/>
      <c r="V5" s="120"/>
      <c r="W5" s="120"/>
      <c r="X5" s="671"/>
      <c r="Y5" s="671"/>
      <c r="Z5" s="671"/>
      <c r="AA5" s="671"/>
      <c r="AB5" s="671"/>
      <c r="AC5" s="671"/>
      <c r="AD5" s="349"/>
      <c r="AE5" s="349"/>
      <c r="AF5" s="349"/>
      <c r="AG5" s="120"/>
      <c r="AH5" s="120"/>
      <c r="AI5" s="671"/>
      <c r="AJ5" s="671"/>
      <c r="AK5" s="671"/>
      <c r="AL5" s="671"/>
      <c r="AM5" s="671"/>
      <c r="AN5" s="349"/>
      <c r="AO5" s="349"/>
      <c r="AP5" s="349"/>
      <c r="AQ5" s="120"/>
      <c r="AR5" s="671"/>
      <c r="AS5" s="671"/>
      <c r="AT5" s="671"/>
      <c r="AU5" s="671"/>
      <c r="AV5" s="671"/>
      <c r="AW5" s="671"/>
      <c r="AX5" s="349"/>
      <c r="AY5" s="349"/>
      <c r="AZ5" s="349"/>
      <c r="BA5" s="120"/>
      <c r="BB5" s="120"/>
      <c r="BC5" s="671"/>
      <c r="BD5" s="671"/>
      <c r="BE5" s="671"/>
      <c r="BF5" s="671"/>
      <c r="BG5" s="671"/>
      <c r="BH5" s="671"/>
      <c r="BI5" s="349"/>
      <c r="BJ5" s="349"/>
      <c r="BK5" s="349"/>
      <c r="BL5" s="120"/>
      <c r="BM5" s="120"/>
      <c r="BN5" s="349"/>
      <c r="BO5" s="349"/>
    </row>
    <row r="6" spans="1:67" ht="15.75" customHeight="1" x14ac:dyDescent="0.3">
      <c r="A6" s="120"/>
      <c r="B6" s="671"/>
      <c r="C6" s="671"/>
      <c r="D6" s="671"/>
      <c r="E6" s="671"/>
      <c r="F6" s="671"/>
      <c r="G6" s="671"/>
      <c r="H6" s="349"/>
      <c r="I6" s="349"/>
      <c r="J6" s="349"/>
      <c r="K6" s="120"/>
      <c r="L6" s="120"/>
      <c r="M6" s="671"/>
      <c r="N6" s="671"/>
      <c r="O6" s="671"/>
      <c r="P6" s="671"/>
      <c r="Q6" s="671"/>
      <c r="R6" s="671"/>
      <c r="S6" s="349"/>
      <c r="T6" s="349"/>
      <c r="U6" s="349"/>
      <c r="V6" s="120"/>
      <c r="W6" s="120"/>
      <c r="X6" s="671"/>
      <c r="Y6" s="671"/>
      <c r="Z6" s="671"/>
      <c r="AA6" s="671"/>
      <c r="AB6" s="671"/>
      <c r="AC6" s="671"/>
      <c r="AD6" s="349"/>
      <c r="AE6" s="349"/>
      <c r="AF6" s="349"/>
      <c r="AG6" s="120"/>
      <c r="AH6" s="120"/>
      <c r="AI6" s="671"/>
      <c r="AJ6" s="671"/>
      <c r="AK6" s="671"/>
      <c r="AL6" s="671"/>
      <c r="AM6" s="671"/>
      <c r="AN6" s="349"/>
      <c r="AO6" s="349"/>
      <c r="AP6" s="349"/>
      <c r="AQ6" s="120"/>
      <c r="AR6" s="671"/>
      <c r="AS6" s="671"/>
      <c r="AT6" s="671"/>
      <c r="AU6" s="671"/>
      <c r="AV6" s="671"/>
      <c r="AW6" s="671"/>
      <c r="AX6" s="349"/>
      <c r="AY6" s="349"/>
      <c r="AZ6" s="349"/>
      <c r="BA6" s="120"/>
      <c r="BB6" s="120"/>
      <c r="BC6" s="671"/>
      <c r="BD6" s="671"/>
      <c r="BE6" s="671"/>
      <c r="BF6" s="671"/>
      <c r="BG6" s="671"/>
      <c r="BH6" s="671"/>
      <c r="BI6" s="349"/>
      <c r="BJ6" s="349"/>
      <c r="BK6" s="349"/>
      <c r="BL6" s="120"/>
      <c r="BM6" s="120"/>
      <c r="BN6" s="349"/>
      <c r="BO6" s="349"/>
    </row>
    <row r="7" spans="1:67" s="144" customFormat="1" ht="15" customHeight="1" x14ac:dyDescent="0.3">
      <c r="A7" s="120"/>
      <c r="B7" s="59"/>
      <c r="C7" s="673" t="s">
        <v>99</v>
      </c>
      <c r="D7" s="673"/>
      <c r="E7" s="596" t="e">
        <f>#REF!</f>
        <v>#REF!</v>
      </c>
      <c r="F7" s="596"/>
      <c r="G7" s="356"/>
      <c r="H7" s="60"/>
      <c r="I7" s="349"/>
      <c r="J7" s="349"/>
      <c r="K7" s="120"/>
      <c r="L7" s="120"/>
      <c r="M7" s="59"/>
      <c r="N7" s="673" t="s">
        <v>99</v>
      </c>
      <c r="O7" s="673"/>
      <c r="P7" s="596" t="e">
        <f>#REF!</f>
        <v>#REF!</v>
      </c>
      <c r="Q7" s="596"/>
      <c r="R7" s="356"/>
      <c r="S7" s="60"/>
      <c r="T7" s="349"/>
      <c r="U7" s="349"/>
      <c r="V7" s="120"/>
      <c r="W7" s="120"/>
      <c r="X7" s="59"/>
      <c r="Y7" s="673" t="s">
        <v>99</v>
      </c>
      <c r="Z7" s="673"/>
      <c r="AA7" s="596" t="e">
        <f>#REF!</f>
        <v>#REF!</v>
      </c>
      <c r="AB7" s="596"/>
      <c r="AC7" s="356"/>
      <c r="AD7" s="60"/>
      <c r="AE7" s="349"/>
      <c r="AF7" s="349"/>
      <c r="AG7" s="120"/>
      <c r="AH7" s="120"/>
      <c r="AI7" s="59"/>
      <c r="AJ7" s="673" t="s">
        <v>99</v>
      </c>
      <c r="AK7" s="673"/>
      <c r="AL7" s="596"/>
      <c r="AM7" s="356"/>
      <c r="AN7" s="60"/>
      <c r="AO7" s="349"/>
      <c r="AP7" s="349"/>
      <c r="AQ7" s="120"/>
      <c r="AR7" s="59"/>
      <c r="AS7" s="673" t="s">
        <v>99</v>
      </c>
      <c r="AT7" s="673"/>
      <c r="AU7" s="596" t="e">
        <f>#REF!</f>
        <v>#REF!</v>
      </c>
      <c r="AV7" s="596"/>
      <c r="AW7" s="356"/>
      <c r="AX7" s="60"/>
      <c r="AY7" s="349"/>
      <c r="AZ7" s="349"/>
      <c r="BA7" s="120"/>
      <c r="BB7" s="120"/>
      <c r="BC7" s="59"/>
      <c r="BD7" s="673" t="s">
        <v>99</v>
      </c>
      <c r="BE7" s="673"/>
      <c r="BF7" s="596" t="e">
        <f>#REF!</f>
        <v>#REF!</v>
      </c>
      <c r="BG7" s="596"/>
      <c r="BH7" s="356"/>
      <c r="BI7" s="60"/>
      <c r="BJ7" s="349"/>
      <c r="BK7" s="349"/>
      <c r="BL7" s="120"/>
      <c r="BM7" s="120"/>
      <c r="BN7" s="349"/>
      <c r="BO7" s="349"/>
    </row>
    <row r="8" spans="1:67" s="144" customFormat="1" ht="15" customHeight="1" x14ac:dyDescent="0.3">
      <c r="A8" s="59"/>
      <c r="B8" s="18"/>
      <c r="C8" s="673"/>
      <c r="D8" s="673"/>
      <c r="E8" s="596"/>
      <c r="F8" s="596"/>
      <c r="G8" s="160"/>
      <c r="H8" s="356"/>
      <c r="I8" s="60"/>
      <c r="J8" s="60"/>
      <c r="K8" s="59"/>
      <c r="L8" s="59"/>
      <c r="M8" s="18"/>
      <c r="N8" s="673"/>
      <c r="O8" s="673"/>
      <c r="P8" s="596"/>
      <c r="Q8" s="596"/>
      <c r="R8" s="160"/>
      <c r="S8" s="356"/>
      <c r="T8" s="60"/>
      <c r="U8" s="60"/>
      <c r="V8" s="60"/>
      <c r="W8" s="59"/>
      <c r="X8" s="18"/>
      <c r="Y8" s="673"/>
      <c r="Z8" s="673"/>
      <c r="AA8" s="596"/>
      <c r="AB8" s="596"/>
      <c r="AC8" s="160"/>
      <c r="AD8" s="356"/>
      <c r="AE8" s="60"/>
      <c r="AF8" s="60"/>
      <c r="AG8" s="59"/>
      <c r="AH8" s="59"/>
      <c r="AI8" s="18"/>
      <c r="AJ8" s="673"/>
      <c r="AK8" s="673"/>
      <c r="AL8" s="596"/>
      <c r="AM8" s="160"/>
      <c r="AN8" s="356"/>
      <c r="AO8" s="60"/>
      <c r="AP8" s="60"/>
      <c r="AQ8" s="59"/>
      <c r="AR8" s="18"/>
      <c r="AS8" s="673"/>
      <c r="AT8" s="673"/>
      <c r="AU8" s="596"/>
      <c r="AV8" s="596"/>
      <c r="AW8" s="160"/>
      <c r="AX8" s="356"/>
      <c r="AY8" s="60"/>
      <c r="AZ8" s="60"/>
      <c r="BA8" s="59"/>
      <c r="BB8" s="59"/>
      <c r="BC8" s="18"/>
      <c r="BD8" s="673"/>
      <c r="BE8" s="673"/>
      <c r="BF8" s="596"/>
      <c r="BG8" s="596"/>
      <c r="BH8" s="160"/>
      <c r="BI8" s="356"/>
      <c r="BJ8" s="60"/>
      <c r="BK8" s="60"/>
      <c r="BL8" s="60"/>
      <c r="BM8" s="59"/>
      <c r="BN8" s="60"/>
      <c r="BO8" s="60"/>
    </row>
    <row r="9" spans="1:67" s="144" customFormat="1" ht="15" customHeight="1" x14ac:dyDescent="0.3">
      <c r="A9" s="236"/>
      <c r="B9" s="19"/>
      <c r="C9" s="672" t="e">
        <f>#REF!</f>
        <v>#REF!</v>
      </c>
      <c r="D9" s="672"/>
      <c r="E9" s="672"/>
      <c r="F9" s="672"/>
      <c r="G9" s="160"/>
      <c r="H9" s="160"/>
      <c r="I9" s="61"/>
      <c r="J9" s="61"/>
      <c r="K9" s="58"/>
      <c r="L9" s="236"/>
      <c r="M9" s="19"/>
      <c r="N9" s="672" t="e">
        <f>#REF!</f>
        <v>#REF!</v>
      </c>
      <c r="O9" s="672"/>
      <c r="P9" s="672"/>
      <c r="Q9" s="672"/>
      <c r="R9" s="160"/>
      <c r="S9" s="160"/>
      <c r="T9" s="61"/>
      <c r="U9" s="61"/>
      <c r="V9" s="61"/>
      <c r="W9" s="236"/>
      <c r="X9" s="19"/>
      <c r="Y9" s="672" t="e">
        <f>#REF!</f>
        <v>#REF!</v>
      </c>
      <c r="Z9" s="672"/>
      <c r="AA9" s="672"/>
      <c r="AB9" s="672"/>
      <c r="AC9" s="160"/>
      <c r="AD9" s="160"/>
      <c r="AE9" s="61"/>
      <c r="AF9" s="61"/>
      <c r="AG9" s="58"/>
      <c r="AH9" s="236"/>
      <c r="AI9" s="19"/>
      <c r="AJ9" s="672" t="e">
        <f>#REF!</f>
        <v>#REF!</v>
      </c>
      <c r="AK9" s="672"/>
      <c r="AL9" s="672"/>
      <c r="AM9" s="160"/>
      <c r="AN9" s="160"/>
      <c r="AO9" s="61"/>
      <c r="AP9" s="61"/>
      <c r="AQ9" s="236"/>
      <c r="AR9" s="19"/>
      <c r="AS9" s="672" t="e">
        <f>#REF!</f>
        <v>#REF!</v>
      </c>
      <c r="AT9" s="672"/>
      <c r="AU9" s="672"/>
      <c r="AV9" s="672"/>
      <c r="AW9" s="160"/>
      <c r="AX9" s="160"/>
      <c r="AY9" s="61"/>
      <c r="AZ9" s="61"/>
      <c r="BA9" s="58"/>
      <c r="BB9" s="236"/>
      <c r="BC9" s="19"/>
      <c r="BD9" s="672" t="e">
        <f>#REF!</f>
        <v>#REF!</v>
      </c>
      <c r="BE9" s="672"/>
      <c r="BF9" s="672"/>
      <c r="BG9" s="672"/>
      <c r="BH9" s="160"/>
      <c r="BI9" s="160"/>
      <c r="BJ9" s="61"/>
      <c r="BK9" s="61"/>
      <c r="BL9" s="61"/>
      <c r="BM9" s="236"/>
      <c r="BN9" s="61"/>
      <c r="BO9" s="61"/>
    </row>
    <row r="10" spans="1:67" s="144" customFormat="1" ht="15" customHeight="1" x14ac:dyDescent="0.3">
      <c r="A10" s="236"/>
      <c r="B10" s="19"/>
      <c r="C10" s="19"/>
      <c r="D10" s="160"/>
      <c r="E10" s="160"/>
      <c r="F10" s="160"/>
      <c r="G10" s="160"/>
      <c r="H10" s="160"/>
      <c r="I10" s="61"/>
      <c r="J10" s="61"/>
      <c r="K10" s="58"/>
      <c r="L10" s="236"/>
      <c r="M10" s="19"/>
      <c r="N10" s="19"/>
      <c r="O10" s="160"/>
      <c r="P10" s="160"/>
      <c r="Q10" s="160"/>
      <c r="R10" s="160"/>
      <c r="S10" s="160"/>
      <c r="T10" s="61"/>
      <c r="U10" s="61"/>
      <c r="V10" s="61"/>
      <c r="W10" s="236"/>
      <c r="X10" s="19"/>
      <c r="Y10" s="19"/>
      <c r="Z10" s="160"/>
      <c r="AA10" s="160"/>
      <c r="AB10" s="160"/>
      <c r="AC10" s="160"/>
      <c r="AD10" s="160"/>
      <c r="AE10" s="61"/>
      <c r="AF10" s="61"/>
      <c r="AG10" s="58"/>
      <c r="AH10" s="236"/>
      <c r="AI10" s="19"/>
      <c r="AJ10" s="19"/>
      <c r="AK10" s="160"/>
      <c r="AL10" s="160"/>
      <c r="AM10" s="160"/>
      <c r="AN10" s="160"/>
      <c r="AO10" s="61"/>
      <c r="AP10" s="61"/>
      <c r="AQ10" s="236"/>
      <c r="AR10" s="19"/>
      <c r="AS10" s="19"/>
      <c r="AT10" s="160"/>
      <c r="AU10" s="160"/>
      <c r="AV10" s="160"/>
      <c r="AW10" s="160"/>
      <c r="AX10" s="160"/>
      <c r="AY10" s="61"/>
      <c r="AZ10" s="61"/>
      <c r="BA10" s="58"/>
      <c r="BB10" s="236"/>
      <c r="BC10" s="19"/>
      <c r="BD10" s="19"/>
      <c r="BE10" s="160"/>
      <c r="BF10" s="160"/>
      <c r="BG10" s="160"/>
      <c r="BH10" s="160"/>
      <c r="BI10" s="160"/>
      <c r="BJ10" s="61"/>
      <c r="BK10" s="61"/>
      <c r="BL10" s="61"/>
      <c r="BM10" s="236"/>
      <c r="BN10" s="61"/>
      <c r="BO10" s="61"/>
    </row>
    <row r="11" spans="1:67" s="144" customFormat="1" ht="15" customHeight="1" x14ac:dyDescent="0.3">
      <c r="A11" s="236"/>
      <c r="B11" s="16"/>
      <c r="C11" s="236"/>
      <c r="D11" s="691"/>
      <c r="E11" s="691"/>
      <c r="F11" s="692" t="s">
        <v>45</v>
      </c>
      <c r="G11" s="692"/>
      <c r="H11" s="692"/>
      <c r="I11" s="694" t="s">
        <v>100</v>
      </c>
      <c r="J11" s="697" t="s">
        <v>101</v>
      </c>
      <c r="K11" s="58"/>
      <c r="L11" s="236"/>
      <c r="M11" s="16"/>
      <c r="N11" s="236"/>
      <c r="O11" s="691"/>
      <c r="P11" s="691"/>
      <c r="Q11" s="676" t="s">
        <v>102</v>
      </c>
      <c r="R11" s="676"/>
      <c r="S11" s="676"/>
      <c r="T11" s="685" t="s">
        <v>100</v>
      </c>
      <c r="U11" s="688" t="s">
        <v>101</v>
      </c>
      <c r="V11" s="61"/>
      <c r="W11" s="236"/>
      <c r="X11" s="16"/>
      <c r="Y11" s="236"/>
      <c r="Z11" s="691"/>
      <c r="AA11" s="691"/>
      <c r="AB11" s="692" t="s">
        <v>47</v>
      </c>
      <c r="AC11" s="692"/>
      <c r="AD11" s="692"/>
      <c r="AE11" s="694" t="s">
        <v>100</v>
      </c>
      <c r="AF11" s="697" t="s">
        <v>101</v>
      </c>
      <c r="AG11" s="58"/>
      <c r="AH11" s="236"/>
      <c r="AI11" s="16"/>
      <c r="AJ11" s="236"/>
      <c r="AK11" s="691"/>
      <c r="AL11" s="676" t="s">
        <v>103</v>
      </c>
      <c r="AM11" s="676"/>
      <c r="AN11" s="676"/>
      <c r="AO11" s="685" t="s">
        <v>100</v>
      </c>
      <c r="AP11" s="688" t="s">
        <v>101</v>
      </c>
      <c r="AQ11" s="236"/>
      <c r="AR11" s="16"/>
      <c r="AS11" s="236"/>
      <c r="AT11" s="691"/>
      <c r="AU11" s="691"/>
      <c r="AV11" s="692" t="s">
        <v>49</v>
      </c>
      <c r="AW11" s="692"/>
      <c r="AX11" s="692"/>
      <c r="AY11" s="694" t="s">
        <v>100</v>
      </c>
      <c r="AZ11" s="697" t="s">
        <v>101</v>
      </c>
      <c r="BA11" s="58"/>
      <c r="BB11" s="236"/>
      <c r="BC11" s="16"/>
      <c r="BD11" s="236"/>
      <c r="BE11" s="691"/>
      <c r="BF11" s="691"/>
      <c r="BG11" s="676" t="s">
        <v>104</v>
      </c>
      <c r="BH11" s="676"/>
      <c r="BI11" s="676"/>
      <c r="BJ11" s="685" t="s">
        <v>100</v>
      </c>
      <c r="BK11" s="688" t="s">
        <v>101</v>
      </c>
      <c r="BL11" s="61"/>
      <c r="BM11" s="236"/>
      <c r="BN11" s="61"/>
      <c r="BO11" s="61"/>
    </row>
    <row r="12" spans="1:67" s="144" customFormat="1" ht="15" customHeight="1" x14ac:dyDescent="0.3">
      <c r="A12" s="236"/>
      <c r="B12" s="684" t="s">
        <v>105</v>
      </c>
      <c r="C12" s="684"/>
      <c r="D12" s="691"/>
      <c r="E12" s="691"/>
      <c r="F12" s="692"/>
      <c r="G12" s="692"/>
      <c r="H12" s="692"/>
      <c r="I12" s="695"/>
      <c r="J12" s="698"/>
      <c r="K12" s="21"/>
      <c r="L12" s="21"/>
      <c r="M12" s="684" t="s">
        <v>105</v>
      </c>
      <c r="N12" s="684"/>
      <c r="O12" s="691"/>
      <c r="P12" s="691"/>
      <c r="Q12" s="676"/>
      <c r="R12" s="676"/>
      <c r="S12" s="676"/>
      <c r="T12" s="686"/>
      <c r="U12" s="689"/>
      <c r="V12" s="100"/>
      <c r="W12" s="236"/>
      <c r="X12" s="684" t="s">
        <v>105</v>
      </c>
      <c r="Y12" s="684"/>
      <c r="Z12" s="691"/>
      <c r="AA12" s="691"/>
      <c r="AB12" s="692"/>
      <c r="AC12" s="692"/>
      <c r="AD12" s="692"/>
      <c r="AE12" s="695"/>
      <c r="AF12" s="698"/>
      <c r="AG12" s="21"/>
      <c r="AH12" s="21"/>
      <c r="AI12" s="684" t="s">
        <v>105</v>
      </c>
      <c r="AJ12" s="684"/>
      <c r="AK12" s="691"/>
      <c r="AL12" s="676"/>
      <c r="AM12" s="676"/>
      <c r="AN12" s="676"/>
      <c r="AO12" s="686"/>
      <c r="AP12" s="689"/>
      <c r="AQ12" s="236"/>
      <c r="AR12" s="684" t="s">
        <v>105</v>
      </c>
      <c r="AS12" s="684"/>
      <c r="AT12" s="691"/>
      <c r="AU12" s="691"/>
      <c r="AV12" s="692"/>
      <c r="AW12" s="692"/>
      <c r="AX12" s="692"/>
      <c r="AY12" s="695"/>
      <c r="AZ12" s="698"/>
      <c r="BA12" s="21"/>
      <c r="BB12" s="21"/>
      <c r="BC12" s="684" t="s">
        <v>105</v>
      </c>
      <c r="BD12" s="684"/>
      <c r="BE12" s="691"/>
      <c r="BF12" s="691"/>
      <c r="BG12" s="676"/>
      <c r="BH12" s="676"/>
      <c r="BI12" s="676"/>
      <c r="BJ12" s="686"/>
      <c r="BK12" s="689"/>
      <c r="BL12" s="100"/>
      <c r="BM12" s="236"/>
      <c r="BN12" s="100"/>
      <c r="BO12" s="100"/>
    </row>
    <row r="13" spans="1:67" s="144" customFormat="1" ht="30" customHeight="1" x14ac:dyDescent="0.3">
      <c r="A13" s="236"/>
      <c r="B13" s="354"/>
      <c r="C13" s="354"/>
      <c r="D13" s="289"/>
      <c r="E13" s="289"/>
      <c r="F13" s="172"/>
      <c r="G13" s="347" t="s">
        <v>106</v>
      </c>
      <c r="H13" s="348" t="s">
        <v>27</v>
      </c>
      <c r="I13" s="695"/>
      <c r="J13" s="698"/>
      <c r="K13" s="21"/>
      <c r="L13" s="21"/>
      <c r="M13" s="354"/>
      <c r="N13" s="354"/>
      <c r="O13" s="289"/>
      <c r="P13" s="289"/>
      <c r="Q13" s="179"/>
      <c r="R13" s="347" t="s">
        <v>106</v>
      </c>
      <c r="S13" s="348" t="s">
        <v>27</v>
      </c>
      <c r="T13" s="686"/>
      <c r="U13" s="689"/>
      <c r="V13" s="100"/>
      <c r="W13" s="236"/>
      <c r="X13" s="354"/>
      <c r="Y13" s="354"/>
      <c r="Z13" s="289"/>
      <c r="AA13" s="289"/>
      <c r="AB13" s="172"/>
      <c r="AC13" s="347" t="s">
        <v>106</v>
      </c>
      <c r="AD13" s="348" t="s">
        <v>27</v>
      </c>
      <c r="AE13" s="695"/>
      <c r="AF13" s="698"/>
      <c r="AG13" s="21"/>
      <c r="AH13" s="21"/>
      <c r="AI13" s="354"/>
      <c r="AJ13" s="354"/>
      <c r="AK13" s="289"/>
      <c r="AL13" s="179"/>
      <c r="AM13" s="347" t="s">
        <v>106</v>
      </c>
      <c r="AN13" s="348" t="s">
        <v>27</v>
      </c>
      <c r="AO13" s="686"/>
      <c r="AP13" s="689"/>
      <c r="AQ13" s="236"/>
      <c r="AR13" s="354"/>
      <c r="AS13" s="354"/>
      <c r="AT13" s="289"/>
      <c r="AU13" s="289"/>
      <c r="AV13" s="172"/>
      <c r="AW13" s="347" t="s">
        <v>106</v>
      </c>
      <c r="AX13" s="348" t="s">
        <v>27</v>
      </c>
      <c r="AY13" s="695"/>
      <c r="AZ13" s="698"/>
      <c r="BA13" s="21"/>
      <c r="BB13" s="21"/>
      <c r="BC13" s="354"/>
      <c r="BD13" s="354"/>
      <c r="BE13" s="289"/>
      <c r="BF13" s="289"/>
      <c r="BG13" s="179"/>
      <c r="BH13" s="347" t="s">
        <v>106</v>
      </c>
      <c r="BI13" s="348" t="s">
        <v>27</v>
      </c>
      <c r="BJ13" s="686"/>
      <c r="BK13" s="689"/>
      <c r="BL13" s="100"/>
      <c r="BM13" s="236"/>
      <c r="BN13" s="100"/>
      <c r="BO13" s="100"/>
    </row>
    <row r="14" spans="1:67" s="144" customFormat="1" ht="15" customHeight="1" x14ac:dyDescent="0.3">
      <c r="A14" s="236"/>
      <c r="B14" s="700" t="s">
        <v>58</v>
      </c>
      <c r="C14" s="700" t="s">
        <v>9</v>
      </c>
      <c r="D14" s="700" t="s">
        <v>11</v>
      </c>
      <c r="E14" s="700" t="s">
        <v>1</v>
      </c>
      <c r="F14" s="700" t="s">
        <v>59</v>
      </c>
      <c r="G14" s="711" t="s">
        <v>62</v>
      </c>
      <c r="H14" s="707" t="s">
        <v>62</v>
      </c>
      <c r="I14" s="695"/>
      <c r="J14" s="698"/>
      <c r="K14" s="21"/>
      <c r="L14" s="21"/>
      <c r="M14" s="702" t="s">
        <v>58</v>
      </c>
      <c r="N14" s="702" t="s">
        <v>9</v>
      </c>
      <c r="O14" s="702" t="s">
        <v>11</v>
      </c>
      <c r="P14" s="702" t="s">
        <v>1</v>
      </c>
      <c r="Q14" s="702" t="s">
        <v>59</v>
      </c>
      <c r="R14" s="711" t="s">
        <v>62</v>
      </c>
      <c r="S14" s="707" t="s">
        <v>62</v>
      </c>
      <c r="T14" s="686"/>
      <c r="U14" s="689"/>
      <c r="V14" s="100"/>
      <c r="W14" s="236"/>
      <c r="X14" s="700" t="s">
        <v>58</v>
      </c>
      <c r="Y14" s="700" t="s">
        <v>9</v>
      </c>
      <c r="Z14" s="700" t="s">
        <v>11</v>
      </c>
      <c r="AA14" s="700" t="s">
        <v>1</v>
      </c>
      <c r="AB14" s="700" t="s">
        <v>59</v>
      </c>
      <c r="AC14" s="711" t="s">
        <v>62</v>
      </c>
      <c r="AD14" s="707" t="s">
        <v>62</v>
      </c>
      <c r="AE14" s="695"/>
      <c r="AF14" s="698"/>
      <c r="AG14" s="21"/>
      <c r="AH14" s="21"/>
      <c r="AI14" s="702" t="s">
        <v>58</v>
      </c>
      <c r="AJ14" s="702" t="s">
        <v>11</v>
      </c>
      <c r="AK14" s="702" t="s">
        <v>13</v>
      </c>
      <c r="AL14" s="702" t="s">
        <v>59</v>
      </c>
      <c r="AM14" s="711" t="s">
        <v>62</v>
      </c>
      <c r="AN14" s="707" t="s">
        <v>62</v>
      </c>
      <c r="AO14" s="686"/>
      <c r="AP14" s="689"/>
      <c r="AQ14" s="236"/>
      <c r="AR14" s="700" t="s">
        <v>58</v>
      </c>
      <c r="AS14" s="700" t="s">
        <v>9</v>
      </c>
      <c r="AT14" s="700" t="s">
        <v>11</v>
      </c>
      <c r="AU14" s="700" t="s">
        <v>1</v>
      </c>
      <c r="AV14" s="700" t="s">
        <v>59</v>
      </c>
      <c r="AW14" s="711" t="s">
        <v>62</v>
      </c>
      <c r="AX14" s="707" t="s">
        <v>62</v>
      </c>
      <c r="AY14" s="695"/>
      <c r="AZ14" s="698"/>
      <c r="BA14" s="21"/>
      <c r="BB14" s="21"/>
      <c r="BC14" s="702" t="s">
        <v>58</v>
      </c>
      <c r="BD14" s="702" t="s">
        <v>9</v>
      </c>
      <c r="BE14" s="702" t="s">
        <v>11</v>
      </c>
      <c r="BF14" s="702" t="s">
        <v>1</v>
      </c>
      <c r="BG14" s="702" t="s">
        <v>59</v>
      </c>
      <c r="BH14" s="711" t="s">
        <v>62</v>
      </c>
      <c r="BI14" s="707" t="s">
        <v>62</v>
      </c>
      <c r="BJ14" s="686"/>
      <c r="BK14" s="689"/>
      <c r="BL14" s="100"/>
      <c r="BM14" s="236"/>
      <c r="BN14" s="100"/>
      <c r="BO14" s="100"/>
    </row>
    <row r="15" spans="1:67" ht="16.5" customHeight="1" x14ac:dyDescent="0.3">
      <c r="B15" s="701"/>
      <c r="C15" s="701"/>
      <c r="D15" s="701"/>
      <c r="E15" s="701"/>
      <c r="F15" s="701"/>
      <c r="G15" s="712"/>
      <c r="H15" s="708"/>
      <c r="I15" s="696"/>
      <c r="J15" s="699"/>
      <c r="M15" s="703"/>
      <c r="N15" s="703"/>
      <c r="O15" s="703"/>
      <c r="P15" s="703"/>
      <c r="Q15" s="703"/>
      <c r="R15" s="712"/>
      <c r="S15" s="708"/>
      <c r="T15" s="687"/>
      <c r="U15" s="690"/>
      <c r="V15" s="33"/>
      <c r="X15" s="701"/>
      <c r="Y15" s="701"/>
      <c r="Z15" s="701"/>
      <c r="AA15" s="701"/>
      <c r="AB15" s="701"/>
      <c r="AC15" s="712"/>
      <c r="AD15" s="708"/>
      <c r="AE15" s="696"/>
      <c r="AF15" s="699"/>
      <c r="AH15" s="25"/>
      <c r="AI15" s="703"/>
      <c r="AJ15" s="703"/>
      <c r="AK15" s="703"/>
      <c r="AL15" s="703"/>
      <c r="AM15" s="712"/>
      <c r="AN15" s="708"/>
      <c r="AO15" s="687"/>
      <c r="AP15" s="690"/>
      <c r="AR15" s="701"/>
      <c r="AS15" s="701"/>
      <c r="AT15" s="701"/>
      <c r="AU15" s="701"/>
      <c r="AV15" s="701"/>
      <c r="AW15" s="712"/>
      <c r="AX15" s="708"/>
      <c r="AY15" s="696"/>
      <c r="AZ15" s="699"/>
      <c r="BC15" s="703"/>
      <c r="BD15" s="703"/>
      <c r="BE15" s="703"/>
      <c r="BF15" s="703"/>
      <c r="BG15" s="703"/>
      <c r="BH15" s="712"/>
      <c r="BI15" s="708"/>
      <c r="BJ15" s="687"/>
      <c r="BK15" s="690"/>
      <c r="BL15" s="33"/>
      <c r="BN15" s="33"/>
      <c r="BO15" s="33"/>
    </row>
    <row r="16" spans="1:67" s="47" customFormat="1" ht="6.75" customHeight="1" x14ac:dyDescent="0.3">
      <c r="B16" s="37"/>
      <c r="C16" s="38"/>
      <c r="D16" s="39"/>
      <c r="E16" s="39"/>
      <c r="F16" s="39"/>
      <c r="G16" s="40"/>
      <c r="H16" s="40"/>
      <c r="I16" s="182"/>
      <c r="J16" s="183"/>
      <c r="K16" s="33"/>
      <c r="L16" s="33"/>
      <c r="M16" s="42"/>
      <c r="N16" s="43"/>
      <c r="O16" s="44"/>
      <c r="P16" s="44"/>
      <c r="Q16" s="39"/>
      <c r="R16" s="40"/>
      <c r="S16" s="40"/>
      <c r="T16" s="182"/>
      <c r="U16" s="183"/>
      <c r="V16" s="33"/>
      <c r="X16" s="37"/>
      <c r="Y16" s="38"/>
      <c r="Z16" s="39"/>
      <c r="AA16" s="39"/>
      <c r="AB16" s="39"/>
      <c r="AC16" s="40"/>
      <c r="AD16" s="40"/>
      <c r="AE16" s="182"/>
      <c r="AF16" s="183"/>
      <c r="AG16" s="33"/>
      <c r="AH16" s="42"/>
      <c r="AI16" s="43"/>
      <c r="AJ16" s="44"/>
      <c r="AK16" s="44"/>
      <c r="AL16" s="45"/>
      <c r="AM16" s="46"/>
      <c r="AN16" s="41"/>
      <c r="AO16" s="182"/>
      <c r="AP16" s="183"/>
      <c r="AR16" s="37"/>
      <c r="AS16" s="38"/>
      <c r="AT16" s="39"/>
      <c r="AU16" s="39"/>
      <c r="AV16" s="39"/>
      <c r="AW16" s="40"/>
      <c r="AX16" s="40"/>
      <c r="AY16" s="182"/>
      <c r="AZ16" s="183"/>
      <c r="BA16" s="33"/>
      <c r="BB16" s="33"/>
      <c r="BC16" s="226"/>
      <c r="BD16" s="226"/>
      <c r="BE16" s="227"/>
      <c r="BF16" s="227"/>
      <c r="BG16" s="228"/>
      <c r="BH16" s="229"/>
      <c r="BI16" s="224"/>
      <c r="BJ16" s="224"/>
      <c r="BK16" s="225"/>
      <c r="BL16" s="33"/>
      <c r="BN16" s="33"/>
      <c r="BO16" s="33"/>
    </row>
    <row r="17" spans="2:67" ht="45" customHeight="1" x14ac:dyDescent="0.3">
      <c r="B17" s="154" t="s">
        <v>107</v>
      </c>
      <c r="C17" s="154" t="s">
        <v>108</v>
      </c>
      <c r="D17" s="155" t="s">
        <v>22</v>
      </c>
      <c r="E17" s="155">
        <v>1</v>
      </c>
      <c r="F17" s="155" t="s">
        <v>23</v>
      </c>
      <c r="G17" s="156">
        <v>16</v>
      </c>
      <c r="H17" s="156" t="str">
        <f>IFERROR(INDEX(#REF!,MATCH(B17,#REF!,0)),"")</f>
        <v/>
      </c>
      <c r="I17" s="156" t="str">
        <f t="shared" ref="I17:I23" si="0">IF(H17="","",G17+H17)</f>
        <v/>
      </c>
      <c r="J17" s="210" t="str">
        <f>IFERROR(RANK(I17,I:I,0)+COUNTIF($I$11:I16,I17),"")</f>
        <v/>
      </c>
      <c r="K17" s="51"/>
      <c r="L17" s="51"/>
      <c r="M17" s="154" t="s">
        <v>109</v>
      </c>
      <c r="N17" s="154" t="s">
        <v>15</v>
      </c>
      <c r="O17" s="155" t="s">
        <v>16</v>
      </c>
      <c r="P17" s="155">
        <v>1</v>
      </c>
      <c r="Q17" s="155" t="s">
        <v>21</v>
      </c>
      <c r="R17" s="156">
        <v>18.7</v>
      </c>
      <c r="S17" s="156" t="str">
        <f>IFERROR(INDEX(#REF!,MATCH(M17,#REF!,0)),"")</f>
        <v/>
      </c>
      <c r="T17" s="156" t="str">
        <f>IF(S17="","",R17+S17)</f>
        <v/>
      </c>
      <c r="U17" s="210">
        <v>1</v>
      </c>
      <c r="V17" s="63"/>
      <c r="X17" s="154" t="s">
        <v>110</v>
      </c>
      <c r="Y17" s="154" t="s">
        <v>15</v>
      </c>
      <c r="Z17" s="155" t="s">
        <v>22</v>
      </c>
      <c r="AA17" s="155">
        <v>2</v>
      </c>
      <c r="AB17" s="155" t="s">
        <v>17</v>
      </c>
      <c r="AC17" s="156">
        <v>15</v>
      </c>
      <c r="AD17" s="156" t="str">
        <f>IFERROR(INDEX(#REF!,MATCH(X17,#REF!,0)),"")</f>
        <v/>
      </c>
      <c r="AE17" s="156" t="str">
        <f>IF(AD17="","",AC17+AD17)</f>
        <v/>
      </c>
      <c r="AF17" s="210">
        <v>1</v>
      </c>
      <c r="AG17" s="51"/>
      <c r="AH17" s="154" t="s">
        <v>19</v>
      </c>
      <c r="AI17" s="154" t="s">
        <v>15</v>
      </c>
      <c r="AJ17" s="155" t="s">
        <v>16</v>
      </c>
      <c r="AK17" s="155">
        <v>2</v>
      </c>
      <c r="AL17" s="155" t="s">
        <v>23</v>
      </c>
      <c r="AM17" s="156">
        <v>21.47</v>
      </c>
      <c r="AN17" s="156" t="str">
        <f>IFERROR(INDEX(#REF!,MATCH(AH17,#REF!,0)),"")</f>
        <v/>
      </c>
      <c r="AO17" s="156" t="str">
        <f>IF(AN17="","",AM17+AN17)</f>
        <v/>
      </c>
      <c r="AP17" s="210">
        <v>1</v>
      </c>
      <c r="AR17" s="154" t="s">
        <v>26</v>
      </c>
      <c r="AS17" s="154" t="s">
        <v>20</v>
      </c>
      <c r="AT17" s="155" t="s">
        <v>22</v>
      </c>
      <c r="AU17" s="155">
        <v>3</v>
      </c>
      <c r="AV17" s="156" t="s">
        <v>17</v>
      </c>
      <c r="AW17" s="156">
        <v>23.5</v>
      </c>
      <c r="AX17" s="156" t="str">
        <f>IFERROR(INDEX(#REF!,MATCH(AR17,#REF!,0)),"")</f>
        <v/>
      </c>
      <c r="AY17" s="156" t="str">
        <f>IF(AX17="","",AW17+AX17)</f>
        <v/>
      </c>
      <c r="AZ17" s="210">
        <v>1</v>
      </c>
      <c r="BA17" s="51">
        <v>23.5</v>
      </c>
      <c r="BB17" s="51"/>
      <c r="BC17" s="154" t="s">
        <v>111</v>
      </c>
      <c r="BD17" s="154" t="s">
        <v>15</v>
      </c>
      <c r="BE17" s="155" t="s">
        <v>16</v>
      </c>
      <c r="BF17" s="155">
        <v>3</v>
      </c>
      <c r="BG17" s="155" t="s">
        <v>17</v>
      </c>
      <c r="BH17" s="156">
        <v>28.5</v>
      </c>
      <c r="BI17" s="156" t="str">
        <f>IFERROR(INDEX(#REF!,MATCH(BC17,#REF!,0)),"")</f>
        <v/>
      </c>
      <c r="BJ17" s="156" t="str">
        <f>IF(BI17="","",BH17+BI17)</f>
        <v/>
      </c>
      <c r="BK17" s="210">
        <v>1</v>
      </c>
      <c r="BL17" s="63"/>
      <c r="BN17" s="51"/>
      <c r="BO17" s="51"/>
    </row>
    <row r="18" spans="2:67" ht="45" customHeight="1" x14ac:dyDescent="0.3">
      <c r="B18" s="154" t="s">
        <v>97</v>
      </c>
      <c r="C18" s="154" t="s">
        <v>15</v>
      </c>
      <c r="D18" s="155" t="s">
        <v>22</v>
      </c>
      <c r="E18" s="155">
        <v>1</v>
      </c>
      <c r="F18" s="155" t="s">
        <v>21</v>
      </c>
      <c r="G18" s="156">
        <v>12</v>
      </c>
      <c r="H18" s="156" t="str">
        <f>IFERROR(INDEX(#REF!,MATCH(B18,#REF!,0)),"")</f>
        <v/>
      </c>
      <c r="I18" s="156" t="str">
        <f t="shared" si="0"/>
        <v/>
      </c>
      <c r="J18" s="210">
        <v>2</v>
      </c>
      <c r="K18" s="51"/>
      <c r="L18" s="51"/>
      <c r="M18" s="154"/>
      <c r="N18" s="154"/>
      <c r="O18" s="155"/>
      <c r="P18" s="155"/>
      <c r="Q18" s="155"/>
      <c r="R18" s="156"/>
      <c r="S18" s="156" t="str">
        <f>IFERROR(INDEX(#REF!,MATCH(M18,#REF!,0)),"")</f>
        <v/>
      </c>
      <c r="T18" s="156" t="str">
        <f>IF(S18="","",R18+S18)</f>
        <v/>
      </c>
      <c r="U18" s="210">
        <v>2</v>
      </c>
      <c r="V18" s="63"/>
      <c r="X18" s="154" t="s">
        <v>112</v>
      </c>
      <c r="Y18" s="154" t="s">
        <v>15</v>
      </c>
      <c r="Z18" s="155" t="s">
        <v>22</v>
      </c>
      <c r="AA18" s="155">
        <v>2</v>
      </c>
      <c r="AB18" s="155" t="s">
        <v>17</v>
      </c>
      <c r="AC18" s="156">
        <v>19</v>
      </c>
      <c r="AD18" s="156" t="str">
        <f>IFERROR(INDEX(#REF!,MATCH(X18,#REF!,0)),"")</f>
        <v/>
      </c>
      <c r="AE18" s="156" t="str">
        <f>IF(AD18="","",AC18+AD18)</f>
        <v/>
      </c>
      <c r="AF18" s="210">
        <v>2</v>
      </c>
      <c r="AG18" s="51"/>
      <c r="AH18" s="154" t="s">
        <v>113</v>
      </c>
      <c r="AI18" s="154" t="s">
        <v>20</v>
      </c>
      <c r="AJ18" s="155" t="s">
        <v>16</v>
      </c>
      <c r="AK18" s="155">
        <v>2</v>
      </c>
      <c r="AL18" s="155" t="s">
        <v>21</v>
      </c>
      <c r="AM18" s="156">
        <v>12.5</v>
      </c>
      <c r="AN18" s="156" t="str">
        <f>IFERROR(INDEX(#REF!,MATCH(AH18,#REF!,0)),"")</f>
        <v/>
      </c>
      <c r="AO18" s="156" t="str">
        <f>IF(AN18="","",AM18+AN18)</f>
        <v/>
      </c>
      <c r="AP18" s="210">
        <v>2</v>
      </c>
      <c r="AR18" s="154" t="s">
        <v>114</v>
      </c>
      <c r="AS18" s="154" t="s">
        <v>15</v>
      </c>
      <c r="AT18" s="155" t="s">
        <v>22</v>
      </c>
      <c r="AU18" s="155">
        <v>3</v>
      </c>
      <c r="AV18" s="156" t="s">
        <v>17</v>
      </c>
      <c r="AW18" s="156">
        <v>23.5</v>
      </c>
      <c r="AX18" s="156" t="str">
        <f>IFERROR(INDEX(#REF!,MATCH(AR18,#REF!,0)),"")</f>
        <v/>
      </c>
      <c r="AY18" s="156" t="str">
        <f>IF(AX18="","",AW18+AX18)</f>
        <v/>
      </c>
      <c r="AZ18" s="210">
        <v>2</v>
      </c>
      <c r="BA18" s="51">
        <v>23.5</v>
      </c>
      <c r="BB18" s="51"/>
      <c r="BC18" s="154" t="s">
        <v>115</v>
      </c>
      <c r="BD18" s="154" t="s">
        <v>15</v>
      </c>
      <c r="BE18" s="155" t="s">
        <v>16</v>
      </c>
      <c r="BF18" s="155">
        <v>3</v>
      </c>
      <c r="BG18" s="155" t="s">
        <v>116</v>
      </c>
      <c r="BH18" s="156">
        <v>25.17</v>
      </c>
      <c r="BI18" s="156" t="str">
        <f>IFERROR(INDEX(#REF!,MATCH(BC18,#REF!,0)),"")</f>
        <v/>
      </c>
      <c r="BJ18" s="156" t="str">
        <f>IF(BI18="","",BH18+BI18)</f>
        <v/>
      </c>
      <c r="BK18" s="210">
        <v>2</v>
      </c>
      <c r="BL18" s="63"/>
      <c r="BN18" s="51"/>
      <c r="BO18" s="51"/>
    </row>
    <row r="19" spans="2:67" ht="45" customHeight="1" x14ac:dyDescent="0.3">
      <c r="B19" s="154" t="s">
        <v>24</v>
      </c>
      <c r="C19" s="154" t="s">
        <v>15</v>
      </c>
      <c r="D19" s="155" t="s">
        <v>22</v>
      </c>
      <c r="E19" s="155">
        <v>1</v>
      </c>
      <c r="F19" s="155" t="s">
        <v>23</v>
      </c>
      <c r="G19" s="156">
        <v>12.5</v>
      </c>
      <c r="H19" s="156" t="str">
        <f>IFERROR(INDEX(#REF!,MATCH(B19,#REF!,0)),"")</f>
        <v/>
      </c>
      <c r="I19" s="156" t="str">
        <f t="shared" si="0"/>
        <v/>
      </c>
      <c r="J19" s="210">
        <v>3</v>
      </c>
      <c r="K19" s="51"/>
      <c r="L19" s="51"/>
      <c r="M19" s="154"/>
      <c r="N19" s="154"/>
      <c r="O19" s="155"/>
      <c r="P19" s="155"/>
      <c r="Q19" s="155"/>
      <c r="R19" s="156"/>
      <c r="S19" s="156" t="str">
        <f>IFERROR(INDEX(#REF!,MATCH(M19,#REF!,0)),"")</f>
        <v/>
      </c>
      <c r="T19" s="156" t="str">
        <f>IF(S19="","",R19+S19)</f>
        <v/>
      </c>
      <c r="U19" s="210">
        <v>3</v>
      </c>
      <c r="V19" s="63"/>
      <c r="X19" s="154" t="s">
        <v>117</v>
      </c>
      <c r="Y19" s="154" t="s">
        <v>15</v>
      </c>
      <c r="Z19" s="155" t="s">
        <v>22</v>
      </c>
      <c r="AA19" s="155">
        <v>2</v>
      </c>
      <c r="AB19" s="155" t="s">
        <v>17</v>
      </c>
      <c r="AC19" s="156">
        <v>19</v>
      </c>
      <c r="AD19" s="156" t="str">
        <f>IFERROR(INDEX(#REF!,MATCH(X19,#REF!,0)),"")</f>
        <v/>
      </c>
      <c r="AE19" s="156" t="str">
        <f>IF(AD19="","",AC19+AD19)</f>
        <v/>
      </c>
      <c r="AF19" s="210">
        <v>3</v>
      </c>
      <c r="AG19" s="51"/>
      <c r="AH19" s="154" t="s">
        <v>118</v>
      </c>
      <c r="AI19" s="154" t="s">
        <v>20</v>
      </c>
      <c r="AJ19" s="155" t="s">
        <v>16</v>
      </c>
      <c r="AK19" s="155">
        <v>2</v>
      </c>
      <c r="AL19" s="155" t="s">
        <v>21</v>
      </c>
      <c r="AM19" s="156">
        <v>12</v>
      </c>
      <c r="AN19" s="156" t="str">
        <f>IFERROR(INDEX(#REF!,MATCH(AH19,#REF!,0)),"")</f>
        <v/>
      </c>
      <c r="AO19" s="156" t="str">
        <f>IF(AN19="","",AM19+AN19)</f>
        <v/>
      </c>
      <c r="AP19" s="210">
        <v>3</v>
      </c>
      <c r="AR19" s="154" t="s">
        <v>119</v>
      </c>
      <c r="AS19" s="154" t="s">
        <v>15</v>
      </c>
      <c r="AT19" s="155" t="s">
        <v>22</v>
      </c>
      <c r="AU19" s="155">
        <v>3</v>
      </c>
      <c r="AV19" s="156" t="s">
        <v>17</v>
      </c>
      <c r="AW19" s="156">
        <v>19</v>
      </c>
      <c r="AX19" s="156" t="str">
        <f>IFERROR(INDEX(#REF!,MATCH(AR19,#REF!,0)),"")</f>
        <v/>
      </c>
      <c r="AY19" s="156" t="str">
        <f>IF(AX19="","",AW19+AX19)</f>
        <v/>
      </c>
      <c r="AZ19" s="210">
        <v>3</v>
      </c>
      <c r="BA19" s="51">
        <v>19</v>
      </c>
      <c r="BB19" s="51"/>
      <c r="BC19" s="154" t="s">
        <v>120</v>
      </c>
      <c r="BD19" s="154" t="s">
        <v>20</v>
      </c>
      <c r="BE19" s="155" t="s">
        <v>16</v>
      </c>
      <c r="BF19" s="155">
        <v>3</v>
      </c>
      <c r="BG19" s="155" t="s">
        <v>17</v>
      </c>
      <c r="BH19" s="156">
        <v>24</v>
      </c>
      <c r="BI19" s="156" t="str">
        <f>IFERROR(INDEX(#REF!,MATCH(BC19,#REF!,0)),"")</f>
        <v/>
      </c>
      <c r="BJ19" s="156" t="str">
        <f>IF(BI19="","",BH19+BI19)</f>
        <v/>
      </c>
      <c r="BK19" s="210">
        <v>3</v>
      </c>
      <c r="BL19" s="63"/>
      <c r="BN19" s="51"/>
      <c r="BO19" s="51"/>
    </row>
    <row r="20" spans="2:67" s="73" customFormat="1" ht="18.75" customHeight="1" x14ac:dyDescent="0.3">
      <c r="B20" s="201" t="s">
        <v>25</v>
      </c>
      <c r="C20" s="201" t="s">
        <v>15</v>
      </c>
      <c r="D20" s="203" t="s">
        <v>22</v>
      </c>
      <c r="E20" s="203">
        <v>1</v>
      </c>
      <c r="F20" s="203" t="s">
        <v>23</v>
      </c>
      <c r="G20" s="204">
        <v>11</v>
      </c>
      <c r="H20" s="215" t="str">
        <f>IFERROR(INDEX(#REF!,MATCH(B20,#REF!,0)),"")</f>
        <v/>
      </c>
      <c r="I20" s="215" t="str">
        <f t="shared" si="0"/>
        <v/>
      </c>
      <c r="J20" s="216">
        <v>4</v>
      </c>
      <c r="K20" s="78"/>
      <c r="L20" s="78"/>
      <c r="M20" s="201"/>
      <c r="N20" s="201"/>
      <c r="O20" s="203"/>
      <c r="P20" s="203"/>
      <c r="Q20" s="203"/>
      <c r="R20" s="204"/>
      <c r="S20" s="215" t="str">
        <f>IFERROR(INDEX(#REF!,MATCH(M20,#REF!,0)),"")</f>
        <v/>
      </c>
      <c r="T20" s="215"/>
      <c r="U20" s="216"/>
      <c r="V20" s="79"/>
      <c r="X20" s="208" t="s">
        <v>121</v>
      </c>
      <c r="Y20" s="208" t="s">
        <v>15</v>
      </c>
      <c r="Z20" s="209" t="s">
        <v>22</v>
      </c>
      <c r="AA20" s="209">
        <v>2</v>
      </c>
      <c r="AB20" s="209" t="s">
        <v>23</v>
      </c>
      <c r="AC20" s="212">
        <v>15</v>
      </c>
      <c r="AD20" s="212" t="str">
        <f>IFERROR(INDEX(#REF!,MATCH(X20,#REF!,0)),"")</f>
        <v/>
      </c>
      <c r="AE20" s="212" t="str">
        <f>IF(AD20="","",AC20+AD20)</f>
        <v/>
      </c>
      <c r="AF20" s="218">
        <v>4</v>
      </c>
      <c r="AG20" s="78"/>
      <c r="AH20" s="208"/>
      <c r="AI20" s="208"/>
      <c r="AJ20" s="209"/>
      <c r="AK20" s="209"/>
      <c r="AL20" s="209"/>
      <c r="AM20" s="212"/>
      <c r="AN20" s="212" t="str">
        <f>IFERROR(INDEX(#REF!,MATCH(AH20,#REF!,0)),"")</f>
        <v/>
      </c>
      <c r="AO20" s="212" t="str">
        <f>IF(AN20="","",AM20+AN20)</f>
        <v/>
      </c>
      <c r="AP20" s="218"/>
      <c r="AR20" s="152" t="s">
        <v>98</v>
      </c>
      <c r="AS20" s="152" t="s">
        <v>20</v>
      </c>
      <c r="AT20" s="150" t="s">
        <v>22</v>
      </c>
      <c r="AU20" s="150">
        <v>3</v>
      </c>
      <c r="AV20" s="151" t="s">
        <v>21</v>
      </c>
      <c r="AW20" s="151">
        <v>18</v>
      </c>
      <c r="AX20" s="175" t="str">
        <f>IFERROR(INDEX(#REF!,MATCH(AR20,#REF!,0)),"")</f>
        <v/>
      </c>
      <c r="AY20" s="175" t="str">
        <f>IF(AX20="","",AW20+AX20)</f>
        <v/>
      </c>
      <c r="AZ20" s="220">
        <v>4</v>
      </c>
      <c r="BA20" s="78">
        <v>18</v>
      </c>
      <c r="BB20" s="78"/>
      <c r="BC20" s="201" t="s">
        <v>122</v>
      </c>
      <c r="BD20" s="201" t="s">
        <v>20</v>
      </c>
      <c r="BE20" s="203" t="s">
        <v>16</v>
      </c>
      <c r="BF20" s="203">
        <v>3</v>
      </c>
      <c r="BG20" s="203" t="s">
        <v>17</v>
      </c>
      <c r="BH20" s="203">
        <v>18.5</v>
      </c>
      <c r="BI20" s="204" t="str">
        <f>IFERROR(INDEX(#REF!,MATCH(BC20,#REF!,0)),"")</f>
        <v/>
      </c>
      <c r="BJ20" s="204" t="str">
        <f>IF(BI20="","",BH20+BI20)</f>
        <v/>
      </c>
      <c r="BK20" s="220">
        <v>4</v>
      </c>
      <c r="BL20" s="79"/>
      <c r="BN20" s="78"/>
      <c r="BO20" s="78"/>
    </row>
    <row r="21" spans="2:67" s="73" customFormat="1" ht="18.75" customHeight="1" x14ac:dyDescent="0.3">
      <c r="B21" s="201" t="s">
        <v>123</v>
      </c>
      <c r="C21" s="201" t="s">
        <v>15</v>
      </c>
      <c r="D21" s="203" t="s">
        <v>22</v>
      </c>
      <c r="E21" s="203">
        <v>1</v>
      </c>
      <c r="F21" s="203" t="s">
        <v>21</v>
      </c>
      <c r="G21" s="204">
        <v>8.5</v>
      </c>
      <c r="H21" s="215" t="str">
        <f>IFERROR(INDEX(#REF!,MATCH(B21,#REF!,0)),"")</f>
        <v/>
      </c>
      <c r="I21" s="215" t="str">
        <f t="shared" si="0"/>
        <v/>
      </c>
      <c r="J21" s="216">
        <v>5</v>
      </c>
      <c r="K21" s="78"/>
      <c r="L21" s="78"/>
      <c r="M21" s="201"/>
      <c r="N21" s="201"/>
      <c r="O21" s="203"/>
      <c r="P21" s="203"/>
      <c r="Q21" s="203"/>
      <c r="R21" s="204"/>
      <c r="S21" s="215" t="str">
        <f>IFERROR(INDEX(#REF!,MATCH(M21,#REF!,0)),"")</f>
        <v/>
      </c>
      <c r="T21" s="215"/>
      <c r="U21" s="216"/>
      <c r="V21" s="79"/>
      <c r="X21" s="152" t="s">
        <v>124</v>
      </c>
      <c r="Y21" s="152" t="s">
        <v>15</v>
      </c>
      <c r="Z21" s="150" t="s">
        <v>22</v>
      </c>
      <c r="AA21" s="150">
        <v>2</v>
      </c>
      <c r="AB21" s="150" t="s">
        <v>23</v>
      </c>
      <c r="AC21" s="151">
        <v>11.5</v>
      </c>
      <c r="AD21" s="211" t="str">
        <f>IFERROR(INDEX(#REF!,MATCH(X21,#REF!,0)),"")</f>
        <v/>
      </c>
      <c r="AE21" s="211" t="str">
        <f>IF(AD21="","",AC21+AD21)</f>
        <v/>
      </c>
      <c r="AF21" s="213" t="str">
        <f>IFERROR(RANK(AE21,AE:AE,0)+COUNTIF($AE$11:AE20,AE21),"")</f>
        <v/>
      </c>
      <c r="AG21" s="78"/>
      <c r="AH21" s="152"/>
      <c r="AI21" s="152"/>
      <c r="AJ21" s="150"/>
      <c r="AK21" s="150"/>
      <c r="AL21" s="150"/>
      <c r="AM21" s="151"/>
      <c r="AN21" s="211" t="str">
        <f>IFERROR(INDEX(#REF!,MATCH(AH21,#REF!,0)),"")</f>
        <v/>
      </c>
      <c r="AO21" s="211" t="str">
        <f>IF(AN21="","",AM21+AN21)</f>
        <v/>
      </c>
      <c r="AP21" s="213" t="str">
        <f>IFERROR(RANK(AO21,AO:AO,0)+COUNTIF($AE$11:AO20,AO21),"")</f>
        <v/>
      </c>
      <c r="AR21" s="152"/>
      <c r="AS21" s="152"/>
      <c r="AT21" s="150"/>
      <c r="AU21" s="150"/>
      <c r="AV21" s="151"/>
      <c r="AW21" s="151"/>
      <c r="AX21" s="175"/>
      <c r="AY21" s="153"/>
      <c r="AZ21" s="219"/>
      <c r="BA21" s="78">
        <v>9.5</v>
      </c>
      <c r="BB21" s="78"/>
      <c r="BC21" s="152"/>
      <c r="BD21" s="221"/>
      <c r="BE21" s="150"/>
      <c r="BF21" s="150"/>
      <c r="BG21" s="150"/>
      <c r="BH21" s="222"/>
      <c r="BI21" s="222"/>
      <c r="BJ21" s="223"/>
      <c r="BK21" s="219"/>
      <c r="BL21" s="79"/>
      <c r="BN21" s="78"/>
      <c r="BO21" s="78"/>
    </row>
    <row r="22" spans="2:67" s="73" customFormat="1" ht="18.75" customHeight="1" x14ac:dyDescent="0.3">
      <c r="B22" s="201" t="s">
        <v>125</v>
      </c>
      <c r="C22" s="201" t="s">
        <v>126</v>
      </c>
      <c r="D22" s="203" t="s">
        <v>22</v>
      </c>
      <c r="E22" s="203">
        <v>1</v>
      </c>
      <c r="F22" s="203" t="s">
        <v>21</v>
      </c>
      <c r="G22" s="204">
        <v>8</v>
      </c>
      <c r="H22" s="215" t="str">
        <f>IFERROR(INDEX(#REF!,MATCH(B22,#REF!,0)),"")</f>
        <v/>
      </c>
      <c r="I22" s="215" t="str">
        <f t="shared" si="0"/>
        <v/>
      </c>
      <c r="J22" s="216">
        <v>6</v>
      </c>
      <c r="K22" s="78"/>
      <c r="L22" s="78"/>
      <c r="M22" s="201"/>
      <c r="N22" s="201"/>
      <c r="O22" s="203"/>
      <c r="P22" s="203"/>
      <c r="Q22" s="203"/>
      <c r="R22" s="204"/>
      <c r="S22" s="215" t="str">
        <f>IFERROR(INDEX(#REF!,MATCH(M22,#REF!,0)),"")</f>
        <v/>
      </c>
      <c r="T22" s="215"/>
      <c r="U22" s="216"/>
      <c r="V22" s="79"/>
      <c r="X22" s="152"/>
      <c r="Y22" s="152"/>
      <c r="Z22" s="150"/>
      <c r="AA22" s="150"/>
      <c r="AB22" s="150"/>
      <c r="AC22" s="212"/>
      <c r="AD22" s="212"/>
      <c r="AE22" s="214"/>
      <c r="AF22" s="213"/>
      <c r="AG22" s="78"/>
      <c r="AH22" s="152"/>
      <c r="AI22" s="152"/>
      <c r="AJ22" s="150"/>
      <c r="AK22" s="150"/>
      <c r="AL22" s="157"/>
      <c r="AM22" s="153"/>
      <c r="AN22" s="175" t="str">
        <f>IFERROR(INDEX(#REF!,MATCH(AH22,#REF!,0)),"")</f>
        <v/>
      </c>
      <c r="AO22" s="153" t="str">
        <f>IFERROR((#REF!+#REF!),"")</f>
        <v/>
      </c>
      <c r="AP22" s="219" t="str">
        <f>IFERROR(RANK(AO22,AO:AO,0)+COUNTIF($AO$11:AO21,T22),"")</f>
        <v/>
      </c>
      <c r="AR22" s="152"/>
      <c r="AS22" s="152"/>
      <c r="AT22" s="152"/>
      <c r="AU22" s="150"/>
      <c r="AV22" s="150"/>
      <c r="AW22" s="151"/>
      <c r="AX22" s="151"/>
      <c r="AY22" s="153"/>
      <c r="AZ22" s="219"/>
      <c r="BA22" s="78"/>
      <c r="BB22" s="78"/>
      <c r="BC22" s="152" t="s">
        <v>5</v>
      </c>
      <c r="BD22" s="152" t="s">
        <v>5</v>
      </c>
      <c r="BE22" s="150" t="s">
        <v>5</v>
      </c>
      <c r="BF22" s="150" t="s">
        <v>5</v>
      </c>
      <c r="BG22" s="150" t="s">
        <v>5</v>
      </c>
      <c r="BH22" s="150" t="s">
        <v>5</v>
      </c>
      <c r="BI22" s="151" t="str">
        <f>IFERROR(INDEX(#REF!,MATCH(BC22,#REF!,0)),"")</f>
        <v/>
      </c>
      <c r="BJ22" s="153" t="str">
        <f>IFERROR((#REF!+#REF!),"")</f>
        <v/>
      </c>
      <c r="BK22" s="219" t="str">
        <f>IFERROR(RANK(BJ22,BJ:BJ,0)+COUNTIF($BJ$11:BJ21,BJ22),"")</f>
        <v/>
      </c>
      <c r="BL22" s="79"/>
      <c r="BN22" s="78"/>
      <c r="BO22" s="78"/>
    </row>
    <row r="23" spans="2:67" s="73" customFormat="1" ht="18.75" customHeight="1" x14ac:dyDescent="0.3">
      <c r="B23" s="201" t="s">
        <v>127</v>
      </c>
      <c r="C23" s="201" t="s">
        <v>126</v>
      </c>
      <c r="D23" s="203" t="s">
        <v>22</v>
      </c>
      <c r="E23" s="203">
        <v>1</v>
      </c>
      <c r="F23" s="203" t="s">
        <v>21</v>
      </c>
      <c r="G23" s="204">
        <v>7</v>
      </c>
      <c r="H23" s="215" t="str">
        <f>IFERROR(INDEX(#REF!,MATCH(B23,#REF!,0)),"")</f>
        <v/>
      </c>
      <c r="I23" s="215" t="str">
        <f t="shared" si="0"/>
        <v/>
      </c>
      <c r="J23" s="216">
        <v>7</v>
      </c>
      <c r="K23" s="78"/>
      <c r="L23" s="78"/>
      <c r="M23" s="201"/>
      <c r="N23" s="201"/>
      <c r="O23" s="203"/>
      <c r="P23" s="203"/>
      <c r="Q23" s="203"/>
      <c r="R23" s="204"/>
      <c r="S23" s="215" t="str">
        <f>IFERROR(INDEX(#REF!,MATCH(M23,#REF!,0)),"")</f>
        <v/>
      </c>
      <c r="T23" s="215"/>
      <c r="U23" s="216"/>
      <c r="V23" s="79"/>
      <c r="X23" s="152"/>
      <c r="Y23" s="152"/>
      <c r="Z23" s="150"/>
      <c r="AA23" s="150"/>
      <c r="AB23" s="150"/>
      <c r="AC23" s="212"/>
      <c r="AD23" s="212"/>
      <c r="AE23" s="214"/>
      <c r="AF23" s="213"/>
      <c r="AG23" s="78"/>
      <c r="AH23" s="152"/>
      <c r="AI23" s="152"/>
      <c r="AJ23" s="150"/>
      <c r="AK23" s="150"/>
      <c r="AL23" s="157"/>
      <c r="AM23" s="153"/>
      <c r="AN23" s="175" t="str">
        <f>IFERROR(INDEX(#REF!,MATCH(AH23,#REF!,0)),"")</f>
        <v/>
      </c>
      <c r="AO23" s="153" t="str">
        <f>IFERROR((#REF!+#REF!),"")</f>
        <v/>
      </c>
      <c r="AP23" s="219" t="str">
        <f>IFERROR(RANK(AO23,AO:AO,0)+COUNTIF($AO$11:AO22,T23),"")</f>
        <v/>
      </c>
      <c r="AR23" s="152"/>
      <c r="AS23" s="152"/>
      <c r="AT23" s="152"/>
      <c r="AU23" s="150"/>
      <c r="AV23" s="150"/>
      <c r="AW23" s="151"/>
      <c r="AX23" s="151"/>
      <c r="AY23" s="153"/>
      <c r="AZ23" s="219"/>
      <c r="BA23" s="78"/>
      <c r="BB23" s="78"/>
      <c r="BC23" s="152" t="s">
        <v>5</v>
      </c>
      <c r="BD23" s="152" t="s">
        <v>5</v>
      </c>
      <c r="BE23" s="150" t="s">
        <v>5</v>
      </c>
      <c r="BF23" s="150" t="s">
        <v>5</v>
      </c>
      <c r="BG23" s="150" t="s">
        <v>5</v>
      </c>
      <c r="BH23" s="150" t="s">
        <v>5</v>
      </c>
      <c r="BI23" s="151" t="str">
        <f>IFERROR(INDEX(#REF!,MATCH(BC23,#REF!,0)),"")</f>
        <v/>
      </c>
      <c r="BJ23" s="153" t="str">
        <f>IFERROR((#REF!+#REF!),"")</f>
        <v/>
      </c>
      <c r="BK23" s="219" t="str">
        <f>IFERROR(RANK(BJ23,BJ:BJ,0)+COUNTIF($BJ$11:BJ22,BJ23),"")</f>
        <v/>
      </c>
      <c r="BL23" s="79"/>
      <c r="BN23" s="78"/>
      <c r="BO23" s="78"/>
    </row>
    <row r="24" spans="2:67" s="73" customFormat="1" ht="18.75" customHeight="1" x14ac:dyDescent="0.3">
      <c r="B24" s="201" t="s">
        <v>128</v>
      </c>
      <c r="C24" s="201" t="s">
        <v>126</v>
      </c>
      <c r="D24" s="203" t="s">
        <v>22</v>
      </c>
      <c r="E24" s="203">
        <v>1</v>
      </c>
      <c r="F24" s="203" t="s">
        <v>21</v>
      </c>
      <c r="G24" s="204">
        <v>10</v>
      </c>
      <c r="H24" s="215" t="str">
        <f>IFERROR(INDEX(#REF!,MATCH(B24,#REF!,0)),"")</f>
        <v/>
      </c>
      <c r="I24" s="215">
        <v>0</v>
      </c>
      <c r="J24" s="216">
        <v>8</v>
      </c>
      <c r="K24" s="78"/>
      <c r="L24" s="78"/>
      <c r="M24" s="201"/>
      <c r="N24" s="201"/>
      <c r="O24" s="203"/>
      <c r="P24" s="203"/>
      <c r="Q24" s="203"/>
      <c r="R24" s="204"/>
      <c r="S24" s="215" t="str">
        <f>IFERROR(INDEX(#REF!,MATCH(M24,#REF!,0)),"")</f>
        <v/>
      </c>
      <c r="T24" s="215"/>
      <c r="U24" s="216"/>
      <c r="V24" s="79"/>
      <c r="X24" s="152"/>
      <c r="Y24" s="152"/>
      <c r="Z24" s="150"/>
      <c r="AA24" s="150"/>
      <c r="AB24" s="150"/>
      <c r="AC24" s="212"/>
      <c r="AD24" s="212"/>
      <c r="AE24" s="214"/>
      <c r="AF24" s="213"/>
      <c r="AG24" s="78"/>
      <c r="AH24" s="152" t="s">
        <v>5</v>
      </c>
      <c r="AI24" s="152" t="s">
        <v>5</v>
      </c>
      <c r="AJ24" s="150" t="s">
        <v>5</v>
      </c>
      <c r="AK24" s="150" t="s">
        <v>5</v>
      </c>
      <c r="AL24" s="157" t="s">
        <v>5</v>
      </c>
      <c r="AM24" s="153"/>
      <c r="AN24" s="175" t="str">
        <f>IFERROR(INDEX(#REF!,MATCH(AH24,#REF!,0)),"")</f>
        <v/>
      </c>
      <c r="AO24" s="153" t="str">
        <f>IFERROR((#REF!+#REF!),"")</f>
        <v/>
      </c>
      <c r="AP24" s="219" t="str">
        <f>IFERROR(RANK(AO24,AO:AO,0)+COUNTIF($AO$11:AO23,T24),"")</f>
        <v/>
      </c>
      <c r="AR24" s="152"/>
      <c r="AS24" s="152"/>
      <c r="AT24" s="152"/>
      <c r="AU24" s="150"/>
      <c r="AV24" s="150"/>
      <c r="AW24" s="151"/>
      <c r="AX24" s="151"/>
      <c r="AY24" s="153"/>
      <c r="AZ24" s="219"/>
      <c r="BA24" s="78"/>
      <c r="BB24" s="78"/>
      <c r="BC24" s="152" t="s">
        <v>5</v>
      </c>
      <c r="BD24" s="152" t="s">
        <v>5</v>
      </c>
      <c r="BE24" s="150" t="s">
        <v>5</v>
      </c>
      <c r="BF24" s="150" t="s">
        <v>5</v>
      </c>
      <c r="BG24" s="150" t="s">
        <v>5</v>
      </c>
      <c r="BH24" s="150" t="s">
        <v>5</v>
      </c>
      <c r="BI24" s="151" t="str">
        <f>IFERROR(INDEX(#REF!,MATCH(BC24,#REF!,0)),"")</f>
        <v/>
      </c>
      <c r="BJ24" s="153" t="str">
        <f>IFERROR((#REF!+#REF!),"")</f>
        <v/>
      </c>
      <c r="BK24" s="219" t="str">
        <f>IFERROR(RANK(BJ24,BJ:BJ,0)+COUNTIF($BJ$11:BJ23,BJ24),"")</f>
        <v/>
      </c>
      <c r="BL24" s="79"/>
      <c r="BN24" s="78"/>
      <c r="BO24" s="78"/>
    </row>
    <row r="25" spans="2:67" s="73" customFormat="1" ht="18.75" customHeight="1" x14ac:dyDescent="0.3">
      <c r="B25" s="201" t="s">
        <v>129</v>
      </c>
      <c r="C25" s="201" t="s">
        <v>15</v>
      </c>
      <c r="D25" s="203" t="s">
        <v>22</v>
      </c>
      <c r="E25" s="203">
        <v>1</v>
      </c>
      <c r="F25" s="203" t="s">
        <v>21</v>
      </c>
      <c r="G25" s="204">
        <v>9.5</v>
      </c>
      <c r="H25" s="215" t="str">
        <f>IFERROR(INDEX(#REF!,MATCH(B25,#REF!,0)),"")</f>
        <v/>
      </c>
      <c r="I25" s="215">
        <v>0</v>
      </c>
      <c r="J25" s="216">
        <f>IFERROR(RANK(I25,I:I,0)+COUNTIF($I$11:I24,I25),"")</f>
        <v>2</v>
      </c>
      <c r="K25" s="78"/>
      <c r="L25" s="78"/>
      <c r="M25" s="201"/>
      <c r="N25" s="201"/>
      <c r="O25" s="203"/>
      <c r="P25" s="203"/>
      <c r="Q25" s="203"/>
      <c r="R25" s="204"/>
      <c r="S25" s="215" t="str">
        <f>IFERROR(INDEX(#REF!,MATCH(M25,#REF!,0)),"")</f>
        <v/>
      </c>
      <c r="T25" s="215"/>
      <c r="U25" s="216"/>
      <c r="V25" s="79"/>
      <c r="X25" s="152"/>
      <c r="Y25" s="152"/>
      <c r="Z25" s="150"/>
      <c r="AA25" s="150"/>
      <c r="AB25" s="150"/>
      <c r="AC25" s="212"/>
      <c r="AD25" s="212"/>
      <c r="AE25" s="214"/>
      <c r="AF25" s="213"/>
      <c r="AG25" s="78"/>
      <c r="AH25" s="152" t="s">
        <v>5</v>
      </c>
      <c r="AI25" s="152" t="s">
        <v>5</v>
      </c>
      <c r="AJ25" s="150" t="s">
        <v>5</v>
      </c>
      <c r="AK25" s="150" t="s">
        <v>5</v>
      </c>
      <c r="AL25" s="157" t="s">
        <v>5</v>
      </c>
      <c r="AM25" s="153"/>
      <c r="AN25" s="175" t="str">
        <f>IFERROR(INDEX(#REF!,MATCH(AH25,#REF!,0)),"")</f>
        <v/>
      </c>
      <c r="AO25" s="153" t="str">
        <f>IFERROR((#REF!+#REF!),"")</f>
        <v/>
      </c>
      <c r="AP25" s="219" t="str">
        <f>IFERROR(RANK(AO25,AO:AO,0)+COUNTIF($AO$11:AO24,T25),"")</f>
        <v/>
      </c>
      <c r="AR25" s="152"/>
      <c r="AS25" s="152"/>
      <c r="AT25" s="152"/>
      <c r="AU25" s="150"/>
      <c r="AV25" s="150"/>
      <c r="AW25" s="151"/>
      <c r="AX25" s="151"/>
      <c r="AY25" s="153"/>
      <c r="AZ25" s="219"/>
      <c r="BA25" s="78"/>
      <c r="BB25" s="78"/>
      <c r="BC25" s="152" t="s">
        <v>5</v>
      </c>
      <c r="BD25" s="152" t="s">
        <v>5</v>
      </c>
      <c r="BE25" s="150" t="s">
        <v>5</v>
      </c>
      <c r="BF25" s="150" t="s">
        <v>5</v>
      </c>
      <c r="BG25" s="150" t="s">
        <v>5</v>
      </c>
      <c r="BH25" s="150" t="s">
        <v>5</v>
      </c>
      <c r="BI25" s="151" t="str">
        <f>IFERROR(INDEX(#REF!,MATCH(BC25,#REF!,0)),"")</f>
        <v/>
      </c>
      <c r="BJ25" s="153" t="str">
        <f>IFERROR((#REF!+#REF!),"")</f>
        <v/>
      </c>
      <c r="BK25" s="219" t="str">
        <f>IFERROR(RANK(BJ25,BJ:BJ,0)+COUNTIF($BJ$11:BJ24,BJ25),"")</f>
        <v/>
      </c>
      <c r="BL25" s="79"/>
      <c r="BN25" s="78"/>
      <c r="BO25" s="78"/>
    </row>
    <row r="26" spans="2:67" s="73" customFormat="1" ht="18.75" customHeight="1" x14ac:dyDescent="0.3">
      <c r="B26" s="152" t="s">
        <v>5</v>
      </c>
      <c r="C26" s="152" t="s">
        <v>5</v>
      </c>
      <c r="D26" s="150" t="s">
        <v>5</v>
      </c>
      <c r="E26" s="150" t="s">
        <v>5</v>
      </c>
      <c r="F26" s="150" t="s">
        <v>5</v>
      </c>
      <c r="G26" s="151" t="s">
        <v>5</v>
      </c>
      <c r="H26" s="215" t="str">
        <f>IFERROR(INDEX(#REF!,MATCH(B26,#REF!,0)),"")</f>
        <v/>
      </c>
      <c r="I26" s="217" t="str">
        <f>IFERROR((#REF!+#REF!),"")</f>
        <v/>
      </c>
      <c r="J26" s="216" t="str">
        <f>IFERROR(RANK(I26,I:I,0)+COUNTIF($I$11:I25,I26),"")</f>
        <v/>
      </c>
      <c r="K26" s="78"/>
      <c r="L26" s="78"/>
      <c r="M26" s="152" t="s">
        <v>5</v>
      </c>
      <c r="N26" s="152" t="s">
        <v>5</v>
      </c>
      <c r="O26" s="150" t="s">
        <v>5</v>
      </c>
      <c r="P26" s="150" t="s">
        <v>5</v>
      </c>
      <c r="Q26" s="150" t="s">
        <v>5</v>
      </c>
      <c r="R26" s="151" t="s">
        <v>5</v>
      </c>
      <c r="S26" s="215" t="str">
        <f>IFERROR(INDEX(#REF!,MATCH(M26,#REF!,0)),"")</f>
        <v/>
      </c>
      <c r="T26" s="217"/>
      <c r="U26" s="216"/>
      <c r="V26" s="79"/>
      <c r="X26" s="152"/>
      <c r="Y26" s="152"/>
      <c r="Z26" s="150"/>
      <c r="AA26" s="150"/>
      <c r="AB26" s="150"/>
      <c r="AC26" s="212"/>
      <c r="AD26" s="212"/>
      <c r="AE26" s="214"/>
      <c r="AF26" s="213"/>
      <c r="AG26" s="78"/>
      <c r="AH26" s="152" t="s">
        <v>5</v>
      </c>
      <c r="AI26" s="152" t="s">
        <v>5</v>
      </c>
      <c r="AJ26" s="150" t="s">
        <v>5</v>
      </c>
      <c r="AK26" s="150" t="s">
        <v>5</v>
      </c>
      <c r="AL26" s="157" t="s">
        <v>5</v>
      </c>
      <c r="AM26" s="153"/>
      <c r="AN26" s="175" t="str">
        <f>IFERROR(INDEX(#REF!,MATCH(AH26,#REF!,0)),"")</f>
        <v/>
      </c>
      <c r="AO26" s="153" t="str">
        <f>IFERROR((#REF!+#REF!),"")</f>
        <v/>
      </c>
      <c r="AP26" s="219" t="str">
        <f>IFERROR(RANK(AO26,AO:AO,0)+COUNTIF($AO$11:AO25,T26),"")</f>
        <v/>
      </c>
      <c r="AR26" s="152"/>
      <c r="AS26" s="152"/>
      <c r="AT26" s="152"/>
      <c r="AU26" s="150"/>
      <c r="AV26" s="150"/>
      <c r="AW26" s="151"/>
      <c r="AX26" s="151"/>
      <c r="AY26" s="153"/>
      <c r="AZ26" s="219"/>
      <c r="BA26" s="78"/>
      <c r="BB26" s="78"/>
      <c r="BC26" s="152" t="s">
        <v>5</v>
      </c>
      <c r="BD26" s="152" t="s">
        <v>5</v>
      </c>
      <c r="BE26" s="150" t="s">
        <v>5</v>
      </c>
      <c r="BF26" s="150" t="s">
        <v>5</v>
      </c>
      <c r="BG26" s="150" t="s">
        <v>5</v>
      </c>
      <c r="BH26" s="150" t="s">
        <v>5</v>
      </c>
      <c r="BI26" s="151" t="str">
        <f>IFERROR(INDEX(#REF!,MATCH(BC26,#REF!,0)),"")</f>
        <v/>
      </c>
      <c r="BJ26" s="153" t="str">
        <f>IFERROR((#REF!+#REF!),"")</f>
        <v/>
      </c>
      <c r="BK26" s="219" t="str">
        <f>IFERROR(RANK(BJ26,BJ:BJ,0)+COUNTIF($BJ$11:BJ25,BJ26),"")</f>
        <v/>
      </c>
      <c r="BL26" s="79"/>
      <c r="BN26" s="78"/>
      <c r="BO26" s="78"/>
    </row>
    <row r="27" spans="2:67" s="73" customFormat="1" ht="18.75" customHeight="1" x14ac:dyDescent="0.3">
      <c r="B27" s="152" t="s">
        <v>5</v>
      </c>
      <c r="C27" s="152" t="s">
        <v>5</v>
      </c>
      <c r="D27" s="150" t="s">
        <v>5</v>
      </c>
      <c r="E27" s="150" t="s">
        <v>5</v>
      </c>
      <c r="F27" s="150" t="s">
        <v>5</v>
      </c>
      <c r="G27" s="151" t="s">
        <v>5</v>
      </c>
      <c r="H27" s="215" t="str">
        <f>IFERROR(INDEX(#REF!,MATCH(B27,#REF!,0)),"")</f>
        <v/>
      </c>
      <c r="I27" s="217" t="str">
        <f>IFERROR((#REF!+#REF!),"")</f>
        <v/>
      </c>
      <c r="J27" s="216" t="str">
        <f>IFERROR(RANK(I27,I:I,0)+COUNTIF($I$11:I26,I27),"")</f>
        <v/>
      </c>
      <c r="K27" s="78"/>
      <c r="L27" s="78"/>
      <c r="M27" s="80" t="s">
        <v>5</v>
      </c>
      <c r="N27" s="80" t="s">
        <v>5</v>
      </c>
      <c r="O27" s="76" t="s">
        <v>5</v>
      </c>
      <c r="P27" s="76" t="s">
        <v>5</v>
      </c>
      <c r="Q27" s="157" t="s">
        <v>5</v>
      </c>
      <c r="R27" s="76" t="s">
        <v>5</v>
      </c>
      <c r="S27" s="151" t="str">
        <f>IFERROR(INDEX(#REF!,MATCH(M27,#REF!,0)),"")</f>
        <v/>
      </c>
      <c r="T27" s="180"/>
      <c r="U27" s="181"/>
      <c r="V27" s="79"/>
      <c r="X27" s="152"/>
      <c r="Y27" s="152"/>
      <c r="Z27" s="150"/>
      <c r="AA27" s="150"/>
      <c r="AB27" s="150"/>
      <c r="AC27" s="212"/>
      <c r="AD27" s="212"/>
      <c r="AE27" s="214"/>
      <c r="AF27" s="213"/>
      <c r="AG27" s="78"/>
      <c r="AH27" s="152" t="s">
        <v>5</v>
      </c>
      <c r="AI27" s="152" t="s">
        <v>5</v>
      </c>
      <c r="AJ27" s="150" t="s">
        <v>5</v>
      </c>
      <c r="AK27" s="150" t="s">
        <v>5</v>
      </c>
      <c r="AL27" s="157" t="s">
        <v>5</v>
      </c>
      <c r="AM27" s="153"/>
      <c r="AN27" s="175" t="str">
        <f>IFERROR(INDEX(#REF!,MATCH(AH27,#REF!,0)),"")</f>
        <v/>
      </c>
      <c r="AO27" s="153" t="str">
        <f>IFERROR((#REF!+#REF!),"")</f>
        <v/>
      </c>
      <c r="AP27" s="219" t="str">
        <f>IFERROR(RANK(AO27,AO:AO,0)+COUNTIF($AO$11:AO26,T27),"")</f>
        <v/>
      </c>
      <c r="AR27" s="152"/>
      <c r="AS27" s="152"/>
      <c r="AT27" s="152"/>
      <c r="AU27" s="150"/>
      <c r="AV27" s="150"/>
      <c r="AW27" s="151"/>
      <c r="AX27" s="151"/>
      <c r="AY27" s="153"/>
      <c r="AZ27" s="219"/>
      <c r="BA27" s="78"/>
      <c r="BB27" s="78"/>
      <c r="BC27" s="152" t="s">
        <v>5</v>
      </c>
      <c r="BD27" s="152" t="s">
        <v>5</v>
      </c>
      <c r="BE27" s="150" t="s">
        <v>5</v>
      </c>
      <c r="BF27" s="150" t="s">
        <v>5</v>
      </c>
      <c r="BG27" s="150" t="s">
        <v>5</v>
      </c>
      <c r="BH27" s="150" t="s">
        <v>5</v>
      </c>
      <c r="BI27" s="151" t="str">
        <f>IFERROR(INDEX(#REF!,MATCH(BC27,#REF!,0)),"")</f>
        <v/>
      </c>
      <c r="BJ27" s="153" t="str">
        <f>IFERROR((#REF!+#REF!),"")</f>
        <v/>
      </c>
      <c r="BK27" s="219" t="str">
        <f>IFERROR(RANK(BJ27,BJ:BJ,0)+COUNTIF($BJ$11:BJ26,BJ27),"")</f>
        <v/>
      </c>
      <c r="BL27" s="79"/>
      <c r="BN27" s="78"/>
      <c r="BO27" s="78"/>
    </row>
    <row r="28" spans="2:67" s="73" customFormat="1" ht="18.75" customHeight="1" x14ac:dyDescent="0.3">
      <c r="B28" s="152" t="s">
        <v>5</v>
      </c>
      <c r="C28" s="152" t="s">
        <v>5</v>
      </c>
      <c r="D28" s="150" t="s">
        <v>5</v>
      </c>
      <c r="E28" s="150" t="s">
        <v>5</v>
      </c>
      <c r="F28" s="150" t="s">
        <v>5</v>
      </c>
      <c r="G28" s="151" t="s">
        <v>5</v>
      </c>
      <c r="H28" s="215" t="str">
        <f>IFERROR(INDEX(#REF!,MATCH(B28,#REF!,0)),"")</f>
        <v/>
      </c>
      <c r="I28" s="217" t="str">
        <f>IFERROR((#REF!+#REF!),"")</f>
        <v/>
      </c>
      <c r="J28" s="216" t="str">
        <f>IFERROR(RANK(I28,I:I,0)+COUNTIF($I$11:I27,I28),"")</f>
        <v/>
      </c>
      <c r="K28" s="78"/>
      <c r="L28" s="78"/>
      <c r="M28" s="80" t="s">
        <v>5</v>
      </c>
      <c r="N28" s="80" t="s">
        <v>5</v>
      </c>
      <c r="O28" s="76" t="s">
        <v>5</v>
      </c>
      <c r="P28" s="76" t="s">
        <v>5</v>
      </c>
      <c r="Q28" s="157" t="s">
        <v>5</v>
      </c>
      <c r="R28" s="76" t="s">
        <v>5</v>
      </c>
      <c r="S28" s="151" t="str">
        <f>IFERROR(INDEX(#REF!,MATCH(M28,#REF!,0)),"")</f>
        <v/>
      </c>
      <c r="T28" s="180" t="str">
        <f>IFERROR((#REF!+#REF!),"")</f>
        <v/>
      </c>
      <c r="U28" s="181" t="str">
        <f>IFERROR(RANK(T28,T:T,0)+COUNTIF($T$11:T27,T28),"")</f>
        <v/>
      </c>
      <c r="V28" s="79"/>
      <c r="X28" s="152"/>
      <c r="Y28" s="152"/>
      <c r="Z28" s="150"/>
      <c r="AA28" s="150"/>
      <c r="AB28" s="150"/>
      <c r="AC28" s="212"/>
      <c r="AD28" s="212"/>
      <c r="AE28" s="214"/>
      <c r="AF28" s="213"/>
      <c r="AG28" s="78"/>
      <c r="AH28" s="152" t="s">
        <v>5</v>
      </c>
      <c r="AI28" s="152" t="s">
        <v>5</v>
      </c>
      <c r="AJ28" s="150" t="s">
        <v>5</v>
      </c>
      <c r="AK28" s="150" t="s">
        <v>5</v>
      </c>
      <c r="AL28" s="157" t="s">
        <v>5</v>
      </c>
      <c r="AM28" s="153"/>
      <c r="AN28" s="175" t="str">
        <f>IFERROR(INDEX(#REF!,MATCH(AH28,#REF!,0)),"")</f>
        <v/>
      </c>
      <c r="AO28" s="153" t="str">
        <f>IFERROR((#REF!+#REF!),"")</f>
        <v/>
      </c>
      <c r="AP28" s="219" t="str">
        <f>IFERROR(RANK(AO28,AO:AO,0)+COUNTIF($AO$11:AO27,T28),"")</f>
        <v/>
      </c>
      <c r="AR28" s="152"/>
      <c r="AS28" s="152"/>
      <c r="AT28" s="152"/>
      <c r="AU28" s="150"/>
      <c r="AV28" s="150"/>
      <c r="AW28" s="151"/>
      <c r="AX28" s="151"/>
      <c r="AY28" s="153"/>
      <c r="AZ28" s="219"/>
      <c r="BA28" s="78"/>
      <c r="BB28" s="78"/>
      <c r="BC28" s="152" t="s">
        <v>5</v>
      </c>
      <c r="BD28" s="152" t="s">
        <v>5</v>
      </c>
      <c r="BE28" s="150" t="s">
        <v>5</v>
      </c>
      <c r="BF28" s="150" t="s">
        <v>5</v>
      </c>
      <c r="BG28" s="150" t="s">
        <v>5</v>
      </c>
      <c r="BH28" s="150" t="s">
        <v>5</v>
      </c>
      <c r="BI28" s="151" t="str">
        <f>IFERROR(INDEX(#REF!,MATCH(BC28,#REF!,0)),"")</f>
        <v/>
      </c>
      <c r="BJ28" s="153" t="str">
        <f>IFERROR((#REF!+#REF!),"")</f>
        <v/>
      </c>
      <c r="BK28" s="219" t="str">
        <f>IFERROR(RANK(BJ28,BJ:BJ,0)+COUNTIF($BJ$11:BJ27,BJ28),"")</f>
        <v/>
      </c>
      <c r="BL28" s="79"/>
      <c r="BN28" s="78"/>
      <c r="BO28" s="78"/>
    </row>
    <row r="29" spans="2:67" s="73" customFormat="1" ht="18.75" customHeight="1" x14ac:dyDescent="0.3">
      <c r="B29" s="152" t="s">
        <v>5</v>
      </c>
      <c r="C29" s="152" t="s">
        <v>5</v>
      </c>
      <c r="D29" s="150" t="s">
        <v>5</v>
      </c>
      <c r="E29" s="150" t="s">
        <v>5</v>
      </c>
      <c r="F29" s="150" t="s">
        <v>5</v>
      </c>
      <c r="G29" s="151" t="s">
        <v>5</v>
      </c>
      <c r="H29" s="215" t="str">
        <f>IFERROR(INDEX(#REF!,MATCH(B29,#REF!,0)),"")</f>
        <v/>
      </c>
      <c r="I29" s="217" t="str">
        <f>IFERROR((#REF!+#REF!),"")</f>
        <v/>
      </c>
      <c r="J29" s="216" t="str">
        <f>IFERROR(RANK(I29,I:I,0)+COUNTIF($I$11:I28,I29),"")</f>
        <v/>
      </c>
      <c r="K29" s="78"/>
      <c r="L29" s="78"/>
      <c r="M29" s="80" t="s">
        <v>5</v>
      </c>
      <c r="N29" s="80" t="s">
        <v>5</v>
      </c>
      <c r="O29" s="76" t="s">
        <v>5</v>
      </c>
      <c r="P29" s="76" t="s">
        <v>5</v>
      </c>
      <c r="Q29" s="157" t="s">
        <v>5</v>
      </c>
      <c r="R29" s="76" t="s">
        <v>5</v>
      </c>
      <c r="S29" s="151" t="str">
        <f>IFERROR(INDEX(#REF!,MATCH(M29,#REF!,0)),"")</f>
        <v/>
      </c>
      <c r="T29" s="180" t="str">
        <f>IFERROR((#REF!+#REF!),"")</f>
        <v/>
      </c>
      <c r="U29" s="181" t="str">
        <f>IFERROR(RANK(T29,T:T,0)+COUNTIF($T$11:T28,T29),"")</f>
        <v/>
      </c>
      <c r="V29" s="79"/>
      <c r="X29" s="152"/>
      <c r="Y29" s="152"/>
      <c r="Z29" s="150"/>
      <c r="AA29" s="150"/>
      <c r="AB29" s="150"/>
      <c r="AC29" s="212"/>
      <c r="AD29" s="212"/>
      <c r="AE29" s="214"/>
      <c r="AF29" s="213"/>
      <c r="AG29" s="78"/>
      <c r="AH29" s="152" t="s">
        <v>5</v>
      </c>
      <c r="AI29" s="152" t="s">
        <v>5</v>
      </c>
      <c r="AJ29" s="150" t="s">
        <v>5</v>
      </c>
      <c r="AK29" s="150" t="s">
        <v>5</v>
      </c>
      <c r="AL29" s="157" t="s">
        <v>5</v>
      </c>
      <c r="AM29" s="153"/>
      <c r="AN29" s="175" t="str">
        <f>IFERROR(INDEX(#REF!,MATCH(AH29,#REF!,0)),"")</f>
        <v/>
      </c>
      <c r="AO29" s="153" t="str">
        <f>IFERROR((#REF!+#REF!),"")</f>
        <v/>
      </c>
      <c r="AP29" s="219" t="str">
        <f>IFERROR(RANK(AO29,AO:AO,0)+COUNTIF($AO$11:AO28,T29),"")</f>
        <v/>
      </c>
      <c r="AR29" s="152"/>
      <c r="AS29" s="152"/>
      <c r="AT29" s="152"/>
      <c r="AU29" s="150"/>
      <c r="AV29" s="150"/>
      <c r="AW29" s="151"/>
      <c r="AX29" s="151"/>
      <c r="AY29" s="153"/>
      <c r="AZ29" s="219"/>
      <c r="BA29" s="78"/>
      <c r="BB29" s="78"/>
      <c r="BC29" s="152" t="s">
        <v>5</v>
      </c>
      <c r="BD29" s="152" t="s">
        <v>5</v>
      </c>
      <c r="BE29" s="150" t="s">
        <v>5</v>
      </c>
      <c r="BF29" s="150" t="s">
        <v>5</v>
      </c>
      <c r="BG29" s="150" t="s">
        <v>5</v>
      </c>
      <c r="BH29" s="150" t="s">
        <v>5</v>
      </c>
      <c r="BI29" s="151" t="str">
        <f>IFERROR(INDEX(#REF!,MATCH(BC29,#REF!,0)),"")</f>
        <v/>
      </c>
      <c r="BJ29" s="153" t="str">
        <f>IFERROR((#REF!+#REF!),"")</f>
        <v/>
      </c>
      <c r="BK29" s="219" t="str">
        <f>IFERROR(RANK(BJ29,BJ:BJ,0)+COUNTIF($BJ$11:BJ28,BJ29),"")</f>
        <v/>
      </c>
      <c r="BL29" s="79"/>
      <c r="BN29" s="78"/>
      <c r="BO29" s="78"/>
    </row>
    <row r="30" spans="2:67" s="73" customFormat="1" ht="18.75" customHeight="1" x14ac:dyDescent="0.3">
      <c r="B30" s="152" t="s">
        <v>5</v>
      </c>
      <c r="C30" s="152" t="s">
        <v>5</v>
      </c>
      <c r="D30" s="150" t="s">
        <v>5</v>
      </c>
      <c r="E30" s="150" t="s">
        <v>5</v>
      </c>
      <c r="F30" s="150" t="s">
        <v>5</v>
      </c>
      <c r="G30" s="151" t="s">
        <v>5</v>
      </c>
      <c r="H30" s="215" t="str">
        <f>IFERROR(INDEX(#REF!,MATCH(B30,#REF!,0)),"")</f>
        <v/>
      </c>
      <c r="I30" s="217" t="str">
        <f>IFERROR((#REF!+#REF!),"")</f>
        <v/>
      </c>
      <c r="J30" s="216" t="str">
        <f>IFERROR(RANK(I30,I:I,0)+COUNTIF($I$11:I29,I30),"")</f>
        <v/>
      </c>
      <c r="K30" s="78"/>
      <c r="L30" s="78"/>
      <c r="M30" s="80" t="s">
        <v>5</v>
      </c>
      <c r="N30" s="80" t="s">
        <v>5</v>
      </c>
      <c r="O30" s="76" t="s">
        <v>5</v>
      </c>
      <c r="P30" s="76" t="s">
        <v>5</v>
      </c>
      <c r="Q30" s="157" t="s">
        <v>5</v>
      </c>
      <c r="R30" s="76" t="s">
        <v>5</v>
      </c>
      <c r="S30" s="151" t="str">
        <f>IFERROR(INDEX(#REF!,MATCH(M30,#REF!,0)),"")</f>
        <v/>
      </c>
      <c r="T30" s="180" t="str">
        <f>IFERROR((#REF!+#REF!),"")</f>
        <v/>
      </c>
      <c r="U30" s="181" t="str">
        <f>IFERROR(RANK(T30,T:T,0)+COUNTIF($T$11:T29,T30),"")</f>
        <v/>
      </c>
      <c r="V30" s="79"/>
      <c r="X30" s="152"/>
      <c r="Y30" s="152"/>
      <c r="Z30" s="150"/>
      <c r="AA30" s="150"/>
      <c r="AB30" s="150"/>
      <c r="AC30" s="212"/>
      <c r="AD30" s="212"/>
      <c r="AE30" s="214"/>
      <c r="AF30" s="213"/>
      <c r="AG30" s="78"/>
      <c r="AH30" s="152" t="s">
        <v>5</v>
      </c>
      <c r="AI30" s="152" t="s">
        <v>5</v>
      </c>
      <c r="AJ30" s="150" t="s">
        <v>5</v>
      </c>
      <c r="AK30" s="150" t="s">
        <v>5</v>
      </c>
      <c r="AL30" s="157" t="s">
        <v>5</v>
      </c>
      <c r="AM30" s="153"/>
      <c r="AN30" s="175" t="str">
        <f>IFERROR(INDEX(#REF!,MATCH(AH30,#REF!,0)),"")</f>
        <v/>
      </c>
      <c r="AO30" s="153" t="str">
        <f>IFERROR((#REF!+#REF!),"")</f>
        <v/>
      </c>
      <c r="AP30" s="219" t="str">
        <f>IFERROR(RANK(AO30,AO:AO,0)+COUNTIF($AO$11:AO29,T30),"")</f>
        <v/>
      </c>
      <c r="AR30" s="152"/>
      <c r="AS30" s="152"/>
      <c r="AT30" s="152"/>
      <c r="AU30" s="150"/>
      <c r="AV30" s="150"/>
      <c r="AW30" s="151"/>
      <c r="AX30" s="151"/>
      <c r="AY30" s="153"/>
      <c r="AZ30" s="219"/>
      <c r="BA30" s="78"/>
      <c r="BB30" s="78"/>
      <c r="BC30" s="152" t="s">
        <v>5</v>
      </c>
      <c r="BD30" s="152" t="s">
        <v>5</v>
      </c>
      <c r="BE30" s="150" t="s">
        <v>5</v>
      </c>
      <c r="BF30" s="150" t="s">
        <v>5</v>
      </c>
      <c r="BG30" s="150" t="s">
        <v>5</v>
      </c>
      <c r="BH30" s="150" t="s">
        <v>5</v>
      </c>
      <c r="BI30" s="151" t="str">
        <f>IFERROR(INDEX(#REF!,MATCH(BC30,#REF!,0)),"")</f>
        <v/>
      </c>
      <c r="BJ30" s="153" t="str">
        <f>IFERROR((#REF!+#REF!),"")</f>
        <v/>
      </c>
      <c r="BK30" s="219" t="str">
        <f>IFERROR(RANK(BJ30,BJ:BJ,0)+COUNTIF($BJ$11:BJ29,BJ30),"")</f>
        <v/>
      </c>
      <c r="BL30" s="79"/>
      <c r="BN30" s="78"/>
      <c r="BO30" s="78"/>
    </row>
    <row r="31" spans="2:67" s="73" customFormat="1" ht="18.75" customHeight="1" x14ac:dyDescent="0.3">
      <c r="B31" s="152" t="s">
        <v>5</v>
      </c>
      <c r="C31" s="152" t="s">
        <v>5</v>
      </c>
      <c r="D31" s="150" t="s">
        <v>5</v>
      </c>
      <c r="E31" s="150" t="s">
        <v>5</v>
      </c>
      <c r="F31" s="150" t="s">
        <v>5</v>
      </c>
      <c r="G31" s="151" t="s">
        <v>5</v>
      </c>
      <c r="H31" s="215" t="str">
        <f>IFERROR(INDEX(#REF!,MATCH(B31,#REF!,0)),"")</f>
        <v/>
      </c>
      <c r="I31" s="217" t="str">
        <f>IFERROR((#REF!+#REF!),"")</f>
        <v/>
      </c>
      <c r="J31" s="216" t="str">
        <f>IFERROR(RANK(I31,I:I,0)+COUNTIF($I$11:I30,I31),"")</f>
        <v/>
      </c>
      <c r="K31" s="78"/>
      <c r="L31" s="78"/>
      <c r="M31" s="80" t="s">
        <v>5</v>
      </c>
      <c r="N31" s="80" t="s">
        <v>5</v>
      </c>
      <c r="O31" s="76" t="s">
        <v>5</v>
      </c>
      <c r="P31" s="76" t="s">
        <v>5</v>
      </c>
      <c r="Q31" s="157" t="s">
        <v>5</v>
      </c>
      <c r="R31" s="76" t="s">
        <v>5</v>
      </c>
      <c r="S31" s="151" t="str">
        <f>IFERROR(INDEX(#REF!,MATCH(M31,#REF!,0)),"")</f>
        <v/>
      </c>
      <c r="T31" s="180" t="str">
        <f>IFERROR((#REF!+#REF!),"")</f>
        <v/>
      </c>
      <c r="U31" s="181" t="str">
        <f>IFERROR(RANK(T31,T:T,0)+COUNTIF($T$11:T30,T31),"")</f>
        <v/>
      </c>
      <c r="V31" s="79"/>
      <c r="X31" s="152"/>
      <c r="Y31" s="152"/>
      <c r="Z31" s="150"/>
      <c r="AA31" s="150"/>
      <c r="AB31" s="150"/>
      <c r="AC31" s="212"/>
      <c r="AD31" s="212"/>
      <c r="AE31" s="214"/>
      <c r="AF31" s="213"/>
      <c r="AG31" s="78"/>
      <c r="AH31" s="152" t="s">
        <v>5</v>
      </c>
      <c r="AI31" s="152" t="s">
        <v>5</v>
      </c>
      <c r="AJ31" s="150" t="s">
        <v>5</v>
      </c>
      <c r="AK31" s="150" t="s">
        <v>5</v>
      </c>
      <c r="AL31" s="157" t="s">
        <v>5</v>
      </c>
      <c r="AM31" s="153"/>
      <c r="AN31" s="175" t="str">
        <f>IFERROR(INDEX(#REF!,MATCH(AH31,#REF!,0)),"")</f>
        <v/>
      </c>
      <c r="AO31" s="153" t="str">
        <f>IFERROR((#REF!+#REF!),"")</f>
        <v/>
      </c>
      <c r="AP31" s="219" t="str">
        <f>IFERROR(RANK(AO31,AO:AO,0)+COUNTIF($AO$11:AO30,T31),"")</f>
        <v/>
      </c>
      <c r="AR31" s="152"/>
      <c r="AS31" s="152"/>
      <c r="AT31" s="152"/>
      <c r="AU31" s="150"/>
      <c r="AV31" s="150"/>
      <c r="AW31" s="151"/>
      <c r="AX31" s="151"/>
      <c r="AY31" s="153"/>
      <c r="AZ31" s="219"/>
      <c r="BA31" s="78"/>
      <c r="BB31" s="78"/>
      <c r="BC31" s="152" t="s">
        <v>5</v>
      </c>
      <c r="BD31" s="152" t="s">
        <v>5</v>
      </c>
      <c r="BE31" s="150" t="s">
        <v>5</v>
      </c>
      <c r="BF31" s="150" t="s">
        <v>5</v>
      </c>
      <c r="BG31" s="150" t="s">
        <v>5</v>
      </c>
      <c r="BH31" s="150" t="s">
        <v>5</v>
      </c>
      <c r="BI31" s="151" t="str">
        <f>IFERROR(INDEX(#REF!,MATCH(BC31,#REF!,0)),"")</f>
        <v/>
      </c>
      <c r="BJ31" s="153" t="str">
        <f>IFERROR((#REF!+#REF!),"")</f>
        <v/>
      </c>
      <c r="BK31" s="219" t="str">
        <f>IFERROR(RANK(BJ31,BJ:BJ,0)+COUNTIF($BJ$11:BJ30,BJ31),"")</f>
        <v/>
      </c>
      <c r="BL31" s="79"/>
      <c r="BN31" s="78"/>
      <c r="BO31" s="78"/>
    </row>
    <row r="32" spans="2:67" s="73" customFormat="1" ht="18.75" customHeight="1" x14ac:dyDescent="0.3">
      <c r="B32" s="152" t="s">
        <v>5</v>
      </c>
      <c r="C32" s="152" t="s">
        <v>5</v>
      </c>
      <c r="D32" s="150" t="s">
        <v>5</v>
      </c>
      <c r="E32" s="150" t="s">
        <v>5</v>
      </c>
      <c r="F32" s="150" t="s">
        <v>5</v>
      </c>
      <c r="G32" s="151" t="s">
        <v>5</v>
      </c>
      <c r="H32" s="215" t="str">
        <f>IFERROR(INDEX(#REF!,MATCH(B32,#REF!,0)),"")</f>
        <v/>
      </c>
      <c r="I32" s="217" t="str">
        <f>IFERROR((#REF!+#REF!),"")</f>
        <v/>
      </c>
      <c r="J32" s="216" t="str">
        <f>IFERROR(RANK(I32,I:I,0)+COUNTIF($I$11:I31,I32),"")</f>
        <v/>
      </c>
      <c r="K32" s="78"/>
      <c r="L32" s="78"/>
      <c r="M32" s="80" t="s">
        <v>5</v>
      </c>
      <c r="N32" s="80" t="s">
        <v>5</v>
      </c>
      <c r="O32" s="76" t="s">
        <v>5</v>
      </c>
      <c r="P32" s="76" t="s">
        <v>5</v>
      </c>
      <c r="Q32" s="157" t="s">
        <v>5</v>
      </c>
      <c r="R32" s="76" t="s">
        <v>5</v>
      </c>
      <c r="S32" s="151" t="str">
        <f>IFERROR(INDEX(#REF!,MATCH(M32,#REF!,0)),"")</f>
        <v/>
      </c>
      <c r="T32" s="180" t="str">
        <f>IFERROR((#REF!+#REF!),"")</f>
        <v/>
      </c>
      <c r="U32" s="181" t="str">
        <f>IFERROR(RANK(T32,T:T,0)+COUNTIF($T$11:T31,T32),"")</f>
        <v/>
      </c>
      <c r="V32" s="79"/>
      <c r="X32" s="152" t="s">
        <v>5</v>
      </c>
      <c r="Y32" s="152" t="s">
        <v>5</v>
      </c>
      <c r="Z32" s="150" t="s">
        <v>5</v>
      </c>
      <c r="AA32" s="150" t="s">
        <v>5</v>
      </c>
      <c r="AB32" s="150" t="s">
        <v>5</v>
      </c>
      <c r="AC32" s="212" t="s">
        <v>5</v>
      </c>
      <c r="AD32" s="212" t="str">
        <f>IFERROR(INDEX(#REF!,MATCH(X32,#REF!,0)),"")</f>
        <v/>
      </c>
      <c r="AE32" s="214" t="str">
        <f>IFERROR((#REF!+#REF!),"")</f>
        <v/>
      </c>
      <c r="AF32" s="213" t="str">
        <f>IFERROR(RANK(AE32,AE:AE,0)+COUNTIF($AE$11:AE31,AE32),"")</f>
        <v/>
      </c>
      <c r="AG32" s="78"/>
      <c r="AH32" s="152" t="s">
        <v>5</v>
      </c>
      <c r="AI32" s="152" t="s">
        <v>5</v>
      </c>
      <c r="AJ32" s="150" t="s">
        <v>5</v>
      </c>
      <c r="AK32" s="150" t="s">
        <v>5</v>
      </c>
      <c r="AL32" s="157" t="s">
        <v>5</v>
      </c>
      <c r="AM32" s="153"/>
      <c r="AN32" s="175" t="str">
        <f>IFERROR(INDEX(#REF!,MATCH(AH32,#REF!,0)),"")</f>
        <v/>
      </c>
      <c r="AO32" s="153" t="str">
        <f>IFERROR((#REF!+#REF!),"")</f>
        <v/>
      </c>
      <c r="AP32" s="219" t="str">
        <f>IFERROR(RANK(AO32,AO:AO,0)+COUNTIF($AO$11:AO31,T32),"")</f>
        <v/>
      </c>
      <c r="AR32" s="152"/>
      <c r="AS32" s="152"/>
      <c r="AT32" s="152"/>
      <c r="AU32" s="150"/>
      <c r="AV32" s="150"/>
      <c r="AW32" s="151"/>
      <c r="AX32" s="151"/>
      <c r="AY32" s="153"/>
      <c r="AZ32" s="219"/>
      <c r="BA32" s="78"/>
      <c r="BB32" s="78"/>
      <c r="BC32" s="152" t="s">
        <v>5</v>
      </c>
      <c r="BD32" s="152" t="s">
        <v>5</v>
      </c>
      <c r="BE32" s="150" t="s">
        <v>5</v>
      </c>
      <c r="BF32" s="150" t="s">
        <v>5</v>
      </c>
      <c r="BG32" s="150" t="s">
        <v>5</v>
      </c>
      <c r="BH32" s="150" t="s">
        <v>5</v>
      </c>
      <c r="BI32" s="151" t="str">
        <f>IFERROR(INDEX(#REF!,MATCH(BC32,#REF!,0)),"")</f>
        <v/>
      </c>
      <c r="BJ32" s="153" t="str">
        <f>IFERROR((#REF!+#REF!),"")</f>
        <v/>
      </c>
      <c r="BK32" s="219" t="str">
        <f>IFERROR(RANK(BJ32,BJ:BJ,0)+COUNTIF($BJ$11:BJ31,BJ32),"")</f>
        <v/>
      </c>
      <c r="BL32" s="79"/>
      <c r="BN32" s="78"/>
      <c r="BO32" s="78"/>
    </row>
    <row r="33" spans="2:67" s="73" customFormat="1" ht="18.75" customHeight="1" x14ac:dyDescent="0.3">
      <c r="B33" s="152" t="s">
        <v>5</v>
      </c>
      <c r="C33" s="152" t="s">
        <v>5</v>
      </c>
      <c r="D33" s="150" t="s">
        <v>5</v>
      </c>
      <c r="E33" s="150" t="s">
        <v>5</v>
      </c>
      <c r="F33" s="150" t="s">
        <v>5</v>
      </c>
      <c r="G33" s="151" t="s">
        <v>5</v>
      </c>
      <c r="H33" s="215" t="str">
        <f>IFERROR(INDEX(#REF!,MATCH(B33,#REF!,0)),"")</f>
        <v/>
      </c>
      <c r="I33" s="217" t="str">
        <f>IFERROR((#REF!+#REF!),"")</f>
        <v/>
      </c>
      <c r="J33" s="216" t="str">
        <f>IFERROR(RANK(I33,I:I,0)+COUNTIF($I$11:I32,I33),"")</f>
        <v/>
      </c>
      <c r="K33" s="78"/>
      <c r="L33" s="78"/>
      <c r="M33" s="80" t="s">
        <v>5</v>
      </c>
      <c r="N33" s="80" t="s">
        <v>5</v>
      </c>
      <c r="O33" s="76" t="s">
        <v>5</v>
      </c>
      <c r="P33" s="76" t="s">
        <v>5</v>
      </c>
      <c r="Q33" s="157" t="s">
        <v>5</v>
      </c>
      <c r="R33" s="76" t="s">
        <v>5</v>
      </c>
      <c r="S33" s="151" t="str">
        <f>IFERROR(INDEX(#REF!,MATCH(M33,#REF!,0)),"")</f>
        <v/>
      </c>
      <c r="T33" s="180" t="str">
        <f>IFERROR((#REF!+#REF!),"")</f>
        <v/>
      </c>
      <c r="U33" s="181" t="str">
        <f>IFERROR(RANK(T33,T:T,0)+COUNTIF($T$11:T32,T33),"")</f>
        <v/>
      </c>
      <c r="V33" s="79"/>
      <c r="X33" s="152" t="s">
        <v>5</v>
      </c>
      <c r="Y33" s="152" t="s">
        <v>5</v>
      </c>
      <c r="Z33" s="150" t="s">
        <v>5</v>
      </c>
      <c r="AA33" s="150" t="s">
        <v>5</v>
      </c>
      <c r="AB33" s="150" t="s">
        <v>5</v>
      </c>
      <c r="AC33" s="212" t="s">
        <v>5</v>
      </c>
      <c r="AD33" s="212" t="str">
        <f>IFERROR(INDEX(#REF!,MATCH(X33,#REF!,0)),"")</f>
        <v/>
      </c>
      <c r="AE33" s="214" t="str">
        <f>IFERROR((#REF!+#REF!),"")</f>
        <v/>
      </c>
      <c r="AF33" s="213" t="str">
        <f>IFERROR(RANK(AE33,AE:AE,0)+COUNTIF($AE$11:AE32,AE33),"")</f>
        <v/>
      </c>
      <c r="AG33" s="78"/>
      <c r="AH33" s="152" t="s">
        <v>5</v>
      </c>
      <c r="AI33" s="152" t="s">
        <v>5</v>
      </c>
      <c r="AJ33" s="150" t="s">
        <v>5</v>
      </c>
      <c r="AK33" s="150" t="s">
        <v>5</v>
      </c>
      <c r="AL33" s="157" t="s">
        <v>5</v>
      </c>
      <c r="AM33" s="153"/>
      <c r="AN33" s="175" t="str">
        <f>IFERROR(INDEX(#REF!,MATCH(AH33,#REF!,0)),"")</f>
        <v/>
      </c>
      <c r="AO33" s="153" t="str">
        <f>IFERROR((#REF!+#REF!),"")</f>
        <v/>
      </c>
      <c r="AP33" s="219" t="str">
        <f>IFERROR(RANK(AO33,AO:AO,0)+COUNTIF($AO$11:AO32,T33),"")</f>
        <v/>
      </c>
      <c r="AR33" s="152" t="s">
        <v>5</v>
      </c>
      <c r="AS33" s="152" t="s">
        <v>5</v>
      </c>
      <c r="AT33" s="152" t="s">
        <v>5</v>
      </c>
      <c r="AU33" s="150" t="s">
        <v>5</v>
      </c>
      <c r="AV33" s="150" t="s">
        <v>5</v>
      </c>
      <c r="AW33" s="151" t="s">
        <v>5</v>
      </c>
      <c r="AX33" s="151" t="str">
        <f>IFERROR(INDEX(#REF!,MATCH(AR33,#REF!,0)),"")</f>
        <v/>
      </c>
      <c r="AY33" s="153" t="str">
        <f>IFERROR((#REF!+#REF!),"")</f>
        <v/>
      </c>
      <c r="AZ33" s="219" t="str">
        <f>IFERROR(RANK(AY33,AY:AY,0)+COUNTIF($AY$11:AY32,AY33),"")</f>
        <v/>
      </c>
      <c r="BA33" s="78"/>
      <c r="BB33" s="78"/>
      <c r="BC33" s="152" t="s">
        <v>5</v>
      </c>
      <c r="BD33" s="152" t="s">
        <v>5</v>
      </c>
      <c r="BE33" s="150" t="s">
        <v>5</v>
      </c>
      <c r="BF33" s="150" t="s">
        <v>5</v>
      </c>
      <c r="BG33" s="150" t="s">
        <v>5</v>
      </c>
      <c r="BH33" s="150" t="s">
        <v>5</v>
      </c>
      <c r="BI33" s="151" t="str">
        <f>IFERROR(INDEX(#REF!,MATCH(BC33,#REF!,0)),"")</f>
        <v/>
      </c>
      <c r="BJ33" s="153" t="str">
        <f>IFERROR((#REF!+#REF!),"")</f>
        <v/>
      </c>
      <c r="BK33" s="219" t="str">
        <f>IFERROR(RANK(BJ33,BJ:BJ,0)+COUNTIF($BJ$11:BJ32,BJ33),"")</f>
        <v/>
      </c>
      <c r="BL33" s="79"/>
      <c r="BN33" s="78"/>
      <c r="BO33" s="78"/>
    </row>
    <row r="34" spans="2:67" s="73" customFormat="1" ht="18.75" customHeight="1" x14ac:dyDescent="0.3">
      <c r="B34" s="152" t="s">
        <v>5</v>
      </c>
      <c r="C34" s="152" t="s">
        <v>5</v>
      </c>
      <c r="D34" s="150" t="s">
        <v>5</v>
      </c>
      <c r="E34" s="150" t="s">
        <v>5</v>
      </c>
      <c r="F34" s="150" t="s">
        <v>5</v>
      </c>
      <c r="G34" s="151" t="s">
        <v>5</v>
      </c>
      <c r="H34" s="215" t="str">
        <f>IFERROR(INDEX(#REF!,MATCH(B34,#REF!,0)),"")</f>
        <v/>
      </c>
      <c r="I34" s="217" t="str">
        <f>IFERROR((#REF!+#REF!),"")</f>
        <v/>
      </c>
      <c r="J34" s="216" t="str">
        <f>IFERROR(RANK(I34,I:I,0)+COUNTIF($I$11:I33,I34),"")</f>
        <v/>
      </c>
      <c r="K34" s="78"/>
      <c r="L34" s="78"/>
      <c r="M34" s="80" t="s">
        <v>5</v>
      </c>
      <c r="N34" s="80" t="s">
        <v>5</v>
      </c>
      <c r="O34" s="76" t="s">
        <v>5</v>
      </c>
      <c r="P34" s="76" t="s">
        <v>5</v>
      </c>
      <c r="Q34" s="157" t="s">
        <v>5</v>
      </c>
      <c r="R34" s="76" t="s">
        <v>5</v>
      </c>
      <c r="S34" s="151" t="str">
        <f>IFERROR(INDEX(#REF!,MATCH(M34,#REF!,0)),"")</f>
        <v/>
      </c>
      <c r="T34" s="180" t="str">
        <f>IFERROR((#REF!+#REF!),"")</f>
        <v/>
      </c>
      <c r="U34" s="181" t="str">
        <f>IFERROR(RANK(T34,T:T,0)+COUNTIF($T$11:T33,T34),"")</f>
        <v/>
      </c>
      <c r="V34" s="79"/>
      <c r="X34" s="152" t="s">
        <v>5</v>
      </c>
      <c r="Y34" s="152" t="s">
        <v>5</v>
      </c>
      <c r="Z34" s="150" t="s">
        <v>5</v>
      </c>
      <c r="AA34" s="150" t="s">
        <v>5</v>
      </c>
      <c r="AB34" s="150" t="s">
        <v>5</v>
      </c>
      <c r="AC34" s="212" t="s">
        <v>5</v>
      </c>
      <c r="AD34" s="212" t="str">
        <f>IFERROR(INDEX(#REF!,MATCH(X34,#REF!,0)),"")</f>
        <v/>
      </c>
      <c r="AE34" s="214" t="str">
        <f>IFERROR((#REF!+#REF!),"")</f>
        <v/>
      </c>
      <c r="AF34" s="213" t="str">
        <f>IFERROR(RANK(AE34,AE:AE,0)+COUNTIF($AE$11:AE33,AE34),"")</f>
        <v/>
      </c>
      <c r="AG34" s="78"/>
      <c r="AH34" s="152" t="s">
        <v>5</v>
      </c>
      <c r="AI34" s="152" t="s">
        <v>5</v>
      </c>
      <c r="AJ34" s="150" t="s">
        <v>5</v>
      </c>
      <c r="AK34" s="150" t="s">
        <v>5</v>
      </c>
      <c r="AL34" s="157" t="s">
        <v>5</v>
      </c>
      <c r="AM34" s="153"/>
      <c r="AN34" s="175" t="str">
        <f>IFERROR(INDEX(#REF!,MATCH(AH34,#REF!,0)),"")</f>
        <v/>
      </c>
      <c r="AO34" s="153" t="str">
        <f>IFERROR((#REF!+#REF!),"")</f>
        <v/>
      </c>
      <c r="AP34" s="219" t="str">
        <f>IFERROR(RANK(AO34,AO:AO,0)+COUNTIF($AO$11:AO33,T34),"")</f>
        <v/>
      </c>
      <c r="AR34" s="152" t="s">
        <v>5</v>
      </c>
      <c r="AS34" s="152" t="s">
        <v>5</v>
      </c>
      <c r="AT34" s="152" t="s">
        <v>5</v>
      </c>
      <c r="AU34" s="150" t="s">
        <v>5</v>
      </c>
      <c r="AV34" s="150" t="s">
        <v>5</v>
      </c>
      <c r="AW34" s="151" t="s">
        <v>5</v>
      </c>
      <c r="AX34" s="151" t="str">
        <f>IFERROR(INDEX(#REF!,MATCH(AR34,#REF!,0)),"")</f>
        <v/>
      </c>
      <c r="AY34" s="153" t="str">
        <f>IFERROR((#REF!+#REF!),"")</f>
        <v/>
      </c>
      <c r="AZ34" s="219" t="str">
        <f>IFERROR(RANK(AY34,AY:AY,0)+COUNTIF($AY$11:AY33,AY34),"")</f>
        <v/>
      </c>
      <c r="BA34" s="78"/>
      <c r="BB34" s="78"/>
      <c r="BC34" s="152" t="s">
        <v>5</v>
      </c>
      <c r="BD34" s="152" t="s">
        <v>5</v>
      </c>
      <c r="BE34" s="150" t="s">
        <v>5</v>
      </c>
      <c r="BF34" s="150" t="s">
        <v>5</v>
      </c>
      <c r="BG34" s="150" t="s">
        <v>5</v>
      </c>
      <c r="BH34" s="150" t="s">
        <v>5</v>
      </c>
      <c r="BI34" s="151" t="str">
        <f>IFERROR(INDEX(#REF!,MATCH(BC34,#REF!,0)),"")</f>
        <v/>
      </c>
      <c r="BJ34" s="153" t="str">
        <f>IFERROR((#REF!+#REF!),"")</f>
        <v/>
      </c>
      <c r="BK34" s="219" t="str">
        <f>IFERROR(RANK(BJ34,BJ:BJ,0)+COUNTIF($BJ$11:BJ33,BJ34),"")</f>
        <v/>
      </c>
      <c r="BL34" s="79"/>
      <c r="BN34" s="78"/>
      <c r="BO34" s="78"/>
    </row>
    <row r="35" spans="2:67" s="73" customFormat="1" ht="18.75" customHeight="1" x14ac:dyDescent="0.3">
      <c r="B35" s="152" t="s">
        <v>5</v>
      </c>
      <c r="C35" s="152" t="s">
        <v>5</v>
      </c>
      <c r="D35" s="150" t="s">
        <v>5</v>
      </c>
      <c r="E35" s="150" t="s">
        <v>5</v>
      </c>
      <c r="F35" s="150" t="s">
        <v>5</v>
      </c>
      <c r="G35" s="151" t="s">
        <v>5</v>
      </c>
      <c r="H35" s="215" t="str">
        <f>IFERROR(INDEX(#REF!,MATCH(B35,#REF!,0)),"")</f>
        <v/>
      </c>
      <c r="I35" s="217" t="str">
        <f>IFERROR((#REF!+#REF!),"")</f>
        <v/>
      </c>
      <c r="J35" s="216" t="str">
        <f>IFERROR(RANK(I35,I:I,0)+COUNTIF($I$11:I34,I35),"")</f>
        <v/>
      </c>
      <c r="K35" s="78"/>
      <c r="L35" s="78"/>
      <c r="M35" s="80" t="s">
        <v>5</v>
      </c>
      <c r="N35" s="80" t="s">
        <v>5</v>
      </c>
      <c r="O35" s="76" t="s">
        <v>5</v>
      </c>
      <c r="P35" s="76" t="s">
        <v>5</v>
      </c>
      <c r="Q35" s="157" t="s">
        <v>5</v>
      </c>
      <c r="R35" s="76" t="s">
        <v>5</v>
      </c>
      <c r="S35" s="151" t="str">
        <f>IFERROR(INDEX(#REF!,MATCH(M35,#REF!,0)),"")</f>
        <v/>
      </c>
      <c r="T35" s="180" t="str">
        <f>IFERROR((#REF!+#REF!),"")</f>
        <v/>
      </c>
      <c r="U35" s="181" t="str">
        <f>IFERROR(RANK(T35,T:T,0)+COUNTIF($T$11:T34,T35),"")</f>
        <v/>
      </c>
      <c r="V35" s="79"/>
      <c r="X35" s="152" t="s">
        <v>5</v>
      </c>
      <c r="Y35" s="152" t="s">
        <v>5</v>
      </c>
      <c r="Z35" s="150" t="s">
        <v>5</v>
      </c>
      <c r="AA35" s="150" t="s">
        <v>5</v>
      </c>
      <c r="AB35" s="150" t="s">
        <v>5</v>
      </c>
      <c r="AC35" s="151" t="s">
        <v>5</v>
      </c>
      <c r="AD35" s="151" t="str">
        <f>IFERROR(INDEX(#REF!,MATCH(X35,#REF!,0)),"")</f>
        <v/>
      </c>
      <c r="AE35" s="177" t="str">
        <f>IFERROR((#REF!+#REF!),"")</f>
        <v/>
      </c>
      <c r="AF35" s="178" t="str">
        <f>IFERROR(RANK(AE35,AE:AE,0)+COUNTIF($AE$11:AE34,AE35),"")</f>
        <v/>
      </c>
      <c r="AG35" s="78"/>
      <c r="AH35" s="152" t="s">
        <v>5</v>
      </c>
      <c r="AI35" s="152" t="s">
        <v>5</v>
      </c>
      <c r="AJ35" s="150" t="s">
        <v>5</v>
      </c>
      <c r="AK35" s="150" t="s">
        <v>5</v>
      </c>
      <c r="AL35" s="157" t="s">
        <v>5</v>
      </c>
      <c r="AM35" s="153"/>
      <c r="AN35" s="175" t="str">
        <f>IFERROR(INDEX(#REF!,MATCH(AH35,#REF!,0)),"")</f>
        <v/>
      </c>
      <c r="AO35" s="153" t="str">
        <f>IFERROR((#REF!+#REF!),"")</f>
        <v/>
      </c>
      <c r="AP35" s="219" t="str">
        <f>IFERROR(RANK(AO35,AO:AO,0)+COUNTIF($AO$11:AO34,T35),"")</f>
        <v/>
      </c>
      <c r="AR35" s="152" t="s">
        <v>5</v>
      </c>
      <c r="AS35" s="152" t="s">
        <v>5</v>
      </c>
      <c r="AT35" s="152" t="s">
        <v>5</v>
      </c>
      <c r="AU35" s="150" t="s">
        <v>5</v>
      </c>
      <c r="AV35" s="150" t="s">
        <v>5</v>
      </c>
      <c r="AW35" s="151" t="s">
        <v>5</v>
      </c>
      <c r="AX35" s="151" t="str">
        <f>IFERROR(INDEX(#REF!,MATCH(AR35,#REF!,0)),"")</f>
        <v/>
      </c>
      <c r="AY35" s="153" t="str">
        <f>IFERROR((#REF!+#REF!),"")</f>
        <v/>
      </c>
      <c r="AZ35" s="219" t="str">
        <f>IFERROR(RANK(AY35,AY:AY,0)+COUNTIF($AY$11:AY34,AY35),"")</f>
        <v/>
      </c>
      <c r="BA35" s="78"/>
      <c r="BB35" s="78"/>
      <c r="BC35" s="152" t="s">
        <v>5</v>
      </c>
      <c r="BD35" s="152" t="s">
        <v>5</v>
      </c>
      <c r="BE35" s="150" t="s">
        <v>5</v>
      </c>
      <c r="BF35" s="150" t="s">
        <v>5</v>
      </c>
      <c r="BG35" s="150" t="s">
        <v>5</v>
      </c>
      <c r="BH35" s="150" t="s">
        <v>5</v>
      </c>
      <c r="BI35" s="151" t="str">
        <f>IFERROR(INDEX(#REF!,MATCH(BC35,#REF!,0)),"")</f>
        <v/>
      </c>
      <c r="BJ35" s="153" t="str">
        <f>IFERROR((#REF!+#REF!),"")</f>
        <v/>
      </c>
      <c r="BK35" s="219" t="str">
        <f>IFERROR(RANK(BJ35,BJ:BJ,0)+COUNTIF($BJ$11:BJ34,BJ35),"")</f>
        <v/>
      </c>
      <c r="BL35" s="79"/>
      <c r="BN35" s="78"/>
      <c r="BO35" s="78"/>
    </row>
    <row r="36" spans="2:67" s="73" customFormat="1" ht="18.75" customHeight="1" x14ac:dyDescent="0.3">
      <c r="B36" s="152" t="s">
        <v>5</v>
      </c>
      <c r="C36" s="152" t="s">
        <v>5</v>
      </c>
      <c r="D36" s="150" t="s">
        <v>5</v>
      </c>
      <c r="E36" s="150" t="s">
        <v>5</v>
      </c>
      <c r="F36" s="150" t="s">
        <v>5</v>
      </c>
      <c r="G36" s="151" t="s">
        <v>5</v>
      </c>
      <c r="H36" s="215" t="str">
        <f>IFERROR(INDEX(#REF!,MATCH(B36,#REF!,0)),"")</f>
        <v/>
      </c>
      <c r="I36" s="217" t="str">
        <f>IFERROR((#REF!+#REF!),"")</f>
        <v/>
      </c>
      <c r="J36" s="216" t="str">
        <f>IFERROR(RANK(I36,I:I,0)+COUNTIF($I$11:I35,I36),"")</f>
        <v/>
      </c>
      <c r="K36" s="78"/>
      <c r="L36" s="78"/>
      <c r="M36" s="80" t="s">
        <v>5</v>
      </c>
      <c r="N36" s="80" t="s">
        <v>5</v>
      </c>
      <c r="O36" s="76" t="s">
        <v>5</v>
      </c>
      <c r="P36" s="76" t="s">
        <v>5</v>
      </c>
      <c r="Q36" s="157" t="s">
        <v>5</v>
      </c>
      <c r="R36" s="76" t="s">
        <v>5</v>
      </c>
      <c r="S36" s="151" t="str">
        <f>IFERROR(INDEX(#REF!,MATCH(M36,#REF!,0)),"")</f>
        <v/>
      </c>
      <c r="T36" s="180" t="str">
        <f>IFERROR((#REF!+#REF!),"")</f>
        <v/>
      </c>
      <c r="U36" s="181" t="str">
        <f>IFERROR(RANK(T36,T:T,0)+COUNTIF($T$11:T35,T36),"")</f>
        <v/>
      </c>
      <c r="V36" s="79"/>
      <c r="X36" s="152" t="s">
        <v>5</v>
      </c>
      <c r="Y36" s="152" t="s">
        <v>5</v>
      </c>
      <c r="Z36" s="150" t="s">
        <v>5</v>
      </c>
      <c r="AA36" s="150" t="s">
        <v>5</v>
      </c>
      <c r="AB36" s="150" t="s">
        <v>5</v>
      </c>
      <c r="AC36" s="151" t="s">
        <v>5</v>
      </c>
      <c r="AD36" s="151" t="str">
        <f>IFERROR(INDEX(#REF!,MATCH(X36,#REF!,0)),"")</f>
        <v/>
      </c>
      <c r="AE36" s="177" t="str">
        <f>IFERROR((#REF!+#REF!),"")</f>
        <v/>
      </c>
      <c r="AF36" s="178" t="str">
        <f>IFERROR(RANK(AE36,AE:AE,0)+COUNTIF($AE$11:AE35,AE36),"")</f>
        <v/>
      </c>
      <c r="AG36" s="78"/>
      <c r="AH36" s="152" t="s">
        <v>5</v>
      </c>
      <c r="AI36" s="152" t="s">
        <v>5</v>
      </c>
      <c r="AJ36" s="150" t="s">
        <v>5</v>
      </c>
      <c r="AK36" s="150" t="s">
        <v>5</v>
      </c>
      <c r="AL36" s="157" t="s">
        <v>5</v>
      </c>
      <c r="AM36" s="153"/>
      <c r="AN36" s="175" t="str">
        <f>IFERROR(INDEX(#REF!,MATCH(AH36,#REF!,0)),"")</f>
        <v/>
      </c>
      <c r="AO36" s="153" t="str">
        <f>IFERROR((#REF!+#REF!),"")</f>
        <v/>
      </c>
      <c r="AP36" s="219" t="str">
        <f>IFERROR(RANK(AO36,AO:AO,0)+COUNTIF($AO$11:AO35,T36),"")</f>
        <v/>
      </c>
      <c r="AR36" s="152" t="s">
        <v>5</v>
      </c>
      <c r="AS36" s="152" t="s">
        <v>5</v>
      </c>
      <c r="AT36" s="152" t="s">
        <v>5</v>
      </c>
      <c r="AU36" s="150" t="s">
        <v>5</v>
      </c>
      <c r="AV36" s="150" t="s">
        <v>5</v>
      </c>
      <c r="AW36" s="151" t="s">
        <v>5</v>
      </c>
      <c r="AX36" s="151" t="str">
        <f>IFERROR(INDEX(#REF!,MATCH(AR36,#REF!,0)),"")</f>
        <v/>
      </c>
      <c r="AY36" s="180" t="str">
        <f>IFERROR((#REF!+#REF!),"")</f>
        <v/>
      </c>
      <c r="AZ36" s="181" t="str">
        <f>IFERROR(RANK(AY36,AY:AY,0)+COUNTIF($AY$11:AY35,AY36),"")</f>
        <v/>
      </c>
      <c r="BA36" s="78"/>
      <c r="BB36" s="78"/>
      <c r="BC36" s="152" t="s">
        <v>5</v>
      </c>
      <c r="BD36" s="152" t="s">
        <v>5</v>
      </c>
      <c r="BE36" s="150" t="s">
        <v>5</v>
      </c>
      <c r="BF36" s="150" t="s">
        <v>5</v>
      </c>
      <c r="BG36" s="150" t="s">
        <v>5</v>
      </c>
      <c r="BH36" s="150" t="s">
        <v>5</v>
      </c>
      <c r="BI36" s="151" t="str">
        <f>IFERROR(INDEX(#REF!,MATCH(BC36,#REF!,0)),"")</f>
        <v/>
      </c>
      <c r="BJ36" s="153" t="str">
        <f>IFERROR((#REF!+#REF!),"")</f>
        <v/>
      </c>
      <c r="BK36" s="219" t="str">
        <f>IFERROR(RANK(BJ36,BJ:BJ,0)+COUNTIF($BJ$11:BJ35,BJ36),"")</f>
        <v/>
      </c>
      <c r="BL36" s="79"/>
      <c r="BN36" s="78"/>
      <c r="BO36" s="78"/>
    </row>
    <row r="37" spans="2:67" s="73" customFormat="1" ht="18.75" customHeight="1" x14ac:dyDescent="0.3">
      <c r="B37" s="152" t="s">
        <v>5</v>
      </c>
      <c r="C37" s="152" t="s">
        <v>5</v>
      </c>
      <c r="D37" s="150" t="s">
        <v>5</v>
      </c>
      <c r="E37" s="150" t="s">
        <v>5</v>
      </c>
      <c r="F37" s="150" t="s">
        <v>5</v>
      </c>
      <c r="G37" s="151" t="s">
        <v>5</v>
      </c>
      <c r="H37" s="215" t="str">
        <f>IFERROR(INDEX(#REF!,MATCH(B37,#REF!,0)),"")</f>
        <v/>
      </c>
      <c r="I37" s="217" t="str">
        <f>IFERROR((#REF!+#REF!),"")</f>
        <v/>
      </c>
      <c r="J37" s="216" t="str">
        <f>IFERROR(RANK(I37,I:I,0)+COUNTIF($I$11:I36,I37),"")</f>
        <v/>
      </c>
      <c r="K37" s="78"/>
      <c r="L37" s="78"/>
      <c r="M37" s="80" t="s">
        <v>5</v>
      </c>
      <c r="N37" s="80" t="s">
        <v>5</v>
      </c>
      <c r="O37" s="76" t="s">
        <v>5</v>
      </c>
      <c r="P37" s="76" t="s">
        <v>5</v>
      </c>
      <c r="Q37" s="157" t="s">
        <v>5</v>
      </c>
      <c r="R37" s="76" t="s">
        <v>5</v>
      </c>
      <c r="S37" s="151" t="str">
        <f>IFERROR(INDEX(#REF!,MATCH(M37,#REF!,0)),"")</f>
        <v/>
      </c>
      <c r="T37" s="180" t="str">
        <f>IFERROR((#REF!+#REF!),"")</f>
        <v/>
      </c>
      <c r="U37" s="181" t="str">
        <f>IFERROR(RANK(T37,T:T,0)+COUNTIF($T$11:T36,T37),"")</f>
        <v/>
      </c>
      <c r="V37" s="79"/>
      <c r="X37" s="152" t="s">
        <v>5</v>
      </c>
      <c r="Y37" s="152" t="s">
        <v>5</v>
      </c>
      <c r="Z37" s="150" t="s">
        <v>5</v>
      </c>
      <c r="AA37" s="150" t="s">
        <v>5</v>
      </c>
      <c r="AB37" s="150" t="s">
        <v>5</v>
      </c>
      <c r="AC37" s="151" t="s">
        <v>5</v>
      </c>
      <c r="AD37" s="151" t="str">
        <f>IFERROR(INDEX(#REF!,MATCH(X37,#REF!,0)),"")</f>
        <v/>
      </c>
      <c r="AE37" s="177" t="str">
        <f>IFERROR((#REF!+#REF!),"")</f>
        <v/>
      </c>
      <c r="AF37" s="178" t="str">
        <f>IFERROR(RANK(AE37,AE:AE,0)+COUNTIF($AE$11:AE36,AE37),"")</f>
        <v/>
      </c>
      <c r="AG37" s="78"/>
      <c r="AH37" s="152" t="s">
        <v>5</v>
      </c>
      <c r="AI37" s="152" t="s">
        <v>5</v>
      </c>
      <c r="AJ37" s="150" t="s">
        <v>5</v>
      </c>
      <c r="AK37" s="150" t="s">
        <v>5</v>
      </c>
      <c r="AL37" s="157" t="s">
        <v>5</v>
      </c>
      <c r="AM37" s="153"/>
      <c r="AN37" s="175" t="str">
        <f>IFERROR(INDEX(#REF!,MATCH(AH37,#REF!,0)),"")</f>
        <v/>
      </c>
      <c r="AO37" s="153" t="str">
        <f>IFERROR((#REF!+#REF!),"")</f>
        <v/>
      </c>
      <c r="AP37" s="219" t="str">
        <f>IFERROR(RANK(AO37,AO:AO,0)+COUNTIF($AO$11:AO36,T37),"")</f>
        <v/>
      </c>
      <c r="AR37" s="152" t="s">
        <v>5</v>
      </c>
      <c r="AS37" s="152" t="s">
        <v>5</v>
      </c>
      <c r="AT37" s="152" t="s">
        <v>5</v>
      </c>
      <c r="AU37" s="150" t="s">
        <v>5</v>
      </c>
      <c r="AV37" s="150" t="s">
        <v>5</v>
      </c>
      <c r="AW37" s="151" t="s">
        <v>5</v>
      </c>
      <c r="AX37" s="151" t="str">
        <f>IFERROR(INDEX(#REF!,MATCH(AR37,#REF!,0)),"")</f>
        <v/>
      </c>
      <c r="AY37" s="180" t="str">
        <f>IFERROR((#REF!+#REF!),"")</f>
        <v/>
      </c>
      <c r="AZ37" s="181" t="str">
        <f>IFERROR(RANK(AY37,AY:AY,0)+COUNTIF($AY$11:AY36,AY37),"")</f>
        <v/>
      </c>
      <c r="BA37" s="78"/>
      <c r="BB37" s="78"/>
      <c r="BC37" s="152" t="s">
        <v>5</v>
      </c>
      <c r="BD37" s="152" t="s">
        <v>5</v>
      </c>
      <c r="BE37" s="150" t="s">
        <v>5</v>
      </c>
      <c r="BF37" s="150" t="s">
        <v>5</v>
      </c>
      <c r="BG37" s="150" t="s">
        <v>5</v>
      </c>
      <c r="BH37" s="150" t="s">
        <v>5</v>
      </c>
      <c r="BI37" s="151" t="str">
        <f>IFERROR(INDEX(#REF!,MATCH(BC37,#REF!,0)),"")</f>
        <v/>
      </c>
      <c r="BJ37" s="180" t="str">
        <f>IFERROR((#REF!+#REF!),"")</f>
        <v/>
      </c>
      <c r="BK37" s="181" t="str">
        <f>IFERROR(RANK(BJ37,BJ:BJ,0)+COUNTIF($BJ$11:BJ36,BJ37),"")</f>
        <v/>
      </c>
      <c r="BL37" s="79"/>
      <c r="BN37" s="78"/>
      <c r="BO37" s="78"/>
    </row>
    <row r="38" spans="2:67" s="73" customFormat="1" ht="18.75" customHeight="1" x14ac:dyDescent="0.3">
      <c r="B38" s="152" t="s">
        <v>5</v>
      </c>
      <c r="C38" s="152" t="s">
        <v>5</v>
      </c>
      <c r="D38" s="150" t="s">
        <v>5</v>
      </c>
      <c r="E38" s="150" t="s">
        <v>5</v>
      </c>
      <c r="F38" s="150" t="s">
        <v>5</v>
      </c>
      <c r="G38" s="151" t="s">
        <v>5</v>
      </c>
      <c r="H38" s="151" t="str">
        <f>IFERROR(INDEX(#REF!,MATCH(B38,#REF!,0)),"")</f>
        <v/>
      </c>
      <c r="I38" s="177" t="str">
        <f>IFERROR((#REF!+#REF!),"")</f>
        <v/>
      </c>
      <c r="J38" s="178" t="str">
        <f>IFERROR(RANK(I38,I:I,0)+COUNTIF($I$11:I37,I38),"")</f>
        <v/>
      </c>
      <c r="K38" s="78"/>
      <c r="L38" s="78"/>
      <c r="M38" s="80" t="s">
        <v>5</v>
      </c>
      <c r="N38" s="80" t="s">
        <v>5</v>
      </c>
      <c r="O38" s="76" t="s">
        <v>5</v>
      </c>
      <c r="P38" s="76" t="s">
        <v>5</v>
      </c>
      <c r="Q38" s="157" t="s">
        <v>5</v>
      </c>
      <c r="R38" s="76" t="s">
        <v>5</v>
      </c>
      <c r="S38" s="151" t="str">
        <f>IFERROR(INDEX(#REF!,MATCH(M38,#REF!,0)),"")</f>
        <v/>
      </c>
      <c r="T38" s="180" t="str">
        <f>IFERROR((#REF!+#REF!),"")</f>
        <v/>
      </c>
      <c r="U38" s="181" t="str">
        <f>IFERROR(RANK(T38,T:T,0)+COUNTIF($T$11:T37,T38),"")</f>
        <v/>
      </c>
      <c r="V38" s="79"/>
      <c r="X38" s="152" t="s">
        <v>5</v>
      </c>
      <c r="Y38" s="152" t="s">
        <v>5</v>
      </c>
      <c r="Z38" s="150" t="s">
        <v>5</v>
      </c>
      <c r="AA38" s="150" t="s">
        <v>5</v>
      </c>
      <c r="AB38" s="150" t="s">
        <v>5</v>
      </c>
      <c r="AC38" s="151" t="s">
        <v>5</v>
      </c>
      <c r="AD38" s="151" t="str">
        <f>IFERROR(INDEX(#REF!,MATCH(X38,#REF!,0)),"")</f>
        <v/>
      </c>
      <c r="AE38" s="177" t="str">
        <f>IFERROR((#REF!+#REF!),"")</f>
        <v/>
      </c>
      <c r="AF38" s="178" t="str">
        <f>IFERROR(RANK(AE38,AE:AE,0)+COUNTIF($AE$11:AE37,AE38),"")</f>
        <v/>
      </c>
      <c r="AG38" s="78"/>
      <c r="AH38" s="152" t="s">
        <v>5</v>
      </c>
      <c r="AI38" s="152" t="s">
        <v>5</v>
      </c>
      <c r="AJ38" s="150" t="s">
        <v>5</v>
      </c>
      <c r="AK38" s="150" t="s">
        <v>5</v>
      </c>
      <c r="AL38" s="157" t="s">
        <v>5</v>
      </c>
      <c r="AM38" s="153"/>
      <c r="AN38" s="175" t="str">
        <f>IFERROR(INDEX(#REF!,MATCH(AH38,#REF!,0)),"")</f>
        <v/>
      </c>
      <c r="AO38" s="153" t="str">
        <f>IFERROR((#REF!+#REF!),"")</f>
        <v/>
      </c>
      <c r="AP38" s="219" t="str">
        <f>IFERROR(RANK(AO38,AO:AO,0)+COUNTIF($AO$11:AO37,T38),"")</f>
        <v/>
      </c>
      <c r="AR38" s="152" t="s">
        <v>5</v>
      </c>
      <c r="AS38" s="152" t="s">
        <v>5</v>
      </c>
      <c r="AT38" s="152" t="s">
        <v>5</v>
      </c>
      <c r="AU38" s="150" t="s">
        <v>5</v>
      </c>
      <c r="AV38" s="150" t="s">
        <v>5</v>
      </c>
      <c r="AW38" s="150" t="s">
        <v>5</v>
      </c>
      <c r="AX38" s="151" t="str">
        <f>IFERROR(INDEX(#REF!,MATCH(AR38,#REF!,0)),"")</f>
        <v/>
      </c>
      <c r="AY38" s="180" t="str">
        <f>IFERROR((#REF!+#REF!),"")</f>
        <v/>
      </c>
      <c r="AZ38" s="181" t="str">
        <f>IFERROR(RANK(AY38,AY:AY,0)+COUNTIF($AY$11:AY37,AY38),"")</f>
        <v/>
      </c>
      <c r="BA38" s="78"/>
      <c r="BB38" s="78"/>
      <c r="BC38" s="152" t="s">
        <v>5</v>
      </c>
      <c r="BD38" s="152" t="s">
        <v>5</v>
      </c>
      <c r="BE38" s="150" t="s">
        <v>5</v>
      </c>
      <c r="BF38" s="150" t="s">
        <v>5</v>
      </c>
      <c r="BG38" s="150" t="s">
        <v>5</v>
      </c>
      <c r="BH38" s="150" t="s">
        <v>5</v>
      </c>
      <c r="BI38" s="151" t="str">
        <f>IFERROR(INDEX(#REF!,MATCH(BC38,#REF!,0)),"")</f>
        <v/>
      </c>
      <c r="BJ38" s="180" t="str">
        <f>IFERROR((#REF!+#REF!),"")</f>
        <v/>
      </c>
      <c r="BK38" s="181" t="str">
        <f>IFERROR(RANK(BJ38,BJ:BJ,0)+COUNTIF($BJ$11:BJ37,BJ38),"")</f>
        <v/>
      </c>
      <c r="BL38" s="79"/>
      <c r="BN38" s="78"/>
      <c r="BO38" s="78"/>
    </row>
    <row r="39" spans="2:67" s="73" customFormat="1" ht="18.75" customHeight="1" x14ac:dyDescent="0.3">
      <c r="B39" s="152" t="s">
        <v>5</v>
      </c>
      <c r="C39" s="152" t="s">
        <v>5</v>
      </c>
      <c r="D39" s="150" t="s">
        <v>5</v>
      </c>
      <c r="E39" s="150" t="s">
        <v>5</v>
      </c>
      <c r="F39" s="150" t="s">
        <v>5</v>
      </c>
      <c r="G39" s="151" t="s">
        <v>5</v>
      </c>
      <c r="H39" s="151" t="str">
        <f>IFERROR(INDEX(#REF!,MATCH(B39,#REF!,0)),"")</f>
        <v/>
      </c>
      <c r="I39" s="177" t="str">
        <f>IFERROR((#REF!+#REF!),"")</f>
        <v/>
      </c>
      <c r="J39" s="178" t="str">
        <f>IFERROR(RANK(I39,I:I,0)+COUNTIF($I$11:I38,I39),"")</f>
        <v/>
      </c>
      <c r="K39" s="78"/>
      <c r="L39" s="78"/>
      <c r="M39" s="80" t="s">
        <v>5</v>
      </c>
      <c r="N39" s="80" t="s">
        <v>5</v>
      </c>
      <c r="O39" s="76" t="s">
        <v>5</v>
      </c>
      <c r="P39" s="76" t="s">
        <v>5</v>
      </c>
      <c r="Q39" s="157" t="s">
        <v>5</v>
      </c>
      <c r="R39" s="76" t="s">
        <v>5</v>
      </c>
      <c r="S39" s="151" t="str">
        <f>IFERROR(INDEX(#REF!,MATCH(M39,#REF!,0)),"")</f>
        <v/>
      </c>
      <c r="T39" s="180" t="str">
        <f>IFERROR((#REF!+#REF!),"")</f>
        <v/>
      </c>
      <c r="U39" s="181" t="str">
        <f>IFERROR(RANK(T39,T:T,0)+COUNTIF($T$11:T38,T39),"")</f>
        <v/>
      </c>
      <c r="V39" s="79"/>
      <c r="X39" s="152" t="s">
        <v>5</v>
      </c>
      <c r="Y39" s="152" t="s">
        <v>5</v>
      </c>
      <c r="Z39" s="150" t="s">
        <v>5</v>
      </c>
      <c r="AA39" s="150" t="s">
        <v>5</v>
      </c>
      <c r="AB39" s="150" t="s">
        <v>5</v>
      </c>
      <c r="AC39" s="151" t="s">
        <v>5</v>
      </c>
      <c r="AD39" s="151" t="str">
        <f>IFERROR(INDEX(#REF!,MATCH(X39,#REF!,0)),"")</f>
        <v/>
      </c>
      <c r="AE39" s="177" t="str">
        <f>IFERROR((#REF!+#REF!),"")</f>
        <v/>
      </c>
      <c r="AF39" s="178" t="str">
        <f>IFERROR(RANK(AE39,AE:AE,0)+COUNTIF($AE$11:AE38,AE39),"")</f>
        <v/>
      </c>
      <c r="AG39" s="78"/>
      <c r="AH39" s="152" t="s">
        <v>5</v>
      </c>
      <c r="AI39" s="152" t="s">
        <v>5</v>
      </c>
      <c r="AJ39" s="150" t="s">
        <v>5</v>
      </c>
      <c r="AK39" s="150" t="s">
        <v>5</v>
      </c>
      <c r="AL39" s="157" t="s">
        <v>5</v>
      </c>
      <c r="AM39" s="153"/>
      <c r="AN39" s="156" t="str">
        <f>IFERROR(INDEX(#REF!,MATCH(AH39,#REF!,0)),"")</f>
        <v/>
      </c>
      <c r="AO39" s="180" t="str">
        <f>IFERROR((#REF!+#REF!),"")</f>
        <v/>
      </c>
      <c r="AP39" s="181" t="str">
        <f>IFERROR(RANK(AO39,AO:AO,0)+COUNTIF($AO$11:AO38,T39),"")</f>
        <v/>
      </c>
      <c r="AR39" s="152" t="s">
        <v>5</v>
      </c>
      <c r="AS39" s="152" t="s">
        <v>5</v>
      </c>
      <c r="AT39" s="152" t="s">
        <v>5</v>
      </c>
      <c r="AU39" s="150" t="s">
        <v>5</v>
      </c>
      <c r="AV39" s="150" t="s">
        <v>5</v>
      </c>
      <c r="AW39" s="150" t="s">
        <v>5</v>
      </c>
      <c r="AX39" s="151" t="str">
        <f>IFERROR(INDEX(#REF!,MATCH(AR39,#REF!,0)),"")</f>
        <v/>
      </c>
      <c r="AY39" s="180" t="str">
        <f>IFERROR((#REF!+#REF!),"")</f>
        <v/>
      </c>
      <c r="AZ39" s="181" t="str">
        <f>IFERROR(RANK(AY39,AY:AY,0)+COUNTIF($AY$11:AY38,AY39),"")</f>
        <v/>
      </c>
      <c r="BA39" s="78"/>
      <c r="BB39" s="78"/>
      <c r="BC39" s="152" t="s">
        <v>5</v>
      </c>
      <c r="BD39" s="152" t="s">
        <v>5</v>
      </c>
      <c r="BE39" s="150" t="s">
        <v>5</v>
      </c>
      <c r="BF39" s="150" t="s">
        <v>5</v>
      </c>
      <c r="BG39" s="150" t="s">
        <v>5</v>
      </c>
      <c r="BH39" s="150" t="s">
        <v>5</v>
      </c>
      <c r="BI39" s="151" t="str">
        <f>IFERROR(INDEX(#REF!,MATCH(BC39,#REF!,0)),"")</f>
        <v/>
      </c>
      <c r="BJ39" s="180" t="str">
        <f>IFERROR((#REF!+#REF!),"")</f>
        <v/>
      </c>
      <c r="BK39" s="181" t="str">
        <f>IFERROR(RANK(BJ39,BJ:BJ,0)+COUNTIF($BJ$11:BJ38,BJ39),"")</f>
        <v/>
      </c>
      <c r="BL39" s="79"/>
      <c r="BN39" s="78"/>
      <c r="BO39" s="78"/>
    </row>
    <row r="40" spans="2:67" s="73" customFormat="1" ht="18.75" customHeight="1" x14ac:dyDescent="0.3">
      <c r="B40" s="152" t="s">
        <v>5</v>
      </c>
      <c r="C40" s="152" t="s">
        <v>5</v>
      </c>
      <c r="D40" s="150" t="s">
        <v>5</v>
      </c>
      <c r="E40" s="150" t="s">
        <v>5</v>
      </c>
      <c r="F40" s="150" t="s">
        <v>5</v>
      </c>
      <c r="G40" s="151" t="s">
        <v>5</v>
      </c>
      <c r="H40" s="151" t="str">
        <f>IFERROR(INDEX(#REF!,MATCH(B40,#REF!,0)),"")</f>
        <v/>
      </c>
      <c r="I40" s="177" t="str">
        <f>IFERROR((#REF!+#REF!),"")</f>
        <v/>
      </c>
      <c r="J40" s="178" t="str">
        <f>IFERROR(RANK(I40,I:I,0)+COUNTIF($I$11:I39,I40),"")</f>
        <v/>
      </c>
      <c r="K40" s="78"/>
      <c r="L40" s="78"/>
      <c r="M40" s="80" t="s">
        <v>5</v>
      </c>
      <c r="N40" s="80" t="s">
        <v>5</v>
      </c>
      <c r="O40" s="76" t="s">
        <v>5</v>
      </c>
      <c r="P40" s="76" t="s">
        <v>5</v>
      </c>
      <c r="Q40" s="157" t="s">
        <v>5</v>
      </c>
      <c r="R40" s="76" t="s">
        <v>5</v>
      </c>
      <c r="S40" s="151" t="str">
        <f>IFERROR(INDEX(#REF!,MATCH(M40,#REF!,0)),"")</f>
        <v/>
      </c>
      <c r="T40" s="180" t="str">
        <f>IFERROR((#REF!+#REF!),"")</f>
        <v/>
      </c>
      <c r="U40" s="181" t="str">
        <f>IFERROR(RANK(T40,T:T,0)+COUNTIF($T$11:T39,T40),"")</f>
        <v/>
      </c>
      <c r="V40" s="79"/>
      <c r="X40" s="152" t="s">
        <v>5</v>
      </c>
      <c r="Y40" s="152" t="s">
        <v>5</v>
      </c>
      <c r="Z40" s="150" t="s">
        <v>5</v>
      </c>
      <c r="AA40" s="150" t="s">
        <v>5</v>
      </c>
      <c r="AB40" s="150" t="s">
        <v>5</v>
      </c>
      <c r="AC40" s="151" t="s">
        <v>5</v>
      </c>
      <c r="AD40" s="151" t="str">
        <f>IFERROR(INDEX(#REF!,MATCH(X40,#REF!,0)),"")</f>
        <v/>
      </c>
      <c r="AE40" s="177" t="str">
        <f>IFERROR((#REF!+#REF!),"")</f>
        <v/>
      </c>
      <c r="AF40" s="178" t="str">
        <f>IFERROR(RANK(AE40,AE:AE,0)+COUNTIF($AE$11:AE39,AE40),"")</f>
        <v/>
      </c>
      <c r="AG40" s="78"/>
      <c r="AH40" s="152" t="s">
        <v>5</v>
      </c>
      <c r="AI40" s="152" t="s">
        <v>5</v>
      </c>
      <c r="AJ40" s="150" t="s">
        <v>5</v>
      </c>
      <c r="AK40" s="150" t="s">
        <v>5</v>
      </c>
      <c r="AL40" s="157" t="s">
        <v>5</v>
      </c>
      <c r="AM40" s="153"/>
      <c r="AN40" s="156" t="str">
        <f>IFERROR(INDEX(#REF!,MATCH(AH40,#REF!,0)),"")</f>
        <v/>
      </c>
      <c r="AO40" s="180" t="str">
        <f>IFERROR((#REF!+#REF!),"")</f>
        <v/>
      </c>
      <c r="AP40" s="181" t="str">
        <f>IFERROR(RANK(AO40,AO:AO,0)+COUNTIF($AO$11:AO39,T40),"")</f>
        <v/>
      </c>
      <c r="AR40" s="152" t="s">
        <v>5</v>
      </c>
      <c r="AS40" s="152" t="s">
        <v>5</v>
      </c>
      <c r="AT40" s="152" t="s">
        <v>5</v>
      </c>
      <c r="AU40" s="150" t="s">
        <v>5</v>
      </c>
      <c r="AV40" s="150" t="s">
        <v>5</v>
      </c>
      <c r="AW40" s="150" t="s">
        <v>5</v>
      </c>
      <c r="AX40" s="151" t="str">
        <f>IFERROR(INDEX(#REF!,MATCH(AR40,#REF!,0)),"")</f>
        <v/>
      </c>
      <c r="AY40" s="180" t="str">
        <f>IFERROR((#REF!+#REF!),"")</f>
        <v/>
      </c>
      <c r="AZ40" s="181" t="str">
        <f>IFERROR(RANK(AY40,AY:AY,0)+COUNTIF($AY$11:AY39,AY40),"")</f>
        <v/>
      </c>
      <c r="BA40" s="78"/>
      <c r="BB40" s="78"/>
      <c r="BC40" s="152" t="s">
        <v>5</v>
      </c>
      <c r="BD40" s="152" t="s">
        <v>5</v>
      </c>
      <c r="BE40" s="150" t="s">
        <v>5</v>
      </c>
      <c r="BF40" s="150" t="s">
        <v>5</v>
      </c>
      <c r="BG40" s="150" t="s">
        <v>5</v>
      </c>
      <c r="BH40" s="150" t="s">
        <v>5</v>
      </c>
      <c r="BI40" s="151" t="str">
        <f>IFERROR(INDEX(#REF!,MATCH(BC40,#REF!,0)),"")</f>
        <v/>
      </c>
      <c r="BJ40" s="180" t="str">
        <f>IFERROR((#REF!+#REF!),"")</f>
        <v/>
      </c>
      <c r="BK40" s="181" t="str">
        <f>IFERROR(RANK(BJ40,BJ:BJ,0)+COUNTIF($BJ$11:BJ39,BJ40),"")</f>
        <v/>
      </c>
      <c r="BL40" s="79"/>
      <c r="BN40" s="78"/>
      <c r="BO40" s="78"/>
    </row>
    <row r="41" spans="2:67" s="73" customFormat="1" ht="18.75" customHeight="1" x14ac:dyDescent="0.3">
      <c r="B41" s="152" t="s">
        <v>5</v>
      </c>
      <c r="C41" s="152" t="s">
        <v>5</v>
      </c>
      <c r="D41" s="150" t="s">
        <v>5</v>
      </c>
      <c r="E41" s="150" t="s">
        <v>5</v>
      </c>
      <c r="F41" s="150" t="s">
        <v>5</v>
      </c>
      <c r="G41" s="151" t="s">
        <v>5</v>
      </c>
      <c r="H41" s="151" t="str">
        <f>IFERROR(INDEX(#REF!,MATCH(B41,#REF!,0)),"")</f>
        <v/>
      </c>
      <c r="I41" s="177" t="str">
        <f>IFERROR((#REF!+#REF!),"")</f>
        <v/>
      </c>
      <c r="J41" s="178" t="str">
        <f>IFERROR(RANK(I41,I:I,0)+COUNTIF($I$11:I40,I41),"")</f>
        <v/>
      </c>
      <c r="K41" s="78"/>
      <c r="L41" s="78"/>
      <c r="M41" s="80" t="s">
        <v>5</v>
      </c>
      <c r="N41" s="80" t="s">
        <v>5</v>
      </c>
      <c r="O41" s="76" t="s">
        <v>5</v>
      </c>
      <c r="P41" s="76" t="s">
        <v>5</v>
      </c>
      <c r="Q41" s="157" t="s">
        <v>5</v>
      </c>
      <c r="R41" s="76" t="s">
        <v>5</v>
      </c>
      <c r="S41" s="151" t="str">
        <f>IFERROR(INDEX(#REF!,MATCH(M41,#REF!,0)),"")</f>
        <v/>
      </c>
      <c r="T41" s="180" t="str">
        <f>IFERROR((#REF!+#REF!),"")</f>
        <v/>
      </c>
      <c r="U41" s="181" t="str">
        <f>IFERROR(RANK(T41,T:T,0)+COUNTIF($T$11:T40,T41),"")</f>
        <v/>
      </c>
      <c r="V41" s="79"/>
      <c r="X41" s="152" t="s">
        <v>5</v>
      </c>
      <c r="Y41" s="152" t="s">
        <v>5</v>
      </c>
      <c r="Z41" s="150" t="s">
        <v>5</v>
      </c>
      <c r="AA41" s="150" t="s">
        <v>5</v>
      </c>
      <c r="AB41" s="150" t="s">
        <v>5</v>
      </c>
      <c r="AC41" s="151" t="s">
        <v>5</v>
      </c>
      <c r="AD41" s="151" t="str">
        <f>IFERROR(INDEX(#REF!,MATCH(X41,#REF!,0)),"")</f>
        <v/>
      </c>
      <c r="AE41" s="177" t="str">
        <f>IFERROR((#REF!+#REF!),"")</f>
        <v/>
      </c>
      <c r="AF41" s="178" t="str">
        <f>IFERROR(RANK(AE41,AE:AE,0)+COUNTIF($AE$11:AE40,AE41),"")</f>
        <v/>
      </c>
      <c r="AG41" s="78"/>
      <c r="AH41" s="152" t="s">
        <v>5</v>
      </c>
      <c r="AI41" s="152" t="s">
        <v>5</v>
      </c>
      <c r="AJ41" s="150" t="s">
        <v>5</v>
      </c>
      <c r="AK41" s="150" t="s">
        <v>5</v>
      </c>
      <c r="AL41" s="157" t="s">
        <v>5</v>
      </c>
      <c r="AM41" s="153"/>
      <c r="AN41" s="156" t="str">
        <f>IFERROR(INDEX(#REF!,MATCH(AH41,#REF!,0)),"")</f>
        <v/>
      </c>
      <c r="AO41" s="180" t="str">
        <f>IFERROR((#REF!+#REF!),"")</f>
        <v/>
      </c>
      <c r="AP41" s="181" t="str">
        <f>IFERROR(RANK(AO41,AO:AO,0)+COUNTIF($AO$11:AO40,T41),"")</f>
        <v/>
      </c>
      <c r="AR41" s="152" t="s">
        <v>5</v>
      </c>
      <c r="AS41" s="152" t="s">
        <v>5</v>
      </c>
      <c r="AT41" s="152" t="s">
        <v>5</v>
      </c>
      <c r="AU41" s="150" t="s">
        <v>5</v>
      </c>
      <c r="AV41" s="150" t="s">
        <v>5</v>
      </c>
      <c r="AW41" s="150" t="s">
        <v>5</v>
      </c>
      <c r="AX41" s="151" t="str">
        <f>IFERROR(INDEX(#REF!,MATCH(AR41,#REF!,0)),"")</f>
        <v/>
      </c>
      <c r="AY41" s="180" t="str">
        <f>IFERROR((#REF!+#REF!),"")</f>
        <v/>
      </c>
      <c r="AZ41" s="181" t="str">
        <f>IFERROR(RANK(AY41,AY:AY,0)+COUNTIF($AY$11:AY40,AY41),"")</f>
        <v/>
      </c>
      <c r="BA41" s="78"/>
      <c r="BB41" s="78"/>
      <c r="BC41" s="152" t="s">
        <v>5</v>
      </c>
      <c r="BD41" s="152" t="s">
        <v>5</v>
      </c>
      <c r="BE41" s="150" t="s">
        <v>5</v>
      </c>
      <c r="BF41" s="150" t="s">
        <v>5</v>
      </c>
      <c r="BG41" s="150" t="s">
        <v>5</v>
      </c>
      <c r="BH41" s="150" t="s">
        <v>5</v>
      </c>
      <c r="BI41" s="151" t="str">
        <f>IFERROR(INDEX(#REF!,MATCH(BC41,#REF!,0)),"")</f>
        <v/>
      </c>
      <c r="BJ41" s="180" t="str">
        <f>IFERROR((#REF!+#REF!),"")</f>
        <v/>
      </c>
      <c r="BK41" s="181" t="str">
        <f>IFERROR(RANK(BJ41,BJ:BJ,0)+COUNTIF($BJ$11:BJ40,BJ41),"")</f>
        <v/>
      </c>
      <c r="BL41" s="79"/>
      <c r="BN41" s="78"/>
      <c r="BO41" s="78"/>
    </row>
    <row r="42" spans="2:67" s="73" customFormat="1" ht="18.75" customHeight="1" x14ac:dyDescent="0.3">
      <c r="B42" s="152" t="s">
        <v>5</v>
      </c>
      <c r="C42" s="152" t="s">
        <v>5</v>
      </c>
      <c r="D42" s="150" t="s">
        <v>5</v>
      </c>
      <c r="E42" s="150" t="s">
        <v>5</v>
      </c>
      <c r="F42" s="150" t="s">
        <v>5</v>
      </c>
      <c r="G42" s="151" t="s">
        <v>5</v>
      </c>
      <c r="H42" s="151" t="str">
        <f>IFERROR(INDEX(#REF!,MATCH(B42,#REF!,0)),"")</f>
        <v/>
      </c>
      <c r="I42" s="177" t="str">
        <f>IFERROR((#REF!+#REF!),"")</f>
        <v/>
      </c>
      <c r="J42" s="178" t="str">
        <f>IFERROR(RANK(I42,I:I,0)+COUNTIF($I$11:I41,I42),"")</f>
        <v/>
      </c>
      <c r="K42" s="78"/>
      <c r="L42" s="78"/>
      <c r="M42" s="80" t="s">
        <v>5</v>
      </c>
      <c r="N42" s="80" t="s">
        <v>5</v>
      </c>
      <c r="O42" s="76" t="s">
        <v>5</v>
      </c>
      <c r="P42" s="76" t="s">
        <v>5</v>
      </c>
      <c r="Q42" s="157" t="s">
        <v>5</v>
      </c>
      <c r="R42" s="76" t="s">
        <v>5</v>
      </c>
      <c r="S42" s="151" t="str">
        <f>IFERROR(INDEX(#REF!,MATCH(M42,#REF!,0)),"")</f>
        <v/>
      </c>
      <c r="T42" s="180" t="str">
        <f>IFERROR((#REF!+#REF!),"")</f>
        <v/>
      </c>
      <c r="U42" s="181" t="str">
        <f>IFERROR(RANK(T42,T:T,0)+COUNTIF($T$11:T41,T42),"")</f>
        <v/>
      </c>
      <c r="V42" s="79"/>
      <c r="X42" s="152" t="s">
        <v>5</v>
      </c>
      <c r="Y42" s="152" t="s">
        <v>5</v>
      </c>
      <c r="Z42" s="150" t="s">
        <v>5</v>
      </c>
      <c r="AA42" s="150" t="s">
        <v>5</v>
      </c>
      <c r="AB42" s="150" t="s">
        <v>5</v>
      </c>
      <c r="AC42" s="151" t="s">
        <v>5</v>
      </c>
      <c r="AD42" s="151" t="str">
        <f>IFERROR(INDEX(#REF!,MATCH(X42,#REF!,0)),"")</f>
        <v/>
      </c>
      <c r="AE42" s="177" t="str">
        <f>IFERROR((#REF!+#REF!),"")</f>
        <v/>
      </c>
      <c r="AF42" s="178" t="str">
        <f>IFERROR(RANK(AE42,AE:AE,0)+COUNTIF($AE$11:AE41,AE42),"")</f>
        <v/>
      </c>
      <c r="AG42" s="78"/>
      <c r="AH42" s="152" t="s">
        <v>5</v>
      </c>
      <c r="AI42" s="152" t="s">
        <v>5</v>
      </c>
      <c r="AJ42" s="150" t="s">
        <v>5</v>
      </c>
      <c r="AK42" s="150" t="s">
        <v>5</v>
      </c>
      <c r="AL42" s="157" t="s">
        <v>5</v>
      </c>
      <c r="AM42" s="153"/>
      <c r="AN42" s="156" t="str">
        <f>IFERROR(INDEX(#REF!,MATCH(AH42,#REF!,0)),"")</f>
        <v/>
      </c>
      <c r="AO42" s="180" t="str">
        <f>IFERROR((#REF!+#REF!),"")</f>
        <v/>
      </c>
      <c r="AP42" s="181" t="str">
        <f>IFERROR(RANK(AO42,AO:AO,0)+COUNTIF($AO$11:AO41,T42),"")</f>
        <v/>
      </c>
      <c r="AR42" s="152" t="s">
        <v>5</v>
      </c>
      <c r="AS42" s="152" t="s">
        <v>5</v>
      </c>
      <c r="AT42" s="152" t="s">
        <v>5</v>
      </c>
      <c r="AU42" s="150" t="s">
        <v>5</v>
      </c>
      <c r="AV42" s="150" t="s">
        <v>5</v>
      </c>
      <c r="AW42" s="150" t="s">
        <v>5</v>
      </c>
      <c r="AX42" s="151" t="str">
        <f>IFERROR(INDEX(#REF!,MATCH(AR42,#REF!,0)),"")</f>
        <v/>
      </c>
      <c r="AY42" s="180" t="str">
        <f>IFERROR((#REF!+#REF!),"")</f>
        <v/>
      </c>
      <c r="AZ42" s="181" t="str">
        <f>IFERROR(RANK(AY42,AY:AY,0)+COUNTIF($AY$11:AY41,AY42),"")</f>
        <v/>
      </c>
      <c r="BA42" s="78"/>
      <c r="BB42" s="78"/>
      <c r="BC42" s="152" t="s">
        <v>5</v>
      </c>
      <c r="BD42" s="152" t="s">
        <v>5</v>
      </c>
      <c r="BE42" s="150" t="s">
        <v>5</v>
      </c>
      <c r="BF42" s="150" t="s">
        <v>5</v>
      </c>
      <c r="BG42" s="150" t="s">
        <v>5</v>
      </c>
      <c r="BH42" s="150" t="s">
        <v>5</v>
      </c>
      <c r="BI42" s="151" t="str">
        <f>IFERROR(INDEX(#REF!,MATCH(BC42,#REF!,0)),"")</f>
        <v/>
      </c>
      <c r="BJ42" s="180" t="str">
        <f>IFERROR((#REF!+#REF!),"")</f>
        <v/>
      </c>
      <c r="BK42" s="181" t="str">
        <f>IFERROR(RANK(BJ42,BJ:BJ,0)+COUNTIF($BJ$11:BJ41,BJ42),"")</f>
        <v/>
      </c>
      <c r="BL42" s="79"/>
      <c r="BN42" s="78"/>
      <c r="BO42" s="78"/>
    </row>
    <row r="43" spans="2:67" s="73" customFormat="1" ht="18.75" customHeight="1" x14ac:dyDescent="0.3">
      <c r="B43" s="152" t="s">
        <v>5</v>
      </c>
      <c r="C43" s="152" t="s">
        <v>5</v>
      </c>
      <c r="D43" s="150" t="s">
        <v>5</v>
      </c>
      <c r="E43" s="150" t="s">
        <v>5</v>
      </c>
      <c r="F43" s="150" t="s">
        <v>5</v>
      </c>
      <c r="G43" s="151" t="s">
        <v>5</v>
      </c>
      <c r="H43" s="151" t="str">
        <f>IFERROR(INDEX(#REF!,MATCH(B43,#REF!,0)),"")</f>
        <v/>
      </c>
      <c r="I43" s="177" t="str">
        <f>IFERROR((#REF!+#REF!),"")</f>
        <v/>
      </c>
      <c r="J43" s="178" t="str">
        <f>IFERROR(RANK(I43,I:I,0)+COUNTIF($I$11:I42,I43),"")</f>
        <v/>
      </c>
      <c r="K43" s="78"/>
      <c r="L43" s="78"/>
      <c r="M43" s="80" t="s">
        <v>5</v>
      </c>
      <c r="N43" s="80" t="s">
        <v>5</v>
      </c>
      <c r="O43" s="76" t="s">
        <v>5</v>
      </c>
      <c r="P43" s="76" t="s">
        <v>5</v>
      </c>
      <c r="Q43" s="157" t="s">
        <v>5</v>
      </c>
      <c r="R43" s="76" t="s">
        <v>5</v>
      </c>
      <c r="S43" s="151" t="str">
        <f>IFERROR(INDEX(#REF!,MATCH(M43,#REF!,0)),"")</f>
        <v/>
      </c>
      <c r="T43" s="180" t="str">
        <f>IFERROR((#REF!+#REF!),"")</f>
        <v/>
      </c>
      <c r="U43" s="181" t="str">
        <f>IFERROR(RANK(T43,T:T,0)+COUNTIF($T$11:T42,T43),"")</f>
        <v/>
      </c>
      <c r="V43" s="79"/>
      <c r="X43" s="152" t="s">
        <v>5</v>
      </c>
      <c r="Y43" s="152" t="s">
        <v>5</v>
      </c>
      <c r="Z43" s="150" t="s">
        <v>5</v>
      </c>
      <c r="AA43" s="150" t="s">
        <v>5</v>
      </c>
      <c r="AB43" s="150" t="s">
        <v>5</v>
      </c>
      <c r="AC43" s="151" t="s">
        <v>5</v>
      </c>
      <c r="AD43" s="151" t="str">
        <f>IFERROR(INDEX(#REF!,MATCH(X43,#REF!,0)),"")</f>
        <v/>
      </c>
      <c r="AE43" s="177" t="str">
        <f>IFERROR((#REF!+#REF!),"")</f>
        <v/>
      </c>
      <c r="AF43" s="178" t="str">
        <f>IFERROR(RANK(AE43,AE:AE,0)+COUNTIF($AE$11:AE42,AE43),"")</f>
        <v/>
      </c>
      <c r="AG43" s="78"/>
      <c r="AH43" s="152" t="s">
        <v>5</v>
      </c>
      <c r="AI43" s="152" t="s">
        <v>5</v>
      </c>
      <c r="AJ43" s="150" t="s">
        <v>5</v>
      </c>
      <c r="AK43" s="150" t="s">
        <v>5</v>
      </c>
      <c r="AL43" s="157" t="s">
        <v>5</v>
      </c>
      <c r="AM43" s="153"/>
      <c r="AN43" s="156" t="str">
        <f>IFERROR(INDEX(#REF!,MATCH(AH43,#REF!,0)),"")</f>
        <v/>
      </c>
      <c r="AO43" s="180" t="str">
        <f>IFERROR((#REF!+#REF!),"")</f>
        <v/>
      </c>
      <c r="AP43" s="181" t="str">
        <f>IFERROR(RANK(AO43,AO:AO,0)+COUNTIF($AO$11:AO42,T43),"")</f>
        <v/>
      </c>
      <c r="AR43" s="152" t="s">
        <v>5</v>
      </c>
      <c r="AS43" s="152" t="s">
        <v>5</v>
      </c>
      <c r="AT43" s="152" t="s">
        <v>5</v>
      </c>
      <c r="AU43" s="150" t="s">
        <v>5</v>
      </c>
      <c r="AV43" s="150" t="s">
        <v>5</v>
      </c>
      <c r="AW43" s="150" t="s">
        <v>5</v>
      </c>
      <c r="AX43" s="151" t="str">
        <f>IFERROR(INDEX(#REF!,MATCH(AR43,#REF!,0)),"")</f>
        <v/>
      </c>
      <c r="AY43" s="180" t="str">
        <f>IFERROR((#REF!+#REF!),"")</f>
        <v/>
      </c>
      <c r="AZ43" s="181" t="str">
        <f>IFERROR(RANK(AY43,AY:AY,0)+COUNTIF($AY$11:AY42,AY43),"")</f>
        <v/>
      </c>
      <c r="BA43" s="78"/>
      <c r="BB43" s="78"/>
      <c r="BC43" s="152" t="s">
        <v>5</v>
      </c>
      <c r="BD43" s="152" t="s">
        <v>5</v>
      </c>
      <c r="BE43" s="150" t="s">
        <v>5</v>
      </c>
      <c r="BF43" s="150" t="s">
        <v>5</v>
      </c>
      <c r="BG43" s="150" t="s">
        <v>5</v>
      </c>
      <c r="BH43" s="150" t="s">
        <v>5</v>
      </c>
      <c r="BI43" s="151" t="str">
        <f>IFERROR(INDEX(#REF!,MATCH(BC43,#REF!,0)),"")</f>
        <v/>
      </c>
      <c r="BJ43" s="180" t="str">
        <f>IFERROR((#REF!+#REF!),"")</f>
        <v/>
      </c>
      <c r="BK43" s="181" t="str">
        <f>IFERROR(RANK(BJ43,BJ:BJ,0)+COUNTIF($BJ$11:BJ42,BJ43),"")</f>
        <v/>
      </c>
      <c r="BL43" s="79"/>
      <c r="BN43" s="78"/>
      <c r="BO43" s="78"/>
    </row>
    <row r="44" spans="2:67" s="73" customFormat="1" ht="18.75" customHeight="1" x14ac:dyDescent="0.3">
      <c r="B44" s="152" t="s">
        <v>5</v>
      </c>
      <c r="C44" s="152" t="s">
        <v>5</v>
      </c>
      <c r="D44" s="150" t="s">
        <v>5</v>
      </c>
      <c r="E44" s="150" t="s">
        <v>5</v>
      </c>
      <c r="F44" s="150" t="s">
        <v>5</v>
      </c>
      <c r="G44" s="151" t="s">
        <v>5</v>
      </c>
      <c r="H44" s="151" t="str">
        <f>IFERROR(INDEX(#REF!,MATCH(B44,#REF!,0)),"")</f>
        <v/>
      </c>
      <c r="I44" s="177" t="str">
        <f>IFERROR((#REF!+#REF!),"")</f>
        <v/>
      </c>
      <c r="J44" s="178" t="str">
        <f>IFERROR(RANK(I44,I:I,0)+COUNTIF($I$11:I43,I44),"")</f>
        <v/>
      </c>
      <c r="K44" s="78"/>
      <c r="L44" s="78"/>
      <c r="M44" s="80" t="s">
        <v>5</v>
      </c>
      <c r="N44" s="80" t="s">
        <v>5</v>
      </c>
      <c r="O44" s="76" t="s">
        <v>5</v>
      </c>
      <c r="P44" s="76" t="s">
        <v>5</v>
      </c>
      <c r="Q44" s="157" t="s">
        <v>5</v>
      </c>
      <c r="R44" s="76" t="s">
        <v>5</v>
      </c>
      <c r="S44" s="151" t="str">
        <f>IFERROR(INDEX(#REF!,MATCH(M44,#REF!,0)),"")</f>
        <v/>
      </c>
      <c r="T44" s="180" t="str">
        <f>IFERROR((#REF!+#REF!),"")</f>
        <v/>
      </c>
      <c r="U44" s="181" t="str">
        <f>IFERROR(RANK(T44,T:T,0)+COUNTIF($T$11:T43,T44),"")</f>
        <v/>
      </c>
      <c r="V44" s="79"/>
      <c r="X44" s="152" t="s">
        <v>5</v>
      </c>
      <c r="Y44" s="152" t="s">
        <v>5</v>
      </c>
      <c r="Z44" s="150" t="s">
        <v>5</v>
      </c>
      <c r="AA44" s="150" t="s">
        <v>5</v>
      </c>
      <c r="AB44" s="150" t="s">
        <v>5</v>
      </c>
      <c r="AC44" s="151" t="s">
        <v>5</v>
      </c>
      <c r="AD44" s="151" t="str">
        <f>IFERROR(INDEX(#REF!,MATCH(X44,#REF!,0)),"")</f>
        <v/>
      </c>
      <c r="AE44" s="177" t="str">
        <f>IFERROR((#REF!+#REF!),"")</f>
        <v/>
      </c>
      <c r="AF44" s="178" t="str">
        <f>IFERROR(RANK(AE44,AE:AE,0)+COUNTIF($AE$11:AE43,AE44),"")</f>
        <v/>
      </c>
      <c r="AG44" s="78"/>
      <c r="AH44" s="152" t="s">
        <v>5</v>
      </c>
      <c r="AI44" s="152" t="s">
        <v>5</v>
      </c>
      <c r="AJ44" s="150" t="s">
        <v>5</v>
      </c>
      <c r="AK44" s="150" t="s">
        <v>5</v>
      </c>
      <c r="AL44" s="157" t="s">
        <v>5</v>
      </c>
      <c r="AM44" s="153"/>
      <c r="AN44" s="156" t="str">
        <f>IFERROR(INDEX(#REF!,MATCH(AH44,#REF!,0)),"")</f>
        <v/>
      </c>
      <c r="AO44" s="180" t="str">
        <f>IFERROR((#REF!+#REF!),"")</f>
        <v/>
      </c>
      <c r="AP44" s="181" t="str">
        <f>IFERROR(RANK(AO44,AO:AO,0)+COUNTIF($AO$11:AO43,T44),"")</f>
        <v/>
      </c>
      <c r="AR44" s="152" t="s">
        <v>5</v>
      </c>
      <c r="AS44" s="152" t="s">
        <v>5</v>
      </c>
      <c r="AT44" s="152" t="s">
        <v>5</v>
      </c>
      <c r="AU44" s="150" t="s">
        <v>5</v>
      </c>
      <c r="AV44" s="150" t="s">
        <v>5</v>
      </c>
      <c r="AW44" s="150" t="s">
        <v>5</v>
      </c>
      <c r="AX44" s="151" t="str">
        <f>IFERROR(INDEX(#REF!,MATCH(AR44,#REF!,0)),"")</f>
        <v/>
      </c>
      <c r="AY44" s="180" t="str">
        <f>IFERROR((#REF!+#REF!),"")</f>
        <v/>
      </c>
      <c r="AZ44" s="181" t="str">
        <f>IFERROR(RANK(AY44,AY:AY,0)+COUNTIF($AY$11:AY43,AY44),"")</f>
        <v/>
      </c>
      <c r="BA44" s="78"/>
      <c r="BB44" s="78"/>
      <c r="BC44" s="152" t="s">
        <v>5</v>
      </c>
      <c r="BD44" s="152" t="s">
        <v>5</v>
      </c>
      <c r="BE44" s="150" t="s">
        <v>5</v>
      </c>
      <c r="BF44" s="150" t="s">
        <v>5</v>
      </c>
      <c r="BG44" s="150" t="s">
        <v>5</v>
      </c>
      <c r="BH44" s="150" t="s">
        <v>5</v>
      </c>
      <c r="BI44" s="151" t="str">
        <f>IFERROR(INDEX(#REF!,MATCH(BC44,#REF!,0)),"")</f>
        <v/>
      </c>
      <c r="BJ44" s="180" t="str">
        <f>IFERROR((#REF!+#REF!),"")</f>
        <v/>
      </c>
      <c r="BK44" s="181" t="str">
        <f>IFERROR(RANK(BJ44,BJ:BJ,0)+COUNTIF($BJ$11:BJ43,BJ44),"")</f>
        <v/>
      </c>
      <c r="BL44" s="79"/>
      <c r="BN44" s="78"/>
      <c r="BO44" s="78"/>
    </row>
    <row r="45" spans="2:67" s="73" customFormat="1" ht="18.75" customHeight="1" x14ac:dyDescent="0.3">
      <c r="B45" s="152" t="s">
        <v>5</v>
      </c>
      <c r="C45" s="152" t="s">
        <v>5</v>
      </c>
      <c r="D45" s="150" t="s">
        <v>5</v>
      </c>
      <c r="E45" s="150" t="s">
        <v>5</v>
      </c>
      <c r="F45" s="150" t="s">
        <v>5</v>
      </c>
      <c r="G45" s="151" t="s">
        <v>5</v>
      </c>
      <c r="H45" s="151" t="str">
        <f>IFERROR(INDEX(#REF!,MATCH(B45,#REF!,0)),"")</f>
        <v/>
      </c>
      <c r="I45" s="177" t="str">
        <f>IFERROR((#REF!+#REF!),"")</f>
        <v/>
      </c>
      <c r="J45" s="178" t="str">
        <f>IFERROR(RANK(I45,I:I,0)+COUNTIF($I$11:I44,I45),"")</f>
        <v/>
      </c>
      <c r="K45" s="78"/>
      <c r="L45" s="78"/>
      <c r="M45" s="80" t="s">
        <v>5</v>
      </c>
      <c r="N45" s="80" t="s">
        <v>5</v>
      </c>
      <c r="O45" s="76" t="s">
        <v>5</v>
      </c>
      <c r="P45" s="76" t="s">
        <v>5</v>
      </c>
      <c r="Q45" s="157" t="s">
        <v>5</v>
      </c>
      <c r="R45" s="76" t="s">
        <v>5</v>
      </c>
      <c r="S45" s="151" t="str">
        <f>IFERROR(INDEX(#REF!,MATCH(M45,#REF!,0)),"")</f>
        <v/>
      </c>
      <c r="T45" s="180" t="str">
        <f>IFERROR((#REF!+#REF!),"")</f>
        <v/>
      </c>
      <c r="U45" s="181" t="str">
        <f>IFERROR(RANK(T45,T:T,0)+COUNTIF($T$11:T44,T45),"")</f>
        <v/>
      </c>
      <c r="V45" s="79"/>
      <c r="X45" s="152" t="s">
        <v>5</v>
      </c>
      <c r="Y45" s="152" t="s">
        <v>5</v>
      </c>
      <c r="Z45" s="150" t="s">
        <v>5</v>
      </c>
      <c r="AA45" s="150" t="s">
        <v>5</v>
      </c>
      <c r="AB45" s="150" t="s">
        <v>5</v>
      </c>
      <c r="AC45" s="151" t="s">
        <v>5</v>
      </c>
      <c r="AD45" s="151" t="str">
        <f>IFERROR(INDEX(#REF!,MATCH(X45,#REF!,0)),"")</f>
        <v/>
      </c>
      <c r="AE45" s="177" t="str">
        <f>IFERROR((#REF!+#REF!),"")</f>
        <v/>
      </c>
      <c r="AF45" s="178" t="str">
        <f>IFERROR(RANK(AE45,AE:AE,0)+COUNTIF($AE$11:AE44,AE45),"")</f>
        <v/>
      </c>
      <c r="AG45" s="78"/>
      <c r="AH45" s="152" t="s">
        <v>5</v>
      </c>
      <c r="AI45" s="152" t="s">
        <v>5</v>
      </c>
      <c r="AJ45" s="150" t="s">
        <v>5</v>
      </c>
      <c r="AK45" s="150" t="s">
        <v>5</v>
      </c>
      <c r="AL45" s="157" t="s">
        <v>5</v>
      </c>
      <c r="AM45" s="153"/>
      <c r="AN45" s="156" t="str">
        <f>IFERROR(INDEX(#REF!,MATCH(AH45,#REF!,0)),"")</f>
        <v/>
      </c>
      <c r="AO45" s="180" t="str">
        <f>IFERROR((#REF!+#REF!),"")</f>
        <v/>
      </c>
      <c r="AP45" s="181" t="str">
        <f>IFERROR(RANK(AO45,AO:AO,0)+COUNTIF($AO$11:AO44,T45),"")</f>
        <v/>
      </c>
      <c r="AR45" s="152" t="s">
        <v>5</v>
      </c>
      <c r="AS45" s="152" t="s">
        <v>5</v>
      </c>
      <c r="AT45" s="152" t="s">
        <v>5</v>
      </c>
      <c r="AU45" s="150" t="s">
        <v>5</v>
      </c>
      <c r="AV45" s="150" t="s">
        <v>5</v>
      </c>
      <c r="AW45" s="150" t="s">
        <v>5</v>
      </c>
      <c r="AX45" s="151" t="str">
        <f>IFERROR(INDEX(#REF!,MATCH(AR45,#REF!,0)),"")</f>
        <v/>
      </c>
      <c r="AY45" s="180" t="str">
        <f>IFERROR((#REF!+#REF!),"")</f>
        <v/>
      </c>
      <c r="AZ45" s="181" t="str">
        <f>IFERROR(RANK(AY45,AY:AY,0)+COUNTIF($AY$11:AY44,AY45),"")</f>
        <v/>
      </c>
      <c r="BA45" s="78"/>
      <c r="BB45" s="78"/>
      <c r="BC45" s="152" t="s">
        <v>5</v>
      </c>
      <c r="BD45" s="152" t="s">
        <v>5</v>
      </c>
      <c r="BE45" s="150" t="s">
        <v>5</v>
      </c>
      <c r="BF45" s="150" t="s">
        <v>5</v>
      </c>
      <c r="BG45" s="150" t="s">
        <v>5</v>
      </c>
      <c r="BH45" s="150" t="s">
        <v>5</v>
      </c>
      <c r="BI45" s="151" t="str">
        <f>IFERROR(INDEX(#REF!,MATCH(BC45,#REF!,0)),"")</f>
        <v/>
      </c>
      <c r="BJ45" s="180" t="str">
        <f>IFERROR((#REF!+#REF!),"")</f>
        <v/>
      </c>
      <c r="BK45" s="181" t="str">
        <f>IFERROR(RANK(BJ45,BJ:BJ,0)+COUNTIF($BJ$11:BJ44,BJ45),"")</f>
        <v/>
      </c>
      <c r="BL45" s="79"/>
      <c r="BN45" s="78"/>
      <c r="BO45" s="78"/>
    </row>
    <row r="46" spans="2:67" s="73" customFormat="1" ht="18.75" customHeight="1" x14ac:dyDescent="0.3">
      <c r="B46" s="152" t="s">
        <v>5</v>
      </c>
      <c r="C46" s="152" t="s">
        <v>5</v>
      </c>
      <c r="D46" s="150" t="s">
        <v>5</v>
      </c>
      <c r="E46" s="150" t="s">
        <v>5</v>
      </c>
      <c r="F46" s="150" t="s">
        <v>5</v>
      </c>
      <c r="G46" s="151" t="s">
        <v>5</v>
      </c>
      <c r="H46" s="151" t="str">
        <f>IFERROR(INDEX(#REF!,MATCH(B46,#REF!,0)),"")</f>
        <v/>
      </c>
      <c r="I46" s="177" t="str">
        <f>IFERROR((#REF!+#REF!),"")</f>
        <v/>
      </c>
      <c r="J46" s="178" t="str">
        <f>IFERROR(RANK(I46,I:I,0)+COUNTIF($I$11:I45,I46),"")</f>
        <v/>
      </c>
      <c r="K46" s="78"/>
      <c r="L46" s="78"/>
      <c r="M46" s="80" t="s">
        <v>5</v>
      </c>
      <c r="N46" s="80" t="s">
        <v>5</v>
      </c>
      <c r="O46" s="76" t="s">
        <v>5</v>
      </c>
      <c r="P46" s="76" t="s">
        <v>5</v>
      </c>
      <c r="Q46" s="157" t="s">
        <v>5</v>
      </c>
      <c r="R46" s="76" t="s">
        <v>5</v>
      </c>
      <c r="S46" s="151" t="str">
        <f>IFERROR(INDEX(#REF!,MATCH(M46,#REF!,0)),"")</f>
        <v/>
      </c>
      <c r="T46" s="180" t="str">
        <f>IFERROR((#REF!+#REF!),"")</f>
        <v/>
      </c>
      <c r="U46" s="181" t="str">
        <f>IFERROR(RANK(T46,T:T,0)+COUNTIF($T$11:T45,T46),"")</f>
        <v/>
      </c>
      <c r="V46" s="79"/>
      <c r="X46" s="152" t="s">
        <v>5</v>
      </c>
      <c r="Y46" s="152" t="s">
        <v>5</v>
      </c>
      <c r="Z46" s="150" t="s">
        <v>5</v>
      </c>
      <c r="AA46" s="150" t="s">
        <v>5</v>
      </c>
      <c r="AB46" s="150" t="s">
        <v>5</v>
      </c>
      <c r="AC46" s="151" t="s">
        <v>5</v>
      </c>
      <c r="AD46" s="151" t="str">
        <f>IFERROR(INDEX(#REF!,MATCH(X46,#REF!,0)),"")</f>
        <v/>
      </c>
      <c r="AE46" s="177" t="str">
        <f>IFERROR((#REF!+#REF!),"")</f>
        <v/>
      </c>
      <c r="AF46" s="178" t="str">
        <f>IFERROR(RANK(AE46,AE:AE,0)+COUNTIF($AE$11:AE45,AE46),"")</f>
        <v/>
      </c>
      <c r="AG46" s="78"/>
      <c r="AH46" s="152" t="s">
        <v>5</v>
      </c>
      <c r="AI46" s="152" t="s">
        <v>5</v>
      </c>
      <c r="AJ46" s="150" t="s">
        <v>5</v>
      </c>
      <c r="AK46" s="150" t="s">
        <v>5</v>
      </c>
      <c r="AL46" s="157" t="s">
        <v>5</v>
      </c>
      <c r="AM46" s="153"/>
      <c r="AN46" s="156" t="str">
        <f>IFERROR(INDEX(#REF!,MATCH(AH46,#REF!,0)),"")</f>
        <v/>
      </c>
      <c r="AO46" s="180" t="str">
        <f>IFERROR((#REF!+#REF!),"")</f>
        <v/>
      </c>
      <c r="AP46" s="181" t="str">
        <f>IFERROR(RANK(AO46,AO:AO,0)+COUNTIF($AO$11:AO45,T46),"")</f>
        <v/>
      </c>
      <c r="AR46" s="152" t="s">
        <v>5</v>
      </c>
      <c r="AS46" s="152" t="s">
        <v>5</v>
      </c>
      <c r="AT46" s="152" t="s">
        <v>5</v>
      </c>
      <c r="AU46" s="150" t="s">
        <v>5</v>
      </c>
      <c r="AV46" s="150" t="s">
        <v>5</v>
      </c>
      <c r="AW46" s="150" t="s">
        <v>5</v>
      </c>
      <c r="AX46" s="151" t="str">
        <f>IFERROR(INDEX(#REF!,MATCH(AR46,#REF!,0)),"")</f>
        <v/>
      </c>
      <c r="AY46" s="180" t="str">
        <f>IFERROR((#REF!+#REF!),"")</f>
        <v/>
      </c>
      <c r="AZ46" s="181" t="str">
        <f>IFERROR(RANK(AY46,AY:AY,0)+COUNTIF($AY$11:AY45,AY46),"")</f>
        <v/>
      </c>
      <c r="BA46" s="78"/>
      <c r="BB46" s="78"/>
      <c r="BC46" s="152" t="s">
        <v>5</v>
      </c>
      <c r="BD46" s="152" t="s">
        <v>5</v>
      </c>
      <c r="BE46" s="150" t="s">
        <v>5</v>
      </c>
      <c r="BF46" s="150" t="s">
        <v>5</v>
      </c>
      <c r="BG46" s="150" t="s">
        <v>5</v>
      </c>
      <c r="BH46" s="150" t="s">
        <v>5</v>
      </c>
      <c r="BI46" s="151" t="str">
        <f>IFERROR(INDEX(#REF!,MATCH(BC46,#REF!,0)),"")</f>
        <v/>
      </c>
      <c r="BJ46" s="180" t="str">
        <f>IFERROR((#REF!+#REF!),"")</f>
        <v/>
      </c>
      <c r="BK46" s="181" t="str">
        <f>IFERROR(RANK(BJ46,BJ:BJ,0)+COUNTIF($BJ$11:BJ45,BJ46),"")</f>
        <v/>
      </c>
      <c r="BL46" s="79"/>
      <c r="BN46" s="78"/>
      <c r="BO46" s="78"/>
    </row>
    <row r="47" spans="2:67" s="73" customFormat="1" ht="18.75" customHeight="1" x14ac:dyDescent="0.3">
      <c r="B47" s="152" t="s">
        <v>5</v>
      </c>
      <c r="C47" s="152" t="s">
        <v>5</v>
      </c>
      <c r="D47" s="150" t="s">
        <v>5</v>
      </c>
      <c r="E47" s="150" t="s">
        <v>5</v>
      </c>
      <c r="F47" s="150" t="s">
        <v>5</v>
      </c>
      <c r="G47" s="151" t="s">
        <v>5</v>
      </c>
      <c r="H47" s="151" t="str">
        <f>IFERROR(INDEX(#REF!,MATCH(B47,#REF!,0)),"")</f>
        <v/>
      </c>
      <c r="I47" s="177" t="str">
        <f>IFERROR((#REF!+#REF!),"")</f>
        <v/>
      </c>
      <c r="J47" s="178" t="str">
        <f>IFERROR(RANK(I47,I:I,0)+COUNTIF($I$11:I46,I47),"")</f>
        <v/>
      </c>
      <c r="K47" s="78"/>
      <c r="L47" s="78"/>
      <c r="M47" s="80" t="s">
        <v>5</v>
      </c>
      <c r="N47" s="80" t="s">
        <v>5</v>
      </c>
      <c r="O47" s="76" t="s">
        <v>5</v>
      </c>
      <c r="P47" s="76" t="s">
        <v>5</v>
      </c>
      <c r="Q47" s="157" t="s">
        <v>5</v>
      </c>
      <c r="R47" s="76" t="s">
        <v>5</v>
      </c>
      <c r="S47" s="151" t="str">
        <f>IFERROR(INDEX(#REF!,MATCH(M47,#REF!,0)),"")</f>
        <v/>
      </c>
      <c r="T47" s="180" t="str">
        <f>IFERROR((#REF!+#REF!),"")</f>
        <v/>
      </c>
      <c r="U47" s="181" t="str">
        <f>IFERROR(RANK(T47,T:T,0)+COUNTIF($T$11:T46,T47),"")</f>
        <v/>
      </c>
      <c r="V47" s="78"/>
      <c r="X47" s="152" t="s">
        <v>5</v>
      </c>
      <c r="Y47" s="152" t="s">
        <v>5</v>
      </c>
      <c r="Z47" s="150" t="s">
        <v>5</v>
      </c>
      <c r="AA47" s="150" t="s">
        <v>5</v>
      </c>
      <c r="AB47" s="150" t="s">
        <v>5</v>
      </c>
      <c r="AC47" s="151" t="s">
        <v>5</v>
      </c>
      <c r="AD47" s="151" t="str">
        <f>IFERROR(INDEX(#REF!,MATCH(X47,#REF!,0)),"")</f>
        <v/>
      </c>
      <c r="AE47" s="177" t="str">
        <f>IFERROR((#REF!+#REF!),"")</f>
        <v/>
      </c>
      <c r="AF47" s="178" t="str">
        <f>IFERROR(RANK(AE47,AE:AE,0)+COUNTIF($AE$11:AE46,AE47),"")</f>
        <v/>
      </c>
      <c r="AG47" s="78"/>
      <c r="AH47" s="152" t="s">
        <v>5</v>
      </c>
      <c r="AI47" s="152" t="s">
        <v>5</v>
      </c>
      <c r="AJ47" s="150" t="s">
        <v>5</v>
      </c>
      <c r="AK47" s="150" t="s">
        <v>5</v>
      </c>
      <c r="AL47" s="157" t="s">
        <v>5</v>
      </c>
      <c r="AM47" s="153"/>
      <c r="AN47" s="156" t="str">
        <f>IFERROR(INDEX(#REF!,MATCH(AH47,#REF!,0)),"")</f>
        <v/>
      </c>
      <c r="AO47" s="180" t="str">
        <f>IFERROR((#REF!+#REF!),"")</f>
        <v/>
      </c>
      <c r="AP47" s="181" t="str">
        <f>IFERROR(RANK(AO47,AO:AO,0)+COUNTIF($AO$11:AO46,T47),"")</f>
        <v/>
      </c>
      <c r="AR47" s="152" t="s">
        <v>5</v>
      </c>
      <c r="AS47" s="152" t="s">
        <v>5</v>
      </c>
      <c r="AT47" s="152" t="s">
        <v>5</v>
      </c>
      <c r="AU47" s="150" t="s">
        <v>5</v>
      </c>
      <c r="AV47" s="150" t="s">
        <v>5</v>
      </c>
      <c r="AW47" s="150" t="s">
        <v>5</v>
      </c>
      <c r="AX47" s="151" t="str">
        <f>IFERROR(INDEX(#REF!,MATCH(AR47,#REF!,0)),"")</f>
        <v/>
      </c>
      <c r="AY47" s="180" t="str">
        <f>IFERROR((#REF!+#REF!),"")</f>
        <v/>
      </c>
      <c r="AZ47" s="181" t="str">
        <f>IFERROR(RANK(AY47,AY:AY,0)+COUNTIF($AY$11:AY46,AY47),"")</f>
        <v/>
      </c>
      <c r="BA47" s="78"/>
      <c r="BB47" s="78"/>
      <c r="BC47" s="152" t="s">
        <v>5</v>
      </c>
      <c r="BD47" s="152" t="s">
        <v>5</v>
      </c>
      <c r="BE47" s="150" t="s">
        <v>5</v>
      </c>
      <c r="BF47" s="150" t="s">
        <v>5</v>
      </c>
      <c r="BG47" s="150" t="s">
        <v>5</v>
      </c>
      <c r="BH47" s="150" t="s">
        <v>5</v>
      </c>
      <c r="BI47" s="151" t="str">
        <f>IFERROR(INDEX(#REF!,MATCH(BC47,#REF!,0)),"")</f>
        <v/>
      </c>
      <c r="BJ47" s="180" t="str">
        <f>IFERROR((#REF!+#REF!),"")</f>
        <v/>
      </c>
      <c r="BK47" s="181" t="str">
        <f>IFERROR(RANK(BJ47,BJ:BJ,0)+COUNTIF($BJ$11:BJ46,BJ47),"")</f>
        <v/>
      </c>
      <c r="BL47" s="78"/>
      <c r="BN47" s="78"/>
      <c r="BO47" s="78"/>
    </row>
    <row r="48" spans="2:67" s="73" customFormat="1" ht="18.75" customHeight="1" x14ac:dyDescent="0.3">
      <c r="B48" s="152" t="s">
        <v>5</v>
      </c>
      <c r="C48" s="152" t="s">
        <v>5</v>
      </c>
      <c r="D48" s="150" t="s">
        <v>5</v>
      </c>
      <c r="E48" s="150" t="s">
        <v>5</v>
      </c>
      <c r="F48" s="150" t="s">
        <v>5</v>
      </c>
      <c r="G48" s="151" t="s">
        <v>5</v>
      </c>
      <c r="H48" s="151" t="str">
        <f>IFERROR(INDEX(#REF!,MATCH(B48,#REF!,0)),"")</f>
        <v/>
      </c>
      <c r="I48" s="177" t="str">
        <f>IFERROR((#REF!+#REF!),"")</f>
        <v/>
      </c>
      <c r="J48" s="178" t="str">
        <f>IFERROR(RANK(I48,I:I,0)+COUNTIF($I$11:I47,I48),"")</f>
        <v/>
      </c>
      <c r="K48" s="78"/>
      <c r="L48" s="78"/>
      <c r="M48" s="80" t="s">
        <v>5</v>
      </c>
      <c r="N48" s="80" t="s">
        <v>5</v>
      </c>
      <c r="O48" s="76" t="s">
        <v>5</v>
      </c>
      <c r="P48" s="76" t="s">
        <v>5</v>
      </c>
      <c r="Q48" s="157" t="s">
        <v>5</v>
      </c>
      <c r="R48" s="76" t="s">
        <v>5</v>
      </c>
      <c r="S48" s="151" t="str">
        <f>IFERROR(INDEX(#REF!,MATCH(M48,#REF!,0)),"")</f>
        <v/>
      </c>
      <c r="T48" s="180" t="str">
        <f>IFERROR((#REF!+#REF!),"")</f>
        <v/>
      </c>
      <c r="U48" s="181" t="str">
        <f>IFERROR(RANK(T48,T:T,0)+COUNTIF($T$11:T47,T48),"")</f>
        <v/>
      </c>
      <c r="V48" s="83"/>
      <c r="X48" s="152" t="s">
        <v>5</v>
      </c>
      <c r="Y48" s="152" t="s">
        <v>5</v>
      </c>
      <c r="Z48" s="150" t="s">
        <v>5</v>
      </c>
      <c r="AA48" s="150" t="s">
        <v>5</v>
      </c>
      <c r="AB48" s="150" t="s">
        <v>5</v>
      </c>
      <c r="AC48" s="151" t="s">
        <v>5</v>
      </c>
      <c r="AD48" s="151" t="str">
        <f>IFERROR(INDEX(#REF!,MATCH(X48,#REF!,0)),"")</f>
        <v/>
      </c>
      <c r="AE48" s="177" t="str">
        <f>IFERROR((#REF!+#REF!),"")</f>
        <v/>
      </c>
      <c r="AF48" s="178" t="str">
        <f>IFERROR(RANK(AE48,AE:AE,0)+COUNTIF($AE$11:AE47,AE48),"")</f>
        <v/>
      </c>
      <c r="AG48" s="78"/>
      <c r="AH48" s="152" t="s">
        <v>5</v>
      </c>
      <c r="AI48" s="152" t="s">
        <v>5</v>
      </c>
      <c r="AJ48" s="150" t="s">
        <v>5</v>
      </c>
      <c r="AK48" s="150" t="s">
        <v>5</v>
      </c>
      <c r="AL48" s="157" t="s">
        <v>5</v>
      </c>
      <c r="AM48" s="153"/>
      <c r="AN48" s="156" t="str">
        <f>IFERROR(INDEX(#REF!,MATCH(AH48,#REF!,0)),"")</f>
        <v/>
      </c>
      <c r="AO48" s="180" t="str">
        <f>IFERROR((#REF!+#REF!),"")</f>
        <v/>
      </c>
      <c r="AP48" s="181" t="str">
        <f>IFERROR(RANK(AO48,AO:AO,0)+COUNTIF($AO$11:AO47,T48),"")</f>
        <v/>
      </c>
      <c r="AR48" s="152" t="s">
        <v>5</v>
      </c>
      <c r="AS48" s="152" t="s">
        <v>5</v>
      </c>
      <c r="AT48" s="152" t="s">
        <v>5</v>
      </c>
      <c r="AU48" s="150" t="s">
        <v>5</v>
      </c>
      <c r="AV48" s="150" t="s">
        <v>5</v>
      </c>
      <c r="AW48" s="150" t="s">
        <v>5</v>
      </c>
      <c r="AX48" s="151" t="str">
        <f>IFERROR(INDEX(#REF!,MATCH(AR48,#REF!,0)),"")</f>
        <v/>
      </c>
      <c r="AY48" s="180" t="str">
        <f>IFERROR((#REF!+#REF!),"")</f>
        <v/>
      </c>
      <c r="AZ48" s="181" t="str">
        <f>IFERROR(RANK(AY48,AY:AY,0)+COUNTIF($AY$11:AY47,AY48),"")</f>
        <v/>
      </c>
      <c r="BA48" s="78"/>
      <c r="BB48" s="78"/>
      <c r="BC48" s="152" t="s">
        <v>5</v>
      </c>
      <c r="BD48" s="152" t="s">
        <v>5</v>
      </c>
      <c r="BE48" s="150" t="s">
        <v>5</v>
      </c>
      <c r="BF48" s="150" t="s">
        <v>5</v>
      </c>
      <c r="BG48" s="150" t="s">
        <v>5</v>
      </c>
      <c r="BH48" s="150" t="s">
        <v>5</v>
      </c>
      <c r="BI48" s="151" t="str">
        <f>IFERROR(INDEX(#REF!,MATCH(BC48,#REF!,0)),"")</f>
        <v/>
      </c>
      <c r="BJ48" s="180" t="str">
        <f>IFERROR((#REF!+#REF!),"")</f>
        <v/>
      </c>
      <c r="BK48" s="181" t="str">
        <f>IFERROR(RANK(BJ48,BJ:BJ,0)+COUNTIF($BJ$11:BJ47,BJ48),"")</f>
        <v/>
      </c>
      <c r="BL48" s="83"/>
      <c r="BN48" s="83"/>
      <c r="BO48" s="83"/>
    </row>
    <row r="49" spans="2:67" s="73" customFormat="1" ht="18.75" customHeight="1" x14ac:dyDescent="0.3">
      <c r="B49" s="152" t="s">
        <v>5</v>
      </c>
      <c r="C49" s="152" t="s">
        <v>5</v>
      </c>
      <c r="D49" s="150" t="s">
        <v>5</v>
      </c>
      <c r="E49" s="150" t="s">
        <v>5</v>
      </c>
      <c r="F49" s="150" t="s">
        <v>5</v>
      </c>
      <c r="G49" s="151" t="s">
        <v>5</v>
      </c>
      <c r="H49" s="151" t="str">
        <f>IFERROR(INDEX(#REF!,MATCH(B49,#REF!,0)),"")</f>
        <v/>
      </c>
      <c r="I49" s="177" t="str">
        <f>IFERROR((#REF!+#REF!),"")</f>
        <v/>
      </c>
      <c r="J49" s="178" t="str">
        <f>IFERROR(RANK(I49,I:I,0)+COUNTIF($I$11:I48,I49),"")</f>
        <v/>
      </c>
      <c r="K49" s="78"/>
      <c r="L49" s="78"/>
      <c r="M49" s="80" t="s">
        <v>5</v>
      </c>
      <c r="N49" s="80" t="s">
        <v>5</v>
      </c>
      <c r="O49" s="76" t="s">
        <v>5</v>
      </c>
      <c r="P49" s="76" t="s">
        <v>5</v>
      </c>
      <c r="Q49" s="157" t="s">
        <v>5</v>
      </c>
      <c r="R49" s="76" t="s">
        <v>5</v>
      </c>
      <c r="S49" s="151" t="str">
        <f>IFERROR(INDEX(#REF!,MATCH(M49,#REF!,0)),"")</f>
        <v/>
      </c>
      <c r="T49" s="180" t="str">
        <f>IFERROR((#REF!+#REF!),"")</f>
        <v/>
      </c>
      <c r="U49" s="181" t="str">
        <f>IFERROR(RANK(T49,T:T,0)+COUNTIF($T$11:T48,T49),"")</f>
        <v/>
      </c>
      <c r="V49" s="83"/>
      <c r="X49" s="152" t="s">
        <v>5</v>
      </c>
      <c r="Y49" s="152" t="s">
        <v>5</v>
      </c>
      <c r="Z49" s="150" t="s">
        <v>5</v>
      </c>
      <c r="AA49" s="150" t="s">
        <v>5</v>
      </c>
      <c r="AB49" s="150" t="s">
        <v>5</v>
      </c>
      <c r="AC49" s="151" t="s">
        <v>5</v>
      </c>
      <c r="AD49" s="151" t="str">
        <f>IFERROR(INDEX(#REF!,MATCH(X49,#REF!,0)),"")</f>
        <v/>
      </c>
      <c r="AE49" s="177" t="str">
        <f>IFERROR((#REF!+#REF!),"")</f>
        <v/>
      </c>
      <c r="AF49" s="178" t="str">
        <f>IFERROR(RANK(AE49,AE:AE,0)+COUNTIF($AE$11:AE48,AE49),"")</f>
        <v/>
      </c>
      <c r="AG49" s="78"/>
      <c r="AH49" s="152" t="s">
        <v>5</v>
      </c>
      <c r="AI49" s="152" t="s">
        <v>5</v>
      </c>
      <c r="AJ49" s="150" t="s">
        <v>5</v>
      </c>
      <c r="AK49" s="150" t="s">
        <v>5</v>
      </c>
      <c r="AL49" s="157" t="s">
        <v>5</v>
      </c>
      <c r="AM49" s="153"/>
      <c r="AN49" s="156" t="str">
        <f>IFERROR(INDEX(#REF!,MATCH(AH49,#REF!,0)),"")</f>
        <v/>
      </c>
      <c r="AO49" s="180" t="str">
        <f>IFERROR((#REF!+#REF!),"")</f>
        <v/>
      </c>
      <c r="AP49" s="181" t="str">
        <f>IFERROR(RANK(AO49,AO:AO,0)+COUNTIF($AO$11:AO48,T49),"")</f>
        <v/>
      </c>
      <c r="AR49" s="152" t="s">
        <v>5</v>
      </c>
      <c r="AS49" s="152" t="s">
        <v>5</v>
      </c>
      <c r="AT49" s="152" t="s">
        <v>5</v>
      </c>
      <c r="AU49" s="150" t="s">
        <v>5</v>
      </c>
      <c r="AV49" s="150" t="s">
        <v>5</v>
      </c>
      <c r="AW49" s="150" t="s">
        <v>5</v>
      </c>
      <c r="AX49" s="151" t="str">
        <f>IFERROR(INDEX(#REF!,MATCH(AR49,#REF!,0)),"")</f>
        <v/>
      </c>
      <c r="AY49" s="180" t="str">
        <f>IFERROR((#REF!+#REF!),"")</f>
        <v/>
      </c>
      <c r="AZ49" s="181" t="str">
        <f>IFERROR(RANK(AY49,AY:AY,0)+COUNTIF($AY$11:AY48,AY49),"")</f>
        <v/>
      </c>
      <c r="BA49" s="78"/>
      <c r="BB49" s="78"/>
      <c r="BC49" s="152" t="s">
        <v>5</v>
      </c>
      <c r="BD49" s="152" t="s">
        <v>5</v>
      </c>
      <c r="BE49" s="150" t="s">
        <v>5</v>
      </c>
      <c r="BF49" s="150" t="s">
        <v>5</v>
      </c>
      <c r="BG49" s="150" t="s">
        <v>5</v>
      </c>
      <c r="BH49" s="150" t="s">
        <v>5</v>
      </c>
      <c r="BI49" s="151" t="str">
        <f>IFERROR(INDEX(#REF!,MATCH(BC49,#REF!,0)),"")</f>
        <v/>
      </c>
      <c r="BJ49" s="180" t="str">
        <f>IFERROR((#REF!+#REF!),"")</f>
        <v/>
      </c>
      <c r="BK49" s="181" t="str">
        <f>IFERROR(RANK(BJ49,BJ:BJ,0)+COUNTIF($BJ$11:BJ48,BJ49),"")</f>
        <v/>
      </c>
      <c r="BL49" s="83"/>
      <c r="BN49" s="83"/>
      <c r="BO49" s="83"/>
    </row>
    <row r="50" spans="2:67" s="73" customFormat="1" ht="18.75" customHeight="1" x14ac:dyDescent="0.3">
      <c r="B50" s="152" t="s">
        <v>5</v>
      </c>
      <c r="C50" s="152" t="s">
        <v>5</v>
      </c>
      <c r="D50" s="150" t="s">
        <v>5</v>
      </c>
      <c r="E50" s="150" t="s">
        <v>5</v>
      </c>
      <c r="F50" s="150" t="s">
        <v>5</v>
      </c>
      <c r="G50" s="151" t="s">
        <v>5</v>
      </c>
      <c r="H50" s="151" t="str">
        <f>IFERROR(INDEX(#REF!,MATCH(B50,#REF!,0)),"")</f>
        <v/>
      </c>
      <c r="I50" s="177" t="str">
        <f>IFERROR((#REF!+#REF!),"")</f>
        <v/>
      </c>
      <c r="J50" s="178" t="str">
        <f>IFERROR(RANK(I50,I:I,0)+COUNTIF($I$11:I49,I50),"")</f>
        <v/>
      </c>
      <c r="K50" s="78"/>
      <c r="L50" s="78"/>
      <c r="M50" s="80" t="s">
        <v>5</v>
      </c>
      <c r="N50" s="80" t="s">
        <v>5</v>
      </c>
      <c r="O50" s="76" t="s">
        <v>5</v>
      </c>
      <c r="P50" s="76" t="s">
        <v>5</v>
      </c>
      <c r="Q50" s="157" t="s">
        <v>5</v>
      </c>
      <c r="R50" s="76" t="s">
        <v>5</v>
      </c>
      <c r="S50" s="151" t="str">
        <f>IFERROR(INDEX(#REF!,MATCH(M50,#REF!,0)),"")</f>
        <v/>
      </c>
      <c r="T50" s="180" t="str">
        <f>IFERROR((#REF!+#REF!),"")</f>
        <v/>
      </c>
      <c r="U50" s="181" t="str">
        <f>IFERROR(RANK(T50,T:T,0)+COUNTIF($T$11:T49,T50),"")</f>
        <v/>
      </c>
      <c r="V50" s="84"/>
      <c r="X50" s="152" t="s">
        <v>5</v>
      </c>
      <c r="Y50" s="152" t="s">
        <v>5</v>
      </c>
      <c r="Z50" s="150" t="s">
        <v>5</v>
      </c>
      <c r="AA50" s="150" t="s">
        <v>5</v>
      </c>
      <c r="AB50" s="150" t="s">
        <v>5</v>
      </c>
      <c r="AC50" s="151" t="s">
        <v>5</v>
      </c>
      <c r="AD50" s="151" t="str">
        <f>IFERROR(INDEX(#REF!,MATCH(X50,#REF!,0)),"")</f>
        <v/>
      </c>
      <c r="AE50" s="177" t="str">
        <f>IFERROR((#REF!+#REF!),"")</f>
        <v/>
      </c>
      <c r="AF50" s="178" t="str">
        <f>IFERROR(RANK(AE50,AE:AE,0)+COUNTIF($AE$11:AE49,AE50),"")</f>
        <v/>
      </c>
      <c r="AG50" s="78"/>
      <c r="AH50" s="152" t="s">
        <v>5</v>
      </c>
      <c r="AI50" s="152" t="s">
        <v>5</v>
      </c>
      <c r="AJ50" s="150" t="s">
        <v>5</v>
      </c>
      <c r="AK50" s="150" t="s">
        <v>5</v>
      </c>
      <c r="AL50" s="157" t="s">
        <v>5</v>
      </c>
      <c r="AM50" s="153"/>
      <c r="AN50" s="156" t="str">
        <f>IFERROR(INDEX(#REF!,MATCH(AH50,#REF!,0)),"")</f>
        <v/>
      </c>
      <c r="AO50" s="180" t="str">
        <f>IFERROR((#REF!+#REF!),"")</f>
        <v/>
      </c>
      <c r="AP50" s="181" t="str">
        <f>IFERROR(RANK(AO50,AO:AO,0)+COUNTIF($AO$11:AO49,T50),"")</f>
        <v/>
      </c>
      <c r="AR50" s="152" t="s">
        <v>5</v>
      </c>
      <c r="AS50" s="152" t="s">
        <v>5</v>
      </c>
      <c r="AT50" s="152" t="s">
        <v>5</v>
      </c>
      <c r="AU50" s="150" t="s">
        <v>5</v>
      </c>
      <c r="AV50" s="150" t="s">
        <v>5</v>
      </c>
      <c r="AW50" s="150" t="s">
        <v>5</v>
      </c>
      <c r="AX50" s="151" t="str">
        <f>IFERROR(INDEX(#REF!,MATCH(AR50,#REF!,0)),"")</f>
        <v/>
      </c>
      <c r="AY50" s="180" t="str">
        <f>IFERROR((#REF!+#REF!),"")</f>
        <v/>
      </c>
      <c r="AZ50" s="181" t="str">
        <f>IFERROR(RANK(AY50,AY:AY,0)+COUNTIF($AY$11:AY49,AY50),"")</f>
        <v/>
      </c>
      <c r="BA50" s="78"/>
      <c r="BB50" s="78"/>
      <c r="BC50" s="152" t="s">
        <v>5</v>
      </c>
      <c r="BD50" s="152" t="s">
        <v>5</v>
      </c>
      <c r="BE50" s="150" t="s">
        <v>5</v>
      </c>
      <c r="BF50" s="150" t="s">
        <v>5</v>
      </c>
      <c r="BG50" s="150" t="s">
        <v>5</v>
      </c>
      <c r="BH50" s="150" t="s">
        <v>5</v>
      </c>
      <c r="BI50" s="151" t="str">
        <f>IFERROR(INDEX(#REF!,MATCH(BC50,#REF!,0)),"")</f>
        <v/>
      </c>
      <c r="BJ50" s="180" t="str">
        <f>IFERROR((#REF!+#REF!),"")</f>
        <v/>
      </c>
      <c r="BK50" s="181" t="str">
        <f>IFERROR(RANK(BJ50,BJ:BJ,0)+COUNTIF($BJ$11:BJ49,BJ50),"")</f>
        <v/>
      </c>
      <c r="BL50" s="84"/>
      <c r="BN50" s="84"/>
      <c r="BO50" s="84"/>
    </row>
    <row r="51" spans="2:67" s="85" customFormat="1" ht="18.75" customHeight="1" x14ac:dyDescent="0.3">
      <c r="B51" s="152" t="s">
        <v>5</v>
      </c>
      <c r="C51" s="152" t="s">
        <v>5</v>
      </c>
      <c r="D51" s="150" t="s">
        <v>5</v>
      </c>
      <c r="E51" s="150" t="s">
        <v>5</v>
      </c>
      <c r="F51" s="150" t="s">
        <v>5</v>
      </c>
      <c r="G51" s="151" t="s">
        <v>5</v>
      </c>
      <c r="H51" s="151" t="str">
        <f>IFERROR(INDEX(#REF!,MATCH(B51,#REF!,0)),"")</f>
        <v/>
      </c>
      <c r="I51" s="177" t="str">
        <f>IFERROR((#REF!+#REF!),"")</f>
        <v/>
      </c>
      <c r="J51" s="178" t="str">
        <f>IFERROR(RANK(I51,I:I,0)+COUNTIF($I$11:I50,I51),"")</f>
        <v/>
      </c>
      <c r="K51" s="78"/>
      <c r="L51" s="78"/>
      <c r="M51" s="80" t="s">
        <v>5</v>
      </c>
      <c r="N51" s="80" t="s">
        <v>5</v>
      </c>
      <c r="O51" s="76" t="s">
        <v>5</v>
      </c>
      <c r="P51" s="76" t="s">
        <v>5</v>
      </c>
      <c r="Q51" s="157" t="s">
        <v>5</v>
      </c>
      <c r="R51" s="76" t="s">
        <v>5</v>
      </c>
      <c r="S51" s="151" t="str">
        <f>IFERROR(INDEX(#REF!,MATCH(M51,#REF!,0)),"")</f>
        <v/>
      </c>
      <c r="T51" s="180" t="str">
        <f>IFERROR((#REF!+#REF!),"")</f>
        <v/>
      </c>
      <c r="U51" s="181" t="str">
        <f>IFERROR(RANK(T51,T:T,0)+COUNTIF($T$11:T50,T51),"")</f>
        <v/>
      </c>
      <c r="V51" s="86"/>
      <c r="X51" s="152" t="s">
        <v>5</v>
      </c>
      <c r="Y51" s="152" t="s">
        <v>5</v>
      </c>
      <c r="Z51" s="150" t="s">
        <v>5</v>
      </c>
      <c r="AA51" s="150" t="s">
        <v>5</v>
      </c>
      <c r="AB51" s="150" t="s">
        <v>5</v>
      </c>
      <c r="AC51" s="151" t="s">
        <v>5</v>
      </c>
      <c r="AD51" s="151" t="str">
        <f>IFERROR(INDEX(#REF!,MATCH(X51,#REF!,0)),"")</f>
        <v/>
      </c>
      <c r="AE51" s="177" t="str">
        <f>IFERROR((#REF!+#REF!),"")</f>
        <v/>
      </c>
      <c r="AF51" s="178" t="str">
        <f>IFERROR(RANK(AE51,AE:AE,0)+COUNTIF($AE$11:AE50,AE51),"")</f>
        <v/>
      </c>
      <c r="AG51" s="78"/>
      <c r="AH51" s="152" t="s">
        <v>5</v>
      </c>
      <c r="AI51" s="152" t="s">
        <v>5</v>
      </c>
      <c r="AJ51" s="150" t="s">
        <v>5</v>
      </c>
      <c r="AK51" s="150" t="s">
        <v>5</v>
      </c>
      <c r="AL51" s="157" t="s">
        <v>5</v>
      </c>
      <c r="AM51" s="153"/>
      <c r="AN51" s="156" t="str">
        <f>IFERROR(INDEX(#REF!,MATCH(AH51,#REF!,0)),"")</f>
        <v/>
      </c>
      <c r="AO51" s="180" t="str">
        <f>IFERROR((#REF!+#REF!),"")</f>
        <v/>
      </c>
      <c r="AP51" s="181" t="str">
        <f>IFERROR(RANK(AO51,AO:AO,0)+COUNTIF($AO$11:AO50,T51),"")</f>
        <v/>
      </c>
      <c r="AR51" s="152" t="s">
        <v>5</v>
      </c>
      <c r="AS51" s="152" t="s">
        <v>5</v>
      </c>
      <c r="AT51" s="152" t="s">
        <v>5</v>
      </c>
      <c r="AU51" s="150" t="s">
        <v>5</v>
      </c>
      <c r="AV51" s="150" t="s">
        <v>5</v>
      </c>
      <c r="AW51" s="150" t="s">
        <v>5</v>
      </c>
      <c r="AX51" s="151" t="str">
        <f>IFERROR(INDEX(#REF!,MATCH(AR51,#REF!,0)),"")</f>
        <v/>
      </c>
      <c r="AY51" s="180" t="str">
        <f>IFERROR((#REF!+#REF!),"")</f>
        <v/>
      </c>
      <c r="AZ51" s="181" t="str">
        <f>IFERROR(RANK(AY51,AY:AY,0)+COUNTIF($AY$11:AY50,AY51),"")</f>
        <v/>
      </c>
      <c r="BA51" s="78"/>
      <c r="BB51" s="78"/>
      <c r="BC51" s="152" t="s">
        <v>5</v>
      </c>
      <c r="BD51" s="152" t="s">
        <v>5</v>
      </c>
      <c r="BE51" s="150" t="s">
        <v>5</v>
      </c>
      <c r="BF51" s="150" t="s">
        <v>5</v>
      </c>
      <c r="BG51" s="150" t="s">
        <v>5</v>
      </c>
      <c r="BH51" s="150" t="s">
        <v>5</v>
      </c>
      <c r="BI51" s="151" t="str">
        <f>IFERROR(INDEX(#REF!,MATCH(BC51,#REF!,0)),"")</f>
        <v/>
      </c>
      <c r="BJ51" s="180" t="str">
        <f>IFERROR((#REF!+#REF!),"")</f>
        <v/>
      </c>
      <c r="BK51" s="181" t="str">
        <f>IFERROR(RANK(BJ51,BJ:BJ,0)+COUNTIF($BJ$11:BJ50,BJ51),"")</f>
        <v/>
      </c>
      <c r="BL51" s="86"/>
      <c r="BN51" s="84"/>
      <c r="BO51" s="84"/>
    </row>
    <row r="52" spans="2:67" s="73" customFormat="1" ht="18.75" customHeight="1" x14ac:dyDescent="0.3">
      <c r="B52" s="152" t="s">
        <v>5</v>
      </c>
      <c r="C52" s="152" t="s">
        <v>5</v>
      </c>
      <c r="D52" s="150" t="s">
        <v>5</v>
      </c>
      <c r="E52" s="150" t="s">
        <v>5</v>
      </c>
      <c r="F52" s="150" t="s">
        <v>5</v>
      </c>
      <c r="G52" s="151" t="s">
        <v>5</v>
      </c>
      <c r="H52" s="151" t="str">
        <f>IFERROR(INDEX(#REF!,MATCH(B52,#REF!,0)),"")</f>
        <v/>
      </c>
      <c r="I52" s="177" t="str">
        <f>IFERROR((#REF!+#REF!),"")</f>
        <v/>
      </c>
      <c r="J52" s="178" t="str">
        <f>IFERROR(RANK(I52,I:I,0)+COUNTIF($I$11:I51,I52),"")</f>
        <v/>
      </c>
      <c r="K52" s="78"/>
      <c r="L52" s="78"/>
      <c r="M52" s="80" t="s">
        <v>5</v>
      </c>
      <c r="N52" s="80" t="s">
        <v>5</v>
      </c>
      <c r="O52" s="76" t="s">
        <v>5</v>
      </c>
      <c r="P52" s="76" t="s">
        <v>5</v>
      </c>
      <c r="Q52" s="157" t="s">
        <v>5</v>
      </c>
      <c r="R52" s="76" t="s">
        <v>5</v>
      </c>
      <c r="S52" s="151" t="str">
        <f>IFERROR(INDEX(#REF!,MATCH(M52,#REF!,0)),"")</f>
        <v/>
      </c>
      <c r="T52" s="180" t="str">
        <f>IFERROR((#REF!+#REF!),"")</f>
        <v/>
      </c>
      <c r="U52" s="181" t="str">
        <f>IFERROR(RANK(T52,T:T,0)+COUNTIF($T$11:T51,T52),"")</f>
        <v/>
      </c>
      <c r="V52" s="88"/>
      <c r="X52" s="152" t="s">
        <v>5</v>
      </c>
      <c r="Y52" s="152" t="s">
        <v>5</v>
      </c>
      <c r="Z52" s="150" t="s">
        <v>5</v>
      </c>
      <c r="AA52" s="150" t="s">
        <v>5</v>
      </c>
      <c r="AB52" s="150" t="s">
        <v>5</v>
      </c>
      <c r="AC52" s="151" t="s">
        <v>5</v>
      </c>
      <c r="AD52" s="151" t="str">
        <f>IFERROR(INDEX(#REF!,MATCH(X52,#REF!,0)),"")</f>
        <v/>
      </c>
      <c r="AE52" s="177" t="str">
        <f>IFERROR((#REF!+#REF!),"")</f>
        <v/>
      </c>
      <c r="AF52" s="178" t="str">
        <f>IFERROR(RANK(AE52,AE:AE,0)+COUNTIF($AE$11:AE51,AE52),"")</f>
        <v/>
      </c>
      <c r="AG52" s="78"/>
      <c r="AH52" s="152" t="s">
        <v>5</v>
      </c>
      <c r="AI52" s="152" t="s">
        <v>5</v>
      </c>
      <c r="AJ52" s="150" t="s">
        <v>5</v>
      </c>
      <c r="AK52" s="150" t="s">
        <v>5</v>
      </c>
      <c r="AL52" s="157" t="s">
        <v>5</v>
      </c>
      <c r="AM52" s="153"/>
      <c r="AN52" s="156" t="str">
        <f>IFERROR(INDEX(#REF!,MATCH(AH52,#REF!,0)),"")</f>
        <v/>
      </c>
      <c r="AO52" s="180" t="str">
        <f>IFERROR((#REF!+#REF!),"")</f>
        <v/>
      </c>
      <c r="AP52" s="181" t="str">
        <f>IFERROR(RANK(AO52,AO:AO,0)+COUNTIF($AO$11:AO51,T52),"")</f>
        <v/>
      </c>
      <c r="AR52" s="152" t="s">
        <v>5</v>
      </c>
      <c r="AS52" s="152" t="s">
        <v>5</v>
      </c>
      <c r="AT52" s="152" t="s">
        <v>5</v>
      </c>
      <c r="AU52" s="150" t="s">
        <v>5</v>
      </c>
      <c r="AV52" s="150" t="s">
        <v>5</v>
      </c>
      <c r="AW52" s="150" t="s">
        <v>5</v>
      </c>
      <c r="AX52" s="151" t="str">
        <f>IFERROR(INDEX(#REF!,MATCH(AR52,#REF!,0)),"")</f>
        <v/>
      </c>
      <c r="AY52" s="180" t="str">
        <f>IFERROR((#REF!+#REF!),"")</f>
        <v/>
      </c>
      <c r="AZ52" s="181" t="str">
        <f>IFERROR(RANK(AY52,AY:AY,0)+COUNTIF($AY$11:AY51,AY52),"")</f>
        <v/>
      </c>
      <c r="BA52" s="78"/>
      <c r="BB52" s="78"/>
      <c r="BC52" s="152" t="s">
        <v>5</v>
      </c>
      <c r="BD52" s="152" t="s">
        <v>5</v>
      </c>
      <c r="BE52" s="150" t="s">
        <v>5</v>
      </c>
      <c r="BF52" s="150" t="s">
        <v>5</v>
      </c>
      <c r="BG52" s="150" t="s">
        <v>5</v>
      </c>
      <c r="BH52" s="150" t="s">
        <v>5</v>
      </c>
      <c r="BI52" s="151" t="str">
        <f>IFERROR(INDEX(#REF!,MATCH(BC52,#REF!,0)),"")</f>
        <v/>
      </c>
      <c r="BJ52" s="180" t="str">
        <f>IFERROR((#REF!+#REF!),"")</f>
        <v/>
      </c>
      <c r="BK52" s="181" t="str">
        <f>IFERROR(RANK(BJ52,BJ:BJ,0)+COUNTIF($BJ$11:BJ51,BJ52),"")</f>
        <v/>
      </c>
      <c r="BL52" s="88"/>
      <c r="BN52" s="89"/>
      <c r="BO52" s="89"/>
    </row>
    <row r="53" spans="2:67" s="73" customFormat="1" ht="18.75" customHeight="1" x14ac:dyDescent="0.3">
      <c r="B53" s="152" t="s">
        <v>5</v>
      </c>
      <c r="C53" s="152" t="s">
        <v>5</v>
      </c>
      <c r="D53" s="150" t="s">
        <v>5</v>
      </c>
      <c r="E53" s="150" t="s">
        <v>5</v>
      </c>
      <c r="F53" s="150" t="s">
        <v>5</v>
      </c>
      <c r="G53" s="151" t="s">
        <v>5</v>
      </c>
      <c r="H53" s="151" t="str">
        <f>IFERROR(INDEX(#REF!,MATCH(B53,#REF!,0)),"")</f>
        <v/>
      </c>
      <c r="I53" s="177" t="str">
        <f>IFERROR((#REF!+#REF!),"")</f>
        <v/>
      </c>
      <c r="J53" s="178" t="str">
        <f>IFERROR(RANK(I53,I:I,0)+COUNTIF($I$11:I52,I53),"")</f>
        <v/>
      </c>
      <c r="K53" s="78"/>
      <c r="L53" s="78"/>
      <c r="M53" s="80" t="s">
        <v>5</v>
      </c>
      <c r="N53" s="80" t="s">
        <v>5</v>
      </c>
      <c r="O53" s="76" t="s">
        <v>5</v>
      </c>
      <c r="P53" s="76" t="s">
        <v>5</v>
      </c>
      <c r="Q53" s="157" t="s">
        <v>5</v>
      </c>
      <c r="R53" s="76" t="s">
        <v>5</v>
      </c>
      <c r="S53" s="151" t="str">
        <f>IFERROR(INDEX(#REF!,MATCH(M53,#REF!,0)),"")</f>
        <v/>
      </c>
      <c r="T53" s="180" t="str">
        <f>IFERROR((#REF!+#REF!),"")</f>
        <v/>
      </c>
      <c r="U53" s="181" t="str">
        <f>IFERROR(RANK(T53,T:T,0)+COUNTIF($T$11:T52,T53),"")</f>
        <v/>
      </c>
      <c r="V53" s="88"/>
      <c r="X53" s="152" t="s">
        <v>5</v>
      </c>
      <c r="Y53" s="152" t="s">
        <v>5</v>
      </c>
      <c r="Z53" s="150" t="s">
        <v>5</v>
      </c>
      <c r="AA53" s="150" t="s">
        <v>5</v>
      </c>
      <c r="AB53" s="150" t="s">
        <v>5</v>
      </c>
      <c r="AC53" s="151" t="s">
        <v>5</v>
      </c>
      <c r="AD53" s="151" t="str">
        <f>IFERROR(INDEX(#REF!,MATCH(X53,#REF!,0)),"")</f>
        <v/>
      </c>
      <c r="AE53" s="177" t="str">
        <f>IFERROR((#REF!+#REF!),"")</f>
        <v/>
      </c>
      <c r="AF53" s="178" t="str">
        <f>IFERROR(RANK(AE53,AE:AE,0)+COUNTIF($AE$11:AE52,AE53),"")</f>
        <v/>
      </c>
      <c r="AG53" s="78"/>
      <c r="AH53" s="152" t="s">
        <v>5</v>
      </c>
      <c r="AI53" s="152" t="s">
        <v>5</v>
      </c>
      <c r="AJ53" s="150" t="s">
        <v>5</v>
      </c>
      <c r="AK53" s="150" t="s">
        <v>5</v>
      </c>
      <c r="AL53" s="157" t="s">
        <v>5</v>
      </c>
      <c r="AM53" s="153"/>
      <c r="AN53" s="156" t="str">
        <f>IFERROR(INDEX(#REF!,MATCH(AH53,#REF!,0)),"")</f>
        <v/>
      </c>
      <c r="AO53" s="180" t="str">
        <f>IFERROR((#REF!+#REF!),"")</f>
        <v/>
      </c>
      <c r="AP53" s="181" t="str">
        <f>IFERROR(RANK(AO53,AO:AO,0)+COUNTIF($AO$11:AO52,T53),"")</f>
        <v/>
      </c>
      <c r="AR53" s="152" t="s">
        <v>5</v>
      </c>
      <c r="AS53" s="152" t="s">
        <v>5</v>
      </c>
      <c r="AT53" s="152" t="s">
        <v>5</v>
      </c>
      <c r="AU53" s="150" t="s">
        <v>5</v>
      </c>
      <c r="AV53" s="150" t="s">
        <v>5</v>
      </c>
      <c r="AW53" s="150" t="s">
        <v>5</v>
      </c>
      <c r="AX53" s="151" t="str">
        <f>IFERROR(INDEX(#REF!,MATCH(AR53,#REF!,0)),"")</f>
        <v/>
      </c>
      <c r="AY53" s="180" t="str">
        <f>IFERROR((#REF!+#REF!),"")</f>
        <v/>
      </c>
      <c r="AZ53" s="181" t="str">
        <f>IFERROR(RANK(AY53,AY:AY,0)+COUNTIF($AY$11:AY52,AY53),"")</f>
        <v/>
      </c>
      <c r="BA53" s="78"/>
      <c r="BB53" s="78"/>
      <c r="BC53" s="152" t="s">
        <v>5</v>
      </c>
      <c r="BD53" s="152" t="s">
        <v>5</v>
      </c>
      <c r="BE53" s="150" t="s">
        <v>5</v>
      </c>
      <c r="BF53" s="150" t="s">
        <v>5</v>
      </c>
      <c r="BG53" s="150" t="s">
        <v>5</v>
      </c>
      <c r="BH53" s="150" t="s">
        <v>5</v>
      </c>
      <c r="BI53" s="151" t="str">
        <f>IFERROR(INDEX(#REF!,MATCH(BC53,#REF!,0)),"")</f>
        <v/>
      </c>
      <c r="BJ53" s="180" t="str">
        <f>IFERROR((#REF!+#REF!),"")</f>
        <v/>
      </c>
      <c r="BK53" s="181" t="str">
        <f>IFERROR(RANK(BJ53,BJ:BJ,0)+COUNTIF($BJ$11:BJ52,BJ53),"")</f>
        <v/>
      </c>
      <c r="BL53" s="88"/>
      <c r="BN53" s="89"/>
      <c r="BO53" s="89"/>
    </row>
    <row r="54" spans="2:67" s="73" customFormat="1" ht="18.75" customHeight="1" x14ac:dyDescent="0.3">
      <c r="B54" s="152" t="s">
        <v>5</v>
      </c>
      <c r="C54" s="152" t="s">
        <v>5</v>
      </c>
      <c r="D54" s="150" t="s">
        <v>5</v>
      </c>
      <c r="E54" s="150" t="s">
        <v>5</v>
      </c>
      <c r="F54" s="150" t="s">
        <v>5</v>
      </c>
      <c r="G54" s="151" t="s">
        <v>5</v>
      </c>
      <c r="H54" s="151" t="str">
        <f>IFERROR(INDEX(#REF!,MATCH(B54,#REF!,0)),"")</f>
        <v/>
      </c>
      <c r="I54" s="177" t="str">
        <f>IFERROR((#REF!+#REF!),"")</f>
        <v/>
      </c>
      <c r="J54" s="178" t="str">
        <f>IFERROR(RANK(I54,I:I,0)+COUNTIF($I$11:I53,I54),"")</f>
        <v/>
      </c>
      <c r="K54" s="78"/>
      <c r="L54" s="78"/>
      <c r="M54" s="80" t="s">
        <v>5</v>
      </c>
      <c r="N54" s="80" t="s">
        <v>5</v>
      </c>
      <c r="O54" s="76" t="s">
        <v>5</v>
      </c>
      <c r="P54" s="76" t="s">
        <v>5</v>
      </c>
      <c r="Q54" s="157" t="s">
        <v>5</v>
      </c>
      <c r="R54" s="76" t="s">
        <v>5</v>
      </c>
      <c r="S54" s="151" t="str">
        <f>IFERROR(INDEX(#REF!,MATCH(M54,#REF!,0)),"")</f>
        <v/>
      </c>
      <c r="T54" s="180" t="str">
        <f>IFERROR((#REF!+#REF!),"")</f>
        <v/>
      </c>
      <c r="U54" s="181" t="str">
        <f>IFERROR(RANK(T54,T:T,0)+COUNTIF($T$11:T53,T54),"")</f>
        <v/>
      </c>
      <c r="V54" s="88"/>
      <c r="X54" s="152" t="s">
        <v>5</v>
      </c>
      <c r="Y54" s="152" t="s">
        <v>5</v>
      </c>
      <c r="Z54" s="150" t="s">
        <v>5</v>
      </c>
      <c r="AA54" s="150" t="s">
        <v>5</v>
      </c>
      <c r="AB54" s="150" t="s">
        <v>5</v>
      </c>
      <c r="AC54" s="151" t="s">
        <v>5</v>
      </c>
      <c r="AD54" s="151" t="str">
        <f>IFERROR(INDEX(#REF!,MATCH(X54,#REF!,0)),"")</f>
        <v/>
      </c>
      <c r="AE54" s="177" t="str">
        <f>IFERROR((#REF!+#REF!),"")</f>
        <v/>
      </c>
      <c r="AF54" s="178" t="str">
        <f>IFERROR(RANK(AE54,AE:AE,0)+COUNTIF($AE$11:AE53,AE54),"")</f>
        <v/>
      </c>
      <c r="AG54" s="78"/>
      <c r="AH54" s="152" t="s">
        <v>5</v>
      </c>
      <c r="AI54" s="152" t="s">
        <v>5</v>
      </c>
      <c r="AJ54" s="150" t="s">
        <v>5</v>
      </c>
      <c r="AK54" s="150" t="s">
        <v>5</v>
      </c>
      <c r="AL54" s="157" t="s">
        <v>5</v>
      </c>
      <c r="AM54" s="153"/>
      <c r="AN54" s="156" t="str">
        <f>IFERROR(INDEX(#REF!,MATCH(AH54,#REF!,0)),"")</f>
        <v/>
      </c>
      <c r="AO54" s="180" t="str">
        <f>IFERROR((#REF!+#REF!),"")</f>
        <v/>
      </c>
      <c r="AP54" s="181" t="str">
        <f>IFERROR(RANK(AO54,AO:AO,0)+COUNTIF($AO$11:AO53,T54),"")</f>
        <v/>
      </c>
      <c r="AR54" s="152" t="s">
        <v>5</v>
      </c>
      <c r="AS54" s="152" t="s">
        <v>5</v>
      </c>
      <c r="AT54" s="152" t="s">
        <v>5</v>
      </c>
      <c r="AU54" s="150" t="s">
        <v>5</v>
      </c>
      <c r="AV54" s="150" t="s">
        <v>5</v>
      </c>
      <c r="AW54" s="150" t="s">
        <v>5</v>
      </c>
      <c r="AX54" s="151" t="str">
        <f>IFERROR(INDEX(#REF!,MATCH(AR54,#REF!,0)),"")</f>
        <v/>
      </c>
      <c r="AY54" s="180" t="str">
        <f>IFERROR((#REF!+#REF!),"")</f>
        <v/>
      </c>
      <c r="AZ54" s="181" t="str">
        <f>IFERROR(RANK(AY54,AY:AY,0)+COUNTIF($AY$11:AY53,AY54),"")</f>
        <v/>
      </c>
      <c r="BA54" s="78"/>
      <c r="BB54" s="78"/>
      <c r="BC54" s="152" t="s">
        <v>5</v>
      </c>
      <c r="BD54" s="152" t="s">
        <v>5</v>
      </c>
      <c r="BE54" s="150" t="s">
        <v>5</v>
      </c>
      <c r="BF54" s="150" t="s">
        <v>5</v>
      </c>
      <c r="BG54" s="150" t="s">
        <v>5</v>
      </c>
      <c r="BH54" s="150" t="s">
        <v>5</v>
      </c>
      <c r="BI54" s="151" t="str">
        <f>IFERROR(INDEX(#REF!,MATCH(BC54,#REF!,0)),"")</f>
        <v/>
      </c>
      <c r="BJ54" s="180" t="str">
        <f>IFERROR((#REF!+#REF!),"")</f>
        <v/>
      </c>
      <c r="BK54" s="181" t="str">
        <f>IFERROR(RANK(BJ54,BJ:BJ,0)+COUNTIF($BJ$11:BJ53,BJ54),"")</f>
        <v/>
      </c>
      <c r="BL54" s="88"/>
      <c r="BN54" s="89"/>
      <c r="BO54" s="89"/>
    </row>
    <row r="55" spans="2:67" s="73" customFormat="1" ht="18.75" customHeight="1" x14ac:dyDescent="0.3">
      <c r="B55" s="152" t="s">
        <v>5</v>
      </c>
      <c r="C55" s="152" t="s">
        <v>5</v>
      </c>
      <c r="D55" s="150" t="s">
        <v>5</v>
      </c>
      <c r="E55" s="150" t="s">
        <v>5</v>
      </c>
      <c r="F55" s="150" t="s">
        <v>5</v>
      </c>
      <c r="G55" s="151" t="s">
        <v>5</v>
      </c>
      <c r="H55" s="151" t="str">
        <f>IFERROR(INDEX(#REF!,MATCH(B55,#REF!,0)),"")</f>
        <v/>
      </c>
      <c r="I55" s="177" t="str">
        <f>IFERROR((#REF!+#REF!),"")</f>
        <v/>
      </c>
      <c r="J55" s="178" t="str">
        <f>IFERROR(RANK(I55,I:I,0)+COUNTIF($I$11:I54,I55),"")</f>
        <v/>
      </c>
      <c r="K55" s="78"/>
      <c r="L55" s="78"/>
      <c r="M55" s="80" t="s">
        <v>5</v>
      </c>
      <c r="N55" s="80" t="s">
        <v>5</v>
      </c>
      <c r="O55" s="76" t="s">
        <v>5</v>
      </c>
      <c r="P55" s="76" t="s">
        <v>5</v>
      </c>
      <c r="Q55" s="157" t="s">
        <v>5</v>
      </c>
      <c r="R55" s="76" t="s">
        <v>5</v>
      </c>
      <c r="S55" s="151" t="str">
        <f>IFERROR(INDEX(#REF!,MATCH(M55,#REF!,0)),"")</f>
        <v/>
      </c>
      <c r="T55" s="180" t="str">
        <f>IFERROR((#REF!+#REF!),"")</f>
        <v/>
      </c>
      <c r="U55" s="181" t="str">
        <f>IFERROR(RANK(T55,T:T,0)+COUNTIF($T$11:T54,T55),"")</f>
        <v/>
      </c>
      <c r="V55" s="79"/>
      <c r="X55" s="152" t="s">
        <v>5</v>
      </c>
      <c r="Y55" s="152" t="s">
        <v>5</v>
      </c>
      <c r="Z55" s="150" t="s">
        <v>5</v>
      </c>
      <c r="AA55" s="150" t="s">
        <v>5</v>
      </c>
      <c r="AB55" s="150" t="s">
        <v>5</v>
      </c>
      <c r="AC55" s="151" t="s">
        <v>5</v>
      </c>
      <c r="AD55" s="151" t="str">
        <f>IFERROR(INDEX(#REF!,MATCH(X55,#REF!,0)),"")</f>
        <v/>
      </c>
      <c r="AE55" s="177" t="str">
        <f>IFERROR((#REF!+#REF!),"")</f>
        <v/>
      </c>
      <c r="AF55" s="178" t="str">
        <f>IFERROR(RANK(AE55,AE:AE,0)+COUNTIF($AE$11:AE54,AE55),"")</f>
        <v/>
      </c>
      <c r="AG55" s="78"/>
      <c r="AH55" s="152" t="s">
        <v>5</v>
      </c>
      <c r="AI55" s="152" t="s">
        <v>5</v>
      </c>
      <c r="AJ55" s="150" t="s">
        <v>5</v>
      </c>
      <c r="AK55" s="150" t="s">
        <v>5</v>
      </c>
      <c r="AL55" s="157" t="s">
        <v>5</v>
      </c>
      <c r="AM55" s="153"/>
      <c r="AN55" s="156" t="str">
        <f>IFERROR(INDEX(#REF!,MATCH(AH55,#REF!,0)),"")</f>
        <v/>
      </c>
      <c r="AO55" s="180" t="str">
        <f>IFERROR((#REF!+#REF!),"")</f>
        <v/>
      </c>
      <c r="AP55" s="181" t="str">
        <f>IFERROR(RANK(AO55,AO:AO,0)+COUNTIF($AO$11:AO54,T55),"")</f>
        <v/>
      </c>
      <c r="AR55" s="152" t="s">
        <v>5</v>
      </c>
      <c r="AS55" s="152" t="s">
        <v>5</v>
      </c>
      <c r="AT55" s="152" t="s">
        <v>5</v>
      </c>
      <c r="AU55" s="150" t="s">
        <v>5</v>
      </c>
      <c r="AV55" s="150" t="s">
        <v>5</v>
      </c>
      <c r="AW55" s="150" t="s">
        <v>5</v>
      </c>
      <c r="AX55" s="151" t="str">
        <f>IFERROR(INDEX(#REF!,MATCH(AR55,#REF!,0)),"")</f>
        <v/>
      </c>
      <c r="AY55" s="180" t="str">
        <f>IFERROR((#REF!+#REF!),"")</f>
        <v/>
      </c>
      <c r="AZ55" s="181" t="str">
        <f>IFERROR(RANK(AY55,AY:AY,0)+COUNTIF($AY$11:AY54,AY55),"")</f>
        <v/>
      </c>
      <c r="BA55" s="78"/>
      <c r="BB55" s="78"/>
      <c r="BC55" s="152" t="s">
        <v>5</v>
      </c>
      <c r="BD55" s="152" t="s">
        <v>5</v>
      </c>
      <c r="BE55" s="150" t="s">
        <v>5</v>
      </c>
      <c r="BF55" s="150" t="s">
        <v>5</v>
      </c>
      <c r="BG55" s="150" t="s">
        <v>5</v>
      </c>
      <c r="BH55" s="150" t="s">
        <v>5</v>
      </c>
      <c r="BI55" s="151" t="str">
        <f>IFERROR(INDEX(#REF!,MATCH(BC55,#REF!,0)),"")</f>
        <v/>
      </c>
      <c r="BJ55" s="180" t="str">
        <f>IFERROR((#REF!+#REF!),"")</f>
        <v/>
      </c>
      <c r="BK55" s="181" t="str">
        <f>IFERROR(RANK(BJ55,BJ:BJ,0)+COUNTIF($BJ$11:BJ54,BJ55),"")</f>
        <v/>
      </c>
      <c r="BL55" s="79"/>
      <c r="BN55" s="78"/>
      <c r="BO55" s="78"/>
    </row>
    <row r="56" spans="2:67" s="73" customFormat="1" ht="18.75" customHeight="1" x14ac:dyDescent="0.3">
      <c r="B56" s="152" t="s">
        <v>5</v>
      </c>
      <c r="C56" s="152" t="s">
        <v>5</v>
      </c>
      <c r="D56" s="150" t="s">
        <v>5</v>
      </c>
      <c r="E56" s="150" t="s">
        <v>5</v>
      </c>
      <c r="F56" s="150" t="s">
        <v>5</v>
      </c>
      <c r="G56" s="151" t="s">
        <v>5</v>
      </c>
      <c r="H56" s="151" t="str">
        <f>IFERROR(INDEX(#REF!,MATCH(B56,#REF!,0)),"")</f>
        <v/>
      </c>
      <c r="I56" s="177" t="str">
        <f>IFERROR((#REF!+#REF!),"")</f>
        <v/>
      </c>
      <c r="J56" s="178" t="str">
        <f>IFERROR(RANK(I56,I:I,0)+COUNTIF($I$11:I55,I56),"")</f>
        <v/>
      </c>
      <c r="K56" s="78"/>
      <c r="L56" s="78"/>
      <c r="M56" s="80" t="s">
        <v>5</v>
      </c>
      <c r="N56" s="80" t="s">
        <v>5</v>
      </c>
      <c r="O56" s="76" t="s">
        <v>5</v>
      </c>
      <c r="P56" s="76" t="s">
        <v>5</v>
      </c>
      <c r="Q56" s="157" t="s">
        <v>5</v>
      </c>
      <c r="R56" s="76" t="s">
        <v>5</v>
      </c>
      <c r="S56" s="151" t="str">
        <f>IFERROR(INDEX(#REF!,MATCH(M56,#REF!,0)),"")</f>
        <v/>
      </c>
      <c r="T56" s="180" t="str">
        <f>IFERROR((#REF!+#REF!),"")</f>
        <v/>
      </c>
      <c r="U56" s="181" t="str">
        <f>IFERROR(RANK(T56,T:T,0)+COUNTIF($T$11:T55,T56),"")</f>
        <v/>
      </c>
      <c r="V56" s="79"/>
      <c r="X56" s="152" t="s">
        <v>5</v>
      </c>
      <c r="Y56" s="152" t="s">
        <v>5</v>
      </c>
      <c r="Z56" s="150" t="s">
        <v>5</v>
      </c>
      <c r="AA56" s="150" t="s">
        <v>5</v>
      </c>
      <c r="AB56" s="150" t="s">
        <v>5</v>
      </c>
      <c r="AC56" s="151" t="s">
        <v>5</v>
      </c>
      <c r="AD56" s="151" t="str">
        <f>IFERROR(INDEX(#REF!,MATCH(X56,#REF!,0)),"")</f>
        <v/>
      </c>
      <c r="AE56" s="177" t="str">
        <f>IFERROR((#REF!+#REF!),"")</f>
        <v/>
      </c>
      <c r="AF56" s="178" t="str">
        <f>IFERROR(RANK(AE56,AE:AE,0)+COUNTIF($AE$11:AE55,AE56),"")</f>
        <v/>
      </c>
      <c r="AG56" s="78"/>
      <c r="AH56" s="152" t="s">
        <v>5</v>
      </c>
      <c r="AI56" s="152" t="s">
        <v>5</v>
      </c>
      <c r="AJ56" s="150" t="s">
        <v>5</v>
      </c>
      <c r="AK56" s="150" t="s">
        <v>5</v>
      </c>
      <c r="AL56" s="157" t="s">
        <v>5</v>
      </c>
      <c r="AM56" s="153"/>
      <c r="AN56" s="156" t="str">
        <f>IFERROR(INDEX(#REF!,MATCH(AH56,#REF!,0)),"")</f>
        <v/>
      </c>
      <c r="AO56" s="180" t="str">
        <f>IFERROR((#REF!+#REF!),"")</f>
        <v/>
      </c>
      <c r="AP56" s="181" t="str">
        <f>IFERROR(RANK(AO56,AO:AO,0)+COUNTIF($AO$11:AO55,T56),"")</f>
        <v/>
      </c>
      <c r="AR56" s="152" t="s">
        <v>5</v>
      </c>
      <c r="AS56" s="152" t="s">
        <v>5</v>
      </c>
      <c r="AT56" s="152" t="s">
        <v>5</v>
      </c>
      <c r="AU56" s="150" t="s">
        <v>5</v>
      </c>
      <c r="AV56" s="150" t="s">
        <v>5</v>
      </c>
      <c r="AW56" s="150" t="s">
        <v>5</v>
      </c>
      <c r="AX56" s="151" t="str">
        <f>IFERROR(INDEX(#REF!,MATCH(AR56,#REF!,0)),"")</f>
        <v/>
      </c>
      <c r="AY56" s="180" t="str">
        <f>IFERROR((#REF!+#REF!),"")</f>
        <v/>
      </c>
      <c r="AZ56" s="181" t="str">
        <f>IFERROR(RANK(AY56,AY:AY,0)+COUNTIF($AY$11:AY55,AY56),"")</f>
        <v/>
      </c>
      <c r="BA56" s="78"/>
      <c r="BB56" s="78"/>
      <c r="BC56" s="152" t="s">
        <v>5</v>
      </c>
      <c r="BD56" s="152" t="s">
        <v>5</v>
      </c>
      <c r="BE56" s="150" t="s">
        <v>5</v>
      </c>
      <c r="BF56" s="150" t="s">
        <v>5</v>
      </c>
      <c r="BG56" s="150" t="s">
        <v>5</v>
      </c>
      <c r="BH56" s="150" t="s">
        <v>5</v>
      </c>
      <c r="BI56" s="151" t="str">
        <f>IFERROR(INDEX(#REF!,MATCH(BC56,#REF!,0)),"")</f>
        <v/>
      </c>
      <c r="BJ56" s="180" t="str">
        <f>IFERROR((#REF!+#REF!),"")</f>
        <v/>
      </c>
      <c r="BK56" s="181" t="str">
        <f>IFERROR(RANK(BJ56,BJ:BJ,0)+COUNTIF($BJ$11:BJ55,BJ56),"")</f>
        <v/>
      </c>
      <c r="BL56" s="79"/>
      <c r="BN56" s="78"/>
      <c r="BO56" s="78"/>
    </row>
    <row r="57" spans="2:67" s="73" customFormat="1" ht="18.75" customHeight="1" x14ac:dyDescent="0.3">
      <c r="B57" s="152" t="s">
        <v>5</v>
      </c>
      <c r="C57" s="152" t="s">
        <v>5</v>
      </c>
      <c r="D57" s="150" t="s">
        <v>5</v>
      </c>
      <c r="E57" s="150" t="s">
        <v>5</v>
      </c>
      <c r="F57" s="150" t="s">
        <v>5</v>
      </c>
      <c r="G57" s="151" t="s">
        <v>5</v>
      </c>
      <c r="H57" s="151" t="str">
        <f>IFERROR(INDEX(#REF!,MATCH(B57,#REF!,0)),"")</f>
        <v/>
      </c>
      <c r="I57" s="177" t="str">
        <f>IFERROR((#REF!+#REF!),"")</f>
        <v/>
      </c>
      <c r="J57" s="178" t="str">
        <f>IFERROR(RANK(I57,I:I,0)+COUNTIF($I$11:I56,I57),"")</f>
        <v/>
      </c>
      <c r="K57" s="78"/>
      <c r="L57" s="78"/>
      <c r="M57" s="80" t="s">
        <v>5</v>
      </c>
      <c r="N57" s="80" t="s">
        <v>5</v>
      </c>
      <c r="O57" s="76" t="s">
        <v>5</v>
      </c>
      <c r="P57" s="76" t="s">
        <v>5</v>
      </c>
      <c r="Q57" s="157" t="s">
        <v>5</v>
      </c>
      <c r="R57" s="76" t="s">
        <v>5</v>
      </c>
      <c r="S57" s="151" t="str">
        <f>IFERROR(INDEX(#REF!,MATCH(M57,#REF!,0)),"")</f>
        <v/>
      </c>
      <c r="T57" s="180" t="str">
        <f>IFERROR((#REF!+#REF!),"")</f>
        <v/>
      </c>
      <c r="U57" s="181" t="str">
        <f>IFERROR(RANK(T57,T:T,0)+COUNTIF($T$11:T56,T57),"")</f>
        <v/>
      </c>
      <c r="V57" s="79"/>
      <c r="X57" s="152" t="s">
        <v>5</v>
      </c>
      <c r="Y57" s="152" t="s">
        <v>5</v>
      </c>
      <c r="Z57" s="150" t="s">
        <v>5</v>
      </c>
      <c r="AA57" s="150" t="s">
        <v>5</v>
      </c>
      <c r="AB57" s="150" t="s">
        <v>5</v>
      </c>
      <c r="AC57" s="151" t="s">
        <v>5</v>
      </c>
      <c r="AD57" s="151" t="str">
        <f>IFERROR(INDEX(#REF!,MATCH(X57,#REF!,0)),"")</f>
        <v/>
      </c>
      <c r="AE57" s="177" t="str">
        <f>IFERROR((#REF!+#REF!),"")</f>
        <v/>
      </c>
      <c r="AF57" s="178" t="str">
        <f>IFERROR(RANK(AE57,AE:AE,0)+COUNTIF($AE$11:AE56,AE57),"")</f>
        <v/>
      </c>
      <c r="AG57" s="78"/>
      <c r="AH57" s="152" t="s">
        <v>5</v>
      </c>
      <c r="AI57" s="152" t="s">
        <v>5</v>
      </c>
      <c r="AJ57" s="150" t="s">
        <v>5</v>
      </c>
      <c r="AK57" s="150" t="s">
        <v>5</v>
      </c>
      <c r="AL57" s="157" t="s">
        <v>5</v>
      </c>
      <c r="AM57" s="153"/>
      <c r="AN57" s="156" t="str">
        <f>IFERROR(INDEX(#REF!,MATCH(AH57,#REF!,0)),"")</f>
        <v/>
      </c>
      <c r="AO57" s="180" t="str">
        <f>IFERROR((#REF!+#REF!),"")</f>
        <v/>
      </c>
      <c r="AP57" s="181" t="str">
        <f>IFERROR(RANK(AO57,AO:AO,0)+COUNTIF($AO$11:AO56,T57),"")</f>
        <v/>
      </c>
      <c r="AR57" s="152" t="s">
        <v>5</v>
      </c>
      <c r="AS57" s="152" t="s">
        <v>5</v>
      </c>
      <c r="AT57" s="152" t="s">
        <v>5</v>
      </c>
      <c r="AU57" s="150" t="s">
        <v>5</v>
      </c>
      <c r="AV57" s="150" t="s">
        <v>5</v>
      </c>
      <c r="AW57" s="150" t="s">
        <v>5</v>
      </c>
      <c r="AX57" s="151" t="str">
        <f>IFERROR(INDEX(#REF!,MATCH(AR57,#REF!,0)),"")</f>
        <v/>
      </c>
      <c r="AY57" s="180" t="str">
        <f>IFERROR((#REF!+#REF!),"")</f>
        <v/>
      </c>
      <c r="AZ57" s="181" t="str">
        <f>IFERROR(RANK(AY57,AY:AY,0)+COUNTIF($AY$11:AY56,AY57),"")</f>
        <v/>
      </c>
      <c r="BA57" s="78"/>
      <c r="BB57" s="78"/>
      <c r="BC57" s="152" t="s">
        <v>5</v>
      </c>
      <c r="BD57" s="152" t="s">
        <v>5</v>
      </c>
      <c r="BE57" s="150" t="s">
        <v>5</v>
      </c>
      <c r="BF57" s="150" t="s">
        <v>5</v>
      </c>
      <c r="BG57" s="150" t="s">
        <v>5</v>
      </c>
      <c r="BH57" s="150" t="s">
        <v>5</v>
      </c>
      <c r="BI57" s="151" t="str">
        <f>IFERROR(INDEX(#REF!,MATCH(BC57,#REF!,0)),"")</f>
        <v/>
      </c>
      <c r="BJ57" s="180" t="str">
        <f>IFERROR((#REF!+#REF!),"")</f>
        <v/>
      </c>
      <c r="BK57" s="181" t="str">
        <f>IFERROR(RANK(BJ57,BJ:BJ,0)+COUNTIF($BJ$11:BJ56,BJ57),"")</f>
        <v/>
      </c>
      <c r="BL57" s="79"/>
      <c r="BN57" s="78"/>
      <c r="BO57" s="78"/>
    </row>
    <row r="58" spans="2:67" s="73" customFormat="1" ht="18.75" customHeight="1" x14ac:dyDescent="0.3">
      <c r="B58" s="152" t="s">
        <v>5</v>
      </c>
      <c r="C58" s="152" t="s">
        <v>5</v>
      </c>
      <c r="D58" s="150" t="s">
        <v>5</v>
      </c>
      <c r="E58" s="150" t="s">
        <v>5</v>
      </c>
      <c r="F58" s="150" t="s">
        <v>5</v>
      </c>
      <c r="G58" s="151" t="s">
        <v>5</v>
      </c>
      <c r="H58" s="151" t="str">
        <f>IFERROR(INDEX(#REF!,MATCH(B58,#REF!,0)),"")</f>
        <v/>
      </c>
      <c r="I58" s="177" t="str">
        <f>IFERROR((#REF!+#REF!),"")</f>
        <v/>
      </c>
      <c r="J58" s="178" t="str">
        <f>IFERROR(RANK(I58,I:I,0)+COUNTIF($I$11:I57,I58),"")</f>
        <v/>
      </c>
      <c r="K58" s="78"/>
      <c r="L58" s="78"/>
      <c r="M58" s="80" t="s">
        <v>5</v>
      </c>
      <c r="N58" s="80" t="s">
        <v>5</v>
      </c>
      <c r="O58" s="76" t="s">
        <v>5</v>
      </c>
      <c r="P58" s="76" t="s">
        <v>5</v>
      </c>
      <c r="Q58" s="157" t="s">
        <v>5</v>
      </c>
      <c r="R58" s="76" t="s">
        <v>5</v>
      </c>
      <c r="S58" s="151" t="str">
        <f>IFERROR(INDEX(#REF!,MATCH(M58,#REF!,0)),"")</f>
        <v/>
      </c>
      <c r="T58" s="180" t="str">
        <f>IFERROR((#REF!+#REF!),"")</f>
        <v/>
      </c>
      <c r="U58" s="181" t="str">
        <f>IFERROR(RANK(T58,T:T,0)+COUNTIF($T$11:T57,T58),"")</f>
        <v/>
      </c>
      <c r="V58" s="79"/>
      <c r="X58" s="152" t="s">
        <v>5</v>
      </c>
      <c r="Y58" s="152" t="s">
        <v>5</v>
      </c>
      <c r="Z58" s="150" t="s">
        <v>5</v>
      </c>
      <c r="AA58" s="150" t="s">
        <v>5</v>
      </c>
      <c r="AB58" s="150" t="s">
        <v>5</v>
      </c>
      <c r="AC58" s="151" t="s">
        <v>5</v>
      </c>
      <c r="AD58" s="151" t="str">
        <f>IFERROR(INDEX(#REF!,MATCH(X58,#REF!,0)),"")</f>
        <v/>
      </c>
      <c r="AE58" s="177" t="str">
        <f>IFERROR((#REF!+#REF!),"")</f>
        <v/>
      </c>
      <c r="AF58" s="178" t="str">
        <f>IFERROR(RANK(AE58,AE:AE,0)+COUNTIF($AE$11:AE57,AE58),"")</f>
        <v/>
      </c>
      <c r="AG58" s="78"/>
      <c r="AH58" s="152" t="s">
        <v>5</v>
      </c>
      <c r="AI58" s="152" t="s">
        <v>5</v>
      </c>
      <c r="AJ58" s="150" t="s">
        <v>5</v>
      </c>
      <c r="AK58" s="150" t="s">
        <v>5</v>
      </c>
      <c r="AL58" s="157" t="s">
        <v>5</v>
      </c>
      <c r="AM58" s="153"/>
      <c r="AN58" s="156" t="str">
        <f>IFERROR(INDEX(#REF!,MATCH(AH58,#REF!,0)),"")</f>
        <v/>
      </c>
      <c r="AO58" s="180" t="str">
        <f>IFERROR((#REF!+#REF!),"")</f>
        <v/>
      </c>
      <c r="AP58" s="181" t="str">
        <f>IFERROR(RANK(AO58,AO:AO,0)+COUNTIF($AO$11:AO57,T58),"")</f>
        <v/>
      </c>
      <c r="AR58" s="152" t="s">
        <v>5</v>
      </c>
      <c r="AS58" s="152" t="s">
        <v>5</v>
      </c>
      <c r="AT58" s="152" t="s">
        <v>5</v>
      </c>
      <c r="AU58" s="150" t="s">
        <v>5</v>
      </c>
      <c r="AV58" s="150" t="s">
        <v>5</v>
      </c>
      <c r="AW58" s="150" t="s">
        <v>5</v>
      </c>
      <c r="AX58" s="151" t="str">
        <f>IFERROR(INDEX(#REF!,MATCH(AR58,#REF!,0)),"")</f>
        <v/>
      </c>
      <c r="AY58" s="180" t="str">
        <f>IFERROR((#REF!+#REF!),"")</f>
        <v/>
      </c>
      <c r="AZ58" s="181" t="str">
        <f>IFERROR(RANK(AY58,AY:AY,0)+COUNTIF($AY$11:AY57,AY58),"")</f>
        <v/>
      </c>
      <c r="BA58" s="78"/>
      <c r="BB58" s="78"/>
      <c r="BC58" s="152" t="s">
        <v>5</v>
      </c>
      <c r="BD58" s="152" t="s">
        <v>5</v>
      </c>
      <c r="BE58" s="150" t="s">
        <v>5</v>
      </c>
      <c r="BF58" s="150" t="s">
        <v>5</v>
      </c>
      <c r="BG58" s="150" t="s">
        <v>5</v>
      </c>
      <c r="BH58" s="150" t="s">
        <v>5</v>
      </c>
      <c r="BI58" s="151" t="str">
        <f>IFERROR(INDEX(#REF!,MATCH(BC58,#REF!,0)),"")</f>
        <v/>
      </c>
      <c r="BJ58" s="180" t="str">
        <f>IFERROR((#REF!+#REF!),"")</f>
        <v/>
      </c>
      <c r="BK58" s="181" t="str">
        <f>IFERROR(RANK(BJ58,BJ:BJ,0)+COUNTIF($BJ$11:BJ57,BJ58),"")</f>
        <v/>
      </c>
      <c r="BL58" s="79"/>
      <c r="BN58" s="78"/>
      <c r="BO58" s="78"/>
    </row>
    <row r="59" spans="2:67" s="73" customFormat="1" ht="18.75" customHeight="1" x14ac:dyDescent="0.3">
      <c r="B59" s="152" t="s">
        <v>5</v>
      </c>
      <c r="C59" s="152" t="s">
        <v>5</v>
      </c>
      <c r="D59" s="150" t="s">
        <v>5</v>
      </c>
      <c r="E59" s="150" t="s">
        <v>5</v>
      </c>
      <c r="F59" s="150" t="s">
        <v>5</v>
      </c>
      <c r="G59" s="151" t="s">
        <v>5</v>
      </c>
      <c r="H59" s="151" t="str">
        <f>IFERROR(INDEX(#REF!,MATCH(B59,#REF!,0)),"")</f>
        <v/>
      </c>
      <c r="I59" s="177" t="str">
        <f>IFERROR((#REF!+#REF!),"")</f>
        <v/>
      </c>
      <c r="J59" s="178" t="str">
        <f>IFERROR(RANK(I59,I:I,0)+COUNTIF($I$11:I58,I59),"")</f>
        <v/>
      </c>
      <c r="K59" s="78"/>
      <c r="L59" s="78"/>
      <c r="M59" s="80" t="s">
        <v>5</v>
      </c>
      <c r="N59" s="80" t="s">
        <v>5</v>
      </c>
      <c r="O59" s="76" t="s">
        <v>5</v>
      </c>
      <c r="P59" s="76" t="s">
        <v>5</v>
      </c>
      <c r="Q59" s="157" t="s">
        <v>5</v>
      </c>
      <c r="R59" s="76" t="s">
        <v>5</v>
      </c>
      <c r="S59" s="151" t="str">
        <f>IFERROR(INDEX(#REF!,MATCH(M59,#REF!,0)),"")</f>
        <v/>
      </c>
      <c r="T59" s="180" t="str">
        <f>IFERROR((#REF!+#REF!),"")</f>
        <v/>
      </c>
      <c r="U59" s="181" t="str">
        <f>IFERROR(RANK(T59,T:T,0)+COUNTIF($T$11:T58,T59),"")</f>
        <v/>
      </c>
      <c r="V59" s="79"/>
      <c r="X59" s="152" t="s">
        <v>5</v>
      </c>
      <c r="Y59" s="152" t="s">
        <v>5</v>
      </c>
      <c r="Z59" s="150" t="s">
        <v>5</v>
      </c>
      <c r="AA59" s="150" t="s">
        <v>5</v>
      </c>
      <c r="AB59" s="150" t="s">
        <v>5</v>
      </c>
      <c r="AC59" s="151" t="s">
        <v>5</v>
      </c>
      <c r="AD59" s="151" t="str">
        <f>IFERROR(INDEX(#REF!,MATCH(X59,#REF!,0)),"")</f>
        <v/>
      </c>
      <c r="AE59" s="177" t="str">
        <f>IFERROR((#REF!+#REF!),"")</f>
        <v/>
      </c>
      <c r="AF59" s="178" t="str">
        <f>IFERROR(RANK(AE59,AE:AE,0)+COUNTIF($AE$11:AE58,AE59),"")</f>
        <v/>
      </c>
      <c r="AG59" s="78"/>
      <c r="AH59" s="152" t="s">
        <v>5</v>
      </c>
      <c r="AI59" s="152" t="s">
        <v>5</v>
      </c>
      <c r="AJ59" s="150" t="s">
        <v>5</v>
      </c>
      <c r="AK59" s="150" t="s">
        <v>5</v>
      </c>
      <c r="AL59" s="157" t="s">
        <v>5</v>
      </c>
      <c r="AM59" s="153"/>
      <c r="AN59" s="156" t="str">
        <f>IFERROR(INDEX(#REF!,MATCH(AH59,#REF!,0)),"")</f>
        <v/>
      </c>
      <c r="AO59" s="180" t="str">
        <f>IFERROR((#REF!+#REF!),"")</f>
        <v/>
      </c>
      <c r="AP59" s="181" t="str">
        <f>IFERROR(RANK(AO59,AO:AO,0)+COUNTIF($AO$11:AO58,T59),"")</f>
        <v/>
      </c>
      <c r="AR59" s="152" t="s">
        <v>5</v>
      </c>
      <c r="AS59" s="152" t="s">
        <v>5</v>
      </c>
      <c r="AT59" s="152" t="s">
        <v>5</v>
      </c>
      <c r="AU59" s="150" t="s">
        <v>5</v>
      </c>
      <c r="AV59" s="150" t="s">
        <v>5</v>
      </c>
      <c r="AW59" s="150" t="s">
        <v>5</v>
      </c>
      <c r="AX59" s="151" t="str">
        <f>IFERROR(INDEX(#REF!,MATCH(AR59,#REF!,0)),"")</f>
        <v/>
      </c>
      <c r="AY59" s="180" t="str">
        <f>IFERROR((#REF!+#REF!),"")</f>
        <v/>
      </c>
      <c r="AZ59" s="181" t="str">
        <f>IFERROR(RANK(AY59,AY:AY,0)+COUNTIF($AY$11:AY58,AY59),"")</f>
        <v/>
      </c>
      <c r="BA59" s="78"/>
      <c r="BB59" s="78"/>
      <c r="BC59" s="152" t="s">
        <v>5</v>
      </c>
      <c r="BD59" s="152" t="s">
        <v>5</v>
      </c>
      <c r="BE59" s="150" t="s">
        <v>5</v>
      </c>
      <c r="BF59" s="150" t="s">
        <v>5</v>
      </c>
      <c r="BG59" s="150" t="s">
        <v>5</v>
      </c>
      <c r="BH59" s="150" t="s">
        <v>5</v>
      </c>
      <c r="BI59" s="151" t="str">
        <f>IFERROR(INDEX(#REF!,MATCH(BC59,#REF!,0)),"")</f>
        <v/>
      </c>
      <c r="BJ59" s="180" t="str">
        <f>IFERROR((#REF!+#REF!),"")</f>
        <v/>
      </c>
      <c r="BK59" s="181" t="str">
        <f>IFERROR(RANK(BJ59,BJ:BJ,0)+COUNTIF($BJ$11:BJ58,BJ59),"")</f>
        <v/>
      </c>
      <c r="BL59" s="79"/>
      <c r="BN59" s="78"/>
      <c r="BO59" s="78"/>
    </row>
    <row r="60" spans="2:67" s="73" customFormat="1" ht="18.75" customHeight="1" x14ac:dyDescent="0.3">
      <c r="B60" s="152" t="s">
        <v>5</v>
      </c>
      <c r="C60" s="152" t="s">
        <v>5</v>
      </c>
      <c r="D60" s="150" t="s">
        <v>5</v>
      </c>
      <c r="E60" s="150" t="s">
        <v>5</v>
      </c>
      <c r="F60" s="150" t="s">
        <v>5</v>
      </c>
      <c r="G60" s="151" t="s">
        <v>5</v>
      </c>
      <c r="H60" s="151" t="str">
        <f>IFERROR(INDEX(#REF!,MATCH(B60,#REF!,0)),"")</f>
        <v/>
      </c>
      <c r="I60" s="177" t="str">
        <f>IFERROR((#REF!+#REF!),"")</f>
        <v/>
      </c>
      <c r="J60" s="178" t="str">
        <f>IFERROR(RANK(I60,I:I,0)+COUNTIF($I$11:I59,I60),"")</f>
        <v/>
      </c>
      <c r="K60" s="78"/>
      <c r="L60" s="78"/>
      <c r="M60" s="80" t="s">
        <v>5</v>
      </c>
      <c r="N60" s="80" t="s">
        <v>5</v>
      </c>
      <c r="O60" s="76" t="s">
        <v>5</v>
      </c>
      <c r="P60" s="76" t="s">
        <v>5</v>
      </c>
      <c r="Q60" s="157" t="s">
        <v>5</v>
      </c>
      <c r="R60" s="76" t="s">
        <v>5</v>
      </c>
      <c r="S60" s="151" t="str">
        <f>IFERROR(INDEX(#REF!,MATCH(M60,#REF!,0)),"")</f>
        <v/>
      </c>
      <c r="T60" s="180" t="str">
        <f>IFERROR((#REF!+#REF!),"")</f>
        <v/>
      </c>
      <c r="U60" s="181" t="str">
        <f>IFERROR(RANK(T60,T:T,0)+COUNTIF($T$11:T59,T60),"")</f>
        <v/>
      </c>
      <c r="V60" s="79"/>
      <c r="X60" s="152" t="s">
        <v>5</v>
      </c>
      <c r="Y60" s="152" t="s">
        <v>5</v>
      </c>
      <c r="Z60" s="150" t="s">
        <v>5</v>
      </c>
      <c r="AA60" s="150" t="s">
        <v>5</v>
      </c>
      <c r="AB60" s="150" t="s">
        <v>5</v>
      </c>
      <c r="AC60" s="151" t="s">
        <v>5</v>
      </c>
      <c r="AD60" s="151" t="str">
        <f>IFERROR(INDEX(#REF!,MATCH(X60,#REF!,0)),"")</f>
        <v/>
      </c>
      <c r="AE60" s="177" t="str">
        <f>IFERROR((#REF!+#REF!),"")</f>
        <v/>
      </c>
      <c r="AF60" s="178" t="str">
        <f>IFERROR(RANK(AE60,AE:AE,0)+COUNTIF($AE$11:AE59,AE60),"")</f>
        <v/>
      </c>
      <c r="AG60" s="78"/>
      <c r="AH60" s="152" t="s">
        <v>5</v>
      </c>
      <c r="AI60" s="152" t="s">
        <v>5</v>
      </c>
      <c r="AJ60" s="150" t="s">
        <v>5</v>
      </c>
      <c r="AK60" s="150" t="s">
        <v>5</v>
      </c>
      <c r="AL60" s="157" t="s">
        <v>5</v>
      </c>
      <c r="AM60" s="153"/>
      <c r="AN60" s="156" t="str">
        <f>IFERROR(INDEX(#REF!,MATCH(AH60,#REF!,0)),"")</f>
        <v/>
      </c>
      <c r="AO60" s="180" t="str">
        <f>IFERROR((#REF!+#REF!),"")</f>
        <v/>
      </c>
      <c r="AP60" s="181" t="str">
        <f>IFERROR(RANK(AO60,AO:AO,0)+COUNTIF($AO$11:AO59,T60),"")</f>
        <v/>
      </c>
      <c r="AR60" s="152" t="s">
        <v>5</v>
      </c>
      <c r="AS60" s="152" t="s">
        <v>5</v>
      </c>
      <c r="AT60" s="152" t="s">
        <v>5</v>
      </c>
      <c r="AU60" s="150" t="s">
        <v>5</v>
      </c>
      <c r="AV60" s="150" t="s">
        <v>5</v>
      </c>
      <c r="AW60" s="150" t="s">
        <v>5</v>
      </c>
      <c r="AX60" s="151" t="str">
        <f>IFERROR(INDEX(#REF!,MATCH(AR60,#REF!,0)),"")</f>
        <v/>
      </c>
      <c r="AY60" s="180" t="str">
        <f>IFERROR((#REF!+#REF!),"")</f>
        <v/>
      </c>
      <c r="AZ60" s="181" t="str">
        <f>IFERROR(RANK(AY60,AY:AY,0)+COUNTIF($AY$11:AY59,AY60),"")</f>
        <v/>
      </c>
      <c r="BA60" s="78"/>
      <c r="BB60" s="78"/>
      <c r="BC60" s="152" t="s">
        <v>5</v>
      </c>
      <c r="BD60" s="152" t="s">
        <v>5</v>
      </c>
      <c r="BE60" s="150" t="s">
        <v>5</v>
      </c>
      <c r="BF60" s="150" t="s">
        <v>5</v>
      </c>
      <c r="BG60" s="150" t="s">
        <v>5</v>
      </c>
      <c r="BH60" s="150" t="s">
        <v>5</v>
      </c>
      <c r="BI60" s="151" t="str">
        <f>IFERROR(INDEX(#REF!,MATCH(BC60,#REF!,0)),"")</f>
        <v/>
      </c>
      <c r="BJ60" s="180" t="str">
        <f>IFERROR((#REF!+#REF!),"")</f>
        <v/>
      </c>
      <c r="BK60" s="181" t="str">
        <f>IFERROR(RANK(BJ60,BJ:BJ,0)+COUNTIF($BJ$11:BJ59,BJ60),"")</f>
        <v/>
      </c>
      <c r="BL60" s="79"/>
      <c r="BN60" s="78"/>
      <c r="BO60" s="78"/>
    </row>
    <row r="61" spans="2:67" s="73" customFormat="1" ht="18.75" customHeight="1" x14ac:dyDescent="0.3">
      <c r="B61" s="152" t="s">
        <v>5</v>
      </c>
      <c r="C61" s="152" t="s">
        <v>5</v>
      </c>
      <c r="D61" s="150" t="s">
        <v>5</v>
      </c>
      <c r="E61" s="150" t="s">
        <v>5</v>
      </c>
      <c r="F61" s="150" t="s">
        <v>5</v>
      </c>
      <c r="G61" s="151" t="s">
        <v>5</v>
      </c>
      <c r="H61" s="151" t="str">
        <f>IFERROR(INDEX(#REF!,MATCH(B61,#REF!,0)),"")</f>
        <v/>
      </c>
      <c r="I61" s="177" t="str">
        <f>IFERROR((#REF!+#REF!),"")</f>
        <v/>
      </c>
      <c r="J61" s="178" t="str">
        <f>IFERROR(RANK(I61,I:I,0)+COUNTIF($I$11:I60,I61),"")</f>
        <v/>
      </c>
      <c r="K61" s="78"/>
      <c r="L61" s="78"/>
      <c r="M61" s="80" t="s">
        <v>5</v>
      </c>
      <c r="N61" s="80" t="s">
        <v>5</v>
      </c>
      <c r="O61" s="76" t="s">
        <v>5</v>
      </c>
      <c r="P61" s="76" t="s">
        <v>5</v>
      </c>
      <c r="Q61" s="157" t="s">
        <v>5</v>
      </c>
      <c r="R61" s="76" t="s">
        <v>5</v>
      </c>
      <c r="S61" s="151" t="str">
        <f>IFERROR(INDEX(#REF!,MATCH(M61,#REF!,0)),"")</f>
        <v/>
      </c>
      <c r="T61" s="180" t="str">
        <f>IFERROR((#REF!+#REF!),"")</f>
        <v/>
      </c>
      <c r="U61" s="181" t="str">
        <f>IFERROR(RANK(T61,T:T,0)+COUNTIF($T$11:T60,T61),"")</f>
        <v/>
      </c>
      <c r="V61" s="79"/>
      <c r="X61" s="152" t="s">
        <v>5</v>
      </c>
      <c r="Y61" s="152" t="s">
        <v>5</v>
      </c>
      <c r="Z61" s="150" t="s">
        <v>5</v>
      </c>
      <c r="AA61" s="150" t="s">
        <v>5</v>
      </c>
      <c r="AB61" s="150" t="s">
        <v>5</v>
      </c>
      <c r="AC61" s="151" t="s">
        <v>5</v>
      </c>
      <c r="AD61" s="151" t="str">
        <f>IFERROR(INDEX(#REF!,MATCH(X61,#REF!,0)),"")</f>
        <v/>
      </c>
      <c r="AE61" s="177" t="str">
        <f>IFERROR((#REF!+#REF!),"")</f>
        <v/>
      </c>
      <c r="AF61" s="178" t="str">
        <f>IFERROR(RANK(AE61,AE:AE,0)+COUNTIF($AE$11:AE60,AE61),"")</f>
        <v/>
      </c>
      <c r="AG61" s="78"/>
      <c r="AH61" s="152" t="s">
        <v>5</v>
      </c>
      <c r="AI61" s="152" t="s">
        <v>5</v>
      </c>
      <c r="AJ61" s="150" t="s">
        <v>5</v>
      </c>
      <c r="AK61" s="150" t="s">
        <v>5</v>
      </c>
      <c r="AL61" s="157" t="s">
        <v>5</v>
      </c>
      <c r="AM61" s="153"/>
      <c r="AN61" s="156" t="str">
        <f>IFERROR(INDEX(#REF!,MATCH(AH61,#REF!,0)),"")</f>
        <v/>
      </c>
      <c r="AO61" s="180" t="str">
        <f>IFERROR((#REF!+#REF!),"")</f>
        <v/>
      </c>
      <c r="AP61" s="181" t="str">
        <f>IFERROR(RANK(AO61,AO:AO,0)+COUNTIF($AO$11:AO60,T61),"")</f>
        <v/>
      </c>
      <c r="AR61" s="152" t="s">
        <v>5</v>
      </c>
      <c r="AS61" s="152" t="s">
        <v>5</v>
      </c>
      <c r="AT61" s="152" t="s">
        <v>5</v>
      </c>
      <c r="AU61" s="150" t="s">
        <v>5</v>
      </c>
      <c r="AV61" s="150" t="s">
        <v>5</v>
      </c>
      <c r="AW61" s="150" t="s">
        <v>5</v>
      </c>
      <c r="AX61" s="151" t="str">
        <f>IFERROR(INDEX(#REF!,MATCH(AR61,#REF!,0)),"")</f>
        <v/>
      </c>
      <c r="AY61" s="180" t="str">
        <f>IFERROR((#REF!+#REF!),"")</f>
        <v/>
      </c>
      <c r="AZ61" s="181" t="str">
        <f>IFERROR(RANK(AY61,AY:AY,0)+COUNTIF($AY$11:AY60,AY61),"")</f>
        <v/>
      </c>
      <c r="BA61" s="78"/>
      <c r="BB61" s="78"/>
      <c r="BC61" s="152" t="s">
        <v>5</v>
      </c>
      <c r="BD61" s="152" t="s">
        <v>5</v>
      </c>
      <c r="BE61" s="150" t="s">
        <v>5</v>
      </c>
      <c r="BF61" s="150" t="s">
        <v>5</v>
      </c>
      <c r="BG61" s="150" t="s">
        <v>5</v>
      </c>
      <c r="BH61" s="150" t="s">
        <v>5</v>
      </c>
      <c r="BI61" s="151" t="str">
        <f>IFERROR(INDEX(#REF!,MATCH(BC61,#REF!,0)),"")</f>
        <v/>
      </c>
      <c r="BJ61" s="180" t="str">
        <f>IFERROR((#REF!+#REF!),"")</f>
        <v/>
      </c>
      <c r="BK61" s="181" t="str">
        <f>IFERROR(RANK(BJ61,BJ:BJ,0)+COUNTIF($BJ$11:BJ60,BJ61),"")</f>
        <v/>
      </c>
      <c r="BL61" s="79"/>
      <c r="BN61" s="78"/>
      <c r="BO61" s="78"/>
    </row>
    <row r="62" spans="2:67" s="73" customFormat="1" ht="18.75" customHeight="1" x14ac:dyDescent="0.3">
      <c r="B62" s="152" t="s">
        <v>5</v>
      </c>
      <c r="C62" s="152" t="s">
        <v>5</v>
      </c>
      <c r="D62" s="150" t="s">
        <v>5</v>
      </c>
      <c r="E62" s="150" t="s">
        <v>5</v>
      </c>
      <c r="F62" s="150" t="s">
        <v>5</v>
      </c>
      <c r="G62" s="151" t="s">
        <v>5</v>
      </c>
      <c r="H62" s="151" t="str">
        <f>IFERROR(INDEX(#REF!,MATCH(B62,#REF!,0)),"")</f>
        <v/>
      </c>
      <c r="I62" s="177" t="str">
        <f>IFERROR((#REF!+#REF!),"")</f>
        <v/>
      </c>
      <c r="J62" s="178" t="str">
        <f>IFERROR(RANK(I62,I:I,0)+COUNTIF($I$11:I61,I62),"")</f>
        <v/>
      </c>
      <c r="K62" s="78"/>
      <c r="L62" s="78"/>
      <c r="M62" s="80" t="s">
        <v>5</v>
      </c>
      <c r="N62" s="80" t="s">
        <v>5</v>
      </c>
      <c r="O62" s="76" t="s">
        <v>5</v>
      </c>
      <c r="P62" s="76" t="s">
        <v>5</v>
      </c>
      <c r="Q62" s="157" t="s">
        <v>5</v>
      </c>
      <c r="R62" s="76" t="s">
        <v>5</v>
      </c>
      <c r="S62" s="151" t="str">
        <f>IFERROR(INDEX(#REF!,MATCH(M62,#REF!,0)),"")</f>
        <v/>
      </c>
      <c r="T62" s="180" t="str">
        <f>IFERROR((#REF!+#REF!),"")</f>
        <v/>
      </c>
      <c r="U62" s="181" t="str">
        <f>IFERROR(RANK(T62,T:T,0)+COUNTIF($T$11:T61,T62),"")</f>
        <v/>
      </c>
      <c r="V62" s="79"/>
      <c r="X62" s="152" t="s">
        <v>5</v>
      </c>
      <c r="Y62" s="152" t="s">
        <v>5</v>
      </c>
      <c r="Z62" s="150" t="s">
        <v>5</v>
      </c>
      <c r="AA62" s="150" t="s">
        <v>5</v>
      </c>
      <c r="AB62" s="150" t="s">
        <v>5</v>
      </c>
      <c r="AC62" s="151" t="s">
        <v>5</v>
      </c>
      <c r="AD62" s="151" t="str">
        <f>IFERROR(INDEX(#REF!,MATCH(X62,#REF!,0)),"")</f>
        <v/>
      </c>
      <c r="AE62" s="177" t="str">
        <f>IFERROR((#REF!+#REF!),"")</f>
        <v/>
      </c>
      <c r="AF62" s="178" t="str">
        <f>IFERROR(RANK(AE62,AE:AE,0)+COUNTIF($AE$11:AE61,AE62),"")</f>
        <v/>
      </c>
      <c r="AG62" s="78"/>
      <c r="AH62" s="152" t="s">
        <v>5</v>
      </c>
      <c r="AI62" s="152" t="s">
        <v>5</v>
      </c>
      <c r="AJ62" s="150" t="s">
        <v>5</v>
      </c>
      <c r="AK62" s="150" t="s">
        <v>5</v>
      </c>
      <c r="AL62" s="157" t="s">
        <v>5</v>
      </c>
      <c r="AM62" s="153"/>
      <c r="AN62" s="156" t="str">
        <f>IFERROR(INDEX(#REF!,MATCH(AH62,#REF!,0)),"")</f>
        <v/>
      </c>
      <c r="AO62" s="180" t="str">
        <f>IFERROR((#REF!+#REF!),"")</f>
        <v/>
      </c>
      <c r="AP62" s="181" t="str">
        <f>IFERROR(RANK(AO62,AO:AO,0)+COUNTIF($AO$11:AO61,T62),"")</f>
        <v/>
      </c>
      <c r="AR62" s="152" t="s">
        <v>5</v>
      </c>
      <c r="AS62" s="152" t="s">
        <v>5</v>
      </c>
      <c r="AT62" s="152" t="s">
        <v>5</v>
      </c>
      <c r="AU62" s="150" t="s">
        <v>5</v>
      </c>
      <c r="AV62" s="150" t="s">
        <v>5</v>
      </c>
      <c r="AW62" s="150" t="s">
        <v>5</v>
      </c>
      <c r="AX62" s="151" t="str">
        <f>IFERROR(INDEX(#REF!,MATCH(AR62,#REF!,0)),"")</f>
        <v/>
      </c>
      <c r="AY62" s="180" t="str">
        <f>IFERROR((#REF!+#REF!),"")</f>
        <v/>
      </c>
      <c r="AZ62" s="181" t="str">
        <f>IFERROR(RANK(AY62,AY:AY,0)+COUNTIF($AY$11:AY61,AY62),"")</f>
        <v/>
      </c>
      <c r="BA62" s="78"/>
      <c r="BB62" s="78"/>
      <c r="BC62" s="152" t="s">
        <v>5</v>
      </c>
      <c r="BD62" s="152" t="s">
        <v>5</v>
      </c>
      <c r="BE62" s="150" t="s">
        <v>5</v>
      </c>
      <c r="BF62" s="150" t="s">
        <v>5</v>
      </c>
      <c r="BG62" s="150" t="s">
        <v>5</v>
      </c>
      <c r="BH62" s="150" t="s">
        <v>5</v>
      </c>
      <c r="BI62" s="151" t="str">
        <f>IFERROR(INDEX(#REF!,MATCH(BC62,#REF!,0)),"")</f>
        <v/>
      </c>
      <c r="BJ62" s="180" t="str">
        <f>IFERROR((#REF!+#REF!),"")</f>
        <v/>
      </c>
      <c r="BK62" s="181" t="str">
        <f>IFERROR(RANK(BJ62,BJ:BJ,0)+COUNTIF($BJ$11:BJ61,BJ62),"")</f>
        <v/>
      </c>
      <c r="BL62" s="79"/>
      <c r="BN62" s="78"/>
      <c r="BO62" s="78"/>
    </row>
    <row r="63" spans="2:67" s="73" customFormat="1" ht="18.75" customHeight="1" x14ac:dyDescent="0.3">
      <c r="B63" s="152" t="s">
        <v>5</v>
      </c>
      <c r="C63" s="152" t="s">
        <v>5</v>
      </c>
      <c r="D63" s="150" t="s">
        <v>5</v>
      </c>
      <c r="E63" s="150" t="s">
        <v>5</v>
      </c>
      <c r="F63" s="150" t="s">
        <v>5</v>
      </c>
      <c r="G63" s="151" t="s">
        <v>5</v>
      </c>
      <c r="H63" s="151" t="str">
        <f>IFERROR(INDEX(#REF!,MATCH(B63,#REF!,0)),"")</f>
        <v/>
      </c>
      <c r="I63" s="177" t="str">
        <f>IFERROR((#REF!+#REF!),"")</f>
        <v/>
      </c>
      <c r="J63" s="178" t="str">
        <f>IFERROR(RANK(I63,I:I,0)+COUNTIF($I$11:I62,I63),"")</f>
        <v/>
      </c>
      <c r="K63" s="78"/>
      <c r="L63" s="78"/>
      <c r="M63" s="80" t="s">
        <v>5</v>
      </c>
      <c r="N63" s="80" t="s">
        <v>5</v>
      </c>
      <c r="O63" s="76" t="s">
        <v>5</v>
      </c>
      <c r="P63" s="76" t="s">
        <v>5</v>
      </c>
      <c r="Q63" s="157" t="s">
        <v>5</v>
      </c>
      <c r="R63" s="76" t="s">
        <v>5</v>
      </c>
      <c r="S63" s="151" t="str">
        <f>IFERROR(INDEX(#REF!,MATCH(M63,#REF!,0)),"")</f>
        <v/>
      </c>
      <c r="T63" s="180" t="str">
        <f>IFERROR((#REF!+#REF!),"")</f>
        <v/>
      </c>
      <c r="U63" s="181" t="str">
        <f>IFERROR(RANK(T63,T:T,0)+COUNTIF($T$11:T62,T63),"")</f>
        <v/>
      </c>
      <c r="V63" s="79"/>
      <c r="X63" s="152" t="s">
        <v>5</v>
      </c>
      <c r="Y63" s="152" t="s">
        <v>5</v>
      </c>
      <c r="Z63" s="150" t="s">
        <v>5</v>
      </c>
      <c r="AA63" s="150" t="s">
        <v>5</v>
      </c>
      <c r="AB63" s="150" t="s">
        <v>5</v>
      </c>
      <c r="AC63" s="151" t="s">
        <v>5</v>
      </c>
      <c r="AD63" s="151" t="str">
        <f>IFERROR(INDEX(#REF!,MATCH(X63,#REF!,0)),"")</f>
        <v/>
      </c>
      <c r="AE63" s="177" t="str">
        <f>IFERROR((#REF!+#REF!),"")</f>
        <v/>
      </c>
      <c r="AF63" s="178" t="str">
        <f>IFERROR(RANK(AE63,AE:AE,0)+COUNTIF($AE$11:AE62,AE63),"")</f>
        <v/>
      </c>
      <c r="AG63" s="78"/>
      <c r="AH63" s="152" t="s">
        <v>5</v>
      </c>
      <c r="AI63" s="152" t="s">
        <v>5</v>
      </c>
      <c r="AJ63" s="150" t="s">
        <v>5</v>
      </c>
      <c r="AK63" s="150" t="s">
        <v>5</v>
      </c>
      <c r="AL63" s="157" t="s">
        <v>5</v>
      </c>
      <c r="AM63" s="153"/>
      <c r="AN63" s="156" t="str">
        <f>IFERROR(INDEX(#REF!,MATCH(AH63,#REF!,0)),"")</f>
        <v/>
      </c>
      <c r="AO63" s="180" t="str">
        <f>IFERROR((#REF!+#REF!),"")</f>
        <v/>
      </c>
      <c r="AP63" s="181" t="str">
        <f>IFERROR(RANK(AO63,AO:AO,0)+COUNTIF($AO$11:AO62,T63),"")</f>
        <v/>
      </c>
      <c r="AR63" s="152" t="s">
        <v>5</v>
      </c>
      <c r="AS63" s="152" t="s">
        <v>5</v>
      </c>
      <c r="AT63" s="152" t="s">
        <v>5</v>
      </c>
      <c r="AU63" s="150" t="s">
        <v>5</v>
      </c>
      <c r="AV63" s="150" t="s">
        <v>5</v>
      </c>
      <c r="AW63" s="150" t="s">
        <v>5</v>
      </c>
      <c r="AX63" s="151" t="str">
        <f>IFERROR(INDEX(#REF!,MATCH(AR63,#REF!,0)),"")</f>
        <v/>
      </c>
      <c r="AY63" s="180" t="str">
        <f>IFERROR((#REF!+#REF!),"")</f>
        <v/>
      </c>
      <c r="AZ63" s="181" t="str">
        <f>IFERROR(RANK(AY63,AY:AY,0)+COUNTIF($AY$11:AY62,AY63),"")</f>
        <v/>
      </c>
      <c r="BA63" s="78"/>
      <c r="BB63" s="78"/>
      <c r="BC63" s="152" t="s">
        <v>5</v>
      </c>
      <c r="BD63" s="152" t="s">
        <v>5</v>
      </c>
      <c r="BE63" s="150" t="s">
        <v>5</v>
      </c>
      <c r="BF63" s="150" t="s">
        <v>5</v>
      </c>
      <c r="BG63" s="150" t="s">
        <v>5</v>
      </c>
      <c r="BH63" s="150" t="s">
        <v>5</v>
      </c>
      <c r="BI63" s="151" t="str">
        <f>IFERROR(INDEX(#REF!,MATCH(BC63,#REF!,0)),"")</f>
        <v/>
      </c>
      <c r="BJ63" s="180" t="str">
        <f>IFERROR((#REF!+#REF!),"")</f>
        <v/>
      </c>
      <c r="BK63" s="181" t="str">
        <f>IFERROR(RANK(BJ63,BJ:BJ,0)+COUNTIF($BJ$11:BJ62,BJ63),"")</f>
        <v/>
      </c>
      <c r="BL63" s="79"/>
      <c r="BN63" s="78"/>
      <c r="BO63" s="78"/>
    </row>
    <row r="64" spans="2:67" s="73" customFormat="1" ht="18.75" customHeight="1" x14ac:dyDescent="0.3">
      <c r="B64" s="152" t="s">
        <v>5</v>
      </c>
      <c r="C64" s="152" t="s">
        <v>5</v>
      </c>
      <c r="D64" s="150" t="s">
        <v>5</v>
      </c>
      <c r="E64" s="150" t="s">
        <v>5</v>
      </c>
      <c r="F64" s="150" t="s">
        <v>5</v>
      </c>
      <c r="G64" s="151" t="s">
        <v>5</v>
      </c>
      <c r="H64" s="151" t="str">
        <f>IFERROR(INDEX(#REF!,MATCH(B64,#REF!,0)),"")</f>
        <v/>
      </c>
      <c r="I64" s="177" t="str">
        <f>IFERROR((#REF!+#REF!),"")</f>
        <v/>
      </c>
      <c r="J64" s="178" t="str">
        <f>IFERROR(RANK(I64,I:I,0)+COUNTIF($I$11:I63,I64),"")</f>
        <v/>
      </c>
      <c r="K64" s="78"/>
      <c r="L64" s="78"/>
      <c r="M64" s="80" t="s">
        <v>5</v>
      </c>
      <c r="N64" s="80" t="s">
        <v>5</v>
      </c>
      <c r="O64" s="76" t="s">
        <v>5</v>
      </c>
      <c r="P64" s="76" t="s">
        <v>5</v>
      </c>
      <c r="Q64" s="157" t="s">
        <v>5</v>
      </c>
      <c r="R64" s="76" t="s">
        <v>5</v>
      </c>
      <c r="S64" s="151" t="str">
        <f>IFERROR(INDEX(#REF!,MATCH(M64,#REF!,0)),"")</f>
        <v/>
      </c>
      <c r="T64" s="180" t="str">
        <f>IFERROR((#REF!+#REF!),"")</f>
        <v/>
      </c>
      <c r="U64" s="181" t="str">
        <f>IFERROR(RANK(T64,T:T,0)+COUNTIF($T$11:T63,T64),"")</f>
        <v/>
      </c>
      <c r="V64" s="79"/>
      <c r="X64" s="152" t="s">
        <v>5</v>
      </c>
      <c r="Y64" s="152" t="s">
        <v>5</v>
      </c>
      <c r="Z64" s="150" t="s">
        <v>5</v>
      </c>
      <c r="AA64" s="150" t="s">
        <v>5</v>
      </c>
      <c r="AB64" s="150" t="s">
        <v>5</v>
      </c>
      <c r="AC64" s="151" t="s">
        <v>5</v>
      </c>
      <c r="AD64" s="151" t="str">
        <f>IFERROR(INDEX(#REF!,MATCH(X64,#REF!,0)),"")</f>
        <v/>
      </c>
      <c r="AE64" s="177" t="str">
        <f>IFERROR((#REF!+#REF!),"")</f>
        <v/>
      </c>
      <c r="AF64" s="178" t="str">
        <f>IFERROR(RANK(AE64,AE:AE,0)+COUNTIF($AE$11:AE63,AE64),"")</f>
        <v/>
      </c>
      <c r="AG64" s="78"/>
      <c r="AH64" s="152" t="s">
        <v>5</v>
      </c>
      <c r="AI64" s="152" t="s">
        <v>5</v>
      </c>
      <c r="AJ64" s="150" t="s">
        <v>5</v>
      </c>
      <c r="AK64" s="150" t="s">
        <v>5</v>
      </c>
      <c r="AL64" s="157" t="s">
        <v>5</v>
      </c>
      <c r="AM64" s="153"/>
      <c r="AN64" s="156" t="str">
        <f>IFERROR(INDEX(#REF!,MATCH(AH64,#REF!,0)),"")</f>
        <v/>
      </c>
      <c r="AO64" s="180" t="str">
        <f>IFERROR((#REF!+#REF!),"")</f>
        <v/>
      </c>
      <c r="AP64" s="181" t="str">
        <f>IFERROR(RANK(AO64,AO:AO,0)+COUNTIF($AO$11:AO63,T64),"")</f>
        <v/>
      </c>
      <c r="AR64" s="152" t="s">
        <v>5</v>
      </c>
      <c r="AS64" s="152" t="s">
        <v>5</v>
      </c>
      <c r="AT64" s="152" t="s">
        <v>5</v>
      </c>
      <c r="AU64" s="150" t="s">
        <v>5</v>
      </c>
      <c r="AV64" s="150" t="s">
        <v>5</v>
      </c>
      <c r="AW64" s="150" t="s">
        <v>5</v>
      </c>
      <c r="AX64" s="151" t="str">
        <f>IFERROR(INDEX(#REF!,MATCH(AR64,#REF!,0)),"")</f>
        <v/>
      </c>
      <c r="AY64" s="180" t="str">
        <f>IFERROR((#REF!+#REF!),"")</f>
        <v/>
      </c>
      <c r="AZ64" s="181" t="str">
        <f>IFERROR(RANK(AY64,AY:AY,0)+COUNTIF($AY$11:AY63,AY64),"")</f>
        <v/>
      </c>
      <c r="BA64" s="78"/>
      <c r="BB64" s="78"/>
      <c r="BC64" s="152" t="s">
        <v>5</v>
      </c>
      <c r="BD64" s="152" t="s">
        <v>5</v>
      </c>
      <c r="BE64" s="150" t="s">
        <v>5</v>
      </c>
      <c r="BF64" s="150" t="s">
        <v>5</v>
      </c>
      <c r="BG64" s="150" t="s">
        <v>5</v>
      </c>
      <c r="BH64" s="150" t="s">
        <v>5</v>
      </c>
      <c r="BI64" s="151" t="str">
        <f>IFERROR(INDEX(#REF!,MATCH(BC64,#REF!,0)),"")</f>
        <v/>
      </c>
      <c r="BJ64" s="180" t="str">
        <f>IFERROR((#REF!+#REF!),"")</f>
        <v/>
      </c>
      <c r="BK64" s="181" t="str">
        <f>IFERROR(RANK(BJ64,BJ:BJ,0)+COUNTIF($BJ$11:BJ63,BJ64),"")</f>
        <v/>
      </c>
      <c r="BL64" s="79"/>
      <c r="BN64" s="78"/>
      <c r="BO64" s="78"/>
    </row>
    <row r="65" spans="2:67" s="73" customFormat="1" ht="18.75" customHeight="1" x14ac:dyDescent="0.3">
      <c r="B65" s="152" t="s">
        <v>5</v>
      </c>
      <c r="C65" s="152" t="s">
        <v>5</v>
      </c>
      <c r="D65" s="150" t="s">
        <v>5</v>
      </c>
      <c r="E65" s="150" t="s">
        <v>5</v>
      </c>
      <c r="F65" s="150" t="s">
        <v>5</v>
      </c>
      <c r="G65" s="151" t="s">
        <v>5</v>
      </c>
      <c r="H65" s="151" t="str">
        <f>IFERROR(INDEX(#REF!,MATCH(B65,#REF!,0)),"")</f>
        <v/>
      </c>
      <c r="I65" s="177" t="str">
        <f>IFERROR((#REF!+#REF!),"")</f>
        <v/>
      </c>
      <c r="J65" s="178" t="str">
        <f>IFERROR(RANK(I65,I:I,0)+COUNTIF($I$11:I64,I65),"")</f>
        <v/>
      </c>
      <c r="K65" s="78"/>
      <c r="L65" s="78"/>
      <c r="M65" s="80" t="s">
        <v>5</v>
      </c>
      <c r="N65" s="80" t="s">
        <v>5</v>
      </c>
      <c r="O65" s="76" t="s">
        <v>5</v>
      </c>
      <c r="P65" s="76" t="s">
        <v>5</v>
      </c>
      <c r="Q65" s="157" t="s">
        <v>5</v>
      </c>
      <c r="R65" s="76" t="s">
        <v>5</v>
      </c>
      <c r="S65" s="151" t="str">
        <f>IFERROR(INDEX(#REF!,MATCH(M65,#REF!,0)),"")</f>
        <v/>
      </c>
      <c r="T65" s="180" t="str">
        <f>IFERROR((#REF!+#REF!),"")</f>
        <v/>
      </c>
      <c r="U65" s="181" t="str">
        <f>IFERROR(RANK(T65,T:T,0)+COUNTIF($T$11:T64,T65),"")</f>
        <v/>
      </c>
      <c r="V65" s="79"/>
      <c r="X65" s="152" t="s">
        <v>5</v>
      </c>
      <c r="Y65" s="152" t="s">
        <v>5</v>
      </c>
      <c r="Z65" s="150" t="s">
        <v>5</v>
      </c>
      <c r="AA65" s="150" t="s">
        <v>5</v>
      </c>
      <c r="AB65" s="150" t="s">
        <v>5</v>
      </c>
      <c r="AC65" s="151" t="s">
        <v>5</v>
      </c>
      <c r="AD65" s="151" t="str">
        <f>IFERROR(INDEX(#REF!,MATCH(X65,#REF!,0)),"")</f>
        <v/>
      </c>
      <c r="AE65" s="177" t="str">
        <f>IFERROR((#REF!+#REF!),"")</f>
        <v/>
      </c>
      <c r="AF65" s="178" t="str">
        <f>IFERROR(RANK(AE65,AE:AE,0)+COUNTIF($AE$11:AE64,AE65),"")</f>
        <v/>
      </c>
      <c r="AG65" s="78"/>
      <c r="AH65" s="152" t="s">
        <v>5</v>
      </c>
      <c r="AI65" s="152" t="s">
        <v>5</v>
      </c>
      <c r="AJ65" s="150" t="s">
        <v>5</v>
      </c>
      <c r="AK65" s="150" t="s">
        <v>5</v>
      </c>
      <c r="AL65" s="157" t="s">
        <v>5</v>
      </c>
      <c r="AM65" s="153"/>
      <c r="AN65" s="156" t="str">
        <f>IFERROR(INDEX(#REF!,MATCH(AH65,#REF!,0)),"")</f>
        <v/>
      </c>
      <c r="AO65" s="180" t="str">
        <f>IFERROR((#REF!+#REF!),"")</f>
        <v/>
      </c>
      <c r="AP65" s="181" t="str">
        <f>IFERROR(RANK(AO65,AO:AO,0)+COUNTIF($AO$11:AO64,T65),"")</f>
        <v/>
      </c>
      <c r="AR65" s="152" t="s">
        <v>5</v>
      </c>
      <c r="AS65" s="152" t="s">
        <v>5</v>
      </c>
      <c r="AT65" s="152" t="s">
        <v>5</v>
      </c>
      <c r="AU65" s="150" t="s">
        <v>5</v>
      </c>
      <c r="AV65" s="150" t="s">
        <v>5</v>
      </c>
      <c r="AW65" s="150" t="s">
        <v>5</v>
      </c>
      <c r="AX65" s="151" t="str">
        <f>IFERROR(INDEX(#REF!,MATCH(AR65,#REF!,0)),"")</f>
        <v/>
      </c>
      <c r="AY65" s="180" t="str">
        <f>IFERROR((#REF!+#REF!),"")</f>
        <v/>
      </c>
      <c r="AZ65" s="181" t="str">
        <f>IFERROR(RANK(AY65,AY:AY,0)+COUNTIF($AY$11:AY64,AY65),"")</f>
        <v/>
      </c>
      <c r="BA65" s="78"/>
      <c r="BB65" s="78"/>
      <c r="BC65" s="152" t="s">
        <v>5</v>
      </c>
      <c r="BD65" s="152" t="s">
        <v>5</v>
      </c>
      <c r="BE65" s="150" t="s">
        <v>5</v>
      </c>
      <c r="BF65" s="150" t="s">
        <v>5</v>
      </c>
      <c r="BG65" s="150" t="s">
        <v>5</v>
      </c>
      <c r="BH65" s="150" t="s">
        <v>5</v>
      </c>
      <c r="BI65" s="151" t="str">
        <f>IFERROR(INDEX(#REF!,MATCH(BC65,#REF!,0)),"")</f>
        <v/>
      </c>
      <c r="BJ65" s="180" t="str">
        <f>IFERROR((#REF!+#REF!),"")</f>
        <v/>
      </c>
      <c r="BK65" s="181" t="str">
        <f>IFERROR(RANK(BJ65,BJ:BJ,0)+COUNTIF($BJ$11:BJ64,BJ65),"")</f>
        <v/>
      </c>
      <c r="BL65" s="79"/>
      <c r="BN65" s="78"/>
      <c r="BO65" s="78"/>
    </row>
    <row r="66" spans="2:67" s="73" customFormat="1" ht="18.75" customHeight="1" x14ac:dyDescent="0.3">
      <c r="B66" s="152" t="s">
        <v>5</v>
      </c>
      <c r="C66" s="152" t="s">
        <v>5</v>
      </c>
      <c r="D66" s="150" t="s">
        <v>5</v>
      </c>
      <c r="E66" s="150" t="s">
        <v>5</v>
      </c>
      <c r="F66" s="150" t="s">
        <v>5</v>
      </c>
      <c r="G66" s="151" t="s">
        <v>5</v>
      </c>
      <c r="H66" s="151" t="str">
        <f>IFERROR(INDEX(#REF!,MATCH(B66,#REF!,0)),"")</f>
        <v/>
      </c>
      <c r="I66" s="177" t="str">
        <f>IFERROR((#REF!+#REF!),"")</f>
        <v/>
      </c>
      <c r="J66" s="178" t="str">
        <f>IFERROR(RANK(I66,I:I,0)+COUNTIF($I$11:I65,I66),"")</f>
        <v/>
      </c>
      <c r="K66" s="78"/>
      <c r="L66" s="78"/>
      <c r="M66" s="80" t="s">
        <v>5</v>
      </c>
      <c r="N66" s="80" t="s">
        <v>5</v>
      </c>
      <c r="O66" s="76" t="s">
        <v>5</v>
      </c>
      <c r="P66" s="76" t="s">
        <v>5</v>
      </c>
      <c r="Q66" s="157" t="s">
        <v>5</v>
      </c>
      <c r="R66" s="76" t="s">
        <v>5</v>
      </c>
      <c r="S66" s="151" t="str">
        <f>IFERROR(INDEX(#REF!,MATCH(M66,#REF!,0)),"")</f>
        <v/>
      </c>
      <c r="T66" s="180" t="str">
        <f>IFERROR((#REF!+#REF!),"")</f>
        <v/>
      </c>
      <c r="U66" s="181" t="str">
        <f>IFERROR(RANK(T66,T:T,0)+COUNTIF($T$11:T65,T66),"")</f>
        <v/>
      </c>
      <c r="V66" s="79"/>
      <c r="X66" s="152" t="s">
        <v>5</v>
      </c>
      <c r="Y66" s="152" t="s">
        <v>5</v>
      </c>
      <c r="Z66" s="150" t="s">
        <v>5</v>
      </c>
      <c r="AA66" s="150" t="s">
        <v>5</v>
      </c>
      <c r="AB66" s="150" t="s">
        <v>5</v>
      </c>
      <c r="AC66" s="151" t="s">
        <v>5</v>
      </c>
      <c r="AD66" s="151" t="str">
        <f>IFERROR(INDEX(#REF!,MATCH(X66,#REF!,0)),"")</f>
        <v/>
      </c>
      <c r="AE66" s="177" t="str">
        <f>IFERROR((#REF!+#REF!),"")</f>
        <v/>
      </c>
      <c r="AF66" s="178" t="str">
        <f>IFERROR(RANK(AE66,AE:AE,0)+COUNTIF($AE$11:AE65,AE66),"")</f>
        <v/>
      </c>
      <c r="AG66" s="78"/>
      <c r="AH66" s="152" t="s">
        <v>5</v>
      </c>
      <c r="AI66" s="152" t="s">
        <v>5</v>
      </c>
      <c r="AJ66" s="150" t="s">
        <v>5</v>
      </c>
      <c r="AK66" s="150" t="s">
        <v>5</v>
      </c>
      <c r="AL66" s="157" t="s">
        <v>5</v>
      </c>
      <c r="AM66" s="153"/>
      <c r="AN66" s="156" t="str">
        <f>IFERROR(INDEX(#REF!,MATCH(AH66,#REF!,0)),"")</f>
        <v/>
      </c>
      <c r="AO66" s="180" t="str">
        <f>IFERROR((#REF!+#REF!),"")</f>
        <v/>
      </c>
      <c r="AP66" s="181" t="str">
        <f>IFERROR(RANK(AO66,AO:AO,0)+COUNTIF($AO$11:AO65,T66),"")</f>
        <v/>
      </c>
      <c r="AR66" s="152" t="s">
        <v>5</v>
      </c>
      <c r="AS66" s="152" t="s">
        <v>5</v>
      </c>
      <c r="AT66" s="152" t="s">
        <v>5</v>
      </c>
      <c r="AU66" s="150" t="s">
        <v>5</v>
      </c>
      <c r="AV66" s="150" t="s">
        <v>5</v>
      </c>
      <c r="AW66" s="150" t="s">
        <v>5</v>
      </c>
      <c r="AX66" s="151" t="str">
        <f>IFERROR(INDEX(#REF!,MATCH(AR66,#REF!,0)),"")</f>
        <v/>
      </c>
      <c r="AY66" s="180" t="str">
        <f>IFERROR((#REF!+#REF!),"")</f>
        <v/>
      </c>
      <c r="AZ66" s="181" t="str">
        <f>IFERROR(RANK(AY66,AY:AY,0)+COUNTIF($AY$11:AY65,AY66),"")</f>
        <v/>
      </c>
      <c r="BA66" s="78"/>
      <c r="BB66" s="78"/>
      <c r="BC66" s="152" t="s">
        <v>5</v>
      </c>
      <c r="BD66" s="152" t="s">
        <v>5</v>
      </c>
      <c r="BE66" s="150" t="s">
        <v>5</v>
      </c>
      <c r="BF66" s="150" t="s">
        <v>5</v>
      </c>
      <c r="BG66" s="150" t="s">
        <v>5</v>
      </c>
      <c r="BH66" s="150" t="s">
        <v>5</v>
      </c>
      <c r="BI66" s="151" t="str">
        <f>IFERROR(INDEX(#REF!,MATCH(BC66,#REF!,0)),"")</f>
        <v/>
      </c>
      <c r="BJ66" s="180" t="str">
        <f>IFERROR((#REF!+#REF!),"")</f>
        <v/>
      </c>
      <c r="BK66" s="181" t="str">
        <f>IFERROR(RANK(BJ66,BJ:BJ,0)+COUNTIF($BJ$11:BJ65,BJ66),"")</f>
        <v/>
      </c>
      <c r="BL66" s="79"/>
      <c r="BN66" s="78"/>
      <c r="BO66" s="78"/>
    </row>
    <row r="67" spans="2:67" s="73" customFormat="1" ht="18.75" customHeight="1" x14ac:dyDescent="0.3">
      <c r="B67" s="152" t="s">
        <v>5</v>
      </c>
      <c r="C67" s="152" t="s">
        <v>5</v>
      </c>
      <c r="D67" s="150" t="s">
        <v>5</v>
      </c>
      <c r="E67" s="150" t="s">
        <v>5</v>
      </c>
      <c r="F67" s="150" t="s">
        <v>5</v>
      </c>
      <c r="G67" s="151" t="s">
        <v>5</v>
      </c>
      <c r="H67" s="151" t="str">
        <f>IFERROR(INDEX(#REF!,MATCH(B67,#REF!,0)),"")</f>
        <v/>
      </c>
      <c r="I67" s="177" t="str">
        <f>IFERROR((#REF!+#REF!),"")</f>
        <v/>
      </c>
      <c r="J67" s="178" t="str">
        <f>IFERROR(RANK(I67,I:I,0)+COUNTIF($I$11:I66,I67),"")</f>
        <v/>
      </c>
      <c r="K67" s="78"/>
      <c r="L67" s="78"/>
      <c r="M67" s="80" t="s">
        <v>5</v>
      </c>
      <c r="N67" s="80" t="s">
        <v>5</v>
      </c>
      <c r="O67" s="76" t="s">
        <v>5</v>
      </c>
      <c r="P67" s="76" t="s">
        <v>5</v>
      </c>
      <c r="Q67" s="157" t="s">
        <v>5</v>
      </c>
      <c r="R67" s="76" t="s">
        <v>5</v>
      </c>
      <c r="S67" s="151" t="str">
        <f>IFERROR(INDEX(#REF!,MATCH(M67,#REF!,0)),"")</f>
        <v/>
      </c>
      <c r="T67" s="180" t="str">
        <f>IFERROR((#REF!+#REF!),"")</f>
        <v/>
      </c>
      <c r="U67" s="181" t="str">
        <f>IFERROR(RANK(T67,T:T,0)+COUNTIF($T$11:T66,T67),"")</f>
        <v/>
      </c>
      <c r="V67" s="81"/>
      <c r="X67" s="152" t="s">
        <v>5</v>
      </c>
      <c r="Y67" s="152" t="s">
        <v>5</v>
      </c>
      <c r="Z67" s="150" t="s">
        <v>5</v>
      </c>
      <c r="AA67" s="150" t="s">
        <v>5</v>
      </c>
      <c r="AB67" s="150" t="s">
        <v>5</v>
      </c>
      <c r="AC67" s="151" t="s">
        <v>5</v>
      </c>
      <c r="AD67" s="151" t="str">
        <f>IFERROR(INDEX(#REF!,MATCH(X67,#REF!,0)),"")</f>
        <v/>
      </c>
      <c r="AE67" s="177" t="str">
        <f>IFERROR((#REF!+#REF!),"")</f>
        <v/>
      </c>
      <c r="AF67" s="178" t="str">
        <f>IFERROR(RANK(AE67,AE:AE,0)+COUNTIF($AE$11:AE66,AE67),"")</f>
        <v/>
      </c>
      <c r="AG67" s="78"/>
      <c r="AH67" s="152" t="s">
        <v>5</v>
      </c>
      <c r="AI67" s="152" t="s">
        <v>5</v>
      </c>
      <c r="AJ67" s="150" t="s">
        <v>5</v>
      </c>
      <c r="AK67" s="150" t="s">
        <v>5</v>
      </c>
      <c r="AL67" s="157" t="s">
        <v>5</v>
      </c>
      <c r="AM67" s="153"/>
      <c r="AN67" s="156" t="str">
        <f>IFERROR(INDEX(#REF!,MATCH(AH67,#REF!,0)),"")</f>
        <v/>
      </c>
      <c r="AO67" s="180" t="str">
        <f>IFERROR((#REF!+#REF!),"")</f>
        <v/>
      </c>
      <c r="AP67" s="181" t="str">
        <f>IFERROR(RANK(AO67,AO:AO,0)+COUNTIF($AO$11:AO66,T67),"")</f>
        <v/>
      </c>
      <c r="AR67" s="152" t="s">
        <v>5</v>
      </c>
      <c r="AS67" s="152" t="s">
        <v>5</v>
      </c>
      <c r="AT67" s="152" t="s">
        <v>5</v>
      </c>
      <c r="AU67" s="150" t="s">
        <v>5</v>
      </c>
      <c r="AV67" s="150" t="s">
        <v>5</v>
      </c>
      <c r="AW67" s="150" t="s">
        <v>5</v>
      </c>
      <c r="AX67" s="151" t="str">
        <f>IFERROR(INDEX(#REF!,MATCH(AR67,#REF!,0)),"")</f>
        <v/>
      </c>
      <c r="AY67" s="180" t="str">
        <f>IFERROR((#REF!+#REF!),"")</f>
        <v/>
      </c>
      <c r="AZ67" s="181" t="str">
        <f>IFERROR(RANK(AY67,AY:AY,0)+COUNTIF($AY$11:AY66,AY67),"")</f>
        <v/>
      </c>
      <c r="BA67" s="78"/>
      <c r="BB67" s="78"/>
      <c r="BC67" s="152" t="s">
        <v>5</v>
      </c>
      <c r="BD67" s="152" t="s">
        <v>5</v>
      </c>
      <c r="BE67" s="150" t="s">
        <v>5</v>
      </c>
      <c r="BF67" s="150" t="s">
        <v>5</v>
      </c>
      <c r="BG67" s="150" t="s">
        <v>5</v>
      </c>
      <c r="BH67" s="150" t="s">
        <v>5</v>
      </c>
      <c r="BI67" s="151" t="str">
        <f>IFERROR(INDEX(#REF!,MATCH(BC67,#REF!,0)),"")</f>
        <v/>
      </c>
      <c r="BJ67" s="180" t="str">
        <f>IFERROR((#REF!+#REF!),"")</f>
        <v/>
      </c>
      <c r="BK67" s="181" t="str">
        <f>IFERROR(RANK(BJ67,BJ:BJ,0)+COUNTIF($BJ$11:BJ66,BJ67),"")</f>
        <v/>
      </c>
      <c r="BL67" s="81"/>
      <c r="BN67" s="98"/>
      <c r="BO67" s="98"/>
    </row>
    <row r="68" spans="2:67" s="73" customFormat="1" ht="18.75" customHeight="1" x14ac:dyDescent="0.3">
      <c r="B68" s="152" t="s">
        <v>5</v>
      </c>
      <c r="C68" s="152" t="s">
        <v>5</v>
      </c>
      <c r="D68" s="150" t="s">
        <v>5</v>
      </c>
      <c r="E68" s="150" t="s">
        <v>5</v>
      </c>
      <c r="F68" s="150" t="s">
        <v>5</v>
      </c>
      <c r="G68" s="151" t="s">
        <v>5</v>
      </c>
      <c r="H68" s="151" t="str">
        <f>IFERROR(INDEX(#REF!,MATCH(B68,#REF!,0)),"")</f>
        <v/>
      </c>
      <c r="I68" s="177" t="str">
        <f>IFERROR((#REF!+#REF!),"")</f>
        <v/>
      </c>
      <c r="J68" s="178" t="str">
        <f>IFERROR(RANK(I68,I:I,0)+COUNTIF($I$11:I67,I68),"")</f>
        <v/>
      </c>
      <c r="K68" s="78"/>
      <c r="L68" s="78"/>
      <c r="M68" s="80" t="s">
        <v>5</v>
      </c>
      <c r="N68" s="80" t="s">
        <v>5</v>
      </c>
      <c r="O68" s="76" t="s">
        <v>5</v>
      </c>
      <c r="P68" s="76" t="s">
        <v>5</v>
      </c>
      <c r="Q68" s="157" t="s">
        <v>5</v>
      </c>
      <c r="R68" s="76" t="s">
        <v>5</v>
      </c>
      <c r="S68" s="151" t="str">
        <f>IFERROR(INDEX(#REF!,MATCH(M68,#REF!,0)),"")</f>
        <v/>
      </c>
      <c r="T68" s="180" t="str">
        <f>IFERROR((#REF!+#REF!),"")</f>
        <v/>
      </c>
      <c r="U68" s="181" t="str">
        <f>IFERROR(RANK(T68,T:T,0)+COUNTIF($T$11:T67,T68),"")</f>
        <v/>
      </c>
      <c r="V68" s="83"/>
      <c r="X68" s="152" t="s">
        <v>5</v>
      </c>
      <c r="Y68" s="152" t="s">
        <v>5</v>
      </c>
      <c r="Z68" s="150" t="s">
        <v>5</v>
      </c>
      <c r="AA68" s="150" t="s">
        <v>5</v>
      </c>
      <c r="AB68" s="150" t="s">
        <v>5</v>
      </c>
      <c r="AC68" s="151" t="s">
        <v>5</v>
      </c>
      <c r="AD68" s="151" t="str">
        <f>IFERROR(INDEX(#REF!,MATCH(X68,#REF!,0)),"")</f>
        <v/>
      </c>
      <c r="AE68" s="177" t="str">
        <f>IFERROR((#REF!+#REF!),"")</f>
        <v/>
      </c>
      <c r="AF68" s="178" t="str">
        <f>IFERROR(RANK(AE68,AE:AE,0)+COUNTIF($AE$11:AE67,AE68),"")</f>
        <v/>
      </c>
      <c r="AG68" s="78"/>
      <c r="AH68" s="152" t="s">
        <v>5</v>
      </c>
      <c r="AI68" s="152" t="s">
        <v>5</v>
      </c>
      <c r="AJ68" s="150" t="s">
        <v>5</v>
      </c>
      <c r="AK68" s="150" t="s">
        <v>5</v>
      </c>
      <c r="AL68" s="157" t="s">
        <v>5</v>
      </c>
      <c r="AM68" s="153"/>
      <c r="AN68" s="156" t="str">
        <f>IFERROR(INDEX(#REF!,MATCH(AH68,#REF!,0)),"")</f>
        <v/>
      </c>
      <c r="AO68" s="180" t="str">
        <f>IFERROR((#REF!+#REF!),"")</f>
        <v/>
      </c>
      <c r="AP68" s="181" t="str">
        <f>IFERROR(RANK(AO68,AO:AO,0)+COUNTIF($AO$11:AO67,T68),"")</f>
        <v/>
      </c>
      <c r="AR68" s="152" t="s">
        <v>5</v>
      </c>
      <c r="AS68" s="152" t="s">
        <v>5</v>
      </c>
      <c r="AT68" s="152" t="s">
        <v>5</v>
      </c>
      <c r="AU68" s="150" t="s">
        <v>5</v>
      </c>
      <c r="AV68" s="150" t="s">
        <v>5</v>
      </c>
      <c r="AW68" s="150" t="s">
        <v>5</v>
      </c>
      <c r="AX68" s="151" t="str">
        <f>IFERROR(INDEX(#REF!,MATCH(AR68,#REF!,0)),"")</f>
        <v/>
      </c>
      <c r="AY68" s="180" t="str">
        <f>IFERROR((#REF!+#REF!),"")</f>
        <v/>
      </c>
      <c r="AZ68" s="181" t="str">
        <f>IFERROR(RANK(AY68,AY:AY,0)+COUNTIF($AY$11:AY67,AY68),"")</f>
        <v/>
      </c>
      <c r="BA68" s="78"/>
      <c r="BB68" s="78"/>
      <c r="BC68" s="152" t="s">
        <v>5</v>
      </c>
      <c r="BD68" s="152" t="s">
        <v>5</v>
      </c>
      <c r="BE68" s="150" t="s">
        <v>5</v>
      </c>
      <c r="BF68" s="150" t="s">
        <v>5</v>
      </c>
      <c r="BG68" s="150" t="s">
        <v>5</v>
      </c>
      <c r="BH68" s="150" t="s">
        <v>5</v>
      </c>
      <c r="BI68" s="151" t="str">
        <f>IFERROR(INDEX(#REF!,MATCH(BC68,#REF!,0)),"")</f>
        <v/>
      </c>
      <c r="BJ68" s="180" t="str">
        <f>IFERROR((#REF!+#REF!),"")</f>
        <v/>
      </c>
      <c r="BK68" s="181" t="str">
        <f>IFERROR(RANK(BJ68,BJ:BJ,0)+COUNTIF($BJ$11:BJ67,BJ68),"")</f>
        <v/>
      </c>
      <c r="BL68" s="83"/>
      <c r="BN68" s="83"/>
      <c r="BO68" s="83"/>
    </row>
    <row r="69" spans="2:67" s="73" customFormat="1" ht="18.75" customHeight="1" x14ac:dyDescent="0.3">
      <c r="B69" s="152" t="s">
        <v>5</v>
      </c>
      <c r="C69" s="152" t="s">
        <v>5</v>
      </c>
      <c r="D69" s="150" t="s">
        <v>5</v>
      </c>
      <c r="E69" s="150" t="s">
        <v>5</v>
      </c>
      <c r="F69" s="150" t="s">
        <v>5</v>
      </c>
      <c r="G69" s="151" t="s">
        <v>5</v>
      </c>
      <c r="H69" s="151" t="str">
        <f>IFERROR(INDEX(#REF!,MATCH(B69,#REF!,0)),"")</f>
        <v/>
      </c>
      <c r="I69" s="177" t="str">
        <f>IFERROR((#REF!+#REF!),"")</f>
        <v/>
      </c>
      <c r="J69" s="178" t="str">
        <f>IFERROR(RANK(I69,I:I,0)+COUNTIF($I$11:I68,I69),"")</f>
        <v/>
      </c>
      <c r="K69" s="78"/>
      <c r="L69" s="78"/>
      <c r="M69" s="80" t="s">
        <v>5</v>
      </c>
      <c r="N69" s="80" t="s">
        <v>5</v>
      </c>
      <c r="O69" s="76" t="s">
        <v>5</v>
      </c>
      <c r="P69" s="76" t="s">
        <v>5</v>
      </c>
      <c r="Q69" s="157" t="s">
        <v>5</v>
      </c>
      <c r="R69" s="76" t="s">
        <v>5</v>
      </c>
      <c r="S69" s="151" t="str">
        <f>IFERROR(INDEX(#REF!,MATCH(M69,#REF!,0)),"")</f>
        <v/>
      </c>
      <c r="T69" s="180" t="str">
        <f>IFERROR((#REF!+#REF!),"")</f>
        <v/>
      </c>
      <c r="U69" s="181" t="str">
        <f>IFERROR(RANK(T69,T:T,0)+COUNTIF($T$11:T68,T69),"")</f>
        <v/>
      </c>
      <c r="V69" s="83"/>
      <c r="X69" s="152" t="s">
        <v>5</v>
      </c>
      <c r="Y69" s="152" t="s">
        <v>5</v>
      </c>
      <c r="Z69" s="150" t="s">
        <v>5</v>
      </c>
      <c r="AA69" s="150" t="s">
        <v>5</v>
      </c>
      <c r="AB69" s="150" t="s">
        <v>5</v>
      </c>
      <c r="AC69" s="151" t="s">
        <v>5</v>
      </c>
      <c r="AD69" s="151" t="str">
        <f>IFERROR(INDEX(#REF!,MATCH(X69,#REF!,0)),"")</f>
        <v/>
      </c>
      <c r="AE69" s="177" t="str">
        <f>IFERROR((#REF!+#REF!),"")</f>
        <v/>
      </c>
      <c r="AF69" s="178" t="str">
        <f>IFERROR(RANK(AE69,AE:AE,0)+COUNTIF($AE$11:AE68,AE69),"")</f>
        <v/>
      </c>
      <c r="AG69" s="78"/>
      <c r="AH69" s="152" t="s">
        <v>5</v>
      </c>
      <c r="AI69" s="152" t="s">
        <v>5</v>
      </c>
      <c r="AJ69" s="150" t="s">
        <v>5</v>
      </c>
      <c r="AK69" s="150" t="s">
        <v>5</v>
      </c>
      <c r="AL69" s="157" t="s">
        <v>5</v>
      </c>
      <c r="AM69" s="153"/>
      <c r="AN69" s="156" t="str">
        <f>IFERROR(INDEX(#REF!,MATCH(AH69,#REF!,0)),"")</f>
        <v/>
      </c>
      <c r="AO69" s="180" t="str">
        <f>IFERROR((#REF!+#REF!),"")</f>
        <v/>
      </c>
      <c r="AP69" s="181" t="str">
        <f>IFERROR(RANK(AO69,AO:AO,0)+COUNTIF($AO$11:AO68,T69),"")</f>
        <v/>
      </c>
      <c r="AR69" s="152" t="s">
        <v>5</v>
      </c>
      <c r="AS69" s="152" t="s">
        <v>5</v>
      </c>
      <c r="AT69" s="152" t="s">
        <v>5</v>
      </c>
      <c r="AU69" s="150" t="s">
        <v>5</v>
      </c>
      <c r="AV69" s="150" t="s">
        <v>5</v>
      </c>
      <c r="AW69" s="150" t="s">
        <v>5</v>
      </c>
      <c r="AX69" s="151" t="str">
        <f>IFERROR(INDEX(#REF!,MATCH(AR69,#REF!,0)),"")</f>
        <v/>
      </c>
      <c r="AY69" s="180" t="str">
        <f>IFERROR((#REF!+#REF!),"")</f>
        <v/>
      </c>
      <c r="AZ69" s="181" t="str">
        <f>IFERROR(RANK(AY69,AY:AY,0)+COUNTIF($AY$11:AY68,AY69),"")</f>
        <v/>
      </c>
      <c r="BA69" s="78"/>
      <c r="BB69" s="78"/>
      <c r="BC69" s="152" t="s">
        <v>5</v>
      </c>
      <c r="BD69" s="152" t="s">
        <v>5</v>
      </c>
      <c r="BE69" s="150" t="s">
        <v>5</v>
      </c>
      <c r="BF69" s="150" t="s">
        <v>5</v>
      </c>
      <c r="BG69" s="150" t="s">
        <v>5</v>
      </c>
      <c r="BH69" s="150" t="s">
        <v>5</v>
      </c>
      <c r="BI69" s="151" t="str">
        <f>IFERROR(INDEX(#REF!,MATCH(BC69,#REF!,0)),"")</f>
        <v/>
      </c>
      <c r="BJ69" s="180" t="str">
        <f>IFERROR((#REF!+#REF!),"")</f>
        <v/>
      </c>
      <c r="BK69" s="181" t="str">
        <f>IFERROR(RANK(BJ69,BJ:BJ,0)+COUNTIF($BJ$11:BJ68,BJ69),"")</f>
        <v/>
      </c>
      <c r="BL69" s="83"/>
      <c r="BN69" s="83"/>
      <c r="BO69" s="83"/>
    </row>
    <row r="70" spans="2:67" s="73" customFormat="1" ht="18.75" customHeight="1" x14ac:dyDescent="0.3">
      <c r="B70" s="152" t="s">
        <v>5</v>
      </c>
      <c r="C70" s="152" t="s">
        <v>5</v>
      </c>
      <c r="D70" s="150" t="s">
        <v>5</v>
      </c>
      <c r="E70" s="150" t="s">
        <v>5</v>
      </c>
      <c r="F70" s="150" t="s">
        <v>5</v>
      </c>
      <c r="G70" s="151" t="s">
        <v>5</v>
      </c>
      <c r="H70" s="151" t="str">
        <f>IFERROR(INDEX(#REF!,MATCH(B70,#REF!,0)),"")</f>
        <v/>
      </c>
      <c r="I70" s="177" t="str">
        <f>IFERROR((#REF!+#REF!),"")</f>
        <v/>
      </c>
      <c r="J70" s="178" t="str">
        <f>IFERROR(RANK(I70,I:I,0)+COUNTIF($I$11:I69,I70),"")</f>
        <v/>
      </c>
      <c r="K70" s="78"/>
      <c r="L70" s="78"/>
      <c r="M70" s="80" t="s">
        <v>5</v>
      </c>
      <c r="N70" s="80" t="s">
        <v>5</v>
      </c>
      <c r="O70" s="76" t="s">
        <v>5</v>
      </c>
      <c r="P70" s="76" t="s">
        <v>5</v>
      </c>
      <c r="Q70" s="157" t="s">
        <v>5</v>
      </c>
      <c r="R70" s="76" t="s">
        <v>5</v>
      </c>
      <c r="S70" s="151" t="str">
        <f>IFERROR(INDEX(#REF!,MATCH(M70,#REF!,0)),"")</f>
        <v/>
      </c>
      <c r="T70" s="180" t="str">
        <f>IFERROR((#REF!+#REF!),"")</f>
        <v/>
      </c>
      <c r="U70" s="181" t="str">
        <f>IFERROR(RANK(T70,T:T,0)+COUNTIF($T$11:T69,T70),"")</f>
        <v/>
      </c>
      <c r="V70" s="84"/>
      <c r="X70" s="152" t="s">
        <v>5</v>
      </c>
      <c r="Y70" s="152" t="s">
        <v>5</v>
      </c>
      <c r="Z70" s="150" t="s">
        <v>5</v>
      </c>
      <c r="AA70" s="150" t="s">
        <v>5</v>
      </c>
      <c r="AB70" s="150" t="s">
        <v>5</v>
      </c>
      <c r="AC70" s="151" t="s">
        <v>5</v>
      </c>
      <c r="AD70" s="151" t="str">
        <f>IFERROR(INDEX(#REF!,MATCH(X70,#REF!,0)),"")</f>
        <v/>
      </c>
      <c r="AE70" s="177" t="str">
        <f>IFERROR((#REF!+#REF!),"")</f>
        <v/>
      </c>
      <c r="AF70" s="178" t="str">
        <f>IFERROR(RANK(AE70,AE:AE,0)+COUNTIF($AE$11:AE69,AE70),"")</f>
        <v/>
      </c>
      <c r="AG70" s="78"/>
      <c r="AH70" s="152" t="s">
        <v>5</v>
      </c>
      <c r="AI70" s="152" t="s">
        <v>5</v>
      </c>
      <c r="AJ70" s="150" t="s">
        <v>5</v>
      </c>
      <c r="AK70" s="150" t="s">
        <v>5</v>
      </c>
      <c r="AL70" s="157" t="s">
        <v>5</v>
      </c>
      <c r="AM70" s="153"/>
      <c r="AN70" s="156" t="str">
        <f>IFERROR(INDEX(#REF!,MATCH(AH70,#REF!,0)),"")</f>
        <v/>
      </c>
      <c r="AO70" s="180" t="str">
        <f>IFERROR((#REF!+#REF!),"")</f>
        <v/>
      </c>
      <c r="AP70" s="181" t="str">
        <f>IFERROR(RANK(AO70,AO:AO,0)+COUNTIF($AO$11:AO69,T70),"")</f>
        <v/>
      </c>
      <c r="AR70" s="152" t="s">
        <v>5</v>
      </c>
      <c r="AS70" s="152" t="s">
        <v>5</v>
      </c>
      <c r="AT70" s="152" t="s">
        <v>5</v>
      </c>
      <c r="AU70" s="150" t="s">
        <v>5</v>
      </c>
      <c r="AV70" s="150" t="s">
        <v>5</v>
      </c>
      <c r="AW70" s="150" t="s">
        <v>5</v>
      </c>
      <c r="AX70" s="151" t="str">
        <f>IFERROR(INDEX(#REF!,MATCH(AR70,#REF!,0)),"")</f>
        <v/>
      </c>
      <c r="AY70" s="180" t="str">
        <f>IFERROR((#REF!+#REF!),"")</f>
        <v/>
      </c>
      <c r="AZ70" s="181" t="str">
        <f>IFERROR(RANK(AY70,AY:AY,0)+COUNTIF($AY$11:AY69,AY70),"")</f>
        <v/>
      </c>
      <c r="BA70" s="78"/>
      <c r="BB70" s="78"/>
      <c r="BC70" s="152" t="s">
        <v>5</v>
      </c>
      <c r="BD70" s="152" t="s">
        <v>5</v>
      </c>
      <c r="BE70" s="150" t="s">
        <v>5</v>
      </c>
      <c r="BF70" s="150" t="s">
        <v>5</v>
      </c>
      <c r="BG70" s="150" t="s">
        <v>5</v>
      </c>
      <c r="BH70" s="150" t="s">
        <v>5</v>
      </c>
      <c r="BI70" s="151" t="str">
        <f>IFERROR(INDEX(#REF!,MATCH(BC70,#REF!,0)),"")</f>
        <v/>
      </c>
      <c r="BJ70" s="180" t="str">
        <f>IFERROR((#REF!+#REF!),"")</f>
        <v/>
      </c>
      <c r="BK70" s="181" t="str">
        <f>IFERROR(RANK(BJ70,BJ:BJ,0)+COUNTIF($BJ$11:BJ69,BJ70),"")</f>
        <v/>
      </c>
      <c r="BL70" s="84"/>
      <c r="BN70" s="84"/>
      <c r="BO70" s="84"/>
    </row>
    <row r="71" spans="2:67" s="85" customFormat="1" ht="18.75" customHeight="1" x14ac:dyDescent="0.3">
      <c r="B71" s="152" t="s">
        <v>5</v>
      </c>
      <c r="C71" s="152" t="s">
        <v>5</v>
      </c>
      <c r="D71" s="150" t="s">
        <v>5</v>
      </c>
      <c r="E71" s="150" t="s">
        <v>5</v>
      </c>
      <c r="F71" s="150" t="s">
        <v>5</v>
      </c>
      <c r="G71" s="151" t="s">
        <v>5</v>
      </c>
      <c r="H71" s="151" t="str">
        <f>IFERROR(INDEX(#REF!,MATCH(B71,#REF!,0)),"")</f>
        <v/>
      </c>
      <c r="I71" s="177" t="str">
        <f>IFERROR((#REF!+#REF!),"")</f>
        <v/>
      </c>
      <c r="J71" s="178" t="str">
        <f>IFERROR(RANK(I71,I:I,0)+COUNTIF($I$11:I70,I71),"")</f>
        <v/>
      </c>
      <c r="K71" s="78"/>
      <c r="L71" s="78"/>
      <c r="M71" s="80" t="s">
        <v>5</v>
      </c>
      <c r="N71" s="80" t="s">
        <v>5</v>
      </c>
      <c r="O71" s="76" t="s">
        <v>5</v>
      </c>
      <c r="P71" s="76" t="s">
        <v>5</v>
      </c>
      <c r="Q71" s="157" t="s">
        <v>5</v>
      </c>
      <c r="R71" s="76" t="s">
        <v>5</v>
      </c>
      <c r="S71" s="151" t="str">
        <f>IFERROR(INDEX(#REF!,MATCH(M71,#REF!,0)),"")</f>
        <v/>
      </c>
      <c r="T71" s="180" t="str">
        <f>IFERROR((#REF!+#REF!),"")</f>
        <v/>
      </c>
      <c r="U71" s="181" t="str">
        <f>IFERROR(RANK(T71,T:T,0)+COUNTIF($T$11:T70,T71),"")</f>
        <v/>
      </c>
      <c r="V71" s="86"/>
      <c r="X71" s="152" t="s">
        <v>5</v>
      </c>
      <c r="Y71" s="152" t="s">
        <v>5</v>
      </c>
      <c r="Z71" s="150" t="s">
        <v>5</v>
      </c>
      <c r="AA71" s="150" t="s">
        <v>5</v>
      </c>
      <c r="AB71" s="150" t="s">
        <v>5</v>
      </c>
      <c r="AC71" s="151" t="s">
        <v>5</v>
      </c>
      <c r="AD71" s="151" t="str">
        <f>IFERROR(INDEX(#REF!,MATCH(X71,#REF!,0)),"")</f>
        <v/>
      </c>
      <c r="AE71" s="177" t="str">
        <f>IFERROR((#REF!+#REF!),"")</f>
        <v/>
      </c>
      <c r="AF71" s="178" t="str">
        <f>IFERROR(RANK(AE71,AE:AE,0)+COUNTIF($AE$11:AE70,AE71),"")</f>
        <v/>
      </c>
      <c r="AG71" s="78"/>
      <c r="AH71" s="152" t="s">
        <v>5</v>
      </c>
      <c r="AI71" s="152" t="s">
        <v>5</v>
      </c>
      <c r="AJ71" s="150" t="s">
        <v>5</v>
      </c>
      <c r="AK71" s="150" t="s">
        <v>5</v>
      </c>
      <c r="AL71" s="157" t="s">
        <v>5</v>
      </c>
      <c r="AM71" s="153"/>
      <c r="AN71" s="156" t="str">
        <f>IFERROR(INDEX(#REF!,MATCH(AH71,#REF!,0)),"")</f>
        <v/>
      </c>
      <c r="AO71" s="180" t="str">
        <f>IFERROR((#REF!+#REF!),"")</f>
        <v/>
      </c>
      <c r="AP71" s="181" t="str">
        <f>IFERROR(RANK(AO71,AO:AO,0)+COUNTIF($AO$11:AO70,T71),"")</f>
        <v/>
      </c>
      <c r="AR71" s="152" t="s">
        <v>5</v>
      </c>
      <c r="AS71" s="152" t="s">
        <v>5</v>
      </c>
      <c r="AT71" s="152" t="s">
        <v>5</v>
      </c>
      <c r="AU71" s="150" t="s">
        <v>5</v>
      </c>
      <c r="AV71" s="150" t="s">
        <v>5</v>
      </c>
      <c r="AW71" s="150" t="s">
        <v>5</v>
      </c>
      <c r="AX71" s="151" t="str">
        <f>IFERROR(INDEX(#REF!,MATCH(AR71,#REF!,0)),"")</f>
        <v/>
      </c>
      <c r="AY71" s="180" t="str">
        <f>IFERROR((#REF!+#REF!),"")</f>
        <v/>
      </c>
      <c r="AZ71" s="181" t="str">
        <f>IFERROR(RANK(AY71,AY:AY,0)+COUNTIF($AY$11:AY70,AY71),"")</f>
        <v/>
      </c>
      <c r="BA71" s="78"/>
      <c r="BB71" s="78"/>
      <c r="BC71" s="152" t="s">
        <v>5</v>
      </c>
      <c r="BD71" s="152" t="s">
        <v>5</v>
      </c>
      <c r="BE71" s="150" t="s">
        <v>5</v>
      </c>
      <c r="BF71" s="150" t="s">
        <v>5</v>
      </c>
      <c r="BG71" s="150" t="s">
        <v>5</v>
      </c>
      <c r="BH71" s="150" t="s">
        <v>5</v>
      </c>
      <c r="BI71" s="151" t="str">
        <f>IFERROR(INDEX(#REF!,MATCH(BC71,#REF!,0)),"")</f>
        <v/>
      </c>
      <c r="BJ71" s="180" t="str">
        <f>IFERROR((#REF!+#REF!),"")</f>
        <v/>
      </c>
      <c r="BK71" s="181" t="str">
        <f>IFERROR(RANK(BJ71,BJ:BJ,0)+COUNTIF($BJ$11:BJ70,BJ71),"")</f>
        <v/>
      </c>
      <c r="BL71" s="86"/>
      <c r="BN71" s="84"/>
      <c r="BO71" s="84"/>
    </row>
    <row r="72" spans="2:67" s="73" customFormat="1" ht="18.75" customHeight="1" x14ac:dyDescent="0.3">
      <c r="B72" s="152" t="s">
        <v>5</v>
      </c>
      <c r="C72" s="152" t="s">
        <v>5</v>
      </c>
      <c r="D72" s="150" t="s">
        <v>5</v>
      </c>
      <c r="E72" s="150" t="s">
        <v>5</v>
      </c>
      <c r="F72" s="150" t="s">
        <v>5</v>
      </c>
      <c r="G72" s="151" t="s">
        <v>5</v>
      </c>
      <c r="H72" s="151" t="str">
        <f>IFERROR(INDEX(#REF!,MATCH(B72,#REF!,0)),"")</f>
        <v/>
      </c>
      <c r="I72" s="177" t="str">
        <f>IFERROR((#REF!+#REF!),"")</f>
        <v/>
      </c>
      <c r="J72" s="178" t="str">
        <f>IFERROR(RANK(I72,I:I,0)+COUNTIF($I$11:I71,I72),"")</f>
        <v/>
      </c>
      <c r="K72" s="78"/>
      <c r="L72" s="78"/>
      <c r="M72" s="80" t="s">
        <v>5</v>
      </c>
      <c r="N72" s="80" t="s">
        <v>5</v>
      </c>
      <c r="O72" s="76" t="s">
        <v>5</v>
      </c>
      <c r="P72" s="76" t="s">
        <v>5</v>
      </c>
      <c r="Q72" s="157" t="s">
        <v>5</v>
      </c>
      <c r="R72" s="76" t="s">
        <v>5</v>
      </c>
      <c r="S72" s="151" t="str">
        <f>IFERROR(INDEX(#REF!,MATCH(M72,#REF!,0)),"")</f>
        <v/>
      </c>
      <c r="T72" s="180" t="str">
        <f>IFERROR((#REF!+#REF!),"")</f>
        <v/>
      </c>
      <c r="U72" s="181" t="str">
        <f>IFERROR(RANK(T72,T:T,0)+COUNTIF($T$11:T71,T72),"")</f>
        <v/>
      </c>
      <c r="V72" s="88"/>
      <c r="X72" s="152" t="s">
        <v>5</v>
      </c>
      <c r="Y72" s="152" t="s">
        <v>5</v>
      </c>
      <c r="Z72" s="150" t="s">
        <v>5</v>
      </c>
      <c r="AA72" s="150" t="s">
        <v>5</v>
      </c>
      <c r="AB72" s="150" t="s">
        <v>5</v>
      </c>
      <c r="AC72" s="151" t="s">
        <v>5</v>
      </c>
      <c r="AD72" s="151" t="str">
        <f>IFERROR(INDEX(#REF!,MATCH(X72,#REF!,0)),"")</f>
        <v/>
      </c>
      <c r="AE72" s="177" t="str">
        <f>IFERROR((#REF!+#REF!),"")</f>
        <v/>
      </c>
      <c r="AF72" s="178" t="str">
        <f>IFERROR(RANK(AE72,AE:AE,0)+COUNTIF($AE$11:AE71,AE72),"")</f>
        <v/>
      </c>
      <c r="AG72" s="78"/>
      <c r="AH72" s="152" t="s">
        <v>5</v>
      </c>
      <c r="AI72" s="152" t="s">
        <v>5</v>
      </c>
      <c r="AJ72" s="150" t="s">
        <v>5</v>
      </c>
      <c r="AK72" s="150" t="s">
        <v>5</v>
      </c>
      <c r="AL72" s="157" t="s">
        <v>5</v>
      </c>
      <c r="AM72" s="153"/>
      <c r="AN72" s="156" t="str">
        <f>IFERROR(INDEX(#REF!,MATCH(AH72,#REF!,0)),"")</f>
        <v/>
      </c>
      <c r="AO72" s="180" t="str">
        <f>IFERROR((#REF!+#REF!),"")</f>
        <v/>
      </c>
      <c r="AP72" s="181" t="str">
        <f>IFERROR(RANK(AO72,AO:AO,0)+COUNTIF($AO$11:AO71,T72),"")</f>
        <v/>
      </c>
      <c r="AR72" s="152" t="s">
        <v>5</v>
      </c>
      <c r="AS72" s="152" t="s">
        <v>5</v>
      </c>
      <c r="AT72" s="152" t="s">
        <v>5</v>
      </c>
      <c r="AU72" s="150" t="s">
        <v>5</v>
      </c>
      <c r="AV72" s="150" t="s">
        <v>5</v>
      </c>
      <c r="AW72" s="150" t="s">
        <v>5</v>
      </c>
      <c r="AX72" s="151" t="str">
        <f>IFERROR(INDEX(#REF!,MATCH(AR72,#REF!,0)),"")</f>
        <v/>
      </c>
      <c r="AY72" s="180" t="str">
        <f>IFERROR((#REF!+#REF!),"")</f>
        <v/>
      </c>
      <c r="AZ72" s="181" t="str">
        <f>IFERROR(RANK(AY72,AY:AY,0)+COUNTIF($AY$11:AY71,AY72),"")</f>
        <v/>
      </c>
      <c r="BA72" s="78"/>
      <c r="BB72" s="78"/>
      <c r="BC72" s="152" t="s">
        <v>5</v>
      </c>
      <c r="BD72" s="152" t="s">
        <v>5</v>
      </c>
      <c r="BE72" s="150" t="s">
        <v>5</v>
      </c>
      <c r="BF72" s="150" t="s">
        <v>5</v>
      </c>
      <c r="BG72" s="150" t="s">
        <v>5</v>
      </c>
      <c r="BH72" s="150" t="s">
        <v>5</v>
      </c>
      <c r="BI72" s="151" t="str">
        <f>IFERROR(INDEX(#REF!,MATCH(BC72,#REF!,0)),"")</f>
        <v/>
      </c>
      <c r="BJ72" s="180" t="str">
        <f>IFERROR((#REF!+#REF!),"")</f>
        <v/>
      </c>
      <c r="BK72" s="181" t="str">
        <f>IFERROR(RANK(BJ72,BJ:BJ,0)+COUNTIF($BJ$11:BJ71,BJ72),"")</f>
        <v/>
      </c>
      <c r="BL72" s="88"/>
      <c r="BN72" s="89"/>
      <c r="BO72" s="89"/>
    </row>
    <row r="73" spans="2:67" x14ac:dyDescent="0.3">
      <c r="I73" s="24"/>
      <c r="J73" s="24"/>
      <c r="T73" s="24"/>
      <c r="U73" s="24"/>
      <c r="AE73" s="24"/>
      <c r="AF73" s="24"/>
      <c r="AO73" s="24"/>
      <c r="AP73" s="24"/>
      <c r="AY73" s="24"/>
      <c r="AZ73" s="24"/>
      <c r="BG73" s="158"/>
      <c r="BJ73" s="24"/>
      <c r="BK73" s="24"/>
    </row>
    <row r="74" spans="2:67" x14ac:dyDescent="0.3">
      <c r="I74" s="26"/>
      <c r="J74" s="26"/>
      <c r="T74" s="26"/>
      <c r="U74" s="26"/>
      <c r="AE74" s="26"/>
      <c r="AF74" s="26"/>
      <c r="AO74" s="26"/>
      <c r="AP74" s="26"/>
      <c r="AY74" s="26"/>
      <c r="AZ74" s="26"/>
      <c r="BJ74" s="26"/>
      <c r="BK74" s="26"/>
    </row>
    <row r="75" spans="2:67" ht="18.75" customHeight="1" x14ac:dyDescent="0.3">
      <c r="I75" s="236"/>
      <c r="J75" s="236"/>
      <c r="T75" s="236"/>
      <c r="U75" s="236"/>
      <c r="AE75" s="236"/>
      <c r="AF75" s="236"/>
      <c r="AY75" s="236"/>
      <c r="AZ75" s="236"/>
      <c r="BJ75" s="236"/>
      <c r="BK75" s="236"/>
    </row>
    <row r="76" spans="2:67" ht="34.799999999999997" x14ac:dyDescent="0.3">
      <c r="I76" s="60"/>
      <c r="J76" s="60"/>
      <c r="T76" s="60"/>
      <c r="U76" s="60"/>
      <c r="AE76" s="60"/>
      <c r="AF76" s="60"/>
      <c r="AY76" s="60"/>
      <c r="AZ76" s="60"/>
      <c r="BJ76" s="60"/>
      <c r="BK76" s="60"/>
    </row>
    <row r="77" spans="2:67" ht="34.799999999999997" x14ac:dyDescent="0.3">
      <c r="I77" s="60"/>
      <c r="J77" s="60"/>
      <c r="T77" s="60"/>
      <c r="U77" s="60"/>
      <c r="AE77" s="60"/>
      <c r="AF77" s="60"/>
      <c r="AY77" s="60"/>
      <c r="AZ77" s="60"/>
      <c r="BJ77" s="60"/>
      <c r="BK77" s="60"/>
    </row>
    <row r="78" spans="2:67" ht="30" x14ac:dyDescent="0.3">
      <c r="I78" s="61"/>
      <c r="J78" s="61"/>
      <c r="T78" s="61"/>
      <c r="U78" s="61"/>
      <c r="AE78" s="61"/>
      <c r="AF78" s="61"/>
      <c r="AO78" s="61"/>
      <c r="AP78" s="61"/>
      <c r="AY78" s="61"/>
      <c r="AZ78" s="61"/>
      <c r="BJ78" s="61"/>
      <c r="BK78" s="61"/>
    </row>
    <row r="79" spans="2:67" ht="30" x14ac:dyDescent="0.3">
      <c r="I79" s="61"/>
      <c r="J79" s="61"/>
      <c r="T79" s="61"/>
      <c r="U79" s="61"/>
      <c r="AE79" s="61"/>
      <c r="AF79" s="61"/>
      <c r="AO79" s="61"/>
      <c r="AP79" s="61"/>
      <c r="AY79" s="61"/>
      <c r="AZ79" s="61"/>
      <c r="BJ79" s="61"/>
      <c r="BK79" s="61"/>
    </row>
    <row r="80" spans="2:67" ht="30" x14ac:dyDescent="0.3">
      <c r="I80" s="61"/>
      <c r="J80" s="61"/>
      <c r="T80" s="61"/>
      <c r="U80" s="61"/>
      <c r="AE80" s="61"/>
      <c r="AF80" s="61"/>
      <c r="AO80" s="61"/>
      <c r="AP80" s="61"/>
      <c r="AY80" s="61"/>
      <c r="AZ80" s="61"/>
      <c r="BJ80" s="61"/>
      <c r="BK80" s="61"/>
    </row>
    <row r="81" spans="1:68" s="25" customFormat="1" ht="30" x14ac:dyDescent="0.3">
      <c r="A81" s="24"/>
      <c r="B81" s="23"/>
      <c r="C81" s="23"/>
      <c r="D81" s="36"/>
      <c r="E81" s="36"/>
      <c r="F81" s="36"/>
      <c r="G81" s="36"/>
      <c r="H81" s="36"/>
      <c r="I81" s="100"/>
      <c r="J81" s="100"/>
      <c r="M81" s="167"/>
      <c r="N81" s="167"/>
      <c r="O81" s="168"/>
      <c r="P81" s="168"/>
      <c r="Q81" s="168"/>
      <c r="R81" s="168"/>
      <c r="S81" s="36"/>
      <c r="T81" s="100"/>
      <c r="U81" s="100"/>
      <c r="W81" s="24"/>
      <c r="X81" s="23"/>
      <c r="Y81" s="23"/>
      <c r="Z81" s="164"/>
      <c r="AA81" s="164"/>
      <c r="AB81" s="164"/>
      <c r="AC81" s="164"/>
      <c r="AD81" s="36"/>
      <c r="AE81" s="100"/>
      <c r="AF81" s="100"/>
      <c r="AH81" s="167"/>
      <c r="AI81" s="167"/>
      <c r="AJ81" s="164"/>
      <c r="AK81" s="164"/>
      <c r="AL81" s="164"/>
      <c r="AM81" s="168"/>
      <c r="AN81" s="24"/>
      <c r="AO81" s="100"/>
      <c r="AP81" s="100"/>
      <c r="AQ81" s="24"/>
      <c r="AR81" s="23"/>
      <c r="AS81" s="23"/>
      <c r="AT81" s="24"/>
      <c r="AU81" s="24"/>
      <c r="AV81" s="24"/>
      <c r="AW81" s="24"/>
      <c r="AX81" s="36"/>
      <c r="AY81" s="100"/>
      <c r="AZ81" s="100"/>
      <c r="BC81" s="23"/>
      <c r="BD81" s="23"/>
      <c r="BE81" s="24"/>
      <c r="BF81" s="24"/>
      <c r="BG81" s="24"/>
      <c r="BH81" s="24"/>
      <c r="BI81" s="36"/>
      <c r="BJ81" s="100"/>
      <c r="BK81" s="100"/>
      <c r="BM81" s="24"/>
      <c r="BN81" s="47"/>
      <c r="BO81" s="47"/>
      <c r="BP81" s="24"/>
    </row>
    <row r="82" spans="1:68" s="25" customFormat="1" ht="30" x14ac:dyDescent="0.3">
      <c r="A82" s="24"/>
      <c r="B82" s="23"/>
      <c r="C82" s="23"/>
      <c r="D82" s="36"/>
      <c r="E82" s="36"/>
      <c r="F82" s="36"/>
      <c r="G82" s="36"/>
      <c r="H82" s="36"/>
      <c r="I82" s="100"/>
      <c r="J82" s="100"/>
      <c r="M82" s="167"/>
      <c r="N82" s="167"/>
      <c r="O82" s="168"/>
      <c r="P82" s="168"/>
      <c r="Q82" s="168"/>
      <c r="R82" s="168"/>
      <c r="S82" s="36"/>
      <c r="T82" s="100"/>
      <c r="U82" s="100"/>
      <c r="W82" s="24"/>
      <c r="X82" s="23"/>
      <c r="Y82" s="23"/>
      <c r="Z82" s="164"/>
      <c r="AA82" s="164"/>
      <c r="AB82" s="164"/>
      <c r="AC82" s="164"/>
      <c r="AD82" s="36"/>
      <c r="AE82" s="100"/>
      <c r="AF82" s="100"/>
      <c r="AH82" s="167"/>
      <c r="AI82" s="167"/>
      <c r="AJ82" s="164"/>
      <c r="AK82" s="164"/>
      <c r="AL82" s="164"/>
      <c r="AM82" s="168"/>
      <c r="AN82" s="24"/>
      <c r="AO82" s="100"/>
      <c r="AP82" s="100"/>
      <c r="AQ82" s="24"/>
      <c r="AR82" s="23"/>
      <c r="AS82" s="23"/>
      <c r="AT82" s="24"/>
      <c r="AU82" s="24"/>
      <c r="AV82" s="24"/>
      <c r="AW82" s="24"/>
      <c r="AX82" s="36"/>
      <c r="AY82" s="100"/>
      <c r="AZ82" s="100"/>
      <c r="BC82" s="23"/>
      <c r="BD82" s="23"/>
      <c r="BE82" s="24"/>
      <c r="BF82" s="24"/>
      <c r="BG82" s="24"/>
      <c r="BH82" s="24"/>
      <c r="BI82" s="36"/>
      <c r="BJ82" s="100"/>
      <c r="BK82" s="100"/>
      <c r="BM82" s="24"/>
      <c r="BN82" s="47"/>
      <c r="BO82" s="47"/>
      <c r="BP82" s="24"/>
    </row>
    <row r="83" spans="1:68" s="25" customFormat="1" x14ac:dyDescent="0.3">
      <c r="A83" s="24"/>
      <c r="B83" s="23"/>
      <c r="C83" s="23"/>
      <c r="D83" s="36"/>
      <c r="E83" s="36"/>
      <c r="F83" s="36"/>
      <c r="G83" s="36"/>
      <c r="H83" s="36"/>
      <c r="I83" s="33"/>
      <c r="J83" s="33"/>
      <c r="M83" s="167"/>
      <c r="N83" s="167"/>
      <c r="O83" s="168"/>
      <c r="P83" s="168"/>
      <c r="Q83" s="168"/>
      <c r="R83" s="168"/>
      <c r="S83" s="36"/>
      <c r="T83" s="33"/>
      <c r="U83" s="33"/>
      <c r="W83" s="24"/>
      <c r="X83" s="23"/>
      <c r="Y83" s="23"/>
      <c r="Z83" s="164"/>
      <c r="AA83" s="164"/>
      <c r="AB83" s="164"/>
      <c r="AC83" s="164"/>
      <c r="AD83" s="36"/>
      <c r="AE83" s="33"/>
      <c r="AF83" s="33"/>
      <c r="AH83" s="167"/>
      <c r="AI83" s="167"/>
      <c r="AJ83" s="164"/>
      <c r="AK83" s="164"/>
      <c r="AL83" s="164"/>
      <c r="AM83" s="168"/>
      <c r="AN83" s="24"/>
      <c r="AO83" s="33"/>
      <c r="AP83" s="33"/>
      <c r="AQ83" s="24"/>
      <c r="AR83" s="23"/>
      <c r="AS83" s="23"/>
      <c r="AT83" s="24"/>
      <c r="AU83" s="24"/>
      <c r="AV83" s="24"/>
      <c r="AW83" s="24"/>
      <c r="AX83" s="36"/>
      <c r="AY83" s="33"/>
      <c r="AZ83" s="33"/>
      <c r="BC83" s="23"/>
      <c r="BD83" s="23"/>
      <c r="BE83" s="24"/>
      <c r="BF83" s="24"/>
      <c r="BG83" s="24"/>
      <c r="BH83" s="24"/>
      <c r="BI83" s="36"/>
      <c r="BJ83" s="33"/>
      <c r="BK83" s="33"/>
      <c r="BM83" s="24"/>
      <c r="BN83" s="47"/>
      <c r="BO83" s="47"/>
      <c r="BP83" s="24"/>
    </row>
    <row r="84" spans="1:68" s="25" customFormat="1" x14ac:dyDescent="0.3">
      <c r="A84" s="24"/>
      <c r="B84" s="23"/>
      <c r="C84" s="23"/>
      <c r="D84" s="36"/>
      <c r="E84" s="36"/>
      <c r="F84" s="36"/>
      <c r="G84" s="36"/>
      <c r="H84" s="36"/>
      <c r="I84" s="33"/>
      <c r="J84" s="33"/>
      <c r="M84" s="167"/>
      <c r="N84" s="167"/>
      <c r="O84" s="168"/>
      <c r="P84" s="168"/>
      <c r="Q84" s="168"/>
      <c r="R84" s="168"/>
      <c r="S84" s="36"/>
      <c r="T84" s="33"/>
      <c r="U84" s="33"/>
      <c r="W84" s="24"/>
      <c r="X84" s="23"/>
      <c r="Y84" s="23"/>
      <c r="Z84" s="164"/>
      <c r="AA84" s="164"/>
      <c r="AB84" s="164"/>
      <c r="AC84" s="164"/>
      <c r="AD84" s="36"/>
      <c r="AE84" s="33"/>
      <c r="AF84" s="33"/>
      <c r="AH84" s="167"/>
      <c r="AI84" s="167"/>
      <c r="AJ84" s="164"/>
      <c r="AK84" s="164"/>
      <c r="AL84" s="164"/>
      <c r="AM84" s="168"/>
      <c r="AN84" s="24"/>
      <c r="AO84" s="33"/>
      <c r="AP84" s="33"/>
      <c r="AQ84" s="24"/>
      <c r="AR84" s="23"/>
      <c r="AS84" s="23"/>
      <c r="AT84" s="24"/>
      <c r="AU84" s="24"/>
      <c r="AV84" s="24"/>
      <c r="AW84" s="24"/>
      <c r="AX84" s="36"/>
      <c r="AY84" s="33"/>
      <c r="AZ84" s="33"/>
      <c r="BC84" s="23"/>
      <c r="BD84" s="23"/>
      <c r="BE84" s="24"/>
      <c r="BF84" s="24"/>
      <c r="BG84" s="24"/>
      <c r="BH84" s="24"/>
      <c r="BI84" s="36"/>
      <c r="BJ84" s="33"/>
      <c r="BK84" s="33"/>
      <c r="BM84" s="24"/>
      <c r="BN84" s="47"/>
      <c r="BO84" s="47"/>
      <c r="BP84" s="24"/>
    </row>
    <row r="85" spans="1:68" s="25" customFormat="1" x14ac:dyDescent="0.3">
      <c r="A85" s="24"/>
      <c r="B85" s="23"/>
      <c r="C85" s="23"/>
      <c r="D85" s="36"/>
      <c r="E85" s="36"/>
      <c r="F85" s="36"/>
      <c r="G85" s="36"/>
      <c r="H85" s="36"/>
      <c r="I85" s="170"/>
      <c r="J85" s="170"/>
      <c r="M85" s="167"/>
      <c r="N85" s="167"/>
      <c r="O85" s="168"/>
      <c r="P85" s="168"/>
      <c r="Q85" s="168"/>
      <c r="R85" s="168"/>
      <c r="S85" s="36"/>
      <c r="T85" s="170"/>
      <c r="U85" s="170"/>
      <c r="W85" s="24"/>
      <c r="X85" s="23"/>
      <c r="Y85" s="23"/>
      <c r="Z85" s="164"/>
      <c r="AA85" s="164"/>
      <c r="AB85" s="164"/>
      <c r="AC85" s="164"/>
      <c r="AD85" s="36"/>
      <c r="AE85" s="170"/>
      <c r="AF85" s="170"/>
      <c r="AH85" s="167"/>
      <c r="AI85" s="167"/>
      <c r="AJ85" s="164"/>
      <c r="AK85" s="164"/>
      <c r="AL85" s="164"/>
      <c r="AM85" s="168"/>
      <c r="AN85" s="24"/>
      <c r="AO85" s="170"/>
      <c r="AP85" s="170"/>
      <c r="AQ85" s="24"/>
      <c r="AR85" s="23"/>
      <c r="AS85" s="23"/>
      <c r="AT85" s="24"/>
      <c r="AU85" s="24"/>
      <c r="AV85" s="24"/>
      <c r="AW85" s="24"/>
      <c r="AX85" s="36"/>
      <c r="AY85" s="170"/>
      <c r="AZ85" s="170"/>
      <c r="BC85" s="23"/>
      <c r="BD85" s="23"/>
      <c r="BE85" s="24"/>
      <c r="BF85" s="24"/>
      <c r="BG85" s="24"/>
      <c r="BH85" s="24"/>
      <c r="BI85" s="36"/>
      <c r="BJ85" s="170"/>
      <c r="BK85" s="170"/>
      <c r="BM85" s="24"/>
      <c r="BN85" s="47"/>
      <c r="BO85" s="47"/>
      <c r="BP85" s="24"/>
    </row>
    <row r="86" spans="1:68" s="25" customFormat="1" x14ac:dyDescent="0.3">
      <c r="A86" s="24"/>
      <c r="B86" s="23"/>
      <c r="C86" s="23"/>
      <c r="D86" s="36"/>
      <c r="E86" s="36"/>
      <c r="F86" s="36"/>
      <c r="G86" s="36"/>
      <c r="H86" s="36"/>
      <c r="I86" s="170"/>
      <c r="J86" s="170"/>
      <c r="M86" s="167"/>
      <c r="N86" s="167"/>
      <c r="O86" s="168"/>
      <c r="P86" s="168"/>
      <c r="Q86" s="168"/>
      <c r="R86" s="168"/>
      <c r="S86" s="36"/>
      <c r="T86" s="170"/>
      <c r="U86" s="170"/>
      <c r="W86" s="24"/>
      <c r="X86" s="23"/>
      <c r="Y86" s="23"/>
      <c r="Z86" s="164"/>
      <c r="AA86" s="164"/>
      <c r="AB86" s="164"/>
      <c r="AC86" s="164"/>
      <c r="AD86" s="36"/>
      <c r="AE86" s="170"/>
      <c r="AF86" s="170"/>
      <c r="AH86" s="167"/>
      <c r="AI86" s="167"/>
      <c r="AJ86" s="164"/>
      <c r="AK86" s="164"/>
      <c r="AL86" s="164"/>
      <c r="AM86" s="168"/>
      <c r="AN86" s="24"/>
      <c r="AO86" s="170"/>
      <c r="AP86" s="170"/>
      <c r="AQ86" s="24"/>
      <c r="AR86" s="23"/>
      <c r="AS86" s="23"/>
      <c r="AT86" s="24"/>
      <c r="AU86" s="24"/>
      <c r="AV86" s="24"/>
      <c r="AW86" s="24"/>
      <c r="AX86" s="36"/>
      <c r="AY86" s="170"/>
      <c r="AZ86" s="170"/>
      <c r="BC86" s="23"/>
      <c r="BD86" s="23"/>
      <c r="BE86" s="24"/>
      <c r="BF86" s="24"/>
      <c r="BG86" s="24"/>
      <c r="BH86" s="24"/>
      <c r="BI86" s="36"/>
      <c r="BJ86" s="170"/>
      <c r="BK86" s="170"/>
      <c r="BM86" s="24"/>
      <c r="BN86" s="47"/>
      <c r="BO86" s="47"/>
      <c r="BP86" s="24"/>
    </row>
    <row r="87" spans="1:68" s="25" customFormat="1" x14ac:dyDescent="0.3">
      <c r="A87" s="24"/>
      <c r="B87" s="23"/>
      <c r="C87" s="23"/>
      <c r="D87" s="36"/>
      <c r="E87" s="36"/>
      <c r="F87" s="36"/>
      <c r="G87" s="36"/>
      <c r="H87" s="36"/>
      <c r="I87" s="170"/>
      <c r="J87" s="170"/>
      <c r="M87" s="167"/>
      <c r="N87" s="167"/>
      <c r="O87" s="168"/>
      <c r="P87" s="168"/>
      <c r="Q87" s="168"/>
      <c r="R87" s="168"/>
      <c r="S87" s="36"/>
      <c r="T87" s="170"/>
      <c r="U87" s="170"/>
      <c r="W87" s="24"/>
      <c r="X87" s="23"/>
      <c r="Y87" s="23"/>
      <c r="Z87" s="164"/>
      <c r="AA87" s="164"/>
      <c r="AB87" s="164"/>
      <c r="AC87" s="164"/>
      <c r="AD87" s="36"/>
      <c r="AE87" s="170"/>
      <c r="AF87" s="170"/>
      <c r="AH87" s="167"/>
      <c r="AI87" s="167"/>
      <c r="AJ87" s="164"/>
      <c r="AK87" s="164"/>
      <c r="AL87" s="164"/>
      <c r="AM87" s="168"/>
      <c r="AN87" s="24"/>
      <c r="AO87" s="170"/>
      <c r="AP87" s="170"/>
      <c r="AQ87" s="24"/>
      <c r="AR87" s="23"/>
      <c r="AS87" s="23"/>
      <c r="AT87" s="24"/>
      <c r="AU87" s="24"/>
      <c r="AV87" s="24"/>
      <c r="AW87" s="24"/>
      <c r="AX87" s="36"/>
      <c r="AY87" s="170"/>
      <c r="AZ87" s="170"/>
      <c r="BC87" s="23"/>
      <c r="BD87" s="23"/>
      <c r="BE87" s="24"/>
      <c r="BF87" s="24"/>
      <c r="BG87" s="24"/>
      <c r="BH87" s="24"/>
      <c r="BI87" s="36"/>
      <c r="BJ87" s="170"/>
      <c r="BK87" s="170"/>
      <c r="BM87" s="24"/>
      <c r="BN87" s="47"/>
      <c r="BO87" s="47"/>
      <c r="BP87" s="24"/>
    </row>
    <row r="88" spans="1:68" s="25" customFormat="1" x14ac:dyDescent="0.3">
      <c r="A88" s="24"/>
      <c r="B88" s="23"/>
      <c r="C88" s="23"/>
      <c r="D88" s="36"/>
      <c r="E88" s="36"/>
      <c r="F88" s="36"/>
      <c r="G88" s="36"/>
      <c r="H88" s="36"/>
      <c r="I88" s="170"/>
      <c r="J88" s="170"/>
      <c r="M88" s="167"/>
      <c r="N88" s="167"/>
      <c r="O88" s="168"/>
      <c r="P88" s="168"/>
      <c r="Q88" s="168"/>
      <c r="R88" s="168"/>
      <c r="S88" s="36"/>
      <c r="T88" s="170"/>
      <c r="U88" s="170"/>
      <c r="W88" s="24"/>
      <c r="X88" s="23"/>
      <c r="Y88" s="23"/>
      <c r="Z88" s="164"/>
      <c r="AA88" s="164"/>
      <c r="AB88" s="164"/>
      <c r="AC88" s="164"/>
      <c r="AD88" s="36"/>
      <c r="AE88" s="170"/>
      <c r="AF88" s="170"/>
      <c r="AH88" s="167"/>
      <c r="AI88" s="167"/>
      <c r="AJ88" s="164"/>
      <c r="AK88" s="164"/>
      <c r="AL88" s="164"/>
      <c r="AM88" s="168"/>
      <c r="AN88" s="24"/>
      <c r="AO88" s="170"/>
      <c r="AP88" s="170"/>
      <c r="AQ88" s="24"/>
      <c r="AR88" s="23"/>
      <c r="AS88" s="23"/>
      <c r="AT88" s="24"/>
      <c r="AU88" s="24"/>
      <c r="AV88" s="24"/>
      <c r="AW88" s="24"/>
      <c r="AX88" s="36"/>
      <c r="AY88" s="170"/>
      <c r="AZ88" s="170"/>
      <c r="BC88" s="23"/>
      <c r="BD88" s="23"/>
      <c r="BE88" s="24"/>
      <c r="BF88" s="24"/>
      <c r="BG88" s="24"/>
      <c r="BH88" s="24"/>
      <c r="BI88" s="36"/>
      <c r="BJ88" s="170"/>
      <c r="BK88" s="170"/>
      <c r="BM88" s="24"/>
      <c r="BN88" s="47"/>
      <c r="BO88" s="47"/>
      <c r="BP88" s="24"/>
    </row>
    <row r="89" spans="1:68" s="25" customFormat="1" x14ac:dyDescent="0.3">
      <c r="A89" s="24"/>
      <c r="B89" s="23"/>
      <c r="C89" s="23"/>
      <c r="D89" s="36"/>
      <c r="E89" s="36"/>
      <c r="F89" s="36"/>
      <c r="G89" s="36"/>
      <c r="H89" s="36"/>
      <c r="I89" s="170"/>
      <c r="J89" s="170"/>
      <c r="M89" s="167"/>
      <c r="N89" s="167"/>
      <c r="O89" s="168"/>
      <c r="P89" s="168"/>
      <c r="Q89" s="168"/>
      <c r="R89" s="168"/>
      <c r="S89" s="36"/>
      <c r="T89" s="170"/>
      <c r="U89" s="170"/>
      <c r="W89" s="24"/>
      <c r="X89" s="23"/>
      <c r="Y89" s="23"/>
      <c r="Z89" s="164"/>
      <c r="AA89" s="164"/>
      <c r="AB89" s="164"/>
      <c r="AC89" s="164"/>
      <c r="AD89" s="36"/>
      <c r="AE89" s="170"/>
      <c r="AF89" s="170"/>
      <c r="AH89" s="167"/>
      <c r="AI89" s="167"/>
      <c r="AJ89" s="164"/>
      <c r="AK89" s="164"/>
      <c r="AL89" s="164"/>
      <c r="AM89" s="168"/>
      <c r="AN89" s="24"/>
      <c r="AO89" s="170"/>
      <c r="AP89" s="170"/>
      <c r="AQ89" s="24"/>
      <c r="AR89" s="23"/>
      <c r="AS89" s="23"/>
      <c r="AT89" s="24"/>
      <c r="AU89" s="24"/>
      <c r="AV89" s="24"/>
      <c r="AW89" s="24"/>
      <c r="AX89" s="36"/>
      <c r="AY89" s="170"/>
      <c r="AZ89" s="170"/>
      <c r="BC89" s="23"/>
      <c r="BD89" s="23"/>
      <c r="BE89" s="24"/>
      <c r="BF89" s="24"/>
      <c r="BG89" s="24"/>
      <c r="BH89" s="24"/>
      <c r="BI89" s="36"/>
      <c r="BJ89" s="170"/>
      <c r="BK89" s="170"/>
      <c r="BM89" s="24"/>
      <c r="BN89" s="47"/>
      <c r="BO89" s="47"/>
      <c r="BP89" s="24"/>
    </row>
    <row r="90" spans="1:68" s="25" customFormat="1" x14ac:dyDescent="0.3">
      <c r="A90" s="24"/>
      <c r="B90" s="23"/>
      <c r="C90" s="23"/>
      <c r="D90" s="36"/>
      <c r="E90" s="36"/>
      <c r="F90" s="36"/>
      <c r="G90" s="36"/>
      <c r="H90" s="36"/>
      <c r="I90" s="170"/>
      <c r="J90" s="170"/>
      <c r="M90" s="167"/>
      <c r="N90" s="167"/>
      <c r="O90" s="168"/>
      <c r="P90" s="168"/>
      <c r="Q90" s="168"/>
      <c r="R90" s="168"/>
      <c r="S90" s="36"/>
      <c r="T90" s="170"/>
      <c r="U90" s="170"/>
      <c r="W90" s="24"/>
      <c r="X90" s="23"/>
      <c r="Y90" s="23"/>
      <c r="Z90" s="164"/>
      <c r="AA90" s="164"/>
      <c r="AB90" s="164"/>
      <c r="AC90" s="164"/>
      <c r="AD90" s="36"/>
      <c r="AE90" s="170"/>
      <c r="AF90" s="170"/>
      <c r="AH90" s="167"/>
      <c r="AI90" s="167"/>
      <c r="AJ90" s="164"/>
      <c r="AK90" s="164"/>
      <c r="AL90" s="164"/>
      <c r="AM90" s="168"/>
      <c r="AN90" s="24"/>
      <c r="AO90" s="170"/>
      <c r="AP90" s="170"/>
      <c r="AQ90" s="24"/>
      <c r="AR90" s="23"/>
      <c r="AS90" s="23"/>
      <c r="AT90" s="24"/>
      <c r="AU90" s="24"/>
      <c r="AV90" s="24"/>
      <c r="AW90" s="24"/>
      <c r="AX90" s="36"/>
      <c r="AY90" s="170"/>
      <c r="AZ90" s="170"/>
      <c r="BC90" s="23"/>
      <c r="BD90" s="23"/>
      <c r="BE90" s="24"/>
      <c r="BF90" s="24"/>
      <c r="BG90" s="24"/>
      <c r="BH90" s="24"/>
      <c r="BI90" s="36"/>
      <c r="BJ90" s="170"/>
      <c r="BK90" s="170"/>
      <c r="BM90" s="24"/>
      <c r="BN90" s="47"/>
      <c r="BO90" s="47"/>
      <c r="BP90" s="24"/>
    </row>
    <row r="91" spans="1:68" s="25" customFormat="1" x14ac:dyDescent="0.3">
      <c r="A91" s="24"/>
      <c r="B91" s="23"/>
      <c r="C91" s="23"/>
      <c r="D91" s="36"/>
      <c r="E91" s="36"/>
      <c r="F91" s="36"/>
      <c r="G91" s="36"/>
      <c r="H91" s="36"/>
      <c r="I91" s="170"/>
      <c r="J91" s="170"/>
      <c r="M91" s="167"/>
      <c r="N91" s="167"/>
      <c r="O91" s="168"/>
      <c r="P91" s="168"/>
      <c r="Q91" s="168"/>
      <c r="R91" s="168"/>
      <c r="S91" s="36"/>
      <c r="T91" s="170"/>
      <c r="U91" s="170"/>
      <c r="W91" s="24"/>
      <c r="X91" s="23"/>
      <c r="Y91" s="23"/>
      <c r="Z91" s="164"/>
      <c r="AA91" s="164"/>
      <c r="AB91" s="164"/>
      <c r="AC91" s="164"/>
      <c r="AD91" s="36"/>
      <c r="AE91" s="170"/>
      <c r="AF91" s="170"/>
      <c r="AH91" s="167"/>
      <c r="AI91" s="167"/>
      <c r="AJ91" s="164"/>
      <c r="AK91" s="164"/>
      <c r="AL91" s="164"/>
      <c r="AM91" s="168"/>
      <c r="AN91" s="24"/>
      <c r="AO91" s="170"/>
      <c r="AP91" s="170"/>
      <c r="AQ91" s="24"/>
      <c r="AR91" s="23"/>
      <c r="AS91" s="23"/>
      <c r="AT91" s="24"/>
      <c r="AU91" s="24"/>
      <c r="AV91" s="24"/>
      <c r="AW91" s="24"/>
      <c r="AX91" s="36"/>
      <c r="AY91" s="170"/>
      <c r="AZ91" s="170"/>
      <c r="BC91" s="23"/>
      <c r="BD91" s="23"/>
      <c r="BE91" s="24"/>
      <c r="BF91" s="24"/>
      <c r="BG91" s="24"/>
      <c r="BH91" s="24"/>
      <c r="BI91" s="36"/>
      <c r="BJ91" s="170"/>
      <c r="BK91" s="170"/>
      <c r="BM91" s="24"/>
      <c r="BN91" s="47"/>
      <c r="BO91" s="47"/>
      <c r="BP91" s="24"/>
    </row>
    <row r="92" spans="1:68" s="25" customFormat="1" x14ac:dyDescent="0.3">
      <c r="A92" s="24"/>
      <c r="B92" s="23"/>
      <c r="C92" s="23"/>
      <c r="D92" s="36"/>
      <c r="E92" s="36"/>
      <c r="F92" s="36"/>
      <c r="G92" s="36"/>
      <c r="H92" s="36"/>
      <c r="I92" s="170"/>
      <c r="J92" s="170"/>
      <c r="M92" s="167"/>
      <c r="N92" s="167"/>
      <c r="O92" s="168"/>
      <c r="P92" s="168"/>
      <c r="Q92" s="168"/>
      <c r="R92" s="168"/>
      <c r="S92" s="36"/>
      <c r="T92" s="170"/>
      <c r="U92" s="170"/>
      <c r="W92" s="24"/>
      <c r="X92" s="23"/>
      <c r="Y92" s="23"/>
      <c r="Z92" s="164"/>
      <c r="AA92" s="164"/>
      <c r="AB92" s="164"/>
      <c r="AC92" s="164"/>
      <c r="AD92" s="36"/>
      <c r="AE92" s="170"/>
      <c r="AF92" s="170"/>
      <c r="AH92" s="167"/>
      <c r="AI92" s="167"/>
      <c r="AJ92" s="164"/>
      <c r="AK92" s="164"/>
      <c r="AL92" s="164"/>
      <c r="AM92" s="168"/>
      <c r="AN92" s="24"/>
      <c r="AO92" s="170"/>
      <c r="AP92" s="170"/>
      <c r="AQ92" s="24"/>
      <c r="AR92" s="23"/>
      <c r="AS92" s="23"/>
      <c r="AT92" s="24"/>
      <c r="AU92" s="24"/>
      <c r="AV92" s="24"/>
      <c r="AW92" s="24"/>
      <c r="AX92" s="36"/>
      <c r="AY92" s="170"/>
      <c r="AZ92" s="170"/>
      <c r="BC92" s="23"/>
      <c r="BD92" s="23"/>
      <c r="BE92" s="24"/>
      <c r="BF92" s="24"/>
      <c r="BG92" s="24"/>
      <c r="BH92" s="24"/>
      <c r="BI92" s="36"/>
      <c r="BJ92" s="170"/>
      <c r="BK92" s="170"/>
      <c r="BM92" s="24"/>
      <c r="BN92" s="47"/>
      <c r="BO92" s="47"/>
      <c r="BP92" s="24"/>
    </row>
    <row r="93" spans="1:68" s="25" customFormat="1" x14ac:dyDescent="0.3">
      <c r="A93" s="24"/>
      <c r="B93" s="23"/>
      <c r="C93" s="23"/>
      <c r="D93" s="36"/>
      <c r="E93" s="36"/>
      <c r="F93" s="36"/>
      <c r="G93" s="36"/>
      <c r="H93" s="36"/>
      <c r="I93" s="170"/>
      <c r="J93" s="170"/>
      <c r="M93" s="167"/>
      <c r="N93" s="167"/>
      <c r="O93" s="168"/>
      <c r="P93" s="168"/>
      <c r="Q93" s="168"/>
      <c r="R93" s="168"/>
      <c r="S93" s="36"/>
      <c r="T93" s="170"/>
      <c r="U93" s="170"/>
      <c r="W93" s="24"/>
      <c r="X93" s="23"/>
      <c r="Y93" s="23"/>
      <c r="Z93" s="164"/>
      <c r="AA93" s="164"/>
      <c r="AB93" s="164"/>
      <c r="AC93" s="164"/>
      <c r="AD93" s="36"/>
      <c r="AE93" s="170"/>
      <c r="AF93" s="170"/>
      <c r="AH93" s="167"/>
      <c r="AI93" s="167"/>
      <c r="AJ93" s="164"/>
      <c r="AK93" s="164"/>
      <c r="AL93" s="164"/>
      <c r="AM93" s="168"/>
      <c r="AN93" s="24"/>
      <c r="AO93" s="170"/>
      <c r="AP93" s="170"/>
      <c r="AQ93" s="24"/>
      <c r="AR93" s="23"/>
      <c r="AS93" s="23"/>
      <c r="AT93" s="24"/>
      <c r="AU93" s="24"/>
      <c r="AV93" s="24"/>
      <c r="AW93" s="24"/>
      <c r="AX93" s="36"/>
      <c r="AY93" s="170"/>
      <c r="AZ93" s="170"/>
      <c r="BC93" s="23"/>
      <c r="BD93" s="23"/>
      <c r="BE93" s="24"/>
      <c r="BF93" s="24"/>
      <c r="BG93" s="24"/>
      <c r="BH93" s="24"/>
      <c r="BI93" s="36"/>
      <c r="BJ93" s="170"/>
      <c r="BK93" s="170"/>
      <c r="BM93" s="24"/>
      <c r="BN93" s="47"/>
      <c r="BO93" s="47"/>
      <c r="BP93" s="24"/>
    </row>
    <row r="94" spans="1:68" s="25" customFormat="1" x14ac:dyDescent="0.3">
      <c r="A94" s="24"/>
      <c r="B94" s="23"/>
      <c r="C94" s="23"/>
      <c r="D94" s="36"/>
      <c r="E94" s="36"/>
      <c r="F94" s="36"/>
      <c r="G94" s="36"/>
      <c r="H94" s="36"/>
      <c r="I94" s="170"/>
      <c r="J94" s="170"/>
      <c r="M94" s="167"/>
      <c r="N94" s="167"/>
      <c r="O94" s="168"/>
      <c r="P94" s="168"/>
      <c r="Q94" s="168"/>
      <c r="R94" s="168"/>
      <c r="S94" s="36"/>
      <c r="T94" s="170"/>
      <c r="U94" s="170"/>
      <c r="W94" s="24"/>
      <c r="X94" s="23"/>
      <c r="Y94" s="23"/>
      <c r="Z94" s="164"/>
      <c r="AA94" s="164"/>
      <c r="AB94" s="164"/>
      <c r="AC94" s="164"/>
      <c r="AD94" s="36"/>
      <c r="AE94" s="170"/>
      <c r="AF94" s="170"/>
      <c r="AH94" s="167"/>
      <c r="AI94" s="167"/>
      <c r="AJ94" s="164"/>
      <c r="AK94" s="164"/>
      <c r="AL94" s="164"/>
      <c r="AM94" s="168"/>
      <c r="AN94" s="24"/>
      <c r="AO94" s="170"/>
      <c r="AP94" s="170"/>
      <c r="AQ94" s="24"/>
      <c r="AR94" s="23"/>
      <c r="AS94" s="23"/>
      <c r="AT94" s="24"/>
      <c r="AU94" s="24"/>
      <c r="AV94" s="24"/>
      <c r="AW94" s="24"/>
      <c r="AX94" s="36"/>
      <c r="AY94" s="170"/>
      <c r="AZ94" s="170"/>
      <c r="BC94" s="23"/>
      <c r="BD94" s="23"/>
      <c r="BE94" s="24"/>
      <c r="BF94" s="24"/>
      <c r="BG94" s="24"/>
      <c r="BH94" s="24"/>
      <c r="BI94" s="36"/>
      <c r="BJ94" s="170"/>
      <c r="BK94" s="170"/>
      <c r="BM94" s="24"/>
      <c r="BN94" s="47"/>
      <c r="BO94" s="47"/>
      <c r="BP94" s="24"/>
    </row>
    <row r="95" spans="1:68" s="25" customFormat="1" x14ac:dyDescent="0.3">
      <c r="A95" s="24"/>
      <c r="B95" s="23"/>
      <c r="C95" s="23"/>
      <c r="D95" s="36"/>
      <c r="E95" s="36"/>
      <c r="F95" s="36"/>
      <c r="G95" s="36"/>
      <c r="H95" s="36"/>
      <c r="I95" s="170"/>
      <c r="J95" s="170"/>
      <c r="M95" s="167"/>
      <c r="N95" s="167"/>
      <c r="O95" s="168"/>
      <c r="P95" s="168"/>
      <c r="Q95" s="168"/>
      <c r="R95" s="168"/>
      <c r="S95" s="36"/>
      <c r="T95" s="170"/>
      <c r="U95" s="170"/>
      <c r="W95" s="24"/>
      <c r="X95" s="23"/>
      <c r="Y95" s="23"/>
      <c r="Z95" s="164"/>
      <c r="AA95" s="164"/>
      <c r="AB95" s="164"/>
      <c r="AC95" s="164"/>
      <c r="AD95" s="36"/>
      <c r="AE95" s="170"/>
      <c r="AF95" s="170"/>
      <c r="AH95" s="167"/>
      <c r="AI95" s="167"/>
      <c r="AJ95" s="164"/>
      <c r="AK95" s="164"/>
      <c r="AL95" s="164"/>
      <c r="AM95" s="168"/>
      <c r="AN95" s="24"/>
      <c r="AO95" s="170"/>
      <c r="AP95" s="170"/>
      <c r="AQ95" s="24"/>
      <c r="AR95" s="23"/>
      <c r="AS95" s="23"/>
      <c r="AT95" s="24"/>
      <c r="AU95" s="24"/>
      <c r="AV95" s="24"/>
      <c r="AW95" s="24"/>
      <c r="AX95" s="36"/>
      <c r="AY95" s="170"/>
      <c r="AZ95" s="170"/>
      <c r="BC95" s="23"/>
      <c r="BD95" s="23"/>
      <c r="BE95" s="24"/>
      <c r="BF95" s="24"/>
      <c r="BG95" s="24"/>
      <c r="BH95" s="24"/>
      <c r="BI95" s="36"/>
      <c r="BJ95" s="170"/>
      <c r="BK95" s="170"/>
      <c r="BM95" s="24"/>
      <c r="BN95" s="47"/>
      <c r="BO95" s="47"/>
      <c r="BP95" s="24"/>
    </row>
    <row r="96" spans="1:68" s="25" customFormat="1" x14ac:dyDescent="0.3">
      <c r="A96" s="24"/>
      <c r="B96" s="23"/>
      <c r="C96" s="23"/>
      <c r="D96" s="36"/>
      <c r="E96" s="36"/>
      <c r="F96" s="36"/>
      <c r="G96" s="36"/>
      <c r="H96" s="36"/>
      <c r="I96" s="170"/>
      <c r="J96" s="170"/>
      <c r="M96" s="167"/>
      <c r="N96" s="167"/>
      <c r="O96" s="168"/>
      <c r="P96" s="168"/>
      <c r="Q96" s="168"/>
      <c r="R96" s="168"/>
      <c r="S96" s="36"/>
      <c r="T96" s="170"/>
      <c r="U96" s="170"/>
      <c r="W96" s="24"/>
      <c r="X96" s="23"/>
      <c r="Y96" s="23"/>
      <c r="Z96" s="164"/>
      <c r="AA96" s="164"/>
      <c r="AB96" s="164"/>
      <c r="AC96" s="164"/>
      <c r="AD96" s="36"/>
      <c r="AE96" s="170"/>
      <c r="AF96" s="170"/>
      <c r="AH96" s="167"/>
      <c r="AI96" s="167"/>
      <c r="AJ96" s="164"/>
      <c r="AK96" s="164"/>
      <c r="AL96" s="164"/>
      <c r="AM96" s="168"/>
      <c r="AN96" s="24"/>
      <c r="AO96" s="170"/>
      <c r="AP96" s="170"/>
      <c r="AQ96" s="24"/>
      <c r="AR96" s="23"/>
      <c r="AS96" s="23"/>
      <c r="AT96" s="24"/>
      <c r="AU96" s="24"/>
      <c r="AV96" s="24"/>
      <c r="AW96" s="24"/>
      <c r="AX96" s="36"/>
      <c r="AY96" s="170"/>
      <c r="AZ96" s="170"/>
      <c r="BC96" s="23"/>
      <c r="BD96" s="23"/>
      <c r="BE96" s="24"/>
      <c r="BF96" s="24"/>
      <c r="BG96" s="24"/>
      <c r="BH96" s="24"/>
      <c r="BI96" s="36"/>
      <c r="BJ96" s="170"/>
      <c r="BK96" s="170"/>
      <c r="BM96" s="24"/>
      <c r="BN96" s="47"/>
      <c r="BO96" s="47"/>
      <c r="BP96" s="24"/>
    </row>
    <row r="97" spans="1:68" s="25" customFormat="1" x14ac:dyDescent="0.3">
      <c r="A97" s="24"/>
      <c r="B97" s="23"/>
      <c r="C97" s="23"/>
      <c r="D97" s="36"/>
      <c r="E97" s="36"/>
      <c r="F97" s="36"/>
      <c r="G97" s="36"/>
      <c r="H97" s="36"/>
      <c r="I97" s="170"/>
      <c r="J97" s="170"/>
      <c r="M97" s="167"/>
      <c r="N97" s="167"/>
      <c r="O97" s="168"/>
      <c r="P97" s="168"/>
      <c r="Q97" s="168"/>
      <c r="R97" s="168"/>
      <c r="S97" s="36"/>
      <c r="T97" s="170"/>
      <c r="U97" s="170"/>
      <c r="W97" s="24"/>
      <c r="X97" s="23"/>
      <c r="Y97" s="23"/>
      <c r="Z97" s="164"/>
      <c r="AA97" s="164"/>
      <c r="AB97" s="164"/>
      <c r="AC97" s="164"/>
      <c r="AD97" s="36"/>
      <c r="AE97" s="170"/>
      <c r="AF97" s="170"/>
      <c r="AH97" s="167"/>
      <c r="AI97" s="167"/>
      <c r="AJ97" s="164"/>
      <c r="AK97" s="164"/>
      <c r="AL97" s="164"/>
      <c r="AM97" s="168"/>
      <c r="AN97" s="24"/>
      <c r="AO97" s="170"/>
      <c r="AP97" s="170"/>
      <c r="AQ97" s="24"/>
      <c r="AR97" s="23"/>
      <c r="AS97" s="23"/>
      <c r="AT97" s="24"/>
      <c r="AU97" s="24"/>
      <c r="AV97" s="24"/>
      <c r="AW97" s="24"/>
      <c r="AX97" s="36"/>
      <c r="AY97" s="170"/>
      <c r="AZ97" s="170"/>
      <c r="BC97" s="23"/>
      <c r="BD97" s="23"/>
      <c r="BE97" s="24"/>
      <c r="BF97" s="24"/>
      <c r="BG97" s="24"/>
      <c r="BH97" s="24"/>
      <c r="BI97" s="36"/>
      <c r="BJ97" s="170"/>
      <c r="BK97" s="170"/>
      <c r="BM97" s="24"/>
      <c r="BN97" s="47"/>
      <c r="BO97" s="47"/>
      <c r="BP97" s="24"/>
    </row>
    <row r="98" spans="1:68" s="25" customFormat="1" x14ac:dyDescent="0.3">
      <c r="A98" s="24"/>
      <c r="B98" s="23"/>
      <c r="C98" s="23"/>
      <c r="D98" s="36"/>
      <c r="E98" s="36"/>
      <c r="F98" s="36"/>
      <c r="G98" s="36"/>
      <c r="H98" s="36"/>
      <c r="I98" s="170"/>
      <c r="J98" s="170"/>
      <c r="M98" s="167"/>
      <c r="N98" s="167"/>
      <c r="O98" s="168"/>
      <c r="P98" s="168"/>
      <c r="Q98" s="168"/>
      <c r="R98" s="168"/>
      <c r="S98" s="36"/>
      <c r="T98" s="170"/>
      <c r="U98" s="170"/>
      <c r="W98" s="24"/>
      <c r="X98" s="23"/>
      <c r="Y98" s="23"/>
      <c r="Z98" s="164"/>
      <c r="AA98" s="164"/>
      <c r="AB98" s="164"/>
      <c r="AC98" s="164"/>
      <c r="AD98" s="36"/>
      <c r="AE98" s="170"/>
      <c r="AF98" s="170"/>
      <c r="AH98" s="167"/>
      <c r="AI98" s="167"/>
      <c r="AJ98" s="164"/>
      <c r="AK98" s="164"/>
      <c r="AL98" s="164"/>
      <c r="AM98" s="168"/>
      <c r="AN98" s="24"/>
      <c r="AO98" s="170"/>
      <c r="AP98" s="170"/>
      <c r="AQ98" s="24"/>
      <c r="AR98" s="23"/>
      <c r="AS98" s="23"/>
      <c r="AT98" s="24"/>
      <c r="AU98" s="24"/>
      <c r="AV98" s="24"/>
      <c r="AW98" s="24"/>
      <c r="AX98" s="36"/>
      <c r="AY98" s="170"/>
      <c r="AZ98" s="170"/>
      <c r="BC98" s="23"/>
      <c r="BD98" s="23"/>
      <c r="BE98" s="24"/>
      <c r="BF98" s="24"/>
      <c r="BG98" s="24"/>
      <c r="BH98" s="24"/>
      <c r="BI98" s="36"/>
      <c r="BJ98" s="170"/>
      <c r="BK98" s="170"/>
      <c r="BM98" s="24"/>
      <c r="BN98" s="47"/>
      <c r="BO98" s="47"/>
      <c r="BP98" s="24"/>
    </row>
    <row r="99" spans="1:68" s="25" customFormat="1" x14ac:dyDescent="0.3">
      <c r="A99" s="24"/>
      <c r="B99" s="23"/>
      <c r="C99" s="23"/>
      <c r="D99" s="36"/>
      <c r="E99" s="36"/>
      <c r="F99" s="36"/>
      <c r="G99" s="36"/>
      <c r="H99" s="36"/>
      <c r="I99" s="170"/>
      <c r="J99" s="170"/>
      <c r="M99" s="167"/>
      <c r="N99" s="167"/>
      <c r="O99" s="168"/>
      <c r="P99" s="168"/>
      <c r="Q99" s="168"/>
      <c r="R99" s="168"/>
      <c r="S99" s="36"/>
      <c r="T99" s="170"/>
      <c r="U99" s="170"/>
      <c r="W99" s="24"/>
      <c r="X99" s="23"/>
      <c r="Y99" s="23"/>
      <c r="Z99" s="164"/>
      <c r="AA99" s="164"/>
      <c r="AB99" s="164"/>
      <c r="AC99" s="164"/>
      <c r="AD99" s="36"/>
      <c r="AE99" s="170"/>
      <c r="AF99" s="170"/>
      <c r="AH99" s="167"/>
      <c r="AI99" s="167"/>
      <c r="AJ99" s="164"/>
      <c r="AK99" s="164"/>
      <c r="AL99" s="164"/>
      <c r="AM99" s="168"/>
      <c r="AN99" s="24"/>
      <c r="AO99" s="170"/>
      <c r="AP99" s="170"/>
      <c r="AQ99" s="24"/>
      <c r="AR99" s="23"/>
      <c r="AS99" s="23"/>
      <c r="AT99" s="24"/>
      <c r="AU99" s="24"/>
      <c r="AV99" s="24"/>
      <c r="AW99" s="24"/>
      <c r="AX99" s="36"/>
      <c r="AY99" s="170"/>
      <c r="AZ99" s="170"/>
      <c r="BC99" s="23"/>
      <c r="BD99" s="23"/>
      <c r="BE99" s="24"/>
      <c r="BF99" s="24"/>
      <c r="BG99" s="24"/>
      <c r="BH99" s="24"/>
      <c r="BI99" s="36"/>
      <c r="BJ99" s="170"/>
      <c r="BK99" s="170"/>
      <c r="BM99" s="24"/>
      <c r="BN99" s="47"/>
      <c r="BO99" s="47"/>
      <c r="BP99" s="24"/>
    </row>
    <row r="100" spans="1:68" s="25" customFormat="1" x14ac:dyDescent="0.3">
      <c r="A100" s="24"/>
      <c r="B100" s="23"/>
      <c r="C100" s="23"/>
      <c r="D100" s="36"/>
      <c r="E100" s="36"/>
      <c r="F100" s="36"/>
      <c r="G100" s="36"/>
      <c r="H100" s="36"/>
      <c r="I100" s="170"/>
      <c r="J100" s="170"/>
      <c r="M100" s="167"/>
      <c r="N100" s="167"/>
      <c r="O100" s="168"/>
      <c r="P100" s="168"/>
      <c r="Q100" s="168"/>
      <c r="R100" s="168"/>
      <c r="S100" s="36"/>
      <c r="T100" s="170"/>
      <c r="U100" s="170"/>
      <c r="W100" s="24"/>
      <c r="X100" s="23"/>
      <c r="Y100" s="23"/>
      <c r="Z100" s="164"/>
      <c r="AA100" s="164"/>
      <c r="AB100" s="164"/>
      <c r="AC100" s="164"/>
      <c r="AD100" s="36"/>
      <c r="AE100" s="170"/>
      <c r="AF100" s="170"/>
      <c r="AH100" s="167"/>
      <c r="AI100" s="167"/>
      <c r="AJ100" s="164"/>
      <c r="AK100" s="164"/>
      <c r="AL100" s="164"/>
      <c r="AM100" s="168"/>
      <c r="AN100" s="24"/>
      <c r="AO100" s="170"/>
      <c r="AP100" s="170"/>
      <c r="AQ100" s="24"/>
      <c r="AR100" s="23"/>
      <c r="AS100" s="23"/>
      <c r="AT100" s="24"/>
      <c r="AU100" s="24"/>
      <c r="AV100" s="24"/>
      <c r="AW100" s="24"/>
      <c r="AX100" s="36"/>
      <c r="AY100" s="170"/>
      <c r="AZ100" s="170"/>
      <c r="BC100" s="23"/>
      <c r="BD100" s="23"/>
      <c r="BE100" s="24"/>
      <c r="BF100" s="24"/>
      <c r="BG100" s="24"/>
      <c r="BH100" s="24"/>
      <c r="BI100" s="36"/>
      <c r="BJ100" s="170"/>
      <c r="BK100" s="170"/>
      <c r="BM100" s="24"/>
      <c r="BN100" s="47"/>
      <c r="BO100" s="47"/>
      <c r="BP100" s="24"/>
    </row>
    <row r="101" spans="1:68" s="25" customFormat="1" x14ac:dyDescent="0.3">
      <c r="A101" s="24"/>
      <c r="B101" s="23"/>
      <c r="C101" s="23"/>
      <c r="D101" s="36"/>
      <c r="E101" s="36"/>
      <c r="F101" s="36"/>
      <c r="G101" s="36"/>
      <c r="H101" s="36"/>
      <c r="I101" s="170"/>
      <c r="J101" s="170"/>
      <c r="M101" s="167"/>
      <c r="N101" s="167"/>
      <c r="O101" s="168"/>
      <c r="P101" s="168"/>
      <c r="Q101" s="168"/>
      <c r="R101" s="168"/>
      <c r="S101" s="36"/>
      <c r="T101" s="170"/>
      <c r="U101" s="170"/>
      <c r="W101" s="24"/>
      <c r="X101" s="23"/>
      <c r="Y101" s="23"/>
      <c r="Z101" s="164"/>
      <c r="AA101" s="164"/>
      <c r="AB101" s="164"/>
      <c r="AC101" s="164"/>
      <c r="AD101" s="36"/>
      <c r="AE101" s="170"/>
      <c r="AF101" s="170"/>
      <c r="AH101" s="167"/>
      <c r="AI101" s="167"/>
      <c r="AJ101" s="164"/>
      <c r="AK101" s="164"/>
      <c r="AL101" s="164"/>
      <c r="AM101" s="168"/>
      <c r="AN101" s="24"/>
      <c r="AO101" s="170"/>
      <c r="AP101" s="170"/>
      <c r="AQ101" s="24"/>
      <c r="AR101" s="23"/>
      <c r="AS101" s="23"/>
      <c r="AT101" s="24"/>
      <c r="AU101" s="24"/>
      <c r="AV101" s="24"/>
      <c r="AW101" s="24"/>
      <c r="AX101" s="36"/>
      <c r="AY101" s="170"/>
      <c r="AZ101" s="170"/>
      <c r="BC101" s="23"/>
      <c r="BD101" s="23"/>
      <c r="BE101" s="24"/>
      <c r="BF101" s="24"/>
      <c r="BG101" s="24"/>
      <c r="BH101" s="24"/>
      <c r="BI101" s="36"/>
      <c r="BJ101" s="170"/>
      <c r="BK101" s="170"/>
      <c r="BM101" s="24"/>
      <c r="BN101" s="47"/>
      <c r="BO101" s="47"/>
      <c r="BP101" s="24"/>
    </row>
    <row r="102" spans="1:68" s="25" customFormat="1" x14ac:dyDescent="0.3">
      <c r="A102" s="24"/>
      <c r="B102" s="23"/>
      <c r="C102" s="23"/>
      <c r="D102" s="36"/>
      <c r="E102" s="36"/>
      <c r="F102" s="36"/>
      <c r="G102" s="36"/>
      <c r="H102" s="36"/>
      <c r="I102" s="170"/>
      <c r="J102" s="170"/>
      <c r="M102" s="167"/>
      <c r="N102" s="167"/>
      <c r="O102" s="168"/>
      <c r="P102" s="168"/>
      <c r="Q102" s="168"/>
      <c r="R102" s="168"/>
      <c r="S102" s="36"/>
      <c r="T102" s="170"/>
      <c r="U102" s="170"/>
      <c r="W102" s="24"/>
      <c r="X102" s="23"/>
      <c r="Y102" s="23"/>
      <c r="Z102" s="164"/>
      <c r="AA102" s="164"/>
      <c r="AB102" s="164"/>
      <c r="AC102" s="164"/>
      <c r="AD102" s="36"/>
      <c r="AE102" s="170"/>
      <c r="AF102" s="170"/>
      <c r="AH102" s="167"/>
      <c r="AI102" s="167"/>
      <c r="AJ102" s="164"/>
      <c r="AK102" s="164"/>
      <c r="AL102" s="164"/>
      <c r="AM102" s="168"/>
      <c r="AN102" s="24"/>
      <c r="AO102" s="170"/>
      <c r="AP102" s="170"/>
      <c r="AQ102" s="24"/>
      <c r="AR102" s="23"/>
      <c r="AS102" s="23"/>
      <c r="AT102" s="24"/>
      <c r="AU102" s="24"/>
      <c r="AV102" s="24"/>
      <c r="AW102" s="24"/>
      <c r="AX102" s="36"/>
      <c r="AY102" s="170"/>
      <c r="AZ102" s="170"/>
      <c r="BC102" s="23"/>
      <c r="BD102" s="23"/>
      <c r="BE102" s="24"/>
      <c r="BF102" s="24"/>
      <c r="BG102" s="24"/>
      <c r="BH102" s="24"/>
      <c r="BI102" s="36"/>
      <c r="BJ102" s="170"/>
      <c r="BK102" s="170"/>
      <c r="BM102" s="24"/>
      <c r="BN102" s="47"/>
      <c r="BO102" s="47"/>
      <c r="BP102" s="24"/>
    </row>
    <row r="103" spans="1:68" s="25" customFormat="1" x14ac:dyDescent="0.3">
      <c r="A103" s="24"/>
      <c r="B103" s="23"/>
      <c r="C103" s="23"/>
      <c r="D103" s="36"/>
      <c r="E103" s="36"/>
      <c r="F103" s="36"/>
      <c r="G103" s="36"/>
      <c r="H103" s="36"/>
      <c r="I103" s="170"/>
      <c r="J103" s="170"/>
      <c r="M103" s="167"/>
      <c r="N103" s="167"/>
      <c r="O103" s="168"/>
      <c r="P103" s="168"/>
      <c r="Q103" s="168"/>
      <c r="R103" s="168"/>
      <c r="S103" s="36"/>
      <c r="T103" s="170"/>
      <c r="U103" s="170"/>
      <c r="W103" s="24"/>
      <c r="X103" s="23"/>
      <c r="Y103" s="23"/>
      <c r="Z103" s="164"/>
      <c r="AA103" s="164"/>
      <c r="AB103" s="164"/>
      <c r="AC103" s="164"/>
      <c r="AD103" s="36"/>
      <c r="AE103" s="170"/>
      <c r="AF103" s="170"/>
      <c r="AH103" s="167"/>
      <c r="AI103" s="167"/>
      <c r="AJ103" s="164"/>
      <c r="AK103" s="164"/>
      <c r="AL103" s="164"/>
      <c r="AM103" s="168"/>
      <c r="AN103" s="24"/>
      <c r="AO103" s="170"/>
      <c r="AP103" s="170"/>
      <c r="AQ103" s="24"/>
      <c r="AR103" s="23"/>
      <c r="AS103" s="23"/>
      <c r="AT103" s="24"/>
      <c r="AU103" s="24"/>
      <c r="AV103" s="24"/>
      <c r="AW103" s="24"/>
      <c r="AX103" s="36"/>
      <c r="AY103" s="170"/>
      <c r="AZ103" s="170"/>
      <c r="BC103" s="23"/>
      <c r="BD103" s="23"/>
      <c r="BE103" s="24"/>
      <c r="BF103" s="24"/>
      <c r="BG103" s="24"/>
      <c r="BH103" s="24"/>
      <c r="BI103" s="36"/>
      <c r="BJ103" s="170"/>
      <c r="BK103" s="170"/>
      <c r="BM103" s="24"/>
      <c r="BN103" s="47"/>
      <c r="BO103" s="47"/>
      <c r="BP103" s="24"/>
    </row>
    <row r="104" spans="1:68" s="25" customFormat="1" x14ac:dyDescent="0.3">
      <c r="A104" s="24"/>
      <c r="B104" s="23"/>
      <c r="C104" s="23"/>
      <c r="D104" s="36"/>
      <c r="E104" s="36"/>
      <c r="F104" s="36"/>
      <c r="G104" s="36"/>
      <c r="H104" s="36"/>
      <c r="I104" s="170"/>
      <c r="J104" s="170"/>
      <c r="M104" s="167"/>
      <c r="N104" s="167"/>
      <c r="O104" s="168"/>
      <c r="P104" s="168"/>
      <c r="Q104" s="168"/>
      <c r="R104" s="168"/>
      <c r="S104" s="36"/>
      <c r="T104" s="170"/>
      <c r="U104" s="170"/>
      <c r="W104" s="24"/>
      <c r="X104" s="23"/>
      <c r="Y104" s="23"/>
      <c r="Z104" s="164"/>
      <c r="AA104" s="164"/>
      <c r="AB104" s="164"/>
      <c r="AC104" s="164"/>
      <c r="AD104" s="36"/>
      <c r="AE104" s="170"/>
      <c r="AF104" s="170"/>
      <c r="AH104" s="167"/>
      <c r="AI104" s="167"/>
      <c r="AJ104" s="164"/>
      <c r="AK104" s="164"/>
      <c r="AL104" s="164"/>
      <c r="AM104" s="168"/>
      <c r="AN104" s="24"/>
      <c r="AO104" s="170"/>
      <c r="AP104" s="170"/>
      <c r="AQ104" s="24"/>
      <c r="AR104" s="23"/>
      <c r="AS104" s="23"/>
      <c r="AT104" s="24"/>
      <c r="AU104" s="24"/>
      <c r="AV104" s="24"/>
      <c r="AW104" s="24"/>
      <c r="AX104" s="36"/>
      <c r="AY104" s="170"/>
      <c r="AZ104" s="170"/>
      <c r="BC104" s="23"/>
      <c r="BD104" s="23"/>
      <c r="BE104" s="24"/>
      <c r="BF104" s="24"/>
      <c r="BG104" s="24"/>
      <c r="BH104" s="24"/>
      <c r="BI104" s="36"/>
      <c r="BJ104" s="170"/>
      <c r="BK104" s="170"/>
      <c r="BM104" s="24"/>
      <c r="BN104" s="47"/>
      <c r="BO104" s="47"/>
      <c r="BP104" s="24"/>
    </row>
    <row r="105" spans="1:68" s="25" customFormat="1" x14ac:dyDescent="0.3">
      <c r="A105" s="24"/>
      <c r="B105" s="23"/>
      <c r="C105" s="23"/>
      <c r="D105" s="36"/>
      <c r="E105" s="36"/>
      <c r="F105" s="36"/>
      <c r="G105" s="36"/>
      <c r="H105" s="36"/>
      <c r="I105" s="170"/>
      <c r="J105" s="170"/>
      <c r="M105" s="167"/>
      <c r="N105" s="167"/>
      <c r="O105" s="168"/>
      <c r="P105" s="168"/>
      <c r="Q105" s="168"/>
      <c r="R105" s="168"/>
      <c r="S105" s="36"/>
      <c r="T105" s="170"/>
      <c r="U105" s="170"/>
      <c r="W105" s="24"/>
      <c r="X105" s="23"/>
      <c r="Y105" s="23"/>
      <c r="Z105" s="164"/>
      <c r="AA105" s="164"/>
      <c r="AB105" s="164"/>
      <c r="AC105" s="164"/>
      <c r="AD105" s="36"/>
      <c r="AE105" s="170"/>
      <c r="AF105" s="170"/>
      <c r="AH105" s="167"/>
      <c r="AI105" s="167"/>
      <c r="AJ105" s="164"/>
      <c r="AK105" s="164"/>
      <c r="AL105" s="164"/>
      <c r="AM105" s="168"/>
      <c r="AN105" s="24"/>
      <c r="AO105" s="170"/>
      <c r="AP105" s="170"/>
      <c r="AQ105" s="24"/>
      <c r="AR105" s="23"/>
      <c r="AS105" s="23"/>
      <c r="AT105" s="24"/>
      <c r="AU105" s="24"/>
      <c r="AV105" s="24"/>
      <c r="AW105" s="24"/>
      <c r="AX105" s="36"/>
      <c r="AY105" s="170"/>
      <c r="AZ105" s="170"/>
      <c r="BC105" s="23"/>
      <c r="BD105" s="23"/>
      <c r="BE105" s="24"/>
      <c r="BF105" s="24"/>
      <c r="BG105" s="24"/>
      <c r="BH105" s="24"/>
      <c r="BI105" s="36"/>
      <c r="BJ105" s="170"/>
      <c r="BK105" s="170"/>
      <c r="BM105" s="24"/>
      <c r="BN105" s="47"/>
      <c r="BO105" s="47"/>
      <c r="BP105" s="24"/>
    </row>
    <row r="106" spans="1:68" s="25" customFormat="1" x14ac:dyDescent="0.3">
      <c r="A106" s="24"/>
      <c r="B106" s="23"/>
      <c r="C106" s="23"/>
      <c r="D106" s="36"/>
      <c r="E106" s="36"/>
      <c r="F106" s="36"/>
      <c r="G106" s="36"/>
      <c r="H106" s="36"/>
      <c r="I106" s="170"/>
      <c r="J106" s="170"/>
      <c r="M106" s="167"/>
      <c r="N106" s="167"/>
      <c r="O106" s="168"/>
      <c r="P106" s="168"/>
      <c r="Q106" s="168"/>
      <c r="R106" s="168"/>
      <c r="S106" s="36"/>
      <c r="T106" s="170"/>
      <c r="U106" s="170"/>
      <c r="W106" s="24"/>
      <c r="X106" s="23"/>
      <c r="Y106" s="23"/>
      <c r="Z106" s="164"/>
      <c r="AA106" s="164"/>
      <c r="AB106" s="164"/>
      <c r="AC106" s="164"/>
      <c r="AD106" s="36"/>
      <c r="AE106" s="170"/>
      <c r="AF106" s="170"/>
      <c r="AH106" s="167"/>
      <c r="AI106" s="167"/>
      <c r="AJ106" s="164"/>
      <c r="AK106" s="164"/>
      <c r="AL106" s="164"/>
      <c r="AM106" s="168"/>
      <c r="AN106" s="24"/>
      <c r="AO106" s="170"/>
      <c r="AP106" s="170"/>
      <c r="AQ106" s="24"/>
      <c r="AR106" s="23"/>
      <c r="AS106" s="23"/>
      <c r="AT106" s="24"/>
      <c r="AU106" s="24"/>
      <c r="AV106" s="24"/>
      <c r="AW106" s="24"/>
      <c r="AX106" s="36"/>
      <c r="AY106" s="170"/>
      <c r="AZ106" s="170"/>
      <c r="BC106" s="23"/>
      <c r="BD106" s="23"/>
      <c r="BE106" s="24"/>
      <c r="BF106" s="24"/>
      <c r="BG106" s="24"/>
      <c r="BH106" s="24"/>
      <c r="BI106" s="36"/>
      <c r="BJ106" s="170"/>
      <c r="BK106" s="170"/>
      <c r="BM106" s="24"/>
      <c r="BN106" s="47"/>
      <c r="BO106" s="47"/>
      <c r="BP106" s="24"/>
    </row>
    <row r="107" spans="1:68" s="25" customFormat="1" x14ac:dyDescent="0.3">
      <c r="A107" s="24"/>
      <c r="B107" s="23"/>
      <c r="C107" s="23"/>
      <c r="D107" s="36"/>
      <c r="E107" s="36"/>
      <c r="F107" s="36"/>
      <c r="G107" s="36"/>
      <c r="H107" s="36"/>
      <c r="I107" s="170"/>
      <c r="J107" s="170"/>
      <c r="M107" s="167"/>
      <c r="N107" s="167"/>
      <c r="O107" s="168"/>
      <c r="P107" s="168"/>
      <c r="Q107" s="168"/>
      <c r="R107" s="168"/>
      <c r="S107" s="36"/>
      <c r="T107" s="170"/>
      <c r="U107" s="170"/>
      <c r="W107" s="24"/>
      <c r="X107" s="23"/>
      <c r="Y107" s="23"/>
      <c r="Z107" s="164"/>
      <c r="AA107" s="164"/>
      <c r="AB107" s="164"/>
      <c r="AC107" s="164"/>
      <c r="AD107" s="36"/>
      <c r="AE107" s="170"/>
      <c r="AF107" s="170"/>
      <c r="AH107" s="167"/>
      <c r="AI107" s="167"/>
      <c r="AJ107" s="164"/>
      <c r="AK107" s="164"/>
      <c r="AL107" s="164"/>
      <c r="AM107" s="168"/>
      <c r="AN107" s="24"/>
      <c r="AO107" s="170"/>
      <c r="AP107" s="170"/>
      <c r="AQ107" s="24"/>
      <c r="AR107" s="23"/>
      <c r="AS107" s="23"/>
      <c r="AT107" s="24"/>
      <c r="AU107" s="24"/>
      <c r="AV107" s="24"/>
      <c r="AW107" s="24"/>
      <c r="AX107" s="36"/>
      <c r="AY107" s="170"/>
      <c r="AZ107" s="170"/>
      <c r="BC107" s="23"/>
      <c r="BD107" s="23"/>
      <c r="BE107" s="24"/>
      <c r="BF107" s="24"/>
      <c r="BG107" s="24"/>
      <c r="BH107" s="24"/>
      <c r="BI107" s="36"/>
      <c r="BJ107" s="170"/>
      <c r="BK107" s="170"/>
      <c r="BM107" s="24"/>
      <c r="BN107" s="47"/>
      <c r="BO107" s="47"/>
      <c r="BP107" s="24"/>
    </row>
    <row r="108" spans="1:68" s="25" customFormat="1" x14ac:dyDescent="0.3">
      <c r="A108" s="24"/>
      <c r="B108" s="23"/>
      <c r="C108" s="23"/>
      <c r="D108" s="36"/>
      <c r="E108" s="36"/>
      <c r="F108" s="36"/>
      <c r="G108" s="36"/>
      <c r="H108" s="36"/>
      <c r="I108" s="170"/>
      <c r="J108" s="170"/>
      <c r="M108" s="167"/>
      <c r="N108" s="167"/>
      <c r="O108" s="168"/>
      <c r="P108" s="168"/>
      <c r="Q108" s="168"/>
      <c r="R108" s="168"/>
      <c r="S108" s="36"/>
      <c r="T108" s="170"/>
      <c r="U108" s="170"/>
      <c r="W108" s="24"/>
      <c r="X108" s="23"/>
      <c r="Y108" s="23"/>
      <c r="Z108" s="164"/>
      <c r="AA108" s="164"/>
      <c r="AB108" s="164"/>
      <c r="AC108" s="164"/>
      <c r="AD108" s="36"/>
      <c r="AE108" s="170"/>
      <c r="AF108" s="170"/>
      <c r="AH108" s="167"/>
      <c r="AI108" s="167"/>
      <c r="AJ108" s="164"/>
      <c r="AK108" s="164"/>
      <c r="AL108" s="164"/>
      <c r="AM108" s="168"/>
      <c r="AN108" s="24"/>
      <c r="AO108" s="170"/>
      <c r="AP108" s="170"/>
      <c r="AQ108" s="24"/>
      <c r="AR108" s="23"/>
      <c r="AS108" s="23"/>
      <c r="AT108" s="24"/>
      <c r="AU108" s="24"/>
      <c r="AV108" s="24"/>
      <c r="AW108" s="24"/>
      <c r="AX108" s="36"/>
      <c r="AY108" s="170"/>
      <c r="AZ108" s="170"/>
      <c r="BC108" s="23"/>
      <c r="BD108" s="23"/>
      <c r="BE108" s="24"/>
      <c r="BF108" s="24"/>
      <c r="BG108" s="24"/>
      <c r="BH108" s="24"/>
      <c r="BI108" s="36"/>
      <c r="BJ108" s="170"/>
      <c r="BK108" s="170"/>
      <c r="BM108" s="24"/>
      <c r="BN108" s="47"/>
      <c r="BO108" s="47"/>
      <c r="BP108" s="24"/>
    </row>
    <row r="109" spans="1:68" s="25" customFormat="1" x14ac:dyDescent="0.3">
      <c r="A109" s="24"/>
      <c r="B109" s="23"/>
      <c r="C109" s="23"/>
      <c r="D109" s="36"/>
      <c r="E109" s="36"/>
      <c r="F109" s="36"/>
      <c r="G109" s="36"/>
      <c r="H109" s="36"/>
      <c r="I109" s="170"/>
      <c r="J109" s="170"/>
      <c r="M109" s="167"/>
      <c r="N109" s="167"/>
      <c r="O109" s="168"/>
      <c r="P109" s="168"/>
      <c r="Q109" s="168"/>
      <c r="R109" s="168"/>
      <c r="S109" s="36"/>
      <c r="T109" s="170"/>
      <c r="U109" s="170"/>
      <c r="W109" s="24"/>
      <c r="X109" s="23"/>
      <c r="Y109" s="23"/>
      <c r="Z109" s="164"/>
      <c r="AA109" s="164"/>
      <c r="AB109" s="164"/>
      <c r="AC109" s="164"/>
      <c r="AD109" s="36"/>
      <c r="AE109" s="170"/>
      <c r="AF109" s="170"/>
      <c r="AH109" s="167"/>
      <c r="AI109" s="167"/>
      <c r="AJ109" s="164"/>
      <c r="AK109" s="164"/>
      <c r="AL109" s="164"/>
      <c r="AM109" s="168"/>
      <c r="AN109" s="24"/>
      <c r="AO109" s="170"/>
      <c r="AP109" s="170"/>
      <c r="AQ109" s="24"/>
      <c r="AR109" s="23"/>
      <c r="AS109" s="23"/>
      <c r="AT109" s="24"/>
      <c r="AU109" s="24"/>
      <c r="AV109" s="24"/>
      <c r="AW109" s="24"/>
      <c r="AX109" s="36"/>
      <c r="AY109" s="170"/>
      <c r="AZ109" s="170"/>
      <c r="BC109" s="23"/>
      <c r="BD109" s="23"/>
      <c r="BE109" s="24"/>
      <c r="BF109" s="24"/>
      <c r="BG109" s="24"/>
      <c r="BH109" s="24"/>
      <c r="BI109" s="36"/>
      <c r="BJ109" s="170"/>
      <c r="BK109" s="170"/>
      <c r="BM109" s="24"/>
      <c r="BN109" s="47"/>
      <c r="BO109" s="47"/>
      <c r="BP109" s="24"/>
    </row>
    <row r="110" spans="1:68" s="25" customFormat="1" x14ac:dyDescent="0.3">
      <c r="A110" s="24"/>
      <c r="B110" s="23"/>
      <c r="C110" s="23"/>
      <c r="D110" s="36"/>
      <c r="E110" s="36"/>
      <c r="F110" s="36"/>
      <c r="G110" s="36"/>
      <c r="H110" s="36"/>
      <c r="I110" s="170"/>
      <c r="J110" s="170"/>
      <c r="M110" s="167"/>
      <c r="N110" s="167"/>
      <c r="O110" s="168"/>
      <c r="P110" s="168"/>
      <c r="Q110" s="168"/>
      <c r="R110" s="168"/>
      <c r="S110" s="36"/>
      <c r="T110" s="170"/>
      <c r="U110" s="170"/>
      <c r="W110" s="24"/>
      <c r="X110" s="23"/>
      <c r="Y110" s="23"/>
      <c r="Z110" s="164"/>
      <c r="AA110" s="164"/>
      <c r="AB110" s="164"/>
      <c r="AC110" s="164"/>
      <c r="AD110" s="36"/>
      <c r="AE110" s="170"/>
      <c r="AF110" s="170"/>
      <c r="AH110" s="167"/>
      <c r="AI110" s="167"/>
      <c r="AJ110" s="164"/>
      <c r="AK110" s="164"/>
      <c r="AL110" s="164"/>
      <c r="AM110" s="168"/>
      <c r="AN110" s="24"/>
      <c r="AO110" s="170"/>
      <c r="AP110" s="170"/>
      <c r="AQ110" s="24"/>
      <c r="AR110" s="23"/>
      <c r="AS110" s="23"/>
      <c r="AT110" s="24"/>
      <c r="AU110" s="24"/>
      <c r="AV110" s="24"/>
      <c r="AW110" s="24"/>
      <c r="AX110" s="36"/>
      <c r="AY110" s="170"/>
      <c r="AZ110" s="170"/>
      <c r="BC110" s="23"/>
      <c r="BD110" s="23"/>
      <c r="BE110" s="24"/>
      <c r="BF110" s="24"/>
      <c r="BG110" s="24"/>
      <c r="BH110" s="24"/>
      <c r="BI110" s="36"/>
      <c r="BJ110" s="170"/>
      <c r="BK110" s="170"/>
      <c r="BM110" s="24"/>
      <c r="BN110" s="47"/>
      <c r="BO110" s="47"/>
      <c r="BP110" s="24"/>
    </row>
    <row r="111" spans="1:68" s="25" customFormat="1" x14ac:dyDescent="0.3">
      <c r="A111" s="24"/>
      <c r="B111" s="23"/>
      <c r="C111" s="23"/>
      <c r="D111" s="36"/>
      <c r="E111" s="36"/>
      <c r="F111" s="36"/>
      <c r="G111" s="36"/>
      <c r="H111" s="36"/>
      <c r="I111" s="170"/>
      <c r="J111" s="170"/>
      <c r="M111" s="167"/>
      <c r="N111" s="167"/>
      <c r="O111" s="168"/>
      <c r="P111" s="168"/>
      <c r="Q111" s="168"/>
      <c r="R111" s="168"/>
      <c r="S111" s="36"/>
      <c r="T111" s="170"/>
      <c r="U111" s="170"/>
      <c r="W111" s="24"/>
      <c r="X111" s="23"/>
      <c r="Y111" s="23"/>
      <c r="Z111" s="164"/>
      <c r="AA111" s="164"/>
      <c r="AB111" s="164"/>
      <c r="AC111" s="164"/>
      <c r="AD111" s="36"/>
      <c r="AE111" s="170"/>
      <c r="AF111" s="170"/>
      <c r="AH111" s="167"/>
      <c r="AI111" s="167"/>
      <c r="AJ111" s="164"/>
      <c r="AK111" s="164"/>
      <c r="AL111" s="164"/>
      <c r="AM111" s="168"/>
      <c r="AN111" s="24"/>
      <c r="AO111" s="170"/>
      <c r="AP111" s="170"/>
      <c r="AQ111" s="24"/>
      <c r="AR111" s="23"/>
      <c r="AS111" s="23"/>
      <c r="AT111" s="24"/>
      <c r="AU111" s="24"/>
      <c r="AV111" s="24"/>
      <c r="AW111" s="24"/>
      <c r="AX111" s="36"/>
      <c r="AY111" s="170"/>
      <c r="AZ111" s="170"/>
      <c r="BC111" s="23"/>
      <c r="BD111" s="23"/>
      <c r="BE111" s="24"/>
      <c r="BF111" s="24"/>
      <c r="BG111" s="24"/>
      <c r="BH111" s="24"/>
      <c r="BI111" s="36"/>
      <c r="BJ111" s="170"/>
      <c r="BK111" s="170"/>
      <c r="BM111" s="24"/>
      <c r="BN111" s="47"/>
      <c r="BO111" s="47"/>
      <c r="BP111" s="24"/>
    </row>
    <row r="112" spans="1:68" s="25" customFormat="1" x14ac:dyDescent="0.3">
      <c r="A112" s="24"/>
      <c r="B112" s="23"/>
      <c r="C112" s="23"/>
      <c r="D112" s="36"/>
      <c r="E112" s="36"/>
      <c r="F112" s="36"/>
      <c r="G112" s="36"/>
      <c r="H112" s="36"/>
      <c r="I112" s="170"/>
      <c r="J112" s="170"/>
      <c r="M112" s="167"/>
      <c r="N112" s="167"/>
      <c r="O112" s="168"/>
      <c r="P112" s="168"/>
      <c r="Q112" s="168"/>
      <c r="R112" s="168"/>
      <c r="S112" s="36"/>
      <c r="T112" s="170"/>
      <c r="U112" s="170"/>
      <c r="W112" s="24"/>
      <c r="X112" s="23"/>
      <c r="Y112" s="23"/>
      <c r="Z112" s="164"/>
      <c r="AA112" s="164"/>
      <c r="AB112" s="164"/>
      <c r="AC112" s="164"/>
      <c r="AD112" s="36"/>
      <c r="AE112" s="170"/>
      <c r="AF112" s="170"/>
      <c r="AH112" s="167"/>
      <c r="AI112" s="167"/>
      <c r="AJ112" s="164"/>
      <c r="AK112" s="164"/>
      <c r="AL112" s="164"/>
      <c r="AM112" s="168"/>
      <c r="AN112" s="24"/>
      <c r="AO112" s="170"/>
      <c r="AP112" s="170"/>
      <c r="AQ112" s="24"/>
      <c r="AR112" s="23"/>
      <c r="AS112" s="23"/>
      <c r="AT112" s="24"/>
      <c r="AU112" s="24"/>
      <c r="AV112" s="24"/>
      <c r="AW112" s="24"/>
      <c r="AX112" s="36"/>
      <c r="AY112" s="170"/>
      <c r="AZ112" s="170"/>
      <c r="BC112" s="23"/>
      <c r="BD112" s="23"/>
      <c r="BE112" s="24"/>
      <c r="BF112" s="24"/>
      <c r="BG112" s="24"/>
      <c r="BH112" s="24"/>
      <c r="BI112" s="36"/>
      <c r="BJ112" s="170"/>
      <c r="BK112" s="170"/>
      <c r="BM112" s="24"/>
      <c r="BN112" s="47"/>
      <c r="BO112" s="47"/>
      <c r="BP112" s="24"/>
    </row>
    <row r="113" spans="1:68" s="25" customFormat="1" x14ac:dyDescent="0.3">
      <c r="A113" s="24"/>
      <c r="B113" s="23"/>
      <c r="C113" s="23"/>
      <c r="D113" s="36"/>
      <c r="E113" s="36"/>
      <c r="F113" s="36"/>
      <c r="G113" s="36"/>
      <c r="H113" s="36"/>
      <c r="I113" s="170"/>
      <c r="J113" s="170"/>
      <c r="M113" s="167"/>
      <c r="N113" s="167"/>
      <c r="O113" s="168"/>
      <c r="P113" s="168"/>
      <c r="Q113" s="168"/>
      <c r="R113" s="168"/>
      <c r="S113" s="36"/>
      <c r="T113" s="170"/>
      <c r="U113" s="170"/>
      <c r="W113" s="24"/>
      <c r="X113" s="23"/>
      <c r="Y113" s="23"/>
      <c r="Z113" s="164"/>
      <c r="AA113" s="164"/>
      <c r="AB113" s="164"/>
      <c r="AC113" s="164"/>
      <c r="AD113" s="36"/>
      <c r="AE113" s="170"/>
      <c r="AF113" s="170"/>
      <c r="AH113" s="167"/>
      <c r="AI113" s="167"/>
      <c r="AJ113" s="164"/>
      <c r="AK113" s="164"/>
      <c r="AL113" s="164"/>
      <c r="AM113" s="168"/>
      <c r="AN113" s="24"/>
      <c r="AO113" s="170"/>
      <c r="AP113" s="170"/>
      <c r="AQ113" s="24"/>
      <c r="AR113" s="23"/>
      <c r="AS113" s="23"/>
      <c r="AT113" s="24"/>
      <c r="AU113" s="24"/>
      <c r="AV113" s="24"/>
      <c r="AW113" s="24"/>
      <c r="AX113" s="36"/>
      <c r="AY113" s="170"/>
      <c r="AZ113" s="170"/>
      <c r="BC113" s="23"/>
      <c r="BD113" s="23"/>
      <c r="BE113" s="24"/>
      <c r="BF113" s="24"/>
      <c r="BG113" s="24"/>
      <c r="BH113" s="24"/>
      <c r="BI113" s="36"/>
      <c r="BJ113" s="170"/>
      <c r="BK113" s="170"/>
      <c r="BM113" s="24"/>
      <c r="BN113" s="47"/>
      <c r="BO113" s="47"/>
      <c r="BP113" s="24"/>
    </row>
    <row r="114" spans="1:68" s="25" customFormat="1" x14ac:dyDescent="0.3">
      <c r="A114" s="24"/>
      <c r="B114" s="23"/>
      <c r="C114" s="23"/>
      <c r="D114" s="36"/>
      <c r="E114" s="36"/>
      <c r="F114" s="36"/>
      <c r="G114" s="36"/>
      <c r="H114" s="36"/>
      <c r="I114" s="170"/>
      <c r="J114" s="170"/>
      <c r="M114" s="167"/>
      <c r="N114" s="167"/>
      <c r="O114" s="168"/>
      <c r="P114" s="168"/>
      <c r="Q114" s="168"/>
      <c r="R114" s="168"/>
      <c r="S114" s="36"/>
      <c r="T114" s="170"/>
      <c r="U114" s="170"/>
      <c r="W114" s="24"/>
      <c r="X114" s="23"/>
      <c r="Y114" s="23"/>
      <c r="Z114" s="164"/>
      <c r="AA114" s="164"/>
      <c r="AB114" s="164"/>
      <c r="AC114" s="164"/>
      <c r="AD114" s="36"/>
      <c r="AE114" s="170"/>
      <c r="AF114" s="170"/>
      <c r="AH114" s="167"/>
      <c r="AI114" s="167"/>
      <c r="AJ114" s="164"/>
      <c r="AK114" s="164"/>
      <c r="AL114" s="164"/>
      <c r="AM114" s="168"/>
      <c r="AN114" s="24"/>
      <c r="AO114" s="170"/>
      <c r="AP114" s="170"/>
      <c r="AQ114" s="24"/>
      <c r="AR114" s="23"/>
      <c r="AS114" s="23"/>
      <c r="AT114" s="24"/>
      <c r="AU114" s="24"/>
      <c r="AV114" s="24"/>
      <c r="AW114" s="24"/>
      <c r="AX114" s="36"/>
      <c r="AY114" s="170"/>
      <c r="AZ114" s="170"/>
      <c r="BC114" s="23"/>
      <c r="BD114" s="23"/>
      <c r="BE114" s="24"/>
      <c r="BF114" s="24"/>
      <c r="BG114" s="24"/>
      <c r="BH114" s="24"/>
      <c r="BI114" s="36"/>
      <c r="BJ114" s="170"/>
      <c r="BK114" s="170"/>
      <c r="BM114" s="24"/>
      <c r="BN114" s="47"/>
      <c r="BO114" s="47"/>
      <c r="BP114" s="24"/>
    </row>
    <row r="115" spans="1:68" s="25" customFormat="1" x14ac:dyDescent="0.3">
      <c r="A115" s="24"/>
      <c r="B115" s="23"/>
      <c r="C115" s="23"/>
      <c r="D115" s="36"/>
      <c r="E115" s="36"/>
      <c r="F115" s="36"/>
      <c r="G115" s="36"/>
      <c r="H115" s="36"/>
      <c r="I115" s="170"/>
      <c r="J115" s="170"/>
      <c r="M115" s="167"/>
      <c r="N115" s="167"/>
      <c r="O115" s="168"/>
      <c r="P115" s="168"/>
      <c r="Q115" s="168"/>
      <c r="R115" s="168"/>
      <c r="S115" s="36"/>
      <c r="T115" s="170"/>
      <c r="U115" s="170"/>
      <c r="W115" s="24"/>
      <c r="X115" s="23"/>
      <c r="Y115" s="23"/>
      <c r="Z115" s="164"/>
      <c r="AA115" s="164"/>
      <c r="AB115" s="164"/>
      <c r="AC115" s="164"/>
      <c r="AD115" s="36"/>
      <c r="AE115" s="170"/>
      <c r="AF115" s="170"/>
      <c r="AH115" s="167"/>
      <c r="AI115" s="167"/>
      <c r="AJ115" s="164"/>
      <c r="AK115" s="164"/>
      <c r="AL115" s="164"/>
      <c r="AM115" s="168"/>
      <c r="AN115" s="24"/>
      <c r="AO115" s="170"/>
      <c r="AP115" s="170"/>
      <c r="AQ115" s="24"/>
      <c r="AR115" s="23"/>
      <c r="AS115" s="23"/>
      <c r="AT115" s="24"/>
      <c r="AU115" s="24"/>
      <c r="AV115" s="24"/>
      <c r="AW115" s="24"/>
      <c r="AX115" s="36"/>
      <c r="AY115" s="170"/>
      <c r="AZ115" s="170"/>
      <c r="BC115" s="23"/>
      <c r="BD115" s="23"/>
      <c r="BE115" s="24"/>
      <c r="BF115" s="24"/>
      <c r="BG115" s="24"/>
      <c r="BH115" s="24"/>
      <c r="BI115" s="36"/>
      <c r="BJ115" s="170"/>
      <c r="BK115" s="170"/>
      <c r="BM115" s="24"/>
      <c r="BN115" s="47"/>
      <c r="BO115" s="47"/>
      <c r="BP115" s="24"/>
    </row>
    <row r="116" spans="1:68" s="25" customFormat="1" x14ac:dyDescent="0.3">
      <c r="A116" s="24"/>
      <c r="B116" s="23"/>
      <c r="C116" s="23"/>
      <c r="D116" s="36"/>
      <c r="E116" s="36"/>
      <c r="F116" s="36"/>
      <c r="G116" s="36"/>
      <c r="H116" s="36"/>
      <c r="I116" s="170"/>
      <c r="J116" s="170"/>
      <c r="M116" s="167"/>
      <c r="N116" s="167"/>
      <c r="O116" s="168"/>
      <c r="P116" s="168"/>
      <c r="Q116" s="168"/>
      <c r="R116" s="168"/>
      <c r="S116" s="36"/>
      <c r="T116" s="170"/>
      <c r="U116" s="170"/>
      <c r="W116" s="24"/>
      <c r="X116" s="23"/>
      <c r="Y116" s="23"/>
      <c r="Z116" s="164"/>
      <c r="AA116" s="164"/>
      <c r="AB116" s="164"/>
      <c r="AC116" s="164"/>
      <c r="AD116" s="36"/>
      <c r="AE116" s="170"/>
      <c r="AF116" s="170"/>
      <c r="AH116" s="167"/>
      <c r="AI116" s="167"/>
      <c r="AJ116" s="164"/>
      <c r="AK116" s="164"/>
      <c r="AL116" s="164"/>
      <c r="AM116" s="168"/>
      <c r="AN116" s="24"/>
      <c r="AO116" s="170"/>
      <c r="AP116" s="170"/>
      <c r="AQ116" s="24"/>
      <c r="AR116" s="23"/>
      <c r="AS116" s="23"/>
      <c r="AT116" s="24"/>
      <c r="AU116" s="24"/>
      <c r="AV116" s="24"/>
      <c r="AW116" s="24"/>
      <c r="AX116" s="36"/>
      <c r="AY116" s="170"/>
      <c r="AZ116" s="170"/>
      <c r="BC116" s="23"/>
      <c r="BD116" s="23"/>
      <c r="BE116" s="24"/>
      <c r="BF116" s="24"/>
      <c r="BG116" s="24"/>
      <c r="BH116" s="24"/>
      <c r="BI116" s="36"/>
      <c r="BJ116" s="170"/>
      <c r="BK116" s="170"/>
      <c r="BM116" s="24"/>
      <c r="BN116" s="47"/>
      <c r="BO116" s="47"/>
      <c r="BP116" s="24"/>
    </row>
    <row r="117" spans="1:68" s="25" customFormat="1" x14ac:dyDescent="0.3">
      <c r="A117" s="24"/>
      <c r="B117" s="23"/>
      <c r="C117" s="23"/>
      <c r="D117" s="36"/>
      <c r="E117" s="36"/>
      <c r="F117" s="36"/>
      <c r="G117" s="36"/>
      <c r="H117" s="36"/>
      <c r="I117" s="170"/>
      <c r="J117" s="170"/>
      <c r="M117" s="167"/>
      <c r="N117" s="167"/>
      <c r="O117" s="168"/>
      <c r="P117" s="168"/>
      <c r="Q117" s="168"/>
      <c r="R117" s="168"/>
      <c r="S117" s="36"/>
      <c r="T117" s="170"/>
      <c r="U117" s="170"/>
      <c r="W117" s="24"/>
      <c r="X117" s="23"/>
      <c r="Y117" s="23"/>
      <c r="Z117" s="164"/>
      <c r="AA117" s="164"/>
      <c r="AB117" s="164"/>
      <c r="AC117" s="164"/>
      <c r="AD117" s="36"/>
      <c r="AE117" s="170"/>
      <c r="AF117" s="170"/>
      <c r="AH117" s="167"/>
      <c r="AI117" s="167"/>
      <c r="AJ117" s="164"/>
      <c r="AK117" s="164"/>
      <c r="AL117" s="164"/>
      <c r="AM117" s="168"/>
      <c r="AN117" s="24"/>
      <c r="AO117" s="170"/>
      <c r="AP117" s="170"/>
      <c r="AQ117" s="24"/>
      <c r="AR117" s="23"/>
      <c r="AS117" s="23"/>
      <c r="AT117" s="24"/>
      <c r="AU117" s="24"/>
      <c r="AV117" s="24"/>
      <c r="AW117" s="24"/>
      <c r="AX117" s="36"/>
      <c r="AY117" s="170"/>
      <c r="AZ117" s="170"/>
      <c r="BC117" s="23"/>
      <c r="BD117" s="23"/>
      <c r="BE117" s="24"/>
      <c r="BF117" s="24"/>
      <c r="BG117" s="24"/>
      <c r="BH117" s="24"/>
      <c r="BI117" s="36"/>
      <c r="BJ117" s="170"/>
      <c r="BK117" s="170"/>
      <c r="BM117" s="24"/>
      <c r="BN117" s="47"/>
      <c r="BO117" s="47"/>
      <c r="BP117" s="24"/>
    </row>
    <row r="118" spans="1:68" s="25" customFormat="1" x14ac:dyDescent="0.3">
      <c r="A118" s="24"/>
      <c r="B118" s="23"/>
      <c r="C118" s="23"/>
      <c r="D118" s="36"/>
      <c r="E118" s="36"/>
      <c r="F118" s="36"/>
      <c r="G118" s="36"/>
      <c r="H118" s="36"/>
      <c r="I118" s="170"/>
      <c r="J118" s="170"/>
      <c r="M118" s="167"/>
      <c r="N118" s="167"/>
      <c r="O118" s="168"/>
      <c r="P118" s="168"/>
      <c r="Q118" s="168"/>
      <c r="R118" s="168"/>
      <c r="S118" s="36"/>
      <c r="T118" s="170"/>
      <c r="U118" s="170"/>
      <c r="W118" s="24"/>
      <c r="X118" s="23"/>
      <c r="Y118" s="23"/>
      <c r="Z118" s="164"/>
      <c r="AA118" s="164"/>
      <c r="AB118" s="164"/>
      <c r="AC118" s="164"/>
      <c r="AD118" s="36"/>
      <c r="AE118" s="170"/>
      <c r="AF118" s="170"/>
      <c r="AH118" s="167"/>
      <c r="AI118" s="167"/>
      <c r="AJ118" s="164"/>
      <c r="AK118" s="164"/>
      <c r="AL118" s="164"/>
      <c r="AM118" s="168"/>
      <c r="AN118" s="24"/>
      <c r="AO118" s="170"/>
      <c r="AP118" s="170"/>
      <c r="AQ118" s="24"/>
      <c r="AR118" s="23"/>
      <c r="AS118" s="23"/>
      <c r="AT118" s="24"/>
      <c r="AU118" s="24"/>
      <c r="AV118" s="24"/>
      <c r="AW118" s="24"/>
      <c r="AX118" s="36"/>
      <c r="AY118" s="170"/>
      <c r="AZ118" s="170"/>
      <c r="BC118" s="23"/>
      <c r="BD118" s="23"/>
      <c r="BE118" s="24"/>
      <c r="BF118" s="24"/>
      <c r="BG118" s="24"/>
      <c r="BH118" s="24"/>
      <c r="BI118" s="36"/>
      <c r="BJ118" s="170"/>
      <c r="BK118" s="170"/>
      <c r="BM118" s="24"/>
      <c r="BN118" s="47"/>
      <c r="BO118" s="47"/>
      <c r="BP118" s="24"/>
    </row>
    <row r="119" spans="1:68" s="25" customFormat="1" x14ac:dyDescent="0.3">
      <c r="A119" s="24"/>
      <c r="B119" s="23"/>
      <c r="C119" s="23"/>
      <c r="D119" s="36"/>
      <c r="E119" s="36"/>
      <c r="F119" s="36"/>
      <c r="G119" s="36"/>
      <c r="H119" s="36"/>
      <c r="I119" s="170"/>
      <c r="J119" s="170"/>
      <c r="M119" s="167"/>
      <c r="N119" s="167"/>
      <c r="O119" s="168"/>
      <c r="P119" s="168"/>
      <c r="Q119" s="168"/>
      <c r="R119" s="168"/>
      <c r="S119" s="36"/>
      <c r="T119" s="170"/>
      <c r="U119" s="170"/>
      <c r="W119" s="24"/>
      <c r="X119" s="23"/>
      <c r="Y119" s="23"/>
      <c r="Z119" s="164"/>
      <c r="AA119" s="164"/>
      <c r="AB119" s="164"/>
      <c r="AC119" s="164"/>
      <c r="AD119" s="36"/>
      <c r="AE119" s="170"/>
      <c r="AF119" s="170"/>
      <c r="AH119" s="167"/>
      <c r="AI119" s="167"/>
      <c r="AJ119" s="164"/>
      <c r="AK119" s="164"/>
      <c r="AL119" s="164"/>
      <c r="AM119" s="168"/>
      <c r="AN119" s="24"/>
      <c r="AO119" s="170"/>
      <c r="AP119" s="170"/>
      <c r="AQ119" s="24"/>
      <c r="AR119" s="23"/>
      <c r="AS119" s="23"/>
      <c r="AT119" s="24"/>
      <c r="AU119" s="24"/>
      <c r="AV119" s="24"/>
      <c r="AW119" s="24"/>
      <c r="AX119" s="36"/>
      <c r="AY119" s="170"/>
      <c r="AZ119" s="170"/>
      <c r="BC119" s="23"/>
      <c r="BD119" s="23"/>
      <c r="BE119" s="24"/>
      <c r="BF119" s="24"/>
      <c r="BG119" s="24"/>
      <c r="BH119" s="24"/>
      <c r="BI119" s="36"/>
      <c r="BJ119" s="170"/>
      <c r="BK119" s="170"/>
      <c r="BM119" s="24"/>
      <c r="BN119" s="47"/>
      <c r="BO119" s="47"/>
      <c r="BP119" s="24"/>
    </row>
    <row r="120" spans="1:68" s="25" customFormat="1" x14ac:dyDescent="0.3">
      <c r="A120" s="24"/>
      <c r="B120" s="23"/>
      <c r="C120" s="23"/>
      <c r="D120" s="36"/>
      <c r="E120" s="36"/>
      <c r="F120" s="36"/>
      <c r="G120" s="36"/>
      <c r="H120" s="36"/>
      <c r="I120" s="170"/>
      <c r="J120" s="170"/>
      <c r="M120" s="167"/>
      <c r="N120" s="167"/>
      <c r="O120" s="168"/>
      <c r="P120" s="168"/>
      <c r="Q120" s="168"/>
      <c r="R120" s="168"/>
      <c r="S120" s="36"/>
      <c r="T120" s="170"/>
      <c r="U120" s="170"/>
      <c r="W120" s="24"/>
      <c r="X120" s="23"/>
      <c r="Y120" s="23"/>
      <c r="Z120" s="164"/>
      <c r="AA120" s="164"/>
      <c r="AB120" s="164"/>
      <c r="AC120" s="164"/>
      <c r="AD120" s="36"/>
      <c r="AE120" s="170"/>
      <c r="AF120" s="170"/>
      <c r="AH120" s="167"/>
      <c r="AI120" s="167"/>
      <c r="AJ120" s="164"/>
      <c r="AK120" s="164"/>
      <c r="AL120" s="164"/>
      <c r="AM120" s="168"/>
      <c r="AN120" s="24"/>
      <c r="AO120" s="170"/>
      <c r="AP120" s="170"/>
      <c r="AQ120" s="24"/>
      <c r="AR120" s="23"/>
      <c r="AS120" s="23"/>
      <c r="AT120" s="24"/>
      <c r="AU120" s="24"/>
      <c r="AV120" s="24"/>
      <c r="AW120" s="24"/>
      <c r="AX120" s="36"/>
      <c r="AY120" s="170"/>
      <c r="AZ120" s="170"/>
      <c r="BC120" s="23"/>
      <c r="BD120" s="23"/>
      <c r="BE120" s="24"/>
      <c r="BF120" s="24"/>
      <c r="BG120" s="24"/>
      <c r="BH120" s="24"/>
      <c r="BI120" s="36"/>
      <c r="BJ120" s="170"/>
      <c r="BK120" s="170"/>
      <c r="BM120" s="24"/>
      <c r="BN120" s="47"/>
      <c r="BO120" s="47"/>
      <c r="BP120" s="24"/>
    </row>
    <row r="121" spans="1:68" s="25" customFormat="1" x14ac:dyDescent="0.3">
      <c r="A121" s="24"/>
      <c r="B121" s="23"/>
      <c r="C121" s="23"/>
      <c r="D121" s="36"/>
      <c r="E121" s="36"/>
      <c r="F121" s="36"/>
      <c r="G121" s="36"/>
      <c r="H121" s="36"/>
      <c r="I121" s="170"/>
      <c r="J121" s="170"/>
      <c r="M121" s="167"/>
      <c r="N121" s="167"/>
      <c r="O121" s="168"/>
      <c r="P121" s="168"/>
      <c r="Q121" s="168"/>
      <c r="R121" s="168"/>
      <c r="S121" s="36"/>
      <c r="T121" s="170"/>
      <c r="U121" s="170"/>
      <c r="W121" s="24"/>
      <c r="X121" s="23"/>
      <c r="Y121" s="23"/>
      <c r="Z121" s="164"/>
      <c r="AA121" s="164"/>
      <c r="AB121" s="164"/>
      <c r="AC121" s="164"/>
      <c r="AD121" s="36"/>
      <c r="AE121" s="170"/>
      <c r="AF121" s="170"/>
      <c r="AH121" s="167"/>
      <c r="AI121" s="167"/>
      <c r="AJ121" s="164"/>
      <c r="AK121" s="164"/>
      <c r="AL121" s="164"/>
      <c r="AM121" s="168"/>
      <c r="AN121" s="24"/>
      <c r="AO121" s="170"/>
      <c r="AP121" s="170"/>
      <c r="AQ121" s="24"/>
      <c r="AR121" s="23"/>
      <c r="AS121" s="23"/>
      <c r="AT121" s="24"/>
      <c r="AU121" s="24"/>
      <c r="AV121" s="24"/>
      <c r="AW121" s="24"/>
      <c r="AX121" s="36"/>
      <c r="AY121" s="170"/>
      <c r="AZ121" s="170"/>
      <c r="BC121" s="23"/>
      <c r="BD121" s="23"/>
      <c r="BE121" s="24"/>
      <c r="BF121" s="24"/>
      <c r="BG121" s="24"/>
      <c r="BH121" s="24"/>
      <c r="BI121" s="36"/>
      <c r="BJ121" s="170"/>
      <c r="BK121" s="170"/>
      <c r="BM121" s="24"/>
      <c r="BN121" s="47"/>
      <c r="BO121" s="47"/>
      <c r="BP121" s="24"/>
    </row>
    <row r="122" spans="1:68" s="25" customFormat="1" x14ac:dyDescent="0.3">
      <c r="A122" s="24"/>
      <c r="B122" s="23"/>
      <c r="C122" s="23"/>
      <c r="D122" s="36"/>
      <c r="E122" s="36"/>
      <c r="F122" s="36"/>
      <c r="G122" s="36"/>
      <c r="H122" s="36"/>
      <c r="I122" s="170"/>
      <c r="J122" s="170"/>
      <c r="M122" s="167"/>
      <c r="N122" s="167"/>
      <c r="O122" s="168"/>
      <c r="P122" s="168"/>
      <c r="Q122" s="168"/>
      <c r="R122" s="168"/>
      <c r="S122" s="36"/>
      <c r="T122" s="170"/>
      <c r="U122" s="170"/>
      <c r="W122" s="24"/>
      <c r="X122" s="23"/>
      <c r="Y122" s="23"/>
      <c r="Z122" s="164"/>
      <c r="AA122" s="164"/>
      <c r="AB122" s="164"/>
      <c r="AC122" s="164"/>
      <c r="AD122" s="36"/>
      <c r="AE122" s="170"/>
      <c r="AF122" s="170"/>
      <c r="AH122" s="167"/>
      <c r="AI122" s="167"/>
      <c r="AJ122" s="164"/>
      <c r="AK122" s="164"/>
      <c r="AL122" s="164"/>
      <c r="AM122" s="168"/>
      <c r="AN122" s="24"/>
      <c r="AO122" s="170"/>
      <c r="AP122" s="170"/>
      <c r="AQ122" s="24"/>
      <c r="AR122" s="23"/>
      <c r="AS122" s="23"/>
      <c r="AT122" s="24"/>
      <c r="AU122" s="24"/>
      <c r="AV122" s="24"/>
      <c r="AW122" s="24"/>
      <c r="AX122" s="36"/>
      <c r="AY122" s="170"/>
      <c r="AZ122" s="170"/>
      <c r="BC122" s="23"/>
      <c r="BD122" s="23"/>
      <c r="BE122" s="24"/>
      <c r="BF122" s="24"/>
      <c r="BG122" s="24"/>
      <c r="BH122" s="24"/>
      <c r="BI122" s="36"/>
      <c r="BJ122" s="170"/>
      <c r="BK122" s="170"/>
      <c r="BM122" s="24"/>
      <c r="BN122" s="47"/>
      <c r="BO122" s="47"/>
      <c r="BP122" s="24"/>
    </row>
    <row r="123" spans="1:68" s="25" customFormat="1" x14ac:dyDescent="0.3">
      <c r="A123" s="24"/>
      <c r="B123" s="23"/>
      <c r="C123" s="23"/>
      <c r="D123" s="36"/>
      <c r="E123" s="36"/>
      <c r="F123" s="36"/>
      <c r="G123" s="36"/>
      <c r="H123" s="36"/>
      <c r="I123" s="170"/>
      <c r="J123" s="170"/>
      <c r="M123" s="167"/>
      <c r="N123" s="167"/>
      <c r="O123" s="168"/>
      <c r="P123" s="168"/>
      <c r="Q123" s="168"/>
      <c r="R123" s="168"/>
      <c r="S123" s="36"/>
      <c r="T123" s="170"/>
      <c r="U123" s="170"/>
      <c r="W123" s="24"/>
      <c r="X123" s="23"/>
      <c r="Y123" s="23"/>
      <c r="Z123" s="164"/>
      <c r="AA123" s="164"/>
      <c r="AB123" s="164"/>
      <c r="AC123" s="164"/>
      <c r="AD123" s="36"/>
      <c r="AE123" s="170"/>
      <c r="AF123" s="170"/>
      <c r="AH123" s="167"/>
      <c r="AI123" s="167"/>
      <c r="AJ123" s="164"/>
      <c r="AK123" s="164"/>
      <c r="AL123" s="164"/>
      <c r="AM123" s="168"/>
      <c r="AN123" s="24"/>
      <c r="AO123" s="170"/>
      <c r="AP123" s="170"/>
      <c r="AQ123" s="24"/>
      <c r="AR123" s="23"/>
      <c r="AS123" s="23"/>
      <c r="AT123" s="24"/>
      <c r="AU123" s="24"/>
      <c r="AV123" s="24"/>
      <c r="AW123" s="24"/>
      <c r="AX123" s="36"/>
      <c r="AY123" s="170"/>
      <c r="AZ123" s="170"/>
      <c r="BC123" s="23"/>
      <c r="BD123" s="23"/>
      <c r="BE123" s="24"/>
      <c r="BF123" s="24"/>
      <c r="BG123" s="24"/>
      <c r="BH123" s="24"/>
      <c r="BI123" s="36"/>
      <c r="BJ123" s="170"/>
      <c r="BK123" s="170"/>
      <c r="BM123" s="24"/>
      <c r="BN123" s="47"/>
      <c r="BO123" s="47"/>
      <c r="BP123" s="24"/>
    </row>
    <row r="124" spans="1:68" s="25" customFormat="1" x14ac:dyDescent="0.3">
      <c r="A124" s="24"/>
      <c r="B124" s="23"/>
      <c r="C124" s="23"/>
      <c r="D124" s="36"/>
      <c r="E124" s="36"/>
      <c r="F124" s="36"/>
      <c r="G124" s="36"/>
      <c r="H124" s="36"/>
      <c r="I124" s="170"/>
      <c r="J124" s="170"/>
      <c r="M124" s="167"/>
      <c r="N124" s="167"/>
      <c r="O124" s="168"/>
      <c r="P124" s="168"/>
      <c r="Q124" s="168"/>
      <c r="R124" s="168"/>
      <c r="S124" s="36"/>
      <c r="T124" s="170"/>
      <c r="U124" s="170"/>
      <c r="W124" s="24"/>
      <c r="X124" s="23"/>
      <c r="Y124" s="23"/>
      <c r="Z124" s="164"/>
      <c r="AA124" s="164"/>
      <c r="AB124" s="164"/>
      <c r="AC124" s="164"/>
      <c r="AD124" s="36"/>
      <c r="AE124" s="170"/>
      <c r="AF124" s="170"/>
      <c r="AH124" s="167"/>
      <c r="AI124" s="167"/>
      <c r="AJ124" s="164"/>
      <c r="AK124" s="164"/>
      <c r="AL124" s="164"/>
      <c r="AM124" s="168"/>
      <c r="AN124" s="24"/>
      <c r="AO124" s="170"/>
      <c r="AP124" s="170"/>
      <c r="AQ124" s="24"/>
      <c r="AR124" s="23"/>
      <c r="AS124" s="23"/>
      <c r="AT124" s="24"/>
      <c r="AU124" s="24"/>
      <c r="AV124" s="24"/>
      <c r="AW124" s="24"/>
      <c r="AX124" s="36"/>
      <c r="AY124" s="170"/>
      <c r="AZ124" s="170"/>
      <c r="BC124" s="23"/>
      <c r="BD124" s="23"/>
      <c r="BE124" s="24"/>
      <c r="BF124" s="24"/>
      <c r="BG124" s="24"/>
      <c r="BH124" s="24"/>
      <c r="BI124" s="36"/>
      <c r="BJ124" s="170"/>
      <c r="BK124" s="170"/>
      <c r="BM124" s="24"/>
      <c r="BN124" s="47"/>
      <c r="BO124" s="47"/>
      <c r="BP124" s="24"/>
    </row>
    <row r="125" spans="1:68" s="25" customFormat="1" x14ac:dyDescent="0.3">
      <c r="A125" s="24"/>
      <c r="B125" s="23"/>
      <c r="C125" s="23"/>
      <c r="D125" s="36"/>
      <c r="E125" s="36"/>
      <c r="F125" s="36"/>
      <c r="G125" s="36"/>
      <c r="H125" s="36"/>
      <c r="I125" s="170"/>
      <c r="J125" s="170"/>
      <c r="M125" s="167"/>
      <c r="N125" s="167"/>
      <c r="O125" s="168"/>
      <c r="P125" s="168"/>
      <c r="Q125" s="168"/>
      <c r="R125" s="168"/>
      <c r="S125" s="36"/>
      <c r="T125" s="170"/>
      <c r="U125" s="170"/>
      <c r="W125" s="24"/>
      <c r="X125" s="23"/>
      <c r="Y125" s="23"/>
      <c r="Z125" s="164"/>
      <c r="AA125" s="164"/>
      <c r="AB125" s="164"/>
      <c r="AC125" s="164"/>
      <c r="AD125" s="36"/>
      <c r="AE125" s="170"/>
      <c r="AF125" s="170"/>
      <c r="AH125" s="167"/>
      <c r="AI125" s="167"/>
      <c r="AJ125" s="164"/>
      <c r="AK125" s="164"/>
      <c r="AL125" s="164"/>
      <c r="AM125" s="168"/>
      <c r="AN125" s="24"/>
      <c r="AO125" s="170"/>
      <c r="AP125" s="170"/>
      <c r="AQ125" s="24"/>
      <c r="AR125" s="23"/>
      <c r="AS125" s="23"/>
      <c r="AT125" s="24"/>
      <c r="AU125" s="24"/>
      <c r="AV125" s="24"/>
      <c r="AW125" s="24"/>
      <c r="AX125" s="36"/>
      <c r="AY125" s="170"/>
      <c r="AZ125" s="170"/>
      <c r="BC125" s="23"/>
      <c r="BD125" s="23"/>
      <c r="BE125" s="24"/>
      <c r="BF125" s="24"/>
      <c r="BG125" s="24"/>
      <c r="BH125" s="24"/>
      <c r="BI125" s="36"/>
      <c r="BJ125" s="170"/>
      <c r="BK125" s="170"/>
      <c r="BM125" s="24"/>
      <c r="BN125" s="47"/>
      <c r="BO125" s="47"/>
      <c r="BP125" s="24"/>
    </row>
    <row r="126" spans="1:68" s="25" customFormat="1" x14ac:dyDescent="0.3">
      <c r="A126" s="24"/>
      <c r="B126" s="23"/>
      <c r="C126" s="23"/>
      <c r="D126" s="36"/>
      <c r="E126" s="36"/>
      <c r="F126" s="36"/>
      <c r="G126" s="36"/>
      <c r="H126" s="36"/>
      <c r="I126" s="170"/>
      <c r="J126" s="170"/>
      <c r="M126" s="167"/>
      <c r="N126" s="167"/>
      <c r="O126" s="168"/>
      <c r="P126" s="168"/>
      <c r="Q126" s="168"/>
      <c r="R126" s="168"/>
      <c r="S126" s="36"/>
      <c r="T126" s="170"/>
      <c r="U126" s="170"/>
      <c r="W126" s="24"/>
      <c r="X126" s="23"/>
      <c r="Y126" s="23"/>
      <c r="Z126" s="164"/>
      <c r="AA126" s="164"/>
      <c r="AB126" s="164"/>
      <c r="AC126" s="164"/>
      <c r="AD126" s="36"/>
      <c r="AE126" s="170"/>
      <c r="AF126" s="170"/>
      <c r="AH126" s="167"/>
      <c r="AI126" s="167"/>
      <c r="AJ126" s="164"/>
      <c r="AK126" s="164"/>
      <c r="AL126" s="164"/>
      <c r="AM126" s="168"/>
      <c r="AN126" s="24"/>
      <c r="AO126" s="170"/>
      <c r="AP126" s="170"/>
      <c r="AQ126" s="24"/>
      <c r="AR126" s="23"/>
      <c r="AS126" s="23"/>
      <c r="AT126" s="24"/>
      <c r="AU126" s="24"/>
      <c r="AV126" s="24"/>
      <c r="AW126" s="24"/>
      <c r="AX126" s="36"/>
      <c r="AY126" s="170"/>
      <c r="AZ126" s="170"/>
      <c r="BC126" s="23"/>
      <c r="BD126" s="23"/>
      <c r="BE126" s="24"/>
      <c r="BF126" s="24"/>
      <c r="BG126" s="24"/>
      <c r="BH126" s="24"/>
      <c r="BI126" s="36"/>
      <c r="BJ126" s="170"/>
      <c r="BK126" s="170"/>
      <c r="BM126" s="24"/>
      <c r="BN126" s="47"/>
      <c r="BO126" s="47"/>
      <c r="BP126" s="24"/>
    </row>
    <row r="127" spans="1:68" s="25" customFormat="1" x14ac:dyDescent="0.3">
      <c r="A127" s="24"/>
      <c r="B127" s="23"/>
      <c r="C127" s="23"/>
      <c r="D127" s="36"/>
      <c r="E127" s="36"/>
      <c r="F127" s="36"/>
      <c r="G127" s="36"/>
      <c r="H127" s="36"/>
      <c r="I127" s="170"/>
      <c r="J127" s="170"/>
      <c r="M127" s="167"/>
      <c r="N127" s="167"/>
      <c r="O127" s="168"/>
      <c r="P127" s="168"/>
      <c r="Q127" s="168"/>
      <c r="R127" s="168"/>
      <c r="S127" s="36"/>
      <c r="T127" s="170"/>
      <c r="U127" s="170"/>
      <c r="W127" s="24"/>
      <c r="X127" s="23"/>
      <c r="Y127" s="23"/>
      <c r="Z127" s="164"/>
      <c r="AA127" s="164"/>
      <c r="AB127" s="164"/>
      <c r="AC127" s="164"/>
      <c r="AD127" s="36"/>
      <c r="AE127" s="170"/>
      <c r="AF127" s="170"/>
      <c r="AH127" s="167"/>
      <c r="AI127" s="167"/>
      <c r="AJ127" s="164"/>
      <c r="AK127" s="164"/>
      <c r="AL127" s="164"/>
      <c r="AM127" s="168"/>
      <c r="AN127" s="24"/>
      <c r="AO127" s="170"/>
      <c r="AP127" s="170"/>
      <c r="AQ127" s="24"/>
      <c r="AR127" s="23"/>
      <c r="AS127" s="23"/>
      <c r="AT127" s="24"/>
      <c r="AU127" s="24"/>
      <c r="AV127" s="24"/>
      <c r="AW127" s="24"/>
      <c r="AX127" s="36"/>
      <c r="AY127" s="170"/>
      <c r="AZ127" s="170"/>
      <c r="BC127" s="23"/>
      <c r="BD127" s="23"/>
      <c r="BE127" s="24"/>
      <c r="BF127" s="24"/>
      <c r="BG127" s="24"/>
      <c r="BH127" s="24"/>
      <c r="BI127" s="36"/>
      <c r="BJ127" s="170"/>
      <c r="BK127" s="170"/>
      <c r="BM127" s="24"/>
      <c r="BN127" s="47"/>
      <c r="BO127" s="47"/>
      <c r="BP127" s="24"/>
    </row>
    <row r="128" spans="1:68" x14ac:dyDescent="0.3">
      <c r="I128" s="170"/>
      <c r="J128" s="170"/>
      <c r="T128" s="170"/>
      <c r="U128" s="170"/>
      <c r="AE128" s="170"/>
      <c r="AF128" s="170"/>
      <c r="AO128" s="170"/>
      <c r="AP128" s="170"/>
      <c r="AY128" s="170"/>
      <c r="AZ128" s="170"/>
      <c r="BJ128" s="170"/>
      <c r="BK128" s="170"/>
    </row>
  </sheetData>
  <sheetProtection algorithmName="SHA-512" hashValue="hiPbDA78FLSzwzxVIAT7+7zKYYHV1EGnF7jTNufxVOyDE+FJJd8CygtoEHPNBu7tzRGW5f92p0EFgakTDoV1TA==" saltValue="UKjhN1yMSh6w94W8U/NfPg==" spinCount="100000" sheet="1" objects="1" scenarios="1" selectLockedCells="1"/>
  <sortState xmlns:xlrd2="http://schemas.microsoft.com/office/spreadsheetml/2017/richdata2" ref="BC16:BJ21">
    <sortCondition descending="1" ref="BJ16:BJ21"/>
  </sortState>
  <mergeCells count="95">
    <mergeCell ref="BC14:BC15"/>
    <mergeCell ref="AK11:AK12"/>
    <mergeCell ref="AX14:AX15"/>
    <mergeCell ref="AR4:AW6"/>
    <mergeCell ref="BC4:BH6"/>
    <mergeCell ref="AS7:AT8"/>
    <mergeCell ref="AU7:AV8"/>
    <mergeCell ref="BD7:BE8"/>
    <mergeCell ref="BF7:BG8"/>
    <mergeCell ref="AS9:AV9"/>
    <mergeCell ref="BD9:BG9"/>
    <mergeCell ref="AT11:AU12"/>
    <mergeCell ref="BE11:BF12"/>
    <mergeCell ref="AR12:AS12"/>
    <mergeCell ref="BC12:BD12"/>
    <mergeCell ref="AY11:AY15"/>
    <mergeCell ref="AI4:AM6"/>
    <mergeCell ref="AJ7:AK8"/>
    <mergeCell ref="AL7:AL8"/>
    <mergeCell ref="Q11:S12"/>
    <mergeCell ref="AI12:AJ12"/>
    <mergeCell ref="X4:AC6"/>
    <mergeCell ref="M4:R6"/>
    <mergeCell ref="N7:O8"/>
    <mergeCell ref="P7:Q8"/>
    <mergeCell ref="N9:Q9"/>
    <mergeCell ref="O11:P12"/>
    <mergeCell ref="M12:N12"/>
    <mergeCell ref="Y7:Z8"/>
    <mergeCell ref="AA7:AB8"/>
    <mergeCell ref="Y9:AB9"/>
    <mergeCell ref="Z11:AA12"/>
    <mergeCell ref="AL11:AN12"/>
    <mergeCell ref="X12:Y12"/>
    <mergeCell ref="M14:M15"/>
    <mergeCell ref="N14:N15"/>
    <mergeCell ref="O14:O15"/>
    <mergeCell ref="P14:P15"/>
    <mergeCell ref="X14:X15"/>
    <mergeCell ref="AK14:AK15"/>
    <mergeCell ref="AL14:AL15"/>
    <mergeCell ref="AM14:AM15"/>
    <mergeCell ref="Y14:Y15"/>
    <mergeCell ref="Q14:Q15"/>
    <mergeCell ref="R14:R15"/>
    <mergeCell ref="S14:S15"/>
    <mergeCell ref="BD14:BD15"/>
    <mergeCell ref="BE14:BE15"/>
    <mergeCell ref="BF14:BF15"/>
    <mergeCell ref="T11:T15"/>
    <mergeCell ref="U11:U15"/>
    <mergeCell ref="AB11:AD12"/>
    <mergeCell ref="AR14:AR15"/>
    <mergeCell ref="AS14:AS15"/>
    <mergeCell ref="AP11:AP15"/>
    <mergeCell ref="AO11:AO15"/>
    <mergeCell ref="AZ11:AZ15"/>
    <mergeCell ref="AV11:AX12"/>
    <mergeCell ref="AV14:AV15"/>
    <mergeCell ref="AW14:AW15"/>
    <mergeCell ref="AT14:AT15"/>
    <mergeCell ref="AU14:AU15"/>
    <mergeCell ref="BJ11:BJ15"/>
    <mergeCell ref="BK11:BK15"/>
    <mergeCell ref="BI14:BI15"/>
    <mergeCell ref="BG11:BI12"/>
    <mergeCell ref="BG14:BG15"/>
    <mergeCell ref="BH14:BH15"/>
    <mergeCell ref="B4:G6"/>
    <mergeCell ref="C7:D8"/>
    <mergeCell ref="E7:F8"/>
    <mergeCell ref="C9:F9"/>
    <mergeCell ref="D11:E12"/>
    <mergeCell ref="B12:C12"/>
    <mergeCell ref="B14:B15"/>
    <mergeCell ref="C14:C15"/>
    <mergeCell ref="D14:D15"/>
    <mergeCell ref="E14:E15"/>
    <mergeCell ref="F14:F15"/>
    <mergeCell ref="H14:H15"/>
    <mergeCell ref="AJ9:AL9"/>
    <mergeCell ref="AN14:AN15"/>
    <mergeCell ref="AD14:AD15"/>
    <mergeCell ref="AE11:AE15"/>
    <mergeCell ref="AF11:AF15"/>
    <mergeCell ref="Z14:Z15"/>
    <mergeCell ref="AA14:AA15"/>
    <mergeCell ref="AB14:AB15"/>
    <mergeCell ref="AC14:AC15"/>
    <mergeCell ref="F11:H12"/>
    <mergeCell ref="G14:G15"/>
    <mergeCell ref="I11:I15"/>
    <mergeCell ref="J11:J15"/>
    <mergeCell ref="AI14:AI15"/>
    <mergeCell ref="AJ14:AJ15"/>
  </mergeCells>
  <printOptions horizontalCentered="1"/>
  <pageMargins left="0" right="0" top="0" bottom="0" header="0.31496062992125984" footer="0.31496062992125984"/>
  <pageSetup paperSize="9" scale="54" orientation="landscape" r:id="rId1"/>
  <rowBreaks count="1" manualBreakCount="1">
    <brk id="34" max="72" man="1"/>
  </rowBreaks>
  <colBreaks count="4" manualBreakCount="4">
    <brk id="11" min="3" max="33" man="1"/>
    <brk id="22" min="3" max="33" man="1"/>
    <brk id="32" min="3" max="33" man="1"/>
    <brk id="42" min="3" max="33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olha31"/>
  <dimension ref="A1:PO75"/>
  <sheetViews>
    <sheetView showGridLines="0" view="pageBreakPreview" topLeftCell="F10" zoomScale="70" zoomScaleNormal="100" zoomScaleSheetLayoutView="70" workbookViewId="0">
      <selection activeCell="AO17" sqref="AO17:AO19"/>
    </sheetView>
  </sheetViews>
  <sheetFormatPr defaultColWidth="9.109375" defaultRowHeight="15.6" x14ac:dyDescent="0.3"/>
  <cols>
    <col min="1" max="1" width="3.109375" style="24" customWidth="1"/>
    <col min="2" max="2" width="39.44140625" style="23" customWidth="1"/>
    <col min="3" max="3" width="31.44140625" style="23" customWidth="1"/>
    <col min="4" max="5" width="9.88671875" style="24" customWidth="1"/>
    <col min="6" max="8" width="8.44140625" style="24" customWidth="1"/>
    <col min="9" max="10" width="9.88671875" style="24" customWidth="1"/>
    <col min="11" max="12" width="3.88671875" style="25" customWidth="1"/>
    <col min="13" max="13" width="39.44140625" style="23" customWidth="1"/>
    <col min="14" max="14" width="40.5546875" style="23" customWidth="1"/>
    <col min="15" max="16" width="9.88671875" style="24" customWidth="1"/>
    <col min="17" max="19" width="8.44140625" style="24" customWidth="1"/>
    <col min="20" max="20" width="9.88671875" style="24" customWidth="1"/>
    <col min="21" max="21" width="10.5546875" style="24" customWidth="1"/>
    <col min="22" max="22" width="3.5546875" style="25" customWidth="1"/>
    <col min="23" max="23" width="3.109375" style="24" customWidth="1"/>
    <col min="24" max="24" width="39.44140625" style="23" customWidth="1"/>
    <col min="25" max="25" width="31.44140625" style="23" customWidth="1"/>
    <col min="26" max="27" width="9.88671875" style="24" customWidth="1"/>
    <col min="28" max="30" width="8.44140625" style="36" customWidth="1"/>
    <col min="31" max="31" width="9.88671875" style="36" customWidth="1"/>
    <col min="32" max="32" width="9.88671875" style="24" customWidth="1"/>
    <col min="33" max="34" width="3.88671875" style="25" customWidth="1"/>
    <col min="35" max="35" width="39.44140625" style="23" customWidth="1"/>
    <col min="36" max="36" width="40.5546875" style="23" customWidth="1"/>
    <col min="37" max="38" width="9.88671875" style="24" customWidth="1"/>
    <col min="39" max="41" width="8.44140625" style="24" customWidth="1"/>
    <col min="42" max="42" width="9.88671875" style="24" customWidth="1"/>
    <col min="43" max="43" width="10.5546875" style="24" customWidth="1"/>
    <col min="44" max="44" width="3.5546875" style="25" customWidth="1"/>
    <col min="45" max="45" width="3.109375" style="24" customWidth="1"/>
    <col min="46" max="46" width="39.44140625" style="23" customWidth="1"/>
    <col min="47" max="47" width="31.44140625" style="23" customWidth="1"/>
    <col min="48" max="49" width="9.88671875" style="24" customWidth="1"/>
    <col min="50" max="52" width="8.44140625" style="24" customWidth="1"/>
    <col min="53" max="54" width="9.88671875" style="24" customWidth="1"/>
    <col min="55" max="56" width="3.88671875" style="25" customWidth="1"/>
    <col min="57" max="57" width="39.44140625" style="23" customWidth="1"/>
    <col min="58" max="58" width="40.5546875" style="23" customWidth="1"/>
    <col min="59" max="60" width="9.88671875" style="24" customWidth="1"/>
    <col min="61" max="63" width="8.44140625" style="24" customWidth="1"/>
    <col min="64" max="64" width="9.88671875" style="24" customWidth="1"/>
    <col min="65" max="65" width="10.5546875" style="24" customWidth="1"/>
    <col min="66" max="66" width="3.5546875" style="25" customWidth="1"/>
    <col min="67" max="67" width="3.109375" style="24" customWidth="1"/>
    <col min="68" max="68" width="39.44140625" style="23" customWidth="1"/>
    <col min="69" max="69" width="31.44140625" style="23" customWidth="1"/>
    <col min="70" max="71" width="9.88671875" style="24" customWidth="1"/>
    <col min="72" max="74" width="8.44140625" style="24" customWidth="1"/>
    <col min="75" max="76" width="9.88671875" style="24" customWidth="1"/>
    <col min="77" max="78" width="3.88671875" style="25" customWidth="1"/>
    <col min="79" max="79" width="39.44140625" style="23" customWidth="1"/>
    <col min="80" max="80" width="40.5546875" style="23" customWidth="1"/>
    <col min="81" max="82" width="9.88671875" style="24" customWidth="1"/>
    <col min="83" max="85" width="8.44140625" style="24" customWidth="1"/>
    <col min="86" max="86" width="9.88671875" style="24" customWidth="1"/>
    <col min="87" max="87" width="10.5546875" style="24" customWidth="1"/>
    <col min="88" max="88" width="3.5546875" style="25" customWidth="1"/>
    <col min="89" max="89" width="3.109375" style="24" customWidth="1"/>
    <col min="90" max="90" width="39.44140625" style="23" customWidth="1"/>
    <col min="91" max="91" width="31.44140625" style="23" customWidth="1"/>
    <col min="92" max="93" width="9.88671875" style="24" customWidth="1"/>
    <col min="94" max="96" width="8.44140625" style="24" customWidth="1"/>
    <col min="97" max="98" width="9.88671875" style="24" customWidth="1"/>
    <col min="99" max="100" width="3.88671875" style="25" customWidth="1"/>
    <col min="101" max="101" width="39.44140625" style="23" customWidth="1"/>
    <col min="102" max="102" width="40.5546875" style="23" customWidth="1"/>
    <col min="103" max="104" width="9.88671875" style="24" customWidth="1"/>
    <col min="105" max="107" width="8.44140625" style="24" customWidth="1"/>
    <col min="108" max="108" width="9.88671875" style="24" customWidth="1"/>
    <col min="109" max="109" width="10.5546875" style="24" customWidth="1"/>
    <col min="110" max="110" width="3.5546875" style="25" customWidth="1"/>
    <col min="111" max="111" width="3.109375" style="24" customWidth="1"/>
    <col min="112" max="112" width="39.44140625" style="23" customWidth="1"/>
    <col min="113" max="113" width="31.44140625" style="23" customWidth="1"/>
    <col min="114" max="115" width="9.88671875" style="24" customWidth="1"/>
    <col min="116" max="118" width="8.44140625" style="24" customWidth="1"/>
    <col min="119" max="120" width="9.88671875" style="24" customWidth="1"/>
    <col min="121" max="122" width="3.88671875" style="25" customWidth="1"/>
    <col min="123" max="123" width="39.44140625" style="23" customWidth="1"/>
    <col min="124" max="124" width="40.5546875" style="23" customWidth="1"/>
    <col min="125" max="126" width="9.88671875" style="24" customWidth="1"/>
    <col min="127" max="129" width="8.44140625" style="24" customWidth="1"/>
    <col min="130" max="130" width="9.88671875" style="24" customWidth="1"/>
    <col min="131" max="131" width="10.5546875" style="24" customWidth="1"/>
    <col min="132" max="132" width="3.5546875" style="25" customWidth="1"/>
    <col min="133" max="133" width="3.109375" style="24" customWidth="1"/>
    <col min="134" max="134" width="39.44140625" style="23" customWidth="1"/>
    <col min="135" max="135" width="31.44140625" style="23" customWidth="1"/>
    <col min="136" max="137" width="9.88671875" style="24" customWidth="1"/>
    <col min="138" max="140" width="8.44140625" style="24" customWidth="1"/>
    <col min="141" max="142" width="9.88671875" style="24" customWidth="1"/>
    <col min="143" max="144" width="3.88671875" style="25" customWidth="1"/>
    <col min="145" max="145" width="39.44140625" style="23" customWidth="1"/>
    <col min="146" max="146" width="40.5546875" style="23" customWidth="1"/>
    <col min="147" max="148" width="9.88671875" style="24" customWidth="1"/>
    <col min="149" max="151" width="8.44140625" style="24" customWidth="1"/>
    <col min="152" max="152" width="9.88671875" style="24" customWidth="1"/>
    <col min="153" max="153" width="10.5546875" style="24" customWidth="1"/>
    <col min="154" max="154" width="5.109375" style="47" customWidth="1"/>
    <col min="155" max="155" width="3.109375" style="24" customWidth="1"/>
    <col min="156" max="156" width="39.44140625" style="23" customWidth="1"/>
    <col min="157" max="157" width="31.44140625" style="23" customWidth="1"/>
    <col min="158" max="159" width="9.88671875" style="24" customWidth="1"/>
    <col min="160" max="162" width="8.44140625" style="24" customWidth="1"/>
    <col min="163" max="164" width="9.88671875" style="24" customWidth="1"/>
    <col min="165" max="166" width="3.88671875" style="25" customWidth="1"/>
    <col min="167" max="167" width="39.44140625" style="23" customWidth="1"/>
    <col min="168" max="168" width="40.5546875" style="23" customWidth="1"/>
    <col min="169" max="170" width="9.88671875" style="24" customWidth="1"/>
    <col min="171" max="173" width="8.44140625" style="24" customWidth="1"/>
    <col min="174" max="174" width="9.88671875" style="24" customWidth="1"/>
    <col min="175" max="175" width="10.5546875" style="24" customWidth="1"/>
    <col min="176" max="176" width="5.109375" style="47" customWidth="1"/>
    <col min="177" max="177" width="3.109375" style="24" customWidth="1"/>
    <col min="178" max="178" width="39.44140625" style="23" customWidth="1"/>
    <col min="179" max="179" width="31.44140625" style="23" customWidth="1"/>
    <col min="180" max="181" width="9.88671875" style="24" customWidth="1"/>
    <col min="182" max="184" width="8.44140625" style="24" customWidth="1"/>
    <col min="185" max="186" width="9.88671875" style="24" customWidth="1"/>
    <col min="187" max="188" width="3.88671875" style="25" customWidth="1"/>
    <col min="189" max="189" width="39.44140625" style="23" customWidth="1"/>
    <col min="190" max="190" width="40.5546875" style="23" customWidth="1"/>
    <col min="191" max="192" width="9.88671875" style="24" customWidth="1"/>
    <col min="193" max="195" width="8.44140625" style="24" customWidth="1"/>
    <col min="196" max="196" width="9.88671875" style="24" customWidth="1"/>
    <col min="197" max="197" width="10.5546875" style="24" customWidth="1"/>
    <col min="198" max="198" width="5.109375" style="47" customWidth="1"/>
    <col min="199" max="199" width="3.109375" style="24" customWidth="1"/>
    <col min="200" max="200" width="39.44140625" style="23" customWidth="1"/>
    <col min="201" max="201" width="31.44140625" style="23" customWidth="1"/>
    <col min="202" max="203" width="9.88671875" style="24" customWidth="1"/>
    <col min="204" max="206" width="8.44140625" style="24" customWidth="1"/>
    <col min="207" max="208" width="9.88671875" style="24" customWidth="1"/>
    <col min="209" max="210" width="3.88671875" style="25" customWidth="1"/>
    <col min="211" max="211" width="39.44140625" style="23" customWidth="1"/>
    <col min="212" max="212" width="40.5546875" style="23" customWidth="1"/>
    <col min="213" max="214" width="9.88671875" style="24" customWidth="1"/>
    <col min="215" max="217" width="8.44140625" style="24" customWidth="1"/>
    <col min="218" max="218" width="9.88671875" style="24" customWidth="1"/>
    <col min="219" max="219" width="10.5546875" style="24" customWidth="1"/>
    <col min="220" max="230" width="5.109375" style="47" customWidth="1"/>
    <col min="231" max="232" width="10.5546875" style="26" customWidth="1"/>
    <col min="233" max="233" width="10.5546875" style="27" customWidth="1"/>
    <col min="234" max="239" width="10.5546875" style="28" customWidth="1"/>
    <col min="240" max="240" width="10.5546875" style="29" customWidth="1"/>
    <col min="241" max="241" width="10.5546875" style="28" customWidth="1"/>
    <col min="242" max="242" width="10.5546875" style="24" customWidth="1"/>
    <col min="243" max="243" width="10.5546875" style="27" customWidth="1"/>
    <col min="244" max="249" width="10.5546875" style="28" customWidth="1"/>
    <col min="250" max="250" width="10.5546875" style="29" customWidth="1"/>
    <col min="251" max="251" width="10.5546875" style="28" customWidth="1"/>
    <col min="252" max="321" width="10.5546875" style="24" customWidth="1"/>
    <col min="322" max="322" width="9.109375" style="24"/>
    <col min="323" max="341" width="10.5546875" style="24" customWidth="1"/>
    <col min="342" max="342" width="9.109375" style="24"/>
    <col min="343" max="351" width="10.5546875" style="24" customWidth="1"/>
    <col min="352" max="352" width="9.109375" style="24" customWidth="1"/>
    <col min="353" max="361" width="10.5546875" style="24" customWidth="1"/>
    <col min="362" max="362" width="9.109375" style="24" customWidth="1"/>
    <col min="363" max="371" width="10.5546875" style="24" customWidth="1"/>
    <col min="372" max="372" width="9.109375" style="24"/>
    <col min="373" max="381" width="10.5546875" style="24" customWidth="1"/>
    <col min="382" max="382" width="9.109375" style="24"/>
    <col min="383" max="391" width="10.5546875" style="24" customWidth="1"/>
    <col min="392" max="392" width="9.109375" style="24"/>
    <col min="393" max="401" width="10.5546875" style="24" customWidth="1"/>
    <col min="402" max="402" width="9.109375" style="24" customWidth="1"/>
    <col min="403" max="411" width="10.5546875" style="24" customWidth="1"/>
    <col min="412" max="412" width="9.109375" style="24"/>
    <col min="413" max="421" width="10.5546875" style="24" customWidth="1"/>
    <col min="422" max="422" width="9.109375" style="24"/>
    <col min="423" max="431" width="10.5546875" style="24" customWidth="1"/>
    <col min="432" max="16384" width="9.109375" style="24"/>
  </cols>
  <sheetData>
    <row r="1" spans="1:431" s="17" customFormat="1" ht="15" customHeight="1" x14ac:dyDescent="0.3">
      <c r="A1" s="236"/>
      <c r="B1" s="19"/>
      <c r="C1" s="19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36"/>
      <c r="Q1" s="236"/>
      <c r="R1" s="236"/>
      <c r="S1" s="236"/>
      <c r="T1" s="236"/>
      <c r="U1" s="236"/>
      <c r="V1" s="242"/>
      <c r="W1" s="236"/>
      <c r="X1" s="19"/>
      <c r="Y1" s="19"/>
      <c r="Z1" s="290"/>
      <c r="AA1" s="290"/>
      <c r="AB1" s="290"/>
      <c r="AC1" s="290"/>
      <c r="AD1" s="290"/>
      <c r="AE1" s="290"/>
      <c r="AF1" s="290"/>
      <c r="AG1" s="290"/>
      <c r="AH1" s="290"/>
      <c r="AI1" s="290"/>
      <c r="AJ1" s="290"/>
      <c r="AK1" s="290"/>
      <c r="AL1" s="236"/>
      <c r="AM1" s="236"/>
      <c r="AN1" s="236"/>
      <c r="AO1" s="236"/>
      <c r="AP1" s="236"/>
      <c r="AQ1" s="236"/>
      <c r="AR1" s="242"/>
      <c r="AS1" s="236"/>
      <c r="AT1" s="19"/>
      <c r="AU1" s="19"/>
      <c r="AV1" s="290"/>
      <c r="AW1" s="290"/>
      <c r="AX1" s="290"/>
      <c r="AY1" s="290"/>
      <c r="AZ1" s="290"/>
      <c r="BA1" s="290"/>
      <c r="BB1" s="290"/>
      <c r="BC1" s="290"/>
      <c r="BD1" s="290"/>
      <c r="BE1" s="290"/>
      <c r="BF1" s="290"/>
      <c r="BG1" s="290"/>
      <c r="BH1" s="236"/>
      <c r="BI1" s="236"/>
      <c r="BJ1" s="236"/>
      <c r="BK1" s="236"/>
      <c r="BL1" s="236"/>
      <c r="BM1" s="236"/>
      <c r="BN1" s="242"/>
      <c r="BO1" s="236"/>
      <c r="BP1" s="19"/>
      <c r="BQ1" s="19"/>
      <c r="BR1" s="290"/>
      <c r="BS1" s="290"/>
      <c r="BT1" s="290"/>
      <c r="BU1" s="290"/>
      <c r="BV1" s="290"/>
      <c r="BW1" s="290"/>
      <c r="BX1" s="290"/>
      <c r="BY1" s="290"/>
      <c r="BZ1" s="290"/>
      <c r="CA1" s="290"/>
      <c r="CB1" s="290"/>
      <c r="CC1" s="290"/>
      <c r="CD1" s="236"/>
      <c r="CE1" s="236"/>
      <c r="CF1" s="236"/>
      <c r="CG1" s="236"/>
      <c r="CH1" s="236"/>
      <c r="CI1" s="236"/>
      <c r="CJ1" s="242"/>
      <c r="CK1" s="236"/>
      <c r="CL1" s="19"/>
      <c r="CM1" s="19"/>
      <c r="CN1" s="290"/>
      <c r="CO1" s="290"/>
      <c r="CP1" s="290"/>
      <c r="CQ1" s="290"/>
      <c r="CR1" s="290"/>
      <c r="CS1" s="290"/>
      <c r="CT1" s="290"/>
      <c r="CU1" s="290"/>
      <c r="CV1" s="290"/>
      <c r="CW1" s="290"/>
      <c r="CX1" s="290"/>
      <c r="CY1" s="290"/>
      <c r="CZ1" s="236"/>
      <c r="DA1" s="236"/>
      <c r="DB1" s="236"/>
      <c r="DC1" s="236"/>
      <c r="DD1" s="236"/>
      <c r="DE1" s="236"/>
      <c r="DF1" s="242"/>
      <c r="DG1" s="236"/>
      <c r="DH1" s="19"/>
      <c r="DI1" s="19"/>
      <c r="DJ1" s="290"/>
      <c r="DK1" s="290"/>
      <c r="DL1" s="290"/>
      <c r="DM1" s="290"/>
      <c r="DN1" s="290"/>
      <c r="DO1" s="290"/>
      <c r="DP1" s="290"/>
      <c r="DQ1" s="290"/>
      <c r="DR1" s="290"/>
      <c r="DS1" s="290"/>
      <c r="DT1" s="290"/>
      <c r="DU1" s="290"/>
      <c r="DV1" s="236"/>
      <c r="DW1" s="236"/>
      <c r="DX1" s="236"/>
      <c r="DY1" s="236"/>
      <c r="DZ1" s="236"/>
      <c r="EA1" s="236"/>
      <c r="EB1" s="242"/>
      <c r="EC1" s="236"/>
      <c r="ED1" s="19"/>
      <c r="EE1" s="19"/>
      <c r="EF1" s="290"/>
      <c r="EG1" s="290"/>
      <c r="EH1" s="290"/>
      <c r="EI1" s="290"/>
      <c r="EJ1" s="290"/>
      <c r="EK1" s="290"/>
      <c r="EL1" s="290"/>
      <c r="EM1" s="290"/>
      <c r="EN1" s="290"/>
      <c r="EO1" s="290"/>
      <c r="EP1" s="290"/>
      <c r="EQ1" s="290"/>
      <c r="ER1" s="236"/>
      <c r="ES1" s="236"/>
      <c r="ET1" s="236"/>
      <c r="EU1" s="236"/>
      <c r="EV1" s="236"/>
      <c r="EW1" s="236"/>
      <c r="EX1" s="243"/>
      <c r="EY1" s="236"/>
      <c r="EZ1" s="19"/>
      <c r="FA1" s="19"/>
      <c r="FB1" s="290"/>
      <c r="FC1" s="290"/>
      <c r="FD1" s="290"/>
      <c r="FE1" s="290"/>
      <c r="FF1" s="290"/>
      <c r="FG1" s="290"/>
      <c r="FH1" s="290"/>
      <c r="FI1" s="290"/>
      <c r="FJ1" s="290"/>
      <c r="FK1" s="290"/>
      <c r="FL1" s="290"/>
      <c r="FM1" s="290"/>
      <c r="FN1" s="236"/>
      <c r="FO1" s="236"/>
      <c r="FP1" s="236"/>
      <c r="FQ1" s="236"/>
      <c r="FR1" s="236"/>
      <c r="FS1" s="236"/>
      <c r="FT1" s="243"/>
      <c r="FU1" s="236"/>
      <c r="FV1" s="19"/>
      <c r="FW1" s="19"/>
      <c r="FX1" s="290"/>
      <c r="FY1" s="290"/>
      <c r="FZ1" s="290"/>
      <c r="GA1" s="290"/>
      <c r="GB1" s="290"/>
      <c r="GC1" s="290"/>
      <c r="GD1" s="290"/>
      <c r="GE1" s="290"/>
      <c r="GF1" s="290"/>
      <c r="GG1" s="290"/>
      <c r="GH1" s="290"/>
      <c r="GI1" s="290"/>
      <c r="GJ1" s="236"/>
      <c r="GK1" s="236"/>
      <c r="GL1" s="236"/>
      <c r="GM1" s="236"/>
      <c r="GN1" s="236"/>
      <c r="GO1" s="236"/>
      <c r="GP1" s="243"/>
      <c r="GQ1" s="236"/>
      <c r="GR1" s="19"/>
      <c r="GS1" s="19"/>
      <c r="GT1" s="290"/>
      <c r="GU1" s="290"/>
      <c r="GV1" s="290"/>
      <c r="GW1" s="290"/>
      <c r="GX1" s="290"/>
      <c r="GY1" s="290"/>
      <c r="GZ1" s="290"/>
      <c r="HA1" s="290"/>
      <c r="HB1" s="290"/>
      <c r="HC1" s="290"/>
      <c r="HD1" s="290"/>
      <c r="HE1" s="290"/>
      <c r="HF1" s="236"/>
      <c r="HG1" s="236"/>
      <c r="HH1" s="236"/>
      <c r="HI1" s="236"/>
      <c r="HJ1" s="236"/>
      <c r="HK1" s="236"/>
      <c r="HL1" s="243"/>
      <c r="HM1" s="243"/>
      <c r="HN1" s="243"/>
      <c r="HO1" s="243"/>
      <c r="HP1" s="243"/>
      <c r="HQ1" s="243"/>
      <c r="HR1" s="243"/>
      <c r="HS1" s="243"/>
      <c r="HT1" s="243"/>
      <c r="HU1" s="243"/>
      <c r="HV1" s="243"/>
      <c r="HW1" s="64"/>
      <c r="HX1" s="236"/>
      <c r="HY1" s="236"/>
      <c r="HZ1" s="236"/>
      <c r="IA1" s="236"/>
      <c r="IB1" s="236"/>
      <c r="IC1" s="236"/>
      <c r="ID1" s="236"/>
      <c r="IE1" s="236"/>
      <c r="IF1" s="236"/>
      <c r="IG1" s="236"/>
      <c r="IH1" s="236"/>
      <c r="II1" s="236"/>
      <c r="IJ1" s="236"/>
      <c r="IK1" s="236"/>
      <c r="IL1" s="236"/>
      <c r="IM1" s="236"/>
      <c r="IN1" s="236"/>
      <c r="IO1" s="236"/>
      <c r="IP1" s="236"/>
      <c r="IQ1" s="236"/>
      <c r="IR1" s="236"/>
      <c r="IS1" s="236"/>
      <c r="IT1" s="236"/>
      <c r="IU1" s="236"/>
      <c r="IV1" s="236"/>
      <c r="IW1" s="236"/>
      <c r="IX1" s="236"/>
      <c r="IY1" s="236"/>
      <c r="IZ1" s="236"/>
      <c r="JA1" s="236"/>
      <c r="JB1" s="236"/>
      <c r="JC1" s="236"/>
      <c r="JD1" s="236"/>
      <c r="JE1" s="236"/>
      <c r="JF1" s="236"/>
      <c r="JG1" s="236"/>
      <c r="JH1" s="236"/>
      <c r="JI1" s="236"/>
      <c r="JJ1" s="236"/>
      <c r="JK1" s="236"/>
      <c r="JL1" s="236"/>
      <c r="JM1" s="236"/>
      <c r="JN1" s="236"/>
      <c r="JO1" s="236"/>
      <c r="JP1" s="236"/>
      <c r="JQ1" s="236"/>
      <c r="JR1" s="236"/>
      <c r="JS1" s="236"/>
      <c r="JT1" s="236"/>
      <c r="JU1" s="236"/>
      <c r="JV1" s="236"/>
      <c r="JW1" s="236"/>
      <c r="JX1" s="236"/>
      <c r="JY1" s="236"/>
      <c r="JZ1" s="236"/>
      <c r="KA1" s="236"/>
      <c r="KB1" s="236"/>
      <c r="KC1" s="236"/>
      <c r="KD1" s="236"/>
      <c r="KE1" s="236"/>
      <c r="KF1" s="236"/>
      <c r="KG1" s="236"/>
      <c r="KH1" s="236"/>
      <c r="KI1" s="236"/>
      <c r="KJ1" s="236"/>
      <c r="KK1" s="236"/>
      <c r="KL1" s="236"/>
      <c r="KM1" s="236"/>
      <c r="KN1" s="236"/>
      <c r="KO1" s="236"/>
      <c r="KP1" s="236"/>
      <c r="KQ1" s="236"/>
      <c r="KR1" s="236"/>
      <c r="KS1" s="236"/>
      <c r="KT1" s="236"/>
      <c r="KU1" s="236"/>
      <c r="KV1" s="236"/>
      <c r="KW1" s="236"/>
      <c r="KX1" s="236"/>
      <c r="KY1" s="236"/>
      <c r="KZ1" s="236"/>
      <c r="LA1" s="236"/>
      <c r="LB1" s="236"/>
      <c r="LC1" s="236"/>
      <c r="LD1" s="236"/>
      <c r="LE1" s="236"/>
      <c r="LF1" s="236"/>
      <c r="LG1" s="236"/>
      <c r="LH1" s="236"/>
      <c r="LI1" s="236"/>
      <c r="LJ1" s="236"/>
      <c r="LK1" s="236"/>
      <c r="LL1" s="236"/>
      <c r="LM1" s="236"/>
      <c r="LN1" s="236"/>
      <c r="LO1" s="236"/>
      <c r="LP1" s="236"/>
      <c r="LQ1" s="236"/>
      <c r="LR1" s="236"/>
      <c r="LS1" s="236"/>
      <c r="LT1" s="236"/>
      <c r="LU1" s="236"/>
      <c r="LV1" s="236"/>
      <c r="LW1" s="236"/>
      <c r="LX1" s="236"/>
      <c r="LY1" s="236"/>
      <c r="LZ1" s="236"/>
      <c r="MA1" s="236"/>
      <c r="MB1" s="236"/>
      <c r="MC1" s="236"/>
      <c r="MD1" s="236"/>
      <c r="ME1" s="236"/>
      <c r="MF1" s="236"/>
      <c r="MG1" s="236"/>
      <c r="MH1" s="236"/>
      <c r="MI1" s="236"/>
      <c r="MJ1" s="236"/>
      <c r="MK1" s="236"/>
      <c r="ML1" s="236"/>
      <c r="MM1" s="236"/>
      <c r="MN1" s="236"/>
      <c r="MO1" s="236"/>
      <c r="MP1" s="236"/>
      <c r="MQ1" s="236"/>
      <c r="MR1" s="236"/>
      <c r="MS1" s="236"/>
      <c r="MT1" s="236"/>
      <c r="MU1" s="236"/>
      <c r="MV1" s="236"/>
      <c r="MW1" s="236"/>
      <c r="MX1" s="236"/>
      <c r="MY1" s="236"/>
      <c r="MZ1" s="236"/>
      <c r="NA1" s="236"/>
      <c r="NB1" s="236"/>
      <c r="NC1" s="236"/>
      <c r="ND1" s="236"/>
      <c r="NE1" s="236"/>
      <c r="NF1" s="236"/>
      <c r="NG1" s="236"/>
      <c r="NH1" s="236"/>
      <c r="NI1" s="236"/>
      <c r="NJ1" s="236"/>
      <c r="NK1" s="236"/>
      <c r="NL1" s="236"/>
      <c r="NM1" s="236"/>
      <c r="NN1" s="236"/>
      <c r="NO1" s="236"/>
      <c r="NP1" s="236"/>
      <c r="NQ1" s="236"/>
      <c r="NR1" s="236"/>
      <c r="NS1" s="236"/>
      <c r="NT1" s="236"/>
      <c r="NU1" s="236"/>
      <c r="NV1" s="236"/>
      <c r="NW1" s="236"/>
      <c r="NX1" s="236"/>
      <c r="NY1" s="236"/>
      <c r="NZ1" s="236"/>
      <c r="OA1" s="236"/>
      <c r="OB1" s="236"/>
      <c r="OC1" s="236"/>
      <c r="OD1" s="236"/>
      <c r="OE1" s="236"/>
      <c r="OF1" s="236"/>
      <c r="OG1" s="236"/>
      <c r="OH1" s="236"/>
      <c r="OI1" s="236"/>
      <c r="OJ1" s="236"/>
      <c r="OK1" s="236"/>
      <c r="OL1" s="236"/>
      <c r="OM1" s="236"/>
      <c r="ON1" s="236"/>
      <c r="OO1" s="236"/>
      <c r="OP1" s="236"/>
      <c r="OQ1" s="236"/>
      <c r="OR1" s="236"/>
      <c r="OS1" s="236"/>
      <c r="OT1" s="236"/>
      <c r="OU1" s="236"/>
      <c r="OV1" s="236"/>
      <c r="OW1" s="236"/>
      <c r="OX1" s="236"/>
      <c r="OY1" s="236"/>
      <c r="OZ1" s="236"/>
      <c r="PA1" s="236"/>
      <c r="PB1" s="236"/>
      <c r="PC1" s="236"/>
      <c r="PD1" s="236"/>
      <c r="PE1" s="236"/>
      <c r="PF1" s="236"/>
      <c r="PG1" s="236"/>
      <c r="PH1" s="236"/>
      <c r="PI1" s="236"/>
      <c r="PJ1" s="236"/>
      <c r="PK1" s="236"/>
      <c r="PL1" s="236"/>
      <c r="PM1" s="236"/>
      <c r="PN1" s="236"/>
      <c r="PO1" s="236"/>
    </row>
    <row r="2" spans="1:431" s="17" customFormat="1" ht="15" customHeight="1" x14ac:dyDescent="0.3">
      <c r="A2" s="236"/>
      <c r="B2" s="19"/>
      <c r="C2" s="19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36"/>
      <c r="Q2" s="236"/>
      <c r="R2" s="236"/>
      <c r="S2" s="236"/>
      <c r="T2" s="236"/>
      <c r="U2" s="236"/>
      <c r="V2" s="242"/>
      <c r="W2" s="236"/>
      <c r="X2" s="19"/>
      <c r="Y2" s="19"/>
      <c r="Z2" s="241"/>
      <c r="AA2" s="241"/>
      <c r="AB2" s="159"/>
      <c r="AC2" s="159"/>
      <c r="AD2" s="159"/>
      <c r="AE2" s="159"/>
      <c r="AF2" s="241"/>
      <c r="AG2" s="241"/>
      <c r="AH2" s="241"/>
      <c r="AI2" s="241"/>
      <c r="AJ2" s="241"/>
      <c r="AK2" s="241"/>
      <c r="AL2" s="236"/>
      <c r="AM2" s="236"/>
      <c r="AN2" s="236"/>
      <c r="AO2" s="236"/>
      <c r="AP2" s="236"/>
      <c r="AQ2" s="236"/>
      <c r="AR2" s="242"/>
      <c r="AS2" s="236"/>
      <c r="AT2" s="19"/>
      <c r="AU2" s="19"/>
      <c r="AV2" s="241"/>
      <c r="AW2" s="241"/>
      <c r="AX2" s="241"/>
      <c r="AY2" s="241"/>
      <c r="AZ2" s="241"/>
      <c r="BA2" s="241"/>
      <c r="BB2" s="241"/>
      <c r="BC2" s="241"/>
      <c r="BD2" s="241"/>
      <c r="BE2" s="241"/>
      <c r="BF2" s="241"/>
      <c r="BG2" s="241"/>
      <c r="BH2" s="236"/>
      <c r="BI2" s="236"/>
      <c r="BJ2" s="236"/>
      <c r="BK2" s="236"/>
      <c r="BL2" s="236"/>
      <c r="BM2" s="236"/>
      <c r="BN2" s="242"/>
      <c r="BO2" s="236"/>
      <c r="BP2" s="19"/>
      <c r="BQ2" s="19"/>
      <c r="BR2" s="241"/>
      <c r="BS2" s="241"/>
      <c r="BT2" s="241"/>
      <c r="BU2" s="241"/>
      <c r="BV2" s="241"/>
      <c r="BW2" s="241"/>
      <c r="BX2" s="241"/>
      <c r="BY2" s="241"/>
      <c r="BZ2" s="241"/>
      <c r="CA2" s="241"/>
      <c r="CB2" s="241"/>
      <c r="CC2" s="241"/>
      <c r="CD2" s="236"/>
      <c r="CE2" s="236"/>
      <c r="CF2" s="236"/>
      <c r="CG2" s="236"/>
      <c r="CH2" s="236"/>
      <c r="CI2" s="236"/>
      <c r="CJ2" s="242"/>
      <c r="CK2" s="236"/>
      <c r="CL2" s="19"/>
      <c r="CM2" s="19"/>
      <c r="CN2" s="241"/>
      <c r="CO2" s="241"/>
      <c r="CP2" s="241"/>
      <c r="CQ2" s="241"/>
      <c r="CR2" s="241"/>
      <c r="CS2" s="241"/>
      <c r="CT2" s="241"/>
      <c r="CU2" s="241"/>
      <c r="CV2" s="241"/>
      <c r="CW2" s="241"/>
      <c r="CX2" s="241"/>
      <c r="CY2" s="241"/>
      <c r="CZ2" s="236"/>
      <c r="DA2" s="236"/>
      <c r="DB2" s="236"/>
      <c r="DC2" s="236"/>
      <c r="DD2" s="236"/>
      <c r="DE2" s="236"/>
      <c r="DF2" s="242"/>
      <c r="DG2" s="236"/>
      <c r="DH2" s="19"/>
      <c r="DI2" s="19"/>
      <c r="DJ2" s="241"/>
      <c r="DK2" s="241"/>
      <c r="DL2" s="241"/>
      <c r="DM2" s="241"/>
      <c r="DN2" s="241"/>
      <c r="DO2" s="241"/>
      <c r="DP2" s="241"/>
      <c r="DQ2" s="241"/>
      <c r="DR2" s="241"/>
      <c r="DS2" s="241"/>
      <c r="DT2" s="241"/>
      <c r="DU2" s="241"/>
      <c r="DV2" s="236"/>
      <c r="DW2" s="236"/>
      <c r="DX2" s="236"/>
      <c r="DY2" s="236"/>
      <c r="DZ2" s="236"/>
      <c r="EA2" s="236"/>
      <c r="EB2" s="242"/>
      <c r="EC2" s="236"/>
      <c r="ED2" s="19"/>
      <c r="EE2" s="19"/>
      <c r="EF2" s="241"/>
      <c r="EG2" s="241"/>
      <c r="EH2" s="241"/>
      <c r="EI2" s="241"/>
      <c r="EJ2" s="241"/>
      <c r="EK2" s="241"/>
      <c r="EL2" s="241"/>
      <c r="EM2" s="241"/>
      <c r="EN2" s="241"/>
      <c r="EO2" s="241"/>
      <c r="EP2" s="241"/>
      <c r="EQ2" s="241"/>
      <c r="ER2" s="236"/>
      <c r="ES2" s="236"/>
      <c r="ET2" s="236"/>
      <c r="EU2" s="236"/>
      <c r="EV2" s="236"/>
      <c r="EW2" s="236"/>
      <c r="EX2" s="243"/>
      <c r="EY2" s="236"/>
      <c r="EZ2" s="19"/>
      <c r="FA2" s="19"/>
      <c r="FB2" s="241"/>
      <c r="FC2" s="241"/>
      <c r="FD2" s="241"/>
      <c r="FE2" s="241"/>
      <c r="FF2" s="241"/>
      <c r="FG2" s="241"/>
      <c r="FH2" s="241"/>
      <c r="FI2" s="241"/>
      <c r="FJ2" s="241"/>
      <c r="FK2" s="241"/>
      <c r="FL2" s="241"/>
      <c r="FM2" s="241"/>
      <c r="FN2" s="236"/>
      <c r="FO2" s="236"/>
      <c r="FP2" s="236"/>
      <c r="FQ2" s="236"/>
      <c r="FR2" s="236"/>
      <c r="FS2" s="236"/>
      <c r="FT2" s="243"/>
      <c r="FU2" s="236"/>
      <c r="FV2" s="19"/>
      <c r="FW2" s="19"/>
      <c r="FX2" s="241"/>
      <c r="FY2" s="241"/>
      <c r="FZ2" s="241"/>
      <c r="GA2" s="241"/>
      <c r="GB2" s="241"/>
      <c r="GC2" s="241"/>
      <c r="GD2" s="241"/>
      <c r="GE2" s="241"/>
      <c r="GF2" s="241"/>
      <c r="GG2" s="241"/>
      <c r="GH2" s="241"/>
      <c r="GI2" s="241"/>
      <c r="GJ2" s="236"/>
      <c r="GK2" s="236"/>
      <c r="GL2" s="236"/>
      <c r="GM2" s="236"/>
      <c r="GN2" s="236"/>
      <c r="GO2" s="236"/>
      <c r="GP2" s="243"/>
      <c r="GQ2" s="236"/>
      <c r="GR2" s="19"/>
      <c r="GS2" s="19"/>
      <c r="GT2" s="241"/>
      <c r="GU2" s="241"/>
      <c r="GV2" s="241"/>
      <c r="GW2" s="241"/>
      <c r="GX2" s="241"/>
      <c r="GY2" s="241"/>
      <c r="GZ2" s="241"/>
      <c r="HA2" s="241"/>
      <c r="HB2" s="241"/>
      <c r="HC2" s="241"/>
      <c r="HD2" s="241"/>
      <c r="HE2" s="241"/>
      <c r="HF2" s="236"/>
      <c r="HG2" s="236"/>
      <c r="HH2" s="236"/>
      <c r="HI2" s="236"/>
      <c r="HJ2" s="236"/>
      <c r="HK2" s="236"/>
      <c r="HL2" s="243"/>
      <c r="HM2" s="243"/>
      <c r="HN2" s="243"/>
      <c r="HO2" s="243"/>
      <c r="HP2" s="243"/>
      <c r="HQ2" s="243"/>
      <c r="HR2" s="243"/>
      <c r="HS2" s="243"/>
      <c r="HT2" s="243"/>
      <c r="HU2" s="243"/>
      <c r="HV2" s="243"/>
      <c r="HW2" s="64"/>
      <c r="HX2" s="236"/>
      <c r="HY2" s="236"/>
      <c r="HZ2" s="236"/>
      <c r="IA2" s="236"/>
      <c r="IB2" s="236"/>
      <c r="IC2" s="236"/>
      <c r="ID2" s="236"/>
      <c r="IE2" s="236"/>
      <c r="IF2" s="236"/>
      <c r="IG2" s="236"/>
      <c r="IH2" s="236"/>
      <c r="II2" s="236"/>
      <c r="IJ2" s="236"/>
      <c r="IK2" s="236"/>
      <c r="IL2" s="236"/>
      <c r="IM2" s="236"/>
      <c r="IN2" s="236"/>
      <c r="IO2" s="236"/>
      <c r="IP2" s="236"/>
      <c r="IQ2" s="236"/>
      <c r="IR2" s="236"/>
      <c r="IS2" s="236"/>
      <c r="IT2" s="236"/>
      <c r="IU2" s="236"/>
      <c r="IV2" s="236"/>
      <c r="IW2" s="236"/>
      <c r="IX2" s="236"/>
      <c r="IY2" s="236"/>
      <c r="IZ2" s="236"/>
      <c r="JA2" s="236"/>
      <c r="JB2" s="236"/>
      <c r="JC2" s="236"/>
      <c r="JD2" s="236"/>
      <c r="JE2" s="236"/>
      <c r="JF2" s="236"/>
      <c r="JG2" s="236"/>
      <c r="JH2" s="236"/>
      <c r="JI2" s="236"/>
      <c r="JJ2" s="236"/>
      <c r="JK2" s="236"/>
      <c r="JL2" s="236"/>
      <c r="JM2" s="236"/>
      <c r="JN2" s="236"/>
      <c r="JO2" s="236"/>
      <c r="JP2" s="236"/>
      <c r="JQ2" s="236"/>
      <c r="JR2" s="236"/>
      <c r="JS2" s="236"/>
      <c r="JT2" s="236"/>
      <c r="JU2" s="236"/>
      <c r="JV2" s="236"/>
      <c r="JW2" s="236"/>
      <c r="JX2" s="236"/>
      <c r="JY2" s="236"/>
      <c r="JZ2" s="236"/>
      <c r="KA2" s="236"/>
      <c r="KB2" s="236"/>
      <c r="KC2" s="236"/>
      <c r="KD2" s="236"/>
      <c r="KE2" s="236"/>
      <c r="KF2" s="236"/>
      <c r="KG2" s="236"/>
      <c r="KH2" s="236"/>
      <c r="KI2" s="236"/>
      <c r="KJ2" s="236"/>
      <c r="KK2" s="236"/>
      <c r="KL2" s="236"/>
      <c r="KM2" s="236"/>
      <c r="KN2" s="236"/>
      <c r="KO2" s="236"/>
      <c r="KP2" s="236"/>
      <c r="KQ2" s="236"/>
      <c r="KR2" s="236"/>
      <c r="KS2" s="236"/>
      <c r="KT2" s="236"/>
      <c r="KU2" s="236"/>
      <c r="KV2" s="236"/>
      <c r="KW2" s="236"/>
      <c r="KX2" s="236"/>
      <c r="KY2" s="236"/>
      <c r="KZ2" s="236"/>
      <c r="LA2" s="236"/>
      <c r="LB2" s="236"/>
      <c r="LC2" s="236"/>
      <c r="LD2" s="236"/>
      <c r="LE2" s="236"/>
      <c r="LF2" s="236"/>
      <c r="LG2" s="236"/>
      <c r="LH2" s="236"/>
      <c r="LI2" s="236"/>
      <c r="LJ2" s="236"/>
      <c r="LK2" s="236"/>
      <c r="LL2" s="236"/>
      <c r="LM2" s="236"/>
      <c r="LN2" s="236"/>
      <c r="LO2" s="236"/>
      <c r="LP2" s="236"/>
      <c r="LQ2" s="236"/>
      <c r="LR2" s="236"/>
      <c r="LS2" s="236"/>
      <c r="LT2" s="236"/>
      <c r="LU2" s="236"/>
      <c r="LV2" s="236"/>
      <c r="LW2" s="236"/>
      <c r="LX2" s="236"/>
      <c r="LY2" s="236"/>
      <c r="LZ2" s="236"/>
      <c r="MA2" s="236"/>
      <c r="MB2" s="236"/>
      <c r="MC2" s="236"/>
      <c r="MD2" s="236"/>
      <c r="ME2" s="236"/>
      <c r="MF2" s="236"/>
      <c r="MG2" s="236"/>
      <c r="MH2" s="236"/>
      <c r="MI2" s="236"/>
      <c r="MJ2" s="236"/>
      <c r="MK2" s="236"/>
      <c r="ML2" s="236"/>
      <c r="MM2" s="236"/>
      <c r="MN2" s="236"/>
      <c r="MO2" s="236"/>
      <c r="MP2" s="236"/>
      <c r="MQ2" s="236"/>
      <c r="MR2" s="236"/>
      <c r="MS2" s="236"/>
      <c r="MT2" s="236"/>
      <c r="MU2" s="236"/>
      <c r="MV2" s="236"/>
      <c r="MW2" s="236"/>
      <c r="MX2" s="236"/>
      <c r="MY2" s="236"/>
      <c r="MZ2" s="236"/>
      <c r="NA2" s="236"/>
      <c r="NB2" s="236"/>
      <c r="NC2" s="236"/>
      <c r="ND2" s="236"/>
      <c r="NE2" s="236"/>
      <c r="NF2" s="236"/>
      <c r="NG2" s="236"/>
      <c r="NH2" s="236"/>
      <c r="NI2" s="236"/>
      <c r="NJ2" s="236"/>
      <c r="NK2" s="236"/>
      <c r="NL2" s="236"/>
      <c r="NM2" s="236"/>
      <c r="NN2" s="236"/>
      <c r="NO2" s="236"/>
      <c r="NP2" s="236"/>
      <c r="NQ2" s="236"/>
      <c r="NR2" s="236"/>
      <c r="NS2" s="236"/>
      <c r="NT2" s="236"/>
      <c r="NU2" s="236"/>
      <c r="NV2" s="236"/>
      <c r="NW2" s="236"/>
      <c r="NX2" s="236"/>
      <c r="NY2" s="236"/>
      <c r="NZ2" s="236"/>
      <c r="OA2" s="236"/>
      <c r="OB2" s="236"/>
      <c r="OC2" s="236"/>
      <c r="OD2" s="236"/>
      <c r="OE2" s="236"/>
      <c r="OF2" s="236"/>
      <c r="OG2" s="236"/>
      <c r="OH2" s="236"/>
      <c r="OI2" s="236"/>
      <c r="OJ2" s="236"/>
      <c r="OK2" s="236"/>
      <c r="OL2" s="236"/>
      <c r="OM2" s="236"/>
      <c r="ON2" s="236"/>
      <c r="OO2" s="236"/>
      <c r="OP2" s="236"/>
      <c r="OQ2" s="236"/>
      <c r="OR2" s="236"/>
      <c r="OS2" s="236"/>
      <c r="OT2" s="236"/>
      <c r="OU2" s="236"/>
      <c r="OV2" s="236"/>
      <c r="OW2" s="236"/>
      <c r="OX2" s="236"/>
      <c r="OY2" s="236"/>
      <c r="OZ2" s="236"/>
      <c r="PA2" s="236"/>
      <c r="PB2" s="236"/>
      <c r="PC2" s="236"/>
      <c r="PD2" s="236"/>
      <c r="PE2" s="236"/>
      <c r="PF2" s="236"/>
      <c r="PG2" s="236"/>
      <c r="PH2" s="236"/>
      <c r="PI2" s="236"/>
      <c r="PJ2" s="236"/>
      <c r="PK2" s="236"/>
      <c r="PL2" s="236"/>
      <c r="PM2" s="236"/>
      <c r="PN2" s="236"/>
      <c r="PO2" s="236"/>
    </row>
    <row r="3" spans="1:431" s="17" customFormat="1" ht="15" customHeight="1" x14ac:dyDescent="0.3">
      <c r="A3" s="236"/>
      <c r="B3" s="518"/>
      <c r="C3" s="518"/>
      <c r="D3" s="339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42"/>
      <c r="W3" s="236"/>
      <c r="X3" s="518"/>
      <c r="Y3" s="518"/>
      <c r="Z3" s="339"/>
      <c r="AA3" s="236"/>
      <c r="AB3" s="16"/>
      <c r="AC3" s="16"/>
      <c r="AD3" s="16"/>
      <c r="AE3" s="16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42"/>
      <c r="AS3" s="236"/>
      <c r="AT3" s="518"/>
      <c r="AU3" s="518"/>
      <c r="AV3" s="339"/>
      <c r="AW3" s="236"/>
      <c r="AX3" s="236"/>
      <c r="AY3" s="236"/>
      <c r="AZ3" s="236"/>
      <c r="BA3" s="236"/>
      <c r="BB3" s="236"/>
      <c r="BC3" s="236"/>
      <c r="BD3" s="236"/>
      <c r="BE3" s="236"/>
      <c r="BF3" s="236"/>
      <c r="BG3" s="236"/>
      <c r="BH3" s="236"/>
      <c r="BI3" s="236"/>
      <c r="BJ3" s="236"/>
      <c r="BK3" s="236"/>
      <c r="BL3" s="236"/>
      <c r="BM3" s="236"/>
      <c r="BN3" s="242"/>
      <c r="BO3" s="236"/>
      <c r="BP3" s="518"/>
      <c r="BQ3" s="518"/>
      <c r="BR3" s="339"/>
      <c r="BS3" s="236"/>
      <c r="BT3" s="236"/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42"/>
      <c r="CK3" s="236"/>
      <c r="CL3" s="518"/>
      <c r="CM3" s="518"/>
      <c r="CN3" s="339"/>
      <c r="CO3" s="236"/>
      <c r="CP3" s="236"/>
      <c r="CQ3" s="236"/>
      <c r="CR3" s="236"/>
      <c r="CS3" s="236"/>
      <c r="CT3" s="236"/>
      <c r="CU3" s="236"/>
      <c r="CV3" s="236"/>
      <c r="CW3" s="236"/>
      <c r="CX3" s="236"/>
      <c r="CY3" s="236"/>
      <c r="CZ3" s="236"/>
      <c r="DA3" s="236"/>
      <c r="DB3" s="236"/>
      <c r="DC3" s="236"/>
      <c r="DD3" s="236"/>
      <c r="DE3" s="236"/>
      <c r="DF3" s="242"/>
      <c r="DG3" s="236"/>
      <c r="DH3" s="518"/>
      <c r="DI3" s="518"/>
      <c r="DJ3" s="339"/>
      <c r="DK3" s="236"/>
      <c r="DL3" s="236"/>
      <c r="DM3" s="236"/>
      <c r="DN3" s="236"/>
      <c r="DO3" s="236"/>
      <c r="DP3" s="236"/>
      <c r="DQ3" s="236"/>
      <c r="DR3" s="236"/>
      <c r="DS3" s="236"/>
      <c r="DT3" s="236"/>
      <c r="DU3" s="236"/>
      <c r="DV3" s="236"/>
      <c r="DW3" s="236"/>
      <c r="DX3" s="236"/>
      <c r="DY3" s="236"/>
      <c r="DZ3" s="236"/>
      <c r="EA3" s="236"/>
      <c r="EB3" s="242"/>
      <c r="EC3" s="236"/>
      <c r="ED3" s="518"/>
      <c r="EE3" s="518"/>
      <c r="EF3" s="339"/>
      <c r="EG3" s="236"/>
      <c r="EH3" s="236"/>
      <c r="EI3" s="236"/>
      <c r="EJ3" s="236"/>
      <c r="EK3" s="236"/>
      <c r="EL3" s="236"/>
      <c r="EM3" s="236"/>
      <c r="EN3" s="236"/>
      <c r="EO3" s="236"/>
      <c r="EP3" s="236"/>
      <c r="EQ3" s="236"/>
      <c r="ER3" s="236"/>
      <c r="ES3" s="236"/>
      <c r="ET3" s="236"/>
      <c r="EU3" s="236"/>
      <c r="EV3" s="236"/>
      <c r="EW3" s="236"/>
      <c r="EX3" s="243"/>
      <c r="EY3" s="236"/>
      <c r="EZ3" s="518"/>
      <c r="FA3" s="518"/>
      <c r="FB3" s="339"/>
      <c r="FC3" s="236"/>
      <c r="FD3" s="236"/>
      <c r="FE3" s="236"/>
      <c r="FF3" s="236"/>
      <c r="FG3" s="236"/>
      <c r="FH3" s="236"/>
      <c r="FI3" s="236"/>
      <c r="FJ3" s="236"/>
      <c r="FK3" s="236"/>
      <c r="FL3" s="236"/>
      <c r="FM3" s="236"/>
      <c r="FN3" s="236"/>
      <c r="FO3" s="236"/>
      <c r="FP3" s="236"/>
      <c r="FQ3" s="236"/>
      <c r="FR3" s="236"/>
      <c r="FS3" s="236"/>
      <c r="FT3" s="243"/>
      <c r="FU3" s="236"/>
      <c r="FV3" s="518"/>
      <c r="FW3" s="518"/>
      <c r="FX3" s="339"/>
      <c r="FY3" s="236"/>
      <c r="FZ3" s="236"/>
      <c r="GA3" s="236"/>
      <c r="GB3" s="236"/>
      <c r="GC3" s="236"/>
      <c r="GD3" s="236"/>
      <c r="GE3" s="236"/>
      <c r="GF3" s="236"/>
      <c r="GG3" s="236"/>
      <c r="GH3" s="236"/>
      <c r="GI3" s="236"/>
      <c r="GJ3" s="236"/>
      <c r="GK3" s="236"/>
      <c r="GL3" s="236"/>
      <c r="GM3" s="236"/>
      <c r="GN3" s="236"/>
      <c r="GO3" s="236"/>
      <c r="GP3" s="243"/>
      <c r="GQ3" s="236"/>
      <c r="GR3" s="518"/>
      <c r="GS3" s="518"/>
      <c r="GT3" s="339"/>
      <c r="GU3" s="236"/>
      <c r="GV3" s="236"/>
      <c r="GW3" s="236"/>
      <c r="GX3" s="236"/>
      <c r="GY3" s="236"/>
      <c r="GZ3" s="236"/>
      <c r="HA3" s="236"/>
      <c r="HB3" s="236"/>
      <c r="HC3" s="236"/>
      <c r="HD3" s="236"/>
      <c r="HE3" s="236"/>
      <c r="HF3" s="236"/>
      <c r="HG3" s="236"/>
      <c r="HH3" s="236"/>
      <c r="HI3" s="236"/>
      <c r="HJ3" s="236"/>
      <c r="HK3" s="236"/>
      <c r="HL3" s="243"/>
      <c r="HM3" s="243"/>
      <c r="HN3" s="243"/>
      <c r="HO3" s="243"/>
      <c r="HP3" s="243"/>
      <c r="HQ3" s="243"/>
      <c r="HR3" s="243"/>
      <c r="HS3" s="243"/>
      <c r="HT3" s="243"/>
      <c r="HU3" s="243"/>
      <c r="HV3" s="243"/>
      <c r="HW3" s="64"/>
      <c r="HX3" s="236"/>
      <c r="HY3" s="236"/>
      <c r="HZ3" s="236"/>
      <c r="IA3" s="236"/>
      <c r="IB3" s="236"/>
      <c r="IC3" s="236"/>
      <c r="ID3" s="236"/>
      <c r="IE3" s="236"/>
      <c r="IF3" s="236"/>
      <c r="IG3" s="236"/>
      <c r="IH3" s="236"/>
      <c r="II3" s="236"/>
      <c r="IJ3" s="236"/>
      <c r="IK3" s="236"/>
      <c r="IL3" s="236"/>
      <c r="IM3" s="236"/>
      <c r="IN3" s="236"/>
      <c r="IO3" s="236"/>
      <c r="IP3" s="236"/>
      <c r="IQ3" s="236"/>
      <c r="IR3" s="236"/>
      <c r="IS3" s="236"/>
      <c r="IT3" s="236"/>
      <c r="IU3" s="236"/>
      <c r="IV3" s="236"/>
      <c r="IW3" s="236"/>
      <c r="IX3" s="236"/>
      <c r="IY3" s="236"/>
      <c r="IZ3" s="236"/>
      <c r="JA3" s="236"/>
      <c r="JB3" s="236"/>
      <c r="JC3" s="236"/>
      <c r="JD3" s="236"/>
      <c r="JE3" s="236"/>
      <c r="JF3" s="236"/>
      <c r="JG3" s="236"/>
      <c r="JH3" s="236"/>
      <c r="JI3" s="236"/>
      <c r="JJ3" s="236"/>
      <c r="JK3" s="236"/>
      <c r="JL3" s="236"/>
      <c r="JM3" s="236"/>
      <c r="JN3" s="236"/>
      <c r="JO3" s="236"/>
      <c r="JP3" s="236"/>
      <c r="JQ3" s="236"/>
      <c r="JR3" s="236"/>
      <c r="JS3" s="236"/>
      <c r="JT3" s="236"/>
      <c r="JU3" s="236"/>
      <c r="JV3" s="236"/>
      <c r="JW3" s="236"/>
      <c r="JX3" s="236"/>
      <c r="JY3" s="236"/>
      <c r="JZ3" s="236"/>
      <c r="KA3" s="236"/>
      <c r="KB3" s="236"/>
      <c r="KC3" s="236"/>
      <c r="KD3" s="236"/>
      <c r="KE3" s="236"/>
      <c r="KF3" s="236"/>
      <c r="KG3" s="236"/>
      <c r="KH3" s="236"/>
      <c r="KI3" s="236"/>
      <c r="KJ3" s="236"/>
      <c r="KK3" s="236"/>
      <c r="KL3" s="236"/>
      <c r="KM3" s="236"/>
      <c r="KN3" s="236"/>
      <c r="KO3" s="236"/>
      <c r="KP3" s="236"/>
      <c r="KQ3" s="236"/>
      <c r="KR3" s="236"/>
      <c r="KS3" s="236"/>
      <c r="KT3" s="236"/>
      <c r="KU3" s="236"/>
      <c r="KV3" s="236"/>
      <c r="KW3" s="236"/>
      <c r="KX3" s="236"/>
      <c r="KY3" s="236"/>
      <c r="KZ3" s="236"/>
      <c r="LA3" s="236"/>
      <c r="LB3" s="236"/>
      <c r="LC3" s="236"/>
      <c r="LD3" s="236"/>
      <c r="LE3" s="236"/>
      <c r="LF3" s="236"/>
      <c r="LG3" s="236"/>
      <c r="LH3" s="236"/>
      <c r="LI3" s="236"/>
      <c r="LJ3" s="236"/>
      <c r="LK3" s="236"/>
      <c r="LL3" s="236"/>
      <c r="LM3" s="236"/>
      <c r="LN3" s="236"/>
      <c r="LO3" s="236"/>
      <c r="LP3" s="236"/>
      <c r="LQ3" s="236"/>
      <c r="LR3" s="236"/>
      <c r="LS3" s="236"/>
      <c r="LT3" s="236"/>
      <c r="LU3" s="236"/>
      <c r="LV3" s="236"/>
      <c r="LW3" s="236"/>
      <c r="LX3" s="236"/>
      <c r="LY3" s="236"/>
      <c r="LZ3" s="236"/>
      <c r="MA3" s="236"/>
      <c r="MB3" s="236"/>
      <c r="MC3" s="236"/>
      <c r="MD3" s="236"/>
      <c r="ME3" s="236"/>
      <c r="MF3" s="236"/>
      <c r="MG3" s="236"/>
      <c r="MH3" s="236"/>
      <c r="MI3" s="236"/>
      <c r="MJ3" s="236"/>
      <c r="MK3" s="236"/>
      <c r="ML3" s="236"/>
      <c r="MM3" s="236"/>
      <c r="MN3" s="236"/>
      <c r="MO3" s="236"/>
      <c r="MP3" s="236"/>
      <c r="MQ3" s="236"/>
      <c r="MR3" s="236"/>
      <c r="MS3" s="236"/>
      <c r="MT3" s="236"/>
      <c r="MU3" s="236"/>
      <c r="MV3" s="236"/>
      <c r="MW3" s="236"/>
      <c r="MX3" s="236"/>
      <c r="MY3" s="236"/>
      <c r="MZ3" s="236"/>
      <c r="NA3" s="236"/>
      <c r="NB3" s="236"/>
      <c r="NC3" s="236"/>
      <c r="ND3" s="236"/>
      <c r="NE3" s="236"/>
      <c r="NF3" s="236"/>
      <c r="NG3" s="236"/>
      <c r="NH3" s="236"/>
      <c r="NI3" s="236"/>
      <c r="NJ3" s="236"/>
      <c r="NK3" s="236"/>
      <c r="NL3" s="236"/>
      <c r="NM3" s="236"/>
      <c r="NN3" s="236"/>
      <c r="NO3" s="236"/>
      <c r="NP3" s="236"/>
      <c r="NQ3" s="236"/>
      <c r="NR3" s="236"/>
      <c r="NS3" s="236"/>
      <c r="NT3" s="236"/>
      <c r="NU3" s="236"/>
      <c r="NV3" s="236"/>
      <c r="NW3" s="236"/>
      <c r="NX3" s="236"/>
      <c r="NY3" s="236"/>
      <c r="NZ3" s="236"/>
      <c r="OA3" s="236"/>
      <c r="OB3" s="236"/>
      <c r="OC3" s="236"/>
      <c r="OD3" s="236"/>
      <c r="OE3" s="236"/>
      <c r="OF3" s="236"/>
      <c r="OG3" s="236"/>
      <c r="OH3" s="236"/>
      <c r="OI3" s="236"/>
      <c r="OJ3" s="236"/>
      <c r="OK3" s="236"/>
      <c r="OL3" s="236"/>
      <c r="OM3" s="236"/>
      <c r="ON3" s="236"/>
      <c r="OO3" s="236"/>
      <c r="OP3" s="236"/>
      <c r="OQ3" s="236"/>
      <c r="OR3" s="236"/>
      <c r="OS3" s="236"/>
      <c r="OT3" s="236"/>
      <c r="OU3" s="236"/>
      <c r="OV3" s="236"/>
      <c r="OW3" s="236"/>
      <c r="OX3" s="236"/>
      <c r="OY3" s="236"/>
      <c r="OZ3" s="236"/>
      <c r="PA3" s="236"/>
      <c r="PB3" s="236"/>
      <c r="PC3" s="236"/>
      <c r="PD3" s="236"/>
      <c r="PE3" s="236"/>
      <c r="PF3" s="236"/>
      <c r="PG3" s="236"/>
      <c r="PH3" s="236"/>
      <c r="PI3" s="236"/>
      <c r="PJ3" s="236"/>
      <c r="PK3" s="236"/>
      <c r="PL3" s="236"/>
      <c r="PM3" s="236"/>
      <c r="PN3" s="236"/>
      <c r="PO3" s="236"/>
    </row>
    <row r="4" spans="1:431" ht="14.25" customHeight="1" x14ac:dyDescent="0.3"/>
    <row r="5" spans="1:431" ht="45.75" customHeight="1" x14ac:dyDescent="0.3">
      <c r="A5" s="120"/>
      <c r="B5" s="671" t="s">
        <v>28</v>
      </c>
      <c r="C5" s="671"/>
      <c r="D5" s="671"/>
      <c r="E5" s="671"/>
      <c r="F5" s="671"/>
      <c r="G5" s="671"/>
      <c r="H5" s="671"/>
      <c r="I5" s="671"/>
      <c r="J5" s="671"/>
      <c r="K5" s="120"/>
      <c r="L5" s="120"/>
      <c r="M5" s="671" t="s">
        <v>28</v>
      </c>
      <c r="N5" s="671"/>
      <c r="O5" s="671"/>
      <c r="P5" s="671"/>
      <c r="Q5" s="671"/>
      <c r="R5" s="671"/>
      <c r="S5" s="671"/>
      <c r="T5" s="671"/>
      <c r="U5" s="671"/>
      <c r="V5" s="120"/>
      <c r="W5" s="120"/>
      <c r="X5" s="671" t="s">
        <v>28</v>
      </c>
      <c r="Y5" s="671"/>
      <c r="Z5" s="671"/>
      <c r="AA5" s="671"/>
      <c r="AB5" s="671"/>
      <c r="AC5" s="671"/>
      <c r="AD5" s="671"/>
      <c r="AE5" s="671"/>
      <c r="AF5" s="671"/>
      <c r="AG5" s="120"/>
      <c r="AH5" s="120"/>
      <c r="AI5" s="671" t="s">
        <v>28</v>
      </c>
      <c r="AJ5" s="671"/>
      <c r="AK5" s="671"/>
      <c r="AL5" s="671"/>
      <c r="AM5" s="671"/>
      <c r="AN5" s="671"/>
      <c r="AO5" s="671"/>
      <c r="AP5" s="671"/>
      <c r="AQ5" s="671"/>
      <c r="AR5" s="120"/>
      <c r="AS5" s="120"/>
      <c r="AT5" s="671" t="s">
        <v>28</v>
      </c>
      <c r="AU5" s="671"/>
      <c r="AV5" s="671"/>
      <c r="AW5" s="671"/>
      <c r="AX5" s="671"/>
      <c r="AY5" s="671"/>
      <c r="AZ5" s="671"/>
      <c r="BA5" s="671"/>
      <c r="BB5" s="671"/>
      <c r="BC5" s="120"/>
      <c r="BD5" s="120"/>
      <c r="BE5" s="671" t="s">
        <v>28</v>
      </c>
      <c r="BF5" s="671"/>
      <c r="BG5" s="671"/>
      <c r="BH5" s="671"/>
      <c r="BI5" s="671"/>
      <c r="BJ5" s="671"/>
      <c r="BK5" s="671"/>
      <c r="BL5" s="671"/>
      <c r="BM5" s="671"/>
      <c r="BN5" s="120"/>
      <c r="BO5" s="120"/>
      <c r="BP5" s="671" t="s">
        <v>28</v>
      </c>
      <c r="BQ5" s="671"/>
      <c r="BR5" s="671"/>
      <c r="BS5" s="671"/>
      <c r="BT5" s="671"/>
      <c r="BU5" s="671"/>
      <c r="BV5" s="671"/>
      <c r="BW5" s="671"/>
      <c r="BX5" s="671"/>
      <c r="BY5" s="120"/>
      <c r="BZ5" s="120"/>
      <c r="CA5" s="671" t="s">
        <v>28</v>
      </c>
      <c r="CB5" s="671"/>
      <c r="CC5" s="671"/>
      <c r="CD5" s="671"/>
      <c r="CE5" s="671"/>
      <c r="CF5" s="671"/>
      <c r="CG5" s="671"/>
      <c r="CH5" s="671"/>
      <c r="CI5" s="671"/>
      <c r="CJ5" s="120"/>
      <c r="CK5" s="120"/>
      <c r="CL5" s="671" t="s">
        <v>28</v>
      </c>
      <c r="CM5" s="671"/>
      <c r="CN5" s="671"/>
      <c r="CO5" s="671"/>
      <c r="CP5" s="671"/>
      <c r="CQ5" s="671"/>
      <c r="CR5" s="671"/>
      <c r="CS5" s="671"/>
      <c r="CT5" s="671"/>
      <c r="CU5" s="120"/>
      <c r="CV5" s="120"/>
      <c r="CW5" s="671" t="s">
        <v>28</v>
      </c>
      <c r="CX5" s="671"/>
      <c r="CY5" s="671"/>
      <c r="CZ5" s="671"/>
      <c r="DA5" s="671"/>
      <c r="DB5" s="671"/>
      <c r="DC5" s="671"/>
      <c r="DD5" s="671"/>
      <c r="DE5" s="671"/>
      <c r="DF5" s="120"/>
      <c r="DG5" s="120"/>
      <c r="DH5" s="671" t="s">
        <v>28</v>
      </c>
      <c r="DI5" s="671"/>
      <c r="DJ5" s="671"/>
      <c r="DK5" s="671"/>
      <c r="DL5" s="671"/>
      <c r="DM5" s="671"/>
      <c r="DN5" s="671"/>
      <c r="DO5" s="671"/>
      <c r="DP5" s="671"/>
      <c r="DQ5" s="120"/>
      <c r="DR5" s="120"/>
      <c r="DS5" s="671" t="s">
        <v>28</v>
      </c>
      <c r="DT5" s="671"/>
      <c r="DU5" s="671"/>
      <c r="DV5" s="671"/>
      <c r="DW5" s="671"/>
      <c r="DX5" s="671"/>
      <c r="DY5" s="671"/>
      <c r="DZ5" s="671"/>
      <c r="EA5" s="671"/>
      <c r="EB5" s="120"/>
      <c r="EC5" s="120"/>
      <c r="ED5" s="671" t="s">
        <v>28</v>
      </c>
      <c r="EE5" s="671"/>
      <c r="EF5" s="671"/>
      <c r="EG5" s="671"/>
      <c r="EH5" s="671"/>
      <c r="EI5" s="671"/>
      <c r="EJ5" s="671"/>
      <c r="EK5" s="671"/>
      <c r="EL5" s="671"/>
      <c r="EM5" s="120"/>
      <c r="EN5" s="120"/>
      <c r="EO5" s="671" t="s">
        <v>28</v>
      </c>
      <c r="EP5" s="671"/>
      <c r="EQ5" s="671"/>
      <c r="ER5" s="671"/>
      <c r="ES5" s="671"/>
      <c r="ET5" s="671"/>
      <c r="EU5" s="671"/>
      <c r="EV5" s="671"/>
      <c r="EW5" s="671"/>
      <c r="EX5" s="120"/>
      <c r="EY5" s="120"/>
      <c r="EZ5" s="671" t="s">
        <v>28</v>
      </c>
      <c r="FA5" s="671"/>
      <c r="FB5" s="671"/>
      <c r="FC5" s="671"/>
      <c r="FD5" s="671"/>
      <c r="FE5" s="671"/>
      <c r="FF5" s="671"/>
      <c r="FG5" s="671"/>
      <c r="FH5" s="671"/>
      <c r="FI5" s="120"/>
      <c r="FJ5" s="120"/>
      <c r="FK5" s="671" t="s">
        <v>28</v>
      </c>
      <c r="FL5" s="671"/>
      <c r="FM5" s="671"/>
      <c r="FN5" s="671"/>
      <c r="FO5" s="671"/>
      <c r="FP5" s="671"/>
      <c r="FQ5" s="671"/>
      <c r="FR5" s="671"/>
      <c r="FS5" s="671"/>
      <c r="FT5" s="120"/>
      <c r="FU5" s="120"/>
      <c r="FV5" s="671" t="s">
        <v>28</v>
      </c>
      <c r="FW5" s="671"/>
      <c r="FX5" s="671"/>
      <c r="FY5" s="671"/>
      <c r="FZ5" s="671"/>
      <c r="GA5" s="671"/>
      <c r="GB5" s="671"/>
      <c r="GC5" s="671"/>
      <c r="GD5" s="671"/>
      <c r="GE5" s="120"/>
      <c r="GF5" s="120"/>
      <c r="GG5" s="671" t="s">
        <v>28</v>
      </c>
      <c r="GH5" s="671"/>
      <c r="GI5" s="671"/>
      <c r="GJ5" s="671"/>
      <c r="GK5" s="671"/>
      <c r="GL5" s="671"/>
      <c r="GM5" s="671"/>
      <c r="GN5" s="671"/>
      <c r="GO5" s="671"/>
      <c r="GP5" s="120"/>
      <c r="GQ5" s="120"/>
      <c r="GR5" s="671" t="s">
        <v>28</v>
      </c>
      <c r="GS5" s="671"/>
      <c r="GT5" s="671"/>
      <c r="GU5" s="671"/>
      <c r="GV5" s="671"/>
      <c r="GW5" s="671"/>
      <c r="GX5" s="671"/>
      <c r="GY5" s="671"/>
      <c r="GZ5" s="671"/>
      <c r="HA5" s="120"/>
      <c r="HB5" s="120"/>
      <c r="HC5" s="671" t="s">
        <v>28</v>
      </c>
      <c r="HD5" s="671"/>
      <c r="HE5" s="671"/>
      <c r="HF5" s="671"/>
      <c r="HG5" s="671"/>
      <c r="HH5" s="671"/>
      <c r="HI5" s="671"/>
      <c r="HJ5" s="671"/>
      <c r="HK5" s="671"/>
      <c r="HL5" s="120"/>
      <c r="HM5" s="349"/>
      <c r="HN5" s="349"/>
      <c r="HO5" s="349"/>
      <c r="HP5" s="349"/>
      <c r="HQ5" s="349"/>
      <c r="HR5" s="349"/>
      <c r="HS5" s="349"/>
      <c r="HT5" s="349"/>
      <c r="HU5" s="349"/>
      <c r="HV5" s="349"/>
      <c r="HW5" s="22"/>
    </row>
    <row r="6" spans="1:431" ht="15.75" customHeight="1" x14ac:dyDescent="0.3">
      <c r="A6" s="120"/>
      <c r="B6" s="671"/>
      <c r="C6" s="671"/>
      <c r="D6" s="671"/>
      <c r="E6" s="671"/>
      <c r="F6" s="671"/>
      <c r="G6" s="671"/>
      <c r="H6" s="671"/>
      <c r="I6" s="671"/>
      <c r="J6" s="671"/>
      <c r="K6" s="120"/>
      <c r="L6" s="120"/>
      <c r="M6" s="671"/>
      <c r="N6" s="671"/>
      <c r="O6" s="671"/>
      <c r="P6" s="671"/>
      <c r="Q6" s="671"/>
      <c r="R6" s="671"/>
      <c r="S6" s="671"/>
      <c r="T6" s="671"/>
      <c r="U6" s="671"/>
      <c r="V6" s="120"/>
      <c r="W6" s="120"/>
      <c r="X6" s="671"/>
      <c r="Y6" s="671"/>
      <c r="Z6" s="671"/>
      <c r="AA6" s="671"/>
      <c r="AB6" s="671"/>
      <c r="AC6" s="671"/>
      <c r="AD6" s="671"/>
      <c r="AE6" s="671"/>
      <c r="AF6" s="671"/>
      <c r="AG6" s="120"/>
      <c r="AH6" s="120"/>
      <c r="AI6" s="671"/>
      <c r="AJ6" s="671"/>
      <c r="AK6" s="671"/>
      <c r="AL6" s="671"/>
      <c r="AM6" s="671"/>
      <c r="AN6" s="671"/>
      <c r="AO6" s="671"/>
      <c r="AP6" s="671"/>
      <c r="AQ6" s="671"/>
      <c r="AR6" s="120"/>
      <c r="AS6" s="120"/>
      <c r="AT6" s="671"/>
      <c r="AU6" s="671"/>
      <c r="AV6" s="671"/>
      <c r="AW6" s="671"/>
      <c r="AX6" s="671"/>
      <c r="AY6" s="671"/>
      <c r="AZ6" s="671"/>
      <c r="BA6" s="671"/>
      <c r="BB6" s="671"/>
      <c r="BC6" s="120"/>
      <c r="BD6" s="120"/>
      <c r="BE6" s="671"/>
      <c r="BF6" s="671"/>
      <c r="BG6" s="671"/>
      <c r="BH6" s="671"/>
      <c r="BI6" s="671"/>
      <c r="BJ6" s="671"/>
      <c r="BK6" s="671"/>
      <c r="BL6" s="671"/>
      <c r="BM6" s="671"/>
      <c r="BN6" s="120"/>
      <c r="BO6" s="120"/>
      <c r="BP6" s="671"/>
      <c r="BQ6" s="671"/>
      <c r="BR6" s="671"/>
      <c r="BS6" s="671"/>
      <c r="BT6" s="671"/>
      <c r="BU6" s="671"/>
      <c r="BV6" s="671"/>
      <c r="BW6" s="671"/>
      <c r="BX6" s="671"/>
      <c r="BY6" s="120"/>
      <c r="BZ6" s="120"/>
      <c r="CA6" s="671"/>
      <c r="CB6" s="671"/>
      <c r="CC6" s="671"/>
      <c r="CD6" s="671"/>
      <c r="CE6" s="671"/>
      <c r="CF6" s="671"/>
      <c r="CG6" s="671"/>
      <c r="CH6" s="671"/>
      <c r="CI6" s="671"/>
      <c r="CJ6" s="120"/>
      <c r="CK6" s="120"/>
      <c r="CL6" s="671"/>
      <c r="CM6" s="671"/>
      <c r="CN6" s="671"/>
      <c r="CO6" s="671"/>
      <c r="CP6" s="671"/>
      <c r="CQ6" s="671"/>
      <c r="CR6" s="671"/>
      <c r="CS6" s="671"/>
      <c r="CT6" s="671"/>
      <c r="CU6" s="120"/>
      <c r="CV6" s="120"/>
      <c r="CW6" s="671"/>
      <c r="CX6" s="671"/>
      <c r="CY6" s="671"/>
      <c r="CZ6" s="671"/>
      <c r="DA6" s="671"/>
      <c r="DB6" s="671"/>
      <c r="DC6" s="671"/>
      <c r="DD6" s="671"/>
      <c r="DE6" s="671"/>
      <c r="DF6" s="120"/>
      <c r="DG6" s="120"/>
      <c r="DH6" s="671"/>
      <c r="DI6" s="671"/>
      <c r="DJ6" s="671"/>
      <c r="DK6" s="671"/>
      <c r="DL6" s="671"/>
      <c r="DM6" s="671"/>
      <c r="DN6" s="671"/>
      <c r="DO6" s="671"/>
      <c r="DP6" s="671"/>
      <c r="DQ6" s="120"/>
      <c r="DR6" s="120"/>
      <c r="DS6" s="671"/>
      <c r="DT6" s="671"/>
      <c r="DU6" s="671"/>
      <c r="DV6" s="671"/>
      <c r="DW6" s="671"/>
      <c r="DX6" s="671"/>
      <c r="DY6" s="671"/>
      <c r="DZ6" s="671"/>
      <c r="EA6" s="671"/>
      <c r="EB6" s="120"/>
      <c r="EC6" s="120"/>
      <c r="ED6" s="671"/>
      <c r="EE6" s="671"/>
      <c r="EF6" s="671"/>
      <c r="EG6" s="671"/>
      <c r="EH6" s="671"/>
      <c r="EI6" s="671"/>
      <c r="EJ6" s="671"/>
      <c r="EK6" s="671"/>
      <c r="EL6" s="671"/>
      <c r="EM6" s="120"/>
      <c r="EN6" s="120"/>
      <c r="EO6" s="671"/>
      <c r="EP6" s="671"/>
      <c r="EQ6" s="671"/>
      <c r="ER6" s="671"/>
      <c r="ES6" s="671"/>
      <c r="ET6" s="671"/>
      <c r="EU6" s="671"/>
      <c r="EV6" s="671"/>
      <c r="EW6" s="671"/>
      <c r="EX6" s="120"/>
      <c r="EY6" s="120"/>
      <c r="EZ6" s="671"/>
      <c r="FA6" s="671"/>
      <c r="FB6" s="671"/>
      <c r="FC6" s="671"/>
      <c r="FD6" s="671"/>
      <c r="FE6" s="671"/>
      <c r="FF6" s="671"/>
      <c r="FG6" s="671"/>
      <c r="FH6" s="671"/>
      <c r="FI6" s="120"/>
      <c r="FJ6" s="120"/>
      <c r="FK6" s="671"/>
      <c r="FL6" s="671"/>
      <c r="FM6" s="671"/>
      <c r="FN6" s="671"/>
      <c r="FO6" s="671"/>
      <c r="FP6" s="671"/>
      <c r="FQ6" s="671"/>
      <c r="FR6" s="671"/>
      <c r="FS6" s="671"/>
      <c r="FT6" s="120"/>
      <c r="FU6" s="120"/>
      <c r="FV6" s="671"/>
      <c r="FW6" s="671"/>
      <c r="FX6" s="671"/>
      <c r="FY6" s="671"/>
      <c r="FZ6" s="671"/>
      <c r="GA6" s="671"/>
      <c r="GB6" s="671"/>
      <c r="GC6" s="671"/>
      <c r="GD6" s="671"/>
      <c r="GE6" s="120"/>
      <c r="GF6" s="120"/>
      <c r="GG6" s="671"/>
      <c r="GH6" s="671"/>
      <c r="GI6" s="671"/>
      <c r="GJ6" s="671"/>
      <c r="GK6" s="671"/>
      <c r="GL6" s="671"/>
      <c r="GM6" s="671"/>
      <c r="GN6" s="671"/>
      <c r="GO6" s="671"/>
      <c r="GP6" s="120"/>
      <c r="GQ6" s="120"/>
      <c r="GR6" s="671"/>
      <c r="GS6" s="671"/>
      <c r="GT6" s="671"/>
      <c r="GU6" s="671"/>
      <c r="GV6" s="671"/>
      <c r="GW6" s="671"/>
      <c r="GX6" s="671"/>
      <c r="GY6" s="671"/>
      <c r="GZ6" s="671"/>
      <c r="HA6" s="120"/>
      <c r="HB6" s="120"/>
      <c r="HC6" s="671"/>
      <c r="HD6" s="671"/>
      <c r="HE6" s="671"/>
      <c r="HF6" s="671"/>
      <c r="HG6" s="671"/>
      <c r="HH6" s="671"/>
      <c r="HI6" s="671"/>
      <c r="HJ6" s="671"/>
      <c r="HK6" s="671"/>
      <c r="HL6" s="120"/>
      <c r="HM6" s="349"/>
      <c r="HN6" s="349"/>
      <c r="HO6" s="349"/>
      <c r="HP6" s="349"/>
      <c r="HQ6" s="349"/>
      <c r="HR6" s="349"/>
      <c r="HS6" s="349"/>
      <c r="HT6" s="349"/>
      <c r="HU6" s="349"/>
      <c r="HV6" s="349"/>
      <c r="HW6" s="22"/>
    </row>
    <row r="7" spans="1:431" s="17" customFormat="1" ht="15" customHeight="1" x14ac:dyDescent="0.3">
      <c r="A7" s="120"/>
      <c r="B7" s="671"/>
      <c r="C7" s="671"/>
      <c r="D7" s="671"/>
      <c r="E7" s="671"/>
      <c r="F7" s="671"/>
      <c r="G7" s="671"/>
      <c r="H7" s="671"/>
      <c r="I7" s="671"/>
      <c r="J7" s="671"/>
      <c r="K7" s="120"/>
      <c r="L7" s="120"/>
      <c r="M7" s="671"/>
      <c r="N7" s="671"/>
      <c r="O7" s="671"/>
      <c r="P7" s="671"/>
      <c r="Q7" s="671"/>
      <c r="R7" s="671"/>
      <c r="S7" s="671"/>
      <c r="T7" s="671"/>
      <c r="U7" s="671"/>
      <c r="V7" s="120"/>
      <c r="W7" s="120"/>
      <c r="X7" s="671"/>
      <c r="Y7" s="671"/>
      <c r="Z7" s="671"/>
      <c r="AA7" s="671"/>
      <c r="AB7" s="671"/>
      <c r="AC7" s="671"/>
      <c r="AD7" s="671"/>
      <c r="AE7" s="671"/>
      <c r="AF7" s="671"/>
      <c r="AG7" s="120"/>
      <c r="AH7" s="120"/>
      <c r="AI7" s="671"/>
      <c r="AJ7" s="671"/>
      <c r="AK7" s="671"/>
      <c r="AL7" s="671"/>
      <c r="AM7" s="671"/>
      <c r="AN7" s="671"/>
      <c r="AO7" s="671"/>
      <c r="AP7" s="671"/>
      <c r="AQ7" s="671"/>
      <c r="AR7" s="120"/>
      <c r="AS7" s="120"/>
      <c r="AT7" s="671"/>
      <c r="AU7" s="671"/>
      <c r="AV7" s="671"/>
      <c r="AW7" s="671"/>
      <c r="AX7" s="671"/>
      <c r="AY7" s="671"/>
      <c r="AZ7" s="671"/>
      <c r="BA7" s="671"/>
      <c r="BB7" s="671"/>
      <c r="BC7" s="120"/>
      <c r="BD7" s="120"/>
      <c r="BE7" s="671"/>
      <c r="BF7" s="671"/>
      <c r="BG7" s="671"/>
      <c r="BH7" s="671"/>
      <c r="BI7" s="671"/>
      <c r="BJ7" s="671"/>
      <c r="BK7" s="671"/>
      <c r="BL7" s="671"/>
      <c r="BM7" s="671"/>
      <c r="BN7" s="120"/>
      <c r="BO7" s="120"/>
      <c r="BP7" s="671"/>
      <c r="BQ7" s="671"/>
      <c r="BR7" s="671"/>
      <c r="BS7" s="671"/>
      <c r="BT7" s="671"/>
      <c r="BU7" s="671"/>
      <c r="BV7" s="671"/>
      <c r="BW7" s="671"/>
      <c r="BX7" s="671"/>
      <c r="BY7" s="120"/>
      <c r="BZ7" s="120"/>
      <c r="CA7" s="671"/>
      <c r="CB7" s="671"/>
      <c r="CC7" s="671"/>
      <c r="CD7" s="671"/>
      <c r="CE7" s="671"/>
      <c r="CF7" s="671"/>
      <c r="CG7" s="671"/>
      <c r="CH7" s="671"/>
      <c r="CI7" s="671"/>
      <c r="CJ7" s="120"/>
      <c r="CK7" s="120"/>
      <c r="CL7" s="671"/>
      <c r="CM7" s="671"/>
      <c r="CN7" s="671"/>
      <c r="CO7" s="671"/>
      <c r="CP7" s="671"/>
      <c r="CQ7" s="671"/>
      <c r="CR7" s="671"/>
      <c r="CS7" s="671"/>
      <c r="CT7" s="671"/>
      <c r="CU7" s="120"/>
      <c r="CV7" s="120"/>
      <c r="CW7" s="671"/>
      <c r="CX7" s="671"/>
      <c r="CY7" s="671"/>
      <c r="CZ7" s="671"/>
      <c r="DA7" s="671"/>
      <c r="DB7" s="671"/>
      <c r="DC7" s="671"/>
      <c r="DD7" s="671"/>
      <c r="DE7" s="671"/>
      <c r="DF7" s="120"/>
      <c r="DG7" s="120"/>
      <c r="DH7" s="671"/>
      <c r="DI7" s="671"/>
      <c r="DJ7" s="671"/>
      <c r="DK7" s="671"/>
      <c r="DL7" s="671"/>
      <c r="DM7" s="671"/>
      <c r="DN7" s="671"/>
      <c r="DO7" s="671"/>
      <c r="DP7" s="671"/>
      <c r="DQ7" s="120"/>
      <c r="DR7" s="120"/>
      <c r="DS7" s="671"/>
      <c r="DT7" s="671"/>
      <c r="DU7" s="671"/>
      <c r="DV7" s="671"/>
      <c r="DW7" s="671"/>
      <c r="DX7" s="671"/>
      <c r="DY7" s="671"/>
      <c r="DZ7" s="671"/>
      <c r="EA7" s="671"/>
      <c r="EB7" s="120"/>
      <c r="EC7" s="120"/>
      <c r="ED7" s="671"/>
      <c r="EE7" s="671"/>
      <c r="EF7" s="671"/>
      <c r="EG7" s="671"/>
      <c r="EH7" s="671"/>
      <c r="EI7" s="671"/>
      <c r="EJ7" s="671"/>
      <c r="EK7" s="671"/>
      <c r="EL7" s="671"/>
      <c r="EM7" s="120"/>
      <c r="EN7" s="120"/>
      <c r="EO7" s="671"/>
      <c r="EP7" s="671"/>
      <c r="EQ7" s="671"/>
      <c r="ER7" s="671"/>
      <c r="ES7" s="671"/>
      <c r="ET7" s="671"/>
      <c r="EU7" s="671"/>
      <c r="EV7" s="671"/>
      <c r="EW7" s="671"/>
      <c r="EX7" s="120"/>
      <c r="EY7" s="120"/>
      <c r="EZ7" s="671"/>
      <c r="FA7" s="671"/>
      <c r="FB7" s="671"/>
      <c r="FC7" s="671"/>
      <c r="FD7" s="671"/>
      <c r="FE7" s="671"/>
      <c r="FF7" s="671"/>
      <c r="FG7" s="671"/>
      <c r="FH7" s="671"/>
      <c r="FI7" s="120"/>
      <c r="FJ7" s="120"/>
      <c r="FK7" s="671"/>
      <c r="FL7" s="671"/>
      <c r="FM7" s="671"/>
      <c r="FN7" s="671"/>
      <c r="FO7" s="671"/>
      <c r="FP7" s="671"/>
      <c r="FQ7" s="671"/>
      <c r="FR7" s="671"/>
      <c r="FS7" s="671"/>
      <c r="FT7" s="120"/>
      <c r="FU7" s="120"/>
      <c r="FV7" s="671"/>
      <c r="FW7" s="671"/>
      <c r="FX7" s="671"/>
      <c r="FY7" s="671"/>
      <c r="FZ7" s="671"/>
      <c r="GA7" s="671"/>
      <c r="GB7" s="671"/>
      <c r="GC7" s="671"/>
      <c r="GD7" s="671"/>
      <c r="GE7" s="120"/>
      <c r="GF7" s="120"/>
      <c r="GG7" s="671"/>
      <c r="GH7" s="671"/>
      <c r="GI7" s="671"/>
      <c r="GJ7" s="671"/>
      <c r="GK7" s="671"/>
      <c r="GL7" s="671"/>
      <c r="GM7" s="671"/>
      <c r="GN7" s="671"/>
      <c r="GO7" s="671"/>
      <c r="GP7" s="120"/>
      <c r="GQ7" s="120"/>
      <c r="GR7" s="671"/>
      <c r="GS7" s="671"/>
      <c r="GT7" s="671"/>
      <c r="GU7" s="671"/>
      <c r="GV7" s="671"/>
      <c r="GW7" s="671"/>
      <c r="GX7" s="671"/>
      <c r="GY7" s="671"/>
      <c r="GZ7" s="671"/>
      <c r="HA7" s="120"/>
      <c r="HB7" s="120"/>
      <c r="HC7" s="671"/>
      <c r="HD7" s="671"/>
      <c r="HE7" s="671"/>
      <c r="HF7" s="671"/>
      <c r="HG7" s="671"/>
      <c r="HH7" s="671"/>
      <c r="HI7" s="671"/>
      <c r="HJ7" s="671"/>
      <c r="HK7" s="671"/>
      <c r="HL7" s="120"/>
      <c r="HM7" s="349"/>
      <c r="HN7" s="349"/>
      <c r="HO7" s="349"/>
      <c r="HP7" s="349"/>
      <c r="HQ7" s="349"/>
      <c r="HR7" s="349"/>
      <c r="HS7" s="349"/>
      <c r="HT7" s="349"/>
      <c r="HU7" s="349"/>
      <c r="HV7" s="349"/>
      <c r="HW7" s="22"/>
      <c r="HX7" s="236"/>
      <c r="HY7" s="236"/>
      <c r="HZ7" s="236"/>
      <c r="IA7" s="236"/>
      <c r="IB7" s="236"/>
      <c r="IC7" s="236"/>
      <c r="ID7" s="236"/>
      <c r="IE7" s="236"/>
      <c r="IF7" s="236"/>
      <c r="IG7" s="236"/>
      <c r="IH7" s="236"/>
      <c r="II7" s="236"/>
      <c r="IJ7" s="236"/>
      <c r="IK7" s="236"/>
      <c r="IL7" s="236"/>
      <c r="IM7" s="236"/>
      <c r="IN7" s="236"/>
      <c r="IO7" s="236"/>
      <c r="IP7" s="236"/>
      <c r="IQ7" s="236"/>
      <c r="IR7" s="236"/>
      <c r="IS7" s="236"/>
      <c r="IT7" s="236"/>
      <c r="IU7" s="236"/>
      <c r="IV7" s="236"/>
      <c r="IW7" s="236"/>
      <c r="IX7" s="236"/>
      <c r="IY7" s="236"/>
      <c r="IZ7" s="236"/>
      <c r="JA7" s="236"/>
      <c r="JB7" s="236"/>
      <c r="JC7" s="236"/>
      <c r="JD7" s="236"/>
      <c r="JE7" s="236"/>
      <c r="JF7" s="236"/>
      <c r="JG7" s="236"/>
      <c r="JH7" s="236"/>
      <c r="JI7" s="236"/>
      <c r="JJ7" s="236"/>
      <c r="JK7" s="236"/>
      <c r="JL7" s="236"/>
      <c r="JM7" s="236"/>
      <c r="JN7" s="236"/>
      <c r="JO7" s="236"/>
      <c r="JP7" s="236"/>
      <c r="JQ7" s="236"/>
      <c r="JR7" s="236"/>
      <c r="JS7" s="236"/>
      <c r="JT7" s="236"/>
      <c r="JU7" s="236"/>
      <c r="JV7" s="236"/>
      <c r="JW7" s="236"/>
      <c r="JX7" s="236"/>
      <c r="JY7" s="236"/>
      <c r="JZ7" s="236"/>
      <c r="KA7" s="236"/>
      <c r="KB7" s="236"/>
      <c r="KC7" s="236"/>
      <c r="KD7" s="236"/>
      <c r="KE7" s="236"/>
      <c r="KF7" s="236"/>
      <c r="KG7" s="236"/>
      <c r="KH7" s="236"/>
      <c r="KI7" s="236"/>
      <c r="KJ7" s="236"/>
      <c r="KK7" s="236"/>
      <c r="KL7" s="236"/>
      <c r="KM7" s="236"/>
      <c r="KN7" s="236"/>
      <c r="KO7" s="236"/>
      <c r="KP7" s="236"/>
      <c r="KQ7" s="236"/>
      <c r="KR7" s="236"/>
      <c r="KS7" s="236"/>
      <c r="KT7" s="236"/>
      <c r="KU7" s="236"/>
      <c r="KV7" s="236"/>
      <c r="KW7" s="236"/>
      <c r="KX7" s="236"/>
      <c r="KY7" s="236"/>
      <c r="KZ7" s="236"/>
      <c r="LA7" s="236"/>
      <c r="LB7" s="236"/>
      <c r="LC7" s="236"/>
      <c r="LD7" s="236"/>
      <c r="LE7" s="236"/>
      <c r="LF7" s="236"/>
      <c r="LG7" s="236"/>
      <c r="LH7" s="236"/>
      <c r="LI7" s="236"/>
      <c r="LJ7" s="236"/>
      <c r="LK7" s="236"/>
      <c r="LL7" s="236"/>
      <c r="LM7" s="236"/>
      <c r="LN7" s="236"/>
      <c r="LO7" s="236"/>
      <c r="LP7" s="236"/>
      <c r="LQ7" s="236"/>
      <c r="LR7" s="236"/>
      <c r="LS7" s="236"/>
      <c r="LT7" s="236"/>
      <c r="LU7" s="236"/>
      <c r="LV7" s="236"/>
      <c r="LW7" s="236"/>
      <c r="LX7" s="236"/>
      <c r="LY7" s="236"/>
      <c r="LZ7" s="236"/>
      <c r="MA7" s="236"/>
      <c r="MB7" s="236"/>
      <c r="MC7" s="236"/>
      <c r="MD7" s="236"/>
      <c r="ME7" s="236"/>
      <c r="MF7" s="236"/>
      <c r="MG7" s="236"/>
      <c r="MH7" s="236"/>
      <c r="MI7" s="236"/>
      <c r="MJ7" s="236"/>
      <c r="MK7" s="236"/>
      <c r="ML7" s="236"/>
      <c r="MM7" s="236"/>
      <c r="MN7" s="236"/>
      <c r="MO7" s="236"/>
      <c r="MP7" s="236"/>
      <c r="MQ7" s="236"/>
      <c r="MR7" s="236"/>
      <c r="MS7" s="236"/>
      <c r="MT7" s="236"/>
      <c r="MU7" s="236"/>
      <c r="MV7" s="236"/>
      <c r="MW7" s="236"/>
      <c r="MX7" s="236"/>
      <c r="MY7" s="236"/>
      <c r="MZ7" s="236"/>
      <c r="NA7" s="236"/>
      <c r="NB7" s="236"/>
      <c r="NC7" s="236"/>
      <c r="ND7" s="236"/>
      <c r="NE7" s="236"/>
      <c r="NF7" s="236"/>
      <c r="NG7" s="236"/>
      <c r="NH7" s="236"/>
      <c r="NI7" s="236"/>
      <c r="NJ7" s="236"/>
      <c r="NK7" s="236"/>
      <c r="NL7" s="236"/>
      <c r="NM7" s="236"/>
      <c r="NN7" s="236"/>
      <c r="NO7" s="236"/>
      <c r="NP7" s="236"/>
      <c r="NQ7" s="236"/>
      <c r="NR7" s="236"/>
      <c r="NS7" s="236"/>
      <c r="NT7" s="236"/>
      <c r="NU7" s="236"/>
      <c r="NV7" s="236"/>
      <c r="NW7" s="236"/>
      <c r="NX7" s="236"/>
      <c r="NY7" s="236"/>
      <c r="NZ7" s="236"/>
      <c r="OA7" s="236"/>
      <c r="OB7" s="236"/>
      <c r="OC7" s="236"/>
      <c r="OD7" s="236"/>
      <c r="OE7" s="236"/>
      <c r="OF7" s="236"/>
      <c r="OG7" s="236"/>
      <c r="OH7" s="236"/>
      <c r="OI7" s="236"/>
      <c r="OJ7" s="236"/>
      <c r="OK7" s="236"/>
      <c r="OL7" s="236"/>
      <c r="OM7" s="236"/>
      <c r="ON7" s="236"/>
      <c r="OO7" s="236"/>
      <c r="OP7" s="236"/>
      <c r="OQ7" s="236"/>
      <c r="OR7" s="236"/>
      <c r="OS7" s="236"/>
      <c r="OT7" s="236"/>
      <c r="OU7" s="236"/>
      <c r="OV7" s="236"/>
      <c r="OW7" s="236"/>
      <c r="OX7" s="236"/>
      <c r="OY7" s="236"/>
      <c r="OZ7" s="236"/>
      <c r="PA7" s="236"/>
      <c r="PB7" s="236"/>
      <c r="PC7" s="236"/>
      <c r="PD7" s="236"/>
      <c r="PE7" s="236"/>
      <c r="PF7" s="236"/>
      <c r="PG7" s="236"/>
      <c r="PH7" s="236"/>
      <c r="PI7" s="236"/>
      <c r="PJ7" s="236"/>
      <c r="PK7" s="236"/>
      <c r="PL7" s="236"/>
      <c r="PM7" s="236"/>
      <c r="PN7" s="236"/>
      <c r="PO7" s="236"/>
    </row>
    <row r="8" spans="1:431" s="17" customFormat="1" ht="15" customHeight="1" x14ac:dyDescent="0.3">
      <c r="A8" s="59"/>
      <c r="B8" s="59"/>
      <c r="C8" s="673" t="s">
        <v>99</v>
      </c>
      <c r="D8" s="673"/>
      <c r="E8" s="596" t="e">
        <f>#REF!</f>
        <v>#REF!</v>
      </c>
      <c r="F8" s="596"/>
      <c r="G8" s="596"/>
      <c r="H8" s="59"/>
      <c r="I8" s="59"/>
      <c r="J8" s="59"/>
      <c r="K8" s="59"/>
      <c r="L8" s="59"/>
      <c r="M8" s="59"/>
      <c r="N8" s="673" t="s">
        <v>99</v>
      </c>
      <c r="O8" s="673"/>
      <c r="P8" s="596" t="e">
        <f>#REF!</f>
        <v>#REF!</v>
      </c>
      <c r="Q8" s="596"/>
      <c r="R8" s="596"/>
      <c r="S8" s="59"/>
      <c r="T8" s="59"/>
      <c r="U8" s="59"/>
      <c r="V8" s="60"/>
      <c r="W8" s="59"/>
      <c r="X8" s="59"/>
      <c r="Y8" s="673" t="s">
        <v>99</v>
      </c>
      <c r="Z8" s="673"/>
      <c r="AA8" s="596" t="e">
        <f>#REF!</f>
        <v>#REF!</v>
      </c>
      <c r="AB8" s="596"/>
      <c r="AC8" s="596"/>
      <c r="AD8" s="356"/>
      <c r="AE8" s="356"/>
      <c r="AF8" s="59"/>
      <c r="AG8" s="59"/>
      <c r="AH8" s="59"/>
      <c r="AI8" s="59"/>
      <c r="AJ8" s="673" t="s">
        <v>99</v>
      </c>
      <c r="AK8" s="673"/>
      <c r="AL8" s="596" t="e">
        <f>#REF!</f>
        <v>#REF!</v>
      </c>
      <c r="AM8" s="596"/>
      <c r="AN8" s="596"/>
      <c r="AO8" s="59"/>
      <c r="AP8" s="59"/>
      <c r="AQ8" s="59"/>
      <c r="AR8" s="60"/>
      <c r="AS8" s="59"/>
      <c r="AT8" s="59"/>
      <c r="AU8" s="673" t="s">
        <v>99</v>
      </c>
      <c r="AV8" s="673"/>
      <c r="AW8" s="596" t="e">
        <f>#REF!</f>
        <v>#REF!</v>
      </c>
      <c r="AX8" s="596"/>
      <c r="AY8" s="596"/>
      <c r="AZ8" s="59"/>
      <c r="BA8" s="59"/>
      <c r="BB8" s="59"/>
      <c r="BC8" s="59"/>
      <c r="BD8" s="59"/>
      <c r="BE8" s="59"/>
      <c r="BF8" s="673" t="s">
        <v>99</v>
      </c>
      <c r="BG8" s="673"/>
      <c r="BH8" s="596" t="e">
        <f>#REF!</f>
        <v>#REF!</v>
      </c>
      <c r="BI8" s="596"/>
      <c r="BJ8" s="596"/>
      <c r="BK8" s="59"/>
      <c r="BL8" s="59"/>
      <c r="BM8" s="59"/>
      <c r="BN8" s="60"/>
      <c r="BO8" s="59"/>
      <c r="BP8" s="59"/>
      <c r="BQ8" s="673" t="s">
        <v>99</v>
      </c>
      <c r="BR8" s="673"/>
      <c r="BS8" s="596" t="e">
        <f>#REF!</f>
        <v>#REF!</v>
      </c>
      <c r="BT8" s="596"/>
      <c r="BU8" s="596"/>
      <c r="BV8" s="59"/>
      <c r="BW8" s="59"/>
      <c r="BX8" s="59"/>
      <c r="BY8" s="59"/>
      <c r="BZ8" s="59"/>
      <c r="CA8" s="59"/>
      <c r="CB8" s="673" t="s">
        <v>99</v>
      </c>
      <c r="CC8" s="673"/>
      <c r="CD8" s="596" t="e">
        <f>#REF!</f>
        <v>#REF!</v>
      </c>
      <c r="CE8" s="596"/>
      <c r="CF8" s="596"/>
      <c r="CG8" s="59"/>
      <c r="CH8" s="59"/>
      <c r="CI8" s="59"/>
      <c r="CJ8" s="60"/>
      <c r="CK8" s="59"/>
      <c r="CL8" s="59"/>
      <c r="CM8" s="673" t="s">
        <v>99</v>
      </c>
      <c r="CN8" s="673"/>
      <c r="CO8" s="596" t="e">
        <f>#REF!</f>
        <v>#REF!</v>
      </c>
      <c r="CP8" s="596"/>
      <c r="CQ8" s="596"/>
      <c r="CR8" s="59"/>
      <c r="CS8" s="59"/>
      <c r="CT8" s="59"/>
      <c r="CU8" s="59"/>
      <c r="CV8" s="59"/>
      <c r="CW8" s="59"/>
      <c r="CX8" s="673" t="s">
        <v>99</v>
      </c>
      <c r="CY8" s="673"/>
      <c r="CZ8" s="596" t="e">
        <f>#REF!</f>
        <v>#REF!</v>
      </c>
      <c r="DA8" s="596"/>
      <c r="DB8" s="596"/>
      <c r="DC8" s="59"/>
      <c r="DD8" s="59"/>
      <c r="DE8" s="59"/>
      <c r="DF8" s="60"/>
      <c r="DG8" s="59"/>
      <c r="DH8" s="59"/>
      <c r="DI8" s="673" t="s">
        <v>99</v>
      </c>
      <c r="DJ8" s="673"/>
      <c r="DK8" s="596" t="e">
        <f>#REF!</f>
        <v>#REF!</v>
      </c>
      <c r="DL8" s="596"/>
      <c r="DM8" s="596"/>
      <c r="DN8" s="59"/>
      <c r="DO8" s="59"/>
      <c r="DP8" s="59"/>
      <c r="DQ8" s="59"/>
      <c r="DR8" s="59"/>
      <c r="DS8" s="59"/>
      <c r="DT8" s="673" t="s">
        <v>99</v>
      </c>
      <c r="DU8" s="673"/>
      <c r="DV8" s="596" t="e">
        <f>#REF!</f>
        <v>#REF!</v>
      </c>
      <c r="DW8" s="596"/>
      <c r="DX8" s="596"/>
      <c r="DY8" s="59"/>
      <c r="DZ8" s="59"/>
      <c r="EA8" s="59"/>
      <c r="EB8" s="60"/>
      <c r="EC8" s="59"/>
      <c r="ED8" s="59"/>
      <c r="EE8" s="673" t="s">
        <v>99</v>
      </c>
      <c r="EF8" s="673"/>
      <c r="EG8" s="596" t="e">
        <f>#REF!</f>
        <v>#REF!</v>
      </c>
      <c r="EH8" s="596"/>
      <c r="EI8" s="596"/>
      <c r="EJ8" s="59"/>
      <c r="EK8" s="59"/>
      <c r="EL8" s="59"/>
      <c r="EM8" s="59"/>
      <c r="EN8" s="59"/>
      <c r="EO8" s="59"/>
      <c r="EP8" s="673" t="s">
        <v>99</v>
      </c>
      <c r="EQ8" s="673"/>
      <c r="ER8" s="596" t="e">
        <f>#REF!</f>
        <v>#REF!</v>
      </c>
      <c r="ES8" s="596"/>
      <c r="ET8" s="596"/>
      <c r="EU8" s="59"/>
      <c r="EV8" s="59"/>
      <c r="EW8" s="59"/>
      <c r="EX8" s="60"/>
      <c r="EY8" s="59"/>
      <c r="EZ8" s="59"/>
      <c r="FA8" s="673" t="s">
        <v>99</v>
      </c>
      <c r="FB8" s="673"/>
      <c r="FC8" s="596" t="e">
        <f>#REF!</f>
        <v>#REF!</v>
      </c>
      <c r="FD8" s="596"/>
      <c r="FE8" s="596"/>
      <c r="FF8" s="59"/>
      <c r="FG8" s="59"/>
      <c r="FH8" s="59"/>
      <c r="FI8" s="59"/>
      <c r="FJ8" s="59"/>
      <c r="FK8" s="59"/>
      <c r="FL8" s="673" t="s">
        <v>99</v>
      </c>
      <c r="FM8" s="673"/>
      <c r="FN8" s="596" t="e">
        <f>#REF!</f>
        <v>#REF!</v>
      </c>
      <c r="FO8" s="596"/>
      <c r="FP8" s="596"/>
      <c r="FQ8" s="59"/>
      <c r="FR8" s="59"/>
      <c r="FS8" s="59"/>
      <c r="FT8" s="60"/>
      <c r="FU8" s="59"/>
      <c r="FV8" s="59"/>
      <c r="FW8" s="673" t="s">
        <v>99</v>
      </c>
      <c r="FX8" s="673"/>
      <c r="FY8" s="596" t="e">
        <f>#REF!</f>
        <v>#REF!</v>
      </c>
      <c r="FZ8" s="596"/>
      <c r="GA8" s="596"/>
      <c r="GB8" s="59"/>
      <c r="GC8" s="59"/>
      <c r="GD8" s="59"/>
      <c r="GE8" s="59"/>
      <c r="GF8" s="59"/>
      <c r="GG8" s="59"/>
      <c r="GH8" s="673" t="s">
        <v>99</v>
      </c>
      <c r="GI8" s="673"/>
      <c r="GJ8" s="596" t="e">
        <f>#REF!</f>
        <v>#REF!</v>
      </c>
      <c r="GK8" s="596"/>
      <c r="GL8" s="596"/>
      <c r="GM8" s="59"/>
      <c r="GN8" s="59"/>
      <c r="GO8" s="59"/>
      <c r="GP8" s="60"/>
      <c r="GQ8" s="59"/>
      <c r="GR8" s="59"/>
      <c r="GS8" s="673" t="s">
        <v>99</v>
      </c>
      <c r="GT8" s="673"/>
      <c r="GU8" s="596" t="e">
        <f>#REF!</f>
        <v>#REF!</v>
      </c>
      <c r="GV8" s="596"/>
      <c r="GW8" s="596"/>
      <c r="GX8" s="59"/>
      <c r="GY8" s="59"/>
      <c r="GZ8" s="59"/>
      <c r="HA8" s="59"/>
      <c r="HB8" s="59"/>
      <c r="HC8" s="59"/>
      <c r="HD8" s="673" t="s">
        <v>99</v>
      </c>
      <c r="HE8" s="673"/>
      <c r="HF8" s="596" t="e">
        <f>#REF!</f>
        <v>#REF!</v>
      </c>
      <c r="HG8" s="596"/>
      <c r="HH8" s="596"/>
      <c r="HI8" s="59"/>
      <c r="HJ8" s="59"/>
      <c r="HK8" s="59"/>
      <c r="HL8" s="60"/>
      <c r="HM8" s="60"/>
      <c r="HN8" s="60"/>
      <c r="HO8" s="60"/>
      <c r="HP8" s="60"/>
      <c r="HQ8" s="60"/>
      <c r="HR8" s="60"/>
      <c r="HS8" s="60"/>
      <c r="HT8" s="60"/>
      <c r="HU8" s="60"/>
      <c r="HV8" s="60"/>
      <c r="HW8" s="22"/>
      <c r="HX8" s="236"/>
      <c r="HY8" s="236"/>
      <c r="HZ8" s="236"/>
      <c r="IA8" s="236"/>
      <c r="IB8" s="236"/>
      <c r="IC8" s="236"/>
      <c r="ID8" s="236"/>
      <c r="IE8" s="236"/>
      <c r="IF8" s="236"/>
      <c r="IG8" s="236"/>
      <c r="IH8" s="236"/>
      <c r="II8" s="236"/>
      <c r="IJ8" s="236"/>
      <c r="IK8" s="236"/>
      <c r="IL8" s="236"/>
      <c r="IM8" s="236"/>
      <c r="IN8" s="236"/>
      <c r="IO8" s="236"/>
      <c r="IP8" s="236"/>
      <c r="IQ8" s="236"/>
      <c r="IR8" s="236"/>
      <c r="IS8" s="236"/>
      <c r="IT8" s="236"/>
      <c r="IU8" s="236"/>
      <c r="IV8" s="236"/>
      <c r="IW8" s="236"/>
      <c r="IX8" s="236"/>
      <c r="IY8" s="236"/>
      <c r="IZ8" s="236"/>
      <c r="JA8" s="236"/>
      <c r="JB8" s="236"/>
      <c r="JC8" s="236"/>
      <c r="JD8" s="236"/>
      <c r="JE8" s="236"/>
      <c r="JF8" s="236"/>
      <c r="JG8" s="236"/>
      <c r="JH8" s="236"/>
      <c r="JI8" s="236"/>
      <c r="JJ8" s="236"/>
      <c r="JK8" s="236"/>
      <c r="JL8" s="236"/>
      <c r="JM8" s="236"/>
      <c r="JN8" s="236"/>
      <c r="JO8" s="236"/>
      <c r="JP8" s="236"/>
      <c r="JQ8" s="236"/>
      <c r="JR8" s="236"/>
      <c r="JS8" s="236"/>
      <c r="JT8" s="236"/>
      <c r="JU8" s="236"/>
      <c r="JV8" s="236"/>
      <c r="JW8" s="236"/>
      <c r="JX8" s="236"/>
      <c r="JY8" s="236"/>
      <c r="JZ8" s="236"/>
      <c r="KA8" s="236"/>
      <c r="KB8" s="236"/>
      <c r="KC8" s="236"/>
      <c r="KD8" s="236"/>
      <c r="KE8" s="236"/>
      <c r="KF8" s="236"/>
      <c r="KG8" s="236"/>
      <c r="KH8" s="236"/>
      <c r="KI8" s="236"/>
      <c r="KJ8" s="236"/>
      <c r="KK8" s="236"/>
      <c r="KL8" s="236"/>
      <c r="KM8" s="236"/>
      <c r="KN8" s="236"/>
      <c r="KO8" s="236"/>
      <c r="KP8" s="236"/>
      <c r="KQ8" s="236"/>
      <c r="KR8" s="236"/>
      <c r="KS8" s="236"/>
      <c r="KT8" s="236"/>
      <c r="KU8" s="236"/>
      <c r="KV8" s="236"/>
      <c r="KW8" s="236"/>
      <c r="KX8" s="236"/>
      <c r="KY8" s="236"/>
      <c r="KZ8" s="236"/>
      <c r="LA8" s="236"/>
      <c r="LB8" s="236"/>
      <c r="LC8" s="236"/>
      <c r="LD8" s="236"/>
      <c r="LE8" s="236"/>
      <c r="LF8" s="236"/>
      <c r="LG8" s="236"/>
      <c r="LH8" s="236"/>
      <c r="LI8" s="236"/>
      <c r="LJ8" s="236"/>
      <c r="LK8" s="236"/>
      <c r="LL8" s="236"/>
      <c r="LM8" s="236"/>
      <c r="LN8" s="236"/>
      <c r="LO8" s="236"/>
      <c r="LP8" s="236"/>
      <c r="LQ8" s="236"/>
      <c r="LR8" s="236"/>
      <c r="LS8" s="236"/>
      <c r="LT8" s="236"/>
      <c r="LU8" s="236"/>
      <c r="LV8" s="236"/>
      <c r="LW8" s="236"/>
      <c r="LX8" s="236"/>
      <c r="LY8" s="236"/>
      <c r="LZ8" s="236"/>
      <c r="MA8" s="236"/>
      <c r="MB8" s="236"/>
      <c r="MC8" s="236"/>
      <c r="MD8" s="236"/>
      <c r="ME8" s="236"/>
      <c r="MF8" s="236"/>
      <c r="MG8" s="236"/>
      <c r="MH8" s="236"/>
      <c r="MI8" s="236"/>
      <c r="MJ8" s="236"/>
      <c r="MK8" s="236"/>
      <c r="ML8" s="236"/>
      <c r="MM8" s="236"/>
      <c r="MN8" s="236"/>
      <c r="MO8" s="236"/>
      <c r="MP8" s="236"/>
      <c r="MQ8" s="236"/>
      <c r="MR8" s="236"/>
      <c r="MS8" s="236"/>
      <c r="MT8" s="236"/>
      <c r="MU8" s="236"/>
      <c r="MV8" s="236"/>
      <c r="MW8" s="236"/>
      <c r="MX8" s="236"/>
      <c r="MY8" s="236"/>
      <c r="MZ8" s="236"/>
      <c r="NA8" s="236"/>
      <c r="NB8" s="236"/>
      <c r="NC8" s="236"/>
      <c r="ND8" s="236"/>
      <c r="NE8" s="236"/>
      <c r="NF8" s="236"/>
      <c r="NG8" s="236"/>
      <c r="NH8" s="236"/>
      <c r="NI8" s="236"/>
      <c r="NJ8" s="236"/>
      <c r="NK8" s="236"/>
      <c r="NL8" s="236"/>
      <c r="NM8" s="236"/>
      <c r="NN8" s="236"/>
      <c r="NO8" s="236"/>
      <c r="NP8" s="236"/>
      <c r="NQ8" s="236"/>
      <c r="NR8" s="236"/>
      <c r="NS8" s="236"/>
      <c r="NT8" s="236"/>
      <c r="NU8" s="236"/>
      <c r="NV8" s="236"/>
      <c r="NW8" s="236"/>
      <c r="NX8" s="236"/>
      <c r="NY8" s="236"/>
      <c r="NZ8" s="236"/>
      <c r="OA8" s="236"/>
      <c r="OB8" s="236"/>
      <c r="OC8" s="236"/>
      <c r="OD8" s="236"/>
      <c r="OE8" s="236"/>
      <c r="OF8" s="236"/>
      <c r="OG8" s="236"/>
      <c r="OH8" s="236"/>
      <c r="OI8" s="236"/>
      <c r="OJ8" s="236"/>
      <c r="OK8" s="236"/>
      <c r="OL8" s="236"/>
      <c r="OM8" s="236"/>
      <c r="ON8" s="236"/>
      <c r="OO8" s="236"/>
      <c r="OP8" s="236"/>
      <c r="OQ8" s="236"/>
      <c r="OR8" s="236"/>
      <c r="OS8" s="236"/>
      <c r="OT8" s="236"/>
      <c r="OU8" s="236"/>
      <c r="OV8" s="236"/>
      <c r="OW8" s="236"/>
      <c r="OX8" s="236"/>
      <c r="OY8" s="236"/>
      <c r="OZ8" s="236"/>
      <c r="PA8" s="236"/>
      <c r="PB8" s="236"/>
      <c r="PC8" s="236"/>
      <c r="PD8" s="236"/>
      <c r="PE8" s="236"/>
      <c r="PF8" s="236"/>
      <c r="PG8" s="236"/>
      <c r="PH8" s="236"/>
      <c r="PI8" s="236"/>
      <c r="PJ8" s="236"/>
      <c r="PK8" s="236"/>
      <c r="PL8" s="236"/>
      <c r="PM8" s="236"/>
      <c r="PN8" s="236"/>
      <c r="PO8" s="236"/>
    </row>
    <row r="9" spans="1:431" s="17" customFormat="1" ht="15" customHeight="1" x14ac:dyDescent="0.3">
      <c r="A9" s="236"/>
      <c r="B9" s="18"/>
      <c r="C9" s="673"/>
      <c r="D9" s="673"/>
      <c r="E9" s="596"/>
      <c r="F9" s="596"/>
      <c r="G9" s="596"/>
      <c r="H9" s="58"/>
      <c r="I9" s="58"/>
      <c r="J9" s="58"/>
      <c r="K9" s="58"/>
      <c r="L9" s="236"/>
      <c r="M9" s="18"/>
      <c r="N9" s="673"/>
      <c r="O9" s="673"/>
      <c r="P9" s="596"/>
      <c r="Q9" s="596"/>
      <c r="R9" s="596"/>
      <c r="S9" s="58"/>
      <c r="T9" s="58"/>
      <c r="U9" s="58"/>
      <c r="V9" s="61"/>
      <c r="W9" s="236"/>
      <c r="X9" s="18"/>
      <c r="Y9" s="673"/>
      <c r="Z9" s="673"/>
      <c r="AA9" s="596"/>
      <c r="AB9" s="596"/>
      <c r="AC9" s="596"/>
      <c r="AD9" s="160"/>
      <c r="AE9" s="160"/>
      <c r="AF9" s="58"/>
      <c r="AG9" s="58"/>
      <c r="AH9" s="236"/>
      <c r="AI9" s="18"/>
      <c r="AJ9" s="673"/>
      <c r="AK9" s="673"/>
      <c r="AL9" s="596"/>
      <c r="AM9" s="596"/>
      <c r="AN9" s="596"/>
      <c r="AO9" s="58"/>
      <c r="AP9" s="58"/>
      <c r="AQ9" s="58"/>
      <c r="AR9" s="61"/>
      <c r="AS9" s="236"/>
      <c r="AT9" s="18"/>
      <c r="AU9" s="673"/>
      <c r="AV9" s="673"/>
      <c r="AW9" s="596"/>
      <c r="AX9" s="596"/>
      <c r="AY9" s="596"/>
      <c r="AZ9" s="58"/>
      <c r="BA9" s="58"/>
      <c r="BB9" s="58"/>
      <c r="BC9" s="58"/>
      <c r="BD9" s="236"/>
      <c r="BE9" s="18"/>
      <c r="BF9" s="673"/>
      <c r="BG9" s="673"/>
      <c r="BH9" s="596"/>
      <c r="BI9" s="596"/>
      <c r="BJ9" s="596"/>
      <c r="BK9" s="58"/>
      <c r="BL9" s="58"/>
      <c r="BM9" s="58"/>
      <c r="BN9" s="61"/>
      <c r="BO9" s="236"/>
      <c r="BP9" s="18"/>
      <c r="BQ9" s="673"/>
      <c r="BR9" s="673"/>
      <c r="BS9" s="596"/>
      <c r="BT9" s="596"/>
      <c r="BU9" s="596"/>
      <c r="BV9" s="58"/>
      <c r="BW9" s="58"/>
      <c r="BX9" s="58"/>
      <c r="BY9" s="58"/>
      <c r="BZ9" s="236"/>
      <c r="CA9" s="18"/>
      <c r="CB9" s="673"/>
      <c r="CC9" s="673"/>
      <c r="CD9" s="596"/>
      <c r="CE9" s="596"/>
      <c r="CF9" s="596"/>
      <c r="CG9" s="58"/>
      <c r="CH9" s="58"/>
      <c r="CI9" s="58"/>
      <c r="CJ9" s="61"/>
      <c r="CK9" s="236"/>
      <c r="CL9" s="18"/>
      <c r="CM9" s="673"/>
      <c r="CN9" s="673"/>
      <c r="CO9" s="596"/>
      <c r="CP9" s="596"/>
      <c r="CQ9" s="596"/>
      <c r="CR9" s="58"/>
      <c r="CS9" s="58"/>
      <c r="CT9" s="58"/>
      <c r="CU9" s="58"/>
      <c r="CV9" s="236"/>
      <c r="CW9" s="18"/>
      <c r="CX9" s="673"/>
      <c r="CY9" s="673"/>
      <c r="CZ9" s="596"/>
      <c r="DA9" s="596"/>
      <c r="DB9" s="596"/>
      <c r="DC9" s="58"/>
      <c r="DD9" s="58"/>
      <c r="DE9" s="58"/>
      <c r="DF9" s="61"/>
      <c r="DG9" s="236"/>
      <c r="DH9" s="18"/>
      <c r="DI9" s="673"/>
      <c r="DJ9" s="673"/>
      <c r="DK9" s="596"/>
      <c r="DL9" s="596"/>
      <c r="DM9" s="596"/>
      <c r="DN9" s="58"/>
      <c r="DO9" s="58"/>
      <c r="DP9" s="58"/>
      <c r="DQ9" s="58"/>
      <c r="DR9" s="236"/>
      <c r="DS9" s="18"/>
      <c r="DT9" s="673"/>
      <c r="DU9" s="673"/>
      <c r="DV9" s="596"/>
      <c r="DW9" s="596"/>
      <c r="DX9" s="596"/>
      <c r="DY9" s="58"/>
      <c r="DZ9" s="58"/>
      <c r="EA9" s="58"/>
      <c r="EB9" s="61"/>
      <c r="EC9" s="236"/>
      <c r="ED9" s="18"/>
      <c r="EE9" s="673"/>
      <c r="EF9" s="673"/>
      <c r="EG9" s="596"/>
      <c r="EH9" s="596"/>
      <c r="EI9" s="596"/>
      <c r="EJ9" s="58"/>
      <c r="EK9" s="58"/>
      <c r="EL9" s="58"/>
      <c r="EM9" s="58"/>
      <c r="EN9" s="236"/>
      <c r="EO9" s="18"/>
      <c r="EP9" s="673"/>
      <c r="EQ9" s="673"/>
      <c r="ER9" s="596"/>
      <c r="ES9" s="596"/>
      <c r="ET9" s="596"/>
      <c r="EU9" s="58"/>
      <c r="EV9" s="58"/>
      <c r="EW9" s="58"/>
      <c r="EX9" s="61"/>
      <c r="EY9" s="236"/>
      <c r="EZ9" s="18"/>
      <c r="FA9" s="673"/>
      <c r="FB9" s="673"/>
      <c r="FC9" s="596"/>
      <c r="FD9" s="596"/>
      <c r="FE9" s="596"/>
      <c r="FF9" s="58"/>
      <c r="FG9" s="58"/>
      <c r="FH9" s="58"/>
      <c r="FI9" s="58"/>
      <c r="FJ9" s="236"/>
      <c r="FK9" s="18"/>
      <c r="FL9" s="673"/>
      <c r="FM9" s="673"/>
      <c r="FN9" s="596"/>
      <c r="FO9" s="596"/>
      <c r="FP9" s="596"/>
      <c r="FQ9" s="58"/>
      <c r="FR9" s="58"/>
      <c r="FS9" s="58"/>
      <c r="FT9" s="61"/>
      <c r="FU9" s="236"/>
      <c r="FV9" s="18"/>
      <c r="FW9" s="673"/>
      <c r="FX9" s="673"/>
      <c r="FY9" s="596"/>
      <c r="FZ9" s="596"/>
      <c r="GA9" s="596"/>
      <c r="GB9" s="58"/>
      <c r="GC9" s="58"/>
      <c r="GD9" s="58"/>
      <c r="GE9" s="58"/>
      <c r="GF9" s="236"/>
      <c r="GG9" s="18"/>
      <c r="GH9" s="673"/>
      <c r="GI9" s="673"/>
      <c r="GJ9" s="596"/>
      <c r="GK9" s="596"/>
      <c r="GL9" s="596"/>
      <c r="GM9" s="58"/>
      <c r="GN9" s="58"/>
      <c r="GO9" s="58"/>
      <c r="GP9" s="61"/>
      <c r="GQ9" s="236"/>
      <c r="GR9" s="18"/>
      <c r="GS9" s="673"/>
      <c r="GT9" s="673"/>
      <c r="GU9" s="596"/>
      <c r="GV9" s="596"/>
      <c r="GW9" s="596"/>
      <c r="GX9" s="58"/>
      <c r="GY9" s="58"/>
      <c r="GZ9" s="58"/>
      <c r="HA9" s="58"/>
      <c r="HB9" s="236"/>
      <c r="HC9" s="18"/>
      <c r="HD9" s="673"/>
      <c r="HE9" s="673"/>
      <c r="HF9" s="596"/>
      <c r="HG9" s="596"/>
      <c r="HH9" s="596"/>
      <c r="HI9" s="58"/>
      <c r="HJ9" s="58"/>
      <c r="HK9" s="58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56"/>
      <c r="HX9" s="236"/>
      <c r="HY9" s="236"/>
      <c r="HZ9" s="236"/>
      <c r="IA9" s="236"/>
      <c r="IB9" s="236"/>
      <c r="IC9" s="236"/>
      <c r="ID9" s="236"/>
      <c r="IE9" s="236"/>
      <c r="IF9" s="236"/>
      <c r="IG9" s="236"/>
      <c r="IH9" s="236"/>
      <c r="II9" s="236"/>
      <c r="IJ9" s="236"/>
      <c r="IK9" s="236"/>
      <c r="IL9" s="236"/>
      <c r="IM9" s="236"/>
      <c r="IN9" s="236"/>
      <c r="IO9" s="236"/>
      <c r="IP9" s="236"/>
      <c r="IQ9" s="236"/>
      <c r="IR9" s="236"/>
      <c r="IS9" s="236"/>
      <c r="IT9" s="236"/>
      <c r="IU9" s="236"/>
      <c r="IV9" s="236"/>
      <c r="IW9" s="236"/>
      <c r="IX9" s="236"/>
      <c r="IY9" s="236"/>
      <c r="IZ9" s="236"/>
      <c r="JA9" s="236"/>
      <c r="JB9" s="236"/>
      <c r="JC9" s="236"/>
      <c r="JD9" s="236"/>
      <c r="JE9" s="236"/>
      <c r="JF9" s="236"/>
      <c r="JG9" s="236"/>
      <c r="JH9" s="236"/>
      <c r="JI9" s="236"/>
      <c r="JJ9" s="236"/>
      <c r="JK9" s="236"/>
      <c r="JL9" s="236"/>
      <c r="JM9" s="236"/>
      <c r="JN9" s="236"/>
      <c r="JO9" s="236"/>
      <c r="JP9" s="236"/>
      <c r="JQ9" s="236"/>
      <c r="JR9" s="236"/>
      <c r="JS9" s="236"/>
      <c r="JT9" s="236"/>
      <c r="JU9" s="236"/>
      <c r="JV9" s="236"/>
      <c r="JW9" s="236"/>
      <c r="JX9" s="236"/>
      <c r="JY9" s="236"/>
      <c r="JZ9" s="236"/>
      <c r="KA9" s="236"/>
      <c r="KB9" s="236"/>
      <c r="KC9" s="236"/>
      <c r="KD9" s="236"/>
      <c r="KE9" s="236"/>
      <c r="KF9" s="236"/>
      <c r="KG9" s="236"/>
      <c r="KH9" s="236"/>
      <c r="KI9" s="236"/>
      <c r="KJ9" s="236"/>
      <c r="KK9" s="236"/>
      <c r="KL9" s="236"/>
      <c r="KM9" s="236"/>
      <c r="KN9" s="236"/>
      <c r="KO9" s="236"/>
      <c r="KP9" s="236"/>
      <c r="KQ9" s="236"/>
      <c r="KR9" s="236"/>
      <c r="KS9" s="236"/>
      <c r="KT9" s="236"/>
      <c r="KU9" s="236"/>
      <c r="KV9" s="236"/>
      <c r="KW9" s="236"/>
      <c r="KX9" s="236"/>
      <c r="KY9" s="236"/>
      <c r="KZ9" s="236"/>
      <c r="LA9" s="236"/>
      <c r="LB9" s="236"/>
      <c r="LC9" s="236"/>
      <c r="LD9" s="236"/>
      <c r="LE9" s="236"/>
      <c r="LF9" s="236"/>
      <c r="LG9" s="236"/>
      <c r="LH9" s="236"/>
      <c r="LI9" s="236"/>
      <c r="LJ9" s="236"/>
      <c r="LK9" s="236"/>
      <c r="LL9" s="236"/>
      <c r="LM9" s="236"/>
      <c r="LN9" s="236"/>
      <c r="LO9" s="236"/>
      <c r="LP9" s="236"/>
      <c r="LQ9" s="236"/>
      <c r="LR9" s="236"/>
      <c r="LS9" s="236"/>
      <c r="LT9" s="236"/>
      <c r="LU9" s="236"/>
      <c r="LV9" s="236"/>
      <c r="LW9" s="236"/>
      <c r="LX9" s="236"/>
      <c r="LY9" s="236"/>
      <c r="LZ9" s="236"/>
      <c r="MA9" s="236"/>
      <c r="MB9" s="236"/>
      <c r="MC9" s="236"/>
      <c r="MD9" s="236"/>
      <c r="ME9" s="236"/>
      <c r="MF9" s="236"/>
      <c r="MG9" s="236"/>
      <c r="MH9" s="236"/>
      <c r="MI9" s="236"/>
      <c r="MJ9" s="236"/>
      <c r="MK9" s="236"/>
      <c r="ML9" s="236"/>
      <c r="MM9" s="236"/>
      <c r="MN9" s="236"/>
      <c r="MO9" s="236"/>
      <c r="MP9" s="236"/>
      <c r="MQ9" s="236"/>
      <c r="MR9" s="236"/>
      <c r="MS9" s="236"/>
      <c r="MT9" s="236"/>
      <c r="MU9" s="236"/>
      <c r="MV9" s="236"/>
      <c r="MW9" s="236"/>
      <c r="MX9" s="236"/>
      <c r="MY9" s="236"/>
      <c r="MZ9" s="236"/>
      <c r="NA9" s="236"/>
      <c r="NB9" s="236"/>
      <c r="NC9" s="236"/>
      <c r="ND9" s="236"/>
      <c r="NE9" s="236"/>
      <c r="NF9" s="236"/>
      <c r="NG9" s="236"/>
      <c r="NH9" s="236"/>
      <c r="NI9" s="236"/>
      <c r="NJ9" s="236"/>
      <c r="NK9" s="236"/>
      <c r="NL9" s="236"/>
      <c r="NM9" s="236"/>
      <c r="NN9" s="236"/>
      <c r="NO9" s="236"/>
      <c r="NP9" s="236"/>
      <c r="NQ9" s="236"/>
      <c r="NR9" s="236"/>
      <c r="NS9" s="236"/>
      <c r="NT9" s="236"/>
      <c r="NU9" s="236"/>
      <c r="NV9" s="236"/>
      <c r="NW9" s="236"/>
      <c r="NX9" s="236"/>
      <c r="NY9" s="236"/>
      <c r="NZ9" s="236"/>
      <c r="OA9" s="236"/>
      <c r="OB9" s="236"/>
      <c r="OC9" s="236"/>
      <c r="OD9" s="236"/>
      <c r="OE9" s="236"/>
      <c r="OF9" s="236"/>
      <c r="OG9" s="236"/>
      <c r="OH9" s="236"/>
      <c r="OI9" s="236"/>
      <c r="OJ9" s="236"/>
      <c r="OK9" s="236"/>
      <c r="OL9" s="236"/>
      <c r="OM9" s="236"/>
      <c r="ON9" s="236"/>
      <c r="OO9" s="236"/>
      <c r="OP9" s="236"/>
      <c r="OQ9" s="236"/>
      <c r="OR9" s="236"/>
      <c r="OS9" s="236"/>
      <c r="OT9" s="236"/>
      <c r="OU9" s="236"/>
      <c r="OV9" s="236"/>
      <c r="OW9" s="236"/>
      <c r="OX9" s="236"/>
      <c r="OY9" s="236"/>
      <c r="OZ9" s="236"/>
      <c r="PA9" s="236"/>
      <c r="PB9" s="236"/>
      <c r="PC9" s="236"/>
      <c r="PD9" s="236"/>
      <c r="PE9" s="236"/>
      <c r="PF9" s="236"/>
      <c r="PG9" s="236"/>
      <c r="PH9" s="236"/>
      <c r="PI9" s="236"/>
      <c r="PJ9" s="236"/>
      <c r="PK9" s="236"/>
      <c r="PL9" s="236"/>
      <c r="PM9" s="236"/>
      <c r="PN9" s="236"/>
      <c r="PO9" s="236"/>
    </row>
    <row r="10" spans="1:431" s="17" customFormat="1" ht="15" customHeight="1" x14ac:dyDescent="0.3">
      <c r="A10" s="236"/>
      <c r="B10" s="19"/>
      <c r="C10" s="672" t="e">
        <f>#REF!</f>
        <v>#REF!</v>
      </c>
      <c r="D10" s="672"/>
      <c r="E10" s="672"/>
      <c r="F10" s="672"/>
      <c r="G10" s="672"/>
      <c r="H10" s="672"/>
      <c r="I10" s="58"/>
      <c r="J10" s="58"/>
      <c r="K10" s="58"/>
      <c r="L10" s="236"/>
      <c r="M10" s="19"/>
      <c r="N10" s="672" t="e">
        <f>#REF!</f>
        <v>#REF!</v>
      </c>
      <c r="O10" s="672"/>
      <c r="P10" s="672"/>
      <c r="Q10" s="672"/>
      <c r="R10" s="672"/>
      <c r="S10" s="672"/>
      <c r="T10" s="58"/>
      <c r="U10" s="58"/>
      <c r="V10" s="61"/>
      <c r="W10" s="236"/>
      <c r="X10" s="19"/>
      <c r="Y10" s="672" t="e">
        <f>#REF!</f>
        <v>#REF!</v>
      </c>
      <c r="Z10" s="672"/>
      <c r="AA10" s="672"/>
      <c r="AB10" s="672"/>
      <c r="AC10" s="672"/>
      <c r="AD10" s="672"/>
      <c r="AE10" s="160"/>
      <c r="AF10" s="58"/>
      <c r="AG10" s="58"/>
      <c r="AH10" s="236"/>
      <c r="AI10" s="19"/>
      <c r="AJ10" s="672" t="e">
        <f>#REF!</f>
        <v>#REF!</v>
      </c>
      <c r="AK10" s="672"/>
      <c r="AL10" s="672"/>
      <c r="AM10" s="672"/>
      <c r="AN10" s="672"/>
      <c r="AO10" s="672"/>
      <c r="AP10" s="58"/>
      <c r="AQ10" s="58"/>
      <c r="AR10" s="61"/>
      <c r="AS10" s="236"/>
      <c r="AT10" s="19"/>
      <c r="AU10" s="672" t="e">
        <f>#REF!</f>
        <v>#REF!</v>
      </c>
      <c r="AV10" s="672"/>
      <c r="AW10" s="672"/>
      <c r="AX10" s="672"/>
      <c r="AY10" s="672"/>
      <c r="AZ10" s="672"/>
      <c r="BA10" s="58"/>
      <c r="BB10" s="58"/>
      <c r="BC10" s="58"/>
      <c r="BD10" s="236"/>
      <c r="BE10" s="19"/>
      <c r="BF10" s="672" t="e">
        <f>#REF!</f>
        <v>#REF!</v>
      </c>
      <c r="BG10" s="672"/>
      <c r="BH10" s="672"/>
      <c r="BI10" s="672"/>
      <c r="BJ10" s="672"/>
      <c r="BK10" s="672"/>
      <c r="BL10" s="58"/>
      <c r="BM10" s="58"/>
      <c r="BN10" s="61"/>
      <c r="BO10" s="236"/>
      <c r="BP10" s="19"/>
      <c r="BQ10" s="672" t="e">
        <f>#REF!</f>
        <v>#REF!</v>
      </c>
      <c r="BR10" s="672"/>
      <c r="BS10" s="672"/>
      <c r="BT10" s="672"/>
      <c r="BU10" s="672"/>
      <c r="BV10" s="672"/>
      <c r="BW10" s="58"/>
      <c r="BX10" s="58"/>
      <c r="BY10" s="58"/>
      <c r="BZ10" s="236"/>
      <c r="CA10" s="19"/>
      <c r="CB10" s="672" t="e">
        <f>#REF!</f>
        <v>#REF!</v>
      </c>
      <c r="CC10" s="672"/>
      <c r="CD10" s="672"/>
      <c r="CE10" s="672"/>
      <c r="CF10" s="672"/>
      <c r="CG10" s="672"/>
      <c r="CH10" s="58"/>
      <c r="CI10" s="58"/>
      <c r="CJ10" s="61"/>
      <c r="CK10" s="236"/>
      <c r="CL10" s="19"/>
      <c r="CM10" s="672" t="e">
        <f>#REF!</f>
        <v>#REF!</v>
      </c>
      <c r="CN10" s="672"/>
      <c r="CO10" s="672"/>
      <c r="CP10" s="672"/>
      <c r="CQ10" s="672"/>
      <c r="CR10" s="672"/>
      <c r="CS10" s="58"/>
      <c r="CT10" s="58"/>
      <c r="CU10" s="58"/>
      <c r="CV10" s="236"/>
      <c r="CW10" s="19"/>
      <c r="CX10" s="672" t="e">
        <f>#REF!</f>
        <v>#REF!</v>
      </c>
      <c r="CY10" s="672"/>
      <c r="CZ10" s="672"/>
      <c r="DA10" s="672"/>
      <c r="DB10" s="672"/>
      <c r="DC10" s="672"/>
      <c r="DD10" s="58"/>
      <c r="DE10" s="58"/>
      <c r="DF10" s="61"/>
      <c r="DG10" s="236"/>
      <c r="DH10" s="19"/>
      <c r="DI10" s="672" t="e">
        <f>#REF!</f>
        <v>#REF!</v>
      </c>
      <c r="DJ10" s="672"/>
      <c r="DK10" s="672"/>
      <c r="DL10" s="672"/>
      <c r="DM10" s="672"/>
      <c r="DN10" s="672"/>
      <c r="DO10" s="58"/>
      <c r="DP10" s="58"/>
      <c r="DQ10" s="58"/>
      <c r="DR10" s="236"/>
      <c r="DS10" s="19"/>
      <c r="DT10" s="672" t="e">
        <f>#REF!</f>
        <v>#REF!</v>
      </c>
      <c r="DU10" s="672"/>
      <c r="DV10" s="672"/>
      <c r="DW10" s="672"/>
      <c r="DX10" s="672"/>
      <c r="DY10" s="672"/>
      <c r="DZ10" s="58"/>
      <c r="EA10" s="58"/>
      <c r="EB10" s="61"/>
      <c r="EC10" s="236"/>
      <c r="ED10" s="19"/>
      <c r="EE10" s="672" t="e">
        <f>#REF!</f>
        <v>#REF!</v>
      </c>
      <c r="EF10" s="672"/>
      <c r="EG10" s="672"/>
      <c r="EH10" s="672"/>
      <c r="EI10" s="672"/>
      <c r="EJ10" s="672"/>
      <c r="EK10" s="58"/>
      <c r="EL10" s="58"/>
      <c r="EM10" s="58"/>
      <c r="EN10" s="236"/>
      <c r="EO10" s="19"/>
      <c r="EP10" s="672" t="e">
        <f>#REF!</f>
        <v>#REF!</v>
      </c>
      <c r="EQ10" s="672"/>
      <c r="ER10" s="672"/>
      <c r="ES10" s="672"/>
      <c r="ET10" s="672"/>
      <c r="EU10" s="672"/>
      <c r="EV10" s="58"/>
      <c r="EW10" s="58"/>
      <c r="EX10" s="61"/>
      <c r="EY10" s="236"/>
      <c r="EZ10" s="19"/>
      <c r="FA10" s="672" t="e">
        <f>#REF!</f>
        <v>#REF!</v>
      </c>
      <c r="FB10" s="672"/>
      <c r="FC10" s="672"/>
      <c r="FD10" s="672"/>
      <c r="FE10" s="672"/>
      <c r="FF10" s="672"/>
      <c r="FG10" s="58"/>
      <c r="FH10" s="58"/>
      <c r="FI10" s="58"/>
      <c r="FJ10" s="236"/>
      <c r="FK10" s="19"/>
      <c r="FL10" s="672" t="e">
        <f>#REF!</f>
        <v>#REF!</v>
      </c>
      <c r="FM10" s="672"/>
      <c r="FN10" s="672"/>
      <c r="FO10" s="672"/>
      <c r="FP10" s="672"/>
      <c r="FQ10" s="672"/>
      <c r="FR10" s="58"/>
      <c r="FS10" s="58"/>
      <c r="FT10" s="61"/>
      <c r="FU10" s="236"/>
      <c r="FV10" s="19"/>
      <c r="FW10" s="672" t="e">
        <f>#REF!</f>
        <v>#REF!</v>
      </c>
      <c r="FX10" s="672"/>
      <c r="FY10" s="672"/>
      <c r="FZ10" s="672"/>
      <c r="GA10" s="672"/>
      <c r="GB10" s="672"/>
      <c r="GC10" s="58"/>
      <c r="GD10" s="58"/>
      <c r="GE10" s="58"/>
      <c r="GF10" s="236"/>
      <c r="GG10" s="19"/>
      <c r="GH10" s="672" t="e">
        <f>#REF!</f>
        <v>#REF!</v>
      </c>
      <c r="GI10" s="672"/>
      <c r="GJ10" s="672"/>
      <c r="GK10" s="672"/>
      <c r="GL10" s="672"/>
      <c r="GM10" s="672"/>
      <c r="GN10" s="58"/>
      <c r="GO10" s="58"/>
      <c r="GP10" s="61"/>
      <c r="GQ10" s="236"/>
      <c r="GR10" s="19"/>
      <c r="GS10" s="672" t="e">
        <f>#REF!</f>
        <v>#REF!</v>
      </c>
      <c r="GT10" s="672"/>
      <c r="GU10" s="672"/>
      <c r="GV10" s="672"/>
      <c r="GW10" s="672"/>
      <c r="GX10" s="672"/>
      <c r="GY10" s="58"/>
      <c r="GZ10" s="58"/>
      <c r="HA10" s="58"/>
      <c r="HB10" s="236"/>
      <c r="HC10" s="19"/>
      <c r="HD10" s="672" t="e">
        <f>#REF!</f>
        <v>#REF!</v>
      </c>
      <c r="HE10" s="672"/>
      <c r="HF10" s="672"/>
      <c r="HG10" s="672"/>
      <c r="HH10" s="672"/>
      <c r="HI10" s="672"/>
      <c r="HJ10" s="58"/>
      <c r="HK10" s="58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56"/>
      <c r="HX10" s="236"/>
      <c r="HY10" s="236"/>
      <c r="HZ10" s="236"/>
      <c r="IA10" s="236"/>
      <c r="IB10" s="236"/>
      <c r="IC10" s="236"/>
      <c r="ID10" s="236"/>
      <c r="IE10" s="236"/>
      <c r="IF10" s="236"/>
      <c r="IG10" s="236"/>
      <c r="IH10" s="236"/>
      <c r="II10" s="236"/>
      <c r="IJ10" s="236"/>
      <c r="IK10" s="236"/>
      <c r="IL10" s="236"/>
      <c r="IM10" s="236"/>
      <c r="IN10" s="236"/>
      <c r="IO10" s="236"/>
      <c r="IP10" s="236"/>
      <c r="IQ10" s="236"/>
      <c r="IR10" s="236"/>
      <c r="IS10" s="236"/>
      <c r="IT10" s="236"/>
      <c r="IU10" s="236"/>
      <c r="IV10" s="236"/>
      <c r="IW10" s="236"/>
      <c r="IX10" s="236"/>
      <c r="IY10" s="236"/>
      <c r="IZ10" s="236"/>
      <c r="JA10" s="236"/>
      <c r="JB10" s="236"/>
      <c r="JC10" s="236"/>
      <c r="JD10" s="236"/>
      <c r="JE10" s="236"/>
      <c r="JF10" s="236"/>
      <c r="JG10" s="236"/>
      <c r="JH10" s="236"/>
      <c r="JI10" s="236"/>
      <c r="JJ10" s="236"/>
      <c r="JK10" s="236"/>
      <c r="JL10" s="236"/>
      <c r="JM10" s="236"/>
      <c r="JN10" s="236"/>
      <c r="JO10" s="236"/>
      <c r="JP10" s="236"/>
      <c r="JQ10" s="236"/>
      <c r="JR10" s="236"/>
      <c r="JS10" s="236"/>
      <c r="JT10" s="236"/>
      <c r="JU10" s="236"/>
      <c r="JV10" s="236"/>
      <c r="JW10" s="236"/>
      <c r="JX10" s="236"/>
      <c r="JY10" s="236"/>
      <c r="JZ10" s="236"/>
      <c r="KA10" s="236"/>
      <c r="KB10" s="236"/>
      <c r="KC10" s="236"/>
      <c r="KD10" s="236"/>
      <c r="KE10" s="236"/>
      <c r="KF10" s="236"/>
      <c r="KG10" s="236"/>
      <c r="KH10" s="236"/>
      <c r="KI10" s="236"/>
      <c r="KJ10" s="236"/>
      <c r="KK10" s="236"/>
      <c r="KL10" s="236"/>
      <c r="KM10" s="236"/>
      <c r="KN10" s="236"/>
      <c r="KO10" s="236"/>
      <c r="KP10" s="236"/>
      <c r="KQ10" s="236"/>
      <c r="KR10" s="236"/>
      <c r="KS10" s="236"/>
      <c r="KT10" s="236"/>
      <c r="KU10" s="236"/>
      <c r="KV10" s="236"/>
      <c r="KW10" s="236"/>
      <c r="KX10" s="236"/>
      <c r="KY10" s="236"/>
      <c r="KZ10" s="236"/>
      <c r="LA10" s="236"/>
      <c r="LB10" s="236"/>
      <c r="LC10" s="236"/>
      <c r="LD10" s="236"/>
      <c r="LE10" s="236"/>
      <c r="LF10" s="236"/>
      <c r="LG10" s="236"/>
      <c r="LH10" s="236"/>
      <c r="LI10" s="236"/>
      <c r="LJ10" s="236"/>
      <c r="LK10" s="236"/>
      <c r="LL10" s="236"/>
      <c r="LM10" s="236"/>
      <c r="LN10" s="236"/>
      <c r="LO10" s="236"/>
      <c r="LP10" s="236"/>
      <c r="LQ10" s="236"/>
      <c r="LR10" s="236"/>
      <c r="LS10" s="236"/>
      <c r="LT10" s="236"/>
      <c r="LU10" s="236"/>
      <c r="LV10" s="236"/>
      <c r="LW10" s="236"/>
      <c r="LX10" s="236"/>
      <c r="LY10" s="236"/>
      <c r="LZ10" s="236"/>
      <c r="MA10" s="236"/>
      <c r="MB10" s="236"/>
      <c r="MC10" s="236"/>
      <c r="MD10" s="236"/>
      <c r="ME10" s="236"/>
      <c r="MF10" s="236"/>
      <c r="MG10" s="236"/>
      <c r="MH10" s="236"/>
      <c r="MI10" s="236"/>
      <c r="MJ10" s="236"/>
      <c r="MK10" s="236"/>
      <c r="ML10" s="236"/>
      <c r="MM10" s="236"/>
      <c r="MN10" s="236"/>
      <c r="MO10" s="236"/>
      <c r="MP10" s="236"/>
      <c r="MQ10" s="236"/>
      <c r="MR10" s="236"/>
      <c r="MS10" s="236"/>
      <c r="MT10" s="236"/>
      <c r="MU10" s="236"/>
      <c r="MV10" s="236"/>
      <c r="MW10" s="236"/>
      <c r="MX10" s="236"/>
      <c r="MY10" s="236"/>
      <c r="MZ10" s="236"/>
      <c r="NA10" s="236"/>
      <c r="NB10" s="236"/>
      <c r="NC10" s="236"/>
      <c r="ND10" s="236"/>
      <c r="NE10" s="236"/>
      <c r="NF10" s="236"/>
      <c r="NG10" s="236"/>
      <c r="NH10" s="236"/>
      <c r="NI10" s="236"/>
      <c r="NJ10" s="236"/>
      <c r="NK10" s="236"/>
      <c r="NL10" s="236"/>
      <c r="NM10" s="236"/>
      <c r="NN10" s="236"/>
      <c r="NO10" s="236"/>
      <c r="NP10" s="236"/>
      <c r="NQ10" s="236"/>
      <c r="NR10" s="236"/>
      <c r="NS10" s="236"/>
      <c r="NT10" s="236"/>
      <c r="NU10" s="236"/>
      <c r="NV10" s="236"/>
      <c r="NW10" s="236"/>
      <c r="NX10" s="236"/>
      <c r="NY10" s="236"/>
      <c r="NZ10" s="236"/>
      <c r="OA10" s="236"/>
      <c r="OB10" s="236"/>
      <c r="OC10" s="236"/>
      <c r="OD10" s="236"/>
      <c r="OE10" s="236"/>
      <c r="OF10" s="236"/>
      <c r="OG10" s="236"/>
      <c r="OH10" s="236"/>
      <c r="OI10" s="236"/>
      <c r="OJ10" s="236"/>
      <c r="OK10" s="236"/>
      <c r="OL10" s="236"/>
      <c r="OM10" s="236"/>
      <c r="ON10" s="236"/>
      <c r="OO10" s="236"/>
      <c r="OP10" s="236"/>
      <c r="OQ10" s="236"/>
      <c r="OR10" s="236"/>
      <c r="OS10" s="236"/>
      <c r="OT10" s="236"/>
      <c r="OU10" s="236"/>
      <c r="OV10" s="236"/>
      <c r="OW10" s="236"/>
      <c r="OX10" s="236"/>
      <c r="OY10" s="236"/>
      <c r="OZ10" s="236"/>
      <c r="PA10" s="236"/>
      <c r="PB10" s="236"/>
      <c r="PC10" s="236"/>
      <c r="PD10" s="236"/>
      <c r="PE10" s="236"/>
      <c r="PF10" s="236"/>
      <c r="PG10" s="236"/>
      <c r="PH10" s="236"/>
      <c r="PI10" s="236"/>
      <c r="PJ10" s="236"/>
      <c r="PK10" s="236"/>
      <c r="PL10" s="236"/>
      <c r="PM10" s="236"/>
      <c r="PN10" s="236"/>
      <c r="PO10" s="236"/>
    </row>
    <row r="11" spans="1:431" s="17" customFormat="1" ht="15" customHeight="1" x14ac:dyDescent="0.3">
      <c r="A11" s="236"/>
      <c r="B11" s="19"/>
      <c r="C11" s="19"/>
      <c r="D11" s="58"/>
      <c r="E11" s="58"/>
      <c r="F11" s="58"/>
      <c r="G11" s="58"/>
      <c r="H11" s="58"/>
      <c r="I11" s="58"/>
      <c r="J11" s="58"/>
      <c r="K11" s="58"/>
      <c r="L11" s="236"/>
      <c r="M11" s="19"/>
      <c r="N11" s="19"/>
      <c r="O11" s="58"/>
      <c r="P11" s="58"/>
      <c r="Q11" s="58"/>
      <c r="R11" s="58"/>
      <c r="S11" s="58"/>
      <c r="T11" s="58"/>
      <c r="U11" s="58"/>
      <c r="V11" s="61"/>
      <c r="W11" s="236"/>
      <c r="X11" s="21"/>
      <c r="Y11" s="21"/>
      <c r="Z11" s="58"/>
      <c r="AA11" s="58"/>
      <c r="AB11" s="160"/>
      <c r="AC11" s="160"/>
      <c r="AD11" s="160"/>
      <c r="AE11" s="160"/>
      <c r="AF11" s="58"/>
      <c r="AG11" s="58"/>
      <c r="AH11" s="236"/>
      <c r="AI11" s="19"/>
      <c r="AJ11" s="19"/>
      <c r="AK11" s="58"/>
      <c r="AL11" s="58"/>
      <c r="AM11" s="58"/>
      <c r="AN11" s="58"/>
      <c r="AO11" s="58"/>
      <c r="AP11" s="58"/>
      <c r="AQ11" s="58"/>
      <c r="AR11" s="61"/>
      <c r="AS11" s="236"/>
      <c r="AT11" s="19"/>
      <c r="AU11" s="19"/>
      <c r="AV11" s="58"/>
      <c r="AW11" s="58"/>
      <c r="AX11" s="58"/>
      <c r="AY11" s="58"/>
      <c r="AZ11" s="58"/>
      <c r="BA11" s="58"/>
      <c r="BB11" s="58"/>
      <c r="BC11" s="58"/>
      <c r="BD11" s="236"/>
      <c r="BE11" s="19"/>
      <c r="BF11" s="19"/>
      <c r="BG11" s="58"/>
      <c r="BH11" s="58"/>
      <c r="BI11" s="58"/>
      <c r="BJ11" s="58"/>
      <c r="BK11" s="58"/>
      <c r="BL11" s="58"/>
      <c r="BM11" s="58"/>
      <c r="BN11" s="61"/>
      <c r="BO11" s="236"/>
      <c r="BP11" s="19"/>
      <c r="BQ11" s="19"/>
      <c r="BR11" s="58"/>
      <c r="BS11" s="58"/>
      <c r="BT11" s="58"/>
      <c r="BU11" s="58"/>
      <c r="BV11" s="58"/>
      <c r="BW11" s="58"/>
      <c r="BX11" s="58"/>
      <c r="BY11" s="58"/>
      <c r="BZ11" s="236"/>
      <c r="CA11" s="19"/>
      <c r="CB11" s="19"/>
      <c r="CC11" s="58"/>
      <c r="CD11" s="58"/>
      <c r="CE11" s="58"/>
      <c r="CF11" s="58"/>
      <c r="CG11" s="58"/>
      <c r="CH11" s="58"/>
      <c r="CI11" s="58"/>
      <c r="CJ11" s="61"/>
      <c r="CK11" s="236"/>
      <c r="CL11" s="19"/>
      <c r="CM11" s="19"/>
      <c r="CN11" s="58"/>
      <c r="CO11" s="58"/>
      <c r="CP11" s="58"/>
      <c r="CQ11" s="58"/>
      <c r="CR11" s="58"/>
      <c r="CS11" s="58"/>
      <c r="CT11" s="58" t="s">
        <v>145</v>
      </c>
      <c r="CU11" s="58"/>
      <c r="CV11" s="236"/>
      <c r="CW11" s="19"/>
      <c r="CX11" s="19"/>
      <c r="CY11" s="58"/>
      <c r="CZ11" s="58"/>
      <c r="DA11" s="58"/>
      <c r="DB11" s="58"/>
      <c r="DC11" s="58"/>
      <c r="DD11" s="58"/>
      <c r="DE11" s="58"/>
      <c r="DF11" s="61"/>
      <c r="DG11" s="236"/>
      <c r="DH11" s="19"/>
      <c r="DI11" s="19"/>
      <c r="DJ11" s="58"/>
      <c r="DK11" s="58"/>
      <c r="DL11" s="58"/>
      <c r="DM11" s="58"/>
      <c r="DN11" s="58"/>
      <c r="DO11" s="58"/>
      <c r="DP11" s="58" t="s">
        <v>145</v>
      </c>
      <c r="DQ11" s="58"/>
      <c r="DR11" s="236"/>
      <c r="DS11" s="19"/>
      <c r="DT11" s="19"/>
      <c r="DU11" s="58"/>
      <c r="DV11" s="58"/>
      <c r="DW11" s="58"/>
      <c r="DX11" s="58"/>
      <c r="DY11" s="58"/>
      <c r="DZ11" s="58"/>
      <c r="EA11" s="58"/>
      <c r="EB11" s="61"/>
      <c r="EC11" s="236"/>
      <c r="ED11" s="19"/>
      <c r="EE11" s="19"/>
      <c r="EF11" s="58"/>
      <c r="EG11" s="58"/>
      <c r="EH11" s="58"/>
      <c r="EI11" s="58"/>
      <c r="EJ11" s="58"/>
      <c r="EK11" s="58"/>
      <c r="EL11" s="58" t="s">
        <v>145</v>
      </c>
      <c r="EM11" s="58"/>
      <c r="EN11" s="236"/>
      <c r="EO11" s="19"/>
      <c r="EP11" s="19"/>
      <c r="EQ11" s="58"/>
      <c r="ER11" s="58"/>
      <c r="ES11" s="58"/>
      <c r="ET11" s="58"/>
      <c r="EU11" s="58"/>
      <c r="EV11" s="58"/>
      <c r="EW11" s="58"/>
      <c r="EX11" s="61"/>
      <c r="EY11" s="236"/>
      <c r="EZ11" s="19"/>
      <c r="FA11" s="19"/>
      <c r="FB11" s="58"/>
      <c r="FC11" s="58"/>
      <c r="FD11" s="58"/>
      <c r="FE11" s="58"/>
      <c r="FF11" s="58"/>
      <c r="FG11" s="58"/>
      <c r="FH11" s="58" t="s">
        <v>145</v>
      </c>
      <c r="FI11" s="58"/>
      <c r="FJ11" s="236"/>
      <c r="FK11" s="19"/>
      <c r="FL11" s="19"/>
      <c r="FM11" s="58"/>
      <c r="FN11" s="58"/>
      <c r="FO11" s="58"/>
      <c r="FP11" s="58"/>
      <c r="FQ11" s="58"/>
      <c r="FR11" s="58"/>
      <c r="FS11" s="58"/>
      <c r="FT11" s="61"/>
      <c r="FU11" s="236"/>
      <c r="FV11" s="19"/>
      <c r="FW11" s="19"/>
      <c r="FX11" s="58"/>
      <c r="FY11" s="58"/>
      <c r="FZ11" s="58"/>
      <c r="GA11" s="58"/>
      <c r="GB11" s="58"/>
      <c r="GC11" s="58"/>
      <c r="GD11" s="58" t="s">
        <v>145</v>
      </c>
      <c r="GE11" s="58"/>
      <c r="GF11" s="236"/>
      <c r="GG11" s="19"/>
      <c r="GH11" s="19"/>
      <c r="GI11" s="58"/>
      <c r="GJ11" s="58"/>
      <c r="GK11" s="58"/>
      <c r="GL11" s="58"/>
      <c r="GM11" s="58"/>
      <c r="GN11" s="58"/>
      <c r="GO11" s="58"/>
      <c r="GP11" s="61"/>
      <c r="GQ11" s="236"/>
      <c r="GR11" s="19"/>
      <c r="GS11" s="19"/>
      <c r="GT11" s="58"/>
      <c r="GU11" s="58"/>
      <c r="GV11" s="58"/>
      <c r="GW11" s="58"/>
      <c r="GX11" s="58"/>
      <c r="GY11" s="58"/>
      <c r="GZ11" s="58" t="s">
        <v>145</v>
      </c>
      <c r="HA11" s="58"/>
      <c r="HB11" s="236"/>
      <c r="HC11" s="19"/>
      <c r="HD11" s="19"/>
      <c r="HE11" s="58"/>
      <c r="HF11" s="58"/>
      <c r="HG11" s="58"/>
      <c r="HH11" s="58"/>
      <c r="HI11" s="58"/>
      <c r="HJ11" s="58"/>
      <c r="HK11" s="58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56"/>
      <c r="HX11" s="236"/>
      <c r="HY11" s="236"/>
      <c r="HZ11" s="236"/>
      <c r="IA11" s="236"/>
      <c r="IB11" s="236"/>
      <c r="IC11" s="236"/>
      <c r="ID11" s="236"/>
      <c r="IE11" s="236"/>
      <c r="IF11" s="236"/>
      <c r="IG11" s="236"/>
      <c r="IH11" s="236"/>
      <c r="II11" s="236"/>
      <c r="IJ11" s="236"/>
      <c r="IK11" s="236"/>
      <c r="IL11" s="236"/>
      <c r="IM11" s="236"/>
      <c r="IN11" s="236"/>
      <c r="IO11" s="236"/>
      <c r="IP11" s="236"/>
      <c r="IQ11" s="236"/>
      <c r="IR11" s="236"/>
      <c r="IS11" s="236"/>
      <c r="IT11" s="236"/>
      <c r="IU11" s="236"/>
      <c r="IV11" s="236"/>
      <c r="IW11" s="236"/>
      <c r="IX11" s="236"/>
      <c r="IY11" s="236"/>
      <c r="IZ11" s="236"/>
      <c r="JA11" s="236"/>
      <c r="JB11" s="236"/>
      <c r="JC11" s="236"/>
      <c r="JD11" s="236"/>
      <c r="JE11" s="236"/>
      <c r="JF11" s="236"/>
      <c r="JG11" s="236"/>
      <c r="JH11" s="236"/>
      <c r="JI11" s="236"/>
      <c r="JJ11" s="236"/>
      <c r="JK11" s="236"/>
      <c r="JL11" s="236"/>
      <c r="JM11" s="236"/>
      <c r="JN11" s="236"/>
      <c r="JO11" s="236"/>
      <c r="JP11" s="236"/>
      <c r="JQ11" s="236"/>
      <c r="JR11" s="236"/>
      <c r="JS11" s="236"/>
      <c r="JT11" s="236"/>
      <c r="JU11" s="236"/>
      <c r="JV11" s="236"/>
      <c r="JW11" s="236"/>
      <c r="JX11" s="236"/>
      <c r="JY11" s="236"/>
      <c r="JZ11" s="236"/>
      <c r="KA11" s="236"/>
      <c r="KB11" s="236"/>
      <c r="KC11" s="236"/>
      <c r="KD11" s="236"/>
      <c r="KE11" s="236"/>
      <c r="KF11" s="236"/>
      <c r="KG11" s="236"/>
      <c r="KH11" s="236"/>
      <c r="KI11" s="236"/>
      <c r="KJ11" s="236"/>
      <c r="KK11" s="236"/>
      <c r="KL11" s="236"/>
      <c r="KM11" s="236"/>
      <c r="KN11" s="236"/>
      <c r="KO11" s="236"/>
      <c r="KP11" s="236"/>
      <c r="KQ11" s="236"/>
      <c r="KR11" s="236"/>
      <c r="KS11" s="236"/>
      <c r="KT11" s="236"/>
      <c r="KU11" s="236"/>
      <c r="KV11" s="236"/>
      <c r="KW11" s="236"/>
      <c r="KX11" s="236"/>
      <c r="KY11" s="236"/>
      <c r="KZ11" s="236"/>
      <c r="LA11" s="236"/>
      <c r="LB11" s="236"/>
      <c r="LC11" s="236"/>
      <c r="LD11" s="236"/>
      <c r="LE11" s="236"/>
      <c r="LF11" s="236"/>
      <c r="LG11" s="236"/>
      <c r="LH11" s="236"/>
      <c r="LI11" s="236"/>
      <c r="LJ11" s="236"/>
      <c r="LK11" s="236"/>
      <c r="LL11" s="236"/>
      <c r="LM11" s="236"/>
      <c r="LN11" s="236"/>
      <c r="LO11" s="236"/>
      <c r="LP11" s="236"/>
      <c r="LQ11" s="236"/>
      <c r="LR11" s="236"/>
      <c r="LS11" s="236"/>
      <c r="LT11" s="236"/>
      <c r="LU11" s="236"/>
      <c r="LV11" s="236"/>
      <c r="LW11" s="236"/>
      <c r="LX11" s="236"/>
      <c r="LY11" s="236"/>
      <c r="LZ11" s="236"/>
      <c r="MA11" s="236"/>
      <c r="MB11" s="236"/>
      <c r="MC11" s="236"/>
      <c r="MD11" s="236"/>
      <c r="ME11" s="236"/>
      <c r="MF11" s="236"/>
      <c r="MG11" s="236"/>
      <c r="MH11" s="236"/>
      <c r="MI11" s="236"/>
      <c r="MJ11" s="236"/>
      <c r="MK11" s="236"/>
      <c r="ML11" s="236"/>
      <c r="MM11" s="236"/>
      <c r="MN11" s="236"/>
      <c r="MO11" s="236"/>
      <c r="MP11" s="236"/>
      <c r="MQ11" s="236"/>
      <c r="MR11" s="236"/>
      <c r="MS11" s="236"/>
      <c r="MT11" s="236"/>
      <c r="MU11" s="236"/>
      <c r="MV11" s="236"/>
      <c r="MW11" s="236"/>
      <c r="MX11" s="236"/>
      <c r="MY11" s="236"/>
      <c r="MZ11" s="236"/>
      <c r="NA11" s="236"/>
      <c r="NB11" s="236"/>
      <c r="NC11" s="236"/>
      <c r="ND11" s="236"/>
      <c r="NE11" s="236"/>
      <c r="NF11" s="236"/>
      <c r="NG11" s="236"/>
      <c r="NH11" s="236"/>
      <c r="NI11" s="236"/>
      <c r="NJ11" s="236"/>
      <c r="NK11" s="236"/>
      <c r="NL11" s="236"/>
      <c r="NM11" s="236"/>
      <c r="NN11" s="236"/>
      <c r="NO11" s="236"/>
      <c r="NP11" s="236"/>
      <c r="NQ11" s="236"/>
      <c r="NR11" s="236"/>
      <c r="NS11" s="236"/>
      <c r="NT11" s="236"/>
      <c r="NU11" s="236"/>
      <c r="NV11" s="236"/>
      <c r="NW11" s="236"/>
      <c r="NX11" s="236"/>
      <c r="NY11" s="236"/>
      <c r="NZ11" s="236"/>
      <c r="OA11" s="236"/>
      <c r="OB11" s="236"/>
      <c r="OC11" s="236"/>
      <c r="OD11" s="236"/>
      <c r="OE11" s="236"/>
      <c r="OF11" s="236"/>
      <c r="OG11" s="236"/>
      <c r="OH11" s="236"/>
      <c r="OI11" s="236"/>
      <c r="OJ11" s="236"/>
      <c r="OK11" s="236"/>
      <c r="OL11" s="236"/>
      <c r="OM11" s="236"/>
      <c r="ON11" s="236"/>
      <c r="OO11" s="236"/>
      <c r="OP11" s="236"/>
      <c r="OQ11" s="236"/>
      <c r="OR11" s="236"/>
      <c r="OS11" s="236"/>
      <c r="OT11" s="236"/>
      <c r="OU11" s="236"/>
      <c r="OV11" s="236"/>
      <c r="OW11" s="236"/>
      <c r="OX11" s="236"/>
      <c r="OY11" s="236"/>
      <c r="OZ11" s="236"/>
      <c r="PA11" s="236"/>
      <c r="PB11" s="236"/>
      <c r="PC11" s="236"/>
      <c r="PD11" s="236"/>
      <c r="PE11" s="236"/>
      <c r="PF11" s="236"/>
      <c r="PG11" s="236"/>
      <c r="PH11" s="236"/>
      <c r="PI11" s="236"/>
      <c r="PJ11" s="236"/>
      <c r="PK11" s="236"/>
      <c r="PL11" s="236"/>
      <c r="PM11" s="236"/>
      <c r="PN11" s="236"/>
      <c r="PO11" s="236"/>
    </row>
    <row r="12" spans="1:431" s="17" customFormat="1" ht="15" customHeight="1" x14ac:dyDescent="0.3">
      <c r="A12" s="236"/>
      <c r="B12" s="16"/>
      <c r="C12" s="236"/>
      <c r="D12" s="719" t="s">
        <v>146</v>
      </c>
      <c r="E12" s="719"/>
      <c r="F12" s="692" t="s">
        <v>45</v>
      </c>
      <c r="G12" s="692"/>
      <c r="H12" s="692"/>
      <c r="I12" s="692"/>
      <c r="J12" s="692"/>
      <c r="K12" s="21"/>
      <c r="L12" s="21"/>
      <c r="M12" s="21"/>
      <c r="N12" s="21"/>
      <c r="O12" s="715" t="s">
        <v>146</v>
      </c>
      <c r="P12" s="715"/>
      <c r="Q12" s="676" t="s">
        <v>102</v>
      </c>
      <c r="R12" s="676"/>
      <c r="S12" s="676"/>
      <c r="T12" s="676"/>
      <c r="U12" s="676"/>
      <c r="V12" s="100"/>
      <c r="W12" s="236"/>
      <c r="X12" s="21"/>
      <c r="Y12" s="21"/>
      <c r="Z12" s="719" t="s">
        <v>21</v>
      </c>
      <c r="AA12" s="719"/>
      <c r="AB12" s="692" t="s">
        <v>147</v>
      </c>
      <c r="AC12" s="692"/>
      <c r="AD12" s="692"/>
      <c r="AE12" s="692"/>
      <c r="AF12" s="692"/>
      <c r="AG12" s="21"/>
      <c r="AH12" s="21"/>
      <c r="AI12" s="21"/>
      <c r="AJ12" s="21"/>
      <c r="AK12" s="715" t="s">
        <v>21</v>
      </c>
      <c r="AL12" s="715"/>
      <c r="AM12" s="676" t="s">
        <v>103</v>
      </c>
      <c r="AN12" s="676"/>
      <c r="AO12" s="676"/>
      <c r="AP12" s="676"/>
      <c r="AQ12" s="676"/>
      <c r="AR12" s="100"/>
      <c r="AS12" s="236"/>
      <c r="AT12" s="16"/>
      <c r="AU12" s="236"/>
      <c r="AV12" s="719" t="s">
        <v>21</v>
      </c>
      <c r="AW12" s="719"/>
      <c r="AX12" s="692" t="s">
        <v>148</v>
      </c>
      <c r="AY12" s="692"/>
      <c r="AZ12" s="692"/>
      <c r="BA12" s="692"/>
      <c r="BB12" s="692"/>
      <c r="BC12" s="21"/>
      <c r="BD12" s="21"/>
      <c r="BE12" s="21"/>
      <c r="BF12" s="21"/>
      <c r="BG12" s="715" t="s">
        <v>21</v>
      </c>
      <c r="BH12" s="715"/>
      <c r="BI12" s="676" t="s">
        <v>149</v>
      </c>
      <c r="BJ12" s="676"/>
      <c r="BK12" s="676"/>
      <c r="BL12" s="676"/>
      <c r="BM12" s="676"/>
      <c r="BN12" s="100"/>
      <c r="BO12" s="236"/>
      <c r="BP12" s="16"/>
      <c r="BQ12" s="236"/>
      <c r="BR12" s="719" t="s">
        <v>150</v>
      </c>
      <c r="BS12" s="719"/>
      <c r="BT12" s="692" t="s">
        <v>45</v>
      </c>
      <c r="BU12" s="692"/>
      <c r="BV12" s="692"/>
      <c r="BW12" s="692"/>
      <c r="BX12" s="692"/>
      <c r="BY12" s="21"/>
      <c r="BZ12" s="21"/>
      <c r="CA12" s="21"/>
      <c r="CB12" s="21"/>
      <c r="CC12" s="715" t="s">
        <v>150</v>
      </c>
      <c r="CD12" s="715"/>
      <c r="CE12" s="676" t="s">
        <v>102</v>
      </c>
      <c r="CF12" s="676"/>
      <c r="CG12" s="676"/>
      <c r="CH12" s="676"/>
      <c r="CI12" s="676"/>
      <c r="CJ12" s="100"/>
      <c r="CK12" s="236"/>
      <c r="CL12" s="16"/>
      <c r="CM12" s="236"/>
      <c r="CN12" s="719" t="s">
        <v>150</v>
      </c>
      <c r="CO12" s="719"/>
      <c r="CP12" s="692" t="s">
        <v>47</v>
      </c>
      <c r="CQ12" s="692"/>
      <c r="CR12" s="692"/>
      <c r="CS12" s="692"/>
      <c r="CT12" s="692"/>
      <c r="CU12" s="21"/>
      <c r="CV12" s="21"/>
      <c r="CW12" s="21"/>
      <c r="CX12" s="21"/>
      <c r="CY12" s="715" t="s">
        <v>150</v>
      </c>
      <c r="CZ12" s="715"/>
      <c r="DA12" s="676" t="s">
        <v>103</v>
      </c>
      <c r="DB12" s="676"/>
      <c r="DC12" s="676"/>
      <c r="DD12" s="676"/>
      <c r="DE12" s="676"/>
      <c r="DF12" s="100"/>
      <c r="DG12" s="236"/>
      <c r="DH12" s="16"/>
      <c r="DI12" s="236"/>
      <c r="DJ12" s="719" t="s">
        <v>150</v>
      </c>
      <c r="DK12" s="719"/>
      <c r="DL12" s="692" t="s">
        <v>49</v>
      </c>
      <c r="DM12" s="692"/>
      <c r="DN12" s="692"/>
      <c r="DO12" s="692"/>
      <c r="DP12" s="692"/>
      <c r="DQ12" s="21"/>
      <c r="DR12" s="21"/>
      <c r="DS12" s="21"/>
      <c r="DT12" s="21"/>
      <c r="DU12" s="715" t="s">
        <v>150</v>
      </c>
      <c r="DV12" s="715"/>
      <c r="DW12" s="676" t="s">
        <v>104</v>
      </c>
      <c r="DX12" s="676"/>
      <c r="DY12" s="676"/>
      <c r="DZ12" s="676"/>
      <c r="EA12" s="676"/>
      <c r="EB12" s="100"/>
      <c r="EC12" s="236"/>
      <c r="ED12" s="16"/>
      <c r="EE12" s="236"/>
      <c r="EF12" s="719" t="s">
        <v>151</v>
      </c>
      <c r="EG12" s="719"/>
      <c r="EH12" s="692" t="s">
        <v>49</v>
      </c>
      <c r="EI12" s="692"/>
      <c r="EJ12" s="692"/>
      <c r="EK12" s="692"/>
      <c r="EL12" s="692"/>
      <c r="EM12" s="21"/>
      <c r="EN12" s="21"/>
      <c r="EO12" s="21"/>
      <c r="EP12" s="21"/>
      <c r="EQ12" s="715" t="s">
        <v>151</v>
      </c>
      <c r="ER12" s="715"/>
      <c r="ES12" s="676" t="s">
        <v>104</v>
      </c>
      <c r="ET12" s="676"/>
      <c r="EU12" s="676"/>
      <c r="EV12" s="676"/>
      <c r="EW12" s="676"/>
      <c r="EX12" s="100"/>
      <c r="EY12" s="236"/>
      <c r="EZ12" s="16"/>
      <c r="FA12" s="236"/>
      <c r="FB12" s="719" t="s">
        <v>151</v>
      </c>
      <c r="FC12" s="719"/>
      <c r="FD12" s="692" t="s">
        <v>47</v>
      </c>
      <c r="FE12" s="692"/>
      <c r="FF12" s="692"/>
      <c r="FG12" s="692"/>
      <c r="FH12" s="692"/>
      <c r="FI12" s="21"/>
      <c r="FJ12" s="21"/>
      <c r="FK12" s="21"/>
      <c r="FL12" s="21"/>
      <c r="FM12" s="715" t="s">
        <v>151</v>
      </c>
      <c r="FN12" s="715"/>
      <c r="FO12" s="676" t="s">
        <v>103</v>
      </c>
      <c r="FP12" s="676"/>
      <c r="FQ12" s="676"/>
      <c r="FR12" s="676"/>
      <c r="FS12" s="676"/>
      <c r="FT12" s="100"/>
      <c r="FU12" s="236"/>
      <c r="FV12" s="16"/>
      <c r="FW12" s="236"/>
      <c r="FX12" s="719" t="s">
        <v>152</v>
      </c>
      <c r="FY12" s="719"/>
      <c r="FZ12" s="692" t="s">
        <v>47</v>
      </c>
      <c r="GA12" s="692"/>
      <c r="GB12" s="692"/>
      <c r="GC12" s="692"/>
      <c r="GD12" s="692"/>
      <c r="GE12" s="21"/>
      <c r="GF12" s="21"/>
      <c r="GG12" s="21"/>
      <c r="GH12" s="21"/>
      <c r="GI12" s="715" t="s">
        <v>116</v>
      </c>
      <c r="GJ12" s="715"/>
      <c r="GK12" s="676" t="s">
        <v>103</v>
      </c>
      <c r="GL12" s="676"/>
      <c r="GM12" s="676"/>
      <c r="GN12" s="676"/>
      <c r="GO12" s="676"/>
      <c r="GP12" s="100"/>
      <c r="GQ12" s="236"/>
      <c r="GR12" s="16"/>
      <c r="GS12" s="236"/>
      <c r="GT12" s="719" t="s">
        <v>152</v>
      </c>
      <c r="GU12" s="719"/>
      <c r="GV12" s="692" t="s">
        <v>49</v>
      </c>
      <c r="GW12" s="692"/>
      <c r="GX12" s="692"/>
      <c r="GY12" s="692"/>
      <c r="GZ12" s="692"/>
      <c r="HA12" s="21"/>
      <c r="HB12" s="21"/>
      <c r="HC12" s="21"/>
      <c r="HD12" s="21"/>
      <c r="HE12" s="715" t="s">
        <v>116</v>
      </c>
      <c r="HF12" s="715"/>
      <c r="HG12" s="676" t="s">
        <v>104</v>
      </c>
      <c r="HH12" s="676"/>
      <c r="HI12" s="676"/>
      <c r="HJ12" s="676"/>
      <c r="HK12" s="676"/>
      <c r="HL12" s="100"/>
      <c r="HM12" s="100"/>
      <c r="HN12" s="100"/>
      <c r="HO12" s="100"/>
      <c r="HP12" s="100"/>
      <c r="HQ12" s="100"/>
      <c r="HR12" s="100"/>
      <c r="HS12" s="100"/>
      <c r="HT12" s="100"/>
      <c r="HU12" s="100"/>
      <c r="HV12" s="100"/>
      <c r="HW12" s="346"/>
      <c r="HX12" s="236"/>
      <c r="HY12" s="236" t="s">
        <v>52</v>
      </c>
      <c r="HZ12" s="236"/>
      <c r="IA12" s="236"/>
      <c r="IB12" s="236"/>
      <c r="IC12" s="236"/>
      <c r="ID12" s="236"/>
      <c r="IE12" s="236"/>
      <c r="IF12" s="236"/>
      <c r="IG12" s="236"/>
      <c r="IH12" s="236"/>
      <c r="II12" s="236" t="s">
        <v>53</v>
      </c>
      <c r="IJ12" s="236"/>
      <c r="IK12" s="236"/>
      <c r="IL12" s="236"/>
      <c r="IM12" s="236"/>
      <c r="IN12" s="236"/>
      <c r="IO12" s="236"/>
      <c r="IP12" s="236"/>
      <c r="IQ12" s="236"/>
      <c r="IR12" s="236"/>
      <c r="IS12" s="236" t="s">
        <v>54</v>
      </c>
      <c r="IT12" s="236"/>
      <c r="IU12" s="236"/>
      <c r="IV12" s="236"/>
      <c r="IW12" s="236"/>
      <c r="IX12" s="236"/>
      <c r="IY12" s="236"/>
      <c r="IZ12" s="236"/>
      <c r="JA12" s="236"/>
      <c r="JB12" s="236"/>
      <c r="JC12" s="236" t="s">
        <v>55</v>
      </c>
      <c r="JD12" s="236"/>
      <c r="JE12" s="236"/>
      <c r="JF12" s="236"/>
      <c r="JG12" s="236"/>
      <c r="JH12" s="236"/>
      <c r="JI12" s="236"/>
      <c r="JJ12" s="236"/>
      <c r="JK12" s="236"/>
      <c r="JL12" s="236"/>
      <c r="JM12" s="236" t="s">
        <v>56</v>
      </c>
      <c r="JN12" s="236"/>
      <c r="JO12" s="236"/>
      <c r="JP12" s="236"/>
      <c r="JQ12" s="236"/>
      <c r="JR12" s="236"/>
      <c r="JS12" s="236"/>
      <c r="JT12" s="236"/>
      <c r="JU12" s="236"/>
      <c r="JV12" s="236"/>
      <c r="JW12" s="236" t="s">
        <v>57</v>
      </c>
      <c r="JX12" s="236"/>
      <c r="JY12" s="236"/>
      <c r="JZ12" s="236"/>
      <c r="KA12" s="236"/>
      <c r="KB12" s="236"/>
      <c r="KC12" s="236"/>
      <c r="KD12" s="236"/>
      <c r="KE12" s="236"/>
      <c r="KF12" s="236"/>
      <c r="KG12" s="236" t="s">
        <v>153</v>
      </c>
      <c r="KH12" s="236"/>
      <c r="KI12" s="236"/>
      <c r="KJ12" s="236"/>
      <c r="KK12" s="236"/>
      <c r="KL12" s="236"/>
      <c r="KM12" s="236"/>
      <c r="KN12" s="236"/>
      <c r="KO12" s="236"/>
      <c r="KP12" s="236"/>
      <c r="KQ12" s="236"/>
      <c r="KR12" s="236"/>
      <c r="KS12" s="236"/>
      <c r="KT12" s="236"/>
      <c r="KU12" s="236"/>
      <c r="KV12" s="236"/>
      <c r="KW12" s="236"/>
      <c r="KX12" s="236"/>
      <c r="KY12" s="236"/>
      <c r="KZ12" s="236"/>
      <c r="LA12" s="236"/>
      <c r="LB12" s="236"/>
      <c r="LC12" s="236"/>
      <c r="LD12" s="236"/>
      <c r="LE12" s="236"/>
      <c r="LF12" s="236"/>
      <c r="LG12" s="236"/>
      <c r="LH12" s="236"/>
      <c r="LI12" s="236"/>
      <c r="LJ12" s="236"/>
      <c r="LK12" s="236"/>
      <c r="LL12" s="236"/>
      <c r="LM12" s="236"/>
      <c r="LN12" s="236"/>
      <c r="LO12" s="236"/>
      <c r="LP12" s="236"/>
      <c r="LQ12" s="236"/>
      <c r="LR12" s="236"/>
      <c r="LS12" s="236"/>
      <c r="LT12" s="236"/>
      <c r="LU12" s="236"/>
      <c r="LV12" s="236"/>
      <c r="LW12" s="236"/>
      <c r="LX12" s="236"/>
      <c r="LY12" s="236"/>
      <c r="LZ12" s="236"/>
      <c r="MA12" s="236"/>
      <c r="MB12" s="236"/>
      <c r="MC12" s="236"/>
      <c r="MD12" s="236"/>
      <c r="ME12" s="236"/>
      <c r="MF12" s="236"/>
      <c r="MG12" s="236"/>
      <c r="MH12" s="236"/>
      <c r="MI12" s="236"/>
      <c r="MJ12" s="236"/>
      <c r="MK12" s="236"/>
      <c r="ML12" s="236"/>
      <c r="MM12" s="236"/>
      <c r="MN12" s="236"/>
      <c r="MO12" s="236"/>
      <c r="MP12" s="236"/>
      <c r="MQ12" s="236"/>
      <c r="MR12" s="236"/>
      <c r="MS12" s="236"/>
      <c r="MT12" s="236"/>
      <c r="MU12" s="236"/>
      <c r="MV12" s="236"/>
      <c r="MW12" s="236"/>
      <c r="MX12" s="236"/>
      <c r="MY12" s="236"/>
      <c r="MZ12" s="236"/>
      <c r="NA12" s="236"/>
      <c r="NB12" s="236"/>
      <c r="NC12" s="236"/>
      <c r="ND12" s="236"/>
      <c r="NE12" s="236"/>
      <c r="NF12" s="236"/>
      <c r="NG12" s="236"/>
      <c r="NH12" s="236"/>
      <c r="NI12" s="236"/>
      <c r="NJ12" s="236"/>
      <c r="NK12" s="236"/>
      <c r="NL12" s="236"/>
      <c r="NM12" s="236"/>
      <c r="NN12" s="236"/>
      <c r="NO12" s="236"/>
      <c r="NP12" s="236"/>
      <c r="NQ12" s="236"/>
      <c r="NR12" s="236"/>
      <c r="NS12" s="236"/>
      <c r="NT12" s="236"/>
      <c r="NU12" s="236"/>
      <c r="NV12" s="236"/>
      <c r="NW12" s="236"/>
      <c r="NX12" s="236"/>
      <c r="NY12" s="236"/>
      <c r="NZ12" s="236"/>
      <c r="OA12" s="236"/>
      <c r="OB12" s="236"/>
      <c r="OC12" s="236"/>
      <c r="OD12" s="236"/>
      <c r="OE12" s="236"/>
      <c r="OF12" s="236"/>
      <c r="OG12" s="236"/>
      <c r="OH12" s="236"/>
      <c r="OI12" s="236"/>
      <c r="OJ12" s="236"/>
      <c r="OK12" s="236"/>
      <c r="OL12" s="236"/>
      <c r="OM12" s="236"/>
      <c r="ON12" s="236"/>
      <c r="OO12" s="236"/>
      <c r="OP12" s="236"/>
      <c r="OQ12" s="236"/>
      <c r="OR12" s="236"/>
      <c r="OS12" s="236"/>
      <c r="OT12" s="236"/>
      <c r="OU12" s="236"/>
      <c r="OV12" s="236"/>
      <c r="OW12" s="236"/>
      <c r="OX12" s="236"/>
      <c r="OY12" s="236"/>
      <c r="OZ12" s="236"/>
      <c r="PA12" s="236"/>
      <c r="PB12" s="236"/>
      <c r="PC12" s="236"/>
      <c r="PD12" s="236"/>
      <c r="PE12" s="236"/>
      <c r="PF12" s="236"/>
      <c r="PG12" s="236"/>
      <c r="PH12" s="236"/>
      <c r="PI12" s="236"/>
      <c r="PJ12" s="236"/>
      <c r="PK12" s="236"/>
      <c r="PL12" s="236"/>
      <c r="PM12" s="236"/>
      <c r="PN12" s="236"/>
      <c r="PO12" s="236"/>
    </row>
    <row r="13" spans="1:431" s="17" customFormat="1" ht="15" customHeight="1" x14ac:dyDescent="0.3">
      <c r="A13" s="236"/>
      <c r="B13" s="718" t="s">
        <v>105</v>
      </c>
      <c r="C13" s="718"/>
      <c r="D13" s="720"/>
      <c r="E13" s="720"/>
      <c r="F13" s="721"/>
      <c r="G13" s="721"/>
      <c r="H13" s="721"/>
      <c r="I13" s="721"/>
      <c r="J13" s="721"/>
      <c r="K13" s="21"/>
      <c r="L13" s="21"/>
      <c r="M13" s="718" t="str">
        <f>B13</f>
        <v xml:space="preserve">           José Emanuel Rocha - Versão1.0</v>
      </c>
      <c r="N13" s="718"/>
      <c r="O13" s="716"/>
      <c r="P13" s="716"/>
      <c r="Q13" s="717"/>
      <c r="R13" s="717"/>
      <c r="S13" s="717"/>
      <c r="T13" s="717"/>
      <c r="U13" s="717"/>
      <c r="V13" s="100"/>
      <c r="W13" s="236"/>
      <c r="X13" s="718" t="str">
        <f>B13</f>
        <v xml:space="preserve">           José Emanuel Rocha - Versão1.0</v>
      </c>
      <c r="Y13" s="718"/>
      <c r="Z13" s="720"/>
      <c r="AA13" s="720"/>
      <c r="AB13" s="721"/>
      <c r="AC13" s="721"/>
      <c r="AD13" s="721"/>
      <c r="AE13" s="721"/>
      <c r="AF13" s="721"/>
      <c r="AG13" s="21"/>
      <c r="AH13" s="21"/>
      <c r="AI13" s="718" t="str">
        <f>B13</f>
        <v xml:space="preserve">           José Emanuel Rocha - Versão1.0</v>
      </c>
      <c r="AJ13" s="718"/>
      <c r="AK13" s="716"/>
      <c r="AL13" s="716"/>
      <c r="AM13" s="717"/>
      <c r="AN13" s="717"/>
      <c r="AO13" s="717"/>
      <c r="AP13" s="717"/>
      <c r="AQ13" s="717"/>
      <c r="AR13" s="100"/>
      <c r="AS13" s="236"/>
      <c r="AT13" s="718"/>
      <c r="AU13" s="718"/>
      <c r="AV13" s="720"/>
      <c r="AW13" s="720"/>
      <c r="AX13" s="721"/>
      <c r="AY13" s="721"/>
      <c r="AZ13" s="721"/>
      <c r="BA13" s="721"/>
      <c r="BB13" s="721"/>
      <c r="BC13" s="21"/>
      <c r="BD13" s="21"/>
      <c r="BE13" s="718" t="str">
        <f>X13</f>
        <v xml:space="preserve">           José Emanuel Rocha - Versão1.0</v>
      </c>
      <c r="BF13" s="718"/>
      <c r="BG13" s="716"/>
      <c r="BH13" s="716"/>
      <c r="BI13" s="717"/>
      <c r="BJ13" s="717"/>
      <c r="BK13" s="717"/>
      <c r="BL13" s="717"/>
      <c r="BM13" s="717"/>
      <c r="BN13" s="100"/>
      <c r="BO13" s="236"/>
      <c r="BP13" s="718"/>
      <c r="BQ13" s="718"/>
      <c r="BR13" s="720"/>
      <c r="BS13" s="720"/>
      <c r="BT13" s="721"/>
      <c r="BU13" s="721"/>
      <c r="BV13" s="721"/>
      <c r="BW13" s="721"/>
      <c r="BX13" s="721"/>
      <c r="BY13" s="21"/>
      <c r="BZ13" s="21"/>
      <c r="CA13" s="718" t="str">
        <f>B13</f>
        <v xml:space="preserve">           José Emanuel Rocha - Versão1.0</v>
      </c>
      <c r="CB13" s="718"/>
      <c r="CC13" s="716"/>
      <c r="CD13" s="716"/>
      <c r="CE13" s="717"/>
      <c r="CF13" s="717"/>
      <c r="CG13" s="717"/>
      <c r="CH13" s="717"/>
      <c r="CI13" s="717"/>
      <c r="CJ13" s="100"/>
      <c r="CK13" s="236"/>
      <c r="CL13" s="718" t="s">
        <v>105</v>
      </c>
      <c r="CM13" s="718"/>
      <c r="CN13" s="720"/>
      <c r="CO13" s="720"/>
      <c r="CP13" s="721"/>
      <c r="CQ13" s="721"/>
      <c r="CR13" s="721"/>
      <c r="CS13" s="721"/>
      <c r="CT13" s="721"/>
      <c r="CU13" s="21"/>
      <c r="CV13" s="21"/>
      <c r="CW13" s="718" t="s">
        <v>105</v>
      </c>
      <c r="CX13" s="718"/>
      <c r="CY13" s="716"/>
      <c r="CZ13" s="716"/>
      <c r="DA13" s="717"/>
      <c r="DB13" s="717"/>
      <c r="DC13" s="717"/>
      <c r="DD13" s="717"/>
      <c r="DE13" s="717"/>
      <c r="DF13" s="100"/>
      <c r="DG13" s="236"/>
      <c r="DH13" s="718"/>
      <c r="DI13" s="718"/>
      <c r="DJ13" s="720"/>
      <c r="DK13" s="720"/>
      <c r="DL13" s="721"/>
      <c r="DM13" s="721"/>
      <c r="DN13" s="721"/>
      <c r="DO13" s="721"/>
      <c r="DP13" s="721"/>
      <c r="DQ13" s="21"/>
      <c r="DR13" s="21"/>
      <c r="DS13" s="718" t="s">
        <v>105</v>
      </c>
      <c r="DT13" s="718"/>
      <c r="DU13" s="716"/>
      <c r="DV13" s="716"/>
      <c r="DW13" s="717"/>
      <c r="DX13" s="717"/>
      <c r="DY13" s="717"/>
      <c r="DZ13" s="717"/>
      <c r="EA13" s="717"/>
      <c r="EB13" s="100"/>
      <c r="EC13" s="236"/>
      <c r="ED13" s="718"/>
      <c r="EE13" s="718"/>
      <c r="EF13" s="720"/>
      <c r="EG13" s="720"/>
      <c r="EH13" s="721"/>
      <c r="EI13" s="721"/>
      <c r="EJ13" s="721"/>
      <c r="EK13" s="721"/>
      <c r="EL13" s="721"/>
      <c r="EM13" s="21"/>
      <c r="EN13" s="21"/>
      <c r="EO13" s="718" t="s">
        <v>105</v>
      </c>
      <c r="EP13" s="718"/>
      <c r="EQ13" s="716"/>
      <c r="ER13" s="716"/>
      <c r="ES13" s="717"/>
      <c r="ET13" s="717"/>
      <c r="EU13" s="717"/>
      <c r="EV13" s="717"/>
      <c r="EW13" s="717"/>
      <c r="EX13" s="100"/>
      <c r="EY13" s="236"/>
      <c r="EZ13" s="718" t="s">
        <v>105</v>
      </c>
      <c r="FA13" s="718"/>
      <c r="FB13" s="720"/>
      <c r="FC13" s="720"/>
      <c r="FD13" s="721"/>
      <c r="FE13" s="721"/>
      <c r="FF13" s="721"/>
      <c r="FG13" s="721"/>
      <c r="FH13" s="721"/>
      <c r="FI13" s="21"/>
      <c r="FJ13" s="21"/>
      <c r="FK13" s="718"/>
      <c r="FL13" s="718"/>
      <c r="FM13" s="716"/>
      <c r="FN13" s="716"/>
      <c r="FO13" s="717"/>
      <c r="FP13" s="717"/>
      <c r="FQ13" s="717"/>
      <c r="FR13" s="717"/>
      <c r="FS13" s="717"/>
      <c r="FT13" s="100"/>
      <c r="FU13" s="236"/>
      <c r="FV13" s="718" t="s">
        <v>105</v>
      </c>
      <c r="FW13" s="718"/>
      <c r="FX13" s="720"/>
      <c r="FY13" s="720"/>
      <c r="FZ13" s="721"/>
      <c r="GA13" s="721"/>
      <c r="GB13" s="721"/>
      <c r="GC13" s="721"/>
      <c r="GD13" s="721"/>
      <c r="GE13" s="21"/>
      <c r="GF13" s="21"/>
      <c r="GG13" s="718" t="s">
        <v>105</v>
      </c>
      <c r="GH13" s="718"/>
      <c r="GI13" s="716"/>
      <c r="GJ13" s="716"/>
      <c r="GK13" s="717"/>
      <c r="GL13" s="717"/>
      <c r="GM13" s="717"/>
      <c r="GN13" s="717"/>
      <c r="GO13" s="717"/>
      <c r="GP13" s="100"/>
      <c r="GQ13" s="236"/>
      <c r="GR13" s="718"/>
      <c r="GS13" s="718"/>
      <c r="GT13" s="720"/>
      <c r="GU13" s="720"/>
      <c r="GV13" s="721"/>
      <c r="GW13" s="721"/>
      <c r="GX13" s="721"/>
      <c r="GY13" s="721"/>
      <c r="GZ13" s="721"/>
      <c r="HA13" s="21"/>
      <c r="HB13" s="21"/>
      <c r="HC13" s="718" t="s">
        <v>105</v>
      </c>
      <c r="HD13" s="718"/>
      <c r="HE13" s="716"/>
      <c r="HF13" s="716"/>
      <c r="HG13" s="717"/>
      <c r="HH13" s="717"/>
      <c r="HI13" s="717"/>
      <c r="HJ13" s="717"/>
      <c r="HK13" s="717"/>
      <c r="HL13" s="100"/>
      <c r="HM13" s="100"/>
      <c r="HN13" s="100"/>
      <c r="HO13" s="100"/>
      <c r="HP13" s="100"/>
      <c r="HQ13" s="100"/>
      <c r="HR13" s="100"/>
      <c r="HS13" s="100"/>
      <c r="HT13" s="100"/>
      <c r="HU13" s="100"/>
      <c r="HV13" s="100"/>
      <c r="HW13" s="346"/>
      <c r="HX13" s="236"/>
      <c r="HY13" s="236"/>
      <c r="HZ13" s="236"/>
      <c r="IA13" s="236"/>
      <c r="IB13" s="236"/>
      <c r="IC13" s="236"/>
      <c r="ID13" s="236"/>
      <c r="IE13" s="236"/>
      <c r="IF13" s="236"/>
      <c r="IG13" s="236"/>
      <c r="IH13" s="236"/>
      <c r="II13" s="236"/>
      <c r="IJ13" s="236"/>
      <c r="IK13" s="236"/>
      <c r="IL13" s="236"/>
      <c r="IM13" s="236"/>
      <c r="IN13" s="236"/>
      <c r="IO13" s="236"/>
      <c r="IP13" s="236"/>
      <c r="IQ13" s="236"/>
      <c r="IR13" s="236"/>
      <c r="IS13" s="236"/>
      <c r="IT13" s="236"/>
      <c r="IU13" s="236"/>
      <c r="IV13" s="236"/>
      <c r="IW13" s="236"/>
      <c r="IX13" s="236"/>
      <c r="IY13" s="236"/>
      <c r="IZ13" s="236"/>
      <c r="JA13" s="236"/>
      <c r="JB13" s="236"/>
      <c r="JC13" s="236"/>
      <c r="JD13" s="236"/>
      <c r="JE13" s="236"/>
      <c r="JF13" s="236"/>
      <c r="JG13" s="236"/>
      <c r="JH13" s="236"/>
      <c r="JI13" s="236"/>
      <c r="JJ13" s="236"/>
      <c r="JK13" s="236"/>
      <c r="JL13" s="236"/>
      <c r="JM13" s="236"/>
      <c r="JN13" s="236"/>
      <c r="JO13" s="236"/>
      <c r="JP13" s="236"/>
      <c r="JQ13" s="236"/>
      <c r="JR13" s="236"/>
      <c r="JS13" s="236"/>
      <c r="JT13" s="236"/>
      <c r="JU13" s="236"/>
      <c r="JV13" s="236"/>
      <c r="JW13" s="236"/>
      <c r="JX13" s="236"/>
      <c r="JY13" s="236"/>
      <c r="JZ13" s="236"/>
      <c r="KA13" s="236"/>
      <c r="KB13" s="236"/>
      <c r="KC13" s="236"/>
      <c r="KD13" s="236"/>
      <c r="KE13" s="236"/>
      <c r="KF13" s="236"/>
      <c r="KG13" s="236"/>
      <c r="KH13" s="236"/>
      <c r="KI13" s="236"/>
      <c r="KJ13" s="236"/>
      <c r="KK13" s="236"/>
      <c r="KL13" s="236"/>
      <c r="KM13" s="236"/>
      <c r="KN13" s="236"/>
      <c r="KO13" s="236"/>
      <c r="KP13" s="236"/>
      <c r="KQ13" s="236" t="s">
        <v>154</v>
      </c>
      <c r="KR13" s="236"/>
      <c r="KS13" s="236"/>
      <c r="KT13" s="236"/>
      <c r="KU13" s="236"/>
      <c r="KV13" s="236"/>
      <c r="KW13" s="236"/>
      <c r="KX13" s="236"/>
      <c r="KY13" s="236"/>
      <c r="KZ13" s="236"/>
      <c r="LA13" s="236" t="s">
        <v>155</v>
      </c>
      <c r="LB13" s="236"/>
      <c r="LC13" s="236"/>
      <c r="LD13" s="236"/>
      <c r="LE13" s="236"/>
      <c r="LF13" s="236"/>
      <c r="LG13" s="236"/>
      <c r="LH13" s="236"/>
      <c r="LI13" s="236"/>
      <c r="LJ13" s="236"/>
      <c r="LK13" s="236" t="s">
        <v>156</v>
      </c>
      <c r="LL13" s="236"/>
      <c r="LM13" s="236"/>
      <c r="LN13" s="236"/>
      <c r="LO13" s="236"/>
      <c r="LP13" s="236"/>
      <c r="LQ13" s="236"/>
      <c r="LR13" s="236"/>
      <c r="LS13" s="236"/>
      <c r="LT13" s="236"/>
      <c r="LU13" s="236" t="s">
        <v>157</v>
      </c>
      <c r="LV13" s="236"/>
      <c r="LW13" s="236"/>
      <c r="LX13" s="236"/>
      <c r="LY13" s="236"/>
      <c r="LZ13" s="236"/>
      <c r="MA13" s="236"/>
      <c r="MB13" s="236"/>
      <c r="MC13" s="236"/>
      <c r="MD13" s="236"/>
      <c r="ME13" s="236" t="s">
        <v>158</v>
      </c>
      <c r="MF13" s="236"/>
      <c r="MG13" s="236"/>
      <c r="MH13" s="236"/>
      <c r="MI13" s="236"/>
      <c r="MJ13" s="236"/>
      <c r="MK13" s="236"/>
      <c r="ML13" s="236"/>
      <c r="MM13" s="236"/>
      <c r="MN13" s="236"/>
      <c r="MO13" s="236" t="s">
        <v>159</v>
      </c>
      <c r="MP13" s="236"/>
      <c r="MQ13" s="236"/>
      <c r="MR13" s="236"/>
      <c r="MS13" s="236"/>
      <c r="MT13" s="236"/>
      <c r="MU13" s="236"/>
      <c r="MV13" s="236"/>
      <c r="MW13" s="236"/>
      <c r="MX13" s="236"/>
      <c r="MY13" s="236" t="s">
        <v>160</v>
      </c>
      <c r="MZ13" s="236"/>
      <c r="NA13" s="236"/>
      <c r="NB13" s="236"/>
      <c r="NC13" s="236"/>
      <c r="ND13" s="236"/>
      <c r="NE13" s="236"/>
      <c r="NF13" s="236"/>
      <c r="NG13" s="236"/>
      <c r="NH13" s="236"/>
      <c r="NI13" s="236" t="s">
        <v>161</v>
      </c>
      <c r="NJ13" s="236"/>
      <c r="NK13" s="236"/>
      <c r="NL13" s="236"/>
      <c r="NM13" s="236"/>
      <c r="NN13" s="236"/>
      <c r="NO13" s="236"/>
      <c r="NP13" s="236"/>
      <c r="NQ13" s="236"/>
      <c r="NR13" s="236"/>
      <c r="NS13" s="236" t="s">
        <v>162</v>
      </c>
      <c r="NT13" s="236"/>
      <c r="NU13" s="236"/>
      <c r="NV13" s="236"/>
      <c r="NW13" s="236"/>
      <c r="NX13" s="236"/>
      <c r="NY13" s="236"/>
      <c r="NZ13" s="236"/>
      <c r="OA13" s="236"/>
      <c r="OB13" s="236"/>
      <c r="OC13" s="236" t="s">
        <v>163</v>
      </c>
      <c r="OD13" s="236"/>
      <c r="OE13" s="236"/>
      <c r="OF13" s="236"/>
      <c r="OG13" s="236"/>
      <c r="OH13" s="236"/>
      <c r="OI13" s="236"/>
      <c r="OJ13" s="236"/>
      <c r="OK13" s="236"/>
      <c r="OL13" s="236"/>
      <c r="OM13" s="236" t="s">
        <v>164</v>
      </c>
      <c r="ON13" s="236"/>
      <c r="OO13" s="236"/>
      <c r="OP13" s="236"/>
      <c r="OQ13" s="236"/>
      <c r="OR13" s="236"/>
      <c r="OS13" s="236"/>
      <c r="OT13" s="236"/>
      <c r="OU13" s="236"/>
      <c r="OV13" s="236"/>
      <c r="OW13" s="236" t="s">
        <v>165</v>
      </c>
      <c r="OX13" s="236"/>
      <c r="OY13" s="236"/>
      <c r="OZ13" s="236"/>
      <c r="PA13" s="236"/>
      <c r="PB13" s="236"/>
      <c r="PC13" s="236"/>
      <c r="PD13" s="236"/>
      <c r="PE13" s="236"/>
      <c r="PF13" s="236"/>
      <c r="PG13" s="236" t="s">
        <v>166</v>
      </c>
      <c r="PH13" s="236"/>
      <c r="PI13" s="236"/>
      <c r="PJ13" s="236"/>
      <c r="PK13" s="236"/>
      <c r="PL13" s="236"/>
      <c r="PM13" s="236"/>
      <c r="PN13" s="236"/>
      <c r="PO13" s="236"/>
    </row>
    <row r="14" spans="1:431" ht="14.25" customHeight="1" x14ac:dyDescent="0.3">
      <c r="B14" s="728" t="s">
        <v>58</v>
      </c>
      <c r="C14" s="728" t="s">
        <v>9</v>
      </c>
      <c r="D14" s="728" t="s">
        <v>11</v>
      </c>
      <c r="E14" s="728" t="s">
        <v>1</v>
      </c>
      <c r="F14" s="728" t="s">
        <v>2</v>
      </c>
      <c r="G14" s="728" t="s">
        <v>60</v>
      </c>
      <c r="H14" s="728" t="s">
        <v>61</v>
      </c>
      <c r="I14" s="727" t="s">
        <v>62</v>
      </c>
      <c r="J14" s="728" t="s">
        <v>63</v>
      </c>
      <c r="M14" s="726" t="s">
        <v>58</v>
      </c>
      <c r="N14" s="726" t="s">
        <v>9</v>
      </c>
      <c r="O14" s="726" t="s">
        <v>11</v>
      </c>
      <c r="P14" s="726" t="s">
        <v>1</v>
      </c>
      <c r="Q14" s="726" t="s">
        <v>2</v>
      </c>
      <c r="R14" s="726" t="s">
        <v>60</v>
      </c>
      <c r="S14" s="726" t="s">
        <v>61</v>
      </c>
      <c r="T14" s="729" t="s">
        <v>62</v>
      </c>
      <c r="U14" s="726" t="s">
        <v>63</v>
      </c>
      <c r="V14" s="33"/>
      <c r="X14" s="728" t="s">
        <v>58</v>
      </c>
      <c r="Y14" s="728" t="s">
        <v>9</v>
      </c>
      <c r="Z14" s="728" t="s">
        <v>11</v>
      </c>
      <c r="AA14" s="728" t="s">
        <v>1</v>
      </c>
      <c r="AB14" s="728" t="s">
        <v>2</v>
      </c>
      <c r="AC14" s="728" t="s">
        <v>60</v>
      </c>
      <c r="AD14" s="728" t="s">
        <v>61</v>
      </c>
      <c r="AE14" s="727" t="s">
        <v>62</v>
      </c>
      <c r="AF14" s="728" t="s">
        <v>63</v>
      </c>
      <c r="AI14" s="726" t="s">
        <v>58</v>
      </c>
      <c r="AJ14" s="726" t="s">
        <v>9</v>
      </c>
      <c r="AK14" s="726" t="s">
        <v>11</v>
      </c>
      <c r="AL14" s="726" t="s">
        <v>1</v>
      </c>
      <c r="AM14" s="726" t="s">
        <v>2</v>
      </c>
      <c r="AN14" s="726" t="s">
        <v>60</v>
      </c>
      <c r="AO14" s="726" t="s">
        <v>61</v>
      </c>
      <c r="AP14" s="729" t="s">
        <v>62</v>
      </c>
      <c r="AQ14" s="726" t="s">
        <v>63</v>
      </c>
      <c r="AR14" s="33"/>
      <c r="AT14" s="728" t="s">
        <v>58</v>
      </c>
      <c r="AU14" s="728" t="s">
        <v>9</v>
      </c>
      <c r="AV14" s="728" t="s">
        <v>11</v>
      </c>
      <c r="AW14" s="728" t="s">
        <v>1</v>
      </c>
      <c r="AX14" s="728" t="s">
        <v>2</v>
      </c>
      <c r="AY14" s="728" t="s">
        <v>60</v>
      </c>
      <c r="AZ14" s="728" t="s">
        <v>61</v>
      </c>
      <c r="BA14" s="727" t="s">
        <v>62</v>
      </c>
      <c r="BB14" s="728" t="s">
        <v>63</v>
      </c>
      <c r="BE14" s="726" t="s">
        <v>58</v>
      </c>
      <c r="BF14" s="726" t="s">
        <v>9</v>
      </c>
      <c r="BG14" s="726" t="s">
        <v>11</v>
      </c>
      <c r="BH14" s="726" t="s">
        <v>1</v>
      </c>
      <c r="BI14" s="726" t="s">
        <v>2</v>
      </c>
      <c r="BJ14" s="726" t="s">
        <v>60</v>
      </c>
      <c r="BK14" s="726" t="s">
        <v>61</v>
      </c>
      <c r="BL14" s="729" t="s">
        <v>62</v>
      </c>
      <c r="BM14" s="726" t="s">
        <v>63</v>
      </c>
      <c r="BN14" s="33"/>
      <c r="BP14" s="728" t="s">
        <v>58</v>
      </c>
      <c r="BQ14" s="728" t="s">
        <v>9</v>
      </c>
      <c r="BR14" s="728" t="s">
        <v>11</v>
      </c>
      <c r="BS14" s="728" t="s">
        <v>1</v>
      </c>
      <c r="BT14" s="728" t="s">
        <v>2</v>
      </c>
      <c r="BU14" s="728" t="s">
        <v>60</v>
      </c>
      <c r="BV14" s="728" t="s">
        <v>61</v>
      </c>
      <c r="BW14" s="727" t="s">
        <v>62</v>
      </c>
      <c r="BX14" s="728" t="s">
        <v>63</v>
      </c>
      <c r="CA14" s="726" t="s">
        <v>58</v>
      </c>
      <c r="CB14" s="726" t="s">
        <v>9</v>
      </c>
      <c r="CC14" s="726" t="s">
        <v>11</v>
      </c>
      <c r="CD14" s="726" t="s">
        <v>1</v>
      </c>
      <c r="CE14" s="726" t="s">
        <v>2</v>
      </c>
      <c r="CF14" s="726" t="s">
        <v>60</v>
      </c>
      <c r="CG14" s="726" t="s">
        <v>61</v>
      </c>
      <c r="CH14" s="729" t="s">
        <v>62</v>
      </c>
      <c r="CI14" s="726" t="s">
        <v>63</v>
      </c>
      <c r="CJ14" s="33"/>
      <c r="CL14" s="728" t="s">
        <v>58</v>
      </c>
      <c r="CM14" s="728" t="s">
        <v>9</v>
      </c>
      <c r="CN14" s="728" t="s">
        <v>11</v>
      </c>
      <c r="CO14" s="728" t="s">
        <v>1</v>
      </c>
      <c r="CP14" s="728" t="s">
        <v>2</v>
      </c>
      <c r="CQ14" s="728" t="s">
        <v>60</v>
      </c>
      <c r="CR14" s="728" t="s">
        <v>61</v>
      </c>
      <c r="CS14" s="727" t="s">
        <v>62</v>
      </c>
      <c r="CT14" s="728" t="s">
        <v>63</v>
      </c>
      <c r="CW14" s="726" t="s">
        <v>58</v>
      </c>
      <c r="CX14" s="726" t="s">
        <v>9</v>
      </c>
      <c r="CY14" s="726" t="s">
        <v>11</v>
      </c>
      <c r="CZ14" s="726" t="s">
        <v>1</v>
      </c>
      <c r="DA14" s="726" t="s">
        <v>2</v>
      </c>
      <c r="DB14" s="726" t="s">
        <v>60</v>
      </c>
      <c r="DC14" s="726" t="s">
        <v>61</v>
      </c>
      <c r="DD14" s="729" t="s">
        <v>62</v>
      </c>
      <c r="DE14" s="726" t="s">
        <v>63</v>
      </c>
      <c r="DF14" s="33"/>
      <c r="DH14" s="700" t="s">
        <v>58</v>
      </c>
      <c r="DI14" s="700" t="s">
        <v>9</v>
      </c>
      <c r="DJ14" s="700" t="s">
        <v>11</v>
      </c>
      <c r="DK14" s="700" t="s">
        <v>1</v>
      </c>
      <c r="DL14" s="700" t="s">
        <v>2</v>
      </c>
      <c r="DM14" s="700" t="s">
        <v>60</v>
      </c>
      <c r="DN14" s="700" t="s">
        <v>61</v>
      </c>
      <c r="DO14" s="724" t="s">
        <v>62</v>
      </c>
      <c r="DP14" s="700" t="s">
        <v>63</v>
      </c>
      <c r="DS14" s="702" t="s">
        <v>58</v>
      </c>
      <c r="DT14" s="702" t="s">
        <v>9</v>
      </c>
      <c r="DU14" s="702" t="s">
        <v>11</v>
      </c>
      <c r="DV14" s="702" t="s">
        <v>1</v>
      </c>
      <c r="DW14" s="702" t="s">
        <v>2</v>
      </c>
      <c r="DX14" s="702" t="s">
        <v>60</v>
      </c>
      <c r="DY14" s="702" t="s">
        <v>61</v>
      </c>
      <c r="DZ14" s="722" t="s">
        <v>62</v>
      </c>
      <c r="EA14" s="702" t="s">
        <v>63</v>
      </c>
      <c r="EB14" s="33"/>
      <c r="ED14" s="728" t="s">
        <v>58</v>
      </c>
      <c r="EE14" s="728" t="s">
        <v>9</v>
      </c>
      <c r="EF14" s="728" t="s">
        <v>11</v>
      </c>
      <c r="EG14" s="728" t="s">
        <v>1</v>
      </c>
      <c r="EH14" s="728" t="s">
        <v>2</v>
      </c>
      <c r="EI14" s="728" t="s">
        <v>60</v>
      </c>
      <c r="EJ14" s="728" t="s">
        <v>61</v>
      </c>
      <c r="EK14" s="727" t="s">
        <v>62</v>
      </c>
      <c r="EL14" s="728" t="s">
        <v>63</v>
      </c>
      <c r="EO14" s="726" t="s">
        <v>58</v>
      </c>
      <c r="EP14" s="726" t="s">
        <v>9</v>
      </c>
      <c r="EQ14" s="726" t="s">
        <v>11</v>
      </c>
      <c r="ER14" s="726" t="s">
        <v>1</v>
      </c>
      <c r="ES14" s="726" t="s">
        <v>2</v>
      </c>
      <c r="ET14" s="726" t="s">
        <v>60</v>
      </c>
      <c r="EU14" s="726" t="s">
        <v>61</v>
      </c>
      <c r="EV14" s="729" t="s">
        <v>62</v>
      </c>
      <c r="EW14" s="726" t="s">
        <v>63</v>
      </c>
      <c r="EX14" s="33"/>
      <c r="EZ14" s="728" t="s">
        <v>58</v>
      </c>
      <c r="FA14" s="728" t="s">
        <v>9</v>
      </c>
      <c r="FB14" s="728" t="s">
        <v>11</v>
      </c>
      <c r="FC14" s="728" t="s">
        <v>1</v>
      </c>
      <c r="FD14" s="728" t="s">
        <v>2</v>
      </c>
      <c r="FE14" s="728" t="s">
        <v>60</v>
      </c>
      <c r="FF14" s="728" t="s">
        <v>61</v>
      </c>
      <c r="FG14" s="727" t="s">
        <v>62</v>
      </c>
      <c r="FH14" s="728" t="s">
        <v>63</v>
      </c>
      <c r="FK14" s="726" t="s">
        <v>58</v>
      </c>
      <c r="FL14" s="726" t="s">
        <v>9</v>
      </c>
      <c r="FM14" s="726" t="s">
        <v>11</v>
      </c>
      <c r="FN14" s="726" t="s">
        <v>1</v>
      </c>
      <c r="FO14" s="726" t="s">
        <v>2</v>
      </c>
      <c r="FP14" s="726" t="s">
        <v>60</v>
      </c>
      <c r="FQ14" s="726" t="s">
        <v>61</v>
      </c>
      <c r="FR14" s="729" t="s">
        <v>62</v>
      </c>
      <c r="FS14" s="726" t="s">
        <v>63</v>
      </c>
      <c r="FT14" s="33"/>
      <c r="FV14" s="728" t="s">
        <v>58</v>
      </c>
      <c r="FW14" s="728" t="s">
        <v>9</v>
      </c>
      <c r="FX14" s="728" t="s">
        <v>11</v>
      </c>
      <c r="FY14" s="728" t="s">
        <v>1</v>
      </c>
      <c r="FZ14" s="728" t="s">
        <v>2</v>
      </c>
      <c r="GA14" s="728" t="s">
        <v>60</v>
      </c>
      <c r="GB14" s="728" t="s">
        <v>61</v>
      </c>
      <c r="GC14" s="727" t="s">
        <v>62</v>
      </c>
      <c r="GD14" s="728" t="s">
        <v>63</v>
      </c>
      <c r="GG14" s="726" t="s">
        <v>58</v>
      </c>
      <c r="GH14" s="726" t="s">
        <v>9</v>
      </c>
      <c r="GI14" s="726" t="s">
        <v>11</v>
      </c>
      <c r="GJ14" s="726" t="s">
        <v>1</v>
      </c>
      <c r="GK14" s="726" t="s">
        <v>2</v>
      </c>
      <c r="GL14" s="726" t="s">
        <v>60</v>
      </c>
      <c r="GM14" s="726" t="s">
        <v>61</v>
      </c>
      <c r="GN14" s="729" t="s">
        <v>62</v>
      </c>
      <c r="GO14" s="726" t="s">
        <v>63</v>
      </c>
      <c r="GP14" s="33"/>
      <c r="GR14" s="728" t="s">
        <v>58</v>
      </c>
      <c r="GS14" s="728" t="s">
        <v>9</v>
      </c>
      <c r="GT14" s="728" t="s">
        <v>11</v>
      </c>
      <c r="GU14" s="728" t="s">
        <v>1</v>
      </c>
      <c r="GV14" s="728" t="s">
        <v>2</v>
      </c>
      <c r="GW14" s="728" t="s">
        <v>60</v>
      </c>
      <c r="GX14" s="728" t="s">
        <v>61</v>
      </c>
      <c r="GY14" s="727" t="s">
        <v>62</v>
      </c>
      <c r="GZ14" s="728" t="s">
        <v>63</v>
      </c>
      <c r="HC14" s="726" t="s">
        <v>58</v>
      </c>
      <c r="HD14" s="726" t="s">
        <v>9</v>
      </c>
      <c r="HE14" s="726" t="s">
        <v>11</v>
      </c>
      <c r="HF14" s="726" t="s">
        <v>1</v>
      </c>
      <c r="HG14" s="726" t="s">
        <v>2</v>
      </c>
      <c r="HH14" s="726" t="s">
        <v>60</v>
      </c>
      <c r="HI14" s="726" t="s">
        <v>61</v>
      </c>
      <c r="HJ14" s="729" t="s">
        <v>62</v>
      </c>
      <c r="HK14" s="726" t="s">
        <v>63</v>
      </c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0"/>
      <c r="HY14" s="31"/>
      <c r="IF14" s="32"/>
      <c r="IG14" s="32"/>
      <c r="II14" s="31"/>
      <c r="IP14" s="32"/>
      <c r="IQ14" s="32"/>
    </row>
    <row r="15" spans="1:431" s="36" customFormat="1" ht="14.25" customHeight="1" x14ac:dyDescent="0.3">
      <c r="B15" s="728"/>
      <c r="C15" s="728"/>
      <c r="D15" s="728"/>
      <c r="E15" s="728"/>
      <c r="F15" s="728"/>
      <c r="G15" s="728"/>
      <c r="H15" s="728"/>
      <c r="I15" s="727"/>
      <c r="J15" s="728"/>
      <c r="K15" s="33"/>
      <c r="L15" s="33"/>
      <c r="M15" s="726"/>
      <c r="N15" s="726"/>
      <c r="O15" s="726"/>
      <c r="P15" s="726"/>
      <c r="Q15" s="726"/>
      <c r="R15" s="726"/>
      <c r="S15" s="726"/>
      <c r="T15" s="729"/>
      <c r="U15" s="726"/>
      <c r="V15" s="62"/>
      <c r="X15" s="728"/>
      <c r="Y15" s="728"/>
      <c r="Z15" s="728"/>
      <c r="AA15" s="728"/>
      <c r="AB15" s="728"/>
      <c r="AC15" s="728"/>
      <c r="AD15" s="728"/>
      <c r="AE15" s="727"/>
      <c r="AF15" s="728"/>
      <c r="AG15" s="33"/>
      <c r="AH15" s="33"/>
      <c r="AI15" s="726"/>
      <c r="AJ15" s="726"/>
      <c r="AK15" s="726"/>
      <c r="AL15" s="726"/>
      <c r="AM15" s="726"/>
      <c r="AN15" s="726"/>
      <c r="AO15" s="726"/>
      <c r="AP15" s="729"/>
      <c r="AQ15" s="726"/>
      <c r="AR15" s="62"/>
      <c r="AT15" s="728"/>
      <c r="AU15" s="728"/>
      <c r="AV15" s="728"/>
      <c r="AW15" s="728"/>
      <c r="AX15" s="728"/>
      <c r="AY15" s="728"/>
      <c r="AZ15" s="728"/>
      <c r="BA15" s="727"/>
      <c r="BB15" s="728"/>
      <c r="BC15" s="33"/>
      <c r="BD15" s="33"/>
      <c r="BE15" s="726"/>
      <c r="BF15" s="726"/>
      <c r="BG15" s="726"/>
      <c r="BH15" s="726"/>
      <c r="BI15" s="726"/>
      <c r="BJ15" s="726"/>
      <c r="BK15" s="726"/>
      <c r="BL15" s="729"/>
      <c r="BM15" s="726"/>
      <c r="BN15" s="62"/>
      <c r="BP15" s="728"/>
      <c r="BQ15" s="728"/>
      <c r="BR15" s="728"/>
      <c r="BS15" s="728"/>
      <c r="BT15" s="728"/>
      <c r="BU15" s="728"/>
      <c r="BV15" s="728"/>
      <c r="BW15" s="727"/>
      <c r="BX15" s="728"/>
      <c r="BY15" s="33"/>
      <c r="BZ15" s="33"/>
      <c r="CA15" s="726"/>
      <c r="CB15" s="726"/>
      <c r="CC15" s="726"/>
      <c r="CD15" s="726"/>
      <c r="CE15" s="726"/>
      <c r="CF15" s="726"/>
      <c r="CG15" s="726"/>
      <c r="CH15" s="729"/>
      <c r="CI15" s="726"/>
      <c r="CJ15" s="62"/>
      <c r="CL15" s="728"/>
      <c r="CM15" s="728"/>
      <c r="CN15" s="728"/>
      <c r="CO15" s="728"/>
      <c r="CP15" s="728"/>
      <c r="CQ15" s="728"/>
      <c r="CR15" s="728"/>
      <c r="CS15" s="727"/>
      <c r="CT15" s="728"/>
      <c r="CU15" s="33"/>
      <c r="CV15" s="33"/>
      <c r="CW15" s="726"/>
      <c r="CX15" s="726"/>
      <c r="CY15" s="726"/>
      <c r="CZ15" s="726"/>
      <c r="DA15" s="726"/>
      <c r="DB15" s="726"/>
      <c r="DC15" s="726"/>
      <c r="DD15" s="729"/>
      <c r="DE15" s="726"/>
      <c r="DF15" s="62"/>
      <c r="DH15" s="701"/>
      <c r="DI15" s="701"/>
      <c r="DJ15" s="701"/>
      <c r="DK15" s="701"/>
      <c r="DL15" s="701"/>
      <c r="DM15" s="701"/>
      <c r="DN15" s="701"/>
      <c r="DO15" s="725"/>
      <c r="DP15" s="701"/>
      <c r="DQ15" s="33"/>
      <c r="DR15" s="33"/>
      <c r="DS15" s="703"/>
      <c r="DT15" s="703"/>
      <c r="DU15" s="703"/>
      <c r="DV15" s="703"/>
      <c r="DW15" s="703"/>
      <c r="DX15" s="703"/>
      <c r="DY15" s="703"/>
      <c r="DZ15" s="723"/>
      <c r="EA15" s="703"/>
      <c r="EB15" s="62"/>
      <c r="ED15" s="728"/>
      <c r="EE15" s="728"/>
      <c r="EF15" s="728"/>
      <c r="EG15" s="728"/>
      <c r="EH15" s="728"/>
      <c r="EI15" s="728"/>
      <c r="EJ15" s="728"/>
      <c r="EK15" s="727"/>
      <c r="EL15" s="728"/>
      <c r="EM15" s="33"/>
      <c r="EN15" s="33"/>
      <c r="EO15" s="726"/>
      <c r="EP15" s="726"/>
      <c r="EQ15" s="726"/>
      <c r="ER15" s="726"/>
      <c r="ES15" s="726"/>
      <c r="ET15" s="726"/>
      <c r="EU15" s="726"/>
      <c r="EV15" s="729"/>
      <c r="EW15" s="726"/>
      <c r="EX15" s="33"/>
      <c r="EZ15" s="728"/>
      <c r="FA15" s="728"/>
      <c r="FB15" s="728"/>
      <c r="FC15" s="728"/>
      <c r="FD15" s="728"/>
      <c r="FE15" s="728"/>
      <c r="FF15" s="728"/>
      <c r="FG15" s="727"/>
      <c r="FH15" s="728"/>
      <c r="FI15" s="33"/>
      <c r="FJ15" s="33"/>
      <c r="FK15" s="726"/>
      <c r="FL15" s="726"/>
      <c r="FM15" s="726"/>
      <c r="FN15" s="726"/>
      <c r="FO15" s="726"/>
      <c r="FP15" s="726"/>
      <c r="FQ15" s="726"/>
      <c r="FR15" s="729"/>
      <c r="FS15" s="726"/>
      <c r="FT15" s="33"/>
      <c r="FV15" s="728"/>
      <c r="FW15" s="728"/>
      <c r="FX15" s="728"/>
      <c r="FY15" s="728"/>
      <c r="FZ15" s="728"/>
      <c r="GA15" s="728"/>
      <c r="GB15" s="728"/>
      <c r="GC15" s="727"/>
      <c r="GD15" s="728"/>
      <c r="GE15" s="33"/>
      <c r="GF15" s="33"/>
      <c r="GG15" s="726"/>
      <c r="GH15" s="726"/>
      <c r="GI15" s="726"/>
      <c r="GJ15" s="726"/>
      <c r="GK15" s="726"/>
      <c r="GL15" s="726"/>
      <c r="GM15" s="726"/>
      <c r="GN15" s="729"/>
      <c r="GO15" s="726"/>
      <c r="GP15" s="33"/>
      <c r="GR15" s="728"/>
      <c r="GS15" s="728"/>
      <c r="GT15" s="728"/>
      <c r="GU15" s="728"/>
      <c r="GV15" s="728"/>
      <c r="GW15" s="728"/>
      <c r="GX15" s="728"/>
      <c r="GY15" s="727"/>
      <c r="GZ15" s="728"/>
      <c r="HA15" s="33"/>
      <c r="HB15" s="33"/>
      <c r="HC15" s="726"/>
      <c r="HD15" s="726"/>
      <c r="HE15" s="726"/>
      <c r="HF15" s="726"/>
      <c r="HG15" s="726"/>
      <c r="HH15" s="726"/>
      <c r="HI15" s="726"/>
      <c r="HJ15" s="729"/>
      <c r="HK15" s="726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0"/>
      <c r="HX15" s="34"/>
      <c r="HY15" s="35" t="s">
        <v>58</v>
      </c>
      <c r="HZ15" s="352" t="s">
        <v>64</v>
      </c>
      <c r="IA15" s="35" t="s">
        <v>65</v>
      </c>
      <c r="IB15" s="35" t="s">
        <v>66</v>
      </c>
      <c r="IC15" s="72" t="s">
        <v>67</v>
      </c>
      <c r="ID15" s="28" t="s">
        <v>68</v>
      </c>
      <c r="IE15" s="35" t="s">
        <v>69</v>
      </c>
      <c r="IF15" s="353" t="s">
        <v>70</v>
      </c>
      <c r="IG15" s="352" t="s">
        <v>63</v>
      </c>
      <c r="II15" s="35" t="s">
        <v>58</v>
      </c>
      <c r="IJ15" s="352" t="s">
        <v>64</v>
      </c>
      <c r="IK15" s="35" t="s">
        <v>65</v>
      </c>
      <c r="IL15" s="35" t="s">
        <v>66</v>
      </c>
      <c r="IM15" s="72" t="s">
        <v>67</v>
      </c>
      <c r="IN15" s="28" t="s">
        <v>68</v>
      </c>
      <c r="IO15" s="35" t="s">
        <v>69</v>
      </c>
      <c r="IP15" s="353" t="s">
        <v>70</v>
      </c>
      <c r="IQ15" s="352" t="s">
        <v>63</v>
      </c>
      <c r="IS15" s="35" t="s">
        <v>58</v>
      </c>
      <c r="IT15" s="352" t="s">
        <v>64</v>
      </c>
      <c r="IU15" s="35" t="s">
        <v>65</v>
      </c>
      <c r="IV15" s="35" t="s">
        <v>66</v>
      </c>
      <c r="IW15" s="72" t="s">
        <v>67</v>
      </c>
      <c r="IX15" s="28" t="s">
        <v>68</v>
      </c>
      <c r="IY15" s="35" t="s">
        <v>69</v>
      </c>
      <c r="IZ15" s="353" t="s">
        <v>70</v>
      </c>
      <c r="JA15" s="352" t="s">
        <v>63</v>
      </c>
      <c r="JC15" s="35" t="s">
        <v>58</v>
      </c>
      <c r="JD15" s="352" t="s">
        <v>64</v>
      </c>
      <c r="JE15" s="35" t="s">
        <v>65</v>
      </c>
      <c r="JF15" s="35" t="s">
        <v>66</v>
      </c>
      <c r="JG15" s="72" t="s">
        <v>67</v>
      </c>
      <c r="JH15" s="28" t="s">
        <v>68</v>
      </c>
      <c r="JI15" s="35" t="s">
        <v>69</v>
      </c>
      <c r="JJ15" s="353" t="s">
        <v>70</v>
      </c>
      <c r="JK15" s="352" t="s">
        <v>63</v>
      </c>
      <c r="JM15" s="35" t="s">
        <v>58</v>
      </c>
      <c r="JN15" s="352" t="s">
        <v>64</v>
      </c>
      <c r="JO15" s="35" t="s">
        <v>65</v>
      </c>
      <c r="JP15" s="35" t="s">
        <v>71</v>
      </c>
      <c r="JQ15" s="35"/>
      <c r="JR15" s="35"/>
      <c r="JS15" s="35"/>
      <c r="JT15" s="353" t="s">
        <v>70</v>
      </c>
      <c r="JU15" s="352" t="s">
        <v>63</v>
      </c>
      <c r="JW15" s="35" t="s">
        <v>58</v>
      </c>
      <c r="JX15" s="352" t="s">
        <v>64</v>
      </c>
      <c r="JY15" s="35" t="s">
        <v>65</v>
      </c>
      <c r="JZ15" s="35" t="s">
        <v>71</v>
      </c>
      <c r="KA15" s="35"/>
      <c r="KB15" s="35"/>
      <c r="KC15" s="35"/>
      <c r="KD15" s="353" t="s">
        <v>70</v>
      </c>
      <c r="KE15" s="352" t="s">
        <v>63</v>
      </c>
      <c r="KG15" s="35" t="s">
        <v>58</v>
      </c>
      <c r="KH15" s="352" t="s">
        <v>64</v>
      </c>
      <c r="KI15" s="35" t="s">
        <v>65</v>
      </c>
      <c r="KJ15" s="35" t="s">
        <v>66</v>
      </c>
      <c r="KK15" s="72" t="s">
        <v>67</v>
      </c>
      <c r="KL15" s="28" t="s">
        <v>68</v>
      </c>
      <c r="KM15" s="35" t="s">
        <v>69</v>
      </c>
      <c r="KN15" s="353" t="s">
        <v>70</v>
      </c>
      <c r="KO15" s="352" t="s">
        <v>63</v>
      </c>
      <c r="KQ15" s="35" t="s">
        <v>58</v>
      </c>
      <c r="KR15" s="352" t="s">
        <v>64</v>
      </c>
      <c r="KS15" s="35" t="s">
        <v>65</v>
      </c>
      <c r="KT15" s="35" t="s">
        <v>66</v>
      </c>
      <c r="KU15" s="72" t="s">
        <v>67</v>
      </c>
      <c r="KV15" s="28" t="s">
        <v>68</v>
      </c>
      <c r="KW15" s="35" t="s">
        <v>69</v>
      </c>
      <c r="KX15" s="353" t="s">
        <v>70</v>
      </c>
      <c r="KY15" s="352" t="s">
        <v>63</v>
      </c>
      <c r="LA15" s="35" t="s">
        <v>58</v>
      </c>
      <c r="LB15" s="352" t="s">
        <v>64</v>
      </c>
      <c r="LC15" s="35" t="s">
        <v>65</v>
      </c>
      <c r="LD15" s="35" t="s">
        <v>66</v>
      </c>
      <c r="LE15" s="72" t="s">
        <v>67</v>
      </c>
      <c r="LF15" s="28" t="s">
        <v>68</v>
      </c>
      <c r="LG15" s="35" t="s">
        <v>69</v>
      </c>
      <c r="LH15" s="353" t="s">
        <v>70</v>
      </c>
      <c r="LI15" s="352" t="s">
        <v>63</v>
      </c>
      <c r="LK15" s="35" t="s">
        <v>58</v>
      </c>
      <c r="LL15" s="352" t="s">
        <v>64</v>
      </c>
      <c r="LM15" s="35" t="s">
        <v>65</v>
      </c>
      <c r="LN15" s="35" t="s">
        <v>66</v>
      </c>
      <c r="LO15" s="72" t="s">
        <v>67</v>
      </c>
      <c r="LP15" s="28" t="s">
        <v>68</v>
      </c>
      <c r="LQ15" s="35" t="s">
        <v>69</v>
      </c>
      <c r="LR15" s="353" t="s">
        <v>70</v>
      </c>
      <c r="LS15" s="352" t="s">
        <v>63</v>
      </c>
      <c r="LU15" s="35" t="s">
        <v>58</v>
      </c>
      <c r="LV15" s="352" t="s">
        <v>64</v>
      </c>
      <c r="LW15" s="35" t="s">
        <v>65</v>
      </c>
      <c r="LX15" s="35" t="s">
        <v>66</v>
      </c>
      <c r="LY15" s="72" t="s">
        <v>67</v>
      </c>
      <c r="LZ15" s="28" t="s">
        <v>68</v>
      </c>
      <c r="MA15" s="35" t="s">
        <v>69</v>
      </c>
      <c r="MB15" s="353" t="s">
        <v>70</v>
      </c>
      <c r="MC15" s="352" t="s">
        <v>63</v>
      </c>
      <c r="ME15" s="35" t="s">
        <v>58</v>
      </c>
      <c r="MF15" s="352" t="s">
        <v>64</v>
      </c>
      <c r="MG15" s="35" t="s">
        <v>65</v>
      </c>
      <c r="MH15" s="35" t="s">
        <v>66</v>
      </c>
      <c r="MI15" s="72" t="s">
        <v>67</v>
      </c>
      <c r="MJ15" s="28" t="s">
        <v>68</v>
      </c>
      <c r="MK15" s="35" t="s">
        <v>69</v>
      </c>
      <c r="ML15" s="353" t="s">
        <v>70</v>
      </c>
      <c r="MM15" s="352" t="s">
        <v>63</v>
      </c>
      <c r="MO15" s="35" t="s">
        <v>58</v>
      </c>
      <c r="MP15" s="352" t="s">
        <v>64</v>
      </c>
      <c r="MQ15" s="35" t="s">
        <v>65</v>
      </c>
      <c r="MR15" s="35" t="s">
        <v>66</v>
      </c>
      <c r="MS15" s="72" t="s">
        <v>67</v>
      </c>
      <c r="MT15" s="28" t="s">
        <v>68</v>
      </c>
      <c r="MU15" s="35" t="s">
        <v>69</v>
      </c>
      <c r="MV15" s="353" t="s">
        <v>70</v>
      </c>
      <c r="MW15" s="352" t="s">
        <v>63</v>
      </c>
      <c r="MY15" s="35" t="s">
        <v>58</v>
      </c>
      <c r="MZ15" s="352" t="s">
        <v>64</v>
      </c>
      <c r="NA15" s="35" t="s">
        <v>65</v>
      </c>
      <c r="NB15" s="35" t="s">
        <v>66</v>
      </c>
      <c r="NC15" s="72" t="s">
        <v>67</v>
      </c>
      <c r="ND15" s="28" t="s">
        <v>68</v>
      </c>
      <c r="NE15" s="35" t="s">
        <v>69</v>
      </c>
      <c r="NF15" s="353" t="s">
        <v>70</v>
      </c>
      <c r="NG15" s="352" t="s">
        <v>63</v>
      </c>
      <c r="NI15" s="35" t="s">
        <v>58</v>
      </c>
      <c r="NJ15" s="352" t="s">
        <v>64</v>
      </c>
      <c r="NK15" s="35" t="s">
        <v>65</v>
      </c>
      <c r="NL15" s="35" t="s">
        <v>66</v>
      </c>
      <c r="NM15" s="72" t="s">
        <v>67</v>
      </c>
      <c r="NN15" s="28" t="s">
        <v>68</v>
      </c>
      <c r="NO15" s="35" t="s">
        <v>69</v>
      </c>
      <c r="NP15" s="353" t="s">
        <v>70</v>
      </c>
      <c r="NQ15" s="352" t="s">
        <v>63</v>
      </c>
      <c r="NS15" s="35" t="s">
        <v>58</v>
      </c>
      <c r="NT15" s="352" t="s">
        <v>64</v>
      </c>
      <c r="NU15" s="35" t="s">
        <v>65</v>
      </c>
      <c r="NV15" s="35" t="s">
        <v>66</v>
      </c>
      <c r="NW15" s="72" t="s">
        <v>67</v>
      </c>
      <c r="NX15" s="28" t="s">
        <v>68</v>
      </c>
      <c r="NY15" s="35" t="s">
        <v>69</v>
      </c>
      <c r="NZ15" s="353" t="s">
        <v>70</v>
      </c>
      <c r="OA15" s="352" t="s">
        <v>63</v>
      </c>
      <c r="OC15" s="35" t="s">
        <v>58</v>
      </c>
      <c r="OD15" s="352" t="s">
        <v>64</v>
      </c>
      <c r="OE15" s="35" t="s">
        <v>65</v>
      </c>
      <c r="OF15" s="35" t="s">
        <v>66</v>
      </c>
      <c r="OG15" s="72" t="s">
        <v>67</v>
      </c>
      <c r="OH15" s="28" t="s">
        <v>68</v>
      </c>
      <c r="OI15" s="35" t="s">
        <v>69</v>
      </c>
      <c r="OJ15" s="353" t="s">
        <v>70</v>
      </c>
      <c r="OK15" s="352" t="s">
        <v>63</v>
      </c>
      <c r="OM15" s="35" t="s">
        <v>58</v>
      </c>
      <c r="ON15" s="352" t="s">
        <v>64</v>
      </c>
      <c r="OO15" s="35" t="s">
        <v>65</v>
      </c>
      <c r="OP15" s="35" t="s">
        <v>66</v>
      </c>
      <c r="OQ15" s="72" t="s">
        <v>67</v>
      </c>
      <c r="OR15" s="28" t="s">
        <v>68</v>
      </c>
      <c r="OS15" s="35" t="s">
        <v>69</v>
      </c>
      <c r="OT15" s="353" t="s">
        <v>70</v>
      </c>
      <c r="OU15" s="352" t="s">
        <v>63</v>
      </c>
      <c r="OW15" s="35" t="s">
        <v>58</v>
      </c>
      <c r="OX15" s="352" t="s">
        <v>64</v>
      </c>
      <c r="OY15" s="35" t="s">
        <v>65</v>
      </c>
      <c r="OZ15" s="35" t="s">
        <v>66</v>
      </c>
      <c r="PA15" s="72" t="s">
        <v>67</v>
      </c>
      <c r="PB15" s="28" t="s">
        <v>68</v>
      </c>
      <c r="PC15" s="35" t="s">
        <v>69</v>
      </c>
      <c r="PD15" s="353" t="s">
        <v>70</v>
      </c>
      <c r="PE15" s="352" t="s">
        <v>63</v>
      </c>
      <c r="PG15" s="35" t="s">
        <v>58</v>
      </c>
      <c r="PH15" s="352" t="s">
        <v>64</v>
      </c>
      <c r="PI15" s="35" t="s">
        <v>65</v>
      </c>
      <c r="PJ15" s="35" t="s">
        <v>66</v>
      </c>
      <c r="PK15" s="72" t="s">
        <v>67</v>
      </c>
      <c r="PL15" s="28" t="s">
        <v>68</v>
      </c>
      <c r="PM15" s="35" t="s">
        <v>69</v>
      </c>
      <c r="PN15" s="353" t="s">
        <v>70</v>
      </c>
      <c r="PO15" s="352" t="s">
        <v>63</v>
      </c>
    </row>
    <row r="16" spans="1:431" s="47" customFormat="1" ht="6.75" customHeight="1" x14ac:dyDescent="0.3">
      <c r="B16" s="37"/>
      <c r="C16" s="38"/>
      <c r="D16" s="39"/>
      <c r="E16" s="39"/>
      <c r="F16" s="39"/>
      <c r="G16" s="39"/>
      <c r="H16" s="39"/>
      <c r="I16" s="40"/>
      <c r="J16" s="41"/>
      <c r="K16" s="33"/>
      <c r="L16" s="33"/>
      <c r="M16" s="42"/>
      <c r="N16" s="43"/>
      <c r="O16" s="44"/>
      <c r="P16" s="44"/>
      <c r="Q16" s="44"/>
      <c r="R16" s="44"/>
      <c r="S16" s="44"/>
      <c r="T16" s="45"/>
      <c r="U16" s="46"/>
      <c r="V16" s="33"/>
      <c r="X16" s="37"/>
      <c r="Y16" s="38"/>
      <c r="Z16" s="39"/>
      <c r="AA16" s="39"/>
      <c r="AB16" s="39"/>
      <c r="AC16" s="39"/>
      <c r="AD16" s="39"/>
      <c r="AE16" s="40"/>
      <c r="AF16" s="41"/>
      <c r="AG16" s="33"/>
      <c r="AH16" s="33"/>
      <c r="AI16" s="42"/>
      <c r="AJ16" s="43"/>
      <c r="AK16" s="44"/>
      <c r="AL16" s="44"/>
      <c r="AM16" s="44"/>
      <c r="AN16" s="44"/>
      <c r="AO16" s="44"/>
      <c r="AP16" s="45"/>
      <c r="AQ16" s="46"/>
      <c r="AR16" s="33"/>
      <c r="AT16" s="37"/>
      <c r="AU16" s="38"/>
      <c r="AV16" s="39"/>
      <c r="AW16" s="39"/>
      <c r="AX16" s="39"/>
      <c r="AY16" s="39"/>
      <c r="AZ16" s="39"/>
      <c r="BA16" s="40"/>
      <c r="BB16" s="41"/>
      <c r="BC16" s="33"/>
      <c r="BD16" s="33"/>
      <c r="BE16" s="42"/>
      <c r="BF16" s="43"/>
      <c r="BG16" s="44"/>
      <c r="BH16" s="44"/>
      <c r="BI16" s="44"/>
      <c r="BJ16" s="44"/>
      <c r="BK16" s="44"/>
      <c r="BL16" s="45"/>
      <c r="BM16" s="46"/>
      <c r="BN16" s="33"/>
      <c r="BP16" s="37"/>
      <c r="BQ16" s="38"/>
      <c r="BR16" s="39"/>
      <c r="BS16" s="39"/>
      <c r="BT16" s="39"/>
      <c r="BU16" s="39"/>
      <c r="BV16" s="39"/>
      <c r="BW16" s="40"/>
      <c r="BX16" s="41"/>
      <c r="BY16" s="33"/>
      <c r="BZ16" s="33"/>
      <c r="CA16" s="42"/>
      <c r="CB16" s="43"/>
      <c r="CC16" s="44"/>
      <c r="CD16" s="44"/>
      <c r="CE16" s="44"/>
      <c r="CF16" s="44"/>
      <c r="CG16" s="44"/>
      <c r="CH16" s="45"/>
      <c r="CI16" s="46"/>
      <c r="CJ16" s="33"/>
      <c r="CL16" s="37"/>
      <c r="CM16" s="38"/>
      <c r="CN16" s="39"/>
      <c r="CO16" s="39"/>
      <c r="CP16" s="39"/>
      <c r="CQ16" s="39"/>
      <c r="CR16" s="39"/>
      <c r="CS16" s="40"/>
      <c r="CT16" s="114"/>
      <c r="CU16" s="33"/>
      <c r="CV16" s="33"/>
      <c r="CW16" s="42"/>
      <c r="CX16" s="43"/>
      <c r="CY16" s="44"/>
      <c r="CZ16" s="44"/>
      <c r="DA16" s="44"/>
      <c r="DB16" s="44"/>
      <c r="DC16" s="44"/>
      <c r="DD16" s="45"/>
      <c r="DE16" s="46"/>
      <c r="DF16" s="33"/>
      <c r="DH16" s="37"/>
      <c r="DI16" s="38"/>
      <c r="DJ16" s="39"/>
      <c r="DK16" s="39"/>
      <c r="DL16" s="39"/>
      <c r="DM16" s="39"/>
      <c r="DN16" s="39"/>
      <c r="DO16" s="40"/>
      <c r="DP16" s="114"/>
      <c r="DQ16" s="33"/>
      <c r="DR16" s="33"/>
      <c r="DS16" s="42"/>
      <c r="DT16" s="43"/>
      <c r="DU16" s="44"/>
      <c r="DV16" s="44"/>
      <c r="DW16" s="44"/>
      <c r="DX16" s="44"/>
      <c r="DY16" s="44"/>
      <c r="DZ16" s="45"/>
      <c r="EA16" s="46"/>
      <c r="EB16" s="33"/>
      <c r="ED16" s="37"/>
      <c r="EE16" s="38"/>
      <c r="EF16" s="39"/>
      <c r="EG16" s="39"/>
      <c r="EH16" s="39"/>
      <c r="EI16" s="39"/>
      <c r="EJ16" s="39"/>
      <c r="EK16" s="40"/>
      <c r="EL16" s="114"/>
      <c r="EM16" s="33"/>
      <c r="EN16" s="33"/>
      <c r="EO16" s="42"/>
      <c r="EP16" s="43"/>
      <c r="EQ16" s="44"/>
      <c r="ER16" s="44"/>
      <c r="ES16" s="44"/>
      <c r="ET16" s="44"/>
      <c r="EU16" s="44"/>
      <c r="EV16" s="45"/>
      <c r="EW16" s="46"/>
      <c r="EX16" s="33"/>
      <c r="EZ16" s="37"/>
      <c r="FA16" s="38"/>
      <c r="FB16" s="39"/>
      <c r="FC16" s="39"/>
      <c r="FD16" s="39"/>
      <c r="FE16" s="39"/>
      <c r="FF16" s="39"/>
      <c r="FG16" s="40"/>
      <c r="FH16" s="114"/>
      <c r="FI16" s="33"/>
      <c r="FJ16" s="33"/>
      <c r="FK16" s="42"/>
      <c r="FL16" s="43"/>
      <c r="FM16" s="44"/>
      <c r="FN16" s="44"/>
      <c r="FO16" s="44"/>
      <c r="FP16" s="44"/>
      <c r="FQ16" s="44"/>
      <c r="FR16" s="45"/>
      <c r="FS16" s="46"/>
      <c r="FT16" s="33"/>
      <c r="FV16" s="37"/>
      <c r="FW16" s="38"/>
      <c r="FX16" s="39"/>
      <c r="FY16" s="39"/>
      <c r="FZ16" s="39"/>
      <c r="GA16" s="39"/>
      <c r="GB16" s="39"/>
      <c r="GC16" s="40"/>
      <c r="GD16" s="114"/>
      <c r="GE16" s="33"/>
      <c r="GF16" s="33"/>
      <c r="GG16" s="42"/>
      <c r="GH16" s="43"/>
      <c r="GI16" s="44"/>
      <c r="GJ16" s="44"/>
      <c r="GK16" s="44"/>
      <c r="GL16" s="44"/>
      <c r="GM16" s="44"/>
      <c r="GN16" s="45"/>
      <c r="GO16" s="46"/>
      <c r="GP16" s="33"/>
      <c r="GR16" s="37"/>
      <c r="GS16" s="38"/>
      <c r="GT16" s="39"/>
      <c r="GU16" s="39"/>
      <c r="GV16" s="39"/>
      <c r="GW16" s="39"/>
      <c r="GX16" s="39"/>
      <c r="GY16" s="40"/>
      <c r="GZ16" s="40"/>
      <c r="HA16" s="40"/>
      <c r="HB16" s="40"/>
      <c r="HC16" s="42"/>
      <c r="HD16" s="43"/>
      <c r="HE16" s="44"/>
      <c r="HF16" s="44"/>
      <c r="HG16" s="44"/>
      <c r="HH16" s="44"/>
      <c r="HI16" s="44"/>
      <c r="HJ16" s="45"/>
      <c r="HK16" s="46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44"/>
      <c r="HZ16" s="46"/>
      <c r="IA16" s="44"/>
      <c r="IB16" s="44"/>
      <c r="IC16" s="44"/>
      <c r="ID16" s="44"/>
      <c r="IE16" s="44"/>
      <c r="IF16" s="45"/>
      <c r="IG16" s="46"/>
      <c r="II16" s="44"/>
      <c r="IJ16" s="46"/>
      <c r="IK16" s="44"/>
      <c r="IL16" s="44"/>
      <c r="IM16" s="44"/>
      <c r="IN16" s="44"/>
      <c r="IO16" s="44"/>
      <c r="IP16" s="45"/>
      <c r="IQ16" s="46"/>
      <c r="IS16" s="44"/>
      <c r="IT16" s="46"/>
      <c r="IU16" s="44"/>
      <c r="IV16" s="44"/>
      <c r="IW16" s="44"/>
      <c r="IX16" s="44"/>
      <c r="IY16" s="44"/>
      <c r="IZ16" s="45"/>
      <c r="JA16" s="46"/>
      <c r="JC16" s="44"/>
      <c r="JD16" s="46"/>
      <c r="JE16" s="44"/>
      <c r="JF16" s="44"/>
      <c r="JG16" s="44"/>
      <c r="JH16" s="44"/>
      <c r="JI16" s="44"/>
      <c r="JJ16" s="45"/>
      <c r="JK16" s="46"/>
      <c r="JM16" s="44"/>
      <c r="JN16" s="46"/>
      <c r="JO16" s="44"/>
      <c r="JP16" s="44"/>
      <c r="JQ16" s="44"/>
      <c r="JR16" s="44"/>
      <c r="JS16" s="44"/>
      <c r="JT16" s="45"/>
      <c r="JU16" s="46"/>
      <c r="JW16" s="44"/>
      <c r="JX16" s="46"/>
      <c r="JY16" s="44"/>
      <c r="JZ16" s="44"/>
      <c r="KA16" s="44"/>
      <c r="KB16" s="44"/>
      <c r="KC16" s="44"/>
      <c r="KD16" s="45"/>
      <c r="KE16" s="46"/>
      <c r="KG16" s="44"/>
      <c r="KH16" s="46"/>
      <c r="KI16" s="44"/>
      <c r="KJ16" s="44"/>
      <c r="KK16" s="44"/>
      <c r="KL16" s="44"/>
      <c r="KM16" s="44"/>
      <c r="KN16" s="45"/>
      <c r="KO16" s="46"/>
      <c r="KQ16" s="44"/>
      <c r="KR16" s="46"/>
      <c r="KS16" s="44"/>
      <c r="KT16" s="44"/>
      <c r="KU16" s="44"/>
      <c r="KV16" s="44"/>
      <c r="KW16" s="44"/>
      <c r="KX16" s="45"/>
      <c r="KY16" s="46"/>
      <c r="LA16" s="44"/>
      <c r="LB16" s="46"/>
      <c r="LC16" s="44"/>
      <c r="LD16" s="44"/>
      <c r="LE16" s="44"/>
      <c r="LF16" s="44"/>
      <c r="LG16" s="44"/>
      <c r="LH16" s="45"/>
      <c r="LI16" s="46"/>
      <c r="LK16" s="44"/>
      <c r="LL16" s="46"/>
      <c r="LM16" s="44"/>
      <c r="LN16" s="44"/>
      <c r="LO16" s="44"/>
      <c r="LP16" s="44"/>
      <c r="LQ16" s="44"/>
      <c r="LR16" s="45"/>
      <c r="LS16" s="46"/>
      <c r="LU16" s="44"/>
      <c r="LV16" s="46"/>
      <c r="LW16" s="44"/>
      <c r="LX16" s="44"/>
      <c r="LY16" s="44"/>
      <c r="LZ16" s="44"/>
      <c r="MA16" s="44"/>
      <c r="MB16" s="45"/>
      <c r="MC16" s="46"/>
      <c r="ME16" s="44"/>
      <c r="MF16" s="46"/>
      <c r="MG16" s="44"/>
      <c r="MH16" s="44"/>
      <c r="MI16" s="44"/>
      <c r="MJ16" s="44"/>
      <c r="MK16" s="44"/>
      <c r="ML16" s="45"/>
      <c r="MM16" s="46"/>
      <c r="MO16" s="44"/>
      <c r="MP16" s="46"/>
      <c r="MQ16" s="44"/>
      <c r="MR16" s="44"/>
      <c r="MS16" s="44"/>
      <c r="MT16" s="44"/>
      <c r="MU16" s="44"/>
      <c r="MV16" s="45"/>
      <c r="MW16" s="46"/>
      <c r="MY16" s="44"/>
      <c r="MZ16" s="46"/>
      <c r="NA16" s="44"/>
      <c r="NB16" s="44"/>
      <c r="NC16" s="44"/>
      <c r="ND16" s="44"/>
      <c r="NE16" s="44"/>
      <c r="NF16" s="45"/>
      <c r="NG16" s="46"/>
      <c r="NI16" s="44"/>
      <c r="NJ16" s="46"/>
      <c r="NK16" s="44"/>
      <c r="NL16" s="44"/>
      <c r="NM16" s="44"/>
      <c r="NN16" s="44"/>
      <c r="NO16" s="44"/>
      <c r="NP16" s="45"/>
      <c r="NQ16" s="46"/>
      <c r="NS16" s="44"/>
      <c r="NT16" s="46"/>
      <c r="NU16" s="44"/>
      <c r="NV16" s="44"/>
      <c r="NW16" s="44"/>
      <c r="NX16" s="44"/>
      <c r="NY16" s="44"/>
      <c r="NZ16" s="45"/>
      <c r="OA16" s="46"/>
      <c r="OC16" s="44"/>
      <c r="OD16" s="46"/>
      <c r="OE16" s="44"/>
      <c r="OF16" s="44"/>
      <c r="OG16" s="44"/>
      <c r="OH16" s="44"/>
      <c r="OI16" s="44"/>
      <c r="OJ16" s="45"/>
      <c r="OK16" s="46"/>
      <c r="OM16" s="44"/>
      <c r="ON16" s="46"/>
      <c r="OO16" s="44"/>
      <c r="OP16" s="44"/>
      <c r="OQ16" s="44"/>
      <c r="OR16" s="44"/>
      <c r="OS16" s="44"/>
      <c r="OT16" s="45"/>
      <c r="OU16" s="46"/>
      <c r="OW16" s="44"/>
      <c r="OX16" s="46"/>
      <c r="OY16" s="44"/>
      <c r="OZ16" s="44"/>
      <c r="PA16" s="44"/>
      <c r="PB16" s="44"/>
      <c r="PC16" s="44"/>
      <c r="PD16" s="45"/>
      <c r="PE16" s="46"/>
      <c r="PG16" s="44"/>
      <c r="PH16" s="46"/>
      <c r="PI16" s="44"/>
      <c r="PJ16" s="44"/>
      <c r="PK16" s="44"/>
      <c r="PL16" s="44"/>
      <c r="PM16" s="44"/>
      <c r="PN16" s="45"/>
      <c r="PO16" s="46"/>
    </row>
    <row r="17" spans="2:431" ht="31.5" customHeight="1" x14ac:dyDescent="0.3">
      <c r="B17" s="48" t="str">
        <f t="shared" ref="B17:B48" si="0">IFERROR(INDEX($HY$17:$HY$72,MATCH($J17,$IG$17:$IG$72,0)),"")</f>
        <v/>
      </c>
      <c r="C17" s="48" t="str">
        <f t="shared" ref="C17:C48" si="1">IFERROR(INDEX($HZ$17:$HZ$72,MATCH($J17,$IG$17:$IG$72,0)),"")</f>
        <v/>
      </c>
      <c r="D17" s="49" t="str">
        <f t="shared" ref="D17:D48" si="2">IFERROR(INDEX($IA$17:$IA$72,MATCH($J17,$IG$17:$IG$72,0)),"")</f>
        <v/>
      </c>
      <c r="E17" s="49" t="str">
        <f t="shared" ref="E17:E48" si="3">IFERROR(INDEX($IB$17:$IB$72,MATCH($J17,$IG$17:$IG$72,0)),"")</f>
        <v/>
      </c>
      <c r="F17" s="116" t="str">
        <f t="shared" ref="F17:F48" si="4">IFERROR(INDEX($IC$17:$IC$72,MATCH($J17,$IG$17:$IG$72,0)),"")</f>
        <v/>
      </c>
      <c r="G17" s="116" t="str">
        <f t="shared" ref="G17:G48" si="5">IFERROR(INDEX($ID$17:$ID$72,MATCH($J17,$IG$17:$IG$72,0)),"")</f>
        <v/>
      </c>
      <c r="H17" s="116" t="str">
        <f t="shared" ref="H17:H48" si="6">IFERROR(INDEX($IE$17:$IE$72,MATCH($J17,$IG$17:$IG$72,0)),"")</f>
        <v/>
      </c>
      <c r="I17" s="116" t="str">
        <f t="shared" ref="I17:I48" si="7">IFERROR(INDEX($IF$17:$IF$72,MATCH($J17,$IG$17:$IG$72,0)),"")</f>
        <v/>
      </c>
      <c r="J17" s="50">
        <v>1</v>
      </c>
      <c r="K17" s="51"/>
      <c r="L17" s="51"/>
      <c r="M17" s="48" t="str">
        <f>IFERROR(INDEX($JC$17:$JC$72,MATCH($U17,$JK$17:$JK$72,0)),"")</f>
        <v/>
      </c>
      <c r="N17" s="48" t="str">
        <f t="shared" ref="N17:N48" si="8">IFERROR(INDEX($IJ$17:$IJ$72,MATCH($U17,$IQ$17:$IQ$72,0)),"")</f>
        <v/>
      </c>
      <c r="O17" s="49" t="str">
        <f t="shared" ref="O17:O48" si="9">IFERROR(INDEX($IK$17:$IK$72,MATCH($U17,$IQ$17:$IQ$72,0)),"")</f>
        <v/>
      </c>
      <c r="P17" s="49" t="str">
        <f t="shared" ref="P17:P48" si="10">IFERROR(INDEX($IL$17:$IL$72,MATCH($U17,$IQ$17:$IQ$72,0)),"")</f>
        <v/>
      </c>
      <c r="Q17" s="49" t="str">
        <f>IFERROR(INDEX($IM$17:$IM$72,MATCH($U17,$IQ$17:$IQ$72,0)),"")</f>
        <v/>
      </c>
      <c r="R17" s="49" t="str">
        <f>IFERROR(INDEX($IN$17:$IN$72,MATCH($U17,$IQ$17:$IQ$72,0)),"")</f>
        <v/>
      </c>
      <c r="S17" s="49" t="str">
        <f>IFERROR(INDEX($IO$17:$IO$72,MATCH($U17,$IQ$17:$IQ$72,0)),"")</f>
        <v/>
      </c>
      <c r="T17" s="49" t="str">
        <f t="shared" ref="T17:T48" si="11">IFERROR(INDEX($IP$17:$IP$72,MATCH($U17,$IQ$17:$IQ$72,0)),"")</f>
        <v/>
      </c>
      <c r="U17" s="50">
        <v>1</v>
      </c>
      <c r="V17" s="63"/>
      <c r="X17" s="48" t="str">
        <f t="shared" ref="X17:X48" si="12">IFERROR(INDEX($IS$17:$IS$72,MATCH($J17,$JA$17:$JA$72,0)),"")</f>
        <v/>
      </c>
      <c r="Y17" s="48" t="str">
        <f t="shared" ref="Y17:Y48" si="13">IFERROR(INDEX($IT$17:$IT$72,MATCH($J17,$JA$17:$JA$72,0)),"")</f>
        <v/>
      </c>
      <c r="Z17" s="49" t="str">
        <f t="shared" ref="Z17:Z48" si="14">IFERROR(INDEX($IU$17:$IU$72,MATCH($J17,$JA$17:$JA$72,0)),"")</f>
        <v/>
      </c>
      <c r="AA17" s="49" t="str">
        <f t="shared" ref="AA17:AA48" si="15">IFERROR(INDEX($IV$17:$IV$72,MATCH($J17,$JA$17:$JA$72,0)),"")</f>
        <v/>
      </c>
      <c r="AB17" s="116" t="str">
        <f t="shared" ref="AB17:AB48" si="16">IFERROR(INDEX($IW$17:$IW$72,MATCH($J17,$JA$17:$JA$72,0)),"")</f>
        <v/>
      </c>
      <c r="AC17" s="116" t="str">
        <f t="shared" ref="AC17:AC48" si="17">IFERROR(INDEX($IX$17:$IX$72,MATCH($J17,$JA$17:$JA$72,0)),"")</f>
        <v/>
      </c>
      <c r="AD17" s="116" t="str">
        <f t="shared" ref="AD17:AD48" si="18">IFERROR(INDEX($IY$17:$IY$72,MATCH($J17,$JA$17:$JA$72,0)),"")</f>
        <v/>
      </c>
      <c r="AE17" s="116" t="str">
        <f t="shared" ref="AE17:AE48" si="19">IFERROR(INDEX($IZ$17:$IZ$72,MATCH($J17,$JA$17:$JA$72,0)),"")</f>
        <v/>
      </c>
      <c r="AF17" s="50">
        <v>1</v>
      </c>
      <c r="AG17" s="51"/>
      <c r="AH17" s="51"/>
      <c r="AI17" s="48" t="str">
        <f t="shared" ref="AI17:AI48" si="20">IFERROR(INDEX($JC$17:$JC$72,MATCH($U17,$JK$17:$JK$72,0)),"")</f>
        <v/>
      </c>
      <c r="AJ17" s="48" t="str">
        <f t="shared" ref="AJ17:AJ48" si="21">IFERROR(INDEX($JD$17:$JD$72,MATCH($U17,$JK$17:$JK$72,0)),"")</f>
        <v/>
      </c>
      <c r="AK17" s="48" t="str">
        <f t="shared" ref="AK17:AK48" si="22">IFERROR(INDEX($JE$17:$JE$72,MATCH($U17,$JK$17:$JK$72,0)),"")</f>
        <v/>
      </c>
      <c r="AL17" s="48" t="str">
        <f t="shared" ref="AL17:AL48" si="23">IFERROR(INDEX($JF$17:$JF$72,MATCH($U17,$JK$17:$JK$72,0)),"")</f>
        <v/>
      </c>
      <c r="AM17" s="48" t="str">
        <f t="shared" ref="AM17:AM48" si="24">IFERROR(INDEX($JG$17:$JG$72,MATCH($U17,$JK$17:$JK$72,0)),"")</f>
        <v/>
      </c>
      <c r="AN17" s="48" t="str">
        <f t="shared" ref="AN17:AN48" si="25">IFERROR(INDEX($JH$17:$JH$72,MATCH($U17,$JK$17:$JK$72,0)),"")</f>
        <v/>
      </c>
      <c r="AO17" s="48" t="str">
        <f>IFERROR(INDEX($JI$17:$JI$72,MATCH($U17,$JK$17:$JK$72,0)),"")</f>
        <v/>
      </c>
      <c r="AP17" s="48" t="str">
        <f>IFERROR(INDEX($JJ$17:$JJ$72,MATCH($U17,$JK$17:$JK$72,0)),"")</f>
        <v/>
      </c>
      <c r="AQ17" s="50">
        <v>1</v>
      </c>
      <c r="AR17" s="63"/>
      <c r="AT17" s="48" t="str">
        <f>IFERROR(INDEX($JM$17:$JM$72,MATCH($J17,$JU$17:$JU$72,0)),"")</f>
        <v/>
      </c>
      <c r="AU17" s="48" t="str">
        <f>IFERROR(INDEX($JN$17:$JN$72,MATCH($J17,$JU$17:$JU$72,0)),"")</f>
        <v/>
      </c>
      <c r="AV17" s="48" t="str">
        <f>IFERROR(INDEX($JO$17:$JO$72,MATCH($J17,$JU$17:$JU$72,0)),"")</f>
        <v/>
      </c>
      <c r="AW17" s="49" t="str">
        <f>IFERROR(INDEX($JP$17:$JP$72,MATCH($J17,$JU$17:$JU$72,0)),"")</f>
        <v/>
      </c>
      <c r="AX17" s="116" t="str">
        <f>IFERROR(INDEX($JQ$17:$JQ$72,MATCH($J17,$JU$17:$JU$72,0)),"")</f>
        <v/>
      </c>
      <c r="AY17" s="116" t="str">
        <f>IFERROR(INDEX($JR$17:$JR$72,MATCH($J17,$JU$17:$JU$72,0)),"")</f>
        <v/>
      </c>
      <c r="AZ17" s="116" t="str">
        <f>IFERROR(INDEX($JS$17:$JS$72,MATCH($J17,$JU$17:$JU$72,0)),"")</f>
        <v/>
      </c>
      <c r="BA17" s="116" t="str">
        <f>IFERROR(INDEX($JT$17:$JT$72,MATCH($J17,$JU$17:$JU$72,0)),"")</f>
        <v/>
      </c>
      <c r="BB17" s="50">
        <v>1</v>
      </c>
      <c r="BC17" s="51"/>
      <c r="BD17" s="51"/>
      <c r="BE17" s="48" t="str">
        <f>IFERROR(INDEX($JW$17:$JW$72,MATCH($U17,$KE$17:$KE$72,0)),"")</f>
        <v/>
      </c>
      <c r="BF17" s="48" t="str">
        <f t="shared" ref="BF17:BF48" si="26">IFERROR(INDEX($JD$17:$JD$72,MATCH($U17,$JK$17:$JK$72,0)),"")</f>
        <v/>
      </c>
      <c r="BG17" s="48" t="str">
        <f t="shared" ref="BG17:BG48" si="27">IFERROR(INDEX($JE$17:$JE$72,MATCH($U17,$JK$17:$JK$72,0)),"")</f>
        <v/>
      </c>
      <c r="BH17" s="48" t="str">
        <f t="shared" ref="BH17:BH48" si="28">IFERROR(INDEX($JF$17:$JF$72,MATCH($U17,$JK$17:$JK$72,0)),"")</f>
        <v/>
      </c>
      <c r="BI17" s="48" t="str">
        <f t="shared" ref="BI17:BI48" si="29">IFERROR(INDEX($JG$17:$JG$72,MATCH($U17,$JK$17:$JK$72,0)),"")</f>
        <v/>
      </c>
      <c r="BJ17" s="48" t="str">
        <f t="shared" ref="BJ17:BJ48" si="30">IFERROR(INDEX($JH$17:$JH$72,MATCH($U17,$JK$17:$JK$72,0)),"")</f>
        <v/>
      </c>
      <c r="BK17" s="48" t="str">
        <f t="shared" ref="BK17:BK48" si="31">IFERROR(INDEX($JJ$17:$JJ$72,MATCH($U17,$JK$17:$JK$72,0)),"")</f>
        <v/>
      </c>
      <c r="BL17" s="48" t="str">
        <f t="shared" ref="BL17:BL48" si="32">IFERROR(INDEX($JC$17:$JC$72,MATCH($U17,$JK$17:$JK$72,0)),"")</f>
        <v/>
      </c>
      <c r="BM17" s="50">
        <v>1</v>
      </c>
      <c r="BN17" s="63"/>
      <c r="BP17" s="48" t="str">
        <f t="shared" ref="BP17:BP48" si="33">IFERROR(INDEX($KG$17:$KG$72,MATCH($J17,$KO$17:$KO$72,0)),"")</f>
        <v/>
      </c>
      <c r="BQ17" s="48" t="str">
        <f t="shared" ref="BQ17:BQ48" si="34">IFERROR(INDEX($KH$17:$KH$72,MATCH($J17,$KO$17:$KO$72,0)),"")</f>
        <v/>
      </c>
      <c r="BR17" s="49" t="str">
        <f t="shared" ref="BR17:BR48" si="35">IFERROR(INDEX($KI$17:$KI$72,MATCH($J17,$KO$17:$KO$72,0)),"")</f>
        <v/>
      </c>
      <c r="BS17" s="49" t="str">
        <f t="shared" ref="BS17:BS48" si="36">IFERROR(INDEX($KJ$17:$KJ$72,MATCH($J17,$KO$17:$KO$72,0)),"")</f>
        <v/>
      </c>
      <c r="BT17" s="116" t="str">
        <f t="shared" ref="BT17:BT48" si="37">IFERROR(INDEX($KK$17:$KK$72,MATCH($J17,$KO$17:$KO$72,0)),"")</f>
        <v/>
      </c>
      <c r="BU17" s="116" t="str">
        <f t="shared" ref="BU17:BU48" si="38">IFERROR(INDEX($KL$17:$KL$72,MATCH($J17,$KO$17:$KO$72,0)),"")</f>
        <v/>
      </c>
      <c r="BV17" s="116" t="str">
        <f t="shared" ref="BV17:BV48" si="39">IFERROR(INDEX($KM$17:$KM$72,MATCH($J17,$KO$17:$KO$72,0)),"")</f>
        <v/>
      </c>
      <c r="BW17" s="116" t="str">
        <f t="shared" ref="BW17:BW48" si="40">IFERROR(INDEX($KN$17:$KN$72,MATCH($J17,$KO$17:$KO$72,0)),"")</f>
        <v/>
      </c>
      <c r="BX17" s="50">
        <v>1</v>
      </c>
      <c r="BY17" s="51"/>
      <c r="BZ17" s="51"/>
      <c r="CA17" s="48" t="str">
        <f t="shared" ref="CA17:CA48" si="41">IFERROR(INDEX($KQ$17:$KQ$72,MATCH($U17,$KY$17:$KY$72,0)),"")</f>
        <v/>
      </c>
      <c r="CB17" s="48" t="str">
        <f t="shared" ref="CB17:CC36" si="42">IFERROR(INDEX($KR$17:$KR$72,MATCH($U17,$KY$17:$KY$72,0)),"")</f>
        <v/>
      </c>
      <c r="CC17" s="48" t="str">
        <f>IFERROR(INDEX($KS$17:$KS$72,MATCH($U17,$KY$17:$KY$72,0)),"")</f>
        <v/>
      </c>
      <c r="CD17" s="49" t="str">
        <f t="shared" ref="CD17:CD48" si="43">IFERROR(INDEX($KT$17:$KT$72,MATCH($U17,$KY$17:$KY$72,0)),"")</f>
        <v/>
      </c>
      <c r="CE17" s="116" t="str">
        <f t="shared" ref="CE17:CE48" si="44">IFERROR(INDEX($KU$17:$KU$72,MATCH($U17,$KY$17:$KY$72,0)),"")</f>
        <v/>
      </c>
      <c r="CF17" s="116" t="str">
        <f>IFERROR(INDEX($KV$17:$KV$72,MATCH($U17,$KY$17:$KY$72,0)),"")</f>
        <v/>
      </c>
      <c r="CG17" s="116" t="str">
        <f>IFERROR(INDEX($KW$17:$KW$72,MATCH($U17,$KY$17:$KY$72,0)),"")</f>
        <v/>
      </c>
      <c r="CH17" s="116" t="str">
        <f>IFERROR(INDEX($KX$17:$KX$72,MATCH($CI17,$KY$17:$KY$72,0)),"")</f>
        <v/>
      </c>
      <c r="CI17" s="50">
        <v>1</v>
      </c>
      <c r="CJ17" s="63"/>
      <c r="CL17" s="48" t="str">
        <f t="shared" ref="CL17:CL48" si="45">IFERROR(INDEX($LA$17:$LA$72,MATCH($J17,$LI$17:$LI$72,0)),"")</f>
        <v/>
      </c>
      <c r="CM17" s="48" t="str">
        <f t="shared" ref="CM17:CM48" si="46">IFERROR(INDEX($LB$17:$LB$72,MATCH($J17,$LI$17:$LI$72,0)),"")</f>
        <v/>
      </c>
      <c r="CN17" s="49" t="str">
        <f t="shared" ref="CN17:CN48" si="47">IFERROR(INDEX($LC$17:$LC$72,MATCH($J17,$LI$17:$LI$72,0)),"")</f>
        <v/>
      </c>
      <c r="CO17" s="49" t="str">
        <f t="shared" ref="CO17:CO48" si="48">IFERROR(INDEX($LD$17:$LD$72,MATCH($J17,$LI$17:$LI$72,0)),"")</f>
        <v/>
      </c>
      <c r="CP17" s="116" t="str">
        <f t="shared" ref="CP17:CP48" si="49">IFERROR(INDEX($LE$17:$LE$72,MATCH($J17,$LI$17:$LI$72,0)),"")</f>
        <v/>
      </c>
      <c r="CQ17" s="116" t="str">
        <f t="shared" ref="CQ17:CQ48" si="50">IFERROR(INDEX($LF$17:$LF$72,MATCH($J17,$LI$17:$LI$72,0)),"")</f>
        <v/>
      </c>
      <c r="CR17" s="116" t="str">
        <f t="shared" ref="CR17:CR48" si="51">IFERROR(INDEX($LG$17:$LG$72,MATCH($J17,$LI$17:$LI$72,0)),"")</f>
        <v/>
      </c>
      <c r="CS17" s="116" t="str">
        <f>IFERROR(INDEX($LH$17:$LH$72,MATCH($J17,$LI$17:$LI$72,0)),"")</f>
        <v/>
      </c>
      <c r="CT17" s="50">
        <v>1</v>
      </c>
      <c r="CU17" s="51"/>
      <c r="CV17" s="51"/>
      <c r="CW17" s="48" t="str">
        <f t="shared" ref="CW17:CW48" si="52">IFERROR(INDEX($LK$17:$LK$72,MATCH($U17,$LS$17:$LS$72,0)),"")</f>
        <v/>
      </c>
      <c r="CX17" s="48" t="str">
        <f t="shared" ref="CX17:CX48" si="53">IFERROR(INDEX($LL$17:$LL$72,MATCH($U17,$LS$17:$LS$72,0)),"")</f>
        <v/>
      </c>
      <c r="CY17" s="49" t="str">
        <f t="shared" ref="CY17:CY48" si="54">IFERROR(INDEX($LM$17:$LM$72,MATCH($U17,$LS$17:$LS$72,0)),"")</f>
        <v/>
      </c>
      <c r="CZ17" s="49" t="str">
        <f t="shared" ref="CZ17:CZ48" si="55">IFERROR(INDEX($LN$17:$LN$72,MATCH($U17,$LS$17:$LS$72,0)),"")</f>
        <v/>
      </c>
      <c r="DA17" s="116" t="str">
        <f t="shared" ref="DA17:DA48" si="56">IFERROR(INDEX($LO$17:$LO$72,MATCH($U17,$LS$17:$LS$72,0)),"")</f>
        <v/>
      </c>
      <c r="DB17" s="116" t="str">
        <f t="shared" ref="DB17:DB48" si="57">IFERROR(INDEX($LP$17:$LP$72,MATCH($U17,$LS$17:$LS$72,0)),"")</f>
        <v/>
      </c>
      <c r="DC17" s="116" t="str">
        <f t="shared" ref="DC17:DC48" si="58">IFERROR(INDEX($LQ$17:$LQ$72,MATCH($U17,$LS$17:$LS$72,0)),"")</f>
        <v/>
      </c>
      <c r="DD17" s="116" t="str">
        <f t="shared" ref="DD17:DD48" si="59">IFERROR(INDEX($LR$17:$LR$72,MATCH($U17,$LS$17:$LS$72,0)),"")</f>
        <v/>
      </c>
      <c r="DE17" s="49">
        <v>1</v>
      </c>
      <c r="DF17" s="63"/>
      <c r="DH17" s="48" t="str">
        <f>IFERROR(INDEX($LU$17:$LU$72,MATCH($J17,$MC$17:$MC$72,0)),"")</f>
        <v/>
      </c>
      <c r="DI17" s="48" t="str">
        <f>IFERROR(INDEX($LV$17:$LV$72,MATCH($J17,$MC$17:$MC$72,0)),"")</f>
        <v/>
      </c>
      <c r="DJ17" s="49" t="str">
        <f>IFERROR(INDEX($LW$17:$LW$72,MATCH($J17,$MC$17:$MC$72,0)),"")</f>
        <v/>
      </c>
      <c r="DK17" s="49" t="str">
        <f>IFERROR(INDEX($LX$17:$LX$72,MATCH($J17,$MC$17:$MC$72,0)),"")</f>
        <v/>
      </c>
      <c r="DL17" s="116" t="str">
        <f>IFERROR(INDEX($LY$17:$LY$72,MATCH($J17,$MC$17:$MC$72,0)),"")</f>
        <v/>
      </c>
      <c r="DM17" s="116" t="str">
        <f>IFERROR(INDEX($LZ$17:$LZ$72,MATCH($J17,$MC$17:$MC$72,0)),"")</f>
        <v/>
      </c>
      <c r="DN17" s="116" t="str">
        <f>IFERROR(INDEX($MA$17:$MA$72,MATCH($J17,$MC$17:$MC$72,0)),"")</f>
        <v/>
      </c>
      <c r="DO17" s="116" t="str">
        <f>IFERROR(INDEX($MB$17:$MB$72,MATCH($J17,$MC$17:$MC$72,0)),"")</f>
        <v/>
      </c>
      <c r="DP17" s="50">
        <v>1</v>
      </c>
      <c r="DQ17" s="51"/>
      <c r="DR17" s="51"/>
      <c r="DS17" s="48" t="str">
        <f t="shared" ref="DS17:DS48" si="60">IFERROR(INDEX($ME$17:$ME$72,MATCH($U17,$MM$17:$MM$72,0)),"")</f>
        <v/>
      </c>
      <c r="DT17" s="48" t="str">
        <f t="shared" ref="DT17:DT48" si="61">IFERROR(INDEX($MF$17:$MF$72,MATCH($U17,$MM$17:$MM$72,0)),"")</f>
        <v/>
      </c>
      <c r="DU17" s="48" t="str">
        <f t="shared" ref="DU17:DU48" si="62">IFERROR(INDEX($MG$17:$MG$72,MATCH($U17,$MM$17:$MM$72,0)),"")</f>
        <v/>
      </c>
      <c r="DV17" s="48" t="str">
        <f t="shared" ref="DV17:DV48" si="63">IFERROR(INDEX($MH$17:$MH$72,MATCH($U17,$MM$17:$MM$72,0)),"")</f>
        <v/>
      </c>
      <c r="DW17" s="116" t="str">
        <f t="shared" ref="DW17:DW48" si="64">IFERROR(INDEX($MI$17:$MI$72,MATCH($U17,$MM$17:$MM$72,0)),"")</f>
        <v/>
      </c>
      <c r="DX17" s="116" t="str">
        <f t="shared" ref="DX17:DY36" si="65">IFERROR(INDEX($MJ$17:$MJ$72,MATCH($U17,$MM$17:$MM$72,0)),"")</f>
        <v/>
      </c>
      <c r="DY17" s="116" t="str">
        <f t="shared" si="65"/>
        <v/>
      </c>
      <c r="DZ17" s="116" t="str">
        <f t="shared" ref="DZ17:DZ48" si="66">IFERROR(INDEX($MK$17:$MK$72,MATCH($U17,$MM$17:$MM$72,0)),"")</f>
        <v/>
      </c>
      <c r="EA17" s="49">
        <v>1</v>
      </c>
      <c r="EB17" s="63"/>
      <c r="ED17" s="48" t="str">
        <f t="shared" ref="ED17:ED48" si="67">IFERROR(INDEX($MO$17:$MO$72,MATCH($J17,$MW$17:$MW$72,0)),"")</f>
        <v/>
      </c>
      <c r="EE17" s="48" t="str">
        <f t="shared" ref="EE17:EE48" si="68">IFERROR(INDEX($MP$17:$MP$72,MATCH($J17,$MW$17:$MW$72,0)),"")</f>
        <v/>
      </c>
      <c r="EF17" s="48" t="str">
        <f t="shared" ref="EF17:EF48" si="69">IFERROR(INDEX($MQ$17:$MQ$72,MATCH($J17,$MW$17:$MW$72,0)),"")</f>
        <v/>
      </c>
      <c r="EG17" s="50" t="str">
        <f t="shared" ref="EG17:EG48" si="70">IFERROR(INDEX($MR$17:$MR$72,MATCH($J17,$MW$17:$MW$72,0)),"")</f>
        <v/>
      </c>
      <c r="EH17" s="116" t="str">
        <f t="shared" ref="EH17:EH48" si="71">IFERROR(INDEX($MS$17:$MS$72,MATCH($J17,$MW$17:$MW$72,0)),"")</f>
        <v/>
      </c>
      <c r="EI17" s="116" t="str">
        <f t="shared" ref="EI17:EI48" si="72">IFERROR(INDEX($MT$17:$MT$72,MATCH($J17,$MW$17:$MW$72,0)),"")</f>
        <v/>
      </c>
      <c r="EJ17" s="116" t="str">
        <f t="shared" ref="EJ17:EJ48" si="73">IFERROR(INDEX($MU$17:$MU$72,MATCH($J17,$MW$17:$MW$72,0)),"")</f>
        <v/>
      </c>
      <c r="EK17" s="116" t="str">
        <f t="shared" ref="EK17:EK48" si="74">IFERROR(INDEX($MV$17:$MV$72,MATCH($J17,$MW$17:$MW$72,0)),"")</f>
        <v/>
      </c>
      <c r="EL17" s="50">
        <v>1</v>
      </c>
      <c r="EM17" s="51"/>
      <c r="EN17" s="51"/>
      <c r="EO17" s="48" t="str">
        <f t="shared" ref="EO17:EO48" si="75">IFERROR(INDEX($MY$17:$MY$72,MATCH($U17,$NG$17:$NG$72,0)),"")</f>
        <v/>
      </c>
      <c r="EP17" s="48" t="str">
        <f t="shared" ref="EP17:EP48" si="76">IFERROR(INDEX($MZ$17:$MZ$72,MATCH($U17,$NG$17:$NG$72,0)),"")</f>
        <v/>
      </c>
      <c r="EQ17" s="48" t="str">
        <f t="shared" ref="EQ17:EQ48" si="77">IFERROR(INDEX($NA$17:$NA$72,MATCH($U17,$NG$17:$NG$72,0)),"")</f>
        <v/>
      </c>
      <c r="ER17" s="48" t="str">
        <f t="shared" ref="ER17:ER48" si="78">IFERROR(INDEX($NB$17:$NB$72,MATCH($U17,$NG$17:$NG$72,0)),"")</f>
        <v/>
      </c>
      <c r="ES17" s="48" t="str">
        <f t="shared" ref="ES17:ES48" si="79">IFERROR(INDEX($NC$17:$NC$72,MATCH($U17,$NG$17:$NG$72,0)),"")</f>
        <v/>
      </c>
      <c r="ET17" s="48" t="str">
        <f t="shared" ref="ET17:ET48" si="80">IFERROR(INDEX($ND$17:$ND$72,MATCH($U17,$NG$17:$NG$72,0)),"")</f>
        <v/>
      </c>
      <c r="EU17" s="48" t="str">
        <f t="shared" ref="EU17:EU48" si="81">IFERROR(INDEX($NE$17:$NE$72,MATCH($U17,$NG$17:$NG$72,0)),"")</f>
        <v/>
      </c>
      <c r="EV17" s="48" t="str">
        <f t="shared" ref="EV17:EV48" si="82">IFERROR(INDEX($NF$17:$NF$72,MATCH($U17,$NG$17:$NG$72,0)),"")</f>
        <v/>
      </c>
      <c r="EW17" s="49">
        <v>1</v>
      </c>
      <c r="EX17" s="51"/>
      <c r="EZ17" s="48" t="str">
        <f t="shared" ref="EZ17:EZ48" si="83">IFERROR(INDEX($NI$17:$NI$72,MATCH($J17,$NQ$17:$NQ$72,0)),"")</f>
        <v/>
      </c>
      <c r="FA17" s="48" t="str">
        <f t="shared" ref="FA17:FA48" si="84">IFERROR(INDEX($NJ$17:$NJ$72,MATCH($J17,$NQ$17:$NQ$72,0)),"")</f>
        <v/>
      </c>
      <c r="FB17" s="49" t="str">
        <f t="shared" ref="FB17:FB48" si="85">IFERROR(INDEX($NK$17:$NK$72,MATCH($J17,$NQ$17:$NQ$72,0)),"")</f>
        <v/>
      </c>
      <c r="FC17" s="49" t="str">
        <f t="shared" ref="FC17:FC48" si="86">IFERROR(INDEX($NL$17:$NL$72,MATCH($J17,$NQ$17:$NQ$72,0)),"")</f>
        <v/>
      </c>
      <c r="FD17" s="116" t="str">
        <f t="shared" ref="FD17:FD48" si="87">IFERROR(INDEX($NM$17:$NM$72,MATCH($J17,$NQ$17:$NQ$72,0)),"")</f>
        <v/>
      </c>
      <c r="FE17" s="116" t="str">
        <f t="shared" ref="FE17:FE48" si="88">IFERROR(INDEX($NN$17:$NN$72,MATCH($J17,$NQ$17:$NQ$72,0)),"")</f>
        <v/>
      </c>
      <c r="FF17" s="116" t="str">
        <f t="shared" ref="FF17:FF48" si="89">IFERROR(INDEX($NO$17:$NO$72,MATCH($J17,$NQ$17:$NQ$72,0)),"")</f>
        <v/>
      </c>
      <c r="FG17" s="116" t="str">
        <f t="shared" ref="FG17:FG48" si="90">IFERROR(INDEX($NP$17:$NP$72,MATCH($J17,$NQ$17:$NQ$72,0)),"")</f>
        <v/>
      </c>
      <c r="FH17" s="49">
        <v>1</v>
      </c>
      <c r="FI17" s="51"/>
      <c r="FJ17" s="51"/>
      <c r="FK17" s="48" t="str">
        <f t="shared" ref="FK17:FK48" si="91">IFERROR(INDEX($NS$17:$NS$72,MATCH($U17,$OA$17:$OA$72,0)),"")</f>
        <v/>
      </c>
      <c r="FL17" s="48" t="str">
        <f t="shared" ref="FL17:FL48" si="92">IFERROR(INDEX($NT$17:$NT$72,MATCH($U17,$OA$17:$OA$72,0)),"")</f>
        <v/>
      </c>
      <c r="FM17" s="49" t="str">
        <f t="shared" ref="FM17:FM48" si="93">IFERROR(INDEX($NU$17:$NU$72,MATCH($U17,$OA$17:$OA$72,0)),"")</f>
        <v/>
      </c>
      <c r="FN17" s="49" t="str">
        <f t="shared" ref="FN17:FN48" si="94">IFERROR(INDEX($NV$17:$NV$72,MATCH($U17,$OA$17:$OA$72,0)),"")</f>
        <v/>
      </c>
      <c r="FO17" s="116" t="str">
        <f t="shared" ref="FO17:FO48" si="95">IFERROR(INDEX($NW$17:$NW$72,MATCH($U17,$OA$17:$OA$72,0)),"")</f>
        <v/>
      </c>
      <c r="FP17" s="116" t="str">
        <f t="shared" ref="FP17:FP48" si="96">IFERROR(INDEX($NX$17:$NX$72,MATCH($U17,$OA$17:$OA$72,0)),"")</f>
        <v/>
      </c>
      <c r="FQ17" s="116" t="str">
        <f t="shared" ref="FQ17:FQ48" si="97">IFERROR(INDEX($NY$17:$NY$72,MATCH($U17,$OA$17:$OA$72,0)),"")</f>
        <v/>
      </c>
      <c r="FR17" s="116" t="str">
        <f t="shared" ref="FR17:FR48" si="98">IFERROR(INDEX($NZ$17:$NZ$72,MATCH($U17,$OA$17:$OA$72,0)),"")</f>
        <v/>
      </c>
      <c r="FS17" s="49">
        <v>1</v>
      </c>
      <c r="FT17" s="51"/>
      <c r="FV17" s="48" t="str">
        <f t="shared" ref="FV17:FV48" si="99">IFERROR(INDEX($OC$17:$OC$72,MATCH($J17,$OK$17:$OK$72,0)),"")</f>
        <v/>
      </c>
      <c r="FW17" s="48" t="str">
        <f t="shared" ref="FW17:FW48" si="100">IFERROR(INDEX($OD$17:$OD$72,MATCH($J17,$OK$17:$OK$72,0)),"")</f>
        <v/>
      </c>
      <c r="FX17" s="48" t="str">
        <f t="shared" ref="FX17:FX48" si="101">IFERROR(INDEX($OE$17:$OE$72,MATCH($J17,$OK$17:$OK$72,0)),"")</f>
        <v/>
      </c>
      <c r="FY17" s="48" t="str">
        <f t="shared" ref="FY17:FY48" si="102">IFERROR(INDEX($OF$17:$OF$72,MATCH($J17,$OK$17:$OK$72,0)),"")</f>
        <v/>
      </c>
      <c r="FZ17" s="48" t="str">
        <f t="shared" ref="FZ17:FZ48" si="103">IFERROR(INDEX($OG$17:$OG$72,MATCH($J17,$OK$17:$OK$72,0)),"")</f>
        <v/>
      </c>
      <c r="GA17" s="48" t="str">
        <f t="shared" ref="GA17:GA48" si="104">IFERROR(INDEX($OH$17:$OH$72,MATCH($J17,$OK$17:$OK$72,0)),"")</f>
        <v/>
      </c>
      <c r="GB17" s="48" t="str">
        <f t="shared" ref="GB17:GB48" si="105">IFERROR(INDEX($OI$17:$OI$72,MATCH($J17,$OK$17:$OK$72,0)),"")</f>
        <v/>
      </c>
      <c r="GC17" s="48" t="str">
        <f t="shared" ref="GC17:GC48" si="106">IFERROR(INDEX($OJ$17:$OJ$72,MATCH($J17,$OK$17:$OK$72,0)),"")</f>
        <v/>
      </c>
      <c r="GD17" s="49">
        <v>1</v>
      </c>
      <c r="GE17" s="51"/>
      <c r="GF17" s="51"/>
      <c r="GG17" s="48" t="str">
        <f t="shared" ref="GG17:GG48" si="107">IFERROR(INDEX($OM$17:$OM$72,MATCH($U17,$OU$17:$OU$72,0)),"")</f>
        <v/>
      </c>
      <c r="GH17" s="48" t="str">
        <f t="shared" ref="GH17:GH48" si="108">IFERROR(INDEX($ON$17:$ON$72,MATCH($U17,$OU$17:$OU$72,0)),"")</f>
        <v/>
      </c>
      <c r="GI17" s="48" t="str">
        <f t="shared" ref="GI17:GI48" si="109">IFERROR(INDEX($OO$17:$OO$72,MATCH($U17,$OU$17:$OU$72,0)),"")</f>
        <v/>
      </c>
      <c r="GJ17" s="48" t="str">
        <f t="shared" ref="GJ17:GJ48" si="110">IFERROR(INDEX($OP$17:$OP$72,MATCH($U17,$OU$17:$OU$72,0)),"")</f>
        <v/>
      </c>
      <c r="GK17" s="48" t="str">
        <f t="shared" ref="GK17:GK48" si="111">IFERROR(INDEX($OQ$17:$OQ$72,MATCH($U17,$OU$17:$OU$72,0)),"")</f>
        <v/>
      </c>
      <c r="GL17" s="48" t="str">
        <f t="shared" ref="GL17:GL48" si="112">IFERROR(INDEX($OR$17:$OR$72,MATCH($U17,$OU$17:$OU$72,0)),"")</f>
        <v/>
      </c>
      <c r="GM17" s="48" t="str">
        <f t="shared" ref="GM17:GM48" si="113">IFERROR(INDEX($OS$17:$OS$72,MATCH($U17,$OU$17:$OU$72,0)),"")</f>
        <v/>
      </c>
      <c r="GN17" s="48" t="str">
        <f t="shared" ref="GN17:GN48" si="114">IFERROR(INDEX($OT$17:$OT$72,MATCH($U17,$OU$17:$OU$72,0)),"")</f>
        <v/>
      </c>
      <c r="GO17" s="49">
        <v>1</v>
      </c>
      <c r="GP17" s="51"/>
      <c r="GR17" s="48" t="str">
        <f t="shared" ref="GR17:GR48" si="115">IFERROR(INDEX($OW$17:$OW$72,MATCH($J17,$PE$17:$PE$72,0)),"")</f>
        <v/>
      </c>
      <c r="GS17" s="48" t="str">
        <f t="shared" ref="GS17:GS48" si="116">IFERROR(INDEX($OX$17:$OX$72,MATCH($J17,$PE$17:$PE$72,0)),"")</f>
        <v/>
      </c>
      <c r="GT17" s="49" t="str">
        <f t="shared" ref="GT17:GT48" si="117">IFERROR(INDEX($OY$17:$OY$72,MATCH($J17,$PE$17:$PE$72,0)),"")</f>
        <v/>
      </c>
      <c r="GU17" s="49" t="str">
        <f t="shared" ref="GU17:GU48" si="118">IFERROR(INDEX($OZ$17:$OZ$72,MATCH($J17,$PE$17:$PE$72,0)),"")</f>
        <v/>
      </c>
      <c r="GV17" s="116" t="str">
        <f t="shared" ref="GV17:GV48" si="119">IFERROR(INDEX($PA$17:$PA$72,MATCH($J17,$PE$17:$PE$72,0)),"")</f>
        <v/>
      </c>
      <c r="GW17" s="116" t="str">
        <f t="shared" ref="GW17:GW48" si="120">IFERROR(INDEX($PB$17:$PB$72,MATCH($J17,$PE$17:$PE$72,0)),"")</f>
        <v/>
      </c>
      <c r="GX17" s="116" t="str">
        <f t="shared" ref="GX17:GX48" si="121">IFERROR(INDEX($PC$17:$PC$72,MATCH($J17,$PE$17:$PE$72,0)),"")</f>
        <v/>
      </c>
      <c r="GY17" s="116" t="str">
        <f t="shared" ref="GY17:GY48" si="122">IFERROR(INDEX($PD$17:$PD$72,MATCH($J17,$PE$17:$PE$72,0)),"")</f>
        <v/>
      </c>
      <c r="GZ17" s="49">
        <v>1</v>
      </c>
      <c r="HA17" s="51"/>
      <c r="HB17" s="51"/>
      <c r="HC17" s="48" t="str">
        <f t="shared" ref="HC17:HC48" si="123">IFERROR(INDEX($PG$17:$PG$72,MATCH($U17,$PO$17:$PO$72,0)),"")</f>
        <v/>
      </c>
      <c r="HD17" s="48" t="str">
        <f t="shared" ref="HD17:HD48" si="124">IFERROR(INDEX($PH$17:$PH$72,MATCH($U17,$PO$17:$PO$72,0)),"")</f>
        <v/>
      </c>
      <c r="HE17" s="48" t="str">
        <f t="shared" ref="HE17:HE48" si="125">IFERROR(INDEX($PI$17:$PI$72,MATCH($U17,$PO$17:$PO$72,0)),"")</f>
        <v/>
      </c>
      <c r="HF17" s="48" t="str">
        <f t="shared" ref="HF17:HF48" si="126">IFERROR(INDEX($PJ$17:$PJ$72,MATCH($U17,$PO$17:$PO$72,0)),"")</f>
        <v/>
      </c>
      <c r="HG17" s="48" t="str">
        <f t="shared" ref="HG17:HG48" si="127">IFERROR(INDEX($PK$17:$PK$72,MATCH($U17,$PO$17:$PO$72,0)),"")</f>
        <v/>
      </c>
      <c r="HH17" s="48" t="str">
        <f t="shared" ref="HH17:HH48" si="128">IFERROR(INDEX($PL$17:$PL$72,MATCH($U17,$PO$17:$PO$72,0)),"")</f>
        <v/>
      </c>
      <c r="HI17" s="48" t="str">
        <f t="shared" ref="HI17:HI48" si="129">IFERROR(INDEX($PM$17:$PM$72,MATCH($U17,$PO$17:$PO$72,0)),"")</f>
        <v/>
      </c>
      <c r="HJ17" s="48" t="str">
        <f t="shared" ref="HJ17:HJ48" si="130">IFERROR(INDEX($PN$17:$PN$72,MATCH($U17,$PO$17:$PO$72,0)),"")</f>
        <v/>
      </c>
      <c r="HK17" s="49">
        <v>1</v>
      </c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7"/>
      <c r="HX17" s="52"/>
      <c r="HY17" s="53" t="str">
        <f>IFERROR(IF(AND(#REF!="FEM",#REF!=1,#REF!="infantis"),#REF!,""),"")</f>
        <v/>
      </c>
      <c r="HZ17" s="54" t="e">
        <f>IF($HY17=#REF!,#REF!,"")</f>
        <v>#REF!</v>
      </c>
      <c r="IA17" s="54" t="e">
        <f>IF($HY17=#REF!,#REF!,"")</f>
        <v>#REF!</v>
      </c>
      <c r="IB17" s="54" t="e">
        <f>IF($IA17=#REF!,#REF!,"")</f>
        <v>#REF!</v>
      </c>
      <c r="IC17" s="53" t="str">
        <f>IFERROR(IF(AND($IA17="fem",#REF!=1,#REF!="infantis"),#REF!,""),"")</f>
        <v/>
      </c>
      <c r="ID17" s="53" t="str">
        <f>IFERROR(IF(AND($IA17="fem",#REF!=1,#REF!="infantis"),#REF!,""),"")</f>
        <v/>
      </c>
      <c r="IE17" s="53" t="str">
        <f>IFERROR(IF(AND($IA17="fem",#REF!=1,#REF!="infantis"),#REF!,""),"")</f>
        <v/>
      </c>
      <c r="IF17" s="54" t="e">
        <f>IF($IB17=#REF!,#REF!,"")</f>
        <v>#REF!</v>
      </c>
      <c r="IG17" s="55" t="str">
        <f>IFERROR(RANK(IF17,IF:IF,0)+ COUNTIF($IF$15:IF16,IF17),"")</f>
        <v/>
      </c>
      <c r="II17" s="53" t="str">
        <f>IFERROR(IF(AND(#REF!="mas",#REF!=1,#REF!="infantis"),#REF!,""),"")</f>
        <v/>
      </c>
      <c r="IJ17" s="54" t="e">
        <f>IF($II17=#REF!,#REF!,"")</f>
        <v>#REF!</v>
      </c>
      <c r="IK17" s="54" t="e">
        <f>IF($II17=#REF!,#REF!,"")</f>
        <v>#REF!</v>
      </c>
      <c r="IL17" s="53" t="str">
        <f>IFERROR(IF(AND($IK17="mas",#REF!=1),#REF!,""),"")</f>
        <v/>
      </c>
      <c r="IM17" s="53" t="str">
        <f>IFERROR(IF(AND($IK17="mas",#REF!=1,#REF!="infantis"),#REF!,""),"")</f>
        <v/>
      </c>
      <c r="IN17" s="53" t="str">
        <f>IFERROR(IF(AND($IK17="mas",#REF!=1,#REF!="infantis"),#REF!,""),"")</f>
        <v/>
      </c>
      <c r="IO17" s="53" t="str">
        <f>IFERROR(IF(AND($IK17="mas",#REF!=1,#REF!="infantis"),#REF!,""),"")</f>
        <v/>
      </c>
      <c r="IP17" s="53" t="str">
        <f>IFERROR(IF(AND($IK17="mas",#REF!=1),#REF!,""),"")</f>
        <v/>
      </c>
      <c r="IQ17" s="55" t="str">
        <f>IFERROR(RANK(IP17,IP:IP,0)+ COUNTIF($IQ$11:IQ12,IP17),"")</f>
        <v/>
      </c>
      <c r="IS17" s="53" t="str">
        <f>IFERROR(IF(AND(#REF!="FEM",#REF!=2,#REF!="infantis"),#REF!,""),"")</f>
        <v/>
      </c>
      <c r="IT17" s="54" t="e">
        <f>IF(IS17=#REF!,#REF!,"")</f>
        <v>#REF!</v>
      </c>
      <c r="IU17" s="54" t="e">
        <f>IF(IS17=#REF!,#REF!,"")</f>
        <v>#REF!</v>
      </c>
      <c r="IV17" s="53" t="str">
        <f>IFERROR(IF(AND(IU17="fem",#REF!=2),#REF!,""),"")</f>
        <v/>
      </c>
      <c r="IW17" s="53" t="str">
        <f>IFERROR(IF(AND(IU17="fem",#REF!=2),#REF!,""),"")</f>
        <v/>
      </c>
      <c r="IX17" s="53" t="str">
        <f>IFERROR(IF(AND(IU17="fem",#REF!=2),#REF!,""),"")</f>
        <v/>
      </c>
      <c r="IY17" s="53" t="str">
        <f>IFERROR(IF(AND(IU17="fem",#REF!=2),#REF!,""),"")</f>
        <v/>
      </c>
      <c r="IZ17" s="53" t="str">
        <f>IFERROR(IF(AND(IU17="fem",#REF!=2),#REF!,""),"")</f>
        <v/>
      </c>
      <c r="JA17" s="55" t="str">
        <f>IFERROR(RANK(IZ17,IZ:IZ,0)+ COUNTIF($IZ$15:$IZ16,IZ17),"")</f>
        <v/>
      </c>
      <c r="JC17" s="53" t="str">
        <f>IFERROR(IF(AND(#REF!="mas",#REF!=2,#REF!="infantis"),#REF!,""),"")</f>
        <v/>
      </c>
      <c r="JD17" s="54" t="e">
        <f>IF(JC17=#REF!,#REF!,"")</f>
        <v>#REF!</v>
      </c>
      <c r="JE17" s="54" t="e">
        <f>IF(JC17=#REF!,#REF!,"")</f>
        <v>#REF!</v>
      </c>
      <c r="JF17" s="53" t="str">
        <f>IFERROR(IF(AND(JE17="mas",#REF!=2),#REF!,""),"")</f>
        <v/>
      </c>
      <c r="JG17" s="53" t="str">
        <f>IFERROR(IF(AND(JE17="mas",#REF!=2),#REF!,""),"")</f>
        <v/>
      </c>
      <c r="JH17" s="53" t="str">
        <f>IFERROR(IF(AND(JE17="mas",#REF!=2),#REF!,""),"")</f>
        <v/>
      </c>
      <c r="JI17" s="53" t="str">
        <f>IFERROR(IF(AND(JE17="mas",#REF!=2),#REF!,""),"")</f>
        <v/>
      </c>
      <c r="JJ17" s="53" t="str">
        <f>IFERROR(IF(AND(JE17="mas",#REF!=2),#REF!,""),"")</f>
        <v/>
      </c>
      <c r="JK17" s="55" t="str">
        <f>IFERROR(RANK(JJ17,JJ:JJ,0)+ COUNTIF($JJ$15:$JJ16,JJ17),"")</f>
        <v/>
      </c>
      <c r="JM17" s="53" t="str">
        <f>IFERROR(IF(AND(#REF!="fem",#REF!=3,#REF!="infantis"),#REF!,""),"")</f>
        <v/>
      </c>
      <c r="JN17" s="54" t="e">
        <f>IF($JM17=#REF!,#REF!,"")</f>
        <v>#REF!</v>
      </c>
      <c r="JO17" s="54" t="e">
        <f>IF($JM17=#REF!,#REF!,"")</f>
        <v>#REF!</v>
      </c>
      <c r="JP17" s="54" t="e">
        <f>IF($JO17=#REF!,#REF!,"")</f>
        <v>#REF!</v>
      </c>
      <c r="JQ17" s="54" t="e">
        <f>IF($JP17=#REF!,#REF!,"")</f>
        <v>#REF!</v>
      </c>
      <c r="JR17" s="54" t="e">
        <f>IF($JP17=#REF!,#REF!,"")</f>
        <v>#REF!</v>
      </c>
      <c r="JS17" s="54" t="e">
        <f>IF($JP17=#REF!,#REF!,"")</f>
        <v>#REF!</v>
      </c>
      <c r="JT17" s="54" t="e">
        <f>IF($JP17=#REF!,#REF!,"")</f>
        <v>#REF!</v>
      </c>
      <c r="JU17" s="55" t="str">
        <f>IFERROR(RANK(JT17,JT:JT,0)+ COUNTIF($JT$15:JT16,JT17),"")</f>
        <v/>
      </c>
      <c r="JW17" s="53" t="str">
        <f>IFERROR(IF(AND(#REF!="mas",#REF!=3,#REF!="infantis"),#REF!,""),"")</f>
        <v/>
      </c>
      <c r="JX17" s="54" t="e">
        <f>IF($JW17=#REF!,#REF!,"")</f>
        <v>#REF!</v>
      </c>
      <c r="JY17" s="54" t="e">
        <f>IF($JW17=#REF!,#REF!,"")</f>
        <v>#REF!</v>
      </c>
      <c r="JZ17" s="54" t="e">
        <f>IF($JY17=#REF!,#REF!,"")</f>
        <v>#REF!</v>
      </c>
      <c r="KA17" s="54" t="e">
        <f>IF($JZ17=#REF!,#REF!,"")</f>
        <v>#REF!</v>
      </c>
      <c r="KB17" s="54" t="e">
        <f>IF($JZ17=#REF!,#REF!,"")</f>
        <v>#REF!</v>
      </c>
      <c r="KC17" s="54" t="e">
        <f>IF($JZ17=#REF!,#REF!,"")</f>
        <v>#REF!</v>
      </c>
      <c r="KD17" s="54" t="e">
        <f>IF($JZ17=#REF!,#REF!,"")</f>
        <v>#REF!</v>
      </c>
      <c r="KE17" s="55" t="str">
        <f>IFERROR(RANK(KD17,KD:KD,0)+ COUNTIF($KD$15:KD16,KD17),"")</f>
        <v/>
      </c>
      <c r="KG17" s="53" t="str">
        <f>IFERROR(IF(AND(#REF!="fem",#REF!=1,#REF!="iniciados"),#REF!,""),"")</f>
        <v/>
      </c>
      <c r="KH17" s="54" t="e">
        <f>IF(KG17=#REF!,#REF!,"")</f>
        <v>#REF!</v>
      </c>
      <c r="KI17" s="54" t="e">
        <f>IF(KG17=#REF!,#REF!,"")</f>
        <v>#REF!</v>
      </c>
      <c r="KJ17" s="53" t="str">
        <f>IFERROR(IF(AND(KI17="fem",#REF!=1),#REF!,""),"")</f>
        <v/>
      </c>
      <c r="KK17" s="53" t="str">
        <f>IFERROR(IF(AND(KI17="fem",#REF!=1),#REF!,""),"")</f>
        <v/>
      </c>
      <c r="KL17" s="53" t="str">
        <f>IFERROR(IF(AND(KI17="fem",#REF!=1),#REF!,""),"")</f>
        <v/>
      </c>
      <c r="KM17" s="53" t="str">
        <f>IFERROR(IF(AND(KI17="fem",#REF!=1),#REF!,""),"")</f>
        <v/>
      </c>
      <c r="KN17" s="53" t="str">
        <f>IFERROR(IF(AND(KI17="fem",#REF!=1),#REF!,""),"")</f>
        <v/>
      </c>
      <c r="KO17" s="55" t="str">
        <f>IFERROR(RANK(KN17,KN:KN,0)+ COUNTIF($KN$15:KN16,KN17),"")</f>
        <v/>
      </c>
      <c r="KQ17" s="53" t="str">
        <f>IFERROR(IF(AND(#REF!="mas",#REF!=1,#REF!="iniciados"),#REF!,""),"")</f>
        <v/>
      </c>
      <c r="KR17" s="54" t="e">
        <f>IF(KQ17=#REF!,#REF!,"")</f>
        <v>#REF!</v>
      </c>
      <c r="KS17" s="54" t="e">
        <f>IF(KQ17=#REF!,#REF!,"")</f>
        <v>#REF!</v>
      </c>
      <c r="KT17" s="53" t="str">
        <f>IFERROR(IF(AND(KS17="mas",#REF!=1),#REF!,""),"")</f>
        <v/>
      </c>
      <c r="KU17" s="53" t="str">
        <f>IFERROR(IF(AND(KS17="mas",#REF!=1),#REF!,""),"")</f>
        <v/>
      </c>
      <c r="KV17" s="53" t="str">
        <f>IFERROR(IF(AND(KS17="mas",#REF!=1),#REF!,""),"")</f>
        <v/>
      </c>
      <c r="KW17" s="53" t="str">
        <f>IFERROR(IF(AND(KS17="mas",#REF!=1),#REF!,""),"")</f>
        <v/>
      </c>
      <c r="KX17" s="53" t="str">
        <f>IFERROR(IF(AND(KS17="mas",#REF!=1),#REF!,""),"")</f>
        <v/>
      </c>
      <c r="KY17" s="55" t="str">
        <f>IFERROR(RANK(KX17,KX:KX,0)+ COUNTIF($KX$15:KX16,KX17),"")</f>
        <v/>
      </c>
      <c r="LA17" s="53" t="str">
        <f>IFERROR(IF(AND(#REF!="fem",#REF!=2,#REF!="iniciados"),#REF!,""),"")</f>
        <v/>
      </c>
      <c r="LB17" s="54" t="e">
        <f>IF(LA17=#REF!,#REF!,"")</f>
        <v>#REF!</v>
      </c>
      <c r="LC17" s="54" t="e">
        <f>IF(LA17=#REF!,#REF!,"")</f>
        <v>#REF!</v>
      </c>
      <c r="LD17" s="53" t="str">
        <f>IFERROR(IF(AND(LC17="fem",#REF!=2),#REF!,""),"")</f>
        <v/>
      </c>
      <c r="LE17" s="53" t="str">
        <f>IFERROR(IF(AND(LC17="fem",#REF!=2),#REF!,""),"")</f>
        <v/>
      </c>
      <c r="LF17" s="53" t="str">
        <f>IFERROR(IF(AND(LC17="fem",#REF!=2),#REF!,""),"")</f>
        <v/>
      </c>
      <c r="LG17" s="53" t="str">
        <f>IFERROR(IF(AND(LC17="fem",#REF!=2),#REF!,""),"")</f>
        <v/>
      </c>
      <c r="LH17" s="53" t="str">
        <f>IFERROR(IF(AND(LC17="fem",#REF!=2),#REF!,""),"")</f>
        <v/>
      </c>
      <c r="LI17" s="55" t="str">
        <f>IFERROR(RANK(LH17,LH:LH,0)+ COUNTIF($LH$15:LH16,LH17),"")</f>
        <v/>
      </c>
      <c r="LK17" s="53" t="str">
        <f>IFERROR(IF(AND(#REF!="mas",#REF!=2,#REF!="iniciados"),#REF!,""),"")</f>
        <v/>
      </c>
      <c r="LL17" s="54" t="e">
        <f>IF(LK17=#REF!,#REF!,"")</f>
        <v>#REF!</v>
      </c>
      <c r="LM17" s="54" t="e">
        <f>IF(LK17=#REF!,#REF!,"")</f>
        <v>#REF!</v>
      </c>
      <c r="LN17" s="53" t="str">
        <f>IFERROR(IF(AND(LM17="mas",#REF!=2),#REF!,""),"")</f>
        <v/>
      </c>
      <c r="LO17" s="53" t="str">
        <f>IFERROR(IF(AND(LM17="mas",#REF!=2),#REF!,""),"")</f>
        <v/>
      </c>
      <c r="LP17" s="53" t="str">
        <f>IFERROR(IF(AND(LM17="mas",#REF!=2),#REF!,""),"")</f>
        <v/>
      </c>
      <c r="LQ17" s="53" t="str">
        <f>IFERROR(IF(AND(LM17="mas",#REF!=2),#REF!,""),"")</f>
        <v/>
      </c>
      <c r="LR17" s="53" t="str">
        <f>IFERROR(IF(AND(LM17="mas",#REF!=2),#REF!,""),"")</f>
        <v/>
      </c>
      <c r="LS17" s="55" t="str">
        <f>IFERROR(RANK(LR17,LR:LR,0)+ COUNTIF($LR$15:LR15,LR17),"")</f>
        <v/>
      </c>
      <c r="LU17" s="53" t="str">
        <f>IFERROR(IF(AND(#REF!="fem",#REF!=3,#REF!="iniciados"),#REF!,""),"")</f>
        <v/>
      </c>
      <c r="LV17" s="54" t="e">
        <f>IF(LU17=#REF!,#REF!,"")</f>
        <v>#REF!</v>
      </c>
      <c r="LW17" s="54" t="e">
        <f>IF(LU17=#REF!,#REF!,"")</f>
        <v>#REF!</v>
      </c>
      <c r="LX17" s="53" t="str">
        <f>IFERROR(IF(AND(LW17="fem",#REF!=3),#REF!,""),"")</f>
        <v/>
      </c>
      <c r="LY17" s="53" t="str">
        <f>IFERROR(IF(AND(LW17="fem",#REF!=3),#REF!,""),"")</f>
        <v/>
      </c>
      <c r="LZ17" s="53" t="str">
        <f>IFERROR(IF(AND(LW17="fem",#REF!=3),#REF!,""),"")</f>
        <v/>
      </c>
      <c r="MA17" s="53" t="str">
        <f>IFERROR(IF(AND(LW17="fem",#REF!=3),#REF!,""),"")</f>
        <v/>
      </c>
      <c r="MB17" s="53" t="str">
        <f>IFERROR(IF(AND(LW17="fem",#REF!=3),#REF!,""),"")</f>
        <v/>
      </c>
      <c r="MC17" s="55" t="str">
        <f>IFERROR(RANK(MB17,MB:MB,0)+ COUNTIF($MB$15:MB16,MB17),"")</f>
        <v/>
      </c>
      <c r="ME17" s="53" t="str">
        <f>IFERROR(IF(AND(#REF!="mas",#REF!=3,#REF!="iniciados"),#REF!,""),"")</f>
        <v/>
      </c>
      <c r="MF17" s="54" t="e">
        <f>IF(ME17=#REF!,#REF!,"")</f>
        <v>#REF!</v>
      </c>
      <c r="MG17" s="54" t="e">
        <f>IF(ME17=#REF!,#REF!,"")</f>
        <v>#REF!</v>
      </c>
      <c r="MH17" s="53" t="str">
        <f>IFERROR(IF(AND(MG17="mas",#REF!=3),#REF!,""),"")</f>
        <v/>
      </c>
      <c r="MI17" s="53" t="str">
        <f>IFERROR(IF(AND(MG17="mas",#REF!=3),#REF!,""),"")</f>
        <v/>
      </c>
      <c r="MJ17" s="53" t="str">
        <f>IFERROR(IF(AND(MG17="mas",#REF!=3),#REF!,""),"")</f>
        <v/>
      </c>
      <c r="MK17" s="53" t="str">
        <f>IFERROR(IF(AND(MG17="mas",#REF!=3),#REF!,""),"")</f>
        <v/>
      </c>
      <c r="ML17" s="53" t="str">
        <f>IFERROR(IF(AND(MG17="mas",#REF!=3),#REF!,""),"")</f>
        <v/>
      </c>
      <c r="MM17" s="55" t="str">
        <f>IFERROR(RANK(ML17,ML:ML,0)+ COUNTIF($ML$15:ML16,ML17),"")</f>
        <v/>
      </c>
      <c r="MO17" s="53" t="str">
        <f>IFERROR(IF(AND(#REF!="fem",#REF!=3,#REF!="juvenis"),#REF!,""),"")</f>
        <v/>
      </c>
      <c r="MP17" s="54" t="e">
        <f>IF(MO17=#REF!,#REF!,"")</f>
        <v>#REF!</v>
      </c>
      <c r="MQ17" s="54" t="e">
        <f>IF(MO17=#REF!,#REF!,"")</f>
        <v>#REF!</v>
      </c>
      <c r="MR17" s="53" t="str">
        <f>IFERROR(IF(AND(MQ17="fem",#REF!=3),#REF!,""),"")</f>
        <v/>
      </c>
      <c r="MS17" s="53" t="str">
        <f>IFERROR(IF(AND(MQ17="fem",#REF!=3),#REF!,""),"")</f>
        <v/>
      </c>
      <c r="MT17" s="53" t="str">
        <f>IFERROR(IF(AND(MQ17="fem",#REF!=3),#REF!,""),"")</f>
        <v/>
      </c>
      <c r="MU17" s="53" t="str">
        <f>IFERROR(IF(AND(MQ17="fem",#REF!=3),#REF!,""),"")</f>
        <v/>
      </c>
      <c r="MV17" s="53" t="str">
        <f>IFERROR(IF(AND(MQ17="fem",#REF!=3),#REF!,""),"")</f>
        <v/>
      </c>
      <c r="MW17" s="55" t="str">
        <f>IFERROR(RANK(MV17,MV:MV,0)+ COUNTIF($MV$15:MV16,MV17),"")</f>
        <v/>
      </c>
      <c r="MY17" s="53" t="str">
        <f>IFERROR(IF(AND(#REF!="mas",#REF!=3,#REF!="juvenis"),#REF!,""),"")</f>
        <v/>
      </c>
      <c r="MZ17" s="54" t="e">
        <f>IF(MY17=#REF!,#REF!,"")</f>
        <v>#REF!</v>
      </c>
      <c r="NA17" s="54" t="e">
        <f>IF(MY17=#REF!,#REF!,"")</f>
        <v>#REF!</v>
      </c>
      <c r="NB17" s="53" t="str">
        <f>IFERROR(IF(AND(NA17="mas",#REF!=3),#REF!,""),"")</f>
        <v/>
      </c>
      <c r="NC17" s="53" t="str">
        <f>IFERROR(IF(AND(NA17="mas",#REF!=3),#REF!,""),"")</f>
        <v/>
      </c>
      <c r="ND17" s="53" t="str">
        <f>IFERROR(IF(AND(NA17="mas",#REF!=3),#REF!,""),"")</f>
        <v/>
      </c>
      <c r="NE17" s="53" t="str">
        <f>IFERROR(IF(AND(NA17="mas",#REF!=3),#REF!,""),"")</f>
        <v/>
      </c>
      <c r="NF17" s="53" t="str">
        <f>IFERROR(IF(AND(NA17="mas",#REF!=3),#REF!,""),"")</f>
        <v/>
      </c>
      <c r="NG17" s="55" t="str">
        <f>IFERROR(RANK(NF17,NF:NF,0)+ COUNTIF($NF$15:NF16,NF17),"")</f>
        <v/>
      </c>
      <c r="NI17" s="53" t="str">
        <f>IFERROR(IF(AND(#REF!="fem",#REF!=2,#REF!="juvenis"),#REF!,""),"")</f>
        <v/>
      </c>
      <c r="NJ17" s="54" t="e">
        <f>IF(NI17=#REF!,#REF!,"")</f>
        <v>#REF!</v>
      </c>
      <c r="NK17" s="54" t="e">
        <f>IF(NI17=#REF!,#REF!,"")</f>
        <v>#REF!</v>
      </c>
      <c r="NL17" s="53" t="str">
        <f>IFERROR(IF(AND(NK17="fem",#REF!=2),#REF!,""),"")</f>
        <v/>
      </c>
      <c r="NM17" s="53" t="str">
        <f>IFERROR(IF(AND(NK17="fem",#REF!=2),#REF!,""),"")</f>
        <v/>
      </c>
      <c r="NN17" s="53" t="str">
        <f>IFERROR(IF(AND(NK17="fem",#REF!=2),#REF!,""),"")</f>
        <v/>
      </c>
      <c r="NO17" s="53" t="str">
        <f>IFERROR(IF(AND(NK17="fem",#REF!=2),#REF!,""),"")</f>
        <v/>
      </c>
      <c r="NP17" s="53" t="str">
        <f>IFERROR(IF(AND(NK17="fem",#REF!=2),#REF!,""),"")</f>
        <v/>
      </c>
      <c r="NQ17" s="55" t="str">
        <f>IFERROR(RANK(NP17,NP:NP,0)+ COUNTIF($NP$15:NP16,NP17),"")</f>
        <v/>
      </c>
      <c r="NS17" s="53" t="str">
        <f>IFERROR(IF(AND(#REF!="mas",#REF!=2,#REF!="juvenis"),#REF!,""),"")</f>
        <v/>
      </c>
      <c r="NT17" s="54" t="e">
        <f>IF(NS17=#REF!,#REF!,"")</f>
        <v>#REF!</v>
      </c>
      <c r="NU17" s="54" t="e">
        <f>IF(NS17=#REF!,#REF!,"")</f>
        <v>#REF!</v>
      </c>
      <c r="NV17" s="53" t="str">
        <f>IFERROR(IF(AND(NU17="mas",#REF!=2),#REF!,""),"")</f>
        <v/>
      </c>
      <c r="NW17" s="53" t="str">
        <f>IFERROR(IF(AND(NU17="mas",#REF!=2),#REF!,""),"")</f>
        <v/>
      </c>
      <c r="NX17" s="53" t="str">
        <f>IFERROR(IF(AND(NU17="mas",#REF!=2),#REF!,""),"")</f>
        <v/>
      </c>
      <c r="NY17" s="53" t="str">
        <f>IFERROR(IF(AND(NU17="mas",#REF!=2),#REF!,""),"")</f>
        <v/>
      </c>
      <c r="NZ17" s="53" t="str">
        <f>IFERROR(IF(AND(NU17="mas",#REF!=2),#REF!,""),"")</f>
        <v/>
      </c>
      <c r="OA17" s="55" t="str">
        <f>IFERROR(RANK(NZ17,NZ:NZ,0)+ COUNTIF($NZ$15:NZ16,NZ17),"")</f>
        <v/>
      </c>
      <c r="OC17" s="53" t="str">
        <f>IFERROR(IF(AND(#REF!="fem",#REF!=2,#REF!="juniores"),#REF!,""),"")</f>
        <v/>
      </c>
      <c r="OD17" s="54" t="e">
        <f>IF(OC17=#REF!,#REF!,"")</f>
        <v>#REF!</v>
      </c>
      <c r="OE17" s="54" t="e">
        <f>IF(OC17=#REF!,#REF!,"")</f>
        <v>#REF!</v>
      </c>
      <c r="OF17" s="53" t="str">
        <f>IFERROR(IF(AND(OE17="fem",#REF!=2),#REF!,""),"")</f>
        <v/>
      </c>
      <c r="OG17" s="53" t="str">
        <f>IFERROR(IF(AND(OE17="fem",#REF!=2),#REF!,""),"")</f>
        <v/>
      </c>
      <c r="OH17" s="53" t="str">
        <f>IFERROR(IF(AND(OE17="fem",#REF!=2),#REF!,""),"")</f>
        <v/>
      </c>
      <c r="OI17" s="53" t="str">
        <f>IFERROR(IF(AND(OE17="fem",#REF!=2),#REF!,""),"")</f>
        <v/>
      </c>
      <c r="OJ17" s="53" t="str">
        <f>IFERROR(IF(AND(OE17="fem",#REF!=2),#REF!,""),"")</f>
        <v/>
      </c>
      <c r="OK17" s="55" t="str">
        <f>IFERROR(RANK(OJ17,OJ:OJ,0)+ COUNTIF($OJ$15:OJ16,OJ17),"")</f>
        <v/>
      </c>
      <c r="OM17" s="53" t="str">
        <f>IFERROR(IF(AND(#REF!="mas",#REF!=2,#REF!="juniores"),#REF!,""),"")</f>
        <v/>
      </c>
      <c r="ON17" s="54" t="e">
        <f>IF(OM17=#REF!,#REF!,"")</f>
        <v>#REF!</v>
      </c>
      <c r="OO17" s="54" t="e">
        <f>IF(OM17=#REF!,#REF!,"")</f>
        <v>#REF!</v>
      </c>
      <c r="OP17" s="53" t="str">
        <f>IFERROR(IF(AND(OO17="mas",#REF!=2),#REF!,""),"")</f>
        <v/>
      </c>
      <c r="OQ17" s="53" t="str">
        <f>IFERROR(IF(AND(OO17="mas",#REF!=2),#REF!,""),"")</f>
        <v/>
      </c>
      <c r="OR17" s="53" t="str">
        <f>IFERROR(IF(AND(OO17="mas",#REF!=2),#REF!,""),"")</f>
        <v/>
      </c>
      <c r="OS17" s="53" t="str">
        <f>IFERROR(IF(AND(OO17="mas",#REF!=2),#REF!,""),"")</f>
        <v/>
      </c>
      <c r="OT17" s="53" t="str">
        <f>IFERROR(IF(AND(OO17="mas",#REF!=2),#REF!,""),"")</f>
        <v/>
      </c>
      <c r="OU17" s="55" t="str">
        <f>IFERROR(RANK(OT17,OT:OT,0)+ COUNTIF($OT$15:OT15,OT17),"")</f>
        <v/>
      </c>
      <c r="OW17" s="53" t="str">
        <f>IFERROR(IF(AND(#REF!="fem",#REF!=3,#REF!="juniores"),#REF!,""),"")</f>
        <v/>
      </c>
      <c r="OX17" s="54" t="e">
        <f>IF(OW17=#REF!,#REF!,"")</f>
        <v>#REF!</v>
      </c>
      <c r="OY17" s="54" t="e">
        <f>IF(OW17=#REF!,#REF!,"")</f>
        <v>#REF!</v>
      </c>
      <c r="OZ17" s="53" t="str">
        <f>IFERROR(IF(AND(OY17="fem",#REF!=3),#REF!,""),"")</f>
        <v/>
      </c>
      <c r="PA17" s="53" t="str">
        <f>IFERROR(IF(AND(OY17="fem",#REF!=3),#REF!,""),"")</f>
        <v/>
      </c>
      <c r="PB17" s="53" t="str">
        <f>IFERROR(IF(AND(OY17="fem",#REF!=3),#REF!,""),"")</f>
        <v/>
      </c>
      <c r="PC17" s="53" t="str">
        <f>IFERROR(IF(AND(OY17="fem",#REF!=3),#REF!,""),"")</f>
        <v/>
      </c>
      <c r="PD17" s="53" t="str">
        <f>IFERROR(IF(AND(OY17="fem",#REF!=3),#REF!,""),"")</f>
        <v/>
      </c>
      <c r="PE17" s="55" t="str">
        <f>IFERROR(RANK(PD17,PD:PD,0)+ COUNTIF($PD$15:PD15,PD17),"")</f>
        <v/>
      </c>
      <c r="PG17" s="53" t="str">
        <f>IFERROR(IF(AND(#REF!="mas",#REF!=3,#REF!="juniores"),#REF!,""),"")</f>
        <v/>
      </c>
      <c r="PH17" s="54" t="e">
        <f>IF(PG17=#REF!,#REF!,"")</f>
        <v>#REF!</v>
      </c>
      <c r="PI17" s="54" t="e">
        <f>IF(PG17=#REF!,#REF!,"")</f>
        <v>#REF!</v>
      </c>
      <c r="PJ17" s="53" t="str">
        <f>IFERROR(IF(AND(PI17="mas",#REF!=3),#REF!,""),"")</f>
        <v/>
      </c>
      <c r="PK17" s="53" t="str">
        <f>IFERROR(IF(AND(PI17="mas",#REF!=3),#REF!,""),"")</f>
        <v/>
      </c>
      <c r="PL17" s="53" t="str">
        <f>IFERROR(IF(AND(PI17="mas",#REF!=3),#REF!,""),"")</f>
        <v/>
      </c>
      <c r="PM17" s="53" t="str">
        <f>IFERROR(IF(AND(PI17="mas",#REF!=3),#REF!,""),"")</f>
        <v/>
      </c>
      <c r="PN17" s="53" t="str">
        <f>IFERROR(IF(AND(PI17="mas",#REF!=3),#REF!,""),"")</f>
        <v/>
      </c>
      <c r="PO17" s="55" t="str">
        <f>IFERROR(RANK(PN17,PN:PN,0)+ COUNTIF($PN$15:PN16,PN17),"")</f>
        <v/>
      </c>
    </row>
    <row r="18" spans="2:431" ht="31.5" customHeight="1" x14ac:dyDescent="0.3">
      <c r="B18" s="48" t="str">
        <f t="shared" si="0"/>
        <v/>
      </c>
      <c r="C18" s="48" t="str">
        <f t="shared" si="1"/>
        <v/>
      </c>
      <c r="D18" s="49" t="str">
        <f t="shared" si="2"/>
        <v/>
      </c>
      <c r="E18" s="49" t="str">
        <f t="shared" si="3"/>
        <v/>
      </c>
      <c r="F18" s="116" t="str">
        <f t="shared" si="4"/>
        <v/>
      </c>
      <c r="G18" s="116" t="str">
        <f t="shared" si="5"/>
        <v/>
      </c>
      <c r="H18" s="116" t="str">
        <f t="shared" si="6"/>
        <v/>
      </c>
      <c r="I18" s="116" t="str">
        <f t="shared" si="7"/>
        <v/>
      </c>
      <c r="J18" s="50">
        <v>2</v>
      </c>
      <c r="K18" s="51"/>
      <c r="L18" s="51"/>
      <c r="M18" s="48" t="str">
        <f t="shared" ref="M18:M49" si="131">IFERROR(INDEX($II$17:$II$72,MATCH($U18,$IQ$17:$IQ$72,0)),"")</f>
        <v/>
      </c>
      <c r="N18" s="48" t="str">
        <f t="shared" si="8"/>
        <v/>
      </c>
      <c r="O18" s="49" t="str">
        <f t="shared" si="9"/>
        <v/>
      </c>
      <c r="P18" s="49" t="str">
        <f t="shared" si="10"/>
        <v/>
      </c>
      <c r="Q18" s="49" t="str">
        <f>IFERROR(INDEX($IM$17:$IM$72,MATCH($U18,$IQ$17:$IQ$72,0)),"")</f>
        <v/>
      </c>
      <c r="R18" s="49" t="str">
        <f>IFERROR(INDEX($IN$17:$IN$72,MATCH($U18,$IQ$17:$IQ$72,0)),"")</f>
        <v/>
      </c>
      <c r="S18" s="49" t="str">
        <f>IFERROR(INDEX($IO$17:$IO$72,MATCH($U18,$IQ$17:$IQ$72,0)),"")</f>
        <v/>
      </c>
      <c r="T18" s="49" t="str">
        <f t="shared" si="11"/>
        <v/>
      </c>
      <c r="U18" s="50">
        <v>2</v>
      </c>
      <c r="V18" s="63"/>
      <c r="X18" s="48" t="str">
        <f t="shared" si="12"/>
        <v/>
      </c>
      <c r="Y18" s="48" t="str">
        <f t="shared" si="13"/>
        <v/>
      </c>
      <c r="Z18" s="49" t="str">
        <f t="shared" si="14"/>
        <v/>
      </c>
      <c r="AA18" s="49" t="str">
        <f t="shared" si="15"/>
        <v/>
      </c>
      <c r="AB18" s="116" t="str">
        <f t="shared" si="16"/>
        <v/>
      </c>
      <c r="AC18" s="116" t="str">
        <f t="shared" si="17"/>
        <v/>
      </c>
      <c r="AD18" s="116" t="str">
        <f t="shared" si="18"/>
        <v/>
      </c>
      <c r="AE18" s="116" t="str">
        <f t="shared" si="19"/>
        <v/>
      </c>
      <c r="AF18" s="50">
        <v>2</v>
      </c>
      <c r="AG18" s="51"/>
      <c r="AH18" s="51"/>
      <c r="AI18" s="48" t="str">
        <f t="shared" si="20"/>
        <v/>
      </c>
      <c r="AJ18" s="48" t="str">
        <f t="shared" si="21"/>
        <v/>
      </c>
      <c r="AK18" s="48" t="str">
        <f t="shared" si="22"/>
        <v/>
      </c>
      <c r="AL18" s="48" t="str">
        <f t="shared" si="23"/>
        <v/>
      </c>
      <c r="AM18" s="48" t="str">
        <f t="shared" si="24"/>
        <v/>
      </c>
      <c r="AN18" s="48" t="str">
        <f t="shared" si="25"/>
        <v/>
      </c>
      <c r="AO18" s="48" t="str">
        <f>IFERROR(INDEX($JI$17:$JI$72,MATCH($U18,$JK$17:$JK$72,0)),"")</f>
        <v/>
      </c>
      <c r="AP18" s="48" t="str">
        <f>IFERROR(INDEX($JJ$17:$JJ$72,MATCH($U18,$JK$17:$JK$72,0)),"")</f>
        <v/>
      </c>
      <c r="AQ18" s="50">
        <v>2</v>
      </c>
      <c r="AR18" s="63"/>
      <c r="AT18" s="48" t="str">
        <f t="shared" ref="AT18:AT72" si="132">IFERROR(INDEX($JM$17:$JM$72,MATCH($J18,$JU$17:$JU$72,0)),"")</f>
        <v/>
      </c>
      <c r="AU18" s="48" t="str">
        <f t="shared" ref="AU18:AU72" si="133">IFERROR(INDEX($JN$17:$JN$72,MATCH($J18,$JU$17:$JU$72,0)),"")</f>
        <v/>
      </c>
      <c r="AV18" s="48" t="str">
        <f t="shared" ref="AV18:AV72" si="134">IFERROR(INDEX($JO$17:$JO$72,MATCH($J18,$JU$17:$JU$72,0)),"")</f>
        <v/>
      </c>
      <c r="AW18" s="49" t="str">
        <f t="shared" ref="AW18:AW72" si="135">IFERROR(INDEX($JP$17:$JP$72,MATCH($J18,$JU$17:$JU$72,0)),"")</f>
        <v/>
      </c>
      <c r="AX18" s="116" t="str">
        <f t="shared" ref="AX18:AX72" si="136">IFERROR(INDEX($JQ$17:$JQ$72,MATCH($J18,$JU$17:$JU$72,0)),"")</f>
        <v/>
      </c>
      <c r="AY18" s="116" t="str">
        <f t="shared" ref="AY18:AY72" si="137">IFERROR(INDEX($JR$17:$JR$72,MATCH($J18,$JU$17:$JU$72,0)),"")</f>
        <v/>
      </c>
      <c r="AZ18" s="116" t="str">
        <f t="shared" ref="AZ18:AZ72" si="138">IFERROR(INDEX($JS$17:$JS$72,MATCH($J18,$JU$17:$JU$72,0)),"")</f>
        <v/>
      </c>
      <c r="BA18" s="116" t="str">
        <f t="shared" ref="BA18:BA72" si="139">IFERROR(INDEX($JT$17:$JT$72,MATCH($J18,$JU$17:$JU$72,0)),"")</f>
        <v/>
      </c>
      <c r="BB18" s="50">
        <v>2</v>
      </c>
      <c r="BC18" s="51"/>
      <c r="BD18" s="51"/>
      <c r="BE18" s="48" t="str">
        <f t="shared" ref="BE18:BE49" si="140">IFERROR(INDEX($JC$17:$JC$72,MATCH($U18,$JK$17:$JK$72,0)),"")</f>
        <v/>
      </c>
      <c r="BF18" s="48" t="str">
        <f t="shared" si="26"/>
        <v/>
      </c>
      <c r="BG18" s="48" t="str">
        <f t="shared" si="27"/>
        <v/>
      </c>
      <c r="BH18" s="48" t="str">
        <f t="shared" si="28"/>
        <v/>
      </c>
      <c r="BI18" s="48" t="str">
        <f t="shared" si="29"/>
        <v/>
      </c>
      <c r="BJ18" s="48" t="str">
        <f t="shared" si="30"/>
        <v/>
      </c>
      <c r="BK18" s="48" t="str">
        <f t="shared" si="31"/>
        <v/>
      </c>
      <c r="BL18" s="48" t="str">
        <f t="shared" si="32"/>
        <v/>
      </c>
      <c r="BM18" s="50">
        <v>2</v>
      </c>
      <c r="BN18" s="63"/>
      <c r="BP18" s="48" t="str">
        <f t="shared" si="33"/>
        <v/>
      </c>
      <c r="BQ18" s="48" t="str">
        <f t="shared" si="34"/>
        <v/>
      </c>
      <c r="BR18" s="49" t="str">
        <f t="shared" si="35"/>
        <v/>
      </c>
      <c r="BS18" s="49" t="str">
        <f t="shared" si="36"/>
        <v/>
      </c>
      <c r="BT18" s="116" t="str">
        <f t="shared" si="37"/>
        <v/>
      </c>
      <c r="BU18" s="116" t="str">
        <f t="shared" si="38"/>
        <v/>
      </c>
      <c r="BV18" s="116" t="str">
        <f t="shared" si="39"/>
        <v/>
      </c>
      <c r="BW18" s="116" t="str">
        <f t="shared" si="40"/>
        <v/>
      </c>
      <c r="BX18" s="50">
        <v>2</v>
      </c>
      <c r="BY18" s="51"/>
      <c r="BZ18" s="51"/>
      <c r="CA18" s="48" t="str">
        <f t="shared" si="41"/>
        <v/>
      </c>
      <c r="CB18" s="48" t="str">
        <f t="shared" si="42"/>
        <v/>
      </c>
      <c r="CC18" s="48" t="str">
        <f t="shared" si="42"/>
        <v/>
      </c>
      <c r="CD18" s="49" t="str">
        <f t="shared" si="43"/>
        <v/>
      </c>
      <c r="CE18" s="116" t="str">
        <f t="shared" si="44"/>
        <v/>
      </c>
      <c r="CF18" s="116" t="str">
        <f t="shared" ref="CF18:CF48" si="141">IFERROR(INDEX($KV$17:$KV$72,MATCH($U18,$KY$17:$KY$72,0)),"")</f>
        <v/>
      </c>
      <c r="CG18" s="116" t="str">
        <f t="shared" ref="CG18:CG48" si="142">IFERROR(INDEX($KW$17:$KW$72,MATCH($U18,$KY$17:$KY$72,0)),"")</f>
        <v/>
      </c>
      <c r="CH18" s="116" t="str">
        <f t="shared" ref="CH18:CH72" si="143">IFERROR(INDEX($KX$17:$KX$72,MATCH($CI18,$KY$17:$KY$72,0)),"")</f>
        <v/>
      </c>
      <c r="CI18" s="50">
        <v>2</v>
      </c>
      <c r="CJ18" s="63"/>
      <c r="CL18" s="48" t="str">
        <f t="shared" si="45"/>
        <v/>
      </c>
      <c r="CM18" s="48" t="str">
        <f t="shared" si="46"/>
        <v/>
      </c>
      <c r="CN18" s="49" t="str">
        <f t="shared" si="47"/>
        <v/>
      </c>
      <c r="CO18" s="49" t="str">
        <f t="shared" si="48"/>
        <v/>
      </c>
      <c r="CP18" s="116" t="str">
        <f t="shared" si="49"/>
        <v/>
      </c>
      <c r="CQ18" s="116" t="str">
        <f t="shared" si="50"/>
        <v/>
      </c>
      <c r="CR18" s="116" t="str">
        <f t="shared" si="51"/>
        <v/>
      </c>
      <c r="CS18" s="116" t="str">
        <f t="shared" ref="CS18:CS48" si="144">IFERROR(INDEX($LH$17:$LH$72,MATCH($J18,$LI$17:$LI$72,0)),"")</f>
        <v/>
      </c>
      <c r="CT18" s="50">
        <v>2</v>
      </c>
      <c r="CU18" s="51"/>
      <c r="CV18" s="51"/>
      <c r="CW18" s="48" t="str">
        <f t="shared" si="52"/>
        <v/>
      </c>
      <c r="CX18" s="48" t="str">
        <f t="shared" si="53"/>
        <v/>
      </c>
      <c r="CY18" s="49" t="str">
        <f t="shared" si="54"/>
        <v/>
      </c>
      <c r="CZ18" s="49" t="str">
        <f t="shared" si="55"/>
        <v/>
      </c>
      <c r="DA18" s="116" t="str">
        <f t="shared" si="56"/>
        <v/>
      </c>
      <c r="DB18" s="116" t="str">
        <f t="shared" si="57"/>
        <v/>
      </c>
      <c r="DC18" s="116" t="str">
        <f t="shared" si="58"/>
        <v/>
      </c>
      <c r="DD18" s="116" t="str">
        <f t="shared" si="59"/>
        <v/>
      </c>
      <c r="DE18" s="50">
        <v>2</v>
      </c>
      <c r="DF18" s="63"/>
      <c r="DH18" s="48" t="str">
        <f t="shared" ref="DH18:DH72" si="145">IFERROR(INDEX($LU$17:$LU$72,MATCH($J18,$MC$17:$MC$72,0)),"")</f>
        <v/>
      </c>
      <c r="DI18" s="48" t="str">
        <f t="shared" ref="DI18:DI72" si="146">IFERROR(INDEX($LV$17:$LV$72,MATCH($J18,$MC$17:$MC$72,0)),"")</f>
        <v/>
      </c>
      <c r="DJ18" s="49" t="str">
        <f t="shared" ref="DJ18:DJ72" si="147">IFERROR(INDEX($LW$17:$LW$72,MATCH($J18,$MC$17:$MC$72,0)),"")</f>
        <v/>
      </c>
      <c r="DK18" s="49" t="str">
        <f t="shared" ref="DK18:DK72" si="148">IFERROR(INDEX($LX$17:$LX$72,MATCH($J18,$MC$17:$MC$72,0)),"")</f>
        <v/>
      </c>
      <c r="DL18" s="116" t="str">
        <f t="shared" ref="DL18:DL72" si="149">IFERROR(INDEX($LY$17:$LY$72,MATCH($J18,$MC$17:$MC$72,0)),"")</f>
        <v/>
      </c>
      <c r="DM18" s="116" t="str">
        <f t="shared" ref="DM18:DM72" si="150">IFERROR(INDEX($LZ$17:$LZ$72,MATCH($J18,$MC$17:$MC$72,0)),"")</f>
        <v/>
      </c>
      <c r="DN18" s="116" t="str">
        <f t="shared" ref="DN18:DN72" si="151">IFERROR(INDEX($MA$17:$MA$72,MATCH($J18,$MC$17:$MC$72,0)),"")</f>
        <v/>
      </c>
      <c r="DO18" s="116" t="str">
        <f t="shared" ref="DO18:DO72" si="152">IFERROR(INDEX($MB$17:$MB$72,MATCH($J18,$MC$17:$MC$72,0)),"")</f>
        <v/>
      </c>
      <c r="DP18" s="50">
        <v>2</v>
      </c>
      <c r="DQ18" s="51"/>
      <c r="DR18" s="51"/>
      <c r="DS18" s="48" t="str">
        <f t="shared" si="60"/>
        <v/>
      </c>
      <c r="DT18" s="48" t="str">
        <f t="shared" si="61"/>
        <v/>
      </c>
      <c r="DU18" s="48" t="str">
        <f t="shared" si="62"/>
        <v/>
      </c>
      <c r="DV18" s="48" t="str">
        <f t="shared" si="63"/>
        <v/>
      </c>
      <c r="DW18" s="116" t="str">
        <f t="shared" si="64"/>
        <v/>
      </c>
      <c r="DX18" s="116" t="str">
        <f t="shared" si="65"/>
        <v/>
      </c>
      <c r="DY18" s="116" t="str">
        <f t="shared" si="65"/>
        <v/>
      </c>
      <c r="DZ18" s="116" t="str">
        <f t="shared" si="66"/>
        <v/>
      </c>
      <c r="EA18" s="50">
        <v>2</v>
      </c>
      <c r="EB18" s="63"/>
      <c r="ED18" s="48" t="str">
        <f t="shared" si="67"/>
        <v/>
      </c>
      <c r="EE18" s="48" t="str">
        <f t="shared" si="68"/>
        <v/>
      </c>
      <c r="EF18" s="48" t="str">
        <f t="shared" si="69"/>
        <v/>
      </c>
      <c r="EG18" s="50" t="str">
        <f t="shared" si="70"/>
        <v/>
      </c>
      <c r="EH18" s="116" t="str">
        <f t="shared" si="71"/>
        <v/>
      </c>
      <c r="EI18" s="116" t="str">
        <f t="shared" si="72"/>
        <v/>
      </c>
      <c r="EJ18" s="116" t="str">
        <f t="shared" si="73"/>
        <v/>
      </c>
      <c r="EK18" s="116" t="str">
        <f t="shared" si="74"/>
        <v/>
      </c>
      <c r="EL18" s="50">
        <v>2</v>
      </c>
      <c r="EM18" s="51"/>
      <c r="EN18" s="51"/>
      <c r="EO18" s="48" t="str">
        <f t="shared" si="75"/>
        <v/>
      </c>
      <c r="EP18" s="48" t="str">
        <f t="shared" si="76"/>
        <v/>
      </c>
      <c r="EQ18" s="48" t="str">
        <f t="shared" si="77"/>
        <v/>
      </c>
      <c r="ER18" s="48" t="str">
        <f t="shared" si="78"/>
        <v/>
      </c>
      <c r="ES18" s="48" t="str">
        <f t="shared" si="79"/>
        <v/>
      </c>
      <c r="ET18" s="48" t="str">
        <f t="shared" si="80"/>
        <v/>
      </c>
      <c r="EU18" s="48" t="str">
        <f t="shared" si="81"/>
        <v/>
      </c>
      <c r="EV18" s="48" t="str">
        <f t="shared" si="82"/>
        <v/>
      </c>
      <c r="EW18" s="50">
        <v>2</v>
      </c>
      <c r="EX18" s="51"/>
      <c r="EZ18" s="48" t="str">
        <f t="shared" si="83"/>
        <v/>
      </c>
      <c r="FA18" s="48" t="str">
        <f t="shared" si="84"/>
        <v/>
      </c>
      <c r="FB18" s="49" t="str">
        <f t="shared" si="85"/>
        <v/>
      </c>
      <c r="FC18" s="49" t="str">
        <f t="shared" si="86"/>
        <v/>
      </c>
      <c r="FD18" s="116" t="str">
        <f t="shared" si="87"/>
        <v/>
      </c>
      <c r="FE18" s="116" t="str">
        <f t="shared" si="88"/>
        <v/>
      </c>
      <c r="FF18" s="116" t="str">
        <f t="shared" si="89"/>
        <v/>
      </c>
      <c r="FG18" s="116" t="str">
        <f t="shared" si="90"/>
        <v/>
      </c>
      <c r="FH18" s="50">
        <v>2</v>
      </c>
      <c r="FI18" s="51"/>
      <c r="FJ18" s="51"/>
      <c r="FK18" s="48" t="str">
        <f t="shared" si="91"/>
        <v/>
      </c>
      <c r="FL18" s="48" t="str">
        <f t="shared" si="92"/>
        <v/>
      </c>
      <c r="FM18" s="49" t="str">
        <f t="shared" si="93"/>
        <v/>
      </c>
      <c r="FN18" s="49" t="str">
        <f t="shared" si="94"/>
        <v/>
      </c>
      <c r="FO18" s="116" t="str">
        <f t="shared" si="95"/>
        <v/>
      </c>
      <c r="FP18" s="116" t="str">
        <f t="shared" si="96"/>
        <v/>
      </c>
      <c r="FQ18" s="116" t="str">
        <f t="shared" si="97"/>
        <v/>
      </c>
      <c r="FR18" s="116" t="str">
        <f t="shared" si="98"/>
        <v/>
      </c>
      <c r="FS18" s="50">
        <v>2</v>
      </c>
      <c r="FT18" s="51"/>
      <c r="FV18" s="48" t="str">
        <f t="shared" si="99"/>
        <v/>
      </c>
      <c r="FW18" s="48" t="str">
        <f t="shared" si="100"/>
        <v/>
      </c>
      <c r="FX18" s="48" t="str">
        <f t="shared" si="101"/>
        <v/>
      </c>
      <c r="FY18" s="48" t="str">
        <f t="shared" si="102"/>
        <v/>
      </c>
      <c r="FZ18" s="48" t="str">
        <f t="shared" si="103"/>
        <v/>
      </c>
      <c r="GA18" s="48" t="str">
        <f t="shared" si="104"/>
        <v/>
      </c>
      <c r="GB18" s="48" t="str">
        <f t="shared" si="105"/>
        <v/>
      </c>
      <c r="GC18" s="48" t="str">
        <f t="shared" si="106"/>
        <v/>
      </c>
      <c r="GD18" s="50">
        <v>2</v>
      </c>
      <c r="GE18" s="51"/>
      <c r="GF18" s="51"/>
      <c r="GG18" s="48" t="str">
        <f t="shared" si="107"/>
        <v/>
      </c>
      <c r="GH18" s="48" t="str">
        <f t="shared" si="108"/>
        <v/>
      </c>
      <c r="GI18" s="48" t="str">
        <f t="shared" si="109"/>
        <v/>
      </c>
      <c r="GJ18" s="48" t="str">
        <f t="shared" si="110"/>
        <v/>
      </c>
      <c r="GK18" s="48" t="str">
        <f t="shared" si="111"/>
        <v/>
      </c>
      <c r="GL18" s="48" t="str">
        <f t="shared" si="112"/>
        <v/>
      </c>
      <c r="GM18" s="48" t="str">
        <f t="shared" si="113"/>
        <v/>
      </c>
      <c r="GN18" s="48" t="str">
        <f t="shared" si="114"/>
        <v/>
      </c>
      <c r="GO18" s="50">
        <v>2</v>
      </c>
      <c r="GP18" s="51"/>
      <c r="GR18" s="48" t="str">
        <f t="shared" si="115"/>
        <v/>
      </c>
      <c r="GS18" s="48" t="str">
        <f t="shared" si="116"/>
        <v/>
      </c>
      <c r="GT18" s="49" t="str">
        <f t="shared" si="117"/>
        <v/>
      </c>
      <c r="GU18" s="49" t="str">
        <f t="shared" si="118"/>
        <v/>
      </c>
      <c r="GV18" s="116" t="str">
        <f t="shared" si="119"/>
        <v/>
      </c>
      <c r="GW18" s="116" t="str">
        <f t="shared" si="120"/>
        <v/>
      </c>
      <c r="GX18" s="116" t="str">
        <f t="shared" si="121"/>
        <v/>
      </c>
      <c r="GY18" s="116" t="str">
        <f t="shared" si="122"/>
        <v/>
      </c>
      <c r="GZ18" s="50">
        <v>2</v>
      </c>
      <c r="HA18" s="51"/>
      <c r="HB18" s="51"/>
      <c r="HC18" s="48" t="str">
        <f t="shared" si="123"/>
        <v/>
      </c>
      <c r="HD18" s="48" t="str">
        <f t="shared" si="124"/>
        <v/>
      </c>
      <c r="HE18" s="48" t="str">
        <f t="shared" si="125"/>
        <v/>
      </c>
      <c r="HF18" s="48" t="str">
        <f t="shared" si="126"/>
        <v/>
      </c>
      <c r="HG18" s="48" t="str">
        <f t="shared" si="127"/>
        <v/>
      </c>
      <c r="HH18" s="48" t="str">
        <f t="shared" si="128"/>
        <v/>
      </c>
      <c r="HI18" s="48" t="str">
        <f t="shared" si="129"/>
        <v/>
      </c>
      <c r="HJ18" s="48" t="str">
        <f t="shared" si="130"/>
        <v/>
      </c>
      <c r="HK18" s="50">
        <v>2</v>
      </c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7"/>
      <c r="HX18" s="52"/>
      <c r="HY18" s="53" t="str">
        <f>IFERROR(IF(AND(#REF!="FEM",#REF!=1,#REF!="infantis"),#REF!,""),"")</f>
        <v/>
      </c>
      <c r="HZ18" s="54" t="e">
        <f>IF($HY18=#REF!,#REF!,"")</f>
        <v>#REF!</v>
      </c>
      <c r="IA18" s="54" t="e">
        <f>IF($HY18=#REF!,#REF!,"")</f>
        <v>#REF!</v>
      </c>
      <c r="IB18" s="54" t="e">
        <f>IF($IA18=#REF!,#REF!,"")</f>
        <v>#REF!</v>
      </c>
      <c r="IC18" s="53" t="str">
        <f>IFERROR(IF(AND($IA18="fem",#REF!=1,#REF!="infantis"),#REF!,""),"")</f>
        <v/>
      </c>
      <c r="ID18" s="53" t="str">
        <f>IFERROR(IF(AND($IA18="fem",#REF!=1,#REF!="infantis"),#REF!,""),"")</f>
        <v/>
      </c>
      <c r="IE18" s="53" t="str">
        <f>IFERROR(IF(AND($IA18="fem",#REF!=1,#REF!="infantis"),#REF!,""),"")</f>
        <v/>
      </c>
      <c r="IF18" s="54" t="e">
        <f>IF($IB18=#REF!,#REF!,"")</f>
        <v>#REF!</v>
      </c>
      <c r="IG18" s="55" t="str">
        <f>IFERROR(RANK(IF18,IF:IF,0)+ COUNTIF($IF$15:IF17,IF18),"")</f>
        <v/>
      </c>
      <c r="II18" s="53" t="str">
        <f>IFERROR(IF(AND(#REF!="mas",#REF!=1,#REF!="infantis"),#REF!,""),"")</f>
        <v/>
      </c>
      <c r="IJ18" s="54" t="e">
        <f>IF($II18=#REF!,#REF!,"")</f>
        <v>#REF!</v>
      </c>
      <c r="IK18" s="54" t="e">
        <f>IF($II18=#REF!,#REF!,"")</f>
        <v>#REF!</v>
      </c>
      <c r="IL18" s="53" t="str">
        <f>IFERROR(IF(AND($IK18="mas",#REF!=1),#REF!,""),"")</f>
        <v/>
      </c>
      <c r="IM18" s="53" t="str">
        <f>IFERROR(IF(AND($IK18="mas",#REF!=1,#REF!="infantis"),#REF!,""),"")</f>
        <v/>
      </c>
      <c r="IN18" s="53" t="str">
        <f>IFERROR(IF(AND($IK18="mas",#REF!=1,#REF!="infantis"),#REF!,""),"")</f>
        <v/>
      </c>
      <c r="IO18" s="53" t="str">
        <f>IFERROR(IF(AND($IK18="mas",#REF!=1,#REF!="infantis"),#REF!,""),"")</f>
        <v/>
      </c>
      <c r="IP18" s="53" t="str">
        <f>IFERROR(IF(AND($IK18="mas",#REF!=1),#REF!,""),"")</f>
        <v/>
      </c>
      <c r="IQ18" s="55" t="str">
        <f>IFERROR(RANK(IP18,IP:IP,0)+ COUNTIF($IQ$11:IQ13,IP18),"")</f>
        <v/>
      </c>
      <c r="IS18" s="53" t="str">
        <f>IFERROR(IF(AND(#REF!="FEM",#REF!=2,#REF!="infantis"),#REF!,""),"")</f>
        <v/>
      </c>
      <c r="IT18" s="54" t="e">
        <f>IF(IS18=#REF!,#REF!,"")</f>
        <v>#REF!</v>
      </c>
      <c r="IU18" s="54" t="e">
        <f>IF(IS18=#REF!,#REF!,"")</f>
        <v>#REF!</v>
      </c>
      <c r="IV18" s="53" t="str">
        <f>IFERROR(IF(AND(IU18="fem",#REF!=2),#REF!,""),"")</f>
        <v/>
      </c>
      <c r="IW18" s="53" t="str">
        <f>IFERROR(IF(AND(IU18="fem",#REF!=2),#REF!,""),"")</f>
        <v/>
      </c>
      <c r="IX18" s="53" t="str">
        <f>IFERROR(IF(AND(IU18="fem",#REF!=2),#REF!,""),"")</f>
        <v/>
      </c>
      <c r="IY18" s="53" t="str">
        <f>IFERROR(IF(AND(IU18="fem",#REF!=2),#REF!,""),"")</f>
        <v/>
      </c>
      <c r="IZ18" s="53" t="str">
        <f>IFERROR(IF(AND(IU18="fem",#REF!=2),#REF!,""),"")</f>
        <v/>
      </c>
      <c r="JA18" s="55" t="str">
        <f>IFERROR(RANK(IZ18,IZ:IZ,0)+ COUNTIF($IZ$15:$IZ17,IZ18),"")</f>
        <v/>
      </c>
      <c r="JC18" s="53" t="str">
        <f>IFERROR(IF(AND(#REF!="mas",#REF!=2,#REF!="infantis"),#REF!,""),"")</f>
        <v/>
      </c>
      <c r="JD18" s="54" t="e">
        <f>IF(JC18=#REF!,#REF!,"")</f>
        <v>#REF!</v>
      </c>
      <c r="JE18" s="54" t="e">
        <f>IF(JC18=#REF!,#REF!,"")</f>
        <v>#REF!</v>
      </c>
      <c r="JF18" s="53" t="str">
        <f>IFERROR(IF(AND(JE18="mas",#REF!=2),#REF!,""),"")</f>
        <v/>
      </c>
      <c r="JG18" s="53" t="str">
        <f>IFERROR(IF(AND(JE18="mas",#REF!=2),#REF!,""),"")</f>
        <v/>
      </c>
      <c r="JH18" s="53" t="str">
        <f>IFERROR(IF(AND(JE18="mas",#REF!=2),#REF!,""),"")</f>
        <v/>
      </c>
      <c r="JI18" s="53" t="str">
        <f>IFERROR(IF(AND(JE18="mas",#REF!=2),#REF!,""),"")</f>
        <v/>
      </c>
      <c r="JJ18" s="53" t="str">
        <f>IFERROR(IF(AND(JE18="mas",#REF!=2),#REF!,""),"")</f>
        <v/>
      </c>
      <c r="JK18" s="55" t="str">
        <f>IFERROR(RANK(JJ18,JJ:JJ,0)+ COUNTIF($JJ$15:$JJ17,JJ18),"")</f>
        <v/>
      </c>
      <c r="JM18" s="53" t="str">
        <f>IFERROR(IF(AND(#REF!="fem",#REF!=3,#REF!="infantis"),#REF!,""),"")</f>
        <v/>
      </c>
      <c r="JN18" s="54" t="e">
        <f>IF($JM18=#REF!,#REF!,"")</f>
        <v>#REF!</v>
      </c>
      <c r="JO18" s="54" t="e">
        <f>IF($JM18=#REF!,#REF!,"")</f>
        <v>#REF!</v>
      </c>
      <c r="JP18" s="54" t="e">
        <f>IF($JO18=#REF!,#REF!,"")</f>
        <v>#REF!</v>
      </c>
      <c r="JQ18" s="54" t="e">
        <f>IF($JP18=#REF!,#REF!,"")</f>
        <v>#REF!</v>
      </c>
      <c r="JR18" s="54" t="e">
        <f>IF($JP18=#REF!,#REF!,"")</f>
        <v>#REF!</v>
      </c>
      <c r="JS18" s="54" t="e">
        <f>IF($JP18=#REF!,#REF!,"")</f>
        <v>#REF!</v>
      </c>
      <c r="JT18" s="54" t="e">
        <f>IF($JP18=#REF!,#REF!,"")</f>
        <v>#REF!</v>
      </c>
      <c r="JU18" s="55" t="str">
        <f>IFERROR(RANK(JT18,JT:JT,0)+ COUNTIF($JT$15:JT17,JT18),"")</f>
        <v/>
      </c>
      <c r="JW18" s="53" t="str">
        <f>IFERROR(IF(AND(#REF!="mas",#REF!=3,#REF!="infantis"),#REF!,""),"")</f>
        <v/>
      </c>
      <c r="JX18" s="54" t="e">
        <f>IF($JW18=#REF!,#REF!,"")</f>
        <v>#REF!</v>
      </c>
      <c r="JY18" s="54" t="e">
        <f>IF($JW18=#REF!,#REF!,"")</f>
        <v>#REF!</v>
      </c>
      <c r="JZ18" s="54" t="e">
        <f>IF($JY18=#REF!,#REF!,"")</f>
        <v>#REF!</v>
      </c>
      <c r="KA18" s="54" t="e">
        <f>IF($JZ18=#REF!,#REF!,"")</f>
        <v>#REF!</v>
      </c>
      <c r="KB18" s="54" t="e">
        <f>IF($JZ18=#REF!,#REF!,"")</f>
        <v>#REF!</v>
      </c>
      <c r="KC18" s="54" t="e">
        <f>IF($JZ18=#REF!,#REF!,"")</f>
        <v>#REF!</v>
      </c>
      <c r="KD18" s="54" t="e">
        <f>IF($JZ18=#REF!,#REF!,"")</f>
        <v>#REF!</v>
      </c>
      <c r="KE18" s="55" t="str">
        <f>IFERROR(RANK(KD18,KD:KD,0)+ COUNTIF($KD$15:KD17,KD18),"")</f>
        <v/>
      </c>
      <c r="KG18" s="53" t="str">
        <f>IFERROR(IF(AND(#REF!="fem",#REF!=1,#REF!="iniciados"),#REF!,""),"")</f>
        <v/>
      </c>
      <c r="KH18" s="54" t="e">
        <f>IF(KG18=#REF!,#REF!,"")</f>
        <v>#REF!</v>
      </c>
      <c r="KI18" s="54" t="e">
        <f>IF(KG18=#REF!,#REF!,"")</f>
        <v>#REF!</v>
      </c>
      <c r="KJ18" s="53" t="str">
        <f>IFERROR(IF(AND(KI18="fem",#REF!=1),#REF!,""),"")</f>
        <v/>
      </c>
      <c r="KK18" s="53" t="str">
        <f>IFERROR(IF(AND(KI18="fem",#REF!=1),#REF!,""),"")</f>
        <v/>
      </c>
      <c r="KL18" s="53" t="str">
        <f>IFERROR(IF(AND(KI18="fem",#REF!=1),#REF!,""),"")</f>
        <v/>
      </c>
      <c r="KM18" s="53" t="str">
        <f>IFERROR(IF(AND(KI18="fem",#REF!=1),#REF!,""),"")</f>
        <v/>
      </c>
      <c r="KN18" s="53" t="str">
        <f>IFERROR(IF(AND(KI18="fem",#REF!=1),#REF!,""),"")</f>
        <v/>
      </c>
      <c r="KO18" s="55" t="str">
        <f>IFERROR(RANK(KN18,KN:KN,0)+ COUNTIF($KN$15:KN17,KN18),"")</f>
        <v/>
      </c>
      <c r="KQ18" s="53" t="str">
        <f>IFERROR(IF(AND(#REF!="mas",#REF!=1,#REF!="iniciados"),#REF!,""),"")</f>
        <v/>
      </c>
      <c r="KR18" s="54" t="e">
        <f>IF(KQ18=#REF!,#REF!,"")</f>
        <v>#REF!</v>
      </c>
      <c r="KS18" s="54" t="e">
        <f>IF(KQ18=#REF!,#REF!,"")</f>
        <v>#REF!</v>
      </c>
      <c r="KT18" s="53" t="str">
        <f>IFERROR(IF(AND(KS18="mas",#REF!=1),#REF!,""),"")</f>
        <v/>
      </c>
      <c r="KU18" s="53" t="str">
        <f>IFERROR(IF(AND(KS18="mas",#REF!=1),#REF!,""),"")</f>
        <v/>
      </c>
      <c r="KV18" s="53" t="str">
        <f>IFERROR(IF(AND(KS18="mas",#REF!=1),#REF!,""),"")</f>
        <v/>
      </c>
      <c r="KW18" s="53" t="str">
        <f>IFERROR(IF(AND(KS18="mas",#REF!=1),#REF!,""),"")</f>
        <v/>
      </c>
      <c r="KX18" s="53" t="str">
        <f>IFERROR(IF(AND(KS18="mas",#REF!=1),#REF!,""),"")</f>
        <v/>
      </c>
      <c r="KY18" s="55" t="str">
        <f>IFERROR(RANK(KX18,KX:KX,0)+ COUNTIF($KX$15:KX17,KX18),"")</f>
        <v/>
      </c>
      <c r="LA18" s="53" t="str">
        <f>IFERROR(IF(AND(#REF!="fem",#REF!=2,#REF!="iniciados"),#REF!,""),"")</f>
        <v/>
      </c>
      <c r="LB18" s="54" t="e">
        <f>IF(LA18=#REF!,#REF!,"")</f>
        <v>#REF!</v>
      </c>
      <c r="LC18" s="54" t="e">
        <f>IF(LA18=#REF!,#REF!,"")</f>
        <v>#REF!</v>
      </c>
      <c r="LD18" s="53" t="str">
        <f>IFERROR(IF(AND(LC18="fem",#REF!=2),#REF!,""),"")</f>
        <v/>
      </c>
      <c r="LE18" s="53" t="str">
        <f>IFERROR(IF(AND(LC18="fem",#REF!=2),#REF!,""),"")</f>
        <v/>
      </c>
      <c r="LF18" s="53" t="str">
        <f>IFERROR(IF(AND(LC18="fem",#REF!=2),#REF!,""),"")</f>
        <v/>
      </c>
      <c r="LG18" s="53" t="str">
        <f>IFERROR(IF(AND(LC18="fem",#REF!=2),#REF!,""),"")</f>
        <v/>
      </c>
      <c r="LH18" s="53" t="str">
        <f>IFERROR(IF(AND(LC18="fem",#REF!=2),#REF!,""),"")</f>
        <v/>
      </c>
      <c r="LI18" s="55" t="str">
        <f>IFERROR(RANK(LH18,LH:LH,0)+ COUNTIF($KX$15:LH17,LH18),"")</f>
        <v/>
      </c>
      <c r="LK18" s="53" t="str">
        <f>IFERROR(IF(AND(#REF!="mas",#REF!=2,#REF!="iniciados"),#REF!,""),"")</f>
        <v/>
      </c>
      <c r="LL18" s="54" t="e">
        <f>IF(LK18=#REF!,#REF!,"")</f>
        <v>#REF!</v>
      </c>
      <c r="LM18" s="54" t="e">
        <f>IF(LK18=#REF!,#REF!,"")</f>
        <v>#REF!</v>
      </c>
      <c r="LN18" s="53" t="str">
        <f>IFERROR(IF(AND(LM18="mas",#REF!=2),#REF!,""),"")</f>
        <v/>
      </c>
      <c r="LO18" s="53" t="str">
        <f>IFERROR(IF(AND(LM18="mas",#REF!=2),#REF!,""),"")</f>
        <v/>
      </c>
      <c r="LP18" s="53" t="str">
        <f>IFERROR(IF(AND(LM18="mas",#REF!=2),#REF!,""),"")</f>
        <v/>
      </c>
      <c r="LQ18" s="53" t="str">
        <f>IFERROR(IF(AND(LM18="mas",#REF!=2),#REF!,""),"")</f>
        <v/>
      </c>
      <c r="LR18" s="53" t="str">
        <f>IFERROR(IF(AND(LM18="mas",#REF!=2),#REF!,""),"")</f>
        <v/>
      </c>
      <c r="LS18" s="55" t="str">
        <f>IFERROR(RANK(LR18,LR:LR,0)+ COUNTIF($LR$15:LR16,LR18),"")</f>
        <v/>
      </c>
      <c r="LU18" s="53" t="str">
        <f>IFERROR(IF(AND(#REF!="fem",#REF!=3,#REF!="iniciados"),#REF!,""),"")</f>
        <v/>
      </c>
      <c r="LV18" s="54" t="e">
        <f>IF(LU18=#REF!,#REF!,"")</f>
        <v>#REF!</v>
      </c>
      <c r="LW18" s="54" t="e">
        <f>IF(LU18=#REF!,#REF!,"")</f>
        <v>#REF!</v>
      </c>
      <c r="LX18" s="53" t="str">
        <f>IFERROR(IF(AND(LW18="fem",#REF!=3),#REF!,""),"")</f>
        <v/>
      </c>
      <c r="LY18" s="53" t="str">
        <f>IFERROR(IF(AND(LW18="fem",#REF!=3),#REF!,""),"")</f>
        <v/>
      </c>
      <c r="LZ18" s="53" t="str">
        <f>IFERROR(IF(AND(LW18="fem",#REF!=3),#REF!,""),"")</f>
        <v/>
      </c>
      <c r="MA18" s="53" t="str">
        <f>IFERROR(IF(AND(LW18="fem",#REF!=3),#REF!,""),"")</f>
        <v/>
      </c>
      <c r="MB18" s="53" t="str">
        <f>IFERROR(IF(AND(LW18="fem",#REF!=3),#REF!,""),"")</f>
        <v/>
      </c>
      <c r="MC18" s="55" t="str">
        <f>IFERROR(RANK(MB18,MB:MB,0)+ COUNTIF($MB$15:MB17,MB18),"")</f>
        <v/>
      </c>
      <c r="ME18" s="53" t="str">
        <f>IFERROR(IF(AND(#REF!="mas",#REF!=3,#REF!="iniciados"),#REF!,""),"")</f>
        <v/>
      </c>
      <c r="MF18" s="54" t="e">
        <f>IF(ME18=#REF!,#REF!,"")</f>
        <v>#REF!</v>
      </c>
      <c r="MG18" s="54" t="e">
        <f>IF(ME18=#REF!,#REF!,"")</f>
        <v>#REF!</v>
      </c>
      <c r="MH18" s="53" t="str">
        <f>IFERROR(IF(AND(MG18="mas",#REF!=3),#REF!,""),"")</f>
        <v/>
      </c>
      <c r="MI18" s="53" t="str">
        <f>IFERROR(IF(AND(MG18="mas",#REF!=3),#REF!,""),"")</f>
        <v/>
      </c>
      <c r="MJ18" s="53" t="str">
        <f>IFERROR(IF(AND(MG18="mas",#REF!=3),#REF!,""),"")</f>
        <v/>
      </c>
      <c r="MK18" s="53" t="str">
        <f>IFERROR(IF(AND(MG18="mas",#REF!=3),#REF!,""),"")</f>
        <v/>
      </c>
      <c r="ML18" s="53" t="str">
        <f>IFERROR(IF(AND(MG18="mas",#REF!=3),#REF!,""),"")</f>
        <v/>
      </c>
      <c r="MM18" s="55" t="str">
        <f>IFERROR(RANK(ML18,ML:ML,0)+ COUNTIF($ML$15:ML17,ML18),"")</f>
        <v/>
      </c>
      <c r="MO18" s="53" t="str">
        <f>IFERROR(IF(AND(#REF!="fem",#REF!=3,#REF!="juvenis"),#REF!,""),"")</f>
        <v/>
      </c>
      <c r="MP18" s="54" t="e">
        <f>IF(MO18=#REF!,#REF!,"")</f>
        <v>#REF!</v>
      </c>
      <c r="MQ18" s="54" t="e">
        <f>IF(MO18=#REF!,#REF!,"")</f>
        <v>#REF!</v>
      </c>
      <c r="MR18" s="53" t="str">
        <f>IFERROR(IF(AND(MQ18="fem",#REF!=3),#REF!,""),"")</f>
        <v/>
      </c>
      <c r="MS18" s="53" t="str">
        <f>IFERROR(IF(AND(MQ18="fem",#REF!=3),#REF!,""),"")</f>
        <v/>
      </c>
      <c r="MT18" s="53" t="str">
        <f>IFERROR(IF(AND(MQ18="fem",#REF!=3),#REF!,""),"")</f>
        <v/>
      </c>
      <c r="MU18" s="53" t="str">
        <f>IFERROR(IF(AND(MQ18="fem",#REF!=3),#REF!,""),"")</f>
        <v/>
      </c>
      <c r="MV18" s="53" t="str">
        <f>IFERROR(IF(AND(MQ18="fem",#REF!=3),#REF!,""),"")</f>
        <v/>
      </c>
      <c r="MW18" s="55" t="str">
        <f>IFERROR(RANK(MV18,MV:MV,0)+ COUNTIF($MV$15:MV17,MV18),"")</f>
        <v/>
      </c>
      <c r="MY18" s="53" t="str">
        <f>IFERROR(IF(AND(#REF!="mas",#REF!=3,#REF!="juvenis"),#REF!,""),"")</f>
        <v/>
      </c>
      <c r="MZ18" s="54" t="e">
        <f>IF(MY18=#REF!,#REF!,"")</f>
        <v>#REF!</v>
      </c>
      <c r="NA18" s="54" t="e">
        <f>IF(MY18=#REF!,#REF!,"")</f>
        <v>#REF!</v>
      </c>
      <c r="NB18" s="53" t="str">
        <f>IFERROR(IF(AND(NA18="mas",#REF!=3),#REF!,""),"")</f>
        <v/>
      </c>
      <c r="NC18" s="53" t="str">
        <f>IFERROR(IF(AND(NA18="mas",#REF!=3),#REF!,""),"")</f>
        <v/>
      </c>
      <c r="ND18" s="53" t="str">
        <f>IFERROR(IF(AND(NA18="mas",#REF!=3),#REF!,""),"")</f>
        <v/>
      </c>
      <c r="NE18" s="53" t="str">
        <f>IFERROR(IF(AND(NA18="mas",#REF!=3),#REF!,""),"")</f>
        <v/>
      </c>
      <c r="NF18" s="53" t="str">
        <f>IFERROR(IF(AND(NA18="mas",#REF!=3),#REF!,""),"")</f>
        <v/>
      </c>
      <c r="NG18" s="55" t="str">
        <f>IFERROR(RANK(NF18,NF:NF,0)+ COUNTIF($NF$15:NF17,NF18),"")</f>
        <v/>
      </c>
      <c r="NI18" s="53" t="str">
        <f>IFERROR(IF(AND(#REF!="fem",#REF!=2,#REF!="juvenis"),#REF!,""),"")</f>
        <v/>
      </c>
      <c r="NJ18" s="54" t="e">
        <f>IF(NI18=#REF!,#REF!,"")</f>
        <v>#REF!</v>
      </c>
      <c r="NK18" s="54" t="e">
        <f>IF(NI18=#REF!,#REF!,"")</f>
        <v>#REF!</v>
      </c>
      <c r="NL18" s="53" t="str">
        <f>IFERROR(IF(AND(NK18="fem",#REF!=2),#REF!,""),"")</f>
        <v/>
      </c>
      <c r="NM18" s="53" t="str">
        <f>IFERROR(IF(AND(NK18="fem",#REF!=2),#REF!,""),"")</f>
        <v/>
      </c>
      <c r="NN18" s="53" t="str">
        <f>IFERROR(IF(AND(NK18="fem",#REF!=2),#REF!,""),"")</f>
        <v/>
      </c>
      <c r="NO18" s="53" t="str">
        <f>IFERROR(IF(AND(NK18="fem",#REF!=2),#REF!,""),"")</f>
        <v/>
      </c>
      <c r="NP18" s="53" t="str">
        <f>IFERROR(IF(AND(NK18="fem",#REF!=2),#REF!,""),"")</f>
        <v/>
      </c>
      <c r="NQ18" s="55" t="str">
        <f>IFERROR(RANK(NP18,NP:NP,0)+ COUNTIF($NP$15:NP17,NP18),"")</f>
        <v/>
      </c>
      <c r="NS18" s="53" t="str">
        <f>IFERROR(IF(AND(#REF!="mas",#REF!=2,#REF!="juvenis"),#REF!,""),"")</f>
        <v/>
      </c>
      <c r="NT18" s="54" t="e">
        <f>IF(NS18=#REF!,#REF!,"")</f>
        <v>#REF!</v>
      </c>
      <c r="NU18" s="54" t="e">
        <f>IF(NS18=#REF!,#REF!,"")</f>
        <v>#REF!</v>
      </c>
      <c r="NV18" s="53" t="str">
        <f>IFERROR(IF(AND(NU18="mas",#REF!=2),#REF!,""),"")</f>
        <v/>
      </c>
      <c r="NW18" s="53" t="str">
        <f>IFERROR(IF(AND(NU18="mas",#REF!=2),#REF!,""),"")</f>
        <v/>
      </c>
      <c r="NX18" s="53" t="str">
        <f>IFERROR(IF(AND(NU18="mas",#REF!=2),#REF!,""),"")</f>
        <v/>
      </c>
      <c r="NY18" s="53" t="str">
        <f>IFERROR(IF(AND(NU18="mas",#REF!=2),#REF!,""),"")</f>
        <v/>
      </c>
      <c r="NZ18" s="53" t="str">
        <f>IFERROR(IF(AND(NU18="mas",#REF!=2),#REF!,""),"")</f>
        <v/>
      </c>
      <c r="OA18" s="55" t="str">
        <f>IFERROR(RANK(NZ18,NZ:NZ,0)+ COUNTIF($NZ$15:NZ17,NZ18),"")</f>
        <v/>
      </c>
      <c r="OC18" s="53" t="str">
        <f>IFERROR(IF(AND(#REF!="fem",#REF!=2,#REF!="juniores"),#REF!,""),"")</f>
        <v/>
      </c>
      <c r="OD18" s="54" t="e">
        <f>IF(OC18=#REF!,#REF!,"")</f>
        <v>#REF!</v>
      </c>
      <c r="OE18" s="54" t="e">
        <f>IF(OC18=#REF!,#REF!,"")</f>
        <v>#REF!</v>
      </c>
      <c r="OF18" s="53" t="str">
        <f>IFERROR(IF(AND(OE18="fem",#REF!=2),#REF!,""),"")</f>
        <v/>
      </c>
      <c r="OG18" s="53" t="str">
        <f>IFERROR(IF(AND(OE18="fem",#REF!=2),#REF!,""),"")</f>
        <v/>
      </c>
      <c r="OH18" s="53" t="str">
        <f>IFERROR(IF(AND(OE18="fem",#REF!=2),#REF!,""),"")</f>
        <v/>
      </c>
      <c r="OI18" s="53" t="str">
        <f>IFERROR(IF(AND(OE18="fem",#REF!=2),#REF!,""),"")</f>
        <v/>
      </c>
      <c r="OJ18" s="53" t="str">
        <f>IFERROR(IF(AND(OE18="fem",#REF!=2),#REF!,""),"")</f>
        <v/>
      </c>
      <c r="OK18" s="55" t="str">
        <f>IFERROR(RANK(OJ18,OJ:OJ,0)+ COUNTIF($NZ$15:OJ16,OJ18),"")</f>
        <v/>
      </c>
      <c r="OM18" s="53" t="str">
        <f>IFERROR(IF(AND(#REF!="mas",#REF!=2,#REF!="juniores"),#REF!,""),"")</f>
        <v/>
      </c>
      <c r="ON18" s="54" t="e">
        <f>IF(OM18=#REF!,#REF!,"")</f>
        <v>#REF!</v>
      </c>
      <c r="OO18" s="54" t="e">
        <f>IF(OM18=#REF!,#REF!,"")</f>
        <v>#REF!</v>
      </c>
      <c r="OP18" s="53" t="str">
        <f>IFERROR(IF(AND(OO18="mas",#REF!=2),#REF!,""),"")</f>
        <v/>
      </c>
      <c r="OQ18" s="53" t="str">
        <f>IFERROR(IF(AND(OO18="mas",#REF!=2),#REF!,""),"")</f>
        <v/>
      </c>
      <c r="OR18" s="53" t="str">
        <f>IFERROR(IF(AND(OO18="mas",#REF!=2),#REF!,""),"")</f>
        <v/>
      </c>
      <c r="OS18" s="53" t="str">
        <f>IFERROR(IF(AND(OO18="mas",#REF!=2),#REF!,""),"")</f>
        <v/>
      </c>
      <c r="OT18" s="53" t="str">
        <f>IFERROR(IF(AND(OO18="mas",#REF!=2),#REF!,""),"")</f>
        <v/>
      </c>
      <c r="OU18" s="55" t="str">
        <f>IFERROR(RANK(OT18,OT:OT,0)+ COUNTIF($NZ$15:OT16,OT18),"")</f>
        <v/>
      </c>
      <c r="OW18" s="53" t="str">
        <f>IFERROR(IF(AND(#REF!="fem",#REF!=3,#REF!="juniores"),#REF!,""),"")</f>
        <v/>
      </c>
      <c r="OX18" s="54" t="e">
        <f>IF(OW18=#REF!,#REF!,"")</f>
        <v>#REF!</v>
      </c>
      <c r="OY18" s="54" t="e">
        <f>IF(OW18=#REF!,#REF!,"")</f>
        <v>#REF!</v>
      </c>
      <c r="OZ18" s="53" t="str">
        <f>IFERROR(IF(AND(OY18="fem",#REF!=3),#REF!,""),"")</f>
        <v/>
      </c>
      <c r="PA18" s="53" t="str">
        <f>IFERROR(IF(AND(OY18="fem",#REF!=3),#REF!,""),"")</f>
        <v/>
      </c>
      <c r="PB18" s="53" t="str">
        <f>IFERROR(IF(AND(OY18="fem",#REF!=3),#REF!,""),"")</f>
        <v/>
      </c>
      <c r="PC18" s="53" t="str">
        <f>IFERROR(IF(AND(OY18="fem",#REF!=3),#REF!,""),"")</f>
        <v/>
      </c>
      <c r="PD18" s="53" t="str">
        <f>IFERROR(IF(AND(OY18="fem",#REF!=3),#REF!,""),"")</f>
        <v/>
      </c>
      <c r="PE18" s="55" t="str">
        <f>IFERROR(RANK(PD18,PD:PD,0)+ COUNTIF($NZ$15:PD16,PD18),"")</f>
        <v/>
      </c>
      <c r="PG18" s="53" t="str">
        <f>IFERROR(IF(AND(#REF!="mas",#REF!=3,#REF!="juniores"),#REF!,""),"")</f>
        <v/>
      </c>
      <c r="PH18" s="54" t="e">
        <f>IF(PG18=#REF!,#REF!,"")</f>
        <v>#REF!</v>
      </c>
      <c r="PI18" s="54" t="e">
        <f>IF(PG18=#REF!,#REF!,"")</f>
        <v>#REF!</v>
      </c>
      <c r="PJ18" s="53" t="str">
        <f>IFERROR(IF(AND(PI18="mas",#REF!=3),#REF!,""),"")</f>
        <v/>
      </c>
      <c r="PK18" s="53" t="str">
        <f>IFERROR(IF(AND(PI18="mas",#REF!=3),#REF!,""),"")</f>
        <v/>
      </c>
      <c r="PL18" s="53" t="str">
        <f>IFERROR(IF(AND(PI18="mas",#REF!=3),#REF!,""),"")</f>
        <v/>
      </c>
      <c r="PM18" s="53" t="str">
        <f>IFERROR(IF(AND(PI18="mas",#REF!=3),#REF!,""),"")</f>
        <v/>
      </c>
      <c r="PN18" s="53" t="str">
        <f>IFERROR(IF(AND(PI18="mas",#REF!=3),#REF!,""),"")</f>
        <v/>
      </c>
      <c r="PO18" s="55" t="str">
        <f>IFERROR(RANK(PN18,PN:PN,0)+ COUNTIF($NZ$15:PN16,PN18),"")</f>
        <v/>
      </c>
    </row>
    <row r="19" spans="2:431" ht="31.5" customHeight="1" x14ac:dyDescent="0.3">
      <c r="B19" s="48" t="str">
        <f t="shared" si="0"/>
        <v/>
      </c>
      <c r="C19" s="48" t="str">
        <f t="shared" si="1"/>
        <v/>
      </c>
      <c r="D19" s="49" t="str">
        <f t="shared" si="2"/>
        <v/>
      </c>
      <c r="E19" s="49" t="str">
        <f t="shared" si="3"/>
        <v/>
      </c>
      <c r="F19" s="116" t="str">
        <f t="shared" si="4"/>
        <v/>
      </c>
      <c r="G19" s="116" t="str">
        <f t="shared" si="5"/>
        <v/>
      </c>
      <c r="H19" s="116" t="str">
        <f t="shared" si="6"/>
        <v/>
      </c>
      <c r="I19" s="116" t="str">
        <f t="shared" si="7"/>
        <v/>
      </c>
      <c r="J19" s="50">
        <v>3</v>
      </c>
      <c r="K19" s="51"/>
      <c r="L19" s="51"/>
      <c r="M19" s="48" t="str">
        <f t="shared" si="131"/>
        <v/>
      </c>
      <c r="N19" s="48" t="str">
        <f t="shared" si="8"/>
        <v/>
      </c>
      <c r="O19" s="49" t="str">
        <f t="shared" si="9"/>
        <v/>
      </c>
      <c r="P19" s="49" t="str">
        <f t="shared" si="10"/>
        <v/>
      </c>
      <c r="Q19" s="49" t="str">
        <f>IFERROR(INDEX($IM$17:$IM$72,MATCH($U19,$IQ$17:$IQ$72,0)),"")</f>
        <v/>
      </c>
      <c r="R19" s="49" t="str">
        <f>IFERROR(INDEX($IN$17:$IN$72,MATCH($U19,$IQ$17:$IQ$72,0)),"")</f>
        <v/>
      </c>
      <c r="S19" s="49" t="str">
        <f>IFERROR(INDEX($IO$17:$IO$72,MATCH($U19,$IQ$17:$IQ$72,0)),"")</f>
        <v/>
      </c>
      <c r="T19" s="49" t="str">
        <f t="shared" si="11"/>
        <v/>
      </c>
      <c r="U19" s="50">
        <v>3</v>
      </c>
      <c r="V19" s="63"/>
      <c r="X19" s="48" t="str">
        <f t="shared" si="12"/>
        <v/>
      </c>
      <c r="Y19" s="48" t="str">
        <f t="shared" si="13"/>
        <v/>
      </c>
      <c r="Z19" s="49" t="str">
        <f t="shared" si="14"/>
        <v/>
      </c>
      <c r="AA19" s="49" t="str">
        <f t="shared" si="15"/>
        <v/>
      </c>
      <c r="AB19" s="116" t="str">
        <f t="shared" si="16"/>
        <v/>
      </c>
      <c r="AC19" s="116" t="str">
        <f t="shared" si="17"/>
        <v/>
      </c>
      <c r="AD19" s="116" t="str">
        <f t="shared" si="18"/>
        <v/>
      </c>
      <c r="AE19" s="116" t="str">
        <f t="shared" si="19"/>
        <v/>
      </c>
      <c r="AF19" s="50">
        <v>3</v>
      </c>
      <c r="AG19" s="51"/>
      <c r="AH19" s="51"/>
      <c r="AI19" s="48" t="str">
        <f t="shared" si="20"/>
        <v/>
      </c>
      <c r="AJ19" s="48" t="str">
        <f t="shared" si="21"/>
        <v/>
      </c>
      <c r="AK19" s="48" t="str">
        <f t="shared" si="22"/>
        <v/>
      </c>
      <c r="AL19" s="48" t="str">
        <f t="shared" si="23"/>
        <v/>
      </c>
      <c r="AM19" s="48" t="str">
        <f t="shared" si="24"/>
        <v/>
      </c>
      <c r="AN19" s="48" t="str">
        <f t="shared" si="25"/>
        <v/>
      </c>
      <c r="AO19" s="48" t="str">
        <f>IFERROR(INDEX($JI$17:$JI$72,MATCH($U19,$JK$17:$JK$72,0)),"")</f>
        <v/>
      </c>
      <c r="AP19" s="48" t="str">
        <f t="shared" ref="AP19:AP48" si="153">IFERROR(INDEX($JC$17:$JC$72,MATCH($U19,$JK$17:$JK$72,0)),"")</f>
        <v/>
      </c>
      <c r="AQ19" s="50">
        <v>3</v>
      </c>
      <c r="AR19" s="63"/>
      <c r="AT19" s="48" t="str">
        <f t="shared" si="132"/>
        <v/>
      </c>
      <c r="AU19" s="48" t="str">
        <f t="shared" si="133"/>
        <v/>
      </c>
      <c r="AV19" s="48" t="str">
        <f t="shared" si="134"/>
        <v/>
      </c>
      <c r="AW19" s="49" t="str">
        <f t="shared" si="135"/>
        <v/>
      </c>
      <c r="AX19" s="116" t="str">
        <f t="shared" si="136"/>
        <v/>
      </c>
      <c r="AY19" s="116" t="str">
        <f t="shared" si="137"/>
        <v/>
      </c>
      <c r="AZ19" s="116" t="str">
        <f t="shared" si="138"/>
        <v/>
      </c>
      <c r="BA19" s="116" t="str">
        <f t="shared" si="139"/>
        <v/>
      </c>
      <c r="BB19" s="50">
        <v>3</v>
      </c>
      <c r="BC19" s="51"/>
      <c r="BD19" s="51"/>
      <c r="BE19" s="48" t="str">
        <f t="shared" si="140"/>
        <v/>
      </c>
      <c r="BF19" s="48" t="str">
        <f t="shared" si="26"/>
        <v/>
      </c>
      <c r="BG19" s="48" t="str">
        <f t="shared" si="27"/>
        <v/>
      </c>
      <c r="BH19" s="48" t="str">
        <f t="shared" si="28"/>
        <v/>
      </c>
      <c r="BI19" s="48" t="str">
        <f t="shared" si="29"/>
        <v/>
      </c>
      <c r="BJ19" s="48" t="str">
        <f t="shared" si="30"/>
        <v/>
      </c>
      <c r="BK19" s="48" t="str">
        <f t="shared" si="31"/>
        <v/>
      </c>
      <c r="BL19" s="48" t="str">
        <f t="shared" si="32"/>
        <v/>
      </c>
      <c r="BM19" s="50">
        <v>3</v>
      </c>
      <c r="BN19" s="63"/>
      <c r="BP19" s="48" t="str">
        <f t="shared" si="33"/>
        <v/>
      </c>
      <c r="BQ19" s="48" t="str">
        <f t="shared" si="34"/>
        <v/>
      </c>
      <c r="BR19" s="49" t="str">
        <f t="shared" si="35"/>
        <v/>
      </c>
      <c r="BS19" s="49" t="str">
        <f t="shared" si="36"/>
        <v/>
      </c>
      <c r="BT19" s="116" t="str">
        <f t="shared" si="37"/>
        <v/>
      </c>
      <c r="BU19" s="116" t="str">
        <f t="shared" si="38"/>
        <v/>
      </c>
      <c r="BV19" s="116" t="str">
        <f t="shared" si="39"/>
        <v/>
      </c>
      <c r="BW19" s="116" t="str">
        <f t="shared" si="40"/>
        <v/>
      </c>
      <c r="BX19" s="50">
        <v>3</v>
      </c>
      <c r="BY19" s="51"/>
      <c r="BZ19" s="51"/>
      <c r="CA19" s="48" t="str">
        <f t="shared" si="41"/>
        <v/>
      </c>
      <c r="CB19" s="48" t="str">
        <f t="shared" si="42"/>
        <v/>
      </c>
      <c r="CC19" s="48" t="str">
        <f t="shared" si="42"/>
        <v/>
      </c>
      <c r="CD19" s="49" t="str">
        <f t="shared" si="43"/>
        <v/>
      </c>
      <c r="CE19" s="116" t="str">
        <f t="shared" si="44"/>
        <v/>
      </c>
      <c r="CF19" s="116" t="str">
        <f t="shared" si="141"/>
        <v/>
      </c>
      <c r="CG19" s="116" t="str">
        <f t="shared" si="142"/>
        <v/>
      </c>
      <c r="CH19" s="116" t="str">
        <f t="shared" si="143"/>
        <v/>
      </c>
      <c r="CI19" s="50">
        <v>3</v>
      </c>
      <c r="CJ19" s="63"/>
      <c r="CL19" s="48" t="str">
        <f t="shared" si="45"/>
        <v/>
      </c>
      <c r="CM19" s="48" t="str">
        <f t="shared" si="46"/>
        <v/>
      </c>
      <c r="CN19" s="49" t="str">
        <f t="shared" si="47"/>
        <v/>
      </c>
      <c r="CO19" s="49" t="str">
        <f t="shared" si="48"/>
        <v/>
      </c>
      <c r="CP19" s="116" t="str">
        <f t="shared" si="49"/>
        <v/>
      </c>
      <c r="CQ19" s="116" t="str">
        <f t="shared" si="50"/>
        <v/>
      </c>
      <c r="CR19" s="116" t="str">
        <f t="shared" si="51"/>
        <v/>
      </c>
      <c r="CS19" s="116" t="str">
        <f t="shared" si="144"/>
        <v/>
      </c>
      <c r="CT19" s="50">
        <v>3</v>
      </c>
      <c r="CU19" s="51"/>
      <c r="CV19" s="51"/>
      <c r="CW19" s="48" t="str">
        <f t="shared" si="52"/>
        <v/>
      </c>
      <c r="CX19" s="48" t="str">
        <f t="shared" si="53"/>
        <v/>
      </c>
      <c r="CY19" s="49" t="str">
        <f t="shared" si="54"/>
        <v/>
      </c>
      <c r="CZ19" s="49" t="str">
        <f t="shared" si="55"/>
        <v/>
      </c>
      <c r="DA19" s="116" t="str">
        <f t="shared" si="56"/>
        <v/>
      </c>
      <c r="DB19" s="116" t="str">
        <f t="shared" si="57"/>
        <v/>
      </c>
      <c r="DC19" s="116" t="str">
        <f t="shared" si="58"/>
        <v/>
      </c>
      <c r="DD19" s="116" t="str">
        <f t="shared" si="59"/>
        <v/>
      </c>
      <c r="DE19" s="50">
        <v>3</v>
      </c>
      <c r="DF19" s="63"/>
      <c r="DH19" s="48" t="str">
        <f t="shared" si="145"/>
        <v/>
      </c>
      <c r="DI19" s="48" t="str">
        <f t="shared" si="146"/>
        <v/>
      </c>
      <c r="DJ19" s="49" t="str">
        <f t="shared" si="147"/>
        <v/>
      </c>
      <c r="DK19" s="49" t="str">
        <f t="shared" si="148"/>
        <v/>
      </c>
      <c r="DL19" s="116" t="str">
        <f t="shared" si="149"/>
        <v/>
      </c>
      <c r="DM19" s="116" t="str">
        <f t="shared" si="150"/>
        <v/>
      </c>
      <c r="DN19" s="116" t="str">
        <f t="shared" si="151"/>
        <v/>
      </c>
      <c r="DO19" s="116" t="str">
        <f t="shared" si="152"/>
        <v/>
      </c>
      <c r="DP19" s="50">
        <v>3</v>
      </c>
      <c r="DQ19" s="51"/>
      <c r="DR19" s="51"/>
      <c r="DS19" s="48" t="str">
        <f t="shared" si="60"/>
        <v/>
      </c>
      <c r="DT19" s="48" t="str">
        <f t="shared" si="61"/>
        <v/>
      </c>
      <c r="DU19" s="48" t="str">
        <f t="shared" si="62"/>
        <v/>
      </c>
      <c r="DV19" s="48" t="str">
        <f t="shared" si="63"/>
        <v/>
      </c>
      <c r="DW19" s="116" t="str">
        <f t="shared" si="64"/>
        <v/>
      </c>
      <c r="DX19" s="116" t="str">
        <f t="shared" si="65"/>
        <v/>
      </c>
      <c r="DY19" s="116" t="str">
        <f t="shared" si="65"/>
        <v/>
      </c>
      <c r="DZ19" s="116" t="str">
        <f t="shared" si="66"/>
        <v/>
      </c>
      <c r="EA19" s="50">
        <v>3</v>
      </c>
      <c r="EB19" s="63"/>
      <c r="ED19" s="48" t="str">
        <f t="shared" si="67"/>
        <v/>
      </c>
      <c r="EE19" s="48" t="str">
        <f t="shared" si="68"/>
        <v/>
      </c>
      <c r="EF19" s="48" t="str">
        <f t="shared" si="69"/>
        <v/>
      </c>
      <c r="EG19" s="50" t="str">
        <f t="shared" si="70"/>
        <v/>
      </c>
      <c r="EH19" s="116" t="str">
        <f t="shared" si="71"/>
        <v/>
      </c>
      <c r="EI19" s="116" t="str">
        <f t="shared" si="72"/>
        <v/>
      </c>
      <c r="EJ19" s="116" t="str">
        <f t="shared" si="73"/>
        <v/>
      </c>
      <c r="EK19" s="116" t="str">
        <f t="shared" si="74"/>
        <v/>
      </c>
      <c r="EL19" s="50">
        <v>3</v>
      </c>
      <c r="EM19" s="51"/>
      <c r="EN19" s="51"/>
      <c r="EO19" s="48" t="str">
        <f t="shared" si="75"/>
        <v/>
      </c>
      <c r="EP19" s="48" t="str">
        <f t="shared" si="76"/>
        <v/>
      </c>
      <c r="EQ19" s="48" t="str">
        <f t="shared" si="77"/>
        <v/>
      </c>
      <c r="ER19" s="48" t="str">
        <f t="shared" si="78"/>
        <v/>
      </c>
      <c r="ES19" s="48" t="str">
        <f t="shared" si="79"/>
        <v/>
      </c>
      <c r="ET19" s="48" t="str">
        <f t="shared" si="80"/>
        <v/>
      </c>
      <c r="EU19" s="48" t="str">
        <f t="shared" si="81"/>
        <v/>
      </c>
      <c r="EV19" s="48" t="str">
        <f t="shared" si="82"/>
        <v/>
      </c>
      <c r="EW19" s="50">
        <v>3</v>
      </c>
      <c r="EX19" s="51"/>
      <c r="EZ19" s="48" t="str">
        <f t="shared" si="83"/>
        <v/>
      </c>
      <c r="FA19" s="48" t="str">
        <f t="shared" si="84"/>
        <v/>
      </c>
      <c r="FB19" s="49" t="str">
        <f t="shared" si="85"/>
        <v/>
      </c>
      <c r="FC19" s="49" t="str">
        <f t="shared" si="86"/>
        <v/>
      </c>
      <c r="FD19" s="116" t="str">
        <f t="shared" si="87"/>
        <v/>
      </c>
      <c r="FE19" s="116" t="str">
        <f t="shared" si="88"/>
        <v/>
      </c>
      <c r="FF19" s="116" t="str">
        <f t="shared" si="89"/>
        <v/>
      </c>
      <c r="FG19" s="116" t="str">
        <f t="shared" si="90"/>
        <v/>
      </c>
      <c r="FH19" s="50">
        <v>3</v>
      </c>
      <c r="FI19" s="51"/>
      <c r="FJ19" s="51"/>
      <c r="FK19" s="48" t="str">
        <f t="shared" si="91"/>
        <v/>
      </c>
      <c r="FL19" s="48" t="str">
        <f t="shared" si="92"/>
        <v/>
      </c>
      <c r="FM19" s="49" t="str">
        <f t="shared" si="93"/>
        <v/>
      </c>
      <c r="FN19" s="49" t="str">
        <f t="shared" si="94"/>
        <v/>
      </c>
      <c r="FO19" s="116" t="str">
        <f t="shared" si="95"/>
        <v/>
      </c>
      <c r="FP19" s="116" t="str">
        <f t="shared" si="96"/>
        <v/>
      </c>
      <c r="FQ19" s="116" t="str">
        <f t="shared" si="97"/>
        <v/>
      </c>
      <c r="FR19" s="116" t="str">
        <f t="shared" si="98"/>
        <v/>
      </c>
      <c r="FS19" s="50">
        <v>3</v>
      </c>
      <c r="FT19" s="51"/>
      <c r="FV19" s="48" t="str">
        <f t="shared" si="99"/>
        <v/>
      </c>
      <c r="FW19" s="48" t="str">
        <f t="shared" si="100"/>
        <v/>
      </c>
      <c r="FX19" s="48" t="str">
        <f t="shared" si="101"/>
        <v/>
      </c>
      <c r="FY19" s="48" t="str">
        <f t="shared" si="102"/>
        <v/>
      </c>
      <c r="FZ19" s="48" t="str">
        <f t="shared" si="103"/>
        <v/>
      </c>
      <c r="GA19" s="48" t="str">
        <f t="shared" si="104"/>
        <v/>
      </c>
      <c r="GB19" s="48" t="str">
        <f t="shared" si="105"/>
        <v/>
      </c>
      <c r="GC19" s="48" t="str">
        <f t="shared" si="106"/>
        <v/>
      </c>
      <c r="GD19" s="50">
        <v>3</v>
      </c>
      <c r="GE19" s="51"/>
      <c r="GF19" s="51"/>
      <c r="GG19" s="48" t="str">
        <f t="shared" si="107"/>
        <v/>
      </c>
      <c r="GH19" s="48" t="str">
        <f t="shared" si="108"/>
        <v/>
      </c>
      <c r="GI19" s="48" t="str">
        <f t="shared" si="109"/>
        <v/>
      </c>
      <c r="GJ19" s="48" t="str">
        <f t="shared" si="110"/>
        <v/>
      </c>
      <c r="GK19" s="48" t="str">
        <f t="shared" si="111"/>
        <v/>
      </c>
      <c r="GL19" s="48" t="str">
        <f t="shared" si="112"/>
        <v/>
      </c>
      <c r="GM19" s="48" t="str">
        <f t="shared" si="113"/>
        <v/>
      </c>
      <c r="GN19" s="48" t="str">
        <f t="shared" si="114"/>
        <v/>
      </c>
      <c r="GO19" s="50">
        <v>3</v>
      </c>
      <c r="GP19" s="51"/>
      <c r="GR19" s="48" t="str">
        <f t="shared" si="115"/>
        <v/>
      </c>
      <c r="GS19" s="48" t="str">
        <f t="shared" si="116"/>
        <v/>
      </c>
      <c r="GT19" s="48" t="str">
        <f t="shared" si="117"/>
        <v/>
      </c>
      <c r="GU19" s="48" t="str">
        <f t="shared" si="118"/>
        <v/>
      </c>
      <c r="GV19" s="48" t="str">
        <f t="shared" si="119"/>
        <v/>
      </c>
      <c r="GW19" s="48" t="str">
        <f t="shared" si="120"/>
        <v/>
      </c>
      <c r="GX19" s="48" t="str">
        <f t="shared" si="121"/>
        <v/>
      </c>
      <c r="GY19" s="48" t="str">
        <f t="shared" si="122"/>
        <v/>
      </c>
      <c r="GZ19" s="50">
        <v>3</v>
      </c>
      <c r="HA19" s="51"/>
      <c r="HB19" s="51"/>
      <c r="HC19" s="48" t="str">
        <f t="shared" si="123"/>
        <v/>
      </c>
      <c r="HD19" s="48" t="str">
        <f t="shared" si="124"/>
        <v/>
      </c>
      <c r="HE19" s="48" t="str">
        <f t="shared" si="125"/>
        <v/>
      </c>
      <c r="HF19" s="48" t="str">
        <f t="shared" si="126"/>
        <v/>
      </c>
      <c r="HG19" s="48" t="str">
        <f t="shared" si="127"/>
        <v/>
      </c>
      <c r="HH19" s="48" t="str">
        <f t="shared" si="128"/>
        <v/>
      </c>
      <c r="HI19" s="48" t="str">
        <f t="shared" si="129"/>
        <v/>
      </c>
      <c r="HJ19" s="48" t="str">
        <f t="shared" si="130"/>
        <v/>
      </c>
      <c r="HK19" s="50">
        <v>3</v>
      </c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7"/>
      <c r="HX19" s="52"/>
      <c r="HY19" s="53" t="str">
        <f>IFERROR(IF(AND(#REF!="FEM",#REF!=1,#REF!="infantis"),#REF!,""),"")</f>
        <v/>
      </c>
      <c r="HZ19" s="54" t="e">
        <f>IF($HY19=#REF!,#REF!,"")</f>
        <v>#REF!</v>
      </c>
      <c r="IA19" s="54" t="e">
        <f>IF($HY19=#REF!,#REF!,"")</f>
        <v>#REF!</v>
      </c>
      <c r="IB19" s="54" t="e">
        <f>IF($IA19=#REF!,#REF!,"")</f>
        <v>#REF!</v>
      </c>
      <c r="IC19" s="53" t="str">
        <f>IFERROR(IF(AND($IA19="fem",#REF!=1,#REF!="infantis"),#REF!,""),"")</f>
        <v/>
      </c>
      <c r="ID19" s="53" t="str">
        <f>IFERROR(IF(AND($IA19="fem",#REF!=1,#REF!="infantis"),#REF!,""),"")</f>
        <v/>
      </c>
      <c r="IE19" s="53" t="str">
        <f>IFERROR(IF(AND($IA19="fem",#REF!=1,#REF!="infantis"),#REF!,""),"")</f>
        <v/>
      </c>
      <c r="IF19" s="54" t="e">
        <f>IF($IB19=#REF!,#REF!,"")</f>
        <v>#REF!</v>
      </c>
      <c r="IG19" s="55" t="str">
        <f>IFERROR(RANK(IF19,IF:IF,0)+ COUNTIF($IF$15:IF18,IF19),"")</f>
        <v/>
      </c>
      <c r="II19" s="53" t="str">
        <f>IFERROR(IF(AND(#REF!="mas",#REF!=1,#REF!="infantis"),#REF!,""),"")</f>
        <v/>
      </c>
      <c r="IJ19" s="54" t="e">
        <f>IF($II19=#REF!,#REF!,"")</f>
        <v>#REF!</v>
      </c>
      <c r="IK19" s="54" t="e">
        <f>IF($II19=#REF!,#REF!,"")</f>
        <v>#REF!</v>
      </c>
      <c r="IL19" s="53" t="str">
        <f>IFERROR(IF(AND($IK19="mas",#REF!=1),#REF!,""),"")</f>
        <v/>
      </c>
      <c r="IM19" s="53" t="str">
        <f>IFERROR(IF(AND($IK19="mas",#REF!=1,#REF!="infantis"),#REF!,""),"")</f>
        <v/>
      </c>
      <c r="IN19" s="53" t="str">
        <f>IFERROR(IF(AND($IK19="mas",#REF!=1,#REF!="infantis"),#REF!,""),"")</f>
        <v/>
      </c>
      <c r="IO19" s="53" t="str">
        <f>IFERROR(IF(AND($IK19="mas",#REF!=1,#REF!="infantis"),#REF!,""),"")</f>
        <v/>
      </c>
      <c r="IP19" s="53" t="str">
        <f>IFERROR(IF(AND($IK19="mas",#REF!=1),#REF!,""),"")</f>
        <v/>
      </c>
      <c r="IQ19" s="55" t="str">
        <f>IFERROR(RANK(IP19,IP:IP,0)+ COUNTIF($IQ$11:IQ14,IP19),"")</f>
        <v/>
      </c>
      <c r="IS19" s="53" t="str">
        <f>IFERROR(IF(AND(#REF!="FEM",#REF!=2,#REF!="infantis"),#REF!,""),"")</f>
        <v/>
      </c>
      <c r="IT19" s="54" t="e">
        <f>IF(IS19=#REF!,#REF!,"")</f>
        <v>#REF!</v>
      </c>
      <c r="IU19" s="54" t="e">
        <f>IF(IS19=#REF!,#REF!,"")</f>
        <v>#REF!</v>
      </c>
      <c r="IV19" s="53" t="str">
        <f>IFERROR(IF(AND(IU19="fem",#REF!=2),#REF!,""),"")</f>
        <v/>
      </c>
      <c r="IW19" s="53" t="str">
        <f>IFERROR(IF(AND(IU19="fem",#REF!=2),#REF!,""),"")</f>
        <v/>
      </c>
      <c r="IX19" s="53" t="str">
        <f>IFERROR(IF(AND(IU19="fem",#REF!=2),#REF!,""),"")</f>
        <v/>
      </c>
      <c r="IY19" s="53" t="str">
        <f>IFERROR(IF(AND(IU19="fem",#REF!=2),#REF!,""),"")</f>
        <v/>
      </c>
      <c r="IZ19" s="53" t="str">
        <f>IFERROR(IF(AND(IU19="fem",#REF!=2),#REF!,""),"")</f>
        <v/>
      </c>
      <c r="JA19" s="55" t="str">
        <f>IFERROR(RANK(IZ19,IZ:IZ,0)+ COUNTIF($IZ$15:$IZ18,IZ19),"")</f>
        <v/>
      </c>
      <c r="JC19" s="53" t="str">
        <f>IFERROR(IF(AND(#REF!="mas",#REF!=2,#REF!="infantis"),#REF!,""),"")</f>
        <v/>
      </c>
      <c r="JD19" s="54" t="e">
        <f>IF(JC19=#REF!,#REF!,"")</f>
        <v>#REF!</v>
      </c>
      <c r="JE19" s="54" t="e">
        <f>IF(JC19=#REF!,#REF!,"")</f>
        <v>#REF!</v>
      </c>
      <c r="JF19" s="53" t="str">
        <f>IFERROR(IF(AND(JE19="mas",#REF!=2),#REF!,""),"")</f>
        <v/>
      </c>
      <c r="JG19" s="53" t="str">
        <f>IFERROR(IF(AND(JE19="mas",#REF!=2),#REF!,""),"")</f>
        <v/>
      </c>
      <c r="JH19" s="53" t="str">
        <f>IFERROR(IF(AND(JE19="mas",#REF!=2),#REF!,""),"")</f>
        <v/>
      </c>
      <c r="JI19" s="53" t="str">
        <f>IFERROR(IF(AND(JE19="mas",#REF!=2),#REF!,""),"")</f>
        <v/>
      </c>
      <c r="JJ19" s="53" t="str">
        <f>IFERROR(IF(AND(JE19="mas",#REF!=2),#REF!,""),"")</f>
        <v/>
      </c>
      <c r="JK19" s="55" t="str">
        <f>IFERROR(RANK(JJ19,JJ:JJ,0)+ COUNTIF($JJ$15:$JJ18,JJ19),"")</f>
        <v/>
      </c>
      <c r="JM19" s="53" t="str">
        <f>IFERROR(IF(AND(#REF!="fem",#REF!=3,#REF!="infantis"),#REF!,""),"")</f>
        <v/>
      </c>
      <c r="JN19" s="54" t="e">
        <f>IF($JM19=#REF!,#REF!,"")</f>
        <v>#REF!</v>
      </c>
      <c r="JO19" s="54" t="e">
        <f>IF($JM19=#REF!,#REF!,"")</f>
        <v>#REF!</v>
      </c>
      <c r="JP19" s="54" t="e">
        <f>IF($JO19=#REF!,#REF!,"")</f>
        <v>#REF!</v>
      </c>
      <c r="JQ19" s="54" t="e">
        <f>IF($JP19=#REF!,#REF!,"")</f>
        <v>#REF!</v>
      </c>
      <c r="JR19" s="54" t="e">
        <f>IF($JP19=#REF!,#REF!,"")</f>
        <v>#REF!</v>
      </c>
      <c r="JS19" s="54" t="e">
        <f>IF($JP19=#REF!,#REF!,"")</f>
        <v>#REF!</v>
      </c>
      <c r="JT19" s="54" t="e">
        <f>IF($JP19=#REF!,#REF!,"")</f>
        <v>#REF!</v>
      </c>
      <c r="JU19" s="55" t="str">
        <f>IFERROR(RANK(JT19,JT:JT,0)+ COUNTIF($JT$15:JT18,JT19),"")</f>
        <v/>
      </c>
      <c r="JW19" s="53" t="str">
        <f>IFERROR(IF(AND(#REF!="mas",#REF!=3,#REF!="infantis"),#REF!,""),"")</f>
        <v/>
      </c>
      <c r="JX19" s="54" t="e">
        <f>IF($JW19=#REF!,#REF!,"")</f>
        <v>#REF!</v>
      </c>
      <c r="JY19" s="54" t="e">
        <f>IF($JW19=#REF!,#REF!,"")</f>
        <v>#REF!</v>
      </c>
      <c r="JZ19" s="54" t="e">
        <f>IF($JY19=#REF!,#REF!,"")</f>
        <v>#REF!</v>
      </c>
      <c r="KA19" s="54" t="e">
        <f>IF($JZ19=#REF!,#REF!,"")</f>
        <v>#REF!</v>
      </c>
      <c r="KB19" s="54" t="e">
        <f>IF($JZ19=#REF!,#REF!,"")</f>
        <v>#REF!</v>
      </c>
      <c r="KC19" s="54" t="e">
        <f>IF($JZ19=#REF!,#REF!,"")</f>
        <v>#REF!</v>
      </c>
      <c r="KD19" s="54" t="e">
        <f>IF($JZ19=#REF!,#REF!,"")</f>
        <v>#REF!</v>
      </c>
      <c r="KE19" s="55" t="str">
        <f>IFERROR(RANK(KD19,KD:KD,0)+ COUNTIF($KD$15:KD18,KD19),"")</f>
        <v/>
      </c>
      <c r="KG19" s="53" t="str">
        <f>IFERROR(IF(AND(#REF!="fem",#REF!=1,#REF!="iniciados"),#REF!,""),"")</f>
        <v/>
      </c>
      <c r="KH19" s="54" t="e">
        <f>IF(KG19=#REF!,#REF!,"")</f>
        <v>#REF!</v>
      </c>
      <c r="KI19" s="54" t="e">
        <f>IF(KG19=#REF!,#REF!,"")</f>
        <v>#REF!</v>
      </c>
      <c r="KJ19" s="53" t="str">
        <f>IFERROR(IF(AND(KI19="fem",#REF!=1),#REF!,""),"")</f>
        <v/>
      </c>
      <c r="KK19" s="53" t="str">
        <f>IFERROR(IF(AND(KI19="fem",#REF!=1),#REF!,""),"")</f>
        <v/>
      </c>
      <c r="KL19" s="53" t="str">
        <f>IFERROR(IF(AND(KI19="fem",#REF!=1),#REF!,""),"")</f>
        <v/>
      </c>
      <c r="KM19" s="53" t="str">
        <f>IFERROR(IF(AND(KI19="fem",#REF!=1),#REF!,""),"")</f>
        <v/>
      </c>
      <c r="KN19" s="53" t="str">
        <f>IFERROR(IF(AND(KI19="fem",#REF!=1),#REF!,""),"")</f>
        <v/>
      </c>
      <c r="KO19" s="55" t="str">
        <f>IFERROR(RANK(KN19,KN:KN,0)+ COUNTIF($KN$15:KN18,KN19),"")</f>
        <v/>
      </c>
      <c r="KQ19" s="53" t="str">
        <f>IFERROR(IF(AND(#REF!="mas",#REF!=1,#REF!="iniciados"),#REF!,""),"")</f>
        <v/>
      </c>
      <c r="KR19" s="54" t="e">
        <f>IF(KQ19=#REF!,#REF!,"")</f>
        <v>#REF!</v>
      </c>
      <c r="KS19" s="54" t="e">
        <f>IF(KQ19=#REF!,#REF!,"")</f>
        <v>#REF!</v>
      </c>
      <c r="KT19" s="53" t="str">
        <f>IFERROR(IF(AND(KS19="mas",#REF!=1),#REF!,""),"")</f>
        <v/>
      </c>
      <c r="KU19" s="53" t="str">
        <f>IFERROR(IF(AND(KS19="mas",#REF!=1),#REF!,""),"")</f>
        <v/>
      </c>
      <c r="KV19" s="53" t="str">
        <f>IFERROR(IF(AND(KS19="mas",#REF!=1),#REF!,""),"")</f>
        <v/>
      </c>
      <c r="KW19" s="53" t="str">
        <f>IFERROR(IF(AND(KS19="mas",#REF!=1),#REF!,""),"")</f>
        <v/>
      </c>
      <c r="KX19" s="53" t="str">
        <f>IFERROR(IF(AND(KS19="mas",#REF!=1),#REF!,""),"")</f>
        <v/>
      </c>
      <c r="KY19" s="55" t="str">
        <f>IFERROR(RANK(KX19,KX:KX,0)+ COUNTIF($KX$15:KX18,KX19),"")</f>
        <v/>
      </c>
      <c r="LA19" s="53" t="str">
        <f>IFERROR(IF(AND(#REF!="fem",#REF!=2,#REF!="iniciados"),#REF!,""),"")</f>
        <v/>
      </c>
      <c r="LB19" s="54" t="e">
        <f>IF(LA19=#REF!,#REF!,"")</f>
        <v>#REF!</v>
      </c>
      <c r="LC19" s="54" t="e">
        <f>IF(LA19=#REF!,#REF!,"")</f>
        <v>#REF!</v>
      </c>
      <c r="LD19" s="53" t="str">
        <f>IFERROR(IF(AND(LC19="fem",#REF!=2),#REF!,""),"")</f>
        <v/>
      </c>
      <c r="LE19" s="53" t="str">
        <f>IFERROR(IF(AND(LC19="fem",#REF!=2),#REF!,""),"")</f>
        <v/>
      </c>
      <c r="LF19" s="53" t="str">
        <f>IFERROR(IF(AND(LC19="fem",#REF!=2),#REF!,""),"")</f>
        <v/>
      </c>
      <c r="LG19" s="53" t="str">
        <f>IFERROR(IF(AND(LC19="fem",#REF!=2),#REF!,""),"")</f>
        <v/>
      </c>
      <c r="LH19" s="53" t="str">
        <f>IFERROR(IF(AND(LC19="fem",#REF!=2),#REF!,""),"")</f>
        <v/>
      </c>
      <c r="LI19" s="55" t="str">
        <f>IFERROR(RANK(LH19,LH:LH,0)+ COUNTIF($KX$15:LH18,LH19),"")</f>
        <v/>
      </c>
      <c r="LK19" s="53" t="str">
        <f>IFERROR(IF(AND(#REF!="mas",#REF!=2,#REF!="iniciados"),#REF!,""),"")</f>
        <v/>
      </c>
      <c r="LL19" s="54" t="e">
        <f>IF(LK19=#REF!,#REF!,"")</f>
        <v>#REF!</v>
      </c>
      <c r="LM19" s="54" t="e">
        <f>IF(LK19=#REF!,#REF!,"")</f>
        <v>#REF!</v>
      </c>
      <c r="LN19" s="53" t="str">
        <f>IFERROR(IF(AND(LM19="mas",#REF!=2),#REF!,""),"")</f>
        <v/>
      </c>
      <c r="LO19" s="53" t="str">
        <f>IFERROR(IF(AND(LM19="mas",#REF!=2),#REF!,""),"")</f>
        <v/>
      </c>
      <c r="LP19" s="53" t="str">
        <f>IFERROR(IF(AND(LM19="mas",#REF!=2),#REF!,""),"")</f>
        <v/>
      </c>
      <c r="LQ19" s="53" t="str">
        <f>IFERROR(IF(AND(LM19="mas",#REF!=2),#REF!,""),"")</f>
        <v/>
      </c>
      <c r="LR19" s="53" t="str">
        <f>IFERROR(IF(AND(LM19="mas",#REF!=2),#REF!,""),"")</f>
        <v/>
      </c>
      <c r="LS19" s="55" t="str">
        <f>IFERROR(RANK(LR19,LR:LR,0)+ COUNTIF($LR$15:LR17,LR19),"")</f>
        <v/>
      </c>
      <c r="LU19" s="53" t="str">
        <f>IFERROR(IF(AND(#REF!="fem",#REF!=3,#REF!="iniciados"),#REF!,""),"")</f>
        <v/>
      </c>
      <c r="LV19" s="54" t="e">
        <f>IF(LU19=#REF!,#REF!,"")</f>
        <v>#REF!</v>
      </c>
      <c r="LW19" s="54" t="e">
        <f>IF(LU19=#REF!,#REF!,"")</f>
        <v>#REF!</v>
      </c>
      <c r="LX19" s="53" t="str">
        <f>IFERROR(IF(AND(LW19="fem",#REF!=3),#REF!,""),"")</f>
        <v/>
      </c>
      <c r="LY19" s="53" t="str">
        <f>IFERROR(IF(AND(LW19="fem",#REF!=3),#REF!,""),"")</f>
        <v/>
      </c>
      <c r="LZ19" s="53" t="str">
        <f>IFERROR(IF(AND(LW19="fem",#REF!=3),#REF!,""),"")</f>
        <v/>
      </c>
      <c r="MA19" s="53" t="str">
        <f>IFERROR(IF(AND(LW19="fem",#REF!=3),#REF!,""),"")</f>
        <v/>
      </c>
      <c r="MB19" s="53" t="str">
        <f>IFERROR(IF(AND(LW19="fem",#REF!=3),#REF!,""),"")</f>
        <v/>
      </c>
      <c r="MC19" s="55" t="str">
        <f>IFERROR(RANK(MB19,MB:MB,0)+ COUNTIF($MB$15:MB18,MB19),"")</f>
        <v/>
      </c>
      <c r="ME19" s="53" t="str">
        <f>IFERROR(IF(AND(#REF!="mas",#REF!=3,#REF!="iniciados"),#REF!,""),"")</f>
        <v/>
      </c>
      <c r="MF19" s="54" t="e">
        <f>IF(ME19=#REF!,#REF!,"")</f>
        <v>#REF!</v>
      </c>
      <c r="MG19" s="54" t="e">
        <f>IF(ME19=#REF!,#REF!,"")</f>
        <v>#REF!</v>
      </c>
      <c r="MH19" s="53" t="str">
        <f>IFERROR(IF(AND(MG19="mas",#REF!=3),#REF!,""),"")</f>
        <v/>
      </c>
      <c r="MI19" s="53" t="str">
        <f>IFERROR(IF(AND(MG19="mas",#REF!=3),#REF!,""),"")</f>
        <v/>
      </c>
      <c r="MJ19" s="53" t="str">
        <f>IFERROR(IF(AND(MG19="mas",#REF!=3),#REF!,""),"")</f>
        <v/>
      </c>
      <c r="MK19" s="53" t="str">
        <f>IFERROR(IF(AND(MG19="mas",#REF!=3),#REF!,""),"")</f>
        <v/>
      </c>
      <c r="ML19" s="53" t="str">
        <f>IFERROR(IF(AND(MG19="mas",#REF!=3),#REF!,""),"")</f>
        <v/>
      </c>
      <c r="MM19" s="55" t="str">
        <f>IFERROR(RANK(ML19,ML:ML,0)+ COUNTIF($ML$15:ML18,ML19),"")</f>
        <v/>
      </c>
      <c r="MO19" s="53" t="str">
        <f>IFERROR(IF(AND(#REF!="fem",#REF!=3,#REF!="juvenis"),#REF!,""),"")</f>
        <v/>
      </c>
      <c r="MP19" s="54" t="e">
        <f>IF(MO19=#REF!,#REF!,"")</f>
        <v>#REF!</v>
      </c>
      <c r="MQ19" s="54" t="e">
        <f>IF(MO19=#REF!,#REF!,"")</f>
        <v>#REF!</v>
      </c>
      <c r="MR19" s="53" t="str">
        <f>IFERROR(IF(AND(MQ19="fem",#REF!=3),#REF!,""),"")</f>
        <v/>
      </c>
      <c r="MS19" s="53" t="str">
        <f>IFERROR(IF(AND(MQ19="fem",#REF!=3),#REF!,""),"")</f>
        <v/>
      </c>
      <c r="MT19" s="53" t="str">
        <f>IFERROR(IF(AND(MQ19="fem",#REF!=3),#REF!,""),"")</f>
        <v/>
      </c>
      <c r="MU19" s="53" t="str">
        <f>IFERROR(IF(AND(MQ19="fem",#REF!=3),#REF!,""),"")</f>
        <v/>
      </c>
      <c r="MV19" s="53" t="str">
        <f>IFERROR(IF(AND(MQ19="fem",#REF!=3),#REF!,""),"")</f>
        <v/>
      </c>
      <c r="MW19" s="55" t="str">
        <f>IFERROR(RANK(MV19,MV:MV,0)+ COUNTIF($MV$15:MV18,MV19),"")</f>
        <v/>
      </c>
      <c r="MY19" s="53" t="str">
        <f>IFERROR(IF(AND(#REF!="mas",#REF!=3,#REF!="juvenis"),#REF!,""),"")</f>
        <v/>
      </c>
      <c r="MZ19" s="54" t="e">
        <f>IF(MY19=#REF!,#REF!,"")</f>
        <v>#REF!</v>
      </c>
      <c r="NA19" s="54" t="e">
        <f>IF(MY19=#REF!,#REF!,"")</f>
        <v>#REF!</v>
      </c>
      <c r="NB19" s="53" t="str">
        <f>IFERROR(IF(AND(NA19="mas",#REF!=3),#REF!,""),"")</f>
        <v/>
      </c>
      <c r="NC19" s="53" t="str">
        <f>IFERROR(IF(AND(NA19="mas",#REF!=3),#REF!,""),"")</f>
        <v/>
      </c>
      <c r="ND19" s="53" t="str">
        <f>IFERROR(IF(AND(NA19="mas",#REF!=3),#REF!,""),"")</f>
        <v/>
      </c>
      <c r="NE19" s="53" t="str">
        <f>IFERROR(IF(AND(NA19="mas",#REF!=3),#REF!,""),"")</f>
        <v/>
      </c>
      <c r="NF19" s="53" t="str">
        <f>IFERROR(IF(AND(NA19="mas",#REF!=3),#REF!,""),"")</f>
        <v/>
      </c>
      <c r="NG19" s="55" t="str">
        <f>IFERROR(RANK(NF19,NF:NF,0)+ COUNTIF($NF$15:NF18,NF19),"")</f>
        <v/>
      </c>
      <c r="NI19" s="53" t="str">
        <f>IFERROR(IF(AND(#REF!="fem",#REF!=2,#REF!="juvenis"),#REF!,""),"")</f>
        <v/>
      </c>
      <c r="NJ19" s="54" t="e">
        <f>IF(NI19=#REF!,#REF!,"")</f>
        <v>#REF!</v>
      </c>
      <c r="NK19" s="54" t="e">
        <f>IF(NI19=#REF!,#REF!,"")</f>
        <v>#REF!</v>
      </c>
      <c r="NL19" s="53" t="str">
        <f>IFERROR(IF(AND(NK19="fem",#REF!=2),#REF!,""),"")</f>
        <v/>
      </c>
      <c r="NM19" s="53" t="str">
        <f>IFERROR(IF(AND(NK19="fem",#REF!=2),#REF!,""),"")</f>
        <v/>
      </c>
      <c r="NN19" s="53" t="str">
        <f>IFERROR(IF(AND(NK19="fem",#REF!=2),#REF!,""),"")</f>
        <v/>
      </c>
      <c r="NO19" s="53" t="str">
        <f>IFERROR(IF(AND(NK19="fem",#REF!=2),#REF!,""),"")</f>
        <v/>
      </c>
      <c r="NP19" s="53" t="str">
        <f>IFERROR(IF(AND(NK19="fem",#REF!=2),#REF!,""),"")</f>
        <v/>
      </c>
      <c r="NQ19" s="55" t="str">
        <f>IFERROR(RANK(NP19,NP:NP,0)+ COUNTIF($NP$15:NP18,NP19),"")</f>
        <v/>
      </c>
      <c r="NS19" s="53" t="str">
        <f>IFERROR(IF(AND(#REF!="mas",#REF!=2,#REF!="juvenis"),#REF!,""),"")</f>
        <v/>
      </c>
      <c r="NT19" s="54" t="e">
        <f>IF(NS19=#REF!,#REF!,"")</f>
        <v>#REF!</v>
      </c>
      <c r="NU19" s="54" t="e">
        <f>IF(NS19=#REF!,#REF!,"")</f>
        <v>#REF!</v>
      </c>
      <c r="NV19" s="53" t="str">
        <f>IFERROR(IF(AND(NU19="mas",#REF!=2),#REF!,""),"")</f>
        <v/>
      </c>
      <c r="NW19" s="53" t="str">
        <f>IFERROR(IF(AND(NU19="mas",#REF!=2),#REF!,""),"")</f>
        <v/>
      </c>
      <c r="NX19" s="53" t="str">
        <f>IFERROR(IF(AND(NU19="mas",#REF!=2),#REF!,""),"")</f>
        <v/>
      </c>
      <c r="NY19" s="53" t="str">
        <f>IFERROR(IF(AND(NU19="mas",#REF!=2),#REF!,""),"")</f>
        <v/>
      </c>
      <c r="NZ19" s="53" t="str">
        <f>IFERROR(IF(AND(NU19="mas",#REF!=2),#REF!,""),"")</f>
        <v/>
      </c>
      <c r="OA19" s="55" t="str">
        <f>IFERROR(RANK(NZ19,NZ:NZ,0)+ COUNTIF($NZ$15:NZ18,NZ19),"")</f>
        <v/>
      </c>
      <c r="OC19" s="53" t="str">
        <f>IFERROR(IF(AND(#REF!="fem",#REF!=2,#REF!="juniores"),#REF!,""),"")</f>
        <v/>
      </c>
      <c r="OD19" s="54" t="e">
        <f>IF(OC19=#REF!,#REF!,"")</f>
        <v>#REF!</v>
      </c>
      <c r="OE19" s="54" t="e">
        <f>IF(OC19=#REF!,#REF!,"")</f>
        <v>#REF!</v>
      </c>
      <c r="OF19" s="53" t="str">
        <f>IFERROR(IF(AND(OE19="fem",#REF!=2),#REF!,""),"")</f>
        <v/>
      </c>
      <c r="OG19" s="53" t="str">
        <f>IFERROR(IF(AND(OE19="fem",#REF!=2),#REF!,""),"")</f>
        <v/>
      </c>
      <c r="OH19" s="53" t="str">
        <f>IFERROR(IF(AND(OE19="fem",#REF!=2),#REF!,""),"")</f>
        <v/>
      </c>
      <c r="OI19" s="53" t="str">
        <f>IFERROR(IF(AND(OE19="fem",#REF!=2),#REF!,""),"")</f>
        <v/>
      </c>
      <c r="OJ19" s="53" t="str">
        <f>IFERROR(IF(AND(OE19="fem",#REF!=2),#REF!,""),"")</f>
        <v/>
      </c>
      <c r="OK19" s="55" t="str">
        <f>IFERROR(RANK(OJ19,OJ:OJ,0)+ COUNTIF($NZ$15:OJ17,OJ19),"")</f>
        <v/>
      </c>
      <c r="OM19" s="53" t="str">
        <f>IFERROR(IF(AND(#REF!="mas",#REF!=2,#REF!="juniores"),#REF!,""),"")</f>
        <v/>
      </c>
      <c r="ON19" s="54" t="e">
        <f>IF(OM19=#REF!,#REF!,"")</f>
        <v>#REF!</v>
      </c>
      <c r="OO19" s="54" t="e">
        <f>IF(OM19=#REF!,#REF!,"")</f>
        <v>#REF!</v>
      </c>
      <c r="OP19" s="53" t="str">
        <f>IFERROR(IF(AND(OO19="mas",#REF!=2),#REF!,""),"")</f>
        <v/>
      </c>
      <c r="OQ19" s="53" t="str">
        <f>IFERROR(IF(AND(OO19="mas",#REF!=2),#REF!,""),"")</f>
        <v/>
      </c>
      <c r="OR19" s="53" t="str">
        <f>IFERROR(IF(AND(OO19="mas",#REF!=2),#REF!,""),"")</f>
        <v/>
      </c>
      <c r="OS19" s="53" t="str">
        <f>IFERROR(IF(AND(OO19="mas",#REF!=2),#REF!,""),"")</f>
        <v/>
      </c>
      <c r="OT19" s="53" t="str">
        <f>IFERROR(IF(AND(OO19="mas",#REF!=2),#REF!,""),"")</f>
        <v/>
      </c>
      <c r="OU19" s="55" t="str">
        <f>IFERROR(RANK(OT19,OT:OT,0)+ COUNTIF($NZ$15:OT17,OT19),"")</f>
        <v/>
      </c>
      <c r="OW19" s="53" t="str">
        <f>IFERROR(IF(AND(#REF!="fem",#REF!=3,#REF!="juniores"),#REF!,""),"")</f>
        <v/>
      </c>
      <c r="OX19" s="54" t="e">
        <f>IF(OW19=#REF!,#REF!,"")</f>
        <v>#REF!</v>
      </c>
      <c r="OY19" s="54" t="e">
        <f>IF(OW19=#REF!,#REF!,"")</f>
        <v>#REF!</v>
      </c>
      <c r="OZ19" s="53" t="str">
        <f>IFERROR(IF(AND(OY19="fem",#REF!=3),#REF!,""),"")</f>
        <v/>
      </c>
      <c r="PA19" s="53" t="str">
        <f>IFERROR(IF(AND(OY19="fem",#REF!=3),#REF!,""),"")</f>
        <v/>
      </c>
      <c r="PB19" s="53" t="str">
        <f>IFERROR(IF(AND(OY19="fem",#REF!=3),#REF!,""),"")</f>
        <v/>
      </c>
      <c r="PC19" s="53" t="str">
        <f>IFERROR(IF(AND(OY19="fem",#REF!=3),#REF!,""),"")</f>
        <v/>
      </c>
      <c r="PD19" s="53" t="str">
        <f>IFERROR(IF(AND(OY19="fem",#REF!=3),#REF!,""),"")</f>
        <v/>
      </c>
      <c r="PE19" s="55" t="str">
        <f>IFERROR(RANK(PD19,PD:PD,0)+ COUNTIF($NZ$15:PD17,PD19),"")</f>
        <v/>
      </c>
      <c r="PG19" s="53" t="str">
        <f>IFERROR(IF(AND(#REF!="mas",#REF!=3,#REF!="juniores"),#REF!,""),"")</f>
        <v/>
      </c>
      <c r="PH19" s="54" t="e">
        <f>IF(PG19=#REF!,#REF!,"")</f>
        <v>#REF!</v>
      </c>
      <c r="PI19" s="54" t="e">
        <f>IF(PG19=#REF!,#REF!,"")</f>
        <v>#REF!</v>
      </c>
      <c r="PJ19" s="53" t="str">
        <f>IFERROR(IF(AND(PI19="mas",#REF!=3),#REF!,""),"")</f>
        <v/>
      </c>
      <c r="PK19" s="53" t="str">
        <f>IFERROR(IF(AND(PI19="mas",#REF!=3),#REF!,""),"")</f>
        <v/>
      </c>
      <c r="PL19" s="53" t="str">
        <f>IFERROR(IF(AND(PI19="mas",#REF!=3),#REF!,""),"")</f>
        <v/>
      </c>
      <c r="PM19" s="53" t="str">
        <f>IFERROR(IF(AND(PI19="mas",#REF!=3),#REF!,""),"")</f>
        <v/>
      </c>
      <c r="PN19" s="53" t="str">
        <f>IFERROR(IF(AND(PI19="mas",#REF!=3),#REF!,""),"")</f>
        <v/>
      </c>
      <c r="PO19" s="55" t="str">
        <f>IFERROR(RANK(PN19,PN:PN,0)+ COUNTIF($NZ$15:PN17,PN19),"")</f>
        <v/>
      </c>
    </row>
    <row r="20" spans="2:431" s="73" customFormat="1" ht="18.75" customHeight="1" x14ac:dyDescent="0.3">
      <c r="B20" s="74" t="str">
        <f t="shared" si="0"/>
        <v/>
      </c>
      <c r="C20" s="74" t="str">
        <f t="shared" si="1"/>
        <v/>
      </c>
      <c r="D20" s="75" t="str">
        <f t="shared" si="2"/>
        <v/>
      </c>
      <c r="E20" s="76" t="str">
        <f t="shared" si="3"/>
        <v/>
      </c>
      <c r="F20" s="118" t="str">
        <f t="shared" si="4"/>
        <v/>
      </c>
      <c r="G20" s="118" t="str">
        <f t="shared" si="5"/>
        <v/>
      </c>
      <c r="H20" s="118" t="str">
        <f t="shared" si="6"/>
        <v/>
      </c>
      <c r="I20" s="119" t="str">
        <f t="shared" si="7"/>
        <v/>
      </c>
      <c r="J20" s="77">
        <v>4</v>
      </c>
      <c r="K20" s="78"/>
      <c r="L20" s="78"/>
      <c r="M20" s="74" t="str">
        <f t="shared" si="131"/>
        <v/>
      </c>
      <c r="N20" s="74" t="str">
        <f t="shared" si="8"/>
        <v/>
      </c>
      <c r="O20" s="76" t="str">
        <f t="shared" si="9"/>
        <v/>
      </c>
      <c r="P20" s="76" t="str">
        <f t="shared" si="10"/>
        <v/>
      </c>
      <c r="Q20" s="76" t="str">
        <f>IFERROR(INDEX($IM$17:$IM$72,MATCH($U20,$IQ$17:$IQ$72,0)),"")</f>
        <v/>
      </c>
      <c r="R20" s="76" t="str">
        <f>IFERROR(INDEX($IN$17:$IN$72,MATCH($U20,$IQ$17:$IQ$72,0)),"")</f>
        <v/>
      </c>
      <c r="S20" s="76" t="str">
        <f>IFERROR(INDEX($IO$17:$IO$72,MATCH($U20,$IQ$17:$IQ$72,0)),"")</f>
        <v/>
      </c>
      <c r="T20" s="76" t="str">
        <f t="shared" si="11"/>
        <v/>
      </c>
      <c r="U20" s="77">
        <v>4</v>
      </c>
      <c r="V20" s="79"/>
      <c r="X20" s="80" t="str">
        <f t="shared" si="12"/>
        <v/>
      </c>
      <c r="Y20" s="80" t="str">
        <f t="shared" si="13"/>
        <v/>
      </c>
      <c r="Z20" s="76" t="str">
        <f t="shared" si="14"/>
        <v/>
      </c>
      <c r="AA20" s="76" t="str">
        <f t="shared" si="15"/>
        <v/>
      </c>
      <c r="AB20" s="118" t="str">
        <f t="shared" si="16"/>
        <v/>
      </c>
      <c r="AC20" s="118" t="str">
        <f t="shared" si="17"/>
        <v/>
      </c>
      <c r="AD20" s="118" t="str">
        <f t="shared" si="18"/>
        <v/>
      </c>
      <c r="AE20" s="118" t="str">
        <f t="shared" si="19"/>
        <v/>
      </c>
      <c r="AF20" s="77">
        <v>4</v>
      </c>
      <c r="AG20" s="78"/>
      <c r="AH20" s="78"/>
      <c r="AI20" s="80" t="str">
        <f t="shared" si="20"/>
        <v/>
      </c>
      <c r="AJ20" s="80" t="str">
        <f t="shared" si="21"/>
        <v/>
      </c>
      <c r="AK20" s="80" t="str">
        <f t="shared" si="22"/>
        <v/>
      </c>
      <c r="AL20" s="80" t="str">
        <f t="shared" si="23"/>
        <v/>
      </c>
      <c r="AM20" s="80" t="str">
        <f t="shared" si="24"/>
        <v/>
      </c>
      <c r="AN20" s="80" t="str">
        <f t="shared" si="25"/>
        <v/>
      </c>
      <c r="AO20" s="80" t="str">
        <f t="shared" ref="AO20:AO48" si="154">IFERROR(INDEX($JJ$17:$JJ$72,MATCH($U20,$JK$17:$JK$72,0)),"")</f>
        <v/>
      </c>
      <c r="AP20" s="80" t="str">
        <f t="shared" si="153"/>
        <v/>
      </c>
      <c r="AQ20" s="77">
        <v>4</v>
      </c>
      <c r="AR20" s="79"/>
      <c r="AT20" s="146" t="str">
        <f t="shared" si="132"/>
        <v/>
      </c>
      <c r="AU20" s="146" t="str">
        <f t="shared" si="133"/>
        <v/>
      </c>
      <c r="AV20" s="146" t="str">
        <f t="shared" si="134"/>
        <v/>
      </c>
      <c r="AW20" s="147" t="str">
        <f t="shared" si="135"/>
        <v/>
      </c>
      <c r="AX20" s="148" t="str">
        <f t="shared" si="136"/>
        <v/>
      </c>
      <c r="AY20" s="148" t="str">
        <f t="shared" si="137"/>
        <v/>
      </c>
      <c r="AZ20" s="148" t="str">
        <f t="shared" si="138"/>
        <v/>
      </c>
      <c r="BA20" s="148" t="str">
        <f t="shared" si="139"/>
        <v/>
      </c>
      <c r="BB20" s="149">
        <v>4</v>
      </c>
      <c r="BC20" s="78"/>
      <c r="BD20" s="78"/>
      <c r="BE20" s="80" t="str">
        <f t="shared" si="140"/>
        <v/>
      </c>
      <c r="BF20" s="80" t="str">
        <f t="shared" si="26"/>
        <v/>
      </c>
      <c r="BG20" s="80" t="str">
        <f t="shared" si="27"/>
        <v/>
      </c>
      <c r="BH20" s="80" t="str">
        <f t="shared" si="28"/>
        <v/>
      </c>
      <c r="BI20" s="80" t="str">
        <f t="shared" si="29"/>
        <v/>
      </c>
      <c r="BJ20" s="80" t="str">
        <f t="shared" si="30"/>
        <v/>
      </c>
      <c r="BK20" s="80" t="str">
        <f t="shared" si="31"/>
        <v/>
      </c>
      <c r="BL20" s="80" t="str">
        <f t="shared" si="32"/>
        <v/>
      </c>
      <c r="BM20" s="77">
        <v>4</v>
      </c>
      <c r="BN20" s="79"/>
      <c r="BP20" s="80" t="str">
        <f t="shared" si="33"/>
        <v/>
      </c>
      <c r="BQ20" s="80" t="str">
        <f t="shared" si="34"/>
        <v/>
      </c>
      <c r="BR20" s="76" t="str">
        <f t="shared" si="35"/>
        <v/>
      </c>
      <c r="BS20" s="76" t="str">
        <f t="shared" si="36"/>
        <v/>
      </c>
      <c r="BT20" s="118" t="str">
        <f t="shared" si="37"/>
        <v/>
      </c>
      <c r="BU20" s="118" t="str">
        <f t="shared" si="38"/>
        <v/>
      </c>
      <c r="BV20" s="118" t="str">
        <f t="shared" si="39"/>
        <v/>
      </c>
      <c r="BW20" s="118" t="str">
        <f t="shared" si="40"/>
        <v/>
      </c>
      <c r="BX20" s="77">
        <v>4</v>
      </c>
      <c r="BY20" s="78"/>
      <c r="BZ20" s="78"/>
      <c r="CA20" s="80" t="str">
        <f t="shared" si="41"/>
        <v/>
      </c>
      <c r="CB20" s="80" t="str">
        <f t="shared" si="42"/>
        <v/>
      </c>
      <c r="CC20" s="80" t="str">
        <f t="shared" si="42"/>
        <v/>
      </c>
      <c r="CD20" s="76" t="str">
        <f t="shared" si="43"/>
        <v/>
      </c>
      <c r="CE20" s="118" t="str">
        <f t="shared" si="44"/>
        <v/>
      </c>
      <c r="CF20" s="118" t="str">
        <f t="shared" si="141"/>
        <v/>
      </c>
      <c r="CG20" s="118" t="str">
        <f t="shared" si="142"/>
        <v/>
      </c>
      <c r="CH20" s="117" t="str">
        <f t="shared" si="143"/>
        <v/>
      </c>
      <c r="CI20" s="77">
        <v>4</v>
      </c>
      <c r="CJ20" s="79"/>
      <c r="CL20" s="80" t="str">
        <f t="shared" si="45"/>
        <v/>
      </c>
      <c r="CM20" s="80" t="str">
        <f t="shared" si="46"/>
        <v/>
      </c>
      <c r="CN20" s="76" t="str">
        <f t="shared" si="47"/>
        <v/>
      </c>
      <c r="CO20" s="76" t="str">
        <f t="shared" si="48"/>
        <v/>
      </c>
      <c r="CP20" s="118" t="str">
        <f t="shared" si="49"/>
        <v/>
      </c>
      <c r="CQ20" s="118" t="str">
        <f t="shared" si="50"/>
        <v/>
      </c>
      <c r="CR20" s="118" t="str">
        <f t="shared" si="51"/>
        <v/>
      </c>
      <c r="CS20" s="118" t="str">
        <f t="shared" si="144"/>
        <v/>
      </c>
      <c r="CT20" s="77">
        <v>4</v>
      </c>
      <c r="CU20" s="78"/>
      <c r="CV20" s="78"/>
      <c r="CW20" s="80" t="str">
        <f t="shared" si="52"/>
        <v/>
      </c>
      <c r="CX20" s="80" t="str">
        <f t="shared" si="53"/>
        <v/>
      </c>
      <c r="CY20" s="76" t="str">
        <f t="shared" si="54"/>
        <v/>
      </c>
      <c r="CZ20" s="76" t="str">
        <f t="shared" si="55"/>
        <v/>
      </c>
      <c r="DA20" s="118" t="str">
        <f t="shared" si="56"/>
        <v/>
      </c>
      <c r="DB20" s="118" t="str">
        <f t="shared" si="57"/>
        <v/>
      </c>
      <c r="DC20" s="118" t="str">
        <f t="shared" si="58"/>
        <v/>
      </c>
      <c r="DD20" s="118" t="str">
        <f t="shared" si="59"/>
        <v/>
      </c>
      <c r="DE20" s="77">
        <v>4</v>
      </c>
      <c r="DF20" s="79"/>
      <c r="DH20" s="115" t="str">
        <f t="shared" si="145"/>
        <v/>
      </c>
      <c r="DI20" s="115" t="str">
        <f t="shared" si="146"/>
        <v/>
      </c>
      <c r="DJ20" s="121" t="str">
        <f t="shared" si="147"/>
        <v/>
      </c>
      <c r="DK20" s="121" t="str">
        <f t="shared" si="148"/>
        <v/>
      </c>
      <c r="DL20" s="117" t="str">
        <f t="shared" si="149"/>
        <v/>
      </c>
      <c r="DM20" s="117" t="str">
        <f t="shared" si="150"/>
        <v/>
      </c>
      <c r="DN20" s="117" t="str">
        <f t="shared" si="151"/>
        <v/>
      </c>
      <c r="DO20" s="117" t="str">
        <f t="shared" si="152"/>
        <v/>
      </c>
      <c r="DP20" s="77">
        <v>4</v>
      </c>
      <c r="DQ20" s="78"/>
      <c r="DR20" s="78"/>
      <c r="DS20" s="115" t="str">
        <f t="shared" si="60"/>
        <v/>
      </c>
      <c r="DT20" s="115" t="str">
        <f t="shared" si="61"/>
        <v/>
      </c>
      <c r="DU20" s="115" t="str">
        <f t="shared" si="62"/>
        <v/>
      </c>
      <c r="DV20" s="115" t="str">
        <f t="shared" si="63"/>
        <v/>
      </c>
      <c r="DW20" s="117" t="str">
        <f t="shared" si="64"/>
        <v/>
      </c>
      <c r="DX20" s="117" t="str">
        <f t="shared" si="65"/>
        <v/>
      </c>
      <c r="DY20" s="117" t="str">
        <f t="shared" si="65"/>
        <v/>
      </c>
      <c r="DZ20" s="117" t="str">
        <f t="shared" si="66"/>
        <v/>
      </c>
      <c r="EA20" s="77">
        <v>4</v>
      </c>
      <c r="EB20" s="79"/>
      <c r="EC20" s="81"/>
      <c r="ED20" s="80" t="str">
        <f t="shared" si="67"/>
        <v/>
      </c>
      <c r="EE20" s="80" t="str">
        <f t="shared" si="68"/>
        <v/>
      </c>
      <c r="EF20" s="80" t="str">
        <f t="shared" si="69"/>
        <v/>
      </c>
      <c r="EG20" s="82" t="str">
        <f t="shared" si="70"/>
        <v/>
      </c>
      <c r="EH20" s="118" t="str">
        <f t="shared" si="71"/>
        <v/>
      </c>
      <c r="EI20" s="118" t="str">
        <f t="shared" si="72"/>
        <v/>
      </c>
      <c r="EJ20" s="118" t="str">
        <f t="shared" si="73"/>
        <v/>
      </c>
      <c r="EK20" s="118" t="str">
        <f t="shared" si="74"/>
        <v/>
      </c>
      <c r="EL20" s="82">
        <v>4</v>
      </c>
      <c r="EM20" s="78"/>
      <c r="EN20" s="78"/>
      <c r="EO20" s="80" t="str">
        <f t="shared" si="75"/>
        <v/>
      </c>
      <c r="EP20" s="80" t="str">
        <f t="shared" si="76"/>
        <v/>
      </c>
      <c r="EQ20" s="80" t="str">
        <f t="shared" si="77"/>
        <v/>
      </c>
      <c r="ER20" s="80" t="str">
        <f t="shared" si="78"/>
        <v/>
      </c>
      <c r="ES20" s="80" t="str">
        <f t="shared" si="79"/>
        <v/>
      </c>
      <c r="ET20" s="80" t="str">
        <f t="shared" si="80"/>
        <v/>
      </c>
      <c r="EU20" s="80" t="str">
        <f t="shared" si="81"/>
        <v/>
      </c>
      <c r="EV20" s="80" t="str">
        <f t="shared" si="82"/>
        <v/>
      </c>
      <c r="EW20" s="77">
        <v>4</v>
      </c>
      <c r="EX20" s="78"/>
      <c r="EY20" s="81"/>
      <c r="EZ20" s="80" t="str">
        <f t="shared" si="83"/>
        <v/>
      </c>
      <c r="FA20" s="80" t="str">
        <f t="shared" si="84"/>
        <v/>
      </c>
      <c r="FB20" s="76" t="str">
        <f t="shared" si="85"/>
        <v/>
      </c>
      <c r="FC20" s="76" t="str">
        <f t="shared" si="86"/>
        <v/>
      </c>
      <c r="FD20" s="118" t="str">
        <f t="shared" si="87"/>
        <v/>
      </c>
      <c r="FE20" s="118" t="str">
        <f t="shared" si="88"/>
        <v/>
      </c>
      <c r="FF20" s="118" t="str">
        <f t="shared" si="89"/>
        <v/>
      </c>
      <c r="FG20" s="118" t="str">
        <f t="shared" si="90"/>
        <v/>
      </c>
      <c r="FH20" s="82">
        <v>4</v>
      </c>
      <c r="FI20" s="78"/>
      <c r="FJ20" s="78"/>
      <c r="FK20" s="80" t="str">
        <f t="shared" si="91"/>
        <v/>
      </c>
      <c r="FL20" s="80" t="str">
        <f t="shared" si="92"/>
        <v/>
      </c>
      <c r="FM20" s="76" t="str">
        <f t="shared" si="93"/>
        <v/>
      </c>
      <c r="FN20" s="76" t="str">
        <f t="shared" si="94"/>
        <v/>
      </c>
      <c r="FO20" s="118" t="str">
        <f t="shared" si="95"/>
        <v/>
      </c>
      <c r="FP20" s="118" t="str">
        <f t="shared" si="96"/>
        <v/>
      </c>
      <c r="FQ20" s="118" t="str">
        <f t="shared" si="97"/>
        <v/>
      </c>
      <c r="FR20" s="118" t="str">
        <f t="shared" si="98"/>
        <v/>
      </c>
      <c r="FS20" s="77">
        <v>4</v>
      </c>
      <c r="FT20" s="78"/>
      <c r="FU20" s="81"/>
      <c r="FV20" s="80" t="str">
        <f t="shared" si="99"/>
        <v/>
      </c>
      <c r="FW20" s="80" t="str">
        <f t="shared" si="100"/>
        <v/>
      </c>
      <c r="FX20" s="80" t="str">
        <f t="shared" si="101"/>
        <v/>
      </c>
      <c r="FY20" s="80" t="str">
        <f t="shared" si="102"/>
        <v/>
      </c>
      <c r="FZ20" s="80" t="str">
        <f t="shared" si="103"/>
        <v/>
      </c>
      <c r="GA20" s="80" t="str">
        <f t="shared" si="104"/>
        <v/>
      </c>
      <c r="GB20" s="80" t="str">
        <f t="shared" si="105"/>
        <v/>
      </c>
      <c r="GC20" s="80" t="str">
        <f t="shared" si="106"/>
        <v/>
      </c>
      <c r="GD20" s="82">
        <v>4</v>
      </c>
      <c r="GE20" s="78"/>
      <c r="GF20" s="78"/>
      <c r="GG20" s="80" t="str">
        <f t="shared" si="107"/>
        <v/>
      </c>
      <c r="GH20" s="80" t="str">
        <f t="shared" si="108"/>
        <v/>
      </c>
      <c r="GI20" s="80" t="str">
        <f t="shared" si="109"/>
        <v/>
      </c>
      <c r="GJ20" s="80" t="str">
        <f t="shared" si="110"/>
        <v/>
      </c>
      <c r="GK20" s="80" t="str">
        <f t="shared" si="111"/>
        <v/>
      </c>
      <c r="GL20" s="80" t="str">
        <f t="shared" si="112"/>
        <v/>
      </c>
      <c r="GM20" s="80" t="str">
        <f t="shared" si="113"/>
        <v/>
      </c>
      <c r="GN20" s="80" t="str">
        <f t="shared" si="114"/>
        <v/>
      </c>
      <c r="GO20" s="77">
        <v>4</v>
      </c>
      <c r="GP20" s="78"/>
      <c r="GQ20" s="81"/>
      <c r="GR20" s="80" t="str">
        <f t="shared" si="115"/>
        <v/>
      </c>
      <c r="GS20" s="80" t="str">
        <f t="shared" si="116"/>
        <v/>
      </c>
      <c r="GT20" s="80" t="str">
        <f t="shared" si="117"/>
        <v/>
      </c>
      <c r="GU20" s="80" t="str">
        <f t="shared" si="118"/>
        <v/>
      </c>
      <c r="GV20" s="80" t="str">
        <f t="shared" si="119"/>
        <v/>
      </c>
      <c r="GW20" s="80" t="str">
        <f t="shared" si="120"/>
        <v/>
      </c>
      <c r="GX20" s="80" t="str">
        <f t="shared" si="121"/>
        <v/>
      </c>
      <c r="GY20" s="80" t="str">
        <f t="shared" si="122"/>
        <v/>
      </c>
      <c r="GZ20" s="82">
        <v>4</v>
      </c>
      <c r="HA20" s="78"/>
      <c r="HB20" s="78"/>
      <c r="HC20" s="80" t="str">
        <f t="shared" si="123"/>
        <v/>
      </c>
      <c r="HD20" s="80" t="str">
        <f t="shared" si="124"/>
        <v/>
      </c>
      <c r="HE20" s="80" t="str">
        <f t="shared" si="125"/>
        <v/>
      </c>
      <c r="HF20" s="80" t="str">
        <f t="shared" si="126"/>
        <v/>
      </c>
      <c r="HG20" s="80" t="str">
        <f t="shared" si="127"/>
        <v/>
      </c>
      <c r="HH20" s="80" t="str">
        <f t="shared" si="128"/>
        <v/>
      </c>
      <c r="HI20" s="80" t="str">
        <f t="shared" si="129"/>
        <v/>
      </c>
      <c r="HJ20" s="80" t="str">
        <f t="shared" si="130"/>
        <v/>
      </c>
      <c r="HK20" s="77">
        <v>4</v>
      </c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90"/>
      <c r="HY20" s="91" t="str">
        <f>IFERROR(IF(AND(#REF!="FEM",#REF!=1,#REF!="infantis"),#REF!,""),"")</f>
        <v/>
      </c>
      <c r="HZ20" s="75" t="e">
        <f>IF($HY20=#REF!,#REF!,"")</f>
        <v>#REF!</v>
      </c>
      <c r="IA20" s="75" t="e">
        <f>IF($HY20=#REF!,#REF!,"")</f>
        <v>#REF!</v>
      </c>
      <c r="IB20" s="75" t="e">
        <f>IF($IA20=#REF!,#REF!,"")</f>
        <v>#REF!</v>
      </c>
      <c r="IC20" s="91" t="str">
        <f>IFERROR(IF(AND($IA20="fem",#REF!=1,#REF!="infantis"),#REF!,""),"")</f>
        <v/>
      </c>
      <c r="ID20" s="91" t="str">
        <f>IFERROR(IF(AND($IA20="fem",#REF!=1,#REF!="infantis"),#REF!,""),"")</f>
        <v/>
      </c>
      <c r="IE20" s="91" t="str">
        <f>IFERROR(IF(AND($IA20="fem",#REF!=1,#REF!="infantis"),#REF!,""),"")</f>
        <v/>
      </c>
      <c r="IF20" s="75" t="e">
        <f>IF($IB20=#REF!,#REF!,"")</f>
        <v>#REF!</v>
      </c>
      <c r="IG20" s="55" t="str">
        <f>IFERROR(RANK(IF20,IF:IF,0)+ COUNTIF($IF$15:IF19,IF20),"")</f>
        <v/>
      </c>
      <c r="II20" s="91" t="str">
        <f>IFERROR(IF(AND(#REF!="mas",#REF!=1,#REF!="infantis"),#REF!,""),"")</f>
        <v/>
      </c>
      <c r="IJ20" s="75" t="e">
        <f>IF($II20=#REF!,#REF!,"")</f>
        <v>#REF!</v>
      </c>
      <c r="IK20" s="75" t="e">
        <f>IF($II20=#REF!,#REF!,"")</f>
        <v>#REF!</v>
      </c>
      <c r="IL20" s="91" t="str">
        <f>IFERROR(IF(AND($IK20="mas",#REF!=1),#REF!,""),"")</f>
        <v/>
      </c>
      <c r="IM20" s="91" t="str">
        <f>IFERROR(IF(AND($IK20="mas",#REF!=1,#REF!="infantis"),#REF!,""),"")</f>
        <v/>
      </c>
      <c r="IN20" s="91" t="str">
        <f>IFERROR(IF(AND($IK20="mas",#REF!=1,#REF!="infantis"),#REF!,""),"")</f>
        <v/>
      </c>
      <c r="IO20" s="91" t="str">
        <f>IFERROR(IF(AND($IK20="mas",#REF!=1,#REF!="infantis"),#REF!,""),"")</f>
        <v/>
      </c>
      <c r="IP20" s="91" t="str">
        <f>IFERROR(IF(AND($IK20="mas",#REF!=1),#REF!,""),"")</f>
        <v/>
      </c>
      <c r="IQ20" s="55" t="str">
        <f>IFERROR(RANK(IP20,IP:IP,0)+ COUNTIF($IQ$11:IQ15,IP20),"")</f>
        <v/>
      </c>
      <c r="IS20" s="91" t="str">
        <f>IFERROR(IF(AND(#REF!="FEM",#REF!=2,#REF!="infantis"),#REF!,""),"")</f>
        <v/>
      </c>
      <c r="IT20" s="75" t="e">
        <f>IF(IS20=#REF!,#REF!,"")</f>
        <v>#REF!</v>
      </c>
      <c r="IU20" s="75" t="e">
        <f>IF(IS20=#REF!,#REF!,"")</f>
        <v>#REF!</v>
      </c>
      <c r="IV20" s="91" t="str">
        <f>IFERROR(IF(AND(IU20="fem",#REF!=2),#REF!,""),"")</f>
        <v/>
      </c>
      <c r="IW20" s="91" t="str">
        <f>IFERROR(IF(AND(IU20="fem",#REF!=2),#REF!,""),"")</f>
        <v/>
      </c>
      <c r="IX20" s="91" t="str">
        <f>IFERROR(IF(AND(IU20="fem",#REF!=2),#REF!,""),"")</f>
        <v/>
      </c>
      <c r="IY20" s="91" t="str">
        <f>IFERROR(IF(AND(IU20="fem",#REF!=2),#REF!,""),"")</f>
        <v/>
      </c>
      <c r="IZ20" s="91" t="str">
        <f>IFERROR(IF(AND(IU20="fem",#REF!=2),#REF!,""),"")</f>
        <v/>
      </c>
      <c r="JA20" s="77" t="str">
        <f>IFERROR(RANK(IZ20,IZ:IZ,0)+ COUNTIF($IZ$15:$IZ19,IZ20),"")</f>
        <v/>
      </c>
      <c r="JC20" s="91" t="str">
        <f>IFERROR(IF(AND(#REF!="mas",#REF!=2,#REF!="infantis"),#REF!,""),"")</f>
        <v/>
      </c>
      <c r="JD20" s="75" t="e">
        <f>IF(JC20=#REF!,#REF!,"")</f>
        <v>#REF!</v>
      </c>
      <c r="JE20" s="75" t="e">
        <f>IF(JC20=#REF!,#REF!,"")</f>
        <v>#REF!</v>
      </c>
      <c r="JF20" s="91" t="str">
        <f>IFERROR(IF(AND(JE20="mas",#REF!=2),#REF!,""),"")</f>
        <v/>
      </c>
      <c r="JG20" s="91" t="str">
        <f>IFERROR(IF(AND(JE20="mas",#REF!=2),#REF!,""),"")</f>
        <v/>
      </c>
      <c r="JH20" s="91" t="str">
        <f>IFERROR(IF(AND(JE20="mas",#REF!=2),#REF!,""),"")</f>
        <v/>
      </c>
      <c r="JI20" s="91" t="str">
        <f>IFERROR(IF(AND(JE20="mas",#REF!=2),#REF!,""),"")</f>
        <v/>
      </c>
      <c r="JJ20" s="91" t="str">
        <f>IFERROR(IF(AND(JE20="mas",#REF!=2),#REF!,""),"")</f>
        <v/>
      </c>
      <c r="JK20" s="77" t="str">
        <f>IFERROR(RANK(JJ20,JJ:JJ,0)+ COUNTIF($JJ$15:$JJ19,JJ20),"")</f>
        <v/>
      </c>
      <c r="JM20" s="53" t="str">
        <f>IFERROR(IF(AND(#REF!="fem",#REF!=3,#REF!="infantis"),#REF!,""),"")</f>
        <v/>
      </c>
      <c r="JN20" s="75" t="e">
        <f>IF($JM20=#REF!,#REF!,"")</f>
        <v>#REF!</v>
      </c>
      <c r="JO20" s="75" t="e">
        <f>IF($JM20=#REF!,#REF!,"")</f>
        <v>#REF!</v>
      </c>
      <c r="JP20" s="75" t="e">
        <f>IF($JO20=#REF!,#REF!,"")</f>
        <v>#REF!</v>
      </c>
      <c r="JQ20" s="75" t="e">
        <f>IF($JP20=#REF!,#REF!,"")</f>
        <v>#REF!</v>
      </c>
      <c r="JR20" s="75" t="e">
        <f>IF($JP20=#REF!,#REF!,"")</f>
        <v>#REF!</v>
      </c>
      <c r="JS20" s="75" t="e">
        <f>IF($JP20=#REF!,#REF!,"")</f>
        <v>#REF!</v>
      </c>
      <c r="JT20" s="75" t="e">
        <f>IF($JP20=#REF!,#REF!,"")</f>
        <v>#REF!</v>
      </c>
      <c r="JU20" s="55" t="str">
        <f>IFERROR(RANK(JT20,JT:JT,0)+ COUNTIF($JT$15:JT19,JT20),"")</f>
        <v/>
      </c>
      <c r="JW20" s="53" t="str">
        <f>IFERROR(IF(AND(#REF!="mas",#REF!=3,#REF!="infantis"),#REF!,""),"")</f>
        <v/>
      </c>
      <c r="JX20" s="54" t="e">
        <f>IF($JW20=#REF!,#REF!,"")</f>
        <v>#REF!</v>
      </c>
      <c r="JY20" s="54" t="e">
        <f>IF($JW20=#REF!,#REF!,"")</f>
        <v>#REF!</v>
      </c>
      <c r="JZ20" s="54" t="e">
        <f>IF($JY20=#REF!,#REF!,"")</f>
        <v>#REF!</v>
      </c>
      <c r="KA20" s="54" t="e">
        <f>IF($JZ20=#REF!,#REF!,"")</f>
        <v>#REF!</v>
      </c>
      <c r="KB20" s="54" t="e">
        <f>IF($JZ20=#REF!,#REF!,"")</f>
        <v>#REF!</v>
      </c>
      <c r="KC20" s="54" t="e">
        <f>IF($JZ20=#REF!,#REF!,"")</f>
        <v>#REF!</v>
      </c>
      <c r="KD20" s="54" t="e">
        <f>IF($JZ20=#REF!,#REF!,"")</f>
        <v>#REF!</v>
      </c>
      <c r="KE20" s="55" t="str">
        <f>IFERROR(RANK(KD20,KD:KD,0)+ COUNTIF($KD$15:KD19,KD20),"")</f>
        <v/>
      </c>
      <c r="KG20" s="91" t="str">
        <f>IFERROR(IF(AND(#REF!="fem",#REF!=1,#REF!="iniciados"),#REF!,""),"")</f>
        <v/>
      </c>
      <c r="KH20" s="75" t="e">
        <f>IF(KG20=#REF!,#REF!,"")</f>
        <v>#REF!</v>
      </c>
      <c r="KI20" s="75" t="e">
        <f>IF(KG20=#REF!,#REF!,"")</f>
        <v>#REF!</v>
      </c>
      <c r="KJ20" s="91" t="str">
        <f>IFERROR(IF(AND(KI20="fem",#REF!=1),#REF!,""),"")</f>
        <v/>
      </c>
      <c r="KK20" s="91" t="str">
        <f>IFERROR(IF(AND(KI20="fem",#REF!=1),#REF!,""),"")</f>
        <v/>
      </c>
      <c r="KL20" s="91" t="str">
        <f>IFERROR(IF(AND(KI20="fem",#REF!=1),#REF!,""),"")</f>
        <v/>
      </c>
      <c r="KM20" s="91" t="str">
        <f>IFERROR(IF(AND(KI20="fem",#REF!=1),#REF!,""),"")</f>
        <v/>
      </c>
      <c r="KN20" s="91" t="str">
        <f>IFERROR(IF(AND(KI20="fem",#REF!=1),#REF!,""),"")</f>
        <v/>
      </c>
      <c r="KO20" s="77" t="str">
        <f>IFERROR(RANK(KN20,KN:KN,0)+ COUNTIF($KN$15:KN19,KN20),"")</f>
        <v/>
      </c>
      <c r="KQ20" s="91" t="str">
        <f>IFERROR(IF(AND(#REF!="mas",#REF!=1,#REF!="iniciados"),#REF!,""),"")</f>
        <v/>
      </c>
      <c r="KR20" s="75" t="e">
        <f>IF(KQ20=#REF!,#REF!,"")</f>
        <v>#REF!</v>
      </c>
      <c r="KS20" s="75" t="e">
        <f>IF(KQ20=#REF!,#REF!,"")</f>
        <v>#REF!</v>
      </c>
      <c r="KT20" s="91" t="str">
        <f>IFERROR(IF(AND(KS20="mas",#REF!=1),#REF!,""),"")</f>
        <v/>
      </c>
      <c r="KU20" s="91" t="str">
        <f>IFERROR(IF(AND(KS20="mas",#REF!=1),#REF!,""),"")</f>
        <v/>
      </c>
      <c r="KV20" s="91" t="str">
        <f>IFERROR(IF(AND(KS20="mas",#REF!=1),#REF!,""),"")</f>
        <v/>
      </c>
      <c r="KW20" s="91" t="str">
        <f>IFERROR(IF(AND(KS20="mas",#REF!=1),#REF!,""),"")</f>
        <v/>
      </c>
      <c r="KX20" s="91" t="str">
        <f>IFERROR(IF(AND(KS20="mas",#REF!=1),#REF!,""),"")</f>
        <v/>
      </c>
      <c r="KY20" s="77" t="str">
        <f>IFERROR(RANK(KX20,KX:KX,0)+ COUNTIF($KX$15:KX19,KX20),"")</f>
        <v/>
      </c>
      <c r="LA20" s="91" t="str">
        <f>IFERROR(IF(AND(#REF!="fem",#REF!=2,#REF!="iniciados"),#REF!,""),"")</f>
        <v/>
      </c>
      <c r="LB20" s="75" t="e">
        <f>IF(LA20=#REF!,#REF!,"")</f>
        <v>#REF!</v>
      </c>
      <c r="LC20" s="75" t="e">
        <f>IF(LA20=#REF!,#REF!,"")</f>
        <v>#REF!</v>
      </c>
      <c r="LD20" s="91" t="str">
        <f>IFERROR(IF(AND(LC20="fem",#REF!=2),#REF!,""),"")</f>
        <v/>
      </c>
      <c r="LE20" s="91" t="str">
        <f>IFERROR(IF(AND(LC20="fem",#REF!=2),#REF!,""),"")</f>
        <v/>
      </c>
      <c r="LF20" s="91" t="str">
        <f>IFERROR(IF(AND(LC20="fem",#REF!=2),#REF!,""),"")</f>
        <v/>
      </c>
      <c r="LG20" s="91" t="str">
        <f>IFERROR(IF(AND(LC20="fem",#REF!=2),#REF!,""),"")</f>
        <v/>
      </c>
      <c r="LH20" s="91" t="str">
        <f>IFERROR(IF(AND(LC20="fem",#REF!=2),#REF!,""),"")</f>
        <v/>
      </c>
      <c r="LI20" s="77" t="str">
        <f>IFERROR(RANK(LH20,LH:LH,0)+ COUNTIF($KX$15:LH19,LH20),"")</f>
        <v/>
      </c>
      <c r="LK20" s="91" t="str">
        <f>IFERROR(IF(AND(#REF!="mas",#REF!=2,#REF!="iniciados"),#REF!,""),"")</f>
        <v/>
      </c>
      <c r="LL20" s="75" t="e">
        <f>IF(LK20=#REF!,#REF!,"")</f>
        <v>#REF!</v>
      </c>
      <c r="LM20" s="75" t="e">
        <f>IF(LK20=#REF!,#REF!,"")</f>
        <v>#REF!</v>
      </c>
      <c r="LN20" s="91" t="str">
        <f>IFERROR(IF(AND(LM20="mas",#REF!=2),#REF!,""),"")</f>
        <v/>
      </c>
      <c r="LO20" s="91" t="str">
        <f>IFERROR(IF(AND(LM20="mas",#REF!=2),#REF!,""),"")</f>
        <v/>
      </c>
      <c r="LP20" s="91" t="str">
        <f>IFERROR(IF(AND(LM20="mas",#REF!=2),#REF!,""),"")</f>
        <v/>
      </c>
      <c r="LQ20" s="91" t="str">
        <f>IFERROR(IF(AND(LM20="mas",#REF!=2),#REF!,""),"")</f>
        <v/>
      </c>
      <c r="LR20" s="91" t="str">
        <f>IFERROR(IF(AND(LM20="mas",#REF!=2),#REF!,""),"")</f>
        <v/>
      </c>
      <c r="LS20" s="77" t="str">
        <f>IFERROR(RANK(LR20,LR:LR,0)+ COUNTIF($LR$15:LR18,LR20),"")</f>
        <v/>
      </c>
      <c r="LU20" s="53" t="str">
        <f>IFERROR(IF(AND(#REF!="fem",#REF!=3,#REF!="iniciados"),#REF!,""),"")</f>
        <v/>
      </c>
      <c r="LV20" s="75" t="e">
        <f>IF(LU20=#REF!,#REF!,"")</f>
        <v>#REF!</v>
      </c>
      <c r="LW20" s="75" t="e">
        <f>IF(LU20=#REF!,#REF!,"")</f>
        <v>#REF!</v>
      </c>
      <c r="LX20" s="53" t="str">
        <f>IFERROR(IF(AND(LW20="fem",#REF!=3),#REF!,""),"")</f>
        <v/>
      </c>
      <c r="LY20" s="91" t="str">
        <f>IFERROR(IF(AND(LW20="fem",#REF!=3),#REF!,""),"")</f>
        <v/>
      </c>
      <c r="LZ20" s="91" t="str">
        <f>IFERROR(IF(AND(LW20="fem",#REF!=3),#REF!,""),"")</f>
        <v/>
      </c>
      <c r="MA20" s="91" t="str">
        <f>IFERROR(IF(AND(LW20="fem",#REF!=3),#REF!,""),"")</f>
        <v/>
      </c>
      <c r="MB20" s="91" t="str">
        <f>IFERROR(IF(AND(LW20="fem",#REF!=3),#REF!,""),"")</f>
        <v/>
      </c>
      <c r="MC20" s="55" t="str">
        <f>IFERROR(RANK(MB20,MB:MB,0)+ COUNTIF($MB$15:MB19,MB20),"")</f>
        <v/>
      </c>
      <c r="ME20" s="91" t="str">
        <f>IFERROR(IF(AND(#REF!="mas",#REF!=3,#REF!="iniciados"),#REF!,""),"")</f>
        <v/>
      </c>
      <c r="MF20" s="75" t="e">
        <f>IF(ME20=#REF!,#REF!,"")</f>
        <v>#REF!</v>
      </c>
      <c r="MG20" s="75" t="e">
        <f>IF(ME20=#REF!,#REF!,"")</f>
        <v>#REF!</v>
      </c>
      <c r="MH20" s="91" t="str">
        <f>IFERROR(IF(AND(MG20="mas",#REF!=3),#REF!,""),"")</f>
        <v/>
      </c>
      <c r="MI20" s="91" t="str">
        <f>IFERROR(IF(AND(MG20="mas",#REF!=3),#REF!,""),"")</f>
        <v/>
      </c>
      <c r="MJ20" s="91" t="str">
        <f>IFERROR(IF(AND(MG20="mas",#REF!=3),#REF!,""),"")</f>
        <v/>
      </c>
      <c r="MK20" s="91" t="str">
        <f>IFERROR(IF(AND(MG20="mas",#REF!=3),#REF!,""),"")</f>
        <v/>
      </c>
      <c r="ML20" s="91" t="str">
        <f>IFERROR(IF(AND(MG20="mas",#REF!=3),#REF!,""),"")</f>
        <v/>
      </c>
      <c r="MM20" s="55" t="str">
        <f>IFERROR(RANK(ML20,ML:ML,0)+ COUNTIF($ML$15:ML19,ML20),"")</f>
        <v/>
      </c>
      <c r="MO20" s="91" t="str">
        <f>IFERROR(IF(AND(#REF!="fem",#REF!=3,#REF!="juvenis"),#REF!,""),"")</f>
        <v/>
      </c>
      <c r="MP20" s="75" t="e">
        <f>IF(MO20=#REF!,#REF!,"")</f>
        <v>#REF!</v>
      </c>
      <c r="MQ20" s="75" t="e">
        <f>IF(MO20=#REF!,#REF!,"")</f>
        <v>#REF!</v>
      </c>
      <c r="MR20" s="91" t="str">
        <f>IFERROR(IF(AND(MQ20="fem",#REF!=3),#REF!,""),"")</f>
        <v/>
      </c>
      <c r="MS20" s="91" t="str">
        <f>IFERROR(IF(AND(MQ20="fem",#REF!=3),#REF!,""),"")</f>
        <v/>
      </c>
      <c r="MT20" s="91" t="str">
        <f>IFERROR(IF(AND(MQ20="fem",#REF!=3),#REF!,""),"")</f>
        <v/>
      </c>
      <c r="MU20" s="91" t="str">
        <f>IFERROR(IF(AND(MQ20="fem",#REF!=3),#REF!,""),"")</f>
        <v/>
      </c>
      <c r="MV20" s="91" t="str">
        <f>IFERROR(IF(AND(MQ20="fem",#REF!=3),#REF!,""),"")</f>
        <v/>
      </c>
      <c r="MW20" s="55" t="str">
        <f>IFERROR(RANK(MV20,MV:MV,0)+ COUNTIF($MV$15:MV19,MV20),"")</f>
        <v/>
      </c>
      <c r="MY20" s="91" t="str">
        <f>IFERROR(IF(AND(#REF!="mas",#REF!=3,#REF!="juvenis"),#REF!,""),"")</f>
        <v/>
      </c>
      <c r="MZ20" s="75" t="e">
        <f>IF(MY20=#REF!,#REF!,"")</f>
        <v>#REF!</v>
      </c>
      <c r="NA20" s="75" t="e">
        <f>IF(MY20=#REF!,#REF!,"")</f>
        <v>#REF!</v>
      </c>
      <c r="NB20" s="91" t="str">
        <f>IFERROR(IF(AND(NA20="mas",#REF!=3),#REF!,""),"")</f>
        <v/>
      </c>
      <c r="NC20" s="91" t="str">
        <f>IFERROR(IF(AND(NA20="mas",#REF!=3),#REF!,""),"")</f>
        <v/>
      </c>
      <c r="ND20" s="91" t="str">
        <f>IFERROR(IF(AND(NA20="mas",#REF!=3),#REF!,""),"")</f>
        <v/>
      </c>
      <c r="NE20" s="91" t="str">
        <f>IFERROR(IF(AND(NA20="mas",#REF!=3),#REF!,""),"")</f>
        <v/>
      </c>
      <c r="NF20" s="91" t="str">
        <f>IFERROR(IF(AND(NA20="mas",#REF!=3),#REF!,""),"")</f>
        <v/>
      </c>
      <c r="NG20" s="55" t="str">
        <f>IFERROR(RANK(NF20,NF:NF,0)+ COUNTIF($NF$15:NF19,NF20),"")</f>
        <v/>
      </c>
      <c r="NI20" s="91" t="str">
        <f>IFERROR(IF(AND(#REF!="fem",#REF!=2,#REF!="juvenis"),#REF!,""),"")</f>
        <v/>
      </c>
      <c r="NJ20" s="75" t="e">
        <f>IF(NI20=#REF!,#REF!,"")</f>
        <v>#REF!</v>
      </c>
      <c r="NK20" s="75" t="e">
        <f>IF(NI20=#REF!,#REF!,"")</f>
        <v>#REF!</v>
      </c>
      <c r="NL20" s="91" t="str">
        <f>IFERROR(IF(AND(NK20="fem",#REF!=2),#REF!,""),"")</f>
        <v/>
      </c>
      <c r="NM20" s="91" t="str">
        <f>IFERROR(IF(AND(NK20="fem",#REF!=2),#REF!,""),"")</f>
        <v/>
      </c>
      <c r="NN20" s="91" t="str">
        <f>IFERROR(IF(AND(NK20="fem",#REF!=2),#REF!,""),"")</f>
        <v/>
      </c>
      <c r="NO20" s="91" t="str">
        <f>IFERROR(IF(AND(NK20="fem",#REF!=2),#REF!,""),"")</f>
        <v/>
      </c>
      <c r="NP20" s="91" t="str">
        <f>IFERROR(IF(AND(NK20="fem",#REF!=2),#REF!,""),"")</f>
        <v/>
      </c>
      <c r="NQ20" s="77" t="str">
        <f>IFERROR(RANK(NP20,NP:NP,0)+ COUNTIF($NP$15:NP19,NP20),"")</f>
        <v/>
      </c>
      <c r="NS20" s="91" t="str">
        <f>IFERROR(IF(AND(#REF!="mas",#REF!=2,#REF!="juvenis"),#REF!,""),"")</f>
        <v/>
      </c>
      <c r="NT20" s="75" t="e">
        <f>IF(NS20=#REF!,#REF!,"")</f>
        <v>#REF!</v>
      </c>
      <c r="NU20" s="75" t="e">
        <f>IF(NS20=#REF!,#REF!,"")</f>
        <v>#REF!</v>
      </c>
      <c r="NV20" s="91" t="str">
        <f>IFERROR(IF(AND(NU20="mas",#REF!=2),#REF!,""),"")</f>
        <v/>
      </c>
      <c r="NW20" s="91" t="str">
        <f>IFERROR(IF(AND(NU20="mas",#REF!=2),#REF!,""),"")</f>
        <v/>
      </c>
      <c r="NX20" s="91" t="str">
        <f>IFERROR(IF(AND(NU20="mas",#REF!=2),#REF!,""),"")</f>
        <v/>
      </c>
      <c r="NY20" s="91" t="str">
        <f>IFERROR(IF(AND(NU20="mas",#REF!=2),#REF!,""),"")</f>
        <v/>
      </c>
      <c r="NZ20" s="91" t="str">
        <f>IFERROR(IF(AND(NU20="mas",#REF!=2),#REF!,""),"")</f>
        <v/>
      </c>
      <c r="OA20" s="55" t="str">
        <f>IFERROR(RANK(NZ20,NZ:NZ,0)+ COUNTIF($NZ$15:NZ19,NZ20),"")</f>
        <v/>
      </c>
      <c r="OC20" s="91" t="str">
        <f>IFERROR(IF(AND(#REF!="fem",#REF!=2,#REF!="juniores"),#REF!,""),"")</f>
        <v/>
      </c>
      <c r="OD20" s="75" t="e">
        <f>IF(OC20=#REF!,#REF!,"")</f>
        <v>#REF!</v>
      </c>
      <c r="OE20" s="75" t="e">
        <f>IF(OC20=#REF!,#REF!,"")</f>
        <v>#REF!</v>
      </c>
      <c r="OF20" s="91" t="str">
        <f>IFERROR(IF(AND(OE20="fem",#REF!=2),#REF!,""),"")</f>
        <v/>
      </c>
      <c r="OG20" s="91" t="str">
        <f>IFERROR(IF(AND(OE20="fem",#REF!=2),#REF!,""),"")</f>
        <v/>
      </c>
      <c r="OH20" s="91" t="str">
        <f>IFERROR(IF(AND(OE20="fem",#REF!=2),#REF!,""),"")</f>
        <v/>
      </c>
      <c r="OI20" s="91" t="str">
        <f>IFERROR(IF(AND(OE20="fem",#REF!=2),#REF!,""),"")</f>
        <v/>
      </c>
      <c r="OJ20" s="91" t="str">
        <f>IFERROR(IF(AND(OE20="fem",#REF!=2),#REF!,""),"")</f>
        <v/>
      </c>
      <c r="OK20" s="77" t="str">
        <f>IFERROR(RANK(OJ20,OJ:OJ,0)+ COUNTIF($NZ$15:OJ18,OJ20),"")</f>
        <v/>
      </c>
      <c r="OM20" s="91" t="str">
        <f>IFERROR(IF(AND(#REF!="mas",#REF!=2,#REF!="juniores"),#REF!,""),"")</f>
        <v/>
      </c>
      <c r="ON20" s="75" t="e">
        <f>IF(OM20=#REF!,#REF!,"")</f>
        <v>#REF!</v>
      </c>
      <c r="OO20" s="75" t="e">
        <f>IF(OM20=#REF!,#REF!,"")</f>
        <v>#REF!</v>
      </c>
      <c r="OP20" s="91" t="str">
        <f>IFERROR(IF(AND(OO20="mas",#REF!=2),#REF!,""),"")</f>
        <v/>
      </c>
      <c r="OQ20" s="91" t="str">
        <f>IFERROR(IF(AND(OO20="mas",#REF!=2),#REF!,""),"")</f>
        <v/>
      </c>
      <c r="OR20" s="91" t="str">
        <f>IFERROR(IF(AND(OO20="mas",#REF!=2),#REF!,""),"")</f>
        <v/>
      </c>
      <c r="OS20" s="91" t="str">
        <f>IFERROR(IF(AND(OO20="mas",#REF!=2),#REF!,""),"")</f>
        <v/>
      </c>
      <c r="OT20" s="91" t="str">
        <f>IFERROR(IF(AND(OO20="mas",#REF!=2),#REF!,""),"")</f>
        <v/>
      </c>
      <c r="OU20" s="77" t="str">
        <f>IFERROR(RANK(OT20,OT:OT,0)+ COUNTIF($NZ$15:OT18,OT20),"")</f>
        <v/>
      </c>
      <c r="OW20" s="91" t="str">
        <f>IFERROR(IF(AND(#REF!="fem",#REF!=3,#REF!="juniores"),#REF!,""),"")</f>
        <v/>
      </c>
      <c r="OX20" s="75" t="e">
        <f>IF(OW20=#REF!,#REF!,"")</f>
        <v>#REF!</v>
      </c>
      <c r="OY20" s="75" t="e">
        <f>IF(OW20=#REF!,#REF!,"")</f>
        <v>#REF!</v>
      </c>
      <c r="OZ20" s="91" t="str">
        <f>IFERROR(IF(AND(OY20="fem",#REF!=3),#REF!,""),"")</f>
        <v/>
      </c>
      <c r="PA20" s="91" t="str">
        <f>IFERROR(IF(AND(OY20="fem",#REF!=3),#REF!,""),"")</f>
        <v/>
      </c>
      <c r="PB20" s="91" t="str">
        <f>IFERROR(IF(AND(OY20="fem",#REF!=3),#REF!,""),"")</f>
        <v/>
      </c>
      <c r="PC20" s="91" t="str">
        <f>IFERROR(IF(AND(OY20="fem",#REF!=3),#REF!,""),"")</f>
        <v/>
      </c>
      <c r="PD20" s="91" t="str">
        <f>IFERROR(IF(AND(OY20="fem",#REF!=3),#REF!,""),"")</f>
        <v/>
      </c>
      <c r="PE20" s="77" t="str">
        <f>IFERROR(RANK(PD20,PD:PD,0)+ COUNTIF($NZ$15:PD18,PD20),"")</f>
        <v/>
      </c>
      <c r="PG20" s="91" t="str">
        <f>IFERROR(IF(AND(#REF!="mas",#REF!=3,#REF!="juniores"),#REF!,""),"")</f>
        <v/>
      </c>
      <c r="PH20" s="75" t="e">
        <f>IF(PG20=#REF!,#REF!,"")</f>
        <v>#REF!</v>
      </c>
      <c r="PI20" s="75" t="e">
        <f>IF(PG20=#REF!,#REF!,"")</f>
        <v>#REF!</v>
      </c>
      <c r="PJ20" s="91" t="str">
        <f>IFERROR(IF(AND(PI20="mas",#REF!=3),#REF!,""),"")</f>
        <v/>
      </c>
      <c r="PK20" s="91" t="str">
        <f>IFERROR(IF(AND(PI20="mas",#REF!=3),#REF!,""),"")</f>
        <v/>
      </c>
      <c r="PL20" s="91" t="str">
        <f>IFERROR(IF(AND(PI20="mas",#REF!=3),#REF!,""),"")</f>
        <v/>
      </c>
      <c r="PM20" s="91" t="str">
        <f>IFERROR(IF(AND(PI20="mas",#REF!=3),#REF!,""),"")</f>
        <v/>
      </c>
      <c r="PN20" s="91" t="str">
        <f>IFERROR(IF(AND(PI20="mas",#REF!=3),#REF!,""),"")</f>
        <v/>
      </c>
      <c r="PO20" s="77" t="str">
        <f>IFERROR(RANK(PN20,PN:PN,0)+ COUNTIF($NZ$15:PN18,PN20),"")</f>
        <v/>
      </c>
    </row>
    <row r="21" spans="2:431" s="73" customFormat="1" ht="18.75" customHeight="1" x14ac:dyDescent="0.3">
      <c r="B21" s="74" t="str">
        <f t="shared" si="0"/>
        <v/>
      </c>
      <c r="C21" s="74" t="str">
        <f t="shared" si="1"/>
        <v/>
      </c>
      <c r="D21" s="75" t="str">
        <f t="shared" si="2"/>
        <v/>
      </c>
      <c r="E21" s="76" t="str">
        <f t="shared" si="3"/>
        <v/>
      </c>
      <c r="F21" s="118" t="str">
        <f t="shared" si="4"/>
        <v/>
      </c>
      <c r="G21" s="118" t="str">
        <f t="shared" si="5"/>
        <v/>
      </c>
      <c r="H21" s="118" t="str">
        <f t="shared" si="6"/>
        <v/>
      </c>
      <c r="I21" s="119" t="str">
        <f t="shared" si="7"/>
        <v/>
      </c>
      <c r="J21" s="77">
        <v>5</v>
      </c>
      <c r="K21" s="78"/>
      <c r="L21" s="78"/>
      <c r="M21" s="74" t="str">
        <f t="shared" si="131"/>
        <v/>
      </c>
      <c r="N21" s="74" t="str">
        <f t="shared" si="8"/>
        <v/>
      </c>
      <c r="O21" s="75" t="str">
        <f t="shared" si="9"/>
        <v/>
      </c>
      <c r="P21" s="75" t="str">
        <f t="shared" si="10"/>
        <v/>
      </c>
      <c r="Q21" s="75" t="str">
        <f t="shared" ref="Q21:Q52" si="155">IFERROR(INDEX($IN$18:$IN$72,MATCH($U21,$IQ$17:$IQ$72,0)),"")</f>
        <v/>
      </c>
      <c r="R21" s="75" t="str">
        <f t="shared" ref="R21:R52" si="156">IFERROR(INDEX($IO$17:$IO$72,MATCH($U21,$IQ$17:$IQ$72,0)),"")</f>
        <v/>
      </c>
      <c r="S21" s="75" t="str">
        <f>IFERROR(INDEX(#REF!,MATCH($U21,$IQ$17:$IQ$72,0)),"")</f>
        <v/>
      </c>
      <c r="T21" s="75" t="str">
        <f t="shared" si="11"/>
        <v/>
      </c>
      <c r="U21" s="77">
        <v>5</v>
      </c>
      <c r="V21" s="79"/>
      <c r="X21" s="80" t="str">
        <f t="shared" si="12"/>
        <v/>
      </c>
      <c r="Y21" s="80" t="str">
        <f t="shared" si="13"/>
        <v/>
      </c>
      <c r="Z21" s="76" t="str">
        <f t="shared" si="14"/>
        <v/>
      </c>
      <c r="AA21" s="76" t="str">
        <f t="shared" si="15"/>
        <v/>
      </c>
      <c r="AB21" s="118" t="str">
        <f t="shared" si="16"/>
        <v/>
      </c>
      <c r="AC21" s="118" t="str">
        <f t="shared" si="17"/>
        <v/>
      </c>
      <c r="AD21" s="118" t="str">
        <f t="shared" si="18"/>
        <v/>
      </c>
      <c r="AE21" s="118" t="str">
        <f t="shared" si="19"/>
        <v/>
      </c>
      <c r="AF21" s="77">
        <v>5</v>
      </c>
      <c r="AG21" s="78"/>
      <c r="AH21" s="78"/>
      <c r="AI21" s="80" t="str">
        <f t="shared" si="20"/>
        <v/>
      </c>
      <c r="AJ21" s="80" t="str">
        <f t="shared" si="21"/>
        <v/>
      </c>
      <c r="AK21" s="80" t="str">
        <f t="shared" si="22"/>
        <v/>
      </c>
      <c r="AL21" s="80" t="str">
        <f t="shared" si="23"/>
        <v/>
      </c>
      <c r="AM21" s="80" t="str">
        <f t="shared" si="24"/>
        <v/>
      </c>
      <c r="AN21" s="80" t="str">
        <f t="shared" si="25"/>
        <v/>
      </c>
      <c r="AO21" s="80" t="str">
        <f t="shared" si="154"/>
        <v/>
      </c>
      <c r="AP21" s="80" t="str">
        <f t="shared" si="153"/>
        <v/>
      </c>
      <c r="AQ21" s="77">
        <v>5</v>
      </c>
      <c r="AR21" s="79"/>
      <c r="AT21" s="146" t="str">
        <f t="shared" si="132"/>
        <v/>
      </c>
      <c r="AU21" s="146" t="str">
        <f t="shared" si="133"/>
        <v/>
      </c>
      <c r="AV21" s="146" t="str">
        <f t="shared" si="134"/>
        <v/>
      </c>
      <c r="AW21" s="147" t="str">
        <f t="shared" si="135"/>
        <v/>
      </c>
      <c r="AX21" s="148" t="str">
        <f t="shared" si="136"/>
        <v/>
      </c>
      <c r="AY21" s="148" t="str">
        <f t="shared" si="137"/>
        <v/>
      </c>
      <c r="AZ21" s="148" t="str">
        <f t="shared" si="138"/>
        <v/>
      </c>
      <c r="BA21" s="148" t="str">
        <f t="shared" si="139"/>
        <v/>
      </c>
      <c r="BB21" s="149">
        <v>5</v>
      </c>
      <c r="BC21" s="78"/>
      <c r="BD21" s="78"/>
      <c r="BE21" s="80" t="str">
        <f t="shared" si="140"/>
        <v/>
      </c>
      <c r="BF21" s="80" t="str">
        <f t="shared" si="26"/>
        <v/>
      </c>
      <c r="BG21" s="80" t="str">
        <f t="shared" si="27"/>
        <v/>
      </c>
      <c r="BH21" s="80" t="str">
        <f t="shared" si="28"/>
        <v/>
      </c>
      <c r="BI21" s="80" t="str">
        <f t="shared" si="29"/>
        <v/>
      </c>
      <c r="BJ21" s="80" t="str">
        <f t="shared" si="30"/>
        <v/>
      </c>
      <c r="BK21" s="80" t="str">
        <f t="shared" si="31"/>
        <v/>
      </c>
      <c r="BL21" s="80" t="str">
        <f t="shared" si="32"/>
        <v/>
      </c>
      <c r="BM21" s="77">
        <v>5</v>
      </c>
      <c r="BN21" s="79"/>
      <c r="BP21" s="80" t="str">
        <f t="shared" si="33"/>
        <v/>
      </c>
      <c r="BQ21" s="80" t="str">
        <f t="shared" si="34"/>
        <v/>
      </c>
      <c r="BR21" s="76" t="str">
        <f t="shared" si="35"/>
        <v/>
      </c>
      <c r="BS21" s="76" t="str">
        <f t="shared" si="36"/>
        <v/>
      </c>
      <c r="BT21" s="118" t="str">
        <f t="shared" si="37"/>
        <v/>
      </c>
      <c r="BU21" s="118" t="str">
        <f t="shared" si="38"/>
        <v/>
      </c>
      <c r="BV21" s="118" t="str">
        <f t="shared" si="39"/>
        <v/>
      </c>
      <c r="BW21" s="118" t="str">
        <f t="shared" si="40"/>
        <v/>
      </c>
      <c r="BX21" s="77">
        <v>5</v>
      </c>
      <c r="BY21" s="78"/>
      <c r="BZ21" s="78"/>
      <c r="CA21" s="80" t="str">
        <f t="shared" si="41"/>
        <v/>
      </c>
      <c r="CB21" s="80" t="str">
        <f t="shared" si="42"/>
        <v/>
      </c>
      <c r="CC21" s="80" t="str">
        <f t="shared" si="42"/>
        <v/>
      </c>
      <c r="CD21" s="76" t="str">
        <f t="shared" si="43"/>
        <v/>
      </c>
      <c r="CE21" s="118" t="str">
        <f t="shared" si="44"/>
        <v/>
      </c>
      <c r="CF21" s="118" t="str">
        <f t="shared" si="141"/>
        <v/>
      </c>
      <c r="CG21" s="118" t="str">
        <f t="shared" si="142"/>
        <v/>
      </c>
      <c r="CH21" s="117" t="str">
        <f t="shared" si="143"/>
        <v/>
      </c>
      <c r="CI21" s="77">
        <v>5</v>
      </c>
      <c r="CJ21" s="79"/>
      <c r="CL21" s="80" t="str">
        <f t="shared" si="45"/>
        <v/>
      </c>
      <c r="CM21" s="80" t="str">
        <f t="shared" si="46"/>
        <v/>
      </c>
      <c r="CN21" s="76" t="str">
        <f t="shared" si="47"/>
        <v/>
      </c>
      <c r="CO21" s="76" t="str">
        <f t="shared" si="48"/>
        <v/>
      </c>
      <c r="CP21" s="118" t="str">
        <f t="shared" si="49"/>
        <v/>
      </c>
      <c r="CQ21" s="118" t="str">
        <f t="shared" si="50"/>
        <v/>
      </c>
      <c r="CR21" s="118" t="str">
        <f t="shared" si="51"/>
        <v/>
      </c>
      <c r="CS21" s="118" t="str">
        <f t="shared" si="144"/>
        <v/>
      </c>
      <c r="CT21" s="77">
        <v>5</v>
      </c>
      <c r="CU21" s="78"/>
      <c r="CV21" s="78"/>
      <c r="CW21" s="80" t="str">
        <f t="shared" si="52"/>
        <v/>
      </c>
      <c r="CX21" s="80" t="str">
        <f t="shared" si="53"/>
        <v/>
      </c>
      <c r="CY21" s="76" t="str">
        <f t="shared" si="54"/>
        <v/>
      </c>
      <c r="CZ21" s="76" t="str">
        <f t="shared" si="55"/>
        <v/>
      </c>
      <c r="DA21" s="118" t="str">
        <f t="shared" si="56"/>
        <v/>
      </c>
      <c r="DB21" s="118" t="str">
        <f t="shared" si="57"/>
        <v/>
      </c>
      <c r="DC21" s="118" t="str">
        <f t="shared" si="58"/>
        <v/>
      </c>
      <c r="DD21" s="118" t="str">
        <f t="shared" si="59"/>
        <v/>
      </c>
      <c r="DE21" s="77">
        <v>5</v>
      </c>
      <c r="DF21" s="79"/>
      <c r="DH21" s="115" t="str">
        <f t="shared" si="145"/>
        <v/>
      </c>
      <c r="DI21" s="115" t="str">
        <f t="shared" si="146"/>
        <v/>
      </c>
      <c r="DJ21" s="121" t="str">
        <f t="shared" si="147"/>
        <v/>
      </c>
      <c r="DK21" s="121" t="str">
        <f t="shared" si="148"/>
        <v/>
      </c>
      <c r="DL21" s="117" t="str">
        <f t="shared" si="149"/>
        <v/>
      </c>
      <c r="DM21" s="117" t="str">
        <f t="shared" si="150"/>
        <v/>
      </c>
      <c r="DN21" s="117" t="str">
        <f t="shared" si="151"/>
        <v/>
      </c>
      <c r="DO21" s="117" t="str">
        <f t="shared" si="152"/>
        <v/>
      </c>
      <c r="DP21" s="77">
        <v>5</v>
      </c>
      <c r="DQ21" s="78"/>
      <c r="DR21" s="78"/>
      <c r="DS21" s="115" t="str">
        <f t="shared" si="60"/>
        <v/>
      </c>
      <c r="DT21" s="115" t="str">
        <f t="shared" si="61"/>
        <v/>
      </c>
      <c r="DU21" s="115" t="str">
        <f t="shared" si="62"/>
        <v/>
      </c>
      <c r="DV21" s="115" t="str">
        <f t="shared" si="63"/>
        <v/>
      </c>
      <c r="DW21" s="117" t="str">
        <f t="shared" si="64"/>
        <v/>
      </c>
      <c r="DX21" s="117" t="str">
        <f t="shared" si="65"/>
        <v/>
      </c>
      <c r="DY21" s="117" t="str">
        <f t="shared" si="65"/>
        <v/>
      </c>
      <c r="DZ21" s="117" t="str">
        <f t="shared" si="66"/>
        <v/>
      </c>
      <c r="EA21" s="77">
        <v>5</v>
      </c>
      <c r="EB21" s="79"/>
      <c r="EC21" s="81"/>
      <c r="ED21" s="80" t="str">
        <f t="shared" si="67"/>
        <v/>
      </c>
      <c r="EE21" s="80" t="str">
        <f t="shared" si="68"/>
        <v/>
      </c>
      <c r="EF21" s="80" t="str">
        <f t="shared" si="69"/>
        <v/>
      </c>
      <c r="EG21" s="82" t="str">
        <f t="shared" si="70"/>
        <v/>
      </c>
      <c r="EH21" s="118" t="str">
        <f t="shared" si="71"/>
        <v/>
      </c>
      <c r="EI21" s="118" t="str">
        <f t="shared" si="72"/>
        <v/>
      </c>
      <c r="EJ21" s="118" t="str">
        <f t="shared" si="73"/>
        <v/>
      </c>
      <c r="EK21" s="118" t="str">
        <f t="shared" si="74"/>
        <v/>
      </c>
      <c r="EL21" s="82">
        <v>5</v>
      </c>
      <c r="EM21" s="78"/>
      <c r="EN21" s="78"/>
      <c r="EO21" s="80" t="str">
        <f t="shared" si="75"/>
        <v/>
      </c>
      <c r="EP21" s="80" t="str">
        <f t="shared" si="76"/>
        <v/>
      </c>
      <c r="EQ21" s="80" t="str">
        <f t="shared" si="77"/>
        <v/>
      </c>
      <c r="ER21" s="80" t="str">
        <f t="shared" si="78"/>
        <v/>
      </c>
      <c r="ES21" s="80" t="str">
        <f t="shared" si="79"/>
        <v/>
      </c>
      <c r="ET21" s="80" t="str">
        <f t="shared" si="80"/>
        <v/>
      </c>
      <c r="EU21" s="80" t="str">
        <f t="shared" si="81"/>
        <v/>
      </c>
      <c r="EV21" s="80" t="str">
        <f t="shared" si="82"/>
        <v/>
      </c>
      <c r="EW21" s="77">
        <v>5</v>
      </c>
      <c r="EX21" s="78"/>
      <c r="EY21" s="81"/>
      <c r="EZ21" s="80" t="str">
        <f t="shared" si="83"/>
        <v/>
      </c>
      <c r="FA21" s="80" t="str">
        <f t="shared" si="84"/>
        <v/>
      </c>
      <c r="FB21" s="76" t="str">
        <f t="shared" si="85"/>
        <v/>
      </c>
      <c r="FC21" s="76" t="str">
        <f t="shared" si="86"/>
        <v/>
      </c>
      <c r="FD21" s="118" t="str">
        <f t="shared" si="87"/>
        <v/>
      </c>
      <c r="FE21" s="118" t="str">
        <f t="shared" si="88"/>
        <v/>
      </c>
      <c r="FF21" s="118" t="str">
        <f t="shared" si="89"/>
        <v/>
      </c>
      <c r="FG21" s="118" t="str">
        <f t="shared" si="90"/>
        <v/>
      </c>
      <c r="FH21" s="82">
        <v>5</v>
      </c>
      <c r="FI21" s="78"/>
      <c r="FJ21" s="78"/>
      <c r="FK21" s="80" t="str">
        <f t="shared" si="91"/>
        <v/>
      </c>
      <c r="FL21" s="80" t="str">
        <f t="shared" si="92"/>
        <v/>
      </c>
      <c r="FM21" s="76" t="str">
        <f t="shared" si="93"/>
        <v/>
      </c>
      <c r="FN21" s="76" t="str">
        <f t="shared" si="94"/>
        <v/>
      </c>
      <c r="FO21" s="118" t="str">
        <f t="shared" si="95"/>
        <v/>
      </c>
      <c r="FP21" s="118" t="str">
        <f t="shared" si="96"/>
        <v/>
      </c>
      <c r="FQ21" s="118" t="str">
        <f t="shared" si="97"/>
        <v/>
      </c>
      <c r="FR21" s="118" t="str">
        <f t="shared" si="98"/>
        <v/>
      </c>
      <c r="FS21" s="77">
        <v>5</v>
      </c>
      <c r="FT21" s="78"/>
      <c r="FU21" s="81"/>
      <c r="FV21" s="80" t="str">
        <f t="shared" si="99"/>
        <v/>
      </c>
      <c r="FW21" s="80" t="str">
        <f t="shared" si="100"/>
        <v/>
      </c>
      <c r="FX21" s="80" t="str">
        <f t="shared" si="101"/>
        <v/>
      </c>
      <c r="FY21" s="80" t="str">
        <f t="shared" si="102"/>
        <v/>
      </c>
      <c r="FZ21" s="80" t="str">
        <f t="shared" si="103"/>
        <v/>
      </c>
      <c r="GA21" s="80" t="str">
        <f t="shared" si="104"/>
        <v/>
      </c>
      <c r="GB21" s="80" t="str">
        <f t="shared" si="105"/>
        <v/>
      </c>
      <c r="GC21" s="80" t="str">
        <f t="shared" si="106"/>
        <v/>
      </c>
      <c r="GD21" s="82">
        <v>5</v>
      </c>
      <c r="GE21" s="78"/>
      <c r="GF21" s="78"/>
      <c r="GG21" s="80" t="str">
        <f t="shared" si="107"/>
        <v/>
      </c>
      <c r="GH21" s="80" t="str">
        <f t="shared" si="108"/>
        <v/>
      </c>
      <c r="GI21" s="80" t="str">
        <f t="shared" si="109"/>
        <v/>
      </c>
      <c r="GJ21" s="80" t="str">
        <f t="shared" si="110"/>
        <v/>
      </c>
      <c r="GK21" s="80" t="str">
        <f t="shared" si="111"/>
        <v/>
      </c>
      <c r="GL21" s="80" t="str">
        <f t="shared" si="112"/>
        <v/>
      </c>
      <c r="GM21" s="80" t="str">
        <f t="shared" si="113"/>
        <v/>
      </c>
      <c r="GN21" s="80" t="str">
        <f t="shared" si="114"/>
        <v/>
      </c>
      <c r="GO21" s="77">
        <v>5</v>
      </c>
      <c r="GP21" s="78"/>
      <c r="GQ21" s="81"/>
      <c r="GR21" s="80" t="str">
        <f t="shared" si="115"/>
        <v/>
      </c>
      <c r="GS21" s="80" t="str">
        <f t="shared" si="116"/>
        <v/>
      </c>
      <c r="GT21" s="80" t="str">
        <f t="shared" si="117"/>
        <v/>
      </c>
      <c r="GU21" s="80" t="str">
        <f t="shared" si="118"/>
        <v/>
      </c>
      <c r="GV21" s="80" t="str">
        <f t="shared" si="119"/>
        <v/>
      </c>
      <c r="GW21" s="80" t="str">
        <f t="shared" si="120"/>
        <v/>
      </c>
      <c r="GX21" s="80" t="str">
        <f t="shared" si="121"/>
        <v/>
      </c>
      <c r="GY21" s="80" t="str">
        <f t="shared" si="122"/>
        <v/>
      </c>
      <c r="GZ21" s="82">
        <v>5</v>
      </c>
      <c r="HA21" s="78"/>
      <c r="HB21" s="78"/>
      <c r="HC21" s="80" t="str">
        <f t="shared" si="123"/>
        <v/>
      </c>
      <c r="HD21" s="80" t="str">
        <f t="shared" si="124"/>
        <v/>
      </c>
      <c r="HE21" s="80" t="str">
        <f t="shared" si="125"/>
        <v/>
      </c>
      <c r="HF21" s="80" t="str">
        <f t="shared" si="126"/>
        <v/>
      </c>
      <c r="HG21" s="80" t="str">
        <f t="shared" si="127"/>
        <v/>
      </c>
      <c r="HH21" s="80" t="str">
        <f t="shared" si="128"/>
        <v/>
      </c>
      <c r="HI21" s="80" t="str">
        <f t="shared" si="129"/>
        <v/>
      </c>
      <c r="HJ21" s="80" t="str">
        <f t="shared" si="130"/>
        <v/>
      </c>
      <c r="HK21" s="77">
        <v>5</v>
      </c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90"/>
      <c r="HY21" s="91" t="str">
        <f>IFERROR(IF(AND(#REF!="FEM",#REF!=1,#REF!="infantis"),#REF!,""),"")</f>
        <v/>
      </c>
      <c r="HZ21" s="75" t="e">
        <f>IF($HY21=#REF!,#REF!,"")</f>
        <v>#REF!</v>
      </c>
      <c r="IA21" s="75" t="e">
        <f>IF($HY21=#REF!,#REF!,"")</f>
        <v>#REF!</v>
      </c>
      <c r="IB21" s="75" t="e">
        <f>IF($IA21=#REF!,#REF!,"")</f>
        <v>#REF!</v>
      </c>
      <c r="IC21" s="91" t="str">
        <f>IFERROR(IF(AND($IA21="fem",#REF!=1,#REF!="infantis"),#REF!,""),"")</f>
        <v/>
      </c>
      <c r="ID21" s="91" t="str">
        <f>IFERROR(IF(AND($IA21="fem",#REF!=1,#REF!="infantis"),#REF!,""),"")</f>
        <v/>
      </c>
      <c r="IE21" s="91" t="str">
        <f>IFERROR(IF(AND($IA21="fem",#REF!=1,#REF!="infantis"),#REF!,""),"")</f>
        <v/>
      </c>
      <c r="IF21" s="75" t="e">
        <f>IF($IB21=#REF!,#REF!,"")</f>
        <v>#REF!</v>
      </c>
      <c r="IG21" s="55" t="str">
        <f>IFERROR(RANK(IF21,IF:IF,0)+ COUNTIF($IF$15:IF20,IF21),"")</f>
        <v/>
      </c>
      <c r="II21" s="91" t="str">
        <f>IFERROR(IF(AND(#REF!="mas",#REF!=1,#REF!="infantis"),#REF!,""),"")</f>
        <v/>
      </c>
      <c r="IJ21" s="75" t="e">
        <f>IF($II21=#REF!,#REF!,"")</f>
        <v>#REF!</v>
      </c>
      <c r="IK21" s="75" t="e">
        <f>IF($II21=#REF!,#REF!,"")</f>
        <v>#REF!</v>
      </c>
      <c r="IL21" s="91" t="str">
        <f>IFERROR(IF(AND($IK21="mas",#REF!=1),#REF!,""),"")</f>
        <v/>
      </c>
      <c r="IM21" s="91" t="str">
        <f>IFERROR(IF(AND($IK21="mas",#REF!=1,#REF!="infantis"),#REF!,""),"")</f>
        <v/>
      </c>
      <c r="IN21" s="91" t="str">
        <f>IFERROR(IF(AND($IK21="mas",#REF!=1,#REF!="infantis"),#REF!,""),"")</f>
        <v/>
      </c>
      <c r="IO21" s="91" t="str">
        <f>IFERROR(IF(AND($IK21="mas",#REF!=1,#REF!="infantis"),#REF!,""),"")</f>
        <v/>
      </c>
      <c r="IP21" s="91" t="str">
        <f>IFERROR(IF(AND($IK21="mas",#REF!=1),#REF!,""),"")</f>
        <v/>
      </c>
      <c r="IQ21" s="55" t="str">
        <f>IFERROR(RANK(IP21,IP:IP,0)+ COUNTIF($IQ$11:IQ16,IP21),"")</f>
        <v/>
      </c>
      <c r="IS21" s="91" t="str">
        <f>IFERROR(IF(AND(#REF!="FEM",#REF!=2,#REF!="infantis"),#REF!,""),"")</f>
        <v/>
      </c>
      <c r="IT21" s="75" t="e">
        <f>IF(IS21=#REF!,#REF!,"")</f>
        <v>#REF!</v>
      </c>
      <c r="IU21" s="75" t="e">
        <f>IF(IS21=#REF!,#REF!,"")</f>
        <v>#REF!</v>
      </c>
      <c r="IV21" s="91" t="str">
        <f>IFERROR(IF(AND(IU21="fem",#REF!=2),#REF!,""),"")</f>
        <v/>
      </c>
      <c r="IW21" s="91" t="str">
        <f>IFERROR(IF(AND(IU21="fem",#REF!=2),#REF!,""),"")</f>
        <v/>
      </c>
      <c r="IX21" s="91" t="str">
        <f>IFERROR(IF(AND(IU21="fem",#REF!=2),#REF!,""),"")</f>
        <v/>
      </c>
      <c r="IY21" s="91" t="str">
        <f>IFERROR(IF(AND(IU21="fem",#REF!=2),#REF!,""),"")</f>
        <v/>
      </c>
      <c r="IZ21" s="91" t="str">
        <f>IFERROR(IF(AND(IU21="fem",#REF!=2),#REF!,""),"")</f>
        <v/>
      </c>
      <c r="JA21" s="77" t="str">
        <f>IFERROR(RANK(IZ21,IZ:IZ,0)+ COUNTIF($IZ$15:$IZ20,IZ21),"")</f>
        <v/>
      </c>
      <c r="JC21" s="91" t="str">
        <f>IFERROR(IF(AND(#REF!="mas",#REF!=2,#REF!="infantis"),#REF!,""),"")</f>
        <v/>
      </c>
      <c r="JD21" s="75" t="e">
        <f>IF(JC21=#REF!,#REF!,"")</f>
        <v>#REF!</v>
      </c>
      <c r="JE21" s="75" t="e">
        <f>IF(JC21=#REF!,#REF!,"")</f>
        <v>#REF!</v>
      </c>
      <c r="JF21" s="91" t="str">
        <f>IFERROR(IF(AND(JE21="mas",#REF!=2),#REF!,""),"")</f>
        <v/>
      </c>
      <c r="JG21" s="91" t="str">
        <f>IFERROR(IF(AND(JE21="mas",#REF!=2),#REF!,""),"")</f>
        <v/>
      </c>
      <c r="JH21" s="91" t="str">
        <f>IFERROR(IF(AND(JE21="mas",#REF!=2),#REF!,""),"")</f>
        <v/>
      </c>
      <c r="JI21" s="91" t="str">
        <f>IFERROR(IF(AND(JE21="mas",#REF!=2),#REF!,""),"")</f>
        <v/>
      </c>
      <c r="JJ21" s="91" t="str">
        <f>IFERROR(IF(AND(JE21="mas",#REF!=2),#REF!,""),"")</f>
        <v/>
      </c>
      <c r="JK21" s="77" t="str">
        <f>IFERROR(RANK(JJ21,JJ:JJ,0)+ COUNTIF($JJ$15:$JJ20,JJ21),"")</f>
        <v/>
      </c>
      <c r="JM21" s="53" t="str">
        <f>IFERROR(IF(AND(#REF!="fem",#REF!=3,#REF!="infantis"),#REF!,""),"")</f>
        <v/>
      </c>
      <c r="JN21" s="75" t="e">
        <f>IF($JM21=#REF!,#REF!,"")</f>
        <v>#REF!</v>
      </c>
      <c r="JO21" s="75" t="e">
        <f>IF($JM21=#REF!,#REF!,"")</f>
        <v>#REF!</v>
      </c>
      <c r="JP21" s="75" t="e">
        <f>IF($JO21=#REF!,#REF!,"")</f>
        <v>#REF!</v>
      </c>
      <c r="JQ21" s="75" t="e">
        <f>IF($JP21=#REF!,#REF!,"")</f>
        <v>#REF!</v>
      </c>
      <c r="JR21" s="75" t="e">
        <f>IF($JP21=#REF!,#REF!,"")</f>
        <v>#REF!</v>
      </c>
      <c r="JS21" s="75" t="e">
        <f>IF($JP21=#REF!,#REF!,"")</f>
        <v>#REF!</v>
      </c>
      <c r="JT21" s="75" t="e">
        <f>IF($JP21=#REF!,#REF!,"")</f>
        <v>#REF!</v>
      </c>
      <c r="JU21" s="55" t="str">
        <f>IFERROR(RANK(JT21,JT:JT,0)+ COUNTIF($JT$15:JT20,JT21),"")</f>
        <v/>
      </c>
      <c r="JW21" s="53" t="str">
        <f>IFERROR(IF(AND(#REF!="mas",#REF!=3,#REF!="infantis"),#REF!,""),"")</f>
        <v/>
      </c>
      <c r="JX21" s="54" t="e">
        <f>IF($JW21=#REF!,#REF!,"")</f>
        <v>#REF!</v>
      </c>
      <c r="JY21" s="54" t="e">
        <f>IF($JW21=#REF!,#REF!,"")</f>
        <v>#REF!</v>
      </c>
      <c r="JZ21" s="54" t="e">
        <f>IF($JY21=#REF!,#REF!,"")</f>
        <v>#REF!</v>
      </c>
      <c r="KA21" s="54" t="e">
        <f>IF($JZ21=#REF!,#REF!,"")</f>
        <v>#REF!</v>
      </c>
      <c r="KB21" s="54" t="e">
        <f>IF($JZ21=#REF!,#REF!,"")</f>
        <v>#REF!</v>
      </c>
      <c r="KC21" s="54" t="e">
        <f>IF($JZ21=#REF!,#REF!,"")</f>
        <v>#REF!</v>
      </c>
      <c r="KD21" s="54" t="e">
        <f>IF($JZ21=#REF!,#REF!,"")</f>
        <v>#REF!</v>
      </c>
      <c r="KE21" s="55" t="str">
        <f>IFERROR(RANK(KD21,KD:KD,0)+ COUNTIF($KD$15:KD20,KD21),"")</f>
        <v/>
      </c>
      <c r="KG21" s="91" t="str">
        <f>IFERROR(IF(AND(#REF!="fem",#REF!=1,#REF!="iniciados"),#REF!,""),"")</f>
        <v/>
      </c>
      <c r="KH21" s="75" t="e">
        <f>IF(KG21=#REF!,#REF!,"")</f>
        <v>#REF!</v>
      </c>
      <c r="KI21" s="75" t="e">
        <f>IF(KG21=#REF!,#REF!,"")</f>
        <v>#REF!</v>
      </c>
      <c r="KJ21" s="91" t="str">
        <f>IFERROR(IF(AND(KI21="fem",#REF!=1),#REF!,""),"")</f>
        <v/>
      </c>
      <c r="KK21" s="91" t="str">
        <f>IFERROR(IF(AND(KI21="fem",#REF!=1),#REF!,""),"")</f>
        <v/>
      </c>
      <c r="KL21" s="91" t="str">
        <f>IFERROR(IF(AND(KI21="fem",#REF!=1),#REF!,""),"")</f>
        <v/>
      </c>
      <c r="KM21" s="91" t="str">
        <f>IFERROR(IF(AND(KI21="fem",#REF!=1),#REF!,""),"")</f>
        <v/>
      </c>
      <c r="KN21" s="91" t="str">
        <f>IFERROR(IF(AND(KI21="fem",#REF!=1),#REF!,""),"")</f>
        <v/>
      </c>
      <c r="KO21" s="77" t="str">
        <f>IFERROR(RANK(KN21,KN:KN,0)+ COUNTIF($KN$15:KN20,KN21),"")</f>
        <v/>
      </c>
      <c r="KQ21" s="91" t="str">
        <f>IFERROR(IF(AND(#REF!="mas",#REF!=1,#REF!="iniciados"),#REF!,""),"")</f>
        <v/>
      </c>
      <c r="KR21" s="75" t="e">
        <f>IF(KQ21=#REF!,#REF!,"")</f>
        <v>#REF!</v>
      </c>
      <c r="KS21" s="75" t="e">
        <f>IF(KQ21=#REF!,#REF!,"")</f>
        <v>#REF!</v>
      </c>
      <c r="KT21" s="91" t="str">
        <f>IFERROR(IF(AND(KS21="mas",#REF!=1),#REF!,""),"")</f>
        <v/>
      </c>
      <c r="KU21" s="91" t="str">
        <f>IFERROR(IF(AND(KS21="mas",#REF!=1),#REF!,""),"")</f>
        <v/>
      </c>
      <c r="KV21" s="91" t="str">
        <f>IFERROR(IF(AND(KS21="mas",#REF!=1),#REF!,""),"")</f>
        <v/>
      </c>
      <c r="KW21" s="91" t="str">
        <f>IFERROR(IF(AND(KS21="mas",#REF!=1),#REF!,""),"")</f>
        <v/>
      </c>
      <c r="KX21" s="91" t="str">
        <f>IFERROR(IF(AND(KS21="mas",#REF!=1),#REF!,""),"")</f>
        <v/>
      </c>
      <c r="KY21" s="77" t="str">
        <f>IFERROR(RANK(KX21,KX:KX,0)+ COUNTIF($KX$15:KX20,KX21),"")</f>
        <v/>
      </c>
      <c r="LA21" s="91" t="str">
        <f>IFERROR(IF(AND(#REF!="fem",#REF!=2,#REF!="iniciados"),#REF!,""),"")</f>
        <v/>
      </c>
      <c r="LB21" s="75" t="e">
        <f>IF(LA21=#REF!,#REF!,"")</f>
        <v>#REF!</v>
      </c>
      <c r="LC21" s="75" t="e">
        <f>IF(LA21=#REF!,#REF!,"")</f>
        <v>#REF!</v>
      </c>
      <c r="LD21" s="91" t="str">
        <f>IFERROR(IF(AND(LC21="fem",#REF!=2),#REF!,""),"")</f>
        <v/>
      </c>
      <c r="LE21" s="91" t="str">
        <f>IFERROR(IF(AND(LC21="fem",#REF!=2),#REF!,""),"")</f>
        <v/>
      </c>
      <c r="LF21" s="91" t="str">
        <f>IFERROR(IF(AND(LC21="fem",#REF!=2),#REF!,""),"")</f>
        <v/>
      </c>
      <c r="LG21" s="91" t="str">
        <f>IFERROR(IF(AND(LC21="fem",#REF!=2),#REF!,""),"")</f>
        <v/>
      </c>
      <c r="LH21" s="91" t="str">
        <f>IFERROR(IF(AND(LC21="fem",#REF!=2),#REF!,""),"")</f>
        <v/>
      </c>
      <c r="LI21" s="77" t="str">
        <f>IFERROR(RANK(LH21,LH:LH,0)+ COUNTIF($KX$15:LH20,LH21),"")</f>
        <v/>
      </c>
      <c r="LK21" s="91" t="str">
        <f>IFERROR(IF(AND(#REF!="mas",#REF!=2,#REF!="iniciados"),#REF!,""),"")</f>
        <v/>
      </c>
      <c r="LL21" s="75" t="e">
        <f>IF(LK21=#REF!,#REF!,"")</f>
        <v>#REF!</v>
      </c>
      <c r="LM21" s="75" t="e">
        <f>IF(LK21=#REF!,#REF!,"")</f>
        <v>#REF!</v>
      </c>
      <c r="LN21" s="91" t="str">
        <f>IFERROR(IF(AND(LM21="mas",#REF!=2),#REF!,""),"")</f>
        <v/>
      </c>
      <c r="LO21" s="91" t="str">
        <f>IFERROR(IF(AND(LM21="mas",#REF!=2),#REF!,""),"")</f>
        <v/>
      </c>
      <c r="LP21" s="91" t="str">
        <f>IFERROR(IF(AND(LM21="mas",#REF!=2),#REF!,""),"")</f>
        <v/>
      </c>
      <c r="LQ21" s="91" t="str">
        <f>IFERROR(IF(AND(LM21="mas",#REF!=2),#REF!,""),"")</f>
        <v/>
      </c>
      <c r="LR21" s="91" t="str">
        <f>IFERROR(IF(AND(LM21="mas",#REF!=2),#REF!,""),"")</f>
        <v/>
      </c>
      <c r="LS21" s="77" t="str">
        <f>IFERROR(RANK(LR21,LR:LR,0)+ COUNTIF($LR$15:LR19,LR21),"")</f>
        <v/>
      </c>
      <c r="LU21" s="53" t="str">
        <f>IFERROR(IF(AND(#REF!="fem",#REF!=3,#REF!="iniciados"),#REF!,""),"")</f>
        <v/>
      </c>
      <c r="LV21" s="75" t="e">
        <f>IF(LU21=#REF!,#REF!,"")</f>
        <v>#REF!</v>
      </c>
      <c r="LW21" s="75" t="e">
        <f>IF(LU21=#REF!,#REF!,"")</f>
        <v>#REF!</v>
      </c>
      <c r="LX21" s="53" t="str">
        <f>IFERROR(IF(AND(LW21="fem",#REF!=3),#REF!,""),"")</f>
        <v/>
      </c>
      <c r="LY21" s="91" t="str">
        <f>IFERROR(IF(AND(LW21="fem",#REF!=3),#REF!,""),"")</f>
        <v/>
      </c>
      <c r="LZ21" s="91" t="str">
        <f>IFERROR(IF(AND(LW21="fem",#REF!=3),#REF!,""),"")</f>
        <v/>
      </c>
      <c r="MA21" s="91" t="str">
        <f>IFERROR(IF(AND(LW21="fem",#REF!=3),#REF!,""),"")</f>
        <v/>
      </c>
      <c r="MB21" s="91" t="str">
        <f>IFERROR(IF(AND(LW21="fem",#REF!=3),#REF!,""),"")</f>
        <v/>
      </c>
      <c r="MC21" s="55" t="str">
        <f>IFERROR(RANK(MB21,MB:MB,0)+ COUNTIF($MB$15:MB20,MB21),"")</f>
        <v/>
      </c>
      <c r="ME21" s="91" t="str">
        <f>IFERROR(IF(AND(#REF!="mas",#REF!=3,#REF!="iniciados"),#REF!,""),"")</f>
        <v/>
      </c>
      <c r="MF21" s="75" t="e">
        <f>IF(ME21=#REF!,#REF!,"")</f>
        <v>#REF!</v>
      </c>
      <c r="MG21" s="75" t="e">
        <f>IF(ME21=#REF!,#REF!,"")</f>
        <v>#REF!</v>
      </c>
      <c r="MH21" s="91" t="str">
        <f>IFERROR(IF(AND(MG21="mas",#REF!=3),#REF!,""),"")</f>
        <v/>
      </c>
      <c r="MI21" s="91" t="str">
        <f>IFERROR(IF(AND(MG21="mas",#REF!=3),#REF!,""),"")</f>
        <v/>
      </c>
      <c r="MJ21" s="91" t="str">
        <f>IFERROR(IF(AND(MG21="mas",#REF!=3),#REF!,""),"")</f>
        <v/>
      </c>
      <c r="MK21" s="91" t="str">
        <f>IFERROR(IF(AND(MG21="mas",#REF!=3),#REF!,""),"")</f>
        <v/>
      </c>
      <c r="ML21" s="91" t="str">
        <f>IFERROR(IF(AND(MG21="mas",#REF!=3),#REF!,""),"")</f>
        <v/>
      </c>
      <c r="MM21" s="55" t="str">
        <f>IFERROR(RANK(ML21,ML:ML,0)+ COUNTIF($ML$15:ML20,ML21),"")</f>
        <v/>
      </c>
      <c r="MO21" s="91" t="str">
        <f>IFERROR(IF(AND(#REF!="fem",#REF!=3,#REF!="juvenis"),#REF!,""),"")</f>
        <v/>
      </c>
      <c r="MP21" s="75" t="e">
        <f>IF(MO21=#REF!,#REF!,"")</f>
        <v>#REF!</v>
      </c>
      <c r="MQ21" s="75" t="e">
        <f>IF(MO21=#REF!,#REF!,"")</f>
        <v>#REF!</v>
      </c>
      <c r="MR21" s="91" t="str">
        <f>IFERROR(IF(AND(MQ21="fem",#REF!=3),#REF!,""),"")</f>
        <v/>
      </c>
      <c r="MS21" s="91" t="str">
        <f>IFERROR(IF(AND(MQ21="fem",#REF!=3),#REF!,""),"")</f>
        <v/>
      </c>
      <c r="MT21" s="91" t="str">
        <f>IFERROR(IF(AND(MQ21="fem",#REF!=3),#REF!,""),"")</f>
        <v/>
      </c>
      <c r="MU21" s="91" t="str">
        <f>IFERROR(IF(AND(MQ21="fem",#REF!=3),#REF!,""),"")</f>
        <v/>
      </c>
      <c r="MV21" s="91" t="str">
        <f>IFERROR(IF(AND(MQ21="fem",#REF!=3),#REF!,""),"")</f>
        <v/>
      </c>
      <c r="MW21" s="55" t="str">
        <f>IFERROR(RANK(MV21,MV:MV,0)+ COUNTIF($MV$15:MV20,MV21),"")</f>
        <v/>
      </c>
      <c r="MY21" s="91" t="str">
        <f>IFERROR(IF(AND(#REF!="mas",#REF!=3,#REF!="juvenis"),#REF!,""),"")</f>
        <v/>
      </c>
      <c r="MZ21" s="75" t="e">
        <f>IF(MY21=#REF!,#REF!,"")</f>
        <v>#REF!</v>
      </c>
      <c r="NA21" s="75" t="e">
        <f>IF(MY21=#REF!,#REF!,"")</f>
        <v>#REF!</v>
      </c>
      <c r="NB21" s="91" t="str">
        <f>IFERROR(IF(AND(NA21="mas",#REF!=3),#REF!,""),"")</f>
        <v/>
      </c>
      <c r="NC21" s="91" t="str">
        <f>IFERROR(IF(AND(NA21="mas",#REF!=3),#REF!,""),"")</f>
        <v/>
      </c>
      <c r="ND21" s="91" t="str">
        <f>IFERROR(IF(AND(NA21="mas",#REF!=3),#REF!,""),"")</f>
        <v/>
      </c>
      <c r="NE21" s="91" t="str">
        <f>IFERROR(IF(AND(NA21="mas",#REF!=3),#REF!,""),"")</f>
        <v/>
      </c>
      <c r="NF21" s="91" t="str">
        <f>IFERROR(IF(AND(NA21="mas",#REF!=3),#REF!,""),"")</f>
        <v/>
      </c>
      <c r="NG21" s="55" t="str">
        <f>IFERROR(RANK(NF21,NF:NF,0)+ COUNTIF($NF$15:NF20,NF21),"")</f>
        <v/>
      </c>
      <c r="NI21" s="91" t="str">
        <f>IFERROR(IF(AND(#REF!="fem",#REF!=2,#REF!="juvenis"),#REF!,""),"")</f>
        <v/>
      </c>
      <c r="NJ21" s="75" t="e">
        <f>IF(NI21=#REF!,#REF!,"")</f>
        <v>#REF!</v>
      </c>
      <c r="NK21" s="75" t="e">
        <f>IF(NI21=#REF!,#REF!,"")</f>
        <v>#REF!</v>
      </c>
      <c r="NL21" s="91" t="str">
        <f>IFERROR(IF(AND(NK21="fem",#REF!=2),#REF!,""),"")</f>
        <v/>
      </c>
      <c r="NM21" s="91" t="str">
        <f>IFERROR(IF(AND(NK21="fem",#REF!=2),#REF!,""),"")</f>
        <v/>
      </c>
      <c r="NN21" s="91" t="str">
        <f>IFERROR(IF(AND(NK21="fem",#REF!=2),#REF!,""),"")</f>
        <v/>
      </c>
      <c r="NO21" s="91" t="str">
        <f>IFERROR(IF(AND(NK21="fem",#REF!=2),#REF!,""),"")</f>
        <v/>
      </c>
      <c r="NP21" s="91" t="str">
        <f>IFERROR(IF(AND(NK21="fem",#REF!=2),#REF!,""),"")</f>
        <v/>
      </c>
      <c r="NQ21" s="77" t="str">
        <f>IFERROR(RANK(NP21,NP:NP,0)+ COUNTIF($NP$15:NP20,NP21),"")</f>
        <v/>
      </c>
      <c r="NS21" s="91" t="str">
        <f>IFERROR(IF(AND(#REF!="mas",#REF!=2,#REF!="juvenis"),#REF!,""),"")</f>
        <v/>
      </c>
      <c r="NT21" s="75" t="e">
        <f>IF(NS21=#REF!,#REF!,"")</f>
        <v>#REF!</v>
      </c>
      <c r="NU21" s="75" t="e">
        <f>IF(NS21=#REF!,#REF!,"")</f>
        <v>#REF!</v>
      </c>
      <c r="NV21" s="91" t="str">
        <f>IFERROR(IF(AND(NU21="mas",#REF!=2),#REF!,""),"")</f>
        <v/>
      </c>
      <c r="NW21" s="91" t="str">
        <f>IFERROR(IF(AND(NU21="mas",#REF!=2),#REF!,""),"")</f>
        <v/>
      </c>
      <c r="NX21" s="91" t="str">
        <f>IFERROR(IF(AND(NU21="mas",#REF!=2),#REF!,""),"")</f>
        <v/>
      </c>
      <c r="NY21" s="91" t="str">
        <f>IFERROR(IF(AND(NU21="mas",#REF!=2),#REF!,""),"")</f>
        <v/>
      </c>
      <c r="NZ21" s="91" t="str">
        <f>IFERROR(IF(AND(NU21="mas",#REF!=2),#REF!,""),"")</f>
        <v/>
      </c>
      <c r="OA21" s="55" t="str">
        <f>IFERROR(RANK(NZ21,NZ:NZ,0)+ COUNTIF($NZ$15:NZ20,NZ21),"")</f>
        <v/>
      </c>
      <c r="OC21" s="91" t="str">
        <f>IFERROR(IF(AND(#REF!="fem",#REF!=2,#REF!="juniores"),#REF!,""),"")</f>
        <v/>
      </c>
      <c r="OD21" s="75" t="e">
        <f>IF(OC21=#REF!,#REF!,"")</f>
        <v>#REF!</v>
      </c>
      <c r="OE21" s="75" t="e">
        <f>IF(OC21=#REF!,#REF!,"")</f>
        <v>#REF!</v>
      </c>
      <c r="OF21" s="91" t="str">
        <f>IFERROR(IF(AND(OE21="fem",#REF!=2),#REF!,""),"")</f>
        <v/>
      </c>
      <c r="OG21" s="91" t="str">
        <f>IFERROR(IF(AND(OE21="fem",#REF!=2),#REF!,""),"")</f>
        <v/>
      </c>
      <c r="OH21" s="91" t="str">
        <f>IFERROR(IF(AND(OE21="fem",#REF!=2),#REF!,""),"")</f>
        <v/>
      </c>
      <c r="OI21" s="91" t="str">
        <f>IFERROR(IF(AND(OE21="fem",#REF!=2),#REF!,""),"")</f>
        <v/>
      </c>
      <c r="OJ21" s="91" t="str">
        <f>IFERROR(IF(AND(OE21="fem",#REF!=2),#REF!,""),"")</f>
        <v/>
      </c>
      <c r="OK21" s="77" t="str">
        <f>IFERROR(RANK(OJ21,OJ:OJ,0)+ COUNTIF($NZ$15:OJ19,OJ21),"")</f>
        <v/>
      </c>
      <c r="OM21" s="91" t="str">
        <f>IFERROR(IF(AND(#REF!="mas",#REF!=2,#REF!="juniores"),#REF!,""),"")</f>
        <v/>
      </c>
      <c r="ON21" s="75" t="e">
        <f>IF(OM21=#REF!,#REF!,"")</f>
        <v>#REF!</v>
      </c>
      <c r="OO21" s="75" t="e">
        <f>IF(OM21=#REF!,#REF!,"")</f>
        <v>#REF!</v>
      </c>
      <c r="OP21" s="91" t="str">
        <f>IFERROR(IF(AND(OO21="mas",#REF!=2),#REF!,""),"")</f>
        <v/>
      </c>
      <c r="OQ21" s="91" t="str">
        <f>IFERROR(IF(AND(OO21="mas",#REF!=2),#REF!,""),"")</f>
        <v/>
      </c>
      <c r="OR21" s="91" t="str">
        <f>IFERROR(IF(AND(OO21="mas",#REF!=2),#REF!,""),"")</f>
        <v/>
      </c>
      <c r="OS21" s="91" t="str">
        <f>IFERROR(IF(AND(OO21="mas",#REF!=2),#REF!,""),"")</f>
        <v/>
      </c>
      <c r="OT21" s="91" t="str">
        <f>IFERROR(IF(AND(OO21="mas",#REF!=2),#REF!,""),"")</f>
        <v/>
      </c>
      <c r="OU21" s="77" t="str">
        <f>IFERROR(RANK(OT21,OT:OT,0)+ COUNTIF($NZ$15:OT19,OT21),"")</f>
        <v/>
      </c>
      <c r="OW21" s="91" t="str">
        <f>IFERROR(IF(AND(#REF!="fem",#REF!=3,#REF!="juniores"),#REF!,""),"")</f>
        <v/>
      </c>
      <c r="OX21" s="75" t="e">
        <f>IF(OW21=#REF!,#REF!,"")</f>
        <v>#REF!</v>
      </c>
      <c r="OY21" s="75" t="e">
        <f>IF(OW21=#REF!,#REF!,"")</f>
        <v>#REF!</v>
      </c>
      <c r="OZ21" s="91" t="str">
        <f>IFERROR(IF(AND(OY21="fem",#REF!=3),#REF!,""),"")</f>
        <v/>
      </c>
      <c r="PA21" s="91" t="str">
        <f>IFERROR(IF(AND(OY21="fem",#REF!=3),#REF!,""),"")</f>
        <v/>
      </c>
      <c r="PB21" s="91" t="str">
        <f>IFERROR(IF(AND(OY21="fem",#REF!=3),#REF!,""),"")</f>
        <v/>
      </c>
      <c r="PC21" s="91" t="str">
        <f>IFERROR(IF(AND(OY21="fem",#REF!=3),#REF!,""),"")</f>
        <v/>
      </c>
      <c r="PD21" s="91" t="str">
        <f>IFERROR(IF(AND(OY21="fem",#REF!=3),#REF!,""),"")</f>
        <v/>
      </c>
      <c r="PE21" s="77" t="str">
        <f>IFERROR(RANK(PD21,PD:PD,0)+ COUNTIF($NZ$15:PD19,PD21),"")</f>
        <v/>
      </c>
      <c r="PG21" s="91" t="str">
        <f>IFERROR(IF(AND(#REF!="mas",#REF!=3,#REF!="juniores"),#REF!,""),"")</f>
        <v/>
      </c>
      <c r="PH21" s="75" t="e">
        <f>IF(PG21=#REF!,#REF!,"")</f>
        <v>#REF!</v>
      </c>
      <c r="PI21" s="75" t="e">
        <f>IF(PG21=#REF!,#REF!,"")</f>
        <v>#REF!</v>
      </c>
      <c r="PJ21" s="91" t="str">
        <f>IFERROR(IF(AND(PI21="mas",#REF!=3),#REF!,""),"")</f>
        <v/>
      </c>
      <c r="PK21" s="91" t="str">
        <f>IFERROR(IF(AND(PI21="mas",#REF!=3),#REF!,""),"")</f>
        <v/>
      </c>
      <c r="PL21" s="91" t="str">
        <f>IFERROR(IF(AND(PI21="mas",#REF!=3),#REF!,""),"")</f>
        <v/>
      </c>
      <c r="PM21" s="91" t="str">
        <f>IFERROR(IF(AND(PI21="mas",#REF!=3),#REF!,""),"")</f>
        <v/>
      </c>
      <c r="PN21" s="91" t="str">
        <f>IFERROR(IF(AND(PI21="mas",#REF!=3),#REF!,""),"")</f>
        <v/>
      </c>
      <c r="PO21" s="77" t="str">
        <f>IFERROR(RANK(PN21,PN:PN,0)+ COUNTIF($NZ$15:PN19,PN21),"")</f>
        <v/>
      </c>
    </row>
    <row r="22" spans="2:431" s="73" customFormat="1" ht="18.75" customHeight="1" x14ac:dyDescent="0.3">
      <c r="B22" s="74" t="str">
        <f t="shared" si="0"/>
        <v/>
      </c>
      <c r="C22" s="74" t="str">
        <f t="shared" si="1"/>
        <v/>
      </c>
      <c r="D22" s="75" t="str">
        <f t="shared" si="2"/>
        <v/>
      </c>
      <c r="E22" s="76" t="str">
        <f t="shared" si="3"/>
        <v/>
      </c>
      <c r="F22" s="118" t="str">
        <f t="shared" si="4"/>
        <v/>
      </c>
      <c r="G22" s="118" t="str">
        <f t="shared" si="5"/>
        <v/>
      </c>
      <c r="H22" s="118" t="str">
        <f t="shared" si="6"/>
        <v/>
      </c>
      <c r="I22" s="119" t="str">
        <f t="shared" si="7"/>
        <v/>
      </c>
      <c r="J22" s="77">
        <v>6</v>
      </c>
      <c r="K22" s="78"/>
      <c r="L22" s="78"/>
      <c r="M22" s="74" t="str">
        <f t="shared" si="131"/>
        <v/>
      </c>
      <c r="N22" s="74" t="str">
        <f t="shared" si="8"/>
        <v/>
      </c>
      <c r="O22" s="75" t="str">
        <f t="shared" si="9"/>
        <v/>
      </c>
      <c r="P22" s="75" t="str">
        <f t="shared" si="10"/>
        <v/>
      </c>
      <c r="Q22" s="75" t="str">
        <f t="shared" si="155"/>
        <v/>
      </c>
      <c r="R22" s="75" t="str">
        <f t="shared" si="156"/>
        <v/>
      </c>
      <c r="S22" s="75" t="str">
        <f>IFERROR(INDEX(#REF!,MATCH($U22,$IQ$17:$IQ$72,0)),"")</f>
        <v/>
      </c>
      <c r="T22" s="75" t="str">
        <f t="shared" si="11"/>
        <v/>
      </c>
      <c r="U22" s="77">
        <v>6</v>
      </c>
      <c r="V22" s="79"/>
      <c r="X22" s="80" t="str">
        <f t="shared" si="12"/>
        <v/>
      </c>
      <c r="Y22" s="80" t="str">
        <f t="shared" si="13"/>
        <v/>
      </c>
      <c r="Z22" s="76" t="str">
        <f t="shared" si="14"/>
        <v/>
      </c>
      <c r="AA22" s="76" t="str">
        <f t="shared" si="15"/>
        <v/>
      </c>
      <c r="AB22" s="118" t="str">
        <f t="shared" si="16"/>
        <v/>
      </c>
      <c r="AC22" s="118" t="str">
        <f t="shared" si="17"/>
        <v/>
      </c>
      <c r="AD22" s="118" t="str">
        <f t="shared" si="18"/>
        <v/>
      </c>
      <c r="AE22" s="118" t="str">
        <f t="shared" si="19"/>
        <v/>
      </c>
      <c r="AF22" s="77">
        <v>6</v>
      </c>
      <c r="AG22" s="78"/>
      <c r="AH22" s="78"/>
      <c r="AI22" s="80" t="str">
        <f t="shared" si="20"/>
        <v/>
      </c>
      <c r="AJ22" s="80" t="str">
        <f t="shared" si="21"/>
        <v/>
      </c>
      <c r="AK22" s="80" t="str">
        <f t="shared" si="22"/>
        <v/>
      </c>
      <c r="AL22" s="80" t="str">
        <f t="shared" si="23"/>
        <v/>
      </c>
      <c r="AM22" s="80" t="str">
        <f t="shared" si="24"/>
        <v/>
      </c>
      <c r="AN22" s="80" t="str">
        <f t="shared" si="25"/>
        <v/>
      </c>
      <c r="AO22" s="80" t="str">
        <f t="shared" si="154"/>
        <v/>
      </c>
      <c r="AP22" s="80" t="str">
        <f t="shared" si="153"/>
        <v/>
      </c>
      <c r="AQ22" s="77">
        <v>6</v>
      </c>
      <c r="AR22" s="79"/>
      <c r="AT22" s="146" t="str">
        <f t="shared" si="132"/>
        <v/>
      </c>
      <c r="AU22" s="146" t="str">
        <f t="shared" si="133"/>
        <v/>
      </c>
      <c r="AV22" s="146" t="str">
        <f t="shared" si="134"/>
        <v/>
      </c>
      <c r="AW22" s="147" t="str">
        <f t="shared" si="135"/>
        <v/>
      </c>
      <c r="AX22" s="148" t="str">
        <f t="shared" si="136"/>
        <v/>
      </c>
      <c r="AY22" s="148" t="str">
        <f t="shared" si="137"/>
        <v/>
      </c>
      <c r="AZ22" s="148" t="str">
        <f t="shared" si="138"/>
        <v/>
      </c>
      <c r="BA22" s="148" t="str">
        <f t="shared" si="139"/>
        <v/>
      </c>
      <c r="BB22" s="149">
        <v>6</v>
      </c>
      <c r="BC22" s="78"/>
      <c r="BD22" s="78"/>
      <c r="BE22" s="80" t="str">
        <f t="shared" si="140"/>
        <v/>
      </c>
      <c r="BF22" s="80" t="str">
        <f t="shared" si="26"/>
        <v/>
      </c>
      <c r="BG22" s="80" t="str">
        <f t="shared" si="27"/>
        <v/>
      </c>
      <c r="BH22" s="80" t="str">
        <f t="shared" si="28"/>
        <v/>
      </c>
      <c r="BI22" s="80" t="str">
        <f t="shared" si="29"/>
        <v/>
      </c>
      <c r="BJ22" s="80" t="str">
        <f t="shared" si="30"/>
        <v/>
      </c>
      <c r="BK22" s="80" t="str">
        <f t="shared" si="31"/>
        <v/>
      </c>
      <c r="BL22" s="80" t="str">
        <f t="shared" si="32"/>
        <v/>
      </c>
      <c r="BM22" s="77">
        <v>6</v>
      </c>
      <c r="BN22" s="79"/>
      <c r="BP22" s="80" t="str">
        <f t="shared" si="33"/>
        <v/>
      </c>
      <c r="BQ22" s="80" t="str">
        <f t="shared" si="34"/>
        <v/>
      </c>
      <c r="BR22" s="76" t="str">
        <f t="shared" si="35"/>
        <v/>
      </c>
      <c r="BS22" s="76" t="str">
        <f t="shared" si="36"/>
        <v/>
      </c>
      <c r="BT22" s="118" t="str">
        <f t="shared" si="37"/>
        <v/>
      </c>
      <c r="BU22" s="118" t="str">
        <f t="shared" si="38"/>
        <v/>
      </c>
      <c r="BV22" s="118" t="str">
        <f t="shared" si="39"/>
        <v/>
      </c>
      <c r="BW22" s="118" t="str">
        <f t="shared" si="40"/>
        <v/>
      </c>
      <c r="BX22" s="77">
        <v>6</v>
      </c>
      <c r="BY22" s="78"/>
      <c r="BZ22" s="78"/>
      <c r="CA22" s="80" t="str">
        <f t="shared" si="41"/>
        <v/>
      </c>
      <c r="CB22" s="80" t="str">
        <f t="shared" si="42"/>
        <v/>
      </c>
      <c r="CC22" s="80" t="str">
        <f t="shared" si="42"/>
        <v/>
      </c>
      <c r="CD22" s="76" t="str">
        <f t="shared" si="43"/>
        <v/>
      </c>
      <c r="CE22" s="118" t="str">
        <f t="shared" si="44"/>
        <v/>
      </c>
      <c r="CF22" s="118" t="str">
        <f t="shared" si="141"/>
        <v/>
      </c>
      <c r="CG22" s="118" t="str">
        <f t="shared" si="142"/>
        <v/>
      </c>
      <c r="CH22" s="117" t="str">
        <f t="shared" si="143"/>
        <v/>
      </c>
      <c r="CI22" s="77">
        <v>6</v>
      </c>
      <c r="CJ22" s="79"/>
      <c r="CL22" s="80" t="str">
        <f t="shared" si="45"/>
        <v/>
      </c>
      <c r="CM22" s="80" t="str">
        <f t="shared" si="46"/>
        <v/>
      </c>
      <c r="CN22" s="76" t="str">
        <f t="shared" si="47"/>
        <v/>
      </c>
      <c r="CO22" s="76" t="str">
        <f t="shared" si="48"/>
        <v/>
      </c>
      <c r="CP22" s="118" t="str">
        <f t="shared" si="49"/>
        <v/>
      </c>
      <c r="CQ22" s="118" t="str">
        <f t="shared" si="50"/>
        <v/>
      </c>
      <c r="CR22" s="118" t="str">
        <f t="shared" si="51"/>
        <v/>
      </c>
      <c r="CS22" s="118" t="str">
        <f t="shared" si="144"/>
        <v/>
      </c>
      <c r="CT22" s="77">
        <v>6</v>
      </c>
      <c r="CU22" s="78"/>
      <c r="CV22" s="78"/>
      <c r="CW22" s="80" t="str">
        <f t="shared" si="52"/>
        <v/>
      </c>
      <c r="CX22" s="80" t="str">
        <f t="shared" si="53"/>
        <v/>
      </c>
      <c r="CY22" s="76" t="str">
        <f t="shared" si="54"/>
        <v/>
      </c>
      <c r="CZ22" s="76" t="str">
        <f t="shared" si="55"/>
        <v/>
      </c>
      <c r="DA22" s="118" t="str">
        <f t="shared" si="56"/>
        <v/>
      </c>
      <c r="DB22" s="118" t="str">
        <f t="shared" si="57"/>
        <v/>
      </c>
      <c r="DC22" s="118" t="str">
        <f t="shared" si="58"/>
        <v/>
      </c>
      <c r="DD22" s="118" t="str">
        <f t="shared" si="59"/>
        <v/>
      </c>
      <c r="DE22" s="77">
        <v>6</v>
      </c>
      <c r="DF22" s="79"/>
      <c r="DH22" s="115" t="str">
        <f t="shared" si="145"/>
        <v/>
      </c>
      <c r="DI22" s="115" t="str">
        <f t="shared" si="146"/>
        <v/>
      </c>
      <c r="DJ22" s="121" t="str">
        <f t="shared" si="147"/>
        <v/>
      </c>
      <c r="DK22" s="121" t="str">
        <f t="shared" si="148"/>
        <v/>
      </c>
      <c r="DL22" s="117" t="str">
        <f t="shared" si="149"/>
        <v/>
      </c>
      <c r="DM22" s="117" t="str">
        <f t="shared" si="150"/>
        <v/>
      </c>
      <c r="DN22" s="117" t="str">
        <f t="shared" si="151"/>
        <v/>
      </c>
      <c r="DO22" s="117" t="str">
        <f t="shared" si="152"/>
        <v/>
      </c>
      <c r="DP22" s="77">
        <v>6</v>
      </c>
      <c r="DQ22" s="78"/>
      <c r="DR22" s="78"/>
      <c r="DS22" s="115" t="str">
        <f t="shared" si="60"/>
        <v/>
      </c>
      <c r="DT22" s="115" t="str">
        <f t="shared" si="61"/>
        <v/>
      </c>
      <c r="DU22" s="115" t="str">
        <f t="shared" si="62"/>
        <v/>
      </c>
      <c r="DV22" s="115" t="str">
        <f t="shared" si="63"/>
        <v/>
      </c>
      <c r="DW22" s="117" t="str">
        <f t="shared" si="64"/>
        <v/>
      </c>
      <c r="DX22" s="117" t="str">
        <f t="shared" si="65"/>
        <v/>
      </c>
      <c r="DY22" s="117" t="str">
        <f t="shared" si="65"/>
        <v/>
      </c>
      <c r="DZ22" s="117" t="str">
        <f t="shared" si="66"/>
        <v/>
      </c>
      <c r="EA22" s="77">
        <v>6</v>
      </c>
      <c r="EB22" s="79"/>
      <c r="EC22" s="81"/>
      <c r="ED22" s="80" t="str">
        <f t="shared" si="67"/>
        <v/>
      </c>
      <c r="EE22" s="80" t="str">
        <f t="shared" si="68"/>
        <v/>
      </c>
      <c r="EF22" s="80" t="str">
        <f t="shared" si="69"/>
        <v/>
      </c>
      <c r="EG22" s="82" t="str">
        <f t="shared" si="70"/>
        <v/>
      </c>
      <c r="EH22" s="118" t="str">
        <f t="shared" si="71"/>
        <v/>
      </c>
      <c r="EI22" s="118" t="str">
        <f t="shared" si="72"/>
        <v/>
      </c>
      <c r="EJ22" s="118" t="str">
        <f t="shared" si="73"/>
        <v/>
      </c>
      <c r="EK22" s="118" t="str">
        <f t="shared" si="74"/>
        <v/>
      </c>
      <c r="EL22" s="82">
        <v>6</v>
      </c>
      <c r="EM22" s="78"/>
      <c r="EN22" s="78"/>
      <c r="EO22" s="80" t="str">
        <f t="shared" si="75"/>
        <v/>
      </c>
      <c r="EP22" s="80" t="str">
        <f t="shared" si="76"/>
        <v/>
      </c>
      <c r="EQ22" s="80" t="str">
        <f t="shared" si="77"/>
        <v/>
      </c>
      <c r="ER22" s="80" t="str">
        <f t="shared" si="78"/>
        <v/>
      </c>
      <c r="ES22" s="80" t="str">
        <f t="shared" si="79"/>
        <v/>
      </c>
      <c r="ET22" s="80" t="str">
        <f t="shared" si="80"/>
        <v/>
      </c>
      <c r="EU22" s="80" t="str">
        <f t="shared" si="81"/>
        <v/>
      </c>
      <c r="EV22" s="80" t="str">
        <f t="shared" si="82"/>
        <v/>
      </c>
      <c r="EW22" s="77">
        <v>6</v>
      </c>
      <c r="EX22" s="78"/>
      <c r="EY22" s="81"/>
      <c r="EZ22" s="80" t="str">
        <f t="shared" si="83"/>
        <v/>
      </c>
      <c r="FA22" s="80" t="str">
        <f t="shared" si="84"/>
        <v/>
      </c>
      <c r="FB22" s="76" t="str">
        <f t="shared" si="85"/>
        <v/>
      </c>
      <c r="FC22" s="76" t="str">
        <f t="shared" si="86"/>
        <v/>
      </c>
      <c r="FD22" s="118" t="str">
        <f t="shared" si="87"/>
        <v/>
      </c>
      <c r="FE22" s="118" t="str">
        <f t="shared" si="88"/>
        <v/>
      </c>
      <c r="FF22" s="118" t="str">
        <f t="shared" si="89"/>
        <v/>
      </c>
      <c r="FG22" s="118" t="str">
        <f t="shared" si="90"/>
        <v/>
      </c>
      <c r="FH22" s="82">
        <v>6</v>
      </c>
      <c r="FI22" s="78"/>
      <c r="FJ22" s="78"/>
      <c r="FK22" s="80" t="str">
        <f t="shared" si="91"/>
        <v/>
      </c>
      <c r="FL22" s="80" t="str">
        <f t="shared" si="92"/>
        <v/>
      </c>
      <c r="FM22" s="76" t="str">
        <f t="shared" si="93"/>
        <v/>
      </c>
      <c r="FN22" s="76" t="str">
        <f t="shared" si="94"/>
        <v/>
      </c>
      <c r="FO22" s="118" t="str">
        <f t="shared" si="95"/>
        <v/>
      </c>
      <c r="FP22" s="118" t="str">
        <f t="shared" si="96"/>
        <v/>
      </c>
      <c r="FQ22" s="118" t="str">
        <f t="shared" si="97"/>
        <v/>
      </c>
      <c r="FR22" s="118" t="str">
        <f t="shared" si="98"/>
        <v/>
      </c>
      <c r="FS22" s="77">
        <v>6</v>
      </c>
      <c r="FT22" s="78"/>
      <c r="FU22" s="81"/>
      <c r="FV22" s="80" t="str">
        <f t="shared" si="99"/>
        <v/>
      </c>
      <c r="FW22" s="80" t="str">
        <f t="shared" si="100"/>
        <v/>
      </c>
      <c r="FX22" s="80" t="str">
        <f t="shared" si="101"/>
        <v/>
      </c>
      <c r="FY22" s="80" t="str">
        <f t="shared" si="102"/>
        <v/>
      </c>
      <c r="FZ22" s="80" t="str">
        <f t="shared" si="103"/>
        <v/>
      </c>
      <c r="GA22" s="80" t="str">
        <f t="shared" si="104"/>
        <v/>
      </c>
      <c r="GB22" s="80" t="str">
        <f t="shared" si="105"/>
        <v/>
      </c>
      <c r="GC22" s="80" t="str">
        <f t="shared" si="106"/>
        <v/>
      </c>
      <c r="GD22" s="82">
        <v>6</v>
      </c>
      <c r="GE22" s="78"/>
      <c r="GF22" s="78"/>
      <c r="GG22" s="80" t="str">
        <f t="shared" si="107"/>
        <v/>
      </c>
      <c r="GH22" s="80" t="str">
        <f t="shared" si="108"/>
        <v/>
      </c>
      <c r="GI22" s="80" t="str">
        <f t="shared" si="109"/>
        <v/>
      </c>
      <c r="GJ22" s="80" t="str">
        <f t="shared" si="110"/>
        <v/>
      </c>
      <c r="GK22" s="80" t="str">
        <f t="shared" si="111"/>
        <v/>
      </c>
      <c r="GL22" s="80" t="str">
        <f t="shared" si="112"/>
        <v/>
      </c>
      <c r="GM22" s="80" t="str">
        <f t="shared" si="113"/>
        <v/>
      </c>
      <c r="GN22" s="80" t="str">
        <f t="shared" si="114"/>
        <v/>
      </c>
      <c r="GO22" s="77">
        <v>6</v>
      </c>
      <c r="GP22" s="78"/>
      <c r="GQ22" s="81"/>
      <c r="GR22" s="80" t="str">
        <f t="shared" si="115"/>
        <v/>
      </c>
      <c r="GS22" s="80" t="str">
        <f t="shared" si="116"/>
        <v/>
      </c>
      <c r="GT22" s="80" t="str">
        <f t="shared" si="117"/>
        <v/>
      </c>
      <c r="GU22" s="80" t="str">
        <f t="shared" si="118"/>
        <v/>
      </c>
      <c r="GV22" s="80" t="str">
        <f t="shared" si="119"/>
        <v/>
      </c>
      <c r="GW22" s="80" t="str">
        <f t="shared" si="120"/>
        <v/>
      </c>
      <c r="GX22" s="80" t="str">
        <f t="shared" si="121"/>
        <v/>
      </c>
      <c r="GY22" s="80" t="str">
        <f t="shared" si="122"/>
        <v/>
      </c>
      <c r="GZ22" s="82">
        <v>6</v>
      </c>
      <c r="HA22" s="78"/>
      <c r="HB22" s="78"/>
      <c r="HC22" s="80" t="str">
        <f t="shared" si="123"/>
        <v/>
      </c>
      <c r="HD22" s="80" t="str">
        <f t="shared" si="124"/>
        <v/>
      </c>
      <c r="HE22" s="80" t="str">
        <f t="shared" si="125"/>
        <v/>
      </c>
      <c r="HF22" s="80" t="str">
        <f t="shared" si="126"/>
        <v/>
      </c>
      <c r="HG22" s="80" t="str">
        <f t="shared" si="127"/>
        <v/>
      </c>
      <c r="HH22" s="80" t="str">
        <f t="shared" si="128"/>
        <v/>
      </c>
      <c r="HI22" s="80" t="str">
        <f t="shared" si="129"/>
        <v/>
      </c>
      <c r="HJ22" s="80" t="str">
        <f t="shared" si="130"/>
        <v/>
      </c>
      <c r="HK22" s="77">
        <v>6</v>
      </c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90"/>
      <c r="HY22" s="91" t="str">
        <f>IFERROR(IF(AND(#REF!="FEM",#REF!=1,#REF!="infantis"),#REF!,""),"")</f>
        <v/>
      </c>
      <c r="HZ22" s="75" t="e">
        <f>IF($HY22=#REF!,#REF!,"")</f>
        <v>#REF!</v>
      </c>
      <c r="IA22" s="75" t="e">
        <f>IF($HY22=#REF!,#REF!,"")</f>
        <v>#REF!</v>
      </c>
      <c r="IB22" s="75" t="e">
        <f>IF($IA22=#REF!,#REF!,"")</f>
        <v>#REF!</v>
      </c>
      <c r="IC22" s="91" t="str">
        <f>IFERROR(IF(AND($IA22="fem",#REF!=1,#REF!="infantis"),#REF!,""),"")</f>
        <v/>
      </c>
      <c r="ID22" s="91" t="str">
        <f>IFERROR(IF(AND($IA22="fem",#REF!=1,#REF!="infantis"),#REF!,""),"")</f>
        <v/>
      </c>
      <c r="IE22" s="91" t="str">
        <f>IFERROR(IF(AND($IA22="fem",#REF!=1,#REF!="infantis"),#REF!,""),"")</f>
        <v/>
      </c>
      <c r="IF22" s="75" t="e">
        <f>IF($IB22=#REF!,#REF!,"")</f>
        <v>#REF!</v>
      </c>
      <c r="IG22" s="55" t="str">
        <f>IFERROR(RANK(IF22,IF:IF,0)+ COUNTIF($IF$15:IF21,IF22),"")</f>
        <v/>
      </c>
      <c r="II22" s="91" t="str">
        <f>IFERROR(IF(AND(#REF!="mas",#REF!=1,#REF!="infantis"),#REF!,""),"")</f>
        <v/>
      </c>
      <c r="IJ22" s="75" t="e">
        <f>IF($II22=#REF!,#REF!,"")</f>
        <v>#REF!</v>
      </c>
      <c r="IK22" s="75" t="e">
        <f>IF($II22=#REF!,#REF!,"")</f>
        <v>#REF!</v>
      </c>
      <c r="IL22" s="91" t="str">
        <f>IFERROR(IF(AND($IK22="mas",#REF!=1),#REF!,""),"")</f>
        <v/>
      </c>
      <c r="IM22" s="91" t="str">
        <f>IFERROR(IF(AND($IK22="mas",#REF!=1,#REF!="infantis"),#REF!,""),"")</f>
        <v/>
      </c>
      <c r="IN22" s="91" t="str">
        <f>IFERROR(IF(AND($IK22="mas",#REF!=1,#REF!="infantis"),#REF!,""),"")</f>
        <v/>
      </c>
      <c r="IO22" s="91" t="str">
        <f>IFERROR(IF(AND($IK22="mas",#REF!=1,#REF!="infantis"),#REF!,""),"")</f>
        <v/>
      </c>
      <c r="IP22" s="91" t="str">
        <f>IFERROR(IF(AND($IK22="mas",#REF!=1),#REF!,""),"")</f>
        <v/>
      </c>
      <c r="IQ22" s="55" t="str">
        <f>IFERROR(RANK(IP22,IP:IP,0)+ COUNTIF($IQ$11:IQ17,IP22),"")</f>
        <v/>
      </c>
      <c r="IS22" s="91" t="str">
        <f>IFERROR(IF(AND(#REF!="FEM",#REF!=2,#REF!="infantis"),#REF!,""),"")</f>
        <v/>
      </c>
      <c r="IT22" s="75" t="e">
        <f>IF(IS22=#REF!,#REF!,"")</f>
        <v>#REF!</v>
      </c>
      <c r="IU22" s="75" t="e">
        <f>IF(IS22=#REF!,#REF!,"")</f>
        <v>#REF!</v>
      </c>
      <c r="IV22" s="91" t="str">
        <f>IFERROR(IF(AND(IU22="fem",#REF!=2),#REF!,""),"")</f>
        <v/>
      </c>
      <c r="IW22" s="91" t="str">
        <f>IFERROR(IF(AND(IU22="fem",#REF!=2),#REF!,""),"")</f>
        <v/>
      </c>
      <c r="IX22" s="91" t="str">
        <f>IFERROR(IF(AND(IU22="fem",#REF!=2),#REF!,""),"")</f>
        <v/>
      </c>
      <c r="IY22" s="91" t="str">
        <f>IFERROR(IF(AND(IU22="fem",#REF!=2),#REF!,""),"")</f>
        <v/>
      </c>
      <c r="IZ22" s="91" t="str">
        <f>IFERROR(IF(AND(IU22="fem",#REF!=2),#REF!,""),"")</f>
        <v/>
      </c>
      <c r="JA22" s="77" t="str">
        <f>IFERROR(RANK(IZ22,IZ:IZ,0)+ COUNTIF($IZ$15:$IZ21,IZ22),"")</f>
        <v/>
      </c>
      <c r="JC22" s="91" t="str">
        <f>IFERROR(IF(AND(#REF!="mas",#REF!=2,#REF!="infantis"),#REF!,""),"")</f>
        <v/>
      </c>
      <c r="JD22" s="75" t="e">
        <f>IF(JC22=#REF!,#REF!,"")</f>
        <v>#REF!</v>
      </c>
      <c r="JE22" s="75" t="e">
        <f>IF(JC22=#REF!,#REF!,"")</f>
        <v>#REF!</v>
      </c>
      <c r="JF22" s="91" t="str">
        <f>IFERROR(IF(AND(JE22="mas",#REF!=2),#REF!,""),"")</f>
        <v/>
      </c>
      <c r="JG22" s="91" t="str">
        <f>IFERROR(IF(AND(JE22="mas",#REF!=2),#REF!,""),"")</f>
        <v/>
      </c>
      <c r="JH22" s="91" t="str">
        <f>IFERROR(IF(AND(JE22="mas",#REF!=2),#REF!,""),"")</f>
        <v/>
      </c>
      <c r="JI22" s="91" t="str">
        <f>IFERROR(IF(AND(JE22="mas",#REF!=2),#REF!,""),"")</f>
        <v/>
      </c>
      <c r="JJ22" s="91" t="str">
        <f>IFERROR(IF(AND(JE22="mas",#REF!=2),#REF!,""),"")</f>
        <v/>
      </c>
      <c r="JK22" s="77" t="str">
        <f>IFERROR(RANK(JJ22,JJ:JJ,0)+ COUNTIF($JJ$15:$JJ21,JJ22),"")</f>
        <v/>
      </c>
      <c r="JM22" s="53" t="str">
        <f>IFERROR(IF(AND(#REF!="fem",#REF!=3,#REF!="infantis"),#REF!,""),"")</f>
        <v/>
      </c>
      <c r="JN22" s="75" t="e">
        <f>IF($JM22=#REF!,#REF!,"")</f>
        <v>#REF!</v>
      </c>
      <c r="JO22" s="75" t="e">
        <f>IF($JM22=#REF!,#REF!,"")</f>
        <v>#REF!</v>
      </c>
      <c r="JP22" s="75" t="e">
        <f>IF($JO22=#REF!,#REF!,"")</f>
        <v>#REF!</v>
      </c>
      <c r="JQ22" s="75" t="e">
        <f>IF($JP22=#REF!,#REF!,"")</f>
        <v>#REF!</v>
      </c>
      <c r="JR22" s="75" t="e">
        <f>IF($JP22=#REF!,#REF!,"")</f>
        <v>#REF!</v>
      </c>
      <c r="JS22" s="75" t="e">
        <f>IF($JP22=#REF!,#REF!,"")</f>
        <v>#REF!</v>
      </c>
      <c r="JT22" s="75" t="e">
        <f>IF($JP22=#REF!,#REF!,"")</f>
        <v>#REF!</v>
      </c>
      <c r="JU22" s="55" t="str">
        <f>IFERROR(RANK(JT22,JT:JT,0)+ COUNTIF($JT$15:JT21,JT22),"")</f>
        <v/>
      </c>
      <c r="JW22" s="53" t="str">
        <f>IFERROR(IF(AND(#REF!="mas",#REF!=3,#REF!="infantis"),#REF!,""),"")</f>
        <v/>
      </c>
      <c r="JX22" s="54" t="e">
        <f>IF($JW22=#REF!,#REF!,"")</f>
        <v>#REF!</v>
      </c>
      <c r="JY22" s="54" t="e">
        <f>IF($JW22=#REF!,#REF!,"")</f>
        <v>#REF!</v>
      </c>
      <c r="JZ22" s="54" t="e">
        <f>IF($JY22=#REF!,#REF!,"")</f>
        <v>#REF!</v>
      </c>
      <c r="KA22" s="54" t="e">
        <f>IF($JZ22=#REF!,#REF!,"")</f>
        <v>#REF!</v>
      </c>
      <c r="KB22" s="54" t="e">
        <f>IF($JZ22=#REF!,#REF!,"")</f>
        <v>#REF!</v>
      </c>
      <c r="KC22" s="54" t="e">
        <f>IF($JZ22=#REF!,#REF!,"")</f>
        <v>#REF!</v>
      </c>
      <c r="KD22" s="54" t="e">
        <f>IF($JZ22=#REF!,#REF!,"")</f>
        <v>#REF!</v>
      </c>
      <c r="KE22" s="55" t="str">
        <f>IFERROR(RANK(KD22,KD:KD,0)+ COUNTIF($KD$15:KD21,KD22),"")</f>
        <v/>
      </c>
      <c r="KG22" s="91" t="str">
        <f>IFERROR(IF(AND(#REF!="fem",#REF!=1,#REF!="iniciados"),#REF!,""),"")</f>
        <v/>
      </c>
      <c r="KH22" s="75" t="e">
        <f>IF(KG22=#REF!,#REF!,"")</f>
        <v>#REF!</v>
      </c>
      <c r="KI22" s="75" t="e">
        <f>IF(KG22=#REF!,#REF!,"")</f>
        <v>#REF!</v>
      </c>
      <c r="KJ22" s="91" t="str">
        <f>IFERROR(IF(AND(KI22="fem",#REF!=1),#REF!,""),"")</f>
        <v/>
      </c>
      <c r="KK22" s="91" t="str">
        <f>IFERROR(IF(AND(KI22="fem",#REF!=1),#REF!,""),"")</f>
        <v/>
      </c>
      <c r="KL22" s="91" t="str">
        <f>IFERROR(IF(AND(KI22="fem",#REF!=1),#REF!,""),"")</f>
        <v/>
      </c>
      <c r="KM22" s="91" t="str">
        <f>IFERROR(IF(AND(KI22="fem",#REF!=1),#REF!,""),"")</f>
        <v/>
      </c>
      <c r="KN22" s="91" t="str">
        <f>IFERROR(IF(AND(KI22="fem",#REF!=1),#REF!,""),"")</f>
        <v/>
      </c>
      <c r="KO22" s="77" t="str">
        <f>IFERROR(RANK(KN22,KN:KN,0)+ COUNTIF($KN$15:KN21,KN22),"")</f>
        <v/>
      </c>
      <c r="KQ22" s="91" t="str">
        <f>IFERROR(IF(AND(#REF!="mas",#REF!=1,#REF!="iniciados"),#REF!,""),"")</f>
        <v/>
      </c>
      <c r="KR22" s="75" t="e">
        <f>IF(KQ22=#REF!,#REF!,"")</f>
        <v>#REF!</v>
      </c>
      <c r="KS22" s="75" t="e">
        <f>IF(KQ22=#REF!,#REF!,"")</f>
        <v>#REF!</v>
      </c>
      <c r="KT22" s="91" t="str">
        <f>IFERROR(IF(AND(KS22="mas",#REF!=1),#REF!,""),"")</f>
        <v/>
      </c>
      <c r="KU22" s="91" t="str">
        <f>IFERROR(IF(AND(KS22="mas",#REF!=1),#REF!,""),"")</f>
        <v/>
      </c>
      <c r="KV22" s="91" t="str">
        <f>IFERROR(IF(AND(KS22="mas",#REF!=1),#REF!,""),"")</f>
        <v/>
      </c>
      <c r="KW22" s="91" t="str">
        <f>IFERROR(IF(AND(KS22="mas",#REF!=1),#REF!,""),"")</f>
        <v/>
      </c>
      <c r="KX22" s="91" t="str">
        <f>IFERROR(IF(AND(KS22="mas",#REF!=1),#REF!,""),"")</f>
        <v/>
      </c>
      <c r="KY22" s="77" t="str">
        <f>IFERROR(RANK(KX22,KX:KX,0)+ COUNTIF($KX$15:KX21,KX22),"")</f>
        <v/>
      </c>
      <c r="LA22" s="91" t="str">
        <f>IFERROR(IF(AND(#REF!="fem",#REF!=2,#REF!="iniciados"),#REF!,""),"")</f>
        <v/>
      </c>
      <c r="LB22" s="75" t="e">
        <f>IF(LA22=#REF!,#REF!,"")</f>
        <v>#REF!</v>
      </c>
      <c r="LC22" s="75" t="e">
        <f>IF(LA22=#REF!,#REF!,"")</f>
        <v>#REF!</v>
      </c>
      <c r="LD22" s="91" t="str">
        <f>IFERROR(IF(AND(LC22="fem",#REF!=2),#REF!,""),"")</f>
        <v/>
      </c>
      <c r="LE22" s="91" t="str">
        <f>IFERROR(IF(AND(LC22="fem",#REF!=2),#REF!,""),"")</f>
        <v/>
      </c>
      <c r="LF22" s="91" t="str">
        <f>IFERROR(IF(AND(LC22="fem",#REF!=2),#REF!,""),"")</f>
        <v/>
      </c>
      <c r="LG22" s="91" t="str">
        <f>IFERROR(IF(AND(LC22="fem",#REF!=2),#REF!,""),"")</f>
        <v/>
      </c>
      <c r="LH22" s="91" t="str">
        <f>IFERROR(IF(AND(LC22="fem",#REF!=2),#REF!,""),"")</f>
        <v/>
      </c>
      <c r="LI22" s="77" t="str">
        <f>IFERROR(RANK(LH22,LH:LH,0)+ COUNTIF($KX$15:LH21,LH22),"")</f>
        <v/>
      </c>
      <c r="LK22" s="91" t="str">
        <f>IFERROR(IF(AND(#REF!="mas",#REF!=2,#REF!="iniciados"),#REF!,""),"")</f>
        <v/>
      </c>
      <c r="LL22" s="75" t="e">
        <f>IF(LK22=#REF!,#REF!,"")</f>
        <v>#REF!</v>
      </c>
      <c r="LM22" s="75" t="e">
        <f>IF(LK22=#REF!,#REF!,"")</f>
        <v>#REF!</v>
      </c>
      <c r="LN22" s="91" t="str">
        <f>IFERROR(IF(AND(LM22="mas",#REF!=2),#REF!,""),"")</f>
        <v/>
      </c>
      <c r="LO22" s="91" t="str">
        <f>IFERROR(IF(AND(LM22="mas",#REF!=2),#REF!,""),"")</f>
        <v/>
      </c>
      <c r="LP22" s="91" t="str">
        <f>IFERROR(IF(AND(LM22="mas",#REF!=2),#REF!,""),"")</f>
        <v/>
      </c>
      <c r="LQ22" s="91" t="str">
        <f>IFERROR(IF(AND(LM22="mas",#REF!=2),#REF!,""),"")</f>
        <v/>
      </c>
      <c r="LR22" s="91" t="str">
        <f>IFERROR(IF(AND(LM22="mas",#REF!=2),#REF!,""),"")</f>
        <v/>
      </c>
      <c r="LS22" s="77" t="str">
        <f>IFERROR(RANK(LR22,LR:LR,0)+ COUNTIF($LR$15:LR20,LR22),"")</f>
        <v/>
      </c>
      <c r="LU22" s="53" t="str">
        <f>IFERROR(IF(AND(#REF!="fem",#REF!=3,#REF!="iniciados"),#REF!,""),"")</f>
        <v/>
      </c>
      <c r="LV22" s="75" t="e">
        <f>IF(LU22=#REF!,#REF!,"")</f>
        <v>#REF!</v>
      </c>
      <c r="LW22" s="75" t="e">
        <f>IF(LU22=#REF!,#REF!,"")</f>
        <v>#REF!</v>
      </c>
      <c r="LX22" s="53" t="str">
        <f>IFERROR(IF(AND(LW22="fem",#REF!=3),#REF!,""),"")</f>
        <v/>
      </c>
      <c r="LY22" s="91" t="str">
        <f>IFERROR(IF(AND(LW22="fem",#REF!=3),#REF!,""),"")</f>
        <v/>
      </c>
      <c r="LZ22" s="91" t="str">
        <f>IFERROR(IF(AND(LW22="fem",#REF!=3),#REF!,""),"")</f>
        <v/>
      </c>
      <c r="MA22" s="91" t="str">
        <f>IFERROR(IF(AND(LW22="fem",#REF!=3),#REF!,""),"")</f>
        <v/>
      </c>
      <c r="MB22" s="91" t="str">
        <f>IFERROR(IF(AND(LW22="fem",#REF!=3),#REF!,""),"")</f>
        <v/>
      </c>
      <c r="MC22" s="55" t="str">
        <f>IFERROR(RANK(MB22,MB:MB,0)+ COUNTIF($MB$15:MB21,MB22),"")</f>
        <v/>
      </c>
      <c r="ME22" s="91" t="str">
        <f>IFERROR(IF(AND(#REF!="mas",#REF!=3,#REF!="iniciados"),#REF!,""),"")</f>
        <v/>
      </c>
      <c r="MF22" s="75" t="e">
        <f>IF(ME22=#REF!,#REF!,"")</f>
        <v>#REF!</v>
      </c>
      <c r="MG22" s="75" t="e">
        <f>IF(ME22=#REF!,#REF!,"")</f>
        <v>#REF!</v>
      </c>
      <c r="MH22" s="91" t="str">
        <f>IFERROR(IF(AND(MG22="mas",#REF!=3),#REF!,""),"")</f>
        <v/>
      </c>
      <c r="MI22" s="91" t="str">
        <f>IFERROR(IF(AND(MG22="mas",#REF!=3),#REF!,""),"")</f>
        <v/>
      </c>
      <c r="MJ22" s="91" t="str">
        <f>IFERROR(IF(AND(MG22="mas",#REF!=3),#REF!,""),"")</f>
        <v/>
      </c>
      <c r="MK22" s="91" t="str">
        <f>IFERROR(IF(AND(MG22="mas",#REF!=3),#REF!,""),"")</f>
        <v/>
      </c>
      <c r="ML22" s="91" t="str">
        <f>IFERROR(IF(AND(MG22="mas",#REF!=3),#REF!,""),"")</f>
        <v/>
      </c>
      <c r="MM22" s="55" t="str">
        <f>IFERROR(RANK(ML22,ML:ML,0)+ COUNTIF($ML$15:ML21,ML22),"")</f>
        <v/>
      </c>
      <c r="MO22" s="91" t="str">
        <f>IFERROR(IF(AND(#REF!="fem",#REF!=3,#REF!="juvenis"),#REF!,""),"")</f>
        <v/>
      </c>
      <c r="MP22" s="75" t="e">
        <f>IF(MO22=#REF!,#REF!,"")</f>
        <v>#REF!</v>
      </c>
      <c r="MQ22" s="75" t="e">
        <f>IF(MO22=#REF!,#REF!,"")</f>
        <v>#REF!</v>
      </c>
      <c r="MR22" s="91" t="str">
        <f>IFERROR(IF(AND(MQ22="fem",#REF!=3),#REF!,""),"")</f>
        <v/>
      </c>
      <c r="MS22" s="91" t="str">
        <f>IFERROR(IF(AND(MQ22="fem",#REF!=3),#REF!,""),"")</f>
        <v/>
      </c>
      <c r="MT22" s="91" t="str">
        <f>IFERROR(IF(AND(MQ22="fem",#REF!=3),#REF!,""),"")</f>
        <v/>
      </c>
      <c r="MU22" s="91" t="str">
        <f>IFERROR(IF(AND(MQ22="fem",#REF!=3),#REF!,""),"")</f>
        <v/>
      </c>
      <c r="MV22" s="91" t="str">
        <f>IFERROR(IF(AND(MQ22="fem",#REF!=3),#REF!,""),"")</f>
        <v/>
      </c>
      <c r="MW22" s="55" t="str">
        <f>IFERROR(RANK(MV22,MV:MV,0)+ COUNTIF($MV$15:MV21,MV22),"")</f>
        <v/>
      </c>
      <c r="MY22" s="91" t="str">
        <f>IFERROR(IF(AND(#REF!="mas",#REF!=3,#REF!="juvenis"),#REF!,""),"")</f>
        <v/>
      </c>
      <c r="MZ22" s="75" t="e">
        <f>IF(MY22=#REF!,#REF!,"")</f>
        <v>#REF!</v>
      </c>
      <c r="NA22" s="75" t="e">
        <f>IF(MY22=#REF!,#REF!,"")</f>
        <v>#REF!</v>
      </c>
      <c r="NB22" s="91" t="str">
        <f>IFERROR(IF(AND(NA22="mas",#REF!=3),#REF!,""),"")</f>
        <v/>
      </c>
      <c r="NC22" s="91" t="str">
        <f>IFERROR(IF(AND(NA22="mas",#REF!=3),#REF!,""),"")</f>
        <v/>
      </c>
      <c r="ND22" s="91" t="str">
        <f>IFERROR(IF(AND(NA22="mas",#REF!=3),#REF!,""),"")</f>
        <v/>
      </c>
      <c r="NE22" s="91" t="str">
        <f>IFERROR(IF(AND(NA22="mas",#REF!=3),#REF!,""),"")</f>
        <v/>
      </c>
      <c r="NF22" s="91" t="str">
        <f>IFERROR(IF(AND(NA22="mas",#REF!=3),#REF!,""),"")</f>
        <v/>
      </c>
      <c r="NG22" s="55" t="str">
        <f>IFERROR(RANK(NF22,NF:NF,0)+ COUNTIF($NF$15:NF21,NF22),"")</f>
        <v/>
      </c>
      <c r="NI22" s="91" t="str">
        <f>IFERROR(IF(AND(#REF!="fem",#REF!=2,#REF!="juvenis"),#REF!,""),"")</f>
        <v/>
      </c>
      <c r="NJ22" s="75" t="e">
        <f>IF(NI22=#REF!,#REF!,"")</f>
        <v>#REF!</v>
      </c>
      <c r="NK22" s="75" t="e">
        <f>IF(NI22=#REF!,#REF!,"")</f>
        <v>#REF!</v>
      </c>
      <c r="NL22" s="91" t="str">
        <f>IFERROR(IF(AND(NK22="fem",#REF!=2),#REF!,""),"")</f>
        <v/>
      </c>
      <c r="NM22" s="91" t="str">
        <f>IFERROR(IF(AND(NK22="fem",#REF!=2),#REF!,""),"")</f>
        <v/>
      </c>
      <c r="NN22" s="91" t="str">
        <f>IFERROR(IF(AND(NK22="fem",#REF!=2),#REF!,""),"")</f>
        <v/>
      </c>
      <c r="NO22" s="91" t="str">
        <f>IFERROR(IF(AND(NK22="fem",#REF!=2),#REF!,""),"")</f>
        <v/>
      </c>
      <c r="NP22" s="91" t="str">
        <f>IFERROR(IF(AND(NK22="fem",#REF!=2),#REF!,""),"")</f>
        <v/>
      </c>
      <c r="NQ22" s="77" t="str">
        <f>IFERROR(RANK(NP22,NP:NP,0)+ COUNTIF($NP$15:NP21,NP22),"")</f>
        <v/>
      </c>
      <c r="NS22" s="91" t="str">
        <f>IFERROR(IF(AND(#REF!="mas",#REF!=2,#REF!="juvenis"),#REF!,""),"")</f>
        <v/>
      </c>
      <c r="NT22" s="75" t="e">
        <f>IF(NS22=#REF!,#REF!,"")</f>
        <v>#REF!</v>
      </c>
      <c r="NU22" s="75" t="e">
        <f>IF(NS22=#REF!,#REF!,"")</f>
        <v>#REF!</v>
      </c>
      <c r="NV22" s="91" t="str">
        <f>IFERROR(IF(AND(NU22="mas",#REF!=2),#REF!,""),"")</f>
        <v/>
      </c>
      <c r="NW22" s="91" t="str">
        <f>IFERROR(IF(AND(NU22="mas",#REF!=2),#REF!,""),"")</f>
        <v/>
      </c>
      <c r="NX22" s="91" t="str">
        <f>IFERROR(IF(AND(NU22="mas",#REF!=2),#REF!,""),"")</f>
        <v/>
      </c>
      <c r="NY22" s="91" t="str">
        <f>IFERROR(IF(AND(NU22="mas",#REF!=2),#REF!,""),"")</f>
        <v/>
      </c>
      <c r="NZ22" s="91" t="str">
        <f>IFERROR(IF(AND(NU22="mas",#REF!=2),#REF!,""),"")</f>
        <v/>
      </c>
      <c r="OA22" s="55" t="str">
        <f>IFERROR(RANK(NZ22,NZ:NZ,0)+ COUNTIF($NZ$15:NZ21,NZ22),"")</f>
        <v/>
      </c>
      <c r="OC22" s="91" t="str">
        <f>IFERROR(IF(AND(#REF!="fem",#REF!=2,#REF!="juniores"),#REF!,""),"")</f>
        <v/>
      </c>
      <c r="OD22" s="75" t="e">
        <f>IF(OC22=#REF!,#REF!,"")</f>
        <v>#REF!</v>
      </c>
      <c r="OE22" s="75" t="e">
        <f>IF(OC22=#REF!,#REF!,"")</f>
        <v>#REF!</v>
      </c>
      <c r="OF22" s="91" t="str">
        <f>IFERROR(IF(AND(OE22="fem",#REF!=2),#REF!,""),"")</f>
        <v/>
      </c>
      <c r="OG22" s="91" t="str">
        <f>IFERROR(IF(AND(OE22="fem",#REF!=2),#REF!,""),"")</f>
        <v/>
      </c>
      <c r="OH22" s="91" t="str">
        <f>IFERROR(IF(AND(OE22="fem",#REF!=2),#REF!,""),"")</f>
        <v/>
      </c>
      <c r="OI22" s="91" t="str">
        <f>IFERROR(IF(AND(OE22="fem",#REF!=2),#REF!,""),"")</f>
        <v/>
      </c>
      <c r="OJ22" s="91" t="str">
        <f>IFERROR(IF(AND(OE22="fem",#REF!=2),#REF!,""),"")</f>
        <v/>
      </c>
      <c r="OK22" s="77" t="str">
        <f>IFERROR(RANK(OJ22,OJ:OJ,0)+ COUNTIF($NZ$15:OJ20,OJ22),"")</f>
        <v/>
      </c>
      <c r="OM22" s="91" t="str">
        <f>IFERROR(IF(AND(#REF!="mas",#REF!=2,#REF!="juniores"),#REF!,""),"")</f>
        <v/>
      </c>
      <c r="ON22" s="75" t="e">
        <f>IF(OM22=#REF!,#REF!,"")</f>
        <v>#REF!</v>
      </c>
      <c r="OO22" s="75" t="e">
        <f>IF(OM22=#REF!,#REF!,"")</f>
        <v>#REF!</v>
      </c>
      <c r="OP22" s="91" t="str">
        <f>IFERROR(IF(AND(OO22="mas",#REF!=2),#REF!,""),"")</f>
        <v/>
      </c>
      <c r="OQ22" s="91" t="str">
        <f>IFERROR(IF(AND(OO22="mas",#REF!=2),#REF!,""),"")</f>
        <v/>
      </c>
      <c r="OR22" s="91" t="str">
        <f>IFERROR(IF(AND(OO22="mas",#REF!=2),#REF!,""),"")</f>
        <v/>
      </c>
      <c r="OS22" s="91" t="str">
        <f>IFERROR(IF(AND(OO22="mas",#REF!=2),#REF!,""),"")</f>
        <v/>
      </c>
      <c r="OT22" s="91" t="str">
        <f>IFERROR(IF(AND(OO22="mas",#REF!=2),#REF!,""),"")</f>
        <v/>
      </c>
      <c r="OU22" s="77" t="str">
        <f>IFERROR(RANK(OT22,OT:OT,0)+ COUNTIF($NZ$15:OT20,OT22),"")</f>
        <v/>
      </c>
      <c r="OW22" s="91" t="str">
        <f>IFERROR(IF(AND(#REF!="fem",#REF!=3,#REF!="juniores"),#REF!,""),"")</f>
        <v/>
      </c>
      <c r="OX22" s="75" t="e">
        <f>IF(OW22=#REF!,#REF!,"")</f>
        <v>#REF!</v>
      </c>
      <c r="OY22" s="75" t="e">
        <f>IF(OW22=#REF!,#REF!,"")</f>
        <v>#REF!</v>
      </c>
      <c r="OZ22" s="91" t="str">
        <f>IFERROR(IF(AND(OY22="fem",#REF!=3),#REF!,""),"")</f>
        <v/>
      </c>
      <c r="PA22" s="91" t="str">
        <f>IFERROR(IF(AND(OY22="fem",#REF!=3),#REF!,""),"")</f>
        <v/>
      </c>
      <c r="PB22" s="91" t="str">
        <f>IFERROR(IF(AND(OY22="fem",#REF!=3),#REF!,""),"")</f>
        <v/>
      </c>
      <c r="PC22" s="91" t="str">
        <f>IFERROR(IF(AND(OY22="fem",#REF!=3),#REF!,""),"")</f>
        <v/>
      </c>
      <c r="PD22" s="91" t="str">
        <f>IFERROR(IF(AND(OY22="fem",#REF!=3),#REF!,""),"")</f>
        <v/>
      </c>
      <c r="PE22" s="77" t="str">
        <f>IFERROR(RANK(PD22,PD:PD,0)+ COUNTIF($NZ$15:PD20,PD22),"")</f>
        <v/>
      </c>
      <c r="PG22" s="91" t="str">
        <f>IFERROR(IF(AND(#REF!="mas",#REF!=3,#REF!="juniores"),#REF!,""),"")</f>
        <v/>
      </c>
      <c r="PH22" s="75" t="e">
        <f>IF(PG22=#REF!,#REF!,"")</f>
        <v>#REF!</v>
      </c>
      <c r="PI22" s="75" t="e">
        <f>IF(PG22=#REF!,#REF!,"")</f>
        <v>#REF!</v>
      </c>
      <c r="PJ22" s="91" t="str">
        <f>IFERROR(IF(AND(PI22="mas",#REF!=3),#REF!,""),"")</f>
        <v/>
      </c>
      <c r="PK22" s="91" t="str">
        <f>IFERROR(IF(AND(PI22="mas",#REF!=3),#REF!,""),"")</f>
        <v/>
      </c>
      <c r="PL22" s="91" t="str">
        <f>IFERROR(IF(AND(PI22="mas",#REF!=3),#REF!,""),"")</f>
        <v/>
      </c>
      <c r="PM22" s="91" t="str">
        <f>IFERROR(IF(AND(PI22="mas",#REF!=3),#REF!,""),"")</f>
        <v/>
      </c>
      <c r="PN22" s="91" t="str">
        <f>IFERROR(IF(AND(PI22="mas",#REF!=3),#REF!,""),"")</f>
        <v/>
      </c>
      <c r="PO22" s="77" t="str">
        <f>IFERROR(RANK(PN22,PN:PN,0)+ COUNTIF($NZ$15:PN20,PN22),"")</f>
        <v/>
      </c>
    </row>
    <row r="23" spans="2:431" s="73" customFormat="1" ht="18.75" customHeight="1" x14ac:dyDescent="0.3">
      <c r="B23" s="74" t="str">
        <f t="shared" si="0"/>
        <v/>
      </c>
      <c r="C23" s="74" t="str">
        <f t="shared" si="1"/>
        <v/>
      </c>
      <c r="D23" s="75" t="str">
        <f t="shared" si="2"/>
        <v/>
      </c>
      <c r="E23" s="76" t="str">
        <f t="shared" si="3"/>
        <v/>
      </c>
      <c r="F23" s="118" t="str">
        <f t="shared" si="4"/>
        <v/>
      </c>
      <c r="G23" s="118" t="str">
        <f t="shared" si="5"/>
        <v/>
      </c>
      <c r="H23" s="118" t="str">
        <f t="shared" si="6"/>
        <v/>
      </c>
      <c r="I23" s="119" t="str">
        <f t="shared" si="7"/>
        <v/>
      </c>
      <c r="J23" s="77">
        <v>7</v>
      </c>
      <c r="K23" s="78"/>
      <c r="L23" s="78"/>
      <c r="M23" s="74" t="str">
        <f t="shared" si="131"/>
        <v/>
      </c>
      <c r="N23" s="74" t="str">
        <f t="shared" si="8"/>
        <v/>
      </c>
      <c r="O23" s="75" t="str">
        <f t="shared" si="9"/>
        <v/>
      </c>
      <c r="P23" s="75" t="str">
        <f t="shared" si="10"/>
        <v/>
      </c>
      <c r="Q23" s="75" t="str">
        <f t="shared" si="155"/>
        <v/>
      </c>
      <c r="R23" s="75" t="str">
        <f t="shared" si="156"/>
        <v/>
      </c>
      <c r="S23" s="75" t="str">
        <f>IFERROR(INDEX(#REF!,MATCH($U23,$IQ$17:$IQ$72,0)),"")</f>
        <v/>
      </c>
      <c r="T23" s="75" t="str">
        <f t="shared" si="11"/>
        <v/>
      </c>
      <c r="U23" s="77">
        <v>7</v>
      </c>
      <c r="V23" s="79"/>
      <c r="X23" s="80" t="str">
        <f t="shared" si="12"/>
        <v/>
      </c>
      <c r="Y23" s="80" t="str">
        <f t="shared" si="13"/>
        <v/>
      </c>
      <c r="Z23" s="76" t="str">
        <f t="shared" si="14"/>
        <v/>
      </c>
      <c r="AA23" s="76" t="str">
        <f t="shared" si="15"/>
        <v/>
      </c>
      <c r="AB23" s="118" t="str">
        <f t="shared" si="16"/>
        <v/>
      </c>
      <c r="AC23" s="118" t="str">
        <f t="shared" si="17"/>
        <v/>
      </c>
      <c r="AD23" s="118" t="str">
        <f t="shared" si="18"/>
        <v/>
      </c>
      <c r="AE23" s="118" t="str">
        <f t="shared" si="19"/>
        <v/>
      </c>
      <c r="AF23" s="77">
        <v>7</v>
      </c>
      <c r="AG23" s="78"/>
      <c r="AH23" s="78"/>
      <c r="AI23" s="80" t="str">
        <f t="shared" si="20"/>
        <v/>
      </c>
      <c r="AJ23" s="80" t="str">
        <f t="shared" si="21"/>
        <v/>
      </c>
      <c r="AK23" s="80" t="str">
        <f t="shared" si="22"/>
        <v/>
      </c>
      <c r="AL23" s="80" t="str">
        <f t="shared" si="23"/>
        <v/>
      </c>
      <c r="AM23" s="80" t="str">
        <f t="shared" si="24"/>
        <v/>
      </c>
      <c r="AN23" s="80" t="str">
        <f t="shared" si="25"/>
        <v/>
      </c>
      <c r="AO23" s="80" t="str">
        <f t="shared" si="154"/>
        <v/>
      </c>
      <c r="AP23" s="80" t="str">
        <f t="shared" si="153"/>
        <v/>
      </c>
      <c r="AQ23" s="77">
        <v>7</v>
      </c>
      <c r="AR23" s="79"/>
      <c r="AT23" s="146" t="str">
        <f t="shared" si="132"/>
        <v/>
      </c>
      <c r="AU23" s="146" t="str">
        <f t="shared" si="133"/>
        <v/>
      </c>
      <c r="AV23" s="146" t="str">
        <f t="shared" si="134"/>
        <v/>
      </c>
      <c r="AW23" s="147" t="str">
        <f t="shared" si="135"/>
        <v/>
      </c>
      <c r="AX23" s="148" t="str">
        <f t="shared" si="136"/>
        <v/>
      </c>
      <c r="AY23" s="148" t="str">
        <f t="shared" si="137"/>
        <v/>
      </c>
      <c r="AZ23" s="148" t="str">
        <f t="shared" si="138"/>
        <v/>
      </c>
      <c r="BA23" s="148" t="str">
        <f t="shared" si="139"/>
        <v/>
      </c>
      <c r="BB23" s="149">
        <v>7</v>
      </c>
      <c r="BC23" s="78"/>
      <c r="BD23" s="78"/>
      <c r="BE23" s="80" t="str">
        <f t="shared" si="140"/>
        <v/>
      </c>
      <c r="BF23" s="80" t="str">
        <f t="shared" si="26"/>
        <v/>
      </c>
      <c r="BG23" s="80" t="str">
        <f t="shared" si="27"/>
        <v/>
      </c>
      <c r="BH23" s="80" t="str">
        <f t="shared" si="28"/>
        <v/>
      </c>
      <c r="BI23" s="80" t="str">
        <f t="shared" si="29"/>
        <v/>
      </c>
      <c r="BJ23" s="80" t="str">
        <f t="shared" si="30"/>
        <v/>
      </c>
      <c r="BK23" s="80" t="str">
        <f t="shared" si="31"/>
        <v/>
      </c>
      <c r="BL23" s="80" t="str">
        <f t="shared" si="32"/>
        <v/>
      </c>
      <c r="BM23" s="77">
        <v>7</v>
      </c>
      <c r="BN23" s="79"/>
      <c r="BP23" s="80" t="str">
        <f t="shared" si="33"/>
        <v/>
      </c>
      <c r="BQ23" s="80" t="str">
        <f t="shared" si="34"/>
        <v/>
      </c>
      <c r="BR23" s="76" t="str">
        <f t="shared" si="35"/>
        <v/>
      </c>
      <c r="BS23" s="76" t="str">
        <f t="shared" si="36"/>
        <v/>
      </c>
      <c r="BT23" s="118" t="str">
        <f t="shared" si="37"/>
        <v/>
      </c>
      <c r="BU23" s="118" t="str">
        <f t="shared" si="38"/>
        <v/>
      </c>
      <c r="BV23" s="118" t="str">
        <f t="shared" si="39"/>
        <v/>
      </c>
      <c r="BW23" s="118" t="str">
        <f t="shared" si="40"/>
        <v/>
      </c>
      <c r="BX23" s="77">
        <v>7</v>
      </c>
      <c r="BY23" s="78"/>
      <c r="BZ23" s="78"/>
      <c r="CA23" s="80" t="str">
        <f t="shared" si="41"/>
        <v/>
      </c>
      <c r="CB23" s="80" t="str">
        <f t="shared" si="42"/>
        <v/>
      </c>
      <c r="CC23" s="80" t="str">
        <f t="shared" si="42"/>
        <v/>
      </c>
      <c r="CD23" s="76" t="str">
        <f t="shared" si="43"/>
        <v/>
      </c>
      <c r="CE23" s="118" t="str">
        <f t="shared" si="44"/>
        <v/>
      </c>
      <c r="CF23" s="118" t="str">
        <f t="shared" si="141"/>
        <v/>
      </c>
      <c r="CG23" s="118" t="str">
        <f t="shared" si="142"/>
        <v/>
      </c>
      <c r="CH23" s="117" t="str">
        <f t="shared" si="143"/>
        <v/>
      </c>
      <c r="CI23" s="77">
        <v>7</v>
      </c>
      <c r="CJ23" s="79"/>
      <c r="CL23" s="80" t="str">
        <f t="shared" si="45"/>
        <v/>
      </c>
      <c r="CM23" s="80" t="str">
        <f t="shared" si="46"/>
        <v/>
      </c>
      <c r="CN23" s="76" t="str">
        <f t="shared" si="47"/>
        <v/>
      </c>
      <c r="CO23" s="76" t="str">
        <f t="shared" si="48"/>
        <v/>
      </c>
      <c r="CP23" s="118" t="str">
        <f t="shared" si="49"/>
        <v/>
      </c>
      <c r="CQ23" s="118" t="str">
        <f t="shared" si="50"/>
        <v/>
      </c>
      <c r="CR23" s="118" t="str">
        <f t="shared" si="51"/>
        <v/>
      </c>
      <c r="CS23" s="118" t="str">
        <f t="shared" si="144"/>
        <v/>
      </c>
      <c r="CT23" s="77">
        <v>7</v>
      </c>
      <c r="CU23" s="78"/>
      <c r="CV23" s="78"/>
      <c r="CW23" s="80" t="str">
        <f t="shared" si="52"/>
        <v/>
      </c>
      <c r="CX23" s="80" t="str">
        <f t="shared" si="53"/>
        <v/>
      </c>
      <c r="CY23" s="76" t="str">
        <f t="shared" si="54"/>
        <v/>
      </c>
      <c r="CZ23" s="76" t="str">
        <f t="shared" si="55"/>
        <v/>
      </c>
      <c r="DA23" s="118" t="str">
        <f t="shared" si="56"/>
        <v/>
      </c>
      <c r="DB23" s="118" t="str">
        <f t="shared" si="57"/>
        <v/>
      </c>
      <c r="DC23" s="118" t="str">
        <f t="shared" si="58"/>
        <v/>
      </c>
      <c r="DD23" s="118" t="str">
        <f t="shared" si="59"/>
        <v/>
      </c>
      <c r="DE23" s="77">
        <v>7</v>
      </c>
      <c r="DF23" s="79"/>
      <c r="DH23" s="115" t="str">
        <f t="shared" si="145"/>
        <v/>
      </c>
      <c r="DI23" s="115" t="str">
        <f t="shared" si="146"/>
        <v/>
      </c>
      <c r="DJ23" s="121" t="str">
        <f t="shared" si="147"/>
        <v/>
      </c>
      <c r="DK23" s="121" t="str">
        <f t="shared" si="148"/>
        <v/>
      </c>
      <c r="DL23" s="117" t="str">
        <f t="shared" si="149"/>
        <v/>
      </c>
      <c r="DM23" s="117" t="str">
        <f t="shared" si="150"/>
        <v/>
      </c>
      <c r="DN23" s="117" t="str">
        <f t="shared" si="151"/>
        <v/>
      </c>
      <c r="DO23" s="117" t="str">
        <f t="shared" si="152"/>
        <v/>
      </c>
      <c r="DP23" s="77">
        <v>7</v>
      </c>
      <c r="DQ23" s="78"/>
      <c r="DR23" s="78"/>
      <c r="DS23" s="115" t="str">
        <f t="shared" si="60"/>
        <v/>
      </c>
      <c r="DT23" s="115" t="str">
        <f t="shared" si="61"/>
        <v/>
      </c>
      <c r="DU23" s="115" t="str">
        <f t="shared" si="62"/>
        <v/>
      </c>
      <c r="DV23" s="115" t="str">
        <f t="shared" si="63"/>
        <v/>
      </c>
      <c r="DW23" s="117" t="str">
        <f t="shared" si="64"/>
        <v/>
      </c>
      <c r="DX23" s="117" t="str">
        <f t="shared" si="65"/>
        <v/>
      </c>
      <c r="DY23" s="117" t="str">
        <f t="shared" si="65"/>
        <v/>
      </c>
      <c r="DZ23" s="117" t="str">
        <f t="shared" si="66"/>
        <v/>
      </c>
      <c r="EA23" s="77">
        <v>7</v>
      </c>
      <c r="EB23" s="79"/>
      <c r="EC23" s="81"/>
      <c r="ED23" s="80" t="str">
        <f t="shared" si="67"/>
        <v/>
      </c>
      <c r="EE23" s="80" t="str">
        <f t="shared" si="68"/>
        <v/>
      </c>
      <c r="EF23" s="80" t="str">
        <f t="shared" si="69"/>
        <v/>
      </c>
      <c r="EG23" s="82" t="str">
        <f t="shared" si="70"/>
        <v/>
      </c>
      <c r="EH23" s="118" t="str">
        <f t="shared" si="71"/>
        <v/>
      </c>
      <c r="EI23" s="118" t="str">
        <f t="shared" si="72"/>
        <v/>
      </c>
      <c r="EJ23" s="118" t="str">
        <f t="shared" si="73"/>
        <v/>
      </c>
      <c r="EK23" s="118" t="str">
        <f t="shared" si="74"/>
        <v/>
      </c>
      <c r="EL23" s="82">
        <v>7</v>
      </c>
      <c r="EM23" s="78"/>
      <c r="EN23" s="78"/>
      <c r="EO23" s="80" t="str">
        <f t="shared" si="75"/>
        <v/>
      </c>
      <c r="EP23" s="80" t="str">
        <f t="shared" si="76"/>
        <v/>
      </c>
      <c r="EQ23" s="80" t="str">
        <f t="shared" si="77"/>
        <v/>
      </c>
      <c r="ER23" s="80" t="str">
        <f t="shared" si="78"/>
        <v/>
      </c>
      <c r="ES23" s="80" t="str">
        <f t="shared" si="79"/>
        <v/>
      </c>
      <c r="ET23" s="80" t="str">
        <f t="shared" si="80"/>
        <v/>
      </c>
      <c r="EU23" s="80" t="str">
        <f t="shared" si="81"/>
        <v/>
      </c>
      <c r="EV23" s="80" t="str">
        <f t="shared" si="82"/>
        <v/>
      </c>
      <c r="EW23" s="77">
        <v>7</v>
      </c>
      <c r="EX23" s="78"/>
      <c r="EY23" s="81"/>
      <c r="EZ23" s="80" t="str">
        <f t="shared" si="83"/>
        <v/>
      </c>
      <c r="FA23" s="80" t="str">
        <f t="shared" si="84"/>
        <v/>
      </c>
      <c r="FB23" s="76" t="str">
        <f t="shared" si="85"/>
        <v/>
      </c>
      <c r="FC23" s="76" t="str">
        <f t="shared" si="86"/>
        <v/>
      </c>
      <c r="FD23" s="118" t="str">
        <f t="shared" si="87"/>
        <v/>
      </c>
      <c r="FE23" s="118" t="str">
        <f t="shared" si="88"/>
        <v/>
      </c>
      <c r="FF23" s="118" t="str">
        <f t="shared" si="89"/>
        <v/>
      </c>
      <c r="FG23" s="118" t="str">
        <f t="shared" si="90"/>
        <v/>
      </c>
      <c r="FH23" s="82">
        <v>7</v>
      </c>
      <c r="FI23" s="78"/>
      <c r="FJ23" s="78"/>
      <c r="FK23" s="80" t="str">
        <f t="shared" si="91"/>
        <v/>
      </c>
      <c r="FL23" s="80" t="str">
        <f t="shared" si="92"/>
        <v/>
      </c>
      <c r="FM23" s="76" t="str">
        <f t="shared" si="93"/>
        <v/>
      </c>
      <c r="FN23" s="76" t="str">
        <f t="shared" si="94"/>
        <v/>
      </c>
      <c r="FO23" s="118" t="str">
        <f t="shared" si="95"/>
        <v/>
      </c>
      <c r="FP23" s="118" t="str">
        <f t="shared" si="96"/>
        <v/>
      </c>
      <c r="FQ23" s="118" t="str">
        <f t="shared" si="97"/>
        <v/>
      </c>
      <c r="FR23" s="118" t="str">
        <f t="shared" si="98"/>
        <v/>
      </c>
      <c r="FS23" s="77">
        <v>7</v>
      </c>
      <c r="FT23" s="78"/>
      <c r="FU23" s="81"/>
      <c r="FV23" s="80" t="str">
        <f t="shared" si="99"/>
        <v/>
      </c>
      <c r="FW23" s="80" t="str">
        <f t="shared" si="100"/>
        <v/>
      </c>
      <c r="FX23" s="80" t="str">
        <f t="shared" si="101"/>
        <v/>
      </c>
      <c r="FY23" s="80" t="str">
        <f t="shared" si="102"/>
        <v/>
      </c>
      <c r="FZ23" s="80" t="str">
        <f t="shared" si="103"/>
        <v/>
      </c>
      <c r="GA23" s="80" t="str">
        <f t="shared" si="104"/>
        <v/>
      </c>
      <c r="GB23" s="80" t="str">
        <f t="shared" si="105"/>
        <v/>
      </c>
      <c r="GC23" s="80" t="str">
        <f t="shared" si="106"/>
        <v/>
      </c>
      <c r="GD23" s="82">
        <v>7</v>
      </c>
      <c r="GE23" s="78"/>
      <c r="GF23" s="78"/>
      <c r="GG23" s="80" t="str">
        <f t="shared" si="107"/>
        <v/>
      </c>
      <c r="GH23" s="80" t="str">
        <f t="shared" si="108"/>
        <v/>
      </c>
      <c r="GI23" s="80" t="str">
        <f t="shared" si="109"/>
        <v/>
      </c>
      <c r="GJ23" s="80" t="str">
        <f t="shared" si="110"/>
        <v/>
      </c>
      <c r="GK23" s="80" t="str">
        <f t="shared" si="111"/>
        <v/>
      </c>
      <c r="GL23" s="80" t="str">
        <f t="shared" si="112"/>
        <v/>
      </c>
      <c r="GM23" s="80" t="str">
        <f t="shared" si="113"/>
        <v/>
      </c>
      <c r="GN23" s="80" t="str">
        <f t="shared" si="114"/>
        <v/>
      </c>
      <c r="GO23" s="77">
        <v>7</v>
      </c>
      <c r="GP23" s="78"/>
      <c r="GQ23" s="81"/>
      <c r="GR23" s="80" t="str">
        <f t="shared" si="115"/>
        <v/>
      </c>
      <c r="GS23" s="80" t="str">
        <f t="shared" si="116"/>
        <v/>
      </c>
      <c r="GT23" s="80" t="str">
        <f t="shared" si="117"/>
        <v/>
      </c>
      <c r="GU23" s="80" t="str">
        <f t="shared" si="118"/>
        <v/>
      </c>
      <c r="GV23" s="80" t="str">
        <f t="shared" si="119"/>
        <v/>
      </c>
      <c r="GW23" s="80" t="str">
        <f t="shared" si="120"/>
        <v/>
      </c>
      <c r="GX23" s="80" t="str">
        <f t="shared" si="121"/>
        <v/>
      </c>
      <c r="GY23" s="80" t="str">
        <f t="shared" si="122"/>
        <v/>
      </c>
      <c r="GZ23" s="82">
        <v>7</v>
      </c>
      <c r="HA23" s="78"/>
      <c r="HB23" s="78"/>
      <c r="HC23" s="80" t="str">
        <f t="shared" si="123"/>
        <v/>
      </c>
      <c r="HD23" s="80" t="str">
        <f t="shared" si="124"/>
        <v/>
      </c>
      <c r="HE23" s="80" t="str">
        <f t="shared" si="125"/>
        <v/>
      </c>
      <c r="HF23" s="80" t="str">
        <f t="shared" si="126"/>
        <v/>
      </c>
      <c r="HG23" s="80" t="str">
        <f t="shared" si="127"/>
        <v/>
      </c>
      <c r="HH23" s="80" t="str">
        <f t="shared" si="128"/>
        <v/>
      </c>
      <c r="HI23" s="80" t="str">
        <f t="shared" si="129"/>
        <v/>
      </c>
      <c r="HJ23" s="80" t="str">
        <f t="shared" si="130"/>
        <v/>
      </c>
      <c r="HK23" s="77">
        <v>7</v>
      </c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90"/>
      <c r="HY23" s="91" t="str">
        <f>IFERROR(IF(AND(#REF!="FEM",#REF!=1,#REF!="infantis"),#REF!,""),"")</f>
        <v/>
      </c>
      <c r="HZ23" s="75" t="e">
        <f>IF($HY23=#REF!,#REF!,"")</f>
        <v>#REF!</v>
      </c>
      <c r="IA23" s="75" t="e">
        <f>IF($HY23=#REF!,#REF!,"")</f>
        <v>#REF!</v>
      </c>
      <c r="IB23" s="75" t="e">
        <f>IF($IA23=#REF!,#REF!,"")</f>
        <v>#REF!</v>
      </c>
      <c r="IC23" s="91" t="str">
        <f>IFERROR(IF(AND($IA23="fem",#REF!=1,#REF!="infantis"),#REF!,""),"")</f>
        <v/>
      </c>
      <c r="ID23" s="91" t="str">
        <f>IFERROR(IF(AND($IA23="fem",#REF!=1,#REF!="infantis"),#REF!,""),"")</f>
        <v/>
      </c>
      <c r="IE23" s="91" t="str">
        <f>IFERROR(IF(AND($IA23="fem",#REF!=1,#REF!="infantis"),#REF!,""),"")</f>
        <v/>
      </c>
      <c r="IF23" s="75" t="e">
        <f>IF($IB23=#REF!,#REF!,"")</f>
        <v>#REF!</v>
      </c>
      <c r="IG23" s="55" t="str">
        <f>IFERROR(RANK(IF23,IF:IF,0)+ COUNTIF($IF$15:IF22,IF23),"")</f>
        <v/>
      </c>
      <c r="II23" s="91" t="str">
        <f>IFERROR(IF(AND(#REF!="mas",#REF!=1,#REF!="infantis"),#REF!,""),"")</f>
        <v/>
      </c>
      <c r="IJ23" s="75" t="e">
        <f>IF($II23=#REF!,#REF!,"")</f>
        <v>#REF!</v>
      </c>
      <c r="IK23" s="75" t="e">
        <f>IF($II23=#REF!,#REF!,"")</f>
        <v>#REF!</v>
      </c>
      <c r="IL23" s="91" t="str">
        <f>IFERROR(IF(AND($IK23="mas",#REF!=1),#REF!,""),"")</f>
        <v/>
      </c>
      <c r="IM23" s="91" t="str">
        <f>IFERROR(IF(AND($IK23="mas",#REF!=1,#REF!="infantis"),#REF!,""),"")</f>
        <v/>
      </c>
      <c r="IN23" s="91" t="str">
        <f>IFERROR(IF(AND($IK23="mas",#REF!=1,#REF!="infantis"),#REF!,""),"")</f>
        <v/>
      </c>
      <c r="IO23" s="91" t="str">
        <f>IFERROR(IF(AND($IK23="mas",#REF!=1,#REF!="infantis"),#REF!,""),"")</f>
        <v/>
      </c>
      <c r="IP23" s="91" t="str">
        <f>IFERROR(IF(AND($IK23="mas",#REF!=1),#REF!,""),"")</f>
        <v/>
      </c>
      <c r="IQ23" s="55" t="str">
        <f>IFERROR(RANK(IP23,IP:IP,0)+ COUNTIF($IQ$11:IQ18,IP23),"")</f>
        <v/>
      </c>
      <c r="IS23" s="91" t="str">
        <f>IFERROR(IF(AND(#REF!="FEM",#REF!=2,#REF!="infantis"),#REF!,""),"")</f>
        <v/>
      </c>
      <c r="IT23" s="75" t="e">
        <f>IF(IS23=#REF!,#REF!,"")</f>
        <v>#REF!</v>
      </c>
      <c r="IU23" s="75" t="e">
        <f>IF(IS23=#REF!,#REF!,"")</f>
        <v>#REF!</v>
      </c>
      <c r="IV23" s="91" t="str">
        <f>IFERROR(IF(AND(IU23="fem",#REF!=2),#REF!,""),"")</f>
        <v/>
      </c>
      <c r="IW23" s="91" t="str">
        <f>IFERROR(IF(AND(IU23="fem",#REF!=2),#REF!,""),"")</f>
        <v/>
      </c>
      <c r="IX23" s="91" t="str">
        <f>IFERROR(IF(AND(IU23="fem",#REF!=2),#REF!,""),"")</f>
        <v/>
      </c>
      <c r="IY23" s="91" t="str">
        <f>IFERROR(IF(AND(IU23="fem",#REF!=2),#REF!,""),"")</f>
        <v/>
      </c>
      <c r="IZ23" s="91" t="str">
        <f>IFERROR(IF(AND(IU23="fem",#REF!=2),#REF!,""),"")</f>
        <v/>
      </c>
      <c r="JA23" s="77" t="str">
        <f>IFERROR(RANK(IZ23,IZ:IZ,0)+ COUNTIF($IZ$15:$IZ22,IZ23),"")</f>
        <v/>
      </c>
      <c r="JC23" s="91" t="str">
        <f>IFERROR(IF(AND(#REF!="mas",#REF!=2,#REF!="infantis"),#REF!,""),"")</f>
        <v/>
      </c>
      <c r="JD23" s="75" t="e">
        <f>IF(JC23=#REF!,#REF!,"")</f>
        <v>#REF!</v>
      </c>
      <c r="JE23" s="75" t="e">
        <f>IF(JC23=#REF!,#REF!,"")</f>
        <v>#REF!</v>
      </c>
      <c r="JF23" s="91" t="str">
        <f>IFERROR(IF(AND(JE23="mas",#REF!=2),#REF!,""),"")</f>
        <v/>
      </c>
      <c r="JG23" s="91" t="str">
        <f>IFERROR(IF(AND(JE23="mas",#REF!=2),#REF!,""),"")</f>
        <v/>
      </c>
      <c r="JH23" s="91" t="str">
        <f>IFERROR(IF(AND(JE23="mas",#REF!=2),#REF!,""),"")</f>
        <v/>
      </c>
      <c r="JI23" s="91" t="str">
        <f>IFERROR(IF(AND(JE23="mas",#REF!=2),#REF!,""),"")</f>
        <v/>
      </c>
      <c r="JJ23" s="91" t="str">
        <f>IFERROR(IF(AND(JE23="mas",#REF!=2),#REF!,""),"")</f>
        <v/>
      </c>
      <c r="JK23" s="77" t="str">
        <f>IFERROR(RANK(JJ23,JJ:JJ,0)+ COUNTIF($JJ$15:$JJ22,JJ23),"")</f>
        <v/>
      </c>
      <c r="JM23" s="53" t="str">
        <f>IFERROR(IF(AND(#REF!="fem",#REF!=3,#REF!="infantis"),#REF!,""),"")</f>
        <v/>
      </c>
      <c r="JN23" s="75" t="e">
        <f>IF($JM23=#REF!,#REF!,"")</f>
        <v>#REF!</v>
      </c>
      <c r="JO23" s="75" t="e">
        <f>IF($JM23=#REF!,#REF!,"")</f>
        <v>#REF!</v>
      </c>
      <c r="JP23" s="75" t="e">
        <f>IF($JO23=#REF!,#REF!,"")</f>
        <v>#REF!</v>
      </c>
      <c r="JQ23" s="75" t="e">
        <f>IF($JP23=#REF!,#REF!,"")</f>
        <v>#REF!</v>
      </c>
      <c r="JR23" s="75" t="e">
        <f>IF($JP23=#REF!,#REF!,"")</f>
        <v>#REF!</v>
      </c>
      <c r="JS23" s="75" t="e">
        <f>IF($JP23=#REF!,#REF!,"")</f>
        <v>#REF!</v>
      </c>
      <c r="JT23" s="75" t="e">
        <f>IF($JP23=#REF!,#REF!,"")</f>
        <v>#REF!</v>
      </c>
      <c r="JU23" s="55" t="str">
        <f>IFERROR(RANK(JT23,JT:JT,0)+ COUNTIF($JT$15:JT22,JT23),"")</f>
        <v/>
      </c>
      <c r="JW23" s="53" t="str">
        <f>IFERROR(IF(AND(#REF!="mas",#REF!=3,#REF!="infantis"),#REF!,""),"")</f>
        <v/>
      </c>
      <c r="JX23" s="54" t="e">
        <f>IF($JW23=#REF!,#REF!,"")</f>
        <v>#REF!</v>
      </c>
      <c r="JY23" s="54" t="e">
        <f>IF($JW23=#REF!,#REF!,"")</f>
        <v>#REF!</v>
      </c>
      <c r="JZ23" s="54" t="e">
        <f>IF($JY23=#REF!,#REF!,"")</f>
        <v>#REF!</v>
      </c>
      <c r="KA23" s="54" t="e">
        <f>IF($JZ23=#REF!,#REF!,"")</f>
        <v>#REF!</v>
      </c>
      <c r="KB23" s="54" t="e">
        <f>IF($JZ23=#REF!,#REF!,"")</f>
        <v>#REF!</v>
      </c>
      <c r="KC23" s="54" t="e">
        <f>IF($JZ23=#REF!,#REF!,"")</f>
        <v>#REF!</v>
      </c>
      <c r="KD23" s="54" t="e">
        <f>IF($JZ23=#REF!,#REF!,"")</f>
        <v>#REF!</v>
      </c>
      <c r="KE23" s="55" t="str">
        <f>IFERROR(RANK(KD23,KD:KD,0)+ COUNTIF($KD$15:KD22,KD23),"")</f>
        <v/>
      </c>
      <c r="KG23" s="91" t="str">
        <f>IFERROR(IF(AND(#REF!="fem",#REF!=1,#REF!="iniciados"),#REF!,""),"")</f>
        <v/>
      </c>
      <c r="KH23" s="75" t="e">
        <f>IF(KG23=#REF!,#REF!,"")</f>
        <v>#REF!</v>
      </c>
      <c r="KI23" s="75" t="e">
        <f>IF(KG23=#REF!,#REF!,"")</f>
        <v>#REF!</v>
      </c>
      <c r="KJ23" s="91" t="str">
        <f>IFERROR(IF(AND(KI23="fem",#REF!=1),#REF!,""),"")</f>
        <v/>
      </c>
      <c r="KK23" s="91" t="str">
        <f>IFERROR(IF(AND(KI23="fem",#REF!=1),#REF!,""),"")</f>
        <v/>
      </c>
      <c r="KL23" s="91" t="str">
        <f>IFERROR(IF(AND(KI23="fem",#REF!=1),#REF!,""),"")</f>
        <v/>
      </c>
      <c r="KM23" s="91" t="str">
        <f>IFERROR(IF(AND(KI23="fem",#REF!=1),#REF!,""),"")</f>
        <v/>
      </c>
      <c r="KN23" s="91" t="str">
        <f>IFERROR(IF(AND(KI23="fem",#REF!=1),#REF!,""),"")</f>
        <v/>
      </c>
      <c r="KO23" s="77" t="str">
        <f>IFERROR(RANK(KN23,KN:KN,0)+ COUNTIF($KN$15:KN22,KN23),"")</f>
        <v/>
      </c>
      <c r="KQ23" s="91" t="str">
        <f>IFERROR(IF(AND(#REF!="mas",#REF!=1,#REF!="iniciados"),#REF!,""),"")</f>
        <v/>
      </c>
      <c r="KR23" s="75" t="e">
        <f>IF(KQ23=#REF!,#REF!,"")</f>
        <v>#REF!</v>
      </c>
      <c r="KS23" s="75" t="e">
        <f>IF(KQ23=#REF!,#REF!,"")</f>
        <v>#REF!</v>
      </c>
      <c r="KT23" s="91" t="str">
        <f>IFERROR(IF(AND(KS23="mas",#REF!=1),#REF!,""),"")</f>
        <v/>
      </c>
      <c r="KU23" s="91" t="str">
        <f>IFERROR(IF(AND(KS23="mas",#REF!=1),#REF!,""),"")</f>
        <v/>
      </c>
      <c r="KV23" s="91" t="str">
        <f>IFERROR(IF(AND(KS23="mas",#REF!=1),#REF!,""),"")</f>
        <v/>
      </c>
      <c r="KW23" s="91" t="str">
        <f>IFERROR(IF(AND(KS23="mas",#REF!=1),#REF!,""),"")</f>
        <v/>
      </c>
      <c r="KX23" s="91" t="str">
        <f>IFERROR(IF(AND(KS23="mas",#REF!=1),#REF!,""),"")</f>
        <v/>
      </c>
      <c r="KY23" s="77" t="str">
        <f>IFERROR(RANK(KX23,KX:KX,0)+ COUNTIF($KX$15:KX22,KX23),"")</f>
        <v/>
      </c>
      <c r="LA23" s="91" t="str">
        <f>IFERROR(IF(AND(#REF!="fem",#REF!=2,#REF!="iniciados"),#REF!,""),"")</f>
        <v/>
      </c>
      <c r="LB23" s="75" t="e">
        <f>IF(LA23=#REF!,#REF!,"")</f>
        <v>#REF!</v>
      </c>
      <c r="LC23" s="75" t="e">
        <f>IF(LA23=#REF!,#REF!,"")</f>
        <v>#REF!</v>
      </c>
      <c r="LD23" s="91" t="str">
        <f>IFERROR(IF(AND(LC23="fem",#REF!=2),#REF!,""),"")</f>
        <v/>
      </c>
      <c r="LE23" s="91" t="str">
        <f>IFERROR(IF(AND(LC23="fem",#REF!=2),#REF!,""),"")</f>
        <v/>
      </c>
      <c r="LF23" s="91" t="str">
        <f>IFERROR(IF(AND(LC23="fem",#REF!=2),#REF!,""),"")</f>
        <v/>
      </c>
      <c r="LG23" s="91" t="str">
        <f>IFERROR(IF(AND(LC23="fem",#REF!=2),#REF!,""),"")</f>
        <v/>
      </c>
      <c r="LH23" s="91" t="str">
        <f>IFERROR(IF(AND(LC23="fem",#REF!=2),#REF!,""),"")</f>
        <v/>
      </c>
      <c r="LI23" s="77" t="str">
        <f>IFERROR(RANK(LH23,LH:LH,0)+ COUNTIF($KX$15:LH22,LH23),"")</f>
        <v/>
      </c>
      <c r="LK23" s="91" t="str">
        <f>IFERROR(IF(AND(#REF!="mas",#REF!=2,#REF!="iniciados"),#REF!,""),"")</f>
        <v/>
      </c>
      <c r="LL23" s="75" t="e">
        <f>IF(LK23=#REF!,#REF!,"")</f>
        <v>#REF!</v>
      </c>
      <c r="LM23" s="75" t="e">
        <f>IF(LK23=#REF!,#REF!,"")</f>
        <v>#REF!</v>
      </c>
      <c r="LN23" s="91" t="str">
        <f>IFERROR(IF(AND(LM23="mas",#REF!=2),#REF!,""),"")</f>
        <v/>
      </c>
      <c r="LO23" s="91" t="str">
        <f>IFERROR(IF(AND(LM23="mas",#REF!=2),#REF!,""),"")</f>
        <v/>
      </c>
      <c r="LP23" s="91" t="str">
        <f>IFERROR(IF(AND(LM23="mas",#REF!=2),#REF!,""),"")</f>
        <v/>
      </c>
      <c r="LQ23" s="91" t="str">
        <f>IFERROR(IF(AND(LM23="mas",#REF!=2),#REF!,""),"")</f>
        <v/>
      </c>
      <c r="LR23" s="91" t="str">
        <f>IFERROR(IF(AND(LM23="mas",#REF!=2),#REF!,""),"")</f>
        <v/>
      </c>
      <c r="LS23" s="77" t="str">
        <f>IFERROR(RANK(LR23,LR:LR,0)+ COUNTIF($LR$15:LR21,LR23),"")</f>
        <v/>
      </c>
      <c r="LU23" s="53" t="str">
        <f>IFERROR(IF(AND(#REF!="fem",#REF!=3,#REF!="iniciados"),#REF!,""),"")</f>
        <v/>
      </c>
      <c r="LV23" s="75" t="e">
        <f>IF(LU23=#REF!,#REF!,"")</f>
        <v>#REF!</v>
      </c>
      <c r="LW23" s="75" t="e">
        <f>IF(LU23=#REF!,#REF!,"")</f>
        <v>#REF!</v>
      </c>
      <c r="LX23" s="53" t="str">
        <f>IFERROR(IF(AND(LW23="fem",#REF!=3),#REF!,""),"")</f>
        <v/>
      </c>
      <c r="LY23" s="91" t="str">
        <f>IFERROR(IF(AND(LW23="fem",#REF!=3),#REF!,""),"")</f>
        <v/>
      </c>
      <c r="LZ23" s="91" t="str">
        <f>IFERROR(IF(AND(LW23="fem",#REF!=3),#REF!,""),"")</f>
        <v/>
      </c>
      <c r="MA23" s="91" t="str">
        <f>IFERROR(IF(AND(LW23="fem",#REF!=3),#REF!,""),"")</f>
        <v/>
      </c>
      <c r="MB23" s="91" t="str">
        <f>IFERROR(IF(AND(LW23="fem",#REF!=3),#REF!,""),"")</f>
        <v/>
      </c>
      <c r="MC23" s="55" t="str">
        <f>IFERROR(RANK(MB23,MB:MB,0)+ COUNTIF($MB$15:MB22,MB23),"")</f>
        <v/>
      </c>
      <c r="ME23" s="91" t="str">
        <f>IFERROR(IF(AND(#REF!="mas",#REF!=3,#REF!="iniciados"),#REF!,""),"")</f>
        <v/>
      </c>
      <c r="MF23" s="75" t="e">
        <f>IF(ME23=#REF!,#REF!,"")</f>
        <v>#REF!</v>
      </c>
      <c r="MG23" s="75" t="e">
        <f>IF(ME23=#REF!,#REF!,"")</f>
        <v>#REF!</v>
      </c>
      <c r="MH23" s="91" t="str">
        <f>IFERROR(IF(AND(MG23="mas",#REF!=3),#REF!,""),"")</f>
        <v/>
      </c>
      <c r="MI23" s="91" t="str">
        <f>IFERROR(IF(AND(MG23="mas",#REF!=3),#REF!,""),"")</f>
        <v/>
      </c>
      <c r="MJ23" s="91" t="str">
        <f>IFERROR(IF(AND(MG23="mas",#REF!=3),#REF!,""),"")</f>
        <v/>
      </c>
      <c r="MK23" s="91" t="str">
        <f>IFERROR(IF(AND(MG23="mas",#REF!=3),#REF!,""),"")</f>
        <v/>
      </c>
      <c r="ML23" s="91" t="str">
        <f>IFERROR(IF(AND(MG23="mas",#REF!=3),#REF!,""),"")</f>
        <v/>
      </c>
      <c r="MM23" s="55" t="str">
        <f>IFERROR(RANK(ML23,ML:ML,0)+ COUNTIF($ML$15:ML22,ML23),"")</f>
        <v/>
      </c>
      <c r="MO23" s="91" t="str">
        <f>IFERROR(IF(AND(#REF!="fem",#REF!=3,#REF!="juvenis"),#REF!,""),"")</f>
        <v/>
      </c>
      <c r="MP23" s="75" t="e">
        <f>IF(MO23=#REF!,#REF!,"")</f>
        <v>#REF!</v>
      </c>
      <c r="MQ23" s="75" t="e">
        <f>IF(MO23=#REF!,#REF!,"")</f>
        <v>#REF!</v>
      </c>
      <c r="MR23" s="91" t="str">
        <f>IFERROR(IF(AND(MQ23="fem",#REF!=3),#REF!,""),"")</f>
        <v/>
      </c>
      <c r="MS23" s="91" t="str">
        <f>IFERROR(IF(AND(MQ23="fem",#REF!=3),#REF!,""),"")</f>
        <v/>
      </c>
      <c r="MT23" s="91" t="str">
        <f>IFERROR(IF(AND(MQ23="fem",#REF!=3),#REF!,""),"")</f>
        <v/>
      </c>
      <c r="MU23" s="91" t="str">
        <f>IFERROR(IF(AND(MQ23="fem",#REF!=3),#REF!,""),"")</f>
        <v/>
      </c>
      <c r="MV23" s="91" t="str">
        <f>IFERROR(IF(AND(MQ23="fem",#REF!=3),#REF!,""),"")</f>
        <v/>
      </c>
      <c r="MW23" s="55" t="str">
        <f>IFERROR(RANK(MV23,MV:MV,0)+ COUNTIF($MV$15:MV22,MV23),"")</f>
        <v/>
      </c>
      <c r="MY23" s="91" t="str">
        <f>IFERROR(IF(AND(#REF!="mas",#REF!=3,#REF!="juvenis"),#REF!,""),"")</f>
        <v/>
      </c>
      <c r="MZ23" s="75" t="e">
        <f>IF(MY23=#REF!,#REF!,"")</f>
        <v>#REF!</v>
      </c>
      <c r="NA23" s="75" t="e">
        <f>IF(MY23=#REF!,#REF!,"")</f>
        <v>#REF!</v>
      </c>
      <c r="NB23" s="91" t="str">
        <f>IFERROR(IF(AND(NA23="mas",#REF!=3),#REF!,""),"")</f>
        <v/>
      </c>
      <c r="NC23" s="91" t="str">
        <f>IFERROR(IF(AND(NA23="mas",#REF!=3),#REF!,""),"")</f>
        <v/>
      </c>
      <c r="ND23" s="91" t="str">
        <f>IFERROR(IF(AND(NA23="mas",#REF!=3),#REF!,""),"")</f>
        <v/>
      </c>
      <c r="NE23" s="91" t="str">
        <f>IFERROR(IF(AND(NA23="mas",#REF!=3),#REF!,""),"")</f>
        <v/>
      </c>
      <c r="NF23" s="91" t="str">
        <f>IFERROR(IF(AND(NA23="mas",#REF!=3),#REF!,""),"")</f>
        <v/>
      </c>
      <c r="NG23" s="55" t="str">
        <f>IFERROR(RANK(NF23,NF:NF,0)+ COUNTIF($NF$15:NF22,NF23),"")</f>
        <v/>
      </c>
      <c r="NI23" s="91" t="str">
        <f>IFERROR(IF(AND(#REF!="fem",#REF!=2,#REF!="juvenis"),#REF!,""),"")</f>
        <v/>
      </c>
      <c r="NJ23" s="75" t="e">
        <f>IF(NI23=#REF!,#REF!,"")</f>
        <v>#REF!</v>
      </c>
      <c r="NK23" s="75" t="e">
        <f>IF(NI23=#REF!,#REF!,"")</f>
        <v>#REF!</v>
      </c>
      <c r="NL23" s="91" t="str">
        <f>IFERROR(IF(AND(NK23="fem",#REF!=2),#REF!,""),"")</f>
        <v/>
      </c>
      <c r="NM23" s="91" t="str">
        <f>IFERROR(IF(AND(NK23="fem",#REF!=2),#REF!,""),"")</f>
        <v/>
      </c>
      <c r="NN23" s="91" t="str">
        <f>IFERROR(IF(AND(NK23="fem",#REF!=2),#REF!,""),"")</f>
        <v/>
      </c>
      <c r="NO23" s="91" t="str">
        <f>IFERROR(IF(AND(NK23="fem",#REF!=2),#REF!,""),"")</f>
        <v/>
      </c>
      <c r="NP23" s="91" t="str">
        <f>IFERROR(IF(AND(NK23="fem",#REF!=2),#REF!,""),"")</f>
        <v/>
      </c>
      <c r="NQ23" s="77" t="str">
        <f>IFERROR(RANK(NP23,NP:NP,0)+ COUNTIF($NP$15:NP22,NP23),"")</f>
        <v/>
      </c>
      <c r="NS23" s="91" t="str">
        <f>IFERROR(IF(AND(#REF!="mas",#REF!=2,#REF!="juvenis"),#REF!,""),"")</f>
        <v/>
      </c>
      <c r="NT23" s="75" t="e">
        <f>IF(NS23=#REF!,#REF!,"")</f>
        <v>#REF!</v>
      </c>
      <c r="NU23" s="75" t="e">
        <f>IF(NS23=#REF!,#REF!,"")</f>
        <v>#REF!</v>
      </c>
      <c r="NV23" s="91" t="str">
        <f>IFERROR(IF(AND(NU23="mas",#REF!=2),#REF!,""),"")</f>
        <v/>
      </c>
      <c r="NW23" s="91" t="str">
        <f>IFERROR(IF(AND(NU23="mas",#REF!=2),#REF!,""),"")</f>
        <v/>
      </c>
      <c r="NX23" s="91" t="str">
        <f>IFERROR(IF(AND(NU23="mas",#REF!=2),#REF!,""),"")</f>
        <v/>
      </c>
      <c r="NY23" s="91" t="str">
        <f>IFERROR(IF(AND(NU23="mas",#REF!=2),#REF!,""),"")</f>
        <v/>
      </c>
      <c r="NZ23" s="91" t="str">
        <f>IFERROR(IF(AND(NU23="mas",#REF!=2),#REF!,""),"")</f>
        <v/>
      </c>
      <c r="OA23" s="55" t="str">
        <f>IFERROR(RANK(NZ23,NZ:NZ,0)+ COUNTIF($NZ$15:NZ22,NZ23),"")</f>
        <v/>
      </c>
      <c r="OC23" s="91" t="str">
        <f>IFERROR(IF(AND(#REF!="fem",#REF!=2,#REF!="juniores"),#REF!,""),"")</f>
        <v/>
      </c>
      <c r="OD23" s="75" t="e">
        <f>IF(OC23=#REF!,#REF!,"")</f>
        <v>#REF!</v>
      </c>
      <c r="OE23" s="75" t="e">
        <f>IF(OC23=#REF!,#REF!,"")</f>
        <v>#REF!</v>
      </c>
      <c r="OF23" s="91" t="str">
        <f>IFERROR(IF(AND(OE23="fem",#REF!=2),#REF!,""),"")</f>
        <v/>
      </c>
      <c r="OG23" s="91" t="str">
        <f>IFERROR(IF(AND(OE23="fem",#REF!=2),#REF!,""),"")</f>
        <v/>
      </c>
      <c r="OH23" s="91" t="str">
        <f>IFERROR(IF(AND(OE23="fem",#REF!=2),#REF!,""),"")</f>
        <v/>
      </c>
      <c r="OI23" s="91" t="str">
        <f>IFERROR(IF(AND(OE23="fem",#REF!=2),#REF!,""),"")</f>
        <v/>
      </c>
      <c r="OJ23" s="91" t="str">
        <f>IFERROR(IF(AND(OE23="fem",#REF!=2),#REF!,""),"")</f>
        <v/>
      </c>
      <c r="OK23" s="77" t="str">
        <f>IFERROR(RANK(OJ23,OJ:OJ,0)+ COUNTIF($NZ$15:OJ21,OJ23),"")</f>
        <v/>
      </c>
      <c r="OM23" s="91" t="str">
        <f>IFERROR(IF(AND(#REF!="mas",#REF!=2,#REF!="juniores"),#REF!,""),"")</f>
        <v/>
      </c>
      <c r="ON23" s="75" t="e">
        <f>IF(OM23=#REF!,#REF!,"")</f>
        <v>#REF!</v>
      </c>
      <c r="OO23" s="75" t="e">
        <f>IF(OM23=#REF!,#REF!,"")</f>
        <v>#REF!</v>
      </c>
      <c r="OP23" s="91" t="str">
        <f>IFERROR(IF(AND(OO23="mas",#REF!=2),#REF!,""),"")</f>
        <v/>
      </c>
      <c r="OQ23" s="91" t="str">
        <f>IFERROR(IF(AND(OO23="mas",#REF!=2),#REF!,""),"")</f>
        <v/>
      </c>
      <c r="OR23" s="91" t="str">
        <f>IFERROR(IF(AND(OO23="mas",#REF!=2),#REF!,""),"")</f>
        <v/>
      </c>
      <c r="OS23" s="91" t="str">
        <f>IFERROR(IF(AND(OO23="mas",#REF!=2),#REF!,""),"")</f>
        <v/>
      </c>
      <c r="OT23" s="91" t="str">
        <f>IFERROR(IF(AND(OO23="mas",#REF!=2),#REF!,""),"")</f>
        <v/>
      </c>
      <c r="OU23" s="77" t="str">
        <f>IFERROR(RANK(OT23,OT:OT,0)+ COUNTIF($NZ$15:OT21,OT23),"")</f>
        <v/>
      </c>
      <c r="OW23" s="91" t="str">
        <f>IFERROR(IF(AND(#REF!="fem",#REF!=3,#REF!="juniores"),#REF!,""),"")</f>
        <v/>
      </c>
      <c r="OX23" s="75" t="e">
        <f>IF(OW23=#REF!,#REF!,"")</f>
        <v>#REF!</v>
      </c>
      <c r="OY23" s="75" t="e">
        <f>IF(OW23=#REF!,#REF!,"")</f>
        <v>#REF!</v>
      </c>
      <c r="OZ23" s="91" t="str">
        <f>IFERROR(IF(AND(OY23="fem",#REF!=3),#REF!,""),"")</f>
        <v/>
      </c>
      <c r="PA23" s="91" t="str">
        <f>IFERROR(IF(AND(OY23="fem",#REF!=3),#REF!,""),"")</f>
        <v/>
      </c>
      <c r="PB23" s="91" t="str">
        <f>IFERROR(IF(AND(OY23="fem",#REF!=3),#REF!,""),"")</f>
        <v/>
      </c>
      <c r="PC23" s="91" t="str">
        <f>IFERROR(IF(AND(OY23="fem",#REF!=3),#REF!,""),"")</f>
        <v/>
      </c>
      <c r="PD23" s="91" t="str">
        <f>IFERROR(IF(AND(OY23="fem",#REF!=3),#REF!,""),"")</f>
        <v/>
      </c>
      <c r="PE23" s="77" t="str">
        <f>IFERROR(RANK(PD23,PD:PD,0)+ COUNTIF($NZ$15:PD21,PD23),"")</f>
        <v/>
      </c>
      <c r="PG23" s="91" t="str">
        <f>IFERROR(IF(AND(#REF!="mas",#REF!=3,#REF!="juniores"),#REF!,""),"")</f>
        <v/>
      </c>
      <c r="PH23" s="75" t="e">
        <f>IF(PG23=#REF!,#REF!,"")</f>
        <v>#REF!</v>
      </c>
      <c r="PI23" s="75" t="e">
        <f>IF(PG23=#REF!,#REF!,"")</f>
        <v>#REF!</v>
      </c>
      <c r="PJ23" s="91" t="str">
        <f>IFERROR(IF(AND(PI23="mas",#REF!=3),#REF!,""),"")</f>
        <v/>
      </c>
      <c r="PK23" s="91" t="str">
        <f>IFERROR(IF(AND(PI23="mas",#REF!=3),#REF!,""),"")</f>
        <v/>
      </c>
      <c r="PL23" s="91" t="str">
        <f>IFERROR(IF(AND(PI23="mas",#REF!=3),#REF!,""),"")</f>
        <v/>
      </c>
      <c r="PM23" s="91" t="str">
        <f>IFERROR(IF(AND(PI23="mas",#REF!=3),#REF!,""),"")</f>
        <v/>
      </c>
      <c r="PN23" s="91" t="str">
        <f>IFERROR(IF(AND(PI23="mas",#REF!=3),#REF!,""),"")</f>
        <v/>
      </c>
      <c r="PO23" s="77" t="str">
        <f>IFERROR(RANK(PN23,PN:PN,0)+ COUNTIF($NZ$15:PN21,PN23),"")</f>
        <v/>
      </c>
    </row>
    <row r="24" spans="2:431" s="73" customFormat="1" ht="18.75" customHeight="1" x14ac:dyDescent="0.3">
      <c r="B24" s="74" t="str">
        <f t="shared" si="0"/>
        <v/>
      </c>
      <c r="C24" s="74" t="str">
        <f t="shared" si="1"/>
        <v/>
      </c>
      <c r="D24" s="75" t="str">
        <f t="shared" si="2"/>
        <v/>
      </c>
      <c r="E24" s="76" t="str">
        <f t="shared" si="3"/>
        <v/>
      </c>
      <c r="F24" s="118" t="str">
        <f t="shared" si="4"/>
        <v/>
      </c>
      <c r="G24" s="118" t="str">
        <f t="shared" si="5"/>
        <v/>
      </c>
      <c r="H24" s="118" t="str">
        <f t="shared" si="6"/>
        <v/>
      </c>
      <c r="I24" s="119" t="str">
        <f t="shared" si="7"/>
        <v/>
      </c>
      <c r="J24" s="77">
        <v>8</v>
      </c>
      <c r="K24" s="78"/>
      <c r="L24" s="78"/>
      <c r="M24" s="74" t="str">
        <f t="shared" si="131"/>
        <v/>
      </c>
      <c r="N24" s="74" t="str">
        <f t="shared" si="8"/>
        <v/>
      </c>
      <c r="O24" s="75" t="str">
        <f t="shared" si="9"/>
        <v/>
      </c>
      <c r="P24" s="75" t="str">
        <f t="shared" si="10"/>
        <v/>
      </c>
      <c r="Q24" s="75" t="str">
        <f t="shared" si="155"/>
        <v/>
      </c>
      <c r="R24" s="75" t="str">
        <f t="shared" si="156"/>
        <v/>
      </c>
      <c r="S24" s="75" t="str">
        <f>IFERROR(INDEX(#REF!,MATCH($U24,$IQ$17:$IQ$72,0)),"")</f>
        <v/>
      </c>
      <c r="T24" s="75" t="str">
        <f t="shared" si="11"/>
        <v/>
      </c>
      <c r="U24" s="77">
        <v>8</v>
      </c>
      <c r="V24" s="79"/>
      <c r="X24" s="80" t="str">
        <f t="shared" si="12"/>
        <v/>
      </c>
      <c r="Y24" s="80" t="str">
        <f t="shared" si="13"/>
        <v/>
      </c>
      <c r="Z24" s="76" t="str">
        <f t="shared" si="14"/>
        <v/>
      </c>
      <c r="AA24" s="76" t="str">
        <f t="shared" si="15"/>
        <v/>
      </c>
      <c r="AB24" s="118" t="str">
        <f t="shared" si="16"/>
        <v/>
      </c>
      <c r="AC24" s="118" t="str">
        <f t="shared" si="17"/>
        <v/>
      </c>
      <c r="AD24" s="118" t="str">
        <f t="shared" si="18"/>
        <v/>
      </c>
      <c r="AE24" s="118" t="str">
        <f t="shared" si="19"/>
        <v/>
      </c>
      <c r="AF24" s="77">
        <v>8</v>
      </c>
      <c r="AG24" s="78"/>
      <c r="AH24" s="78"/>
      <c r="AI24" s="80" t="str">
        <f t="shared" si="20"/>
        <v/>
      </c>
      <c r="AJ24" s="80" t="str">
        <f t="shared" si="21"/>
        <v/>
      </c>
      <c r="AK24" s="80" t="str">
        <f t="shared" si="22"/>
        <v/>
      </c>
      <c r="AL24" s="80" t="str">
        <f t="shared" si="23"/>
        <v/>
      </c>
      <c r="AM24" s="80" t="str">
        <f t="shared" si="24"/>
        <v/>
      </c>
      <c r="AN24" s="80" t="str">
        <f t="shared" si="25"/>
        <v/>
      </c>
      <c r="AO24" s="80" t="str">
        <f t="shared" si="154"/>
        <v/>
      </c>
      <c r="AP24" s="80" t="str">
        <f t="shared" si="153"/>
        <v/>
      </c>
      <c r="AQ24" s="77">
        <v>8</v>
      </c>
      <c r="AR24" s="79"/>
      <c r="AT24" s="146" t="str">
        <f t="shared" si="132"/>
        <v/>
      </c>
      <c r="AU24" s="146" t="str">
        <f t="shared" si="133"/>
        <v/>
      </c>
      <c r="AV24" s="146" t="str">
        <f t="shared" si="134"/>
        <v/>
      </c>
      <c r="AW24" s="147" t="str">
        <f t="shared" si="135"/>
        <v/>
      </c>
      <c r="AX24" s="148" t="str">
        <f t="shared" si="136"/>
        <v/>
      </c>
      <c r="AY24" s="148" t="str">
        <f t="shared" si="137"/>
        <v/>
      </c>
      <c r="AZ24" s="148" t="str">
        <f t="shared" si="138"/>
        <v/>
      </c>
      <c r="BA24" s="148" t="str">
        <f t="shared" si="139"/>
        <v/>
      </c>
      <c r="BB24" s="149">
        <v>8</v>
      </c>
      <c r="BC24" s="78"/>
      <c r="BD24" s="78"/>
      <c r="BE24" s="80" t="str">
        <f t="shared" si="140"/>
        <v/>
      </c>
      <c r="BF24" s="80" t="str">
        <f t="shared" si="26"/>
        <v/>
      </c>
      <c r="BG24" s="80" t="str">
        <f t="shared" si="27"/>
        <v/>
      </c>
      <c r="BH24" s="80" t="str">
        <f t="shared" si="28"/>
        <v/>
      </c>
      <c r="BI24" s="80" t="str">
        <f t="shared" si="29"/>
        <v/>
      </c>
      <c r="BJ24" s="80" t="str">
        <f t="shared" si="30"/>
        <v/>
      </c>
      <c r="BK24" s="80" t="str">
        <f t="shared" si="31"/>
        <v/>
      </c>
      <c r="BL24" s="80" t="str">
        <f t="shared" si="32"/>
        <v/>
      </c>
      <c r="BM24" s="77">
        <v>8</v>
      </c>
      <c r="BN24" s="79"/>
      <c r="BP24" s="80" t="str">
        <f t="shared" si="33"/>
        <v/>
      </c>
      <c r="BQ24" s="80" t="str">
        <f t="shared" si="34"/>
        <v/>
      </c>
      <c r="BR24" s="76" t="str">
        <f t="shared" si="35"/>
        <v/>
      </c>
      <c r="BS24" s="76" t="str">
        <f t="shared" si="36"/>
        <v/>
      </c>
      <c r="BT24" s="118" t="str">
        <f t="shared" si="37"/>
        <v/>
      </c>
      <c r="BU24" s="118" t="str">
        <f t="shared" si="38"/>
        <v/>
      </c>
      <c r="BV24" s="118" t="str">
        <f t="shared" si="39"/>
        <v/>
      </c>
      <c r="BW24" s="118" t="str">
        <f t="shared" si="40"/>
        <v/>
      </c>
      <c r="BX24" s="77">
        <v>8</v>
      </c>
      <c r="BY24" s="78"/>
      <c r="BZ24" s="78"/>
      <c r="CA24" s="80" t="str">
        <f t="shared" si="41"/>
        <v/>
      </c>
      <c r="CB24" s="80" t="str">
        <f t="shared" si="42"/>
        <v/>
      </c>
      <c r="CC24" s="80" t="str">
        <f t="shared" si="42"/>
        <v/>
      </c>
      <c r="CD24" s="76" t="str">
        <f t="shared" si="43"/>
        <v/>
      </c>
      <c r="CE24" s="118" t="str">
        <f t="shared" si="44"/>
        <v/>
      </c>
      <c r="CF24" s="118" t="str">
        <f t="shared" si="141"/>
        <v/>
      </c>
      <c r="CG24" s="118" t="str">
        <f t="shared" si="142"/>
        <v/>
      </c>
      <c r="CH24" s="117" t="str">
        <f t="shared" si="143"/>
        <v/>
      </c>
      <c r="CI24" s="77">
        <v>8</v>
      </c>
      <c r="CJ24" s="79"/>
      <c r="CL24" s="80" t="str">
        <f t="shared" si="45"/>
        <v/>
      </c>
      <c r="CM24" s="80" t="str">
        <f t="shared" si="46"/>
        <v/>
      </c>
      <c r="CN24" s="76" t="str">
        <f t="shared" si="47"/>
        <v/>
      </c>
      <c r="CO24" s="76" t="str">
        <f t="shared" si="48"/>
        <v/>
      </c>
      <c r="CP24" s="118" t="str">
        <f t="shared" si="49"/>
        <v/>
      </c>
      <c r="CQ24" s="118" t="str">
        <f t="shared" si="50"/>
        <v/>
      </c>
      <c r="CR24" s="118" t="str">
        <f t="shared" si="51"/>
        <v/>
      </c>
      <c r="CS24" s="118" t="str">
        <f t="shared" si="144"/>
        <v/>
      </c>
      <c r="CT24" s="77">
        <v>8</v>
      </c>
      <c r="CU24" s="78"/>
      <c r="CV24" s="78"/>
      <c r="CW24" s="80" t="str">
        <f t="shared" si="52"/>
        <v/>
      </c>
      <c r="CX24" s="80" t="str">
        <f t="shared" si="53"/>
        <v/>
      </c>
      <c r="CY24" s="76" t="str">
        <f t="shared" si="54"/>
        <v/>
      </c>
      <c r="CZ24" s="76" t="str">
        <f t="shared" si="55"/>
        <v/>
      </c>
      <c r="DA24" s="118" t="str">
        <f t="shared" si="56"/>
        <v/>
      </c>
      <c r="DB24" s="118" t="str">
        <f t="shared" si="57"/>
        <v/>
      </c>
      <c r="DC24" s="118" t="str">
        <f t="shared" si="58"/>
        <v/>
      </c>
      <c r="DD24" s="118" t="str">
        <f t="shared" si="59"/>
        <v/>
      </c>
      <c r="DE24" s="77">
        <v>8</v>
      </c>
      <c r="DF24" s="79"/>
      <c r="DH24" s="115" t="str">
        <f t="shared" si="145"/>
        <v/>
      </c>
      <c r="DI24" s="115" t="str">
        <f t="shared" si="146"/>
        <v/>
      </c>
      <c r="DJ24" s="121" t="str">
        <f t="shared" si="147"/>
        <v/>
      </c>
      <c r="DK24" s="121" t="str">
        <f t="shared" si="148"/>
        <v/>
      </c>
      <c r="DL24" s="117" t="str">
        <f t="shared" si="149"/>
        <v/>
      </c>
      <c r="DM24" s="117" t="str">
        <f t="shared" si="150"/>
        <v/>
      </c>
      <c r="DN24" s="117" t="str">
        <f t="shared" si="151"/>
        <v/>
      </c>
      <c r="DO24" s="117" t="str">
        <f t="shared" si="152"/>
        <v/>
      </c>
      <c r="DP24" s="77">
        <v>8</v>
      </c>
      <c r="DQ24" s="78"/>
      <c r="DR24" s="78"/>
      <c r="DS24" s="115" t="str">
        <f t="shared" si="60"/>
        <v/>
      </c>
      <c r="DT24" s="115" t="str">
        <f t="shared" si="61"/>
        <v/>
      </c>
      <c r="DU24" s="115" t="str">
        <f t="shared" si="62"/>
        <v/>
      </c>
      <c r="DV24" s="115" t="str">
        <f t="shared" si="63"/>
        <v/>
      </c>
      <c r="DW24" s="117" t="str">
        <f t="shared" si="64"/>
        <v/>
      </c>
      <c r="DX24" s="117" t="str">
        <f t="shared" si="65"/>
        <v/>
      </c>
      <c r="DY24" s="117" t="str">
        <f t="shared" si="65"/>
        <v/>
      </c>
      <c r="DZ24" s="117" t="str">
        <f t="shared" si="66"/>
        <v/>
      </c>
      <c r="EA24" s="77">
        <v>8</v>
      </c>
      <c r="EB24" s="79"/>
      <c r="EC24" s="81"/>
      <c r="ED24" s="80" t="str">
        <f t="shared" si="67"/>
        <v/>
      </c>
      <c r="EE24" s="80" t="str">
        <f t="shared" si="68"/>
        <v/>
      </c>
      <c r="EF24" s="80" t="str">
        <f t="shared" si="69"/>
        <v/>
      </c>
      <c r="EG24" s="82" t="str">
        <f t="shared" si="70"/>
        <v/>
      </c>
      <c r="EH24" s="118" t="str">
        <f t="shared" si="71"/>
        <v/>
      </c>
      <c r="EI24" s="118" t="str">
        <f t="shared" si="72"/>
        <v/>
      </c>
      <c r="EJ24" s="118" t="str">
        <f t="shared" si="73"/>
        <v/>
      </c>
      <c r="EK24" s="118" t="str">
        <f t="shared" si="74"/>
        <v/>
      </c>
      <c r="EL24" s="82">
        <v>8</v>
      </c>
      <c r="EM24" s="78"/>
      <c r="EN24" s="78"/>
      <c r="EO24" s="80" t="str">
        <f t="shared" si="75"/>
        <v/>
      </c>
      <c r="EP24" s="80" t="str">
        <f t="shared" si="76"/>
        <v/>
      </c>
      <c r="EQ24" s="80" t="str">
        <f t="shared" si="77"/>
        <v/>
      </c>
      <c r="ER24" s="80" t="str">
        <f t="shared" si="78"/>
        <v/>
      </c>
      <c r="ES24" s="80" t="str">
        <f t="shared" si="79"/>
        <v/>
      </c>
      <c r="ET24" s="80" t="str">
        <f t="shared" si="80"/>
        <v/>
      </c>
      <c r="EU24" s="80" t="str">
        <f t="shared" si="81"/>
        <v/>
      </c>
      <c r="EV24" s="80" t="str">
        <f t="shared" si="82"/>
        <v/>
      </c>
      <c r="EW24" s="77">
        <v>8</v>
      </c>
      <c r="EX24" s="78"/>
      <c r="EY24" s="81"/>
      <c r="EZ24" s="80" t="str">
        <f t="shared" si="83"/>
        <v/>
      </c>
      <c r="FA24" s="80" t="str">
        <f t="shared" si="84"/>
        <v/>
      </c>
      <c r="FB24" s="76" t="str">
        <f t="shared" si="85"/>
        <v/>
      </c>
      <c r="FC24" s="76" t="str">
        <f t="shared" si="86"/>
        <v/>
      </c>
      <c r="FD24" s="118" t="str">
        <f t="shared" si="87"/>
        <v/>
      </c>
      <c r="FE24" s="118" t="str">
        <f t="shared" si="88"/>
        <v/>
      </c>
      <c r="FF24" s="118" t="str">
        <f t="shared" si="89"/>
        <v/>
      </c>
      <c r="FG24" s="118" t="str">
        <f t="shared" si="90"/>
        <v/>
      </c>
      <c r="FH24" s="82">
        <v>8</v>
      </c>
      <c r="FI24" s="78"/>
      <c r="FJ24" s="78"/>
      <c r="FK24" s="80" t="str">
        <f t="shared" si="91"/>
        <v/>
      </c>
      <c r="FL24" s="80" t="str">
        <f t="shared" si="92"/>
        <v/>
      </c>
      <c r="FM24" s="76" t="str">
        <f t="shared" si="93"/>
        <v/>
      </c>
      <c r="FN24" s="76" t="str">
        <f t="shared" si="94"/>
        <v/>
      </c>
      <c r="FO24" s="118" t="str">
        <f t="shared" si="95"/>
        <v/>
      </c>
      <c r="FP24" s="118" t="str">
        <f t="shared" si="96"/>
        <v/>
      </c>
      <c r="FQ24" s="118" t="str">
        <f t="shared" si="97"/>
        <v/>
      </c>
      <c r="FR24" s="118" t="str">
        <f t="shared" si="98"/>
        <v/>
      </c>
      <c r="FS24" s="77">
        <v>8</v>
      </c>
      <c r="FT24" s="78"/>
      <c r="FU24" s="81"/>
      <c r="FV24" s="80" t="str">
        <f t="shared" si="99"/>
        <v/>
      </c>
      <c r="FW24" s="80" t="str">
        <f t="shared" si="100"/>
        <v/>
      </c>
      <c r="FX24" s="80" t="str">
        <f t="shared" si="101"/>
        <v/>
      </c>
      <c r="FY24" s="80" t="str">
        <f t="shared" si="102"/>
        <v/>
      </c>
      <c r="FZ24" s="80" t="str">
        <f t="shared" si="103"/>
        <v/>
      </c>
      <c r="GA24" s="80" t="str">
        <f t="shared" si="104"/>
        <v/>
      </c>
      <c r="GB24" s="80" t="str">
        <f t="shared" si="105"/>
        <v/>
      </c>
      <c r="GC24" s="80" t="str">
        <f t="shared" si="106"/>
        <v/>
      </c>
      <c r="GD24" s="82">
        <v>8</v>
      </c>
      <c r="GE24" s="78"/>
      <c r="GF24" s="78"/>
      <c r="GG24" s="80" t="str">
        <f t="shared" si="107"/>
        <v/>
      </c>
      <c r="GH24" s="80" t="str">
        <f t="shared" si="108"/>
        <v/>
      </c>
      <c r="GI24" s="80" t="str">
        <f t="shared" si="109"/>
        <v/>
      </c>
      <c r="GJ24" s="80" t="str">
        <f t="shared" si="110"/>
        <v/>
      </c>
      <c r="GK24" s="80" t="str">
        <f t="shared" si="111"/>
        <v/>
      </c>
      <c r="GL24" s="80" t="str">
        <f t="shared" si="112"/>
        <v/>
      </c>
      <c r="GM24" s="80" t="str">
        <f t="shared" si="113"/>
        <v/>
      </c>
      <c r="GN24" s="80" t="str">
        <f t="shared" si="114"/>
        <v/>
      </c>
      <c r="GO24" s="77">
        <v>8</v>
      </c>
      <c r="GP24" s="78"/>
      <c r="GQ24" s="81"/>
      <c r="GR24" s="80" t="str">
        <f t="shared" si="115"/>
        <v/>
      </c>
      <c r="GS24" s="80" t="str">
        <f t="shared" si="116"/>
        <v/>
      </c>
      <c r="GT24" s="80" t="str">
        <f t="shared" si="117"/>
        <v/>
      </c>
      <c r="GU24" s="80" t="str">
        <f t="shared" si="118"/>
        <v/>
      </c>
      <c r="GV24" s="80" t="str">
        <f t="shared" si="119"/>
        <v/>
      </c>
      <c r="GW24" s="80" t="str">
        <f t="shared" si="120"/>
        <v/>
      </c>
      <c r="GX24" s="80" t="str">
        <f t="shared" si="121"/>
        <v/>
      </c>
      <c r="GY24" s="80" t="str">
        <f t="shared" si="122"/>
        <v/>
      </c>
      <c r="GZ24" s="82">
        <v>8</v>
      </c>
      <c r="HA24" s="78"/>
      <c r="HB24" s="78"/>
      <c r="HC24" s="80" t="str">
        <f t="shared" si="123"/>
        <v/>
      </c>
      <c r="HD24" s="80" t="str">
        <f t="shared" si="124"/>
        <v/>
      </c>
      <c r="HE24" s="80" t="str">
        <f t="shared" si="125"/>
        <v/>
      </c>
      <c r="HF24" s="80" t="str">
        <f t="shared" si="126"/>
        <v/>
      </c>
      <c r="HG24" s="80" t="str">
        <f t="shared" si="127"/>
        <v/>
      </c>
      <c r="HH24" s="80" t="str">
        <f t="shared" si="128"/>
        <v/>
      </c>
      <c r="HI24" s="80" t="str">
        <f t="shared" si="129"/>
        <v/>
      </c>
      <c r="HJ24" s="80" t="str">
        <f t="shared" si="130"/>
        <v/>
      </c>
      <c r="HK24" s="77">
        <v>8</v>
      </c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90"/>
      <c r="HY24" s="91" t="str">
        <f>IFERROR(IF(AND(#REF!="FEM",#REF!=1,#REF!="infantis"),#REF!,""),"")</f>
        <v/>
      </c>
      <c r="HZ24" s="75" t="e">
        <f>IF($HY24=#REF!,#REF!,"")</f>
        <v>#REF!</v>
      </c>
      <c r="IA24" s="75" t="e">
        <f>IF($HY24=#REF!,#REF!,"")</f>
        <v>#REF!</v>
      </c>
      <c r="IB24" s="75" t="e">
        <f>IF($IA24=#REF!,#REF!,"")</f>
        <v>#REF!</v>
      </c>
      <c r="IC24" s="91" t="str">
        <f>IFERROR(IF(AND($IA24="fem",#REF!=1,#REF!="infantis"),#REF!,""),"")</f>
        <v/>
      </c>
      <c r="ID24" s="91" t="str">
        <f>IFERROR(IF(AND($IA24="fem",#REF!=1,#REF!="infantis"),#REF!,""),"")</f>
        <v/>
      </c>
      <c r="IE24" s="91" t="str">
        <f>IFERROR(IF(AND($IA24="fem",#REF!=1,#REF!="infantis"),#REF!,""),"")</f>
        <v/>
      </c>
      <c r="IF24" s="75" t="e">
        <f>IF($IB24=#REF!,#REF!,"")</f>
        <v>#REF!</v>
      </c>
      <c r="IG24" s="55" t="str">
        <f>IFERROR(RANK(IF24,IF:IF,0)+ COUNTIF($IF$15:IF23,IF24),"")</f>
        <v/>
      </c>
      <c r="II24" s="91" t="str">
        <f>IFERROR(IF(AND(#REF!="mas",#REF!=1,#REF!="infantis"),#REF!,""),"")</f>
        <v/>
      </c>
      <c r="IJ24" s="75" t="e">
        <f>IF($II24=#REF!,#REF!,"")</f>
        <v>#REF!</v>
      </c>
      <c r="IK24" s="75" t="e">
        <f>IF($II24=#REF!,#REF!,"")</f>
        <v>#REF!</v>
      </c>
      <c r="IL24" s="91" t="str">
        <f>IFERROR(IF(AND($IK24="mas",#REF!=1),#REF!,""),"")</f>
        <v/>
      </c>
      <c r="IM24" s="91" t="str">
        <f>IFERROR(IF(AND($IK24="mas",#REF!=1,#REF!="infantis"),#REF!,""),"")</f>
        <v/>
      </c>
      <c r="IN24" s="91" t="str">
        <f>IFERROR(IF(AND($IK24="mas",#REF!=1,#REF!="infantis"),#REF!,""),"")</f>
        <v/>
      </c>
      <c r="IO24" s="91" t="str">
        <f>IFERROR(IF(AND($IK24="mas",#REF!=1,#REF!="infantis"),#REF!,""),"")</f>
        <v/>
      </c>
      <c r="IP24" s="91" t="str">
        <f>IFERROR(IF(AND($IK24="mas",#REF!=1),#REF!,""),"")</f>
        <v/>
      </c>
      <c r="IQ24" s="55" t="str">
        <f>IFERROR(RANK(IP24,IP:IP,0)+ COUNTIF($IQ$11:IQ19,IP24),"")</f>
        <v/>
      </c>
      <c r="IS24" s="91" t="str">
        <f>IFERROR(IF(AND(#REF!="FEM",#REF!=2,#REF!="infantis"),#REF!,""),"")</f>
        <v/>
      </c>
      <c r="IT24" s="75" t="e">
        <f>IF(IS24=#REF!,#REF!,"")</f>
        <v>#REF!</v>
      </c>
      <c r="IU24" s="75" t="e">
        <f>IF(IS24=#REF!,#REF!,"")</f>
        <v>#REF!</v>
      </c>
      <c r="IV24" s="91" t="str">
        <f>IFERROR(IF(AND(IU24="fem",#REF!=2),#REF!,""),"")</f>
        <v/>
      </c>
      <c r="IW24" s="91" t="str">
        <f>IFERROR(IF(AND(IU24="fem",#REF!=2),#REF!,""),"")</f>
        <v/>
      </c>
      <c r="IX24" s="91" t="str">
        <f>IFERROR(IF(AND(IU24="fem",#REF!=2),#REF!,""),"")</f>
        <v/>
      </c>
      <c r="IY24" s="91" t="str">
        <f>IFERROR(IF(AND(IU24="fem",#REF!=2),#REF!,""),"")</f>
        <v/>
      </c>
      <c r="IZ24" s="91" t="str">
        <f>IFERROR(IF(AND(IU24="fem",#REF!=2),#REF!,""),"")</f>
        <v/>
      </c>
      <c r="JA24" s="77" t="str">
        <f>IFERROR(RANK(IZ24,IZ:IZ,0)+ COUNTIF($IZ$15:$IZ23,IZ24),"")</f>
        <v/>
      </c>
      <c r="JC24" s="91" t="str">
        <f>IFERROR(IF(AND(#REF!="mas",#REF!=2,#REF!="infantis"),#REF!,""),"")</f>
        <v/>
      </c>
      <c r="JD24" s="75" t="e">
        <f>IF(JC24=#REF!,#REF!,"")</f>
        <v>#REF!</v>
      </c>
      <c r="JE24" s="75" t="e">
        <f>IF(JC24=#REF!,#REF!,"")</f>
        <v>#REF!</v>
      </c>
      <c r="JF24" s="91" t="str">
        <f>IFERROR(IF(AND(JE24="mas",#REF!=2),#REF!,""),"")</f>
        <v/>
      </c>
      <c r="JG24" s="91" t="str">
        <f>IFERROR(IF(AND(JE24="mas",#REF!=2),#REF!,""),"")</f>
        <v/>
      </c>
      <c r="JH24" s="91" t="str">
        <f>IFERROR(IF(AND(JE24="mas",#REF!=2),#REF!,""),"")</f>
        <v/>
      </c>
      <c r="JI24" s="91" t="str">
        <f>IFERROR(IF(AND(JE24="mas",#REF!=2),#REF!,""),"")</f>
        <v/>
      </c>
      <c r="JJ24" s="91" t="str">
        <f>IFERROR(IF(AND(JE24="mas",#REF!=2),#REF!,""),"")</f>
        <v/>
      </c>
      <c r="JK24" s="77" t="str">
        <f>IFERROR(RANK(JJ24,JJ:JJ,0)+ COUNTIF($JJ$15:$JJ23,JJ24),"")</f>
        <v/>
      </c>
      <c r="JM24" s="53" t="str">
        <f>IFERROR(IF(AND(#REF!="fem",#REF!=3,#REF!="infantis"),#REF!,""),"")</f>
        <v/>
      </c>
      <c r="JN24" s="75" t="e">
        <f>IF($JM24=#REF!,#REF!,"")</f>
        <v>#REF!</v>
      </c>
      <c r="JO24" s="75" t="e">
        <f>IF($JM24=#REF!,#REF!,"")</f>
        <v>#REF!</v>
      </c>
      <c r="JP24" s="75" t="e">
        <f>IF($JO24=#REF!,#REF!,"")</f>
        <v>#REF!</v>
      </c>
      <c r="JQ24" s="75" t="e">
        <f>IF($JP24=#REF!,#REF!,"")</f>
        <v>#REF!</v>
      </c>
      <c r="JR24" s="75" t="e">
        <f>IF($JP24=#REF!,#REF!,"")</f>
        <v>#REF!</v>
      </c>
      <c r="JS24" s="75" t="e">
        <f>IF($JP24=#REF!,#REF!,"")</f>
        <v>#REF!</v>
      </c>
      <c r="JT24" s="75" t="e">
        <f>IF($JP24=#REF!,#REF!,"")</f>
        <v>#REF!</v>
      </c>
      <c r="JU24" s="55" t="str">
        <f>IFERROR(RANK(JT24,JT:JT,0)+ COUNTIF($JT$15:JT23,JT24),"")</f>
        <v/>
      </c>
      <c r="JW24" s="53" t="str">
        <f>IFERROR(IF(AND(#REF!="mas",#REF!=3,#REF!="infantis"),#REF!,""),"")</f>
        <v/>
      </c>
      <c r="JX24" s="54" t="e">
        <f>IF($JW24=#REF!,#REF!,"")</f>
        <v>#REF!</v>
      </c>
      <c r="JY24" s="54" t="e">
        <f>IF($JW24=#REF!,#REF!,"")</f>
        <v>#REF!</v>
      </c>
      <c r="JZ24" s="54" t="e">
        <f>IF($JY24=#REF!,#REF!,"")</f>
        <v>#REF!</v>
      </c>
      <c r="KA24" s="54" t="e">
        <f>IF($JZ24=#REF!,#REF!,"")</f>
        <v>#REF!</v>
      </c>
      <c r="KB24" s="54" t="e">
        <f>IF($JZ24=#REF!,#REF!,"")</f>
        <v>#REF!</v>
      </c>
      <c r="KC24" s="54" t="e">
        <f>IF($JZ24=#REF!,#REF!,"")</f>
        <v>#REF!</v>
      </c>
      <c r="KD24" s="54" t="e">
        <f>IF($JZ24=#REF!,#REF!,"")</f>
        <v>#REF!</v>
      </c>
      <c r="KE24" s="55" t="str">
        <f>IFERROR(RANK(KD24,KD:KD,0)+ COUNTIF($KD$15:KD23,KD24),"")</f>
        <v/>
      </c>
      <c r="KG24" s="91" t="str">
        <f>IFERROR(IF(AND(#REF!="fem",#REF!=1,#REF!="iniciados"),#REF!,""),"")</f>
        <v/>
      </c>
      <c r="KH24" s="75" t="e">
        <f>IF(KG24=#REF!,#REF!,"")</f>
        <v>#REF!</v>
      </c>
      <c r="KI24" s="75" t="e">
        <f>IF(KG24=#REF!,#REF!,"")</f>
        <v>#REF!</v>
      </c>
      <c r="KJ24" s="91" t="str">
        <f>IFERROR(IF(AND(KI24="fem",#REF!=1),#REF!,""),"")</f>
        <v/>
      </c>
      <c r="KK24" s="91" t="str">
        <f>IFERROR(IF(AND(KI24="fem",#REF!=1),#REF!,""),"")</f>
        <v/>
      </c>
      <c r="KL24" s="91" t="str">
        <f>IFERROR(IF(AND(KI24="fem",#REF!=1),#REF!,""),"")</f>
        <v/>
      </c>
      <c r="KM24" s="91" t="str">
        <f>IFERROR(IF(AND(KI24="fem",#REF!=1),#REF!,""),"")</f>
        <v/>
      </c>
      <c r="KN24" s="91" t="str">
        <f>IFERROR(IF(AND(KI24="fem",#REF!=1),#REF!,""),"")</f>
        <v/>
      </c>
      <c r="KO24" s="77" t="str">
        <f>IFERROR(RANK(KN24,KN:KN,0)+ COUNTIF($KN$15:KN23,KN24),"")</f>
        <v/>
      </c>
      <c r="KQ24" s="91" t="str">
        <f>IFERROR(IF(AND(#REF!="mas",#REF!=1,#REF!="iniciados"),#REF!,""),"")</f>
        <v/>
      </c>
      <c r="KR24" s="75" t="e">
        <f>IF(KQ24=#REF!,#REF!,"")</f>
        <v>#REF!</v>
      </c>
      <c r="KS24" s="75" t="e">
        <f>IF(KQ24=#REF!,#REF!,"")</f>
        <v>#REF!</v>
      </c>
      <c r="KT24" s="91" t="str">
        <f>IFERROR(IF(AND(KS24="mas",#REF!=1),#REF!,""),"")</f>
        <v/>
      </c>
      <c r="KU24" s="91" t="str">
        <f>IFERROR(IF(AND(KS24="mas",#REF!=1),#REF!,""),"")</f>
        <v/>
      </c>
      <c r="KV24" s="91" t="str">
        <f>IFERROR(IF(AND(KS24="mas",#REF!=1),#REF!,""),"")</f>
        <v/>
      </c>
      <c r="KW24" s="91" t="str">
        <f>IFERROR(IF(AND(KS24="mas",#REF!=1),#REF!,""),"")</f>
        <v/>
      </c>
      <c r="KX24" s="91" t="str">
        <f>IFERROR(IF(AND(KS24="mas",#REF!=1),#REF!,""),"")</f>
        <v/>
      </c>
      <c r="KY24" s="77" t="str">
        <f>IFERROR(RANK(KX24,KX:KX,0)+ COUNTIF($KX$15:KX23,KX24),"")</f>
        <v/>
      </c>
      <c r="LA24" s="91" t="str">
        <f>IFERROR(IF(AND(#REF!="fem",#REF!=2,#REF!="iniciados"),#REF!,""),"")</f>
        <v/>
      </c>
      <c r="LB24" s="75" t="e">
        <f>IF(LA24=#REF!,#REF!,"")</f>
        <v>#REF!</v>
      </c>
      <c r="LC24" s="75" t="e">
        <f>IF(LA24=#REF!,#REF!,"")</f>
        <v>#REF!</v>
      </c>
      <c r="LD24" s="91" t="str">
        <f>IFERROR(IF(AND(LC24="fem",#REF!=2),#REF!,""),"")</f>
        <v/>
      </c>
      <c r="LE24" s="91" t="str">
        <f>IFERROR(IF(AND(LC24="fem",#REF!=2),#REF!,""),"")</f>
        <v/>
      </c>
      <c r="LF24" s="91" t="str">
        <f>IFERROR(IF(AND(LC24="fem",#REF!=2),#REF!,""),"")</f>
        <v/>
      </c>
      <c r="LG24" s="91" t="str">
        <f>IFERROR(IF(AND(LC24="fem",#REF!=2),#REF!,""),"")</f>
        <v/>
      </c>
      <c r="LH24" s="91" t="str">
        <f>IFERROR(IF(AND(LC24="fem",#REF!=2),#REF!,""),"")</f>
        <v/>
      </c>
      <c r="LI24" s="77" t="str">
        <f>IFERROR(RANK(LH24,LH:LH,0)+ COUNTIF($KX$15:LH23,LH24),"")</f>
        <v/>
      </c>
      <c r="LK24" s="91" t="str">
        <f>IFERROR(IF(AND(#REF!="mas",#REF!=2,#REF!="iniciados"),#REF!,""),"")</f>
        <v/>
      </c>
      <c r="LL24" s="75" t="e">
        <f>IF(LK24=#REF!,#REF!,"")</f>
        <v>#REF!</v>
      </c>
      <c r="LM24" s="75" t="e">
        <f>IF(LK24=#REF!,#REF!,"")</f>
        <v>#REF!</v>
      </c>
      <c r="LN24" s="91" t="str">
        <f>IFERROR(IF(AND(LM24="mas",#REF!=2),#REF!,""),"")</f>
        <v/>
      </c>
      <c r="LO24" s="91" t="str">
        <f>IFERROR(IF(AND(LM24="mas",#REF!=2),#REF!,""),"")</f>
        <v/>
      </c>
      <c r="LP24" s="91" t="str">
        <f>IFERROR(IF(AND(LM24="mas",#REF!=2),#REF!,""),"")</f>
        <v/>
      </c>
      <c r="LQ24" s="91" t="str">
        <f>IFERROR(IF(AND(LM24="mas",#REF!=2),#REF!,""),"")</f>
        <v/>
      </c>
      <c r="LR24" s="91" t="str">
        <f>IFERROR(IF(AND(LM24="mas",#REF!=2),#REF!,""),"")</f>
        <v/>
      </c>
      <c r="LS24" s="77" t="str">
        <f>IFERROR(RANK(LR24,LR:LR,0)+ COUNTIF($LR$15:LR22,LR24),"")</f>
        <v/>
      </c>
      <c r="LU24" s="53" t="str">
        <f>IFERROR(IF(AND(#REF!="fem",#REF!=3,#REF!="iniciados"),#REF!,""),"")</f>
        <v/>
      </c>
      <c r="LV24" s="75" t="e">
        <f>IF(LU24=#REF!,#REF!,"")</f>
        <v>#REF!</v>
      </c>
      <c r="LW24" s="75" t="e">
        <f>IF(LU24=#REF!,#REF!,"")</f>
        <v>#REF!</v>
      </c>
      <c r="LX24" s="53" t="str">
        <f>IFERROR(IF(AND(LW24="fem",#REF!=3),#REF!,""),"")</f>
        <v/>
      </c>
      <c r="LY24" s="91" t="str">
        <f>IFERROR(IF(AND(LW24="fem",#REF!=3),#REF!,""),"")</f>
        <v/>
      </c>
      <c r="LZ24" s="91" t="str">
        <f>IFERROR(IF(AND(LW24="fem",#REF!=3),#REF!,""),"")</f>
        <v/>
      </c>
      <c r="MA24" s="91" t="str">
        <f>IFERROR(IF(AND(LW24="fem",#REF!=3),#REF!,""),"")</f>
        <v/>
      </c>
      <c r="MB24" s="91" t="str">
        <f>IFERROR(IF(AND(LW24="fem",#REF!=3),#REF!,""),"")</f>
        <v/>
      </c>
      <c r="MC24" s="55" t="str">
        <f>IFERROR(RANK(MB24,MB:MB,0)+ COUNTIF($MB$15:MB23,MB24),"")</f>
        <v/>
      </c>
      <c r="ME24" s="91" t="str">
        <f>IFERROR(IF(AND(#REF!="mas",#REF!=3,#REF!="iniciados"),#REF!,""),"")</f>
        <v/>
      </c>
      <c r="MF24" s="75" t="e">
        <f>IF(ME24=#REF!,#REF!,"")</f>
        <v>#REF!</v>
      </c>
      <c r="MG24" s="75" t="e">
        <f>IF(ME24=#REF!,#REF!,"")</f>
        <v>#REF!</v>
      </c>
      <c r="MH24" s="91" t="str">
        <f>IFERROR(IF(AND(MG24="mas",#REF!=3),#REF!,""),"")</f>
        <v/>
      </c>
      <c r="MI24" s="91" t="str">
        <f>IFERROR(IF(AND(MG24="mas",#REF!=3),#REF!,""),"")</f>
        <v/>
      </c>
      <c r="MJ24" s="91" t="str">
        <f>IFERROR(IF(AND(MG24="mas",#REF!=3),#REF!,""),"")</f>
        <v/>
      </c>
      <c r="MK24" s="91" t="str">
        <f>IFERROR(IF(AND(MG24="mas",#REF!=3),#REF!,""),"")</f>
        <v/>
      </c>
      <c r="ML24" s="91" t="str">
        <f>IFERROR(IF(AND(MG24="mas",#REF!=3),#REF!,""),"")</f>
        <v/>
      </c>
      <c r="MM24" s="55" t="str">
        <f>IFERROR(RANK(ML24,ML:ML,0)+ COUNTIF($ML$15:ML23,ML24),"")</f>
        <v/>
      </c>
      <c r="MO24" s="91" t="str">
        <f>IFERROR(IF(AND(#REF!="fem",#REF!=3,#REF!="juvenis"),#REF!,""),"")</f>
        <v/>
      </c>
      <c r="MP24" s="75" t="e">
        <f>IF(MO24=#REF!,#REF!,"")</f>
        <v>#REF!</v>
      </c>
      <c r="MQ24" s="75" t="e">
        <f>IF(MO24=#REF!,#REF!,"")</f>
        <v>#REF!</v>
      </c>
      <c r="MR24" s="91" t="str">
        <f>IFERROR(IF(AND(MQ24="fem",#REF!=3),#REF!,""),"")</f>
        <v/>
      </c>
      <c r="MS24" s="91" t="str">
        <f>IFERROR(IF(AND(MQ24="fem",#REF!=3),#REF!,""),"")</f>
        <v/>
      </c>
      <c r="MT24" s="91" t="str">
        <f>IFERROR(IF(AND(MQ24="fem",#REF!=3),#REF!,""),"")</f>
        <v/>
      </c>
      <c r="MU24" s="91" t="str">
        <f>IFERROR(IF(AND(MQ24="fem",#REF!=3),#REF!,""),"")</f>
        <v/>
      </c>
      <c r="MV24" s="91" t="str">
        <f>IFERROR(IF(AND(MQ24="fem",#REF!=3),#REF!,""),"")</f>
        <v/>
      </c>
      <c r="MW24" s="55" t="str">
        <f>IFERROR(RANK(MV24,MV:MV,0)+ COUNTIF($MV$15:MV23,MV24),"")</f>
        <v/>
      </c>
      <c r="MY24" s="91" t="str">
        <f>IFERROR(IF(AND(#REF!="mas",#REF!=3,#REF!="juvenis"),#REF!,""),"")</f>
        <v/>
      </c>
      <c r="MZ24" s="75" t="e">
        <f>IF(MY24=#REF!,#REF!,"")</f>
        <v>#REF!</v>
      </c>
      <c r="NA24" s="75" t="e">
        <f>IF(MY24=#REF!,#REF!,"")</f>
        <v>#REF!</v>
      </c>
      <c r="NB24" s="91" t="str">
        <f>IFERROR(IF(AND(NA24="mas",#REF!=3),#REF!,""),"")</f>
        <v/>
      </c>
      <c r="NC24" s="91" t="str">
        <f>IFERROR(IF(AND(NA24="mas",#REF!=3),#REF!,""),"")</f>
        <v/>
      </c>
      <c r="ND24" s="91" t="str">
        <f>IFERROR(IF(AND(NA24="mas",#REF!=3),#REF!,""),"")</f>
        <v/>
      </c>
      <c r="NE24" s="91" t="str">
        <f>IFERROR(IF(AND(NA24="mas",#REF!=3),#REF!,""),"")</f>
        <v/>
      </c>
      <c r="NF24" s="91" t="str">
        <f>IFERROR(IF(AND(NA24="mas",#REF!=3),#REF!,""),"")</f>
        <v/>
      </c>
      <c r="NG24" s="55" t="str">
        <f>IFERROR(RANK(NF24,NF:NF,0)+ COUNTIF($NF$15:NF23,NF24),"")</f>
        <v/>
      </c>
      <c r="NI24" s="91" t="str">
        <f>IFERROR(IF(AND(#REF!="fem",#REF!=2,#REF!="juvenis"),#REF!,""),"")</f>
        <v/>
      </c>
      <c r="NJ24" s="75" t="e">
        <f>IF(NI24=#REF!,#REF!,"")</f>
        <v>#REF!</v>
      </c>
      <c r="NK24" s="75" t="e">
        <f>IF(NI24=#REF!,#REF!,"")</f>
        <v>#REF!</v>
      </c>
      <c r="NL24" s="91" t="str">
        <f>IFERROR(IF(AND(NK24="fem",#REF!=2),#REF!,""),"")</f>
        <v/>
      </c>
      <c r="NM24" s="91" t="str">
        <f>IFERROR(IF(AND(NK24="fem",#REF!=2),#REF!,""),"")</f>
        <v/>
      </c>
      <c r="NN24" s="91" t="str">
        <f>IFERROR(IF(AND(NK24="fem",#REF!=2),#REF!,""),"")</f>
        <v/>
      </c>
      <c r="NO24" s="91" t="str">
        <f>IFERROR(IF(AND(NK24="fem",#REF!=2),#REF!,""),"")</f>
        <v/>
      </c>
      <c r="NP24" s="91" t="str">
        <f>IFERROR(IF(AND(NK24="fem",#REF!=2),#REF!,""),"")</f>
        <v/>
      </c>
      <c r="NQ24" s="77" t="str">
        <f>IFERROR(RANK(NP24,NP:NP,0)+ COUNTIF($NP$15:NP23,NP24),"")</f>
        <v/>
      </c>
      <c r="NS24" s="91" t="str">
        <f>IFERROR(IF(AND(#REF!="mas",#REF!=2,#REF!="juvenis"),#REF!,""),"")</f>
        <v/>
      </c>
      <c r="NT24" s="75" t="e">
        <f>IF(NS24=#REF!,#REF!,"")</f>
        <v>#REF!</v>
      </c>
      <c r="NU24" s="75" t="e">
        <f>IF(NS24=#REF!,#REF!,"")</f>
        <v>#REF!</v>
      </c>
      <c r="NV24" s="91" t="str">
        <f>IFERROR(IF(AND(NU24="mas",#REF!=2),#REF!,""),"")</f>
        <v/>
      </c>
      <c r="NW24" s="91" t="str">
        <f>IFERROR(IF(AND(NU24="mas",#REF!=2),#REF!,""),"")</f>
        <v/>
      </c>
      <c r="NX24" s="91" t="str">
        <f>IFERROR(IF(AND(NU24="mas",#REF!=2),#REF!,""),"")</f>
        <v/>
      </c>
      <c r="NY24" s="91" t="str">
        <f>IFERROR(IF(AND(NU24="mas",#REF!=2),#REF!,""),"")</f>
        <v/>
      </c>
      <c r="NZ24" s="91" t="str">
        <f>IFERROR(IF(AND(NU24="mas",#REF!=2),#REF!,""),"")</f>
        <v/>
      </c>
      <c r="OA24" s="55" t="str">
        <f>IFERROR(RANK(NZ24,NZ:NZ,0)+ COUNTIF($NZ$15:NZ23,NZ24),"")</f>
        <v/>
      </c>
      <c r="OC24" s="91" t="str">
        <f>IFERROR(IF(AND(#REF!="fem",#REF!=2,#REF!="juniores"),#REF!,""),"")</f>
        <v/>
      </c>
      <c r="OD24" s="75" t="e">
        <f>IF(OC24=#REF!,#REF!,"")</f>
        <v>#REF!</v>
      </c>
      <c r="OE24" s="75" t="e">
        <f>IF(OC24=#REF!,#REF!,"")</f>
        <v>#REF!</v>
      </c>
      <c r="OF24" s="91" t="str">
        <f>IFERROR(IF(AND(OE24="fem",#REF!=2),#REF!,""),"")</f>
        <v/>
      </c>
      <c r="OG24" s="91" t="str">
        <f>IFERROR(IF(AND(OE24="fem",#REF!=2),#REF!,""),"")</f>
        <v/>
      </c>
      <c r="OH24" s="91" t="str">
        <f>IFERROR(IF(AND(OE24="fem",#REF!=2),#REF!,""),"")</f>
        <v/>
      </c>
      <c r="OI24" s="91" t="str">
        <f>IFERROR(IF(AND(OE24="fem",#REF!=2),#REF!,""),"")</f>
        <v/>
      </c>
      <c r="OJ24" s="91" t="str">
        <f>IFERROR(IF(AND(OE24="fem",#REF!=2),#REF!,""),"")</f>
        <v/>
      </c>
      <c r="OK24" s="77" t="str">
        <f>IFERROR(RANK(OJ24,OJ:OJ,0)+ COUNTIF($NZ$15:OJ22,OJ24),"")</f>
        <v/>
      </c>
      <c r="OM24" s="91" t="str">
        <f>IFERROR(IF(AND(#REF!="mas",#REF!=2,#REF!="juniores"),#REF!,""),"")</f>
        <v/>
      </c>
      <c r="ON24" s="75" t="e">
        <f>IF(OM24=#REF!,#REF!,"")</f>
        <v>#REF!</v>
      </c>
      <c r="OO24" s="75" t="e">
        <f>IF(OM24=#REF!,#REF!,"")</f>
        <v>#REF!</v>
      </c>
      <c r="OP24" s="91" t="str">
        <f>IFERROR(IF(AND(OO24="mas",#REF!=2),#REF!,""),"")</f>
        <v/>
      </c>
      <c r="OQ24" s="91" t="str">
        <f>IFERROR(IF(AND(OO24="mas",#REF!=2),#REF!,""),"")</f>
        <v/>
      </c>
      <c r="OR24" s="91" t="str">
        <f>IFERROR(IF(AND(OO24="mas",#REF!=2),#REF!,""),"")</f>
        <v/>
      </c>
      <c r="OS24" s="91" t="str">
        <f>IFERROR(IF(AND(OO24="mas",#REF!=2),#REF!,""),"")</f>
        <v/>
      </c>
      <c r="OT24" s="91" t="str">
        <f>IFERROR(IF(AND(OO24="mas",#REF!=2),#REF!,""),"")</f>
        <v/>
      </c>
      <c r="OU24" s="77" t="str">
        <f>IFERROR(RANK(OT24,OT:OT,0)+ COUNTIF($NZ$15:OT22,OT24),"")</f>
        <v/>
      </c>
      <c r="OW24" s="91" t="str">
        <f>IFERROR(IF(AND(#REF!="fem",#REF!=3,#REF!="juniores"),#REF!,""),"")</f>
        <v/>
      </c>
      <c r="OX24" s="75" t="e">
        <f>IF(OW24=#REF!,#REF!,"")</f>
        <v>#REF!</v>
      </c>
      <c r="OY24" s="75" t="e">
        <f>IF(OW24=#REF!,#REF!,"")</f>
        <v>#REF!</v>
      </c>
      <c r="OZ24" s="91" t="str">
        <f>IFERROR(IF(AND(OY24="fem",#REF!=3),#REF!,""),"")</f>
        <v/>
      </c>
      <c r="PA24" s="91" t="str">
        <f>IFERROR(IF(AND(OY24="fem",#REF!=3),#REF!,""),"")</f>
        <v/>
      </c>
      <c r="PB24" s="91" t="str">
        <f>IFERROR(IF(AND(OY24="fem",#REF!=3),#REF!,""),"")</f>
        <v/>
      </c>
      <c r="PC24" s="91" t="str">
        <f>IFERROR(IF(AND(OY24="fem",#REF!=3),#REF!,""),"")</f>
        <v/>
      </c>
      <c r="PD24" s="91" t="str">
        <f>IFERROR(IF(AND(OY24="fem",#REF!=3),#REF!,""),"")</f>
        <v/>
      </c>
      <c r="PE24" s="77" t="str">
        <f>IFERROR(RANK(PD24,PD:PD,0)+ COUNTIF($NZ$15:PD22,PD24),"")</f>
        <v/>
      </c>
      <c r="PG24" s="91" t="str">
        <f>IFERROR(IF(AND(#REF!="mas",#REF!=3,#REF!="juniores"),#REF!,""),"")</f>
        <v/>
      </c>
      <c r="PH24" s="75" t="e">
        <f>IF(PG24=#REF!,#REF!,"")</f>
        <v>#REF!</v>
      </c>
      <c r="PI24" s="75" t="e">
        <f>IF(PG24=#REF!,#REF!,"")</f>
        <v>#REF!</v>
      </c>
      <c r="PJ24" s="91" t="str">
        <f>IFERROR(IF(AND(PI24="mas",#REF!=3),#REF!,""),"")</f>
        <v/>
      </c>
      <c r="PK24" s="91" t="str">
        <f>IFERROR(IF(AND(PI24="mas",#REF!=3),#REF!,""),"")</f>
        <v/>
      </c>
      <c r="PL24" s="91" t="str">
        <f>IFERROR(IF(AND(PI24="mas",#REF!=3),#REF!,""),"")</f>
        <v/>
      </c>
      <c r="PM24" s="91" t="str">
        <f>IFERROR(IF(AND(PI24="mas",#REF!=3),#REF!,""),"")</f>
        <v/>
      </c>
      <c r="PN24" s="91" t="str">
        <f>IFERROR(IF(AND(PI24="mas",#REF!=3),#REF!,""),"")</f>
        <v/>
      </c>
      <c r="PO24" s="77" t="str">
        <f>IFERROR(RANK(PN24,PN:PN,0)+ COUNTIF($NZ$15:PN22,PN24),"")</f>
        <v/>
      </c>
    </row>
    <row r="25" spans="2:431" s="73" customFormat="1" ht="18.75" customHeight="1" x14ac:dyDescent="0.3">
      <c r="B25" s="74" t="str">
        <f t="shared" si="0"/>
        <v/>
      </c>
      <c r="C25" s="74" t="str">
        <f t="shared" si="1"/>
        <v/>
      </c>
      <c r="D25" s="75" t="str">
        <f t="shared" si="2"/>
        <v/>
      </c>
      <c r="E25" s="76" t="str">
        <f t="shared" si="3"/>
        <v/>
      </c>
      <c r="F25" s="118" t="str">
        <f t="shared" si="4"/>
        <v/>
      </c>
      <c r="G25" s="118" t="str">
        <f t="shared" si="5"/>
        <v/>
      </c>
      <c r="H25" s="118" t="str">
        <f t="shared" si="6"/>
        <v/>
      </c>
      <c r="I25" s="119" t="str">
        <f t="shared" si="7"/>
        <v/>
      </c>
      <c r="J25" s="77">
        <v>9</v>
      </c>
      <c r="K25" s="78"/>
      <c r="L25" s="78"/>
      <c r="M25" s="74" t="str">
        <f t="shared" si="131"/>
        <v/>
      </c>
      <c r="N25" s="74" t="str">
        <f t="shared" si="8"/>
        <v/>
      </c>
      <c r="O25" s="75" t="str">
        <f t="shared" si="9"/>
        <v/>
      </c>
      <c r="P25" s="75" t="str">
        <f t="shared" si="10"/>
        <v/>
      </c>
      <c r="Q25" s="75" t="str">
        <f t="shared" si="155"/>
        <v/>
      </c>
      <c r="R25" s="75" t="str">
        <f t="shared" si="156"/>
        <v/>
      </c>
      <c r="S25" s="75" t="str">
        <f>IFERROR(INDEX(#REF!,MATCH($U25,$IQ$17:$IQ$72,0)),"")</f>
        <v/>
      </c>
      <c r="T25" s="75" t="str">
        <f t="shared" si="11"/>
        <v/>
      </c>
      <c r="U25" s="77">
        <v>9</v>
      </c>
      <c r="V25" s="79"/>
      <c r="X25" s="80" t="str">
        <f t="shared" si="12"/>
        <v/>
      </c>
      <c r="Y25" s="80" t="str">
        <f t="shared" si="13"/>
        <v/>
      </c>
      <c r="Z25" s="76" t="str">
        <f t="shared" si="14"/>
        <v/>
      </c>
      <c r="AA25" s="76" t="str">
        <f t="shared" si="15"/>
        <v/>
      </c>
      <c r="AB25" s="118" t="str">
        <f t="shared" si="16"/>
        <v/>
      </c>
      <c r="AC25" s="118" t="str">
        <f t="shared" si="17"/>
        <v/>
      </c>
      <c r="AD25" s="118" t="str">
        <f t="shared" si="18"/>
        <v/>
      </c>
      <c r="AE25" s="118" t="str">
        <f t="shared" si="19"/>
        <v/>
      </c>
      <c r="AF25" s="77">
        <v>9</v>
      </c>
      <c r="AG25" s="78"/>
      <c r="AH25" s="78"/>
      <c r="AI25" s="80" t="str">
        <f t="shared" si="20"/>
        <v/>
      </c>
      <c r="AJ25" s="80" t="str">
        <f t="shared" si="21"/>
        <v/>
      </c>
      <c r="AK25" s="80" t="str">
        <f t="shared" si="22"/>
        <v/>
      </c>
      <c r="AL25" s="80" t="str">
        <f t="shared" si="23"/>
        <v/>
      </c>
      <c r="AM25" s="80" t="str">
        <f t="shared" si="24"/>
        <v/>
      </c>
      <c r="AN25" s="80" t="str">
        <f t="shared" si="25"/>
        <v/>
      </c>
      <c r="AO25" s="80" t="str">
        <f t="shared" si="154"/>
        <v/>
      </c>
      <c r="AP25" s="80" t="str">
        <f t="shared" si="153"/>
        <v/>
      </c>
      <c r="AQ25" s="77">
        <v>9</v>
      </c>
      <c r="AR25" s="79"/>
      <c r="AT25" s="146" t="str">
        <f t="shared" si="132"/>
        <v/>
      </c>
      <c r="AU25" s="146" t="str">
        <f t="shared" si="133"/>
        <v/>
      </c>
      <c r="AV25" s="146" t="str">
        <f t="shared" si="134"/>
        <v/>
      </c>
      <c r="AW25" s="147" t="str">
        <f t="shared" si="135"/>
        <v/>
      </c>
      <c r="AX25" s="148" t="str">
        <f t="shared" si="136"/>
        <v/>
      </c>
      <c r="AY25" s="148" t="str">
        <f t="shared" si="137"/>
        <v/>
      </c>
      <c r="AZ25" s="148" t="str">
        <f t="shared" si="138"/>
        <v/>
      </c>
      <c r="BA25" s="148" t="str">
        <f t="shared" si="139"/>
        <v/>
      </c>
      <c r="BB25" s="149">
        <v>9</v>
      </c>
      <c r="BC25" s="78"/>
      <c r="BD25" s="78"/>
      <c r="BE25" s="80" t="str">
        <f t="shared" si="140"/>
        <v/>
      </c>
      <c r="BF25" s="80" t="str">
        <f t="shared" si="26"/>
        <v/>
      </c>
      <c r="BG25" s="80" t="str">
        <f t="shared" si="27"/>
        <v/>
      </c>
      <c r="BH25" s="80" t="str">
        <f t="shared" si="28"/>
        <v/>
      </c>
      <c r="BI25" s="80" t="str">
        <f t="shared" si="29"/>
        <v/>
      </c>
      <c r="BJ25" s="80" t="str">
        <f t="shared" si="30"/>
        <v/>
      </c>
      <c r="BK25" s="80" t="str">
        <f t="shared" si="31"/>
        <v/>
      </c>
      <c r="BL25" s="80" t="str">
        <f t="shared" si="32"/>
        <v/>
      </c>
      <c r="BM25" s="77">
        <v>9</v>
      </c>
      <c r="BN25" s="79"/>
      <c r="BP25" s="80" t="str">
        <f t="shared" si="33"/>
        <v/>
      </c>
      <c r="BQ25" s="80" t="str">
        <f t="shared" si="34"/>
        <v/>
      </c>
      <c r="BR25" s="76" t="str">
        <f t="shared" si="35"/>
        <v/>
      </c>
      <c r="BS25" s="76" t="str">
        <f t="shared" si="36"/>
        <v/>
      </c>
      <c r="BT25" s="118" t="str">
        <f t="shared" si="37"/>
        <v/>
      </c>
      <c r="BU25" s="118" t="str">
        <f t="shared" si="38"/>
        <v/>
      </c>
      <c r="BV25" s="118" t="str">
        <f t="shared" si="39"/>
        <v/>
      </c>
      <c r="BW25" s="118" t="str">
        <f t="shared" si="40"/>
        <v/>
      </c>
      <c r="BX25" s="77">
        <v>9</v>
      </c>
      <c r="BY25" s="78"/>
      <c r="BZ25" s="78"/>
      <c r="CA25" s="80" t="str">
        <f t="shared" si="41"/>
        <v/>
      </c>
      <c r="CB25" s="80" t="str">
        <f t="shared" si="42"/>
        <v/>
      </c>
      <c r="CC25" s="80" t="str">
        <f t="shared" si="42"/>
        <v/>
      </c>
      <c r="CD25" s="76" t="str">
        <f t="shared" si="43"/>
        <v/>
      </c>
      <c r="CE25" s="118" t="str">
        <f t="shared" si="44"/>
        <v/>
      </c>
      <c r="CF25" s="118" t="str">
        <f t="shared" si="141"/>
        <v/>
      </c>
      <c r="CG25" s="118" t="str">
        <f t="shared" si="142"/>
        <v/>
      </c>
      <c r="CH25" s="117" t="str">
        <f t="shared" si="143"/>
        <v/>
      </c>
      <c r="CI25" s="77">
        <v>9</v>
      </c>
      <c r="CJ25" s="79"/>
      <c r="CL25" s="80" t="str">
        <f t="shared" si="45"/>
        <v/>
      </c>
      <c r="CM25" s="80" t="str">
        <f t="shared" si="46"/>
        <v/>
      </c>
      <c r="CN25" s="76" t="str">
        <f t="shared" si="47"/>
        <v/>
      </c>
      <c r="CO25" s="76" t="str">
        <f t="shared" si="48"/>
        <v/>
      </c>
      <c r="CP25" s="118" t="str">
        <f t="shared" si="49"/>
        <v/>
      </c>
      <c r="CQ25" s="118" t="str">
        <f t="shared" si="50"/>
        <v/>
      </c>
      <c r="CR25" s="118" t="str">
        <f t="shared" si="51"/>
        <v/>
      </c>
      <c r="CS25" s="118" t="str">
        <f t="shared" si="144"/>
        <v/>
      </c>
      <c r="CT25" s="77">
        <v>9</v>
      </c>
      <c r="CU25" s="78"/>
      <c r="CV25" s="78"/>
      <c r="CW25" s="80" t="str">
        <f t="shared" si="52"/>
        <v/>
      </c>
      <c r="CX25" s="80" t="str">
        <f t="shared" si="53"/>
        <v/>
      </c>
      <c r="CY25" s="76" t="str">
        <f t="shared" si="54"/>
        <v/>
      </c>
      <c r="CZ25" s="76" t="str">
        <f t="shared" si="55"/>
        <v/>
      </c>
      <c r="DA25" s="118" t="str">
        <f t="shared" si="56"/>
        <v/>
      </c>
      <c r="DB25" s="118" t="str">
        <f t="shared" si="57"/>
        <v/>
      </c>
      <c r="DC25" s="118" t="str">
        <f t="shared" si="58"/>
        <v/>
      </c>
      <c r="DD25" s="118" t="str">
        <f t="shared" si="59"/>
        <v/>
      </c>
      <c r="DE25" s="77">
        <v>9</v>
      </c>
      <c r="DF25" s="79"/>
      <c r="DH25" s="115" t="str">
        <f t="shared" si="145"/>
        <v/>
      </c>
      <c r="DI25" s="115" t="str">
        <f t="shared" si="146"/>
        <v/>
      </c>
      <c r="DJ25" s="121" t="str">
        <f t="shared" si="147"/>
        <v/>
      </c>
      <c r="DK25" s="121" t="str">
        <f t="shared" si="148"/>
        <v/>
      </c>
      <c r="DL25" s="117" t="str">
        <f t="shared" si="149"/>
        <v/>
      </c>
      <c r="DM25" s="117" t="str">
        <f t="shared" si="150"/>
        <v/>
      </c>
      <c r="DN25" s="117" t="str">
        <f t="shared" si="151"/>
        <v/>
      </c>
      <c r="DO25" s="117" t="str">
        <f t="shared" si="152"/>
        <v/>
      </c>
      <c r="DP25" s="77">
        <v>9</v>
      </c>
      <c r="DQ25" s="78"/>
      <c r="DR25" s="78"/>
      <c r="DS25" s="115" t="str">
        <f t="shared" si="60"/>
        <v/>
      </c>
      <c r="DT25" s="115" t="str">
        <f t="shared" si="61"/>
        <v/>
      </c>
      <c r="DU25" s="115" t="str">
        <f t="shared" si="62"/>
        <v/>
      </c>
      <c r="DV25" s="115" t="str">
        <f t="shared" si="63"/>
        <v/>
      </c>
      <c r="DW25" s="117" t="str">
        <f t="shared" si="64"/>
        <v/>
      </c>
      <c r="DX25" s="117" t="str">
        <f t="shared" si="65"/>
        <v/>
      </c>
      <c r="DY25" s="117" t="str">
        <f t="shared" si="65"/>
        <v/>
      </c>
      <c r="DZ25" s="117" t="str">
        <f t="shared" si="66"/>
        <v/>
      </c>
      <c r="EA25" s="77">
        <v>9</v>
      </c>
      <c r="EB25" s="79"/>
      <c r="EC25" s="81"/>
      <c r="ED25" s="80" t="str">
        <f t="shared" si="67"/>
        <v/>
      </c>
      <c r="EE25" s="80" t="str">
        <f t="shared" si="68"/>
        <v/>
      </c>
      <c r="EF25" s="80" t="str">
        <f t="shared" si="69"/>
        <v/>
      </c>
      <c r="EG25" s="82" t="str">
        <f t="shared" si="70"/>
        <v/>
      </c>
      <c r="EH25" s="118" t="str">
        <f t="shared" si="71"/>
        <v/>
      </c>
      <c r="EI25" s="118" t="str">
        <f t="shared" si="72"/>
        <v/>
      </c>
      <c r="EJ25" s="118" t="str">
        <f t="shared" si="73"/>
        <v/>
      </c>
      <c r="EK25" s="118" t="str">
        <f t="shared" si="74"/>
        <v/>
      </c>
      <c r="EL25" s="82">
        <v>9</v>
      </c>
      <c r="EM25" s="78"/>
      <c r="EN25" s="78"/>
      <c r="EO25" s="80" t="str">
        <f t="shared" si="75"/>
        <v/>
      </c>
      <c r="EP25" s="80" t="str">
        <f t="shared" si="76"/>
        <v/>
      </c>
      <c r="EQ25" s="80" t="str">
        <f t="shared" si="77"/>
        <v/>
      </c>
      <c r="ER25" s="80" t="str">
        <f t="shared" si="78"/>
        <v/>
      </c>
      <c r="ES25" s="80" t="str">
        <f t="shared" si="79"/>
        <v/>
      </c>
      <c r="ET25" s="80" t="str">
        <f t="shared" si="80"/>
        <v/>
      </c>
      <c r="EU25" s="80" t="str">
        <f t="shared" si="81"/>
        <v/>
      </c>
      <c r="EV25" s="80" t="str">
        <f t="shared" si="82"/>
        <v/>
      </c>
      <c r="EW25" s="77">
        <v>9</v>
      </c>
      <c r="EX25" s="78"/>
      <c r="EY25" s="81"/>
      <c r="EZ25" s="80" t="str">
        <f t="shared" si="83"/>
        <v/>
      </c>
      <c r="FA25" s="80" t="str">
        <f t="shared" si="84"/>
        <v/>
      </c>
      <c r="FB25" s="76" t="str">
        <f t="shared" si="85"/>
        <v/>
      </c>
      <c r="FC25" s="76" t="str">
        <f t="shared" si="86"/>
        <v/>
      </c>
      <c r="FD25" s="118" t="str">
        <f t="shared" si="87"/>
        <v/>
      </c>
      <c r="FE25" s="118" t="str">
        <f t="shared" si="88"/>
        <v/>
      </c>
      <c r="FF25" s="118" t="str">
        <f t="shared" si="89"/>
        <v/>
      </c>
      <c r="FG25" s="118" t="str">
        <f t="shared" si="90"/>
        <v/>
      </c>
      <c r="FH25" s="82">
        <v>9</v>
      </c>
      <c r="FI25" s="78"/>
      <c r="FJ25" s="78"/>
      <c r="FK25" s="80" t="str">
        <f t="shared" si="91"/>
        <v/>
      </c>
      <c r="FL25" s="80" t="str">
        <f t="shared" si="92"/>
        <v/>
      </c>
      <c r="FM25" s="76" t="str">
        <f t="shared" si="93"/>
        <v/>
      </c>
      <c r="FN25" s="76" t="str">
        <f t="shared" si="94"/>
        <v/>
      </c>
      <c r="FO25" s="118" t="str">
        <f t="shared" si="95"/>
        <v/>
      </c>
      <c r="FP25" s="118" t="str">
        <f t="shared" si="96"/>
        <v/>
      </c>
      <c r="FQ25" s="118" t="str">
        <f t="shared" si="97"/>
        <v/>
      </c>
      <c r="FR25" s="118" t="str">
        <f t="shared" si="98"/>
        <v/>
      </c>
      <c r="FS25" s="77">
        <v>9</v>
      </c>
      <c r="FT25" s="78"/>
      <c r="FU25" s="81"/>
      <c r="FV25" s="80" t="str">
        <f t="shared" si="99"/>
        <v/>
      </c>
      <c r="FW25" s="80" t="str">
        <f t="shared" si="100"/>
        <v/>
      </c>
      <c r="FX25" s="80" t="str">
        <f t="shared" si="101"/>
        <v/>
      </c>
      <c r="FY25" s="80" t="str">
        <f t="shared" si="102"/>
        <v/>
      </c>
      <c r="FZ25" s="80" t="str">
        <f t="shared" si="103"/>
        <v/>
      </c>
      <c r="GA25" s="80" t="str">
        <f t="shared" si="104"/>
        <v/>
      </c>
      <c r="GB25" s="80" t="str">
        <f t="shared" si="105"/>
        <v/>
      </c>
      <c r="GC25" s="80" t="str">
        <f t="shared" si="106"/>
        <v/>
      </c>
      <c r="GD25" s="82">
        <v>9</v>
      </c>
      <c r="GE25" s="78"/>
      <c r="GF25" s="78"/>
      <c r="GG25" s="80" t="str">
        <f t="shared" si="107"/>
        <v/>
      </c>
      <c r="GH25" s="80" t="str">
        <f t="shared" si="108"/>
        <v/>
      </c>
      <c r="GI25" s="80" t="str">
        <f t="shared" si="109"/>
        <v/>
      </c>
      <c r="GJ25" s="80" t="str">
        <f t="shared" si="110"/>
        <v/>
      </c>
      <c r="GK25" s="80" t="str">
        <f t="shared" si="111"/>
        <v/>
      </c>
      <c r="GL25" s="80" t="str">
        <f t="shared" si="112"/>
        <v/>
      </c>
      <c r="GM25" s="80" t="str">
        <f t="shared" si="113"/>
        <v/>
      </c>
      <c r="GN25" s="80" t="str">
        <f t="shared" si="114"/>
        <v/>
      </c>
      <c r="GO25" s="77">
        <v>9</v>
      </c>
      <c r="GP25" s="78"/>
      <c r="GQ25" s="81"/>
      <c r="GR25" s="80" t="str">
        <f t="shared" si="115"/>
        <v/>
      </c>
      <c r="GS25" s="80" t="str">
        <f t="shared" si="116"/>
        <v/>
      </c>
      <c r="GT25" s="80" t="str">
        <f t="shared" si="117"/>
        <v/>
      </c>
      <c r="GU25" s="80" t="str">
        <f t="shared" si="118"/>
        <v/>
      </c>
      <c r="GV25" s="80" t="str">
        <f t="shared" si="119"/>
        <v/>
      </c>
      <c r="GW25" s="80" t="str">
        <f t="shared" si="120"/>
        <v/>
      </c>
      <c r="GX25" s="80" t="str">
        <f t="shared" si="121"/>
        <v/>
      </c>
      <c r="GY25" s="80" t="str">
        <f t="shared" si="122"/>
        <v/>
      </c>
      <c r="GZ25" s="82">
        <v>9</v>
      </c>
      <c r="HA25" s="78"/>
      <c r="HB25" s="78"/>
      <c r="HC25" s="80" t="str">
        <f t="shared" si="123"/>
        <v/>
      </c>
      <c r="HD25" s="80" t="str">
        <f t="shared" si="124"/>
        <v/>
      </c>
      <c r="HE25" s="80" t="str">
        <f t="shared" si="125"/>
        <v/>
      </c>
      <c r="HF25" s="80" t="str">
        <f t="shared" si="126"/>
        <v/>
      </c>
      <c r="HG25" s="80" t="str">
        <f t="shared" si="127"/>
        <v/>
      </c>
      <c r="HH25" s="80" t="str">
        <f t="shared" si="128"/>
        <v/>
      </c>
      <c r="HI25" s="80" t="str">
        <f t="shared" si="129"/>
        <v/>
      </c>
      <c r="HJ25" s="80" t="str">
        <f t="shared" si="130"/>
        <v/>
      </c>
      <c r="HK25" s="77">
        <v>9</v>
      </c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90"/>
      <c r="HY25" s="91" t="str">
        <f>IFERROR(IF(AND(#REF!="FEM",#REF!=1,#REF!="infantis"),#REF!,""),"")</f>
        <v/>
      </c>
      <c r="HZ25" s="75" t="e">
        <f>IF($HY25=#REF!,#REF!,"")</f>
        <v>#REF!</v>
      </c>
      <c r="IA25" s="75" t="e">
        <f>IF($HY25=#REF!,#REF!,"")</f>
        <v>#REF!</v>
      </c>
      <c r="IB25" s="75" t="e">
        <f>IF($IA25=#REF!,#REF!,"")</f>
        <v>#REF!</v>
      </c>
      <c r="IC25" s="91" t="str">
        <f>IFERROR(IF(AND($IA25="fem",#REF!=1,#REF!="infantis"),#REF!,""),"")</f>
        <v/>
      </c>
      <c r="ID25" s="91" t="str">
        <f>IFERROR(IF(AND($IA25="fem",#REF!=1,#REF!="infantis"),#REF!,""),"")</f>
        <v/>
      </c>
      <c r="IE25" s="91" t="str">
        <f>IFERROR(IF(AND($IA25="fem",#REF!=1,#REF!="infantis"),#REF!,""),"")</f>
        <v/>
      </c>
      <c r="IF25" s="75" t="e">
        <f>IF($IB25=#REF!,#REF!,"")</f>
        <v>#REF!</v>
      </c>
      <c r="IG25" s="55" t="str">
        <f>IFERROR(RANK(IF25,IF:IF,0)+ COUNTIF($IF$15:IF24,IF25),"")</f>
        <v/>
      </c>
      <c r="II25" s="91" t="str">
        <f>IFERROR(IF(AND(#REF!="mas",#REF!=1,#REF!="infantis"),#REF!,""),"")</f>
        <v/>
      </c>
      <c r="IJ25" s="75" t="e">
        <f>IF($II25=#REF!,#REF!,"")</f>
        <v>#REF!</v>
      </c>
      <c r="IK25" s="75" t="e">
        <f>IF($II25=#REF!,#REF!,"")</f>
        <v>#REF!</v>
      </c>
      <c r="IL25" s="91" t="str">
        <f>IFERROR(IF(AND($IK25="mas",#REF!=1),#REF!,""),"")</f>
        <v/>
      </c>
      <c r="IM25" s="91" t="str">
        <f>IFERROR(IF(AND($IK25="mas",#REF!=1,#REF!="infantis"),#REF!,""),"")</f>
        <v/>
      </c>
      <c r="IN25" s="91" t="str">
        <f>IFERROR(IF(AND($IK25="mas",#REF!=1,#REF!="infantis"),#REF!,""),"")</f>
        <v/>
      </c>
      <c r="IO25" s="91" t="str">
        <f>IFERROR(IF(AND($IK25="mas",#REF!=1,#REF!="infantis"),#REF!,""),"")</f>
        <v/>
      </c>
      <c r="IP25" s="91" t="str">
        <f>IFERROR(IF(AND($IK25="mas",#REF!=1),#REF!,""),"")</f>
        <v/>
      </c>
      <c r="IQ25" s="55" t="str">
        <f>IFERROR(RANK(IP25,IP:IP,0)+ COUNTIF($IQ$11:IQ20,IP25),"")</f>
        <v/>
      </c>
      <c r="IS25" s="91" t="str">
        <f>IFERROR(IF(AND(#REF!="FEM",#REF!=2,#REF!="infantis"),#REF!,""),"")</f>
        <v/>
      </c>
      <c r="IT25" s="75" t="e">
        <f>IF(IS25=#REF!,#REF!,"")</f>
        <v>#REF!</v>
      </c>
      <c r="IU25" s="75" t="e">
        <f>IF(IS25=#REF!,#REF!,"")</f>
        <v>#REF!</v>
      </c>
      <c r="IV25" s="91" t="str">
        <f>IFERROR(IF(AND(IU25="fem",#REF!=2),#REF!,""),"")</f>
        <v/>
      </c>
      <c r="IW25" s="91" t="str">
        <f>IFERROR(IF(AND(IU25="fem",#REF!=2),#REF!,""),"")</f>
        <v/>
      </c>
      <c r="IX25" s="91" t="str">
        <f>IFERROR(IF(AND(IU25="fem",#REF!=2),#REF!,""),"")</f>
        <v/>
      </c>
      <c r="IY25" s="91" t="str">
        <f>IFERROR(IF(AND(IU25="fem",#REF!=2),#REF!,""),"")</f>
        <v/>
      </c>
      <c r="IZ25" s="91" t="str">
        <f>IFERROR(IF(AND(IU25="fem",#REF!=2),#REF!,""),"")</f>
        <v/>
      </c>
      <c r="JA25" s="77" t="str">
        <f>IFERROR(RANK(IZ25,IZ:IZ,0)+ COUNTIF($IZ$15:$IZ24,IZ25),"")</f>
        <v/>
      </c>
      <c r="JC25" s="91" t="str">
        <f>IFERROR(IF(AND(#REF!="mas",#REF!=2,#REF!="infantis"),#REF!,""),"")</f>
        <v/>
      </c>
      <c r="JD25" s="75" t="e">
        <f>IF(JC25=#REF!,#REF!,"")</f>
        <v>#REF!</v>
      </c>
      <c r="JE25" s="75" t="e">
        <f>IF(JC25=#REF!,#REF!,"")</f>
        <v>#REF!</v>
      </c>
      <c r="JF25" s="91" t="str">
        <f>IFERROR(IF(AND(JE25="mas",#REF!=2),#REF!,""),"")</f>
        <v/>
      </c>
      <c r="JG25" s="91" t="str">
        <f>IFERROR(IF(AND(JE25="mas",#REF!=2),#REF!,""),"")</f>
        <v/>
      </c>
      <c r="JH25" s="91" t="str">
        <f>IFERROR(IF(AND(JE25="mas",#REF!=2),#REF!,""),"")</f>
        <v/>
      </c>
      <c r="JI25" s="91" t="str">
        <f>IFERROR(IF(AND(JE25="mas",#REF!=2),#REF!,""),"")</f>
        <v/>
      </c>
      <c r="JJ25" s="91" t="str">
        <f>IFERROR(IF(AND(JE25="mas",#REF!=2),#REF!,""),"")</f>
        <v/>
      </c>
      <c r="JK25" s="77" t="str">
        <f>IFERROR(RANK(JJ25,JJ:JJ,0)+ COUNTIF($JJ$15:$JJ24,JJ25),"")</f>
        <v/>
      </c>
      <c r="JM25" s="53" t="str">
        <f>IFERROR(IF(AND(#REF!="fem",#REF!=3,#REF!="infantis"),#REF!,""),"")</f>
        <v/>
      </c>
      <c r="JN25" s="75" t="e">
        <f>IF($JM25=#REF!,#REF!,"")</f>
        <v>#REF!</v>
      </c>
      <c r="JO25" s="75" t="e">
        <f>IF($JM25=#REF!,#REF!,"")</f>
        <v>#REF!</v>
      </c>
      <c r="JP25" s="75" t="e">
        <f>IF($JO25=#REF!,#REF!,"")</f>
        <v>#REF!</v>
      </c>
      <c r="JQ25" s="75" t="e">
        <f>IF($JP25=#REF!,#REF!,"")</f>
        <v>#REF!</v>
      </c>
      <c r="JR25" s="75" t="e">
        <f>IF($JP25=#REF!,#REF!,"")</f>
        <v>#REF!</v>
      </c>
      <c r="JS25" s="75" t="e">
        <f>IF($JP25=#REF!,#REF!,"")</f>
        <v>#REF!</v>
      </c>
      <c r="JT25" s="75" t="e">
        <f>IF($JP25=#REF!,#REF!,"")</f>
        <v>#REF!</v>
      </c>
      <c r="JU25" s="55" t="str">
        <f>IFERROR(RANK(JT25,JT:JT,0)+ COUNTIF($JT$15:JT24,JT25),"")</f>
        <v/>
      </c>
      <c r="JW25" s="53" t="str">
        <f>IFERROR(IF(AND(#REF!="mas",#REF!=3,#REF!="infantis"),#REF!,""),"")</f>
        <v/>
      </c>
      <c r="JX25" s="54" t="e">
        <f>IF($JW25=#REF!,#REF!,"")</f>
        <v>#REF!</v>
      </c>
      <c r="JY25" s="54" t="e">
        <f>IF($JW25=#REF!,#REF!,"")</f>
        <v>#REF!</v>
      </c>
      <c r="JZ25" s="54" t="e">
        <f>IF($JY25=#REF!,#REF!,"")</f>
        <v>#REF!</v>
      </c>
      <c r="KA25" s="54" t="e">
        <f>IF($JZ25=#REF!,#REF!,"")</f>
        <v>#REF!</v>
      </c>
      <c r="KB25" s="54" t="e">
        <f>IF($JZ25=#REF!,#REF!,"")</f>
        <v>#REF!</v>
      </c>
      <c r="KC25" s="54" t="e">
        <f>IF($JZ25=#REF!,#REF!,"")</f>
        <v>#REF!</v>
      </c>
      <c r="KD25" s="54" t="e">
        <f>IF($JZ25=#REF!,#REF!,"")</f>
        <v>#REF!</v>
      </c>
      <c r="KE25" s="55" t="str">
        <f>IFERROR(RANK(KD25,KD:KD,0)+ COUNTIF($KD$15:KD24,KD25),"")</f>
        <v/>
      </c>
      <c r="KG25" s="91" t="str">
        <f>IFERROR(IF(AND(#REF!="fem",#REF!=1,#REF!="iniciados"),#REF!,""),"")</f>
        <v/>
      </c>
      <c r="KH25" s="75" t="e">
        <f>IF(KG25=#REF!,#REF!,"")</f>
        <v>#REF!</v>
      </c>
      <c r="KI25" s="75" t="e">
        <f>IF(KG25=#REF!,#REF!,"")</f>
        <v>#REF!</v>
      </c>
      <c r="KJ25" s="91" t="str">
        <f>IFERROR(IF(AND(KI25="fem",#REF!=1),#REF!,""),"")</f>
        <v/>
      </c>
      <c r="KK25" s="91" t="str">
        <f>IFERROR(IF(AND(KI25="fem",#REF!=1),#REF!,""),"")</f>
        <v/>
      </c>
      <c r="KL25" s="91" t="str">
        <f>IFERROR(IF(AND(KI25="fem",#REF!=1),#REF!,""),"")</f>
        <v/>
      </c>
      <c r="KM25" s="91" t="str">
        <f>IFERROR(IF(AND(KI25="fem",#REF!=1),#REF!,""),"")</f>
        <v/>
      </c>
      <c r="KN25" s="91" t="str">
        <f>IFERROR(IF(AND(KI25="fem",#REF!=1),#REF!,""),"")</f>
        <v/>
      </c>
      <c r="KO25" s="77" t="str">
        <f>IFERROR(RANK(KN25,KN:KN,0)+ COUNTIF($KN$15:KN24,KN25),"")</f>
        <v/>
      </c>
      <c r="KQ25" s="91" t="str">
        <f>IFERROR(IF(AND(#REF!="mas",#REF!=1,#REF!="iniciados"),#REF!,""),"")</f>
        <v/>
      </c>
      <c r="KR25" s="75" t="e">
        <f>IF(KQ25=#REF!,#REF!,"")</f>
        <v>#REF!</v>
      </c>
      <c r="KS25" s="75" t="e">
        <f>IF(KQ25=#REF!,#REF!,"")</f>
        <v>#REF!</v>
      </c>
      <c r="KT25" s="91" t="str">
        <f>IFERROR(IF(AND(KS25="mas",#REF!=1),#REF!,""),"")</f>
        <v/>
      </c>
      <c r="KU25" s="91" t="str">
        <f>IFERROR(IF(AND(KS25="mas",#REF!=1),#REF!,""),"")</f>
        <v/>
      </c>
      <c r="KV25" s="91" t="str">
        <f>IFERROR(IF(AND(KS25="mas",#REF!=1),#REF!,""),"")</f>
        <v/>
      </c>
      <c r="KW25" s="91" t="str">
        <f>IFERROR(IF(AND(KS25="mas",#REF!=1),#REF!,""),"")</f>
        <v/>
      </c>
      <c r="KX25" s="91" t="str">
        <f>IFERROR(IF(AND(KS25="mas",#REF!=1),#REF!,""),"")</f>
        <v/>
      </c>
      <c r="KY25" s="77" t="str">
        <f>IFERROR(RANK(KX25,KX:KX,0)+ COUNTIF($KX$15:KX24,KX25),"")</f>
        <v/>
      </c>
      <c r="LA25" s="91" t="str">
        <f>IFERROR(IF(AND(#REF!="fem",#REF!=2,#REF!="iniciados"),#REF!,""),"")</f>
        <v/>
      </c>
      <c r="LB25" s="75" t="e">
        <f>IF(LA25=#REF!,#REF!,"")</f>
        <v>#REF!</v>
      </c>
      <c r="LC25" s="75" t="e">
        <f>IF(LA25=#REF!,#REF!,"")</f>
        <v>#REF!</v>
      </c>
      <c r="LD25" s="91" t="str">
        <f>IFERROR(IF(AND(LC25="fem",#REF!=2),#REF!,""),"")</f>
        <v/>
      </c>
      <c r="LE25" s="91" t="str">
        <f>IFERROR(IF(AND(LC25="fem",#REF!=2),#REF!,""),"")</f>
        <v/>
      </c>
      <c r="LF25" s="91" t="str">
        <f>IFERROR(IF(AND(LC25="fem",#REF!=2),#REF!,""),"")</f>
        <v/>
      </c>
      <c r="LG25" s="91" t="str">
        <f>IFERROR(IF(AND(LC25="fem",#REF!=2),#REF!,""),"")</f>
        <v/>
      </c>
      <c r="LH25" s="91" t="str">
        <f>IFERROR(IF(AND(LC25="fem",#REF!=2),#REF!,""),"")</f>
        <v/>
      </c>
      <c r="LI25" s="77" t="str">
        <f>IFERROR(RANK(LH25,LH:LH,0)+ COUNTIF($KX$15:LH24,LH25),"")</f>
        <v/>
      </c>
      <c r="LK25" s="91" t="str">
        <f>IFERROR(IF(AND(#REF!="mas",#REF!=2,#REF!="iniciados"),#REF!,""),"")</f>
        <v/>
      </c>
      <c r="LL25" s="75" t="e">
        <f>IF(LK25=#REF!,#REF!,"")</f>
        <v>#REF!</v>
      </c>
      <c r="LM25" s="75" t="e">
        <f>IF(LK25=#REF!,#REF!,"")</f>
        <v>#REF!</v>
      </c>
      <c r="LN25" s="91" t="str">
        <f>IFERROR(IF(AND(LM25="mas",#REF!=2),#REF!,""),"")</f>
        <v/>
      </c>
      <c r="LO25" s="91" t="str">
        <f>IFERROR(IF(AND(LM25="mas",#REF!=2),#REF!,""),"")</f>
        <v/>
      </c>
      <c r="LP25" s="91" t="str">
        <f>IFERROR(IF(AND(LM25="mas",#REF!=2),#REF!,""),"")</f>
        <v/>
      </c>
      <c r="LQ25" s="91" t="str">
        <f>IFERROR(IF(AND(LM25="mas",#REF!=2),#REF!,""),"")</f>
        <v/>
      </c>
      <c r="LR25" s="91" t="str">
        <f>IFERROR(IF(AND(LM25="mas",#REF!=2),#REF!,""),"")</f>
        <v/>
      </c>
      <c r="LS25" s="77" t="str">
        <f>IFERROR(RANK(LR25,LR:LR,0)+ COUNTIF($LR$15:LR23,LR25),"")</f>
        <v/>
      </c>
      <c r="LU25" s="53" t="str">
        <f>IFERROR(IF(AND(#REF!="fem",#REF!=3,#REF!="iniciados"),#REF!,""),"")</f>
        <v/>
      </c>
      <c r="LV25" s="75" t="e">
        <f>IF(LU25=#REF!,#REF!,"")</f>
        <v>#REF!</v>
      </c>
      <c r="LW25" s="75" t="e">
        <f>IF(LU25=#REF!,#REF!,"")</f>
        <v>#REF!</v>
      </c>
      <c r="LX25" s="53" t="str">
        <f>IFERROR(IF(AND(LW25="fem",#REF!=3),#REF!,""),"")</f>
        <v/>
      </c>
      <c r="LY25" s="91" t="str">
        <f>IFERROR(IF(AND(LW25="fem",#REF!=3),#REF!,""),"")</f>
        <v/>
      </c>
      <c r="LZ25" s="91" t="str">
        <f>IFERROR(IF(AND(LW25="fem",#REF!=3),#REF!,""),"")</f>
        <v/>
      </c>
      <c r="MA25" s="91" t="str">
        <f>IFERROR(IF(AND(LW25="fem",#REF!=3),#REF!,""),"")</f>
        <v/>
      </c>
      <c r="MB25" s="91" t="str">
        <f>IFERROR(IF(AND(LW25="fem",#REF!=3),#REF!,""),"")</f>
        <v/>
      </c>
      <c r="MC25" s="55" t="str">
        <f>IFERROR(RANK(MB25,MB:MB,0)+ COUNTIF($MB$15:MB24,MB25),"")</f>
        <v/>
      </c>
      <c r="ME25" s="91" t="str">
        <f>IFERROR(IF(AND(#REF!="mas",#REF!=3,#REF!="iniciados"),#REF!,""),"")</f>
        <v/>
      </c>
      <c r="MF25" s="75" t="e">
        <f>IF(ME25=#REF!,#REF!,"")</f>
        <v>#REF!</v>
      </c>
      <c r="MG25" s="75" t="e">
        <f>IF(ME25=#REF!,#REF!,"")</f>
        <v>#REF!</v>
      </c>
      <c r="MH25" s="91" t="str">
        <f>IFERROR(IF(AND(MG25="mas",#REF!=3),#REF!,""),"")</f>
        <v/>
      </c>
      <c r="MI25" s="91" t="str">
        <f>IFERROR(IF(AND(MG25="mas",#REF!=3),#REF!,""),"")</f>
        <v/>
      </c>
      <c r="MJ25" s="91" t="str">
        <f>IFERROR(IF(AND(MG25="mas",#REF!=3),#REF!,""),"")</f>
        <v/>
      </c>
      <c r="MK25" s="91" t="str">
        <f>IFERROR(IF(AND(MG25="mas",#REF!=3),#REF!,""),"")</f>
        <v/>
      </c>
      <c r="ML25" s="91" t="str">
        <f>IFERROR(IF(AND(MG25="mas",#REF!=3),#REF!,""),"")</f>
        <v/>
      </c>
      <c r="MM25" s="55" t="str">
        <f>IFERROR(RANK(ML25,ML:ML,0)+ COUNTIF($ML$15:ML24,ML25),"")</f>
        <v/>
      </c>
      <c r="MO25" s="91" t="str">
        <f>IFERROR(IF(AND(#REF!="fem",#REF!=3,#REF!="juvenis"),#REF!,""),"")</f>
        <v/>
      </c>
      <c r="MP25" s="75" t="e">
        <f>IF(MO25=#REF!,#REF!,"")</f>
        <v>#REF!</v>
      </c>
      <c r="MQ25" s="75" t="e">
        <f>IF(MO25=#REF!,#REF!,"")</f>
        <v>#REF!</v>
      </c>
      <c r="MR25" s="91" t="str">
        <f>IFERROR(IF(AND(MQ25="fem",#REF!=3),#REF!,""),"")</f>
        <v/>
      </c>
      <c r="MS25" s="91" t="str">
        <f>IFERROR(IF(AND(MQ25="fem",#REF!=3),#REF!,""),"")</f>
        <v/>
      </c>
      <c r="MT25" s="91" t="str">
        <f>IFERROR(IF(AND(MQ25="fem",#REF!=3),#REF!,""),"")</f>
        <v/>
      </c>
      <c r="MU25" s="91" t="str">
        <f>IFERROR(IF(AND(MQ25="fem",#REF!=3),#REF!,""),"")</f>
        <v/>
      </c>
      <c r="MV25" s="91" t="str">
        <f>IFERROR(IF(AND(MQ25="fem",#REF!=3),#REF!,""),"")</f>
        <v/>
      </c>
      <c r="MW25" s="55" t="str">
        <f>IFERROR(RANK(MV25,MV:MV,0)+ COUNTIF($MV$15:MV24,MV25),"")</f>
        <v/>
      </c>
      <c r="MY25" s="91" t="str">
        <f>IFERROR(IF(AND(#REF!="mas",#REF!=3,#REF!="juvenis"),#REF!,""),"")</f>
        <v/>
      </c>
      <c r="MZ25" s="75" t="e">
        <f>IF(MY25=#REF!,#REF!,"")</f>
        <v>#REF!</v>
      </c>
      <c r="NA25" s="75" t="e">
        <f>IF(MY25=#REF!,#REF!,"")</f>
        <v>#REF!</v>
      </c>
      <c r="NB25" s="91" t="str">
        <f>IFERROR(IF(AND(NA25="mas",#REF!=3),#REF!,""),"")</f>
        <v/>
      </c>
      <c r="NC25" s="91" t="str">
        <f>IFERROR(IF(AND(NA25="mas",#REF!=3),#REF!,""),"")</f>
        <v/>
      </c>
      <c r="ND25" s="91" t="str">
        <f>IFERROR(IF(AND(NA25="mas",#REF!=3),#REF!,""),"")</f>
        <v/>
      </c>
      <c r="NE25" s="91" t="str">
        <f>IFERROR(IF(AND(NA25="mas",#REF!=3),#REF!,""),"")</f>
        <v/>
      </c>
      <c r="NF25" s="91" t="str">
        <f>IFERROR(IF(AND(NA25="mas",#REF!=3),#REF!,""),"")</f>
        <v/>
      </c>
      <c r="NG25" s="55" t="str">
        <f>IFERROR(RANK(NF25,NF:NF,0)+ COUNTIF($NF$15:NF24,NF25),"")</f>
        <v/>
      </c>
      <c r="NI25" s="91" t="str">
        <f>IFERROR(IF(AND(#REF!="fem",#REF!=2,#REF!="juvenis"),#REF!,""),"")</f>
        <v/>
      </c>
      <c r="NJ25" s="75" t="e">
        <f>IF(NI25=#REF!,#REF!,"")</f>
        <v>#REF!</v>
      </c>
      <c r="NK25" s="75" t="e">
        <f>IF(NI25=#REF!,#REF!,"")</f>
        <v>#REF!</v>
      </c>
      <c r="NL25" s="91" t="str">
        <f>IFERROR(IF(AND(NK25="fem",#REF!=2),#REF!,""),"")</f>
        <v/>
      </c>
      <c r="NM25" s="91" t="str">
        <f>IFERROR(IF(AND(NK25="fem",#REF!=2),#REF!,""),"")</f>
        <v/>
      </c>
      <c r="NN25" s="91" t="str">
        <f>IFERROR(IF(AND(NK25="fem",#REF!=2),#REF!,""),"")</f>
        <v/>
      </c>
      <c r="NO25" s="91" t="str">
        <f>IFERROR(IF(AND(NK25="fem",#REF!=2),#REF!,""),"")</f>
        <v/>
      </c>
      <c r="NP25" s="91" t="str">
        <f>IFERROR(IF(AND(NK25="fem",#REF!=2),#REF!,""),"")</f>
        <v/>
      </c>
      <c r="NQ25" s="77" t="str">
        <f>IFERROR(RANK(NP25,NP:NP,0)+ COUNTIF($NP$15:NP24,NP25),"")</f>
        <v/>
      </c>
      <c r="NS25" s="91" t="str">
        <f>IFERROR(IF(AND(#REF!="mas",#REF!=2,#REF!="juvenis"),#REF!,""),"")</f>
        <v/>
      </c>
      <c r="NT25" s="75" t="e">
        <f>IF(NS25=#REF!,#REF!,"")</f>
        <v>#REF!</v>
      </c>
      <c r="NU25" s="75" t="e">
        <f>IF(NS25=#REF!,#REF!,"")</f>
        <v>#REF!</v>
      </c>
      <c r="NV25" s="91" t="str">
        <f>IFERROR(IF(AND(NU25="mas",#REF!=2),#REF!,""),"")</f>
        <v/>
      </c>
      <c r="NW25" s="91" t="str">
        <f>IFERROR(IF(AND(NU25="mas",#REF!=2),#REF!,""),"")</f>
        <v/>
      </c>
      <c r="NX25" s="91" t="str">
        <f>IFERROR(IF(AND(NU25="mas",#REF!=2),#REF!,""),"")</f>
        <v/>
      </c>
      <c r="NY25" s="91" t="str">
        <f>IFERROR(IF(AND(NU25="mas",#REF!=2),#REF!,""),"")</f>
        <v/>
      </c>
      <c r="NZ25" s="91" t="str">
        <f>IFERROR(IF(AND(NU25="mas",#REF!=2),#REF!,""),"")</f>
        <v/>
      </c>
      <c r="OA25" s="55" t="str">
        <f>IFERROR(RANK(NZ25,NZ:NZ,0)+ COUNTIF($NZ$15:NZ24,NZ25),"")</f>
        <v/>
      </c>
      <c r="OC25" s="91" t="str">
        <f>IFERROR(IF(AND(#REF!="fem",#REF!=2,#REF!="juniores"),#REF!,""),"")</f>
        <v/>
      </c>
      <c r="OD25" s="75" t="e">
        <f>IF(OC25=#REF!,#REF!,"")</f>
        <v>#REF!</v>
      </c>
      <c r="OE25" s="75" t="e">
        <f>IF(OC25=#REF!,#REF!,"")</f>
        <v>#REF!</v>
      </c>
      <c r="OF25" s="91" t="str">
        <f>IFERROR(IF(AND(OE25="fem",#REF!=2),#REF!,""),"")</f>
        <v/>
      </c>
      <c r="OG25" s="91" t="str">
        <f>IFERROR(IF(AND(OE25="fem",#REF!=2),#REF!,""),"")</f>
        <v/>
      </c>
      <c r="OH25" s="91" t="str">
        <f>IFERROR(IF(AND(OE25="fem",#REF!=2),#REF!,""),"")</f>
        <v/>
      </c>
      <c r="OI25" s="91" t="str">
        <f>IFERROR(IF(AND(OE25="fem",#REF!=2),#REF!,""),"")</f>
        <v/>
      </c>
      <c r="OJ25" s="91" t="str">
        <f>IFERROR(IF(AND(OE25="fem",#REF!=2),#REF!,""),"")</f>
        <v/>
      </c>
      <c r="OK25" s="77" t="str">
        <f>IFERROR(RANK(OJ25,OJ:OJ,0)+ COUNTIF($NZ$15:OJ23,OJ25),"")</f>
        <v/>
      </c>
      <c r="OM25" s="91" t="str">
        <f>IFERROR(IF(AND(#REF!="mas",#REF!=2,#REF!="juniores"),#REF!,""),"")</f>
        <v/>
      </c>
      <c r="ON25" s="75" t="e">
        <f>IF(OM25=#REF!,#REF!,"")</f>
        <v>#REF!</v>
      </c>
      <c r="OO25" s="75" t="e">
        <f>IF(OM25=#REF!,#REF!,"")</f>
        <v>#REF!</v>
      </c>
      <c r="OP25" s="91" t="str">
        <f>IFERROR(IF(AND(OO25="mas",#REF!=2),#REF!,""),"")</f>
        <v/>
      </c>
      <c r="OQ25" s="91" t="str">
        <f>IFERROR(IF(AND(OO25="mas",#REF!=2),#REF!,""),"")</f>
        <v/>
      </c>
      <c r="OR25" s="91" t="str">
        <f>IFERROR(IF(AND(OO25="mas",#REF!=2),#REF!,""),"")</f>
        <v/>
      </c>
      <c r="OS25" s="91" t="str">
        <f>IFERROR(IF(AND(OO25="mas",#REF!=2),#REF!,""),"")</f>
        <v/>
      </c>
      <c r="OT25" s="91" t="str">
        <f>IFERROR(IF(AND(OO25="mas",#REF!=2),#REF!,""),"")</f>
        <v/>
      </c>
      <c r="OU25" s="77" t="str">
        <f>IFERROR(RANK(OT25,OT:OT,0)+ COUNTIF($NZ$15:OT23,OT25),"")</f>
        <v/>
      </c>
      <c r="OW25" s="91" t="str">
        <f>IFERROR(IF(AND(#REF!="fem",#REF!=3,#REF!="juniores"),#REF!,""),"")</f>
        <v/>
      </c>
      <c r="OX25" s="75" t="e">
        <f>IF(OW25=#REF!,#REF!,"")</f>
        <v>#REF!</v>
      </c>
      <c r="OY25" s="75" t="e">
        <f>IF(OW25=#REF!,#REF!,"")</f>
        <v>#REF!</v>
      </c>
      <c r="OZ25" s="91" t="str">
        <f>IFERROR(IF(AND(OY25="fem",#REF!=3),#REF!,""),"")</f>
        <v/>
      </c>
      <c r="PA25" s="91" t="str">
        <f>IFERROR(IF(AND(OY25="fem",#REF!=3),#REF!,""),"")</f>
        <v/>
      </c>
      <c r="PB25" s="91" t="str">
        <f>IFERROR(IF(AND(OY25="fem",#REF!=3),#REF!,""),"")</f>
        <v/>
      </c>
      <c r="PC25" s="91" t="str">
        <f>IFERROR(IF(AND(OY25="fem",#REF!=3),#REF!,""),"")</f>
        <v/>
      </c>
      <c r="PD25" s="91" t="str">
        <f>IFERROR(IF(AND(OY25="fem",#REF!=3),#REF!,""),"")</f>
        <v/>
      </c>
      <c r="PE25" s="77" t="str">
        <f>IFERROR(RANK(PD25,PD:PD,0)+ COUNTIF($NZ$15:PD23,PD25),"")</f>
        <v/>
      </c>
      <c r="PG25" s="91" t="str">
        <f>IFERROR(IF(AND(#REF!="mas",#REF!=3,#REF!="juniores"),#REF!,""),"")</f>
        <v/>
      </c>
      <c r="PH25" s="75" t="e">
        <f>IF(PG25=#REF!,#REF!,"")</f>
        <v>#REF!</v>
      </c>
      <c r="PI25" s="75" t="e">
        <f>IF(PG25=#REF!,#REF!,"")</f>
        <v>#REF!</v>
      </c>
      <c r="PJ25" s="91" t="str">
        <f>IFERROR(IF(AND(PI25="mas",#REF!=3),#REF!,""),"")</f>
        <v/>
      </c>
      <c r="PK25" s="91" t="str">
        <f>IFERROR(IF(AND(PI25="mas",#REF!=3),#REF!,""),"")</f>
        <v/>
      </c>
      <c r="PL25" s="91" t="str">
        <f>IFERROR(IF(AND(PI25="mas",#REF!=3),#REF!,""),"")</f>
        <v/>
      </c>
      <c r="PM25" s="91" t="str">
        <f>IFERROR(IF(AND(PI25="mas",#REF!=3),#REF!,""),"")</f>
        <v/>
      </c>
      <c r="PN25" s="91" t="str">
        <f>IFERROR(IF(AND(PI25="mas",#REF!=3),#REF!,""),"")</f>
        <v/>
      </c>
      <c r="PO25" s="77" t="str">
        <f>IFERROR(RANK(PN25,PN:PN,0)+ COUNTIF($NZ$15:PN23,PN25),"")</f>
        <v/>
      </c>
    </row>
    <row r="26" spans="2:431" s="73" customFormat="1" ht="18.75" customHeight="1" x14ac:dyDescent="0.3">
      <c r="B26" s="74" t="str">
        <f t="shared" si="0"/>
        <v/>
      </c>
      <c r="C26" s="74" t="str">
        <f t="shared" si="1"/>
        <v/>
      </c>
      <c r="D26" s="75" t="str">
        <f t="shared" si="2"/>
        <v/>
      </c>
      <c r="E26" s="76" t="str">
        <f t="shared" si="3"/>
        <v/>
      </c>
      <c r="F26" s="118" t="str">
        <f t="shared" si="4"/>
        <v/>
      </c>
      <c r="G26" s="118" t="str">
        <f t="shared" si="5"/>
        <v/>
      </c>
      <c r="H26" s="118" t="str">
        <f t="shared" si="6"/>
        <v/>
      </c>
      <c r="I26" s="119" t="str">
        <f t="shared" si="7"/>
        <v/>
      </c>
      <c r="J26" s="77">
        <v>10</v>
      </c>
      <c r="K26" s="78"/>
      <c r="L26" s="78"/>
      <c r="M26" s="74" t="str">
        <f t="shared" si="131"/>
        <v/>
      </c>
      <c r="N26" s="74" t="str">
        <f t="shared" si="8"/>
        <v/>
      </c>
      <c r="O26" s="75" t="str">
        <f t="shared" si="9"/>
        <v/>
      </c>
      <c r="P26" s="75" t="str">
        <f t="shared" si="10"/>
        <v/>
      </c>
      <c r="Q26" s="75" t="str">
        <f t="shared" si="155"/>
        <v/>
      </c>
      <c r="R26" s="75" t="str">
        <f t="shared" si="156"/>
        <v/>
      </c>
      <c r="S26" s="75" t="str">
        <f>IFERROR(INDEX(#REF!,MATCH($U26,$IQ$17:$IQ$72,0)),"")</f>
        <v/>
      </c>
      <c r="T26" s="75" t="str">
        <f t="shared" si="11"/>
        <v/>
      </c>
      <c r="U26" s="77">
        <v>10</v>
      </c>
      <c r="V26" s="79"/>
      <c r="X26" s="80" t="str">
        <f t="shared" si="12"/>
        <v/>
      </c>
      <c r="Y26" s="80" t="str">
        <f t="shared" si="13"/>
        <v/>
      </c>
      <c r="Z26" s="76" t="str">
        <f t="shared" si="14"/>
        <v/>
      </c>
      <c r="AA26" s="76" t="str">
        <f t="shared" si="15"/>
        <v/>
      </c>
      <c r="AB26" s="118" t="str">
        <f t="shared" si="16"/>
        <v/>
      </c>
      <c r="AC26" s="118" t="str">
        <f t="shared" si="17"/>
        <v/>
      </c>
      <c r="AD26" s="118" t="str">
        <f t="shared" si="18"/>
        <v/>
      </c>
      <c r="AE26" s="118" t="str">
        <f t="shared" si="19"/>
        <v/>
      </c>
      <c r="AF26" s="77">
        <v>10</v>
      </c>
      <c r="AG26" s="78"/>
      <c r="AH26" s="78"/>
      <c r="AI26" s="80" t="str">
        <f t="shared" si="20"/>
        <v/>
      </c>
      <c r="AJ26" s="80" t="str">
        <f t="shared" si="21"/>
        <v/>
      </c>
      <c r="AK26" s="80" t="str">
        <f t="shared" si="22"/>
        <v/>
      </c>
      <c r="AL26" s="80" t="str">
        <f t="shared" si="23"/>
        <v/>
      </c>
      <c r="AM26" s="80" t="str">
        <f t="shared" si="24"/>
        <v/>
      </c>
      <c r="AN26" s="80" t="str">
        <f t="shared" si="25"/>
        <v/>
      </c>
      <c r="AO26" s="80" t="str">
        <f t="shared" si="154"/>
        <v/>
      </c>
      <c r="AP26" s="80" t="str">
        <f t="shared" si="153"/>
        <v/>
      </c>
      <c r="AQ26" s="77">
        <v>10</v>
      </c>
      <c r="AR26" s="79"/>
      <c r="AT26" s="146" t="str">
        <f t="shared" si="132"/>
        <v/>
      </c>
      <c r="AU26" s="146" t="str">
        <f t="shared" si="133"/>
        <v/>
      </c>
      <c r="AV26" s="146" t="str">
        <f t="shared" si="134"/>
        <v/>
      </c>
      <c r="AW26" s="147" t="str">
        <f t="shared" si="135"/>
        <v/>
      </c>
      <c r="AX26" s="148" t="str">
        <f t="shared" si="136"/>
        <v/>
      </c>
      <c r="AY26" s="148" t="str">
        <f t="shared" si="137"/>
        <v/>
      </c>
      <c r="AZ26" s="148" t="str">
        <f t="shared" si="138"/>
        <v/>
      </c>
      <c r="BA26" s="148" t="str">
        <f t="shared" si="139"/>
        <v/>
      </c>
      <c r="BB26" s="149">
        <v>10</v>
      </c>
      <c r="BC26" s="78"/>
      <c r="BD26" s="78"/>
      <c r="BE26" s="80" t="str">
        <f t="shared" si="140"/>
        <v/>
      </c>
      <c r="BF26" s="80" t="str">
        <f t="shared" si="26"/>
        <v/>
      </c>
      <c r="BG26" s="80" t="str">
        <f t="shared" si="27"/>
        <v/>
      </c>
      <c r="BH26" s="80" t="str">
        <f t="shared" si="28"/>
        <v/>
      </c>
      <c r="BI26" s="80" t="str">
        <f t="shared" si="29"/>
        <v/>
      </c>
      <c r="BJ26" s="80" t="str">
        <f t="shared" si="30"/>
        <v/>
      </c>
      <c r="BK26" s="80" t="str">
        <f t="shared" si="31"/>
        <v/>
      </c>
      <c r="BL26" s="80" t="str">
        <f t="shared" si="32"/>
        <v/>
      </c>
      <c r="BM26" s="77">
        <v>10</v>
      </c>
      <c r="BN26" s="79"/>
      <c r="BP26" s="80" t="str">
        <f t="shared" si="33"/>
        <v/>
      </c>
      <c r="BQ26" s="80" t="str">
        <f t="shared" si="34"/>
        <v/>
      </c>
      <c r="BR26" s="76" t="str">
        <f t="shared" si="35"/>
        <v/>
      </c>
      <c r="BS26" s="76" t="str">
        <f t="shared" si="36"/>
        <v/>
      </c>
      <c r="BT26" s="118" t="str">
        <f t="shared" si="37"/>
        <v/>
      </c>
      <c r="BU26" s="118" t="str">
        <f t="shared" si="38"/>
        <v/>
      </c>
      <c r="BV26" s="118" t="str">
        <f t="shared" si="39"/>
        <v/>
      </c>
      <c r="BW26" s="118" t="str">
        <f t="shared" si="40"/>
        <v/>
      </c>
      <c r="BX26" s="77">
        <v>10</v>
      </c>
      <c r="BY26" s="78"/>
      <c r="BZ26" s="78"/>
      <c r="CA26" s="80" t="str">
        <f t="shared" si="41"/>
        <v/>
      </c>
      <c r="CB26" s="80" t="str">
        <f t="shared" si="42"/>
        <v/>
      </c>
      <c r="CC26" s="80" t="str">
        <f t="shared" si="42"/>
        <v/>
      </c>
      <c r="CD26" s="76" t="str">
        <f t="shared" si="43"/>
        <v/>
      </c>
      <c r="CE26" s="118" t="str">
        <f t="shared" si="44"/>
        <v/>
      </c>
      <c r="CF26" s="118" t="str">
        <f t="shared" si="141"/>
        <v/>
      </c>
      <c r="CG26" s="118" t="str">
        <f t="shared" si="142"/>
        <v/>
      </c>
      <c r="CH26" s="117" t="str">
        <f t="shared" si="143"/>
        <v/>
      </c>
      <c r="CI26" s="77">
        <v>10</v>
      </c>
      <c r="CJ26" s="79"/>
      <c r="CL26" s="80" t="str">
        <f t="shared" si="45"/>
        <v/>
      </c>
      <c r="CM26" s="80" t="str">
        <f t="shared" si="46"/>
        <v/>
      </c>
      <c r="CN26" s="76" t="str">
        <f t="shared" si="47"/>
        <v/>
      </c>
      <c r="CO26" s="76" t="str">
        <f t="shared" si="48"/>
        <v/>
      </c>
      <c r="CP26" s="118" t="str">
        <f t="shared" si="49"/>
        <v/>
      </c>
      <c r="CQ26" s="118" t="str">
        <f t="shared" si="50"/>
        <v/>
      </c>
      <c r="CR26" s="118" t="str">
        <f t="shared" si="51"/>
        <v/>
      </c>
      <c r="CS26" s="118" t="str">
        <f t="shared" si="144"/>
        <v/>
      </c>
      <c r="CT26" s="77">
        <v>10</v>
      </c>
      <c r="CU26" s="78"/>
      <c r="CV26" s="78"/>
      <c r="CW26" s="80" t="str">
        <f t="shared" si="52"/>
        <v/>
      </c>
      <c r="CX26" s="80" t="str">
        <f t="shared" si="53"/>
        <v/>
      </c>
      <c r="CY26" s="76" t="str">
        <f t="shared" si="54"/>
        <v/>
      </c>
      <c r="CZ26" s="76" t="str">
        <f t="shared" si="55"/>
        <v/>
      </c>
      <c r="DA26" s="118" t="str">
        <f t="shared" si="56"/>
        <v/>
      </c>
      <c r="DB26" s="118" t="str">
        <f t="shared" si="57"/>
        <v/>
      </c>
      <c r="DC26" s="118" t="str">
        <f t="shared" si="58"/>
        <v/>
      </c>
      <c r="DD26" s="118" t="str">
        <f t="shared" si="59"/>
        <v/>
      </c>
      <c r="DE26" s="77">
        <v>10</v>
      </c>
      <c r="DF26" s="79"/>
      <c r="DH26" s="115" t="str">
        <f t="shared" si="145"/>
        <v/>
      </c>
      <c r="DI26" s="115" t="str">
        <f t="shared" si="146"/>
        <v/>
      </c>
      <c r="DJ26" s="121" t="str">
        <f t="shared" si="147"/>
        <v/>
      </c>
      <c r="DK26" s="121" t="str">
        <f t="shared" si="148"/>
        <v/>
      </c>
      <c r="DL26" s="117" t="str">
        <f t="shared" si="149"/>
        <v/>
      </c>
      <c r="DM26" s="117" t="str">
        <f t="shared" si="150"/>
        <v/>
      </c>
      <c r="DN26" s="117" t="str">
        <f t="shared" si="151"/>
        <v/>
      </c>
      <c r="DO26" s="117" t="str">
        <f t="shared" si="152"/>
        <v/>
      </c>
      <c r="DP26" s="77">
        <v>10</v>
      </c>
      <c r="DQ26" s="78"/>
      <c r="DR26" s="78"/>
      <c r="DS26" s="115" t="str">
        <f t="shared" si="60"/>
        <v/>
      </c>
      <c r="DT26" s="115" t="str">
        <f t="shared" si="61"/>
        <v/>
      </c>
      <c r="DU26" s="115" t="str">
        <f t="shared" si="62"/>
        <v/>
      </c>
      <c r="DV26" s="115" t="str">
        <f t="shared" si="63"/>
        <v/>
      </c>
      <c r="DW26" s="117" t="str">
        <f t="shared" si="64"/>
        <v/>
      </c>
      <c r="DX26" s="117" t="str">
        <f t="shared" si="65"/>
        <v/>
      </c>
      <c r="DY26" s="117" t="str">
        <f t="shared" si="65"/>
        <v/>
      </c>
      <c r="DZ26" s="117" t="str">
        <f t="shared" si="66"/>
        <v/>
      </c>
      <c r="EA26" s="77">
        <v>10</v>
      </c>
      <c r="EB26" s="79"/>
      <c r="EC26" s="81"/>
      <c r="ED26" s="80" t="str">
        <f t="shared" si="67"/>
        <v/>
      </c>
      <c r="EE26" s="80" t="str">
        <f t="shared" si="68"/>
        <v/>
      </c>
      <c r="EF26" s="80" t="str">
        <f t="shared" si="69"/>
        <v/>
      </c>
      <c r="EG26" s="82" t="str">
        <f t="shared" si="70"/>
        <v/>
      </c>
      <c r="EH26" s="118" t="str">
        <f t="shared" si="71"/>
        <v/>
      </c>
      <c r="EI26" s="118" t="str">
        <f t="shared" si="72"/>
        <v/>
      </c>
      <c r="EJ26" s="118" t="str">
        <f t="shared" si="73"/>
        <v/>
      </c>
      <c r="EK26" s="118" t="str">
        <f t="shared" si="74"/>
        <v/>
      </c>
      <c r="EL26" s="82">
        <v>10</v>
      </c>
      <c r="EM26" s="78"/>
      <c r="EN26" s="78"/>
      <c r="EO26" s="80" t="str">
        <f t="shared" si="75"/>
        <v/>
      </c>
      <c r="EP26" s="80" t="str">
        <f t="shared" si="76"/>
        <v/>
      </c>
      <c r="EQ26" s="80" t="str">
        <f t="shared" si="77"/>
        <v/>
      </c>
      <c r="ER26" s="80" t="str">
        <f t="shared" si="78"/>
        <v/>
      </c>
      <c r="ES26" s="80" t="str">
        <f t="shared" si="79"/>
        <v/>
      </c>
      <c r="ET26" s="80" t="str">
        <f t="shared" si="80"/>
        <v/>
      </c>
      <c r="EU26" s="80" t="str">
        <f t="shared" si="81"/>
        <v/>
      </c>
      <c r="EV26" s="80" t="str">
        <f t="shared" si="82"/>
        <v/>
      </c>
      <c r="EW26" s="77">
        <v>10</v>
      </c>
      <c r="EX26" s="78"/>
      <c r="EY26" s="81"/>
      <c r="EZ26" s="80" t="str">
        <f t="shared" si="83"/>
        <v/>
      </c>
      <c r="FA26" s="80" t="str">
        <f t="shared" si="84"/>
        <v/>
      </c>
      <c r="FB26" s="76" t="str">
        <f t="shared" si="85"/>
        <v/>
      </c>
      <c r="FC26" s="76" t="str">
        <f t="shared" si="86"/>
        <v/>
      </c>
      <c r="FD26" s="118" t="str">
        <f t="shared" si="87"/>
        <v/>
      </c>
      <c r="FE26" s="118" t="str">
        <f t="shared" si="88"/>
        <v/>
      </c>
      <c r="FF26" s="118" t="str">
        <f t="shared" si="89"/>
        <v/>
      </c>
      <c r="FG26" s="118" t="str">
        <f t="shared" si="90"/>
        <v/>
      </c>
      <c r="FH26" s="82">
        <v>10</v>
      </c>
      <c r="FI26" s="78"/>
      <c r="FJ26" s="78"/>
      <c r="FK26" s="80" t="str">
        <f t="shared" si="91"/>
        <v/>
      </c>
      <c r="FL26" s="80" t="str">
        <f t="shared" si="92"/>
        <v/>
      </c>
      <c r="FM26" s="76" t="str">
        <f t="shared" si="93"/>
        <v/>
      </c>
      <c r="FN26" s="76" t="str">
        <f t="shared" si="94"/>
        <v/>
      </c>
      <c r="FO26" s="118" t="str">
        <f t="shared" si="95"/>
        <v/>
      </c>
      <c r="FP26" s="118" t="str">
        <f t="shared" si="96"/>
        <v/>
      </c>
      <c r="FQ26" s="118" t="str">
        <f t="shared" si="97"/>
        <v/>
      </c>
      <c r="FR26" s="118" t="str">
        <f t="shared" si="98"/>
        <v/>
      </c>
      <c r="FS26" s="77">
        <v>10</v>
      </c>
      <c r="FT26" s="78"/>
      <c r="FU26" s="81"/>
      <c r="FV26" s="80" t="str">
        <f t="shared" si="99"/>
        <v/>
      </c>
      <c r="FW26" s="80" t="str">
        <f t="shared" si="100"/>
        <v/>
      </c>
      <c r="FX26" s="80" t="str">
        <f t="shared" si="101"/>
        <v/>
      </c>
      <c r="FY26" s="80" t="str">
        <f t="shared" si="102"/>
        <v/>
      </c>
      <c r="FZ26" s="80" t="str">
        <f t="shared" si="103"/>
        <v/>
      </c>
      <c r="GA26" s="80" t="str">
        <f t="shared" si="104"/>
        <v/>
      </c>
      <c r="GB26" s="80" t="str">
        <f t="shared" si="105"/>
        <v/>
      </c>
      <c r="GC26" s="80" t="str">
        <f t="shared" si="106"/>
        <v/>
      </c>
      <c r="GD26" s="82">
        <v>10</v>
      </c>
      <c r="GE26" s="78"/>
      <c r="GF26" s="78"/>
      <c r="GG26" s="80" t="str">
        <f t="shared" si="107"/>
        <v/>
      </c>
      <c r="GH26" s="80" t="str">
        <f t="shared" si="108"/>
        <v/>
      </c>
      <c r="GI26" s="80" t="str">
        <f t="shared" si="109"/>
        <v/>
      </c>
      <c r="GJ26" s="80" t="str">
        <f t="shared" si="110"/>
        <v/>
      </c>
      <c r="GK26" s="80" t="str">
        <f t="shared" si="111"/>
        <v/>
      </c>
      <c r="GL26" s="80" t="str">
        <f t="shared" si="112"/>
        <v/>
      </c>
      <c r="GM26" s="80" t="str">
        <f t="shared" si="113"/>
        <v/>
      </c>
      <c r="GN26" s="80" t="str">
        <f t="shared" si="114"/>
        <v/>
      </c>
      <c r="GO26" s="77">
        <v>10</v>
      </c>
      <c r="GP26" s="78"/>
      <c r="GQ26" s="81"/>
      <c r="GR26" s="80" t="str">
        <f t="shared" si="115"/>
        <v/>
      </c>
      <c r="GS26" s="80" t="str">
        <f t="shared" si="116"/>
        <v/>
      </c>
      <c r="GT26" s="80" t="str">
        <f t="shared" si="117"/>
        <v/>
      </c>
      <c r="GU26" s="80" t="str">
        <f t="shared" si="118"/>
        <v/>
      </c>
      <c r="GV26" s="80" t="str">
        <f t="shared" si="119"/>
        <v/>
      </c>
      <c r="GW26" s="80" t="str">
        <f t="shared" si="120"/>
        <v/>
      </c>
      <c r="GX26" s="80" t="str">
        <f t="shared" si="121"/>
        <v/>
      </c>
      <c r="GY26" s="80" t="str">
        <f t="shared" si="122"/>
        <v/>
      </c>
      <c r="GZ26" s="82">
        <v>10</v>
      </c>
      <c r="HA26" s="78"/>
      <c r="HB26" s="78"/>
      <c r="HC26" s="80" t="str">
        <f t="shared" si="123"/>
        <v/>
      </c>
      <c r="HD26" s="80" t="str">
        <f t="shared" si="124"/>
        <v/>
      </c>
      <c r="HE26" s="80" t="str">
        <f t="shared" si="125"/>
        <v/>
      </c>
      <c r="HF26" s="80" t="str">
        <f t="shared" si="126"/>
        <v/>
      </c>
      <c r="HG26" s="80" t="str">
        <f t="shared" si="127"/>
        <v/>
      </c>
      <c r="HH26" s="80" t="str">
        <f t="shared" si="128"/>
        <v/>
      </c>
      <c r="HI26" s="80" t="str">
        <f t="shared" si="129"/>
        <v/>
      </c>
      <c r="HJ26" s="80" t="str">
        <f t="shared" si="130"/>
        <v/>
      </c>
      <c r="HK26" s="77">
        <v>10</v>
      </c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90"/>
      <c r="HY26" s="91" t="str">
        <f>IFERROR(IF(AND(#REF!="FEM",#REF!=1,#REF!="infantis"),#REF!,""),"")</f>
        <v/>
      </c>
      <c r="HZ26" s="75" t="e">
        <f>IF($HY26=#REF!,#REF!,"")</f>
        <v>#REF!</v>
      </c>
      <c r="IA26" s="75" t="e">
        <f>IF($HY26=#REF!,#REF!,"")</f>
        <v>#REF!</v>
      </c>
      <c r="IB26" s="75" t="e">
        <f>IF($IA26=#REF!,#REF!,"")</f>
        <v>#REF!</v>
      </c>
      <c r="IC26" s="91" t="str">
        <f>IFERROR(IF(AND($IA26="fem",#REF!=1,#REF!="infantis"),#REF!,""),"")</f>
        <v/>
      </c>
      <c r="ID26" s="91" t="str">
        <f>IFERROR(IF(AND($IA26="fem",#REF!=1,#REF!="infantis"),#REF!,""),"")</f>
        <v/>
      </c>
      <c r="IE26" s="91" t="str">
        <f>IFERROR(IF(AND($IA26="fem",#REF!=1,#REF!="infantis"),#REF!,""),"")</f>
        <v/>
      </c>
      <c r="IF26" s="75" t="e">
        <f>IF($IB26=#REF!,#REF!,"")</f>
        <v>#REF!</v>
      </c>
      <c r="IG26" s="55" t="str">
        <f>IFERROR(RANK(IF26,IF:IF,0)+ COUNTIF($IF$15:IF25,IF26),"")</f>
        <v/>
      </c>
      <c r="II26" s="91" t="str">
        <f>IFERROR(IF(AND(#REF!="mas",#REF!=1,#REF!="infantis"),#REF!,""),"")</f>
        <v/>
      </c>
      <c r="IJ26" s="75" t="e">
        <f>IF($II26=#REF!,#REF!,"")</f>
        <v>#REF!</v>
      </c>
      <c r="IK26" s="75" t="e">
        <f>IF($II26=#REF!,#REF!,"")</f>
        <v>#REF!</v>
      </c>
      <c r="IL26" s="91" t="str">
        <f>IFERROR(IF(AND($IK26="mas",#REF!=1),#REF!,""),"")</f>
        <v/>
      </c>
      <c r="IM26" s="91" t="str">
        <f>IFERROR(IF(AND($IK26="mas",#REF!=1,#REF!="infantis"),#REF!,""),"")</f>
        <v/>
      </c>
      <c r="IN26" s="91" t="str">
        <f>IFERROR(IF(AND($IK26="mas",#REF!=1,#REF!="infantis"),#REF!,""),"")</f>
        <v/>
      </c>
      <c r="IO26" s="91" t="str">
        <f>IFERROR(IF(AND($IK26="mas",#REF!=1,#REF!="infantis"),#REF!,""),"")</f>
        <v/>
      </c>
      <c r="IP26" s="91" t="str">
        <f>IFERROR(IF(AND($IK26="mas",#REF!=1),#REF!,""),"")</f>
        <v/>
      </c>
      <c r="IQ26" s="55" t="str">
        <f>IFERROR(RANK(IP26,IP:IP,0)+ COUNTIF($IQ$11:IQ21,IP26),"")</f>
        <v/>
      </c>
      <c r="IS26" s="91" t="str">
        <f>IFERROR(IF(AND(#REF!="FEM",#REF!=2,#REF!="infantis"),#REF!,""),"")</f>
        <v/>
      </c>
      <c r="IT26" s="75" t="e">
        <f>IF(IS26=#REF!,#REF!,"")</f>
        <v>#REF!</v>
      </c>
      <c r="IU26" s="75" t="e">
        <f>IF(IS26=#REF!,#REF!,"")</f>
        <v>#REF!</v>
      </c>
      <c r="IV26" s="91" t="str">
        <f>IFERROR(IF(AND(IU26="fem",#REF!=2),#REF!,""),"")</f>
        <v/>
      </c>
      <c r="IW26" s="91" t="str">
        <f>IFERROR(IF(AND(IU26="fem",#REF!=2),#REF!,""),"")</f>
        <v/>
      </c>
      <c r="IX26" s="91" t="str">
        <f>IFERROR(IF(AND(IU26="fem",#REF!=2),#REF!,""),"")</f>
        <v/>
      </c>
      <c r="IY26" s="91" t="str">
        <f>IFERROR(IF(AND(IU26="fem",#REF!=2),#REF!,""),"")</f>
        <v/>
      </c>
      <c r="IZ26" s="91" t="str">
        <f>IFERROR(IF(AND(IU26="fem",#REF!=2),#REF!,""),"")</f>
        <v/>
      </c>
      <c r="JA26" s="77" t="str">
        <f>IFERROR(RANK(IZ26,IZ:IZ,0)+ COUNTIF($IZ$15:$IZ25,IZ26),"")</f>
        <v/>
      </c>
      <c r="JC26" s="91" t="str">
        <f>IFERROR(IF(AND(#REF!="mas",#REF!=2,#REF!="infantis"),#REF!,""),"")</f>
        <v/>
      </c>
      <c r="JD26" s="75" t="e">
        <f>IF(JC26=#REF!,#REF!,"")</f>
        <v>#REF!</v>
      </c>
      <c r="JE26" s="75" t="e">
        <f>IF(JC26=#REF!,#REF!,"")</f>
        <v>#REF!</v>
      </c>
      <c r="JF26" s="91" t="str">
        <f>IFERROR(IF(AND(JE26="mas",#REF!=2),#REF!,""),"")</f>
        <v/>
      </c>
      <c r="JG26" s="91" t="str">
        <f>IFERROR(IF(AND(JE26="mas",#REF!=2),#REF!,""),"")</f>
        <v/>
      </c>
      <c r="JH26" s="91" t="str">
        <f>IFERROR(IF(AND(JE26="mas",#REF!=2),#REF!,""),"")</f>
        <v/>
      </c>
      <c r="JI26" s="91" t="str">
        <f>IFERROR(IF(AND(JE26="mas",#REF!=2),#REF!,""),"")</f>
        <v/>
      </c>
      <c r="JJ26" s="91" t="str">
        <f>IFERROR(IF(AND(JE26="mas",#REF!=2),#REF!,""),"")</f>
        <v/>
      </c>
      <c r="JK26" s="77" t="str">
        <f>IFERROR(RANK(JJ26,JJ:JJ,0)+ COUNTIF($JJ$15:$JJ25,JJ26),"")</f>
        <v/>
      </c>
      <c r="JM26" s="53" t="str">
        <f>IFERROR(IF(AND(#REF!="fem",#REF!=3,#REF!="infantis"),#REF!,""),"")</f>
        <v/>
      </c>
      <c r="JN26" s="75" t="e">
        <f>IF($JM26=#REF!,#REF!,"")</f>
        <v>#REF!</v>
      </c>
      <c r="JO26" s="75" t="e">
        <f>IF($JM26=#REF!,#REF!,"")</f>
        <v>#REF!</v>
      </c>
      <c r="JP26" s="75" t="e">
        <f>IF($JO26=#REF!,#REF!,"")</f>
        <v>#REF!</v>
      </c>
      <c r="JQ26" s="75" t="e">
        <f>IF($JP26=#REF!,#REF!,"")</f>
        <v>#REF!</v>
      </c>
      <c r="JR26" s="75" t="e">
        <f>IF($JP26=#REF!,#REF!,"")</f>
        <v>#REF!</v>
      </c>
      <c r="JS26" s="75" t="e">
        <f>IF($JP26=#REF!,#REF!,"")</f>
        <v>#REF!</v>
      </c>
      <c r="JT26" s="75" t="e">
        <f>IF($JP26=#REF!,#REF!,"")</f>
        <v>#REF!</v>
      </c>
      <c r="JU26" s="55" t="str">
        <f>IFERROR(RANK(JT26,JT:JT,0)+ COUNTIF($JT$15:JT25,JT26),"")</f>
        <v/>
      </c>
      <c r="JW26" s="53" t="str">
        <f>IFERROR(IF(AND(#REF!="mas",#REF!=3,#REF!="infantis"),#REF!,""),"")</f>
        <v/>
      </c>
      <c r="JX26" s="54" t="e">
        <f>IF($JW26=#REF!,#REF!,"")</f>
        <v>#REF!</v>
      </c>
      <c r="JY26" s="54" t="e">
        <f>IF($JW26=#REF!,#REF!,"")</f>
        <v>#REF!</v>
      </c>
      <c r="JZ26" s="54" t="e">
        <f>IF($JY26=#REF!,#REF!,"")</f>
        <v>#REF!</v>
      </c>
      <c r="KA26" s="54" t="e">
        <f>IF($JZ26=#REF!,#REF!,"")</f>
        <v>#REF!</v>
      </c>
      <c r="KB26" s="54" t="e">
        <f>IF($JZ26=#REF!,#REF!,"")</f>
        <v>#REF!</v>
      </c>
      <c r="KC26" s="54" t="e">
        <f>IF($JZ26=#REF!,#REF!,"")</f>
        <v>#REF!</v>
      </c>
      <c r="KD26" s="54" t="e">
        <f>IF($JZ26=#REF!,#REF!,"")</f>
        <v>#REF!</v>
      </c>
      <c r="KE26" s="55" t="str">
        <f>IFERROR(RANK(KD26,KD:KD,0)+ COUNTIF($KD$15:KD25,KD26),"")</f>
        <v/>
      </c>
      <c r="KG26" s="91" t="str">
        <f>IFERROR(IF(AND(#REF!="fem",#REF!=1,#REF!="iniciados"),#REF!,""),"")</f>
        <v/>
      </c>
      <c r="KH26" s="75" t="e">
        <f>IF(KG26=#REF!,#REF!,"")</f>
        <v>#REF!</v>
      </c>
      <c r="KI26" s="75" t="e">
        <f>IF(KG26=#REF!,#REF!,"")</f>
        <v>#REF!</v>
      </c>
      <c r="KJ26" s="91" t="str">
        <f>IFERROR(IF(AND(KI26="fem",#REF!=1),#REF!,""),"")</f>
        <v/>
      </c>
      <c r="KK26" s="91" t="str">
        <f>IFERROR(IF(AND(KI26="fem",#REF!=1),#REF!,""),"")</f>
        <v/>
      </c>
      <c r="KL26" s="91" t="str">
        <f>IFERROR(IF(AND(KI26="fem",#REF!=1),#REF!,""),"")</f>
        <v/>
      </c>
      <c r="KM26" s="91" t="str">
        <f>IFERROR(IF(AND(KI26="fem",#REF!=1),#REF!,""),"")</f>
        <v/>
      </c>
      <c r="KN26" s="91" t="str">
        <f>IFERROR(IF(AND(KI26="fem",#REF!=1),#REF!,""),"")</f>
        <v/>
      </c>
      <c r="KO26" s="77" t="str">
        <f>IFERROR(RANK(KN26,KN:KN,0)+ COUNTIF($KN$15:KN25,KN26),"")</f>
        <v/>
      </c>
      <c r="KQ26" s="91" t="str">
        <f>IFERROR(IF(AND(#REF!="mas",#REF!=1,#REF!="iniciados"),#REF!,""),"")</f>
        <v/>
      </c>
      <c r="KR26" s="75" t="e">
        <f>IF(KQ26=#REF!,#REF!,"")</f>
        <v>#REF!</v>
      </c>
      <c r="KS26" s="75" t="e">
        <f>IF(KQ26=#REF!,#REF!,"")</f>
        <v>#REF!</v>
      </c>
      <c r="KT26" s="91" t="str">
        <f>IFERROR(IF(AND(KS26="mas",#REF!=1),#REF!,""),"")</f>
        <v/>
      </c>
      <c r="KU26" s="91" t="str">
        <f>IFERROR(IF(AND(KS26="mas",#REF!=1),#REF!,""),"")</f>
        <v/>
      </c>
      <c r="KV26" s="91" t="str">
        <f>IFERROR(IF(AND(KS26="mas",#REF!=1),#REF!,""),"")</f>
        <v/>
      </c>
      <c r="KW26" s="91" t="str">
        <f>IFERROR(IF(AND(KS26="mas",#REF!=1),#REF!,""),"")</f>
        <v/>
      </c>
      <c r="KX26" s="91" t="str">
        <f>IFERROR(IF(AND(KS26="mas",#REF!=1),#REF!,""),"")</f>
        <v/>
      </c>
      <c r="KY26" s="77" t="str">
        <f>IFERROR(RANK(KX26,KX:KX,0)+ COUNTIF($KX$15:KX25,KX26),"")</f>
        <v/>
      </c>
      <c r="LA26" s="91" t="str">
        <f>IFERROR(IF(AND(#REF!="fem",#REF!=2,#REF!="iniciados"),#REF!,""),"")</f>
        <v/>
      </c>
      <c r="LB26" s="75" t="e">
        <f>IF(LA26=#REF!,#REF!,"")</f>
        <v>#REF!</v>
      </c>
      <c r="LC26" s="75" t="e">
        <f>IF(LA26=#REF!,#REF!,"")</f>
        <v>#REF!</v>
      </c>
      <c r="LD26" s="91" t="str">
        <f>IFERROR(IF(AND(LC26="fem",#REF!=2),#REF!,""),"")</f>
        <v/>
      </c>
      <c r="LE26" s="91" t="str">
        <f>IFERROR(IF(AND(LC26="fem",#REF!=2),#REF!,""),"")</f>
        <v/>
      </c>
      <c r="LF26" s="91" t="str">
        <f>IFERROR(IF(AND(LC26="fem",#REF!=2),#REF!,""),"")</f>
        <v/>
      </c>
      <c r="LG26" s="91" t="str">
        <f>IFERROR(IF(AND(LC26="fem",#REF!=2),#REF!,""),"")</f>
        <v/>
      </c>
      <c r="LH26" s="91" t="str">
        <f>IFERROR(IF(AND(LC26="fem",#REF!=2),#REF!,""),"")</f>
        <v/>
      </c>
      <c r="LI26" s="77" t="str">
        <f>IFERROR(RANK(LH26,LH:LH,0)+ COUNTIF($KX$15:LH25,LH26),"")</f>
        <v/>
      </c>
      <c r="LK26" s="91" t="str">
        <f>IFERROR(IF(AND(#REF!="mas",#REF!=2,#REF!="iniciados"),#REF!,""),"")</f>
        <v/>
      </c>
      <c r="LL26" s="75" t="e">
        <f>IF(LK26=#REF!,#REF!,"")</f>
        <v>#REF!</v>
      </c>
      <c r="LM26" s="75" t="e">
        <f>IF(LK26=#REF!,#REF!,"")</f>
        <v>#REF!</v>
      </c>
      <c r="LN26" s="91" t="str">
        <f>IFERROR(IF(AND(LM26="mas",#REF!=2),#REF!,""),"")</f>
        <v/>
      </c>
      <c r="LO26" s="91" t="str">
        <f>IFERROR(IF(AND(LM26="mas",#REF!=2),#REF!,""),"")</f>
        <v/>
      </c>
      <c r="LP26" s="91" t="str">
        <f>IFERROR(IF(AND(LM26="mas",#REF!=2),#REF!,""),"")</f>
        <v/>
      </c>
      <c r="LQ26" s="91" t="str">
        <f>IFERROR(IF(AND(LM26="mas",#REF!=2),#REF!,""),"")</f>
        <v/>
      </c>
      <c r="LR26" s="91" t="str">
        <f>IFERROR(IF(AND(LM26="mas",#REF!=2),#REF!,""),"")</f>
        <v/>
      </c>
      <c r="LS26" s="77" t="str">
        <f>IFERROR(RANK(LR26,LR:LR,0)+ COUNTIF($LR$15:LR24,LR26),"")</f>
        <v/>
      </c>
      <c r="LU26" s="53" t="str">
        <f>IFERROR(IF(AND(#REF!="fem",#REF!=3,#REF!="iniciados"),#REF!,""),"")</f>
        <v/>
      </c>
      <c r="LV26" s="75" t="e">
        <f>IF(LU26=#REF!,#REF!,"")</f>
        <v>#REF!</v>
      </c>
      <c r="LW26" s="75" t="e">
        <f>IF(LU26=#REF!,#REF!,"")</f>
        <v>#REF!</v>
      </c>
      <c r="LX26" s="53" t="str">
        <f>IFERROR(IF(AND(LW26="fem",#REF!=3),#REF!,""),"")</f>
        <v/>
      </c>
      <c r="LY26" s="91" t="str">
        <f>IFERROR(IF(AND(LW26="fem",#REF!=3),#REF!,""),"")</f>
        <v/>
      </c>
      <c r="LZ26" s="91" t="str">
        <f>IFERROR(IF(AND(LW26="fem",#REF!=3),#REF!,""),"")</f>
        <v/>
      </c>
      <c r="MA26" s="91" t="str">
        <f>IFERROR(IF(AND(LW26="fem",#REF!=3),#REF!,""),"")</f>
        <v/>
      </c>
      <c r="MB26" s="91" t="str">
        <f>IFERROR(IF(AND(LW26="fem",#REF!=3),#REF!,""),"")</f>
        <v/>
      </c>
      <c r="MC26" s="55" t="str">
        <f>IFERROR(RANK(MB26,MB:MB,0)+ COUNTIF($MB$15:MB25,MB26),"")</f>
        <v/>
      </c>
      <c r="ME26" s="91" t="str">
        <f>IFERROR(IF(AND(#REF!="mas",#REF!=3,#REF!="iniciados"),#REF!,""),"")</f>
        <v/>
      </c>
      <c r="MF26" s="75" t="e">
        <f>IF(ME26=#REF!,#REF!,"")</f>
        <v>#REF!</v>
      </c>
      <c r="MG26" s="75" t="e">
        <f>IF(ME26=#REF!,#REF!,"")</f>
        <v>#REF!</v>
      </c>
      <c r="MH26" s="91" t="str">
        <f>IFERROR(IF(AND(MG26="mas",#REF!=3),#REF!,""),"")</f>
        <v/>
      </c>
      <c r="MI26" s="91" t="str">
        <f>IFERROR(IF(AND(MG26="mas",#REF!=3),#REF!,""),"")</f>
        <v/>
      </c>
      <c r="MJ26" s="91" t="str">
        <f>IFERROR(IF(AND(MG26="mas",#REF!=3),#REF!,""),"")</f>
        <v/>
      </c>
      <c r="MK26" s="91" t="str">
        <f>IFERROR(IF(AND(MG26="mas",#REF!=3),#REF!,""),"")</f>
        <v/>
      </c>
      <c r="ML26" s="91" t="str">
        <f>IFERROR(IF(AND(MG26="mas",#REF!=3),#REF!,""),"")</f>
        <v/>
      </c>
      <c r="MM26" s="55" t="str">
        <f>IFERROR(RANK(ML26,ML:ML,0)+ COUNTIF($ML$15:ML25,ML26),"")</f>
        <v/>
      </c>
      <c r="MO26" s="91" t="str">
        <f>IFERROR(IF(AND(#REF!="fem",#REF!=3,#REF!="juvenis"),#REF!,""),"")</f>
        <v/>
      </c>
      <c r="MP26" s="75" t="e">
        <f>IF(MO26=#REF!,#REF!,"")</f>
        <v>#REF!</v>
      </c>
      <c r="MQ26" s="75" t="e">
        <f>IF(MO26=#REF!,#REF!,"")</f>
        <v>#REF!</v>
      </c>
      <c r="MR26" s="91" t="str">
        <f>IFERROR(IF(AND(MQ26="fem",#REF!=3),#REF!,""),"")</f>
        <v/>
      </c>
      <c r="MS26" s="91" t="str">
        <f>IFERROR(IF(AND(MQ26="fem",#REF!=3),#REF!,""),"")</f>
        <v/>
      </c>
      <c r="MT26" s="91" t="str">
        <f>IFERROR(IF(AND(MQ26="fem",#REF!=3),#REF!,""),"")</f>
        <v/>
      </c>
      <c r="MU26" s="91" t="str">
        <f>IFERROR(IF(AND(MQ26="fem",#REF!=3),#REF!,""),"")</f>
        <v/>
      </c>
      <c r="MV26" s="91" t="str">
        <f>IFERROR(IF(AND(MQ26="fem",#REF!=3),#REF!,""),"")</f>
        <v/>
      </c>
      <c r="MW26" s="55" t="str">
        <f>IFERROR(RANK(MV26,MV:MV,0)+ COUNTIF($MV$15:MV25,MV26),"")</f>
        <v/>
      </c>
      <c r="MY26" s="91" t="str">
        <f>IFERROR(IF(AND(#REF!="mas",#REF!=3,#REF!="juvenis"),#REF!,""),"")</f>
        <v/>
      </c>
      <c r="MZ26" s="75" t="e">
        <f>IF(MY26=#REF!,#REF!,"")</f>
        <v>#REF!</v>
      </c>
      <c r="NA26" s="75" t="e">
        <f>IF(MY26=#REF!,#REF!,"")</f>
        <v>#REF!</v>
      </c>
      <c r="NB26" s="91" t="str">
        <f>IFERROR(IF(AND(NA26="mas",#REF!=3),#REF!,""),"")</f>
        <v/>
      </c>
      <c r="NC26" s="91" t="str">
        <f>IFERROR(IF(AND(NA26="mas",#REF!=3),#REF!,""),"")</f>
        <v/>
      </c>
      <c r="ND26" s="91" t="str">
        <f>IFERROR(IF(AND(NA26="mas",#REF!=3),#REF!,""),"")</f>
        <v/>
      </c>
      <c r="NE26" s="91" t="str">
        <f>IFERROR(IF(AND(NA26="mas",#REF!=3),#REF!,""),"")</f>
        <v/>
      </c>
      <c r="NF26" s="91" t="str">
        <f>IFERROR(IF(AND(NA26="mas",#REF!=3),#REF!,""),"")</f>
        <v/>
      </c>
      <c r="NG26" s="55" t="str">
        <f>IFERROR(RANK(NF26,NF:NF,0)+ COUNTIF($NF$15:NF25,NF26),"")</f>
        <v/>
      </c>
      <c r="NI26" s="91" t="str">
        <f>IFERROR(IF(AND(#REF!="fem",#REF!=2,#REF!="juvenis"),#REF!,""),"")</f>
        <v/>
      </c>
      <c r="NJ26" s="75" t="e">
        <f>IF(NI26=#REF!,#REF!,"")</f>
        <v>#REF!</v>
      </c>
      <c r="NK26" s="75" t="e">
        <f>IF(NI26=#REF!,#REF!,"")</f>
        <v>#REF!</v>
      </c>
      <c r="NL26" s="91" t="str">
        <f>IFERROR(IF(AND(NK26="fem",#REF!=2),#REF!,""),"")</f>
        <v/>
      </c>
      <c r="NM26" s="91" t="str">
        <f>IFERROR(IF(AND(NK26="fem",#REF!=2),#REF!,""),"")</f>
        <v/>
      </c>
      <c r="NN26" s="91" t="str">
        <f>IFERROR(IF(AND(NK26="fem",#REF!=2),#REF!,""),"")</f>
        <v/>
      </c>
      <c r="NO26" s="91" t="str">
        <f>IFERROR(IF(AND(NK26="fem",#REF!=2),#REF!,""),"")</f>
        <v/>
      </c>
      <c r="NP26" s="91" t="str">
        <f>IFERROR(IF(AND(NK26="fem",#REF!=2),#REF!,""),"")</f>
        <v/>
      </c>
      <c r="NQ26" s="77" t="str">
        <f>IFERROR(RANK(NP26,NP:NP,0)+ COUNTIF($NP$15:NP25,NP26),"")</f>
        <v/>
      </c>
      <c r="NS26" s="91" t="str">
        <f>IFERROR(IF(AND(#REF!="mas",#REF!=2,#REF!="juvenis"),#REF!,""),"")</f>
        <v/>
      </c>
      <c r="NT26" s="75" t="e">
        <f>IF(NS26=#REF!,#REF!,"")</f>
        <v>#REF!</v>
      </c>
      <c r="NU26" s="75" t="e">
        <f>IF(NS26=#REF!,#REF!,"")</f>
        <v>#REF!</v>
      </c>
      <c r="NV26" s="91" t="str">
        <f>IFERROR(IF(AND(NU26="mas",#REF!=2),#REF!,""),"")</f>
        <v/>
      </c>
      <c r="NW26" s="91" t="str">
        <f>IFERROR(IF(AND(NU26="mas",#REF!=2),#REF!,""),"")</f>
        <v/>
      </c>
      <c r="NX26" s="91" t="str">
        <f>IFERROR(IF(AND(NU26="mas",#REF!=2),#REF!,""),"")</f>
        <v/>
      </c>
      <c r="NY26" s="91" t="str">
        <f>IFERROR(IF(AND(NU26="mas",#REF!=2),#REF!,""),"")</f>
        <v/>
      </c>
      <c r="NZ26" s="91" t="str">
        <f>IFERROR(IF(AND(NU26="mas",#REF!=2),#REF!,""),"")</f>
        <v/>
      </c>
      <c r="OA26" s="55" t="str">
        <f>IFERROR(RANK(NZ26,NZ:NZ,0)+ COUNTIF($NZ$15:NZ25,NZ26),"")</f>
        <v/>
      </c>
      <c r="OC26" s="91" t="str">
        <f>IFERROR(IF(AND(#REF!="fem",#REF!=2,#REF!="juniores"),#REF!,""),"")</f>
        <v/>
      </c>
      <c r="OD26" s="75" t="e">
        <f>IF(OC26=#REF!,#REF!,"")</f>
        <v>#REF!</v>
      </c>
      <c r="OE26" s="75" t="e">
        <f>IF(OC26=#REF!,#REF!,"")</f>
        <v>#REF!</v>
      </c>
      <c r="OF26" s="91" t="str">
        <f>IFERROR(IF(AND(OE26="fem",#REF!=2),#REF!,""),"")</f>
        <v/>
      </c>
      <c r="OG26" s="91" t="str">
        <f>IFERROR(IF(AND(OE26="fem",#REF!=2),#REF!,""),"")</f>
        <v/>
      </c>
      <c r="OH26" s="91" t="str">
        <f>IFERROR(IF(AND(OE26="fem",#REF!=2),#REF!,""),"")</f>
        <v/>
      </c>
      <c r="OI26" s="91" t="str">
        <f>IFERROR(IF(AND(OE26="fem",#REF!=2),#REF!,""),"")</f>
        <v/>
      </c>
      <c r="OJ26" s="91" t="str">
        <f>IFERROR(IF(AND(OE26="fem",#REF!=2),#REF!,""),"")</f>
        <v/>
      </c>
      <c r="OK26" s="77" t="str">
        <f>IFERROR(RANK(OJ26,OJ:OJ,0)+ COUNTIF($NZ$15:OJ24,OJ26),"")</f>
        <v/>
      </c>
      <c r="OM26" s="91" t="str">
        <f>IFERROR(IF(AND(#REF!="mas",#REF!=2,#REF!="juniores"),#REF!,""),"")</f>
        <v/>
      </c>
      <c r="ON26" s="75" t="e">
        <f>IF(OM26=#REF!,#REF!,"")</f>
        <v>#REF!</v>
      </c>
      <c r="OO26" s="75" t="e">
        <f>IF(OM26=#REF!,#REF!,"")</f>
        <v>#REF!</v>
      </c>
      <c r="OP26" s="91" t="str">
        <f>IFERROR(IF(AND(OO26="mas",#REF!=2),#REF!,""),"")</f>
        <v/>
      </c>
      <c r="OQ26" s="91" t="str">
        <f>IFERROR(IF(AND(OO26="mas",#REF!=2),#REF!,""),"")</f>
        <v/>
      </c>
      <c r="OR26" s="91" t="str">
        <f>IFERROR(IF(AND(OO26="mas",#REF!=2),#REF!,""),"")</f>
        <v/>
      </c>
      <c r="OS26" s="91" t="str">
        <f>IFERROR(IF(AND(OO26="mas",#REF!=2),#REF!,""),"")</f>
        <v/>
      </c>
      <c r="OT26" s="91" t="str">
        <f>IFERROR(IF(AND(OO26="mas",#REF!=2),#REF!,""),"")</f>
        <v/>
      </c>
      <c r="OU26" s="77" t="str">
        <f>IFERROR(RANK(OT26,OT:OT,0)+ COUNTIF($NZ$15:OT24,OT26),"")</f>
        <v/>
      </c>
      <c r="OW26" s="91" t="str">
        <f>IFERROR(IF(AND(#REF!="fem",#REF!=3,#REF!="juniores"),#REF!,""),"")</f>
        <v/>
      </c>
      <c r="OX26" s="75" t="e">
        <f>IF(OW26=#REF!,#REF!,"")</f>
        <v>#REF!</v>
      </c>
      <c r="OY26" s="75" t="e">
        <f>IF(OW26=#REF!,#REF!,"")</f>
        <v>#REF!</v>
      </c>
      <c r="OZ26" s="91" t="str">
        <f>IFERROR(IF(AND(OY26="fem",#REF!=3),#REF!,""),"")</f>
        <v/>
      </c>
      <c r="PA26" s="91" t="str">
        <f>IFERROR(IF(AND(OY26="fem",#REF!=3),#REF!,""),"")</f>
        <v/>
      </c>
      <c r="PB26" s="91" t="str">
        <f>IFERROR(IF(AND(OY26="fem",#REF!=3),#REF!,""),"")</f>
        <v/>
      </c>
      <c r="PC26" s="91" t="str">
        <f>IFERROR(IF(AND(OY26="fem",#REF!=3),#REF!,""),"")</f>
        <v/>
      </c>
      <c r="PD26" s="91" t="str">
        <f>IFERROR(IF(AND(OY26="fem",#REF!=3),#REF!,""),"")</f>
        <v/>
      </c>
      <c r="PE26" s="77" t="str">
        <f>IFERROR(RANK(PD26,PD:PD,0)+ COUNTIF($NZ$15:PD24,PD26),"")</f>
        <v/>
      </c>
      <c r="PG26" s="91" t="str">
        <f>IFERROR(IF(AND(#REF!="mas",#REF!=3,#REF!="juniores"),#REF!,""),"")</f>
        <v/>
      </c>
      <c r="PH26" s="75" t="e">
        <f>IF(PG26=#REF!,#REF!,"")</f>
        <v>#REF!</v>
      </c>
      <c r="PI26" s="75" t="e">
        <f>IF(PG26=#REF!,#REF!,"")</f>
        <v>#REF!</v>
      </c>
      <c r="PJ26" s="91" t="str">
        <f>IFERROR(IF(AND(PI26="mas",#REF!=3),#REF!,""),"")</f>
        <v/>
      </c>
      <c r="PK26" s="91" t="str">
        <f>IFERROR(IF(AND(PI26="mas",#REF!=3),#REF!,""),"")</f>
        <v/>
      </c>
      <c r="PL26" s="91" t="str">
        <f>IFERROR(IF(AND(PI26="mas",#REF!=3),#REF!,""),"")</f>
        <v/>
      </c>
      <c r="PM26" s="91" t="str">
        <f>IFERROR(IF(AND(PI26="mas",#REF!=3),#REF!,""),"")</f>
        <v/>
      </c>
      <c r="PN26" s="91" t="str">
        <f>IFERROR(IF(AND(PI26="mas",#REF!=3),#REF!,""),"")</f>
        <v/>
      </c>
      <c r="PO26" s="77" t="str">
        <f>IFERROR(RANK(PN26,PN:PN,0)+ COUNTIF($NZ$15:PN24,PN26),"")</f>
        <v/>
      </c>
    </row>
    <row r="27" spans="2:431" s="73" customFormat="1" ht="18.75" customHeight="1" x14ac:dyDescent="0.3">
      <c r="B27" s="74" t="str">
        <f t="shared" si="0"/>
        <v/>
      </c>
      <c r="C27" s="74" t="str">
        <f t="shared" si="1"/>
        <v/>
      </c>
      <c r="D27" s="75" t="str">
        <f t="shared" si="2"/>
        <v/>
      </c>
      <c r="E27" s="76" t="str">
        <f t="shared" si="3"/>
        <v/>
      </c>
      <c r="F27" s="118" t="str">
        <f t="shared" si="4"/>
        <v/>
      </c>
      <c r="G27" s="118" t="str">
        <f t="shared" si="5"/>
        <v/>
      </c>
      <c r="H27" s="118" t="str">
        <f t="shared" si="6"/>
        <v/>
      </c>
      <c r="I27" s="119" t="str">
        <f t="shared" si="7"/>
        <v/>
      </c>
      <c r="J27" s="77">
        <v>11</v>
      </c>
      <c r="K27" s="78"/>
      <c r="L27" s="78"/>
      <c r="M27" s="74" t="str">
        <f t="shared" si="131"/>
        <v/>
      </c>
      <c r="N27" s="74" t="str">
        <f t="shared" si="8"/>
        <v/>
      </c>
      <c r="O27" s="75" t="str">
        <f t="shared" si="9"/>
        <v/>
      </c>
      <c r="P27" s="75" t="str">
        <f t="shared" si="10"/>
        <v/>
      </c>
      <c r="Q27" s="75" t="str">
        <f t="shared" si="155"/>
        <v/>
      </c>
      <c r="R27" s="75" t="str">
        <f t="shared" si="156"/>
        <v/>
      </c>
      <c r="S27" s="75" t="str">
        <f>IFERROR(INDEX(#REF!,MATCH($U27,$IQ$17:$IQ$72,0)),"")</f>
        <v/>
      </c>
      <c r="T27" s="75" t="str">
        <f t="shared" si="11"/>
        <v/>
      </c>
      <c r="U27" s="77">
        <v>11</v>
      </c>
      <c r="V27" s="79"/>
      <c r="X27" s="80" t="str">
        <f t="shared" si="12"/>
        <v/>
      </c>
      <c r="Y27" s="80" t="str">
        <f t="shared" si="13"/>
        <v/>
      </c>
      <c r="Z27" s="76" t="str">
        <f t="shared" si="14"/>
        <v/>
      </c>
      <c r="AA27" s="76" t="str">
        <f t="shared" si="15"/>
        <v/>
      </c>
      <c r="AB27" s="118" t="str">
        <f t="shared" si="16"/>
        <v/>
      </c>
      <c r="AC27" s="118" t="str">
        <f t="shared" si="17"/>
        <v/>
      </c>
      <c r="AD27" s="118" t="str">
        <f t="shared" si="18"/>
        <v/>
      </c>
      <c r="AE27" s="118" t="str">
        <f t="shared" si="19"/>
        <v/>
      </c>
      <c r="AF27" s="77">
        <v>11</v>
      </c>
      <c r="AG27" s="78"/>
      <c r="AH27" s="78"/>
      <c r="AI27" s="80" t="str">
        <f t="shared" si="20"/>
        <v/>
      </c>
      <c r="AJ27" s="80" t="str">
        <f t="shared" si="21"/>
        <v/>
      </c>
      <c r="AK27" s="80" t="str">
        <f t="shared" si="22"/>
        <v/>
      </c>
      <c r="AL27" s="80" t="str">
        <f t="shared" si="23"/>
        <v/>
      </c>
      <c r="AM27" s="80" t="str">
        <f t="shared" si="24"/>
        <v/>
      </c>
      <c r="AN27" s="80" t="str">
        <f t="shared" si="25"/>
        <v/>
      </c>
      <c r="AO27" s="80" t="str">
        <f t="shared" si="154"/>
        <v/>
      </c>
      <c r="AP27" s="80" t="str">
        <f t="shared" si="153"/>
        <v/>
      </c>
      <c r="AQ27" s="77">
        <v>11</v>
      </c>
      <c r="AR27" s="79"/>
      <c r="AT27" s="146" t="str">
        <f t="shared" si="132"/>
        <v/>
      </c>
      <c r="AU27" s="146" t="str">
        <f t="shared" si="133"/>
        <v/>
      </c>
      <c r="AV27" s="146" t="str">
        <f t="shared" si="134"/>
        <v/>
      </c>
      <c r="AW27" s="147" t="str">
        <f t="shared" si="135"/>
        <v/>
      </c>
      <c r="AX27" s="148" t="str">
        <f t="shared" si="136"/>
        <v/>
      </c>
      <c r="AY27" s="148" t="str">
        <f t="shared" si="137"/>
        <v/>
      </c>
      <c r="AZ27" s="148" t="str">
        <f t="shared" si="138"/>
        <v/>
      </c>
      <c r="BA27" s="148" t="str">
        <f t="shared" si="139"/>
        <v/>
      </c>
      <c r="BB27" s="149">
        <v>11</v>
      </c>
      <c r="BC27" s="78"/>
      <c r="BD27" s="78"/>
      <c r="BE27" s="80" t="str">
        <f t="shared" si="140"/>
        <v/>
      </c>
      <c r="BF27" s="80" t="str">
        <f t="shared" si="26"/>
        <v/>
      </c>
      <c r="BG27" s="80" t="str">
        <f t="shared" si="27"/>
        <v/>
      </c>
      <c r="BH27" s="80" t="str">
        <f t="shared" si="28"/>
        <v/>
      </c>
      <c r="BI27" s="80" t="str">
        <f t="shared" si="29"/>
        <v/>
      </c>
      <c r="BJ27" s="80" t="str">
        <f t="shared" si="30"/>
        <v/>
      </c>
      <c r="BK27" s="80" t="str">
        <f t="shared" si="31"/>
        <v/>
      </c>
      <c r="BL27" s="80" t="str">
        <f t="shared" si="32"/>
        <v/>
      </c>
      <c r="BM27" s="77">
        <v>11</v>
      </c>
      <c r="BN27" s="79"/>
      <c r="BP27" s="80" t="str">
        <f t="shared" si="33"/>
        <v/>
      </c>
      <c r="BQ27" s="80" t="str">
        <f t="shared" si="34"/>
        <v/>
      </c>
      <c r="BR27" s="76" t="str">
        <f t="shared" si="35"/>
        <v/>
      </c>
      <c r="BS27" s="76" t="str">
        <f t="shared" si="36"/>
        <v/>
      </c>
      <c r="BT27" s="118" t="str">
        <f t="shared" si="37"/>
        <v/>
      </c>
      <c r="BU27" s="118" t="str">
        <f t="shared" si="38"/>
        <v/>
      </c>
      <c r="BV27" s="118" t="str">
        <f t="shared" si="39"/>
        <v/>
      </c>
      <c r="BW27" s="118" t="str">
        <f t="shared" si="40"/>
        <v/>
      </c>
      <c r="BX27" s="77">
        <v>11</v>
      </c>
      <c r="BY27" s="78"/>
      <c r="BZ27" s="78"/>
      <c r="CA27" s="80" t="str">
        <f t="shared" si="41"/>
        <v/>
      </c>
      <c r="CB27" s="80" t="str">
        <f t="shared" si="42"/>
        <v/>
      </c>
      <c r="CC27" s="80" t="str">
        <f t="shared" si="42"/>
        <v/>
      </c>
      <c r="CD27" s="76" t="str">
        <f t="shared" si="43"/>
        <v/>
      </c>
      <c r="CE27" s="118" t="str">
        <f t="shared" si="44"/>
        <v/>
      </c>
      <c r="CF27" s="118" t="str">
        <f t="shared" si="141"/>
        <v/>
      </c>
      <c r="CG27" s="118" t="str">
        <f t="shared" si="142"/>
        <v/>
      </c>
      <c r="CH27" s="117" t="str">
        <f t="shared" si="143"/>
        <v/>
      </c>
      <c r="CI27" s="77">
        <v>11</v>
      </c>
      <c r="CJ27" s="79"/>
      <c r="CL27" s="80" t="str">
        <f t="shared" si="45"/>
        <v/>
      </c>
      <c r="CM27" s="80" t="str">
        <f t="shared" si="46"/>
        <v/>
      </c>
      <c r="CN27" s="76" t="str">
        <f t="shared" si="47"/>
        <v/>
      </c>
      <c r="CO27" s="76" t="str">
        <f t="shared" si="48"/>
        <v/>
      </c>
      <c r="CP27" s="118" t="str">
        <f t="shared" si="49"/>
        <v/>
      </c>
      <c r="CQ27" s="118" t="str">
        <f t="shared" si="50"/>
        <v/>
      </c>
      <c r="CR27" s="118" t="str">
        <f t="shared" si="51"/>
        <v/>
      </c>
      <c r="CS27" s="118" t="str">
        <f t="shared" si="144"/>
        <v/>
      </c>
      <c r="CT27" s="77">
        <v>11</v>
      </c>
      <c r="CU27" s="78"/>
      <c r="CV27" s="78"/>
      <c r="CW27" s="80" t="str">
        <f t="shared" si="52"/>
        <v/>
      </c>
      <c r="CX27" s="80" t="str">
        <f t="shared" si="53"/>
        <v/>
      </c>
      <c r="CY27" s="76" t="str">
        <f t="shared" si="54"/>
        <v/>
      </c>
      <c r="CZ27" s="76" t="str">
        <f t="shared" si="55"/>
        <v/>
      </c>
      <c r="DA27" s="118" t="str">
        <f t="shared" si="56"/>
        <v/>
      </c>
      <c r="DB27" s="118" t="str">
        <f t="shared" si="57"/>
        <v/>
      </c>
      <c r="DC27" s="118" t="str">
        <f t="shared" si="58"/>
        <v/>
      </c>
      <c r="DD27" s="118" t="str">
        <f t="shared" si="59"/>
        <v/>
      </c>
      <c r="DE27" s="77">
        <v>11</v>
      </c>
      <c r="DF27" s="79"/>
      <c r="DH27" s="115" t="str">
        <f t="shared" si="145"/>
        <v/>
      </c>
      <c r="DI27" s="115" t="str">
        <f t="shared" si="146"/>
        <v/>
      </c>
      <c r="DJ27" s="121" t="str">
        <f t="shared" si="147"/>
        <v/>
      </c>
      <c r="DK27" s="121" t="str">
        <f t="shared" si="148"/>
        <v/>
      </c>
      <c r="DL27" s="117" t="str">
        <f t="shared" si="149"/>
        <v/>
      </c>
      <c r="DM27" s="117" t="str">
        <f t="shared" si="150"/>
        <v/>
      </c>
      <c r="DN27" s="117" t="str">
        <f t="shared" si="151"/>
        <v/>
      </c>
      <c r="DO27" s="117" t="str">
        <f t="shared" si="152"/>
        <v/>
      </c>
      <c r="DP27" s="77">
        <v>11</v>
      </c>
      <c r="DQ27" s="78"/>
      <c r="DR27" s="78"/>
      <c r="DS27" s="115" t="str">
        <f t="shared" si="60"/>
        <v/>
      </c>
      <c r="DT27" s="115" t="str">
        <f t="shared" si="61"/>
        <v/>
      </c>
      <c r="DU27" s="115" t="str">
        <f t="shared" si="62"/>
        <v/>
      </c>
      <c r="DV27" s="115" t="str">
        <f t="shared" si="63"/>
        <v/>
      </c>
      <c r="DW27" s="117" t="str">
        <f t="shared" si="64"/>
        <v/>
      </c>
      <c r="DX27" s="117" t="str">
        <f t="shared" si="65"/>
        <v/>
      </c>
      <c r="DY27" s="117" t="str">
        <f t="shared" si="65"/>
        <v/>
      </c>
      <c r="DZ27" s="117" t="str">
        <f t="shared" si="66"/>
        <v/>
      </c>
      <c r="EA27" s="77">
        <v>11</v>
      </c>
      <c r="EB27" s="79"/>
      <c r="EC27" s="81"/>
      <c r="ED27" s="80" t="str">
        <f t="shared" si="67"/>
        <v/>
      </c>
      <c r="EE27" s="80" t="str">
        <f t="shared" si="68"/>
        <v/>
      </c>
      <c r="EF27" s="80" t="str">
        <f t="shared" si="69"/>
        <v/>
      </c>
      <c r="EG27" s="82" t="str">
        <f t="shared" si="70"/>
        <v/>
      </c>
      <c r="EH27" s="118" t="str">
        <f t="shared" si="71"/>
        <v/>
      </c>
      <c r="EI27" s="118" t="str">
        <f t="shared" si="72"/>
        <v/>
      </c>
      <c r="EJ27" s="118" t="str">
        <f t="shared" si="73"/>
        <v/>
      </c>
      <c r="EK27" s="118" t="str">
        <f t="shared" si="74"/>
        <v/>
      </c>
      <c r="EL27" s="82">
        <v>11</v>
      </c>
      <c r="EM27" s="78"/>
      <c r="EN27" s="78"/>
      <c r="EO27" s="80" t="str">
        <f t="shared" si="75"/>
        <v/>
      </c>
      <c r="EP27" s="80" t="str">
        <f t="shared" si="76"/>
        <v/>
      </c>
      <c r="EQ27" s="80" t="str">
        <f t="shared" si="77"/>
        <v/>
      </c>
      <c r="ER27" s="80" t="str">
        <f t="shared" si="78"/>
        <v/>
      </c>
      <c r="ES27" s="80" t="str">
        <f t="shared" si="79"/>
        <v/>
      </c>
      <c r="ET27" s="80" t="str">
        <f t="shared" si="80"/>
        <v/>
      </c>
      <c r="EU27" s="80" t="str">
        <f t="shared" si="81"/>
        <v/>
      </c>
      <c r="EV27" s="80" t="str">
        <f t="shared" si="82"/>
        <v/>
      </c>
      <c r="EW27" s="77">
        <v>11</v>
      </c>
      <c r="EX27" s="78"/>
      <c r="EY27" s="81"/>
      <c r="EZ27" s="80" t="str">
        <f t="shared" si="83"/>
        <v/>
      </c>
      <c r="FA27" s="80" t="str">
        <f t="shared" si="84"/>
        <v/>
      </c>
      <c r="FB27" s="76" t="str">
        <f t="shared" si="85"/>
        <v/>
      </c>
      <c r="FC27" s="76" t="str">
        <f t="shared" si="86"/>
        <v/>
      </c>
      <c r="FD27" s="118" t="str">
        <f t="shared" si="87"/>
        <v/>
      </c>
      <c r="FE27" s="118" t="str">
        <f t="shared" si="88"/>
        <v/>
      </c>
      <c r="FF27" s="118" t="str">
        <f t="shared" si="89"/>
        <v/>
      </c>
      <c r="FG27" s="118" t="str">
        <f t="shared" si="90"/>
        <v/>
      </c>
      <c r="FH27" s="82">
        <v>11</v>
      </c>
      <c r="FI27" s="78"/>
      <c r="FJ27" s="78"/>
      <c r="FK27" s="80" t="str">
        <f t="shared" si="91"/>
        <v/>
      </c>
      <c r="FL27" s="80" t="str">
        <f t="shared" si="92"/>
        <v/>
      </c>
      <c r="FM27" s="76" t="str">
        <f t="shared" si="93"/>
        <v/>
      </c>
      <c r="FN27" s="76" t="str">
        <f t="shared" si="94"/>
        <v/>
      </c>
      <c r="FO27" s="118" t="str">
        <f t="shared" si="95"/>
        <v/>
      </c>
      <c r="FP27" s="118" t="str">
        <f t="shared" si="96"/>
        <v/>
      </c>
      <c r="FQ27" s="118" t="str">
        <f t="shared" si="97"/>
        <v/>
      </c>
      <c r="FR27" s="118" t="str">
        <f t="shared" si="98"/>
        <v/>
      </c>
      <c r="FS27" s="77">
        <v>11</v>
      </c>
      <c r="FT27" s="78"/>
      <c r="FU27" s="81"/>
      <c r="FV27" s="80" t="str">
        <f t="shared" si="99"/>
        <v/>
      </c>
      <c r="FW27" s="80" t="str">
        <f t="shared" si="100"/>
        <v/>
      </c>
      <c r="FX27" s="80" t="str">
        <f t="shared" si="101"/>
        <v/>
      </c>
      <c r="FY27" s="80" t="str">
        <f t="shared" si="102"/>
        <v/>
      </c>
      <c r="FZ27" s="80" t="str">
        <f t="shared" si="103"/>
        <v/>
      </c>
      <c r="GA27" s="80" t="str">
        <f t="shared" si="104"/>
        <v/>
      </c>
      <c r="GB27" s="80" t="str">
        <f t="shared" si="105"/>
        <v/>
      </c>
      <c r="GC27" s="80" t="str">
        <f t="shared" si="106"/>
        <v/>
      </c>
      <c r="GD27" s="82">
        <v>11</v>
      </c>
      <c r="GE27" s="78"/>
      <c r="GF27" s="78"/>
      <c r="GG27" s="80" t="str">
        <f t="shared" si="107"/>
        <v/>
      </c>
      <c r="GH27" s="80" t="str">
        <f t="shared" si="108"/>
        <v/>
      </c>
      <c r="GI27" s="80" t="str">
        <f t="shared" si="109"/>
        <v/>
      </c>
      <c r="GJ27" s="80" t="str">
        <f t="shared" si="110"/>
        <v/>
      </c>
      <c r="GK27" s="80" t="str">
        <f t="shared" si="111"/>
        <v/>
      </c>
      <c r="GL27" s="80" t="str">
        <f t="shared" si="112"/>
        <v/>
      </c>
      <c r="GM27" s="80" t="str">
        <f t="shared" si="113"/>
        <v/>
      </c>
      <c r="GN27" s="80" t="str">
        <f t="shared" si="114"/>
        <v/>
      </c>
      <c r="GO27" s="77">
        <v>11</v>
      </c>
      <c r="GP27" s="78"/>
      <c r="GQ27" s="81"/>
      <c r="GR27" s="80" t="str">
        <f t="shared" si="115"/>
        <v/>
      </c>
      <c r="GS27" s="80" t="str">
        <f t="shared" si="116"/>
        <v/>
      </c>
      <c r="GT27" s="80" t="str">
        <f t="shared" si="117"/>
        <v/>
      </c>
      <c r="GU27" s="80" t="str">
        <f t="shared" si="118"/>
        <v/>
      </c>
      <c r="GV27" s="80" t="str">
        <f t="shared" si="119"/>
        <v/>
      </c>
      <c r="GW27" s="80" t="str">
        <f t="shared" si="120"/>
        <v/>
      </c>
      <c r="GX27" s="80" t="str">
        <f t="shared" si="121"/>
        <v/>
      </c>
      <c r="GY27" s="80" t="str">
        <f t="shared" si="122"/>
        <v/>
      </c>
      <c r="GZ27" s="82">
        <v>11</v>
      </c>
      <c r="HA27" s="78"/>
      <c r="HB27" s="78"/>
      <c r="HC27" s="80" t="str">
        <f t="shared" si="123"/>
        <v/>
      </c>
      <c r="HD27" s="80" t="str">
        <f t="shared" si="124"/>
        <v/>
      </c>
      <c r="HE27" s="80" t="str">
        <f t="shared" si="125"/>
        <v/>
      </c>
      <c r="HF27" s="80" t="str">
        <f t="shared" si="126"/>
        <v/>
      </c>
      <c r="HG27" s="80" t="str">
        <f t="shared" si="127"/>
        <v/>
      </c>
      <c r="HH27" s="80" t="str">
        <f t="shared" si="128"/>
        <v/>
      </c>
      <c r="HI27" s="80" t="str">
        <f t="shared" si="129"/>
        <v/>
      </c>
      <c r="HJ27" s="80" t="str">
        <f t="shared" si="130"/>
        <v/>
      </c>
      <c r="HK27" s="77">
        <v>11</v>
      </c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90"/>
      <c r="HY27" s="91" t="str">
        <f>IFERROR(IF(AND(#REF!="FEM",#REF!=1,#REF!="infantis"),#REF!,""),"")</f>
        <v/>
      </c>
      <c r="HZ27" s="75" t="e">
        <f>IF($HY27=#REF!,#REF!,"")</f>
        <v>#REF!</v>
      </c>
      <c r="IA27" s="75" t="e">
        <f>IF($HY27=#REF!,#REF!,"")</f>
        <v>#REF!</v>
      </c>
      <c r="IB27" s="75" t="e">
        <f>IF($IA27=#REF!,#REF!,"")</f>
        <v>#REF!</v>
      </c>
      <c r="IC27" s="91" t="str">
        <f>IFERROR(IF(AND($IA27="fem",#REF!=1,#REF!="infantis"),#REF!,""),"")</f>
        <v/>
      </c>
      <c r="ID27" s="91" t="str">
        <f>IFERROR(IF(AND($IA27="fem",#REF!=1,#REF!="infantis"),#REF!,""),"")</f>
        <v/>
      </c>
      <c r="IE27" s="91" t="str">
        <f>IFERROR(IF(AND($IA27="fem",#REF!=1,#REF!="infantis"),#REF!,""),"")</f>
        <v/>
      </c>
      <c r="IF27" s="75" t="e">
        <f>IF($IB27=#REF!,#REF!,"")</f>
        <v>#REF!</v>
      </c>
      <c r="IG27" s="55" t="str">
        <f>IFERROR(RANK(IF27,IF:IF,0)+ COUNTIF($IF$15:IF26,IF27),"")</f>
        <v/>
      </c>
      <c r="II27" s="91" t="str">
        <f>IFERROR(IF(AND(#REF!="mas",#REF!=1,#REF!="infantis"),#REF!,""),"")</f>
        <v/>
      </c>
      <c r="IJ27" s="75" t="e">
        <f>IF($II27=#REF!,#REF!,"")</f>
        <v>#REF!</v>
      </c>
      <c r="IK27" s="75" t="e">
        <f>IF($II27=#REF!,#REF!,"")</f>
        <v>#REF!</v>
      </c>
      <c r="IL27" s="91" t="str">
        <f>IFERROR(IF(AND($IK27="mas",#REF!=1),#REF!,""),"")</f>
        <v/>
      </c>
      <c r="IM27" s="91" t="str">
        <f>IFERROR(IF(AND($IK27="mas",#REF!=1,#REF!="infantis"),#REF!,""),"")</f>
        <v/>
      </c>
      <c r="IN27" s="91" t="str">
        <f>IFERROR(IF(AND($IK27="mas",#REF!=1,#REF!="infantis"),#REF!,""),"")</f>
        <v/>
      </c>
      <c r="IO27" s="91" t="str">
        <f>IFERROR(IF(AND($IK27="mas",#REF!=1,#REF!="infantis"),#REF!,""),"")</f>
        <v/>
      </c>
      <c r="IP27" s="91" t="str">
        <f>IFERROR(IF(AND($IK27="mas",#REF!=1),#REF!,""),"")</f>
        <v/>
      </c>
      <c r="IQ27" s="55" t="str">
        <f>IFERROR(RANK(IP27,IP:IP,0)+ COUNTIF($IQ$11:IQ22,IP27),"")</f>
        <v/>
      </c>
      <c r="IS27" s="91" t="str">
        <f>IFERROR(IF(AND(#REF!="FEM",#REF!=2,#REF!="infantis"),#REF!,""),"")</f>
        <v/>
      </c>
      <c r="IT27" s="75" t="e">
        <f>IF(IS27=#REF!,#REF!,"")</f>
        <v>#REF!</v>
      </c>
      <c r="IU27" s="75" t="e">
        <f>IF(IS27=#REF!,#REF!,"")</f>
        <v>#REF!</v>
      </c>
      <c r="IV27" s="91" t="str">
        <f>IFERROR(IF(AND(IU27="fem",#REF!=2),#REF!,""),"")</f>
        <v/>
      </c>
      <c r="IW27" s="91" t="str">
        <f>IFERROR(IF(AND(IU27="fem",#REF!=2),#REF!,""),"")</f>
        <v/>
      </c>
      <c r="IX27" s="91" t="str">
        <f>IFERROR(IF(AND(IU27="fem",#REF!=2),#REF!,""),"")</f>
        <v/>
      </c>
      <c r="IY27" s="91" t="str">
        <f>IFERROR(IF(AND(IU27="fem",#REF!=2),#REF!,""),"")</f>
        <v/>
      </c>
      <c r="IZ27" s="91" t="str">
        <f>IFERROR(IF(AND(IU27="fem",#REF!=2),#REF!,""),"")</f>
        <v/>
      </c>
      <c r="JA27" s="77" t="str">
        <f>IFERROR(RANK(IZ27,IZ:IZ,0)+ COUNTIF($IZ$15:$IZ26,IZ27),"")</f>
        <v/>
      </c>
      <c r="JC27" s="91" t="str">
        <f>IFERROR(IF(AND(#REF!="mas",#REF!=2,#REF!="infantis"),#REF!,""),"")</f>
        <v/>
      </c>
      <c r="JD27" s="75" t="e">
        <f>IF(JC27=#REF!,#REF!,"")</f>
        <v>#REF!</v>
      </c>
      <c r="JE27" s="75" t="e">
        <f>IF(JC27=#REF!,#REF!,"")</f>
        <v>#REF!</v>
      </c>
      <c r="JF27" s="91" t="str">
        <f>IFERROR(IF(AND(JE27="mas",#REF!=2),#REF!,""),"")</f>
        <v/>
      </c>
      <c r="JG27" s="91" t="str">
        <f>IFERROR(IF(AND(JE27="mas",#REF!=2),#REF!,""),"")</f>
        <v/>
      </c>
      <c r="JH27" s="91" t="str">
        <f>IFERROR(IF(AND(JE27="mas",#REF!=2),#REF!,""),"")</f>
        <v/>
      </c>
      <c r="JI27" s="91" t="str">
        <f>IFERROR(IF(AND(JE27="mas",#REF!=2),#REF!,""),"")</f>
        <v/>
      </c>
      <c r="JJ27" s="91" t="str">
        <f>IFERROR(IF(AND(JE27="mas",#REF!=2),#REF!,""),"")</f>
        <v/>
      </c>
      <c r="JK27" s="77" t="str">
        <f>IFERROR(RANK(JJ27,JJ:JJ,0)+ COUNTIF($JJ$15:$JJ26,JJ27),"")</f>
        <v/>
      </c>
      <c r="JM27" s="53" t="str">
        <f>IFERROR(IF(AND(#REF!="fem",#REF!=3,#REF!="infantis"),#REF!,""),"")</f>
        <v/>
      </c>
      <c r="JN27" s="75" t="e">
        <f>IF($JM27=#REF!,#REF!,"")</f>
        <v>#REF!</v>
      </c>
      <c r="JO27" s="75" t="e">
        <f>IF($JM27=#REF!,#REF!,"")</f>
        <v>#REF!</v>
      </c>
      <c r="JP27" s="75" t="e">
        <f>IF($JO27=#REF!,#REF!,"")</f>
        <v>#REF!</v>
      </c>
      <c r="JQ27" s="75" t="e">
        <f>IF($JP27=#REF!,#REF!,"")</f>
        <v>#REF!</v>
      </c>
      <c r="JR27" s="75" t="e">
        <f>IF($JP27=#REF!,#REF!,"")</f>
        <v>#REF!</v>
      </c>
      <c r="JS27" s="75" t="e">
        <f>IF($JP27=#REF!,#REF!,"")</f>
        <v>#REF!</v>
      </c>
      <c r="JT27" s="75" t="e">
        <f>IF($JP27=#REF!,#REF!,"")</f>
        <v>#REF!</v>
      </c>
      <c r="JU27" s="55" t="str">
        <f>IFERROR(RANK(JT27,JT:JT,0)+ COUNTIF($JT$15:JT26,JT27),"")</f>
        <v/>
      </c>
      <c r="JW27" s="53" t="str">
        <f>IFERROR(IF(AND(#REF!="mas",#REF!=3,#REF!="infantis"),#REF!,""),"")</f>
        <v/>
      </c>
      <c r="JX27" s="54" t="e">
        <f>IF($JW27=#REF!,#REF!,"")</f>
        <v>#REF!</v>
      </c>
      <c r="JY27" s="54" t="e">
        <f>IF($JW27=#REF!,#REF!,"")</f>
        <v>#REF!</v>
      </c>
      <c r="JZ27" s="54" t="e">
        <f>IF($JY27=#REF!,#REF!,"")</f>
        <v>#REF!</v>
      </c>
      <c r="KA27" s="54" t="e">
        <f>IF($JZ27=#REF!,#REF!,"")</f>
        <v>#REF!</v>
      </c>
      <c r="KB27" s="54" t="e">
        <f>IF($JZ27=#REF!,#REF!,"")</f>
        <v>#REF!</v>
      </c>
      <c r="KC27" s="54" t="e">
        <f>IF($JZ27=#REF!,#REF!,"")</f>
        <v>#REF!</v>
      </c>
      <c r="KD27" s="54" t="e">
        <f>IF($JZ27=#REF!,#REF!,"")</f>
        <v>#REF!</v>
      </c>
      <c r="KE27" s="55" t="str">
        <f>IFERROR(RANK(KD27,KD:KD,0)+ COUNTIF($KD$15:KD26,KD27),"")</f>
        <v/>
      </c>
      <c r="KG27" s="91" t="str">
        <f>IFERROR(IF(AND(#REF!="fem",#REF!=1,#REF!="iniciados"),#REF!,""),"")</f>
        <v/>
      </c>
      <c r="KH27" s="75" t="e">
        <f>IF(KG27=#REF!,#REF!,"")</f>
        <v>#REF!</v>
      </c>
      <c r="KI27" s="75" t="e">
        <f>IF(KG27=#REF!,#REF!,"")</f>
        <v>#REF!</v>
      </c>
      <c r="KJ27" s="91" t="str">
        <f>IFERROR(IF(AND(KI27="fem",#REF!=1),#REF!,""),"")</f>
        <v/>
      </c>
      <c r="KK27" s="91" t="str">
        <f>IFERROR(IF(AND(KI27="fem",#REF!=1),#REF!,""),"")</f>
        <v/>
      </c>
      <c r="KL27" s="91" t="str">
        <f>IFERROR(IF(AND(KI27="fem",#REF!=1),#REF!,""),"")</f>
        <v/>
      </c>
      <c r="KM27" s="91" t="str">
        <f>IFERROR(IF(AND(KI27="fem",#REF!=1),#REF!,""),"")</f>
        <v/>
      </c>
      <c r="KN27" s="91" t="str">
        <f>IFERROR(IF(AND(KI27="fem",#REF!=1),#REF!,""),"")</f>
        <v/>
      </c>
      <c r="KO27" s="77" t="str">
        <f>IFERROR(RANK(KN27,KN:KN,0)+ COUNTIF($KN$15:KN26,KN27),"")</f>
        <v/>
      </c>
      <c r="KQ27" s="91" t="str">
        <f>IFERROR(IF(AND(#REF!="mas",#REF!=1,#REF!="iniciados"),#REF!,""),"")</f>
        <v/>
      </c>
      <c r="KR27" s="75" t="e">
        <f>IF(KQ27=#REF!,#REF!,"")</f>
        <v>#REF!</v>
      </c>
      <c r="KS27" s="75" t="e">
        <f>IF(KQ27=#REF!,#REF!,"")</f>
        <v>#REF!</v>
      </c>
      <c r="KT27" s="91" t="str">
        <f>IFERROR(IF(AND(KS27="mas",#REF!=1),#REF!,""),"")</f>
        <v/>
      </c>
      <c r="KU27" s="91" t="str">
        <f>IFERROR(IF(AND(KS27="mas",#REF!=1),#REF!,""),"")</f>
        <v/>
      </c>
      <c r="KV27" s="91" t="str">
        <f>IFERROR(IF(AND(KS27="mas",#REF!=1),#REF!,""),"")</f>
        <v/>
      </c>
      <c r="KW27" s="91" t="str">
        <f>IFERROR(IF(AND(KS27="mas",#REF!=1),#REF!,""),"")</f>
        <v/>
      </c>
      <c r="KX27" s="91" t="str">
        <f>IFERROR(IF(AND(KS27="mas",#REF!=1),#REF!,""),"")</f>
        <v/>
      </c>
      <c r="KY27" s="77" t="str">
        <f>IFERROR(RANK(KX27,KX:KX,0)+ COUNTIF($KX$15:KX26,KX27),"")</f>
        <v/>
      </c>
      <c r="LA27" s="91" t="str">
        <f>IFERROR(IF(AND(#REF!="fem",#REF!=2,#REF!="iniciados"),#REF!,""),"")</f>
        <v/>
      </c>
      <c r="LB27" s="75" t="e">
        <f>IF(LA27=#REF!,#REF!,"")</f>
        <v>#REF!</v>
      </c>
      <c r="LC27" s="75" t="e">
        <f>IF(LA27=#REF!,#REF!,"")</f>
        <v>#REF!</v>
      </c>
      <c r="LD27" s="91" t="str">
        <f>IFERROR(IF(AND(LC27="fem",#REF!=2),#REF!,""),"")</f>
        <v/>
      </c>
      <c r="LE27" s="91" t="str">
        <f>IFERROR(IF(AND(LC27="fem",#REF!=2),#REF!,""),"")</f>
        <v/>
      </c>
      <c r="LF27" s="91" t="str">
        <f>IFERROR(IF(AND(LC27="fem",#REF!=2),#REF!,""),"")</f>
        <v/>
      </c>
      <c r="LG27" s="91" t="str">
        <f>IFERROR(IF(AND(LC27="fem",#REF!=2),#REF!,""),"")</f>
        <v/>
      </c>
      <c r="LH27" s="91" t="str">
        <f>IFERROR(IF(AND(LC27="fem",#REF!=2),#REF!,""),"")</f>
        <v/>
      </c>
      <c r="LI27" s="77" t="str">
        <f>IFERROR(RANK(LH27,LH:LH,0)+ COUNTIF($KX$15:LH26,LH27),"")</f>
        <v/>
      </c>
      <c r="LK27" s="91" t="str">
        <f>IFERROR(IF(AND(#REF!="mas",#REF!=2,#REF!="iniciados"),#REF!,""),"")</f>
        <v/>
      </c>
      <c r="LL27" s="75" t="e">
        <f>IF(LK27=#REF!,#REF!,"")</f>
        <v>#REF!</v>
      </c>
      <c r="LM27" s="75" t="e">
        <f>IF(LK27=#REF!,#REF!,"")</f>
        <v>#REF!</v>
      </c>
      <c r="LN27" s="91" t="str">
        <f>IFERROR(IF(AND(LM27="mas",#REF!=2),#REF!,""),"")</f>
        <v/>
      </c>
      <c r="LO27" s="91" t="str">
        <f>IFERROR(IF(AND(LM27="mas",#REF!=2),#REF!,""),"")</f>
        <v/>
      </c>
      <c r="LP27" s="91" t="str">
        <f>IFERROR(IF(AND(LM27="mas",#REF!=2),#REF!,""),"")</f>
        <v/>
      </c>
      <c r="LQ27" s="91" t="str">
        <f>IFERROR(IF(AND(LM27="mas",#REF!=2),#REF!,""),"")</f>
        <v/>
      </c>
      <c r="LR27" s="91" t="str">
        <f>IFERROR(IF(AND(LM27="mas",#REF!=2),#REF!,""),"")</f>
        <v/>
      </c>
      <c r="LS27" s="77" t="str">
        <f>IFERROR(RANK(LR27,LR:LR,0)+ COUNTIF($LR$15:LR25,LR27),"")</f>
        <v/>
      </c>
      <c r="LU27" s="53" t="str">
        <f>IFERROR(IF(AND(#REF!="fem",#REF!=3,#REF!="iniciados"),#REF!,""),"")</f>
        <v/>
      </c>
      <c r="LV27" s="75" t="e">
        <f>IF(LU27=#REF!,#REF!,"")</f>
        <v>#REF!</v>
      </c>
      <c r="LW27" s="75" t="e">
        <f>IF(LU27=#REF!,#REF!,"")</f>
        <v>#REF!</v>
      </c>
      <c r="LX27" s="53" t="str">
        <f>IFERROR(IF(AND(LW27="fem",#REF!=3),#REF!,""),"")</f>
        <v/>
      </c>
      <c r="LY27" s="91" t="str">
        <f>IFERROR(IF(AND(LW27="fem",#REF!=3),#REF!,""),"")</f>
        <v/>
      </c>
      <c r="LZ27" s="91" t="str">
        <f>IFERROR(IF(AND(LW27="fem",#REF!=3),#REF!,""),"")</f>
        <v/>
      </c>
      <c r="MA27" s="91" t="str">
        <f>IFERROR(IF(AND(LW27="fem",#REF!=3),#REF!,""),"")</f>
        <v/>
      </c>
      <c r="MB27" s="91" t="str">
        <f>IFERROR(IF(AND(LW27="fem",#REF!=3),#REF!,""),"")</f>
        <v/>
      </c>
      <c r="MC27" s="55" t="str">
        <f>IFERROR(RANK(MB27,MB:MB,0)+ COUNTIF($MB$15:MB26,MB27),"")</f>
        <v/>
      </c>
      <c r="ME27" s="91" t="str">
        <f>IFERROR(IF(AND(#REF!="mas",#REF!=3,#REF!="iniciados"),#REF!,""),"")</f>
        <v/>
      </c>
      <c r="MF27" s="75" t="e">
        <f>IF(ME27=#REF!,#REF!,"")</f>
        <v>#REF!</v>
      </c>
      <c r="MG27" s="75" t="e">
        <f>IF(ME27=#REF!,#REF!,"")</f>
        <v>#REF!</v>
      </c>
      <c r="MH27" s="91" t="str">
        <f>IFERROR(IF(AND(MG27="mas",#REF!=3),#REF!,""),"")</f>
        <v/>
      </c>
      <c r="MI27" s="91" t="str">
        <f>IFERROR(IF(AND(MG27="mas",#REF!=3),#REF!,""),"")</f>
        <v/>
      </c>
      <c r="MJ27" s="91" t="str">
        <f>IFERROR(IF(AND(MG27="mas",#REF!=3),#REF!,""),"")</f>
        <v/>
      </c>
      <c r="MK27" s="91" t="str">
        <f>IFERROR(IF(AND(MG27="mas",#REF!=3),#REF!,""),"")</f>
        <v/>
      </c>
      <c r="ML27" s="91" t="str">
        <f>IFERROR(IF(AND(MG27="mas",#REF!=3),#REF!,""),"")</f>
        <v/>
      </c>
      <c r="MM27" s="55" t="str">
        <f>IFERROR(RANK(ML27,ML:ML,0)+ COUNTIF($ML$15:ML26,ML27),"")</f>
        <v/>
      </c>
      <c r="MO27" s="91" t="str">
        <f>IFERROR(IF(AND(#REF!="fem",#REF!=3,#REF!="juvenis"),#REF!,""),"")</f>
        <v/>
      </c>
      <c r="MP27" s="75" t="e">
        <f>IF(MO27=#REF!,#REF!,"")</f>
        <v>#REF!</v>
      </c>
      <c r="MQ27" s="75" t="e">
        <f>IF(MO27=#REF!,#REF!,"")</f>
        <v>#REF!</v>
      </c>
      <c r="MR27" s="91" t="str">
        <f>IFERROR(IF(AND(MQ27="fem",#REF!=3),#REF!,""),"")</f>
        <v/>
      </c>
      <c r="MS27" s="91" t="str">
        <f>IFERROR(IF(AND(MQ27="fem",#REF!=3),#REF!,""),"")</f>
        <v/>
      </c>
      <c r="MT27" s="91" t="str">
        <f>IFERROR(IF(AND(MQ27="fem",#REF!=3),#REF!,""),"")</f>
        <v/>
      </c>
      <c r="MU27" s="91" t="str">
        <f>IFERROR(IF(AND(MQ27="fem",#REF!=3),#REF!,""),"")</f>
        <v/>
      </c>
      <c r="MV27" s="91" t="str">
        <f>IFERROR(IF(AND(MQ27="fem",#REF!=3),#REF!,""),"")</f>
        <v/>
      </c>
      <c r="MW27" s="55" t="str">
        <f>IFERROR(RANK(MV27,MV:MV,0)+ COUNTIF($MV$15:MV26,MV27),"")</f>
        <v/>
      </c>
      <c r="MY27" s="91" t="str">
        <f>IFERROR(IF(AND(#REF!="mas",#REF!=3,#REF!="juvenis"),#REF!,""),"")</f>
        <v/>
      </c>
      <c r="MZ27" s="75" t="e">
        <f>IF(MY27=#REF!,#REF!,"")</f>
        <v>#REF!</v>
      </c>
      <c r="NA27" s="75" t="e">
        <f>IF(MY27=#REF!,#REF!,"")</f>
        <v>#REF!</v>
      </c>
      <c r="NB27" s="91" t="str">
        <f>IFERROR(IF(AND(NA27="mas",#REF!=3),#REF!,""),"")</f>
        <v/>
      </c>
      <c r="NC27" s="91" t="str">
        <f>IFERROR(IF(AND(NA27="mas",#REF!=3),#REF!,""),"")</f>
        <v/>
      </c>
      <c r="ND27" s="91" t="str">
        <f>IFERROR(IF(AND(NA27="mas",#REF!=3),#REF!,""),"")</f>
        <v/>
      </c>
      <c r="NE27" s="91" t="str">
        <f>IFERROR(IF(AND(NA27="mas",#REF!=3),#REF!,""),"")</f>
        <v/>
      </c>
      <c r="NF27" s="91" t="str">
        <f>IFERROR(IF(AND(NA27="mas",#REF!=3),#REF!,""),"")</f>
        <v/>
      </c>
      <c r="NG27" s="55" t="str">
        <f>IFERROR(RANK(NF27,NF:NF,0)+ COUNTIF($NF$15:NF26,NF27),"")</f>
        <v/>
      </c>
      <c r="NI27" s="91" t="str">
        <f>IFERROR(IF(AND(#REF!="fem",#REF!=2,#REF!="juvenis"),#REF!,""),"")</f>
        <v/>
      </c>
      <c r="NJ27" s="75" t="e">
        <f>IF(NI27=#REF!,#REF!,"")</f>
        <v>#REF!</v>
      </c>
      <c r="NK27" s="75" t="e">
        <f>IF(NI27=#REF!,#REF!,"")</f>
        <v>#REF!</v>
      </c>
      <c r="NL27" s="91" t="str">
        <f>IFERROR(IF(AND(NK27="fem",#REF!=2),#REF!,""),"")</f>
        <v/>
      </c>
      <c r="NM27" s="91" t="str">
        <f>IFERROR(IF(AND(NK27="fem",#REF!=2),#REF!,""),"")</f>
        <v/>
      </c>
      <c r="NN27" s="91" t="str">
        <f>IFERROR(IF(AND(NK27="fem",#REF!=2),#REF!,""),"")</f>
        <v/>
      </c>
      <c r="NO27" s="91" t="str">
        <f>IFERROR(IF(AND(NK27="fem",#REF!=2),#REF!,""),"")</f>
        <v/>
      </c>
      <c r="NP27" s="91" t="str">
        <f>IFERROR(IF(AND(NK27="fem",#REF!=2),#REF!,""),"")</f>
        <v/>
      </c>
      <c r="NQ27" s="77" t="str">
        <f>IFERROR(RANK(NP27,NP:NP,0)+ COUNTIF($NP$15:NP26,NP27),"")</f>
        <v/>
      </c>
      <c r="NS27" s="91" t="str">
        <f>IFERROR(IF(AND(#REF!="mas",#REF!=2,#REF!="juvenis"),#REF!,""),"")</f>
        <v/>
      </c>
      <c r="NT27" s="75" t="e">
        <f>IF(NS27=#REF!,#REF!,"")</f>
        <v>#REF!</v>
      </c>
      <c r="NU27" s="75" t="e">
        <f>IF(NS27=#REF!,#REF!,"")</f>
        <v>#REF!</v>
      </c>
      <c r="NV27" s="91" t="str">
        <f>IFERROR(IF(AND(NU27="mas",#REF!=2),#REF!,""),"")</f>
        <v/>
      </c>
      <c r="NW27" s="91" t="str">
        <f>IFERROR(IF(AND(NU27="mas",#REF!=2),#REF!,""),"")</f>
        <v/>
      </c>
      <c r="NX27" s="91" t="str">
        <f>IFERROR(IF(AND(NU27="mas",#REF!=2),#REF!,""),"")</f>
        <v/>
      </c>
      <c r="NY27" s="91" t="str">
        <f>IFERROR(IF(AND(NU27="mas",#REF!=2),#REF!,""),"")</f>
        <v/>
      </c>
      <c r="NZ27" s="91" t="str">
        <f>IFERROR(IF(AND(NU27="mas",#REF!=2),#REF!,""),"")</f>
        <v/>
      </c>
      <c r="OA27" s="55" t="str">
        <f>IFERROR(RANK(NZ27,NZ:NZ,0)+ COUNTIF($NZ$15:NZ26,NZ27),"")</f>
        <v/>
      </c>
      <c r="OC27" s="91" t="str">
        <f>IFERROR(IF(AND(#REF!="fem",#REF!=2,#REF!="juniores"),#REF!,""),"")</f>
        <v/>
      </c>
      <c r="OD27" s="75" t="e">
        <f>IF(OC27=#REF!,#REF!,"")</f>
        <v>#REF!</v>
      </c>
      <c r="OE27" s="75" t="e">
        <f>IF(OC27=#REF!,#REF!,"")</f>
        <v>#REF!</v>
      </c>
      <c r="OF27" s="91" t="str">
        <f>IFERROR(IF(AND(OE27="fem",#REF!=2),#REF!,""),"")</f>
        <v/>
      </c>
      <c r="OG27" s="91" t="str">
        <f>IFERROR(IF(AND(OE27="fem",#REF!=2),#REF!,""),"")</f>
        <v/>
      </c>
      <c r="OH27" s="91" t="str">
        <f>IFERROR(IF(AND(OE27="fem",#REF!=2),#REF!,""),"")</f>
        <v/>
      </c>
      <c r="OI27" s="91" t="str">
        <f>IFERROR(IF(AND(OE27="fem",#REF!=2),#REF!,""),"")</f>
        <v/>
      </c>
      <c r="OJ27" s="91" t="str">
        <f>IFERROR(IF(AND(OE27="fem",#REF!=2),#REF!,""),"")</f>
        <v/>
      </c>
      <c r="OK27" s="77" t="str">
        <f>IFERROR(RANK(OJ27,OJ:OJ,0)+ COUNTIF($NZ$15:OJ25,OJ27),"")</f>
        <v/>
      </c>
      <c r="OM27" s="91" t="str">
        <f>IFERROR(IF(AND(#REF!="mas",#REF!=2,#REF!="juniores"),#REF!,""),"")</f>
        <v/>
      </c>
      <c r="ON27" s="75" t="e">
        <f>IF(OM27=#REF!,#REF!,"")</f>
        <v>#REF!</v>
      </c>
      <c r="OO27" s="75" t="e">
        <f>IF(OM27=#REF!,#REF!,"")</f>
        <v>#REF!</v>
      </c>
      <c r="OP27" s="91" t="str">
        <f>IFERROR(IF(AND(OO27="mas",#REF!=2),#REF!,""),"")</f>
        <v/>
      </c>
      <c r="OQ27" s="91" t="str">
        <f>IFERROR(IF(AND(OO27="mas",#REF!=2),#REF!,""),"")</f>
        <v/>
      </c>
      <c r="OR27" s="91" t="str">
        <f>IFERROR(IF(AND(OO27="mas",#REF!=2),#REF!,""),"")</f>
        <v/>
      </c>
      <c r="OS27" s="91" t="str">
        <f>IFERROR(IF(AND(OO27="mas",#REF!=2),#REF!,""),"")</f>
        <v/>
      </c>
      <c r="OT27" s="91" t="str">
        <f>IFERROR(IF(AND(OO27="mas",#REF!=2),#REF!,""),"")</f>
        <v/>
      </c>
      <c r="OU27" s="77" t="str">
        <f>IFERROR(RANK(OT27,OT:OT,0)+ COUNTIF($NZ$15:OT25,OT27),"")</f>
        <v/>
      </c>
      <c r="OW27" s="91" t="str">
        <f>IFERROR(IF(AND(#REF!="fem",#REF!=3,#REF!="juniores"),#REF!,""),"")</f>
        <v/>
      </c>
      <c r="OX27" s="75" t="e">
        <f>IF(OW27=#REF!,#REF!,"")</f>
        <v>#REF!</v>
      </c>
      <c r="OY27" s="75" t="e">
        <f>IF(OW27=#REF!,#REF!,"")</f>
        <v>#REF!</v>
      </c>
      <c r="OZ27" s="91" t="str">
        <f>IFERROR(IF(AND(OY27="fem",#REF!=3),#REF!,""),"")</f>
        <v/>
      </c>
      <c r="PA27" s="91" t="str">
        <f>IFERROR(IF(AND(OY27="fem",#REF!=3),#REF!,""),"")</f>
        <v/>
      </c>
      <c r="PB27" s="91" t="str">
        <f>IFERROR(IF(AND(OY27="fem",#REF!=3),#REF!,""),"")</f>
        <v/>
      </c>
      <c r="PC27" s="91" t="str">
        <f>IFERROR(IF(AND(OY27="fem",#REF!=3),#REF!,""),"")</f>
        <v/>
      </c>
      <c r="PD27" s="91" t="str">
        <f>IFERROR(IF(AND(OY27="fem",#REF!=3),#REF!,""),"")</f>
        <v/>
      </c>
      <c r="PE27" s="77" t="str">
        <f>IFERROR(RANK(PD27,PD:PD,0)+ COUNTIF($NZ$15:PD25,PD27),"")</f>
        <v/>
      </c>
      <c r="PG27" s="91" t="str">
        <f>IFERROR(IF(AND(#REF!="mas",#REF!=3,#REF!="juniores"),#REF!,""),"")</f>
        <v/>
      </c>
      <c r="PH27" s="75" t="e">
        <f>IF(PG27=#REF!,#REF!,"")</f>
        <v>#REF!</v>
      </c>
      <c r="PI27" s="75" t="e">
        <f>IF(PG27=#REF!,#REF!,"")</f>
        <v>#REF!</v>
      </c>
      <c r="PJ27" s="91" t="str">
        <f>IFERROR(IF(AND(PI27="mas",#REF!=3),#REF!,""),"")</f>
        <v/>
      </c>
      <c r="PK27" s="91" t="str">
        <f>IFERROR(IF(AND(PI27="mas",#REF!=3),#REF!,""),"")</f>
        <v/>
      </c>
      <c r="PL27" s="91" t="str">
        <f>IFERROR(IF(AND(PI27="mas",#REF!=3),#REF!,""),"")</f>
        <v/>
      </c>
      <c r="PM27" s="91" t="str">
        <f>IFERROR(IF(AND(PI27="mas",#REF!=3),#REF!,""),"")</f>
        <v/>
      </c>
      <c r="PN27" s="91" t="str">
        <f>IFERROR(IF(AND(PI27="mas",#REF!=3),#REF!,""),"")</f>
        <v/>
      </c>
      <c r="PO27" s="77" t="str">
        <f>IFERROR(RANK(PN27,PN:PN,0)+ COUNTIF($NZ$15:PN25,PN27),"")</f>
        <v/>
      </c>
    </row>
    <row r="28" spans="2:431" s="73" customFormat="1" ht="18.75" customHeight="1" x14ac:dyDescent="0.3">
      <c r="B28" s="74" t="str">
        <f t="shared" si="0"/>
        <v/>
      </c>
      <c r="C28" s="74" t="str">
        <f t="shared" si="1"/>
        <v/>
      </c>
      <c r="D28" s="75" t="str">
        <f t="shared" si="2"/>
        <v/>
      </c>
      <c r="E28" s="76" t="str">
        <f t="shared" si="3"/>
        <v/>
      </c>
      <c r="F28" s="118" t="str">
        <f t="shared" si="4"/>
        <v/>
      </c>
      <c r="G28" s="118" t="str">
        <f t="shared" si="5"/>
        <v/>
      </c>
      <c r="H28" s="118" t="str">
        <f t="shared" si="6"/>
        <v/>
      </c>
      <c r="I28" s="119" t="str">
        <f t="shared" si="7"/>
        <v/>
      </c>
      <c r="J28" s="77">
        <v>12</v>
      </c>
      <c r="K28" s="78"/>
      <c r="L28" s="78"/>
      <c r="M28" s="74" t="str">
        <f t="shared" si="131"/>
        <v/>
      </c>
      <c r="N28" s="74" t="str">
        <f t="shared" si="8"/>
        <v/>
      </c>
      <c r="O28" s="75" t="str">
        <f t="shared" si="9"/>
        <v/>
      </c>
      <c r="P28" s="75" t="str">
        <f t="shared" si="10"/>
        <v/>
      </c>
      <c r="Q28" s="75" t="str">
        <f t="shared" si="155"/>
        <v/>
      </c>
      <c r="R28" s="75" t="str">
        <f t="shared" si="156"/>
        <v/>
      </c>
      <c r="S28" s="75" t="str">
        <f>IFERROR(INDEX(#REF!,MATCH($U28,$IQ$17:$IQ$72,0)),"")</f>
        <v/>
      </c>
      <c r="T28" s="75" t="str">
        <f t="shared" si="11"/>
        <v/>
      </c>
      <c r="U28" s="77">
        <v>12</v>
      </c>
      <c r="V28" s="79"/>
      <c r="X28" s="80" t="str">
        <f t="shared" si="12"/>
        <v/>
      </c>
      <c r="Y28" s="80" t="str">
        <f t="shared" si="13"/>
        <v/>
      </c>
      <c r="Z28" s="76" t="str">
        <f t="shared" si="14"/>
        <v/>
      </c>
      <c r="AA28" s="76" t="str">
        <f t="shared" si="15"/>
        <v/>
      </c>
      <c r="AB28" s="118" t="str">
        <f t="shared" si="16"/>
        <v/>
      </c>
      <c r="AC28" s="118" t="str">
        <f t="shared" si="17"/>
        <v/>
      </c>
      <c r="AD28" s="118" t="str">
        <f t="shared" si="18"/>
        <v/>
      </c>
      <c r="AE28" s="118" t="str">
        <f t="shared" si="19"/>
        <v/>
      </c>
      <c r="AF28" s="77">
        <v>12</v>
      </c>
      <c r="AG28" s="78"/>
      <c r="AH28" s="78"/>
      <c r="AI28" s="80" t="str">
        <f t="shared" si="20"/>
        <v/>
      </c>
      <c r="AJ28" s="80" t="str">
        <f t="shared" si="21"/>
        <v/>
      </c>
      <c r="AK28" s="80" t="str">
        <f t="shared" si="22"/>
        <v/>
      </c>
      <c r="AL28" s="80" t="str">
        <f t="shared" si="23"/>
        <v/>
      </c>
      <c r="AM28" s="80" t="str">
        <f t="shared" si="24"/>
        <v/>
      </c>
      <c r="AN28" s="80" t="str">
        <f t="shared" si="25"/>
        <v/>
      </c>
      <c r="AO28" s="80" t="str">
        <f t="shared" si="154"/>
        <v/>
      </c>
      <c r="AP28" s="80" t="str">
        <f t="shared" si="153"/>
        <v/>
      </c>
      <c r="AQ28" s="77">
        <v>12</v>
      </c>
      <c r="AR28" s="79"/>
      <c r="AT28" s="146" t="str">
        <f t="shared" si="132"/>
        <v/>
      </c>
      <c r="AU28" s="146" t="str">
        <f t="shared" si="133"/>
        <v/>
      </c>
      <c r="AV28" s="146" t="str">
        <f t="shared" si="134"/>
        <v/>
      </c>
      <c r="AW28" s="147" t="str">
        <f t="shared" si="135"/>
        <v/>
      </c>
      <c r="AX28" s="148" t="str">
        <f t="shared" si="136"/>
        <v/>
      </c>
      <c r="AY28" s="148" t="str">
        <f t="shared" si="137"/>
        <v/>
      </c>
      <c r="AZ28" s="148" t="str">
        <f t="shared" si="138"/>
        <v/>
      </c>
      <c r="BA28" s="148" t="str">
        <f t="shared" si="139"/>
        <v/>
      </c>
      <c r="BB28" s="149">
        <v>12</v>
      </c>
      <c r="BC28" s="78"/>
      <c r="BD28" s="78"/>
      <c r="BE28" s="80" t="str">
        <f t="shared" si="140"/>
        <v/>
      </c>
      <c r="BF28" s="80" t="str">
        <f t="shared" si="26"/>
        <v/>
      </c>
      <c r="BG28" s="80" t="str">
        <f t="shared" si="27"/>
        <v/>
      </c>
      <c r="BH28" s="80" t="str">
        <f t="shared" si="28"/>
        <v/>
      </c>
      <c r="BI28" s="80" t="str">
        <f t="shared" si="29"/>
        <v/>
      </c>
      <c r="BJ28" s="80" t="str">
        <f t="shared" si="30"/>
        <v/>
      </c>
      <c r="BK28" s="80" t="str">
        <f t="shared" si="31"/>
        <v/>
      </c>
      <c r="BL28" s="80" t="str">
        <f t="shared" si="32"/>
        <v/>
      </c>
      <c r="BM28" s="77">
        <v>12</v>
      </c>
      <c r="BN28" s="79"/>
      <c r="BP28" s="80" t="str">
        <f t="shared" si="33"/>
        <v/>
      </c>
      <c r="BQ28" s="80" t="str">
        <f t="shared" si="34"/>
        <v/>
      </c>
      <c r="BR28" s="76" t="str">
        <f t="shared" si="35"/>
        <v/>
      </c>
      <c r="BS28" s="76" t="str">
        <f t="shared" si="36"/>
        <v/>
      </c>
      <c r="BT28" s="118" t="str">
        <f t="shared" si="37"/>
        <v/>
      </c>
      <c r="BU28" s="118" t="str">
        <f t="shared" si="38"/>
        <v/>
      </c>
      <c r="BV28" s="118" t="str">
        <f t="shared" si="39"/>
        <v/>
      </c>
      <c r="BW28" s="118" t="str">
        <f t="shared" si="40"/>
        <v/>
      </c>
      <c r="BX28" s="77">
        <v>12</v>
      </c>
      <c r="BY28" s="78"/>
      <c r="BZ28" s="78"/>
      <c r="CA28" s="80" t="str">
        <f t="shared" si="41"/>
        <v/>
      </c>
      <c r="CB28" s="80" t="str">
        <f t="shared" si="42"/>
        <v/>
      </c>
      <c r="CC28" s="80" t="str">
        <f t="shared" si="42"/>
        <v/>
      </c>
      <c r="CD28" s="76" t="str">
        <f t="shared" si="43"/>
        <v/>
      </c>
      <c r="CE28" s="118" t="str">
        <f t="shared" si="44"/>
        <v/>
      </c>
      <c r="CF28" s="118" t="str">
        <f t="shared" si="141"/>
        <v/>
      </c>
      <c r="CG28" s="118" t="str">
        <f t="shared" si="142"/>
        <v/>
      </c>
      <c r="CH28" s="117" t="str">
        <f t="shared" si="143"/>
        <v/>
      </c>
      <c r="CI28" s="77">
        <v>12</v>
      </c>
      <c r="CJ28" s="79"/>
      <c r="CL28" s="80" t="str">
        <f t="shared" si="45"/>
        <v/>
      </c>
      <c r="CM28" s="80" t="str">
        <f t="shared" si="46"/>
        <v/>
      </c>
      <c r="CN28" s="76" t="str">
        <f t="shared" si="47"/>
        <v/>
      </c>
      <c r="CO28" s="76" t="str">
        <f t="shared" si="48"/>
        <v/>
      </c>
      <c r="CP28" s="118" t="str">
        <f t="shared" si="49"/>
        <v/>
      </c>
      <c r="CQ28" s="118" t="str">
        <f t="shared" si="50"/>
        <v/>
      </c>
      <c r="CR28" s="118" t="str">
        <f t="shared" si="51"/>
        <v/>
      </c>
      <c r="CS28" s="118" t="str">
        <f t="shared" si="144"/>
        <v/>
      </c>
      <c r="CT28" s="77">
        <v>12</v>
      </c>
      <c r="CU28" s="78"/>
      <c r="CV28" s="78"/>
      <c r="CW28" s="80" t="str">
        <f t="shared" si="52"/>
        <v/>
      </c>
      <c r="CX28" s="80" t="str">
        <f t="shared" si="53"/>
        <v/>
      </c>
      <c r="CY28" s="76" t="str">
        <f t="shared" si="54"/>
        <v/>
      </c>
      <c r="CZ28" s="76" t="str">
        <f t="shared" si="55"/>
        <v/>
      </c>
      <c r="DA28" s="118" t="str">
        <f t="shared" si="56"/>
        <v/>
      </c>
      <c r="DB28" s="118" t="str">
        <f t="shared" si="57"/>
        <v/>
      </c>
      <c r="DC28" s="118" t="str">
        <f t="shared" si="58"/>
        <v/>
      </c>
      <c r="DD28" s="118" t="str">
        <f t="shared" si="59"/>
        <v/>
      </c>
      <c r="DE28" s="77">
        <v>12</v>
      </c>
      <c r="DF28" s="79"/>
      <c r="DH28" s="115" t="str">
        <f t="shared" si="145"/>
        <v/>
      </c>
      <c r="DI28" s="115" t="str">
        <f t="shared" si="146"/>
        <v/>
      </c>
      <c r="DJ28" s="121" t="str">
        <f t="shared" si="147"/>
        <v/>
      </c>
      <c r="DK28" s="121" t="str">
        <f t="shared" si="148"/>
        <v/>
      </c>
      <c r="DL28" s="117" t="str">
        <f t="shared" si="149"/>
        <v/>
      </c>
      <c r="DM28" s="117" t="str">
        <f t="shared" si="150"/>
        <v/>
      </c>
      <c r="DN28" s="117" t="str">
        <f t="shared" si="151"/>
        <v/>
      </c>
      <c r="DO28" s="117" t="str">
        <f t="shared" si="152"/>
        <v/>
      </c>
      <c r="DP28" s="77">
        <v>12</v>
      </c>
      <c r="DQ28" s="78"/>
      <c r="DR28" s="78"/>
      <c r="DS28" s="115" t="str">
        <f t="shared" si="60"/>
        <v/>
      </c>
      <c r="DT28" s="115" t="str">
        <f t="shared" si="61"/>
        <v/>
      </c>
      <c r="DU28" s="115" t="str">
        <f t="shared" si="62"/>
        <v/>
      </c>
      <c r="DV28" s="115" t="str">
        <f t="shared" si="63"/>
        <v/>
      </c>
      <c r="DW28" s="117" t="str">
        <f t="shared" si="64"/>
        <v/>
      </c>
      <c r="DX28" s="117" t="str">
        <f t="shared" si="65"/>
        <v/>
      </c>
      <c r="DY28" s="117" t="str">
        <f t="shared" si="65"/>
        <v/>
      </c>
      <c r="DZ28" s="117" t="str">
        <f t="shared" si="66"/>
        <v/>
      </c>
      <c r="EA28" s="77">
        <v>12</v>
      </c>
      <c r="EB28" s="79"/>
      <c r="EC28" s="81"/>
      <c r="ED28" s="80" t="str">
        <f t="shared" si="67"/>
        <v/>
      </c>
      <c r="EE28" s="80" t="str">
        <f t="shared" si="68"/>
        <v/>
      </c>
      <c r="EF28" s="80" t="str">
        <f t="shared" si="69"/>
        <v/>
      </c>
      <c r="EG28" s="82" t="str">
        <f t="shared" si="70"/>
        <v/>
      </c>
      <c r="EH28" s="118" t="str">
        <f t="shared" si="71"/>
        <v/>
      </c>
      <c r="EI28" s="118" t="str">
        <f t="shared" si="72"/>
        <v/>
      </c>
      <c r="EJ28" s="118" t="str">
        <f t="shared" si="73"/>
        <v/>
      </c>
      <c r="EK28" s="118" t="str">
        <f t="shared" si="74"/>
        <v/>
      </c>
      <c r="EL28" s="82">
        <v>12</v>
      </c>
      <c r="EM28" s="78"/>
      <c r="EN28" s="78"/>
      <c r="EO28" s="80" t="str">
        <f t="shared" si="75"/>
        <v/>
      </c>
      <c r="EP28" s="80" t="str">
        <f t="shared" si="76"/>
        <v/>
      </c>
      <c r="EQ28" s="80" t="str">
        <f t="shared" si="77"/>
        <v/>
      </c>
      <c r="ER28" s="80" t="str">
        <f t="shared" si="78"/>
        <v/>
      </c>
      <c r="ES28" s="80" t="str">
        <f t="shared" si="79"/>
        <v/>
      </c>
      <c r="ET28" s="80" t="str">
        <f t="shared" si="80"/>
        <v/>
      </c>
      <c r="EU28" s="80" t="str">
        <f t="shared" si="81"/>
        <v/>
      </c>
      <c r="EV28" s="80" t="str">
        <f t="shared" si="82"/>
        <v/>
      </c>
      <c r="EW28" s="77">
        <v>12</v>
      </c>
      <c r="EX28" s="78"/>
      <c r="EY28" s="81"/>
      <c r="EZ28" s="80" t="str">
        <f t="shared" si="83"/>
        <v/>
      </c>
      <c r="FA28" s="80" t="str">
        <f t="shared" si="84"/>
        <v/>
      </c>
      <c r="FB28" s="76" t="str">
        <f t="shared" si="85"/>
        <v/>
      </c>
      <c r="FC28" s="76" t="str">
        <f t="shared" si="86"/>
        <v/>
      </c>
      <c r="FD28" s="118" t="str">
        <f t="shared" si="87"/>
        <v/>
      </c>
      <c r="FE28" s="118" t="str">
        <f t="shared" si="88"/>
        <v/>
      </c>
      <c r="FF28" s="118" t="str">
        <f t="shared" si="89"/>
        <v/>
      </c>
      <c r="FG28" s="118" t="str">
        <f t="shared" si="90"/>
        <v/>
      </c>
      <c r="FH28" s="82">
        <v>12</v>
      </c>
      <c r="FI28" s="78"/>
      <c r="FJ28" s="78"/>
      <c r="FK28" s="80" t="str">
        <f t="shared" si="91"/>
        <v/>
      </c>
      <c r="FL28" s="80" t="str">
        <f t="shared" si="92"/>
        <v/>
      </c>
      <c r="FM28" s="76" t="str">
        <f t="shared" si="93"/>
        <v/>
      </c>
      <c r="FN28" s="76" t="str">
        <f t="shared" si="94"/>
        <v/>
      </c>
      <c r="FO28" s="118" t="str">
        <f t="shared" si="95"/>
        <v/>
      </c>
      <c r="FP28" s="118" t="str">
        <f t="shared" si="96"/>
        <v/>
      </c>
      <c r="FQ28" s="118" t="str">
        <f t="shared" si="97"/>
        <v/>
      </c>
      <c r="FR28" s="118" t="str">
        <f t="shared" si="98"/>
        <v/>
      </c>
      <c r="FS28" s="77">
        <v>12</v>
      </c>
      <c r="FT28" s="78"/>
      <c r="FU28" s="81"/>
      <c r="FV28" s="80" t="str">
        <f t="shared" si="99"/>
        <v/>
      </c>
      <c r="FW28" s="80" t="str">
        <f t="shared" si="100"/>
        <v/>
      </c>
      <c r="FX28" s="80" t="str">
        <f t="shared" si="101"/>
        <v/>
      </c>
      <c r="FY28" s="80" t="str">
        <f t="shared" si="102"/>
        <v/>
      </c>
      <c r="FZ28" s="80" t="str">
        <f t="shared" si="103"/>
        <v/>
      </c>
      <c r="GA28" s="80" t="str">
        <f t="shared" si="104"/>
        <v/>
      </c>
      <c r="GB28" s="80" t="str">
        <f t="shared" si="105"/>
        <v/>
      </c>
      <c r="GC28" s="80" t="str">
        <f t="shared" si="106"/>
        <v/>
      </c>
      <c r="GD28" s="82">
        <v>12</v>
      </c>
      <c r="GE28" s="78"/>
      <c r="GF28" s="78"/>
      <c r="GG28" s="80" t="str">
        <f t="shared" si="107"/>
        <v/>
      </c>
      <c r="GH28" s="80" t="str">
        <f t="shared" si="108"/>
        <v/>
      </c>
      <c r="GI28" s="80" t="str">
        <f t="shared" si="109"/>
        <v/>
      </c>
      <c r="GJ28" s="80" t="str">
        <f t="shared" si="110"/>
        <v/>
      </c>
      <c r="GK28" s="80" t="str">
        <f t="shared" si="111"/>
        <v/>
      </c>
      <c r="GL28" s="80" t="str">
        <f t="shared" si="112"/>
        <v/>
      </c>
      <c r="GM28" s="80" t="str">
        <f t="shared" si="113"/>
        <v/>
      </c>
      <c r="GN28" s="80" t="str">
        <f t="shared" si="114"/>
        <v/>
      </c>
      <c r="GO28" s="77">
        <v>12</v>
      </c>
      <c r="GP28" s="78"/>
      <c r="GQ28" s="81"/>
      <c r="GR28" s="80" t="str">
        <f t="shared" si="115"/>
        <v/>
      </c>
      <c r="GS28" s="80" t="str">
        <f t="shared" si="116"/>
        <v/>
      </c>
      <c r="GT28" s="80" t="str">
        <f t="shared" si="117"/>
        <v/>
      </c>
      <c r="GU28" s="80" t="str">
        <f t="shared" si="118"/>
        <v/>
      </c>
      <c r="GV28" s="80" t="str">
        <f t="shared" si="119"/>
        <v/>
      </c>
      <c r="GW28" s="80" t="str">
        <f t="shared" si="120"/>
        <v/>
      </c>
      <c r="GX28" s="80" t="str">
        <f t="shared" si="121"/>
        <v/>
      </c>
      <c r="GY28" s="80" t="str">
        <f t="shared" si="122"/>
        <v/>
      </c>
      <c r="GZ28" s="82">
        <v>12</v>
      </c>
      <c r="HA28" s="78"/>
      <c r="HB28" s="78"/>
      <c r="HC28" s="80" t="str">
        <f t="shared" si="123"/>
        <v/>
      </c>
      <c r="HD28" s="80" t="str">
        <f t="shared" si="124"/>
        <v/>
      </c>
      <c r="HE28" s="80" t="str">
        <f t="shared" si="125"/>
        <v/>
      </c>
      <c r="HF28" s="80" t="str">
        <f t="shared" si="126"/>
        <v/>
      </c>
      <c r="HG28" s="80" t="str">
        <f t="shared" si="127"/>
        <v/>
      </c>
      <c r="HH28" s="80" t="str">
        <f t="shared" si="128"/>
        <v/>
      </c>
      <c r="HI28" s="80" t="str">
        <f t="shared" si="129"/>
        <v/>
      </c>
      <c r="HJ28" s="80" t="str">
        <f t="shared" si="130"/>
        <v/>
      </c>
      <c r="HK28" s="77">
        <v>12</v>
      </c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90"/>
      <c r="HY28" s="91" t="str">
        <f>IFERROR(IF(AND(#REF!="FEM",#REF!=1,#REF!="infantis"),#REF!,""),"")</f>
        <v/>
      </c>
      <c r="HZ28" s="75" t="e">
        <f>IF($HY28=#REF!,#REF!,"")</f>
        <v>#REF!</v>
      </c>
      <c r="IA28" s="75" t="e">
        <f>IF($HY28=#REF!,#REF!,"")</f>
        <v>#REF!</v>
      </c>
      <c r="IB28" s="75" t="e">
        <f>IF($IA28=#REF!,#REF!,"")</f>
        <v>#REF!</v>
      </c>
      <c r="IC28" s="91" t="str">
        <f>IFERROR(IF(AND($IA28="fem",#REF!=1,#REF!="infantis"),#REF!,""),"")</f>
        <v/>
      </c>
      <c r="ID28" s="91" t="str">
        <f>IFERROR(IF(AND($IA28="fem",#REF!=1,#REF!="infantis"),#REF!,""),"")</f>
        <v/>
      </c>
      <c r="IE28" s="91" t="str">
        <f>IFERROR(IF(AND($IA28="fem",#REF!=1,#REF!="infantis"),#REF!,""),"")</f>
        <v/>
      </c>
      <c r="IF28" s="75" t="e">
        <f>IF($IB28=#REF!,#REF!,"")</f>
        <v>#REF!</v>
      </c>
      <c r="IG28" s="55" t="str">
        <f>IFERROR(RANK(IF28,IF:IF,0)+ COUNTIF($IF$15:IF27,IF28),"")</f>
        <v/>
      </c>
      <c r="II28" s="91" t="str">
        <f>IFERROR(IF(AND(#REF!="mas",#REF!=1,#REF!="infantis"),#REF!,""),"")</f>
        <v/>
      </c>
      <c r="IJ28" s="75" t="e">
        <f>IF($II28=#REF!,#REF!,"")</f>
        <v>#REF!</v>
      </c>
      <c r="IK28" s="75" t="e">
        <f>IF($II28=#REF!,#REF!,"")</f>
        <v>#REF!</v>
      </c>
      <c r="IL28" s="91" t="str">
        <f>IFERROR(IF(AND($IK28="mas",#REF!=1),#REF!,""),"")</f>
        <v/>
      </c>
      <c r="IM28" s="91" t="str">
        <f>IFERROR(IF(AND($IK28="mas",#REF!=1,#REF!="infantis"),#REF!,""),"")</f>
        <v/>
      </c>
      <c r="IN28" s="91" t="str">
        <f>IFERROR(IF(AND($IK28="mas",#REF!=1,#REF!="infantis"),#REF!,""),"")</f>
        <v/>
      </c>
      <c r="IO28" s="91" t="str">
        <f>IFERROR(IF(AND($IK28="mas",#REF!=1,#REF!="infantis"),#REF!,""),"")</f>
        <v/>
      </c>
      <c r="IP28" s="91" t="str">
        <f>IFERROR(IF(AND($IK28="mas",#REF!=1),#REF!,""),"")</f>
        <v/>
      </c>
      <c r="IQ28" s="55" t="str">
        <f>IFERROR(RANK(IP28,IP:IP,0)+ COUNTIF($IQ$11:IQ23,IP28),"")</f>
        <v/>
      </c>
      <c r="IS28" s="91" t="str">
        <f>IFERROR(IF(AND(#REF!="FEM",#REF!=2,#REF!="infantis"),#REF!,""),"")</f>
        <v/>
      </c>
      <c r="IT28" s="75" t="e">
        <f>IF(IS28=#REF!,#REF!,"")</f>
        <v>#REF!</v>
      </c>
      <c r="IU28" s="75" t="e">
        <f>IF(IS28=#REF!,#REF!,"")</f>
        <v>#REF!</v>
      </c>
      <c r="IV28" s="91" t="str">
        <f>IFERROR(IF(AND(IU28="fem",#REF!=2),#REF!,""),"")</f>
        <v/>
      </c>
      <c r="IW28" s="91" t="str">
        <f>IFERROR(IF(AND(IU28="fem",#REF!=2),#REF!,""),"")</f>
        <v/>
      </c>
      <c r="IX28" s="91" t="str">
        <f>IFERROR(IF(AND(IU28="fem",#REF!=2),#REF!,""),"")</f>
        <v/>
      </c>
      <c r="IY28" s="91" t="str">
        <f>IFERROR(IF(AND(IU28="fem",#REF!=2),#REF!,""),"")</f>
        <v/>
      </c>
      <c r="IZ28" s="91" t="str">
        <f>IFERROR(IF(AND(IU28="fem",#REF!=2),#REF!,""),"")</f>
        <v/>
      </c>
      <c r="JA28" s="77" t="str">
        <f>IFERROR(RANK(IZ28,IZ:IZ,0)+ COUNTIF($IZ$15:$IZ27,IZ28),"")</f>
        <v/>
      </c>
      <c r="JC28" s="91" t="str">
        <f>IFERROR(IF(AND(#REF!="mas",#REF!=2,#REF!="infantis"),#REF!,""),"")</f>
        <v/>
      </c>
      <c r="JD28" s="75" t="e">
        <f>IF(JC28=#REF!,#REF!,"")</f>
        <v>#REF!</v>
      </c>
      <c r="JE28" s="75" t="e">
        <f>IF(JC28=#REF!,#REF!,"")</f>
        <v>#REF!</v>
      </c>
      <c r="JF28" s="91" t="str">
        <f>IFERROR(IF(AND(JE28="mas",#REF!=2),#REF!,""),"")</f>
        <v/>
      </c>
      <c r="JG28" s="91" t="str">
        <f>IFERROR(IF(AND(JE28="mas",#REF!=2),#REF!,""),"")</f>
        <v/>
      </c>
      <c r="JH28" s="91" t="str">
        <f>IFERROR(IF(AND(JE28="mas",#REF!=2),#REF!,""),"")</f>
        <v/>
      </c>
      <c r="JI28" s="91" t="str">
        <f>IFERROR(IF(AND(JE28="mas",#REF!=2),#REF!,""),"")</f>
        <v/>
      </c>
      <c r="JJ28" s="91" t="str">
        <f>IFERROR(IF(AND(JE28="mas",#REF!=2),#REF!,""),"")</f>
        <v/>
      </c>
      <c r="JK28" s="77" t="str">
        <f>IFERROR(RANK(JJ28,JJ:JJ,0)+ COUNTIF($JJ$15:$JJ27,JJ28),"")</f>
        <v/>
      </c>
      <c r="JM28" s="53" t="str">
        <f>IFERROR(IF(AND(#REF!="fem",#REF!=3,#REF!="infantis"),#REF!,""),"")</f>
        <v/>
      </c>
      <c r="JN28" s="75" t="e">
        <f>IF($JM28=#REF!,#REF!,"")</f>
        <v>#REF!</v>
      </c>
      <c r="JO28" s="75" t="e">
        <f>IF($JM28=#REF!,#REF!,"")</f>
        <v>#REF!</v>
      </c>
      <c r="JP28" s="75" t="e">
        <f>IF($JO28=#REF!,#REF!,"")</f>
        <v>#REF!</v>
      </c>
      <c r="JQ28" s="75" t="e">
        <f>IF($JP28=#REF!,#REF!,"")</f>
        <v>#REF!</v>
      </c>
      <c r="JR28" s="75" t="e">
        <f>IF($JP28=#REF!,#REF!,"")</f>
        <v>#REF!</v>
      </c>
      <c r="JS28" s="75" t="e">
        <f>IF($JP28=#REF!,#REF!,"")</f>
        <v>#REF!</v>
      </c>
      <c r="JT28" s="75" t="e">
        <f>IF($JP28=#REF!,#REF!,"")</f>
        <v>#REF!</v>
      </c>
      <c r="JU28" s="55" t="str">
        <f>IFERROR(RANK(JT28,JT:JT,0)+ COUNTIF($JT$15:JT27,JT28),"")</f>
        <v/>
      </c>
      <c r="JW28" s="53" t="str">
        <f>IFERROR(IF(AND(#REF!="mas",#REF!=3,#REF!="infantis"),#REF!,""),"")</f>
        <v/>
      </c>
      <c r="JX28" s="54" t="e">
        <f>IF($JW28=#REF!,#REF!,"")</f>
        <v>#REF!</v>
      </c>
      <c r="JY28" s="54" t="e">
        <f>IF($JW28=#REF!,#REF!,"")</f>
        <v>#REF!</v>
      </c>
      <c r="JZ28" s="54" t="e">
        <f>IF($JY28=#REF!,#REF!,"")</f>
        <v>#REF!</v>
      </c>
      <c r="KA28" s="54" t="e">
        <f>IF($JZ28=#REF!,#REF!,"")</f>
        <v>#REF!</v>
      </c>
      <c r="KB28" s="54" t="e">
        <f>IF($JZ28=#REF!,#REF!,"")</f>
        <v>#REF!</v>
      </c>
      <c r="KC28" s="54" t="e">
        <f>IF($JZ28=#REF!,#REF!,"")</f>
        <v>#REF!</v>
      </c>
      <c r="KD28" s="54" t="e">
        <f>IF($JZ28=#REF!,#REF!,"")</f>
        <v>#REF!</v>
      </c>
      <c r="KE28" s="55" t="str">
        <f>IFERROR(RANK(KD28,KD:KD,0)+ COUNTIF($KD$15:KD27,KD28),"")</f>
        <v/>
      </c>
      <c r="KG28" s="91" t="str">
        <f>IFERROR(IF(AND(#REF!="fem",#REF!=1,#REF!="iniciados"),#REF!,""),"")</f>
        <v/>
      </c>
      <c r="KH28" s="75" t="e">
        <f>IF(KG28=#REF!,#REF!,"")</f>
        <v>#REF!</v>
      </c>
      <c r="KI28" s="75" t="e">
        <f>IF(KG28=#REF!,#REF!,"")</f>
        <v>#REF!</v>
      </c>
      <c r="KJ28" s="91" t="str">
        <f>IFERROR(IF(AND(KI28="fem",#REF!=1),#REF!,""),"")</f>
        <v/>
      </c>
      <c r="KK28" s="91" t="str">
        <f>IFERROR(IF(AND(KI28="fem",#REF!=1),#REF!,""),"")</f>
        <v/>
      </c>
      <c r="KL28" s="91" t="str">
        <f>IFERROR(IF(AND(KI28="fem",#REF!=1),#REF!,""),"")</f>
        <v/>
      </c>
      <c r="KM28" s="91" t="str">
        <f>IFERROR(IF(AND(KI28="fem",#REF!=1),#REF!,""),"")</f>
        <v/>
      </c>
      <c r="KN28" s="91" t="str">
        <f>IFERROR(IF(AND(KI28="fem",#REF!=1),#REF!,""),"")</f>
        <v/>
      </c>
      <c r="KO28" s="77" t="str">
        <f>IFERROR(RANK(KN28,KN:KN,0)+ COUNTIF($KN$15:KN27,KN28),"")</f>
        <v/>
      </c>
      <c r="KQ28" s="91" t="str">
        <f>IFERROR(IF(AND(#REF!="mas",#REF!=1,#REF!="iniciados"),#REF!,""),"")</f>
        <v/>
      </c>
      <c r="KR28" s="75" t="e">
        <f>IF(KQ28=#REF!,#REF!,"")</f>
        <v>#REF!</v>
      </c>
      <c r="KS28" s="75" t="e">
        <f>IF(KQ28=#REF!,#REF!,"")</f>
        <v>#REF!</v>
      </c>
      <c r="KT28" s="91" t="str">
        <f>IFERROR(IF(AND(KS28="mas",#REF!=1),#REF!,""),"")</f>
        <v/>
      </c>
      <c r="KU28" s="91" t="str">
        <f>IFERROR(IF(AND(KS28="mas",#REF!=1),#REF!,""),"")</f>
        <v/>
      </c>
      <c r="KV28" s="91" t="str">
        <f>IFERROR(IF(AND(KS28="mas",#REF!=1),#REF!,""),"")</f>
        <v/>
      </c>
      <c r="KW28" s="91" t="str">
        <f>IFERROR(IF(AND(KS28="mas",#REF!=1),#REF!,""),"")</f>
        <v/>
      </c>
      <c r="KX28" s="91" t="str">
        <f>IFERROR(IF(AND(KS28="mas",#REF!=1),#REF!,""),"")</f>
        <v/>
      </c>
      <c r="KY28" s="77" t="str">
        <f>IFERROR(RANK(KX28,KX:KX,0)+ COUNTIF($KX$15:KX27,KX28),"")</f>
        <v/>
      </c>
      <c r="LA28" s="91" t="str">
        <f>IFERROR(IF(AND(#REF!="fem",#REF!=2,#REF!="iniciados"),#REF!,""),"")</f>
        <v/>
      </c>
      <c r="LB28" s="75" t="e">
        <f>IF(LA28=#REF!,#REF!,"")</f>
        <v>#REF!</v>
      </c>
      <c r="LC28" s="75" t="e">
        <f>IF(LA28=#REF!,#REF!,"")</f>
        <v>#REF!</v>
      </c>
      <c r="LD28" s="91" t="str">
        <f>IFERROR(IF(AND(LC28="fem",#REF!=2),#REF!,""),"")</f>
        <v/>
      </c>
      <c r="LE28" s="91" t="str">
        <f>IFERROR(IF(AND(LC28="fem",#REF!=2),#REF!,""),"")</f>
        <v/>
      </c>
      <c r="LF28" s="91" t="str">
        <f>IFERROR(IF(AND(LC28="fem",#REF!=2),#REF!,""),"")</f>
        <v/>
      </c>
      <c r="LG28" s="91" t="str">
        <f>IFERROR(IF(AND(LC28="fem",#REF!=2),#REF!,""),"")</f>
        <v/>
      </c>
      <c r="LH28" s="91" t="str">
        <f>IFERROR(IF(AND(LC28="fem",#REF!=2),#REF!,""),"")</f>
        <v/>
      </c>
      <c r="LI28" s="77" t="str">
        <f>IFERROR(RANK(LH28,LH:LH,0)+ COUNTIF($KX$15:LH27,LH28),"")</f>
        <v/>
      </c>
      <c r="LK28" s="91" t="str">
        <f>IFERROR(IF(AND(#REF!="mas",#REF!=2,#REF!="iniciados"),#REF!,""),"")</f>
        <v/>
      </c>
      <c r="LL28" s="75" t="e">
        <f>IF(LK28=#REF!,#REF!,"")</f>
        <v>#REF!</v>
      </c>
      <c r="LM28" s="75" t="e">
        <f>IF(LK28=#REF!,#REF!,"")</f>
        <v>#REF!</v>
      </c>
      <c r="LN28" s="91" t="str">
        <f>IFERROR(IF(AND(LM28="mas",#REF!=2),#REF!,""),"")</f>
        <v/>
      </c>
      <c r="LO28" s="91" t="str">
        <f>IFERROR(IF(AND(LM28="mas",#REF!=2),#REF!,""),"")</f>
        <v/>
      </c>
      <c r="LP28" s="91" t="str">
        <f>IFERROR(IF(AND(LM28="mas",#REF!=2),#REF!,""),"")</f>
        <v/>
      </c>
      <c r="LQ28" s="91" t="str">
        <f>IFERROR(IF(AND(LM28="mas",#REF!=2),#REF!,""),"")</f>
        <v/>
      </c>
      <c r="LR28" s="91" t="str">
        <f>IFERROR(IF(AND(LM28="mas",#REF!=2),#REF!,""),"")</f>
        <v/>
      </c>
      <c r="LS28" s="77" t="str">
        <f>IFERROR(RANK(LR28,LR:LR,0)+ COUNTIF($LR$15:LR26,LR28),"")</f>
        <v/>
      </c>
      <c r="LU28" s="53" t="str">
        <f>IFERROR(IF(AND(#REF!="fem",#REF!=3,#REF!="iniciados"),#REF!,""),"")</f>
        <v/>
      </c>
      <c r="LV28" s="75" t="e">
        <f>IF(LU28=#REF!,#REF!,"")</f>
        <v>#REF!</v>
      </c>
      <c r="LW28" s="75" t="e">
        <f>IF(LU28=#REF!,#REF!,"")</f>
        <v>#REF!</v>
      </c>
      <c r="LX28" s="53" t="str">
        <f>IFERROR(IF(AND(LW28="fem",#REF!=3),#REF!,""),"")</f>
        <v/>
      </c>
      <c r="LY28" s="91" t="str">
        <f>IFERROR(IF(AND(LW28="fem",#REF!=3),#REF!,""),"")</f>
        <v/>
      </c>
      <c r="LZ28" s="91" t="str">
        <f>IFERROR(IF(AND(LW28="fem",#REF!=3),#REF!,""),"")</f>
        <v/>
      </c>
      <c r="MA28" s="91" t="str">
        <f>IFERROR(IF(AND(LW28="fem",#REF!=3),#REF!,""),"")</f>
        <v/>
      </c>
      <c r="MB28" s="91" t="str">
        <f>IFERROR(IF(AND(LW28="fem",#REF!=3),#REF!,""),"")</f>
        <v/>
      </c>
      <c r="MC28" s="55" t="str">
        <f>IFERROR(RANK(MB28,MB:MB,0)+ COUNTIF($MB$15:MB27,MB28),"")</f>
        <v/>
      </c>
      <c r="ME28" s="91" t="str">
        <f>IFERROR(IF(AND(#REF!="mas",#REF!=3,#REF!="iniciados"),#REF!,""),"")</f>
        <v/>
      </c>
      <c r="MF28" s="75" t="e">
        <f>IF(ME28=#REF!,#REF!,"")</f>
        <v>#REF!</v>
      </c>
      <c r="MG28" s="75" t="e">
        <f>IF(ME28=#REF!,#REF!,"")</f>
        <v>#REF!</v>
      </c>
      <c r="MH28" s="91" t="str">
        <f>IFERROR(IF(AND(MG28="mas",#REF!=3),#REF!,""),"")</f>
        <v/>
      </c>
      <c r="MI28" s="91" t="str">
        <f>IFERROR(IF(AND(MG28="mas",#REF!=3),#REF!,""),"")</f>
        <v/>
      </c>
      <c r="MJ28" s="91" t="str">
        <f>IFERROR(IF(AND(MG28="mas",#REF!=3),#REF!,""),"")</f>
        <v/>
      </c>
      <c r="MK28" s="91" t="str">
        <f>IFERROR(IF(AND(MG28="mas",#REF!=3),#REF!,""),"")</f>
        <v/>
      </c>
      <c r="ML28" s="91" t="str">
        <f>IFERROR(IF(AND(MG28="mas",#REF!=3),#REF!,""),"")</f>
        <v/>
      </c>
      <c r="MM28" s="55" t="str">
        <f>IFERROR(RANK(ML28,ML:ML,0)+ COUNTIF($ML$15:ML27,ML28),"")</f>
        <v/>
      </c>
      <c r="MO28" s="91" t="str">
        <f>IFERROR(IF(AND(#REF!="fem",#REF!=3,#REF!="juvenis"),#REF!,""),"")</f>
        <v/>
      </c>
      <c r="MP28" s="75" t="e">
        <f>IF(MO28=#REF!,#REF!,"")</f>
        <v>#REF!</v>
      </c>
      <c r="MQ28" s="75" t="e">
        <f>IF(MO28=#REF!,#REF!,"")</f>
        <v>#REF!</v>
      </c>
      <c r="MR28" s="91" t="str">
        <f>IFERROR(IF(AND(MQ28="fem",#REF!=3),#REF!,""),"")</f>
        <v/>
      </c>
      <c r="MS28" s="91" t="str">
        <f>IFERROR(IF(AND(MQ28="fem",#REF!=3),#REF!,""),"")</f>
        <v/>
      </c>
      <c r="MT28" s="91" t="str">
        <f>IFERROR(IF(AND(MQ28="fem",#REF!=3),#REF!,""),"")</f>
        <v/>
      </c>
      <c r="MU28" s="91" t="str">
        <f>IFERROR(IF(AND(MQ28="fem",#REF!=3),#REF!,""),"")</f>
        <v/>
      </c>
      <c r="MV28" s="91" t="str">
        <f>IFERROR(IF(AND(MQ28="fem",#REF!=3),#REF!,""),"")</f>
        <v/>
      </c>
      <c r="MW28" s="55" t="str">
        <f>IFERROR(RANK(MV28,MV:MV,0)+ COUNTIF($MV$15:MV27,MV28),"")</f>
        <v/>
      </c>
      <c r="MY28" s="91" t="str">
        <f>IFERROR(IF(AND(#REF!="mas",#REF!=3,#REF!="juvenis"),#REF!,""),"")</f>
        <v/>
      </c>
      <c r="MZ28" s="75" t="e">
        <f>IF(MY28=#REF!,#REF!,"")</f>
        <v>#REF!</v>
      </c>
      <c r="NA28" s="75" t="e">
        <f>IF(MY28=#REF!,#REF!,"")</f>
        <v>#REF!</v>
      </c>
      <c r="NB28" s="91" t="str">
        <f>IFERROR(IF(AND(NA28="mas",#REF!=3),#REF!,""),"")</f>
        <v/>
      </c>
      <c r="NC28" s="91" t="str">
        <f>IFERROR(IF(AND(NA28="mas",#REF!=3),#REF!,""),"")</f>
        <v/>
      </c>
      <c r="ND28" s="91" t="str">
        <f>IFERROR(IF(AND(NA28="mas",#REF!=3),#REF!,""),"")</f>
        <v/>
      </c>
      <c r="NE28" s="91" t="str">
        <f>IFERROR(IF(AND(NA28="mas",#REF!=3),#REF!,""),"")</f>
        <v/>
      </c>
      <c r="NF28" s="91" t="str">
        <f>IFERROR(IF(AND(NA28="mas",#REF!=3),#REF!,""),"")</f>
        <v/>
      </c>
      <c r="NG28" s="55" t="str">
        <f>IFERROR(RANK(NF28,NF:NF,0)+ COUNTIF($NF$15:NF27,NF28),"")</f>
        <v/>
      </c>
      <c r="NI28" s="91" t="str">
        <f>IFERROR(IF(AND(#REF!="fem",#REF!=2,#REF!="juvenis"),#REF!,""),"")</f>
        <v/>
      </c>
      <c r="NJ28" s="75" t="e">
        <f>IF(NI28=#REF!,#REF!,"")</f>
        <v>#REF!</v>
      </c>
      <c r="NK28" s="75" t="e">
        <f>IF(NI28=#REF!,#REF!,"")</f>
        <v>#REF!</v>
      </c>
      <c r="NL28" s="91" t="str">
        <f>IFERROR(IF(AND(NK28="fem",#REF!=2),#REF!,""),"")</f>
        <v/>
      </c>
      <c r="NM28" s="91" t="str">
        <f>IFERROR(IF(AND(NK28="fem",#REF!=2),#REF!,""),"")</f>
        <v/>
      </c>
      <c r="NN28" s="91" t="str">
        <f>IFERROR(IF(AND(NK28="fem",#REF!=2),#REF!,""),"")</f>
        <v/>
      </c>
      <c r="NO28" s="91" t="str">
        <f>IFERROR(IF(AND(NK28="fem",#REF!=2),#REF!,""),"")</f>
        <v/>
      </c>
      <c r="NP28" s="91" t="str">
        <f>IFERROR(IF(AND(NK28="fem",#REF!=2),#REF!,""),"")</f>
        <v/>
      </c>
      <c r="NQ28" s="77" t="str">
        <f>IFERROR(RANK(NP28,NP:NP,0)+ COUNTIF($NP$15:NP27,NP28),"")</f>
        <v/>
      </c>
      <c r="NS28" s="91" t="str">
        <f>IFERROR(IF(AND(#REF!="mas",#REF!=2,#REF!="juvenis"),#REF!,""),"")</f>
        <v/>
      </c>
      <c r="NT28" s="75" t="e">
        <f>IF(NS28=#REF!,#REF!,"")</f>
        <v>#REF!</v>
      </c>
      <c r="NU28" s="75" t="e">
        <f>IF(NS28=#REF!,#REF!,"")</f>
        <v>#REF!</v>
      </c>
      <c r="NV28" s="91" t="str">
        <f>IFERROR(IF(AND(NU28="mas",#REF!=2),#REF!,""),"")</f>
        <v/>
      </c>
      <c r="NW28" s="91" t="str">
        <f>IFERROR(IF(AND(NU28="mas",#REF!=2),#REF!,""),"")</f>
        <v/>
      </c>
      <c r="NX28" s="91" t="str">
        <f>IFERROR(IF(AND(NU28="mas",#REF!=2),#REF!,""),"")</f>
        <v/>
      </c>
      <c r="NY28" s="91" t="str">
        <f>IFERROR(IF(AND(NU28="mas",#REF!=2),#REF!,""),"")</f>
        <v/>
      </c>
      <c r="NZ28" s="91" t="str">
        <f>IFERROR(IF(AND(NU28="mas",#REF!=2),#REF!,""),"")</f>
        <v/>
      </c>
      <c r="OA28" s="55" t="str">
        <f>IFERROR(RANK(NZ28,NZ:NZ,0)+ COUNTIF($NZ$15:NZ27,NZ28),"")</f>
        <v/>
      </c>
      <c r="OC28" s="91" t="str">
        <f>IFERROR(IF(AND(#REF!="fem",#REF!=2,#REF!="juniores"),#REF!,""),"")</f>
        <v/>
      </c>
      <c r="OD28" s="75" t="e">
        <f>IF(OC28=#REF!,#REF!,"")</f>
        <v>#REF!</v>
      </c>
      <c r="OE28" s="75" t="e">
        <f>IF(OC28=#REF!,#REF!,"")</f>
        <v>#REF!</v>
      </c>
      <c r="OF28" s="91" t="str">
        <f>IFERROR(IF(AND(OE28="fem",#REF!=2),#REF!,""),"")</f>
        <v/>
      </c>
      <c r="OG28" s="91" t="str">
        <f>IFERROR(IF(AND(OE28="fem",#REF!=2),#REF!,""),"")</f>
        <v/>
      </c>
      <c r="OH28" s="91" t="str">
        <f>IFERROR(IF(AND(OE28="fem",#REF!=2),#REF!,""),"")</f>
        <v/>
      </c>
      <c r="OI28" s="91" t="str">
        <f>IFERROR(IF(AND(OE28="fem",#REF!=2),#REF!,""),"")</f>
        <v/>
      </c>
      <c r="OJ28" s="91" t="str">
        <f>IFERROR(IF(AND(OE28="fem",#REF!=2),#REF!,""),"")</f>
        <v/>
      </c>
      <c r="OK28" s="77" t="str">
        <f>IFERROR(RANK(OJ28,OJ:OJ,0)+ COUNTIF($NZ$15:OJ26,OJ28),"")</f>
        <v/>
      </c>
      <c r="OM28" s="91" t="str">
        <f>IFERROR(IF(AND(#REF!="mas",#REF!=2,#REF!="juniores"),#REF!,""),"")</f>
        <v/>
      </c>
      <c r="ON28" s="75" t="e">
        <f>IF(OM28=#REF!,#REF!,"")</f>
        <v>#REF!</v>
      </c>
      <c r="OO28" s="75" t="e">
        <f>IF(OM28=#REF!,#REF!,"")</f>
        <v>#REF!</v>
      </c>
      <c r="OP28" s="91" t="str">
        <f>IFERROR(IF(AND(OO28="mas",#REF!=2),#REF!,""),"")</f>
        <v/>
      </c>
      <c r="OQ28" s="91" t="str">
        <f>IFERROR(IF(AND(OO28="mas",#REF!=2),#REF!,""),"")</f>
        <v/>
      </c>
      <c r="OR28" s="91" t="str">
        <f>IFERROR(IF(AND(OO28="mas",#REF!=2),#REF!,""),"")</f>
        <v/>
      </c>
      <c r="OS28" s="91" t="str">
        <f>IFERROR(IF(AND(OO28="mas",#REF!=2),#REF!,""),"")</f>
        <v/>
      </c>
      <c r="OT28" s="91" t="str">
        <f>IFERROR(IF(AND(OO28="mas",#REF!=2),#REF!,""),"")</f>
        <v/>
      </c>
      <c r="OU28" s="77" t="str">
        <f>IFERROR(RANK(OT28,OT:OT,0)+ COUNTIF($NZ$15:OT26,OT28),"")</f>
        <v/>
      </c>
      <c r="OW28" s="91" t="str">
        <f>IFERROR(IF(AND(#REF!="fem",#REF!=3,#REF!="juniores"),#REF!,""),"")</f>
        <v/>
      </c>
      <c r="OX28" s="75" t="e">
        <f>IF(OW28=#REF!,#REF!,"")</f>
        <v>#REF!</v>
      </c>
      <c r="OY28" s="75" t="e">
        <f>IF(OW28=#REF!,#REF!,"")</f>
        <v>#REF!</v>
      </c>
      <c r="OZ28" s="91" t="str">
        <f>IFERROR(IF(AND(OY28="fem",#REF!=3),#REF!,""),"")</f>
        <v/>
      </c>
      <c r="PA28" s="91" t="str">
        <f>IFERROR(IF(AND(OY28="fem",#REF!=3),#REF!,""),"")</f>
        <v/>
      </c>
      <c r="PB28" s="91" t="str">
        <f>IFERROR(IF(AND(OY28="fem",#REF!=3),#REF!,""),"")</f>
        <v/>
      </c>
      <c r="PC28" s="91" t="str">
        <f>IFERROR(IF(AND(OY28="fem",#REF!=3),#REF!,""),"")</f>
        <v/>
      </c>
      <c r="PD28" s="91" t="str">
        <f>IFERROR(IF(AND(OY28="fem",#REF!=3),#REF!,""),"")</f>
        <v/>
      </c>
      <c r="PE28" s="77" t="str">
        <f>IFERROR(RANK(PD28,PD:PD,0)+ COUNTIF($NZ$15:PD26,PD28),"")</f>
        <v/>
      </c>
      <c r="PG28" s="91" t="str">
        <f>IFERROR(IF(AND(#REF!="mas",#REF!=3,#REF!="juniores"),#REF!,""),"")</f>
        <v/>
      </c>
      <c r="PH28" s="75" t="e">
        <f>IF(PG28=#REF!,#REF!,"")</f>
        <v>#REF!</v>
      </c>
      <c r="PI28" s="75" t="e">
        <f>IF(PG28=#REF!,#REF!,"")</f>
        <v>#REF!</v>
      </c>
      <c r="PJ28" s="91" t="str">
        <f>IFERROR(IF(AND(PI28="mas",#REF!=3),#REF!,""),"")</f>
        <v/>
      </c>
      <c r="PK28" s="91" t="str">
        <f>IFERROR(IF(AND(PI28="mas",#REF!=3),#REF!,""),"")</f>
        <v/>
      </c>
      <c r="PL28" s="91" t="str">
        <f>IFERROR(IF(AND(PI28="mas",#REF!=3),#REF!,""),"")</f>
        <v/>
      </c>
      <c r="PM28" s="91" t="str">
        <f>IFERROR(IF(AND(PI28="mas",#REF!=3),#REF!,""),"")</f>
        <v/>
      </c>
      <c r="PN28" s="91" t="str">
        <f>IFERROR(IF(AND(PI28="mas",#REF!=3),#REF!,""),"")</f>
        <v/>
      </c>
      <c r="PO28" s="77" t="str">
        <f>IFERROR(RANK(PN28,PN:PN,0)+ COUNTIF($NZ$15:PN26,PN28),"")</f>
        <v/>
      </c>
    </row>
    <row r="29" spans="2:431" s="73" customFormat="1" ht="18.75" customHeight="1" x14ac:dyDescent="0.3">
      <c r="B29" s="74" t="str">
        <f t="shared" si="0"/>
        <v/>
      </c>
      <c r="C29" s="74" t="str">
        <f t="shared" si="1"/>
        <v/>
      </c>
      <c r="D29" s="75" t="str">
        <f t="shared" si="2"/>
        <v/>
      </c>
      <c r="E29" s="76" t="str">
        <f t="shared" si="3"/>
        <v/>
      </c>
      <c r="F29" s="118" t="str">
        <f t="shared" si="4"/>
        <v/>
      </c>
      <c r="G29" s="118" t="str">
        <f t="shared" si="5"/>
        <v/>
      </c>
      <c r="H29" s="118" t="str">
        <f t="shared" si="6"/>
        <v/>
      </c>
      <c r="I29" s="119" t="str">
        <f t="shared" si="7"/>
        <v/>
      </c>
      <c r="J29" s="77">
        <v>13</v>
      </c>
      <c r="K29" s="78"/>
      <c r="L29" s="78"/>
      <c r="M29" s="74" t="str">
        <f t="shared" si="131"/>
        <v/>
      </c>
      <c r="N29" s="74" t="str">
        <f t="shared" si="8"/>
        <v/>
      </c>
      <c r="O29" s="75" t="str">
        <f t="shared" si="9"/>
        <v/>
      </c>
      <c r="P29" s="75" t="str">
        <f t="shared" si="10"/>
        <v/>
      </c>
      <c r="Q29" s="75" t="str">
        <f t="shared" si="155"/>
        <v/>
      </c>
      <c r="R29" s="75" t="str">
        <f t="shared" si="156"/>
        <v/>
      </c>
      <c r="S29" s="75" t="str">
        <f>IFERROR(INDEX(#REF!,MATCH($U29,$IQ$17:$IQ$72,0)),"")</f>
        <v/>
      </c>
      <c r="T29" s="75" t="str">
        <f t="shared" si="11"/>
        <v/>
      </c>
      <c r="U29" s="77">
        <v>13</v>
      </c>
      <c r="V29" s="79"/>
      <c r="X29" s="80" t="str">
        <f t="shared" si="12"/>
        <v/>
      </c>
      <c r="Y29" s="80" t="str">
        <f t="shared" si="13"/>
        <v/>
      </c>
      <c r="Z29" s="76" t="str">
        <f t="shared" si="14"/>
        <v/>
      </c>
      <c r="AA29" s="76" t="str">
        <f t="shared" si="15"/>
        <v/>
      </c>
      <c r="AB29" s="118" t="str">
        <f t="shared" si="16"/>
        <v/>
      </c>
      <c r="AC29" s="118" t="str">
        <f t="shared" si="17"/>
        <v/>
      </c>
      <c r="AD29" s="118" t="str">
        <f t="shared" si="18"/>
        <v/>
      </c>
      <c r="AE29" s="118" t="str">
        <f t="shared" si="19"/>
        <v/>
      </c>
      <c r="AF29" s="77">
        <v>13</v>
      </c>
      <c r="AG29" s="78"/>
      <c r="AH29" s="78"/>
      <c r="AI29" s="80" t="str">
        <f t="shared" si="20"/>
        <v/>
      </c>
      <c r="AJ29" s="80" t="str">
        <f t="shared" si="21"/>
        <v/>
      </c>
      <c r="AK29" s="80" t="str">
        <f t="shared" si="22"/>
        <v/>
      </c>
      <c r="AL29" s="80" t="str">
        <f t="shared" si="23"/>
        <v/>
      </c>
      <c r="AM29" s="80" t="str">
        <f t="shared" si="24"/>
        <v/>
      </c>
      <c r="AN29" s="80" t="str">
        <f t="shared" si="25"/>
        <v/>
      </c>
      <c r="AO29" s="80" t="str">
        <f t="shared" si="154"/>
        <v/>
      </c>
      <c r="AP29" s="80" t="str">
        <f t="shared" si="153"/>
        <v/>
      </c>
      <c r="AQ29" s="77">
        <v>13</v>
      </c>
      <c r="AR29" s="79"/>
      <c r="AT29" s="146" t="str">
        <f t="shared" si="132"/>
        <v/>
      </c>
      <c r="AU29" s="146" t="str">
        <f t="shared" si="133"/>
        <v/>
      </c>
      <c r="AV29" s="146" t="str">
        <f t="shared" si="134"/>
        <v/>
      </c>
      <c r="AW29" s="147" t="str">
        <f t="shared" si="135"/>
        <v/>
      </c>
      <c r="AX29" s="148" t="str">
        <f t="shared" si="136"/>
        <v/>
      </c>
      <c r="AY29" s="148" t="str">
        <f t="shared" si="137"/>
        <v/>
      </c>
      <c r="AZ29" s="148" t="str">
        <f t="shared" si="138"/>
        <v/>
      </c>
      <c r="BA29" s="148" t="str">
        <f t="shared" si="139"/>
        <v/>
      </c>
      <c r="BB29" s="149">
        <v>13</v>
      </c>
      <c r="BC29" s="78"/>
      <c r="BD29" s="78"/>
      <c r="BE29" s="80" t="str">
        <f t="shared" si="140"/>
        <v/>
      </c>
      <c r="BF29" s="80" t="str">
        <f t="shared" si="26"/>
        <v/>
      </c>
      <c r="BG29" s="80" t="str">
        <f t="shared" si="27"/>
        <v/>
      </c>
      <c r="BH29" s="80" t="str">
        <f t="shared" si="28"/>
        <v/>
      </c>
      <c r="BI29" s="80" t="str">
        <f t="shared" si="29"/>
        <v/>
      </c>
      <c r="BJ29" s="80" t="str">
        <f t="shared" si="30"/>
        <v/>
      </c>
      <c r="BK29" s="80" t="str">
        <f t="shared" si="31"/>
        <v/>
      </c>
      <c r="BL29" s="80" t="str">
        <f t="shared" si="32"/>
        <v/>
      </c>
      <c r="BM29" s="77">
        <v>13</v>
      </c>
      <c r="BN29" s="79"/>
      <c r="BP29" s="80" t="str">
        <f t="shared" si="33"/>
        <v/>
      </c>
      <c r="BQ29" s="80" t="str">
        <f t="shared" si="34"/>
        <v/>
      </c>
      <c r="BR29" s="76" t="str">
        <f t="shared" si="35"/>
        <v/>
      </c>
      <c r="BS29" s="76" t="str">
        <f t="shared" si="36"/>
        <v/>
      </c>
      <c r="BT29" s="118" t="str">
        <f t="shared" si="37"/>
        <v/>
      </c>
      <c r="BU29" s="118" t="str">
        <f t="shared" si="38"/>
        <v/>
      </c>
      <c r="BV29" s="118" t="str">
        <f t="shared" si="39"/>
        <v/>
      </c>
      <c r="BW29" s="118" t="str">
        <f t="shared" si="40"/>
        <v/>
      </c>
      <c r="BX29" s="77">
        <v>13</v>
      </c>
      <c r="BY29" s="78"/>
      <c r="BZ29" s="78"/>
      <c r="CA29" s="80" t="str">
        <f t="shared" si="41"/>
        <v/>
      </c>
      <c r="CB29" s="80" t="str">
        <f t="shared" si="42"/>
        <v/>
      </c>
      <c r="CC29" s="80" t="str">
        <f t="shared" si="42"/>
        <v/>
      </c>
      <c r="CD29" s="76" t="str">
        <f t="shared" si="43"/>
        <v/>
      </c>
      <c r="CE29" s="118" t="str">
        <f t="shared" si="44"/>
        <v/>
      </c>
      <c r="CF29" s="118" t="str">
        <f t="shared" si="141"/>
        <v/>
      </c>
      <c r="CG29" s="118" t="str">
        <f t="shared" si="142"/>
        <v/>
      </c>
      <c r="CH29" s="117" t="str">
        <f t="shared" si="143"/>
        <v/>
      </c>
      <c r="CI29" s="77">
        <v>13</v>
      </c>
      <c r="CJ29" s="79"/>
      <c r="CL29" s="80" t="str">
        <f t="shared" si="45"/>
        <v/>
      </c>
      <c r="CM29" s="80" t="str">
        <f t="shared" si="46"/>
        <v/>
      </c>
      <c r="CN29" s="76" t="str">
        <f t="shared" si="47"/>
        <v/>
      </c>
      <c r="CO29" s="76" t="str">
        <f t="shared" si="48"/>
        <v/>
      </c>
      <c r="CP29" s="118" t="str">
        <f t="shared" si="49"/>
        <v/>
      </c>
      <c r="CQ29" s="118" t="str">
        <f t="shared" si="50"/>
        <v/>
      </c>
      <c r="CR29" s="118" t="str">
        <f t="shared" si="51"/>
        <v/>
      </c>
      <c r="CS29" s="118" t="str">
        <f t="shared" si="144"/>
        <v/>
      </c>
      <c r="CT29" s="77">
        <v>13</v>
      </c>
      <c r="CU29" s="78"/>
      <c r="CV29" s="78"/>
      <c r="CW29" s="80" t="str">
        <f t="shared" si="52"/>
        <v/>
      </c>
      <c r="CX29" s="80" t="str">
        <f t="shared" si="53"/>
        <v/>
      </c>
      <c r="CY29" s="76" t="str">
        <f t="shared" si="54"/>
        <v/>
      </c>
      <c r="CZ29" s="76" t="str">
        <f t="shared" si="55"/>
        <v/>
      </c>
      <c r="DA29" s="118" t="str">
        <f t="shared" si="56"/>
        <v/>
      </c>
      <c r="DB29" s="118" t="str">
        <f t="shared" si="57"/>
        <v/>
      </c>
      <c r="DC29" s="118" t="str">
        <f t="shared" si="58"/>
        <v/>
      </c>
      <c r="DD29" s="118" t="str">
        <f t="shared" si="59"/>
        <v/>
      </c>
      <c r="DE29" s="77">
        <v>13</v>
      </c>
      <c r="DF29" s="79"/>
      <c r="DH29" s="115" t="str">
        <f t="shared" si="145"/>
        <v/>
      </c>
      <c r="DI29" s="115" t="str">
        <f t="shared" si="146"/>
        <v/>
      </c>
      <c r="DJ29" s="121" t="str">
        <f t="shared" si="147"/>
        <v/>
      </c>
      <c r="DK29" s="121" t="str">
        <f t="shared" si="148"/>
        <v/>
      </c>
      <c r="DL29" s="117" t="str">
        <f t="shared" si="149"/>
        <v/>
      </c>
      <c r="DM29" s="117" t="str">
        <f t="shared" si="150"/>
        <v/>
      </c>
      <c r="DN29" s="117" t="str">
        <f t="shared" si="151"/>
        <v/>
      </c>
      <c r="DO29" s="117" t="str">
        <f t="shared" si="152"/>
        <v/>
      </c>
      <c r="DP29" s="77">
        <v>13</v>
      </c>
      <c r="DQ29" s="78"/>
      <c r="DR29" s="78"/>
      <c r="DS29" s="115" t="str">
        <f t="shared" si="60"/>
        <v/>
      </c>
      <c r="DT29" s="115" t="str">
        <f t="shared" si="61"/>
        <v/>
      </c>
      <c r="DU29" s="115" t="str">
        <f t="shared" si="62"/>
        <v/>
      </c>
      <c r="DV29" s="115" t="str">
        <f t="shared" si="63"/>
        <v/>
      </c>
      <c r="DW29" s="117" t="str">
        <f t="shared" si="64"/>
        <v/>
      </c>
      <c r="DX29" s="117" t="str">
        <f t="shared" si="65"/>
        <v/>
      </c>
      <c r="DY29" s="117" t="str">
        <f t="shared" si="65"/>
        <v/>
      </c>
      <c r="DZ29" s="117" t="str">
        <f t="shared" si="66"/>
        <v/>
      </c>
      <c r="EA29" s="77">
        <v>13</v>
      </c>
      <c r="EB29" s="79"/>
      <c r="EC29" s="81"/>
      <c r="ED29" s="80" t="str">
        <f t="shared" si="67"/>
        <v/>
      </c>
      <c r="EE29" s="80" t="str">
        <f t="shared" si="68"/>
        <v/>
      </c>
      <c r="EF29" s="80" t="str">
        <f t="shared" si="69"/>
        <v/>
      </c>
      <c r="EG29" s="82" t="str">
        <f t="shared" si="70"/>
        <v/>
      </c>
      <c r="EH29" s="118" t="str">
        <f t="shared" si="71"/>
        <v/>
      </c>
      <c r="EI29" s="118" t="str">
        <f t="shared" si="72"/>
        <v/>
      </c>
      <c r="EJ29" s="118" t="str">
        <f t="shared" si="73"/>
        <v/>
      </c>
      <c r="EK29" s="118" t="str">
        <f t="shared" si="74"/>
        <v/>
      </c>
      <c r="EL29" s="82">
        <v>13</v>
      </c>
      <c r="EM29" s="78"/>
      <c r="EN29" s="78"/>
      <c r="EO29" s="80" t="str">
        <f t="shared" si="75"/>
        <v/>
      </c>
      <c r="EP29" s="80" t="str">
        <f t="shared" si="76"/>
        <v/>
      </c>
      <c r="EQ29" s="80" t="str">
        <f t="shared" si="77"/>
        <v/>
      </c>
      <c r="ER29" s="80" t="str">
        <f t="shared" si="78"/>
        <v/>
      </c>
      <c r="ES29" s="80" t="str">
        <f t="shared" si="79"/>
        <v/>
      </c>
      <c r="ET29" s="80" t="str">
        <f t="shared" si="80"/>
        <v/>
      </c>
      <c r="EU29" s="80" t="str">
        <f t="shared" si="81"/>
        <v/>
      </c>
      <c r="EV29" s="80" t="str">
        <f t="shared" si="82"/>
        <v/>
      </c>
      <c r="EW29" s="77">
        <v>13</v>
      </c>
      <c r="EX29" s="78"/>
      <c r="EY29" s="81"/>
      <c r="EZ29" s="80" t="str">
        <f t="shared" si="83"/>
        <v/>
      </c>
      <c r="FA29" s="80" t="str">
        <f t="shared" si="84"/>
        <v/>
      </c>
      <c r="FB29" s="76" t="str">
        <f t="shared" si="85"/>
        <v/>
      </c>
      <c r="FC29" s="76" t="str">
        <f t="shared" si="86"/>
        <v/>
      </c>
      <c r="FD29" s="118" t="str">
        <f t="shared" si="87"/>
        <v/>
      </c>
      <c r="FE29" s="118" t="str">
        <f t="shared" si="88"/>
        <v/>
      </c>
      <c r="FF29" s="118" t="str">
        <f t="shared" si="89"/>
        <v/>
      </c>
      <c r="FG29" s="118" t="str">
        <f t="shared" si="90"/>
        <v/>
      </c>
      <c r="FH29" s="82">
        <v>13</v>
      </c>
      <c r="FI29" s="78"/>
      <c r="FJ29" s="78"/>
      <c r="FK29" s="80" t="str">
        <f t="shared" si="91"/>
        <v/>
      </c>
      <c r="FL29" s="80" t="str">
        <f t="shared" si="92"/>
        <v/>
      </c>
      <c r="FM29" s="76" t="str">
        <f t="shared" si="93"/>
        <v/>
      </c>
      <c r="FN29" s="76" t="str">
        <f t="shared" si="94"/>
        <v/>
      </c>
      <c r="FO29" s="118" t="str">
        <f t="shared" si="95"/>
        <v/>
      </c>
      <c r="FP29" s="118" t="str">
        <f t="shared" si="96"/>
        <v/>
      </c>
      <c r="FQ29" s="118" t="str">
        <f t="shared" si="97"/>
        <v/>
      </c>
      <c r="FR29" s="118" t="str">
        <f t="shared" si="98"/>
        <v/>
      </c>
      <c r="FS29" s="77">
        <v>13</v>
      </c>
      <c r="FT29" s="78"/>
      <c r="FU29" s="81"/>
      <c r="FV29" s="80" t="str">
        <f t="shared" si="99"/>
        <v/>
      </c>
      <c r="FW29" s="80" t="str">
        <f t="shared" si="100"/>
        <v/>
      </c>
      <c r="FX29" s="80" t="str">
        <f t="shared" si="101"/>
        <v/>
      </c>
      <c r="FY29" s="80" t="str">
        <f t="shared" si="102"/>
        <v/>
      </c>
      <c r="FZ29" s="80" t="str">
        <f t="shared" si="103"/>
        <v/>
      </c>
      <c r="GA29" s="80" t="str">
        <f t="shared" si="104"/>
        <v/>
      </c>
      <c r="GB29" s="80" t="str">
        <f t="shared" si="105"/>
        <v/>
      </c>
      <c r="GC29" s="80" t="str">
        <f t="shared" si="106"/>
        <v/>
      </c>
      <c r="GD29" s="82">
        <v>13</v>
      </c>
      <c r="GE29" s="78"/>
      <c r="GF29" s="78"/>
      <c r="GG29" s="80" t="str">
        <f t="shared" si="107"/>
        <v/>
      </c>
      <c r="GH29" s="80" t="str">
        <f t="shared" si="108"/>
        <v/>
      </c>
      <c r="GI29" s="80" t="str">
        <f t="shared" si="109"/>
        <v/>
      </c>
      <c r="GJ29" s="80" t="str">
        <f t="shared" si="110"/>
        <v/>
      </c>
      <c r="GK29" s="80" t="str">
        <f t="shared" si="111"/>
        <v/>
      </c>
      <c r="GL29" s="80" t="str">
        <f t="shared" si="112"/>
        <v/>
      </c>
      <c r="GM29" s="80" t="str">
        <f t="shared" si="113"/>
        <v/>
      </c>
      <c r="GN29" s="80" t="str">
        <f t="shared" si="114"/>
        <v/>
      </c>
      <c r="GO29" s="77">
        <v>13</v>
      </c>
      <c r="GP29" s="78"/>
      <c r="GQ29" s="81"/>
      <c r="GR29" s="80" t="str">
        <f t="shared" si="115"/>
        <v/>
      </c>
      <c r="GS29" s="80" t="str">
        <f t="shared" si="116"/>
        <v/>
      </c>
      <c r="GT29" s="80" t="str">
        <f t="shared" si="117"/>
        <v/>
      </c>
      <c r="GU29" s="80" t="str">
        <f t="shared" si="118"/>
        <v/>
      </c>
      <c r="GV29" s="80" t="str">
        <f t="shared" si="119"/>
        <v/>
      </c>
      <c r="GW29" s="80" t="str">
        <f t="shared" si="120"/>
        <v/>
      </c>
      <c r="GX29" s="80" t="str">
        <f t="shared" si="121"/>
        <v/>
      </c>
      <c r="GY29" s="80" t="str">
        <f t="shared" si="122"/>
        <v/>
      </c>
      <c r="GZ29" s="82">
        <v>13</v>
      </c>
      <c r="HA29" s="78"/>
      <c r="HB29" s="78"/>
      <c r="HC29" s="80" t="str">
        <f t="shared" si="123"/>
        <v/>
      </c>
      <c r="HD29" s="80" t="str">
        <f t="shared" si="124"/>
        <v/>
      </c>
      <c r="HE29" s="80" t="str">
        <f t="shared" si="125"/>
        <v/>
      </c>
      <c r="HF29" s="80" t="str">
        <f t="shared" si="126"/>
        <v/>
      </c>
      <c r="HG29" s="80" t="str">
        <f t="shared" si="127"/>
        <v/>
      </c>
      <c r="HH29" s="80" t="str">
        <f t="shared" si="128"/>
        <v/>
      </c>
      <c r="HI29" s="80" t="str">
        <f t="shared" si="129"/>
        <v/>
      </c>
      <c r="HJ29" s="80" t="str">
        <f t="shared" si="130"/>
        <v/>
      </c>
      <c r="HK29" s="77">
        <v>13</v>
      </c>
      <c r="HL29" s="78"/>
      <c r="HM29" s="78"/>
      <c r="HN29" s="78"/>
      <c r="HO29" s="78"/>
      <c r="HP29" s="78"/>
      <c r="HQ29" s="78"/>
      <c r="HR29" s="78"/>
      <c r="HS29" s="78"/>
      <c r="HT29" s="78"/>
      <c r="HU29" s="78"/>
      <c r="HV29" s="78"/>
      <c r="HW29" s="78"/>
      <c r="HX29" s="90"/>
      <c r="HY29" s="91" t="str">
        <f>IFERROR(IF(AND(#REF!="FEM",#REF!=1,#REF!="infantis"),#REF!,""),"")</f>
        <v/>
      </c>
      <c r="HZ29" s="75" t="e">
        <f>IF($HY29=#REF!,#REF!,"")</f>
        <v>#REF!</v>
      </c>
      <c r="IA29" s="75" t="e">
        <f>IF($HY29=#REF!,#REF!,"")</f>
        <v>#REF!</v>
      </c>
      <c r="IB29" s="75" t="e">
        <f>IF($IA29=#REF!,#REF!,"")</f>
        <v>#REF!</v>
      </c>
      <c r="IC29" s="91" t="str">
        <f>IFERROR(IF(AND($IA29="fem",#REF!=1,#REF!="infantis"),#REF!,""),"")</f>
        <v/>
      </c>
      <c r="ID29" s="91" t="str">
        <f>IFERROR(IF(AND($IA29="fem",#REF!=1,#REF!="infantis"),#REF!,""),"")</f>
        <v/>
      </c>
      <c r="IE29" s="91" t="str">
        <f>IFERROR(IF(AND($IA29="fem",#REF!=1,#REF!="infantis"),#REF!,""),"")</f>
        <v/>
      </c>
      <c r="IF29" s="75" t="e">
        <f>IF($IB29=#REF!,#REF!,"")</f>
        <v>#REF!</v>
      </c>
      <c r="IG29" s="55" t="str">
        <f>IFERROR(RANK(IF29,IF:IF,0)+ COUNTIF($IF$15:IF28,IF29),"")</f>
        <v/>
      </c>
      <c r="II29" s="91" t="str">
        <f>IFERROR(IF(AND(#REF!="mas",#REF!=1,#REF!="infantis"),#REF!,""),"")</f>
        <v/>
      </c>
      <c r="IJ29" s="75" t="e">
        <f>IF($II29=#REF!,#REF!,"")</f>
        <v>#REF!</v>
      </c>
      <c r="IK29" s="75" t="e">
        <f>IF($II29=#REF!,#REF!,"")</f>
        <v>#REF!</v>
      </c>
      <c r="IL29" s="91" t="str">
        <f>IFERROR(IF(AND($IK29="mas",#REF!=1),#REF!,""),"")</f>
        <v/>
      </c>
      <c r="IM29" s="91" t="str">
        <f>IFERROR(IF(AND($IK29="mas",#REF!=1,#REF!="infantis"),#REF!,""),"")</f>
        <v/>
      </c>
      <c r="IN29" s="91" t="str">
        <f>IFERROR(IF(AND($IK29="mas",#REF!=1,#REF!="infantis"),#REF!,""),"")</f>
        <v/>
      </c>
      <c r="IO29" s="91" t="str">
        <f>IFERROR(IF(AND($IK29="mas",#REF!=1,#REF!="infantis"),#REF!,""),"")</f>
        <v/>
      </c>
      <c r="IP29" s="91" t="str">
        <f>IFERROR(IF(AND($IK29="mas",#REF!=1),#REF!,""),"")</f>
        <v/>
      </c>
      <c r="IQ29" s="55" t="str">
        <f>IFERROR(RANK(IP29,IP:IP,0)+ COUNTIF($IQ$11:IQ24,IP29),"")</f>
        <v/>
      </c>
      <c r="IS29" s="91" t="str">
        <f>IFERROR(IF(AND(#REF!="FEM",#REF!=2,#REF!="infantis"),#REF!,""),"")</f>
        <v/>
      </c>
      <c r="IT29" s="75" t="e">
        <f>IF(IS29=#REF!,#REF!,"")</f>
        <v>#REF!</v>
      </c>
      <c r="IU29" s="75" t="e">
        <f>IF(IS29=#REF!,#REF!,"")</f>
        <v>#REF!</v>
      </c>
      <c r="IV29" s="91" t="str">
        <f>IFERROR(IF(AND(IU29="fem",#REF!=2),#REF!,""),"")</f>
        <v/>
      </c>
      <c r="IW29" s="91" t="str">
        <f>IFERROR(IF(AND(IU29="fem",#REF!=2),#REF!,""),"")</f>
        <v/>
      </c>
      <c r="IX29" s="91" t="str">
        <f>IFERROR(IF(AND(IU29="fem",#REF!=2),#REF!,""),"")</f>
        <v/>
      </c>
      <c r="IY29" s="91" t="str">
        <f>IFERROR(IF(AND(IU29="fem",#REF!=2),#REF!,""),"")</f>
        <v/>
      </c>
      <c r="IZ29" s="91" t="str">
        <f>IFERROR(IF(AND(IU29="fem",#REF!=2),#REF!,""),"")</f>
        <v/>
      </c>
      <c r="JA29" s="77" t="str">
        <f>IFERROR(RANK(IZ29,IZ:IZ,0)+ COUNTIF($IZ$15:$IZ28,IZ29),"")</f>
        <v/>
      </c>
      <c r="JC29" s="91" t="str">
        <f>IFERROR(IF(AND(#REF!="mas",#REF!=2,#REF!="infantis"),#REF!,""),"")</f>
        <v/>
      </c>
      <c r="JD29" s="75" t="e">
        <f>IF(JC29=#REF!,#REF!,"")</f>
        <v>#REF!</v>
      </c>
      <c r="JE29" s="75" t="e">
        <f>IF(JC29=#REF!,#REF!,"")</f>
        <v>#REF!</v>
      </c>
      <c r="JF29" s="91" t="str">
        <f>IFERROR(IF(AND(JE29="mas",#REF!=2),#REF!,""),"")</f>
        <v/>
      </c>
      <c r="JG29" s="91" t="str">
        <f>IFERROR(IF(AND(JE29="mas",#REF!=2),#REF!,""),"")</f>
        <v/>
      </c>
      <c r="JH29" s="91" t="str">
        <f>IFERROR(IF(AND(JE29="mas",#REF!=2),#REF!,""),"")</f>
        <v/>
      </c>
      <c r="JI29" s="91" t="str">
        <f>IFERROR(IF(AND(JE29="mas",#REF!=2),#REF!,""),"")</f>
        <v/>
      </c>
      <c r="JJ29" s="91" t="str">
        <f>IFERROR(IF(AND(JE29="mas",#REF!=2),#REF!,""),"")</f>
        <v/>
      </c>
      <c r="JK29" s="77" t="str">
        <f>IFERROR(RANK(JJ29,JJ:JJ,0)+ COUNTIF($JJ$15:$JJ28,JJ29),"")</f>
        <v/>
      </c>
      <c r="JM29" s="53" t="str">
        <f>IFERROR(IF(AND(#REF!="fem",#REF!=3,#REF!="infantis"),#REF!,""),"")</f>
        <v/>
      </c>
      <c r="JN29" s="75" t="e">
        <f>IF($JM29=#REF!,#REF!,"")</f>
        <v>#REF!</v>
      </c>
      <c r="JO29" s="75" t="e">
        <f>IF($JM29=#REF!,#REF!,"")</f>
        <v>#REF!</v>
      </c>
      <c r="JP29" s="75" t="e">
        <f>IF($JO29=#REF!,#REF!,"")</f>
        <v>#REF!</v>
      </c>
      <c r="JQ29" s="75" t="e">
        <f>IF($JP29=#REF!,#REF!,"")</f>
        <v>#REF!</v>
      </c>
      <c r="JR29" s="75" t="e">
        <f>IF($JP29=#REF!,#REF!,"")</f>
        <v>#REF!</v>
      </c>
      <c r="JS29" s="75" t="e">
        <f>IF($JP29=#REF!,#REF!,"")</f>
        <v>#REF!</v>
      </c>
      <c r="JT29" s="75" t="e">
        <f>IF($JP29=#REF!,#REF!,"")</f>
        <v>#REF!</v>
      </c>
      <c r="JU29" s="55" t="str">
        <f>IFERROR(RANK(JT29,JT:JT,0)+ COUNTIF($JT$15:JT28,JT29),"")</f>
        <v/>
      </c>
      <c r="JW29" s="53" t="str">
        <f>IFERROR(IF(AND(#REF!="mas",#REF!=3,#REF!="infantis"),#REF!,""),"")</f>
        <v/>
      </c>
      <c r="JX29" s="54" t="e">
        <f>IF($JW29=#REF!,#REF!,"")</f>
        <v>#REF!</v>
      </c>
      <c r="JY29" s="54" t="e">
        <f>IF($JW29=#REF!,#REF!,"")</f>
        <v>#REF!</v>
      </c>
      <c r="JZ29" s="54" t="e">
        <f>IF($JY29=#REF!,#REF!,"")</f>
        <v>#REF!</v>
      </c>
      <c r="KA29" s="54" t="e">
        <f>IF($JZ29=#REF!,#REF!,"")</f>
        <v>#REF!</v>
      </c>
      <c r="KB29" s="54" t="e">
        <f>IF($JZ29=#REF!,#REF!,"")</f>
        <v>#REF!</v>
      </c>
      <c r="KC29" s="54" t="e">
        <f>IF($JZ29=#REF!,#REF!,"")</f>
        <v>#REF!</v>
      </c>
      <c r="KD29" s="54" t="e">
        <f>IF($JZ29=#REF!,#REF!,"")</f>
        <v>#REF!</v>
      </c>
      <c r="KE29" s="55" t="str">
        <f>IFERROR(RANK(KD29,KD:KD,0)+ COUNTIF($KD$15:KD28,KD29),"")</f>
        <v/>
      </c>
      <c r="KG29" s="91" t="str">
        <f>IFERROR(IF(AND(#REF!="fem",#REF!=1,#REF!="iniciados"),#REF!,""),"")</f>
        <v/>
      </c>
      <c r="KH29" s="75" t="e">
        <f>IF(KG29=#REF!,#REF!,"")</f>
        <v>#REF!</v>
      </c>
      <c r="KI29" s="75" t="e">
        <f>IF(KG29=#REF!,#REF!,"")</f>
        <v>#REF!</v>
      </c>
      <c r="KJ29" s="91" t="str">
        <f>IFERROR(IF(AND(KI29="fem",#REF!=1),#REF!,""),"")</f>
        <v/>
      </c>
      <c r="KK29" s="91" t="str">
        <f>IFERROR(IF(AND(KI29="fem",#REF!=1),#REF!,""),"")</f>
        <v/>
      </c>
      <c r="KL29" s="91" t="str">
        <f>IFERROR(IF(AND(KI29="fem",#REF!=1),#REF!,""),"")</f>
        <v/>
      </c>
      <c r="KM29" s="91" t="str">
        <f>IFERROR(IF(AND(KI29="fem",#REF!=1),#REF!,""),"")</f>
        <v/>
      </c>
      <c r="KN29" s="91" t="str">
        <f>IFERROR(IF(AND(KI29="fem",#REF!=1),#REF!,""),"")</f>
        <v/>
      </c>
      <c r="KO29" s="77" t="str">
        <f>IFERROR(RANK(KN29,KN:KN,0)+ COUNTIF($KN$15:KN28,KN29),"")</f>
        <v/>
      </c>
      <c r="KQ29" s="91" t="str">
        <f>IFERROR(IF(AND(#REF!="mas",#REF!=1,#REF!="iniciados"),#REF!,""),"")</f>
        <v/>
      </c>
      <c r="KR29" s="75" t="e">
        <f>IF(KQ29=#REF!,#REF!,"")</f>
        <v>#REF!</v>
      </c>
      <c r="KS29" s="75" t="e">
        <f>IF(KQ29=#REF!,#REF!,"")</f>
        <v>#REF!</v>
      </c>
      <c r="KT29" s="91" t="str">
        <f>IFERROR(IF(AND(KS29="mas",#REF!=1),#REF!,""),"")</f>
        <v/>
      </c>
      <c r="KU29" s="91" t="str">
        <f>IFERROR(IF(AND(KS29="mas",#REF!=1),#REF!,""),"")</f>
        <v/>
      </c>
      <c r="KV29" s="91" t="str">
        <f>IFERROR(IF(AND(KS29="mas",#REF!=1),#REF!,""),"")</f>
        <v/>
      </c>
      <c r="KW29" s="91" t="str">
        <f>IFERROR(IF(AND(KS29="mas",#REF!=1),#REF!,""),"")</f>
        <v/>
      </c>
      <c r="KX29" s="91" t="str">
        <f>IFERROR(IF(AND(KS29="mas",#REF!=1),#REF!,""),"")</f>
        <v/>
      </c>
      <c r="KY29" s="77" t="str">
        <f>IFERROR(RANK(KX29,KX:KX,0)+ COUNTIF($KX$15:KX28,KX29),"")</f>
        <v/>
      </c>
      <c r="LA29" s="91" t="str">
        <f>IFERROR(IF(AND(#REF!="fem",#REF!=2,#REF!="iniciados"),#REF!,""),"")</f>
        <v/>
      </c>
      <c r="LB29" s="75" t="e">
        <f>IF(LA29=#REF!,#REF!,"")</f>
        <v>#REF!</v>
      </c>
      <c r="LC29" s="75" t="e">
        <f>IF(LA29=#REF!,#REF!,"")</f>
        <v>#REF!</v>
      </c>
      <c r="LD29" s="91" t="str">
        <f>IFERROR(IF(AND(LC29="fem",#REF!=2),#REF!,""),"")</f>
        <v/>
      </c>
      <c r="LE29" s="91" t="str">
        <f>IFERROR(IF(AND(LC29="fem",#REF!=2),#REF!,""),"")</f>
        <v/>
      </c>
      <c r="LF29" s="91" t="str">
        <f>IFERROR(IF(AND(LC29="fem",#REF!=2),#REF!,""),"")</f>
        <v/>
      </c>
      <c r="LG29" s="91" t="str">
        <f>IFERROR(IF(AND(LC29="fem",#REF!=2),#REF!,""),"")</f>
        <v/>
      </c>
      <c r="LH29" s="91" t="str">
        <f>IFERROR(IF(AND(LC29="fem",#REF!=2),#REF!,""),"")</f>
        <v/>
      </c>
      <c r="LI29" s="77" t="str">
        <f>IFERROR(RANK(LH29,LH:LH,0)+ COUNTIF($KX$15:LH28,LH29),"")</f>
        <v/>
      </c>
      <c r="LK29" s="91" t="str">
        <f>IFERROR(IF(AND(#REF!="mas",#REF!=2,#REF!="iniciados"),#REF!,""),"")</f>
        <v/>
      </c>
      <c r="LL29" s="75" t="e">
        <f>IF(LK29=#REF!,#REF!,"")</f>
        <v>#REF!</v>
      </c>
      <c r="LM29" s="75" t="e">
        <f>IF(LK29=#REF!,#REF!,"")</f>
        <v>#REF!</v>
      </c>
      <c r="LN29" s="91" t="str">
        <f>IFERROR(IF(AND(LM29="mas",#REF!=2),#REF!,""),"")</f>
        <v/>
      </c>
      <c r="LO29" s="91" t="str">
        <f>IFERROR(IF(AND(LM29="mas",#REF!=2),#REF!,""),"")</f>
        <v/>
      </c>
      <c r="LP29" s="91" t="str">
        <f>IFERROR(IF(AND(LM29="mas",#REF!=2),#REF!,""),"")</f>
        <v/>
      </c>
      <c r="LQ29" s="91" t="str">
        <f>IFERROR(IF(AND(LM29="mas",#REF!=2),#REF!,""),"")</f>
        <v/>
      </c>
      <c r="LR29" s="91" t="str">
        <f>IFERROR(IF(AND(LM29="mas",#REF!=2),#REF!,""),"")</f>
        <v/>
      </c>
      <c r="LS29" s="77" t="str">
        <f>IFERROR(RANK(LR29,LR:LR,0)+ COUNTIF($LR$15:LR27,LR29),"")</f>
        <v/>
      </c>
      <c r="LU29" s="53" t="str">
        <f>IFERROR(IF(AND(#REF!="fem",#REF!=3,#REF!="iniciados"),#REF!,""),"")</f>
        <v/>
      </c>
      <c r="LV29" s="75" t="e">
        <f>IF(LU29=#REF!,#REF!,"")</f>
        <v>#REF!</v>
      </c>
      <c r="LW29" s="75" t="e">
        <f>IF(LU29=#REF!,#REF!,"")</f>
        <v>#REF!</v>
      </c>
      <c r="LX29" s="53" t="str">
        <f>IFERROR(IF(AND(LW29="fem",#REF!=3),#REF!,""),"")</f>
        <v/>
      </c>
      <c r="LY29" s="91" t="str">
        <f>IFERROR(IF(AND(LW29="fem",#REF!=3),#REF!,""),"")</f>
        <v/>
      </c>
      <c r="LZ29" s="91" t="str">
        <f>IFERROR(IF(AND(LW29="fem",#REF!=3),#REF!,""),"")</f>
        <v/>
      </c>
      <c r="MA29" s="91" t="str">
        <f>IFERROR(IF(AND(LW29="fem",#REF!=3),#REF!,""),"")</f>
        <v/>
      </c>
      <c r="MB29" s="91" t="str">
        <f>IFERROR(IF(AND(LW29="fem",#REF!=3),#REF!,""),"")</f>
        <v/>
      </c>
      <c r="MC29" s="55" t="str">
        <f>IFERROR(RANK(MB29,MB:MB,0)+ COUNTIF($MB$15:MB28,MB29),"")</f>
        <v/>
      </c>
      <c r="ME29" s="91" t="str">
        <f>IFERROR(IF(AND(#REF!="mas",#REF!=3,#REF!="iniciados"),#REF!,""),"")</f>
        <v/>
      </c>
      <c r="MF29" s="75" t="e">
        <f>IF(ME29=#REF!,#REF!,"")</f>
        <v>#REF!</v>
      </c>
      <c r="MG29" s="75" t="e">
        <f>IF(ME29=#REF!,#REF!,"")</f>
        <v>#REF!</v>
      </c>
      <c r="MH29" s="91" t="str">
        <f>IFERROR(IF(AND(MG29="mas",#REF!=3),#REF!,""),"")</f>
        <v/>
      </c>
      <c r="MI29" s="91" t="str">
        <f>IFERROR(IF(AND(MG29="mas",#REF!=3),#REF!,""),"")</f>
        <v/>
      </c>
      <c r="MJ29" s="91" t="str">
        <f>IFERROR(IF(AND(MG29="mas",#REF!=3),#REF!,""),"")</f>
        <v/>
      </c>
      <c r="MK29" s="91" t="str">
        <f>IFERROR(IF(AND(MG29="mas",#REF!=3),#REF!,""),"")</f>
        <v/>
      </c>
      <c r="ML29" s="91" t="str">
        <f>IFERROR(IF(AND(MG29="mas",#REF!=3),#REF!,""),"")</f>
        <v/>
      </c>
      <c r="MM29" s="55" t="str">
        <f>IFERROR(RANK(ML29,ML:ML,0)+ COUNTIF($ML$15:ML28,ML29),"")</f>
        <v/>
      </c>
      <c r="MO29" s="91" t="str">
        <f>IFERROR(IF(AND(#REF!="fem",#REF!=3,#REF!="juvenis"),#REF!,""),"")</f>
        <v/>
      </c>
      <c r="MP29" s="75" t="e">
        <f>IF(MO29=#REF!,#REF!,"")</f>
        <v>#REF!</v>
      </c>
      <c r="MQ29" s="75" t="e">
        <f>IF(MO29=#REF!,#REF!,"")</f>
        <v>#REF!</v>
      </c>
      <c r="MR29" s="91" t="str">
        <f>IFERROR(IF(AND(MQ29="fem",#REF!=3),#REF!,""),"")</f>
        <v/>
      </c>
      <c r="MS29" s="91" t="str">
        <f>IFERROR(IF(AND(MQ29="fem",#REF!=3),#REF!,""),"")</f>
        <v/>
      </c>
      <c r="MT29" s="91" t="str">
        <f>IFERROR(IF(AND(MQ29="fem",#REF!=3),#REF!,""),"")</f>
        <v/>
      </c>
      <c r="MU29" s="91" t="str">
        <f>IFERROR(IF(AND(MQ29="fem",#REF!=3),#REF!,""),"")</f>
        <v/>
      </c>
      <c r="MV29" s="91" t="str">
        <f>IFERROR(IF(AND(MQ29="fem",#REF!=3),#REF!,""),"")</f>
        <v/>
      </c>
      <c r="MW29" s="55" t="str">
        <f>IFERROR(RANK(MV29,MV:MV,0)+ COUNTIF($MV$15:MV28,MV29),"")</f>
        <v/>
      </c>
      <c r="MY29" s="91" t="str">
        <f>IFERROR(IF(AND(#REF!="mas",#REF!=3,#REF!="juvenis"),#REF!,""),"")</f>
        <v/>
      </c>
      <c r="MZ29" s="75" t="e">
        <f>IF(MY29=#REF!,#REF!,"")</f>
        <v>#REF!</v>
      </c>
      <c r="NA29" s="75" t="e">
        <f>IF(MY29=#REF!,#REF!,"")</f>
        <v>#REF!</v>
      </c>
      <c r="NB29" s="91" t="str">
        <f>IFERROR(IF(AND(NA29="mas",#REF!=3),#REF!,""),"")</f>
        <v/>
      </c>
      <c r="NC29" s="91" t="str">
        <f>IFERROR(IF(AND(NA29="mas",#REF!=3),#REF!,""),"")</f>
        <v/>
      </c>
      <c r="ND29" s="91" t="str">
        <f>IFERROR(IF(AND(NA29="mas",#REF!=3),#REF!,""),"")</f>
        <v/>
      </c>
      <c r="NE29" s="91" t="str">
        <f>IFERROR(IF(AND(NA29="mas",#REF!=3),#REF!,""),"")</f>
        <v/>
      </c>
      <c r="NF29" s="91" t="str">
        <f>IFERROR(IF(AND(NA29="mas",#REF!=3),#REF!,""),"")</f>
        <v/>
      </c>
      <c r="NG29" s="55" t="str">
        <f>IFERROR(RANK(NF29,NF:NF,0)+ COUNTIF($NF$15:NF28,NF29),"")</f>
        <v/>
      </c>
      <c r="NI29" s="91" t="str">
        <f>IFERROR(IF(AND(#REF!="fem",#REF!=2,#REF!="juvenis"),#REF!,""),"")</f>
        <v/>
      </c>
      <c r="NJ29" s="75" t="e">
        <f>IF(NI29=#REF!,#REF!,"")</f>
        <v>#REF!</v>
      </c>
      <c r="NK29" s="75" t="e">
        <f>IF(NI29=#REF!,#REF!,"")</f>
        <v>#REF!</v>
      </c>
      <c r="NL29" s="91" t="str">
        <f>IFERROR(IF(AND(NK29="fem",#REF!=2),#REF!,""),"")</f>
        <v/>
      </c>
      <c r="NM29" s="91" t="str">
        <f>IFERROR(IF(AND(NK29="fem",#REF!=2),#REF!,""),"")</f>
        <v/>
      </c>
      <c r="NN29" s="91" t="str">
        <f>IFERROR(IF(AND(NK29="fem",#REF!=2),#REF!,""),"")</f>
        <v/>
      </c>
      <c r="NO29" s="91" t="str">
        <f>IFERROR(IF(AND(NK29="fem",#REF!=2),#REF!,""),"")</f>
        <v/>
      </c>
      <c r="NP29" s="91" t="str">
        <f>IFERROR(IF(AND(NK29="fem",#REF!=2),#REF!,""),"")</f>
        <v/>
      </c>
      <c r="NQ29" s="77" t="str">
        <f>IFERROR(RANK(NP29,NP:NP,0)+ COUNTIF($NP$15:NP28,NP29),"")</f>
        <v/>
      </c>
      <c r="NS29" s="91" t="str">
        <f>IFERROR(IF(AND(#REF!="mas",#REF!=2,#REF!="juvenis"),#REF!,""),"")</f>
        <v/>
      </c>
      <c r="NT29" s="75" t="e">
        <f>IF(NS29=#REF!,#REF!,"")</f>
        <v>#REF!</v>
      </c>
      <c r="NU29" s="75" t="e">
        <f>IF(NS29=#REF!,#REF!,"")</f>
        <v>#REF!</v>
      </c>
      <c r="NV29" s="91" t="str">
        <f>IFERROR(IF(AND(NU29="mas",#REF!=2),#REF!,""),"")</f>
        <v/>
      </c>
      <c r="NW29" s="91" t="str">
        <f>IFERROR(IF(AND(NU29="mas",#REF!=2),#REF!,""),"")</f>
        <v/>
      </c>
      <c r="NX29" s="91" t="str">
        <f>IFERROR(IF(AND(NU29="mas",#REF!=2),#REF!,""),"")</f>
        <v/>
      </c>
      <c r="NY29" s="91" t="str">
        <f>IFERROR(IF(AND(NU29="mas",#REF!=2),#REF!,""),"")</f>
        <v/>
      </c>
      <c r="NZ29" s="91" t="str">
        <f>IFERROR(IF(AND(NU29="mas",#REF!=2),#REF!,""),"")</f>
        <v/>
      </c>
      <c r="OA29" s="55" t="str">
        <f>IFERROR(RANK(NZ29,NZ:NZ,0)+ COUNTIF($NZ$15:NZ28,NZ29),"")</f>
        <v/>
      </c>
      <c r="OC29" s="91" t="str">
        <f>IFERROR(IF(AND(#REF!="fem",#REF!=2,#REF!="juniores"),#REF!,""),"")</f>
        <v/>
      </c>
      <c r="OD29" s="75" t="e">
        <f>IF(OC29=#REF!,#REF!,"")</f>
        <v>#REF!</v>
      </c>
      <c r="OE29" s="75" t="e">
        <f>IF(OC29=#REF!,#REF!,"")</f>
        <v>#REF!</v>
      </c>
      <c r="OF29" s="91" t="str">
        <f>IFERROR(IF(AND(OE29="fem",#REF!=2),#REF!,""),"")</f>
        <v/>
      </c>
      <c r="OG29" s="91" t="str">
        <f>IFERROR(IF(AND(OE29="fem",#REF!=2),#REF!,""),"")</f>
        <v/>
      </c>
      <c r="OH29" s="91" t="str">
        <f>IFERROR(IF(AND(OE29="fem",#REF!=2),#REF!,""),"")</f>
        <v/>
      </c>
      <c r="OI29" s="91" t="str">
        <f>IFERROR(IF(AND(OE29="fem",#REF!=2),#REF!,""),"")</f>
        <v/>
      </c>
      <c r="OJ29" s="91" t="str">
        <f>IFERROR(IF(AND(OE29="fem",#REF!=2),#REF!,""),"")</f>
        <v/>
      </c>
      <c r="OK29" s="77" t="str">
        <f>IFERROR(RANK(OJ29,OJ:OJ,0)+ COUNTIF($NZ$15:OJ27,OJ29),"")</f>
        <v/>
      </c>
      <c r="OM29" s="91" t="str">
        <f>IFERROR(IF(AND(#REF!="mas",#REF!=2,#REF!="juniores"),#REF!,""),"")</f>
        <v/>
      </c>
      <c r="ON29" s="75" t="e">
        <f>IF(OM29=#REF!,#REF!,"")</f>
        <v>#REF!</v>
      </c>
      <c r="OO29" s="75" t="e">
        <f>IF(OM29=#REF!,#REF!,"")</f>
        <v>#REF!</v>
      </c>
      <c r="OP29" s="91" t="str">
        <f>IFERROR(IF(AND(OO29="mas",#REF!=2),#REF!,""),"")</f>
        <v/>
      </c>
      <c r="OQ29" s="91" t="str">
        <f>IFERROR(IF(AND(OO29="mas",#REF!=2),#REF!,""),"")</f>
        <v/>
      </c>
      <c r="OR29" s="91" t="str">
        <f>IFERROR(IF(AND(OO29="mas",#REF!=2),#REF!,""),"")</f>
        <v/>
      </c>
      <c r="OS29" s="91" t="str">
        <f>IFERROR(IF(AND(OO29="mas",#REF!=2),#REF!,""),"")</f>
        <v/>
      </c>
      <c r="OT29" s="91" t="str">
        <f>IFERROR(IF(AND(OO29="mas",#REF!=2),#REF!,""),"")</f>
        <v/>
      </c>
      <c r="OU29" s="77" t="str">
        <f>IFERROR(RANK(OT29,OT:OT,0)+ COUNTIF($NZ$15:OT27,OT29),"")</f>
        <v/>
      </c>
      <c r="OW29" s="91" t="str">
        <f>IFERROR(IF(AND(#REF!="fem",#REF!=3,#REF!="juniores"),#REF!,""),"")</f>
        <v/>
      </c>
      <c r="OX29" s="75" t="e">
        <f>IF(OW29=#REF!,#REF!,"")</f>
        <v>#REF!</v>
      </c>
      <c r="OY29" s="75" t="e">
        <f>IF(OW29=#REF!,#REF!,"")</f>
        <v>#REF!</v>
      </c>
      <c r="OZ29" s="91" t="str">
        <f>IFERROR(IF(AND(OY29="fem",#REF!=3),#REF!,""),"")</f>
        <v/>
      </c>
      <c r="PA29" s="91" t="str">
        <f>IFERROR(IF(AND(OY29="fem",#REF!=3),#REF!,""),"")</f>
        <v/>
      </c>
      <c r="PB29" s="91" t="str">
        <f>IFERROR(IF(AND(OY29="fem",#REF!=3),#REF!,""),"")</f>
        <v/>
      </c>
      <c r="PC29" s="91" t="str">
        <f>IFERROR(IF(AND(OY29="fem",#REF!=3),#REF!,""),"")</f>
        <v/>
      </c>
      <c r="PD29" s="91" t="str">
        <f>IFERROR(IF(AND(OY29="fem",#REF!=3),#REF!,""),"")</f>
        <v/>
      </c>
      <c r="PE29" s="77" t="str">
        <f>IFERROR(RANK(PD29,PD:PD,0)+ COUNTIF($NZ$15:PD27,PD29),"")</f>
        <v/>
      </c>
      <c r="PG29" s="91" t="str">
        <f>IFERROR(IF(AND(#REF!="mas",#REF!=3,#REF!="juniores"),#REF!,""),"")</f>
        <v/>
      </c>
      <c r="PH29" s="75" t="e">
        <f>IF(PG29=#REF!,#REF!,"")</f>
        <v>#REF!</v>
      </c>
      <c r="PI29" s="75" t="e">
        <f>IF(PG29=#REF!,#REF!,"")</f>
        <v>#REF!</v>
      </c>
      <c r="PJ29" s="91" t="str">
        <f>IFERROR(IF(AND(PI29="mas",#REF!=3),#REF!,""),"")</f>
        <v/>
      </c>
      <c r="PK29" s="91" t="str">
        <f>IFERROR(IF(AND(PI29="mas",#REF!=3),#REF!,""),"")</f>
        <v/>
      </c>
      <c r="PL29" s="91" t="str">
        <f>IFERROR(IF(AND(PI29="mas",#REF!=3),#REF!,""),"")</f>
        <v/>
      </c>
      <c r="PM29" s="91" t="str">
        <f>IFERROR(IF(AND(PI29="mas",#REF!=3),#REF!,""),"")</f>
        <v/>
      </c>
      <c r="PN29" s="91" t="str">
        <f>IFERROR(IF(AND(PI29="mas",#REF!=3),#REF!,""),"")</f>
        <v/>
      </c>
      <c r="PO29" s="77" t="str">
        <f>IFERROR(RANK(PN29,PN:PN,0)+ COUNTIF($NZ$15:PN27,PN29),"")</f>
        <v/>
      </c>
    </row>
    <row r="30" spans="2:431" s="73" customFormat="1" ht="18.75" customHeight="1" x14ac:dyDescent="0.3">
      <c r="B30" s="74" t="str">
        <f t="shared" si="0"/>
        <v/>
      </c>
      <c r="C30" s="74" t="str">
        <f t="shared" si="1"/>
        <v/>
      </c>
      <c r="D30" s="75" t="str">
        <f t="shared" si="2"/>
        <v/>
      </c>
      <c r="E30" s="76" t="str">
        <f t="shared" si="3"/>
        <v/>
      </c>
      <c r="F30" s="118" t="str">
        <f t="shared" si="4"/>
        <v/>
      </c>
      <c r="G30" s="118" t="str">
        <f t="shared" si="5"/>
        <v/>
      </c>
      <c r="H30" s="118" t="str">
        <f t="shared" si="6"/>
        <v/>
      </c>
      <c r="I30" s="119" t="str">
        <f t="shared" si="7"/>
        <v/>
      </c>
      <c r="J30" s="77">
        <v>14</v>
      </c>
      <c r="K30" s="78"/>
      <c r="L30" s="78"/>
      <c r="M30" s="74" t="str">
        <f t="shared" si="131"/>
        <v/>
      </c>
      <c r="N30" s="74" t="str">
        <f t="shared" si="8"/>
        <v/>
      </c>
      <c r="O30" s="75" t="str">
        <f t="shared" si="9"/>
        <v/>
      </c>
      <c r="P30" s="75" t="str">
        <f t="shared" si="10"/>
        <v/>
      </c>
      <c r="Q30" s="75" t="str">
        <f t="shared" si="155"/>
        <v/>
      </c>
      <c r="R30" s="75" t="str">
        <f t="shared" si="156"/>
        <v/>
      </c>
      <c r="S30" s="75" t="str">
        <f>IFERROR(INDEX(#REF!,MATCH($U30,$IQ$17:$IQ$72,0)),"")</f>
        <v/>
      </c>
      <c r="T30" s="75" t="str">
        <f t="shared" si="11"/>
        <v/>
      </c>
      <c r="U30" s="77">
        <v>14</v>
      </c>
      <c r="V30" s="79"/>
      <c r="X30" s="80" t="str">
        <f t="shared" si="12"/>
        <v/>
      </c>
      <c r="Y30" s="80" t="str">
        <f t="shared" si="13"/>
        <v/>
      </c>
      <c r="Z30" s="76" t="str">
        <f t="shared" si="14"/>
        <v/>
      </c>
      <c r="AA30" s="76" t="str">
        <f t="shared" si="15"/>
        <v/>
      </c>
      <c r="AB30" s="118" t="str">
        <f t="shared" si="16"/>
        <v/>
      </c>
      <c r="AC30" s="118" t="str">
        <f t="shared" si="17"/>
        <v/>
      </c>
      <c r="AD30" s="118" t="str">
        <f t="shared" si="18"/>
        <v/>
      </c>
      <c r="AE30" s="118" t="str">
        <f t="shared" si="19"/>
        <v/>
      </c>
      <c r="AF30" s="77">
        <v>14</v>
      </c>
      <c r="AG30" s="78"/>
      <c r="AH30" s="78"/>
      <c r="AI30" s="80" t="str">
        <f t="shared" si="20"/>
        <v/>
      </c>
      <c r="AJ30" s="80" t="str">
        <f t="shared" si="21"/>
        <v/>
      </c>
      <c r="AK30" s="80" t="str">
        <f t="shared" si="22"/>
        <v/>
      </c>
      <c r="AL30" s="80" t="str">
        <f t="shared" si="23"/>
        <v/>
      </c>
      <c r="AM30" s="80" t="str">
        <f t="shared" si="24"/>
        <v/>
      </c>
      <c r="AN30" s="80" t="str">
        <f t="shared" si="25"/>
        <v/>
      </c>
      <c r="AO30" s="80" t="str">
        <f t="shared" si="154"/>
        <v/>
      </c>
      <c r="AP30" s="80" t="str">
        <f t="shared" si="153"/>
        <v/>
      </c>
      <c r="AQ30" s="77">
        <v>14</v>
      </c>
      <c r="AR30" s="79"/>
      <c r="AT30" s="146" t="str">
        <f t="shared" si="132"/>
        <v/>
      </c>
      <c r="AU30" s="146" t="str">
        <f t="shared" si="133"/>
        <v/>
      </c>
      <c r="AV30" s="146" t="str">
        <f t="shared" si="134"/>
        <v/>
      </c>
      <c r="AW30" s="147" t="str">
        <f t="shared" si="135"/>
        <v/>
      </c>
      <c r="AX30" s="148" t="str">
        <f t="shared" si="136"/>
        <v/>
      </c>
      <c r="AY30" s="148" t="str">
        <f t="shared" si="137"/>
        <v/>
      </c>
      <c r="AZ30" s="148" t="str">
        <f t="shared" si="138"/>
        <v/>
      </c>
      <c r="BA30" s="148" t="str">
        <f t="shared" si="139"/>
        <v/>
      </c>
      <c r="BB30" s="149">
        <v>14</v>
      </c>
      <c r="BC30" s="78"/>
      <c r="BD30" s="78"/>
      <c r="BE30" s="80" t="str">
        <f t="shared" si="140"/>
        <v/>
      </c>
      <c r="BF30" s="80" t="str">
        <f t="shared" si="26"/>
        <v/>
      </c>
      <c r="BG30" s="80" t="str">
        <f t="shared" si="27"/>
        <v/>
      </c>
      <c r="BH30" s="80" t="str">
        <f t="shared" si="28"/>
        <v/>
      </c>
      <c r="BI30" s="80" t="str">
        <f t="shared" si="29"/>
        <v/>
      </c>
      <c r="BJ30" s="80" t="str">
        <f t="shared" si="30"/>
        <v/>
      </c>
      <c r="BK30" s="80" t="str">
        <f t="shared" si="31"/>
        <v/>
      </c>
      <c r="BL30" s="80" t="str">
        <f t="shared" si="32"/>
        <v/>
      </c>
      <c r="BM30" s="77">
        <v>14</v>
      </c>
      <c r="BN30" s="79"/>
      <c r="BP30" s="80" t="str">
        <f t="shared" si="33"/>
        <v/>
      </c>
      <c r="BQ30" s="80" t="str">
        <f t="shared" si="34"/>
        <v/>
      </c>
      <c r="BR30" s="76" t="str">
        <f t="shared" si="35"/>
        <v/>
      </c>
      <c r="BS30" s="76" t="str">
        <f t="shared" si="36"/>
        <v/>
      </c>
      <c r="BT30" s="118" t="str">
        <f t="shared" si="37"/>
        <v/>
      </c>
      <c r="BU30" s="118" t="str">
        <f t="shared" si="38"/>
        <v/>
      </c>
      <c r="BV30" s="118" t="str">
        <f t="shared" si="39"/>
        <v/>
      </c>
      <c r="BW30" s="118" t="str">
        <f t="shared" si="40"/>
        <v/>
      </c>
      <c r="BX30" s="77">
        <v>14</v>
      </c>
      <c r="BY30" s="78"/>
      <c r="BZ30" s="78"/>
      <c r="CA30" s="80" t="str">
        <f t="shared" si="41"/>
        <v/>
      </c>
      <c r="CB30" s="80" t="str">
        <f t="shared" si="42"/>
        <v/>
      </c>
      <c r="CC30" s="80" t="str">
        <f t="shared" si="42"/>
        <v/>
      </c>
      <c r="CD30" s="76" t="str">
        <f t="shared" si="43"/>
        <v/>
      </c>
      <c r="CE30" s="118" t="str">
        <f t="shared" si="44"/>
        <v/>
      </c>
      <c r="CF30" s="118" t="str">
        <f t="shared" si="141"/>
        <v/>
      </c>
      <c r="CG30" s="118" t="str">
        <f t="shared" si="142"/>
        <v/>
      </c>
      <c r="CH30" s="117" t="str">
        <f t="shared" si="143"/>
        <v/>
      </c>
      <c r="CI30" s="77">
        <v>14</v>
      </c>
      <c r="CJ30" s="79"/>
      <c r="CL30" s="80" t="str">
        <f t="shared" si="45"/>
        <v/>
      </c>
      <c r="CM30" s="80" t="str">
        <f t="shared" si="46"/>
        <v/>
      </c>
      <c r="CN30" s="76" t="str">
        <f t="shared" si="47"/>
        <v/>
      </c>
      <c r="CO30" s="76" t="str">
        <f t="shared" si="48"/>
        <v/>
      </c>
      <c r="CP30" s="118" t="str">
        <f t="shared" si="49"/>
        <v/>
      </c>
      <c r="CQ30" s="118" t="str">
        <f t="shared" si="50"/>
        <v/>
      </c>
      <c r="CR30" s="118" t="str">
        <f t="shared" si="51"/>
        <v/>
      </c>
      <c r="CS30" s="118" t="str">
        <f t="shared" si="144"/>
        <v/>
      </c>
      <c r="CT30" s="77">
        <v>14</v>
      </c>
      <c r="CU30" s="78"/>
      <c r="CV30" s="78"/>
      <c r="CW30" s="80" t="str">
        <f t="shared" si="52"/>
        <v/>
      </c>
      <c r="CX30" s="80" t="str">
        <f t="shared" si="53"/>
        <v/>
      </c>
      <c r="CY30" s="76" t="str">
        <f t="shared" si="54"/>
        <v/>
      </c>
      <c r="CZ30" s="76" t="str">
        <f t="shared" si="55"/>
        <v/>
      </c>
      <c r="DA30" s="118" t="str">
        <f t="shared" si="56"/>
        <v/>
      </c>
      <c r="DB30" s="118" t="str">
        <f t="shared" si="57"/>
        <v/>
      </c>
      <c r="DC30" s="118" t="str">
        <f t="shared" si="58"/>
        <v/>
      </c>
      <c r="DD30" s="118" t="str">
        <f t="shared" si="59"/>
        <v/>
      </c>
      <c r="DE30" s="77">
        <v>14</v>
      </c>
      <c r="DF30" s="79"/>
      <c r="DH30" s="115" t="str">
        <f t="shared" si="145"/>
        <v/>
      </c>
      <c r="DI30" s="115" t="str">
        <f t="shared" si="146"/>
        <v/>
      </c>
      <c r="DJ30" s="121" t="str">
        <f t="shared" si="147"/>
        <v/>
      </c>
      <c r="DK30" s="121" t="str">
        <f t="shared" si="148"/>
        <v/>
      </c>
      <c r="DL30" s="117" t="str">
        <f t="shared" si="149"/>
        <v/>
      </c>
      <c r="DM30" s="117" t="str">
        <f t="shared" si="150"/>
        <v/>
      </c>
      <c r="DN30" s="117" t="str">
        <f t="shared" si="151"/>
        <v/>
      </c>
      <c r="DO30" s="117" t="str">
        <f t="shared" si="152"/>
        <v/>
      </c>
      <c r="DP30" s="77">
        <v>14</v>
      </c>
      <c r="DQ30" s="78"/>
      <c r="DR30" s="78"/>
      <c r="DS30" s="115" t="str">
        <f t="shared" si="60"/>
        <v/>
      </c>
      <c r="DT30" s="115" t="str">
        <f t="shared" si="61"/>
        <v/>
      </c>
      <c r="DU30" s="115" t="str">
        <f t="shared" si="62"/>
        <v/>
      </c>
      <c r="DV30" s="115" t="str">
        <f t="shared" si="63"/>
        <v/>
      </c>
      <c r="DW30" s="117" t="str">
        <f t="shared" si="64"/>
        <v/>
      </c>
      <c r="DX30" s="117" t="str">
        <f t="shared" si="65"/>
        <v/>
      </c>
      <c r="DY30" s="117" t="str">
        <f t="shared" si="65"/>
        <v/>
      </c>
      <c r="DZ30" s="117" t="str">
        <f t="shared" si="66"/>
        <v/>
      </c>
      <c r="EA30" s="77">
        <v>14</v>
      </c>
      <c r="EB30" s="79"/>
      <c r="EC30" s="81"/>
      <c r="ED30" s="80" t="str">
        <f t="shared" si="67"/>
        <v/>
      </c>
      <c r="EE30" s="80" t="str">
        <f t="shared" si="68"/>
        <v/>
      </c>
      <c r="EF30" s="80" t="str">
        <f t="shared" si="69"/>
        <v/>
      </c>
      <c r="EG30" s="82" t="str">
        <f t="shared" si="70"/>
        <v/>
      </c>
      <c r="EH30" s="118" t="str">
        <f t="shared" si="71"/>
        <v/>
      </c>
      <c r="EI30" s="118" t="str">
        <f t="shared" si="72"/>
        <v/>
      </c>
      <c r="EJ30" s="118" t="str">
        <f t="shared" si="73"/>
        <v/>
      </c>
      <c r="EK30" s="118" t="str">
        <f t="shared" si="74"/>
        <v/>
      </c>
      <c r="EL30" s="82">
        <v>14</v>
      </c>
      <c r="EM30" s="78"/>
      <c r="EN30" s="78"/>
      <c r="EO30" s="80" t="str">
        <f t="shared" si="75"/>
        <v/>
      </c>
      <c r="EP30" s="80" t="str">
        <f t="shared" si="76"/>
        <v/>
      </c>
      <c r="EQ30" s="80" t="str">
        <f t="shared" si="77"/>
        <v/>
      </c>
      <c r="ER30" s="80" t="str">
        <f t="shared" si="78"/>
        <v/>
      </c>
      <c r="ES30" s="80" t="str">
        <f t="shared" si="79"/>
        <v/>
      </c>
      <c r="ET30" s="80" t="str">
        <f t="shared" si="80"/>
        <v/>
      </c>
      <c r="EU30" s="80" t="str">
        <f t="shared" si="81"/>
        <v/>
      </c>
      <c r="EV30" s="80" t="str">
        <f t="shared" si="82"/>
        <v/>
      </c>
      <c r="EW30" s="77">
        <v>14</v>
      </c>
      <c r="EX30" s="78"/>
      <c r="EY30" s="81"/>
      <c r="EZ30" s="80" t="str">
        <f t="shared" si="83"/>
        <v/>
      </c>
      <c r="FA30" s="80" t="str">
        <f t="shared" si="84"/>
        <v/>
      </c>
      <c r="FB30" s="76" t="str">
        <f t="shared" si="85"/>
        <v/>
      </c>
      <c r="FC30" s="76" t="str">
        <f t="shared" si="86"/>
        <v/>
      </c>
      <c r="FD30" s="118" t="str">
        <f t="shared" si="87"/>
        <v/>
      </c>
      <c r="FE30" s="118" t="str">
        <f t="shared" si="88"/>
        <v/>
      </c>
      <c r="FF30" s="118" t="str">
        <f t="shared" si="89"/>
        <v/>
      </c>
      <c r="FG30" s="118" t="str">
        <f t="shared" si="90"/>
        <v/>
      </c>
      <c r="FH30" s="82">
        <v>14</v>
      </c>
      <c r="FI30" s="78"/>
      <c r="FJ30" s="78"/>
      <c r="FK30" s="80" t="str">
        <f t="shared" si="91"/>
        <v/>
      </c>
      <c r="FL30" s="80" t="str">
        <f t="shared" si="92"/>
        <v/>
      </c>
      <c r="FM30" s="76" t="str">
        <f t="shared" si="93"/>
        <v/>
      </c>
      <c r="FN30" s="76" t="str">
        <f t="shared" si="94"/>
        <v/>
      </c>
      <c r="FO30" s="118" t="str">
        <f t="shared" si="95"/>
        <v/>
      </c>
      <c r="FP30" s="118" t="str">
        <f t="shared" si="96"/>
        <v/>
      </c>
      <c r="FQ30" s="118" t="str">
        <f t="shared" si="97"/>
        <v/>
      </c>
      <c r="FR30" s="118" t="str">
        <f t="shared" si="98"/>
        <v/>
      </c>
      <c r="FS30" s="77">
        <v>14</v>
      </c>
      <c r="FT30" s="78"/>
      <c r="FU30" s="81"/>
      <c r="FV30" s="80" t="str">
        <f t="shared" si="99"/>
        <v/>
      </c>
      <c r="FW30" s="80" t="str">
        <f t="shared" si="100"/>
        <v/>
      </c>
      <c r="FX30" s="80" t="str">
        <f t="shared" si="101"/>
        <v/>
      </c>
      <c r="FY30" s="80" t="str">
        <f t="shared" si="102"/>
        <v/>
      </c>
      <c r="FZ30" s="80" t="str">
        <f t="shared" si="103"/>
        <v/>
      </c>
      <c r="GA30" s="80" t="str">
        <f t="shared" si="104"/>
        <v/>
      </c>
      <c r="GB30" s="80" t="str">
        <f t="shared" si="105"/>
        <v/>
      </c>
      <c r="GC30" s="80" t="str">
        <f t="shared" si="106"/>
        <v/>
      </c>
      <c r="GD30" s="82">
        <v>14</v>
      </c>
      <c r="GE30" s="78"/>
      <c r="GF30" s="78"/>
      <c r="GG30" s="80" t="str">
        <f t="shared" si="107"/>
        <v/>
      </c>
      <c r="GH30" s="80" t="str">
        <f t="shared" si="108"/>
        <v/>
      </c>
      <c r="GI30" s="80" t="str">
        <f t="shared" si="109"/>
        <v/>
      </c>
      <c r="GJ30" s="80" t="str">
        <f t="shared" si="110"/>
        <v/>
      </c>
      <c r="GK30" s="80" t="str">
        <f t="shared" si="111"/>
        <v/>
      </c>
      <c r="GL30" s="80" t="str">
        <f t="shared" si="112"/>
        <v/>
      </c>
      <c r="GM30" s="80" t="str">
        <f t="shared" si="113"/>
        <v/>
      </c>
      <c r="GN30" s="80" t="str">
        <f t="shared" si="114"/>
        <v/>
      </c>
      <c r="GO30" s="77">
        <v>14</v>
      </c>
      <c r="GP30" s="78"/>
      <c r="GQ30" s="81"/>
      <c r="GR30" s="80" t="str">
        <f t="shared" si="115"/>
        <v/>
      </c>
      <c r="GS30" s="80" t="str">
        <f t="shared" si="116"/>
        <v/>
      </c>
      <c r="GT30" s="80" t="str">
        <f t="shared" si="117"/>
        <v/>
      </c>
      <c r="GU30" s="80" t="str">
        <f t="shared" si="118"/>
        <v/>
      </c>
      <c r="GV30" s="80" t="str">
        <f t="shared" si="119"/>
        <v/>
      </c>
      <c r="GW30" s="80" t="str">
        <f t="shared" si="120"/>
        <v/>
      </c>
      <c r="GX30" s="80" t="str">
        <f t="shared" si="121"/>
        <v/>
      </c>
      <c r="GY30" s="80" t="str">
        <f t="shared" si="122"/>
        <v/>
      </c>
      <c r="GZ30" s="82">
        <v>14</v>
      </c>
      <c r="HA30" s="78"/>
      <c r="HB30" s="78"/>
      <c r="HC30" s="80" t="str">
        <f t="shared" si="123"/>
        <v/>
      </c>
      <c r="HD30" s="80" t="str">
        <f t="shared" si="124"/>
        <v/>
      </c>
      <c r="HE30" s="80" t="str">
        <f t="shared" si="125"/>
        <v/>
      </c>
      <c r="HF30" s="80" t="str">
        <f t="shared" si="126"/>
        <v/>
      </c>
      <c r="HG30" s="80" t="str">
        <f t="shared" si="127"/>
        <v/>
      </c>
      <c r="HH30" s="80" t="str">
        <f t="shared" si="128"/>
        <v/>
      </c>
      <c r="HI30" s="80" t="str">
        <f t="shared" si="129"/>
        <v/>
      </c>
      <c r="HJ30" s="80" t="str">
        <f t="shared" si="130"/>
        <v/>
      </c>
      <c r="HK30" s="77">
        <v>14</v>
      </c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90"/>
      <c r="HY30" s="91" t="str">
        <f>IFERROR(IF(AND(#REF!="FEM",#REF!=1,#REF!="infantis"),#REF!,""),"")</f>
        <v/>
      </c>
      <c r="HZ30" s="75" t="e">
        <f>IF($HY30=#REF!,#REF!,"")</f>
        <v>#REF!</v>
      </c>
      <c r="IA30" s="75" t="e">
        <f>IF($HY30=#REF!,#REF!,"")</f>
        <v>#REF!</v>
      </c>
      <c r="IB30" s="75" t="e">
        <f>IF($IA30=#REF!,#REF!,"")</f>
        <v>#REF!</v>
      </c>
      <c r="IC30" s="91" t="str">
        <f>IFERROR(IF(AND($IA30="fem",#REF!=1,#REF!="infantis"),#REF!,""),"")</f>
        <v/>
      </c>
      <c r="ID30" s="91" t="str">
        <f>IFERROR(IF(AND($IA30="fem",#REF!=1,#REF!="infantis"),#REF!,""),"")</f>
        <v/>
      </c>
      <c r="IE30" s="91" t="str">
        <f>IFERROR(IF(AND($IA30="fem",#REF!=1,#REF!="infantis"),#REF!,""),"")</f>
        <v/>
      </c>
      <c r="IF30" s="75" t="e">
        <f>IF($IB30=#REF!,#REF!,"")</f>
        <v>#REF!</v>
      </c>
      <c r="IG30" s="55" t="str">
        <f>IFERROR(RANK(IF30,IF:IF,0)+ COUNTIF($IF$15:IF29,IF30),"")</f>
        <v/>
      </c>
      <c r="II30" s="91" t="str">
        <f>IFERROR(IF(AND(#REF!="mas",#REF!=1,#REF!="infantis"),#REF!,""),"")</f>
        <v/>
      </c>
      <c r="IJ30" s="75" t="e">
        <f>IF($II30=#REF!,#REF!,"")</f>
        <v>#REF!</v>
      </c>
      <c r="IK30" s="75" t="e">
        <f>IF($II30=#REF!,#REF!,"")</f>
        <v>#REF!</v>
      </c>
      <c r="IL30" s="91" t="str">
        <f>IFERROR(IF(AND($IK30="mas",#REF!=1),#REF!,""),"")</f>
        <v/>
      </c>
      <c r="IM30" s="91" t="str">
        <f>IFERROR(IF(AND($IK30="mas",#REF!=1,#REF!="infantis"),#REF!,""),"")</f>
        <v/>
      </c>
      <c r="IN30" s="91" t="str">
        <f>IFERROR(IF(AND($IK30="mas",#REF!=1,#REF!="infantis"),#REF!,""),"")</f>
        <v/>
      </c>
      <c r="IO30" s="91" t="str">
        <f>IFERROR(IF(AND($IK30="mas",#REF!=1,#REF!="infantis"),#REF!,""),"")</f>
        <v/>
      </c>
      <c r="IP30" s="91" t="str">
        <f>IFERROR(IF(AND($IK30="mas",#REF!=1),#REF!,""),"")</f>
        <v/>
      </c>
      <c r="IQ30" s="55" t="str">
        <f>IFERROR(RANK(IP30,IP:IP,0)+ COUNTIF($IQ$11:IQ25,IP30),"")</f>
        <v/>
      </c>
      <c r="IS30" s="91" t="str">
        <f>IFERROR(IF(AND(#REF!="FEM",#REF!=2,#REF!="infantis"),#REF!,""),"")</f>
        <v/>
      </c>
      <c r="IT30" s="75" t="e">
        <f>IF(IS30=#REF!,#REF!,"")</f>
        <v>#REF!</v>
      </c>
      <c r="IU30" s="75" t="e">
        <f>IF(IS30=#REF!,#REF!,"")</f>
        <v>#REF!</v>
      </c>
      <c r="IV30" s="91" t="str">
        <f>IFERROR(IF(AND(IU30="fem",#REF!=2),#REF!,""),"")</f>
        <v/>
      </c>
      <c r="IW30" s="91" t="str">
        <f>IFERROR(IF(AND(IU30="fem",#REF!=2),#REF!,""),"")</f>
        <v/>
      </c>
      <c r="IX30" s="91" t="str">
        <f>IFERROR(IF(AND(IU30="fem",#REF!=2),#REF!,""),"")</f>
        <v/>
      </c>
      <c r="IY30" s="91" t="str">
        <f>IFERROR(IF(AND(IU30="fem",#REF!=2),#REF!,""),"")</f>
        <v/>
      </c>
      <c r="IZ30" s="91" t="str">
        <f>IFERROR(IF(AND(IU30="fem",#REF!=2),#REF!,""),"")</f>
        <v/>
      </c>
      <c r="JA30" s="77" t="str">
        <f>IFERROR(RANK(IZ30,IZ:IZ,0)+ COUNTIF($IZ$15:$IZ29,IZ30),"")</f>
        <v/>
      </c>
      <c r="JC30" s="91" t="str">
        <f>IFERROR(IF(AND(#REF!="mas",#REF!=2,#REF!="infantis"),#REF!,""),"")</f>
        <v/>
      </c>
      <c r="JD30" s="75" t="e">
        <f>IF(JC30=#REF!,#REF!,"")</f>
        <v>#REF!</v>
      </c>
      <c r="JE30" s="75" t="e">
        <f>IF(JC30=#REF!,#REF!,"")</f>
        <v>#REF!</v>
      </c>
      <c r="JF30" s="91" t="str">
        <f>IFERROR(IF(AND(JE30="mas",#REF!=2),#REF!,""),"")</f>
        <v/>
      </c>
      <c r="JG30" s="91" t="str">
        <f>IFERROR(IF(AND(JE30="mas",#REF!=2),#REF!,""),"")</f>
        <v/>
      </c>
      <c r="JH30" s="91" t="str">
        <f>IFERROR(IF(AND(JE30="mas",#REF!=2),#REF!,""),"")</f>
        <v/>
      </c>
      <c r="JI30" s="91" t="str">
        <f>IFERROR(IF(AND(JE30="mas",#REF!=2),#REF!,""),"")</f>
        <v/>
      </c>
      <c r="JJ30" s="91" t="str">
        <f>IFERROR(IF(AND(JE30="mas",#REF!=2),#REF!,""),"")</f>
        <v/>
      </c>
      <c r="JK30" s="77" t="str">
        <f>IFERROR(RANK(JJ30,JJ:JJ,0)+ COUNTIF($JJ$15:$JJ29,JJ30),"")</f>
        <v/>
      </c>
      <c r="JM30" s="53" t="str">
        <f>IFERROR(IF(AND(#REF!="fem",#REF!=3,#REF!="infantis"),#REF!,""),"")</f>
        <v/>
      </c>
      <c r="JN30" s="75" t="e">
        <f>IF($JM30=#REF!,#REF!,"")</f>
        <v>#REF!</v>
      </c>
      <c r="JO30" s="75" t="e">
        <f>IF($JM30=#REF!,#REF!,"")</f>
        <v>#REF!</v>
      </c>
      <c r="JP30" s="75" t="e">
        <f>IF($JO30=#REF!,#REF!,"")</f>
        <v>#REF!</v>
      </c>
      <c r="JQ30" s="75" t="e">
        <f>IF($JP30=#REF!,#REF!,"")</f>
        <v>#REF!</v>
      </c>
      <c r="JR30" s="75" t="e">
        <f>IF($JP30=#REF!,#REF!,"")</f>
        <v>#REF!</v>
      </c>
      <c r="JS30" s="75" t="e">
        <f>IF($JP30=#REF!,#REF!,"")</f>
        <v>#REF!</v>
      </c>
      <c r="JT30" s="75" t="e">
        <f>IF($JP30=#REF!,#REF!,"")</f>
        <v>#REF!</v>
      </c>
      <c r="JU30" s="55" t="str">
        <f>IFERROR(RANK(JT30,JT:JT,0)+ COUNTIF($JT$15:JT29,JT30),"")</f>
        <v/>
      </c>
      <c r="JW30" s="53" t="str">
        <f>IFERROR(IF(AND(#REF!="mas",#REF!=3,#REF!="infantis"),#REF!,""),"")</f>
        <v/>
      </c>
      <c r="JX30" s="54" t="e">
        <f>IF($JW30=#REF!,#REF!,"")</f>
        <v>#REF!</v>
      </c>
      <c r="JY30" s="54" t="e">
        <f>IF($JW30=#REF!,#REF!,"")</f>
        <v>#REF!</v>
      </c>
      <c r="JZ30" s="54" t="e">
        <f>IF($JY30=#REF!,#REF!,"")</f>
        <v>#REF!</v>
      </c>
      <c r="KA30" s="54" t="e">
        <f>IF($JZ30=#REF!,#REF!,"")</f>
        <v>#REF!</v>
      </c>
      <c r="KB30" s="54" t="e">
        <f>IF($JZ30=#REF!,#REF!,"")</f>
        <v>#REF!</v>
      </c>
      <c r="KC30" s="54" t="e">
        <f>IF($JZ30=#REF!,#REF!,"")</f>
        <v>#REF!</v>
      </c>
      <c r="KD30" s="54" t="e">
        <f>IF($JZ30=#REF!,#REF!,"")</f>
        <v>#REF!</v>
      </c>
      <c r="KE30" s="55" t="str">
        <f>IFERROR(RANK(KD30,KD:KD,0)+ COUNTIF($KD$15:KD29,KD30),"")</f>
        <v/>
      </c>
      <c r="KG30" s="91" t="str">
        <f>IFERROR(IF(AND(#REF!="fem",#REF!=1,#REF!="iniciados"),#REF!,""),"")</f>
        <v/>
      </c>
      <c r="KH30" s="75" t="e">
        <f>IF(KG30=#REF!,#REF!,"")</f>
        <v>#REF!</v>
      </c>
      <c r="KI30" s="75" t="e">
        <f>IF(KG30=#REF!,#REF!,"")</f>
        <v>#REF!</v>
      </c>
      <c r="KJ30" s="91" t="str">
        <f>IFERROR(IF(AND(KI30="fem",#REF!=1),#REF!,""),"")</f>
        <v/>
      </c>
      <c r="KK30" s="91" t="str">
        <f>IFERROR(IF(AND(KI30="fem",#REF!=1),#REF!,""),"")</f>
        <v/>
      </c>
      <c r="KL30" s="91" t="str">
        <f>IFERROR(IF(AND(KI30="fem",#REF!=1),#REF!,""),"")</f>
        <v/>
      </c>
      <c r="KM30" s="91" t="str">
        <f>IFERROR(IF(AND(KI30="fem",#REF!=1),#REF!,""),"")</f>
        <v/>
      </c>
      <c r="KN30" s="91" t="str">
        <f>IFERROR(IF(AND(KI30="fem",#REF!=1),#REF!,""),"")</f>
        <v/>
      </c>
      <c r="KO30" s="77" t="str">
        <f>IFERROR(RANK(KN30,KN:KN,0)+ COUNTIF($KN$15:KN29,KN30),"")</f>
        <v/>
      </c>
      <c r="KQ30" s="91" t="str">
        <f>IFERROR(IF(AND(#REF!="mas",#REF!=1,#REF!="iniciados"),#REF!,""),"")</f>
        <v/>
      </c>
      <c r="KR30" s="75" t="e">
        <f>IF(KQ30=#REF!,#REF!,"")</f>
        <v>#REF!</v>
      </c>
      <c r="KS30" s="75" t="e">
        <f>IF(KQ30=#REF!,#REF!,"")</f>
        <v>#REF!</v>
      </c>
      <c r="KT30" s="91" t="str">
        <f>IFERROR(IF(AND(KS30="mas",#REF!=1),#REF!,""),"")</f>
        <v/>
      </c>
      <c r="KU30" s="91" t="str">
        <f>IFERROR(IF(AND(KS30="mas",#REF!=1),#REF!,""),"")</f>
        <v/>
      </c>
      <c r="KV30" s="91" t="str">
        <f>IFERROR(IF(AND(KS30="mas",#REF!=1),#REF!,""),"")</f>
        <v/>
      </c>
      <c r="KW30" s="91" t="str">
        <f>IFERROR(IF(AND(KS30="mas",#REF!=1),#REF!,""),"")</f>
        <v/>
      </c>
      <c r="KX30" s="91" t="str">
        <f>IFERROR(IF(AND(KS30="mas",#REF!=1),#REF!,""),"")</f>
        <v/>
      </c>
      <c r="KY30" s="77" t="str">
        <f>IFERROR(RANK(KX30,KX:KX,0)+ COUNTIF($KX$15:KX29,KX30),"")</f>
        <v/>
      </c>
      <c r="LA30" s="91" t="str">
        <f>IFERROR(IF(AND(#REF!="fem",#REF!=2,#REF!="iniciados"),#REF!,""),"")</f>
        <v/>
      </c>
      <c r="LB30" s="75" t="e">
        <f>IF(LA30=#REF!,#REF!,"")</f>
        <v>#REF!</v>
      </c>
      <c r="LC30" s="75" t="e">
        <f>IF(LA30=#REF!,#REF!,"")</f>
        <v>#REF!</v>
      </c>
      <c r="LD30" s="91" t="str">
        <f>IFERROR(IF(AND(LC30="fem",#REF!=2),#REF!,""),"")</f>
        <v/>
      </c>
      <c r="LE30" s="91" t="str">
        <f>IFERROR(IF(AND(LC30="fem",#REF!=2),#REF!,""),"")</f>
        <v/>
      </c>
      <c r="LF30" s="91" t="str">
        <f>IFERROR(IF(AND(LC30="fem",#REF!=2),#REF!,""),"")</f>
        <v/>
      </c>
      <c r="LG30" s="91" t="str">
        <f>IFERROR(IF(AND(LC30="fem",#REF!=2),#REF!,""),"")</f>
        <v/>
      </c>
      <c r="LH30" s="91" t="str">
        <f>IFERROR(IF(AND(LC30="fem",#REF!=2),#REF!,""),"")</f>
        <v/>
      </c>
      <c r="LI30" s="77" t="str">
        <f>IFERROR(RANK(LH30,LH:LH,0)+ COUNTIF($KX$15:LH29,LH30),"")</f>
        <v/>
      </c>
      <c r="LK30" s="91" t="str">
        <f>IFERROR(IF(AND(#REF!="mas",#REF!=2,#REF!="iniciados"),#REF!,""),"")</f>
        <v/>
      </c>
      <c r="LL30" s="75" t="e">
        <f>IF(LK30=#REF!,#REF!,"")</f>
        <v>#REF!</v>
      </c>
      <c r="LM30" s="75" t="e">
        <f>IF(LK30=#REF!,#REF!,"")</f>
        <v>#REF!</v>
      </c>
      <c r="LN30" s="91" t="str">
        <f>IFERROR(IF(AND(LM30="mas",#REF!=2),#REF!,""),"")</f>
        <v/>
      </c>
      <c r="LO30" s="91" t="str">
        <f>IFERROR(IF(AND(LM30="mas",#REF!=2),#REF!,""),"")</f>
        <v/>
      </c>
      <c r="LP30" s="91" t="str">
        <f>IFERROR(IF(AND(LM30="mas",#REF!=2),#REF!,""),"")</f>
        <v/>
      </c>
      <c r="LQ30" s="91" t="str">
        <f>IFERROR(IF(AND(LM30="mas",#REF!=2),#REF!,""),"")</f>
        <v/>
      </c>
      <c r="LR30" s="91" t="str">
        <f>IFERROR(IF(AND(LM30="mas",#REF!=2),#REF!,""),"")</f>
        <v/>
      </c>
      <c r="LS30" s="77" t="str">
        <f>IFERROR(RANK(LR30,LR:LR,0)+ COUNTIF($LR$15:LR28,LR30),"")</f>
        <v/>
      </c>
      <c r="LU30" s="53" t="str">
        <f>IFERROR(IF(AND(#REF!="fem",#REF!=3,#REF!="iniciados"),#REF!,""),"")</f>
        <v/>
      </c>
      <c r="LV30" s="75" t="e">
        <f>IF(LU30=#REF!,#REF!,"")</f>
        <v>#REF!</v>
      </c>
      <c r="LW30" s="75" t="e">
        <f>IF(LU30=#REF!,#REF!,"")</f>
        <v>#REF!</v>
      </c>
      <c r="LX30" s="53" t="str">
        <f>IFERROR(IF(AND(LW30="fem",#REF!=3),#REF!,""),"")</f>
        <v/>
      </c>
      <c r="LY30" s="91" t="str">
        <f>IFERROR(IF(AND(LW30="fem",#REF!=3),#REF!,""),"")</f>
        <v/>
      </c>
      <c r="LZ30" s="91" t="str">
        <f>IFERROR(IF(AND(LW30="fem",#REF!=3),#REF!,""),"")</f>
        <v/>
      </c>
      <c r="MA30" s="91" t="str">
        <f>IFERROR(IF(AND(LW30="fem",#REF!=3),#REF!,""),"")</f>
        <v/>
      </c>
      <c r="MB30" s="91" t="str">
        <f>IFERROR(IF(AND(LW30="fem",#REF!=3),#REF!,""),"")</f>
        <v/>
      </c>
      <c r="MC30" s="55" t="str">
        <f>IFERROR(RANK(MB30,MB:MB,0)+ COUNTIF($MB$15:MB29,MB30),"")</f>
        <v/>
      </c>
      <c r="ME30" s="91" t="str">
        <f>IFERROR(IF(AND(#REF!="mas",#REF!=3,#REF!="iniciados"),#REF!,""),"")</f>
        <v/>
      </c>
      <c r="MF30" s="75" t="e">
        <f>IF(ME30=#REF!,#REF!,"")</f>
        <v>#REF!</v>
      </c>
      <c r="MG30" s="75" t="e">
        <f>IF(ME30=#REF!,#REF!,"")</f>
        <v>#REF!</v>
      </c>
      <c r="MH30" s="91" t="str">
        <f>IFERROR(IF(AND(MG30="mas",#REF!=3),#REF!,""),"")</f>
        <v/>
      </c>
      <c r="MI30" s="91" t="str">
        <f>IFERROR(IF(AND(MG30="mas",#REF!=3),#REF!,""),"")</f>
        <v/>
      </c>
      <c r="MJ30" s="91" t="str">
        <f>IFERROR(IF(AND(MG30="mas",#REF!=3),#REF!,""),"")</f>
        <v/>
      </c>
      <c r="MK30" s="91" t="str">
        <f>IFERROR(IF(AND(MG30="mas",#REF!=3),#REF!,""),"")</f>
        <v/>
      </c>
      <c r="ML30" s="91" t="str">
        <f>IFERROR(IF(AND(MG30="mas",#REF!=3),#REF!,""),"")</f>
        <v/>
      </c>
      <c r="MM30" s="55" t="str">
        <f>IFERROR(RANK(ML30,ML:ML,0)+ COUNTIF($ML$15:ML29,ML30),"")</f>
        <v/>
      </c>
      <c r="MO30" s="91" t="str">
        <f>IFERROR(IF(AND(#REF!="fem",#REF!=3,#REF!="juvenis"),#REF!,""),"")</f>
        <v/>
      </c>
      <c r="MP30" s="75" t="e">
        <f>IF(MO30=#REF!,#REF!,"")</f>
        <v>#REF!</v>
      </c>
      <c r="MQ30" s="75" t="e">
        <f>IF(MO30=#REF!,#REF!,"")</f>
        <v>#REF!</v>
      </c>
      <c r="MR30" s="91" t="str">
        <f>IFERROR(IF(AND(MQ30="fem",#REF!=3),#REF!,""),"")</f>
        <v/>
      </c>
      <c r="MS30" s="91" t="str">
        <f>IFERROR(IF(AND(MQ30="fem",#REF!=3),#REF!,""),"")</f>
        <v/>
      </c>
      <c r="MT30" s="91" t="str">
        <f>IFERROR(IF(AND(MQ30="fem",#REF!=3),#REF!,""),"")</f>
        <v/>
      </c>
      <c r="MU30" s="91" t="str">
        <f>IFERROR(IF(AND(MQ30="fem",#REF!=3),#REF!,""),"")</f>
        <v/>
      </c>
      <c r="MV30" s="91" t="str">
        <f>IFERROR(IF(AND(MQ30="fem",#REF!=3),#REF!,""),"")</f>
        <v/>
      </c>
      <c r="MW30" s="55" t="str">
        <f>IFERROR(RANK(MV30,MV:MV,0)+ COUNTIF($MV$15:MV29,MV30),"")</f>
        <v/>
      </c>
      <c r="MY30" s="91" t="str">
        <f>IFERROR(IF(AND(#REF!="mas",#REF!=3,#REF!="juvenis"),#REF!,""),"")</f>
        <v/>
      </c>
      <c r="MZ30" s="75" t="e">
        <f>IF(MY30=#REF!,#REF!,"")</f>
        <v>#REF!</v>
      </c>
      <c r="NA30" s="75" t="e">
        <f>IF(MY30=#REF!,#REF!,"")</f>
        <v>#REF!</v>
      </c>
      <c r="NB30" s="91" t="str">
        <f>IFERROR(IF(AND(NA30="mas",#REF!=3),#REF!,""),"")</f>
        <v/>
      </c>
      <c r="NC30" s="91" t="str">
        <f>IFERROR(IF(AND(NA30="mas",#REF!=3),#REF!,""),"")</f>
        <v/>
      </c>
      <c r="ND30" s="91" t="str">
        <f>IFERROR(IF(AND(NA30="mas",#REF!=3),#REF!,""),"")</f>
        <v/>
      </c>
      <c r="NE30" s="91" t="str">
        <f>IFERROR(IF(AND(NA30="mas",#REF!=3),#REF!,""),"")</f>
        <v/>
      </c>
      <c r="NF30" s="91" t="str">
        <f>IFERROR(IF(AND(NA30="mas",#REF!=3),#REF!,""),"")</f>
        <v/>
      </c>
      <c r="NG30" s="55" t="str">
        <f>IFERROR(RANK(NF30,NF:NF,0)+ COUNTIF($NF$15:NF29,NF30),"")</f>
        <v/>
      </c>
      <c r="NI30" s="91" t="str">
        <f>IFERROR(IF(AND(#REF!="fem",#REF!=2,#REF!="juvenis"),#REF!,""),"")</f>
        <v/>
      </c>
      <c r="NJ30" s="75" t="e">
        <f>IF(NI30=#REF!,#REF!,"")</f>
        <v>#REF!</v>
      </c>
      <c r="NK30" s="75" t="e">
        <f>IF(NI30=#REF!,#REF!,"")</f>
        <v>#REF!</v>
      </c>
      <c r="NL30" s="91" t="str">
        <f>IFERROR(IF(AND(NK30="fem",#REF!=2),#REF!,""),"")</f>
        <v/>
      </c>
      <c r="NM30" s="91" t="str">
        <f>IFERROR(IF(AND(NK30="fem",#REF!=2),#REF!,""),"")</f>
        <v/>
      </c>
      <c r="NN30" s="91" t="str">
        <f>IFERROR(IF(AND(NK30="fem",#REF!=2),#REF!,""),"")</f>
        <v/>
      </c>
      <c r="NO30" s="91" t="str">
        <f>IFERROR(IF(AND(NK30="fem",#REF!=2),#REF!,""),"")</f>
        <v/>
      </c>
      <c r="NP30" s="91" t="str">
        <f>IFERROR(IF(AND(NK30="fem",#REF!=2),#REF!,""),"")</f>
        <v/>
      </c>
      <c r="NQ30" s="77" t="str">
        <f>IFERROR(RANK(NP30,NP:NP,0)+ COUNTIF($NP$15:NP29,NP30),"")</f>
        <v/>
      </c>
      <c r="NS30" s="91" t="str">
        <f>IFERROR(IF(AND(#REF!="mas",#REF!=2,#REF!="juvenis"),#REF!,""),"")</f>
        <v/>
      </c>
      <c r="NT30" s="75" t="e">
        <f>IF(NS30=#REF!,#REF!,"")</f>
        <v>#REF!</v>
      </c>
      <c r="NU30" s="75" t="e">
        <f>IF(NS30=#REF!,#REF!,"")</f>
        <v>#REF!</v>
      </c>
      <c r="NV30" s="91" t="str">
        <f>IFERROR(IF(AND(NU30="mas",#REF!=2),#REF!,""),"")</f>
        <v/>
      </c>
      <c r="NW30" s="91" t="str">
        <f>IFERROR(IF(AND(NU30="mas",#REF!=2),#REF!,""),"")</f>
        <v/>
      </c>
      <c r="NX30" s="91" t="str">
        <f>IFERROR(IF(AND(NU30="mas",#REF!=2),#REF!,""),"")</f>
        <v/>
      </c>
      <c r="NY30" s="91" t="str">
        <f>IFERROR(IF(AND(NU30="mas",#REF!=2),#REF!,""),"")</f>
        <v/>
      </c>
      <c r="NZ30" s="91" t="str">
        <f>IFERROR(IF(AND(NU30="mas",#REF!=2),#REF!,""),"")</f>
        <v/>
      </c>
      <c r="OA30" s="55" t="str">
        <f>IFERROR(RANK(NZ30,NZ:NZ,0)+ COUNTIF($NZ$15:NZ29,NZ30),"")</f>
        <v/>
      </c>
      <c r="OC30" s="91" t="str">
        <f>IFERROR(IF(AND(#REF!="fem",#REF!=2,#REF!="juniores"),#REF!,""),"")</f>
        <v/>
      </c>
      <c r="OD30" s="75" t="e">
        <f>IF(OC30=#REF!,#REF!,"")</f>
        <v>#REF!</v>
      </c>
      <c r="OE30" s="75" t="e">
        <f>IF(OC30=#REF!,#REF!,"")</f>
        <v>#REF!</v>
      </c>
      <c r="OF30" s="91" t="str">
        <f>IFERROR(IF(AND(OE30="fem",#REF!=2),#REF!,""),"")</f>
        <v/>
      </c>
      <c r="OG30" s="91" t="str">
        <f>IFERROR(IF(AND(OE30="fem",#REF!=2),#REF!,""),"")</f>
        <v/>
      </c>
      <c r="OH30" s="91" t="str">
        <f>IFERROR(IF(AND(OE30="fem",#REF!=2),#REF!,""),"")</f>
        <v/>
      </c>
      <c r="OI30" s="91" t="str">
        <f>IFERROR(IF(AND(OE30="fem",#REF!=2),#REF!,""),"")</f>
        <v/>
      </c>
      <c r="OJ30" s="91" t="str">
        <f>IFERROR(IF(AND(OE30="fem",#REF!=2),#REF!,""),"")</f>
        <v/>
      </c>
      <c r="OK30" s="77" t="str">
        <f>IFERROR(RANK(OJ30,OJ:OJ,0)+ COUNTIF($NZ$15:OJ28,OJ30),"")</f>
        <v/>
      </c>
      <c r="OM30" s="91" t="str">
        <f>IFERROR(IF(AND(#REF!="mas",#REF!=2,#REF!="juniores"),#REF!,""),"")</f>
        <v/>
      </c>
      <c r="ON30" s="75" t="e">
        <f>IF(OM30=#REF!,#REF!,"")</f>
        <v>#REF!</v>
      </c>
      <c r="OO30" s="75" t="e">
        <f>IF(OM30=#REF!,#REF!,"")</f>
        <v>#REF!</v>
      </c>
      <c r="OP30" s="91" t="str">
        <f>IFERROR(IF(AND(OO30="mas",#REF!=2),#REF!,""),"")</f>
        <v/>
      </c>
      <c r="OQ30" s="91" t="str">
        <f>IFERROR(IF(AND(OO30="mas",#REF!=2),#REF!,""),"")</f>
        <v/>
      </c>
      <c r="OR30" s="91" t="str">
        <f>IFERROR(IF(AND(OO30="mas",#REF!=2),#REF!,""),"")</f>
        <v/>
      </c>
      <c r="OS30" s="91" t="str">
        <f>IFERROR(IF(AND(OO30="mas",#REF!=2),#REF!,""),"")</f>
        <v/>
      </c>
      <c r="OT30" s="91" t="str">
        <f>IFERROR(IF(AND(OO30="mas",#REF!=2),#REF!,""),"")</f>
        <v/>
      </c>
      <c r="OU30" s="77" t="str">
        <f>IFERROR(RANK(OT30,OT:OT,0)+ COUNTIF($NZ$15:OT28,OT30),"")</f>
        <v/>
      </c>
      <c r="OW30" s="91" t="str">
        <f>IFERROR(IF(AND(#REF!="fem",#REF!=3,#REF!="juniores"),#REF!,""),"")</f>
        <v/>
      </c>
      <c r="OX30" s="75" t="e">
        <f>IF(OW30=#REF!,#REF!,"")</f>
        <v>#REF!</v>
      </c>
      <c r="OY30" s="75" t="e">
        <f>IF(OW30=#REF!,#REF!,"")</f>
        <v>#REF!</v>
      </c>
      <c r="OZ30" s="91" t="str">
        <f>IFERROR(IF(AND(OY30="fem",#REF!=3),#REF!,""),"")</f>
        <v/>
      </c>
      <c r="PA30" s="91" t="str">
        <f>IFERROR(IF(AND(OY30="fem",#REF!=3),#REF!,""),"")</f>
        <v/>
      </c>
      <c r="PB30" s="91" t="str">
        <f>IFERROR(IF(AND(OY30="fem",#REF!=3),#REF!,""),"")</f>
        <v/>
      </c>
      <c r="PC30" s="91" t="str">
        <f>IFERROR(IF(AND(OY30="fem",#REF!=3),#REF!,""),"")</f>
        <v/>
      </c>
      <c r="PD30" s="91" t="str">
        <f>IFERROR(IF(AND(OY30="fem",#REF!=3),#REF!,""),"")</f>
        <v/>
      </c>
      <c r="PE30" s="77" t="str">
        <f>IFERROR(RANK(PD30,PD:PD,0)+ COUNTIF($NZ$15:PD28,PD30),"")</f>
        <v/>
      </c>
      <c r="PG30" s="91" t="str">
        <f>IFERROR(IF(AND(#REF!="mas",#REF!=3,#REF!="juniores"),#REF!,""),"")</f>
        <v/>
      </c>
      <c r="PH30" s="75" t="e">
        <f>IF(PG30=#REF!,#REF!,"")</f>
        <v>#REF!</v>
      </c>
      <c r="PI30" s="75" t="e">
        <f>IF(PG30=#REF!,#REF!,"")</f>
        <v>#REF!</v>
      </c>
      <c r="PJ30" s="91" t="str">
        <f>IFERROR(IF(AND(PI30="mas",#REF!=3),#REF!,""),"")</f>
        <v/>
      </c>
      <c r="PK30" s="91" t="str">
        <f>IFERROR(IF(AND(PI30="mas",#REF!=3),#REF!,""),"")</f>
        <v/>
      </c>
      <c r="PL30" s="91" t="str">
        <f>IFERROR(IF(AND(PI30="mas",#REF!=3),#REF!,""),"")</f>
        <v/>
      </c>
      <c r="PM30" s="91" t="str">
        <f>IFERROR(IF(AND(PI30="mas",#REF!=3),#REF!,""),"")</f>
        <v/>
      </c>
      <c r="PN30" s="91" t="str">
        <f>IFERROR(IF(AND(PI30="mas",#REF!=3),#REF!,""),"")</f>
        <v/>
      </c>
      <c r="PO30" s="77" t="str">
        <f>IFERROR(RANK(PN30,PN:PN,0)+ COUNTIF($NZ$15:PN28,PN30),"")</f>
        <v/>
      </c>
    </row>
    <row r="31" spans="2:431" s="73" customFormat="1" ht="18.75" customHeight="1" x14ac:dyDescent="0.3">
      <c r="B31" s="74" t="str">
        <f t="shared" si="0"/>
        <v/>
      </c>
      <c r="C31" s="74" t="str">
        <f t="shared" si="1"/>
        <v/>
      </c>
      <c r="D31" s="75" t="str">
        <f t="shared" si="2"/>
        <v/>
      </c>
      <c r="E31" s="76" t="str">
        <f t="shared" si="3"/>
        <v/>
      </c>
      <c r="F31" s="118" t="str">
        <f t="shared" si="4"/>
        <v/>
      </c>
      <c r="G31" s="118" t="str">
        <f t="shared" si="5"/>
        <v/>
      </c>
      <c r="H31" s="118" t="str">
        <f t="shared" si="6"/>
        <v/>
      </c>
      <c r="I31" s="119" t="str">
        <f t="shared" si="7"/>
        <v/>
      </c>
      <c r="J31" s="77">
        <v>15</v>
      </c>
      <c r="K31" s="78"/>
      <c r="L31" s="78"/>
      <c r="M31" s="74" t="str">
        <f t="shared" si="131"/>
        <v/>
      </c>
      <c r="N31" s="74" t="str">
        <f t="shared" si="8"/>
        <v/>
      </c>
      <c r="O31" s="75" t="str">
        <f t="shared" si="9"/>
        <v/>
      </c>
      <c r="P31" s="75" t="str">
        <f t="shared" si="10"/>
        <v/>
      </c>
      <c r="Q31" s="75" t="str">
        <f t="shared" si="155"/>
        <v/>
      </c>
      <c r="R31" s="75" t="str">
        <f t="shared" si="156"/>
        <v/>
      </c>
      <c r="S31" s="75" t="str">
        <f>IFERROR(INDEX(#REF!,MATCH($U31,$IQ$17:$IQ$72,0)),"")</f>
        <v/>
      </c>
      <c r="T31" s="75" t="str">
        <f t="shared" si="11"/>
        <v/>
      </c>
      <c r="U31" s="77">
        <v>15</v>
      </c>
      <c r="V31" s="79"/>
      <c r="X31" s="80" t="str">
        <f t="shared" si="12"/>
        <v/>
      </c>
      <c r="Y31" s="80" t="str">
        <f t="shared" si="13"/>
        <v/>
      </c>
      <c r="Z31" s="76" t="str">
        <f t="shared" si="14"/>
        <v/>
      </c>
      <c r="AA31" s="76" t="str">
        <f t="shared" si="15"/>
        <v/>
      </c>
      <c r="AB31" s="118" t="str">
        <f t="shared" si="16"/>
        <v/>
      </c>
      <c r="AC31" s="118" t="str">
        <f t="shared" si="17"/>
        <v/>
      </c>
      <c r="AD31" s="118" t="str">
        <f t="shared" si="18"/>
        <v/>
      </c>
      <c r="AE31" s="118" t="str">
        <f t="shared" si="19"/>
        <v/>
      </c>
      <c r="AF31" s="77">
        <v>15</v>
      </c>
      <c r="AG31" s="78"/>
      <c r="AH31" s="78"/>
      <c r="AI31" s="80" t="str">
        <f t="shared" si="20"/>
        <v/>
      </c>
      <c r="AJ31" s="80" t="str">
        <f t="shared" si="21"/>
        <v/>
      </c>
      <c r="AK31" s="80" t="str">
        <f t="shared" si="22"/>
        <v/>
      </c>
      <c r="AL31" s="80" t="str">
        <f t="shared" si="23"/>
        <v/>
      </c>
      <c r="AM31" s="80" t="str">
        <f t="shared" si="24"/>
        <v/>
      </c>
      <c r="AN31" s="80" t="str">
        <f t="shared" si="25"/>
        <v/>
      </c>
      <c r="AO31" s="80" t="str">
        <f t="shared" si="154"/>
        <v/>
      </c>
      <c r="AP31" s="80" t="str">
        <f t="shared" si="153"/>
        <v/>
      </c>
      <c r="AQ31" s="77">
        <v>15</v>
      </c>
      <c r="AR31" s="79"/>
      <c r="AT31" s="146" t="str">
        <f t="shared" si="132"/>
        <v/>
      </c>
      <c r="AU31" s="146" t="str">
        <f t="shared" si="133"/>
        <v/>
      </c>
      <c r="AV31" s="146" t="str">
        <f t="shared" si="134"/>
        <v/>
      </c>
      <c r="AW31" s="147" t="str">
        <f t="shared" si="135"/>
        <v/>
      </c>
      <c r="AX31" s="148" t="str">
        <f t="shared" si="136"/>
        <v/>
      </c>
      <c r="AY31" s="148" t="str">
        <f t="shared" si="137"/>
        <v/>
      </c>
      <c r="AZ31" s="148" t="str">
        <f t="shared" si="138"/>
        <v/>
      </c>
      <c r="BA31" s="148" t="str">
        <f t="shared" si="139"/>
        <v/>
      </c>
      <c r="BB31" s="149">
        <v>15</v>
      </c>
      <c r="BC31" s="78"/>
      <c r="BD31" s="78"/>
      <c r="BE31" s="80" t="str">
        <f t="shared" si="140"/>
        <v/>
      </c>
      <c r="BF31" s="80" t="str">
        <f t="shared" si="26"/>
        <v/>
      </c>
      <c r="BG31" s="80" t="str">
        <f t="shared" si="27"/>
        <v/>
      </c>
      <c r="BH31" s="80" t="str">
        <f t="shared" si="28"/>
        <v/>
      </c>
      <c r="BI31" s="80" t="str">
        <f t="shared" si="29"/>
        <v/>
      </c>
      <c r="BJ31" s="80" t="str">
        <f t="shared" si="30"/>
        <v/>
      </c>
      <c r="BK31" s="80" t="str">
        <f t="shared" si="31"/>
        <v/>
      </c>
      <c r="BL31" s="80" t="str">
        <f t="shared" si="32"/>
        <v/>
      </c>
      <c r="BM31" s="77">
        <v>15</v>
      </c>
      <c r="BN31" s="79"/>
      <c r="BP31" s="80" t="str">
        <f t="shared" si="33"/>
        <v/>
      </c>
      <c r="BQ31" s="80" t="str">
        <f t="shared" si="34"/>
        <v/>
      </c>
      <c r="BR31" s="76" t="str">
        <f t="shared" si="35"/>
        <v/>
      </c>
      <c r="BS31" s="76" t="str">
        <f t="shared" si="36"/>
        <v/>
      </c>
      <c r="BT31" s="118" t="str">
        <f t="shared" si="37"/>
        <v/>
      </c>
      <c r="BU31" s="118" t="str">
        <f t="shared" si="38"/>
        <v/>
      </c>
      <c r="BV31" s="118" t="str">
        <f t="shared" si="39"/>
        <v/>
      </c>
      <c r="BW31" s="118" t="str">
        <f t="shared" si="40"/>
        <v/>
      </c>
      <c r="BX31" s="77">
        <v>15</v>
      </c>
      <c r="BY31" s="78"/>
      <c r="BZ31" s="78"/>
      <c r="CA31" s="80" t="str">
        <f t="shared" si="41"/>
        <v/>
      </c>
      <c r="CB31" s="80" t="str">
        <f t="shared" si="42"/>
        <v/>
      </c>
      <c r="CC31" s="80" t="str">
        <f t="shared" si="42"/>
        <v/>
      </c>
      <c r="CD31" s="76" t="str">
        <f t="shared" si="43"/>
        <v/>
      </c>
      <c r="CE31" s="118" t="str">
        <f t="shared" si="44"/>
        <v/>
      </c>
      <c r="CF31" s="118" t="str">
        <f t="shared" si="141"/>
        <v/>
      </c>
      <c r="CG31" s="118" t="str">
        <f t="shared" si="142"/>
        <v/>
      </c>
      <c r="CH31" s="117" t="str">
        <f t="shared" si="143"/>
        <v/>
      </c>
      <c r="CI31" s="77">
        <v>15</v>
      </c>
      <c r="CJ31" s="79"/>
      <c r="CL31" s="80" t="str">
        <f t="shared" si="45"/>
        <v/>
      </c>
      <c r="CM31" s="80" t="str">
        <f t="shared" si="46"/>
        <v/>
      </c>
      <c r="CN31" s="76" t="str">
        <f t="shared" si="47"/>
        <v/>
      </c>
      <c r="CO31" s="76" t="str">
        <f t="shared" si="48"/>
        <v/>
      </c>
      <c r="CP31" s="118" t="str">
        <f t="shared" si="49"/>
        <v/>
      </c>
      <c r="CQ31" s="118" t="str">
        <f t="shared" si="50"/>
        <v/>
      </c>
      <c r="CR31" s="118" t="str">
        <f t="shared" si="51"/>
        <v/>
      </c>
      <c r="CS31" s="118" t="str">
        <f t="shared" si="144"/>
        <v/>
      </c>
      <c r="CT31" s="77">
        <v>15</v>
      </c>
      <c r="CU31" s="78"/>
      <c r="CV31" s="78"/>
      <c r="CW31" s="80" t="str">
        <f t="shared" si="52"/>
        <v/>
      </c>
      <c r="CX31" s="80" t="str">
        <f t="shared" si="53"/>
        <v/>
      </c>
      <c r="CY31" s="76" t="str">
        <f t="shared" si="54"/>
        <v/>
      </c>
      <c r="CZ31" s="76" t="str">
        <f t="shared" si="55"/>
        <v/>
      </c>
      <c r="DA31" s="118" t="str">
        <f t="shared" si="56"/>
        <v/>
      </c>
      <c r="DB31" s="118" t="str">
        <f t="shared" si="57"/>
        <v/>
      </c>
      <c r="DC31" s="118" t="str">
        <f t="shared" si="58"/>
        <v/>
      </c>
      <c r="DD31" s="118" t="str">
        <f t="shared" si="59"/>
        <v/>
      </c>
      <c r="DE31" s="77">
        <v>15</v>
      </c>
      <c r="DF31" s="79"/>
      <c r="DH31" s="115" t="str">
        <f t="shared" si="145"/>
        <v/>
      </c>
      <c r="DI31" s="115" t="str">
        <f t="shared" si="146"/>
        <v/>
      </c>
      <c r="DJ31" s="121" t="str">
        <f t="shared" si="147"/>
        <v/>
      </c>
      <c r="DK31" s="121" t="str">
        <f t="shared" si="148"/>
        <v/>
      </c>
      <c r="DL31" s="117" t="str">
        <f t="shared" si="149"/>
        <v/>
      </c>
      <c r="DM31" s="117" t="str">
        <f t="shared" si="150"/>
        <v/>
      </c>
      <c r="DN31" s="117" t="str">
        <f t="shared" si="151"/>
        <v/>
      </c>
      <c r="DO31" s="117" t="str">
        <f t="shared" si="152"/>
        <v/>
      </c>
      <c r="DP31" s="77">
        <v>15</v>
      </c>
      <c r="DQ31" s="78"/>
      <c r="DR31" s="78"/>
      <c r="DS31" s="115" t="str">
        <f t="shared" si="60"/>
        <v/>
      </c>
      <c r="DT31" s="115" t="str">
        <f t="shared" si="61"/>
        <v/>
      </c>
      <c r="DU31" s="115" t="str">
        <f t="shared" si="62"/>
        <v/>
      </c>
      <c r="DV31" s="115" t="str">
        <f t="shared" si="63"/>
        <v/>
      </c>
      <c r="DW31" s="117" t="str">
        <f t="shared" si="64"/>
        <v/>
      </c>
      <c r="DX31" s="117" t="str">
        <f t="shared" si="65"/>
        <v/>
      </c>
      <c r="DY31" s="117" t="str">
        <f t="shared" si="65"/>
        <v/>
      </c>
      <c r="DZ31" s="117" t="str">
        <f t="shared" si="66"/>
        <v/>
      </c>
      <c r="EA31" s="77">
        <v>15</v>
      </c>
      <c r="EB31" s="79"/>
      <c r="EC31" s="81"/>
      <c r="ED31" s="80" t="str">
        <f t="shared" si="67"/>
        <v/>
      </c>
      <c r="EE31" s="80" t="str">
        <f t="shared" si="68"/>
        <v/>
      </c>
      <c r="EF31" s="80" t="str">
        <f t="shared" si="69"/>
        <v/>
      </c>
      <c r="EG31" s="82" t="str">
        <f t="shared" si="70"/>
        <v/>
      </c>
      <c r="EH31" s="118" t="str">
        <f t="shared" si="71"/>
        <v/>
      </c>
      <c r="EI31" s="118" t="str">
        <f t="shared" si="72"/>
        <v/>
      </c>
      <c r="EJ31" s="118" t="str">
        <f t="shared" si="73"/>
        <v/>
      </c>
      <c r="EK31" s="118" t="str">
        <f t="shared" si="74"/>
        <v/>
      </c>
      <c r="EL31" s="82">
        <v>15</v>
      </c>
      <c r="EM31" s="78"/>
      <c r="EN31" s="78"/>
      <c r="EO31" s="80" t="str">
        <f t="shared" si="75"/>
        <v/>
      </c>
      <c r="EP31" s="80" t="str">
        <f t="shared" si="76"/>
        <v/>
      </c>
      <c r="EQ31" s="80" t="str">
        <f t="shared" si="77"/>
        <v/>
      </c>
      <c r="ER31" s="80" t="str">
        <f t="shared" si="78"/>
        <v/>
      </c>
      <c r="ES31" s="80" t="str">
        <f t="shared" si="79"/>
        <v/>
      </c>
      <c r="ET31" s="80" t="str">
        <f t="shared" si="80"/>
        <v/>
      </c>
      <c r="EU31" s="80" t="str">
        <f t="shared" si="81"/>
        <v/>
      </c>
      <c r="EV31" s="80" t="str">
        <f t="shared" si="82"/>
        <v/>
      </c>
      <c r="EW31" s="77">
        <v>15</v>
      </c>
      <c r="EX31" s="78"/>
      <c r="EY31" s="81"/>
      <c r="EZ31" s="80" t="str">
        <f t="shared" si="83"/>
        <v/>
      </c>
      <c r="FA31" s="80" t="str">
        <f t="shared" si="84"/>
        <v/>
      </c>
      <c r="FB31" s="76" t="str">
        <f t="shared" si="85"/>
        <v/>
      </c>
      <c r="FC31" s="76" t="str">
        <f t="shared" si="86"/>
        <v/>
      </c>
      <c r="FD31" s="118" t="str">
        <f t="shared" si="87"/>
        <v/>
      </c>
      <c r="FE31" s="118" t="str">
        <f t="shared" si="88"/>
        <v/>
      </c>
      <c r="FF31" s="118" t="str">
        <f t="shared" si="89"/>
        <v/>
      </c>
      <c r="FG31" s="118" t="str">
        <f t="shared" si="90"/>
        <v/>
      </c>
      <c r="FH31" s="82">
        <v>15</v>
      </c>
      <c r="FI31" s="78"/>
      <c r="FJ31" s="78"/>
      <c r="FK31" s="80" t="str">
        <f t="shared" si="91"/>
        <v/>
      </c>
      <c r="FL31" s="80" t="str">
        <f t="shared" si="92"/>
        <v/>
      </c>
      <c r="FM31" s="76" t="str">
        <f t="shared" si="93"/>
        <v/>
      </c>
      <c r="FN31" s="76" t="str">
        <f t="shared" si="94"/>
        <v/>
      </c>
      <c r="FO31" s="118" t="str">
        <f t="shared" si="95"/>
        <v/>
      </c>
      <c r="FP31" s="118" t="str">
        <f t="shared" si="96"/>
        <v/>
      </c>
      <c r="FQ31" s="118" t="str">
        <f t="shared" si="97"/>
        <v/>
      </c>
      <c r="FR31" s="118" t="str">
        <f t="shared" si="98"/>
        <v/>
      </c>
      <c r="FS31" s="77">
        <v>15</v>
      </c>
      <c r="FT31" s="78"/>
      <c r="FU31" s="81"/>
      <c r="FV31" s="80" t="str">
        <f t="shared" si="99"/>
        <v/>
      </c>
      <c r="FW31" s="80" t="str">
        <f t="shared" si="100"/>
        <v/>
      </c>
      <c r="FX31" s="80" t="str">
        <f t="shared" si="101"/>
        <v/>
      </c>
      <c r="FY31" s="80" t="str">
        <f t="shared" si="102"/>
        <v/>
      </c>
      <c r="FZ31" s="80" t="str">
        <f t="shared" si="103"/>
        <v/>
      </c>
      <c r="GA31" s="80" t="str">
        <f t="shared" si="104"/>
        <v/>
      </c>
      <c r="GB31" s="80" t="str">
        <f t="shared" si="105"/>
        <v/>
      </c>
      <c r="GC31" s="80" t="str">
        <f t="shared" si="106"/>
        <v/>
      </c>
      <c r="GD31" s="82">
        <v>15</v>
      </c>
      <c r="GE31" s="78"/>
      <c r="GF31" s="78"/>
      <c r="GG31" s="80" t="str">
        <f t="shared" si="107"/>
        <v/>
      </c>
      <c r="GH31" s="80" t="str">
        <f t="shared" si="108"/>
        <v/>
      </c>
      <c r="GI31" s="80" t="str">
        <f t="shared" si="109"/>
        <v/>
      </c>
      <c r="GJ31" s="80" t="str">
        <f t="shared" si="110"/>
        <v/>
      </c>
      <c r="GK31" s="80" t="str">
        <f t="shared" si="111"/>
        <v/>
      </c>
      <c r="GL31" s="80" t="str">
        <f t="shared" si="112"/>
        <v/>
      </c>
      <c r="GM31" s="80" t="str">
        <f t="shared" si="113"/>
        <v/>
      </c>
      <c r="GN31" s="80" t="str">
        <f t="shared" si="114"/>
        <v/>
      </c>
      <c r="GO31" s="77">
        <v>15</v>
      </c>
      <c r="GP31" s="78"/>
      <c r="GQ31" s="81"/>
      <c r="GR31" s="80" t="str">
        <f t="shared" si="115"/>
        <v/>
      </c>
      <c r="GS31" s="80" t="str">
        <f t="shared" si="116"/>
        <v/>
      </c>
      <c r="GT31" s="80" t="str">
        <f t="shared" si="117"/>
        <v/>
      </c>
      <c r="GU31" s="80" t="str">
        <f t="shared" si="118"/>
        <v/>
      </c>
      <c r="GV31" s="80" t="str">
        <f t="shared" si="119"/>
        <v/>
      </c>
      <c r="GW31" s="80" t="str">
        <f t="shared" si="120"/>
        <v/>
      </c>
      <c r="GX31" s="80" t="str">
        <f t="shared" si="121"/>
        <v/>
      </c>
      <c r="GY31" s="80" t="str">
        <f t="shared" si="122"/>
        <v/>
      </c>
      <c r="GZ31" s="82">
        <v>15</v>
      </c>
      <c r="HA31" s="78"/>
      <c r="HB31" s="78"/>
      <c r="HC31" s="80" t="str">
        <f t="shared" si="123"/>
        <v/>
      </c>
      <c r="HD31" s="80" t="str">
        <f t="shared" si="124"/>
        <v/>
      </c>
      <c r="HE31" s="80" t="str">
        <f t="shared" si="125"/>
        <v/>
      </c>
      <c r="HF31" s="80" t="str">
        <f t="shared" si="126"/>
        <v/>
      </c>
      <c r="HG31" s="80" t="str">
        <f t="shared" si="127"/>
        <v/>
      </c>
      <c r="HH31" s="80" t="str">
        <f t="shared" si="128"/>
        <v/>
      </c>
      <c r="HI31" s="80" t="str">
        <f t="shared" si="129"/>
        <v/>
      </c>
      <c r="HJ31" s="80" t="str">
        <f t="shared" si="130"/>
        <v/>
      </c>
      <c r="HK31" s="77">
        <v>15</v>
      </c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90"/>
      <c r="HY31" s="91" t="str">
        <f>IFERROR(IF(AND(#REF!="FEM",#REF!=1,#REF!="infantis"),#REF!,""),"")</f>
        <v/>
      </c>
      <c r="HZ31" s="75" t="e">
        <f>IF($HY31=#REF!,#REF!,"")</f>
        <v>#REF!</v>
      </c>
      <c r="IA31" s="75" t="e">
        <f>IF($HY31=#REF!,#REF!,"")</f>
        <v>#REF!</v>
      </c>
      <c r="IB31" s="75" t="e">
        <f>IF($IA31=#REF!,#REF!,"")</f>
        <v>#REF!</v>
      </c>
      <c r="IC31" s="91" t="str">
        <f>IFERROR(IF(AND($IA31="fem",#REF!=1,#REF!="infantis"),#REF!,""),"")</f>
        <v/>
      </c>
      <c r="ID31" s="91" t="str">
        <f>IFERROR(IF(AND($IA31="fem",#REF!=1,#REF!="infantis"),#REF!,""),"")</f>
        <v/>
      </c>
      <c r="IE31" s="91" t="str">
        <f>IFERROR(IF(AND($IA31="fem",#REF!=1,#REF!="infantis"),#REF!,""),"")</f>
        <v/>
      </c>
      <c r="IF31" s="75" t="e">
        <f>IF($IB31=#REF!,#REF!,"")</f>
        <v>#REF!</v>
      </c>
      <c r="IG31" s="55" t="str">
        <f>IFERROR(RANK(IF31,IF:IF,0)+ COUNTIF($IF$15:IF30,IF31),"")</f>
        <v/>
      </c>
      <c r="II31" s="91" t="str">
        <f>IFERROR(IF(AND(#REF!="mas",#REF!=1,#REF!="infantis"),#REF!,""),"")</f>
        <v/>
      </c>
      <c r="IJ31" s="75" t="e">
        <f>IF($II31=#REF!,#REF!,"")</f>
        <v>#REF!</v>
      </c>
      <c r="IK31" s="75" t="e">
        <f>IF($II31=#REF!,#REF!,"")</f>
        <v>#REF!</v>
      </c>
      <c r="IL31" s="91" t="str">
        <f>IFERROR(IF(AND($IK31="mas",#REF!=1),#REF!,""),"")</f>
        <v/>
      </c>
      <c r="IM31" s="91" t="str">
        <f>IFERROR(IF(AND($IK31="mas",#REF!=1,#REF!="infantis"),#REF!,""),"")</f>
        <v/>
      </c>
      <c r="IN31" s="91" t="str">
        <f>IFERROR(IF(AND($IK31="mas",#REF!=1,#REF!="infantis"),#REF!,""),"")</f>
        <v/>
      </c>
      <c r="IO31" s="91" t="str">
        <f>IFERROR(IF(AND($IK31="mas",#REF!=1,#REF!="infantis"),#REF!,""),"")</f>
        <v/>
      </c>
      <c r="IP31" s="91" t="str">
        <f>IFERROR(IF(AND($IK31="mas",#REF!=1),#REF!,""),"")</f>
        <v/>
      </c>
      <c r="IQ31" s="55" t="str">
        <f>IFERROR(RANK(IP31,IP:IP,0)+ COUNTIF($IQ$11:IQ26,IP31),"")</f>
        <v/>
      </c>
      <c r="IS31" s="91" t="str">
        <f>IFERROR(IF(AND(#REF!="FEM",#REF!=2,#REF!="infantis"),#REF!,""),"")</f>
        <v/>
      </c>
      <c r="IT31" s="75" t="e">
        <f>IF(IS31=#REF!,#REF!,"")</f>
        <v>#REF!</v>
      </c>
      <c r="IU31" s="75" t="e">
        <f>IF(IS31=#REF!,#REF!,"")</f>
        <v>#REF!</v>
      </c>
      <c r="IV31" s="91" t="str">
        <f>IFERROR(IF(AND(IU31="fem",#REF!=2),#REF!,""),"")</f>
        <v/>
      </c>
      <c r="IW31" s="91" t="str">
        <f>IFERROR(IF(AND(IU31="fem",#REF!=2),#REF!,""),"")</f>
        <v/>
      </c>
      <c r="IX31" s="91" t="str">
        <f>IFERROR(IF(AND(IU31="fem",#REF!=2),#REF!,""),"")</f>
        <v/>
      </c>
      <c r="IY31" s="91" t="str">
        <f>IFERROR(IF(AND(IU31="fem",#REF!=2),#REF!,""),"")</f>
        <v/>
      </c>
      <c r="IZ31" s="91" t="str">
        <f>IFERROR(IF(AND(IU31="fem",#REF!=2),#REF!,""),"")</f>
        <v/>
      </c>
      <c r="JA31" s="77" t="str">
        <f>IFERROR(RANK(IZ31,IZ:IZ,0)+ COUNTIF($IZ$15:$IZ30,IZ31),"")</f>
        <v/>
      </c>
      <c r="JC31" s="91" t="str">
        <f>IFERROR(IF(AND(#REF!="mas",#REF!=2,#REF!="infantis"),#REF!,""),"")</f>
        <v/>
      </c>
      <c r="JD31" s="75" t="e">
        <f>IF(JC31=#REF!,#REF!,"")</f>
        <v>#REF!</v>
      </c>
      <c r="JE31" s="75" t="e">
        <f>IF(JC31=#REF!,#REF!,"")</f>
        <v>#REF!</v>
      </c>
      <c r="JF31" s="91" t="str">
        <f>IFERROR(IF(AND(JE31="mas",#REF!=2),#REF!,""),"")</f>
        <v/>
      </c>
      <c r="JG31" s="91" t="str">
        <f>IFERROR(IF(AND(JE31="mas",#REF!=2),#REF!,""),"")</f>
        <v/>
      </c>
      <c r="JH31" s="91" t="str">
        <f>IFERROR(IF(AND(JE31="mas",#REF!=2),#REF!,""),"")</f>
        <v/>
      </c>
      <c r="JI31" s="91" t="str">
        <f>IFERROR(IF(AND(JE31="mas",#REF!=2),#REF!,""),"")</f>
        <v/>
      </c>
      <c r="JJ31" s="91" t="str">
        <f>IFERROR(IF(AND(JE31="mas",#REF!=2),#REF!,""),"")</f>
        <v/>
      </c>
      <c r="JK31" s="77" t="str">
        <f>IFERROR(RANK(JJ31,JJ:JJ,0)+ COUNTIF($JJ$15:$JJ30,JJ31),"")</f>
        <v/>
      </c>
      <c r="JM31" s="53" t="str">
        <f>IFERROR(IF(AND(#REF!="fem",#REF!=3,#REF!="infantis"),#REF!,""),"")</f>
        <v/>
      </c>
      <c r="JN31" s="75" t="e">
        <f>IF($JM31=#REF!,#REF!,"")</f>
        <v>#REF!</v>
      </c>
      <c r="JO31" s="75" t="e">
        <f>IF($JM31=#REF!,#REF!,"")</f>
        <v>#REF!</v>
      </c>
      <c r="JP31" s="75" t="e">
        <f>IF($JO31=#REF!,#REF!,"")</f>
        <v>#REF!</v>
      </c>
      <c r="JQ31" s="75" t="e">
        <f>IF($JP31=#REF!,#REF!,"")</f>
        <v>#REF!</v>
      </c>
      <c r="JR31" s="75" t="e">
        <f>IF($JP31=#REF!,#REF!,"")</f>
        <v>#REF!</v>
      </c>
      <c r="JS31" s="75" t="e">
        <f>IF($JP31=#REF!,#REF!,"")</f>
        <v>#REF!</v>
      </c>
      <c r="JT31" s="75" t="e">
        <f>IF($JP31=#REF!,#REF!,"")</f>
        <v>#REF!</v>
      </c>
      <c r="JU31" s="55" t="str">
        <f>IFERROR(RANK(JT31,JT:JT,0)+ COUNTIF($JT$15:JT30,JT31),"")</f>
        <v/>
      </c>
      <c r="JW31" s="53" t="str">
        <f>IFERROR(IF(AND(#REF!="mas",#REF!=3,#REF!="infantis"),#REF!,""),"")</f>
        <v/>
      </c>
      <c r="JX31" s="54" t="e">
        <f>IF($JW31=#REF!,#REF!,"")</f>
        <v>#REF!</v>
      </c>
      <c r="JY31" s="54" t="e">
        <f>IF($JW31=#REF!,#REF!,"")</f>
        <v>#REF!</v>
      </c>
      <c r="JZ31" s="54" t="e">
        <f>IF($JY31=#REF!,#REF!,"")</f>
        <v>#REF!</v>
      </c>
      <c r="KA31" s="54" t="e">
        <f>IF($JZ31=#REF!,#REF!,"")</f>
        <v>#REF!</v>
      </c>
      <c r="KB31" s="54" t="e">
        <f>IF($JZ31=#REF!,#REF!,"")</f>
        <v>#REF!</v>
      </c>
      <c r="KC31" s="54" t="e">
        <f>IF($JZ31=#REF!,#REF!,"")</f>
        <v>#REF!</v>
      </c>
      <c r="KD31" s="54" t="e">
        <f>IF($JZ31=#REF!,#REF!,"")</f>
        <v>#REF!</v>
      </c>
      <c r="KE31" s="55" t="str">
        <f>IFERROR(RANK(KD31,KD:KD,0)+ COUNTIF($KD$15:KD30,KD31),"")</f>
        <v/>
      </c>
      <c r="KG31" s="91" t="str">
        <f>IFERROR(IF(AND(#REF!="fem",#REF!=1,#REF!="iniciados"),#REF!,""),"")</f>
        <v/>
      </c>
      <c r="KH31" s="75" t="e">
        <f>IF(KG31=#REF!,#REF!,"")</f>
        <v>#REF!</v>
      </c>
      <c r="KI31" s="75" t="e">
        <f>IF(KG31=#REF!,#REF!,"")</f>
        <v>#REF!</v>
      </c>
      <c r="KJ31" s="91" t="str">
        <f>IFERROR(IF(AND(KI31="fem",#REF!=1),#REF!,""),"")</f>
        <v/>
      </c>
      <c r="KK31" s="91" t="str">
        <f>IFERROR(IF(AND(KI31="fem",#REF!=1),#REF!,""),"")</f>
        <v/>
      </c>
      <c r="KL31" s="91" t="str">
        <f>IFERROR(IF(AND(KI31="fem",#REF!=1),#REF!,""),"")</f>
        <v/>
      </c>
      <c r="KM31" s="91" t="str">
        <f>IFERROR(IF(AND(KI31="fem",#REF!=1),#REF!,""),"")</f>
        <v/>
      </c>
      <c r="KN31" s="91" t="str">
        <f>IFERROR(IF(AND(KI31="fem",#REF!=1),#REF!,""),"")</f>
        <v/>
      </c>
      <c r="KO31" s="77" t="str">
        <f>IFERROR(RANK(KN31,KN:KN,0)+ COUNTIF($KN$15:KN30,KN31),"")</f>
        <v/>
      </c>
      <c r="KQ31" s="91" t="str">
        <f>IFERROR(IF(AND(#REF!="mas",#REF!=1,#REF!="iniciados"),#REF!,""),"")</f>
        <v/>
      </c>
      <c r="KR31" s="75" t="e">
        <f>IF(KQ31=#REF!,#REF!,"")</f>
        <v>#REF!</v>
      </c>
      <c r="KS31" s="75" t="e">
        <f>IF(KQ31=#REF!,#REF!,"")</f>
        <v>#REF!</v>
      </c>
      <c r="KT31" s="91" t="str">
        <f>IFERROR(IF(AND(KS31="mas",#REF!=1),#REF!,""),"")</f>
        <v/>
      </c>
      <c r="KU31" s="91" t="str">
        <f>IFERROR(IF(AND(KS31="mas",#REF!=1),#REF!,""),"")</f>
        <v/>
      </c>
      <c r="KV31" s="91" t="str">
        <f>IFERROR(IF(AND(KS31="mas",#REF!=1),#REF!,""),"")</f>
        <v/>
      </c>
      <c r="KW31" s="91" t="str">
        <f>IFERROR(IF(AND(KS31="mas",#REF!=1),#REF!,""),"")</f>
        <v/>
      </c>
      <c r="KX31" s="91" t="str">
        <f>IFERROR(IF(AND(KS31="mas",#REF!=1),#REF!,""),"")</f>
        <v/>
      </c>
      <c r="KY31" s="77" t="str">
        <f>IFERROR(RANK(KX31,KX:KX,0)+ COUNTIF($KX$15:KX30,KX31),"")</f>
        <v/>
      </c>
      <c r="LA31" s="91" t="str">
        <f>IFERROR(IF(AND(#REF!="fem",#REF!=2,#REF!="iniciados"),#REF!,""),"")</f>
        <v/>
      </c>
      <c r="LB31" s="75" t="e">
        <f>IF(LA31=#REF!,#REF!,"")</f>
        <v>#REF!</v>
      </c>
      <c r="LC31" s="75" t="e">
        <f>IF(LA31=#REF!,#REF!,"")</f>
        <v>#REF!</v>
      </c>
      <c r="LD31" s="91" t="str">
        <f>IFERROR(IF(AND(LC31="fem",#REF!=2),#REF!,""),"")</f>
        <v/>
      </c>
      <c r="LE31" s="91" t="str">
        <f>IFERROR(IF(AND(LC31="fem",#REF!=2),#REF!,""),"")</f>
        <v/>
      </c>
      <c r="LF31" s="91" t="str">
        <f>IFERROR(IF(AND(LC31="fem",#REF!=2),#REF!,""),"")</f>
        <v/>
      </c>
      <c r="LG31" s="91" t="str">
        <f>IFERROR(IF(AND(LC31="fem",#REF!=2),#REF!,""),"")</f>
        <v/>
      </c>
      <c r="LH31" s="91" t="str">
        <f>IFERROR(IF(AND(LC31="fem",#REF!=2),#REF!,""),"")</f>
        <v/>
      </c>
      <c r="LI31" s="77" t="str">
        <f>IFERROR(RANK(LH31,LH:LH,0)+ COUNTIF($KX$15:LH30,LH31),"")</f>
        <v/>
      </c>
      <c r="LK31" s="91" t="str">
        <f>IFERROR(IF(AND(#REF!="mas",#REF!=2,#REF!="iniciados"),#REF!,""),"")</f>
        <v/>
      </c>
      <c r="LL31" s="75" t="e">
        <f>IF(LK31=#REF!,#REF!,"")</f>
        <v>#REF!</v>
      </c>
      <c r="LM31" s="75" t="e">
        <f>IF(LK31=#REF!,#REF!,"")</f>
        <v>#REF!</v>
      </c>
      <c r="LN31" s="91" t="str">
        <f>IFERROR(IF(AND(LM31="mas",#REF!=2),#REF!,""),"")</f>
        <v/>
      </c>
      <c r="LO31" s="91" t="str">
        <f>IFERROR(IF(AND(LM31="mas",#REF!=2),#REF!,""),"")</f>
        <v/>
      </c>
      <c r="LP31" s="91" t="str">
        <f>IFERROR(IF(AND(LM31="mas",#REF!=2),#REF!,""),"")</f>
        <v/>
      </c>
      <c r="LQ31" s="91" t="str">
        <f>IFERROR(IF(AND(LM31="mas",#REF!=2),#REF!,""),"")</f>
        <v/>
      </c>
      <c r="LR31" s="91" t="str">
        <f>IFERROR(IF(AND(LM31="mas",#REF!=2),#REF!,""),"")</f>
        <v/>
      </c>
      <c r="LS31" s="77" t="str">
        <f>IFERROR(RANK(LR31,LR:LR,0)+ COUNTIF($LR$15:LR29,LR31),"")</f>
        <v/>
      </c>
      <c r="LU31" s="53" t="str">
        <f>IFERROR(IF(AND(#REF!="fem",#REF!=3,#REF!="iniciados"),#REF!,""),"")</f>
        <v/>
      </c>
      <c r="LV31" s="75" t="e">
        <f>IF(LU31=#REF!,#REF!,"")</f>
        <v>#REF!</v>
      </c>
      <c r="LW31" s="75" t="e">
        <f>IF(LU31=#REF!,#REF!,"")</f>
        <v>#REF!</v>
      </c>
      <c r="LX31" s="53" t="str">
        <f>IFERROR(IF(AND(LW31="fem",#REF!=3),#REF!,""),"")</f>
        <v/>
      </c>
      <c r="LY31" s="91" t="str">
        <f>IFERROR(IF(AND(LW31="fem",#REF!=3),#REF!,""),"")</f>
        <v/>
      </c>
      <c r="LZ31" s="91" t="str">
        <f>IFERROR(IF(AND(LW31="fem",#REF!=3),#REF!,""),"")</f>
        <v/>
      </c>
      <c r="MA31" s="91" t="str">
        <f>IFERROR(IF(AND(LW31="fem",#REF!=3),#REF!,""),"")</f>
        <v/>
      </c>
      <c r="MB31" s="91" t="str">
        <f>IFERROR(IF(AND(LW31="fem",#REF!=3),#REF!,""),"")</f>
        <v/>
      </c>
      <c r="MC31" s="55" t="str">
        <f>IFERROR(RANK(MB31,MB:MB,0)+ COUNTIF($MB$15:MB30,MB31),"")</f>
        <v/>
      </c>
      <c r="ME31" s="91" t="str">
        <f>IFERROR(IF(AND(#REF!="mas",#REF!=3,#REF!="iniciados"),#REF!,""),"")</f>
        <v/>
      </c>
      <c r="MF31" s="75" t="e">
        <f>IF(ME31=#REF!,#REF!,"")</f>
        <v>#REF!</v>
      </c>
      <c r="MG31" s="75" t="e">
        <f>IF(ME31=#REF!,#REF!,"")</f>
        <v>#REF!</v>
      </c>
      <c r="MH31" s="91" t="str">
        <f>IFERROR(IF(AND(MG31="mas",#REF!=3),#REF!,""),"")</f>
        <v/>
      </c>
      <c r="MI31" s="91" t="str">
        <f>IFERROR(IF(AND(MG31="mas",#REF!=3),#REF!,""),"")</f>
        <v/>
      </c>
      <c r="MJ31" s="91" t="str">
        <f>IFERROR(IF(AND(MG31="mas",#REF!=3),#REF!,""),"")</f>
        <v/>
      </c>
      <c r="MK31" s="91" t="str">
        <f>IFERROR(IF(AND(MG31="mas",#REF!=3),#REF!,""),"")</f>
        <v/>
      </c>
      <c r="ML31" s="91" t="str">
        <f>IFERROR(IF(AND(MG31="mas",#REF!=3),#REF!,""),"")</f>
        <v/>
      </c>
      <c r="MM31" s="55" t="str">
        <f>IFERROR(RANK(ML31,ML:ML,0)+ COUNTIF($ML$15:ML30,ML31),"")</f>
        <v/>
      </c>
      <c r="MO31" s="91" t="str">
        <f>IFERROR(IF(AND(#REF!="fem",#REF!=3,#REF!="juvenis"),#REF!,""),"")</f>
        <v/>
      </c>
      <c r="MP31" s="75" t="e">
        <f>IF(MO31=#REF!,#REF!,"")</f>
        <v>#REF!</v>
      </c>
      <c r="MQ31" s="75" t="e">
        <f>IF(MO31=#REF!,#REF!,"")</f>
        <v>#REF!</v>
      </c>
      <c r="MR31" s="91" t="str">
        <f>IFERROR(IF(AND(MQ31="fem",#REF!=3),#REF!,""),"")</f>
        <v/>
      </c>
      <c r="MS31" s="91" t="str">
        <f>IFERROR(IF(AND(MQ31="fem",#REF!=3),#REF!,""),"")</f>
        <v/>
      </c>
      <c r="MT31" s="91" t="str">
        <f>IFERROR(IF(AND(MQ31="fem",#REF!=3),#REF!,""),"")</f>
        <v/>
      </c>
      <c r="MU31" s="91" t="str">
        <f>IFERROR(IF(AND(MQ31="fem",#REF!=3),#REF!,""),"")</f>
        <v/>
      </c>
      <c r="MV31" s="91" t="str">
        <f>IFERROR(IF(AND(MQ31="fem",#REF!=3),#REF!,""),"")</f>
        <v/>
      </c>
      <c r="MW31" s="55" t="str">
        <f>IFERROR(RANK(MV31,MV:MV,0)+ COUNTIF($MV$15:MV30,MV31),"")</f>
        <v/>
      </c>
      <c r="MY31" s="91" t="str">
        <f>IFERROR(IF(AND(#REF!="mas",#REF!=3,#REF!="juvenis"),#REF!,""),"")</f>
        <v/>
      </c>
      <c r="MZ31" s="75" t="e">
        <f>IF(MY31=#REF!,#REF!,"")</f>
        <v>#REF!</v>
      </c>
      <c r="NA31" s="75" t="e">
        <f>IF(MY31=#REF!,#REF!,"")</f>
        <v>#REF!</v>
      </c>
      <c r="NB31" s="91" t="str">
        <f>IFERROR(IF(AND(NA31="mas",#REF!=3),#REF!,""),"")</f>
        <v/>
      </c>
      <c r="NC31" s="91" t="str">
        <f>IFERROR(IF(AND(NA31="mas",#REF!=3),#REF!,""),"")</f>
        <v/>
      </c>
      <c r="ND31" s="91" t="str">
        <f>IFERROR(IF(AND(NA31="mas",#REF!=3),#REF!,""),"")</f>
        <v/>
      </c>
      <c r="NE31" s="91" t="str">
        <f>IFERROR(IF(AND(NA31="mas",#REF!=3),#REF!,""),"")</f>
        <v/>
      </c>
      <c r="NF31" s="91" t="str">
        <f>IFERROR(IF(AND(NA31="mas",#REF!=3),#REF!,""),"")</f>
        <v/>
      </c>
      <c r="NG31" s="55" t="str">
        <f>IFERROR(RANK(NF31,NF:NF,0)+ COUNTIF($NF$15:NF30,NF31),"")</f>
        <v/>
      </c>
      <c r="NI31" s="91" t="str">
        <f>IFERROR(IF(AND(#REF!="fem",#REF!=2,#REF!="juvenis"),#REF!,""),"")</f>
        <v/>
      </c>
      <c r="NJ31" s="75" t="e">
        <f>IF(NI31=#REF!,#REF!,"")</f>
        <v>#REF!</v>
      </c>
      <c r="NK31" s="75" t="e">
        <f>IF(NI31=#REF!,#REF!,"")</f>
        <v>#REF!</v>
      </c>
      <c r="NL31" s="91" t="str">
        <f>IFERROR(IF(AND(NK31="fem",#REF!=2),#REF!,""),"")</f>
        <v/>
      </c>
      <c r="NM31" s="91" t="str">
        <f>IFERROR(IF(AND(NK31="fem",#REF!=2),#REF!,""),"")</f>
        <v/>
      </c>
      <c r="NN31" s="91" t="str">
        <f>IFERROR(IF(AND(NK31="fem",#REF!=2),#REF!,""),"")</f>
        <v/>
      </c>
      <c r="NO31" s="91" t="str">
        <f>IFERROR(IF(AND(NK31="fem",#REF!=2),#REF!,""),"")</f>
        <v/>
      </c>
      <c r="NP31" s="91" t="str">
        <f>IFERROR(IF(AND(NK31="fem",#REF!=2),#REF!,""),"")</f>
        <v/>
      </c>
      <c r="NQ31" s="77" t="str">
        <f>IFERROR(RANK(NP31,NP:NP,0)+ COUNTIF($NP$15:NP30,NP31),"")</f>
        <v/>
      </c>
      <c r="NS31" s="91" t="str">
        <f>IFERROR(IF(AND(#REF!="mas",#REF!=2,#REF!="juvenis"),#REF!,""),"")</f>
        <v/>
      </c>
      <c r="NT31" s="75" t="e">
        <f>IF(NS31=#REF!,#REF!,"")</f>
        <v>#REF!</v>
      </c>
      <c r="NU31" s="75" t="e">
        <f>IF(NS31=#REF!,#REF!,"")</f>
        <v>#REF!</v>
      </c>
      <c r="NV31" s="91" t="str">
        <f>IFERROR(IF(AND(NU31="mas",#REF!=2),#REF!,""),"")</f>
        <v/>
      </c>
      <c r="NW31" s="91" t="str">
        <f>IFERROR(IF(AND(NU31="mas",#REF!=2),#REF!,""),"")</f>
        <v/>
      </c>
      <c r="NX31" s="91" t="str">
        <f>IFERROR(IF(AND(NU31="mas",#REF!=2),#REF!,""),"")</f>
        <v/>
      </c>
      <c r="NY31" s="91" t="str">
        <f>IFERROR(IF(AND(NU31="mas",#REF!=2),#REF!,""),"")</f>
        <v/>
      </c>
      <c r="NZ31" s="91" t="str">
        <f>IFERROR(IF(AND(NU31="mas",#REF!=2),#REF!,""),"")</f>
        <v/>
      </c>
      <c r="OA31" s="55" t="str">
        <f>IFERROR(RANK(NZ31,NZ:NZ,0)+ COUNTIF($NZ$15:NZ30,NZ31),"")</f>
        <v/>
      </c>
      <c r="OC31" s="91" t="str">
        <f>IFERROR(IF(AND(#REF!="fem",#REF!=2,#REF!="juniores"),#REF!,""),"")</f>
        <v/>
      </c>
      <c r="OD31" s="75" t="e">
        <f>IF(OC31=#REF!,#REF!,"")</f>
        <v>#REF!</v>
      </c>
      <c r="OE31" s="75" t="e">
        <f>IF(OC31=#REF!,#REF!,"")</f>
        <v>#REF!</v>
      </c>
      <c r="OF31" s="91" t="str">
        <f>IFERROR(IF(AND(OE31="fem",#REF!=2),#REF!,""),"")</f>
        <v/>
      </c>
      <c r="OG31" s="91" t="str">
        <f>IFERROR(IF(AND(OE31="fem",#REF!=2),#REF!,""),"")</f>
        <v/>
      </c>
      <c r="OH31" s="91" t="str">
        <f>IFERROR(IF(AND(OE31="fem",#REF!=2),#REF!,""),"")</f>
        <v/>
      </c>
      <c r="OI31" s="91" t="str">
        <f>IFERROR(IF(AND(OE31="fem",#REF!=2),#REF!,""),"")</f>
        <v/>
      </c>
      <c r="OJ31" s="91" t="str">
        <f>IFERROR(IF(AND(OE31="fem",#REF!=2),#REF!,""),"")</f>
        <v/>
      </c>
      <c r="OK31" s="77" t="str">
        <f>IFERROR(RANK(OJ31,OJ:OJ,0)+ COUNTIF($NZ$15:OJ29,OJ31),"")</f>
        <v/>
      </c>
      <c r="OM31" s="91" t="str">
        <f>IFERROR(IF(AND(#REF!="mas",#REF!=2,#REF!="juniores"),#REF!,""),"")</f>
        <v/>
      </c>
      <c r="ON31" s="75" t="e">
        <f>IF(OM31=#REF!,#REF!,"")</f>
        <v>#REF!</v>
      </c>
      <c r="OO31" s="75" t="e">
        <f>IF(OM31=#REF!,#REF!,"")</f>
        <v>#REF!</v>
      </c>
      <c r="OP31" s="91" t="str">
        <f>IFERROR(IF(AND(OO31="mas",#REF!=2),#REF!,""),"")</f>
        <v/>
      </c>
      <c r="OQ31" s="91" t="str">
        <f>IFERROR(IF(AND(OO31="mas",#REF!=2),#REF!,""),"")</f>
        <v/>
      </c>
      <c r="OR31" s="91" t="str">
        <f>IFERROR(IF(AND(OO31="mas",#REF!=2),#REF!,""),"")</f>
        <v/>
      </c>
      <c r="OS31" s="91" t="str">
        <f>IFERROR(IF(AND(OO31="mas",#REF!=2),#REF!,""),"")</f>
        <v/>
      </c>
      <c r="OT31" s="91" t="str">
        <f>IFERROR(IF(AND(OO31="mas",#REF!=2),#REF!,""),"")</f>
        <v/>
      </c>
      <c r="OU31" s="77" t="str">
        <f>IFERROR(RANK(OT31,OT:OT,0)+ COUNTIF($NZ$15:OT29,OT31),"")</f>
        <v/>
      </c>
      <c r="OW31" s="91" t="str">
        <f>IFERROR(IF(AND(#REF!="fem",#REF!=3,#REF!="juniores"),#REF!,""),"")</f>
        <v/>
      </c>
      <c r="OX31" s="75" t="e">
        <f>IF(OW31=#REF!,#REF!,"")</f>
        <v>#REF!</v>
      </c>
      <c r="OY31" s="75" t="e">
        <f>IF(OW31=#REF!,#REF!,"")</f>
        <v>#REF!</v>
      </c>
      <c r="OZ31" s="91" t="str">
        <f>IFERROR(IF(AND(OY31="fem",#REF!=3),#REF!,""),"")</f>
        <v/>
      </c>
      <c r="PA31" s="91" t="str">
        <f>IFERROR(IF(AND(OY31="fem",#REF!=3),#REF!,""),"")</f>
        <v/>
      </c>
      <c r="PB31" s="91" t="str">
        <f>IFERROR(IF(AND(OY31="fem",#REF!=3),#REF!,""),"")</f>
        <v/>
      </c>
      <c r="PC31" s="91" t="str">
        <f>IFERROR(IF(AND(OY31="fem",#REF!=3),#REF!,""),"")</f>
        <v/>
      </c>
      <c r="PD31" s="91" t="str">
        <f>IFERROR(IF(AND(OY31="fem",#REF!=3),#REF!,""),"")</f>
        <v/>
      </c>
      <c r="PE31" s="77" t="str">
        <f>IFERROR(RANK(PD31,PD:PD,0)+ COUNTIF($NZ$15:PD29,PD31),"")</f>
        <v/>
      </c>
      <c r="PG31" s="91" t="str">
        <f>IFERROR(IF(AND(#REF!="mas",#REF!=3,#REF!="juniores"),#REF!,""),"")</f>
        <v/>
      </c>
      <c r="PH31" s="75" t="e">
        <f>IF(PG31=#REF!,#REF!,"")</f>
        <v>#REF!</v>
      </c>
      <c r="PI31" s="75" t="e">
        <f>IF(PG31=#REF!,#REF!,"")</f>
        <v>#REF!</v>
      </c>
      <c r="PJ31" s="91" t="str">
        <f>IFERROR(IF(AND(PI31="mas",#REF!=3),#REF!,""),"")</f>
        <v/>
      </c>
      <c r="PK31" s="91" t="str">
        <f>IFERROR(IF(AND(PI31="mas",#REF!=3),#REF!,""),"")</f>
        <v/>
      </c>
      <c r="PL31" s="91" t="str">
        <f>IFERROR(IF(AND(PI31="mas",#REF!=3),#REF!,""),"")</f>
        <v/>
      </c>
      <c r="PM31" s="91" t="str">
        <f>IFERROR(IF(AND(PI31="mas",#REF!=3),#REF!,""),"")</f>
        <v/>
      </c>
      <c r="PN31" s="91" t="str">
        <f>IFERROR(IF(AND(PI31="mas",#REF!=3),#REF!,""),"")</f>
        <v/>
      </c>
      <c r="PO31" s="77" t="str">
        <f>IFERROR(RANK(PN31,PN:PN,0)+ COUNTIF($NZ$15:PN29,PN31),"")</f>
        <v/>
      </c>
    </row>
    <row r="32" spans="2:431" s="73" customFormat="1" ht="18.75" customHeight="1" x14ac:dyDescent="0.3">
      <c r="B32" s="74" t="str">
        <f t="shared" si="0"/>
        <v/>
      </c>
      <c r="C32" s="74" t="str">
        <f t="shared" si="1"/>
        <v/>
      </c>
      <c r="D32" s="75" t="str">
        <f t="shared" si="2"/>
        <v/>
      </c>
      <c r="E32" s="76" t="str">
        <f t="shared" si="3"/>
        <v/>
      </c>
      <c r="F32" s="118" t="str">
        <f t="shared" si="4"/>
        <v/>
      </c>
      <c r="G32" s="118" t="str">
        <f t="shared" si="5"/>
        <v/>
      </c>
      <c r="H32" s="118" t="str">
        <f t="shared" si="6"/>
        <v/>
      </c>
      <c r="I32" s="119" t="str">
        <f t="shared" si="7"/>
        <v/>
      </c>
      <c r="J32" s="77">
        <v>16</v>
      </c>
      <c r="K32" s="78"/>
      <c r="L32" s="78"/>
      <c r="M32" s="74" t="str">
        <f t="shared" si="131"/>
        <v/>
      </c>
      <c r="N32" s="74" t="str">
        <f t="shared" si="8"/>
        <v/>
      </c>
      <c r="O32" s="75" t="str">
        <f t="shared" si="9"/>
        <v/>
      </c>
      <c r="P32" s="75" t="str">
        <f t="shared" si="10"/>
        <v/>
      </c>
      <c r="Q32" s="75" t="str">
        <f t="shared" si="155"/>
        <v/>
      </c>
      <c r="R32" s="75" t="str">
        <f t="shared" si="156"/>
        <v/>
      </c>
      <c r="S32" s="75" t="str">
        <f>IFERROR(INDEX(#REF!,MATCH($U32,$IQ$17:$IQ$72,0)),"")</f>
        <v/>
      </c>
      <c r="T32" s="75" t="str">
        <f t="shared" si="11"/>
        <v/>
      </c>
      <c r="U32" s="77">
        <v>16</v>
      </c>
      <c r="V32" s="79"/>
      <c r="X32" s="80" t="str">
        <f t="shared" si="12"/>
        <v/>
      </c>
      <c r="Y32" s="80" t="str">
        <f t="shared" si="13"/>
        <v/>
      </c>
      <c r="Z32" s="76" t="str">
        <f t="shared" si="14"/>
        <v/>
      </c>
      <c r="AA32" s="76" t="str">
        <f t="shared" si="15"/>
        <v/>
      </c>
      <c r="AB32" s="118" t="str">
        <f t="shared" si="16"/>
        <v/>
      </c>
      <c r="AC32" s="118" t="str">
        <f t="shared" si="17"/>
        <v/>
      </c>
      <c r="AD32" s="118" t="str">
        <f t="shared" si="18"/>
        <v/>
      </c>
      <c r="AE32" s="118" t="str">
        <f t="shared" si="19"/>
        <v/>
      </c>
      <c r="AF32" s="77">
        <v>16</v>
      </c>
      <c r="AG32" s="78"/>
      <c r="AH32" s="78"/>
      <c r="AI32" s="80" t="str">
        <f t="shared" si="20"/>
        <v/>
      </c>
      <c r="AJ32" s="80" t="str">
        <f t="shared" si="21"/>
        <v/>
      </c>
      <c r="AK32" s="80" t="str">
        <f t="shared" si="22"/>
        <v/>
      </c>
      <c r="AL32" s="80" t="str">
        <f t="shared" si="23"/>
        <v/>
      </c>
      <c r="AM32" s="80" t="str">
        <f t="shared" si="24"/>
        <v/>
      </c>
      <c r="AN32" s="80" t="str">
        <f t="shared" si="25"/>
        <v/>
      </c>
      <c r="AO32" s="80" t="str">
        <f t="shared" si="154"/>
        <v/>
      </c>
      <c r="AP32" s="80" t="str">
        <f t="shared" si="153"/>
        <v/>
      </c>
      <c r="AQ32" s="77">
        <v>16</v>
      </c>
      <c r="AR32" s="79"/>
      <c r="AT32" s="146" t="str">
        <f t="shared" si="132"/>
        <v/>
      </c>
      <c r="AU32" s="146" t="str">
        <f t="shared" si="133"/>
        <v/>
      </c>
      <c r="AV32" s="146" t="str">
        <f t="shared" si="134"/>
        <v/>
      </c>
      <c r="AW32" s="147" t="str">
        <f t="shared" si="135"/>
        <v/>
      </c>
      <c r="AX32" s="148" t="str">
        <f t="shared" si="136"/>
        <v/>
      </c>
      <c r="AY32" s="148" t="str">
        <f t="shared" si="137"/>
        <v/>
      </c>
      <c r="AZ32" s="148" t="str">
        <f t="shared" si="138"/>
        <v/>
      </c>
      <c r="BA32" s="148" t="str">
        <f t="shared" si="139"/>
        <v/>
      </c>
      <c r="BB32" s="149">
        <v>16</v>
      </c>
      <c r="BC32" s="78"/>
      <c r="BD32" s="78"/>
      <c r="BE32" s="80" t="str">
        <f t="shared" si="140"/>
        <v/>
      </c>
      <c r="BF32" s="80" t="str">
        <f t="shared" si="26"/>
        <v/>
      </c>
      <c r="BG32" s="80" t="str">
        <f t="shared" si="27"/>
        <v/>
      </c>
      <c r="BH32" s="80" t="str">
        <f t="shared" si="28"/>
        <v/>
      </c>
      <c r="BI32" s="80" t="str">
        <f t="shared" si="29"/>
        <v/>
      </c>
      <c r="BJ32" s="80" t="str">
        <f t="shared" si="30"/>
        <v/>
      </c>
      <c r="BK32" s="80" t="str">
        <f t="shared" si="31"/>
        <v/>
      </c>
      <c r="BL32" s="80" t="str">
        <f t="shared" si="32"/>
        <v/>
      </c>
      <c r="BM32" s="77">
        <v>16</v>
      </c>
      <c r="BN32" s="79"/>
      <c r="BP32" s="80" t="str">
        <f t="shared" si="33"/>
        <v/>
      </c>
      <c r="BQ32" s="80" t="str">
        <f t="shared" si="34"/>
        <v/>
      </c>
      <c r="BR32" s="76" t="str">
        <f t="shared" si="35"/>
        <v/>
      </c>
      <c r="BS32" s="76" t="str">
        <f t="shared" si="36"/>
        <v/>
      </c>
      <c r="BT32" s="118" t="str">
        <f t="shared" si="37"/>
        <v/>
      </c>
      <c r="BU32" s="118" t="str">
        <f t="shared" si="38"/>
        <v/>
      </c>
      <c r="BV32" s="118" t="str">
        <f t="shared" si="39"/>
        <v/>
      </c>
      <c r="BW32" s="118" t="str">
        <f t="shared" si="40"/>
        <v/>
      </c>
      <c r="BX32" s="77">
        <v>16</v>
      </c>
      <c r="BY32" s="78"/>
      <c r="BZ32" s="78"/>
      <c r="CA32" s="80" t="str">
        <f t="shared" si="41"/>
        <v/>
      </c>
      <c r="CB32" s="80" t="str">
        <f t="shared" si="42"/>
        <v/>
      </c>
      <c r="CC32" s="80" t="str">
        <f t="shared" si="42"/>
        <v/>
      </c>
      <c r="CD32" s="76" t="str">
        <f t="shared" si="43"/>
        <v/>
      </c>
      <c r="CE32" s="118" t="str">
        <f t="shared" si="44"/>
        <v/>
      </c>
      <c r="CF32" s="118" t="str">
        <f t="shared" si="141"/>
        <v/>
      </c>
      <c r="CG32" s="118" t="str">
        <f t="shared" si="142"/>
        <v/>
      </c>
      <c r="CH32" s="117" t="str">
        <f t="shared" si="143"/>
        <v/>
      </c>
      <c r="CI32" s="77">
        <v>16</v>
      </c>
      <c r="CJ32" s="79"/>
      <c r="CL32" s="80" t="str">
        <f t="shared" si="45"/>
        <v/>
      </c>
      <c r="CM32" s="80" t="str">
        <f t="shared" si="46"/>
        <v/>
      </c>
      <c r="CN32" s="76" t="str">
        <f t="shared" si="47"/>
        <v/>
      </c>
      <c r="CO32" s="76" t="str">
        <f t="shared" si="48"/>
        <v/>
      </c>
      <c r="CP32" s="118" t="str">
        <f t="shared" si="49"/>
        <v/>
      </c>
      <c r="CQ32" s="118" t="str">
        <f t="shared" si="50"/>
        <v/>
      </c>
      <c r="CR32" s="118" t="str">
        <f t="shared" si="51"/>
        <v/>
      </c>
      <c r="CS32" s="118" t="str">
        <f t="shared" si="144"/>
        <v/>
      </c>
      <c r="CT32" s="77">
        <v>16</v>
      </c>
      <c r="CU32" s="78"/>
      <c r="CV32" s="78"/>
      <c r="CW32" s="80" t="str">
        <f t="shared" si="52"/>
        <v/>
      </c>
      <c r="CX32" s="80" t="str">
        <f t="shared" si="53"/>
        <v/>
      </c>
      <c r="CY32" s="76" t="str">
        <f t="shared" si="54"/>
        <v/>
      </c>
      <c r="CZ32" s="76" t="str">
        <f t="shared" si="55"/>
        <v/>
      </c>
      <c r="DA32" s="118" t="str">
        <f t="shared" si="56"/>
        <v/>
      </c>
      <c r="DB32" s="118" t="str">
        <f t="shared" si="57"/>
        <v/>
      </c>
      <c r="DC32" s="118" t="str">
        <f t="shared" si="58"/>
        <v/>
      </c>
      <c r="DD32" s="118" t="str">
        <f t="shared" si="59"/>
        <v/>
      </c>
      <c r="DE32" s="77">
        <v>16</v>
      </c>
      <c r="DF32" s="79"/>
      <c r="DH32" s="115" t="str">
        <f t="shared" si="145"/>
        <v/>
      </c>
      <c r="DI32" s="115" t="str">
        <f t="shared" si="146"/>
        <v/>
      </c>
      <c r="DJ32" s="121" t="str">
        <f t="shared" si="147"/>
        <v/>
      </c>
      <c r="DK32" s="121" t="str">
        <f t="shared" si="148"/>
        <v/>
      </c>
      <c r="DL32" s="117" t="str">
        <f t="shared" si="149"/>
        <v/>
      </c>
      <c r="DM32" s="117" t="str">
        <f t="shared" si="150"/>
        <v/>
      </c>
      <c r="DN32" s="117" t="str">
        <f t="shared" si="151"/>
        <v/>
      </c>
      <c r="DO32" s="117" t="str">
        <f t="shared" si="152"/>
        <v/>
      </c>
      <c r="DP32" s="77">
        <v>16</v>
      </c>
      <c r="DQ32" s="78"/>
      <c r="DR32" s="78"/>
      <c r="DS32" s="115" t="str">
        <f t="shared" si="60"/>
        <v/>
      </c>
      <c r="DT32" s="115" t="str">
        <f t="shared" si="61"/>
        <v/>
      </c>
      <c r="DU32" s="115" t="str">
        <f t="shared" si="62"/>
        <v/>
      </c>
      <c r="DV32" s="115" t="str">
        <f t="shared" si="63"/>
        <v/>
      </c>
      <c r="DW32" s="117" t="str">
        <f t="shared" si="64"/>
        <v/>
      </c>
      <c r="DX32" s="117" t="str">
        <f t="shared" si="65"/>
        <v/>
      </c>
      <c r="DY32" s="117" t="str">
        <f t="shared" si="65"/>
        <v/>
      </c>
      <c r="DZ32" s="117" t="str">
        <f t="shared" si="66"/>
        <v/>
      </c>
      <c r="EA32" s="77">
        <v>16</v>
      </c>
      <c r="EB32" s="79"/>
      <c r="EC32" s="81"/>
      <c r="ED32" s="80" t="str">
        <f t="shared" si="67"/>
        <v/>
      </c>
      <c r="EE32" s="80" t="str">
        <f t="shared" si="68"/>
        <v/>
      </c>
      <c r="EF32" s="80" t="str">
        <f t="shared" si="69"/>
        <v/>
      </c>
      <c r="EG32" s="82" t="str">
        <f t="shared" si="70"/>
        <v/>
      </c>
      <c r="EH32" s="118" t="str">
        <f t="shared" si="71"/>
        <v/>
      </c>
      <c r="EI32" s="118" t="str">
        <f t="shared" si="72"/>
        <v/>
      </c>
      <c r="EJ32" s="118" t="str">
        <f t="shared" si="73"/>
        <v/>
      </c>
      <c r="EK32" s="118" t="str">
        <f t="shared" si="74"/>
        <v/>
      </c>
      <c r="EL32" s="82">
        <v>16</v>
      </c>
      <c r="EM32" s="78"/>
      <c r="EN32" s="78"/>
      <c r="EO32" s="80" t="str">
        <f t="shared" si="75"/>
        <v/>
      </c>
      <c r="EP32" s="80" t="str">
        <f t="shared" si="76"/>
        <v/>
      </c>
      <c r="EQ32" s="80" t="str">
        <f t="shared" si="77"/>
        <v/>
      </c>
      <c r="ER32" s="80" t="str">
        <f t="shared" si="78"/>
        <v/>
      </c>
      <c r="ES32" s="80" t="str">
        <f t="shared" si="79"/>
        <v/>
      </c>
      <c r="ET32" s="80" t="str">
        <f t="shared" si="80"/>
        <v/>
      </c>
      <c r="EU32" s="80" t="str">
        <f t="shared" si="81"/>
        <v/>
      </c>
      <c r="EV32" s="80" t="str">
        <f t="shared" si="82"/>
        <v/>
      </c>
      <c r="EW32" s="77">
        <v>16</v>
      </c>
      <c r="EX32" s="78"/>
      <c r="EY32" s="81"/>
      <c r="EZ32" s="80" t="str">
        <f t="shared" si="83"/>
        <v/>
      </c>
      <c r="FA32" s="80" t="str">
        <f t="shared" si="84"/>
        <v/>
      </c>
      <c r="FB32" s="76" t="str">
        <f t="shared" si="85"/>
        <v/>
      </c>
      <c r="FC32" s="76" t="str">
        <f t="shared" si="86"/>
        <v/>
      </c>
      <c r="FD32" s="118" t="str">
        <f t="shared" si="87"/>
        <v/>
      </c>
      <c r="FE32" s="118" t="str">
        <f t="shared" si="88"/>
        <v/>
      </c>
      <c r="FF32" s="118" t="str">
        <f t="shared" si="89"/>
        <v/>
      </c>
      <c r="FG32" s="118" t="str">
        <f t="shared" si="90"/>
        <v/>
      </c>
      <c r="FH32" s="82">
        <v>16</v>
      </c>
      <c r="FI32" s="78"/>
      <c r="FJ32" s="78"/>
      <c r="FK32" s="80" t="str">
        <f t="shared" si="91"/>
        <v/>
      </c>
      <c r="FL32" s="80" t="str">
        <f t="shared" si="92"/>
        <v/>
      </c>
      <c r="FM32" s="76" t="str">
        <f t="shared" si="93"/>
        <v/>
      </c>
      <c r="FN32" s="76" t="str">
        <f t="shared" si="94"/>
        <v/>
      </c>
      <c r="FO32" s="118" t="str">
        <f t="shared" si="95"/>
        <v/>
      </c>
      <c r="FP32" s="118" t="str">
        <f t="shared" si="96"/>
        <v/>
      </c>
      <c r="FQ32" s="118" t="str">
        <f t="shared" si="97"/>
        <v/>
      </c>
      <c r="FR32" s="118" t="str">
        <f t="shared" si="98"/>
        <v/>
      </c>
      <c r="FS32" s="77">
        <v>16</v>
      </c>
      <c r="FT32" s="78"/>
      <c r="FU32" s="81"/>
      <c r="FV32" s="80" t="str">
        <f t="shared" si="99"/>
        <v/>
      </c>
      <c r="FW32" s="80" t="str">
        <f t="shared" si="100"/>
        <v/>
      </c>
      <c r="FX32" s="80" t="str">
        <f t="shared" si="101"/>
        <v/>
      </c>
      <c r="FY32" s="80" t="str">
        <f t="shared" si="102"/>
        <v/>
      </c>
      <c r="FZ32" s="80" t="str">
        <f t="shared" si="103"/>
        <v/>
      </c>
      <c r="GA32" s="80" t="str">
        <f t="shared" si="104"/>
        <v/>
      </c>
      <c r="GB32" s="80" t="str">
        <f t="shared" si="105"/>
        <v/>
      </c>
      <c r="GC32" s="80" t="str">
        <f t="shared" si="106"/>
        <v/>
      </c>
      <c r="GD32" s="82">
        <v>16</v>
      </c>
      <c r="GE32" s="78"/>
      <c r="GF32" s="78"/>
      <c r="GG32" s="80" t="str">
        <f t="shared" si="107"/>
        <v/>
      </c>
      <c r="GH32" s="80" t="str">
        <f t="shared" si="108"/>
        <v/>
      </c>
      <c r="GI32" s="80" t="str">
        <f t="shared" si="109"/>
        <v/>
      </c>
      <c r="GJ32" s="80" t="str">
        <f t="shared" si="110"/>
        <v/>
      </c>
      <c r="GK32" s="80" t="str">
        <f t="shared" si="111"/>
        <v/>
      </c>
      <c r="GL32" s="80" t="str">
        <f t="shared" si="112"/>
        <v/>
      </c>
      <c r="GM32" s="80" t="str">
        <f t="shared" si="113"/>
        <v/>
      </c>
      <c r="GN32" s="80" t="str">
        <f t="shared" si="114"/>
        <v/>
      </c>
      <c r="GO32" s="77">
        <v>16</v>
      </c>
      <c r="GP32" s="78"/>
      <c r="GQ32" s="81"/>
      <c r="GR32" s="80" t="str">
        <f t="shared" si="115"/>
        <v/>
      </c>
      <c r="GS32" s="80" t="str">
        <f t="shared" si="116"/>
        <v/>
      </c>
      <c r="GT32" s="80" t="str">
        <f t="shared" si="117"/>
        <v/>
      </c>
      <c r="GU32" s="80" t="str">
        <f t="shared" si="118"/>
        <v/>
      </c>
      <c r="GV32" s="80" t="str">
        <f t="shared" si="119"/>
        <v/>
      </c>
      <c r="GW32" s="80" t="str">
        <f t="shared" si="120"/>
        <v/>
      </c>
      <c r="GX32" s="80" t="str">
        <f t="shared" si="121"/>
        <v/>
      </c>
      <c r="GY32" s="80" t="str">
        <f t="shared" si="122"/>
        <v/>
      </c>
      <c r="GZ32" s="82">
        <v>16</v>
      </c>
      <c r="HA32" s="78"/>
      <c r="HB32" s="78"/>
      <c r="HC32" s="80" t="str">
        <f t="shared" si="123"/>
        <v/>
      </c>
      <c r="HD32" s="80" t="str">
        <f t="shared" si="124"/>
        <v/>
      </c>
      <c r="HE32" s="80" t="str">
        <f t="shared" si="125"/>
        <v/>
      </c>
      <c r="HF32" s="80" t="str">
        <f t="shared" si="126"/>
        <v/>
      </c>
      <c r="HG32" s="80" t="str">
        <f t="shared" si="127"/>
        <v/>
      </c>
      <c r="HH32" s="80" t="str">
        <f t="shared" si="128"/>
        <v/>
      </c>
      <c r="HI32" s="80" t="str">
        <f t="shared" si="129"/>
        <v/>
      </c>
      <c r="HJ32" s="80" t="str">
        <f t="shared" si="130"/>
        <v/>
      </c>
      <c r="HK32" s="77">
        <v>16</v>
      </c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90"/>
      <c r="HY32" s="91" t="str">
        <f>IFERROR(IF(AND(#REF!="FEM",#REF!=1,#REF!="infantis"),#REF!,""),"")</f>
        <v/>
      </c>
      <c r="HZ32" s="75" t="e">
        <f>IF($HY32=#REF!,#REF!,"")</f>
        <v>#REF!</v>
      </c>
      <c r="IA32" s="75" t="e">
        <f>IF($HY32=#REF!,#REF!,"")</f>
        <v>#REF!</v>
      </c>
      <c r="IB32" s="75" t="e">
        <f>IF($IA32=#REF!,#REF!,"")</f>
        <v>#REF!</v>
      </c>
      <c r="IC32" s="91" t="str">
        <f>IFERROR(IF(AND($IA32="fem",#REF!=1,#REF!="infantis"),#REF!,""),"")</f>
        <v/>
      </c>
      <c r="ID32" s="91" t="str">
        <f>IFERROR(IF(AND($IA32="fem",#REF!=1,#REF!="infantis"),#REF!,""),"")</f>
        <v/>
      </c>
      <c r="IE32" s="91" t="str">
        <f>IFERROR(IF(AND($IA32="fem",#REF!=1,#REF!="infantis"),#REF!,""),"")</f>
        <v/>
      </c>
      <c r="IF32" s="75" t="e">
        <f>IF($IB32=#REF!,#REF!,"")</f>
        <v>#REF!</v>
      </c>
      <c r="IG32" s="55" t="str">
        <f>IFERROR(RANK(IF32,IF:IF,0)+ COUNTIF($IF$15:IF31,IF32),"")</f>
        <v/>
      </c>
      <c r="II32" s="91" t="str">
        <f>IFERROR(IF(AND(#REF!="mas",#REF!=1,#REF!="infantis"),#REF!,""),"")</f>
        <v/>
      </c>
      <c r="IJ32" s="75" t="e">
        <f>IF($II32=#REF!,#REF!,"")</f>
        <v>#REF!</v>
      </c>
      <c r="IK32" s="75" t="e">
        <f>IF($II32=#REF!,#REF!,"")</f>
        <v>#REF!</v>
      </c>
      <c r="IL32" s="91" t="str">
        <f>IFERROR(IF(AND($IK32="mas",#REF!=1),#REF!,""),"")</f>
        <v/>
      </c>
      <c r="IM32" s="91" t="str">
        <f>IFERROR(IF(AND($IK32="mas",#REF!=1,#REF!="infantis"),#REF!,""),"")</f>
        <v/>
      </c>
      <c r="IN32" s="91" t="str">
        <f>IFERROR(IF(AND($IK32="mas",#REF!=1,#REF!="infantis"),#REF!,""),"")</f>
        <v/>
      </c>
      <c r="IO32" s="91" t="str">
        <f>IFERROR(IF(AND($IK32="mas",#REF!=1,#REF!="infantis"),#REF!,""),"")</f>
        <v/>
      </c>
      <c r="IP32" s="91" t="str">
        <f>IFERROR(IF(AND($IK32="mas",#REF!=1),#REF!,""),"")</f>
        <v/>
      </c>
      <c r="IQ32" s="55" t="str">
        <f>IFERROR(RANK(IP32,IP:IP,0)+ COUNTIF($IQ$11:IQ27,IP32),"")</f>
        <v/>
      </c>
      <c r="IS32" s="91" t="str">
        <f>IFERROR(IF(AND(#REF!="FEM",#REF!=2,#REF!="infantis"),#REF!,""),"")</f>
        <v/>
      </c>
      <c r="IT32" s="75" t="e">
        <f>IF(IS32=#REF!,#REF!,"")</f>
        <v>#REF!</v>
      </c>
      <c r="IU32" s="75" t="e">
        <f>IF(IS32=#REF!,#REF!,"")</f>
        <v>#REF!</v>
      </c>
      <c r="IV32" s="91" t="str">
        <f>IFERROR(IF(AND(IU32="fem",#REF!=2),#REF!,""),"")</f>
        <v/>
      </c>
      <c r="IW32" s="91" t="str">
        <f>IFERROR(IF(AND(IU32="fem",#REF!=2),#REF!,""),"")</f>
        <v/>
      </c>
      <c r="IX32" s="91" t="str">
        <f>IFERROR(IF(AND(IU32="fem",#REF!=2),#REF!,""),"")</f>
        <v/>
      </c>
      <c r="IY32" s="91" t="str">
        <f>IFERROR(IF(AND(IU32="fem",#REF!=2),#REF!,""),"")</f>
        <v/>
      </c>
      <c r="IZ32" s="91" t="str">
        <f>IFERROR(IF(AND(IU32="fem",#REF!=2),#REF!,""),"")</f>
        <v/>
      </c>
      <c r="JA32" s="77" t="str">
        <f>IFERROR(RANK(IZ32,IZ:IZ,0)+ COUNTIF($IZ$15:$IZ31,IZ32),"")</f>
        <v/>
      </c>
      <c r="JC32" s="91" t="str">
        <f>IFERROR(IF(AND(#REF!="mas",#REF!=2,#REF!="infantis"),#REF!,""),"")</f>
        <v/>
      </c>
      <c r="JD32" s="75" t="e">
        <f>IF(JC32=#REF!,#REF!,"")</f>
        <v>#REF!</v>
      </c>
      <c r="JE32" s="75" t="e">
        <f>IF(JC32=#REF!,#REF!,"")</f>
        <v>#REF!</v>
      </c>
      <c r="JF32" s="91" t="str">
        <f>IFERROR(IF(AND(JE32="mas",#REF!=2),#REF!,""),"")</f>
        <v/>
      </c>
      <c r="JG32" s="91" t="str">
        <f>IFERROR(IF(AND(JE32="mas",#REF!=2),#REF!,""),"")</f>
        <v/>
      </c>
      <c r="JH32" s="91" t="str">
        <f>IFERROR(IF(AND(JE32="mas",#REF!=2),#REF!,""),"")</f>
        <v/>
      </c>
      <c r="JI32" s="91" t="str">
        <f>IFERROR(IF(AND(JE32="mas",#REF!=2),#REF!,""),"")</f>
        <v/>
      </c>
      <c r="JJ32" s="91" t="str">
        <f>IFERROR(IF(AND(JE32="mas",#REF!=2),#REF!,""),"")</f>
        <v/>
      </c>
      <c r="JK32" s="77" t="str">
        <f>IFERROR(RANK(JJ32,JJ:JJ,0)+ COUNTIF($JJ$15:$JJ31,JJ32),"")</f>
        <v/>
      </c>
      <c r="JM32" s="53" t="str">
        <f>IFERROR(IF(AND(#REF!="fem",#REF!=3,#REF!="infantis"),#REF!,""),"")</f>
        <v/>
      </c>
      <c r="JN32" s="75" t="e">
        <f>IF($JM32=#REF!,#REF!,"")</f>
        <v>#REF!</v>
      </c>
      <c r="JO32" s="75" t="e">
        <f>IF($JM32=#REF!,#REF!,"")</f>
        <v>#REF!</v>
      </c>
      <c r="JP32" s="75" t="e">
        <f>IF($JO32=#REF!,#REF!,"")</f>
        <v>#REF!</v>
      </c>
      <c r="JQ32" s="75" t="e">
        <f>IF($JP32=#REF!,#REF!,"")</f>
        <v>#REF!</v>
      </c>
      <c r="JR32" s="75" t="e">
        <f>IF($JP32=#REF!,#REF!,"")</f>
        <v>#REF!</v>
      </c>
      <c r="JS32" s="75" t="e">
        <f>IF($JP32=#REF!,#REF!,"")</f>
        <v>#REF!</v>
      </c>
      <c r="JT32" s="75" t="e">
        <f>IF($JP32=#REF!,#REF!,"")</f>
        <v>#REF!</v>
      </c>
      <c r="JU32" s="55" t="str">
        <f>IFERROR(RANK(JT32,JT:JT,0)+ COUNTIF($JT$15:JT31,JT32),"")</f>
        <v/>
      </c>
      <c r="JW32" s="53" t="str">
        <f>IFERROR(IF(AND(#REF!="mas",#REF!=3,#REF!="infantis"),#REF!,""),"")</f>
        <v/>
      </c>
      <c r="JX32" s="54" t="e">
        <f>IF($JW32=#REF!,#REF!,"")</f>
        <v>#REF!</v>
      </c>
      <c r="JY32" s="54" t="e">
        <f>IF($JW32=#REF!,#REF!,"")</f>
        <v>#REF!</v>
      </c>
      <c r="JZ32" s="54" t="e">
        <f>IF($JY32=#REF!,#REF!,"")</f>
        <v>#REF!</v>
      </c>
      <c r="KA32" s="54" t="e">
        <f>IF($JZ32=#REF!,#REF!,"")</f>
        <v>#REF!</v>
      </c>
      <c r="KB32" s="54" t="e">
        <f>IF($JZ32=#REF!,#REF!,"")</f>
        <v>#REF!</v>
      </c>
      <c r="KC32" s="54" t="e">
        <f>IF($JZ32=#REF!,#REF!,"")</f>
        <v>#REF!</v>
      </c>
      <c r="KD32" s="54" t="e">
        <f>IF($JZ32=#REF!,#REF!,"")</f>
        <v>#REF!</v>
      </c>
      <c r="KE32" s="55" t="str">
        <f>IFERROR(RANK(KD32,KD:KD,0)+ COUNTIF($KD$15:KD31,KD32),"")</f>
        <v/>
      </c>
      <c r="KG32" s="91" t="str">
        <f>IFERROR(IF(AND(#REF!="fem",#REF!=1,#REF!="iniciados"),#REF!,""),"")</f>
        <v/>
      </c>
      <c r="KH32" s="75" t="e">
        <f>IF(KG32=#REF!,#REF!,"")</f>
        <v>#REF!</v>
      </c>
      <c r="KI32" s="75" t="e">
        <f>IF(KG32=#REF!,#REF!,"")</f>
        <v>#REF!</v>
      </c>
      <c r="KJ32" s="91" t="str">
        <f>IFERROR(IF(AND(KI32="fem",#REF!=1),#REF!,""),"")</f>
        <v/>
      </c>
      <c r="KK32" s="91" t="str">
        <f>IFERROR(IF(AND(KI32="fem",#REF!=1),#REF!,""),"")</f>
        <v/>
      </c>
      <c r="KL32" s="91" t="str">
        <f>IFERROR(IF(AND(KI32="fem",#REF!=1),#REF!,""),"")</f>
        <v/>
      </c>
      <c r="KM32" s="91" t="str">
        <f>IFERROR(IF(AND(KI32="fem",#REF!=1),#REF!,""),"")</f>
        <v/>
      </c>
      <c r="KN32" s="91" t="str">
        <f>IFERROR(IF(AND(KI32="fem",#REF!=1),#REF!,""),"")</f>
        <v/>
      </c>
      <c r="KO32" s="77" t="str">
        <f>IFERROR(RANK(KN32,KN:KN,0)+ COUNTIF($KN$15:KN31,KN32),"")</f>
        <v/>
      </c>
      <c r="KQ32" s="91" t="str">
        <f>IFERROR(IF(AND(#REF!="mas",#REF!=1,#REF!="iniciados"),#REF!,""),"")</f>
        <v/>
      </c>
      <c r="KR32" s="75" t="e">
        <f>IF(KQ32=#REF!,#REF!,"")</f>
        <v>#REF!</v>
      </c>
      <c r="KS32" s="75" t="e">
        <f>IF(KQ32=#REF!,#REF!,"")</f>
        <v>#REF!</v>
      </c>
      <c r="KT32" s="91" t="str">
        <f>IFERROR(IF(AND(KS32="mas",#REF!=1),#REF!,""),"")</f>
        <v/>
      </c>
      <c r="KU32" s="91" t="str">
        <f>IFERROR(IF(AND(KS32="mas",#REF!=1),#REF!,""),"")</f>
        <v/>
      </c>
      <c r="KV32" s="91" t="str">
        <f>IFERROR(IF(AND(KS32="mas",#REF!=1),#REF!,""),"")</f>
        <v/>
      </c>
      <c r="KW32" s="91" t="str">
        <f>IFERROR(IF(AND(KS32="mas",#REF!=1),#REF!,""),"")</f>
        <v/>
      </c>
      <c r="KX32" s="91" t="str">
        <f>IFERROR(IF(AND(KS32="mas",#REF!=1),#REF!,""),"")</f>
        <v/>
      </c>
      <c r="KY32" s="77" t="str">
        <f>IFERROR(RANK(KX32,KX:KX,0)+ COUNTIF($KX$15:KX31,KX32),"")</f>
        <v/>
      </c>
      <c r="LA32" s="91" t="str">
        <f>IFERROR(IF(AND(#REF!="fem",#REF!=2,#REF!="iniciados"),#REF!,""),"")</f>
        <v/>
      </c>
      <c r="LB32" s="75" t="e">
        <f>IF(LA32=#REF!,#REF!,"")</f>
        <v>#REF!</v>
      </c>
      <c r="LC32" s="75" t="e">
        <f>IF(LA32=#REF!,#REF!,"")</f>
        <v>#REF!</v>
      </c>
      <c r="LD32" s="91" t="str">
        <f>IFERROR(IF(AND(LC32="fem",#REF!=2),#REF!,""),"")</f>
        <v/>
      </c>
      <c r="LE32" s="91" t="str">
        <f>IFERROR(IF(AND(LC32="fem",#REF!=2),#REF!,""),"")</f>
        <v/>
      </c>
      <c r="LF32" s="91" t="str">
        <f>IFERROR(IF(AND(LC32="fem",#REF!=2),#REF!,""),"")</f>
        <v/>
      </c>
      <c r="LG32" s="91" t="str">
        <f>IFERROR(IF(AND(LC32="fem",#REF!=2),#REF!,""),"")</f>
        <v/>
      </c>
      <c r="LH32" s="91" t="str">
        <f>IFERROR(IF(AND(LC32="fem",#REF!=2),#REF!,""),"")</f>
        <v/>
      </c>
      <c r="LI32" s="77" t="str">
        <f>IFERROR(RANK(LH32,LH:LH,0)+ COUNTIF($KX$15:LH31,LH32),"")</f>
        <v/>
      </c>
      <c r="LK32" s="91" t="str">
        <f>IFERROR(IF(AND(#REF!="mas",#REF!=2,#REF!="iniciados"),#REF!,""),"")</f>
        <v/>
      </c>
      <c r="LL32" s="75" t="e">
        <f>IF(LK32=#REF!,#REF!,"")</f>
        <v>#REF!</v>
      </c>
      <c r="LM32" s="75" t="e">
        <f>IF(LK32=#REF!,#REF!,"")</f>
        <v>#REF!</v>
      </c>
      <c r="LN32" s="91" t="str">
        <f>IFERROR(IF(AND(LM32="mas",#REF!=2),#REF!,""),"")</f>
        <v/>
      </c>
      <c r="LO32" s="91" t="str">
        <f>IFERROR(IF(AND(LM32="mas",#REF!=2),#REF!,""),"")</f>
        <v/>
      </c>
      <c r="LP32" s="91" t="str">
        <f>IFERROR(IF(AND(LM32="mas",#REF!=2),#REF!,""),"")</f>
        <v/>
      </c>
      <c r="LQ32" s="91" t="str">
        <f>IFERROR(IF(AND(LM32="mas",#REF!=2),#REF!,""),"")</f>
        <v/>
      </c>
      <c r="LR32" s="91" t="str">
        <f>IFERROR(IF(AND(LM32="mas",#REF!=2),#REF!,""),"")</f>
        <v/>
      </c>
      <c r="LS32" s="77" t="str">
        <f>IFERROR(RANK(LR32,LR:LR,0)+ COUNTIF($LR$15:LR30,LR32),"")</f>
        <v/>
      </c>
      <c r="LU32" s="53" t="str">
        <f>IFERROR(IF(AND(#REF!="fem",#REF!=3,#REF!="iniciados"),#REF!,""),"")</f>
        <v/>
      </c>
      <c r="LV32" s="75" t="e">
        <f>IF(LU32=#REF!,#REF!,"")</f>
        <v>#REF!</v>
      </c>
      <c r="LW32" s="75" t="e">
        <f>IF(LU32=#REF!,#REF!,"")</f>
        <v>#REF!</v>
      </c>
      <c r="LX32" s="53" t="str">
        <f>IFERROR(IF(AND(LW32="fem",#REF!=3),#REF!,""),"")</f>
        <v/>
      </c>
      <c r="LY32" s="91" t="str">
        <f>IFERROR(IF(AND(LW32="fem",#REF!=3),#REF!,""),"")</f>
        <v/>
      </c>
      <c r="LZ32" s="91" t="str">
        <f>IFERROR(IF(AND(LW32="fem",#REF!=3),#REF!,""),"")</f>
        <v/>
      </c>
      <c r="MA32" s="91" t="str">
        <f>IFERROR(IF(AND(LW32="fem",#REF!=3),#REF!,""),"")</f>
        <v/>
      </c>
      <c r="MB32" s="91" t="str">
        <f>IFERROR(IF(AND(LW32="fem",#REF!=3),#REF!,""),"")</f>
        <v/>
      </c>
      <c r="MC32" s="55" t="str">
        <f>IFERROR(RANK(MB32,MB:MB,0)+ COUNTIF($MB$15:MB31,MB32),"")</f>
        <v/>
      </c>
      <c r="ME32" s="91" t="str">
        <f>IFERROR(IF(AND(#REF!="mas",#REF!=3,#REF!="iniciados"),#REF!,""),"")</f>
        <v/>
      </c>
      <c r="MF32" s="75" t="e">
        <f>IF(ME32=#REF!,#REF!,"")</f>
        <v>#REF!</v>
      </c>
      <c r="MG32" s="75" t="e">
        <f>IF(ME32=#REF!,#REF!,"")</f>
        <v>#REF!</v>
      </c>
      <c r="MH32" s="91" t="str">
        <f>IFERROR(IF(AND(MG32="mas",#REF!=3),#REF!,""),"")</f>
        <v/>
      </c>
      <c r="MI32" s="91" t="str">
        <f>IFERROR(IF(AND(MG32="mas",#REF!=3),#REF!,""),"")</f>
        <v/>
      </c>
      <c r="MJ32" s="91" t="str">
        <f>IFERROR(IF(AND(MG32="mas",#REF!=3),#REF!,""),"")</f>
        <v/>
      </c>
      <c r="MK32" s="91" t="str">
        <f>IFERROR(IF(AND(MG32="mas",#REF!=3),#REF!,""),"")</f>
        <v/>
      </c>
      <c r="ML32" s="91" t="str">
        <f>IFERROR(IF(AND(MG32="mas",#REF!=3),#REF!,""),"")</f>
        <v/>
      </c>
      <c r="MM32" s="55" t="str">
        <f>IFERROR(RANK(ML32,ML:ML,0)+ COUNTIF($ML$15:ML31,ML32),"")</f>
        <v/>
      </c>
      <c r="MO32" s="91" t="str">
        <f>IFERROR(IF(AND(#REF!="fem",#REF!=3,#REF!="juvenis"),#REF!,""),"")</f>
        <v/>
      </c>
      <c r="MP32" s="75" t="e">
        <f>IF(MO32=#REF!,#REF!,"")</f>
        <v>#REF!</v>
      </c>
      <c r="MQ32" s="75" t="e">
        <f>IF(MO32=#REF!,#REF!,"")</f>
        <v>#REF!</v>
      </c>
      <c r="MR32" s="91" t="str">
        <f>IFERROR(IF(AND(MQ32="fem",#REF!=3),#REF!,""),"")</f>
        <v/>
      </c>
      <c r="MS32" s="91" t="str">
        <f>IFERROR(IF(AND(MQ32="fem",#REF!=3),#REF!,""),"")</f>
        <v/>
      </c>
      <c r="MT32" s="91" t="str">
        <f>IFERROR(IF(AND(MQ32="fem",#REF!=3),#REF!,""),"")</f>
        <v/>
      </c>
      <c r="MU32" s="91" t="str">
        <f>IFERROR(IF(AND(MQ32="fem",#REF!=3),#REF!,""),"")</f>
        <v/>
      </c>
      <c r="MV32" s="91" t="str">
        <f>IFERROR(IF(AND(MQ32="fem",#REF!=3),#REF!,""),"")</f>
        <v/>
      </c>
      <c r="MW32" s="55" t="str">
        <f>IFERROR(RANK(MV32,MV:MV,0)+ COUNTIF($MV$15:MV31,MV32),"")</f>
        <v/>
      </c>
      <c r="MY32" s="91" t="str">
        <f>IFERROR(IF(AND(#REF!="mas",#REF!=3,#REF!="juvenis"),#REF!,""),"")</f>
        <v/>
      </c>
      <c r="MZ32" s="75" t="e">
        <f>IF(MY32=#REF!,#REF!,"")</f>
        <v>#REF!</v>
      </c>
      <c r="NA32" s="75" t="e">
        <f>IF(MY32=#REF!,#REF!,"")</f>
        <v>#REF!</v>
      </c>
      <c r="NB32" s="91" t="str">
        <f>IFERROR(IF(AND(NA32="mas",#REF!=3),#REF!,""),"")</f>
        <v/>
      </c>
      <c r="NC32" s="91" t="str">
        <f>IFERROR(IF(AND(NA32="mas",#REF!=3),#REF!,""),"")</f>
        <v/>
      </c>
      <c r="ND32" s="91" t="str">
        <f>IFERROR(IF(AND(NA32="mas",#REF!=3),#REF!,""),"")</f>
        <v/>
      </c>
      <c r="NE32" s="91" t="str">
        <f>IFERROR(IF(AND(NA32="mas",#REF!=3),#REF!,""),"")</f>
        <v/>
      </c>
      <c r="NF32" s="91" t="str">
        <f>IFERROR(IF(AND(NA32="mas",#REF!=3),#REF!,""),"")</f>
        <v/>
      </c>
      <c r="NG32" s="55" t="str">
        <f>IFERROR(RANK(NF32,NF:NF,0)+ COUNTIF($NF$15:NF31,NF32),"")</f>
        <v/>
      </c>
      <c r="NI32" s="91" t="str">
        <f>IFERROR(IF(AND(#REF!="fem",#REF!=2,#REF!="juvenis"),#REF!,""),"")</f>
        <v/>
      </c>
      <c r="NJ32" s="75" t="e">
        <f>IF(NI32=#REF!,#REF!,"")</f>
        <v>#REF!</v>
      </c>
      <c r="NK32" s="75" t="e">
        <f>IF(NI32=#REF!,#REF!,"")</f>
        <v>#REF!</v>
      </c>
      <c r="NL32" s="91" t="str">
        <f>IFERROR(IF(AND(NK32="fem",#REF!=2),#REF!,""),"")</f>
        <v/>
      </c>
      <c r="NM32" s="91" t="str">
        <f>IFERROR(IF(AND(NK32="fem",#REF!=2),#REF!,""),"")</f>
        <v/>
      </c>
      <c r="NN32" s="91" t="str">
        <f>IFERROR(IF(AND(NK32="fem",#REF!=2),#REF!,""),"")</f>
        <v/>
      </c>
      <c r="NO32" s="91" t="str">
        <f>IFERROR(IF(AND(NK32="fem",#REF!=2),#REF!,""),"")</f>
        <v/>
      </c>
      <c r="NP32" s="91" t="str">
        <f>IFERROR(IF(AND(NK32="fem",#REF!=2),#REF!,""),"")</f>
        <v/>
      </c>
      <c r="NQ32" s="77" t="str">
        <f>IFERROR(RANK(NP32,NP:NP,0)+ COUNTIF($NP$15:NP31,NP32),"")</f>
        <v/>
      </c>
      <c r="NS32" s="91" t="str">
        <f>IFERROR(IF(AND(#REF!="mas",#REF!=2,#REF!="juvenis"),#REF!,""),"")</f>
        <v/>
      </c>
      <c r="NT32" s="75" t="e">
        <f>IF(NS32=#REF!,#REF!,"")</f>
        <v>#REF!</v>
      </c>
      <c r="NU32" s="75" t="e">
        <f>IF(NS32=#REF!,#REF!,"")</f>
        <v>#REF!</v>
      </c>
      <c r="NV32" s="91" t="str">
        <f>IFERROR(IF(AND(NU32="mas",#REF!=2),#REF!,""),"")</f>
        <v/>
      </c>
      <c r="NW32" s="91" t="str">
        <f>IFERROR(IF(AND(NU32="mas",#REF!=2),#REF!,""),"")</f>
        <v/>
      </c>
      <c r="NX32" s="91" t="str">
        <f>IFERROR(IF(AND(NU32="mas",#REF!=2),#REF!,""),"")</f>
        <v/>
      </c>
      <c r="NY32" s="91" t="str">
        <f>IFERROR(IF(AND(NU32="mas",#REF!=2),#REF!,""),"")</f>
        <v/>
      </c>
      <c r="NZ32" s="91" t="str">
        <f>IFERROR(IF(AND(NU32="mas",#REF!=2),#REF!,""),"")</f>
        <v/>
      </c>
      <c r="OA32" s="55" t="str">
        <f>IFERROR(RANK(NZ32,NZ:NZ,0)+ COUNTIF($NZ$15:NZ31,NZ32),"")</f>
        <v/>
      </c>
      <c r="OC32" s="91" t="str">
        <f>IFERROR(IF(AND(#REF!="fem",#REF!=2,#REF!="juniores"),#REF!,""),"")</f>
        <v/>
      </c>
      <c r="OD32" s="75" t="e">
        <f>IF(OC32=#REF!,#REF!,"")</f>
        <v>#REF!</v>
      </c>
      <c r="OE32" s="75" t="e">
        <f>IF(OC32=#REF!,#REF!,"")</f>
        <v>#REF!</v>
      </c>
      <c r="OF32" s="91" t="str">
        <f>IFERROR(IF(AND(OE32="fem",#REF!=2),#REF!,""),"")</f>
        <v/>
      </c>
      <c r="OG32" s="91" t="str">
        <f>IFERROR(IF(AND(OE32="fem",#REF!=2),#REF!,""),"")</f>
        <v/>
      </c>
      <c r="OH32" s="91" t="str">
        <f>IFERROR(IF(AND(OE32="fem",#REF!=2),#REF!,""),"")</f>
        <v/>
      </c>
      <c r="OI32" s="91" t="str">
        <f>IFERROR(IF(AND(OE32="fem",#REF!=2),#REF!,""),"")</f>
        <v/>
      </c>
      <c r="OJ32" s="91" t="str">
        <f>IFERROR(IF(AND(OE32="fem",#REF!=2),#REF!,""),"")</f>
        <v/>
      </c>
      <c r="OK32" s="77" t="str">
        <f>IFERROR(RANK(OJ32,OJ:OJ,0)+ COUNTIF($NZ$15:OJ30,OJ32),"")</f>
        <v/>
      </c>
      <c r="OM32" s="91" t="str">
        <f>IFERROR(IF(AND(#REF!="mas",#REF!=2,#REF!="juniores"),#REF!,""),"")</f>
        <v/>
      </c>
      <c r="ON32" s="75" t="e">
        <f>IF(OM32=#REF!,#REF!,"")</f>
        <v>#REF!</v>
      </c>
      <c r="OO32" s="75" t="e">
        <f>IF(OM32=#REF!,#REF!,"")</f>
        <v>#REF!</v>
      </c>
      <c r="OP32" s="91" t="str">
        <f>IFERROR(IF(AND(OO32="mas",#REF!=2),#REF!,""),"")</f>
        <v/>
      </c>
      <c r="OQ32" s="91" t="str">
        <f>IFERROR(IF(AND(OO32="mas",#REF!=2),#REF!,""),"")</f>
        <v/>
      </c>
      <c r="OR32" s="91" t="str">
        <f>IFERROR(IF(AND(OO32="mas",#REF!=2),#REF!,""),"")</f>
        <v/>
      </c>
      <c r="OS32" s="91" t="str">
        <f>IFERROR(IF(AND(OO32="mas",#REF!=2),#REF!,""),"")</f>
        <v/>
      </c>
      <c r="OT32" s="91" t="str">
        <f>IFERROR(IF(AND(OO32="mas",#REF!=2),#REF!,""),"")</f>
        <v/>
      </c>
      <c r="OU32" s="77" t="str">
        <f>IFERROR(RANK(OT32,OT:OT,0)+ COUNTIF($NZ$15:OT30,OT32),"")</f>
        <v/>
      </c>
      <c r="OW32" s="91" t="str">
        <f>IFERROR(IF(AND(#REF!="fem",#REF!=3,#REF!="juniores"),#REF!,""),"")</f>
        <v/>
      </c>
      <c r="OX32" s="75" t="e">
        <f>IF(OW32=#REF!,#REF!,"")</f>
        <v>#REF!</v>
      </c>
      <c r="OY32" s="75" t="e">
        <f>IF(OW32=#REF!,#REF!,"")</f>
        <v>#REF!</v>
      </c>
      <c r="OZ32" s="91" t="str">
        <f>IFERROR(IF(AND(OY32="fem",#REF!=3),#REF!,""),"")</f>
        <v/>
      </c>
      <c r="PA32" s="91" t="str">
        <f>IFERROR(IF(AND(OY32="fem",#REF!=3),#REF!,""),"")</f>
        <v/>
      </c>
      <c r="PB32" s="91" t="str">
        <f>IFERROR(IF(AND(OY32="fem",#REF!=3),#REF!,""),"")</f>
        <v/>
      </c>
      <c r="PC32" s="91" t="str">
        <f>IFERROR(IF(AND(OY32="fem",#REF!=3),#REF!,""),"")</f>
        <v/>
      </c>
      <c r="PD32" s="91" t="str">
        <f>IFERROR(IF(AND(OY32="fem",#REF!=3),#REF!,""),"")</f>
        <v/>
      </c>
      <c r="PE32" s="77" t="str">
        <f>IFERROR(RANK(PD32,PD:PD,0)+ COUNTIF($NZ$15:PD30,PD32),"")</f>
        <v/>
      </c>
      <c r="PG32" s="91" t="str">
        <f>IFERROR(IF(AND(#REF!="mas",#REF!=3,#REF!="juniores"),#REF!,""),"")</f>
        <v/>
      </c>
      <c r="PH32" s="75" t="e">
        <f>IF(PG32=#REF!,#REF!,"")</f>
        <v>#REF!</v>
      </c>
      <c r="PI32" s="75" t="e">
        <f>IF(PG32=#REF!,#REF!,"")</f>
        <v>#REF!</v>
      </c>
      <c r="PJ32" s="91" t="str">
        <f>IFERROR(IF(AND(PI32="mas",#REF!=3),#REF!,""),"")</f>
        <v/>
      </c>
      <c r="PK32" s="91" t="str">
        <f>IFERROR(IF(AND(PI32="mas",#REF!=3),#REF!,""),"")</f>
        <v/>
      </c>
      <c r="PL32" s="91" t="str">
        <f>IFERROR(IF(AND(PI32="mas",#REF!=3),#REF!,""),"")</f>
        <v/>
      </c>
      <c r="PM32" s="91" t="str">
        <f>IFERROR(IF(AND(PI32="mas",#REF!=3),#REF!,""),"")</f>
        <v/>
      </c>
      <c r="PN32" s="91" t="str">
        <f>IFERROR(IF(AND(PI32="mas",#REF!=3),#REF!,""),"")</f>
        <v/>
      </c>
      <c r="PO32" s="77" t="str">
        <f>IFERROR(RANK(PN32,PN:PN,0)+ COUNTIF($NZ$15:PN30,PN32),"")</f>
        <v/>
      </c>
    </row>
    <row r="33" spans="2:431" s="73" customFormat="1" ht="18.75" customHeight="1" x14ac:dyDescent="0.3">
      <c r="B33" s="74" t="str">
        <f t="shared" si="0"/>
        <v/>
      </c>
      <c r="C33" s="74" t="str">
        <f t="shared" si="1"/>
        <v/>
      </c>
      <c r="D33" s="75" t="str">
        <f t="shared" si="2"/>
        <v/>
      </c>
      <c r="E33" s="76" t="str">
        <f t="shared" si="3"/>
        <v/>
      </c>
      <c r="F33" s="118" t="str">
        <f t="shared" si="4"/>
        <v/>
      </c>
      <c r="G33" s="118" t="str">
        <f t="shared" si="5"/>
        <v/>
      </c>
      <c r="H33" s="118" t="str">
        <f t="shared" si="6"/>
        <v/>
      </c>
      <c r="I33" s="119" t="str">
        <f t="shared" si="7"/>
        <v/>
      </c>
      <c r="J33" s="77">
        <v>17</v>
      </c>
      <c r="K33" s="78"/>
      <c r="L33" s="78"/>
      <c r="M33" s="74" t="str">
        <f t="shared" si="131"/>
        <v/>
      </c>
      <c r="N33" s="74" t="str">
        <f t="shared" si="8"/>
        <v/>
      </c>
      <c r="O33" s="75" t="str">
        <f t="shared" si="9"/>
        <v/>
      </c>
      <c r="P33" s="75" t="str">
        <f t="shared" si="10"/>
        <v/>
      </c>
      <c r="Q33" s="75" t="str">
        <f t="shared" si="155"/>
        <v/>
      </c>
      <c r="R33" s="75" t="str">
        <f t="shared" si="156"/>
        <v/>
      </c>
      <c r="S33" s="75" t="str">
        <f>IFERROR(INDEX(#REF!,MATCH($U33,$IQ$17:$IQ$72,0)),"")</f>
        <v/>
      </c>
      <c r="T33" s="75" t="str">
        <f t="shared" si="11"/>
        <v/>
      </c>
      <c r="U33" s="77">
        <v>17</v>
      </c>
      <c r="V33" s="79"/>
      <c r="X33" s="80" t="str">
        <f t="shared" si="12"/>
        <v/>
      </c>
      <c r="Y33" s="80" t="str">
        <f t="shared" si="13"/>
        <v/>
      </c>
      <c r="Z33" s="76" t="str">
        <f t="shared" si="14"/>
        <v/>
      </c>
      <c r="AA33" s="76" t="str">
        <f t="shared" si="15"/>
        <v/>
      </c>
      <c r="AB33" s="118" t="str">
        <f t="shared" si="16"/>
        <v/>
      </c>
      <c r="AC33" s="118" t="str">
        <f t="shared" si="17"/>
        <v/>
      </c>
      <c r="AD33" s="118" t="str">
        <f t="shared" si="18"/>
        <v/>
      </c>
      <c r="AE33" s="118" t="str">
        <f t="shared" si="19"/>
        <v/>
      </c>
      <c r="AF33" s="77">
        <v>17</v>
      </c>
      <c r="AG33" s="78"/>
      <c r="AH33" s="78"/>
      <c r="AI33" s="80" t="str">
        <f t="shared" si="20"/>
        <v/>
      </c>
      <c r="AJ33" s="80" t="str">
        <f t="shared" si="21"/>
        <v/>
      </c>
      <c r="AK33" s="80" t="str">
        <f t="shared" si="22"/>
        <v/>
      </c>
      <c r="AL33" s="80" t="str">
        <f t="shared" si="23"/>
        <v/>
      </c>
      <c r="AM33" s="80" t="str">
        <f t="shared" si="24"/>
        <v/>
      </c>
      <c r="AN33" s="80" t="str">
        <f t="shared" si="25"/>
        <v/>
      </c>
      <c r="AO33" s="80" t="str">
        <f t="shared" si="154"/>
        <v/>
      </c>
      <c r="AP33" s="80" t="str">
        <f t="shared" si="153"/>
        <v/>
      </c>
      <c r="AQ33" s="77">
        <v>17</v>
      </c>
      <c r="AR33" s="79"/>
      <c r="AT33" s="146" t="str">
        <f t="shared" si="132"/>
        <v/>
      </c>
      <c r="AU33" s="146" t="str">
        <f t="shared" si="133"/>
        <v/>
      </c>
      <c r="AV33" s="146" t="str">
        <f t="shared" si="134"/>
        <v/>
      </c>
      <c r="AW33" s="147" t="str">
        <f t="shared" si="135"/>
        <v/>
      </c>
      <c r="AX33" s="148" t="str">
        <f t="shared" si="136"/>
        <v/>
      </c>
      <c r="AY33" s="148" t="str">
        <f t="shared" si="137"/>
        <v/>
      </c>
      <c r="AZ33" s="148" t="str">
        <f t="shared" si="138"/>
        <v/>
      </c>
      <c r="BA33" s="148" t="str">
        <f t="shared" si="139"/>
        <v/>
      </c>
      <c r="BB33" s="149">
        <v>17</v>
      </c>
      <c r="BC33" s="78"/>
      <c r="BD33" s="78"/>
      <c r="BE33" s="80" t="str">
        <f t="shared" si="140"/>
        <v/>
      </c>
      <c r="BF33" s="80" t="str">
        <f t="shared" si="26"/>
        <v/>
      </c>
      <c r="BG33" s="80" t="str">
        <f t="shared" si="27"/>
        <v/>
      </c>
      <c r="BH33" s="80" t="str">
        <f t="shared" si="28"/>
        <v/>
      </c>
      <c r="BI33" s="80" t="str">
        <f t="shared" si="29"/>
        <v/>
      </c>
      <c r="BJ33" s="80" t="str">
        <f t="shared" si="30"/>
        <v/>
      </c>
      <c r="BK33" s="80" t="str">
        <f t="shared" si="31"/>
        <v/>
      </c>
      <c r="BL33" s="80" t="str">
        <f t="shared" si="32"/>
        <v/>
      </c>
      <c r="BM33" s="77">
        <v>17</v>
      </c>
      <c r="BN33" s="79"/>
      <c r="BP33" s="80" t="str">
        <f t="shared" si="33"/>
        <v/>
      </c>
      <c r="BQ33" s="80" t="str">
        <f t="shared" si="34"/>
        <v/>
      </c>
      <c r="BR33" s="76" t="str">
        <f t="shared" si="35"/>
        <v/>
      </c>
      <c r="BS33" s="76" t="str">
        <f t="shared" si="36"/>
        <v/>
      </c>
      <c r="BT33" s="118" t="str">
        <f t="shared" si="37"/>
        <v/>
      </c>
      <c r="BU33" s="118" t="str">
        <f t="shared" si="38"/>
        <v/>
      </c>
      <c r="BV33" s="118" t="str">
        <f t="shared" si="39"/>
        <v/>
      </c>
      <c r="BW33" s="118" t="str">
        <f t="shared" si="40"/>
        <v/>
      </c>
      <c r="BX33" s="77">
        <v>17</v>
      </c>
      <c r="BY33" s="78"/>
      <c r="BZ33" s="78"/>
      <c r="CA33" s="80" t="str">
        <f t="shared" si="41"/>
        <v/>
      </c>
      <c r="CB33" s="80" t="str">
        <f t="shared" si="42"/>
        <v/>
      </c>
      <c r="CC33" s="80" t="str">
        <f t="shared" si="42"/>
        <v/>
      </c>
      <c r="CD33" s="76" t="str">
        <f t="shared" si="43"/>
        <v/>
      </c>
      <c r="CE33" s="118" t="str">
        <f t="shared" si="44"/>
        <v/>
      </c>
      <c r="CF33" s="118" t="str">
        <f t="shared" si="141"/>
        <v/>
      </c>
      <c r="CG33" s="118" t="str">
        <f t="shared" si="142"/>
        <v/>
      </c>
      <c r="CH33" s="117" t="str">
        <f t="shared" si="143"/>
        <v/>
      </c>
      <c r="CI33" s="77">
        <v>17</v>
      </c>
      <c r="CJ33" s="79"/>
      <c r="CL33" s="80" t="str">
        <f t="shared" si="45"/>
        <v/>
      </c>
      <c r="CM33" s="80" t="str">
        <f t="shared" si="46"/>
        <v/>
      </c>
      <c r="CN33" s="76" t="str">
        <f t="shared" si="47"/>
        <v/>
      </c>
      <c r="CO33" s="76" t="str">
        <f t="shared" si="48"/>
        <v/>
      </c>
      <c r="CP33" s="118" t="str">
        <f t="shared" si="49"/>
        <v/>
      </c>
      <c r="CQ33" s="118" t="str">
        <f t="shared" si="50"/>
        <v/>
      </c>
      <c r="CR33" s="118" t="str">
        <f t="shared" si="51"/>
        <v/>
      </c>
      <c r="CS33" s="118" t="str">
        <f t="shared" si="144"/>
        <v/>
      </c>
      <c r="CT33" s="77">
        <v>17</v>
      </c>
      <c r="CU33" s="78"/>
      <c r="CV33" s="78"/>
      <c r="CW33" s="80" t="str">
        <f t="shared" si="52"/>
        <v/>
      </c>
      <c r="CX33" s="80" t="str">
        <f t="shared" si="53"/>
        <v/>
      </c>
      <c r="CY33" s="76" t="str">
        <f t="shared" si="54"/>
        <v/>
      </c>
      <c r="CZ33" s="76" t="str">
        <f t="shared" si="55"/>
        <v/>
      </c>
      <c r="DA33" s="118" t="str">
        <f t="shared" si="56"/>
        <v/>
      </c>
      <c r="DB33" s="118" t="str">
        <f t="shared" si="57"/>
        <v/>
      </c>
      <c r="DC33" s="118" t="str">
        <f t="shared" si="58"/>
        <v/>
      </c>
      <c r="DD33" s="118" t="str">
        <f t="shared" si="59"/>
        <v/>
      </c>
      <c r="DE33" s="77">
        <v>17</v>
      </c>
      <c r="DF33" s="79"/>
      <c r="DH33" s="115" t="str">
        <f t="shared" si="145"/>
        <v/>
      </c>
      <c r="DI33" s="115" t="str">
        <f t="shared" si="146"/>
        <v/>
      </c>
      <c r="DJ33" s="121" t="str">
        <f t="shared" si="147"/>
        <v/>
      </c>
      <c r="DK33" s="121" t="str">
        <f t="shared" si="148"/>
        <v/>
      </c>
      <c r="DL33" s="117" t="str">
        <f t="shared" si="149"/>
        <v/>
      </c>
      <c r="DM33" s="117" t="str">
        <f t="shared" si="150"/>
        <v/>
      </c>
      <c r="DN33" s="117" t="str">
        <f t="shared" si="151"/>
        <v/>
      </c>
      <c r="DO33" s="117" t="str">
        <f t="shared" si="152"/>
        <v/>
      </c>
      <c r="DP33" s="77">
        <v>17</v>
      </c>
      <c r="DQ33" s="78"/>
      <c r="DR33" s="78"/>
      <c r="DS33" s="115" t="str">
        <f t="shared" si="60"/>
        <v/>
      </c>
      <c r="DT33" s="115" t="str">
        <f t="shared" si="61"/>
        <v/>
      </c>
      <c r="DU33" s="115" t="str">
        <f t="shared" si="62"/>
        <v/>
      </c>
      <c r="DV33" s="115" t="str">
        <f t="shared" si="63"/>
        <v/>
      </c>
      <c r="DW33" s="117" t="str">
        <f t="shared" si="64"/>
        <v/>
      </c>
      <c r="DX33" s="117" t="str">
        <f t="shared" si="65"/>
        <v/>
      </c>
      <c r="DY33" s="117" t="str">
        <f t="shared" si="65"/>
        <v/>
      </c>
      <c r="DZ33" s="117" t="str">
        <f t="shared" si="66"/>
        <v/>
      </c>
      <c r="EA33" s="77">
        <v>17</v>
      </c>
      <c r="EB33" s="79"/>
      <c r="EC33" s="81"/>
      <c r="ED33" s="80" t="str">
        <f t="shared" si="67"/>
        <v/>
      </c>
      <c r="EE33" s="80" t="str">
        <f t="shared" si="68"/>
        <v/>
      </c>
      <c r="EF33" s="80" t="str">
        <f t="shared" si="69"/>
        <v/>
      </c>
      <c r="EG33" s="82" t="str">
        <f t="shared" si="70"/>
        <v/>
      </c>
      <c r="EH33" s="118" t="str">
        <f t="shared" si="71"/>
        <v/>
      </c>
      <c r="EI33" s="118" t="str">
        <f t="shared" si="72"/>
        <v/>
      </c>
      <c r="EJ33" s="118" t="str">
        <f t="shared" si="73"/>
        <v/>
      </c>
      <c r="EK33" s="118" t="str">
        <f t="shared" si="74"/>
        <v/>
      </c>
      <c r="EL33" s="82">
        <v>17</v>
      </c>
      <c r="EM33" s="78"/>
      <c r="EN33" s="78"/>
      <c r="EO33" s="80" t="str">
        <f t="shared" si="75"/>
        <v/>
      </c>
      <c r="EP33" s="80" t="str">
        <f t="shared" si="76"/>
        <v/>
      </c>
      <c r="EQ33" s="80" t="str">
        <f t="shared" si="77"/>
        <v/>
      </c>
      <c r="ER33" s="80" t="str">
        <f t="shared" si="78"/>
        <v/>
      </c>
      <c r="ES33" s="80" t="str">
        <f t="shared" si="79"/>
        <v/>
      </c>
      <c r="ET33" s="80" t="str">
        <f t="shared" si="80"/>
        <v/>
      </c>
      <c r="EU33" s="80" t="str">
        <f t="shared" si="81"/>
        <v/>
      </c>
      <c r="EV33" s="80" t="str">
        <f t="shared" si="82"/>
        <v/>
      </c>
      <c r="EW33" s="77">
        <v>17</v>
      </c>
      <c r="EX33" s="78"/>
      <c r="EY33" s="81"/>
      <c r="EZ33" s="80" t="str">
        <f t="shared" si="83"/>
        <v/>
      </c>
      <c r="FA33" s="80" t="str">
        <f t="shared" si="84"/>
        <v/>
      </c>
      <c r="FB33" s="76" t="str">
        <f t="shared" si="85"/>
        <v/>
      </c>
      <c r="FC33" s="76" t="str">
        <f t="shared" si="86"/>
        <v/>
      </c>
      <c r="FD33" s="118" t="str">
        <f t="shared" si="87"/>
        <v/>
      </c>
      <c r="FE33" s="118" t="str">
        <f t="shared" si="88"/>
        <v/>
      </c>
      <c r="FF33" s="118" t="str">
        <f t="shared" si="89"/>
        <v/>
      </c>
      <c r="FG33" s="118" t="str">
        <f t="shared" si="90"/>
        <v/>
      </c>
      <c r="FH33" s="82">
        <v>17</v>
      </c>
      <c r="FI33" s="78"/>
      <c r="FJ33" s="78"/>
      <c r="FK33" s="80" t="str">
        <f t="shared" si="91"/>
        <v/>
      </c>
      <c r="FL33" s="80" t="str">
        <f t="shared" si="92"/>
        <v/>
      </c>
      <c r="FM33" s="76" t="str">
        <f t="shared" si="93"/>
        <v/>
      </c>
      <c r="FN33" s="76" t="str">
        <f t="shared" si="94"/>
        <v/>
      </c>
      <c r="FO33" s="118" t="str">
        <f t="shared" si="95"/>
        <v/>
      </c>
      <c r="FP33" s="118" t="str">
        <f t="shared" si="96"/>
        <v/>
      </c>
      <c r="FQ33" s="118" t="str">
        <f t="shared" si="97"/>
        <v/>
      </c>
      <c r="FR33" s="118" t="str">
        <f t="shared" si="98"/>
        <v/>
      </c>
      <c r="FS33" s="77">
        <v>17</v>
      </c>
      <c r="FT33" s="78"/>
      <c r="FU33" s="81"/>
      <c r="FV33" s="80" t="str">
        <f t="shared" si="99"/>
        <v/>
      </c>
      <c r="FW33" s="80" t="str">
        <f t="shared" si="100"/>
        <v/>
      </c>
      <c r="FX33" s="80" t="str">
        <f t="shared" si="101"/>
        <v/>
      </c>
      <c r="FY33" s="80" t="str">
        <f t="shared" si="102"/>
        <v/>
      </c>
      <c r="FZ33" s="80" t="str">
        <f t="shared" si="103"/>
        <v/>
      </c>
      <c r="GA33" s="80" t="str">
        <f t="shared" si="104"/>
        <v/>
      </c>
      <c r="GB33" s="80" t="str">
        <f t="shared" si="105"/>
        <v/>
      </c>
      <c r="GC33" s="80" t="str">
        <f t="shared" si="106"/>
        <v/>
      </c>
      <c r="GD33" s="82">
        <v>17</v>
      </c>
      <c r="GE33" s="78"/>
      <c r="GF33" s="78"/>
      <c r="GG33" s="80" t="str">
        <f t="shared" si="107"/>
        <v/>
      </c>
      <c r="GH33" s="80" t="str">
        <f t="shared" si="108"/>
        <v/>
      </c>
      <c r="GI33" s="80" t="str">
        <f t="shared" si="109"/>
        <v/>
      </c>
      <c r="GJ33" s="80" t="str">
        <f t="shared" si="110"/>
        <v/>
      </c>
      <c r="GK33" s="80" t="str">
        <f t="shared" si="111"/>
        <v/>
      </c>
      <c r="GL33" s="80" t="str">
        <f t="shared" si="112"/>
        <v/>
      </c>
      <c r="GM33" s="80" t="str">
        <f t="shared" si="113"/>
        <v/>
      </c>
      <c r="GN33" s="80" t="str">
        <f t="shared" si="114"/>
        <v/>
      </c>
      <c r="GO33" s="77">
        <v>17</v>
      </c>
      <c r="GP33" s="78"/>
      <c r="GQ33" s="81"/>
      <c r="GR33" s="80" t="str">
        <f t="shared" si="115"/>
        <v/>
      </c>
      <c r="GS33" s="80" t="str">
        <f t="shared" si="116"/>
        <v/>
      </c>
      <c r="GT33" s="80" t="str">
        <f t="shared" si="117"/>
        <v/>
      </c>
      <c r="GU33" s="80" t="str">
        <f t="shared" si="118"/>
        <v/>
      </c>
      <c r="GV33" s="80" t="str">
        <f t="shared" si="119"/>
        <v/>
      </c>
      <c r="GW33" s="80" t="str">
        <f t="shared" si="120"/>
        <v/>
      </c>
      <c r="GX33" s="80" t="str">
        <f t="shared" si="121"/>
        <v/>
      </c>
      <c r="GY33" s="80" t="str">
        <f t="shared" si="122"/>
        <v/>
      </c>
      <c r="GZ33" s="82">
        <v>17</v>
      </c>
      <c r="HA33" s="78"/>
      <c r="HB33" s="78"/>
      <c r="HC33" s="80" t="str">
        <f t="shared" si="123"/>
        <v/>
      </c>
      <c r="HD33" s="80" t="str">
        <f t="shared" si="124"/>
        <v/>
      </c>
      <c r="HE33" s="80" t="str">
        <f t="shared" si="125"/>
        <v/>
      </c>
      <c r="HF33" s="80" t="str">
        <f t="shared" si="126"/>
        <v/>
      </c>
      <c r="HG33" s="80" t="str">
        <f t="shared" si="127"/>
        <v/>
      </c>
      <c r="HH33" s="80" t="str">
        <f t="shared" si="128"/>
        <v/>
      </c>
      <c r="HI33" s="80" t="str">
        <f t="shared" si="129"/>
        <v/>
      </c>
      <c r="HJ33" s="80" t="str">
        <f t="shared" si="130"/>
        <v/>
      </c>
      <c r="HK33" s="77">
        <v>17</v>
      </c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90"/>
      <c r="HY33" s="91" t="str">
        <f>IFERROR(IF(AND(#REF!="FEM",#REF!=1,#REF!="infantis"),#REF!,""),"")</f>
        <v/>
      </c>
      <c r="HZ33" s="75" t="e">
        <f>IF($HY33=#REF!,#REF!,"")</f>
        <v>#REF!</v>
      </c>
      <c r="IA33" s="75" t="e">
        <f>IF($HY33=#REF!,#REF!,"")</f>
        <v>#REF!</v>
      </c>
      <c r="IB33" s="75" t="e">
        <f>IF($IA33=#REF!,#REF!,"")</f>
        <v>#REF!</v>
      </c>
      <c r="IC33" s="91" t="str">
        <f>IFERROR(IF(AND($IA33="fem",#REF!=1,#REF!="infantis"),#REF!,""),"")</f>
        <v/>
      </c>
      <c r="ID33" s="91" t="str">
        <f>IFERROR(IF(AND($IA33="fem",#REF!=1,#REF!="infantis"),#REF!,""),"")</f>
        <v/>
      </c>
      <c r="IE33" s="91" t="str">
        <f>IFERROR(IF(AND($IA33="fem",#REF!=1,#REF!="infantis"),#REF!,""),"")</f>
        <v/>
      </c>
      <c r="IF33" s="75" t="e">
        <f>IF($IB33=#REF!,#REF!,"")</f>
        <v>#REF!</v>
      </c>
      <c r="IG33" s="55" t="str">
        <f>IFERROR(RANK(IF33,IF:IF,0)+ COUNTIF($IF$15:IF32,IF33),"")</f>
        <v/>
      </c>
      <c r="II33" s="91" t="str">
        <f>IFERROR(IF(AND(#REF!="mas",#REF!=1,#REF!="infantis"),#REF!,""),"")</f>
        <v/>
      </c>
      <c r="IJ33" s="75" t="e">
        <f>IF($II33=#REF!,#REF!,"")</f>
        <v>#REF!</v>
      </c>
      <c r="IK33" s="75" t="e">
        <f>IF($II33=#REF!,#REF!,"")</f>
        <v>#REF!</v>
      </c>
      <c r="IL33" s="91" t="str">
        <f>IFERROR(IF(AND($IK33="mas",#REF!=1),#REF!,""),"")</f>
        <v/>
      </c>
      <c r="IM33" s="91" t="str">
        <f>IFERROR(IF(AND($IK33="mas",#REF!=1,#REF!="infantis"),#REF!,""),"")</f>
        <v/>
      </c>
      <c r="IN33" s="91" t="str">
        <f>IFERROR(IF(AND($IK33="mas",#REF!=1,#REF!="infantis"),#REF!,""),"")</f>
        <v/>
      </c>
      <c r="IO33" s="91" t="str">
        <f>IFERROR(IF(AND($IK33="mas",#REF!=1,#REF!="infantis"),#REF!,""),"")</f>
        <v/>
      </c>
      <c r="IP33" s="91" t="str">
        <f>IFERROR(IF(AND($IK33="mas",#REF!=1),#REF!,""),"")</f>
        <v/>
      </c>
      <c r="IQ33" s="55" t="str">
        <f>IFERROR(RANK(IP33,IP:IP,0)+ COUNTIF($IQ$11:IQ28,IP33),"")</f>
        <v/>
      </c>
      <c r="IS33" s="91" t="str">
        <f>IFERROR(IF(AND(#REF!="FEM",#REF!=2,#REF!="infantis"),#REF!,""),"")</f>
        <v/>
      </c>
      <c r="IT33" s="75" t="e">
        <f>IF(IS33=#REF!,#REF!,"")</f>
        <v>#REF!</v>
      </c>
      <c r="IU33" s="75" t="e">
        <f>IF(IS33=#REF!,#REF!,"")</f>
        <v>#REF!</v>
      </c>
      <c r="IV33" s="91" t="str">
        <f>IFERROR(IF(AND(IU33="fem",#REF!=2),#REF!,""),"")</f>
        <v/>
      </c>
      <c r="IW33" s="91" t="str">
        <f>IFERROR(IF(AND(IU33="fem",#REF!=2),#REF!,""),"")</f>
        <v/>
      </c>
      <c r="IX33" s="91" t="str">
        <f>IFERROR(IF(AND(IU33="fem",#REF!=2),#REF!,""),"")</f>
        <v/>
      </c>
      <c r="IY33" s="91" t="str">
        <f>IFERROR(IF(AND(IU33="fem",#REF!=2),#REF!,""),"")</f>
        <v/>
      </c>
      <c r="IZ33" s="91" t="str">
        <f>IFERROR(IF(AND(IU33="fem",#REF!=2),#REF!,""),"")</f>
        <v/>
      </c>
      <c r="JA33" s="77" t="str">
        <f>IFERROR(RANK(IZ33,IZ:IZ,0)+ COUNTIF($IZ$15:$IZ32,IZ33),"")</f>
        <v/>
      </c>
      <c r="JC33" s="91" t="str">
        <f>IFERROR(IF(AND(#REF!="mas",#REF!=2,#REF!="infantis"),#REF!,""),"")</f>
        <v/>
      </c>
      <c r="JD33" s="75" t="e">
        <f>IF(JC33=#REF!,#REF!,"")</f>
        <v>#REF!</v>
      </c>
      <c r="JE33" s="75" t="e">
        <f>IF(JC33=#REF!,#REF!,"")</f>
        <v>#REF!</v>
      </c>
      <c r="JF33" s="91" t="str">
        <f>IFERROR(IF(AND(JE33="mas",#REF!=2),#REF!,""),"")</f>
        <v/>
      </c>
      <c r="JG33" s="91" t="str">
        <f>IFERROR(IF(AND(JE33="mas",#REF!=2),#REF!,""),"")</f>
        <v/>
      </c>
      <c r="JH33" s="91" t="str">
        <f>IFERROR(IF(AND(JE33="mas",#REF!=2),#REF!,""),"")</f>
        <v/>
      </c>
      <c r="JI33" s="91" t="str">
        <f>IFERROR(IF(AND(JE33="mas",#REF!=2),#REF!,""),"")</f>
        <v/>
      </c>
      <c r="JJ33" s="91" t="str">
        <f>IFERROR(IF(AND(JE33="mas",#REF!=2),#REF!,""),"")</f>
        <v/>
      </c>
      <c r="JK33" s="77" t="str">
        <f>IFERROR(RANK(JJ33,JJ:JJ,0)+ COUNTIF($JJ$15:$JJ32,JJ33),"")</f>
        <v/>
      </c>
      <c r="JM33" s="53" t="str">
        <f>IFERROR(IF(AND(#REF!="fem",#REF!=3,#REF!="infantis"),#REF!,""),"")</f>
        <v/>
      </c>
      <c r="JN33" s="75" t="e">
        <f>IF($JM33=#REF!,#REF!,"")</f>
        <v>#REF!</v>
      </c>
      <c r="JO33" s="75" t="e">
        <f>IF($JM33=#REF!,#REF!,"")</f>
        <v>#REF!</v>
      </c>
      <c r="JP33" s="75" t="e">
        <f>IF($JO33=#REF!,#REF!,"")</f>
        <v>#REF!</v>
      </c>
      <c r="JQ33" s="75" t="e">
        <f>IF($JP33=#REF!,#REF!,"")</f>
        <v>#REF!</v>
      </c>
      <c r="JR33" s="75" t="e">
        <f>IF($JP33=#REF!,#REF!,"")</f>
        <v>#REF!</v>
      </c>
      <c r="JS33" s="75" t="e">
        <f>IF($JP33=#REF!,#REF!,"")</f>
        <v>#REF!</v>
      </c>
      <c r="JT33" s="75" t="e">
        <f>IF($JP33=#REF!,#REF!,"")</f>
        <v>#REF!</v>
      </c>
      <c r="JU33" s="55" t="str">
        <f>IFERROR(RANK(JT33,JT:JT,0)+ COUNTIF($JT$15:JT32,JT33),"")</f>
        <v/>
      </c>
      <c r="JW33" s="53" t="str">
        <f>IFERROR(IF(AND(#REF!="mas",#REF!=3,#REF!="infantis"),#REF!,""),"")</f>
        <v/>
      </c>
      <c r="JX33" s="54" t="e">
        <f>IF($JW33=#REF!,#REF!,"")</f>
        <v>#REF!</v>
      </c>
      <c r="JY33" s="54" t="e">
        <f>IF($JW33=#REF!,#REF!,"")</f>
        <v>#REF!</v>
      </c>
      <c r="JZ33" s="54" t="e">
        <f>IF($JY33=#REF!,#REF!,"")</f>
        <v>#REF!</v>
      </c>
      <c r="KA33" s="54" t="e">
        <f>IF($JZ33=#REF!,#REF!,"")</f>
        <v>#REF!</v>
      </c>
      <c r="KB33" s="54" t="e">
        <f>IF($JZ33=#REF!,#REF!,"")</f>
        <v>#REF!</v>
      </c>
      <c r="KC33" s="54" t="e">
        <f>IF($JZ33=#REF!,#REF!,"")</f>
        <v>#REF!</v>
      </c>
      <c r="KD33" s="54" t="e">
        <f>IF($JZ33=#REF!,#REF!,"")</f>
        <v>#REF!</v>
      </c>
      <c r="KE33" s="55" t="str">
        <f>IFERROR(RANK(KD33,KD:KD,0)+ COUNTIF($KD$15:KD32,KD33),"")</f>
        <v/>
      </c>
      <c r="KG33" s="91" t="str">
        <f>IFERROR(IF(AND(#REF!="fem",#REF!=1,#REF!="iniciados"),#REF!,""),"")</f>
        <v/>
      </c>
      <c r="KH33" s="75" t="e">
        <f>IF(KG33=#REF!,#REF!,"")</f>
        <v>#REF!</v>
      </c>
      <c r="KI33" s="75" t="e">
        <f>IF(KG33=#REF!,#REF!,"")</f>
        <v>#REF!</v>
      </c>
      <c r="KJ33" s="91" t="str">
        <f>IFERROR(IF(AND(KI33="fem",#REF!=1),#REF!,""),"")</f>
        <v/>
      </c>
      <c r="KK33" s="91" t="str">
        <f>IFERROR(IF(AND(KI33="fem",#REF!=1),#REF!,""),"")</f>
        <v/>
      </c>
      <c r="KL33" s="91" t="str">
        <f>IFERROR(IF(AND(KI33="fem",#REF!=1),#REF!,""),"")</f>
        <v/>
      </c>
      <c r="KM33" s="91" t="str">
        <f>IFERROR(IF(AND(KI33="fem",#REF!=1),#REF!,""),"")</f>
        <v/>
      </c>
      <c r="KN33" s="91" t="str">
        <f>IFERROR(IF(AND(KI33="fem",#REF!=1),#REF!,""),"")</f>
        <v/>
      </c>
      <c r="KO33" s="77" t="str">
        <f>IFERROR(RANK(KN33,KN:KN,0)+ COUNTIF($KN$15:KN32,KN33),"")</f>
        <v/>
      </c>
      <c r="KQ33" s="91" t="str">
        <f>IFERROR(IF(AND(#REF!="mas",#REF!=1,#REF!="iniciados"),#REF!,""),"")</f>
        <v/>
      </c>
      <c r="KR33" s="75" t="e">
        <f>IF(KQ33=#REF!,#REF!,"")</f>
        <v>#REF!</v>
      </c>
      <c r="KS33" s="75" t="e">
        <f>IF(KQ33=#REF!,#REF!,"")</f>
        <v>#REF!</v>
      </c>
      <c r="KT33" s="91" t="str">
        <f>IFERROR(IF(AND(KS33="mas",#REF!=1),#REF!,""),"")</f>
        <v/>
      </c>
      <c r="KU33" s="91" t="str">
        <f>IFERROR(IF(AND(KS33="mas",#REF!=1),#REF!,""),"")</f>
        <v/>
      </c>
      <c r="KV33" s="91" t="str">
        <f>IFERROR(IF(AND(KS33="mas",#REF!=1),#REF!,""),"")</f>
        <v/>
      </c>
      <c r="KW33" s="91" t="str">
        <f>IFERROR(IF(AND(KS33="mas",#REF!=1),#REF!,""),"")</f>
        <v/>
      </c>
      <c r="KX33" s="91" t="str">
        <f>IFERROR(IF(AND(KS33="mas",#REF!=1),#REF!,""),"")</f>
        <v/>
      </c>
      <c r="KY33" s="77" t="str">
        <f>IFERROR(RANK(KX33,KX:KX,0)+ COUNTIF($KX$15:KX32,KX33),"")</f>
        <v/>
      </c>
      <c r="LA33" s="91" t="str">
        <f>IFERROR(IF(AND(#REF!="fem",#REF!=2,#REF!="iniciados"),#REF!,""),"")</f>
        <v/>
      </c>
      <c r="LB33" s="75" t="e">
        <f>IF(LA33=#REF!,#REF!,"")</f>
        <v>#REF!</v>
      </c>
      <c r="LC33" s="75" t="e">
        <f>IF(LA33=#REF!,#REF!,"")</f>
        <v>#REF!</v>
      </c>
      <c r="LD33" s="91" t="str">
        <f>IFERROR(IF(AND(LC33="fem",#REF!=2),#REF!,""),"")</f>
        <v/>
      </c>
      <c r="LE33" s="91" t="str">
        <f>IFERROR(IF(AND(LC33="fem",#REF!=2),#REF!,""),"")</f>
        <v/>
      </c>
      <c r="LF33" s="91" t="str">
        <f>IFERROR(IF(AND(LC33="fem",#REF!=2),#REF!,""),"")</f>
        <v/>
      </c>
      <c r="LG33" s="91" t="str">
        <f>IFERROR(IF(AND(LC33="fem",#REF!=2),#REF!,""),"")</f>
        <v/>
      </c>
      <c r="LH33" s="91" t="str">
        <f>IFERROR(IF(AND(LC33="fem",#REF!=2),#REF!,""),"")</f>
        <v/>
      </c>
      <c r="LI33" s="77" t="str">
        <f>IFERROR(RANK(LH33,LH:LH,0)+ COUNTIF($KX$15:LH32,LH33),"")</f>
        <v/>
      </c>
      <c r="LK33" s="91" t="str">
        <f>IFERROR(IF(AND(#REF!="mas",#REF!=2,#REF!="iniciados"),#REF!,""),"")</f>
        <v/>
      </c>
      <c r="LL33" s="75" t="e">
        <f>IF(LK33=#REF!,#REF!,"")</f>
        <v>#REF!</v>
      </c>
      <c r="LM33" s="75" t="e">
        <f>IF(LK33=#REF!,#REF!,"")</f>
        <v>#REF!</v>
      </c>
      <c r="LN33" s="91" t="str">
        <f>IFERROR(IF(AND(LM33="mas",#REF!=2),#REF!,""),"")</f>
        <v/>
      </c>
      <c r="LO33" s="91" t="str">
        <f>IFERROR(IF(AND(LM33="mas",#REF!=2),#REF!,""),"")</f>
        <v/>
      </c>
      <c r="LP33" s="91" t="str">
        <f>IFERROR(IF(AND(LM33="mas",#REF!=2),#REF!,""),"")</f>
        <v/>
      </c>
      <c r="LQ33" s="91" t="str">
        <f>IFERROR(IF(AND(LM33="mas",#REF!=2),#REF!,""),"")</f>
        <v/>
      </c>
      <c r="LR33" s="91" t="str">
        <f>IFERROR(IF(AND(LM33="mas",#REF!=2),#REF!,""),"")</f>
        <v/>
      </c>
      <c r="LS33" s="77" t="str">
        <f>IFERROR(RANK(LR33,LR:LR,0)+ COUNTIF($LR$15:LR31,LR33),"")</f>
        <v/>
      </c>
      <c r="LU33" s="53" t="str">
        <f>IFERROR(IF(AND(#REF!="fem",#REF!=3,#REF!="iniciados"),#REF!,""),"")</f>
        <v/>
      </c>
      <c r="LV33" s="75" t="e">
        <f>IF(LU33=#REF!,#REF!,"")</f>
        <v>#REF!</v>
      </c>
      <c r="LW33" s="75" t="e">
        <f>IF(LU33=#REF!,#REF!,"")</f>
        <v>#REF!</v>
      </c>
      <c r="LX33" s="53" t="str">
        <f>IFERROR(IF(AND(LW33="fem",#REF!=3),#REF!,""),"")</f>
        <v/>
      </c>
      <c r="LY33" s="91" t="str">
        <f>IFERROR(IF(AND(LW33="fem",#REF!=3),#REF!,""),"")</f>
        <v/>
      </c>
      <c r="LZ33" s="91" t="str">
        <f>IFERROR(IF(AND(LW33="fem",#REF!=3),#REF!,""),"")</f>
        <v/>
      </c>
      <c r="MA33" s="91" t="str">
        <f>IFERROR(IF(AND(LW33="fem",#REF!=3),#REF!,""),"")</f>
        <v/>
      </c>
      <c r="MB33" s="91" t="str">
        <f>IFERROR(IF(AND(LW33="fem",#REF!=3),#REF!,""),"")</f>
        <v/>
      </c>
      <c r="MC33" s="55" t="str">
        <f>IFERROR(RANK(MB33,MB:MB,0)+ COUNTIF($MB$15:MB32,MB33),"")</f>
        <v/>
      </c>
      <c r="ME33" s="91" t="str">
        <f>IFERROR(IF(AND(#REF!="mas",#REF!=3,#REF!="iniciados"),#REF!,""),"")</f>
        <v/>
      </c>
      <c r="MF33" s="75" t="e">
        <f>IF(ME33=#REF!,#REF!,"")</f>
        <v>#REF!</v>
      </c>
      <c r="MG33" s="75" t="e">
        <f>IF(ME33=#REF!,#REF!,"")</f>
        <v>#REF!</v>
      </c>
      <c r="MH33" s="91" t="str">
        <f>IFERROR(IF(AND(MG33="mas",#REF!=3),#REF!,""),"")</f>
        <v/>
      </c>
      <c r="MI33" s="91" t="str">
        <f>IFERROR(IF(AND(MG33="mas",#REF!=3),#REF!,""),"")</f>
        <v/>
      </c>
      <c r="MJ33" s="91" t="str">
        <f>IFERROR(IF(AND(MG33="mas",#REF!=3),#REF!,""),"")</f>
        <v/>
      </c>
      <c r="MK33" s="91" t="str">
        <f>IFERROR(IF(AND(MG33="mas",#REF!=3),#REF!,""),"")</f>
        <v/>
      </c>
      <c r="ML33" s="91" t="str">
        <f>IFERROR(IF(AND(MG33="mas",#REF!=3),#REF!,""),"")</f>
        <v/>
      </c>
      <c r="MM33" s="55" t="str">
        <f>IFERROR(RANK(ML33,ML:ML,0)+ COUNTIF($ML$15:ML32,ML33),"")</f>
        <v/>
      </c>
      <c r="MO33" s="91" t="str">
        <f>IFERROR(IF(AND(#REF!="fem",#REF!=3,#REF!="juvenis"),#REF!,""),"")</f>
        <v/>
      </c>
      <c r="MP33" s="75" t="e">
        <f>IF(MO33=#REF!,#REF!,"")</f>
        <v>#REF!</v>
      </c>
      <c r="MQ33" s="75" t="e">
        <f>IF(MO33=#REF!,#REF!,"")</f>
        <v>#REF!</v>
      </c>
      <c r="MR33" s="91" t="str">
        <f>IFERROR(IF(AND(MQ33="fem",#REF!=3),#REF!,""),"")</f>
        <v/>
      </c>
      <c r="MS33" s="91" t="str">
        <f>IFERROR(IF(AND(MQ33="fem",#REF!=3),#REF!,""),"")</f>
        <v/>
      </c>
      <c r="MT33" s="91" t="str">
        <f>IFERROR(IF(AND(MQ33="fem",#REF!=3),#REF!,""),"")</f>
        <v/>
      </c>
      <c r="MU33" s="91" t="str">
        <f>IFERROR(IF(AND(MQ33="fem",#REF!=3),#REF!,""),"")</f>
        <v/>
      </c>
      <c r="MV33" s="91" t="str">
        <f>IFERROR(IF(AND(MQ33="fem",#REF!=3),#REF!,""),"")</f>
        <v/>
      </c>
      <c r="MW33" s="55" t="str">
        <f>IFERROR(RANK(MV33,MV:MV,0)+ COUNTIF($MV$15:MV32,MV33),"")</f>
        <v/>
      </c>
      <c r="MY33" s="91" t="str">
        <f>IFERROR(IF(AND(#REF!="mas",#REF!=3,#REF!="juvenis"),#REF!,""),"")</f>
        <v/>
      </c>
      <c r="MZ33" s="75" t="e">
        <f>IF(MY33=#REF!,#REF!,"")</f>
        <v>#REF!</v>
      </c>
      <c r="NA33" s="75" t="e">
        <f>IF(MY33=#REF!,#REF!,"")</f>
        <v>#REF!</v>
      </c>
      <c r="NB33" s="91" t="str">
        <f>IFERROR(IF(AND(NA33="mas",#REF!=3),#REF!,""),"")</f>
        <v/>
      </c>
      <c r="NC33" s="91" t="str">
        <f>IFERROR(IF(AND(NA33="mas",#REF!=3),#REF!,""),"")</f>
        <v/>
      </c>
      <c r="ND33" s="91" t="str">
        <f>IFERROR(IF(AND(NA33="mas",#REF!=3),#REF!,""),"")</f>
        <v/>
      </c>
      <c r="NE33" s="91" t="str">
        <f>IFERROR(IF(AND(NA33="mas",#REF!=3),#REF!,""),"")</f>
        <v/>
      </c>
      <c r="NF33" s="91" t="str">
        <f>IFERROR(IF(AND(NA33="mas",#REF!=3),#REF!,""),"")</f>
        <v/>
      </c>
      <c r="NG33" s="55" t="str">
        <f>IFERROR(RANK(NF33,NF:NF,0)+ COUNTIF($NF$15:NF32,NF33),"")</f>
        <v/>
      </c>
      <c r="NI33" s="91" t="str">
        <f>IFERROR(IF(AND(#REF!="fem",#REF!=2,#REF!="juvenis"),#REF!,""),"")</f>
        <v/>
      </c>
      <c r="NJ33" s="75" t="e">
        <f>IF(NI33=#REF!,#REF!,"")</f>
        <v>#REF!</v>
      </c>
      <c r="NK33" s="75" t="e">
        <f>IF(NI33=#REF!,#REF!,"")</f>
        <v>#REF!</v>
      </c>
      <c r="NL33" s="91" t="str">
        <f>IFERROR(IF(AND(NK33="fem",#REF!=2),#REF!,""),"")</f>
        <v/>
      </c>
      <c r="NM33" s="91" t="str">
        <f>IFERROR(IF(AND(NK33="fem",#REF!=2),#REF!,""),"")</f>
        <v/>
      </c>
      <c r="NN33" s="91" t="str">
        <f>IFERROR(IF(AND(NK33="fem",#REF!=2),#REF!,""),"")</f>
        <v/>
      </c>
      <c r="NO33" s="91" t="str">
        <f>IFERROR(IF(AND(NK33="fem",#REF!=2),#REF!,""),"")</f>
        <v/>
      </c>
      <c r="NP33" s="91" t="str">
        <f>IFERROR(IF(AND(NK33="fem",#REF!=2),#REF!,""),"")</f>
        <v/>
      </c>
      <c r="NQ33" s="77" t="str">
        <f>IFERROR(RANK(NP33,NP:NP,0)+ COUNTIF($NP$15:NP32,NP33),"")</f>
        <v/>
      </c>
      <c r="NS33" s="91" t="str">
        <f>IFERROR(IF(AND(#REF!="mas",#REF!=2,#REF!="juvenis"),#REF!,""),"")</f>
        <v/>
      </c>
      <c r="NT33" s="75" t="e">
        <f>IF(NS33=#REF!,#REF!,"")</f>
        <v>#REF!</v>
      </c>
      <c r="NU33" s="75" t="e">
        <f>IF(NS33=#REF!,#REF!,"")</f>
        <v>#REF!</v>
      </c>
      <c r="NV33" s="91" t="str">
        <f>IFERROR(IF(AND(NU33="mas",#REF!=2),#REF!,""),"")</f>
        <v/>
      </c>
      <c r="NW33" s="91" t="str">
        <f>IFERROR(IF(AND(NU33="mas",#REF!=2),#REF!,""),"")</f>
        <v/>
      </c>
      <c r="NX33" s="91" t="str">
        <f>IFERROR(IF(AND(NU33="mas",#REF!=2),#REF!,""),"")</f>
        <v/>
      </c>
      <c r="NY33" s="91" t="str">
        <f>IFERROR(IF(AND(NU33="mas",#REF!=2),#REF!,""),"")</f>
        <v/>
      </c>
      <c r="NZ33" s="91" t="str">
        <f>IFERROR(IF(AND(NU33="mas",#REF!=2),#REF!,""),"")</f>
        <v/>
      </c>
      <c r="OA33" s="55" t="str">
        <f>IFERROR(RANK(NZ33,NZ:NZ,0)+ COUNTIF($NZ$15:NZ32,NZ33),"")</f>
        <v/>
      </c>
      <c r="OC33" s="91" t="str">
        <f>IFERROR(IF(AND(#REF!="fem",#REF!=2,#REF!="juniores"),#REF!,""),"")</f>
        <v/>
      </c>
      <c r="OD33" s="75" t="e">
        <f>IF(OC33=#REF!,#REF!,"")</f>
        <v>#REF!</v>
      </c>
      <c r="OE33" s="75" t="e">
        <f>IF(OC33=#REF!,#REF!,"")</f>
        <v>#REF!</v>
      </c>
      <c r="OF33" s="91" t="str">
        <f>IFERROR(IF(AND(OE33="fem",#REF!=2),#REF!,""),"")</f>
        <v/>
      </c>
      <c r="OG33" s="91" t="str">
        <f>IFERROR(IF(AND(OE33="fem",#REF!=2),#REF!,""),"")</f>
        <v/>
      </c>
      <c r="OH33" s="91" t="str">
        <f>IFERROR(IF(AND(OE33="fem",#REF!=2),#REF!,""),"")</f>
        <v/>
      </c>
      <c r="OI33" s="91" t="str">
        <f>IFERROR(IF(AND(OE33="fem",#REF!=2),#REF!,""),"")</f>
        <v/>
      </c>
      <c r="OJ33" s="91" t="str">
        <f>IFERROR(IF(AND(OE33="fem",#REF!=2),#REF!,""),"")</f>
        <v/>
      </c>
      <c r="OK33" s="77" t="str">
        <f>IFERROR(RANK(OJ33,OJ:OJ,0)+ COUNTIF($NZ$15:OJ31,OJ33),"")</f>
        <v/>
      </c>
      <c r="OM33" s="91" t="str">
        <f>IFERROR(IF(AND(#REF!="mas",#REF!=2,#REF!="juniores"),#REF!,""),"")</f>
        <v/>
      </c>
      <c r="ON33" s="75" t="e">
        <f>IF(OM33=#REF!,#REF!,"")</f>
        <v>#REF!</v>
      </c>
      <c r="OO33" s="75" t="e">
        <f>IF(OM33=#REF!,#REF!,"")</f>
        <v>#REF!</v>
      </c>
      <c r="OP33" s="91" t="str">
        <f>IFERROR(IF(AND(OO33="mas",#REF!=2),#REF!,""),"")</f>
        <v/>
      </c>
      <c r="OQ33" s="91" t="str">
        <f>IFERROR(IF(AND(OO33="mas",#REF!=2),#REF!,""),"")</f>
        <v/>
      </c>
      <c r="OR33" s="91" t="str">
        <f>IFERROR(IF(AND(OO33="mas",#REF!=2),#REF!,""),"")</f>
        <v/>
      </c>
      <c r="OS33" s="91" t="str">
        <f>IFERROR(IF(AND(OO33="mas",#REF!=2),#REF!,""),"")</f>
        <v/>
      </c>
      <c r="OT33" s="91" t="str">
        <f>IFERROR(IF(AND(OO33="mas",#REF!=2),#REF!,""),"")</f>
        <v/>
      </c>
      <c r="OU33" s="77" t="str">
        <f>IFERROR(RANK(OT33,OT:OT,0)+ COUNTIF($NZ$15:OT31,OT33),"")</f>
        <v/>
      </c>
      <c r="OW33" s="91" t="str">
        <f>IFERROR(IF(AND(#REF!="fem",#REF!=3,#REF!="juniores"),#REF!,""),"")</f>
        <v/>
      </c>
      <c r="OX33" s="75" t="e">
        <f>IF(OW33=#REF!,#REF!,"")</f>
        <v>#REF!</v>
      </c>
      <c r="OY33" s="75" t="e">
        <f>IF(OW33=#REF!,#REF!,"")</f>
        <v>#REF!</v>
      </c>
      <c r="OZ33" s="91" t="str">
        <f>IFERROR(IF(AND(OY33="fem",#REF!=3),#REF!,""),"")</f>
        <v/>
      </c>
      <c r="PA33" s="91" t="str">
        <f>IFERROR(IF(AND(OY33="fem",#REF!=3),#REF!,""),"")</f>
        <v/>
      </c>
      <c r="PB33" s="91" t="str">
        <f>IFERROR(IF(AND(OY33="fem",#REF!=3),#REF!,""),"")</f>
        <v/>
      </c>
      <c r="PC33" s="91" t="str">
        <f>IFERROR(IF(AND(OY33="fem",#REF!=3),#REF!,""),"")</f>
        <v/>
      </c>
      <c r="PD33" s="91" t="str">
        <f>IFERROR(IF(AND(OY33="fem",#REF!=3),#REF!,""),"")</f>
        <v/>
      </c>
      <c r="PE33" s="77" t="str">
        <f>IFERROR(RANK(PD33,PD:PD,0)+ COUNTIF($NZ$15:PD31,PD33),"")</f>
        <v/>
      </c>
      <c r="PG33" s="91" t="str">
        <f>IFERROR(IF(AND(#REF!="mas",#REF!=3,#REF!="juniores"),#REF!,""),"")</f>
        <v/>
      </c>
      <c r="PH33" s="75" t="e">
        <f>IF(PG33=#REF!,#REF!,"")</f>
        <v>#REF!</v>
      </c>
      <c r="PI33" s="75" t="e">
        <f>IF(PG33=#REF!,#REF!,"")</f>
        <v>#REF!</v>
      </c>
      <c r="PJ33" s="91" t="str">
        <f>IFERROR(IF(AND(PI33="mas",#REF!=3),#REF!,""),"")</f>
        <v/>
      </c>
      <c r="PK33" s="91" t="str">
        <f>IFERROR(IF(AND(PI33="mas",#REF!=3),#REF!,""),"")</f>
        <v/>
      </c>
      <c r="PL33" s="91" t="str">
        <f>IFERROR(IF(AND(PI33="mas",#REF!=3),#REF!,""),"")</f>
        <v/>
      </c>
      <c r="PM33" s="91" t="str">
        <f>IFERROR(IF(AND(PI33="mas",#REF!=3),#REF!,""),"")</f>
        <v/>
      </c>
      <c r="PN33" s="91" t="str">
        <f>IFERROR(IF(AND(PI33="mas",#REF!=3),#REF!,""),"")</f>
        <v/>
      </c>
      <c r="PO33" s="77" t="str">
        <f>IFERROR(RANK(PN33,PN:PN,0)+ COUNTIF($NZ$15:PN31,PN33),"")</f>
        <v/>
      </c>
    </row>
    <row r="34" spans="2:431" s="73" customFormat="1" ht="18.75" customHeight="1" x14ac:dyDescent="0.3">
      <c r="B34" s="74" t="str">
        <f t="shared" si="0"/>
        <v/>
      </c>
      <c r="C34" s="74" t="str">
        <f t="shared" si="1"/>
        <v/>
      </c>
      <c r="D34" s="75" t="str">
        <f t="shared" si="2"/>
        <v/>
      </c>
      <c r="E34" s="76" t="str">
        <f t="shared" si="3"/>
        <v/>
      </c>
      <c r="F34" s="118" t="str">
        <f t="shared" si="4"/>
        <v/>
      </c>
      <c r="G34" s="118" t="str">
        <f t="shared" si="5"/>
        <v/>
      </c>
      <c r="H34" s="118" t="str">
        <f t="shared" si="6"/>
        <v/>
      </c>
      <c r="I34" s="119" t="str">
        <f t="shared" si="7"/>
        <v/>
      </c>
      <c r="J34" s="77">
        <v>18</v>
      </c>
      <c r="K34" s="78"/>
      <c r="L34" s="78"/>
      <c r="M34" s="74" t="str">
        <f t="shared" si="131"/>
        <v/>
      </c>
      <c r="N34" s="74" t="str">
        <f t="shared" si="8"/>
        <v/>
      </c>
      <c r="O34" s="75" t="str">
        <f t="shared" si="9"/>
        <v/>
      </c>
      <c r="P34" s="75" t="str">
        <f t="shared" si="10"/>
        <v/>
      </c>
      <c r="Q34" s="75" t="str">
        <f t="shared" si="155"/>
        <v/>
      </c>
      <c r="R34" s="75" t="str">
        <f t="shared" si="156"/>
        <v/>
      </c>
      <c r="S34" s="75" t="str">
        <f>IFERROR(INDEX(#REF!,MATCH($U34,$IQ$17:$IQ$72,0)),"")</f>
        <v/>
      </c>
      <c r="T34" s="75" t="str">
        <f t="shared" si="11"/>
        <v/>
      </c>
      <c r="U34" s="77">
        <v>18</v>
      </c>
      <c r="V34" s="79"/>
      <c r="X34" s="80" t="str">
        <f t="shared" si="12"/>
        <v/>
      </c>
      <c r="Y34" s="80" t="str">
        <f t="shared" si="13"/>
        <v/>
      </c>
      <c r="Z34" s="76" t="str">
        <f t="shared" si="14"/>
        <v/>
      </c>
      <c r="AA34" s="76" t="str">
        <f t="shared" si="15"/>
        <v/>
      </c>
      <c r="AB34" s="118" t="str">
        <f t="shared" si="16"/>
        <v/>
      </c>
      <c r="AC34" s="118" t="str">
        <f t="shared" si="17"/>
        <v/>
      </c>
      <c r="AD34" s="118" t="str">
        <f t="shared" si="18"/>
        <v/>
      </c>
      <c r="AE34" s="118" t="str">
        <f t="shared" si="19"/>
        <v/>
      </c>
      <c r="AF34" s="77">
        <v>18</v>
      </c>
      <c r="AG34" s="78"/>
      <c r="AH34" s="78"/>
      <c r="AI34" s="80" t="str">
        <f t="shared" si="20"/>
        <v/>
      </c>
      <c r="AJ34" s="80" t="str">
        <f t="shared" si="21"/>
        <v/>
      </c>
      <c r="AK34" s="80" t="str">
        <f t="shared" si="22"/>
        <v/>
      </c>
      <c r="AL34" s="80" t="str">
        <f t="shared" si="23"/>
        <v/>
      </c>
      <c r="AM34" s="80" t="str">
        <f t="shared" si="24"/>
        <v/>
      </c>
      <c r="AN34" s="80" t="str">
        <f t="shared" si="25"/>
        <v/>
      </c>
      <c r="AO34" s="80" t="str">
        <f t="shared" si="154"/>
        <v/>
      </c>
      <c r="AP34" s="80" t="str">
        <f t="shared" si="153"/>
        <v/>
      </c>
      <c r="AQ34" s="77">
        <v>18</v>
      </c>
      <c r="AR34" s="79"/>
      <c r="AT34" s="146" t="str">
        <f t="shared" si="132"/>
        <v/>
      </c>
      <c r="AU34" s="146" t="str">
        <f t="shared" si="133"/>
        <v/>
      </c>
      <c r="AV34" s="146" t="str">
        <f t="shared" si="134"/>
        <v/>
      </c>
      <c r="AW34" s="147" t="str">
        <f t="shared" si="135"/>
        <v/>
      </c>
      <c r="AX34" s="148" t="str">
        <f t="shared" si="136"/>
        <v/>
      </c>
      <c r="AY34" s="148" t="str">
        <f t="shared" si="137"/>
        <v/>
      </c>
      <c r="AZ34" s="148" t="str">
        <f t="shared" si="138"/>
        <v/>
      </c>
      <c r="BA34" s="148" t="str">
        <f t="shared" si="139"/>
        <v/>
      </c>
      <c r="BB34" s="149">
        <v>18</v>
      </c>
      <c r="BC34" s="78"/>
      <c r="BD34" s="78"/>
      <c r="BE34" s="80" t="str">
        <f t="shared" si="140"/>
        <v/>
      </c>
      <c r="BF34" s="80" t="str">
        <f t="shared" si="26"/>
        <v/>
      </c>
      <c r="BG34" s="80" t="str">
        <f t="shared" si="27"/>
        <v/>
      </c>
      <c r="BH34" s="80" t="str">
        <f t="shared" si="28"/>
        <v/>
      </c>
      <c r="BI34" s="80" t="str">
        <f t="shared" si="29"/>
        <v/>
      </c>
      <c r="BJ34" s="80" t="str">
        <f t="shared" si="30"/>
        <v/>
      </c>
      <c r="BK34" s="80" t="str">
        <f t="shared" si="31"/>
        <v/>
      </c>
      <c r="BL34" s="80" t="str">
        <f t="shared" si="32"/>
        <v/>
      </c>
      <c r="BM34" s="77">
        <v>18</v>
      </c>
      <c r="BN34" s="79"/>
      <c r="BP34" s="80" t="str">
        <f t="shared" si="33"/>
        <v/>
      </c>
      <c r="BQ34" s="80" t="str">
        <f t="shared" si="34"/>
        <v/>
      </c>
      <c r="BR34" s="76" t="str">
        <f t="shared" si="35"/>
        <v/>
      </c>
      <c r="BS34" s="76" t="str">
        <f t="shared" si="36"/>
        <v/>
      </c>
      <c r="BT34" s="118" t="str">
        <f t="shared" si="37"/>
        <v/>
      </c>
      <c r="BU34" s="118" t="str">
        <f t="shared" si="38"/>
        <v/>
      </c>
      <c r="BV34" s="118" t="str">
        <f t="shared" si="39"/>
        <v/>
      </c>
      <c r="BW34" s="118" t="str">
        <f t="shared" si="40"/>
        <v/>
      </c>
      <c r="BX34" s="77">
        <v>18</v>
      </c>
      <c r="BY34" s="78"/>
      <c r="BZ34" s="78"/>
      <c r="CA34" s="80" t="str">
        <f t="shared" si="41"/>
        <v/>
      </c>
      <c r="CB34" s="80" t="str">
        <f t="shared" si="42"/>
        <v/>
      </c>
      <c r="CC34" s="80" t="str">
        <f t="shared" si="42"/>
        <v/>
      </c>
      <c r="CD34" s="76" t="str">
        <f t="shared" si="43"/>
        <v/>
      </c>
      <c r="CE34" s="118" t="str">
        <f t="shared" si="44"/>
        <v/>
      </c>
      <c r="CF34" s="118" t="str">
        <f t="shared" si="141"/>
        <v/>
      </c>
      <c r="CG34" s="118" t="str">
        <f t="shared" si="142"/>
        <v/>
      </c>
      <c r="CH34" s="117" t="str">
        <f t="shared" si="143"/>
        <v/>
      </c>
      <c r="CI34" s="77">
        <v>18</v>
      </c>
      <c r="CJ34" s="79"/>
      <c r="CL34" s="80" t="str">
        <f t="shared" si="45"/>
        <v/>
      </c>
      <c r="CM34" s="80" t="str">
        <f t="shared" si="46"/>
        <v/>
      </c>
      <c r="CN34" s="76" t="str">
        <f t="shared" si="47"/>
        <v/>
      </c>
      <c r="CO34" s="76" t="str">
        <f t="shared" si="48"/>
        <v/>
      </c>
      <c r="CP34" s="118" t="str">
        <f t="shared" si="49"/>
        <v/>
      </c>
      <c r="CQ34" s="118" t="str">
        <f t="shared" si="50"/>
        <v/>
      </c>
      <c r="CR34" s="118" t="str">
        <f t="shared" si="51"/>
        <v/>
      </c>
      <c r="CS34" s="118" t="str">
        <f t="shared" si="144"/>
        <v/>
      </c>
      <c r="CT34" s="77">
        <v>18</v>
      </c>
      <c r="CU34" s="78"/>
      <c r="CV34" s="78"/>
      <c r="CW34" s="80" t="str">
        <f t="shared" si="52"/>
        <v/>
      </c>
      <c r="CX34" s="80" t="str">
        <f t="shared" si="53"/>
        <v/>
      </c>
      <c r="CY34" s="76" t="str">
        <f t="shared" si="54"/>
        <v/>
      </c>
      <c r="CZ34" s="76" t="str">
        <f t="shared" si="55"/>
        <v/>
      </c>
      <c r="DA34" s="118" t="str">
        <f t="shared" si="56"/>
        <v/>
      </c>
      <c r="DB34" s="118" t="str">
        <f t="shared" si="57"/>
        <v/>
      </c>
      <c r="DC34" s="118" t="str">
        <f t="shared" si="58"/>
        <v/>
      </c>
      <c r="DD34" s="118" t="str">
        <f t="shared" si="59"/>
        <v/>
      </c>
      <c r="DE34" s="77">
        <v>18</v>
      </c>
      <c r="DF34" s="79"/>
      <c r="DH34" s="115" t="str">
        <f t="shared" si="145"/>
        <v/>
      </c>
      <c r="DI34" s="115" t="str">
        <f t="shared" si="146"/>
        <v/>
      </c>
      <c r="DJ34" s="121" t="str">
        <f t="shared" si="147"/>
        <v/>
      </c>
      <c r="DK34" s="121" t="str">
        <f t="shared" si="148"/>
        <v/>
      </c>
      <c r="DL34" s="117" t="str">
        <f t="shared" si="149"/>
        <v/>
      </c>
      <c r="DM34" s="117" t="str">
        <f t="shared" si="150"/>
        <v/>
      </c>
      <c r="DN34" s="117" t="str">
        <f t="shared" si="151"/>
        <v/>
      </c>
      <c r="DO34" s="117" t="str">
        <f t="shared" si="152"/>
        <v/>
      </c>
      <c r="DP34" s="77">
        <v>18</v>
      </c>
      <c r="DQ34" s="78"/>
      <c r="DR34" s="78"/>
      <c r="DS34" s="115" t="str">
        <f t="shared" si="60"/>
        <v/>
      </c>
      <c r="DT34" s="115" t="str">
        <f t="shared" si="61"/>
        <v/>
      </c>
      <c r="DU34" s="115" t="str">
        <f t="shared" si="62"/>
        <v/>
      </c>
      <c r="DV34" s="115" t="str">
        <f t="shared" si="63"/>
        <v/>
      </c>
      <c r="DW34" s="117" t="str">
        <f t="shared" si="64"/>
        <v/>
      </c>
      <c r="DX34" s="117" t="str">
        <f t="shared" si="65"/>
        <v/>
      </c>
      <c r="DY34" s="117" t="str">
        <f t="shared" si="65"/>
        <v/>
      </c>
      <c r="DZ34" s="117" t="str">
        <f t="shared" si="66"/>
        <v/>
      </c>
      <c r="EA34" s="77">
        <v>18</v>
      </c>
      <c r="EB34" s="79"/>
      <c r="EC34" s="81"/>
      <c r="ED34" s="80" t="str">
        <f t="shared" si="67"/>
        <v/>
      </c>
      <c r="EE34" s="80" t="str">
        <f t="shared" si="68"/>
        <v/>
      </c>
      <c r="EF34" s="80" t="str">
        <f t="shared" si="69"/>
        <v/>
      </c>
      <c r="EG34" s="82" t="str">
        <f t="shared" si="70"/>
        <v/>
      </c>
      <c r="EH34" s="118" t="str">
        <f t="shared" si="71"/>
        <v/>
      </c>
      <c r="EI34" s="118" t="str">
        <f t="shared" si="72"/>
        <v/>
      </c>
      <c r="EJ34" s="118" t="str">
        <f t="shared" si="73"/>
        <v/>
      </c>
      <c r="EK34" s="118" t="str">
        <f t="shared" si="74"/>
        <v/>
      </c>
      <c r="EL34" s="82">
        <v>18</v>
      </c>
      <c r="EM34" s="78"/>
      <c r="EN34" s="78"/>
      <c r="EO34" s="80" t="str">
        <f t="shared" si="75"/>
        <v/>
      </c>
      <c r="EP34" s="80" t="str">
        <f t="shared" si="76"/>
        <v/>
      </c>
      <c r="EQ34" s="80" t="str">
        <f t="shared" si="77"/>
        <v/>
      </c>
      <c r="ER34" s="80" t="str">
        <f t="shared" si="78"/>
        <v/>
      </c>
      <c r="ES34" s="80" t="str">
        <f t="shared" si="79"/>
        <v/>
      </c>
      <c r="ET34" s="80" t="str">
        <f t="shared" si="80"/>
        <v/>
      </c>
      <c r="EU34" s="80" t="str">
        <f t="shared" si="81"/>
        <v/>
      </c>
      <c r="EV34" s="80" t="str">
        <f t="shared" si="82"/>
        <v/>
      </c>
      <c r="EW34" s="77">
        <v>18</v>
      </c>
      <c r="EX34" s="78"/>
      <c r="EY34" s="81"/>
      <c r="EZ34" s="80" t="str">
        <f t="shared" si="83"/>
        <v/>
      </c>
      <c r="FA34" s="80" t="str">
        <f t="shared" si="84"/>
        <v/>
      </c>
      <c r="FB34" s="76" t="str">
        <f t="shared" si="85"/>
        <v/>
      </c>
      <c r="FC34" s="76" t="str">
        <f t="shared" si="86"/>
        <v/>
      </c>
      <c r="FD34" s="118" t="str">
        <f t="shared" si="87"/>
        <v/>
      </c>
      <c r="FE34" s="118" t="str">
        <f t="shared" si="88"/>
        <v/>
      </c>
      <c r="FF34" s="118" t="str">
        <f t="shared" si="89"/>
        <v/>
      </c>
      <c r="FG34" s="118" t="str">
        <f t="shared" si="90"/>
        <v/>
      </c>
      <c r="FH34" s="82">
        <v>18</v>
      </c>
      <c r="FI34" s="78"/>
      <c r="FJ34" s="78"/>
      <c r="FK34" s="80" t="str">
        <f t="shared" si="91"/>
        <v/>
      </c>
      <c r="FL34" s="80" t="str">
        <f t="shared" si="92"/>
        <v/>
      </c>
      <c r="FM34" s="76" t="str">
        <f t="shared" si="93"/>
        <v/>
      </c>
      <c r="FN34" s="76" t="str">
        <f t="shared" si="94"/>
        <v/>
      </c>
      <c r="FO34" s="118" t="str">
        <f t="shared" si="95"/>
        <v/>
      </c>
      <c r="FP34" s="118" t="str">
        <f t="shared" si="96"/>
        <v/>
      </c>
      <c r="FQ34" s="118" t="str">
        <f t="shared" si="97"/>
        <v/>
      </c>
      <c r="FR34" s="118" t="str">
        <f t="shared" si="98"/>
        <v/>
      </c>
      <c r="FS34" s="77">
        <v>18</v>
      </c>
      <c r="FT34" s="78"/>
      <c r="FU34" s="81"/>
      <c r="FV34" s="80" t="str">
        <f t="shared" si="99"/>
        <v/>
      </c>
      <c r="FW34" s="80" t="str">
        <f t="shared" si="100"/>
        <v/>
      </c>
      <c r="FX34" s="80" t="str">
        <f t="shared" si="101"/>
        <v/>
      </c>
      <c r="FY34" s="80" t="str">
        <f t="shared" si="102"/>
        <v/>
      </c>
      <c r="FZ34" s="80" t="str">
        <f t="shared" si="103"/>
        <v/>
      </c>
      <c r="GA34" s="80" t="str">
        <f t="shared" si="104"/>
        <v/>
      </c>
      <c r="GB34" s="80" t="str">
        <f t="shared" si="105"/>
        <v/>
      </c>
      <c r="GC34" s="80" t="str">
        <f t="shared" si="106"/>
        <v/>
      </c>
      <c r="GD34" s="82">
        <v>18</v>
      </c>
      <c r="GE34" s="78"/>
      <c r="GF34" s="78"/>
      <c r="GG34" s="80" t="str">
        <f t="shared" si="107"/>
        <v/>
      </c>
      <c r="GH34" s="80" t="str">
        <f t="shared" si="108"/>
        <v/>
      </c>
      <c r="GI34" s="80" t="str">
        <f t="shared" si="109"/>
        <v/>
      </c>
      <c r="GJ34" s="80" t="str">
        <f t="shared" si="110"/>
        <v/>
      </c>
      <c r="GK34" s="80" t="str">
        <f t="shared" si="111"/>
        <v/>
      </c>
      <c r="GL34" s="80" t="str">
        <f t="shared" si="112"/>
        <v/>
      </c>
      <c r="GM34" s="80" t="str">
        <f t="shared" si="113"/>
        <v/>
      </c>
      <c r="GN34" s="80" t="str">
        <f t="shared" si="114"/>
        <v/>
      </c>
      <c r="GO34" s="77">
        <v>18</v>
      </c>
      <c r="GP34" s="78"/>
      <c r="GQ34" s="81"/>
      <c r="GR34" s="80" t="str">
        <f t="shared" si="115"/>
        <v/>
      </c>
      <c r="GS34" s="80" t="str">
        <f t="shared" si="116"/>
        <v/>
      </c>
      <c r="GT34" s="80" t="str">
        <f t="shared" si="117"/>
        <v/>
      </c>
      <c r="GU34" s="80" t="str">
        <f t="shared" si="118"/>
        <v/>
      </c>
      <c r="GV34" s="80" t="str">
        <f t="shared" si="119"/>
        <v/>
      </c>
      <c r="GW34" s="80" t="str">
        <f t="shared" si="120"/>
        <v/>
      </c>
      <c r="GX34" s="80" t="str">
        <f t="shared" si="121"/>
        <v/>
      </c>
      <c r="GY34" s="80" t="str">
        <f t="shared" si="122"/>
        <v/>
      </c>
      <c r="GZ34" s="82">
        <v>18</v>
      </c>
      <c r="HA34" s="78"/>
      <c r="HB34" s="78"/>
      <c r="HC34" s="80" t="str">
        <f t="shared" si="123"/>
        <v/>
      </c>
      <c r="HD34" s="80" t="str">
        <f t="shared" si="124"/>
        <v/>
      </c>
      <c r="HE34" s="80" t="str">
        <f t="shared" si="125"/>
        <v/>
      </c>
      <c r="HF34" s="80" t="str">
        <f t="shared" si="126"/>
        <v/>
      </c>
      <c r="HG34" s="80" t="str">
        <f t="shared" si="127"/>
        <v/>
      </c>
      <c r="HH34" s="80" t="str">
        <f t="shared" si="128"/>
        <v/>
      </c>
      <c r="HI34" s="80" t="str">
        <f t="shared" si="129"/>
        <v/>
      </c>
      <c r="HJ34" s="80" t="str">
        <f t="shared" si="130"/>
        <v/>
      </c>
      <c r="HK34" s="77">
        <v>18</v>
      </c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90"/>
      <c r="HY34" s="91" t="str">
        <f>IFERROR(IF(AND(#REF!="FEM",#REF!=1,#REF!="infantis"),#REF!,""),"")</f>
        <v/>
      </c>
      <c r="HZ34" s="75" t="e">
        <f>IF($HY34=#REF!,#REF!,"")</f>
        <v>#REF!</v>
      </c>
      <c r="IA34" s="75" t="e">
        <f>IF($HY34=#REF!,#REF!,"")</f>
        <v>#REF!</v>
      </c>
      <c r="IB34" s="75" t="e">
        <f>IF($IA34=#REF!,#REF!,"")</f>
        <v>#REF!</v>
      </c>
      <c r="IC34" s="91" t="str">
        <f>IFERROR(IF(AND($IA34="fem",#REF!=1,#REF!="infantis"),#REF!,""),"")</f>
        <v/>
      </c>
      <c r="ID34" s="91" t="str">
        <f>IFERROR(IF(AND($IA34="fem",#REF!=1,#REF!="infantis"),#REF!,""),"")</f>
        <v/>
      </c>
      <c r="IE34" s="91" t="str">
        <f>IFERROR(IF(AND($IA34="fem",#REF!=1,#REF!="infantis"),#REF!,""),"")</f>
        <v/>
      </c>
      <c r="IF34" s="75" t="e">
        <f>IF($IB34=#REF!,#REF!,"")</f>
        <v>#REF!</v>
      </c>
      <c r="IG34" s="55" t="str">
        <f>IFERROR(RANK(IF34,IF:IF,0)+ COUNTIF($IF$15:IF33,IF34),"")</f>
        <v/>
      </c>
      <c r="II34" s="91" t="str">
        <f>IFERROR(IF(AND(#REF!="mas",#REF!=1,#REF!="infantis"),#REF!,""),"")</f>
        <v/>
      </c>
      <c r="IJ34" s="75" t="e">
        <f>IF($II34=#REF!,#REF!,"")</f>
        <v>#REF!</v>
      </c>
      <c r="IK34" s="75" t="e">
        <f>IF($II34=#REF!,#REF!,"")</f>
        <v>#REF!</v>
      </c>
      <c r="IL34" s="91" t="str">
        <f>IFERROR(IF(AND($IK34="mas",#REF!=1),#REF!,""),"")</f>
        <v/>
      </c>
      <c r="IM34" s="91" t="str">
        <f>IFERROR(IF(AND($IK34="mas",#REF!=1,#REF!="infantis"),#REF!,""),"")</f>
        <v/>
      </c>
      <c r="IN34" s="91" t="str">
        <f>IFERROR(IF(AND($IK34="mas",#REF!=1,#REF!="infantis"),#REF!,""),"")</f>
        <v/>
      </c>
      <c r="IO34" s="91" t="str">
        <f>IFERROR(IF(AND($IK34="mas",#REF!=1,#REF!="infantis"),#REF!,""),"")</f>
        <v/>
      </c>
      <c r="IP34" s="91" t="str">
        <f>IFERROR(IF(AND($IK34="mas",#REF!=1),#REF!,""),"")</f>
        <v/>
      </c>
      <c r="IQ34" s="55" t="str">
        <f>IFERROR(RANK(IP34,IP:IP,0)+ COUNTIF($IQ$11:IQ29,IP34),"")</f>
        <v/>
      </c>
      <c r="IS34" s="91" t="str">
        <f>IFERROR(IF(AND(#REF!="FEM",#REF!=2,#REF!="infantis"),#REF!,""),"")</f>
        <v/>
      </c>
      <c r="IT34" s="75" t="e">
        <f>IF(IS34=#REF!,#REF!,"")</f>
        <v>#REF!</v>
      </c>
      <c r="IU34" s="75" t="e">
        <f>IF(IS34=#REF!,#REF!,"")</f>
        <v>#REF!</v>
      </c>
      <c r="IV34" s="91" t="str">
        <f>IFERROR(IF(AND(IU34="fem",#REF!=2),#REF!,""),"")</f>
        <v/>
      </c>
      <c r="IW34" s="91" t="str">
        <f>IFERROR(IF(AND(IU34="fem",#REF!=2),#REF!,""),"")</f>
        <v/>
      </c>
      <c r="IX34" s="91" t="str">
        <f>IFERROR(IF(AND(IU34="fem",#REF!=2),#REF!,""),"")</f>
        <v/>
      </c>
      <c r="IY34" s="91" t="str">
        <f>IFERROR(IF(AND(IU34="fem",#REF!=2),#REF!,""),"")</f>
        <v/>
      </c>
      <c r="IZ34" s="91" t="str">
        <f>IFERROR(IF(AND(IU34="fem",#REF!=2),#REF!,""),"")</f>
        <v/>
      </c>
      <c r="JA34" s="77" t="str">
        <f>IFERROR(RANK(IZ34,IZ:IZ,0)+ COUNTIF($IZ$15:$IZ33,IZ34),"")</f>
        <v/>
      </c>
      <c r="JC34" s="91" t="str">
        <f>IFERROR(IF(AND(#REF!="mas",#REF!=2,#REF!="infantis"),#REF!,""),"")</f>
        <v/>
      </c>
      <c r="JD34" s="75" t="e">
        <f>IF(JC34=#REF!,#REF!,"")</f>
        <v>#REF!</v>
      </c>
      <c r="JE34" s="75" t="e">
        <f>IF(JC34=#REF!,#REF!,"")</f>
        <v>#REF!</v>
      </c>
      <c r="JF34" s="91" t="str">
        <f>IFERROR(IF(AND(JE34="mas",#REF!=2),#REF!,""),"")</f>
        <v/>
      </c>
      <c r="JG34" s="91" t="str">
        <f>IFERROR(IF(AND(JE34="mas",#REF!=2),#REF!,""),"")</f>
        <v/>
      </c>
      <c r="JH34" s="91" t="str">
        <f>IFERROR(IF(AND(JE34="mas",#REF!=2),#REF!,""),"")</f>
        <v/>
      </c>
      <c r="JI34" s="91" t="str">
        <f>IFERROR(IF(AND(JE34="mas",#REF!=2),#REF!,""),"")</f>
        <v/>
      </c>
      <c r="JJ34" s="91" t="str">
        <f>IFERROR(IF(AND(JE34="mas",#REF!=2),#REF!,""),"")</f>
        <v/>
      </c>
      <c r="JK34" s="77" t="str">
        <f>IFERROR(RANK(JJ34,JJ:JJ,0)+ COUNTIF($JJ$15:$JJ33,JJ34),"")</f>
        <v/>
      </c>
      <c r="JM34" s="53" t="str">
        <f>IFERROR(IF(AND(#REF!="fem",#REF!=3,#REF!="infantis"),#REF!,""),"")</f>
        <v/>
      </c>
      <c r="JN34" s="75" t="e">
        <f>IF($JM34=#REF!,#REF!,"")</f>
        <v>#REF!</v>
      </c>
      <c r="JO34" s="75" t="e">
        <f>IF($JM34=#REF!,#REF!,"")</f>
        <v>#REF!</v>
      </c>
      <c r="JP34" s="75" t="e">
        <f>IF($JO34=#REF!,#REF!,"")</f>
        <v>#REF!</v>
      </c>
      <c r="JQ34" s="75" t="e">
        <f>IF($JP34=#REF!,#REF!,"")</f>
        <v>#REF!</v>
      </c>
      <c r="JR34" s="75" t="e">
        <f>IF($JP34=#REF!,#REF!,"")</f>
        <v>#REF!</v>
      </c>
      <c r="JS34" s="75" t="e">
        <f>IF($JP34=#REF!,#REF!,"")</f>
        <v>#REF!</v>
      </c>
      <c r="JT34" s="75" t="e">
        <f>IF($JP34=#REF!,#REF!,"")</f>
        <v>#REF!</v>
      </c>
      <c r="JU34" s="55" t="str">
        <f>IFERROR(RANK(JT34,JT:JT,0)+ COUNTIF($JT$15:JT33,JT34),"")</f>
        <v/>
      </c>
      <c r="JW34" s="53" t="str">
        <f>IFERROR(IF(AND(#REF!="mas",#REF!=3,#REF!="infantis"),#REF!,""),"")</f>
        <v/>
      </c>
      <c r="JX34" s="54" t="e">
        <f>IF($JW34=#REF!,#REF!,"")</f>
        <v>#REF!</v>
      </c>
      <c r="JY34" s="54" t="e">
        <f>IF($JW34=#REF!,#REF!,"")</f>
        <v>#REF!</v>
      </c>
      <c r="JZ34" s="54" t="e">
        <f>IF($JY34=#REF!,#REF!,"")</f>
        <v>#REF!</v>
      </c>
      <c r="KA34" s="54" t="e">
        <f>IF($JZ34=#REF!,#REF!,"")</f>
        <v>#REF!</v>
      </c>
      <c r="KB34" s="54" t="e">
        <f>IF($JZ34=#REF!,#REF!,"")</f>
        <v>#REF!</v>
      </c>
      <c r="KC34" s="54" t="e">
        <f>IF($JZ34=#REF!,#REF!,"")</f>
        <v>#REF!</v>
      </c>
      <c r="KD34" s="54" t="e">
        <f>IF($JZ34=#REF!,#REF!,"")</f>
        <v>#REF!</v>
      </c>
      <c r="KE34" s="55" t="str">
        <f>IFERROR(RANK(KD34,KD:KD,0)+ COUNTIF($KD$15:KD33,KD34),"")</f>
        <v/>
      </c>
      <c r="KG34" s="91" t="str">
        <f>IFERROR(IF(AND(#REF!="fem",#REF!=1,#REF!="iniciados"),#REF!,""),"")</f>
        <v/>
      </c>
      <c r="KH34" s="75" t="e">
        <f>IF(KG34=#REF!,#REF!,"")</f>
        <v>#REF!</v>
      </c>
      <c r="KI34" s="75" t="e">
        <f>IF(KG34=#REF!,#REF!,"")</f>
        <v>#REF!</v>
      </c>
      <c r="KJ34" s="91" t="str">
        <f>IFERROR(IF(AND(KI34="fem",#REF!=1),#REF!,""),"")</f>
        <v/>
      </c>
      <c r="KK34" s="91" t="str">
        <f>IFERROR(IF(AND(KI34="fem",#REF!=1),#REF!,""),"")</f>
        <v/>
      </c>
      <c r="KL34" s="91" t="str">
        <f>IFERROR(IF(AND(KI34="fem",#REF!=1),#REF!,""),"")</f>
        <v/>
      </c>
      <c r="KM34" s="91" t="str">
        <f>IFERROR(IF(AND(KI34="fem",#REF!=1),#REF!,""),"")</f>
        <v/>
      </c>
      <c r="KN34" s="91" t="str">
        <f>IFERROR(IF(AND(KI34="fem",#REF!=1),#REF!,""),"")</f>
        <v/>
      </c>
      <c r="KO34" s="77" t="str">
        <f>IFERROR(RANK(KN34,KN:KN,0)+ COUNTIF($KN$15:KN33,KN34),"")</f>
        <v/>
      </c>
      <c r="KQ34" s="91" t="str">
        <f>IFERROR(IF(AND(#REF!="mas",#REF!=1,#REF!="iniciados"),#REF!,""),"")</f>
        <v/>
      </c>
      <c r="KR34" s="75" t="e">
        <f>IF(KQ34=#REF!,#REF!,"")</f>
        <v>#REF!</v>
      </c>
      <c r="KS34" s="75" t="e">
        <f>IF(KQ34=#REF!,#REF!,"")</f>
        <v>#REF!</v>
      </c>
      <c r="KT34" s="91" t="str">
        <f>IFERROR(IF(AND(KS34="mas",#REF!=1),#REF!,""),"")</f>
        <v/>
      </c>
      <c r="KU34" s="91" t="str">
        <f>IFERROR(IF(AND(KS34="mas",#REF!=1),#REF!,""),"")</f>
        <v/>
      </c>
      <c r="KV34" s="91" t="str">
        <f>IFERROR(IF(AND(KS34="mas",#REF!=1),#REF!,""),"")</f>
        <v/>
      </c>
      <c r="KW34" s="91" t="str">
        <f>IFERROR(IF(AND(KS34="mas",#REF!=1),#REF!,""),"")</f>
        <v/>
      </c>
      <c r="KX34" s="91" t="str">
        <f>IFERROR(IF(AND(KS34="mas",#REF!=1),#REF!,""),"")</f>
        <v/>
      </c>
      <c r="KY34" s="77" t="str">
        <f>IFERROR(RANK(KX34,KX:KX,0)+ COUNTIF($KX$15:KX33,KX34),"")</f>
        <v/>
      </c>
      <c r="LA34" s="91" t="str">
        <f>IFERROR(IF(AND(#REF!="fem",#REF!=2,#REF!="iniciados"),#REF!,""),"")</f>
        <v/>
      </c>
      <c r="LB34" s="75" t="e">
        <f>IF(LA34=#REF!,#REF!,"")</f>
        <v>#REF!</v>
      </c>
      <c r="LC34" s="75" t="e">
        <f>IF(LA34=#REF!,#REF!,"")</f>
        <v>#REF!</v>
      </c>
      <c r="LD34" s="91" t="str">
        <f>IFERROR(IF(AND(LC34="fem",#REF!=2),#REF!,""),"")</f>
        <v/>
      </c>
      <c r="LE34" s="91" t="str">
        <f>IFERROR(IF(AND(LC34="fem",#REF!=2),#REF!,""),"")</f>
        <v/>
      </c>
      <c r="LF34" s="91" t="str">
        <f>IFERROR(IF(AND(LC34="fem",#REF!=2),#REF!,""),"")</f>
        <v/>
      </c>
      <c r="LG34" s="91" t="str">
        <f>IFERROR(IF(AND(LC34="fem",#REF!=2),#REF!,""),"")</f>
        <v/>
      </c>
      <c r="LH34" s="91" t="str">
        <f>IFERROR(IF(AND(LC34="fem",#REF!=2),#REF!,""),"")</f>
        <v/>
      </c>
      <c r="LI34" s="77" t="str">
        <f>IFERROR(RANK(LH34,LH:LH,0)+ COUNTIF($KX$15:LH33,LH34),"")</f>
        <v/>
      </c>
      <c r="LK34" s="91" t="str">
        <f>IFERROR(IF(AND(#REF!="mas",#REF!=2,#REF!="iniciados"),#REF!,""),"")</f>
        <v/>
      </c>
      <c r="LL34" s="75" t="e">
        <f>IF(LK34=#REF!,#REF!,"")</f>
        <v>#REF!</v>
      </c>
      <c r="LM34" s="75" t="e">
        <f>IF(LK34=#REF!,#REF!,"")</f>
        <v>#REF!</v>
      </c>
      <c r="LN34" s="91" t="str">
        <f>IFERROR(IF(AND(LM34="mas",#REF!=2),#REF!,""),"")</f>
        <v/>
      </c>
      <c r="LO34" s="91" t="str">
        <f>IFERROR(IF(AND(LM34="mas",#REF!=2),#REF!,""),"")</f>
        <v/>
      </c>
      <c r="LP34" s="91" t="str">
        <f>IFERROR(IF(AND(LM34="mas",#REF!=2),#REF!,""),"")</f>
        <v/>
      </c>
      <c r="LQ34" s="91" t="str">
        <f>IFERROR(IF(AND(LM34="mas",#REF!=2),#REF!,""),"")</f>
        <v/>
      </c>
      <c r="LR34" s="91" t="str">
        <f>IFERROR(IF(AND(LM34="mas",#REF!=2),#REF!,""),"")</f>
        <v/>
      </c>
      <c r="LS34" s="77" t="str">
        <f>IFERROR(RANK(LR34,LR:LR,0)+ COUNTIF($LR$15:LR32,LR34),"")</f>
        <v/>
      </c>
      <c r="LU34" s="53" t="str">
        <f>IFERROR(IF(AND(#REF!="fem",#REF!=3,#REF!="iniciados"),#REF!,""),"")</f>
        <v/>
      </c>
      <c r="LV34" s="75" t="e">
        <f>IF(LU34=#REF!,#REF!,"")</f>
        <v>#REF!</v>
      </c>
      <c r="LW34" s="75" t="e">
        <f>IF(LU34=#REF!,#REF!,"")</f>
        <v>#REF!</v>
      </c>
      <c r="LX34" s="53" t="str">
        <f>IFERROR(IF(AND(LW34="fem",#REF!=3),#REF!,""),"")</f>
        <v/>
      </c>
      <c r="LY34" s="91" t="str">
        <f>IFERROR(IF(AND(LW34="fem",#REF!=3),#REF!,""),"")</f>
        <v/>
      </c>
      <c r="LZ34" s="91" t="str">
        <f>IFERROR(IF(AND(LW34="fem",#REF!=3),#REF!,""),"")</f>
        <v/>
      </c>
      <c r="MA34" s="91" t="str">
        <f>IFERROR(IF(AND(LW34="fem",#REF!=3),#REF!,""),"")</f>
        <v/>
      </c>
      <c r="MB34" s="91" t="str">
        <f>IFERROR(IF(AND(LW34="fem",#REF!=3),#REF!,""),"")</f>
        <v/>
      </c>
      <c r="MC34" s="55" t="str">
        <f>IFERROR(RANK(MB34,MB:MB,0)+ COUNTIF($MB$15:MB33,MB34),"")</f>
        <v/>
      </c>
      <c r="ME34" s="91" t="str">
        <f>IFERROR(IF(AND(#REF!="mas",#REF!=3,#REF!="iniciados"),#REF!,""),"")</f>
        <v/>
      </c>
      <c r="MF34" s="75" t="e">
        <f>IF(ME34=#REF!,#REF!,"")</f>
        <v>#REF!</v>
      </c>
      <c r="MG34" s="75" t="e">
        <f>IF(ME34=#REF!,#REF!,"")</f>
        <v>#REF!</v>
      </c>
      <c r="MH34" s="91" t="str">
        <f>IFERROR(IF(AND(MG34="mas",#REF!=3),#REF!,""),"")</f>
        <v/>
      </c>
      <c r="MI34" s="91" t="str">
        <f>IFERROR(IF(AND(MG34="mas",#REF!=3),#REF!,""),"")</f>
        <v/>
      </c>
      <c r="MJ34" s="91" t="str">
        <f>IFERROR(IF(AND(MG34="mas",#REF!=3),#REF!,""),"")</f>
        <v/>
      </c>
      <c r="MK34" s="91" t="str">
        <f>IFERROR(IF(AND(MG34="mas",#REF!=3),#REF!,""),"")</f>
        <v/>
      </c>
      <c r="ML34" s="91" t="str">
        <f>IFERROR(IF(AND(MG34="mas",#REF!=3),#REF!,""),"")</f>
        <v/>
      </c>
      <c r="MM34" s="55" t="str">
        <f>IFERROR(RANK(ML34,ML:ML,0)+ COUNTIF($ML$15:ML33,ML34),"")</f>
        <v/>
      </c>
      <c r="MO34" s="91" t="str">
        <f>IFERROR(IF(AND(#REF!="fem",#REF!=3,#REF!="juvenis"),#REF!,""),"")</f>
        <v/>
      </c>
      <c r="MP34" s="75" t="e">
        <f>IF(MO34=#REF!,#REF!,"")</f>
        <v>#REF!</v>
      </c>
      <c r="MQ34" s="75" t="e">
        <f>IF(MO34=#REF!,#REF!,"")</f>
        <v>#REF!</v>
      </c>
      <c r="MR34" s="91" t="str">
        <f>IFERROR(IF(AND(MQ34="fem",#REF!=3),#REF!,""),"")</f>
        <v/>
      </c>
      <c r="MS34" s="91" t="str">
        <f>IFERROR(IF(AND(MQ34="fem",#REF!=3),#REF!,""),"")</f>
        <v/>
      </c>
      <c r="MT34" s="91" t="str">
        <f>IFERROR(IF(AND(MQ34="fem",#REF!=3),#REF!,""),"")</f>
        <v/>
      </c>
      <c r="MU34" s="91" t="str">
        <f>IFERROR(IF(AND(MQ34="fem",#REF!=3),#REF!,""),"")</f>
        <v/>
      </c>
      <c r="MV34" s="91" t="str">
        <f>IFERROR(IF(AND(MQ34="fem",#REF!=3),#REF!,""),"")</f>
        <v/>
      </c>
      <c r="MW34" s="55" t="str">
        <f>IFERROR(RANK(MV34,MV:MV,0)+ COUNTIF($MV$15:MV33,MV34),"")</f>
        <v/>
      </c>
      <c r="MY34" s="91" t="str">
        <f>IFERROR(IF(AND(#REF!="mas",#REF!=3,#REF!="juvenis"),#REF!,""),"")</f>
        <v/>
      </c>
      <c r="MZ34" s="75" t="e">
        <f>IF(MY34=#REF!,#REF!,"")</f>
        <v>#REF!</v>
      </c>
      <c r="NA34" s="75" t="e">
        <f>IF(MY34=#REF!,#REF!,"")</f>
        <v>#REF!</v>
      </c>
      <c r="NB34" s="91" t="str">
        <f>IFERROR(IF(AND(NA34="mas",#REF!=3),#REF!,""),"")</f>
        <v/>
      </c>
      <c r="NC34" s="91" t="str">
        <f>IFERROR(IF(AND(NA34="mas",#REF!=3),#REF!,""),"")</f>
        <v/>
      </c>
      <c r="ND34" s="91" t="str">
        <f>IFERROR(IF(AND(NA34="mas",#REF!=3),#REF!,""),"")</f>
        <v/>
      </c>
      <c r="NE34" s="91" t="str">
        <f>IFERROR(IF(AND(NA34="mas",#REF!=3),#REF!,""),"")</f>
        <v/>
      </c>
      <c r="NF34" s="91" t="str">
        <f>IFERROR(IF(AND(NA34="mas",#REF!=3),#REF!,""),"")</f>
        <v/>
      </c>
      <c r="NG34" s="55" t="str">
        <f>IFERROR(RANK(NF34,NF:NF,0)+ COUNTIF($NF$15:NF33,NF34),"")</f>
        <v/>
      </c>
      <c r="NI34" s="91" t="str">
        <f>IFERROR(IF(AND(#REF!="fem",#REF!=2,#REF!="juvenis"),#REF!,""),"")</f>
        <v/>
      </c>
      <c r="NJ34" s="75" t="e">
        <f>IF(NI34=#REF!,#REF!,"")</f>
        <v>#REF!</v>
      </c>
      <c r="NK34" s="75" t="e">
        <f>IF(NI34=#REF!,#REF!,"")</f>
        <v>#REF!</v>
      </c>
      <c r="NL34" s="91" t="str">
        <f>IFERROR(IF(AND(NK34="fem",#REF!=2),#REF!,""),"")</f>
        <v/>
      </c>
      <c r="NM34" s="91" t="str">
        <f>IFERROR(IF(AND(NK34="fem",#REF!=2),#REF!,""),"")</f>
        <v/>
      </c>
      <c r="NN34" s="91" t="str">
        <f>IFERROR(IF(AND(NK34="fem",#REF!=2),#REF!,""),"")</f>
        <v/>
      </c>
      <c r="NO34" s="91" t="str">
        <f>IFERROR(IF(AND(NK34="fem",#REF!=2),#REF!,""),"")</f>
        <v/>
      </c>
      <c r="NP34" s="91" t="str">
        <f>IFERROR(IF(AND(NK34="fem",#REF!=2),#REF!,""),"")</f>
        <v/>
      </c>
      <c r="NQ34" s="77" t="str">
        <f>IFERROR(RANK(NP34,NP:NP,0)+ COUNTIF($NP$15:NP33,NP34),"")</f>
        <v/>
      </c>
      <c r="NS34" s="91" t="str">
        <f>IFERROR(IF(AND(#REF!="mas",#REF!=2,#REF!="juvenis"),#REF!,""),"")</f>
        <v/>
      </c>
      <c r="NT34" s="75" t="e">
        <f>IF(NS34=#REF!,#REF!,"")</f>
        <v>#REF!</v>
      </c>
      <c r="NU34" s="75" t="e">
        <f>IF(NS34=#REF!,#REF!,"")</f>
        <v>#REF!</v>
      </c>
      <c r="NV34" s="91" t="str">
        <f>IFERROR(IF(AND(NU34="mas",#REF!=2),#REF!,""),"")</f>
        <v/>
      </c>
      <c r="NW34" s="91" t="str">
        <f>IFERROR(IF(AND(NU34="mas",#REF!=2),#REF!,""),"")</f>
        <v/>
      </c>
      <c r="NX34" s="91" t="str">
        <f>IFERROR(IF(AND(NU34="mas",#REF!=2),#REF!,""),"")</f>
        <v/>
      </c>
      <c r="NY34" s="91" t="str">
        <f>IFERROR(IF(AND(NU34="mas",#REF!=2),#REF!,""),"")</f>
        <v/>
      </c>
      <c r="NZ34" s="91" t="str">
        <f>IFERROR(IF(AND(NU34="mas",#REF!=2),#REF!,""),"")</f>
        <v/>
      </c>
      <c r="OA34" s="55" t="str">
        <f>IFERROR(RANK(NZ34,NZ:NZ,0)+ COUNTIF($NZ$15:NZ33,NZ34),"")</f>
        <v/>
      </c>
      <c r="OC34" s="91" t="str">
        <f>IFERROR(IF(AND(#REF!="fem",#REF!=2,#REF!="juniores"),#REF!,""),"")</f>
        <v/>
      </c>
      <c r="OD34" s="75" t="e">
        <f>IF(OC34=#REF!,#REF!,"")</f>
        <v>#REF!</v>
      </c>
      <c r="OE34" s="75" t="e">
        <f>IF(OC34=#REF!,#REF!,"")</f>
        <v>#REF!</v>
      </c>
      <c r="OF34" s="91" t="str">
        <f>IFERROR(IF(AND(OE34="fem",#REF!=2),#REF!,""),"")</f>
        <v/>
      </c>
      <c r="OG34" s="91" t="str">
        <f>IFERROR(IF(AND(OE34="fem",#REF!=2),#REF!,""),"")</f>
        <v/>
      </c>
      <c r="OH34" s="91" t="str">
        <f>IFERROR(IF(AND(OE34="fem",#REF!=2),#REF!,""),"")</f>
        <v/>
      </c>
      <c r="OI34" s="91" t="str">
        <f>IFERROR(IF(AND(OE34="fem",#REF!=2),#REF!,""),"")</f>
        <v/>
      </c>
      <c r="OJ34" s="91" t="str">
        <f>IFERROR(IF(AND(OE34="fem",#REF!=2),#REF!,""),"")</f>
        <v/>
      </c>
      <c r="OK34" s="77" t="str">
        <f>IFERROR(RANK(OJ34,OJ:OJ,0)+ COUNTIF($NZ$15:OJ32,OJ34),"")</f>
        <v/>
      </c>
      <c r="OM34" s="91" t="str">
        <f>IFERROR(IF(AND(#REF!="mas",#REF!=2,#REF!="juniores"),#REF!,""),"")</f>
        <v/>
      </c>
      <c r="ON34" s="75" t="e">
        <f>IF(OM34=#REF!,#REF!,"")</f>
        <v>#REF!</v>
      </c>
      <c r="OO34" s="75" t="e">
        <f>IF(OM34=#REF!,#REF!,"")</f>
        <v>#REF!</v>
      </c>
      <c r="OP34" s="91" t="str">
        <f>IFERROR(IF(AND(OO34="mas",#REF!=2),#REF!,""),"")</f>
        <v/>
      </c>
      <c r="OQ34" s="91" t="str">
        <f>IFERROR(IF(AND(OO34="mas",#REF!=2),#REF!,""),"")</f>
        <v/>
      </c>
      <c r="OR34" s="91" t="str">
        <f>IFERROR(IF(AND(OO34="mas",#REF!=2),#REF!,""),"")</f>
        <v/>
      </c>
      <c r="OS34" s="91" t="str">
        <f>IFERROR(IF(AND(OO34="mas",#REF!=2),#REF!,""),"")</f>
        <v/>
      </c>
      <c r="OT34" s="91" t="str">
        <f>IFERROR(IF(AND(OO34="mas",#REF!=2),#REF!,""),"")</f>
        <v/>
      </c>
      <c r="OU34" s="77" t="str">
        <f>IFERROR(RANK(OT34,OT:OT,0)+ COUNTIF($NZ$15:OT32,OT34),"")</f>
        <v/>
      </c>
      <c r="OW34" s="91" t="str">
        <f>IFERROR(IF(AND(#REF!="fem",#REF!=3,#REF!="juniores"),#REF!,""),"")</f>
        <v/>
      </c>
      <c r="OX34" s="75" t="e">
        <f>IF(OW34=#REF!,#REF!,"")</f>
        <v>#REF!</v>
      </c>
      <c r="OY34" s="75" t="e">
        <f>IF(OW34=#REF!,#REF!,"")</f>
        <v>#REF!</v>
      </c>
      <c r="OZ34" s="91" t="str">
        <f>IFERROR(IF(AND(OY34="fem",#REF!=3),#REF!,""),"")</f>
        <v/>
      </c>
      <c r="PA34" s="91" t="str">
        <f>IFERROR(IF(AND(OY34="fem",#REF!=3),#REF!,""),"")</f>
        <v/>
      </c>
      <c r="PB34" s="91" t="str">
        <f>IFERROR(IF(AND(OY34="fem",#REF!=3),#REF!,""),"")</f>
        <v/>
      </c>
      <c r="PC34" s="91" t="str">
        <f>IFERROR(IF(AND(OY34="fem",#REF!=3),#REF!,""),"")</f>
        <v/>
      </c>
      <c r="PD34" s="91" t="str">
        <f>IFERROR(IF(AND(OY34="fem",#REF!=3),#REF!,""),"")</f>
        <v/>
      </c>
      <c r="PE34" s="77" t="str">
        <f>IFERROR(RANK(PD34,PD:PD,0)+ COUNTIF($NZ$15:PD32,PD34),"")</f>
        <v/>
      </c>
      <c r="PG34" s="91" t="str">
        <f>IFERROR(IF(AND(#REF!="mas",#REF!=3,#REF!="juniores"),#REF!,""),"")</f>
        <v/>
      </c>
      <c r="PH34" s="75" t="e">
        <f>IF(PG34=#REF!,#REF!,"")</f>
        <v>#REF!</v>
      </c>
      <c r="PI34" s="75" t="e">
        <f>IF(PG34=#REF!,#REF!,"")</f>
        <v>#REF!</v>
      </c>
      <c r="PJ34" s="91" t="str">
        <f>IFERROR(IF(AND(PI34="mas",#REF!=3),#REF!,""),"")</f>
        <v/>
      </c>
      <c r="PK34" s="91" t="str">
        <f>IFERROR(IF(AND(PI34="mas",#REF!=3),#REF!,""),"")</f>
        <v/>
      </c>
      <c r="PL34" s="91" t="str">
        <f>IFERROR(IF(AND(PI34="mas",#REF!=3),#REF!,""),"")</f>
        <v/>
      </c>
      <c r="PM34" s="91" t="str">
        <f>IFERROR(IF(AND(PI34="mas",#REF!=3),#REF!,""),"")</f>
        <v/>
      </c>
      <c r="PN34" s="91" t="str">
        <f>IFERROR(IF(AND(PI34="mas",#REF!=3),#REF!,""),"")</f>
        <v/>
      </c>
      <c r="PO34" s="77" t="str">
        <f>IFERROR(RANK(PN34,PN:PN,0)+ COUNTIF($NZ$15:PN32,PN34),"")</f>
        <v/>
      </c>
    </row>
    <row r="35" spans="2:431" s="73" customFormat="1" ht="18.75" customHeight="1" x14ac:dyDescent="0.3">
      <c r="B35" s="74" t="str">
        <f t="shared" si="0"/>
        <v/>
      </c>
      <c r="C35" s="74" t="str">
        <f t="shared" si="1"/>
        <v/>
      </c>
      <c r="D35" s="75" t="str">
        <f t="shared" si="2"/>
        <v/>
      </c>
      <c r="E35" s="76" t="str">
        <f t="shared" si="3"/>
        <v/>
      </c>
      <c r="F35" s="118" t="str">
        <f t="shared" si="4"/>
        <v/>
      </c>
      <c r="G35" s="118" t="str">
        <f t="shared" si="5"/>
        <v/>
      </c>
      <c r="H35" s="118" t="str">
        <f t="shared" si="6"/>
        <v/>
      </c>
      <c r="I35" s="119" t="str">
        <f t="shared" si="7"/>
        <v/>
      </c>
      <c r="J35" s="77">
        <v>19</v>
      </c>
      <c r="K35" s="78"/>
      <c r="L35" s="78"/>
      <c r="M35" s="74" t="str">
        <f t="shared" si="131"/>
        <v/>
      </c>
      <c r="N35" s="74" t="str">
        <f t="shared" si="8"/>
        <v/>
      </c>
      <c r="O35" s="75" t="str">
        <f t="shared" si="9"/>
        <v/>
      </c>
      <c r="P35" s="75" t="str">
        <f t="shared" si="10"/>
        <v/>
      </c>
      <c r="Q35" s="75" t="str">
        <f t="shared" si="155"/>
        <v/>
      </c>
      <c r="R35" s="75" t="str">
        <f t="shared" si="156"/>
        <v/>
      </c>
      <c r="S35" s="75" t="str">
        <f>IFERROR(INDEX(#REF!,MATCH($U35,$IQ$17:$IQ$72,0)),"")</f>
        <v/>
      </c>
      <c r="T35" s="75" t="str">
        <f t="shared" si="11"/>
        <v/>
      </c>
      <c r="U35" s="77">
        <v>19</v>
      </c>
      <c r="V35" s="79"/>
      <c r="X35" s="80" t="str">
        <f t="shared" si="12"/>
        <v/>
      </c>
      <c r="Y35" s="80" t="str">
        <f t="shared" si="13"/>
        <v/>
      </c>
      <c r="Z35" s="76" t="str">
        <f t="shared" si="14"/>
        <v/>
      </c>
      <c r="AA35" s="76" t="str">
        <f t="shared" si="15"/>
        <v/>
      </c>
      <c r="AB35" s="118" t="str">
        <f t="shared" si="16"/>
        <v/>
      </c>
      <c r="AC35" s="118" t="str">
        <f t="shared" si="17"/>
        <v/>
      </c>
      <c r="AD35" s="118" t="str">
        <f t="shared" si="18"/>
        <v/>
      </c>
      <c r="AE35" s="118" t="str">
        <f t="shared" si="19"/>
        <v/>
      </c>
      <c r="AF35" s="77">
        <v>19</v>
      </c>
      <c r="AG35" s="78"/>
      <c r="AH35" s="78"/>
      <c r="AI35" s="80" t="str">
        <f t="shared" si="20"/>
        <v/>
      </c>
      <c r="AJ35" s="80" t="str">
        <f t="shared" si="21"/>
        <v/>
      </c>
      <c r="AK35" s="80" t="str">
        <f t="shared" si="22"/>
        <v/>
      </c>
      <c r="AL35" s="80" t="str">
        <f t="shared" si="23"/>
        <v/>
      </c>
      <c r="AM35" s="80" t="str">
        <f t="shared" si="24"/>
        <v/>
      </c>
      <c r="AN35" s="80" t="str">
        <f t="shared" si="25"/>
        <v/>
      </c>
      <c r="AO35" s="80" t="str">
        <f t="shared" si="154"/>
        <v/>
      </c>
      <c r="AP35" s="80" t="str">
        <f t="shared" si="153"/>
        <v/>
      </c>
      <c r="AQ35" s="77">
        <v>19</v>
      </c>
      <c r="AR35" s="79"/>
      <c r="AT35" s="146" t="str">
        <f t="shared" si="132"/>
        <v/>
      </c>
      <c r="AU35" s="146" t="str">
        <f t="shared" si="133"/>
        <v/>
      </c>
      <c r="AV35" s="146" t="str">
        <f t="shared" si="134"/>
        <v/>
      </c>
      <c r="AW35" s="147" t="str">
        <f t="shared" si="135"/>
        <v/>
      </c>
      <c r="AX35" s="148" t="str">
        <f t="shared" si="136"/>
        <v/>
      </c>
      <c r="AY35" s="148" t="str">
        <f t="shared" si="137"/>
        <v/>
      </c>
      <c r="AZ35" s="148" t="str">
        <f t="shared" si="138"/>
        <v/>
      </c>
      <c r="BA35" s="148" t="str">
        <f t="shared" si="139"/>
        <v/>
      </c>
      <c r="BB35" s="149">
        <v>19</v>
      </c>
      <c r="BC35" s="78"/>
      <c r="BD35" s="78"/>
      <c r="BE35" s="80" t="str">
        <f t="shared" si="140"/>
        <v/>
      </c>
      <c r="BF35" s="80" t="str">
        <f t="shared" si="26"/>
        <v/>
      </c>
      <c r="BG35" s="80" t="str">
        <f t="shared" si="27"/>
        <v/>
      </c>
      <c r="BH35" s="80" t="str">
        <f t="shared" si="28"/>
        <v/>
      </c>
      <c r="BI35" s="80" t="str">
        <f t="shared" si="29"/>
        <v/>
      </c>
      <c r="BJ35" s="80" t="str">
        <f t="shared" si="30"/>
        <v/>
      </c>
      <c r="BK35" s="80" t="str">
        <f t="shared" si="31"/>
        <v/>
      </c>
      <c r="BL35" s="80" t="str">
        <f t="shared" si="32"/>
        <v/>
      </c>
      <c r="BM35" s="77">
        <v>19</v>
      </c>
      <c r="BN35" s="79"/>
      <c r="BP35" s="80" t="str">
        <f t="shared" si="33"/>
        <v/>
      </c>
      <c r="BQ35" s="80" t="str">
        <f t="shared" si="34"/>
        <v/>
      </c>
      <c r="BR35" s="76" t="str">
        <f t="shared" si="35"/>
        <v/>
      </c>
      <c r="BS35" s="76" t="str">
        <f t="shared" si="36"/>
        <v/>
      </c>
      <c r="BT35" s="118" t="str">
        <f t="shared" si="37"/>
        <v/>
      </c>
      <c r="BU35" s="118" t="str">
        <f t="shared" si="38"/>
        <v/>
      </c>
      <c r="BV35" s="118" t="str">
        <f t="shared" si="39"/>
        <v/>
      </c>
      <c r="BW35" s="118" t="str">
        <f t="shared" si="40"/>
        <v/>
      </c>
      <c r="BX35" s="77">
        <v>19</v>
      </c>
      <c r="BY35" s="78"/>
      <c r="BZ35" s="78"/>
      <c r="CA35" s="80" t="str">
        <f t="shared" si="41"/>
        <v/>
      </c>
      <c r="CB35" s="80" t="str">
        <f t="shared" si="42"/>
        <v/>
      </c>
      <c r="CC35" s="80" t="str">
        <f t="shared" si="42"/>
        <v/>
      </c>
      <c r="CD35" s="76" t="str">
        <f t="shared" si="43"/>
        <v/>
      </c>
      <c r="CE35" s="118" t="str">
        <f t="shared" si="44"/>
        <v/>
      </c>
      <c r="CF35" s="118" t="str">
        <f t="shared" si="141"/>
        <v/>
      </c>
      <c r="CG35" s="118" t="str">
        <f t="shared" si="142"/>
        <v/>
      </c>
      <c r="CH35" s="117" t="str">
        <f t="shared" si="143"/>
        <v/>
      </c>
      <c r="CI35" s="77">
        <v>19</v>
      </c>
      <c r="CJ35" s="79"/>
      <c r="CL35" s="80" t="str">
        <f t="shared" si="45"/>
        <v/>
      </c>
      <c r="CM35" s="80" t="str">
        <f t="shared" si="46"/>
        <v/>
      </c>
      <c r="CN35" s="76" t="str">
        <f t="shared" si="47"/>
        <v/>
      </c>
      <c r="CO35" s="76" t="str">
        <f t="shared" si="48"/>
        <v/>
      </c>
      <c r="CP35" s="118" t="str">
        <f t="shared" si="49"/>
        <v/>
      </c>
      <c r="CQ35" s="118" t="str">
        <f t="shared" si="50"/>
        <v/>
      </c>
      <c r="CR35" s="118" t="str">
        <f t="shared" si="51"/>
        <v/>
      </c>
      <c r="CS35" s="118" t="str">
        <f t="shared" si="144"/>
        <v/>
      </c>
      <c r="CT35" s="77">
        <v>19</v>
      </c>
      <c r="CU35" s="78"/>
      <c r="CV35" s="78"/>
      <c r="CW35" s="80" t="str">
        <f t="shared" si="52"/>
        <v/>
      </c>
      <c r="CX35" s="80" t="str">
        <f t="shared" si="53"/>
        <v/>
      </c>
      <c r="CY35" s="76" t="str">
        <f t="shared" si="54"/>
        <v/>
      </c>
      <c r="CZ35" s="76" t="str">
        <f t="shared" si="55"/>
        <v/>
      </c>
      <c r="DA35" s="118" t="str">
        <f t="shared" si="56"/>
        <v/>
      </c>
      <c r="DB35" s="118" t="str">
        <f t="shared" si="57"/>
        <v/>
      </c>
      <c r="DC35" s="118" t="str">
        <f t="shared" si="58"/>
        <v/>
      </c>
      <c r="DD35" s="118" t="str">
        <f t="shared" si="59"/>
        <v/>
      </c>
      <c r="DE35" s="77">
        <v>19</v>
      </c>
      <c r="DF35" s="79"/>
      <c r="DH35" s="115" t="str">
        <f t="shared" si="145"/>
        <v/>
      </c>
      <c r="DI35" s="115" t="str">
        <f t="shared" si="146"/>
        <v/>
      </c>
      <c r="DJ35" s="121" t="str">
        <f t="shared" si="147"/>
        <v/>
      </c>
      <c r="DK35" s="121" t="str">
        <f t="shared" si="148"/>
        <v/>
      </c>
      <c r="DL35" s="117" t="str">
        <f t="shared" si="149"/>
        <v/>
      </c>
      <c r="DM35" s="117" t="str">
        <f t="shared" si="150"/>
        <v/>
      </c>
      <c r="DN35" s="117" t="str">
        <f t="shared" si="151"/>
        <v/>
      </c>
      <c r="DO35" s="117" t="str">
        <f t="shared" si="152"/>
        <v/>
      </c>
      <c r="DP35" s="77">
        <v>19</v>
      </c>
      <c r="DQ35" s="78"/>
      <c r="DR35" s="78"/>
      <c r="DS35" s="115" t="str">
        <f t="shared" si="60"/>
        <v/>
      </c>
      <c r="DT35" s="115" t="str">
        <f t="shared" si="61"/>
        <v/>
      </c>
      <c r="DU35" s="115" t="str">
        <f t="shared" si="62"/>
        <v/>
      </c>
      <c r="DV35" s="115" t="str">
        <f t="shared" si="63"/>
        <v/>
      </c>
      <c r="DW35" s="117" t="str">
        <f t="shared" si="64"/>
        <v/>
      </c>
      <c r="DX35" s="117" t="str">
        <f t="shared" si="65"/>
        <v/>
      </c>
      <c r="DY35" s="117" t="str">
        <f t="shared" si="65"/>
        <v/>
      </c>
      <c r="DZ35" s="117" t="str">
        <f t="shared" si="66"/>
        <v/>
      </c>
      <c r="EA35" s="77">
        <v>19</v>
      </c>
      <c r="EB35" s="79"/>
      <c r="EC35" s="81"/>
      <c r="ED35" s="80" t="str">
        <f t="shared" si="67"/>
        <v/>
      </c>
      <c r="EE35" s="80" t="str">
        <f t="shared" si="68"/>
        <v/>
      </c>
      <c r="EF35" s="80" t="str">
        <f t="shared" si="69"/>
        <v/>
      </c>
      <c r="EG35" s="82" t="str">
        <f t="shared" si="70"/>
        <v/>
      </c>
      <c r="EH35" s="118" t="str">
        <f t="shared" si="71"/>
        <v/>
      </c>
      <c r="EI35" s="118" t="str">
        <f t="shared" si="72"/>
        <v/>
      </c>
      <c r="EJ35" s="118" t="str">
        <f t="shared" si="73"/>
        <v/>
      </c>
      <c r="EK35" s="118" t="str">
        <f t="shared" si="74"/>
        <v/>
      </c>
      <c r="EL35" s="82">
        <v>19</v>
      </c>
      <c r="EM35" s="78"/>
      <c r="EN35" s="78"/>
      <c r="EO35" s="80" t="str">
        <f t="shared" si="75"/>
        <v/>
      </c>
      <c r="EP35" s="80" t="str">
        <f t="shared" si="76"/>
        <v/>
      </c>
      <c r="EQ35" s="80" t="str">
        <f t="shared" si="77"/>
        <v/>
      </c>
      <c r="ER35" s="80" t="str">
        <f t="shared" si="78"/>
        <v/>
      </c>
      <c r="ES35" s="80" t="str">
        <f t="shared" si="79"/>
        <v/>
      </c>
      <c r="ET35" s="80" t="str">
        <f t="shared" si="80"/>
        <v/>
      </c>
      <c r="EU35" s="80" t="str">
        <f t="shared" si="81"/>
        <v/>
      </c>
      <c r="EV35" s="80" t="str">
        <f t="shared" si="82"/>
        <v/>
      </c>
      <c r="EW35" s="77">
        <v>19</v>
      </c>
      <c r="EX35" s="78"/>
      <c r="EY35" s="81"/>
      <c r="EZ35" s="80" t="str">
        <f t="shared" si="83"/>
        <v/>
      </c>
      <c r="FA35" s="80" t="str">
        <f t="shared" si="84"/>
        <v/>
      </c>
      <c r="FB35" s="76" t="str">
        <f t="shared" si="85"/>
        <v/>
      </c>
      <c r="FC35" s="76" t="str">
        <f t="shared" si="86"/>
        <v/>
      </c>
      <c r="FD35" s="118" t="str">
        <f t="shared" si="87"/>
        <v/>
      </c>
      <c r="FE35" s="118" t="str">
        <f t="shared" si="88"/>
        <v/>
      </c>
      <c r="FF35" s="118" t="str">
        <f t="shared" si="89"/>
        <v/>
      </c>
      <c r="FG35" s="118" t="str">
        <f t="shared" si="90"/>
        <v/>
      </c>
      <c r="FH35" s="82">
        <v>19</v>
      </c>
      <c r="FI35" s="78"/>
      <c r="FJ35" s="78"/>
      <c r="FK35" s="80" t="str">
        <f t="shared" si="91"/>
        <v/>
      </c>
      <c r="FL35" s="80" t="str">
        <f t="shared" si="92"/>
        <v/>
      </c>
      <c r="FM35" s="76" t="str">
        <f t="shared" si="93"/>
        <v/>
      </c>
      <c r="FN35" s="76" t="str">
        <f t="shared" si="94"/>
        <v/>
      </c>
      <c r="FO35" s="118" t="str">
        <f t="shared" si="95"/>
        <v/>
      </c>
      <c r="FP35" s="118" t="str">
        <f t="shared" si="96"/>
        <v/>
      </c>
      <c r="FQ35" s="118" t="str">
        <f t="shared" si="97"/>
        <v/>
      </c>
      <c r="FR35" s="118" t="str">
        <f t="shared" si="98"/>
        <v/>
      </c>
      <c r="FS35" s="77">
        <v>19</v>
      </c>
      <c r="FT35" s="78"/>
      <c r="FU35" s="81"/>
      <c r="FV35" s="80" t="str">
        <f t="shared" si="99"/>
        <v/>
      </c>
      <c r="FW35" s="80" t="str">
        <f t="shared" si="100"/>
        <v/>
      </c>
      <c r="FX35" s="80" t="str">
        <f t="shared" si="101"/>
        <v/>
      </c>
      <c r="FY35" s="80" t="str">
        <f t="shared" si="102"/>
        <v/>
      </c>
      <c r="FZ35" s="80" t="str">
        <f t="shared" si="103"/>
        <v/>
      </c>
      <c r="GA35" s="80" t="str">
        <f t="shared" si="104"/>
        <v/>
      </c>
      <c r="GB35" s="80" t="str">
        <f t="shared" si="105"/>
        <v/>
      </c>
      <c r="GC35" s="80" t="str">
        <f t="shared" si="106"/>
        <v/>
      </c>
      <c r="GD35" s="82">
        <v>19</v>
      </c>
      <c r="GE35" s="78"/>
      <c r="GF35" s="78"/>
      <c r="GG35" s="80" t="str">
        <f t="shared" si="107"/>
        <v/>
      </c>
      <c r="GH35" s="80" t="str">
        <f t="shared" si="108"/>
        <v/>
      </c>
      <c r="GI35" s="80" t="str">
        <f t="shared" si="109"/>
        <v/>
      </c>
      <c r="GJ35" s="80" t="str">
        <f t="shared" si="110"/>
        <v/>
      </c>
      <c r="GK35" s="80" t="str">
        <f t="shared" si="111"/>
        <v/>
      </c>
      <c r="GL35" s="80" t="str">
        <f t="shared" si="112"/>
        <v/>
      </c>
      <c r="GM35" s="80" t="str">
        <f t="shared" si="113"/>
        <v/>
      </c>
      <c r="GN35" s="80" t="str">
        <f t="shared" si="114"/>
        <v/>
      </c>
      <c r="GO35" s="77">
        <v>19</v>
      </c>
      <c r="GP35" s="78"/>
      <c r="GQ35" s="81"/>
      <c r="GR35" s="80" t="str">
        <f t="shared" si="115"/>
        <v/>
      </c>
      <c r="GS35" s="80" t="str">
        <f t="shared" si="116"/>
        <v/>
      </c>
      <c r="GT35" s="80" t="str">
        <f t="shared" si="117"/>
        <v/>
      </c>
      <c r="GU35" s="80" t="str">
        <f t="shared" si="118"/>
        <v/>
      </c>
      <c r="GV35" s="80" t="str">
        <f t="shared" si="119"/>
        <v/>
      </c>
      <c r="GW35" s="80" t="str">
        <f t="shared" si="120"/>
        <v/>
      </c>
      <c r="GX35" s="80" t="str">
        <f t="shared" si="121"/>
        <v/>
      </c>
      <c r="GY35" s="80" t="str">
        <f t="shared" si="122"/>
        <v/>
      </c>
      <c r="GZ35" s="82">
        <v>19</v>
      </c>
      <c r="HA35" s="78"/>
      <c r="HB35" s="78"/>
      <c r="HC35" s="80" t="str">
        <f t="shared" si="123"/>
        <v/>
      </c>
      <c r="HD35" s="80" t="str">
        <f t="shared" si="124"/>
        <v/>
      </c>
      <c r="HE35" s="80" t="str">
        <f t="shared" si="125"/>
        <v/>
      </c>
      <c r="HF35" s="80" t="str">
        <f t="shared" si="126"/>
        <v/>
      </c>
      <c r="HG35" s="80" t="str">
        <f t="shared" si="127"/>
        <v/>
      </c>
      <c r="HH35" s="80" t="str">
        <f t="shared" si="128"/>
        <v/>
      </c>
      <c r="HI35" s="80" t="str">
        <f t="shared" si="129"/>
        <v/>
      </c>
      <c r="HJ35" s="80" t="str">
        <f t="shared" si="130"/>
        <v/>
      </c>
      <c r="HK35" s="77">
        <v>19</v>
      </c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90"/>
      <c r="HY35" s="91" t="str">
        <f>IFERROR(IF(AND(#REF!="FEM",#REF!=1,#REF!="infantis"),#REF!,""),"")</f>
        <v/>
      </c>
      <c r="HZ35" s="75" t="e">
        <f>IF($HY35=#REF!,#REF!,"")</f>
        <v>#REF!</v>
      </c>
      <c r="IA35" s="75" t="e">
        <f>IF($HY35=#REF!,#REF!,"")</f>
        <v>#REF!</v>
      </c>
      <c r="IB35" s="75" t="e">
        <f>IF($IA35=#REF!,#REF!,"")</f>
        <v>#REF!</v>
      </c>
      <c r="IC35" s="91" t="str">
        <f>IFERROR(IF(AND($IA35="fem",#REF!=1,#REF!="infantis"),#REF!,""),"")</f>
        <v/>
      </c>
      <c r="ID35" s="91" t="str">
        <f>IFERROR(IF(AND($IA35="fem",#REF!=1,#REF!="infantis"),#REF!,""),"")</f>
        <v/>
      </c>
      <c r="IE35" s="91" t="str">
        <f>IFERROR(IF(AND($IA35="fem",#REF!=1,#REF!="infantis"),#REF!,""),"")</f>
        <v/>
      </c>
      <c r="IF35" s="75" t="e">
        <f>IF($IB35=#REF!,#REF!,"")</f>
        <v>#REF!</v>
      </c>
      <c r="IG35" s="55" t="str">
        <f>IFERROR(RANK(IF35,IF:IF,0)+ COUNTIF($IF$15:IF34,IF35),"")</f>
        <v/>
      </c>
      <c r="II35" s="91" t="str">
        <f>IFERROR(IF(AND(#REF!="mas",#REF!=1,#REF!="infantis"),#REF!,""),"")</f>
        <v/>
      </c>
      <c r="IJ35" s="75" t="e">
        <f>IF($II35=#REF!,#REF!,"")</f>
        <v>#REF!</v>
      </c>
      <c r="IK35" s="75" t="e">
        <f>IF($II35=#REF!,#REF!,"")</f>
        <v>#REF!</v>
      </c>
      <c r="IL35" s="91" t="str">
        <f>IFERROR(IF(AND($IK35="mas",#REF!=1),#REF!,""),"")</f>
        <v/>
      </c>
      <c r="IM35" s="91" t="str">
        <f>IFERROR(IF(AND($IK35="mas",#REF!=1,#REF!="infantis"),#REF!,""),"")</f>
        <v/>
      </c>
      <c r="IN35" s="91" t="str">
        <f>IFERROR(IF(AND($IK35="mas",#REF!=1,#REF!="infantis"),#REF!,""),"")</f>
        <v/>
      </c>
      <c r="IO35" s="91" t="str">
        <f>IFERROR(IF(AND($IK35="mas",#REF!=1,#REF!="infantis"),#REF!,""),"")</f>
        <v/>
      </c>
      <c r="IP35" s="91" t="str">
        <f>IFERROR(IF(AND($IK35="mas",#REF!=1),#REF!,""),"")</f>
        <v/>
      </c>
      <c r="IQ35" s="55" t="str">
        <f>IFERROR(RANK(IP35,IP:IP,0)+ COUNTIF($IQ$11:IQ30,IP35),"")</f>
        <v/>
      </c>
      <c r="IS35" s="91" t="str">
        <f>IFERROR(IF(AND(#REF!="FEM",#REF!=2,#REF!="infantis"),#REF!,""),"")</f>
        <v/>
      </c>
      <c r="IT35" s="75" t="e">
        <f>IF(IS35=#REF!,#REF!,"")</f>
        <v>#REF!</v>
      </c>
      <c r="IU35" s="75" t="e">
        <f>IF(IS35=#REF!,#REF!,"")</f>
        <v>#REF!</v>
      </c>
      <c r="IV35" s="91" t="str">
        <f>IFERROR(IF(AND(IU35="fem",#REF!=2),#REF!,""),"")</f>
        <v/>
      </c>
      <c r="IW35" s="91" t="str">
        <f>IFERROR(IF(AND(IU35="fem",#REF!=2),#REF!,""),"")</f>
        <v/>
      </c>
      <c r="IX35" s="91" t="str">
        <f>IFERROR(IF(AND(IU35="fem",#REF!=2),#REF!,""),"")</f>
        <v/>
      </c>
      <c r="IY35" s="91" t="str">
        <f>IFERROR(IF(AND(IU35="fem",#REF!=2),#REF!,""),"")</f>
        <v/>
      </c>
      <c r="IZ35" s="91" t="str">
        <f>IFERROR(IF(AND(IU35="fem",#REF!=2),#REF!,""),"")</f>
        <v/>
      </c>
      <c r="JA35" s="77" t="str">
        <f>IFERROR(RANK(IZ35,IZ:IZ,0)+ COUNTIF($IZ$15:$IZ34,IZ35),"")</f>
        <v/>
      </c>
      <c r="JC35" s="91" t="str">
        <f>IFERROR(IF(AND(#REF!="mas",#REF!=2,#REF!="infantis"),#REF!,""),"")</f>
        <v/>
      </c>
      <c r="JD35" s="75" t="e">
        <f>IF(JC35=#REF!,#REF!,"")</f>
        <v>#REF!</v>
      </c>
      <c r="JE35" s="75" t="e">
        <f>IF(JC35=#REF!,#REF!,"")</f>
        <v>#REF!</v>
      </c>
      <c r="JF35" s="91" t="str">
        <f>IFERROR(IF(AND(JE35="mas",#REF!=2),#REF!,""),"")</f>
        <v/>
      </c>
      <c r="JG35" s="91" t="str">
        <f>IFERROR(IF(AND(JE35="mas",#REF!=2),#REF!,""),"")</f>
        <v/>
      </c>
      <c r="JH35" s="91" t="str">
        <f>IFERROR(IF(AND(JE35="mas",#REF!=2),#REF!,""),"")</f>
        <v/>
      </c>
      <c r="JI35" s="91" t="str">
        <f>IFERROR(IF(AND(JE35="mas",#REF!=2),#REF!,""),"")</f>
        <v/>
      </c>
      <c r="JJ35" s="91" t="str">
        <f>IFERROR(IF(AND(JE35="mas",#REF!=2),#REF!,""),"")</f>
        <v/>
      </c>
      <c r="JK35" s="77" t="str">
        <f>IFERROR(RANK(JJ35,JJ:JJ,0)+ COUNTIF($JJ$15:$JJ34,JJ35),"")</f>
        <v/>
      </c>
      <c r="JM35" s="53" t="str">
        <f>IFERROR(IF(AND(#REF!="fem",#REF!=3,#REF!="infantis"),#REF!,""),"")</f>
        <v/>
      </c>
      <c r="JN35" s="75" t="e">
        <f>IF($JM35=#REF!,#REF!,"")</f>
        <v>#REF!</v>
      </c>
      <c r="JO35" s="75" t="e">
        <f>IF($JM35=#REF!,#REF!,"")</f>
        <v>#REF!</v>
      </c>
      <c r="JP35" s="75" t="e">
        <f>IF($JO35=#REF!,#REF!,"")</f>
        <v>#REF!</v>
      </c>
      <c r="JQ35" s="75" t="e">
        <f>IF($JP35=#REF!,#REF!,"")</f>
        <v>#REF!</v>
      </c>
      <c r="JR35" s="75" t="e">
        <f>IF($JP35=#REF!,#REF!,"")</f>
        <v>#REF!</v>
      </c>
      <c r="JS35" s="75" t="e">
        <f>IF($JP35=#REF!,#REF!,"")</f>
        <v>#REF!</v>
      </c>
      <c r="JT35" s="75" t="e">
        <f>IF($JP35=#REF!,#REF!,"")</f>
        <v>#REF!</v>
      </c>
      <c r="JU35" s="55" t="str">
        <f>IFERROR(RANK(JT35,JT:JT,0)+ COUNTIF($JT$15:JT34,JT35),"")</f>
        <v/>
      </c>
      <c r="JW35" s="53" t="str">
        <f>IFERROR(IF(AND(#REF!="mas",#REF!=3,#REF!="infantis"),#REF!,""),"")</f>
        <v/>
      </c>
      <c r="JX35" s="54" t="e">
        <f>IF($JW35=#REF!,#REF!,"")</f>
        <v>#REF!</v>
      </c>
      <c r="JY35" s="54" t="e">
        <f>IF($JW35=#REF!,#REF!,"")</f>
        <v>#REF!</v>
      </c>
      <c r="JZ35" s="54" t="e">
        <f>IF($JY35=#REF!,#REF!,"")</f>
        <v>#REF!</v>
      </c>
      <c r="KA35" s="54" t="e">
        <f>IF($JZ35=#REF!,#REF!,"")</f>
        <v>#REF!</v>
      </c>
      <c r="KB35" s="54" t="e">
        <f>IF($JZ35=#REF!,#REF!,"")</f>
        <v>#REF!</v>
      </c>
      <c r="KC35" s="54" t="e">
        <f>IF($JZ35=#REF!,#REF!,"")</f>
        <v>#REF!</v>
      </c>
      <c r="KD35" s="54" t="e">
        <f>IF($JZ35=#REF!,#REF!,"")</f>
        <v>#REF!</v>
      </c>
      <c r="KE35" s="55" t="str">
        <f>IFERROR(RANK(KD35,KD:KD,0)+ COUNTIF($KD$15:KD34,KD35),"")</f>
        <v/>
      </c>
      <c r="KG35" s="91" t="str">
        <f>IFERROR(IF(AND(#REF!="fem",#REF!=1,#REF!="iniciados"),#REF!,""),"")</f>
        <v/>
      </c>
      <c r="KH35" s="75" t="e">
        <f>IF(KG35=#REF!,#REF!,"")</f>
        <v>#REF!</v>
      </c>
      <c r="KI35" s="75" t="e">
        <f>IF(KG35=#REF!,#REF!,"")</f>
        <v>#REF!</v>
      </c>
      <c r="KJ35" s="91" t="str">
        <f>IFERROR(IF(AND(KI35="fem",#REF!=1),#REF!,""),"")</f>
        <v/>
      </c>
      <c r="KK35" s="91" t="str">
        <f>IFERROR(IF(AND(KI35="fem",#REF!=1),#REF!,""),"")</f>
        <v/>
      </c>
      <c r="KL35" s="91" t="str">
        <f>IFERROR(IF(AND(KI35="fem",#REF!=1),#REF!,""),"")</f>
        <v/>
      </c>
      <c r="KM35" s="91" t="str">
        <f>IFERROR(IF(AND(KI35="fem",#REF!=1),#REF!,""),"")</f>
        <v/>
      </c>
      <c r="KN35" s="91" t="str">
        <f>IFERROR(IF(AND(KI35="fem",#REF!=1),#REF!,""),"")</f>
        <v/>
      </c>
      <c r="KO35" s="77" t="str">
        <f>IFERROR(RANK(KN35,KN:KN,0)+ COUNTIF($KN$15:KN34,KN35),"")</f>
        <v/>
      </c>
      <c r="KQ35" s="91" t="str">
        <f>IFERROR(IF(AND(#REF!="mas",#REF!=1,#REF!="iniciados"),#REF!,""),"")</f>
        <v/>
      </c>
      <c r="KR35" s="75" t="e">
        <f>IF(KQ35=#REF!,#REF!,"")</f>
        <v>#REF!</v>
      </c>
      <c r="KS35" s="75" t="e">
        <f>IF(KQ35=#REF!,#REF!,"")</f>
        <v>#REF!</v>
      </c>
      <c r="KT35" s="91" t="str">
        <f>IFERROR(IF(AND(KS35="mas",#REF!=1),#REF!,""),"")</f>
        <v/>
      </c>
      <c r="KU35" s="91" t="str">
        <f>IFERROR(IF(AND(KS35="mas",#REF!=1),#REF!,""),"")</f>
        <v/>
      </c>
      <c r="KV35" s="91" t="str">
        <f>IFERROR(IF(AND(KS35="mas",#REF!=1),#REF!,""),"")</f>
        <v/>
      </c>
      <c r="KW35" s="91" t="str">
        <f>IFERROR(IF(AND(KS35="mas",#REF!=1),#REF!,""),"")</f>
        <v/>
      </c>
      <c r="KX35" s="91" t="str">
        <f>IFERROR(IF(AND(KS35="mas",#REF!=1),#REF!,""),"")</f>
        <v/>
      </c>
      <c r="KY35" s="77" t="str">
        <f>IFERROR(RANK(KX35,KX:KX,0)+ COUNTIF($KX$15:KX34,KX35),"")</f>
        <v/>
      </c>
      <c r="LA35" s="91" t="str">
        <f>IFERROR(IF(AND(#REF!="fem",#REF!=2,#REF!="iniciados"),#REF!,""),"")</f>
        <v/>
      </c>
      <c r="LB35" s="75" t="e">
        <f>IF(LA35=#REF!,#REF!,"")</f>
        <v>#REF!</v>
      </c>
      <c r="LC35" s="75" t="e">
        <f>IF(LA35=#REF!,#REF!,"")</f>
        <v>#REF!</v>
      </c>
      <c r="LD35" s="91" t="str">
        <f>IFERROR(IF(AND(LC35="fem",#REF!=2),#REF!,""),"")</f>
        <v/>
      </c>
      <c r="LE35" s="91" t="str">
        <f>IFERROR(IF(AND(LC35="fem",#REF!=2),#REF!,""),"")</f>
        <v/>
      </c>
      <c r="LF35" s="91" t="str">
        <f>IFERROR(IF(AND(LC35="fem",#REF!=2),#REF!,""),"")</f>
        <v/>
      </c>
      <c r="LG35" s="91" t="str">
        <f>IFERROR(IF(AND(LC35="fem",#REF!=2),#REF!,""),"")</f>
        <v/>
      </c>
      <c r="LH35" s="91" t="str">
        <f>IFERROR(IF(AND(LC35="fem",#REF!=2),#REF!,""),"")</f>
        <v/>
      </c>
      <c r="LI35" s="77" t="str">
        <f>IFERROR(RANK(LH35,LH:LH,0)+ COUNTIF($KX$15:LH34,LH35),"")</f>
        <v/>
      </c>
      <c r="LK35" s="91" t="str">
        <f>IFERROR(IF(AND(#REF!="mas",#REF!=2,#REF!="iniciados"),#REF!,""),"")</f>
        <v/>
      </c>
      <c r="LL35" s="75" t="e">
        <f>IF(LK35=#REF!,#REF!,"")</f>
        <v>#REF!</v>
      </c>
      <c r="LM35" s="75" t="e">
        <f>IF(LK35=#REF!,#REF!,"")</f>
        <v>#REF!</v>
      </c>
      <c r="LN35" s="91" t="str">
        <f>IFERROR(IF(AND(LM35="mas",#REF!=2),#REF!,""),"")</f>
        <v/>
      </c>
      <c r="LO35" s="91" t="str">
        <f>IFERROR(IF(AND(LM35="mas",#REF!=2),#REF!,""),"")</f>
        <v/>
      </c>
      <c r="LP35" s="91" t="str">
        <f>IFERROR(IF(AND(LM35="mas",#REF!=2),#REF!,""),"")</f>
        <v/>
      </c>
      <c r="LQ35" s="91" t="str">
        <f>IFERROR(IF(AND(LM35="mas",#REF!=2),#REF!,""),"")</f>
        <v/>
      </c>
      <c r="LR35" s="91" t="str">
        <f>IFERROR(IF(AND(LM35="mas",#REF!=2),#REF!,""),"")</f>
        <v/>
      </c>
      <c r="LS35" s="77" t="str">
        <f>IFERROR(RANK(LR35,LR:LR,0)+ COUNTIF($LR$15:LR33,LR35),"")</f>
        <v/>
      </c>
      <c r="LU35" s="53" t="str">
        <f>IFERROR(IF(AND(#REF!="fem",#REF!=3,#REF!="iniciados"),#REF!,""),"")</f>
        <v/>
      </c>
      <c r="LV35" s="75" t="e">
        <f>IF(LU35=#REF!,#REF!,"")</f>
        <v>#REF!</v>
      </c>
      <c r="LW35" s="75" t="e">
        <f>IF(LU35=#REF!,#REF!,"")</f>
        <v>#REF!</v>
      </c>
      <c r="LX35" s="53" t="str">
        <f>IFERROR(IF(AND(LW35="fem",#REF!=3),#REF!,""),"")</f>
        <v/>
      </c>
      <c r="LY35" s="91" t="str">
        <f>IFERROR(IF(AND(LW35="fem",#REF!=3),#REF!,""),"")</f>
        <v/>
      </c>
      <c r="LZ35" s="91" t="str">
        <f>IFERROR(IF(AND(LW35="fem",#REF!=3),#REF!,""),"")</f>
        <v/>
      </c>
      <c r="MA35" s="91" t="str">
        <f>IFERROR(IF(AND(LW35="fem",#REF!=3),#REF!,""),"")</f>
        <v/>
      </c>
      <c r="MB35" s="91" t="str">
        <f>IFERROR(IF(AND(LW35="fem",#REF!=3),#REF!,""),"")</f>
        <v/>
      </c>
      <c r="MC35" s="55" t="str">
        <f>IFERROR(RANK(MB35,MB:MB,0)+ COUNTIF($MB$15:MB34,MB35),"")</f>
        <v/>
      </c>
      <c r="ME35" s="91" t="str">
        <f>IFERROR(IF(AND(#REF!="mas",#REF!=3,#REF!="iniciados"),#REF!,""),"")</f>
        <v/>
      </c>
      <c r="MF35" s="75" t="e">
        <f>IF(ME35=#REF!,#REF!,"")</f>
        <v>#REF!</v>
      </c>
      <c r="MG35" s="75" t="e">
        <f>IF(ME35=#REF!,#REF!,"")</f>
        <v>#REF!</v>
      </c>
      <c r="MH35" s="91" t="str">
        <f>IFERROR(IF(AND(MG35="mas",#REF!=3),#REF!,""),"")</f>
        <v/>
      </c>
      <c r="MI35" s="91" t="str">
        <f>IFERROR(IF(AND(MG35="mas",#REF!=3),#REF!,""),"")</f>
        <v/>
      </c>
      <c r="MJ35" s="91" t="str">
        <f>IFERROR(IF(AND(MG35="mas",#REF!=3),#REF!,""),"")</f>
        <v/>
      </c>
      <c r="MK35" s="91" t="str">
        <f>IFERROR(IF(AND(MG35="mas",#REF!=3),#REF!,""),"")</f>
        <v/>
      </c>
      <c r="ML35" s="91" t="str">
        <f>IFERROR(IF(AND(MG35="mas",#REF!=3),#REF!,""),"")</f>
        <v/>
      </c>
      <c r="MM35" s="55" t="str">
        <f>IFERROR(RANK(ML35,ML:ML,0)+ COUNTIF($ML$15:ML34,ML35),"")</f>
        <v/>
      </c>
      <c r="MO35" s="91" t="str">
        <f>IFERROR(IF(AND(#REF!="fem",#REF!=3,#REF!="juvenis"),#REF!,""),"")</f>
        <v/>
      </c>
      <c r="MP35" s="75" t="e">
        <f>IF(MO35=#REF!,#REF!,"")</f>
        <v>#REF!</v>
      </c>
      <c r="MQ35" s="75" t="e">
        <f>IF(MO35=#REF!,#REF!,"")</f>
        <v>#REF!</v>
      </c>
      <c r="MR35" s="91" t="str">
        <f>IFERROR(IF(AND(MQ35="fem",#REF!=3),#REF!,""),"")</f>
        <v/>
      </c>
      <c r="MS35" s="91" t="str">
        <f>IFERROR(IF(AND(MQ35="fem",#REF!=3),#REF!,""),"")</f>
        <v/>
      </c>
      <c r="MT35" s="91" t="str">
        <f>IFERROR(IF(AND(MQ35="fem",#REF!=3),#REF!,""),"")</f>
        <v/>
      </c>
      <c r="MU35" s="91" t="str">
        <f>IFERROR(IF(AND(MQ35="fem",#REF!=3),#REF!,""),"")</f>
        <v/>
      </c>
      <c r="MV35" s="91" t="str">
        <f>IFERROR(IF(AND(MQ35="fem",#REF!=3),#REF!,""),"")</f>
        <v/>
      </c>
      <c r="MW35" s="55" t="str">
        <f>IFERROR(RANK(MV35,MV:MV,0)+ COUNTIF($MV$15:MV34,MV35),"")</f>
        <v/>
      </c>
      <c r="MY35" s="91" t="str">
        <f>IFERROR(IF(AND(#REF!="mas",#REF!=3,#REF!="juvenis"),#REF!,""),"")</f>
        <v/>
      </c>
      <c r="MZ35" s="75" t="e">
        <f>IF(MY35=#REF!,#REF!,"")</f>
        <v>#REF!</v>
      </c>
      <c r="NA35" s="75" t="e">
        <f>IF(MY35=#REF!,#REF!,"")</f>
        <v>#REF!</v>
      </c>
      <c r="NB35" s="91" t="str">
        <f>IFERROR(IF(AND(NA35="mas",#REF!=3),#REF!,""),"")</f>
        <v/>
      </c>
      <c r="NC35" s="91" t="str">
        <f>IFERROR(IF(AND(NA35="mas",#REF!=3),#REF!,""),"")</f>
        <v/>
      </c>
      <c r="ND35" s="91" t="str">
        <f>IFERROR(IF(AND(NA35="mas",#REF!=3),#REF!,""),"")</f>
        <v/>
      </c>
      <c r="NE35" s="91" t="str">
        <f>IFERROR(IF(AND(NA35="mas",#REF!=3),#REF!,""),"")</f>
        <v/>
      </c>
      <c r="NF35" s="91" t="str">
        <f>IFERROR(IF(AND(NA35="mas",#REF!=3),#REF!,""),"")</f>
        <v/>
      </c>
      <c r="NG35" s="55" t="str">
        <f>IFERROR(RANK(NF35,NF:NF,0)+ COUNTIF($NF$15:NF34,NF35),"")</f>
        <v/>
      </c>
      <c r="NI35" s="91" t="str">
        <f>IFERROR(IF(AND(#REF!="fem",#REF!=2,#REF!="juvenis"),#REF!,""),"")</f>
        <v/>
      </c>
      <c r="NJ35" s="75" t="e">
        <f>IF(NI35=#REF!,#REF!,"")</f>
        <v>#REF!</v>
      </c>
      <c r="NK35" s="75" t="e">
        <f>IF(NI35=#REF!,#REF!,"")</f>
        <v>#REF!</v>
      </c>
      <c r="NL35" s="91" t="str">
        <f>IFERROR(IF(AND(NK35="fem",#REF!=2),#REF!,""),"")</f>
        <v/>
      </c>
      <c r="NM35" s="91" t="str">
        <f>IFERROR(IF(AND(NK35="fem",#REF!=2),#REF!,""),"")</f>
        <v/>
      </c>
      <c r="NN35" s="91" t="str">
        <f>IFERROR(IF(AND(NK35="fem",#REF!=2),#REF!,""),"")</f>
        <v/>
      </c>
      <c r="NO35" s="91" t="str">
        <f>IFERROR(IF(AND(NK35="fem",#REF!=2),#REF!,""),"")</f>
        <v/>
      </c>
      <c r="NP35" s="91" t="str">
        <f>IFERROR(IF(AND(NK35="fem",#REF!=2),#REF!,""),"")</f>
        <v/>
      </c>
      <c r="NQ35" s="77" t="str">
        <f>IFERROR(RANK(NP35,NP:NP,0)+ COUNTIF($NP$15:NP34,NP35),"")</f>
        <v/>
      </c>
      <c r="NS35" s="91" t="str">
        <f>IFERROR(IF(AND(#REF!="mas",#REF!=2,#REF!="juvenis"),#REF!,""),"")</f>
        <v/>
      </c>
      <c r="NT35" s="75" t="e">
        <f>IF(NS35=#REF!,#REF!,"")</f>
        <v>#REF!</v>
      </c>
      <c r="NU35" s="75" t="e">
        <f>IF(NS35=#REF!,#REF!,"")</f>
        <v>#REF!</v>
      </c>
      <c r="NV35" s="91" t="str">
        <f>IFERROR(IF(AND(NU35="mas",#REF!=2),#REF!,""),"")</f>
        <v/>
      </c>
      <c r="NW35" s="91" t="str">
        <f>IFERROR(IF(AND(NU35="mas",#REF!=2),#REF!,""),"")</f>
        <v/>
      </c>
      <c r="NX35" s="91" t="str">
        <f>IFERROR(IF(AND(NU35="mas",#REF!=2),#REF!,""),"")</f>
        <v/>
      </c>
      <c r="NY35" s="91" t="str">
        <f>IFERROR(IF(AND(NU35="mas",#REF!=2),#REF!,""),"")</f>
        <v/>
      </c>
      <c r="NZ35" s="91" t="str">
        <f>IFERROR(IF(AND(NU35="mas",#REF!=2),#REF!,""),"")</f>
        <v/>
      </c>
      <c r="OA35" s="55" t="str">
        <f>IFERROR(RANK(NZ35,NZ:NZ,0)+ COUNTIF($NZ$15:NZ34,NZ35),"")</f>
        <v/>
      </c>
      <c r="OC35" s="91" t="str">
        <f>IFERROR(IF(AND(#REF!="fem",#REF!=2,#REF!="juniores"),#REF!,""),"")</f>
        <v/>
      </c>
      <c r="OD35" s="75" t="e">
        <f>IF(OC35=#REF!,#REF!,"")</f>
        <v>#REF!</v>
      </c>
      <c r="OE35" s="75" t="e">
        <f>IF(OC35=#REF!,#REF!,"")</f>
        <v>#REF!</v>
      </c>
      <c r="OF35" s="91" t="str">
        <f>IFERROR(IF(AND(OE35="fem",#REF!=2),#REF!,""),"")</f>
        <v/>
      </c>
      <c r="OG35" s="91" t="str">
        <f>IFERROR(IF(AND(OE35="fem",#REF!=2),#REF!,""),"")</f>
        <v/>
      </c>
      <c r="OH35" s="91" t="str">
        <f>IFERROR(IF(AND(OE35="fem",#REF!=2),#REF!,""),"")</f>
        <v/>
      </c>
      <c r="OI35" s="91" t="str">
        <f>IFERROR(IF(AND(OE35="fem",#REF!=2),#REF!,""),"")</f>
        <v/>
      </c>
      <c r="OJ35" s="91" t="str">
        <f>IFERROR(IF(AND(OE35="fem",#REF!=2),#REF!,""),"")</f>
        <v/>
      </c>
      <c r="OK35" s="77" t="str">
        <f>IFERROR(RANK(OJ35,OJ:OJ,0)+ COUNTIF($NZ$15:OJ33,OJ35),"")</f>
        <v/>
      </c>
      <c r="OM35" s="91" t="str">
        <f>IFERROR(IF(AND(#REF!="mas",#REF!=2,#REF!="juniores"),#REF!,""),"")</f>
        <v/>
      </c>
      <c r="ON35" s="75" t="e">
        <f>IF(OM35=#REF!,#REF!,"")</f>
        <v>#REF!</v>
      </c>
      <c r="OO35" s="75" t="e">
        <f>IF(OM35=#REF!,#REF!,"")</f>
        <v>#REF!</v>
      </c>
      <c r="OP35" s="91" t="str">
        <f>IFERROR(IF(AND(OO35="mas",#REF!=2),#REF!,""),"")</f>
        <v/>
      </c>
      <c r="OQ35" s="91" t="str">
        <f>IFERROR(IF(AND(OO35="mas",#REF!=2),#REF!,""),"")</f>
        <v/>
      </c>
      <c r="OR35" s="91" t="str">
        <f>IFERROR(IF(AND(OO35="mas",#REF!=2),#REF!,""),"")</f>
        <v/>
      </c>
      <c r="OS35" s="91" t="str">
        <f>IFERROR(IF(AND(OO35="mas",#REF!=2),#REF!,""),"")</f>
        <v/>
      </c>
      <c r="OT35" s="91" t="str">
        <f>IFERROR(IF(AND(OO35="mas",#REF!=2),#REF!,""),"")</f>
        <v/>
      </c>
      <c r="OU35" s="77" t="str">
        <f>IFERROR(RANK(OT35,OT:OT,0)+ COUNTIF($NZ$15:OT33,OT35),"")</f>
        <v/>
      </c>
      <c r="OW35" s="91" t="str">
        <f>IFERROR(IF(AND(#REF!="fem",#REF!=3,#REF!="juniores"),#REF!,""),"")</f>
        <v/>
      </c>
      <c r="OX35" s="75" t="e">
        <f>IF(OW35=#REF!,#REF!,"")</f>
        <v>#REF!</v>
      </c>
      <c r="OY35" s="75" t="e">
        <f>IF(OW35=#REF!,#REF!,"")</f>
        <v>#REF!</v>
      </c>
      <c r="OZ35" s="91" t="str">
        <f>IFERROR(IF(AND(OY35="fem",#REF!=3),#REF!,""),"")</f>
        <v/>
      </c>
      <c r="PA35" s="91" t="str">
        <f>IFERROR(IF(AND(OY35="fem",#REF!=3),#REF!,""),"")</f>
        <v/>
      </c>
      <c r="PB35" s="91" t="str">
        <f>IFERROR(IF(AND(OY35="fem",#REF!=3),#REF!,""),"")</f>
        <v/>
      </c>
      <c r="PC35" s="91" t="str">
        <f>IFERROR(IF(AND(OY35="fem",#REF!=3),#REF!,""),"")</f>
        <v/>
      </c>
      <c r="PD35" s="91" t="str">
        <f>IFERROR(IF(AND(OY35="fem",#REF!=3),#REF!,""),"")</f>
        <v/>
      </c>
      <c r="PE35" s="77" t="str">
        <f>IFERROR(RANK(PD35,PD:PD,0)+ COUNTIF($NZ$15:PD33,PD35),"")</f>
        <v/>
      </c>
      <c r="PG35" s="91" t="str">
        <f>IFERROR(IF(AND(#REF!="mas",#REF!=3,#REF!="juniores"),#REF!,""),"")</f>
        <v/>
      </c>
      <c r="PH35" s="75" t="e">
        <f>IF(PG35=#REF!,#REF!,"")</f>
        <v>#REF!</v>
      </c>
      <c r="PI35" s="75" t="e">
        <f>IF(PG35=#REF!,#REF!,"")</f>
        <v>#REF!</v>
      </c>
      <c r="PJ35" s="91" t="str">
        <f>IFERROR(IF(AND(PI35="mas",#REF!=3),#REF!,""),"")</f>
        <v/>
      </c>
      <c r="PK35" s="91" t="str">
        <f>IFERROR(IF(AND(PI35="mas",#REF!=3),#REF!,""),"")</f>
        <v/>
      </c>
      <c r="PL35" s="91" t="str">
        <f>IFERROR(IF(AND(PI35="mas",#REF!=3),#REF!,""),"")</f>
        <v/>
      </c>
      <c r="PM35" s="91" t="str">
        <f>IFERROR(IF(AND(PI35="mas",#REF!=3),#REF!,""),"")</f>
        <v/>
      </c>
      <c r="PN35" s="91" t="str">
        <f>IFERROR(IF(AND(PI35="mas",#REF!=3),#REF!,""),"")</f>
        <v/>
      </c>
      <c r="PO35" s="77" t="str">
        <f>IFERROR(RANK(PN35,PN:PN,0)+ COUNTIF($NZ$15:PN33,PN35),"")</f>
        <v/>
      </c>
    </row>
    <row r="36" spans="2:431" s="73" customFormat="1" ht="18.75" customHeight="1" x14ac:dyDescent="0.3">
      <c r="B36" s="74" t="str">
        <f t="shared" si="0"/>
        <v/>
      </c>
      <c r="C36" s="74" t="str">
        <f t="shared" si="1"/>
        <v/>
      </c>
      <c r="D36" s="75" t="str">
        <f t="shared" si="2"/>
        <v/>
      </c>
      <c r="E36" s="76" t="str">
        <f t="shared" si="3"/>
        <v/>
      </c>
      <c r="F36" s="118" t="str">
        <f t="shared" si="4"/>
        <v/>
      </c>
      <c r="G36" s="118" t="str">
        <f t="shared" si="5"/>
        <v/>
      </c>
      <c r="H36" s="118" t="str">
        <f t="shared" si="6"/>
        <v/>
      </c>
      <c r="I36" s="119" t="str">
        <f t="shared" si="7"/>
        <v/>
      </c>
      <c r="J36" s="77">
        <v>20</v>
      </c>
      <c r="K36" s="78"/>
      <c r="L36" s="78"/>
      <c r="M36" s="74" t="str">
        <f t="shared" si="131"/>
        <v/>
      </c>
      <c r="N36" s="74" t="str">
        <f t="shared" si="8"/>
        <v/>
      </c>
      <c r="O36" s="75" t="str">
        <f t="shared" si="9"/>
        <v/>
      </c>
      <c r="P36" s="75" t="str">
        <f t="shared" si="10"/>
        <v/>
      </c>
      <c r="Q36" s="75" t="str">
        <f t="shared" si="155"/>
        <v/>
      </c>
      <c r="R36" s="75" t="str">
        <f t="shared" si="156"/>
        <v/>
      </c>
      <c r="S36" s="75" t="str">
        <f>IFERROR(INDEX(#REF!,MATCH($U36,$IQ$17:$IQ$72,0)),"")</f>
        <v/>
      </c>
      <c r="T36" s="75" t="str">
        <f t="shared" si="11"/>
        <v/>
      </c>
      <c r="U36" s="77">
        <v>20</v>
      </c>
      <c r="V36" s="79"/>
      <c r="X36" s="80" t="str">
        <f t="shared" si="12"/>
        <v/>
      </c>
      <c r="Y36" s="80" t="str">
        <f t="shared" si="13"/>
        <v/>
      </c>
      <c r="Z36" s="76" t="str">
        <f t="shared" si="14"/>
        <v/>
      </c>
      <c r="AA36" s="76" t="str">
        <f t="shared" si="15"/>
        <v/>
      </c>
      <c r="AB36" s="118" t="str">
        <f t="shared" si="16"/>
        <v/>
      </c>
      <c r="AC36" s="118" t="str">
        <f t="shared" si="17"/>
        <v/>
      </c>
      <c r="AD36" s="118" t="str">
        <f t="shared" si="18"/>
        <v/>
      </c>
      <c r="AE36" s="118" t="str">
        <f t="shared" si="19"/>
        <v/>
      </c>
      <c r="AF36" s="77">
        <v>20</v>
      </c>
      <c r="AG36" s="78"/>
      <c r="AH36" s="78"/>
      <c r="AI36" s="80" t="str">
        <f t="shared" si="20"/>
        <v/>
      </c>
      <c r="AJ36" s="80" t="str">
        <f t="shared" si="21"/>
        <v/>
      </c>
      <c r="AK36" s="80" t="str">
        <f t="shared" si="22"/>
        <v/>
      </c>
      <c r="AL36" s="80" t="str">
        <f t="shared" si="23"/>
        <v/>
      </c>
      <c r="AM36" s="80" t="str">
        <f t="shared" si="24"/>
        <v/>
      </c>
      <c r="AN36" s="80" t="str">
        <f t="shared" si="25"/>
        <v/>
      </c>
      <c r="AO36" s="80" t="str">
        <f t="shared" si="154"/>
        <v/>
      </c>
      <c r="AP36" s="80" t="str">
        <f t="shared" si="153"/>
        <v/>
      </c>
      <c r="AQ36" s="77">
        <v>20</v>
      </c>
      <c r="AR36" s="79"/>
      <c r="AT36" s="146" t="str">
        <f t="shared" si="132"/>
        <v/>
      </c>
      <c r="AU36" s="146" t="str">
        <f t="shared" si="133"/>
        <v/>
      </c>
      <c r="AV36" s="146" t="str">
        <f t="shared" si="134"/>
        <v/>
      </c>
      <c r="AW36" s="147" t="str">
        <f t="shared" si="135"/>
        <v/>
      </c>
      <c r="AX36" s="148" t="str">
        <f t="shared" si="136"/>
        <v/>
      </c>
      <c r="AY36" s="148" t="str">
        <f t="shared" si="137"/>
        <v/>
      </c>
      <c r="AZ36" s="148" t="str">
        <f t="shared" si="138"/>
        <v/>
      </c>
      <c r="BA36" s="148" t="str">
        <f t="shared" si="139"/>
        <v/>
      </c>
      <c r="BB36" s="149">
        <v>20</v>
      </c>
      <c r="BC36" s="78"/>
      <c r="BD36" s="78"/>
      <c r="BE36" s="80" t="str">
        <f t="shared" si="140"/>
        <v/>
      </c>
      <c r="BF36" s="80" t="str">
        <f t="shared" si="26"/>
        <v/>
      </c>
      <c r="BG36" s="80" t="str">
        <f t="shared" si="27"/>
        <v/>
      </c>
      <c r="BH36" s="80" t="str">
        <f t="shared" si="28"/>
        <v/>
      </c>
      <c r="BI36" s="80" t="str">
        <f t="shared" si="29"/>
        <v/>
      </c>
      <c r="BJ36" s="80" t="str">
        <f t="shared" si="30"/>
        <v/>
      </c>
      <c r="BK36" s="80" t="str">
        <f t="shared" si="31"/>
        <v/>
      </c>
      <c r="BL36" s="80" t="str">
        <f t="shared" si="32"/>
        <v/>
      </c>
      <c r="BM36" s="77">
        <v>20</v>
      </c>
      <c r="BN36" s="79"/>
      <c r="BP36" s="80" t="str">
        <f t="shared" si="33"/>
        <v/>
      </c>
      <c r="BQ36" s="80" t="str">
        <f t="shared" si="34"/>
        <v/>
      </c>
      <c r="BR36" s="76" t="str">
        <f t="shared" si="35"/>
        <v/>
      </c>
      <c r="BS36" s="76" t="str">
        <f t="shared" si="36"/>
        <v/>
      </c>
      <c r="BT36" s="118" t="str">
        <f t="shared" si="37"/>
        <v/>
      </c>
      <c r="BU36" s="118" t="str">
        <f t="shared" si="38"/>
        <v/>
      </c>
      <c r="BV36" s="118" t="str">
        <f t="shared" si="39"/>
        <v/>
      </c>
      <c r="BW36" s="118" t="str">
        <f t="shared" si="40"/>
        <v/>
      </c>
      <c r="BX36" s="77">
        <v>20</v>
      </c>
      <c r="BY36" s="78"/>
      <c r="BZ36" s="78"/>
      <c r="CA36" s="80" t="str">
        <f t="shared" si="41"/>
        <v/>
      </c>
      <c r="CB36" s="80" t="str">
        <f t="shared" si="42"/>
        <v/>
      </c>
      <c r="CC36" s="80" t="str">
        <f t="shared" si="42"/>
        <v/>
      </c>
      <c r="CD36" s="76" t="str">
        <f t="shared" si="43"/>
        <v/>
      </c>
      <c r="CE36" s="118" t="str">
        <f t="shared" si="44"/>
        <v/>
      </c>
      <c r="CF36" s="118" t="str">
        <f t="shared" si="141"/>
        <v/>
      </c>
      <c r="CG36" s="118" t="str">
        <f t="shared" si="142"/>
        <v/>
      </c>
      <c r="CH36" s="117" t="str">
        <f t="shared" si="143"/>
        <v/>
      </c>
      <c r="CI36" s="77">
        <v>20</v>
      </c>
      <c r="CJ36" s="79"/>
      <c r="CL36" s="80" t="str">
        <f t="shared" si="45"/>
        <v/>
      </c>
      <c r="CM36" s="80" t="str">
        <f t="shared" si="46"/>
        <v/>
      </c>
      <c r="CN36" s="76" t="str">
        <f t="shared" si="47"/>
        <v/>
      </c>
      <c r="CO36" s="76" t="str">
        <f t="shared" si="48"/>
        <v/>
      </c>
      <c r="CP36" s="118" t="str">
        <f t="shared" si="49"/>
        <v/>
      </c>
      <c r="CQ36" s="118" t="str">
        <f t="shared" si="50"/>
        <v/>
      </c>
      <c r="CR36" s="118" t="str">
        <f t="shared" si="51"/>
        <v/>
      </c>
      <c r="CS36" s="118" t="str">
        <f t="shared" si="144"/>
        <v/>
      </c>
      <c r="CT36" s="77">
        <v>20</v>
      </c>
      <c r="CU36" s="78"/>
      <c r="CV36" s="78"/>
      <c r="CW36" s="80" t="str">
        <f t="shared" si="52"/>
        <v/>
      </c>
      <c r="CX36" s="80" t="str">
        <f t="shared" si="53"/>
        <v/>
      </c>
      <c r="CY36" s="76" t="str">
        <f t="shared" si="54"/>
        <v/>
      </c>
      <c r="CZ36" s="76" t="str">
        <f t="shared" si="55"/>
        <v/>
      </c>
      <c r="DA36" s="118" t="str">
        <f t="shared" si="56"/>
        <v/>
      </c>
      <c r="DB36" s="118" t="str">
        <f t="shared" si="57"/>
        <v/>
      </c>
      <c r="DC36" s="118" t="str">
        <f t="shared" si="58"/>
        <v/>
      </c>
      <c r="DD36" s="118" t="str">
        <f t="shared" si="59"/>
        <v/>
      </c>
      <c r="DE36" s="77">
        <v>20</v>
      </c>
      <c r="DF36" s="79"/>
      <c r="DH36" s="115" t="str">
        <f t="shared" si="145"/>
        <v/>
      </c>
      <c r="DI36" s="115" t="str">
        <f t="shared" si="146"/>
        <v/>
      </c>
      <c r="DJ36" s="121" t="str">
        <f t="shared" si="147"/>
        <v/>
      </c>
      <c r="DK36" s="121" t="str">
        <f t="shared" si="148"/>
        <v/>
      </c>
      <c r="DL36" s="117" t="str">
        <f t="shared" si="149"/>
        <v/>
      </c>
      <c r="DM36" s="117" t="str">
        <f t="shared" si="150"/>
        <v/>
      </c>
      <c r="DN36" s="117" t="str">
        <f t="shared" si="151"/>
        <v/>
      </c>
      <c r="DO36" s="117" t="str">
        <f t="shared" si="152"/>
        <v/>
      </c>
      <c r="DP36" s="77">
        <v>20</v>
      </c>
      <c r="DQ36" s="78"/>
      <c r="DR36" s="78"/>
      <c r="DS36" s="115" t="str">
        <f t="shared" si="60"/>
        <v/>
      </c>
      <c r="DT36" s="115" t="str">
        <f t="shared" si="61"/>
        <v/>
      </c>
      <c r="DU36" s="115" t="str">
        <f t="shared" si="62"/>
        <v/>
      </c>
      <c r="DV36" s="115" t="str">
        <f t="shared" si="63"/>
        <v/>
      </c>
      <c r="DW36" s="117" t="str">
        <f t="shared" si="64"/>
        <v/>
      </c>
      <c r="DX36" s="117" t="str">
        <f t="shared" si="65"/>
        <v/>
      </c>
      <c r="DY36" s="117" t="str">
        <f t="shared" si="65"/>
        <v/>
      </c>
      <c r="DZ36" s="117" t="str">
        <f t="shared" si="66"/>
        <v/>
      </c>
      <c r="EA36" s="77">
        <v>20</v>
      </c>
      <c r="EB36" s="79"/>
      <c r="EC36" s="81"/>
      <c r="ED36" s="80" t="str">
        <f t="shared" si="67"/>
        <v/>
      </c>
      <c r="EE36" s="80" t="str">
        <f t="shared" si="68"/>
        <v/>
      </c>
      <c r="EF36" s="80" t="str">
        <f t="shared" si="69"/>
        <v/>
      </c>
      <c r="EG36" s="82" t="str">
        <f t="shared" si="70"/>
        <v/>
      </c>
      <c r="EH36" s="118" t="str">
        <f t="shared" si="71"/>
        <v/>
      </c>
      <c r="EI36" s="118" t="str">
        <f t="shared" si="72"/>
        <v/>
      </c>
      <c r="EJ36" s="118" t="str">
        <f t="shared" si="73"/>
        <v/>
      </c>
      <c r="EK36" s="118" t="str">
        <f t="shared" si="74"/>
        <v/>
      </c>
      <c r="EL36" s="82">
        <v>20</v>
      </c>
      <c r="EM36" s="78"/>
      <c r="EN36" s="78"/>
      <c r="EO36" s="80" t="str">
        <f t="shared" si="75"/>
        <v/>
      </c>
      <c r="EP36" s="80" t="str">
        <f t="shared" si="76"/>
        <v/>
      </c>
      <c r="EQ36" s="80" t="str">
        <f t="shared" si="77"/>
        <v/>
      </c>
      <c r="ER36" s="80" t="str">
        <f t="shared" si="78"/>
        <v/>
      </c>
      <c r="ES36" s="80" t="str">
        <f t="shared" si="79"/>
        <v/>
      </c>
      <c r="ET36" s="80" t="str">
        <f t="shared" si="80"/>
        <v/>
      </c>
      <c r="EU36" s="80" t="str">
        <f t="shared" si="81"/>
        <v/>
      </c>
      <c r="EV36" s="80" t="str">
        <f t="shared" si="82"/>
        <v/>
      </c>
      <c r="EW36" s="77">
        <v>20</v>
      </c>
      <c r="EX36" s="78"/>
      <c r="EY36" s="81"/>
      <c r="EZ36" s="80" t="str">
        <f t="shared" si="83"/>
        <v/>
      </c>
      <c r="FA36" s="80" t="str">
        <f t="shared" si="84"/>
        <v/>
      </c>
      <c r="FB36" s="76" t="str">
        <f t="shared" si="85"/>
        <v/>
      </c>
      <c r="FC36" s="76" t="str">
        <f t="shared" si="86"/>
        <v/>
      </c>
      <c r="FD36" s="118" t="str">
        <f t="shared" si="87"/>
        <v/>
      </c>
      <c r="FE36" s="118" t="str">
        <f t="shared" si="88"/>
        <v/>
      </c>
      <c r="FF36" s="118" t="str">
        <f t="shared" si="89"/>
        <v/>
      </c>
      <c r="FG36" s="118" t="str">
        <f t="shared" si="90"/>
        <v/>
      </c>
      <c r="FH36" s="82">
        <v>20</v>
      </c>
      <c r="FI36" s="78"/>
      <c r="FJ36" s="78"/>
      <c r="FK36" s="80" t="str">
        <f t="shared" si="91"/>
        <v/>
      </c>
      <c r="FL36" s="80" t="str">
        <f t="shared" si="92"/>
        <v/>
      </c>
      <c r="FM36" s="76" t="str">
        <f t="shared" si="93"/>
        <v/>
      </c>
      <c r="FN36" s="76" t="str">
        <f t="shared" si="94"/>
        <v/>
      </c>
      <c r="FO36" s="118" t="str">
        <f t="shared" si="95"/>
        <v/>
      </c>
      <c r="FP36" s="118" t="str">
        <f t="shared" si="96"/>
        <v/>
      </c>
      <c r="FQ36" s="118" t="str">
        <f t="shared" si="97"/>
        <v/>
      </c>
      <c r="FR36" s="118" t="str">
        <f t="shared" si="98"/>
        <v/>
      </c>
      <c r="FS36" s="77">
        <v>20</v>
      </c>
      <c r="FT36" s="78"/>
      <c r="FU36" s="81"/>
      <c r="FV36" s="80" t="str">
        <f t="shared" si="99"/>
        <v/>
      </c>
      <c r="FW36" s="80" t="str">
        <f t="shared" si="100"/>
        <v/>
      </c>
      <c r="FX36" s="80" t="str">
        <f t="shared" si="101"/>
        <v/>
      </c>
      <c r="FY36" s="80" t="str">
        <f t="shared" si="102"/>
        <v/>
      </c>
      <c r="FZ36" s="80" t="str">
        <f t="shared" si="103"/>
        <v/>
      </c>
      <c r="GA36" s="80" t="str">
        <f t="shared" si="104"/>
        <v/>
      </c>
      <c r="GB36" s="80" t="str">
        <f t="shared" si="105"/>
        <v/>
      </c>
      <c r="GC36" s="80" t="str">
        <f t="shared" si="106"/>
        <v/>
      </c>
      <c r="GD36" s="82">
        <v>20</v>
      </c>
      <c r="GE36" s="78"/>
      <c r="GF36" s="78"/>
      <c r="GG36" s="80" t="str">
        <f t="shared" si="107"/>
        <v/>
      </c>
      <c r="GH36" s="80" t="str">
        <f t="shared" si="108"/>
        <v/>
      </c>
      <c r="GI36" s="80" t="str">
        <f t="shared" si="109"/>
        <v/>
      </c>
      <c r="GJ36" s="80" t="str">
        <f t="shared" si="110"/>
        <v/>
      </c>
      <c r="GK36" s="80" t="str">
        <f t="shared" si="111"/>
        <v/>
      </c>
      <c r="GL36" s="80" t="str">
        <f t="shared" si="112"/>
        <v/>
      </c>
      <c r="GM36" s="80" t="str">
        <f t="shared" si="113"/>
        <v/>
      </c>
      <c r="GN36" s="80" t="str">
        <f t="shared" si="114"/>
        <v/>
      </c>
      <c r="GO36" s="77">
        <v>20</v>
      </c>
      <c r="GP36" s="78"/>
      <c r="GQ36" s="81"/>
      <c r="GR36" s="80" t="str">
        <f t="shared" si="115"/>
        <v/>
      </c>
      <c r="GS36" s="80" t="str">
        <f t="shared" si="116"/>
        <v/>
      </c>
      <c r="GT36" s="80" t="str">
        <f t="shared" si="117"/>
        <v/>
      </c>
      <c r="GU36" s="80" t="str">
        <f t="shared" si="118"/>
        <v/>
      </c>
      <c r="GV36" s="80" t="str">
        <f t="shared" si="119"/>
        <v/>
      </c>
      <c r="GW36" s="80" t="str">
        <f t="shared" si="120"/>
        <v/>
      </c>
      <c r="GX36" s="80" t="str">
        <f t="shared" si="121"/>
        <v/>
      </c>
      <c r="GY36" s="80" t="str">
        <f t="shared" si="122"/>
        <v/>
      </c>
      <c r="GZ36" s="82">
        <v>20</v>
      </c>
      <c r="HA36" s="78"/>
      <c r="HB36" s="78"/>
      <c r="HC36" s="80" t="str">
        <f t="shared" si="123"/>
        <v/>
      </c>
      <c r="HD36" s="80" t="str">
        <f t="shared" si="124"/>
        <v/>
      </c>
      <c r="HE36" s="80" t="str">
        <f t="shared" si="125"/>
        <v/>
      </c>
      <c r="HF36" s="80" t="str">
        <f t="shared" si="126"/>
        <v/>
      </c>
      <c r="HG36" s="80" t="str">
        <f t="shared" si="127"/>
        <v/>
      </c>
      <c r="HH36" s="80" t="str">
        <f t="shared" si="128"/>
        <v/>
      </c>
      <c r="HI36" s="80" t="str">
        <f t="shared" si="129"/>
        <v/>
      </c>
      <c r="HJ36" s="80" t="str">
        <f t="shared" si="130"/>
        <v/>
      </c>
      <c r="HK36" s="77">
        <v>20</v>
      </c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90"/>
      <c r="HY36" s="91" t="str">
        <f>IFERROR(IF(AND(#REF!="FEM",#REF!=1,#REF!="infantis"),#REF!,""),"")</f>
        <v/>
      </c>
      <c r="HZ36" s="75" t="e">
        <f>IF($HY36=#REF!,#REF!,"")</f>
        <v>#REF!</v>
      </c>
      <c r="IA36" s="75" t="e">
        <f>IF($HY36=#REF!,#REF!,"")</f>
        <v>#REF!</v>
      </c>
      <c r="IB36" s="75" t="e">
        <f>IF($IA36=#REF!,#REF!,"")</f>
        <v>#REF!</v>
      </c>
      <c r="IC36" s="91" t="str">
        <f>IFERROR(IF(AND($IA36="fem",#REF!=1,#REF!="infantis"),#REF!,""),"")</f>
        <v/>
      </c>
      <c r="ID36" s="91" t="str">
        <f>IFERROR(IF(AND($IA36="fem",#REF!=1,#REF!="infantis"),#REF!,""),"")</f>
        <v/>
      </c>
      <c r="IE36" s="91" t="str">
        <f>IFERROR(IF(AND($IA36="fem",#REF!=1,#REF!="infantis"),#REF!,""),"")</f>
        <v/>
      </c>
      <c r="IF36" s="75" t="e">
        <f>IF($IB36=#REF!,#REF!,"")</f>
        <v>#REF!</v>
      </c>
      <c r="IG36" s="55" t="str">
        <f>IFERROR(RANK(IF36,IF:IF,0)+ COUNTIF($IF$15:IF35,IF36),"")</f>
        <v/>
      </c>
      <c r="II36" s="91" t="str">
        <f>IFERROR(IF(AND(#REF!="mas",#REF!=1,#REF!="infantis"),#REF!,""),"")</f>
        <v/>
      </c>
      <c r="IJ36" s="75" t="e">
        <f>IF($II36=#REF!,#REF!,"")</f>
        <v>#REF!</v>
      </c>
      <c r="IK36" s="75" t="e">
        <f>IF($II36=#REF!,#REF!,"")</f>
        <v>#REF!</v>
      </c>
      <c r="IL36" s="91" t="str">
        <f>IFERROR(IF(AND($IK36="mas",#REF!=1),#REF!,""),"")</f>
        <v/>
      </c>
      <c r="IM36" s="91" t="str">
        <f>IFERROR(IF(AND($IK36="mas",#REF!=1,#REF!="infantis"),#REF!,""),"")</f>
        <v/>
      </c>
      <c r="IN36" s="91" t="str">
        <f>IFERROR(IF(AND($IK36="mas",#REF!=1,#REF!="infantis"),#REF!,""),"")</f>
        <v/>
      </c>
      <c r="IO36" s="91" t="str">
        <f>IFERROR(IF(AND($IK36="mas",#REF!=1,#REF!="infantis"),#REF!,""),"")</f>
        <v/>
      </c>
      <c r="IP36" s="91" t="str">
        <f>IFERROR(IF(AND($IK36="mas",#REF!=1),#REF!,""),"")</f>
        <v/>
      </c>
      <c r="IQ36" s="55" t="str">
        <f>IFERROR(RANK(IP36,IP:IP,0)+ COUNTIF($IQ$11:IQ31,IP36),"")</f>
        <v/>
      </c>
      <c r="IS36" s="91" t="str">
        <f>IFERROR(IF(AND(#REF!="FEM",#REF!=2,#REF!="infantis"),#REF!,""),"")</f>
        <v/>
      </c>
      <c r="IT36" s="75" t="e">
        <f>IF(IS36=#REF!,#REF!,"")</f>
        <v>#REF!</v>
      </c>
      <c r="IU36" s="75" t="e">
        <f>IF(IS36=#REF!,#REF!,"")</f>
        <v>#REF!</v>
      </c>
      <c r="IV36" s="91" t="str">
        <f>IFERROR(IF(AND(IU36="fem",#REF!=2),#REF!,""),"")</f>
        <v/>
      </c>
      <c r="IW36" s="91" t="str">
        <f>IFERROR(IF(AND(IU36="fem",#REF!=2),#REF!,""),"")</f>
        <v/>
      </c>
      <c r="IX36" s="91" t="str">
        <f>IFERROR(IF(AND(IU36="fem",#REF!=2),#REF!,""),"")</f>
        <v/>
      </c>
      <c r="IY36" s="91" t="str">
        <f>IFERROR(IF(AND(IU36="fem",#REF!=2),#REF!,""),"")</f>
        <v/>
      </c>
      <c r="IZ36" s="91" t="str">
        <f>IFERROR(IF(AND(IU36="fem",#REF!=2),#REF!,""),"")</f>
        <v/>
      </c>
      <c r="JA36" s="77" t="str">
        <f>IFERROR(RANK(IZ36,IZ:IZ,0)+ COUNTIF($IZ$15:$IZ35,IZ36),"")</f>
        <v/>
      </c>
      <c r="JC36" s="91" t="str">
        <f>IFERROR(IF(AND(#REF!="mas",#REF!=2,#REF!="infantis"),#REF!,""),"")</f>
        <v/>
      </c>
      <c r="JD36" s="75" t="e">
        <f>IF(JC36=#REF!,#REF!,"")</f>
        <v>#REF!</v>
      </c>
      <c r="JE36" s="75" t="e">
        <f>IF(JC36=#REF!,#REF!,"")</f>
        <v>#REF!</v>
      </c>
      <c r="JF36" s="91" t="str">
        <f>IFERROR(IF(AND(JE36="mas",#REF!=2),#REF!,""),"")</f>
        <v/>
      </c>
      <c r="JG36" s="91" t="str">
        <f>IFERROR(IF(AND(JE36="mas",#REF!=2),#REF!,""),"")</f>
        <v/>
      </c>
      <c r="JH36" s="91" t="str">
        <f>IFERROR(IF(AND(JE36="mas",#REF!=2),#REF!,""),"")</f>
        <v/>
      </c>
      <c r="JI36" s="91" t="str">
        <f>IFERROR(IF(AND(JE36="mas",#REF!=2),#REF!,""),"")</f>
        <v/>
      </c>
      <c r="JJ36" s="91" t="str">
        <f>IFERROR(IF(AND(JE36="mas",#REF!=2),#REF!,""),"")</f>
        <v/>
      </c>
      <c r="JK36" s="77" t="str">
        <f>IFERROR(RANK(JJ36,JJ:JJ,0)+ COUNTIF($JJ$15:$JJ35,JJ36),"")</f>
        <v/>
      </c>
      <c r="JM36" s="53" t="str">
        <f>IFERROR(IF(AND(#REF!="fem",#REF!=3,#REF!="infantis"),#REF!,""),"")</f>
        <v/>
      </c>
      <c r="JN36" s="75" t="e">
        <f>IF($JM36=#REF!,#REF!,"")</f>
        <v>#REF!</v>
      </c>
      <c r="JO36" s="75" t="e">
        <f>IF($JM36=#REF!,#REF!,"")</f>
        <v>#REF!</v>
      </c>
      <c r="JP36" s="75" t="e">
        <f>IF($JO36=#REF!,#REF!,"")</f>
        <v>#REF!</v>
      </c>
      <c r="JQ36" s="75" t="e">
        <f>IF($JP36=#REF!,#REF!,"")</f>
        <v>#REF!</v>
      </c>
      <c r="JR36" s="75" t="e">
        <f>IF($JP36=#REF!,#REF!,"")</f>
        <v>#REF!</v>
      </c>
      <c r="JS36" s="75" t="e">
        <f>IF($JP36=#REF!,#REF!,"")</f>
        <v>#REF!</v>
      </c>
      <c r="JT36" s="75" t="e">
        <f>IF($JP36=#REF!,#REF!,"")</f>
        <v>#REF!</v>
      </c>
      <c r="JU36" s="55" t="str">
        <f>IFERROR(RANK(JT36,JT:JT,0)+ COUNTIF($JT$15:JT35,JT36),"")</f>
        <v/>
      </c>
      <c r="JW36" s="53" t="str">
        <f>IFERROR(IF(AND(#REF!="mas",#REF!=3,#REF!="infantis"),#REF!,""),"")</f>
        <v/>
      </c>
      <c r="JX36" s="54" t="e">
        <f>IF($JW36=#REF!,#REF!,"")</f>
        <v>#REF!</v>
      </c>
      <c r="JY36" s="54" t="e">
        <f>IF($JW36=#REF!,#REF!,"")</f>
        <v>#REF!</v>
      </c>
      <c r="JZ36" s="54" t="e">
        <f>IF($JY36=#REF!,#REF!,"")</f>
        <v>#REF!</v>
      </c>
      <c r="KA36" s="54" t="e">
        <f>IF($JZ36=#REF!,#REF!,"")</f>
        <v>#REF!</v>
      </c>
      <c r="KB36" s="54" t="e">
        <f>IF($JZ36=#REF!,#REF!,"")</f>
        <v>#REF!</v>
      </c>
      <c r="KC36" s="54" t="e">
        <f>IF($JZ36=#REF!,#REF!,"")</f>
        <v>#REF!</v>
      </c>
      <c r="KD36" s="54" t="e">
        <f>IF($JZ36=#REF!,#REF!,"")</f>
        <v>#REF!</v>
      </c>
      <c r="KE36" s="55" t="str">
        <f>IFERROR(RANK(KD36,KD:KD,0)+ COUNTIF($KD$15:KD35,KD36),"")</f>
        <v/>
      </c>
      <c r="KG36" s="91" t="str">
        <f>IFERROR(IF(AND(#REF!="fem",#REF!=1,#REF!="iniciados"),#REF!,""),"")</f>
        <v/>
      </c>
      <c r="KH36" s="75" t="e">
        <f>IF(KG36=#REF!,#REF!,"")</f>
        <v>#REF!</v>
      </c>
      <c r="KI36" s="75" t="e">
        <f>IF(KG36=#REF!,#REF!,"")</f>
        <v>#REF!</v>
      </c>
      <c r="KJ36" s="91" t="str">
        <f>IFERROR(IF(AND(KI36="fem",#REF!=1),#REF!,""),"")</f>
        <v/>
      </c>
      <c r="KK36" s="91" t="str">
        <f>IFERROR(IF(AND(KI36="fem",#REF!=1),#REF!,""),"")</f>
        <v/>
      </c>
      <c r="KL36" s="91" t="str">
        <f>IFERROR(IF(AND(KI36="fem",#REF!=1),#REF!,""),"")</f>
        <v/>
      </c>
      <c r="KM36" s="91" t="str">
        <f>IFERROR(IF(AND(KI36="fem",#REF!=1),#REF!,""),"")</f>
        <v/>
      </c>
      <c r="KN36" s="91" t="str">
        <f>IFERROR(IF(AND(KI36="fem",#REF!=1),#REF!,""),"")</f>
        <v/>
      </c>
      <c r="KO36" s="77" t="str">
        <f>IFERROR(RANK(KN36,KN:KN,0)+ COUNTIF($KN$15:KN35,KN36),"")</f>
        <v/>
      </c>
      <c r="KQ36" s="91" t="str">
        <f>IFERROR(IF(AND(#REF!="mas",#REF!=1,#REF!="iniciados"),#REF!,""),"")</f>
        <v/>
      </c>
      <c r="KR36" s="75" t="e">
        <f>IF(KQ36=#REF!,#REF!,"")</f>
        <v>#REF!</v>
      </c>
      <c r="KS36" s="75" t="e">
        <f>IF(KQ36=#REF!,#REF!,"")</f>
        <v>#REF!</v>
      </c>
      <c r="KT36" s="91" t="str">
        <f>IFERROR(IF(AND(KS36="mas",#REF!=1),#REF!,""),"")</f>
        <v/>
      </c>
      <c r="KU36" s="91" t="str">
        <f>IFERROR(IF(AND(KS36="mas",#REF!=1),#REF!,""),"")</f>
        <v/>
      </c>
      <c r="KV36" s="91" t="str">
        <f>IFERROR(IF(AND(KS36="mas",#REF!=1),#REF!,""),"")</f>
        <v/>
      </c>
      <c r="KW36" s="91" t="str">
        <f>IFERROR(IF(AND(KS36="mas",#REF!=1),#REF!,""),"")</f>
        <v/>
      </c>
      <c r="KX36" s="91" t="str">
        <f>IFERROR(IF(AND(KS36="mas",#REF!=1),#REF!,""),"")</f>
        <v/>
      </c>
      <c r="KY36" s="77" t="str">
        <f>IFERROR(RANK(KX36,KX:KX,0)+ COUNTIF($KX$15:KX35,KX36),"")</f>
        <v/>
      </c>
      <c r="LA36" s="91" t="str">
        <f>IFERROR(IF(AND(#REF!="fem",#REF!=2,#REF!="iniciados"),#REF!,""),"")</f>
        <v/>
      </c>
      <c r="LB36" s="75" t="e">
        <f>IF(LA36=#REF!,#REF!,"")</f>
        <v>#REF!</v>
      </c>
      <c r="LC36" s="75" t="e">
        <f>IF(LA36=#REF!,#REF!,"")</f>
        <v>#REF!</v>
      </c>
      <c r="LD36" s="91" t="str">
        <f>IFERROR(IF(AND(LC36="fem",#REF!=2),#REF!,""),"")</f>
        <v/>
      </c>
      <c r="LE36" s="91" t="str">
        <f>IFERROR(IF(AND(LC36="fem",#REF!=2),#REF!,""),"")</f>
        <v/>
      </c>
      <c r="LF36" s="91" t="str">
        <f>IFERROR(IF(AND(LC36="fem",#REF!=2),#REF!,""),"")</f>
        <v/>
      </c>
      <c r="LG36" s="91" t="str">
        <f>IFERROR(IF(AND(LC36="fem",#REF!=2),#REF!,""),"")</f>
        <v/>
      </c>
      <c r="LH36" s="91" t="str">
        <f>IFERROR(IF(AND(LC36="fem",#REF!=2),#REF!,""),"")</f>
        <v/>
      </c>
      <c r="LI36" s="77" t="str">
        <f>IFERROR(RANK(LH36,LH:LH,0)+ COUNTIF($KX$15:LH35,LH36),"")</f>
        <v/>
      </c>
      <c r="LK36" s="91" t="str">
        <f>IFERROR(IF(AND(#REF!="mas",#REF!=2,#REF!="iniciados"),#REF!,""),"")</f>
        <v/>
      </c>
      <c r="LL36" s="75" t="e">
        <f>IF(LK36=#REF!,#REF!,"")</f>
        <v>#REF!</v>
      </c>
      <c r="LM36" s="75" t="e">
        <f>IF(LK36=#REF!,#REF!,"")</f>
        <v>#REF!</v>
      </c>
      <c r="LN36" s="91" t="str">
        <f>IFERROR(IF(AND(LM36="mas",#REF!=2),#REF!,""),"")</f>
        <v/>
      </c>
      <c r="LO36" s="91" t="str">
        <f>IFERROR(IF(AND(LM36="mas",#REF!=2),#REF!,""),"")</f>
        <v/>
      </c>
      <c r="LP36" s="91" t="str">
        <f>IFERROR(IF(AND(LM36="mas",#REF!=2),#REF!,""),"")</f>
        <v/>
      </c>
      <c r="LQ36" s="91" t="str">
        <f>IFERROR(IF(AND(LM36="mas",#REF!=2),#REF!,""),"")</f>
        <v/>
      </c>
      <c r="LR36" s="91" t="str">
        <f>IFERROR(IF(AND(LM36="mas",#REF!=2),#REF!,""),"")</f>
        <v/>
      </c>
      <c r="LS36" s="77" t="str">
        <f>IFERROR(RANK(LR36,LR:LR,0)+ COUNTIF($LR$15:LR34,LR36),"")</f>
        <v/>
      </c>
      <c r="LU36" s="53" t="str">
        <f>IFERROR(IF(AND(#REF!="fem",#REF!=3,#REF!="iniciados"),#REF!,""),"")</f>
        <v/>
      </c>
      <c r="LV36" s="75" t="e">
        <f>IF(LU36=#REF!,#REF!,"")</f>
        <v>#REF!</v>
      </c>
      <c r="LW36" s="75" t="e">
        <f>IF(LU36=#REF!,#REF!,"")</f>
        <v>#REF!</v>
      </c>
      <c r="LX36" s="53" t="str">
        <f>IFERROR(IF(AND(LW36="fem",#REF!=3),#REF!,""),"")</f>
        <v/>
      </c>
      <c r="LY36" s="91" t="str">
        <f>IFERROR(IF(AND(LW36="fem",#REF!=3),#REF!,""),"")</f>
        <v/>
      </c>
      <c r="LZ36" s="91" t="str">
        <f>IFERROR(IF(AND(LW36="fem",#REF!=3),#REF!,""),"")</f>
        <v/>
      </c>
      <c r="MA36" s="91" t="str">
        <f>IFERROR(IF(AND(LW36="fem",#REF!=3),#REF!,""),"")</f>
        <v/>
      </c>
      <c r="MB36" s="91" t="str">
        <f>IFERROR(IF(AND(LW36="fem",#REF!=3),#REF!,""),"")</f>
        <v/>
      </c>
      <c r="MC36" s="55" t="str">
        <f>IFERROR(RANK(MB36,MB:MB,0)+ COUNTIF($MB$15:MB35,MB36),"")</f>
        <v/>
      </c>
      <c r="ME36" s="91" t="str">
        <f>IFERROR(IF(AND(#REF!="mas",#REF!=3,#REF!="iniciados"),#REF!,""),"")</f>
        <v/>
      </c>
      <c r="MF36" s="75" t="e">
        <f>IF(ME36=#REF!,#REF!,"")</f>
        <v>#REF!</v>
      </c>
      <c r="MG36" s="75" t="e">
        <f>IF(ME36=#REF!,#REF!,"")</f>
        <v>#REF!</v>
      </c>
      <c r="MH36" s="91" t="str">
        <f>IFERROR(IF(AND(MG36="mas",#REF!=3),#REF!,""),"")</f>
        <v/>
      </c>
      <c r="MI36" s="91" t="str">
        <f>IFERROR(IF(AND(MG36="mas",#REF!=3),#REF!,""),"")</f>
        <v/>
      </c>
      <c r="MJ36" s="91" t="str">
        <f>IFERROR(IF(AND(MG36="mas",#REF!=3),#REF!,""),"")</f>
        <v/>
      </c>
      <c r="MK36" s="91" t="str">
        <f>IFERROR(IF(AND(MG36="mas",#REF!=3),#REF!,""),"")</f>
        <v/>
      </c>
      <c r="ML36" s="91" t="str">
        <f>IFERROR(IF(AND(MG36="mas",#REF!=3),#REF!,""),"")</f>
        <v/>
      </c>
      <c r="MM36" s="55" t="str">
        <f>IFERROR(RANK(ML36,ML:ML,0)+ COUNTIF($ML$15:ML35,ML36),"")</f>
        <v/>
      </c>
      <c r="MO36" s="91" t="str">
        <f>IFERROR(IF(AND(#REF!="fem",#REF!=3,#REF!="juvenis"),#REF!,""),"")</f>
        <v/>
      </c>
      <c r="MP36" s="75" t="e">
        <f>IF(MO36=#REF!,#REF!,"")</f>
        <v>#REF!</v>
      </c>
      <c r="MQ36" s="75" t="e">
        <f>IF(MO36=#REF!,#REF!,"")</f>
        <v>#REF!</v>
      </c>
      <c r="MR36" s="91" t="str">
        <f>IFERROR(IF(AND(MQ36="fem",#REF!=3),#REF!,""),"")</f>
        <v/>
      </c>
      <c r="MS36" s="91" t="str">
        <f>IFERROR(IF(AND(MQ36="fem",#REF!=3),#REF!,""),"")</f>
        <v/>
      </c>
      <c r="MT36" s="91" t="str">
        <f>IFERROR(IF(AND(MQ36="fem",#REF!=3),#REF!,""),"")</f>
        <v/>
      </c>
      <c r="MU36" s="91" t="str">
        <f>IFERROR(IF(AND(MQ36="fem",#REF!=3),#REF!,""),"")</f>
        <v/>
      </c>
      <c r="MV36" s="91" t="str">
        <f>IFERROR(IF(AND(MQ36="fem",#REF!=3),#REF!,""),"")</f>
        <v/>
      </c>
      <c r="MW36" s="55" t="str">
        <f>IFERROR(RANK(MV36,MV:MV,0)+ COUNTIF($MV$15:MV35,MV36),"")</f>
        <v/>
      </c>
      <c r="MY36" s="91" t="str">
        <f>IFERROR(IF(AND(#REF!="mas",#REF!=3,#REF!="juvenis"),#REF!,""),"")</f>
        <v/>
      </c>
      <c r="MZ36" s="75" t="e">
        <f>IF(MY36=#REF!,#REF!,"")</f>
        <v>#REF!</v>
      </c>
      <c r="NA36" s="75" t="e">
        <f>IF(MY36=#REF!,#REF!,"")</f>
        <v>#REF!</v>
      </c>
      <c r="NB36" s="91" t="str">
        <f>IFERROR(IF(AND(NA36="mas",#REF!=3),#REF!,""),"")</f>
        <v/>
      </c>
      <c r="NC36" s="91" t="str">
        <f>IFERROR(IF(AND(NA36="mas",#REF!=3),#REF!,""),"")</f>
        <v/>
      </c>
      <c r="ND36" s="91" t="str">
        <f>IFERROR(IF(AND(NA36="mas",#REF!=3),#REF!,""),"")</f>
        <v/>
      </c>
      <c r="NE36" s="91" t="str">
        <f>IFERROR(IF(AND(NA36="mas",#REF!=3),#REF!,""),"")</f>
        <v/>
      </c>
      <c r="NF36" s="91" t="str">
        <f>IFERROR(IF(AND(NA36="mas",#REF!=3),#REF!,""),"")</f>
        <v/>
      </c>
      <c r="NG36" s="55" t="str">
        <f>IFERROR(RANK(NF36,NF:NF,0)+ COUNTIF($NF$15:NF35,NF36),"")</f>
        <v/>
      </c>
      <c r="NI36" s="91" t="str">
        <f>IFERROR(IF(AND(#REF!="fem",#REF!=2,#REF!="juvenis"),#REF!,""),"")</f>
        <v/>
      </c>
      <c r="NJ36" s="75" t="e">
        <f>IF(NI36=#REF!,#REF!,"")</f>
        <v>#REF!</v>
      </c>
      <c r="NK36" s="75" t="e">
        <f>IF(NI36=#REF!,#REF!,"")</f>
        <v>#REF!</v>
      </c>
      <c r="NL36" s="91" t="str">
        <f>IFERROR(IF(AND(NK36="fem",#REF!=2),#REF!,""),"")</f>
        <v/>
      </c>
      <c r="NM36" s="91" t="str">
        <f>IFERROR(IF(AND(NK36="fem",#REF!=2),#REF!,""),"")</f>
        <v/>
      </c>
      <c r="NN36" s="91" t="str">
        <f>IFERROR(IF(AND(NK36="fem",#REF!=2),#REF!,""),"")</f>
        <v/>
      </c>
      <c r="NO36" s="91" t="str">
        <f>IFERROR(IF(AND(NK36="fem",#REF!=2),#REF!,""),"")</f>
        <v/>
      </c>
      <c r="NP36" s="91" t="str">
        <f>IFERROR(IF(AND(NK36="fem",#REF!=2),#REF!,""),"")</f>
        <v/>
      </c>
      <c r="NQ36" s="77" t="str">
        <f>IFERROR(RANK(NP36,NP:NP,0)+ COUNTIF($NP$15:NP35,NP36),"")</f>
        <v/>
      </c>
      <c r="NS36" s="91" t="str">
        <f>IFERROR(IF(AND(#REF!="mas",#REF!=2,#REF!="juvenis"),#REF!,""),"")</f>
        <v/>
      </c>
      <c r="NT36" s="75" t="e">
        <f>IF(NS36=#REF!,#REF!,"")</f>
        <v>#REF!</v>
      </c>
      <c r="NU36" s="75" t="e">
        <f>IF(NS36=#REF!,#REF!,"")</f>
        <v>#REF!</v>
      </c>
      <c r="NV36" s="91" t="str">
        <f>IFERROR(IF(AND(NU36="mas",#REF!=2),#REF!,""),"")</f>
        <v/>
      </c>
      <c r="NW36" s="91" t="str">
        <f>IFERROR(IF(AND(NU36="mas",#REF!=2),#REF!,""),"")</f>
        <v/>
      </c>
      <c r="NX36" s="91" t="str">
        <f>IFERROR(IF(AND(NU36="mas",#REF!=2),#REF!,""),"")</f>
        <v/>
      </c>
      <c r="NY36" s="91" t="str">
        <f>IFERROR(IF(AND(NU36="mas",#REF!=2),#REF!,""),"")</f>
        <v/>
      </c>
      <c r="NZ36" s="91" t="str">
        <f>IFERROR(IF(AND(NU36="mas",#REF!=2),#REF!,""),"")</f>
        <v/>
      </c>
      <c r="OA36" s="55" t="str">
        <f>IFERROR(RANK(NZ36,NZ:NZ,0)+ COUNTIF($NZ$15:NZ35,NZ36),"")</f>
        <v/>
      </c>
      <c r="OC36" s="91" t="str">
        <f>IFERROR(IF(AND(#REF!="fem",#REF!=2,#REF!="juniores"),#REF!,""),"")</f>
        <v/>
      </c>
      <c r="OD36" s="75" t="e">
        <f>IF(OC36=#REF!,#REF!,"")</f>
        <v>#REF!</v>
      </c>
      <c r="OE36" s="75" t="e">
        <f>IF(OC36=#REF!,#REF!,"")</f>
        <v>#REF!</v>
      </c>
      <c r="OF36" s="91" t="str">
        <f>IFERROR(IF(AND(OE36="fem",#REF!=2),#REF!,""),"")</f>
        <v/>
      </c>
      <c r="OG36" s="91" t="str">
        <f>IFERROR(IF(AND(OE36="fem",#REF!=2),#REF!,""),"")</f>
        <v/>
      </c>
      <c r="OH36" s="91" t="str">
        <f>IFERROR(IF(AND(OE36="fem",#REF!=2),#REF!,""),"")</f>
        <v/>
      </c>
      <c r="OI36" s="91" t="str">
        <f>IFERROR(IF(AND(OE36="fem",#REF!=2),#REF!,""),"")</f>
        <v/>
      </c>
      <c r="OJ36" s="91" t="str">
        <f>IFERROR(IF(AND(OE36="fem",#REF!=2),#REF!,""),"")</f>
        <v/>
      </c>
      <c r="OK36" s="77" t="str">
        <f>IFERROR(RANK(OJ36,OJ:OJ,0)+ COUNTIF($NZ$15:OJ34,OJ36),"")</f>
        <v/>
      </c>
      <c r="OM36" s="91" t="str">
        <f>IFERROR(IF(AND(#REF!="mas",#REF!=2,#REF!="juniores"),#REF!,""),"")</f>
        <v/>
      </c>
      <c r="ON36" s="75" t="e">
        <f>IF(OM36=#REF!,#REF!,"")</f>
        <v>#REF!</v>
      </c>
      <c r="OO36" s="75" t="e">
        <f>IF(OM36=#REF!,#REF!,"")</f>
        <v>#REF!</v>
      </c>
      <c r="OP36" s="91" t="str">
        <f>IFERROR(IF(AND(OO36="mas",#REF!=2),#REF!,""),"")</f>
        <v/>
      </c>
      <c r="OQ36" s="91" t="str">
        <f>IFERROR(IF(AND(OO36="mas",#REF!=2),#REF!,""),"")</f>
        <v/>
      </c>
      <c r="OR36" s="91" t="str">
        <f>IFERROR(IF(AND(OO36="mas",#REF!=2),#REF!,""),"")</f>
        <v/>
      </c>
      <c r="OS36" s="91" t="str">
        <f>IFERROR(IF(AND(OO36="mas",#REF!=2),#REF!,""),"")</f>
        <v/>
      </c>
      <c r="OT36" s="91" t="str">
        <f>IFERROR(IF(AND(OO36="mas",#REF!=2),#REF!,""),"")</f>
        <v/>
      </c>
      <c r="OU36" s="77" t="str">
        <f>IFERROR(RANK(OT36,OT:OT,0)+ COUNTIF($NZ$15:OT34,OT36),"")</f>
        <v/>
      </c>
      <c r="OW36" s="91" t="str">
        <f>IFERROR(IF(AND(#REF!="fem",#REF!=3,#REF!="juniores"),#REF!,""),"")</f>
        <v/>
      </c>
      <c r="OX36" s="75" t="e">
        <f>IF(OW36=#REF!,#REF!,"")</f>
        <v>#REF!</v>
      </c>
      <c r="OY36" s="75" t="e">
        <f>IF(OW36=#REF!,#REF!,"")</f>
        <v>#REF!</v>
      </c>
      <c r="OZ36" s="91" t="str">
        <f>IFERROR(IF(AND(OY36="fem",#REF!=3),#REF!,""),"")</f>
        <v/>
      </c>
      <c r="PA36" s="91" t="str">
        <f>IFERROR(IF(AND(OY36="fem",#REF!=3),#REF!,""),"")</f>
        <v/>
      </c>
      <c r="PB36" s="91" t="str">
        <f>IFERROR(IF(AND(OY36="fem",#REF!=3),#REF!,""),"")</f>
        <v/>
      </c>
      <c r="PC36" s="91" t="str">
        <f>IFERROR(IF(AND(OY36="fem",#REF!=3),#REF!,""),"")</f>
        <v/>
      </c>
      <c r="PD36" s="91" t="str">
        <f>IFERROR(IF(AND(OY36="fem",#REF!=3),#REF!,""),"")</f>
        <v/>
      </c>
      <c r="PE36" s="77" t="str">
        <f>IFERROR(RANK(PD36,PD:PD,0)+ COUNTIF($NZ$15:PD34,PD36),"")</f>
        <v/>
      </c>
      <c r="PG36" s="91" t="str">
        <f>IFERROR(IF(AND(#REF!="mas",#REF!=3,#REF!="juniores"),#REF!,""),"")</f>
        <v/>
      </c>
      <c r="PH36" s="75" t="e">
        <f>IF(PG36=#REF!,#REF!,"")</f>
        <v>#REF!</v>
      </c>
      <c r="PI36" s="75" t="e">
        <f>IF(PG36=#REF!,#REF!,"")</f>
        <v>#REF!</v>
      </c>
      <c r="PJ36" s="91" t="str">
        <f>IFERROR(IF(AND(PI36="mas",#REF!=3),#REF!,""),"")</f>
        <v/>
      </c>
      <c r="PK36" s="91" t="str">
        <f>IFERROR(IF(AND(PI36="mas",#REF!=3),#REF!,""),"")</f>
        <v/>
      </c>
      <c r="PL36" s="91" t="str">
        <f>IFERROR(IF(AND(PI36="mas",#REF!=3),#REF!,""),"")</f>
        <v/>
      </c>
      <c r="PM36" s="91" t="str">
        <f>IFERROR(IF(AND(PI36="mas",#REF!=3),#REF!,""),"")</f>
        <v/>
      </c>
      <c r="PN36" s="91" t="str">
        <f>IFERROR(IF(AND(PI36="mas",#REF!=3),#REF!,""),"")</f>
        <v/>
      </c>
      <c r="PO36" s="77" t="str">
        <f>IFERROR(RANK(PN36,PN:PN,0)+ COUNTIF($NZ$15:PN34,PN36),"")</f>
        <v/>
      </c>
    </row>
    <row r="37" spans="2:431" s="73" customFormat="1" ht="18.75" customHeight="1" x14ac:dyDescent="0.3">
      <c r="B37" s="74" t="str">
        <f t="shared" si="0"/>
        <v/>
      </c>
      <c r="C37" s="74" t="str">
        <f t="shared" si="1"/>
        <v/>
      </c>
      <c r="D37" s="75" t="str">
        <f t="shared" si="2"/>
        <v/>
      </c>
      <c r="E37" s="76" t="str">
        <f t="shared" si="3"/>
        <v/>
      </c>
      <c r="F37" s="118" t="str">
        <f t="shared" si="4"/>
        <v/>
      </c>
      <c r="G37" s="118" t="str">
        <f t="shared" si="5"/>
        <v/>
      </c>
      <c r="H37" s="118" t="str">
        <f t="shared" si="6"/>
        <v/>
      </c>
      <c r="I37" s="119" t="str">
        <f t="shared" si="7"/>
        <v/>
      </c>
      <c r="J37" s="77">
        <v>21</v>
      </c>
      <c r="K37" s="78"/>
      <c r="L37" s="78"/>
      <c r="M37" s="74" t="str">
        <f t="shared" si="131"/>
        <v/>
      </c>
      <c r="N37" s="74" t="str">
        <f t="shared" si="8"/>
        <v/>
      </c>
      <c r="O37" s="75" t="str">
        <f t="shared" si="9"/>
        <v/>
      </c>
      <c r="P37" s="75" t="str">
        <f t="shared" si="10"/>
        <v/>
      </c>
      <c r="Q37" s="75" t="str">
        <f t="shared" si="155"/>
        <v/>
      </c>
      <c r="R37" s="75" t="str">
        <f t="shared" si="156"/>
        <v/>
      </c>
      <c r="S37" s="75" t="str">
        <f>IFERROR(INDEX(#REF!,MATCH($U37,$IQ$17:$IQ$72,0)),"")</f>
        <v/>
      </c>
      <c r="T37" s="75" t="str">
        <f t="shared" si="11"/>
        <v/>
      </c>
      <c r="U37" s="77">
        <v>21</v>
      </c>
      <c r="V37" s="79"/>
      <c r="X37" s="80" t="str">
        <f t="shared" si="12"/>
        <v/>
      </c>
      <c r="Y37" s="80" t="str">
        <f t="shared" si="13"/>
        <v/>
      </c>
      <c r="Z37" s="76" t="str">
        <f t="shared" si="14"/>
        <v/>
      </c>
      <c r="AA37" s="76" t="str">
        <f t="shared" si="15"/>
        <v/>
      </c>
      <c r="AB37" s="118" t="str">
        <f t="shared" si="16"/>
        <v/>
      </c>
      <c r="AC37" s="118" t="str">
        <f t="shared" si="17"/>
        <v/>
      </c>
      <c r="AD37" s="118" t="str">
        <f t="shared" si="18"/>
        <v/>
      </c>
      <c r="AE37" s="118" t="str">
        <f t="shared" si="19"/>
        <v/>
      </c>
      <c r="AF37" s="77">
        <v>21</v>
      </c>
      <c r="AG37" s="78"/>
      <c r="AH37" s="78"/>
      <c r="AI37" s="80" t="str">
        <f t="shared" si="20"/>
        <v/>
      </c>
      <c r="AJ37" s="80" t="str">
        <f t="shared" si="21"/>
        <v/>
      </c>
      <c r="AK37" s="80" t="str">
        <f t="shared" si="22"/>
        <v/>
      </c>
      <c r="AL37" s="80" t="str">
        <f t="shared" si="23"/>
        <v/>
      </c>
      <c r="AM37" s="80" t="str">
        <f t="shared" si="24"/>
        <v/>
      </c>
      <c r="AN37" s="80" t="str">
        <f t="shared" si="25"/>
        <v/>
      </c>
      <c r="AO37" s="80" t="str">
        <f t="shared" si="154"/>
        <v/>
      </c>
      <c r="AP37" s="80" t="str">
        <f t="shared" si="153"/>
        <v/>
      </c>
      <c r="AQ37" s="77">
        <v>21</v>
      </c>
      <c r="AR37" s="79"/>
      <c r="AT37" s="146" t="str">
        <f t="shared" si="132"/>
        <v/>
      </c>
      <c r="AU37" s="146" t="str">
        <f t="shared" si="133"/>
        <v/>
      </c>
      <c r="AV37" s="146" t="str">
        <f t="shared" si="134"/>
        <v/>
      </c>
      <c r="AW37" s="147" t="str">
        <f t="shared" si="135"/>
        <v/>
      </c>
      <c r="AX37" s="148" t="str">
        <f t="shared" si="136"/>
        <v/>
      </c>
      <c r="AY37" s="148" t="str">
        <f t="shared" si="137"/>
        <v/>
      </c>
      <c r="AZ37" s="148" t="str">
        <f t="shared" si="138"/>
        <v/>
      </c>
      <c r="BA37" s="148" t="str">
        <f t="shared" si="139"/>
        <v/>
      </c>
      <c r="BB37" s="149">
        <v>21</v>
      </c>
      <c r="BC37" s="78"/>
      <c r="BD37" s="78"/>
      <c r="BE37" s="80" t="str">
        <f t="shared" si="140"/>
        <v/>
      </c>
      <c r="BF37" s="80" t="str">
        <f t="shared" si="26"/>
        <v/>
      </c>
      <c r="BG37" s="80" t="str">
        <f t="shared" si="27"/>
        <v/>
      </c>
      <c r="BH37" s="80" t="str">
        <f t="shared" si="28"/>
        <v/>
      </c>
      <c r="BI37" s="80" t="str">
        <f t="shared" si="29"/>
        <v/>
      </c>
      <c r="BJ37" s="80" t="str">
        <f t="shared" si="30"/>
        <v/>
      </c>
      <c r="BK37" s="80" t="str">
        <f t="shared" si="31"/>
        <v/>
      </c>
      <c r="BL37" s="80" t="str">
        <f t="shared" si="32"/>
        <v/>
      </c>
      <c r="BM37" s="77">
        <v>21</v>
      </c>
      <c r="BN37" s="79"/>
      <c r="BP37" s="80" t="str">
        <f t="shared" si="33"/>
        <v/>
      </c>
      <c r="BQ37" s="80" t="str">
        <f t="shared" si="34"/>
        <v/>
      </c>
      <c r="BR37" s="76" t="str">
        <f t="shared" si="35"/>
        <v/>
      </c>
      <c r="BS37" s="76" t="str">
        <f t="shared" si="36"/>
        <v/>
      </c>
      <c r="BT37" s="118" t="str">
        <f t="shared" si="37"/>
        <v/>
      </c>
      <c r="BU37" s="118" t="str">
        <f t="shared" si="38"/>
        <v/>
      </c>
      <c r="BV37" s="118" t="str">
        <f t="shared" si="39"/>
        <v/>
      </c>
      <c r="BW37" s="118" t="str">
        <f t="shared" si="40"/>
        <v/>
      </c>
      <c r="BX37" s="77">
        <v>21</v>
      </c>
      <c r="BY37" s="78"/>
      <c r="BZ37" s="78"/>
      <c r="CA37" s="80" t="str">
        <f t="shared" si="41"/>
        <v/>
      </c>
      <c r="CB37" s="80" t="str">
        <f t="shared" ref="CB37:CC56" si="157">IFERROR(INDEX($KR$17:$KR$72,MATCH($U37,$KY$17:$KY$72,0)),"")</f>
        <v/>
      </c>
      <c r="CC37" s="80" t="str">
        <f t="shared" si="157"/>
        <v/>
      </c>
      <c r="CD37" s="76" t="str">
        <f t="shared" si="43"/>
        <v/>
      </c>
      <c r="CE37" s="118" t="str">
        <f t="shared" si="44"/>
        <v/>
      </c>
      <c r="CF37" s="118" t="str">
        <f t="shared" si="141"/>
        <v/>
      </c>
      <c r="CG37" s="118" t="str">
        <f t="shared" si="142"/>
        <v/>
      </c>
      <c r="CH37" s="117" t="str">
        <f t="shared" si="143"/>
        <v/>
      </c>
      <c r="CI37" s="77">
        <v>21</v>
      </c>
      <c r="CJ37" s="79"/>
      <c r="CL37" s="80" t="str">
        <f t="shared" si="45"/>
        <v/>
      </c>
      <c r="CM37" s="80" t="str">
        <f t="shared" si="46"/>
        <v/>
      </c>
      <c r="CN37" s="76" t="str">
        <f t="shared" si="47"/>
        <v/>
      </c>
      <c r="CO37" s="76" t="str">
        <f t="shared" si="48"/>
        <v/>
      </c>
      <c r="CP37" s="118" t="str">
        <f t="shared" si="49"/>
        <v/>
      </c>
      <c r="CQ37" s="118" t="str">
        <f t="shared" si="50"/>
        <v/>
      </c>
      <c r="CR37" s="118" t="str">
        <f t="shared" si="51"/>
        <v/>
      </c>
      <c r="CS37" s="118" t="str">
        <f t="shared" si="144"/>
        <v/>
      </c>
      <c r="CT37" s="77">
        <v>21</v>
      </c>
      <c r="CU37" s="78"/>
      <c r="CV37" s="78"/>
      <c r="CW37" s="80" t="str">
        <f t="shared" si="52"/>
        <v/>
      </c>
      <c r="CX37" s="80" t="str">
        <f t="shared" si="53"/>
        <v/>
      </c>
      <c r="CY37" s="76" t="str">
        <f t="shared" si="54"/>
        <v/>
      </c>
      <c r="CZ37" s="76" t="str">
        <f t="shared" si="55"/>
        <v/>
      </c>
      <c r="DA37" s="118" t="str">
        <f t="shared" si="56"/>
        <v/>
      </c>
      <c r="DB37" s="118" t="str">
        <f t="shared" si="57"/>
        <v/>
      </c>
      <c r="DC37" s="118" t="str">
        <f t="shared" si="58"/>
        <v/>
      </c>
      <c r="DD37" s="118" t="str">
        <f t="shared" si="59"/>
        <v/>
      </c>
      <c r="DE37" s="77">
        <v>21</v>
      </c>
      <c r="DF37" s="79"/>
      <c r="DH37" s="115" t="str">
        <f t="shared" si="145"/>
        <v/>
      </c>
      <c r="DI37" s="115" t="str">
        <f t="shared" si="146"/>
        <v/>
      </c>
      <c r="DJ37" s="121" t="str">
        <f t="shared" si="147"/>
        <v/>
      </c>
      <c r="DK37" s="121" t="str">
        <f t="shared" si="148"/>
        <v/>
      </c>
      <c r="DL37" s="117" t="str">
        <f t="shared" si="149"/>
        <v/>
      </c>
      <c r="DM37" s="117" t="str">
        <f t="shared" si="150"/>
        <v/>
      </c>
      <c r="DN37" s="117" t="str">
        <f t="shared" si="151"/>
        <v/>
      </c>
      <c r="DO37" s="117" t="str">
        <f t="shared" si="152"/>
        <v/>
      </c>
      <c r="DP37" s="77">
        <v>21</v>
      </c>
      <c r="DQ37" s="78"/>
      <c r="DR37" s="78"/>
      <c r="DS37" s="115" t="str">
        <f t="shared" si="60"/>
        <v/>
      </c>
      <c r="DT37" s="115" t="str">
        <f t="shared" si="61"/>
        <v/>
      </c>
      <c r="DU37" s="115" t="str">
        <f t="shared" si="62"/>
        <v/>
      </c>
      <c r="DV37" s="115" t="str">
        <f t="shared" si="63"/>
        <v/>
      </c>
      <c r="DW37" s="117" t="str">
        <f t="shared" si="64"/>
        <v/>
      </c>
      <c r="DX37" s="117" t="str">
        <f t="shared" ref="DX37:DY56" si="158">IFERROR(INDEX($MJ$17:$MJ$72,MATCH($U37,$MM$17:$MM$72,0)),"")</f>
        <v/>
      </c>
      <c r="DY37" s="117" t="str">
        <f t="shared" si="158"/>
        <v/>
      </c>
      <c r="DZ37" s="117" t="str">
        <f t="shared" si="66"/>
        <v/>
      </c>
      <c r="EA37" s="77">
        <v>21</v>
      </c>
      <c r="EB37" s="79"/>
      <c r="EC37" s="81"/>
      <c r="ED37" s="80" t="str">
        <f t="shared" si="67"/>
        <v/>
      </c>
      <c r="EE37" s="80" t="str">
        <f t="shared" si="68"/>
        <v/>
      </c>
      <c r="EF37" s="80" t="str">
        <f t="shared" si="69"/>
        <v/>
      </c>
      <c r="EG37" s="82" t="str">
        <f t="shared" si="70"/>
        <v/>
      </c>
      <c r="EH37" s="118" t="str">
        <f t="shared" si="71"/>
        <v/>
      </c>
      <c r="EI37" s="118" t="str">
        <f t="shared" si="72"/>
        <v/>
      </c>
      <c r="EJ37" s="118" t="str">
        <f t="shared" si="73"/>
        <v/>
      </c>
      <c r="EK37" s="118" t="str">
        <f t="shared" si="74"/>
        <v/>
      </c>
      <c r="EL37" s="82">
        <v>21</v>
      </c>
      <c r="EM37" s="78"/>
      <c r="EN37" s="78"/>
      <c r="EO37" s="80" t="str">
        <f t="shared" si="75"/>
        <v/>
      </c>
      <c r="EP37" s="80" t="str">
        <f t="shared" si="76"/>
        <v/>
      </c>
      <c r="EQ37" s="80" t="str">
        <f t="shared" si="77"/>
        <v/>
      </c>
      <c r="ER37" s="80" t="str">
        <f t="shared" si="78"/>
        <v/>
      </c>
      <c r="ES37" s="80" t="str">
        <f t="shared" si="79"/>
        <v/>
      </c>
      <c r="ET37" s="80" t="str">
        <f t="shared" si="80"/>
        <v/>
      </c>
      <c r="EU37" s="80" t="str">
        <f t="shared" si="81"/>
        <v/>
      </c>
      <c r="EV37" s="80" t="str">
        <f t="shared" si="82"/>
        <v/>
      </c>
      <c r="EW37" s="77">
        <v>21</v>
      </c>
      <c r="EX37" s="78"/>
      <c r="EY37" s="81"/>
      <c r="EZ37" s="80" t="str">
        <f t="shared" si="83"/>
        <v/>
      </c>
      <c r="FA37" s="80" t="str">
        <f t="shared" si="84"/>
        <v/>
      </c>
      <c r="FB37" s="76" t="str">
        <f t="shared" si="85"/>
        <v/>
      </c>
      <c r="FC37" s="76" t="str">
        <f t="shared" si="86"/>
        <v/>
      </c>
      <c r="FD37" s="118" t="str">
        <f t="shared" si="87"/>
        <v/>
      </c>
      <c r="FE37" s="118" t="str">
        <f t="shared" si="88"/>
        <v/>
      </c>
      <c r="FF37" s="118" t="str">
        <f t="shared" si="89"/>
        <v/>
      </c>
      <c r="FG37" s="118" t="str">
        <f t="shared" si="90"/>
        <v/>
      </c>
      <c r="FH37" s="82">
        <v>21</v>
      </c>
      <c r="FI37" s="78"/>
      <c r="FJ37" s="78"/>
      <c r="FK37" s="80" t="str">
        <f t="shared" si="91"/>
        <v/>
      </c>
      <c r="FL37" s="80" t="str">
        <f t="shared" si="92"/>
        <v/>
      </c>
      <c r="FM37" s="76" t="str">
        <f t="shared" si="93"/>
        <v/>
      </c>
      <c r="FN37" s="76" t="str">
        <f t="shared" si="94"/>
        <v/>
      </c>
      <c r="FO37" s="118" t="str">
        <f t="shared" si="95"/>
        <v/>
      </c>
      <c r="FP37" s="118" t="str">
        <f t="shared" si="96"/>
        <v/>
      </c>
      <c r="FQ37" s="118" t="str">
        <f t="shared" si="97"/>
        <v/>
      </c>
      <c r="FR37" s="118" t="str">
        <f t="shared" si="98"/>
        <v/>
      </c>
      <c r="FS37" s="77">
        <v>21</v>
      </c>
      <c r="FT37" s="78"/>
      <c r="FU37" s="81"/>
      <c r="FV37" s="80" t="str">
        <f t="shared" si="99"/>
        <v/>
      </c>
      <c r="FW37" s="80" t="str">
        <f t="shared" si="100"/>
        <v/>
      </c>
      <c r="FX37" s="80" t="str">
        <f t="shared" si="101"/>
        <v/>
      </c>
      <c r="FY37" s="80" t="str">
        <f t="shared" si="102"/>
        <v/>
      </c>
      <c r="FZ37" s="80" t="str">
        <f t="shared" si="103"/>
        <v/>
      </c>
      <c r="GA37" s="80" t="str">
        <f t="shared" si="104"/>
        <v/>
      </c>
      <c r="GB37" s="80" t="str">
        <f t="shared" si="105"/>
        <v/>
      </c>
      <c r="GC37" s="80" t="str">
        <f t="shared" si="106"/>
        <v/>
      </c>
      <c r="GD37" s="82">
        <v>21</v>
      </c>
      <c r="GE37" s="78"/>
      <c r="GF37" s="78"/>
      <c r="GG37" s="80" t="str">
        <f t="shared" si="107"/>
        <v/>
      </c>
      <c r="GH37" s="80" t="str">
        <f t="shared" si="108"/>
        <v/>
      </c>
      <c r="GI37" s="80" t="str">
        <f t="shared" si="109"/>
        <v/>
      </c>
      <c r="GJ37" s="80" t="str">
        <f t="shared" si="110"/>
        <v/>
      </c>
      <c r="GK37" s="80" t="str">
        <f t="shared" si="111"/>
        <v/>
      </c>
      <c r="GL37" s="80" t="str">
        <f t="shared" si="112"/>
        <v/>
      </c>
      <c r="GM37" s="80" t="str">
        <f t="shared" si="113"/>
        <v/>
      </c>
      <c r="GN37" s="80" t="str">
        <f t="shared" si="114"/>
        <v/>
      </c>
      <c r="GO37" s="77">
        <v>21</v>
      </c>
      <c r="GP37" s="78"/>
      <c r="GQ37" s="81"/>
      <c r="GR37" s="80" t="str">
        <f t="shared" si="115"/>
        <v/>
      </c>
      <c r="GS37" s="80" t="str">
        <f t="shared" si="116"/>
        <v/>
      </c>
      <c r="GT37" s="80" t="str">
        <f t="shared" si="117"/>
        <v/>
      </c>
      <c r="GU37" s="80" t="str">
        <f t="shared" si="118"/>
        <v/>
      </c>
      <c r="GV37" s="80" t="str">
        <f t="shared" si="119"/>
        <v/>
      </c>
      <c r="GW37" s="80" t="str">
        <f t="shared" si="120"/>
        <v/>
      </c>
      <c r="GX37" s="80" t="str">
        <f t="shared" si="121"/>
        <v/>
      </c>
      <c r="GY37" s="80" t="str">
        <f t="shared" si="122"/>
        <v/>
      </c>
      <c r="GZ37" s="82">
        <v>21</v>
      </c>
      <c r="HA37" s="78"/>
      <c r="HB37" s="78"/>
      <c r="HC37" s="80" t="str">
        <f t="shared" si="123"/>
        <v/>
      </c>
      <c r="HD37" s="80" t="str">
        <f t="shared" si="124"/>
        <v/>
      </c>
      <c r="HE37" s="80" t="str">
        <f t="shared" si="125"/>
        <v/>
      </c>
      <c r="HF37" s="80" t="str">
        <f t="shared" si="126"/>
        <v/>
      </c>
      <c r="HG37" s="80" t="str">
        <f t="shared" si="127"/>
        <v/>
      </c>
      <c r="HH37" s="80" t="str">
        <f t="shared" si="128"/>
        <v/>
      </c>
      <c r="HI37" s="80" t="str">
        <f t="shared" si="129"/>
        <v/>
      </c>
      <c r="HJ37" s="80" t="str">
        <f t="shared" si="130"/>
        <v/>
      </c>
      <c r="HK37" s="77">
        <v>21</v>
      </c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90"/>
      <c r="HY37" s="91" t="str">
        <f>IFERROR(IF(AND(#REF!="FEM",#REF!=1,#REF!="infantis"),#REF!,""),"")</f>
        <v/>
      </c>
      <c r="HZ37" s="75" t="e">
        <f>IF($HY37=#REF!,#REF!,"")</f>
        <v>#REF!</v>
      </c>
      <c r="IA37" s="75" t="e">
        <f>IF($HY37=#REF!,#REF!,"")</f>
        <v>#REF!</v>
      </c>
      <c r="IB37" s="75" t="e">
        <f>IF($IA37=#REF!,#REF!,"")</f>
        <v>#REF!</v>
      </c>
      <c r="IC37" s="91" t="str">
        <f>IFERROR(IF(AND($IA37="fem",#REF!=1,#REF!="infantis"),#REF!,""),"")</f>
        <v/>
      </c>
      <c r="ID37" s="91" t="str">
        <f>IFERROR(IF(AND($IA37="fem",#REF!=1,#REF!="infantis"),#REF!,""),"")</f>
        <v/>
      </c>
      <c r="IE37" s="91" t="str">
        <f>IFERROR(IF(AND($IA37="fem",#REF!=1,#REF!="infantis"),#REF!,""),"")</f>
        <v/>
      </c>
      <c r="IF37" s="75" t="e">
        <f>IF($IB37=#REF!,#REF!,"")</f>
        <v>#REF!</v>
      </c>
      <c r="IG37" s="55" t="str">
        <f>IFERROR(RANK(IF37,IF:IF,0)+ COUNTIF($IF$15:IF36,IF37),"")</f>
        <v/>
      </c>
      <c r="II37" s="91" t="str">
        <f>IFERROR(IF(AND(#REF!="mas",#REF!=1,#REF!="infantis"),#REF!,""),"")</f>
        <v/>
      </c>
      <c r="IJ37" s="75" t="e">
        <f>IF($II37=#REF!,#REF!,"")</f>
        <v>#REF!</v>
      </c>
      <c r="IK37" s="75" t="e">
        <f>IF($II37=#REF!,#REF!,"")</f>
        <v>#REF!</v>
      </c>
      <c r="IL37" s="91" t="str">
        <f>IFERROR(IF(AND($IK37="mas",#REF!=1),#REF!,""),"")</f>
        <v/>
      </c>
      <c r="IM37" s="91" t="str">
        <f>IFERROR(IF(AND($IK37="mas",#REF!=1,#REF!="infantis"),#REF!,""),"")</f>
        <v/>
      </c>
      <c r="IN37" s="91" t="str">
        <f>IFERROR(IF(AND($IK37="mas",#REF!=1,#REF!="infantis"),#REF!,""),"")</f>
        <v/>
      </c>
      <c r="IO37" s="91" t="str">
        <f>IFERROR(IF(AND($IK37="mas",#REF!=1,#REF!="infantis"),#REF!,""),"")</f>
        <v/>
      </c>
      <c r="IP37" s="91" t="str">
        <f>IFERROR(IF(AND($IK37="mas",#REF!=1),#REF!,""),"")</f>
        <v/>
      </c>
      <c r="IQ37" s="55" t="str">
        <f>IFERROR(RANK(IP37,IP:IP,0)+ COUNTIF($IQ$11:IQ32,IP37),"")</f>
        <v/>
      </c>
      <c r="IS37" s="91" t="str">
        <f>IFERROR(IF(AND(#REF!="FEM",#REF!=2,#REF!="infantis"),#REF!,""),"")</f>
        <v/>
      </c>
      <c r="IT37" s="75" t="e">
        <f>IF(IS37=#REF!,#REF!,"")</f>
        <v>#REF!</v>
      </c>
      <c r="IU37" s="75" t="e">
        <f>IF(IS37=#REF!,#REF!,"")</f>
        <v>#REF!</v>
      </c>
      <c r="IV37" s="91" t="str">
        <f>IFERROR(IF(AND(IU37="fem",#REF!=2),#REF!,""),"")</f>
        <v/>
      </c>
      <c r="IW37" s="91" t="str">
        <f>IFERROR(IF(AND(IU37="fem",#REF!=2),#REF!,""),"")</f>
        <v/>
      </c>
      <c r="IX37" s="91" t="str">
        <f>IFERROR(IF(AND(IU37="fem",#REF!=2),#REF!,""),"")</f>
        <v/>
      </c>
      <c r="IY37" s="91" t="str">
        <f>IFERROR(IF(AND(IU37="fem",#REF!=2),#REF!,""),"")</f>
        <v/>
      </c>
      <c r="IZ37" s="91" t="str">
        <f>IFERROR(IF(AND(IU37="fem",#REF!=2),#REF!,""),"")</f>
        <v/>
      </c>
      <c r="JA37" s="77" t="str">
        <f>IFERROR(RANK(IZ37,IZ:IZ,0)+ COUNTIF($IZ$15:$IZ36,IZ37),"")</f>
        <v/>
      </c>
      <c r="JC37" s="91" t="str">
        <f>IFERROR(IF(AND(#REF!="mas",#REF!=2,#REF!="infantis"),#REF!,""),"")</f>
        <v/>
      </c>
      <c r="JD37" s="75" t="e">
        <f>IF(JC37=#REF!,#REF!,"")</f>
        <v>#REF!</v>
      </c>
      <c r="JE37" s="75" t="e">
        <f>IF(JC37=#REF!,#REF!,"")</f>
        <v>#REF!</v>
      </c>
      <c r="JF37" s="91" t="str">
        <f>IFERROR(IF(AND(JE37="mas",#REF!=2),#REF!,""),"")</f>
        <v/>
      </c>
      <c r="JG37" s="91" t="str">
        <f>IFERROR(IF(AND(JE37="mas",#REF!=2),#REF!,""),"")</f>
        <v/>
      </c>
      <c r="JH37" s="91" t="str">
        <f>IFERROR(IF(AND(JE37="mas",#REF!=2),#REF!,""),"")</f>
        <v/>
      </c>
      <c r="JI37" s="91" t="str">
        <f>IFERROR(IF(AND(JE37="mas",#REF!=2),#REF!,""),"")</f>
        <v/>
      </c>
      <c r="JJ37" s="91" t="str">
        <f>IFERROR(IF(AND(JE37="mas",#REF!=2),#REF!,""),"")</f>
        <v/>
      </c>
      <c r="JK37" s="77" t="str">
        <f>IFERROR(RANK(JJ37,JJ:JJ,0)+ COUNTIF($JJ$15:$JJ36,JJ37),"")</f>
        <v/>
      </c>
      <c r="JM37" s="53" t="str">
        <f>IFERROR(IF(AND(#REF!="fem",#REF!=3,#REF!="infantis"),#REF!,""),"")</f>
        <v/>
      </c>
      <c r="JN37" s="75" t="e">
        <f>IF($JM37=#REF!,#REF!,"")</f>
        <v>#REF!</v>
      </c>
      <c r="JO37" s="75" t="e">
        <f>IF($JM37=#REF!,#REF!,"")</f>
        <v>#REF!</v>
      </c>
      <c r="JP37" s="75" t="e">
        <f>IF($JO37=#REF!,#REF!,"")</f>
        <v>#REF!</v>
      </c>
      <c r="JQ37" s="75" t="e">
        <f>IF($JP37=#REF!,#REF!,"")</f>
        <v>#REF!</v>
      </c>
      <c r="JR37" s="75" t="e">
        <f>IF($JP37=#REF!,#REF!,"")</f>
        <v>#REF!</v>
      </c>
      <c r="JS37" s="75" t="e">
        <f>IF($JP37=#REF!,#REF!,"")</f>
        <v>#REF!</v>
      </c>
      <c r="JT37" s="75" t="e">
        <f>IF($JP37=#REF!,#REF!,"")</f>
        <v>#REF!</v>
      </c>
      <c r="JU37" s="55" t="str">
        <f>IFERROR(RANK(JT37,JT:JT,0)+ COUNTIF($JT$15:JT36,JT37),"")</f>
        <v/>
      </c>
      <c r="JW37" s="53" t="str">
        <f>IFERROR(IF(AND(#REF!="mas",#REF!=3,#REF!="infantis"),#REF!,""),"")</f>
        <v/>
      </c>
      <c r="JX37" s="54" t="e">
        <f>IF($JW37=#REF!,#REF!,"")</f>
        <v>#REF!</v>
      </c>
      <c r="JY37" s="54" t="e">
        <f>IF($JW37=#REF!,#REF!,"")</f>
        <v>#REF!</v>
      </c>
      <c r="JZ37" s="54" t="e">
        <f>IF($JY37=#REF!,#REF!,"")</f>
        <v>#REF!</v>
      </c>
      <c r="KA37" s="54" t="e">
        <f>IF($JZ37=#REF!,#REF!,"")</f>
        <v>#REF!</v>
      </c>
      <c r="KB37" s="54" t="e">
        <f>IF($JZ37=#REF!,#REF!,"")</f>
        <v>#REF!</v>
      </c>
      <c r="KC37" s="54" t="e">
        <f>IF($JZ37=#REF!,#REF!,"")</f>
        <v>#REF!</v>
      </c>
      <c r="KD37" s="54" t="e">
        <f>IF($JZ37=#REF!,#REF!,"")</f>
        <v>#REF!</v>
      </c>
      <c r="KE37" s="55" t="str">
        <f>IFERROR(RANK(KD37,KD:KD,0)+ COUNTIF($KD$15:KD36,KD37),"")</f>
        <v/>
      </c>
      <c r="KG37" s="91" t="str">
        <f>IFERROR(IF(AND(#REF!="fem",#REF!=1,#REF!="iniciados"),#REF!,""),"")</f>
        <v/>
      </c>
      <c r="KH37" s="75" t="e">
        <f>IF(KG37=#REF!,#REF!,"")</f>
        <v>#REF!</v>
      </c>
      <c r="KI37" s="75" t="e">
        <f>IF(KG37=#REF!,#REF!,"")</f>
        <v>#REF!</v>
      </c>
      <c r="KJ37" s="91" t="str">
        <f>IFERROR(IF(AND(KI37="fem",#REF!=1),#REF!,""),"")</f>
        <v/>
      </c>
      <c r="KK37" s="91" t="str">
        <f>IFERROR(IF(AND(KI37="fem",#REF!=1),#REF!,""),"")</f>
        <v/>
      </c>
      <c r="KL37" s="91" t="str">
        <f>IFERROR(IF(AND(KI37="fem",#REF!=1),#REF!,""),"")</f>
        <v/>
      </c>
      <c r="KM37" s="91" t="str">
        <f>IFERROR(IF(AND(KI37="fem",#REF!=1),#REF!,""),"")</f>
        <v/>
      </c>
      <c r="KN37" s="91" t="str">
        <f>IFERROR(IF(AND(KI37="fem",#REF!=1),#REF!,""),"")</f>
        <v/>
      </c>
      <c r="KO37" s="77" t="str">
        <f>IFERROR(RANK(KN37,KN:KN,0)+ COUNTIF($KN$15:KN36,KN37),"")</f>
        <v/>
      </c>
      <c r="KQ37" s="91" t="str">
        <f>IFERROR(IF(AND(#REF!="mas",#REF!=1,#REF!="iniciados"),#REF!,""),"")</f>
        <v/>
      </c>
      <c r="KR37" s="75" t="e">
        <f>IF(KQ37=#REF!,#REF!,"")</f>
        <v>#REF!</v>
      </c>
      <c r="KS37" s="75" t="e">
        <f>IF(KQ37=#REF!,#REF!,"")</f>
        <v>#REF!</v>
      </c>
      <c r="KT37" s="91" t="str">
        <f>IFERROR(IF(AND(KS37="mas",#REF!=1),#REF!,""),"")</f>
        <v/>
      </c>
      <c r="KU37" s="91" t="str">
        <f>IFERROR(IF(AND(KS37="mas",#REF!=1),#REF!,""),"")</f>
        <v/>
      </c>
      <c r="KV37" s="91" t="str">
        <f>IFERROR(IF(AND(KS37="mas",#REF!=1),#REF!,""),"")</f>
        <v/>
      </c>
      <c r="KW37" s="91" t="str">
        <f>IFERROR(IF(AND(KS37="mas",#REF!=1),#REF!,""),"")</f>
        <v/>
      </c>
      <c r="KX37" s="91" t="str">
        <f>IFERROR(IF(AND(KS37="mas",#REF!=1),#REF!,""),"")</f>
        <v/>
      </c>
      <c r="KY37" s="77" t="str">
        <f>IFERROR(RANK(KX37,KX:KX,0)+ COUNTIF($KX$15:KX36,KX37),"")</f>
        <v/>
      </c>
      <c r="LA37" s="91" t="str">
        <f>IFERROR(IF(AND(#REF!="fem",#REF!=2,#REF!="iniciados"),#REF!,""),"")</f>
        <v/>
      </c>
      <c r="LB37" s="75" t="e">
        <f>IF(LA37=#REF!,#REF!,"")</f>
        <v>#REF!</v>
      </c>
      <c r="LC37" s="75" t="e">
        <f>IF(LA37=#REF!,#REF!,"")</f>
        <v>#REF!</v>
      </c>
      <c r="LD37" s="91" t="str">
        <f>IFERROR(IF(AND(LC37="fem",#REF!=2),#REF!,""),"")</f>
        <v/>
      </c>
      <c r="LE37" s="91" t="str">
        <f>IFERROR(IF(AND(LC37="fem",#REF!=2),#REF!,""),"")</f>
        <v/>
      </c>
      <c r="LF37" s="91" t="str">
        <f>IFERROR(IF(AND(LC37="fem",#REF!=2),#REF!,""),"")</f>
        <v/>
      </c>
      <c r="LG37" s="91" t="str">
        <f>IFERROR(IF(AND(LC37="fem",#REF!=2),#REF!,""),"")</f>
        <v/>
      </c>
      <c r="LH37" s="91" t="str">
        <f>IFERROR(IF(AND(LC37="fem",#REF!=2),#REF!,""),"")</f>
        <v/>
      </c>
      <c r="LI37" s="77" t="str">
        <f>IFERROR(RANK(LH37,LH:LH,0)+ COUNTIF($KX$15:LH36,LH37),"")</f>
        <v/>
      </c>
      <c r="LK37" s="91" t="str">
        <f>IFERROR(IF(AND(#REF!="mas",#REF!=2,#REF!="iniciados"),#REF!,""),"")</f>
        <v/>
      </c>
      <c r="LL37" s="75" t="e">
        <f>IF(LK37=#REF!,#REF!,"")</f>
        <v>#REF!</v>
      </c>
      <c r="LM37" s="75" t="e">
        <f>IF(LK37=#REF!,#REF!,"")</f>
        <v>#REF!</v>
      </c>
      <c r="LN37" s="91" t="str">
        <f>IFERROR(IF(AND(LM37="mas",#REF!=2),#REF!,""),"")</f>
        <v/>
      </c>
      <c r="LO37" s="91" t="str">
        <f>IFERROR(IF(AND(LM37="mas",#REF!=2),#REF!,""),"")</f>
        <v/>
      </c>
      <c r="LP37" s="91" t="str">
        <f>IFERROR(IF(AND(LM37="mas",#REF!=2),#REF!,""),"")</f>
        <v/>
      </c>
      <c r="LQ37" s="91" t="str">
        <f>IFERROR(IF(AND(LM37="mas",#REF!=2),#REF!,""),"")</f>
        <v/>
      </c>
      <c r="LR37" s="91" t="str">
        <f>IFERROR(IF(AND(LM37="mas",#REF!=2),#REF!,""),"")</f>
        <v/>
      </c>
      <c r="LS37" s="77" t="str">
        <f>IFERROR(RANK(LR37,LR:LR,0)+ COUNTIF($LR$15:LR35,LR37),"")</f>
        <v/>
      </c>
      <c r="LU37" s="53" t="str">
        <f>IFERROR(IF(AND(#REF!="fem",#REF!=3,#REF!="iniciados"),#REF!,""),"")</f>
        <v/>
      </c>
      <c r="LV37" s="75" t="e">
        <f>IF(LU37=#REF!,#REF!,"")</f>
        <v>#REF!</v>
      </c>
      <c r="LW37" s="75" t="e">
        <f>IF(LU37=#REF!,#REF!,"")</f>
        <v>#REF!</v>
      </c>
      <c r="LX37" s="53" t="str">
        <f>IFERROR(IF(AND(LW37="fem",#REF!=3),#REF!,""),"")</f>
        <v/>
      </c>
      <c r="LY37" s="91" t="str">
        <f>IFERROR(IF(AND(LW37="fem",#REF!=3),#REF!,""),"")</f>
        <v/>
      </c>
      <c r="LZ37" s="91" t="str">
        <f>IFERROR(IF(AND(LW37="fem",#REF!=3),#REF!,""),"")</f>
        <v/>
      </c>
      <c r="MA37" s="91" t="str">
        <f>IFERROR(IF(AND(LW37="fem",#REF!=3),#REF!,""),"")</f>
        <v/>
      </c>
      <c r="MB37" s="91" t="str">
        <f>IFERROR(IF(AND(LW37="fem",#REF!=3),#REF!,""),"")</f>
        <v/>
      </c>
      <c r="MC37" s="55" t="str">
        <f>IFERROR(RANK(MB37,MB:MB,0)+ COUNTIF($MB$15:MB36,MB37),"")</f>
        <v/>
      </c>
      <c r="ME37" s="91" t="str">
        <f>IFERROR(IF(AND(#REF!="mas",#REF!=3,#REF!="iniciados"),#REF!,""),"")</f>
        <v/>
      </c>
      <c r="MF37" s="75" t="e">
        <f>IF(ME37=#REF!,#REF!,"")</f>
        <v>#REF!</v>
      </c>
      <c r="MG37" s="75" t="e">
        <f>IF(ME37=#REF!,#REF!,"")</f>
        <v>#REF!</v>
      </c>
      <c r="MH37" s="91" t="str">
        <f>IFERROR(IF(AND(MG37="mas",#REF!=3),#REF!,""),"")</f>
        <v/>
      </c>
      <c r="MI37" s="91" t="str">
        <f>IFERROR(IF(AND(MG37="mas",#REF!=3),#REF!,""),"")</f>
        <v/>
      </c>
      <c r="MJ37" s="91" t="str">
        <f>IFERROR(IF(AND(MG37="mas",#REF!=3),#REF!,""),"")</f>
        <v/>
      </c>
      <c r="MK37" s="91" t="str">
        <f>IFERROR(IF(AND(MG37="mas",#REF!=3),#REF!,""),"")</f>
        <v/>
      </c>
      <c r="ML37" s="91" t="str">
        <f>IFERROR(IF(AND(MG37="mas",#REF!=3),#REF!,""),"")</f>
        <v/>
      </c>
      <c r="MM37" s="55" t="str">
        <f>IFERROR(RANK(ML37,ML:ML,0)+ COUNTIF($ML$15:ML36,ML37),"")</f>
        <v/>
      </c>
      <c r="MO37" s="91" t="str">
        <f>IFERROR(IF(AND(#REF!="fem",#REF!=3,#REF!="juvenis"),#REF!,""),"")</f>
        <v/>
      </c>
      <c r="MP37" s="75" t="e">
        <f>IF(MO37=#REF!,#REF!,"")</f>
        <v>#REF!</v>
      </c>
      <c r="MQ37" s="75" t="e">
        <f>IF(MO37=#REF!,#REF!,"")</f>
        <v>#REF!</v>
      </c>
      <c r="MR37" s="91" t="str">
        <f>IFERROR(IF(AND(MQ37="fem",#REF!=3),#REF!,""),"")</f>
        <v/>
      </c>
      <c r="MS37" s="91" t="str">
        <f>IFERROR(IF(AND(MQ37="fem",#REF!=3),#REF!,""),"")</f>
        <v/>
      </c>
      <c r="MT37" s="91" t="str">
        <f>IFERROR(IF(AND(MQ37="fem",#REF!=3),#REF!,""),"")</f>
        <v/>
      </c>
      <c r="MU37" s="91" t="str">
        <f>IFERROR(IF(AND(MQ37="fem",#REF!=3),#REF!,""),"")</f>
        <v/>
      </c>
      <c r="MV37" s="91" t="str">
        <f>IFERROR(IF(AND(MQ37="fem",#REF!=3),#REF!,""),"")</f>
        <v/>
      </c>
      <c r="MW37" s="55" t="str">
        <f>IFERROR(RANK(MV37,MV:MV,0)+ COUNTIF($MV$15:MV36,MV37),"")</f>
        <v/>
      </c>
      <c r="MY37" s="91" t="str">
        <f>IFERROR(IF(AND(#REF!="mas",#REF!=3,#REF!="juvenis"),#REF!,""),"")</f>
        <v/>
      </c>
      <c r="MZ37" s="75" t="e">
        <f>IF(MY37=#REF!,#REF!,"")</f>
        <v>#REF!</v>
      </c>
      <c r="NA37" s="75" t="e">
        <f>IF(MY37=#REF!,#REF!,"")</f>
        <v>#REF!</v>
      </c>
      <c r="NB37" s="91" t="str">
        <f>IFERROR(IF(AND(NA37="mas",#REF!=3),#REF!,""),"")</f>
        <v/>
      </c>
      <c r="NC37" s="91" t="str">
        <f>IFERROR(IF(AND(NA37="mas",#REF!=3),#REF!,""),"")</f>
        <v/>
      </c>
      <c r="ND37" s="91" t="str">
        <f>IFERROR(IF(AND(NA37="mas",#REF!=3),#REF!,""),"")</f>
        <v/>
      </c>
      <c r="NE37" s="91" t="str">
        <f>IFERROR(IF(AND(NA37="mas",#REF!=3),#REF!,""),"")</f>
        <v/>
      </c>
      <c r="NF37" s="91" t="str">
        <f>IFERROR(IF(AND(NA37="mas",#REF!=3),#REF!,""),"")</f>
        <v/>
      </c>
      <c r="NG37" s="55" t="str">
        <f>IFERROR(RANK(NF37,NF:NF,0)+ COUNTIF($NF$15:NF36,NF37),"")</f>
        <v/>
      </c>
      <c r="NI37" s="91" t="str">
        <f>IFERROR(IF(AND(#REF!="fem",#REF!=2,#REF!="juvenis"),#REF!,""),"")</f>
        <v/>
      </c>
      <c r="NJ37" s="75" t="e">
        <f>IF(NI37=#REF!,#REF!,"")</f>
        <v>#REF!</v>
      </c>
      <c r="NK37" s="75" t="e">
        <f>IF(NI37=#REF!,#REF!,"")</f>
        <v>#REF!</v>
      </c>
      <c r="NL37" s="91" t="str">
        <f>IFERROR(IF(AND(NK37="fem",#REF!=2),#REF!,""),"")</f>
        <v/>
      </c>
      <c r="NM37" s="91" t="str">
        <f>IFERROR(IF(AND(NK37="fem",#REF!=2),#REF!,""),"")</f>
        <v/>
      </c>
      <c r="NN37" s="91" t="str">
        <f>IFERROR(IF(AND(NK37="fem",#REF!=2),#REF!,""),"")</f>
        <v/>
      </c>
      <c r="NO37" s="91" t="str">
        <f>IFERROR(IF(AND(NK37="fem",#REF!=2),#REF!,""),"")</f>
        <v/>
      </c>
      <c r="NP37" s="91" t="str">
        <f>IFERROR(IF(AND(NK37="fem",#REF!=2),#REF!,""),"")</f>
        <v/>
      </c>
      <c r="NQ37" s="77" t="str">
        <f>IFERROR(RANK(NP37,NP:NP,0)+ COUNTIF($NP$15:NP36,NP37),"")</f>
        <v/>
      </c>
      <c r="NS37" s="91" t="str">
        <f>IFERROR(IF(AND(#REF!="mas",#REF!=2,#REF!="juvenis"),#REF!,""),"")</f>
        <v/>
      </c>
      <c r="NT37" s="75" t="e">
        <f>IF(NS37=#REF!,#REF!,"")</f>
        <v>#REF!</v>
      </c>
      <c r="NU37" s="75" t="e">
        <f>IF(NS37=#REF!,#REF!,"")</f>
        <v>#REF!</v>
      </c>
      <c r="NV37" s="91" t="str">
        <f>IFERROR(IF(AND(NU37="mas",#REF!=2),#REF!,""),"")</f>
        <v/>
      </c>
      <c r="NW37" s="91" t="str">
        <f>IFERROR(IF(AND(NU37="mas",#REF!=2),#REF!,""),"")</f>
        <v/>
      </c>
      <c r="NX37" s="91" t="str">
        <f>IFERROR(IF(AND(NU37="mas",#REF!=2),#REF!,""),"")</f>
        <v/>
      </c>
      <c r="NY37" s="91" t="str">
        <f>IFERROR(IF(AND(NU37="mas",#REF!=2),#REF!,""),"")</f>
        <v/>
      </c>
      <c r="NZ37" s="91" t="str">
        <f>IFERROR(IF(AND(NU37="mas",#REF!=2),#REF!,""),"")</f>
        <v/>
      </c>
      <c r="OA37" s="55" t="str">
        <f>IFERROR(RANK(NZ37,NZ:NZ,0)+ COUNTIF($NZ$15:NZ36,NZ37),"")</f>
        <v/>
      </c>
      <c r="OC37" s="91" t="str">
        <f>IFERROR(IF(AND(#REF!="fem",#REF!=2,#REF!="juniores"),#REF!,""),"")</f>
        <v/>
      </c>
      <c r="OD37" s="75" t="e">
        <f>IF(OC37=#REF!,#REF!,"")</f>
        <v>#REF!</v>
      </c>
      <c r="OE37" s="75" t="e">
        <f>IF(OC37=#REF!,#REF!,"")</f>
        <v>#REF!</v>
      </c>
      <c r="OF37" s="91" t="str">
        <f>IFERROR(IF(AND(OE37="fem",#REF!=2),#REF!,""),"")</f>
        <v/>
      </c>
      <c r="OG37" s="91" t="str">
        <f>IFERROR(IF(AND(OE37="fem",#REF!=2),#REF!,""),"")</f>
        <v/>
      </c>
      <c r="OH37" s="91" t="str">
        <f>IFERROR(IF(AND(OE37="fem",#REF!=2),#REF!,""),"")</f>
        <v/>
      </c>
      <c r="OI37" s="91" t="str">
        <f>IFERROR(IF(AND(OE37="fem",#REF!=2),#REF!,""),"")</f>
        <v/>
      </c>
      <c r="OJ37" s="91" t="str">
        <f>IFERROR(IF(AND(OE37="fem",#REF!=2),#REF!,""),"")</f>
        <v/>
      </c>
      <c r="OK37" s="77" t="str">
        <f>IFERROR(RANK(OJ37,OJ:OJ,0)+ COUNTIF($NZ$15:OJ35,OJ37),"")</f>
        <v/>
      </c>
      <c r="OM37" s="91" t="str">
        <f>IFERROR(IF(AND(#REF!="mas",#REF!=2,#REF!="juniores"),#REF!,""),"")</f>
        <v/>
      </c>
      <c r="ON37" s="75" t="e">
        <f>IF(OM37=#REF!,#REF!,"")</f>
        <v>#REF!</v>
      </c>
      <c r="OO37" s="75" t="e">
        <f>IF(OM37=#REF!,#REF!,"")</f>
        <v>#REF!</v>
      </c>
      <c r="OP37" s="91" t="str">
        <f>IFERROR(IF(AND(OO37="mas",#REF!=2),#REF!,""),"")</f>
        <v/>
      </c>
      <c r="OQ37" s="91" t="str">
        <f>IFERROR(IF(AND(OO37="mas",#REF!=2),#REF!,""),"")</f>
        <v/>
      </c>
      <c r="OR37" s="91" t="str">
        <f>IFERROR(IF(AND(OO37="mas",#REF!=2),#REF!,""),"")</f>
        <v/>
      </c>
      <c r="OS37" s="91" t="str">
        <f>IFERROR(IF(AND(OO37="mas",#REF!=2),#REF!,""),"")</f>
        <v/>
      </c>
      <c r="OT37" s="91" t="str">
        <f>IFERROR(IF(AND(OO37="mas",#REF!=2),#REF!,""),"")</f>
        <v/>
      </c>
      <c r="OU37" s="77" t="str">
        <f>IFERROR(RANK(OT37,OT:OT,0)+ COUNTIF($NZ$15:OT35,OT37),"")</f>
        <v/>
      </c>
      <c r="OW37" s="91" t="str">
        <f>IFERROR(IF(AND(#REF!="fem",#REF!=3,#REF!="juniores"),#REF!,""),"")</f>
        <v/>
      </c>
      <c r="OX37" s="75" t="e">
        <f>IF(OW37=#REF!,#REF!,"")</f>
        <v>#REF!</v>
      </c>
      <c r="OY37" s="75" t="e">
        <f>IF(OW37=#REF!,#REF!,"")</f>
        <v>#REF!</v>
      </c>
      <c r="OZ37" s="91" t="str">
        <f>IFERROR(IF(AND(OY37="fem",#REF!=3),#REF!,""),"")</f>
        <v/>
      </c>
      <c r="PA37" s="91" t="str">
        <f>IFERROR(IF(AND(OY37="fem",#REF!=3),#REF!,""),"")</f>
        <v/>
      </c>
      <c r="PB37" s="91" t="str">
        <f>IFERROR(IF(AND(OY37="fem",#REF!=3),#REF!,""),"")</f>
        <v/>
      </c>
      <c r="PC37" s="91" t="str">
        <f>IFERROR(IF(AND(OY37="fem",#REF!=3),#REF!,""),"")</f>
        <v/>
      </c>
      <c r="PD37" s="91" t="str">
        <f>IFERROR(IF(AND(OY37="fem",#REF!=3),#REF!,""),"")</f>
        <v/>
      </c>
      <c r="PE37" s="77" t="str">
        <f>IFERROR(RANK(PD37,PD:PD,0)+ COUNTIF($NZ$15:PD35,PD37),"")</f>
        <v/>
      </c>
      <c r="PG37" s="91" t="str">
        <f>IFERROR(IF(AND(#REF!="mas",#REF!=3,#REF!="juniores"),#REF!,""),"")</f>
        <v/>
      </c>
      <c r="PH37" s="75" t="e">
        <f>IF(PG37=#REF!,#REF!,"")</f>
        <v>#REF!</v>
      </c>
      <c r="PI37" s="75" t="e">
        <f>IF(PG37=#REF!,#REF!,"")</f>
        <v>#REF!</v>
      </c>
      <c r="PJ37" s="91" t="str">
        <f>IFERROR(IF(AND(PI37="mas",#REF!=3),#REF!,""),"")</f>
        <v/>
      </c>
      <c r="PK37" s="91" t="str">
        <f>IFERROR(IF(AND(PI37="mas",#REF!=3),#REF!,""),"")</f>
        <v/>
      </c>
      <c r="PL37" s="91" t="str">
        <f>IFERROR(IF(AND(PI37="mas",#REF!=3),#REF!,""),"")</f>
        <v/>
      </c>
      <c r="PM37" s="91" t="str">
        <f>IFERROR(IF(AND(PI37="mas",#REF!=3),#REF!,""),"")</f>
        <v/>
      </c>
      <c r="PN37" s="91" t="str">
        <f>IFERROR(IF(AND(PI37="mas",#REF!=3),#REF!,""),"")</f>
        <v/>
      </c>
      <c r="PO37" s="77" t="str">
        <f>IFERROR(RANK(PN37,PN:PN,0)+ COUNTIF($NZ$15:PN35,PN37),"")</f>
        <v/>
      </c>
    </row>
    <row r="38" spans="2:431" s="73" customFormat="1" ht="18.75" customHeight="1" x14ac:dyDescent="0.3">
      <c r="B38" s="74" t="str">
        <f t="shared" si="0"/>
        <v/>
      </c>
      <c r="C38" s="74" t="str">
        <f t="shared" si="1"/>
        <v/>
      </c>
      <c r="D38" s="75" t="str">
        <f t="shared" si="2"/>
        <v/>
      </c>
      <c r="E38" s="76" t="str">
        <f t="shared" si="3"/>
        <v/>
      </c>
      <c r="F38" s="118" t="str">
        <f t="shared" si="4"/>
        <v/>
      </c>
      <c r="G38" s="118" t="str">
        <f t="shared" si="5"/>
        <v/>
      </c>
      <c r="H38" s="118" t="str">
        <f t="shared" si="6"/>
        <v/>
      </c>
      <c r="I38" s="119" t="str">
        <f t="shared" si="7"/>
        <v/>
      </c>
      <c r="J38" s="77">
        <v>22</v>
      </c>
      <c r="K38" s="78"/>
      <c r="L38" s="78"/>
      <c r="M38" s="74" t="str">
        <f t="shared" si="131"/>
        <v/>
      </c>
      <c r="N38" s="74" t="str">
        <f t="shared" si="8"/>
        <v/>
      </c>
      <c r="O38" s="75" t="str">
        <f t="shared" si="9"/>
        <v/>
      </c>
      <c r="P38" s="75" t="str">
        <f t="shared" si="10"/>
        <v/>
      </c>
      <c r="Q38" s="75" t="str">
        <f t="shared" si="155"/>
        <v/>
      </c>
      <c r="R38" s="75" t="str">
        <f t="shared" si="156"/>
        <v/>
      </c>
      <c r="S38" s="75" t="str">
        <f>IFERROR(INDEX(#REF!,MATCH($U38,$IQ$17:$IQ$72,0)),"")</f>
        <v/>
      </c>
      <c r="T38" s="75" t="str">
        <f t="shared" si="11"/>
        <v/>
      </c>
      <c r="U38" s="77">
        <v>22</v>
      </c>
      <c r="V38" s="79"/>
      <c r="X38" s="80" t="str">
        <f t="shared" si="12"/>
        <v/>
      </c>
      <c r="Y38" s="80" t="str">
        <f t="shared" si="13"/>
        <v/>
      </c>
      <c r="Z38" s="76" t="str">
        <f t="shared" si="14"/>
        <v/>
      </c>
      <c r="AA38" s="76" t="str">
        <f t="shared" si="15"/>
        <v/>
      </c>
      <c r="AB38" s="118" t="str">
        <f t="shared" si="16"/>
        <v/>
      </c>
      <c r="AC38" s="118" t="str">
        <f t="shared" si="17"/>
        <v/>
      </c>
      <c r="AD38" s="118" t="str">
        <f t="shared" si="18"/>
        <v/>
      </c>
      <c r="AE38" s="118" t="str">
        <f t="shared" si="19"/>
        <v/>
      </c>
      <c r="AF38" s="77">
        <v>22</v>
      </c>
      <c r="AG38" s="78"/>
      <c r="AH38" s="78"/>
      <c r="AI38" s="80" t="str">
        <f t="shared" si="20"/>
        <v/>
      </c>
      <c r="AJ38" s="80" t="str">
        <f t="shared" si="21"/>
        <v/>
      </c>
      <c r="AK38" s="80" t="str">
        <f t="shared" si="22"/>
        <v/>
      </c>
      <c r="AL38" s="80" t="str">
        <f t="shared" si="23"/>
        <v/>
      </c>
      <c r="AM38" s="80" t="str">
        <f t="shared" si="24"/>
        <v/>
      </c>
      <c r="AN38" s="80" t="str">
        <f t="shared" si="25"/>
        <v/>
      </c>
      <c r="AO38" s="80" t="str">
        <f t="shared" si="154"/>
        <v/>
      </c>
      <c r="AP38" s="80" t="str">
        <f t="shared" si="153"/>
        <v/>
      </c>
      <c r="AQ38" s="77">
        <v>22</v>
      </c>
      <c r="AR38" s="79"/>
      <c r="AT38" s="146" t="str">
        <f t="shared" si="132"/>
        <v/>
      </c>
      <c r="AU38" s="146" t="str">
        <f t="shared" si="133"/>
        <v/>
      </c>
      <c r="AV38" s="146" t="str">
        <f t="shared" si="134"/>
        <v/>
      </c>
      <c r="AW38" s="147" t="str">
        <f t="shared" si="135"/>
        <v/>
      </c>
      <c r="AX38" s="147" t="str">
        <f t="shared" si="136"/>
        <v/>
      </c>
      <c r="AY38" s="147" t="str">
        <f t="shared" si="137"/>
        <v/>
      </c>
      <c r="AZ38" s="147" t="str">
        <f t="shared" si="138"/>
        <v/>
      </c>
      <c r="BA38" s="147" t="str">
        <f t="shared" si="139"/>
        <v/>
      </c>
      <c r="BB38" s="149">
        <v>22</v>
      </c>
      <c r="BC38" s="78"/>
      <c r="BD38" s="78"/>
      <c r="BE38" s="80" t="str">
        <f t="shared" si="140"/>
        <v/>
      </c>
      <c r="BF38" s="80" t="str">
        <f t="shared" si="26"/>
        <v/>
      </c>
      <c r="BG38" s="80" t="str">
        <f t="shared" si="27"/>
        <v/>
      </c>
      <c r="BH38" s="80" t="str">
        <f t="shared" si="28"/>
        <v/>
      </c>
      <c r="BI38" s="80" t="str">
        <f t="shared" si="29"/>
        <v/>
      </c>
      <c r="BJ38" s="80" t="str">
        <f t="shared" si="30"/>
        <v/>
      </c>
      <c r="BK38" s="80" t="str">
        <f t="shared" si="31"/>
        <v/>
      </c>
      <c r="BL38" s="80" t="str">
        <f t="shared" si="32"/>
        <v/>
      </c>
      <c r="BM38" s="77">
        <v>22</v>
      </c>
      <c r="BN38" s="79"/>
      <c r="BP38" s="80" t="str">
        <f t="shared" si="33"/>
        <v/>
      </c>
      <c r="BQ38" s="80" t="str">
        <f t="shared" si="34"/>
        <v/>
      </c>
      <c r="BR38" s="76" t="str">
        <f t="shared" si="35"/>
        <v/>
      </c>
      <c r="BS38" s="76" t="str">
        <f t="shared" si="36"/>
        <v/>
      </c>
      <c r="BT38" s="118" t="str">
        <f t="shared" si="37"/>
        <v/>
      </c>
      <c r="BU38" s="118" t="str">
        <f t="shared" si="38"/>
        <v/>
      </c>
      <c r="BV38" s="118" t="str">
        <f t="shared" si="39"/>
        <v/>
      </c>
      <c r="BW38" s="118" t="str">
        <f t="shared" si="40"/>
        <v/>
      </c>
      <c r="BX38" s="77">
        <v>22</v>
      </c>
      <c r="BY38" s="78"/>
      <c r="BZ38" s="78"/>
      <c r="CA38" s="80" t="str">
        <f t="shared" si="41"/>
        <v/>
      </c>
      <c r="CB38" s="80" t="str">
        <f t="shared" si="157"/>
        <v/>
      </c>
      <c r="CC38" s="80" t="str">
        <f t="shared" si="157"/>
        <v/>
      </c>
      <c r="CD38" s="76" t="str">
        <f t="shared" si="43"/>
        <v/>
      </c>
      <c r="CE38" s="118" t="str">
        <f t="shared" si="44"/>
        <v/>
      </c>
      <c r="CF38" s="118" t="str">
        <f t="shared" si="141"/>
        <v/>
      </c>
      <c r="CG38" s="118" t="str">
        <f t="shared" si="142"/>
        <v/>
      </c>
      <c r="CH38" s="117" t="str">
        <f t="shared" si="143"/>
        <v/>
      </c>
      <c r="CI38" s="77">
        <v>22</v>
      </c>
      <c r="CJ38" s="79"/>
      <c r="CL38" s="80" t="str">
        <f t="shared" si="45"/>
        <v/>
      </c>
      <c r="CM38" s="80" t="str">
        <f t="shared" si="46"/>
        <v/>
      </c>
      <c r="CN38" s="76" t="str">
        <f t="shared" si="47"/>
        <v/>
      </c>
      <c r="CO38" s="76" t="str">
        <f t="shared" si="48"/>
        <v/>
      </c>
      <c r="CP38" s="118" t="str">
        <f t="shared" si="49"/>
        <v/>
      </c>
      <c r="CQ38" s="118" t="str">
        <f t="shared" si="50"/>
        <v/>
      </c>
      <c r="CR38" s="118" t="str">
        <f t="shared" si="51"/>
        <v/>
      </c>
      <c r="CS38" s="118" t="str">
        <f t="shared" si="144"/>
        <v/>
      </c>
      <c r="CT38" s="77">
        <v>22</v>
      </c>
      <c r="CU38" s="78"/>
      <c r="CV38" s="78"/>
      <c r="CW38" s="80" t="str">
        <f t="shared" si="52"/>
        <v/>
      </c>
      <c r="CX38" s="80" t="str">
        <f t="shared" si="53"/>
        <v/>
      </c>
      <c r="CY38" s="76" t="str">
        <f t="shared" si="54"/>
        <v/>
      </c>
      <c r="CZ38" s="76" t="str">
        <f t="shared" si="55"/>
        <v/>
      </c>
      <c r="DA38" s="118" t="str">
        <f t="shared" si="56"/>
        <v/>
      </c>
      <c r="DB38" s="118" t="str">
        <f t="shared" si="57"/>
        <v/>
      </c>
      <c r="DC38" s="118" t="str">
        <f t="shared" si="58"/>
        <v/>
      </c>
      <c r="DD38" s="118" t="str">
        <f t="shared" si="59"/>
        <v/>
      </c>
      <c r="DE38" s="77">
        <v>22</v>
      </c>
      <c r="DF38" s="79"/>
      <c r="DH38" s="115" t="str">
        <f t="shared" si="145"/>
        <v/>
      </c>
      <c r="DI38" s="115" t="str">
        <f t="shared" si="146"/>
        <v/>
      </c>
      <c r="DJ38" s="121" t="str">
        <f t="shared" si="147"/>
        <v/>
      </c>
      <c r="DK38" s="121" t="str">
        <f t="shared" si="148"/>
        <v/>
      </c>
      <c r="DL38" s="117" t="str">
        <f t="shared" si="149"/>
        <v/>
      </c>
      <c r="DM38" s="117" t="str">
        <f t="shared" si="150"/>
        <v/>
      </c>
      <c r="DN38" s="117" t="str">
        <f t="shared" si="151"/>
        <v/>
      </c>
      <c r="DO38" s="117" t="str">
        <f t="shared" si="152"/>
        <v/>
      </c>
      <c r="DP38" s="77">
        <v>22</v>
      </c>
      <c r="DQ38" s="78"/>
      <c r="DR38" s="78"/>
      <c r="DS38" s="115" t="str">
        <f t="shared" si="60"/>
        <v/>
      </c>
      <c r="DT38" s="115" t="str">
        <f t="shared" si="61"/>
        <v/>
      </c>
      <c r="DU38" s="115" t="str">
        <f t="shared" si="62"/>
        <v/>
      </c>
      <c r="DV38" s="115" t="str">
        <f t="shared" si="63"/>
        <v/>
      </c>
      <c r="DW38" s="117" t="str">
        <f t="shared" si="64"/>
        <v/>
      </c>
      <c r="DX38" s="117" t="str">
        <f t="shared" si="158"/>
        <v/>
      </c>
      <c r="DY38" s="117" t="str">
        <f t="shared" si="158"/>
        <v/>
      </c>
      <c r="DZ38" s="117" t="str">
        <f t="shared" si="66"/>
        <v/>
      </c>
      <c r="EA38" s="77">
        <v>22</v>
      </c>
      <c r="EB38" s="79"/>
      <c r="EC38" s="81"/>
      <c r="ED38" s="80" t="str">
        <f t="shared" si="67"/>
        <v/>
      </c>
      <c r="EE38" s="80" t="str">
        <f t="shared" si="68"/>
        <v/>
      </c>
      <c r="EF38" s="80" t="str">
        <f t="shared" si="69"/>
        <v/>
      </c>
      <c r="EG38" s="82" t="str">
        <f t="shared" si="70"/>
        <v/>
      </c>
      <c r="EH38" s="118" t="str">
        <f t="shared" si="71"/>
        <v/>
      </c>
      <c r="EI38" s="118" t="str">
        <f t="shared" si="72"/>
        <v/>
      </c>
      <c r="EJ38" s="118" t="str">
        <f t="shared" si="73"/>
        <v/>
      </c>
      <c r="EK38" s="118" t="str">
        <f t="shared" si="74"/>
        <v/>
      </c>
      <c r="EL38" s="82">
        <v>22</v>
      </c>
      <c r="EM38" s="78"/>
      <c r="EN38" s="78"/>
      <c r="EO38" s="80" t="str">
        <f t="shared" si="75"/>
        <v/>
      </c>
      <c r="EP38" s="80" t="str">
        <f t="shared" si="76"/>
        <v/>
      </c>
      <c r="EQ38" s="80" t="str">
        <f t="shared" si="77"/>
        <v/>
      </c>
      <c r="ER38" s="80" t="str">
        <f t="shared" si="78"/>
        <v/>
      </c>
      <c r="ES38" s="80" t="str">
        <f t="shared" si="79"/>
        <v/>
      </c>
      <c r="ET38" s="80" t="str">
        <f t="shared" si="80"/>
        <v/>
      </c>
      <c r="EU38" s="80" t="str">
        <f t="shared" si="81"/>
        <v/>
      </c>
      <c r="EV38" s="80" t="str">
        <f t="shared" si="82"/>
        <v/>
      </c>
      <c r="EW38" s="77">
        <v>22</v>
      </c>
      <c r="EX38" s="78"/>
      <c r="EY38" s="81"/>
      <c r="EZ38" s="80" t="str">
        <f t="shared" si="83"/>
        <v/>
      </c>
      <c r="FA38" s="80" t="str">
        <f t="shared" si="84"/>
        <v/>
      </c>
      <c r="FB38" s="76" t="str">
        <f t="shared" si="85"/>
        <v/>
      </c>
      <c r="FC38" s="76" t="str">
        <f t="shared" si="86"/>
        <v/>
      </c>
      <c r="FD38" s="118" t="str">
        <f t="shared" si="87"/>
        <v/>
      </c>
      <c r="FE38" s="118" t="str">
        <f t="shared" si="88"/>
        <v/>
      </c>
      <c r="FF38" s="118" t="str">
        <f t="shared" si="89"/>
        <v/>
      </c>
      <c r="FG38" s="118" t="str">
        <f t="shared" si="90"/>
        <v/>
      </c>
      <c r="FH38" s="82">
        <v>22</v>
      </c>
      <c r="FI38" s="78"/>
      <c r="FJ38" s="78"/>
      <c r="FK38" s="80" t="str">
        <f t="shared" si="91"/>
        <v/>
      </c>
      <c r="FL38" s="80" t="str">
        <f t="shared" si="92"/>
        <v/>
      </c>
      <c r="FM38" s="76" t="str">
        <f t="shared" si="93"/>
        <v/>
      </c>
      <c r="FN38" s="76" t="str">
        <f t="shared" si="94"/>
        <v/>
      </c>
      <c r="FO38" s="118" t="str">
        <f t="shared" si="95"/>
        <v/>
      </c>
      <c r="FP38" s="118" t="str">
        <f t="shared" si="96"/>
        <v/>
      </c>
      <c r="FQ38" s="118" t="str">
        <f t="shared" si="97"/>
        <v/>
      </c>
      <c r="FR38" s="118" t="str">
        <f t="shared" si="98"/>
        <v/>
      </c>
      <c r="FS38" s="77">
        <v>22</v>
      </c>
      <c r="FT38" s="78"/>
      <c r="FU38" s="81"/>
      <c r="FV38" s="80" t="str">
        <f t="shared" si="99"/>
        <v/>
      </c>
      <c r="FW38" s="80" t="str">
        <f t="shared" si="100"/>
        <v/>
      </c>
      <c r="FX38" s="80" t="str">
        <f t="shared" si="101"/>
        <v/>
      </c>
      <c r="FY38" s="80" t="str">
        <f t="shared" si="102"/>
        <v/>
      </c>
      <c r="FZ38" s="80" t="str">
        <f t="shared" si="103"/>
        <v/>
      </c>
      <c r="GA38" s="80" t="str">
        <f t="shared" si="104"/>
        <v/>
      </c>
      <c r="GB38" s="80" t="str">
        <f t="shared" si="105"/>
        <v/>
      </c>
      <c r="GC38" s="80" t="str">
        <f t="shared" si="106"/>
        <v/>
      </c>
      <c r="GD38" s="82">
        <v>22</v>
      </c>
      <c r="GE38" s="78"/>
      <c r="GF38" s="78"/>
      <c r="GG38" s="80" t="str">
        <f t="shared" si="107"/>
        <v/>
      </c>
      <c r="GH38" s="80" t="str">
        <f t="shared" si="108"/>
        <v/>
      </c>
      <c r="GI38" s="80" t="str">
        <f t="shared" si="109"/>
        <v/>
      </c>
      <c r="GJ38" s="80" t="str">
        <f t="shared" si="110"/>
        <v/>
      </c>
      <c r="GK38" s="80" t="str">
        <f t="shared" si="111"/>
        <v/>
      </c>
      <c r="GL38" s="80" t="str">
        <f t="shared" si="112"/>
        <v/>
      </c>
      <c r="GM38" s="80" t="str">
        <f t="shared" si="113"/>
        <v/>
      </c>
      <c r="GN38" s="80" t="str">
        <f t="shared" si="114"/>
        <v/>
      </c>
      <c r="GO38" s="77">
        <v>22</v>
      </c>
      <c r="GP38" s="78"/>
      <c r="GQ38" s="81"/>
      <c r="GR38" s="80" t="str">
        <f t="shared" si="115"/>
        <v/>
      </c>
      <c r="GS38" s="80" t="str">
        <f t="shared" si="116"/>
        <v/>
      </c>
      <c r="GT38" s="80" t="str">
        <f t="shared" si="117"/>
        <v/>
      </c>
      <c r="GU38" s="80" t="str">
        <f t="shared" si="118"/>
        <v/>
      </c>
      <c r="GV38" s="80" t="str">
        <f t="shared" si="119"/>
        <v/>
      </c>
      <c r="GW38" s="80" t="str">
        <f t="shared" si="120"/>
        <v/>
      </c>
      <c r="GX38" s="80" t="str">
        <f t="shared" si="121"/>
        <v/>
      </c>
      <c r="GY38" s="80" t="str">
        <f t="shared" si="122"/>
        <v/>
      </c>
      <c r="GZ38" s="82">
        <v>22</v>
      </c>
      <c r="HA38" s="78"/>
      <c r="HB38" s="78"/>
      <c r="HC38" s="80" t="str">
        <f t="shared" si="123"/>
        <v/>
      </c>
      <c r="HD38" s="80" t="str">
        <f t="shared" si="124"/>
        <v/>
      </c>
      <c r="HE38" s="80" t="str">
        <f t="shared" si="125"/>
        <v/>
      </c>
      <c r="HF38" s="80" t="str">
        <f t="shared" si="126"/>
        <v/>
      </c>
      <c r="HG38" s="80" t="str">
        <f t="shared" si="127"/>
        <v/>
      </c>
      <c r="HH38" s="80" t="str">
        <f t="shared" si="128"/>
        <v/>
      </c>
      <c r="HI38" s="80" t="str">
        <f t="shared" si="129"/>
        <v/>
      </c>
      <c r="HJ38" s="80" t="str">
        <f t="shared" si="130"/>
        <v/>
      </c>
      <c r="HK38" s="77">
        <v>22</v>
      </c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90"/>
      <c r="HY38" s="91" t="str">
        <f>IFERROR(IF(AND(#REF!="FEM",#REF!=1,#REF!="infantis"),#REF!,""),"")</f>
        <v/>
      </c>
      <c r="HZ38" s="75" t="e">
        <f>IF($HY38=#REF!,#REF!,"")</f>
        <v>#REF!</v>
      </c>
      <c r="IA38" s="75" t="e">
        <f>IF($HY38=#REF!,#REF!,"")</f>
        <v>#REF!</v>
      </c>
      <c r="IB38" s="75" t="e">
        <f>IF($IA38=#REF!,#REF!,"")</f>
        <v>#REF!</v>
      </c>
      <c r="IC38" s="91" t="str">
        <f>IFERROR(IF(AND($IA38="fem",#REF!=1,#REF!="infantis"),#REF!,""),"")</f>
        <v/>
      </c>
      <c r="ID38" s="91" t="str">
        <f>IFERROR(IF(AND($IA38="fem",#REF!=1,#REF!="infantis"),#REF!,""),"")</f>
        <v/>
      </c>
      <c r="IE38" s="91" t="str">
        <f>IFERROR(IF(AND($IA38="fem",#REF!=1,#REF!="infantis"),#REF!,""),"")</f>
        <v/>
      </c>
      <c r="IF38" s="75" t="e">
        <f>IF($IB38=#REF!,#REF!,"")</f>
        <v>#REF!</v>
      </c>
      <c r="IG38" s="55" t="str">
        <f>IFERROR(RANK(IF38,IF:IF,0)+ COUNTIF($IF$15:IF37,IF38),"")</f>
        <v/>
      </c>
      <c r="II38" s="91" t="str">
        <f>IFERROR(IF(AND(#REF!="mas",#REF!=1,#REF!="infantis"),#REF!,""),"")</f>
        <v/>
      </c>
      <c r="IJ38" s="75" t="e">
        <f>IF($II38=#REF!,#REF!,"")</f>
        <v>#REF!</v>
      </c>
      <c r="IK38" s="75" t="e">
        <f>IF($II38=#REF!,#REF!,"")</f>
        <v>#REF!</v>
      </c>
      <c r="IL38" s="91" t="str">
        <f>IFERROR(IF(AND($IK38="mas",#REF!=1),#REF!,""),"")</f>
        <v/>
      </c>
      <c r="IM38" s="91" t="str">
        <f>IFERROR(IF(AND($IK38="mas",#REF!=1,#REF!="infantis"),#REF!,""),"")</f>
        <v/>
      </c>
      <c r="IN38" s="91" t="str">
        <f>IFERROR(IF(AND($IK38="mas",#REF!=1,#REF!="infantis"),#REF!,""),"")</f>
        <v/>
      </c>
      <c r="IO38" s="91" t="str">
        <f>IFERROR(IF(AND($IK38="mas",#REF!=1,#REF!="infantis"),#REF!,""),"")</f>
        <v/>
      </c>
      <c r="IP38" s="91" t="str">
        <f>IFERROR(IF(AND($IK38="mas",#REF!=1),#REF!,""),"")</f>
        <v/>
      </c>
      <c r="IQ38" s="55" t="str">
        <f>IFERROR(RANK(IP38,IP:IP,0)+ COUNTIF($IQ$11:IQ33,IP38),"")</f>
        <v/>
      </c>
      <c r="IS38" s="91" t="str">
        <f>IFERROR(IF(AND(#REF!="FEM",#REF!=2,#REF!="infantis"),#REF!,""),"")</f>
        <v/>
      </c>
      <c r="IT38" s="75" t="e">
        <f>IF(IS38=#REF!,#REF!,"")</f>
        <v>#REF!</v>
      </c>
      <c r="IU38" s="75" t="e">
        <f>IF(IS38=#REF!,#REF!,"")</f>
        <v>#REF!</v>
      </c>
      <c r="IV38" s="91" t="str">
        <f>IFERROR(IF(AND(IU38="fem",#REF!=2),#REF!,""),"")</f>
        <v/>
      </c>
      <c r="IW38" s="91" t="str">
        <f>IFERROR(IF(AND(IU38="fem",#REF!=2),#REF!,""),"")</f>
        <v/>
      </c>
      <c r="IX38" s="91" t="str">
        <f>IFERROR(IF(AND(IU38="fem",#REF!=2),#REF!,""),"")</f>
        <v/>
      </c>
      <c r="IY38" s="91" t="str">
        <f>IFERROR(IF(AND(IU38="fem",#REF!=2),#REF!,""),"")</f>
        <v/>
      </c>
      <c r="IZ38" s="91" t="str">
        <f>IFERROR(IF(AND(IU38="fem",#REF!=2),#REF!,""),"")</f>
        <v/>
      </c>
      <c r="JA38" s="77" t="str">
        <f>IFERROR(RANK(IZ38,IZ:IZ,0)+ COUNTIF($IZ$15:$IZ37,IZ38),"")</f>
        <v/>
      </c>
      <c r="JC38" s="91" t="str">
        <f>IFERROR(IF(AND(#REF!="mas",#REF!=2,#REF!="infantis"),#REF!,""),"")</f>
        <v/>
      </c>
      <c r="JD38" s="75" t="e">
        <f>IF(JC38=#REF!,#REF!,"")</f>
        <v>#REF!</v>
      </c>
      <c r="JE38" s="75" t="e">
        <f>IF(JC38=#REF!,#REF!,"")</f>
        <v>#REF!</v>
      </c>
      <c r="JF38" s="91" t="str">
        <f>IFERROR(IF(AND(JE38="mas",#REF!=2),#REF!,""),"")</f>
        <v/>
      </c>
      <c r="JG38" s="91" t="str">
        <f>IFERROR(IF(AND(JE38="mas",#REF!=2),#REF!,""),"")</f>
        <v/>
      </c>
      <c r="JH38" s="91" t="str">
        <f>IFERROR(IF(AND(JE38="mas",#REF!=2),#REF!,""),"")</f>
        <v/>
      </c>
      <c r="JI38" s="91" t="str">
        <f>IFERROR(IF(AND(JE38="mas",#REF!=2),#REF!,""),"")</f>
        <v/>
      </c>
      <c r="JJ38" s="91" t="str">
        <f>IFERROR(IF(AND(JE38="mas",#REF!=2),#REF!,""),"")</f>
        <v/>
      </c>
      <c r="JK38" s="77" t="str">
        <f>IFERROR(RANK(JJ38,JJ:JJ,0)+ COUNTIF($JJ$15:$JJ37,JJ38),"")</f>
        <v/>
      </c>
      <c r="JM38" s="53" t="str">
        <f>IFERROR(IF(AND(#REF!="fem",#REF!=3,#REF!="infantis"),#REF!,""),"")</f>
        <v/>
      </c>
      <c r="JN38" s="75" t="e">
        <f>IF($JM38=#REF!,#REF!,"")</f>
        <v>#REF!</v>
      </c>
      <c r="JO38" s="75" t="e">
        <f>IF($JM38=#REF!,#REF!,"")</f>
        <v>#REF!</v>
      </c>
      <c r="JP38" s="75" t="e">
        <f>IF($JO38=#REF!,#REF!,"")</f>
        <v>#REF!</v>
      </c>
      <c r="JQ38" s="75" t="e">
        <f>IF($JP38=#REF!,#REF!,"")</f>
        <v>#REF!</v>
      </c>
      <c r="JR38" s="75" t="e">
        <f>IF($JP38=#REF!,#REF!,"")</f>
        <v>#REF!</v>
      </c>
      <c r="JS38" s="75" t="e">
        <f>IF($JP38=#REF!,#REF!,"")</f>
        <v>#REF!</v>
      </c>
      <c r="JT38" s="75" t="e">
        <f>IF($JP38=#REF!,#REF!,"")</f>
        <v>#REF!</v>
      </c>
      <c r="JU38" s="55" t="str">
        <f>IFERROR(RANK(JT38,JT:JT,0)+ COUNTIF($JT$15:JT37,JT38),"")</f>
        <v/>
      </c>
      <c r="JW38" s="53" t="str">
        <f>IFERROR(IF(AND(#REF!="mas",#REF!=3,#REF!="infantis"),#REF!,""),"")</f>
        <v/>
      </c>
      <c r="JX38" s="54" t="e">
        <f>IF($JW38=#REF!,#REF!,"")</f>
        <v>#REF!</v>
      </c>
      <c r="JY38" s="54" t="e">
        <f>IF($JW38=#REF!,#REF!,"")</f>
        <v>#REF!</v>
      </c>
      <c r="JZ38" s="54" t="e">
        <f>IF($JY38=#REF!,#REF!,"")</f>
        <v>#REF!</v>
      </c>
      <c r="KA38" s="54" t="e">
        <f>IF($JZ38=#REF!,#REF!,"")</f>
        <v>#REF!</v>
      </c>
      <c r="KB38" s="54" t="e">
        <f>IF($JZ38=#REF!,#REF!,"")</f>
        <v>#REF!</v>
      </c>
      <c r="KC38" s="54" t="e">
        <f>IF($JZ38=#REF!,#REF!,"")</f>
        <v>#REF!</v>
      </c>
      <c r="KD38" s="54" t="e">
        <f>IF($JZ38=#REF!,#REF!,"")</f>
        <v>#REF!</v>
      </c>
      <c r="KE38" s="55" t="str">
        <f>IFERROR(RANK(KD38,KD:KD,0)+ COUNTIF($KD$15:KD37,KD38),"")</f>
        <v/>
      </c>
      <c r="KG38" s="91" t="str">
        <f>IFERROR(IF(AND(#REF!="fem",#REF!=1,#REF!="iniciados"),#REF!,""),"")</f>
        <v/>
      </c>
      <c r="KH38" s="75" t="e">
        <f>IF(KG38=#REF!,#REF!,"")</f>
        <v>#REF!</v>
      </c>
      <c r="KI38" s="75" t="e">
        <f>IF(KG38=#REF!,#REF!,"")</f>
        <v>#REF!</v>
      </c>
      <c r="KJ38" s="91" t="str">
        <f>IFERROR(IF(AND(KI38="fem",#REF!=1),#REF!,""),"")</f>
        <v/>
      </c>
      <c r="KK38" s="91" t="str">
        <f>IFERROR(IF(AND(KI38="fem",#REF!=1),#REF!,""),"")</f>
        <v/>
      </c>
      <c r="KL38" s="91" t="str">
        <f>IFERROR(IF(AND(KI38="fem",#REF!=1),#REF!,""),"")</f>
        <v/>
      </c>
      <c r="KM38" s="91" t="str">
        <f>IFERROR(IF(AND(KI38="fem",#REF!=1),#REF!,""),"")</f>
        <v/>
      </c>
      <c r="KN38" s="91" t="str">
        <f>IFERROR(IF(AND(KI38="fem",#REF!=1),#REF!,""),"")</f>
        <v/>
      </c>
      <c r="KO38" s="77" t="str">
        <f>IFERROR(RANK(KN38,KN:KN,0)+ COUNTIF($KN$15:KN37,KN38),"")</f>
        <v/>
      </c>
      <c r="KQ38" s="91" t="str">
        <f>IFERROR(IF(AND(#REF!="mas",#REF!=1,#REF!="iniciados"),#REF!,""),"")</f>
        <v/>
      </c>
      <c r="KR38" s="75" t="e">
        <f>IF(KQ38=#REF!,#REF!,"")</f>
        <v>#REF!</v>
      </c>
      <c r="KS38" s="75" t="e">
        <f>IF(KQ38=#REF!,#REF!,"")</f>
        <v>#REF!</v>
      </c>
      <c r="KT38" s="91" t="str">
        <f>IFERROR(IF(AND(KS38="mas",#REF!=1),#REF!,""),"")</f>
        <v/>
      </c>
      <c r="KU38" s="91" t="str">
        <f>IFERROR(IF(AND(KS38="mas",#REF!=1),#REF!,""),"")</f>
        <v/>
      </c>
      <c r="KV38" s="91" t="str">
        <f>IFERROR(IF(AND(KS38="mas",#REF!=1),#REF!,""),"")</f>
        <v/>
      </c>
      <c r="KW38" s="91" t="str">
        <f>IFERROR(IF(AND(KS38="mas",#REF!=1),#REF!,""),"")</f>
        <v/>
      </c>
      <c r="KX38" s="91" t="str">
        <f>IFERROR(IF(AND(KS38="mas",#REF!=1),#REF!,""),"")</f>
        <v/>
      </c>
      <c r="KY38" s="77" t="str">
        <f>IFERROR(RANK(KX38,KX:KX,0)+ COUNTIF($KX$15:KX37,KX38),"")</f>
        <v/>
      </c>
      <c r="LA38" s="91" t="str">
        <f>IFERROR(IF(AND(#REF!="fem",#REF!=2,#REF!="iniciados"),#REF!,""),"")</f>
        <v/>
      </c>
      <c r="LB38" s="75" t="e">
        <f>IF(LA38=#REF!,#REF!,"")</f>
        <v>#REF!</v>
      </c>
      <c r="LC38" s="75" t="e">
        <f>IF(LA38=#REF!,#REF!,"")</f>
        <v>#REF!</v>
      </c>
      <c r="LD38" s="91" t="str">
        <f>IFERROR(IF(AND(LC38="fem",#REF!=2),#REF!,""),"")</f>
        <v/>
      </c>
      <c r="LE38" s="91" t="str">
        <f>IFERROR(IF(AND(LC38="fem",#REF!=2),#REF!,""),"")</f>
        <v/>
      </c>
      <c r="LF38" s="91" t="str">
        <f>IFERROR(IF(AND(LC38="fem",#REF!=2),#REF!,""),"")</f>
        <v/>
      </c>
      <c r="LG38" s="91" t="str">
        <f>IFERROR(IF(AND(LC38="fem",#REF!=2),#REF!,""),"")</f>
        <v/>
      </c>
      <c r="LH38" s="91" t="str">
        <f>IFERROR(IF(AND(LC38="fem",#REF!=2),#REF!,""),"")</f>
        <v/>
      </c>
      <c r="LI38" s="77" t="str">
        <f>IFERROR(RANK(LH38,LH:LH,0)+ COUNTIF($KX$15:LH37,LH38),"")</f>
        <v/>
      </c>
      <c r="LK38" s="91" t="str">
        <f>IFERROR(IF(AND(#REF!="mas",#REF!=2,#REF!="iniciados"),#REF!,""),"")</f>
        <v/>
      </c>
      <c r="LL38" s="75" t="e">
        <f>IF(LK38=#REF!,#REF!,"")</f>
        <v>#REF!</v>
      </c>
      <c r="LM38" s="75" t="e">
        <f>IF(LK38=#REF!,#REF!,"")</f>
        <v>#REF!</v>
      </c>
      <c r="LN38" s="91" t="str">
        <f>IFERROR(IF(AND(LM38="mas",#REF!=2),#REF!,""),"")</f>
        <v/>
      </c>
      <c r="LO38" s="91" t="str">
        <f>IFERROR(IF(AND(LM38="mas",#REF!=2),#REF!,""),"")</f>
        <v/>
      </c>
      <c r="LP38" s="91" t="str">
        <f>IFERROR(IF(AND(LM38="mas",#REF!=2),#REF!,""),"")</f>
        <v/>
      </c>
      <c r="LQ38" s="91" t="str">
        <f>IFERROR(IF(AND(LM38="mas",#REF!=2),#REF!,""),"")</f>
        <v/>
      </c>
      <c r="LR38" s="91" t="str">
        <f>IFERROR(IF(AND(LM38="mas",#REF!=2),#REF!,""),"")</f>
        <v/>
      </c>
      <c r="LS38" s="77" t="str">
        <f>IFERROR(RANK(LR38,LR:LR,0)+ COUNTIF($LR$15:LR36,LR38),"")</f>
        <v/>
      </c>
      <c r="LU38" s="53" t="str">
        <f>IFERROR(IF(AND(#REF!="fem",#REF!=3,#REF!="iniciados"),#REF!,""),"")</f>
        <v/>
      </c>
      <c r="LV38" s="75" t="e">
        <f>IF(LU38=#REF!,#REF!,"")</f>
        <v>#REF!</v>
      </c>
      <c r="LW38" s="75" t="e">
        <f>IF(LU38=#REF!,#REF!,"")</f>
        <v>#REF!</v>
      </c>
      <c r="LX38" s="53" t="str">
        <f>IFERROR(IF(AND(LW38="fem",#REF!=3),#REF!,""),"")</f>
        <v/>
      </c>
      <c r="LY38" s="91" t="str">
        <f>IFERROR(IF(AND(LW38="fem",#REF!=3),#REF!,""),"")</f>
        <v/>
      </c>
      <c r="LZ38" s="91" t="str">
        <f>IFERROR(IF(AND(LW38="fem",#REF!=3),#REF!,""),"")</f>
        <v/>
      </c>
      <c r="MA38" s="91" t="str">
        <f>IFERROR(IF(AND(LW38="fem",#REF!=3),#REF!,""),"")</f>
        <v/>
      </c>
      <c r="MB38" s="91" t="str">
        <f>IFERROR(IF(AND(LW38="fem",#REF!=3),#REF!,""),"")</f>
        <v/>
      </c>
      <c r="MC38" s="55" t="str">
        <f>IFERROR(RANK(MB38,MB:MB,0)+ COUNTIF($MB$15:MB37,MB38),"")</f>
        <v/>
      </c>
      <c r="ME38" s="91" t="str">
        <f>IFERROR(IF(AND(#REF!="mas",#REF!=3,#REF!="iniciados"),#REF!,""),"")</f>
        <v/>
      </c>
      <c r="MF38" s="75" t="e">
        <f>IF(ME38=#REF!,#REF!,"")</f>
        <v>#REF!</v>
      </c>
      <c r="MG38" s="75" t="e">
        <f>IF(ME38=#REF!,#REF!,"")</f>
        <v>#REF!</v>
      </c>
      <c r="MH38" s="91" t="str">
        <f>IFERROR(IF(AND(MG38="mas",#REF!=3),#REF!,""),"")</f>
        <v/>
      </c>
      <c r="MI38" s="91" t="str">
        <f>IFERROR(IF(AND(MG38="mas",#REF!=3),#REF!,""),"")</f>
        <v/>
      </c>
      <c r="MJ38" s="91" t="str">
        <f>IFERROR(IF(AND(MG38="mas",#REF!=3),#REF!,""),"")</f>
        <v/>
      </c>
      <c r="MK38" s="91" t="str">
        <f>IFERROR(IF(AND(MG38="mas",#REF!=3),#REF!,""),"")</f>
        <v/>
      </c>
      <c r="ML38" s="91" t="str">
        <f>IFERROR(IF(AND(MG38="mas",#REF!=3),#REF!,""),"")</f>
        <v/>
      </c>
      <c r="MM38" s="55" t="str">
        <f>IFERROR(RANK(ML38,ML:ML,0)+ COUNTIF($ML$15:ML37,ML38),"")</f>
        <v/>
      </c>
      <c r="MO38" s="91" t="str">
        <f>IFERROR(IF(AND(#REF!="fem",#REF!=3,#REF!="juvenis"),#REF!,""),"")</f>
        <v/>
      </c>
      <c r="MP38" s="75" t="e">
        <f>IF(MO38=#REF!,#REF!,"")</f>
        <v>#REF!</v>
      </c>
      <c r="MQ38" s="75" t="e">
        <f>IF(MO38=#REF!,#REF!,"")</f>
        <v>#REF!</v>
      </c>
      <c r="MR38" s="91" t="str">
        <f>IFERROR(IF(AND(MQ38="fem",#REF!=3),#REF!,""),"")</f>
        <v/>
      </c>
      <c r="MS38" s="91" t="str">
        <f>IFERROR(IF(AND(MQ38="fem",#REF!=3),#REF!,""),"")</f>
        <v/>
      </c>
      <c r="MT38" s="91" t="str">
        <f>IFERROR(IF(AND(MQ38="fem",#REF!=3),#REF!,""),"")</f>
        <v/>
      </c>
      <c r="MU38" s="91" t="str">
        <f>IFERROR(IF(AND(MQ38="fem",#REF!=3),#REF!,""),"")</f>
        <v/>
      </c>
      <c r="MV38" s="91" t="str">
        <f>IFERROR(IF(AND(MQ38="fem",#REF!=3),#REF!,""),"")</f>
        <v/>
      </c>
      <c r="MW38" s="55" t="str">
        <f>IFERROR(RANK(MV38,MV:MV,0)+ COUNTIF($MV$15:MV37,MV38),"")</f>
        <v/>
      </c>
      <c r="MY38" s="91" t="str">
        <f>IFERROR(IF(AND(#REF!="mas",#REF!=3,#REF!="juvenis"),#REF!,""),"")</f>
        <v/>
      </c>
      <c r="MZ38" s="75" t="e">
        <f>IF(MY38=#REF!,#REF!,"")</f>
        <v>#REF!</v>
      </c>
      <c r="NA38" s="75" t="e">
        <f>IF(MY38=#REF!,#REF!,"")</f>
        <v>#REF!</v>
      </c>
      <c r="NB38" s="91" t="str">
        <f>IFERROR(IF(AND(NA38="mas",#REF!=3),#REF!,""),"")</f>
        <v/>
      </c>
      <c r="NC38" s="91" t="str">
        <f>IFERROR(IF(AND(NA38="mas",#REF!=3),#REF!,""),"")</f>
        <v/>
      </c>
      <c r="ND38" s="91" t="str">
        <f>IFERROR(IF(AND(NA38="mas",#REF!=3),#REF!,""),"")</f>
        <v/>
      </c>
      <c r="NE38" s="91" t="str">
        <f>IFERROR(IF(AND(NA38="mas",#REF!=3),#REF!,""),"")</f>
        <v/>
      </c>
      <c r="NF38" s="91" t="str">
        <f>IFERROR(IF(AND(NA38="mas",#REF!=3),#REF!,""),"")</f>
        <v/>
      </c>
      <c r="NG38" s="55" t="str">
        <f>IFERROR(RANK(NF38,NF:NF,0)+ COUNTIF($NF$15:NF37,NF38),"")</f>
        <v/>
      </c>
      <c r="NI38" s="91" t="str">
        <f>IFERROR(IF(AND(#REF!="fem",#REF!=2,#REF!="juvenis"),#REF!,""),"")</f>
        <v/>
      </c>
      <c r="NJ38" s="75" t="e">
        <f>IF(NI38=#REF!,#REF!,"")</f>
        <v>#REF!</v>
      </c>
      <c r="NK38" s="75" t="e">
        <f>IF(NI38=#REF!,#REF!,"")</f>
        <v>#REF!</v>
      </c>
      <c r="NL38" s="91" t="str">
        <f>IFERROR(IF(AND(NK38="fem",#REF!=2),#REF!,""),"")</f>
        <v/>
      </c>
      <c r="NM38" s="91" t="str">
        <f>IFERROR(IF(AND(NK38="fem",#REF!=2),#REF!,""),"")</f>
        <v/>
      </c>
      <c r="NN38" s="91" t="str">
        <f>IFERROR(IF(AND(NK38="fem",#REF!=2),#REF!,""),"")</f>
        <v/>
      </c>
      <c r="NO38" s="91" t="str">
        <f>IFERROR(IF(AND(NK38="fem",#REF!=2),#REF!,""),"")</f>
        <v/>
      </c>
      <c r="NP38" s="91" t="str">
        <f>IFERROR(IF(AND(NK38="fem",#REF!=2),#REF!,""),"")</f>
        <v/>
      </c>
      <c r="NQ38" s="77" t="str">
        <f>IFERROR(RANK(NP38,NP:NP,0)+ COUNTIF($NP$15:NP37,NP38),"")</f>
        <v/>
      </c>
      <c r="NS38" s="91" t="str">
        <f>IFERROR(IF(AND(#REF!="mas",#REF!=2,#REF!="juvenis"),#REF!,""),"")</f>
        <v/>
      </c>
      <c r="NT38" s="75" t="e">
        <f>IF(NS38=#REF!,#REF!,"")</f>
        <v>#REF!</v>
      </c>
      <c r="NU38" s="75" t="e">
        <f>IF(NS38=#REF!,#REF!,"")</f>
        <v>#REF!</v>
      </c>
      <c r="NV38" s="91" t="str">
        <f>IFERROR(IF(AND(NU38="mas",#REF!=2),#REF!,""),"")</f>
        <v/>
      </c>
      <c r="NW38" s="91" t="str">
        <f>IFERROR(IF(AND(NU38="mas",#REF!=2),#REF!,""),"")</f>
        <v/>
      </c>
      <c r="NX38" s="91" t="str">
        <f>IFERROR(IF(AND(NU38="mas",#REF!=2),#REF!,""),"")</f>
        <v/>
      </c>
      <c r="NY38" s="91" t="str">
        <f>IFERROR(IF(AND(NU38="mas",#REF!=2),#REF!,""),"")</f>
        <v/>
      </c>
      <c r="NZ38" s="91" t="str">
        <f>IFERROR(IF(AND(NU38="mas",#REF!=2),#REF!,""),"")</f>
        <v/>
      </c>
      <c r="OA38" s="55" t="str">
        <f>IFERROR(RANK(NZ38,NZ:NZ,0)+ COUNTIF($NZ$15:NZ37,NZ38),"")</f>
        <v/>
      </c>
      <c r="OC38" s="91" t="str">
        <f>IFERROR(IF(AND(#REF!="fem",#REF!=2,#REF!="juniores"),#REF!,""),"")</f>
        <v/>
      </c>
      <c r="OD38" s="75" t="e">
        <f>IF(OC38=#REF!,#REF!,"")</f>
        <v>#REF!</v>
      </c>
      <c r="OE38" s="75" t="e">
        <f>IF(OC38=#REF!,#REF!,"")</f>
        <v>#REF!</v>
      </c>
      <c r="OF38" s="91" t="str">
        <f>IFERROR(IF(AND(OE38="fem",#REF!=2),#REF!,""),"")</f>
        <v/>
      </c>
      <c r="OG38" s="91" t="str">
        <f>IFERROR(IF(AND(OE38="fem",#REF!=2),#REF!,""),"")</f>
        <v/>
      </c>
      <c r="OH38" s="91" t="str">
        <f>IFERROR(IF(AND(OE38="fem",#REF!=2),#REF!,""),"")</f>
        <v/>
      </c>
      <c r="OI38" s="91" t="str">
        <f>IFERROR(IF(AND(OE38="fem",#REF!=2),#REF!,""),"")</f>
        <v/>
      </c>
      <c r="OJ38" s="91" t="str">
        <f>IFERROR(IF(AND(OE38="fem",#REF!=2),#REF!,""),"")</f>
        <v/>
      </c>
      <c r="OK38" s="77" t="str">
        <f>IFERROR(RANK(OJ38,OJ:OJ,0)+ COUNTIF($NZ$15:OJ36,OJ38),"")</f>
        <v/>
      </c>
      <c r="OM38" s="91" t="str">
        <f>IFERROR(IF(AND(#REF!="mas",#REF!=2,#REF!="juniores"),#REF!,""),"")</f>
        <v/>
      </c>
      <c r="ON38" s="75" t="e">
        <f>IF(OM38=#REF!,#REF!,"")</f>
        <v>#REF!</v>
      </c>
      <c r="OO38" s="75" t="e">
        <f>IF(OM38=#REF!,#REF!,"")</f>
        <v>#REF!</v>
      </c>
      <c r="OP38" s="91" t="str">
        <f>IFERROR(IF(AND(OO38="mas",#REF!=2),#REF!,""),"")</f>
        <v/>
      </c>
      <c r="OQ38" s="91" t="str">
        <f>IFERROR(IF(AND(OO38="mas",#REF!=2),#REF!,""),"")</f>
        <v/>
      </c>
      <c r="OR38" s="91" t="str">
        <f>IFERROR(IF(AND(OO38="mas",#REF!=2),#REF!,""),"")</f>
        <v/>
      </c>
      <c r="OS38" s="91" t="str">
        <f>IFERROR(IF(AND(OO38="mas",#REF!=2),#REF!,""),"")</f>
        <v/>
      </c>
      <c r="OT38" s="91" t="str">
        <f>IFERROR(IF(AND(OO38="mas",#REF!=2),#REF!,""),"")</f>
        <v/>
      </c>
      <c r="OU38" s="77" t="str">
        <f>IFERROR(RANK(OT38,OT:OT,0)+ COUNTIF($NZ$15:OT36,OT38),"")</f>
        <v/>
      </c>
      <c r="OW38" s="91" t="str">
        <f>IFERROR(IF(AND(#REF!="fem",#REF!=3,#REF!="juniores"),#REF!,""),"")</f>
        <v/>
      </c>
      <c r="OX38" s="75" t="e">
        <f>IF(OW38=#REF!,#REF!,"")</f>
        <v>#REF!</v>
      </c>
      <c r="OY38" s="75" t="e">
        <f>IF(OW38=#REF!,#REF!,"")</f>
        <v>#REF!</v>
      </c>
      <c r="OZ38" s="91" t="str">
        <f>IFERROR(IF(AND(OY38="fem",#REF!=3),#REF!,""),"")</f>
        <v/>
      </c>
      <c r="PA38" s="91" t="str">
        <f>IFERROR(IF(AND(OY38="fem",#REF!=3),#REF!,""),"")</f>
        <v/>
      </c>
      <c r="PB38" s="91" t="str">
        <f>IFERROR(IF(AND(OY38="fem",#REF!=3),#REF!,""),"")</f>
        <v/>
      </c>
      <c r="PC38" s="91" t="str">
        <f>IFERROR(IF(AND(OY38="fem",#REF!=3),#REF!,""),"")</f>
        <v/>
      </c>
      <c r="PD38" s="91" t="str">
        <f>IFERROR(IF(AND(OY38="fem",#REF!=3),#REF!,""),"")</f>
        <v/>
      </c>
      <c r="PE38" s="77" t="str">
        <f>IFERROR(RANK(PD38,PD:PD,0)+ COUNTIF($NZ$15:PD36,PD38),"")</f>
        <v/>
      </c>
      <c r="PG38" s="91" t="str">
        <f>IFERROR(IF(AND(#REF!="mas",#REF!=3,#REF!="juniores"),#REF!,""),"")</f>
        <v/>
      </c>
      <c r="PH38" s="75" t="e">
        <f>IF(PG38=#REF!,#REF!,"")</f>
        <v>#REF!</v>
      </c>
      <c r="PI38" s="75" t="e">
        <f>IF(PG38=#REF!,#REF!,"")</f>
        <v>#REF!</v>
      </c>
      <c r="PJ38" s="91" t="str">
        <f>IFERROR(IF(AND(PI38="mas",#REF!=3),#REF!,""),"")</f>
        <v/>
      </c>
      <c r="PK38" s="91" t="str">
        <f>IFERROR(IF(AND(PI38="mas",#REF!=3),#REF!,""),"")</f>
        <v/>
      </c>
      <c r="PL38" s="91" t="str">
        <f>IFERROR(IF(AND(PI38="mas",#REF!=3),#REF!,""),"")</f>
        <v/>
      </c>
      <c r="PM38" s="91" t="str">
        <f>IFERROR(IF(AND(PI38="mas",#REF!=3),#REF!,""),"")</f>
        <v/>
      </c>
      <c r="PN38" s="91" t="str">
        <f>IFERROR(IF(AND(PI38="mas",#REF!=3),#REF!,""),"")</f>
        <v/>
      </c>
      <c r="PO38" s="77" t="str">
        <f>IFERROR(RANK(PN38,PN:PN,0)+ COUNTIF($NZ$15:PN36,PN38),"")</f>
        <v/>
      </c>
    </row>
    <row r="39" spans="2:431" s="73" customFormat="1" ht="18.75" customHeight="1" x14ac:dyDescent="0.3">
      <c r="B39" s="74" t="str">
        <f t="shared" si="0"/>
        <v/>
      </c>
      <c r="C39" s="74" t="str">
        <f t="shared" si="1"/>
        <v/>
      </c>
      <c r="D39" s="75" t="str">
        <f t="shared" si="2"/>
        <v/>
      </c>
      <c r="E39" s="76" t="str">
        <f t="shared" si="3"/>
        <v/>
      </c>
      <c r="F39" s="118" t="str">
        <f t="shared" si="4"/>
        <v/>
      </c>
      <c r="G39" s="118" t="str">
        <f t="shared" si="5"/>
        <v/>
      </c>
      <c r="H39" s="118" t="str">
        <f t="shared" si="6"/>
        <v/>
      </c>
      <c r="I39" s="119" t="str">
        <f t="shared" si="7"/>
        <v/>
      </c>
      <c r="J39" s="77">
        <v>23</v>
      </c>
      <c r="K39" s="78"/>
      <c r="L39" s="78"/>
      <c r="M39" s="74" t="str">
        <f t="shared" si="131"/>
        <v/>
      </c>
      <c r="N39" s="74" t="str">
        <f t="shared" si="8"/>
        <v/>
      </c>
      <c r="O39" s="75" t="str">
        <f t="shared" si="9"/>
        <v/>
      </c>
      <c r="P39" s="75" t="str">
        <f t="shared" si="10"/>
        <v/>
      </c>
      <c r="Q39" s="75" t="str">
        <f t="shared" si="155"/>
        <v/>
      </c>
      <c r="R39" s="75" t="str">
        <f t="shared" si="156"/>
        <v/>
      </c>
      <c r="S39" s="75" t="str">
        <f>IFERROR(INDEX(#REF!,MATCH($U39,$IQ$17:$IQ$72,0)),"")</f>
        <v/>
      </c>
      <c r="T39" s="75" t="str">
        <f t="shared" si="11"/>
        <v/>
      </c>
      <c r="U39" s="77">
        <v>23</v>
      </c>
      <c r="V39" s="79"/>
      <c r="X39" s="80" t="str">
        <f t="shared" si="12"/>
        <v/>
      </c>
      <c r="Y39" s="80" t="str">
        <f t="shared" si="13"/>
        <v/>
      </c>
      <c r="Z39" s="76" t="str">
        <f t="shared" si="14"/>
        <v/>
      </c>
      <c r="AA39" s="76" t="str">
        <f t="shared" si="15"/>
        <v/>
      </c>
      <c r="AB39" s="118" t="str">
        <f t="shared" si="16"/>
        <v/>
      </c>
      <c r="AC39" s="118" t="str">
        <f>IFERROR(INDEX($IX$17:$IX$72,MATCH($J39,$JA$17:$JA$72,0)),"")</f>
        <v/>
      </c>
      <c r="AD39" s="118" t="str">
        <f t="shared" si="18"/>
        <v/>
      </c>
      <c r="AE39" s="118" t="str">
        <f t="shared" si="19"/>
        <v/>
      </c>
      <c r="AF39" s="77">
        <v>23</v>
      </c>
      <c r="AG39" s="78"/>
      <c r="AH39" s="78"/>
      <c r="AI39" s="80" t="str">
        <f t="shared" si="20"/>
        <v/>
      </c>
      <c r="AJ39" s="80" t="str">
        <f t="shared" si="21"/>
        <v/>
      </c>
      <c r="AK39" s="80" t="str">
        <f t="shared" si="22"/>
        <v/>
      </c>
      <c r="AL39" s="80" t="str">
        <f t="shared" si="23"/>
        <v/>
      </c>
      <c r="AM39" s="80" t="str">
        <f t="shared" si="24"/>
        <v/>
      </c>
      <c r="AN39" s="80" t="str">
        <f t="shared" si="25"/>
        <v/>
      </c>
      <c r="AO39" s="80" t="str">
        <f t="shared" si="154"/>
        <v/>
      </c>
      <c r="AP39" s="80" t="str">
        <f t="shared" si="153"/>
        <v/>
      </c>
      <c r="AQ39" s="77">
        <v>23</v>
      </c>
      <c r="AR39" s="79"/>
      <c r="AT39" s="146" t="str">
        <f t="shared" si="132"/>
        <v/>
      </c>
      <c r="AU39" s="146" t="str">
        <f t="shared" si="133"/>
        <v/>
      </c>
      <c r="AV39" s="146" t="str">
        <f t="shared" si="134"/>
        <v/>
      </c>
      <c r="AW39" s="147" t="str">
        <f t="shared" si="135"/>
        <v/>
      </c>
      <c r="AX39" s="147" t="str">
        <f t="shared" si="136"/>
        <v/>
      </c>
      <c r="AY39" s="147" t="str">
        <f t="shared" si="137"/>
        <v/>
      </c>
      <c r="AZ39" s="147" t="str">
        <f t="shared" si="138"/>
        <v/>
      </c>
      <c r="BA39" s="147" t="str">
        <f t="shared" si="139"/>
        <v/>
      </c>
      <c r="BB39" s="149">
        <v>23</v>
      </c>
      <c r="BC39" s="78"/>
      <c r="BD39" s="78"/>
      <c r="BE39" s="80" t="str">
        <f t="shared" si="140"/>
        <v/>
      </c>
      <c r="BF39" s="80" t="str">
        <f t="shared" si="26"/>
        <v/>
      </c>
      <c r="BG39" s="80" t="str">
        <f t="shared" si="27"/>
        <v/>
      </c>
      <c r="BH39" s="80" t="str">
        <f t="shared" si="28"/>
        <v/>
      </c>
      <c r="BI39" s="80" t="str">
        <f t="shared" si="29"/>
        <v/>
      </c>
      <c r="BJ39" s="80" t="str">
        <f t="shared" si="30"/>
        <v/>
      </c>
      <c r="BK39" s="80" t="str">
        <f t="shared" si="31"/>
        <v/>
      </c>
      <c r="BL39" s="80" t="str">
        <f t="shared" si="32"/>
        <v/>
      </c>
      <c r="BM39" s="77">
        <v>23</v>
      </c>
      <c r="BN39" s="79"/>
      <c r="BP39" s="80" t="str">
        <f t="shared" si="33"/>
        <v/>
      </c>
      <c r="BQ39" s="80" t="str">
        <f t="shared" si="34"/>
        <v/>
      </c>
      <c r="BR39" s="76" t="str">
        <f t="shared" si="35"/>
        <v/>
      </c>
      <c r="BS39" s="76" t="str">
        <f t="shared" si="36"/>
        <v/>
      </c>
      <c r="BT39" s="118" t="str">
        <f t="shared" si="37"/>
        <v/>
      </c>
      <c r="BU39" s="118" t="str">
        <f t="shared" si="38"/>
        <v/>
      </c>
      <c r="BV39" s="118" t="str">
        <f t="shared" si="39"/>
        <v/>
      </c>
      <c r="BW39" s="118" t="str">
        <f t="shared" si="40"/>
        <v/>
      </c>
      <c r="BX39" s="77">
        <v>23</v>
      </c>
      <c r="BY39" s="78"/>
      <c r="BZ39" s="78"/>
      <c r="CA39" s="80" t="str">
        <f t="shared" si="41"/>
        <v/>
      </c>
      <c r="CB39" s="80" t="str">
        <f t="shared" si="157"/>
        <v/>
      </c>
      <c r="CC39" s="80" t="str">
        <f t="shared" si="157"/>
        <v/>
      </c>
      <c r="CD39" s="76" t="str">
        <f t="shared" si="43"/>
        <v/>
      </c>
      <c r="CE39" s="118" t="str">
        <f t="shared" si="44"/>
        <v/>
      </c>
      <c r="CF39" s="118" t="str">
        <f t="shared" si="141"/>
        <v/>
      </c>
      <c r="CG39" s="118" t="str">
        <f t="shared" si="142"/>
        <v/>
      </c>
      <c r="CH39" s="117" t="str">
        <f t="shared" si="143"/>
        <v/>
      </c>
      <c r="CI39" s="77">
        <v>23</v>
      </c>
      <c r="CJ39" s="79"/>
      <c r="CL39" s="80" t="str">
        <f t="shared" si="45"/>
        <v/>
      </c>
      <c r="CM39" s="80" t="str">
        <f t="shared" si="46"/>
        <v/>
      </c>
      <c r="CN39" s="76" t="str">
        <f t="shared" si="47"/>
        <v/>
      </c>
      <c r="CO39" s="76" t="str">
        <f t="shared" si="48"/>
        <v/>
      </c>
      <c r="CP39" s="118" t="str">
        <f t="shared" si="49"/>
        <v/>
      </c>
      <c r="CQ39" s="118" t="str">
        <f t="shared" si="50"/>
        <v/>
      </c>
      <c r="CR39" s="118" t="str">
        <f t="shared" si="51"/>
        <v/>
      </c>
      <c r="CS39" s="118" t="str">
        <f t="shared" si="144"/>
        <v/>
      </c>
      <c r="CT39" s="77">
        <v>23</v>
      </c>
      <c r="CU39" s="78"/>
      <c r="CV39" s="78"/>
      <c r="CW39" s="80" t="str">
        <f t="shared" si="52"/>
        <v/>
      </c>
      <c r="CX39" s="80" t="str">
        <f t="shared" si="53"/>
        <v/>
      </c>
      <c r="CY39" s="76" t="str">
        <f t="shared" si="54"/>
        <v/>
      </c>
      <c r="CZ39" s="76" t="str">
        <f t="shared" si="55"/>
        <v/>
      </c>
      <c r="DA39" s="118" t="str">
        <f t="shared" si="56"/>
        <v/>
      </c>
      <c r="DB39" s="118" t="str">
        <f t="shared" si="57"/>
        <v/>
      </c>
      <c r="DC39" s="118" t="str">
        <f t="shared" si="58"/>
        <v/>
      </c>
      <c r="DD39" s="118" t="str">
        <f t="shared" si="59"/>
        <v/>
      </c>
      <c r="DE39" s="77">
        <v>23</v>
      </c>
      <c r="DF39" s="79"/>
      <c r="DH39" s="115" t="str">
        <f t="shared" si="145"/>
        <v/>
      </c>
      <c r="DI39" s="115" t="str">
        <f t="shared" si="146"/>
        <v/>
      </c>
      <c r="DJ39" s="121" t="str">
        <f t="shared" si="147"/>
        <v/>
      </c>
      <c r="DK39" s="121" t="str">
        <f t="shared" si="148"/>
        <v/>
      </c>
      <c r="DL39" s="117" t="str">
        <f t="shared" si="149"/>
        <v/>
      </c>
      <c r="DM39" s="117" t="str">
        <f t="shared" si="150"/>
        <v/>
      </c>
      <c r="DN39" s="117" t="str">
        <f t="shared" si="151"/>
        <v/>
      </c>
      <c r="DO39" s="117" t="str">
        <f t="shared" si="152"/>
        <v/>
      </c>
      <c r="DP39" s="77">
        <v>23</v>
      </c>
      <c r="DQ39" s="78"/>
      <c r="DR39" s="78"/>
      <c r="DS39" s="115" t="str">
        <f t="shared" si="60"/>
        <v/>
      </c>
      <c r="DT39" s="115" t="str">
        <f t="shared" si="61"/>
        <v/>
      </c>
      <c r="DU39" s="115" t="str">
        <f t="shared" si="62"/>
        <v/>
      </c>
      <c r="DV39" s="115" t="str">
        <f t="shared" si="63"/>
        <v/>
      </c>
      <c r="DW39" s="117" t="str">
        <f t="shared" si="64"/>
        <v/>
      </c>
      <c r="DX39" s="117" t="str">
        <f t="shared" si="158"/>
        <v/>
      </c>
      <c r="DY39" s="117" t="str">
        <f t="shared" si="158"/>
        <v/>
      </c>
      <c r="DZ39" s="117" t="str">
        <f t="shared" si="66"/>
        <v/>
      </c>
      <c r="EA39" s="77">
        <v>23</v>
      </c>
      <c r="EB39" s="79"/>
      <c r="EC39" s="81"/>
      <c r="ED39" s="80" t="str">
        <f t="shared" si="67"/>
        <v/>
      </c>
      <c r="EE39" s="80" t="str">
        <f t="shared" si="68"/>
        <v/>
      </c>
      <c r="EF39" s="80" t="str">
        <f t="shared" si="69"/>
        <v/>
      </c>
      <c r="EG39" s="82" t="str">
        <f t="shared" si="70"/>
        <v/>
      </c>
      <c r="EH39" s="118" t="str">
        <f t="shared" si="71"/>
        <v/>
      </c>
      <c r="EI39" s="118" t="str">
        <f t="shared" si="72"/>
        <v/>
      </c>
      <c r="EJ39" s="118" t="str">
        <f t="shared" si="73"/>
        <v/>
      </c>
      <c r="EK39" s="118" t="str">
        <f t="shared" si="74"/>
        <v/>
      </c>
      <c r="EL39" s="82">
        <v>23</v>
      </c>
      <c r="EM39" s="78"/>
      <c r="EN39" s="78"/>
      <c r="EO39" s="80" t="str">
        <f t="shared" si="75"/>
        <v/>
      </c>
      <c r="EP39" s="80" t="str">
        <f t="shared" si="76"/>
        <v/>
      </c>
      <c r="EQ39" s="80" t="str">
        <f t="shared" si="77"/>
        <v/>
      </c>
      <c r="ER39" s="80" t="str">
        <f t="shared" si="78"/>
        <v/>
      </c>
      <c r="ES39" s="80" t="str">
        <f t="shared" si="79"/>
        <v/>
      </c>
      <c r="ET39" s="80" t="str">
        <f t="shared" si="80"/>
        <v/>
      </c>
      <c r="EU39" s="80" t="str">
        <f t="shared" si="81"/>
        <v/>
      </c>
      <c r="EV39" s="80" t="str">
        <f t="shared" si="82"/>
        <v/>
      </c>
      <c r="EW39" s="77">
        <v>23</v>
      </c>
      <c r="EX39" s="78"/>
      <c r="EY39" s="81"/>
      <c r="EZ39" s="80" t="str">
        <f t="shared" si="83"/>
        <v/>
      </c>
      <c r="FA39" s="80" t="str">
        <f t="shared" si="84"/>
        <v/>
      </c>
      <c r="FB39" s="76" t="str">
        <f t="shared" si="85"/>
        <v/>
      </c>
      <c r="FC39" s="76" t="str">
        <f t="shared" si="86"/>
        <v/>
      </c>
      <c r="FD39" s="118" t="str">
        <f t="shared" si="87"/>
        <v/>
      </c>
      <c r="FE39" s="118" t="str">
        <f t="shared" si="88"/>
        <v/>
      </c>
      <c r="FF39" s="118" t="str">
        <f t="shared" si="89"/>
        <v/>
      </c>
      <c r="FG39" s="118" t="str">
        <f t="shared" si="90"/>
        <v/>
      </c>
      <c r="FH39" s="82">
        <v>23</v>
      </c>
      <c r="FI39" s="78"/>
      <c r="FJ39" s="78"/>
      <c r="FK39" s="80" t="str">
        <f t="shared" si="91"/>
        <v/>
      </c>
      <c r="FL39" s="80" t="str">
        <f t="shared" si="92"/>
        <v/>
      </c>
      <c r="FM39" s="76" t="str">
        <f t="shared" si="93"/>
        <v/>
      </c>
      <c r="FN39" s="76" t="str">
        <f t="shared" si="94"/>
        <v/>
      </c>
      <c r="FO39" s="118" t="str">
        <f t="shared" si="95"/>
        <v/>
      </c>
      <c r="FP39" s="118" t="str">
        <f t="shared" si="96"/>
        <v/>
      </c>
      <c r="FQ39" s="118" t="str">
        <f t="shared" si="97"/>
        <v/>
      </c>
      <c r="FR39" s="118" t="str">
        <f t="shared" si="98"/>
        <v/>
      </c>
      <c r="FS39" s="77">
        <v>23</v>
      </c>
      <c r="FT39" s="78"/>
      <c r="FU39" s="81"/>
      <c r="FV39" s="80" t="str">
        <f t="shared" si="99"/>
        <v/>
      </c>
      <c r="FW39" s="80" t="str">
        <f t="shared" si="100"/>
        <v/>
      </c>
      <c r="FX39" s="80" t="str">
        <f t="shared" si="101"/>
        <v/>
      </c>
      <c r="FY39" s="80" t="str">
        <f t="shared" si="102"/>
        <v/>
      </c>
      <c r="FZ39" s="80" t="str">
        <f t="shared" si="103"/>
        <v/>
      </c>
      <c r="GA39" s="80" t="str">
        <f t="shared" si="104"/>
        <v/>
      </c>
      <c r="GB39" s="80" t="str">
        <f t="shared" si="105"/>
        <v/>
      </c>
      <c r="GC39" s="80" t="str">
        <f t="shared" si="106"/>
        <v/>
      </c>
      <c r="GD39" s="82">
        <v>23</v>
      </c>
      <c r="GE39" s="78"/>
      <c r="GF39" s="78"/>
      <c r="GG39" s="80" t="str">
        <f t="shared" si="107"/>
        <v/>
      </c>
      <c r="GH39" s="80" t="str">
        <f t="shared" si="108"/>
        <v/>
      </c>
      <c r="GI39" s="80" t="str">
        <f t="shared" si="109"/>
        <v/>
      </c>
      <c r="GJ39" s="80" t="str">
        <f t="shared" si="110"/>
        <v/>
      </c>
      <c r="GK39" s="80" t="str">
        <f t="shared" si="111"/>
        <v/>
      </c>
      <c r="GL39" s="80" t="str">
        <f t="shared" si="112"/>
        <v/>
      </c>
      <c r="GM39" s="80" t="str">
        <f t="shared" si="113"/>
        <v/>
      </c>
      <c r="GN39" s="80" t="str">
        <f t="shared" si="114"/>
        <v/>
      </c>
      <c r="GO39" s="77">
        <v>23</v>
      </c>
      <c r="GP39" s="78"/>
      <c r="GQ39" s="81"/>
      <c r="GR39" s="80" t="str">
        <f t="shared" si="115"/>
        <v/>
      </c>
      <c r="GS39" s="80" t="str">
        <f t="shared" si="116"/>
        <v/>
      </c>
      <c r="GT39" s="80" t="str">
        <f t="shared" si="117"/>
        <v/>
      </c>
      <c r="GU39" s="80" t="str">
        <f t="shared" si="118"/>
        <v/>
      </c>
      <c r="GV39" s="80" t="str">
        <f t="shared" si="119"/>
        <v/>
      </c>
      <c r="GW39" s="80" t="str">
        <f t="shared" si="120"/>
        <v/>
      </c>
      <c r="GX39" s="80" t="str">
        <f t="shared" si="121"/>
        <v/>
      </c>
      <c r="GY39" s="80" t="str">
        <f t="shared" si="122"/>
        <v/>
      </c>
      <c r="GZ39" s="82">
        <v>23</v>
      </c>
      <c r="HA39" s="78"/>
      <c r="HB39" s="78"/>
      <c r="HC39" s="80" t="str">
        <f t="shared" si="123"/>
        <v/>
      </c>
      <c r="HD39" s="80" t="str">
        <f t="shared" si="124"/>
        <v/>
      </c>
      <c r="HE39" s="80" t="str">
        <f t="shared" si="125"/>
        <v/>
      </c>
      <c r="HF39" s="80" t="str">
        <f t="shared" si="126"/>
        <v/>
      </c>
      <c r="HG39" s="80" t="str">
        <f t="shared" si="127"/>
        <v/>
      </c>
      <c r="HH39" s="80" t="str">
        <f t="shared" si="128"/>
        <v/>
      </c>
      <c r="HI39" s="80" t="str">
        <f t="shared" si="129"/>
        <v/>
      </c>
      <c r="HJ39" s="80" t="str">
        <f t="shared" si="130"/>
        <v/>
      </c>
      <c r="HK39" s="77">
        <v>23</v>
      </c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90"/>
      <c r="HY39" s="91" t="str">
        <f>IFERROR(IF(AND(#REF!="FEM",#REF!=1,#REF!="infantis"),#REF!,""),"")</f>
        <v/>
      </c>
      <c r="HZ39" s="75" t="e">
        <f>IF($HY39=#REF!,#REF!,"")</f>
        <v>#REF!</v>
      </c>
      <c r="IA39" s="75" t="e">
        <f>IF($HY39=#REF!,#REF!,"")</f>
        <v>#REF!</v>
      </c>
      <c r="IB39" s="75" t="e">
        <f>IF($IA39=#REF!,#REF!,"")</f>
        <v>#REF!</v>
      </c>
      <c r="IC39" s="91" t="str">
        <f>IFERROR(IF(AND($IA39="fem",#REF!=1,#REF!="infantis"),#REF!,""),"")</f>
        <v/>
      </c>
      <c r="ID39" s="91" t="str">
        <f>IFERROR(IF(AND($IA39="fem",#REF!=1,#REF!="infantis"),#REF!,""),"")</f>
        <v/>
      </c>
      <c r="IE39" s="91" t="str">
        <f>IFERROR(IF(AND($IA39="fem",#REF!=1,#REF!="infantis"),#REF!,""),"")</f>
        <v/>
      </c>
      <c r="IF39" s="75" t="e">
        <f>IF($IB39=#REF!,#REF!,"")</f>
        <v>#REF!</v>
      </c>
      <c r="IG39" s="55" t="str">
        <f>IFERROR(RANK(IF39,IF:IF,0)+ COUNTIF($IF$15:IF38,IF39),"")</f>
        <v/>
      </c>
      <c r="II39" s="91" t="str">
        <f>IFERROR(IF(AND(#REF!="mas",#REF!=1,#REF!="infantis"),#REF!,""),"")</f>
        <v/>
      </c>
      <c r="IJ39" s="75" t="e">
        <f>IF($II39=#REF!,#REF!,"")</f>
        <v>#REF!</v>
      </c>
      <c r="IK39" s="75" t="e">
        <f>IF($II39=#REF!,#REF!,"")</f>
        <v>#REF!</v>
      </c>
      <c r="IL39" s="91" t="str">
        <f>IFERROR(IF(AND($IK39="mas",#REF!=1),#REF!,""),"")</f>
        <v/>
      </c>
      <c r="IM39" s="91" t="str">
        <f>IFERROR(IF(AND($IK39="mas",#REF!=1,#REF!="infantis"),#REF!,""),"")</f>
        <v/>
      </c>
      <c r="IN39" s="91" t="str">
        <f>IFERROR(IF(AND($IK39="mas",#REF!=1,#REF!="infantis"),#REF!,""),"")</f>
        <v/>
      </c>
      <c r="IO39" s="91" t="str">
        <f>IFERROR(IF(AND($IK39="mas",#REF!=1,#REF!="infantis"),#REF!,""),"")</f>
        <v/>
      </c>
      <c r="IP39" s="91" t="str">
        <f>IFERROR(IF(AND($IK39="mas",#REF!=1),#REF!,""),"")</f>
        <v/>
      </c>
      <c r="IQ39" s="55" t="str">
        <f>IFERROR(RANK(IP39,IP:IP,0)+ COUNTIF($IQ$11:IQ34,IP39),"")</f>
        <v/>
      </c>
      <c r="IS39" s="91" t="str">
        <f>IFERROR(IF(AND(#REF!="FEM",#REF!=2,#REF!="infantis"),#REF!,""),"")</f>
        <v/>
      </c>
      <c r="IT39" s="75" t="e">
        <f>IF(IS39=#REF!,#REF!,"")</f>
        <v>#REF!</v>
      </c>
      <c r="IU39" s="75" t="e">
        <f>IF(IS39=#REF!,#REF!,"")</f>
        <v>#REF!</v>
      </c>
      <c r="IV39" s="91" t="str">
        <f>IFERROR(IF(AND(IU39="fem",#REF!=2),#REF!,""),"")</f>
        <v/>
      </c>
      <c r="IW39" s="91" t="str">
        <f>IFERROR(IF(AND(IU39="fem",#REF!=2),#REF!,""),"")</f>
        <v/>
      </c>
      <c r="IX39" s="91" t="str">
        <f>IFERROR(IF(AND(IU39="fem",#REF!=2),#REF!,""),"")</f>
        <v/>
      </c>
      <c r="IY39" s="91" t="str">
        <f>IFERROR(IF(AND(IU39="fem",#REF!=2),#REF!,""),"")</f>
        <v/>
      </c>
      <c r="IZ39" s="91" t="str">
        <f>IFERROR(IF(AND(IU39="fem",#REF!=2),#REF!,""),"")</f>
        <v/>
      </c>
      <c r="JA39" s="77" t="str">
        <f>IFERROR(RANK(IZ39,IZ:IZ,0)+ COUNTIF($IZ$15:$IZ38,IZ39),"")</f>
        <v/>
      </c>
      <c r="JC39" s="91" t="str">
        <f>IFERROR(IF(AND(#REF!="mas",#REF!=2,#REF!="infantis"),#REF!,""),"")</f>
        <v/>
      </c>
      <c r="JD39" s="75" t="e">
        <f>IF(JC39=#REF!,#REF!,"")</f>
        <v>#REF!</v>
      </c>
      <c r="JE39" s="75" t="e">
        <f>IF(JC39=#REF!,#REF!,"")</f>
        <v>#REF!</v>
      </c>
      <c r="JF39" s="91" t="str">
        <f>IFERROR(IF(AND(JE39="mas",#REF!=2),#REF!,""),"")</f>
        <v/>
      </c>
      <c r="JG39" s="91" t="str">
        <f>IFERROR(IF(AND(JE39="mas",#REF!=2),#REF!,""),"")</f>
        <v/>
      </c>
      <c r="JH39" s="91" t="str">
        <f>IFERROR(IF(AND(JE39="mas",#REF!=2),#REF!,""),"")</f>
        <v/>
      </c>
      <c r="JI39" s="91" t="str">
        <f>IFERROR(IF(AND(JE39="mas",#REF!=2),#REF!,""),"")</f>
        <v/>
      </c>
      <c r="JJ39" s="91" t="str">
        <f>IFERROR(IF(AND(JE39="mas",#REF!=2),#REF!,""),"")</f>
        <v/>
      </c>
      <c r="JK39" s="77" t="str">
        <f>IFERROR(RANK(JJ39,JJ:JJ,0)+ COUNTIF($JJ$15:$JJ38,JJ39),"")</f>
        <v/>
      </c>
      <c r="JM39" s="53" t="str">
        <f>IFERROR(IF(AND(#REF!="fem",#REF!=3,#REF!="infantis"),#REF!,""),"")</f>
        <v/>
      </c>
      <c r="JN39" s="75" t="e">
        <f>IF($JM39=#REF!,#REF!,"")</f>
        <v>#REF!</v>
      </c>
      <c r="JO39" s="75" t="e">
        <f>IF($JM39=#REF!,#REF!,"")</f>
        <v>#REF!</v>
      </c>
      <c r="JP39" s="75" t="e">
        <f>IF($JO39=#REF!,#REF!,"")</f>
        <v>#REF!</v>
      </c>
      <c r="JQ39" s="75" t="e">
        <f>IF($JP39=#REF!,#REF!,"")</f>
        <v>#REF!</v>
      </c>
      <c r="JR39" s="75" t="e">
        <f>IF($JP39=#REF!,#REF!,"")</f>
        <v>#REF!</v>
      </c>
      <c r="JS39" s="75" t="e">
        <f>IF($JP39=#REF!,#REF!,"")</f>
        <v>#REF!</v>
      </c>
      <c r="JT39" s="75" t="e">
        <f>IF($JP39=#REF!,#REF!,"")</f>
        <v>#REF!</v>
      </c>
      <c r="JU39" s="55" t="str">
        <f>IFERROR(RANK(JT39,JT:JT,0)+ COUNTIF($JT$15:JT38,JT39),"")</f>
        <v/>
      </c>
      <c r="JW39" s="53" t="str">
        <f>IFERROR(IF(AND(#REF!="mas",#REF!=3,#REF!="infantis"),#REF!,""),"")</f>
        <v/>
      </c>
      <c r="JX39" s="54" t="e">
        <f>IF($JW39=#REF!,#REF!,"")</f>
        <v>#REF!</v>
      </c>
      <c r="JY39" s="54" t="e">
        <f>IF($JW39=#REF!,#REF!,"")</f>
        <v>#REF!</v>
      </c>
      <c r="JZ39" s="54" t="e">
        <f>IF($JY39=#REF!,#REF!,"")</f>
        <v>#REF!</v>
      </c>
      <c r="KA39" s="54" t="e">
        <f>IF($JZ39=#REF!,#REF!,"")</f>
        <v>#REF!</v>
      </c>
      <c r="KB39" s="54" t="e">
        <f>IF($JZ39=#REF!,#REF!,"")</f>
        <v>#REF!</v>
      </c>
      <c r="KC39" s="54" t="e">
        <f>IF($JZ39=#REF!,#REF!,"")</f>
        <v>#REF!</v>
      </c>
      <c r="KD39" s="54" t="e">
        <f>IF($JZ39=#REF!,#REF!,"")</f>
        <v>#REF!</v>
      </c>
      <c r="KE39" s="55" t="str">
        <f>IFERROR(RANK(KD39,KD:KD,0)+ COUNTIF($KD$15:KD38,KD39),"")</f>
        <v/>
      </c>
      <c r="KG39" s="91" t="str">
        <f>IFERROR(IF(AND(#REF!="fem",#REF!=1,#REF!="iniciados"),#REF!,""),"")</f>
        <v/>
      </c>
      <c r="KH39" s="75" t="e">
        <f>IF(KG39=#REF!,#REF!,"")</f>
        <v>#REF!</v>
      </c>
      <c r="KI39" s="75" t="e">
        <f>IF(KG39=#REF!,#REF!,"")</f>
        <v>#REF!</v>
      </c>
      <c r="KJ39" s="91" t="str">
        <f>IFERROR(IF(AND(KI39="fem",#REF!=1),#REF!,""),"")</f>
        <v/>
      </c>
      <c r="KK39" s="91" t="str">
        <f>IFERROR(IF(AND(KI39="fem",#REF!=1),#REF!,""),"")</f>
        <v/>
      </c>
      <c r="KL39" s="91" t="str">
        <f>IFERROR(IF(AND(KI39="fem",#REF!=1),#REF!,""),"")</f>
        <v/>
      </c>
      <c r="KM39" s="91" t="str">
        <f>IFERROR(IF(AND(KI39="fem",#REF!=1),#REF!,""),"")</f>
        <v/>
      </c>
      <c r="KN39" s="91" t="str">
        <f>IFERROR(IF(AND(KI39="fem",#REF!=1),#REF!,""),"")</f>
        <v/>
      </c>
      <c r="KO39" s="77" t="str">
        <f>IFERROR(RANK(KN39,KN:KN,0)+ COUNTIF($KN$15:KN38,KN39),"")</f>
        <v/>
      </c>
      <c r="KQ39" s="91" t="str">
        <f>IFERROR(IF(AND(#REF!="mas",#REF!=1,#REF!="iniciados"),#REF!,""),"")</f>
        <v/>
      </c>
      <c r="KR39" s="75" t="e">
        <f>IF(KQ39=#REF!,#REF!,"")</f>
        <v>#REF!</v>
      </c>
      <c r="KS39" s="75" t="e">
        <f>IF(KQ39=#REF!,#REF!,"")</f>
        <v>#REF!</v>
      </c>
      <c r="KT39" s="91" t="str">
        <f>IFERROR(IF(AND(KS39="mas",#REF!=1),#REF!,""),"")</f>
        <v/>
      </c>
      <c r="KU39" s="91" t="str">
        <f>IFERROR(IF(AND(KS39="mas",#REF!=1),#REF!,""),"")</f>
        <v/>
      </c>
      <c r="KV39" s="91" t="str">
        <f>IFERROR(IF(AND(KS39="mas",#REF!=1),#REF!,""),"")</f>
        <v/>
      </c>
      <c r="KW39" s="91" t="str">
        <f>IFERROR(IF(AND(KS39="mas",#REF!=1),#REF!,""),"")</f>
        <v/>
      </c>
      <c r="KX39" s="91" t="str">
        <f>IFERROR(IF(AND(KS39="mas",#REF!=1),#REF!,""),"")</f>
        <v/>
      </c>
      <c r="KY39" s="77" t="str">
        <f>IFERROR(RANK(KX39,KX:KX,0)+ COUNTIF($KX$15:KX38,KX39),"")</f>
        <v/>
      </c>
      <c r="LA39" s="91" t="str">
        <f>IFERROR(IF(AND(#REF!="fem",#REF!=2,#REF!="iniciados"),#REF!,""),"")</f>
        <v/>
      </c>
      <c r="LB39" s="75" t="e">
        <f>IF(LA39=#REF!,#REF!,"")</f>
        <v>#REF!</v>
      </c>
      <c r="LC39" s="75" t="e">
        <f>IF(LA39=#REF!,#REF!,"")</f>
        <v>#REF!</v>
      </c>
      <c r="LD39" s="91" t="str">
        <f>IFERROR(IF(AND(LC39="fem",#REF!=2),#REF!,""),"")</f>
        <v/>
      </c>
      <c r="LE39" s="91" t="str">
        <f>IFERROR(IF(AND(LC39="fem",#REF!=2),#REF!,""),"")</f>
        <v/>
      </c>
      <c r="LF39" s="91" t="str">
        <f>IFERROR(IF(AND(LC39="fem",#REF!=2),#REF!,""),"")</f>
        <v/>
      </c>
      <c r="LG39" s="91" t="str">
        <f>IFERROR(IF(AND(LC39="fem",#REF!=2),#REF!,""),"")</f>
        <v/>
      </c>
      <c r="LH39" s="91" t="str">
        <f>IFERROR(IF(AND(LC39="fem",#REF!=2),#REF!,""),"")</f>
        <v/>
      </c>
      <c r="LI39" s="77" t="str">
        <f>IFERROR(RANK(LH39,LH:LH,0)+ COUNTIF($KX$15:LH38,LH39),"")</f>
        <v/>
      </c>
      <c r="LK39" s="91" t="str">
        <f>IFERROR(IF(AND(#REF!="mas",#REF!=2,#REF!="iniciados"),#REF!,""),"")</f>
        <v/>
      </c>
      <c r="LL39" s="75" t="e">
        <f>IF(LK39=#REF!,#REF!,"")</f>
        <v>#REF!</v>
      </c>
      <c r="LM39" s="75" t="e">
        <f>IF(LK39=#REF!,#REF!,"")</f>
        <v>#REF!</v>
      </c>
      <c r="LN39" s="91" t="str">
        <f>IFERROR(IF(AND(LM39="mas",#REF!=2),#REF!,""),"")</f>
        <v/>
      </c>
      <c r="LO39" s="91" t="str">
        <f>IFERROR(IF(AND(LM39="mas",#REF!=2),#REF!,""),"")</f>
        <v/>
      </c>
      <c r="LP39" s="91" t="str">
        <f>IFERROR(IF(AND(LM39="mas",#REF!=2),#REF!,""),"")</f>
        <v/>
      </c>
      <c r="LQ39" s="91" t="str">
        <f>IFERROR(IF(AND(LM39="mas",#REF!=2),#REF!,""),"")</f>
        <v/>
      </c>
      <c r="LR39" s="91" t="str">
        <f>IFERROR(IF(AND(LM39="mas",#REF!=2),#REF!,""),"")</f>
        <v/>
      </c>
      <c r="LS39" s="77" t="str">
        <f>IFERROR(RANK(LR39,LR:LR,0)+ COUNTIF($LR$15:LR37,LR39),"")</f>
        <v/>
      </c>
      <c r="LU39" s="53" t="str">
        <f>IFERROR(IF(AND(#REF!="fem",#REF!=3,#REF!="iniciados"),#REF!,""),"")</f>
        <v/>
      </c>
      <c r="LV39" s="75" t="e">
        <f>IF(LU39=#REF!,#REF!,"")</f>
        <v>#REF!</v>
      </c>
      <c r="LW39" s="75" t="e">
        <f>IF(LU39=#REF!,#REF!,"")</f>
        <v>#REF!</v>
      </c>
      <c r="LX39" s="53" t="str">
        <f>IFERROR(IF(AND(LW39="fem",#REF!=3),#REF!,""),"")</f>
        <v/>
      </c>
      <c r="LY39" s="91" t="str">
        <f>IFERROR(IF(AND(LW39="fem",#REF!=3),#REF!,""),"")</f>
        <v/>
      </c>
      <c r="LZ39" s="91" t="str">
        <f>IFERROR(IF(AND(LW39="fem",#REF!=3),#REF!,""),"")</f>
        <v/>
      </c>
      <c r="MA39" s="91" t="str">
        <f>IFERROR(IF(AND(LW39="fem",#REF!=3),#REF!,""),"")</f>
        <v/>
      </c>
      <c r="MB39" s="91" t="str">
        <f>IFERROR(IF(AND(LW39="fem",#REF!=3),#REF!,""),"")</f>
        <v/>
      </c>
      <c r="MC39" s="55" t="str">
        <f>IFERROR(RANK(MB39,MB:MB,0)+ COUNTIF($MB$15:MB38,MB39),"")</f>
        <v/>
      </c>
      <c r="ME39" s="91" t="str">
        <f>IFERROR(IF(AND(#REF!="mas",#REF!=3,#REF!="iniciados"),#REF!,""),"")</f>
        <v/>
      </c>
      <c r="MF39" s="75" t="e">
        <f>IF(ME39=#REF!,#REF!,"")</f>
        <v>#REF!</v>
      </c>
      <c r="MG39" s="75" t="e">
        <f>IF(ME39=#REF!,#REF!,"")</f>
        <v>#REF!</v>
      </c>
      <c r="MH39" s="91" t="str">
        <f>IFERROR(IF(AND(MG39="mas",#REF!=3),#REF!,""),"")</f>
        <v/>
      </c>
      <c r="MI39" s="91" t="str">
        <f>IFERROR(IF(AND(MG39="mas",#REF!=3),#REF!,""),"")</f>
        <v/>
      </c>
      <c r="MJ39" s="91" t="str">
        <f>IFERROR(IF(AND(MG39="mas",#REF!=3),#REF!,""),"")</f>
        <v/>
      </c>
      <c r="MK39" s="91" t="str">
        <f>IFERROR(IF(AND(MG39="mas",#REF!=3),#REF!,""),"")</f>
        <v/>
      </c>
      <c r="ML39" s="91" t="str">
        <f>IFERROR(IF(AND(MG39="mas",#REF!=3),#REF!,""),"")</f>
        <v/>
      </c>
      <c r="MM39" s="55" t="str">
        <f>IFERROR(RANK(ML39,ML:ML,0)+ COUNTIF($ML$15:ML38,ML39),"")</f>
        <v/>
      </c>
      <c r="MO39" s="91" t="str">
        <f>IFERROR(IF(AND(#REF!="fem",#REF!=3,#REF!="juvenis"),#REF!,""),"")</f>
        <v/>
      </c>
      <c r="MP39" s="75" t="e">
        <f>IF(MO39=#REF!,#REF!,"")</f>
        <v>#REF!</v>
      </c>
      <c r="MQ39" s="75" t="e">
        <f>IF(MO39=#REF!,#REF!,"")</f>
        <v>#REF!</v>
      </c>
      <c r="MR39" s="91" t="str">
        <f>IFERROR(IF(AND(MQ39="fem",#REF!=3),#REF!,""),"")</f>
        <v/>
      </c>
      <c r="MS39" s="91" t="str">
        <f>IFERROR(IF(AND(MQ39="fem",#REF!=3),#REF!,""),"")</f>
        <v/>
      </c>
      <c r="MT39" s="91" t="str">
        <f>IFERROR(IF(AND(MQ39="fem",#REF!=3),#REF!,""),"")</f>
        <v/>
      </c>
      <c r="MU39" s="91" t="str">
        <f>IFERROR(IF(AND(MQ39="fem",#REF!=3),#REF!,""),"")</f>
        <v/>
      </c>
      <c r="MV39" s="91" t="str">
        <f>IFERROR(IF(AND(MQ39="fem",#REF!=3),#REF!,""),"")</f>
        <v/>
      </c>
      <c r="MW39" s="55" t="str">
        <f>IFERROR(RANK(MV39,MV:MV,0)+ COUNTIF($MV$15:MV38,MV39),"")</f>
        <v/>
      </c>
      <c r="MY39" s="91" t="str">
        <f>IFERROR(IF(AND(#REF!="mas",#REF!=3,#REF!="juvenis"),#REF!,""),"")</f>
        <v/>
      </c>
      <c r="MZ39" s="75" t="e">
        <f>IF(MY39=#REF!,#REF!,"")</f>
        <v>#REF!</v>
      </c>
      <c r="NA39" s="75" t="e">
        <f>IF(MY39=#REF!,#REF!,"")</f>
        <v>#REF!</v>
      </c>
      <c r="NB39" s="91" t="str">
        <f>IFERROR(IF(AND(NA39="mas",#REF!=3),#REF!,""),"")</f>
        <v/>
      </c>
      <c r="NC39" s="91" t="str">
        <f>IFERROR(IF(AND(NA39="mas",#REF!=3),#REF!,""),"")</f>
        <v/>
      </c>
      <c r="ND39" s="91" t="str">
        <f>IFERROR(IF(AND(NA39="mas",#REF!=3),#REF!,""),"")</f>
        <v/>
      </c>
      <c r="NE39" s="91" t="str">
        <f>IFERROR(IF(AND(NA39="mas",#REF!=3),#REF!,""),"")</f>
        <v/>
      </c>
      <c r="NF39" s="91" t="str">
        <f>IFERROR(IF(AND(NA39="mas",#REF!=3),#REF!,""),"")</f>
        <v/>
      </c>
      <c r="NG39" s="55" t="str">
        <f>IFERROR(RANK(NF39,NF:NF,0)+ COUNTIF($NF$15:NF38,NF39),"")</f>
        <v/>
      </c>
      <c r="NI39" s="91" t="str">
        <f>IFERROR(IF(AND(#REF!="fem",#REF!=2,#REF!="juvenis"),#REF!,""),"")</f>
        <v/>
      </c>
      <c r="NJ39" s="75" t="e">
        <f>IF(NI39=#REF!,#REF!,"")</f>
        <v>#REF!</v>
      </c>
      <c r="NK39" s="75" t="e">
        <f>IF(NI39=#REF!,#REF!,"")</f>
        <v>#REF!</v>
      </c>
      <c r="NL39" s="91" t="str">
        <f>IFERROR(IF(AND(NK39="fem",#REF!=2),#REF!,""),"")</f>
        <v/>
      </c>
      <c r="NM39" s="91" t="str">
        <f>IFERROR(IF(AND(NK39="fem",#REF!=2),#REF!,""),"")</f>
        <v/>
      </c>
      <c r="NN39" s="91" t="str">
        <f>IFERROR(IF(AND(NK39="fem",#REF!=2),#REF!,""),"")</f>
        <v/>
      </c>
      <c r="NO39" s="91" t="str">
        <f>IFERROR(IF(AND(NK39="fem",#REF!=2),#REF!,""),"")</f>
        <v/>
      </c>
      <c r="NP39" s="91" t="str">
        <f>IFERROR(IF(AND(NK39="fem",#REF!=2),#REF!,""),"")</f>
        <v/>
      </c>
      <c r="NQ39" s="77" t="str">
        <f>IFERROR(RANK(NP39,NP:NP,0)+ COUNTIF($NP$15:NP38,NP39),"")</f>
        <v/>
      </c>
      <c r="NS39" s="91" t="str">
        <f>IFERROR(IF(AND(#REF!="mas",#REF!=2,#REF!="juvenis"),#REF!,""),"")</f>
        <v/>
      </c>
      <c r="NT39" s="75" t="e">
        <f>IF(NS39=#REF!,#REF!,"")</f>
        <v>#REF!</v>
      </c>
      <c r="NU39" s="75" t="e">
        <f>IF(NS39=#REF!,#REF!,"")</f>
        <v>#REF!</v>
      </c>
      <c r="NV39" s="91" t="str">
        <f>IFERROR(IF(AND(NU39="mas",#REF!=2),#REF!,""),"")</f>
        <v/>
      </c>
      <c r="NW39" s="91" t="str">
        <f>IFERROR(IF(AND(NU39="mas",#REF!=2),#REF!,""),"")</f>
        <v/>
      </c>
      <c r="NX39" s="91" t="str">
        <f>IFERROR(IF(AND(NU39="mas",#REF!=2),#REF!,""),"")</f>
        <v/>
      </c>
      <c r="NY39" s="91" t="str">
        <f>IFERROR(IF(AND(NU39="mas",#REF!=2),#REF!,""),"")</f>
        <v/>
      </c>
      <c r="NZ39" s="91" t="str">
        <f>IFERROR(IF(AND(NU39="mas",#REF!=2),#REF!,""),"")</f>
        <v/>
      </c>
      <c r="OA39" s="55" t="str">
        <f>IFERROR(RANK(NZ39,NZ:NZ,0)+ COUNTIF($NZ$15:NZ38,NZ39),"")</f>
        <v/>
      </c>
      <c r="OC39" s="91" t="str">
        <f>IFERROR(IF(AND(#REF!="fem",#REF!=2,#REF!="juniores"),#REF!,""),"")</f>
        <v/>
      </c>
      <c r="OD39" s="75" t="e">
        <f>IF(OC39=#REF!,#REF!,"")</f>
        <v>#REF!</v>
      </c>
      <c r="OE39" s="75" t="e">
        <f>IF(OC39=#REF!,#REF!,"")</f>
        <v>#REF!</v>
      </c>
      <c r="OF39" s="91" t="str">
        <f>IFERROR(IF(AND(OE39="fem",#REF!=2),#REF!,""),"")</f>
        <v/>
      </c>
      <c r="OG39" s="91" t="str">
        <f>IFERROR(IF(AND(OE39="fem",#REF!=2),#REF!,""),"")</f>
        <v/>
      </c>
      <c r="OH39" s="91" t="str">
        <f>IFERROR(IF(AND(OE39="fem",#REF!=2),#REF!,""),"")</f>
        <v/>
      </c>
      <c r="OI39" s="91" t="str">
        <f>IFERROR(IF(AND(OE39="fem",#REF!=2),#REF!,""),"")</f>
        <v/>
      </c>
      <c r="OJ39" s="91" t="str">
        <f>IFERROR(IF(AND(OE39="fem",#REF!=2),#REF!,""),"")</f>
        <v/>
      </c>
      <c r="OK39" s="77" t="str">
        <f>IFERROR(RANK(OJ39,OJ:OJ,0)+ COUNTIF($NZ$15:OJ37,OJ39),"")</f>
        <v/>
      </c>
      <c r="OM39" s="91" t="str">
        <f>IFERROR(IF(AND(#REF!="mas",#REF!=2,#REF!="juniores"),#REF!,""),"")</f>
        <v/>
      </c>
      <c r="ON39" s="75" t="e">
        <f>IF(OM39=#REF!,#REF!,"")</f>
        <v>#REF!</v>
      </c>
      <c r="OO39" s="75" t="e">
        <f>IF(OM39=#REF!,#REF!,"")</f>
        <v>#REF!</v>
      </c>
      <c r="OP39" s="91" t="str">
        <f>IFERROR(IF(AND(OO39="mas",#REF!=2),#REF!,""),"")</f>
        <v/>
      </c>
      <c r="OQ39" s="91" t="str">
        <f>IFERROR(IF(AND(OO39="mas",#REF!=2),#REF!,""),"")</f>
        <v/>
      </c>
      <c r="OR39" s="91" t="str">
        <f>IFERROR(IF(AND(OO39="mas",#REF!=2),#REF!,""),"")</f>
        <v/>
      </c>
      <c r="OS39" s="91" t="str">
        <f>IFERROR(IF(AND(OO39="mas",#REF!=2),#REF!,""),"")</f>
        <v/>
      </c>
      <c r="OT39" s="91" t="str">
        <f>IFERROR(IF(AND(OO39="mas",#REF!=2),#REF!,""),"")</f>
        <v/>
      </c>
      <c r="OU39" s="77" t="str">
        <f>IFERROR(RANK(OT39,OT:OT,0)+ COUNTIF($NZ$15:OT37,OT39),"")</f>
        <v/>
      </c>
      <c r="OW39" s="91" t="str">
        <f>IFERROR(IF(AND(#REF!="fem",#REF!=3,#REF!="juniores"),#REF!,""),"")</f>
        <v/>
      </c>
      <c r="OX39" s="75" t="e">
        <f>IF(OW39=#REF!,#REF!,"")</f>
        <v>#REF!</v>
      </c>
      <c r="OY39" s="75" t="e">
        <f>IF(OW39=#REF!,#REF!,"")</f>
        <v>#REF!</v>
      </c>
      <c r="OZ39" s="91" t="str">
        <f>IFERROR(IF(AND(OY39="fem",#REF!=3),#REF!,""),"")</f>
        <v/>
      </c>
      <c r="PA39" s="91" t="str">
        <f>IFERROR(IF(AND(OY39="fem",#REF!=3),#REF!,""),"")</f>
        <v/>
      </c>
      <c r="PB39" s="91" t="str">
        <f>IFERROR(IF(AND(OY39="fem",#REF!=3),#REF!,""),"")</f>
        <v/>
      </c>
      <c r="PC39" s="91" t="str">
        <f>IFERROR(IF(AND(OY39="fem",#REF!=3),#REF!,""),"")</f>
        <v/>
      </c>
      <c r="PD39" s="91" t="str">
        <f>IFERROR(IF(AND(OY39="fem",#REF!=3),#REF!,""),"")</f>
        <v/>
      </c>
      <c r="PE39" s="77" t="str">
        <f>IFERROR(RANK(PD39,PD:PD,0)+ COUNTIF($NZ$15:PD37,PD39),"")</f>
        <v/>
      </c>
      <c r="PG39" s="91" t="str">
        <f>IFERROR(IF(AND(#REF!="mas",#REF!=3,#REF!="juniores"),#REF!,""),"")</f>
        <v/>
      </c>
      <c r="PH39" s="75" t="e">
        <f>IF(PG39=#REF!,#REF!,"")</f>
        <v>#REF!</v>
      </c>
      <c r="PI39" s="75" t="e">
        <f>IF(PG39=#REF!,#REF!,"")</f>
        <v>#REF!</v>
      </c>
      <c r="PJ39" s="91" t="str">
        <f>IFERROR(IF(AND(PI39="mas",#REF!=3),#REF!,""),"")</f>
        <v/>
      </c>
      <c r="PK39" s="91" t="str">
        <f>IFERROR(IF(AND(PI39="mas",#REF!=3),#REF!,""),"")</f>
        <v/>
      </c>
      <c r="PL39" s="91" t="str">
        <f>IFERROR(IF(AND(PI39="mas",#REF!=3),#REF!,""),"")</f>
        <v/>
      </c>
      <c r="PM39" s="91" t="str">
        <f>IFERROR(IF(AND(PI39="mas",#REF!=3),#REF!,""),"")</f>
        <v/>
      </c>
      <c r="PN39" s="91" t="str">
        <f>IFERROR(IF(AND(PI39="mas",#REF!=3),#REF!,""),"")</f>
        <v/>
      </c>
      <c r="PO39" s="77" t="str">
        <f>IFERROR(RANK(PN39,PN:PN,0)+ COUNTIF($NZ$15:PN37,PN39),"")</f>
        <v/>
      </c>
    </row>
    <row r="40" spans="2:431" s="73" customFormat="1" ht="18.75" customHeight="1" x14ac:dyDescent="0.3">
      <c r="B40" s="74" t="str">
        <f t="shared" si="0"/>
        <v/>
      </c>
      <c r="C40" s="74" t="str">
        <f t="shared" si="1"/>
        <v/>
      </c>
      <c r="D40" s="75" t="str">
        <f t="shared" si="2"/>
        <v/>
      </c>
      <c r="E40" s="76" t="str">
        <f t="shared" si="3"/>
        <v/>
      </c>
      <c r="F40" s="118" t="str">
        <f t="shared" si="4"/>
        <v/>
      </c>
      <c r="G40" s="118" t="str">
        <f t="shared" si="5"/>
        <v/>
      </c>
      <c r="H40" s="118" t="str">
        <f t="shared" si="6"/>
        <v/>
      </c>
      <c r="I40" s="119" t="str">
        <f t="shared" si="7"/>
        <v/>
      </c>
      <c r="J40" s="77">
        <v>24</v>
      </c>
      <c r="K40" s="78"/>
      <c r="L40" s="78"/>
      <c r="M40" s="74" t="str">
        <f t="shared" si="131"/>
        <v/>
      </c>
      <c r="N40" s="74" t="str">
        <f t="shared" si="8"/>
        <v/>
      </c>
      <c r="O40" s="75" t="str">
        <f t="shared" si="9"/>
        <v/>
      </c>
      <c r="P40" s="75" t="str">
        <f t="shared" si="10"/>
        <v/>
      </c>
      <c r="Q40" s="75" t="str">
        <f t="shared" si="155"/>
        <v/>
      </c>
      <c r="R40" s="75" t="str">
        <f t="shared" si="156"/>
        <v/>
      </c>
      <c r="S40" s="75" t="str">
        <f>IFERROR(INDEX(#REF!,MATCH($U40,$IQ$17:$IQ$72,0)),"")</f>
        <v/>
      </c>
      <c r="T40" s="75" t="str">
        <f t="shared" si="11"/>
        <v/>
      </c>
      <c r="U40" s="77">
        <v>24</v>
      </c>
      <c r="V40" s="79"/>
      <c r="X40" s="80" t="str">
        <f t="shared" si="12"/>
        <v/>
      </c>
      <c r="Y40" s="80" t="str">
        <f t="shared" si="13"/>
        <v/>
      </c>
      <c r="Z40" s="76" t="str">
        <f t="shared" si="14"/>
        <v/>
      </c>
      <c r="AA40" s="76" t="str">
        <f t="shared" si="15"/>
        <v/>
      </c>
      <c r="AB40" s="118" t="str">
        <f t="shared" si="16"/>
        <v/>
      </c>
      <c r="AC40" s="118" t="str">
        <f t="shared" si="17"/>
        <v/>
      </c>
      <c r="AD40" s="118" t="str">
        <f t="shared" si="18"/>
        <v/>
      </c>
      <c r="AE40" s="118" t="str">
        <f t="shared" si="19"/>
        <v/>
      </c>
      <c r="AF40" s="77">
        <v>24</v>
      </c>
      <c r="AG40" s="78"/>
      <c r="AH40" s="78"/>
      <c r="AI40" s="80" t="str">
        <f t="shared" si="20"/>
        <v/>
      </c>
      <c r="AJ40" s="80" t="str">
        <f t="shared" si="21"/>
        <v/>
      </c>
      <c r="AK40" s="80" t="str">
        <f t="shared" si="22"/>
        <v/>
      </c>
      <c r="AL40" s="80" t="str">
        <f t="shared" si="23"/>
        <v/>
      </c>
      <c r="AM40" s="80" t="str">
        <f t="shared" si="24"/>
        <v/>
      </c>
      <c r="AN40" s="80" t="str">
        <f t="shared" si="25"/>
        <v/>
      </c>
      <c r="AO40" s="80" t="str">
        <f t="shared" si="154"/>
        <v/>
      </c>
      <c r="AP40" s="80" t="str">
        <f t="shared" si="153"/>
        <v/>
      </c>
      <c r="AQ40" s="77">
        <v>24</v>
      </c>
      <c r="AR40" s="79"/>
      <c r="AT40" s="146" t="str">
        <f t="shared" si="132"/>
        <v/>
      </c>
      <c r="AU40" s="146" t="str">
        <f t="shared" si="133"/>
        <v/>
      </c>
      <c r="AV40" s="146" t="str">
        <f t="shared" si="134"/>
        <v/>
      </c>
      <c r="AW40" s="147" t="str">
        <f t="shared" si="135"/>
        <v/>
      </c>
      <c r="AX40" s="147" t="str">
        <f t="shared" si="136"/>
        <v/>
      </c>
      <c r="AY40" s="147" t="str">
        <f t="shared" si="137"/>
        <v/>
      </c>
      <c r="AZ40" s="147" t="str">
        <f t="shared" si="138"/>
        <v/>
      </c>
      <c r="BA40" s="147" t="str">
        <f t="shared" si="139"/>
        <v/>
      </c>
      <c r="BB40" s="149">
        <v>24</v>
      </c>
      <c r="BC40" s="78"/>
      <c r="BD40" s="78"/>
      <c r="BE40" s="80" t="str">
        <f t="shared" si="140"/>
        <v/>
      </c>
      <c r="BF40" s="80" t="str">
        <f t="shared" si="26"/>
        <v/>
      </c>
      <c r="BG40" s="80" t="str">
        <f t="shared" si="27"/>
        <v/>
      </c>
      <c r="BH40" s="80" t="str">
        <f t="shared" si="28"/>
        <v/>
      </c>
      <c r="BI40" s="80" t="str">
        <f t="shared" si="29"/>
        <v/>
      </c>
      <c r="BJ40" s="80" t="str">
        <f t="shared" si="30"/>
        <v/>
      </c>
      <c r="BK40" s="80" t="str">
        <f t="shared" si="31"/>
        <v/>
      </c>
      <c r="BL40" s="80" t="str">
        <f t="shared" si="32"/>
        <v/>
      </c>
      <c r="BM40" s="77">
        <v>24</v>
      </c>
      <c r="BN40" s="79"/>
      <c r="BP40" s="80" t="str">
        <f t="shared" si="33"/>
        <v/>
      </c>
      <c r="BQ40" s="80" t="str">
        <f t="shared" si="34"/>
        <v/>
      </c>
      <c r="BR40" s="76" t="str">
        <f t="shared" si="35"/>
        <v/>
      </c>
      <c r="BS40" s="76" t="str">
        <f t="shared" si="36"/>
        <v/>
      </c>
      <c r="BT40" s="118" t="str">
        <f t="shared" si="37"/>
        <v/>
      </c>
      <c r="BU40" s="118" t="str">
        <f t="shared" si="38"/>
        <v/>
      </c>
      <c r="BV40" s="118" t="str">
        <f t="shared" si="39"/>
        <v/>
      </c>
      <c r="BW40" s="118" t="str">
        <f t="shared" si="40"/>
        <v/>
      </c>
      <c r="BX40" s="77">
        <v>24</v>
      </c>
      <c r="BY40" s="78"/>
      <c r="BZ40" s="78"/>
      <c r="CA40" s="80" t="str">
        <f t="shared" si="41"/>
        <v/>
      </c>
      <c r="CB40" s="80" t="str">
        <f t="shared" si="157"/>
        <v/>
      </c>
      <c r="CC40" s="80" t="str">
        <f t="shared" si="157"/>
        <v/>
      </c>
      <c r="CD40" s="76" t="str">
        <f t="shared" si="43"/>
        <v/>
      </c>
      <c r="CE40" s="118" t="str">
        <f t="shared" si="44"/>
        <v/>
      </c>
      <c r="CF40" s="118" t="str">
        <f t="shared" si="141"/>
        <v/>
      </c>
      <c r="CG40" s="118" t="str">
        <f t="shared" si="142"/>
        <v/>
      </c>
      <c r="CH40" s="117" t="str">
        <f t="shared" si="143"/>
        <v/>
      </c>
      <c r="CI40" s="77">
        <v>24</v>
      </c>
      <c r="CJ40" s="79"/>
      <c r="CL40" s="80" t="str">
        <f t="shared" si="45"/>
        <v/>
      </c>
      <c r="CM40" s="80" t="str">
        <f t="shared" si="46"/>
        <v/>
      </c>
      <c r="CN40" s="76" t="str">
        <f t="shared" si="47"/>
        <v/>
      </c>
      <c r="CO40" s="76" t="str">
        <f t="shared" si="48"/>
        <v/>
      </c>
      <c r="CP40" s="118" t="str">
        <f t="shared" si="49"/>
        <v/>
      </c>
      <c r="CQ40" s="118" t="str">
        <f t="shared" si="50"/>
        <v/>
      </c>
      <c r="CR40" s="118" t="str">
        <f t="shared" si="51"/>
        <v/>
      </c>
      <c r="CS40" s="118" t="str">
        <f t="shared" si="144"/>
        <v/>
      </c>
      <c r="CT40" s="77">
        <v>24</v>
      </c>
      <c r="CU40" s="78"/>
      <c r="CV40" s="78"/>
      <c r="CW40" s="80" t="str">
        <f t="shared" si="52"/>
        <v/>
      </c>
      <c r="CX40" s="80" t="str">
        <f t="shared" si="53"/>
        <v/>
      </c>
      <c r="CY40" s="76" t="str">
        <f t="shared" si="54"/>
        <v/>
      </c>
      <c r="CZ40" s="76" t="str">
        <f t="shared" si="55"/>
        <v/>
      </c>
      <c r="DA40" s="118" t="str">
        <f t="shared" si="56"/>
        <v/>
      </c>
      <c r="DB40" s="118" t="str">
        <f t="shared" si="57"/>
        <v/>
      </c>
      <c r="DC40" s="118" t="str">
        <f t="shared" si="58"/>
        <v/>
      </c>
      <c r="DD40" s="118" t="str">
        <f t="shared" si="59"/>
        <v/>
      </c>
      <c r="DE40" s="77">
        <v>24</v>
      </c>
      <c r="DF40" s="79"/>
      <c r="DH40" s="115" t="str">
        <f t="shared" si="145"/>
        <v/>
      </c>
      <c r="DI40" s="115" t="str">
        <f t="shared" si="146"/>
        <v/>
      </c>
      <c r="DJ40" s="121" t="str">
        <f t="shared" si="147"/>
        <v/>
      </c>
      <c r="DK40" s="121" t="str">
        <f t="shared" si="148"/>
        <v/>
      </c>
      <c r="DL40" s="117" t="str">
        <f t="shared" si="149"/>
        <v/>
      </c>
      <c r="DM40" s="117" t="str">
        <f t="shared" si="150"/>
        <v/>
      </c>
      <c r="DN40" s="117" t="str">
        <f t="shared" si="151"/>
        <v/>
      </c>
      <c r="DO40" s="117" t="str">
        <f t="shared" si="152"/>
        <v/>
      </c>
      <c r="DP40" s="77">
        <v>24</v>
      </c>
      <c r="DQ40" s="78"/>
      <c r="DR40" s="78"/>
      <c r="DS40" s="115" t="str">
        <f t="shared" si="60"/>
        <v/>
      </c>
      <c r="DT40" s="115" t="str">
        <f t="shared" si="61"/>
        <v/>
      </c>
      <c r="DU40" s="115" t="str">
        <f t="shared" si="62"/>
        <v/>
      </c>
      <c r="DV40" s="115" t="str">
        <f t="shared" si="63"/>
        <v/>
      </c>
      <c r="DW40" s="117" t="str">
        <f t="shared" si="64"/>
        <v/>
      </c>
      <c r="DX40" s="117" t="str">
        <f t="shared" si="158"/>
        <v/>
      </c>
      <c r="DY40" s="117" t="str">
        <f t="shared" si="158"/>
        <v/>
      </c>
      <c r="DZ40" s="117" t="str">
        <f t="shared" si="66"/>
        <v/>
      </c>
      <c r="EA40" s="77">
        <v>24</v>
      </c>
      <c r="EB40" s="79"/>
      <c r="EC40" s="81"/>
      <c r="ED40" s="80" t="str">
        <f t="shared" si="67"/>
        <v/>
      </c>
      <c r="EE40" s="80" t="str">
        <f t="shared" si="68"/>
        <v/>
      </c>
      <c r="EF40" s="80" t="str">
        <f t="shared" si="69"/>
        <v/>
      </c>
      <c r="EG40" s="82" t="str">
        <f t="shared" si="70"/>
        <v/>
      </c>
      <c r="EH40" s="118" t="str">
        <f t="shared" si="71"/>
        <v/>
      </c>
      <c r="EI40" s="118" t="str">
        <f t="shared" si="72"/>
        <v/>
      </c>
      <c r="EJ40" s="118" t="str">
        <f t="shared" si="73"/>
        <v/>
      </c>
      <c r="EK40" s="118" t="str">
        <f t="shared" si="74"/>
        <v/>
      </c>
      <c r="EL40" s="82">
        <v>24</v>
      </c>
      <c r="EM40" s="78"/>
      <c r="EN40" s="78"/>
      <c r="EO40" s="80" t="str">
        <f t="shared" si="75"/>
        <v/>
      </c>
      <c r="EP40" s="80" t="str">
        <f t="shared" si="76"/>
        <v/>
      </c>
      <c r="EQ40" s="80" t="str">
        <f t="shared" si="77"/>
        <v/>
      </c>
      <c r="ER40" s="80" t="str">
        <f t="shared" si="78"/>
        <v/>
      </c>
      <c r="ES40" s="80" t="str">
        <f t="shared" si="79"/>
        <v/>
      </c>
      <c r="ET40" s="80" t="str">
        <f t="shared" si="80"/>
        <v/>
      </c>
      <c r="EU40" s="80" t="str">
        <f t="shared" si="81"/>
        <v/>
      </c>
      <c r="EV40" s="80" t="str">
        <f t="shared" si="82"/>
        <v/>
      </c>
      <c r="EW40" s="77">
        <v>24</v>
      </c>
      <c r="EX40" s="78"/>
      <c r="EY40" s="81"/>
      <c r="EZ40" s="80" t="str">
        <f t="shared" si="83"/>
        <v/>
      </c>
      <c r="FA40" s="80" t="str">
        <f t="shared" si="84"/>
        <v/>
      </c>
      <c r="FB40" s="76" t="str">
        <f t="shared" si="85"/>
        <v/>
      </c>
      <c r="FC40" s="76" t="str">
        <f t="shared" si="86"/>
        <v/>
      </c>
      <c r="FD40" s="118" t="str">
        <f t="shared" si="87"/>
        <v/>
      </c>
      <c r="FE40" s="118" t="str">
        <f t="shared" si="88"/>
        <v/>
      </c>
      <c r="FF40" s="118" t="str">
        <f t="shared" si="89"/>
        <v/>
      </c>
      <c r="FG40" s="118" t="str">
        <f t="shared" si="90"/>
        <v/>
      </c>
      <c r="FH40" s="82">
        <v>24</v>
      </c>
      <c r="FI40" s="78"/>
      <c r="FJ40" s="78"/>
      <c r="FK40" s="80" t="str">
        <f t="shared" si="91"/>
        <v/>
      </c>
      <c r="FL40" s="80" t="str">
        <f t="shared" si="92"/>
        <v/>
      </c>
      <c r="FM40" s="76" t="str">
        <f t="shared" si="93"/>
        <v/>
      </c>
      <c r="FN40" s="76" t="str">
        <f t="shared" si="94"/>
        <v/>
      </c>
      <c r="FO40" s="118" t="str">
        <f t="shared" si="95"/>
        <v/>
      </c>
      <c r="FP40" s="118" t="str">
        <f t="shared" si="96"/>
        <v/>
      </c>
      <c r="FQ40" s="118" t="str">
        <f t="shared" si="97"/>
        <v/>
      </c>
      <c r="FR40" s="118" t="str">
        <f t="shared" si="98"/>
        <v/>
      </c>
      <c r="FS40" s="77">
        <v>24</v>
      </c>
      <c r="FT40" s="78"/>
      <c r="FU40" s="81"/>
      <c r="FV40" s="80" t="str">
        <f t="shared" si="99"/>
        <v/>
      </c>
      <c r="FW40" s="80" t="str">
        <f t="shared" si="100"/>
        <v/>
      </c>
      <c r="FX40" s="80" t="str">
        <f t="shared" si="101"/>
        <v/>
      </c>
      <c r="FY40" s="80" t="str">
        <f t="shared" si="102"/>
        <v/>
      </c>
      <c r="FZ40" s="80" t="str">
        <f t="shared" si="103"/>
        <v/>
      </c>
      <c r="GA40" s="80" t="str">
        <f t="shared" si="104"/>
        <v/>
      </c>
      <c r="GB40" s="80" t="str">
        <f t="shared" si="105"/>
        <v/>
      </c>
      <c r="GC40" s="80" t="str">
        <f t="shared" si="106"/>
        <v/>
      </c>
      <c r="GD40" s="82">
        <v>24</v>
      </c>
      <c r="GE40" s="78"/>
      <c r="GF40" s="78"/>
      <c r="GG40" s="80" t="str">
        <f t="shared" si="107"/>
        <v/>
      </c>
      <c r="GH40" s="80" t="str">
        <f t="shared" si="108"/>
        <v/>
      </c>
      <c r="GI40" s="80" t="str">
        <f t="shared" si="109"/>
        <v/>
      </c>
      <c r="GJ40" s="80" t="str">
        <f t="shared" si="110"/>
        <v/>
      </c>
      <c r="GK40" s="80" t="str">
        <f t="shared" si="111"/>
        <v/>
      </c>
      <c r="GL40" s="80" t="str">
        <f t="shared" si="112"/>
        <v/>
      </c>
      <c r="GM40" s="80" t="str">
        <f t="shared" si="113"/>
        <v/>
      </c>
      <c r="GN40" s="80" t="str">
        <f t="shared" si="114"/>
        <v/>
      </c>
      <c r="GO40" s="77">
        <v>24</v>
      </c>
      <c r="GP40" s="78"/>
      <c r="GQ40" s="81"/>
      <c r="GR40" s="80" t="str">
        <f t="shared" si="115"/>
        <v/>
      </c>
      <c r="GS40" s="80" t="str">
        <f t="shared" si="116"/>
        <v/>
      </c>
      <c r="GT40" s="80" t="str">
        <f t="shared" si="117"/>
        <v/>
      </c>
      <c r="GU40" s="80" t="str">
        <f t="shared" si="118"/>
        <v/>
      </c>
      <c r="GV40" s="80" t="str">
        <f t="shared" si="119"/>
        <v/>
      </c>
      <c r="GW40" s="80" t="str">
        <f t="shared" si="120"/>
        <v/>
      </c>
      <c r="GX40" s="80" t="str">
        <f t="shared" si="121"/>
        <v/>
      </c>
      <c r="GY40" s="80" t="str">
        <f t="shared" si="122"/>
        <v/>
      </c>
      <c r="GZ40" s="82">
        <v>24</v>
      </c>
      <c r="HA40" s="78"/>
      <c r="HB40" s="78"/>
      <c r="HC40" s="80" t="str">
        <f t="shared" si="123"/>
        <v/>
      </c>
      <c r="HD40" s="80" t="str">
        <f t="shared" si="124"/>
        <v/>
      </c>
      <c r="HE40" s="80" t="str">
        <f t="shared" si="125"/>
        <v/>
      </c>
      <c r="HF40" s="80" t="str">
        <f t="shared" si="126"/>
        <v/>
      </c>
      <c r="HG40" s="80" t="str">
        <f t="shared" si="127"/>
        <v/>
      </c>
      <c r="HH40" s="80" t="str">
        <f t="shared" si="128"/>
        <v/>
      </c>
      <c r="HI40" s="80" t="str">
        <f t="shared" si="129"/>
        <v/>
      </c>
      <c r="HJ40" s="80" t="str">
        <f t="shared" si="130"/>
        <v/>
      </c>
      <c r="HK40" s="77">
        <v>24</v>
      </c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90"/>
      <c r="HY40" s="91" t="str">
        <f>IFERROR(IF(AND(#REF!="FEM",#REF!=1,#REF!="infantis"),#REF!,""),"")</f>
        <v/>
      </c>
      <c r="HZ40" s="75" t="e">
        <f>IF($HY40=#REF!,#REF!,"")</f>
        <v>#REF!</v>
      </c>
      <c r="IA40" s="75" t="e">
        <f>IF($HY40=#REF!,#REF!,"")</f>
        <v>#REF!</v>
      </c>
      <c r="IB40" s="75" t="e">
        <f>IF($IA40=#REF!,#REF!,"")</f>
        <v>#REF!</v>
      </c>
      <c r="IC40" s="91" t="str">
        <f>IFERROR(IF(AND($IA40="fem",#REF!=1,#REF!="infantis"),#REF!,""),"")</f>
        <v/>
      </c>
      <c r="ID40" s="91" t="str">
        <f>IFERROR(IF(AND($IA40="fem",#REF!=1,#REF!="infantis"),#REF!,""),"")</f>
        <v/>
      </c>
      <c r="IE40" s="91" t="str">
        <f>IFERROR(IF(AND($IA40="fem",#REF!=1,#REF!="infantis"),#REF!,""),"")</f>
        <v/>
      </c>
      <c r="IF40" s="75" t="e">
        <f>IF($IB40=#REF!,#REF!,"")</f>
        <v>#REF!</v>
      </c>
      <c r="IG40" s="55" t="str">
        <f>IFERROR(RANK(IF40,IF:IF,0)+ COUNTIF($IF$15:IF39,IF40),"")</f>
        <v/>
      </c>
      <c r="II40" s="91" t="str">
        <f>IFERROR(IF(AND(#REF!="mas",#REF!=1,#REF!="infantis"),#REF!,""),"")</f>
        <v/>
      </c>
      <c r="IJ40" s="75" t="e">
        <f>IF($II40=#REF!,#REF!,"")</f>
        <v>#REF!</v>
      </c>
      <c r="IK40" s="75" t="e">
        <f>IF($II40=#REF!,#REF!,"")</f>
        <v>#REF!</v>
      </c>
      <c r="IL40" s="91" t="str">
        <f>IFERROR(IF(AND($IK40="mas",#REF!=1),#REF!,""),"")</f>
        <v/>
      </c>
      <c r="IM40" s="91" t="str">
        <f>IFERROR(IF(AND($IK40="mas",#REF!=1,#REF!="infantis"),#REF!,""),"")</f>
        <v/>
      </c>
      <c r="IN40" s="91" t="str">
        <f>IFERROR(IF(AND($IK40="mas",#REF!=1,#REF!="infantis"),#REF!,""),"")</f>
        <v/>
      </c>
      <c r="IO40" s="91" t="str">
        <f>IFERROR(IF(AND($IK40="mas",#REF!=1,#REF!="infantis"),#REF!,""),"")</f>
        <v/>
      </c>
      <c r="IP40" s="91" t="str">
        <f>IFERROR(IF(AND($IK40="mas",#REF!=1),#REF!,""),"")</f>
        <v/>
      </c>
      <c r="IQ40" s="55" t="str">
        <f>IFERROR(RANK(IP40,IP:IP,0)+ COUNTIF($IQ$11:IQ35,IP40),"")</f>
        <v/>
      </c>
      <c r="IS40" s="91" t="str">
        <f>IFERROR(IF(AND(#REF!="FEM",#REF!=2,#REF!="infantis"),#REF!,""),"")</f>
        <v/>
      </c>
      <c r="IT40" s="75" t="e">
        <f>IF(IS40=#REF!,#REF!,"")</f>
        <v>#REF!</v>
      </c>
      <c r="IU40" s="75" t="e">
        <f>IF(IS40=#REF!,#REF!,"")</f>
        <v>#REF!</v>
      </c>
      <c r="IV40" s="91" t="str">
        <f>IFERROR(IF(AND(IU40="fem",#REF!=2),#REF!,""),"")</f>
        <v/>
      </c>
      <c r="IW40" s="91" t="str">
        <f>IFERROR(IF(AND(IU40="fem",#REF!=2),#REF!,""),"")</f>
        <v/>
      </c>
      <c r="IX40" s="91" t="str">
        <f>IFERROR(IF(AND(IU40="fem",#REF!=2),#REF!,""),"")</f>
        <v/>
      </c>
      <c r="IY40" s="91" t="str">
        <f>IFERROR(IF(AND(IU40="fem",#REF!=2),#REF!,""),"")</f>
        <v/>
      </c>
      <c r="IZ40" s="91" t="str">
        <f>IFERROR(IF(AND(IU40="fem",#REF!=2),#REF!,""),"")</f>
        <v/>
      </c>
      <c r="JA40" s="77" t="str">
        <f>IFERROR(RANK(IZ40,IZ:IZ,0)+ COUNTIF($IZ$15:$IZ39,IZ40),"")</f>
        <v/>
      </c>
      <c r="JC40" s="91" t="str">
        <f>IFERROR(IF(AND(#REF!="mas",#REF!=2,#REF!="infantis"),#REF!,""),"")</f>
        <v/>
      </c>
      <c r="JD40" s="75" t="e">
        <f>IF(JC40=#REF!,#REF!,"")</f>
        <v>#REF!</v>
      </c>
      <c r="JE40" s="75" t="e">
        <f>IF(JC40=#REF!,#REF!,"")</f>
        <v>#REF!</v>
      </c>
      <c r="JF40" s="91" t="str">
        <f>IFERROR(IF(AND(JE40="mas",#REF!=2),#REF!,""),"")</f>
        <v/>
      </c>
      <c r="JG40" s="91" t="str">
        <f>IFERROR(IF(AND(JE40="mas",#REF!=2),#REF!,""),"")</f>
        <v/>
      </c>
      <c r="JH40" s="91" t="str">
        <f>IFERROR(IF(AND(JE40="mas",#REF!=2),#REF!,""),"")</f>
        <v/>
      </c>
      <c r="JI40" s="91" t="str">
        <f>IFERROR(IF(AND(JE40="mas",#REF!=2),#REF!,""),"")</f>
        <v/>
      </c>
      <c r="JJ40" s="91" t="str">
        <f>IFERROR(IF(AND(JE40="mas",#REF!=2),#REF!,""),"")</f>
        <v/>
      </c>
      <c r="JK40" s="77" t="str">
        <f>IFERROR(RANK(JJ40,JJ:JJ,0)+ COUNTIF($JJ$15:$JJ39,JJ40),"")</f>
        <v/>
      </c>
      <c r="JM40" s="53" t="str">
        <f>IFERROR(IF(AND(#REF!="fem",#REF!=3,#REF!="infantis"),#REF!,""),"")</f>
        <v/>
      </c>
      <c r="JN40" s="75" t="e">
        <f>IF($JM40=#REF!,#REF!,"")</f>
        <v>#REF!</v>
      </c>
      <c r="JO40" s="75" t="e">
        <f>IF($JM40=#REF!,#REF!,"")</f>
        <v>#REF!</v>
      </c>
      <c r="JP40" s="75" t="e">
        <f>IF($JO40=#REF!,#REF!,"")</f>
        <v>#REF!</v>
      </c>
      <c r="JQ40" s="75" t="e">
        <f>IF($JP40=#REF!,#REF!,"")</f>
        <v>#REF!</v>
      </c>
      <c r="JR40" s="75" t="e">
        <f>IF($JP40=#REF!,#REF!,"")</f>
        <v>#REF!</v>
      </c>
      <c r="JS40" s="75" t="e">
        <f>IF($JP40=#REF!,#REF!,"")</f>
        <v>#REF!</v>
      </c>
      <c r="JT40" s="75" t="e">
        <f>IF($JP40=#REF!,#REF!,"")</f>
        <v>#REF!</v>
      </c>
      <c r="JU40" s="55" t="str">
        <f>IFERROR(RANK(JT40,JT:JT,0)+ COUNTIF($JT$15:JT39,JT40),"")</f>
        <v/>
      </c>
      <c r="JW40" s="53" t="str">
        <f>IFERROR(IF(AND(#REF!="mas",#REF!=3,#REF!="infantis"),#REF!,""),"")</f>
        <v/>
      </c>
      <c r="JX40" s="54" t="e">
        <f>IF($JW40=#REF!,#REF!,"")</f>
        <v>#REF!</v>
      </c>
      <c r="JY40" s="54" t="e">
        <f>IF($JW40=#REF!,#REF!,"")</f>
        <v>#REF!</v>
      </c>
      <c r="JZ40" s="54" t="e">
        <f>IF($JY40=#REF!,#REF!,"")</f>
        <v>#REF!</v>
      </c>
      <c r="KA40" s="54" t="e">
        <f>IF($JZ40=#REF!,#REF!,"")</f>
        <v>#REF!</v>
      </c>
      <c r="KB40" s="54" t="e">
        <f>IF($JZ40=#REF!,#REF!,"")</f>
        <v>#REF!</v>
      </c>
      <c r="KC40" s="54" t="e">
        <f>IF($JZ40=#REF!,#REF!,"")</f>
        <v>#REF!</v>
      </c>
      <c r="KD40" s="54" t="e">
        <f>IF($JZ40=#REF!,#REF!,"")</f>
        <v>#REF!</v>
      </c>
      <c r="KE40" s="55" t="str">
        <f>IFERROR(RANK(KD40,KD:KD,0)+ COUNTIF($KD$15:KD39,KD40),"")</f>
        <v/>
      </c>
      <c r="KG40" s="91" t="str">
        <f>IFERROR(IF(AND(#REF!="fem",#REF!=1,#REF!="iniciados"),#REF!,""),"")</f>
        <v/>
      </c>
      <c r="KH40" s="75" t="e">
        <f>IF(KG40=#REF!,#REF!,"")</f>
        <v>#REF!</v>
      </c>
      <c r="KI40" s="75" t="e">
        <f>IF(KG40=#REF!,#REF!,"")</f>
        <v>#REF!</v>
      </c>
      <c r="KJ40" s="91" t="str">
        <f>IFERROR(IF(AND(KI40="fem",#REF!=1),#REF!,""),"")</f>
        <v/>
      </c>
      <c r="KK40" s="91" t="str">
        <f>IFERROR(IF(AND(KI40="fem",#REF!=1),#REF!,""),"")</f>
        <v/>
      </c>
      <c r="KL40" s="91" t="str">
        <f>IFERROR(IF(AND(KI40="fem",#REF!=1),#REF!,""),"")</f>
        <v/>
      </c>
      <c r="KM40" s="91" t="str">
        <f>IFERROR(IF(AND(KI40="fem",#REF!=1),#REF!,""),"")</f>
        <v/>
      </c>
      <c r="KN40" s="91" t="str">
        <f>IFERROR(IF(AND(KI40="fem",#REF!=1),#REF!,""),"")</f>
        <v/>
      </c>
      <c r="KO40" s="77" t="str">
        <f>IFERROR(RANK(KN40,KN:KN,0)+ COUNTIF($KN$15:KN39,KN40),"")</f>
        <v/>
      </c>
      <c r="KQ40" s="91" t="str">
        <f>IFERROR(IF(AND(#REF!="mas",#REF!=1,#REF!="iniciados"),#REF!,""),"")</f>
        <v/>
      </c>
      <c r="KR40" s="75" t="e">
        <f>IF(KQ40=#REF!,#REF!,"")</f>
        <v>#REF!</v>
      </c>
      <c r="KS40" s="75" t="e">
        <f>IF(KQ40=#REF!,#REF!,"")</f>
        <v>#REF!</v>
      </c>
      <c r="KT40" s="91" t="str">
        <f>IFERROR(IF(AND(KS40="mas",#REF!=1),#REF!,""),"")</f>
        <v/>
      </c>
      <c r="KU40" s="91" t="str">
        <f>IFERROR(IF(AND(KS40="mas",#REF!=1),#REF!,""),"")</f>
        <v/>
      </c>
      <c r="KV40" s="91" t="str">
        <f>IFERROR(IF(AND(KS40="mas",#REF!=1),#REF!,""),"")</f>
        <v/>
      </c>
      <c r="KW40" s="91" t="str">
        <f>IFERROR(IF(AND(KS40="mas",#REF!=1),#REF!,""),"")</f>
        <v/>
      </c>
      <c r="KX40" s="91" t="str">
        <f>IFERROR(IF(AND(KS40="mas",#REF!=1),#REF!,""),"")</f>
        <v/>
      </c>
      <c r="KY40" s="77" t="str">
        <f>IFERROR(RANK(KX40,KX:KX,0)+ COUNTIF($KX$15:KX39,KX40),"")</f>
        <v/>
      </c>
      <c r="LA40" s="91" t="str">
        <f>IFERROR(IF(AND(#REF!="fem",#REF!=2,#REF!="iniciados"),#REF!,""),"")</f>
        <v/>
      </c>
      <c r="LB40" s="75" t="e">
        <f>IF(LA40=#REF!,#REF!,"")</f>
        <v>#REF!</v>
      </c>
      <c r="LC40" s="75" t="e">
        <f>IF(LA40=#REF!,#REF!,"")</f>
        <v>#REF!</v>
      </c>
      <c r="LD40" s="91" t="str">
        <f>IFERROR(IF(AND(LC40="fem",#REF!=2),#REF!,""),"")</f>
        <v/>
      </c>
      <c r="LE40" s="91" t="str">
        <f>IFERROR(IF(AND(LC40="fem",#REF!=2),#REF!,""),"")</f>
        <v/>
      </c>
      <c r="LF40" s="91" t="str">
        <f>IFERROR(IF(AND(LC40="fem",#REF!=2),#REF!,""),"")</f>
        <v/>
      </c>
      <c r="LG40" s="91" t="str">
        <f>IFERROR(IF(AND(LC40="fem",#REF!=2),#REF!,""),"")</f>
        <v/>
      </c>
      <c r="LH40" s="91" t="str">
        <f>IFERROR(IF(AND(LC40="fem",#REF!=2),#REF!,""),"")</f>
        <v/>
      </c>
      <c r="LI40" s="77" t="str">
        <f>IFERROR(RANK(LH40,LH:LH,0)+ COUNTIF($KX$15:LH39,LH40),"")</f>
        <v/>
      </c>
      <c r="LK40" s="91" t="str">
        <f>IFERROR(IF(AND(#REF!="mas",#REF!=2,#REF!="iniciados"),#REF!,""),"")</f>
        <v/>
      </c>
      <c r="LL40" s="75" t="e">
        <f>IF(LK40=#REF!,#REF!,"")</f>
        <v>#REF!</v>
      </c>
      <c r="LM40" s="75" t="e">
        <f>IF(LK40=#REF!,#REF!,"")</f>
        <v>#REF!</v>
      </c>
      <c r="LN40" s="91" t="str">
        <f>IFERROR(IF(AND(LM40="mas",#REF!=2),#REF!,""),"")</f>
        <v/>
      </c>
      <c r="LO40" s="91" t="str">
        <f>IFERROR(IF(AND(LM40="mas",#REF!=2),#REF!,""),"")</f>
        <v/>
      </c>
      <c r="LP40" s="91" t="str">
        <f>IFERROR(IF(AND(LM40="mas",#REF!=2),#REF!,""),"")</f>
        <v/>
      </c>
      <c r="LQ40" s="91" t="str">
        <f>IFERROR(IF(AND(LM40="mas",#REF!=2),#REF!,""),"")</f>
        <v/>
      </c>
      <c r="LR40" s="91" t="str">
        <f>IFERROR(IF(AND(LM40="mas",#REF!=2),#REF!,""),"")</f>
        <v/>
      </c>
      <c r="LS40" s="77" t="str">
        <f>IFERROR(RANK(LR40,LR:LR,0)+ COUNTIF($LR$15:LR38,LR40),"")</f>
        <v/>
      </c>
      <c r="LU40" s="53" t="str">
        <f>IFERROR(IF(AND(#REF!="fem",#REF!=3,#REF!="iniciados"),#REF!,""),"")</f>
        <v/>
      </c>
      <c r="LV40" s="75" t="e">
        <f>IF(LU40=#REF!,#REF!,"")</f>
        <v>#REF!</v>
      </c>
      <c r="LW40" s="75" t="e">
        <f>IF(LU40=#REF!,#REF!,"")</f>
        <v>#REF!</v>
      </c>
      <c r="LX40" s="53" t="str">
        <f>IFERROR(IF(AND(LW40="fem",#REF!=3),#REF!,""),"")</f>
        <v/>
      </c>
      <c r="LY40" s="91" t="str">
        <f>IFERROR(IF(AND(LW40="fem",#REF!=3),#REF!,""),"")</f>
        <v/>
      </c>
      <c r="LZ40" s="91" t="str">
        <f>IFERROR(IF(AND(LW40="fem",#REF!=3),#REF!,""),"")</f>
        <v/>
      </c>
      <c r="MA40" s="91" t="str">
        <f>IFERROR(IF(AND(LW40="fem",#REF!=3),#REF!,""),"")</f>
        <v/>
      </c>
      <c r="MB40" s="91" t="str">
        <f>IFERROR(IF(AND(LW40="fem",#REF!=3),#REF!,""),"")</f>
        <v/>
      </c>
      <c r="MC40" s="55" t="str">
        <f>IFERROR(RANK(MB40,MB:MB,0)+ COUNTIF($MB$15:MB39,MB40),"")</f>
        <v/>
      </c>
      <c r="ME40" s="91" t="str">
        <f>IFERROR(IF(AND(#REF!="mas",#REF!=3,#REF!="iniciados"),#REF!,""),"")</f>
        <v/>
      </c>
      <c r="MF40" s="75" t="e">
        <f>IF(ME40=#REF!,#REF!,"")</f>
        <v>#REF!</v>
      </c>
      <c r="MG40" s="75" t="e">
        <f>IF(ME40=#REF!,#REF!,"")</f>
        <v>#REF!</v>
      </c>
      <c r="MH40" s="91" t="str">
        <f>IFERROR(IF(AND(MG40="mas",#REF!=3),#REF!,""),"")</f>
        <v/>
      </c>
      <c r="MI40" s="91" t="str">
        <f>IFERROR(IF(AND(MG40="mas",#REF!=3),#REF!,""),"")</f>
        <v/>
      </c>
      <c r="MJ40" s="91" t="str">
        <f>IFERROR(IF(AND(MG40="mas",#REF!=3),#REF!,""),"")</f>
        <v/>
      </c>
      <c r="MK40" s="91" t="str">
        <f>IFERROR(IF(AND(MG40="mas",#REF!=3),#REF!,""),"")</f>
        <v/>
      </c>
      <c r="ML40" s="91" t="str">
        <f>IFERROR(IF(AND(MG40="mas",#REF!=3),#REF!,""),"")</f>
        <v/>
      </c>
      <c r="MM40" s="55" t="str">
        <f>IFERROR(RANK(ML40,ML:ML,0)+ COUNTIF($ML$15:ML39,ML40),"")</f>
        <v/>
      </c>
      <c r="MO40" s="91" t="str">
        <f>IFERROR(IF(AND(#REF!="fem",#REF!=3,#REF!="juvenis"),#REF!,""),"")</f>
        <v/>
      </c>
      <c r="MP40" s="75" t="e">
        <f>IF(MO40=#REF!,#REF!,"")</f>
        <v>#REF!</v>
      </c>
      <c r="MQ40" s="75" t="e">
        <f>IF(MO40=#REF!,#REF!,"")</f>
        <v>#REF!</v>
      </c>
      <c r="MR40" s="91" t="str">
        <f>IFERROR(IF(AND(MQ40="fem",#REF!=3),#REF!,""),"")</f>
        <v/>
      </c>
      <c r="MS40" s="91" t="str">
        <f>IFERROR(IF(AND(MQ40="fem",#REF!=3),#REF!,""),"")</f>
        <v/>
      </c>
      <c r="MT40" s="91" t="str">
        <f>IFERROR(IF(AND(MQ40="fem",#REF!=3),#REF!,""),"")</f>
        <v/>
      </c>
      <c r="MU40" s="91" t="str">
        <f>IFERROR(IF(AND(MQ40="fem",#REF!=3),#REF!,""),"")</f>
        <v/>
      </c>
      <c r="MV40" s="91" t="str">
        <f>IFERROR(IF(AND(MQ40="fem",#REF!=3),#REF!,""),"")</f>
        <v/>
      </c>
      <c r="MW40" s="55" t="str">
        <f>IFERROR(RANK(MV40,MV:MV,0)+ COUNTIF($MV$15:MV39,MV40),"")</f>
        <v/>
      </c>
      <c r="MY40" s="91" t="str">
        <f>IFERROR(IF(AND(#REF!="mas",#REF!=3,#REF!="juvenis"),#REF!,""),"")</f>
        <v/>
      </c>
      <c r="MZ40" s="75" t="e">
        <f>IF(MY40=#REF!,#REF!,"")</f>
        <v>#REF!</v>
      </c>
      <c r="NA40" s="75" t="e">
        <f>IF(MY40=#REF!,#REF!,"")</f>
        <v>#REF!</v>
      </c>
      <c r="NB40" s="91" t="str">
        <f>IFERROR(IF(AND(NA40="mas",#REF!=3),#REF!,""),"")</f>
        <v/>
      </c>
      <c r="NC40" s="91" t="str">
        <f>IFERROR(IF(AND(NA40="mas",#REF!=3),#REF!,""),"")</f>
        <v/>
      </c>
      <c r="ND40" s="91" t="str">
        <f>IFERROR(IF(AND(NA40="mas",#REF!=3),#REF!,""),"")</f>
        <v/>
      </c>
      <c r="NE40" s="91" t="str">
        <f>IFERROR(IF(AND(NA40="mas",#REF!=3),#REF!,""),"")</f>
        <v/>
      </c>
      <c r="NF40" s="91" t="str">
        <f>IFERROR(IF(AND(NA40="mas",#REF!=3),#REF!,""),"")</f>
        <v/>
      </c>
      <c r="NG40" s="55" t="str">
        <f>IFERROR(RANK(NF40,NF:NF,0)+ COUNTIF($NF$15:NF39,NF40),"")</f>
        <v/>
      </c>
      <c r="NI40" s="91" t="str">
        <f>IFERROR(IF(AND(#REF!="fem",#REF!=2,#REF!="juvenis"),#REF!,""),"")</f>
        <v/>
      </c>
      <c r="NJ40" s="75" t="e">
        <f>IF(NI40=#REF!,#REF!,"")</f>
        <v>#REF!</v>
      </c>
      <c r="NK40" s="75" t="e">
        <f>IF(NI40=#REF!,#REF!,"")</f>
        <v>#REF!</v>
      </c>
      <c r="NL40" s="91" t="str">
        <f>IFERROR(IF(AND(NK40="fem",#REF!=2),#REF!,""),"")</f>
        <v/>
      </c>
      <c r="NM40" s="91" t="str">
        <f>IFERROR(IF(AND(NK40="fem",#REF!=2),#REF!,""),"")</f>
        <v/>
      </c>
      <c r="NN40" s="91" t="str">
        <f>IFERROR(IF(AND(NK40="fem",#REF!=2),#REF!,""),"")</f>
        <v/>
      </c>
      <c r="NO40" s="91" t="str">
        <f>IFERROR(IF(AND(NK40="fem",#REF!=2),#REF!,""),"")</f>
        <v/>
      </c>
      <c r="NP40" s="91" t="str">
        <f>IFERROR(IF(AND(NK40="fem",#REF!=2),#REF!,""),"")</f>
        <v/>
      </c>
      <c r="NQ40" s="77" t="str">
        <f>IFERROR(RANK(NP40,NP:NP,0)+ COUNTIF($NP$15:NP39,NP40),"")</f>
        <v/>
      </c>
      <c r="NS40" s="91" t="str">
        <f>IFERROR(IF(AND(#REF!="mas",#REF!=2,#REF!="juvenis"),#REF!,""),"")</f>
        <v/>
      </c>
      <c r="NT40" s="75" t="e">
        <f>IF(NS40=#REF!,#REF!,"")</f>
        <v>#REF!</v>
      </c>
      <c r="NU40" s="75" t="e">
        <f>IF(NS40=#REF!,#REF!,"")</f>
        <v>#REF!</v>
      </c>
      <c r="NV40" s="91" t="str">
        <f>IFERROR(IF(AND(NU40="mas",#REF!=2),#REF!,""),"")</f>
        <v/>
      </c>
      <c r="NW40" s="91" t="str">
        <f>IFERROR(IF(AND(NU40="mas",#REF!=2),#REF!,""),"")</f>
        <v/>
      </c>
      <c r="NX40" s="91" t="str">
        <f>IFERROR(IF(AND(NU40="mas",#REF!=2),#REF!,""),"")</f>
        <v/>
      </c>
      <c r="NY40" s="91" t="str">
        <f>IFERROR(IF(AND(NU40="mas",#REF!=2),#REF!,""),"")</f>
        <v/>
      </c>
      <c r="NZ40" s="91" t="str">
        <f>IFERROR(IF(AND(NU40="mas",#REF!=2),#REF!,""),"")</f>
        <v/>
      </c>
      <c r="OA40" s="55" t="str">
        <f>IFERROR(RANK(NZ40,NZ:NZ,0)+ COUNTIF($NZ$15:NZ39,NZ40),"")</f>
        <v/>
      </c>
      <c r="OC40" s="91" t="str">
        <f>IFERROR(IF(AND(#REF!="fem",#REF!=2,#REF!="juniores"),#REF!,""),"")</f>
        <v/>
      </c>
      <c r="OD40" s="75" t="e">
        <f>IF(OC40=#REF!,#REF!,"")</f>
        <v>#REF!</v>
      </c>
      <c r="OE40" s="75" t="e">
        <f>IF(OC40=#REF!,#REF!,"")</f>
        <v>#REF!</v>
      </c>
      <c r="OF40" s="91" t="str">
        <f>IFERROR(IF(AND(OE40="fem",#REF!=2),#REF!,""),"")</f>
        <v/>
      </c>
      <c r="OG40" s="91" t="str">
        <f>IFERROR(IF(AND(OE40="fem",#REF!=2),#REF!,""),"")</f>
        <v/>
      </c>
      <c r="OH40" s="91" t="str">
        <f>IFERROR(IF(AND(OE40="fem",#REF!=2),#REF!,""),"")</f>
        <v/>
      </c>
      <c r="OI40" s="91" t="str">
        <f>IFERROR(IF(AND(OE40="fem",#REF!=2),#REF!,""),"")</f>
        <v/>
      </c>
      <c r="OJ40" s="91" t="str">
        <f>IFERROR(IF(AND(OE40="fem",#REF!=2),#REF!,""),"")</f>
        <v/>
      </c>
      <c r="OK40" s="77" t="str">
        <f>IFERROR(RANK(OJ40,OJ:OJ,0)+ COUNTIF($NZ$15:OJ38,OJ40),"")</f>
        <v/>
      </c>
      <c r="OM40" s="91" t="str">
        <f>IFERROR(IF(AND(#REF!="mas",#REF!=2,#REF!="juniores"),#REF!,""),"")</f>
        <v/>
      </c>
      <c r="ON40" s="75" t="e">
        <f>IF(OM40=#REF!,#REF!,"")</f>
        <v>#REF!</v>
      </c>
      <c r="OO40" s="75" t="e">
        <f>IF(OM40=#REF!,#REF!,"")</f>
        <v>#REF!</v>
      </c>
      <c r="OP40" s="91" t="str">
        <f>IFERROR(IF(AND(OO40="mas",#REF!=2),#REF!,""),"")</f>
        <v/>
      </c>
      <c r="OQ40" s="91" t="str">
        <f>IFERROR(IF(AND(OO40="mas",#REF!=2),#REF!,""),"")</f>
        <v/>
      </c>
      <c r="OR40" s="91" t="str">
        <f>IFERROR(IF(AND(OO40="mas",#REF!=2),#REF!,""),"")</f>
        <v/>
      </c>
      <c r="OS40" s="91" t="str">
        <f>IFERROR(IF(AND(OO40="mas",#REF!=2),#REF!,""),"")</f>
        <v/>
      </c>
      <c r="OT40" s="91" t="str">
        <f>IFERROR(IF(AND(OO40="mas",#REF!=2),#REF!,""),"")</f>
        <v/>
      </c>
      <c r="OU40" s="77" t="str">
        <f>IFERROR(RANK(OT40,OT:OT,0)+ COUNTIF($NZ$15:OT38,OT40),"")</f>
        <v/>
      </c>
      <c r="OW40" s="91" t="str">
        <f>IFERROR(IF(AND(#REF!="fem",#REF!=3,#REF!="juniores"),#REF!,""),"")</f>
        <v/>
      </c>
      <c r="OX40" s="75" t="e">
        <f>IF(OW40=#REF!,#REF!,"")</f>
        <v>#REF!</v>
      </c>
      <c r="OY40" s="75" t="e">
        <f>IF(OW40=#REF!,#REF!,"")</f>
        <v>#REF!</v>
      </c>
      <c r="OZ40" s="91" t="str">
        <f>IFERROR(IF(AND(OY40="fem",#REF!=3),#REF!,""),"")</f>
        <v/>
      </c>
      <c r="PA40" s="91" t="str">
        <f>IFERROR(IF(AND(OY40="fem",#REF!=3),#REF!,""),"")</f>
        <v/>
      </c>
      <c r="PB40" s="91" t="str">
        <f>IFERROR(IF(AND(OY40="fem",#REF!=3),#REF!,""),"")</f>
        <v/>
      </c>
      <c r="PC40" s="91" t="str">
        <f>IFERROR(IF(AND(OY40="fem",#REF!=3),#REF!,""),"")</f>
        <v/>
      </c>
      <c r="PD40" s="91" t="str">
        <f>IFERROR(IF(AND(OY40="fem",#REF!=3),#REF!,""),"")</f>
        <v/>
      </c>
      <c r="PE40" s="77" t="str">
        <f>IFERROR(RANK(PD40,PD:PD,0)+ COUNTIF($NZ$15:PD38,PD40),"")</f>
        <v/>
      </c>
      <c r="PG40" s="91" t="str">
        <f>IFERROR(IF(AND(#REF!="mas",#REF!=3,#REF!="juniores"),#REF!,""),"")</f>
        <v/>
      </c>
      <c r="PH40" s="75" t="e">
        <f>IF(PG40=#REF!,#REF!,"")</f>
        <v>#REF!</v>
      </c>
      <c r="PI40" s="75" t="e">
        <f>IF(PG40=#REF!,#REF!,"")</f>
        <v>#REF!</v>
      </c>
      <c r="PJ40" s="91" t="str">
        <f>IFERROR(IF(AND(PI40="mas",#REF!=3),#REF!,""),"")</f>
        <v/>
      </c>
      <c r="PK40" s="91" t="str">
        <f>IFERROR(IF(AND(PI40="mas",#REF!=3),#REF!,""),"")</f>
        <v/>
      </c>
      <c r="PL40" s="91" t="str">
        <f>IFERROR(IF(AND(PI40="mas",#REF!=3),#REF!,""),"")</f>
        <v/>
      </c>
      <c r="PM40" s="91" t="str">
        <f>IFERROR(IF(AND(PI40="mas",#REF!=3),#REF!,""),"")</f>
        <v/>
      </c>
      <c r="PN40" s="91" t="str">
        <f>IFERROR(IF(AND(PI40="mas",#REF!=3),#REF!,""),"")</f>
        <v/>
      </c>
      <c r="PO40" s="77" t="str">
        <f>IFERROR(RANK(PN40,PN:PN,0)+ COUNTIF($NZ$15:PN38,PN40),"")</f>
        <v/>
      </c>
    </row>
    <row r="41" spans="2:431" s="73" customFormat="1" ht="18.75" customHeight="1" x14ac:dyDescent="0.3">
      <c r="B41" s="74" t="str">
        <f t="shared" si="0"/>
        <v/>
      </c>
      <c r="C41" s="74" t="str">
        <f t="shared" si="1"/>
        <v/>
      </c>
      <c r="D41" s="75" t="str">
        <f t="shared" si="2"/>
        <v/>
      </c>
      <c r="E41" s="76" t="str">
        <f t="shared" si="3"/>
        <v/>
      </c>
      <c r="F41" s="118" t="str">
        <f t="shared" si="4"/>
        <v/>
      </c>
      <c r="G41" s="118" t="str">
        <f t="shared" si="5"/>
        <v/>
      </c>
      <c r="H41" s="118" t="str">
        <f t="shared" si="6"/>
        <v/>
      </c>
      <c r="I41" s="119" t="str">
        <f t="shared" si="7"/>
        <v/>
      </c>
      <c r="J41" s="77">
        <v>25</v>
      </c>
      <c r="K41" s="78"/>
      <c r="L41" s="78"/>
      <c r="M41" s="74" t="str">
        <f t="shared" si="131"/>
        <v/>
      </c>
      <c r="N41" s="74" t="str">
        <f t="shared" si="8"/>
        <v/>
      </c>
      <c r="O41" s="75" t="str">
        <f t="shared" si="9"/>
        <v/>
      </c>
      <c r="P41" s="75" t="str">
        <f t="shared" si="10"/>
        <v/>
      </c>
      <c r="Q41" s="75" t="str">
        <f t="shared" si="155"/>
        <v/>
      </c>
      <c r="R41" s="75" t="str">
        <f t="shared" si="156"/>
        <v/>
      </c>
      <c r="S41" s="75" t="str">
        <f>IFERROR(INDEX(#REF!,MATCH($U41,$IQ$17:$IQ$72,0)),"")</f>
        <v/>
      </c>
      <c r="T41" s="75" t="str">
        <f t="shared" si="11"/>
        <v/>
      </c>
      <c r="U41" s="77">
        <v>25</v>
      </c>
      <c r="V41" s="79"/>
      <c r="X41" s="80" t="str">
        <f t="shared" si="12"/>
        <v/>
      </c>
      <c r="Y41" s="80" t="str">
        <f t="shared" si="13"/>
        <v/>
      </c>
      <c r="Z41" s="76" t="str">
        <f t="shared" si="14"/>
        <v/>
      </c>
      <c r="AA41" s="76" t="str">
        <f t="shared" si="15"/>
        <v/>
      </c>
      <c r="AB41" s="118" t="str">
        <f t="shared" si="16"/>
        <v/>
      </c>
      <c r="AC41" s="118" t="str">
        <f t="shared" si="17"/>
        <v/>
      </c>
      <c r="AD41" s="118" t="str">
        <f t="shared" si="18"/>
        <v/>
      </c>
      <c r="AE41" s="118" t="str">
        <f t="shared" si="19"/>
        <v/>
      </c>
      <c r="AF41" s="77">
        <v>25</v>
      </c>
      <c r="AG41" s="78"/>
      <c r="AH41" s="78"/>
      <c r="AI41" s="80" t="str">
        <f t="shared" si="20"/>
        <v/>
      </c>
      <c r="AJ41" s="80" t="str">
        <f t="shared" si="21"/>
        <v/>
      </c>
      <c r="AK41" s="80" t="str">
        <f t="shared" si="22"/>
        <v/>
      </c>
      <c r="AL41" s="80" t="str">
        <f t="shared" si="23"/>
        <v/>
      </c>
      <c r="AM41" s="80" t="str">
        <f t="shared" si="24"/>
        <v/>
      </c>
      <c r="AN41" s="80" t="str">
        <f t="shared" si="25"/>
        <v/>
      </c>
      <c r="AO41" s="80" t="str">
        <f t="shared" si="154"/>
        <v/>
      </c>
      <c r="AP41" s="80" t="str">
        <f t="shared" si="153"/>
        <v/>
      </c>
      <c r="AQ41" s="77">
        <v>25</v>
      </c>
      <c r="AR41" s="79"/>
      <c r="AT41" s="146" t="str">
        <f t="shared" si="132"/>
        <v/>
      </c>
      <c r="AU41" s="146" t="str">
        <f t="shared" si="133"/>
        <v/>
      </c>
      <c r="AV41" s="146" t="str">
        <f t="shared" si="134"/>
        <v/>
      </c>
      <c r="AW41" s="147" t="str">
        <f t="shared" si="135"/>
        <v/>
      </c>
      <c r="AX41" s="147" t="str">
        <f t="shared" si="136"/>
        <v/>
      </c>
      <c r="AY41" s="147" t="str">
        <f t="shared" si="137"/>
        <v/>
      </c>
      <c r="AZ41" s="147" t="str">
        <f t="shared" si="138"/>
        <v/>
      </c>
      <c r="BA41" s="147" t="str">
        <f t="shared" si="139"/>
        <v/>
      </c>
      <c r="BB41" s="149">
        <v>25</v>
      </c>
      <c r="BC41" s="78"/>
      <c r="BD41" s="78"/>
      <c r="BE41" s="80" t="str">
        <f t="shared" si="140"/>
        <v/>
      </c>
      <c r="BF41" s="80" t="str">
        <f t="shared" si="26"/>
        <v/>
      </c>
      <c r="BG41" s="80" t="str">
        <f t="shared" si="27"/>
        <v/>
      </c>
      <c r="BH41" s="80" t="str">
        <f t="shared" si="28"/>
        <v/>
      </c>
      <c r="BI41" s="80" t="str">
        <f t="shared" si="29"/>
        <v/>
      </c>
      <c r="BJ41" s="80" t="str">
        <f t="shared" si="30"/>
        <v/>
      </c>
      <c r="BK41" s="80" t="str">
        <f t="shared" si="31"/>
        <v/>
      </c>
      <c r="BL41" s="80" t="str">
        <f t="shared" si="32"/>
        <v/>
      </c>
      <c r="BM41" s="77">
        <v>25</v>
      </c>
      <c r="BN41" s="79"/>
      <c r="BP41" s="80" t="str">
        <f t="shared" si="33"/>
        <v/>
      </c>
      <c r="BQ41" s="80" t="str">
        <f t="shared" si="34"/>
        <v/>
      </c>
      <c r="BR41" s="76" t="str">
        <f t="shared" si="35"/>
        <v/>
      </c>
      <c r="BS41" s="76" t="str">
        <f t="shared" si="36"/>
        <v/>
      </c>
      <c r="BT41" s="118" t="str">
        <f t="shared" si="37"/>
        <v/>
      </c>
      <c r="BU41" s="118" t="str">
        <f t="shared" si="38"/>
        <v/>
      </c>
      <c r="BV41" s="118" t="str">
        <f t="shared" si="39"/>
        <v/>
      </c>
      <c r="BW41" s="118" t="str">
        <f t="shared" si="40"/>
        <v/>
      </c>
      <c r="BX41" s="77">
        <v>25</v>
      </c>
      <c r="BY41" s="78"/>
      <c r="BZ41" s="78"/>
      <c r="CA41" s="80" t="str">
        <f t="shared" si="41"/>
        <v/>
      </c>
      <c r="CB41" s="80" t="str">
        <f t="shared" si="157"/>
        <v/>
      </c>
      <c r="CC41" s="80" t="str">
        <f t="shared" si="157"/>
        <v/>
      </c>
      <c r="CD41" s="76" t="str">
        <f t="shared" si="43"/>
        <v/>
      </c>
      <c r="CE41" s="118" t="str">
        <f t="shared" si="44"/>
        <v/>
      </c>
      <c r="CF41" s="118" t="str">
        <f t="shared" si="141"/>
        <v/>
      </c>
      <c r="CG41" s="118" t="str">
        <f t="shared" si="142"/>
        <v/>
      </c>
      <c r="CH41" s="117" t="str">
        <f t="shared" si="143"/>
        <v/>
      </c>
      <c r="CI41" s="77">
        <v>25</v>
      </c>
      <c r="CJ41" s="79"/>
      <c r="CL41" s="80" t="str">
        <f t="shared" si="45"/>
        <v/>
      </c>
      <c r="CM41" s="80" t="str">
        <f t="shared" si="46"/>
        <v/>
      </c>
      <c r="CN41" s="76" t="str">
        <f t="shared" si="47"/>
        <v/>
      </c>
      <c r="CO41" s="76" t="str">
        <f t="shared" si="48"/>
        <v/>
      </c>
      <c r="CP41" s="118" t="str">
        <f t="shared" si="49"/>
        <v/>
      </c>
      <c r="CQ41" s="118" t="str">
        <f t="shared" si="50"/>
        <v/>
      </c>
      <c r="CR41" s="118" t="str">
        <f t="shared" si="51"/>
        <v/>
      </c>
      <c r="CS41" s="118" t="str">
        <f t="shared" si="144"/>
        <v/>
      </c>
      <c r="CT41" s="77">
        <v>25</v>
      </c>
      <c r="CU41" s="78"/>
      <c r="CV41" s="78"/>
      <c r="CW41" s="80" t="str">
        <f t="shared" si="52"/>
        <v/>
      </c>
      <c r="CX41" s="80" t="str">
        <f t="shared" si="53"/>
        <v/>
      </c>
      <c r="CY41" s="76" t="str">
        <f t="shared" si="54"/>
        <v/>
      </c>
      <c r="CZ41" s="76" t="str">
        <f t="shared" si="55"/>
        <v/>
      </c>
      <c r="DA41" s="118" t="str">
        <f t="shared" si="56"/>
        <v/>
      </c>
      <c r="DB41" s="118" t="str">
        <f t="shared" si="57"/>
        <v/>
      </c>
      <c r="DC41" s="118" t="str">
        <f t="shared" si="58"/>
        <v/>
      </c>
      <c r="DD41" s="118" t="str">
        <f t="shared" si="59"/>
        <v/>
      </c>
      <c r="DE41" s="77">
        <v>25</v>
      </c>
      <c r="DF41" s="79"/>
      <c r="DH41" s="115" t="str">
        <f t="shared" si="145"/>
        <v/>
      </c>
      <c r="DI41" s="115" t="str">
        <f t="shared" si="146"/>
        <v/>
      </c>
      <c r="DJ41" s="121" t="str">
        <f t="shared" si="147"/>
        <v/>
      </c>
      <c r="DK41" s="121" t="str">
        <f t="shared" si="148"/>
        <v/>
      </c>
      <c r="DL41" s="117" t="str">
        <f t="shared" si="149"/>
        <v/>
      </c>
      <c r="DM41" s="117" t="str">
        <f t="shared" si="150"/>
        <v/>
      </c>
      <c r="DN41" s="117" t="str">
        <f t="shared" si="151"/>
        <v/>
      </c>
      <c r="DO41" s="117" t="str">
        <f t="shared" si="152"/>
        <v/>
      </c>
      <c r="DP41" s="77">
        <v>25</v>
      </c>
      <c r="DQ41" s="78"/>
      <c r="DR41" s="78"/>
      <c r="DS41" s="115" t="str">
        <f t="shared" si="60"/>
        <v/>
      </c>
      <c r="DT41" s="115" t="str">
        <f t="shared" si="61"/>
        <v/>
      </c>
      <c r="DU41" s="115" t="str">
        <f t="shared" si="62"/>
        <v/>
      </c>
      <c r="DV41" s="115" t="str">
        <f t="shared" si="63"/>
        <v/>
      </c>
      <c r="DW41" s="117" t="str">
        <f t="shared" si="64"/>
        <v/>
      </c>
      <c r="DX41" s="117" t="str">
        <f t="shared" si="158"/>
        <v/>
      </c>
      <c r="DY41" s="117" t="str">
        <f t="shared" si="158"/>
        <v/>
      </c>
      <c r="DZ41" s="117" t="str">
        <f t="shared" si="66"/>
        <v/>
      </c>
      <c r="EA41" s="77">
        <v>25</v>
      </c>
      <c r="EB41" s="79"/>
      <c r="EC41" s="81"/>
      <c r="ED41" s="80" t="str">
        <f t="shared" si="67"/>
        <v/>
      </c>
      <c r="EE41" s="80" t="str">
        <f t="shared" si="68"/>
        <v/>
      </c>
      <c r="EF41" s="80" t="str">
        <f t="shared" si="69"/>
        <v/>
      </c>
      <c r="EG41" s="82" t="str">
        <f t="shared" si="70"/>
        <v/>
      </c>
      <c r="EH41" s="118" t="str">
        <f t="shared" si="71"/>
        <v/>
      </c>
      <c r="EI41" s="118" t="str">
        <f t="shared" si="72"/>
        <v/>
      </c>
      <c r="EJ41" s="118" t="str">
        <f t="shared" si="73"/>
        <v/>
      </c>
      <c r="EK41" s="118" t="str">
        <f t="shared" si="74"/>
        <v/>
      </c>
      <c r="EL41" s="82">
        <v>25</v>
      </c>
      <c r="EM41" s="78"/>
      <c r="EN41" s="78"/>
      <c r="EO41" s="80" t="str">
        <f t="shared" si="75"/>
        <v/>
      </c>
      <c r="EP41" s="80" t="str">
        <f t="shared" si="76"/>
        <v/>
      </c>
      <c r="EQ41" s="80" t="str">
        <f t="shared" si="77"/>
        <v/>
      </c>
      <c r="ER41" s="80" t="str">
        <f t="shared" si="78"/>
        <v/>
      </c>
      <c r="ES41" s="80" t="str">
        <f t="shared" si="79"/>
        <v/>
      </c>
      <c r="ET41" s="80" t="str">
        <f t="shared" si="80"/>
        <v/>
      </c>
      <c r="EU41" s="80" t="str">
        <f t="shared" si="81"/>
        <v/>
      </c>
      <c r="EV41" s="80" t="str">
        <f t="shared" si="82"/>
        <v/>
      </c>
      <c r="EW41" s="77">
        <v>25</v>
      </c>
      <c r="EX41" s="78"/>
      <c r="EY41" s="81"/>
      <c r="EZ41" s="80" t="str">
        <f t="shared" si="83"/>
        <v/>
      </c>
      <c r="FA41" s="80" t="str">
        <f t="shared" si="84"/>
        <v/>
      </c>
      <c r="FB41" s="76" t="str">
        <f t="shared" si="85"/>
        <v/>
      </c>
      <c r="FC41" s="76" t="str">
        <f t="shared" si="86"/>
        <v/>
      </c>
      <c r="FD41" s="118" t="str">
        <f t="shared" si="87"/>
        <v/>
      </c>
      <c r="FE41" s="118" t="str">
        <f t="shared" si="88"/>
        <v/>
      </c>
      <c r="FF41" s="118" t="str">
        <f t="shared" si="89"/>
        <v/>
      </c>
      <c r="FG41" s="118" t="str">
        <f t="shared" si="90"/>
        <v/>
      </c>
      <c r="FH41" s="82">
        <v>25</v>
      </c>
      <c r="FI41" s="78"/>
      <c r="FJ41" s="78"/>
      <c r="FK41" s="80" t="str">
        <f t="shared" si="91"/>
        <v/>
      </c>
      <c r="FL41" s="80" t="str">
        <f t="shared" si="92"/>
        <v/>
      </c>
      <c r="FM41" s="76" t="str">
        <f t="shared" si="93"/>
        <v/>
      </c>
      <c r="FN41" s="76" t="str">
        <f t="shared" si="94"/>
        <v/>
      </c>
      <c r="FO41" s="118" t="str">
        <f t="shared" si="95"/>
        <v/>
      </c>
      <c r="FP41" s="118" t="str">
        <f t="shared" si="96"/>
        <v/>
      </c>
      <c r="FQ41" s="118" t="str">
        <f t="shared" si="97"/>
        <v/>
      </c>
      <c r="FR41" s="118" t="str">
        <f t="shared" si="98"/>
        <v/>
      </c>
      <c r="FS41" s="77">
        <v>25</v>
      </c>
      <c r="FT41" s="78"/>
      <c r="FU41" s="81"/>
      <c r="FV41" s="80" t="str">
        <f t="shared" si="99"/>
        <v/>
      </c>
      <c r="FW41" s="80" t="str">
        <f t="shared" si="100"/>
        <v/>
      </c>
      <c r="FX41" s="80" t="str">
        <f t="shared" si="101"/>
        <v/>
      </c>
      <c r="FY41" s="80" t="str">
        <f t="shared" si="102"/>
        <v/>
      </c>
      <c r="FZ41" s="80" t="str">
        <f t="shared" si="103"/>
        <v/>
      </c>
      <c r="GA41" s="80" t="str">
        <f t="shared" si="104"/>
        <v/>
      </c>
      <c r="GB41" s="80" t="str">
        <f t="shared" si="105"/>
        <v/>
      </c>
      <c r="GC41" s="80" t="str">
        <f t="shared" si="106"/>
        <v/>
      </c>
      <c r="GD41" s="82">
        <v>25</v>
      </c>
      <c r="GE41" s="78"/>
      <c r="GF41" s="78"/>
      <c r="GG41" s="80" t="str">
        <f t="shared" si="107"/>
        <v/>
      </c>
      <c r="GH41" s="80" t="str">
        <f t="shared" si="108"/>
        <v/>
      </c>
      <c r="GI41" s="80" t="str">
        <f t="shared" si="109"/>
        <v/>
      </c>
      <c r="GJ41" s="80" t="str">
        <f t="shared" si="110"/>
        <v/>
      </c>
      <c r="GK41" s="80" t="str">
        <f t="shared" si="111"/>
        <v/>
      </c>
      <c r="GL41" s="80" t="str">
        <f t="shared" si="112"/>
        <v/>
      </c>
      <c r="GM41" s="80" t="str">
        <f t="shared" si="113"/>
        <v/>
      </c>
      <c r="GN41" s="80" t="str">
        <f t="shared" si="114"/>
        <v/>
      </c>
      <c r="GO41" s="77">
        <v>25</v>
      </c>
      <c r="GP41" s="78"/>
      <c r="GQ41" s="81"/>
      <c r="GR41" s="80" t="str">
        <f t="shared" si="115"/>
        <v/>
      </c>
      <c r="GS41" s="80" t="str">
        <f t="shared" si="116"/>
        <v/>
      </c>
      <c r="GT41" s="80" t="str">
        <f t="shared" si="117"/>
        <v/>
      </c>
      <c r="GU41" s="80" t="str">
        <f t="shared" si="118"/>
        <v/>
      </c>
      <c r="GV41" s="80" t="str">
        <f t="shared" si="119"/>
        <v/>
      </c>
      <c r="GW41" s="80" t="str">
        <f t="shared" si="120"/>
        <v/>
      </c>
      <c r="GX41" s="80" t="str">
        <f t="shared" si="121"/>
        <v/>
      </c>
      <c r="GY41" s="80" t="str">
        <f t="shared" si="122"/>
        <v/>
      </c>
      <c r="GZ41" s="82">
        <v>25</v>
      </c>
      <c r="HA41" s="78"/>
      <c r="HB41" s="78"/>
      <c r="HC41" s="80" t="str">
        <f t="shared" si="123"/>
        <v/>
      </c>
      <c r="HD41" s="80" t="str">
        <f t="shared" si="124"/>
        <v/>
      </c>
      <c r="HE41" s="80" t="str">
        <f t="shared" si="125"/>
        <v/>
      </c>
      <c r="HF41" s="80" t="str">
        <f t="shared" si="126"/>
        <v/>
      </c>
      <c r="HG41" s="80" t="str">
        <f t="shared" si="127"/>
        <v/>
      </c>
      <c r="HH41" s="80" t="str">
        <f t="shared" si="128"/>
        <v/>
      </c>
      <c r="HI41" s="80" t="str">
        <f t="shared" si="129"/>
        <v/>
      </c>
      <c r="HJ41" s="80" t="str">
        <f t="shared" si="130"/>
        <v/>
      </c>
      <c r="HK41" s="77">
        <v>25</v>
      </c>
      <c r="HL41" s="78"/>
      <c r="HM41" s="78"/>
      <c r="HN41" s="78"/>
      <c r="HO41" s="78"/>
      <c r="HP41" s="78"/>
      <c r="HQ41" s="78"/>
      <c r="HR41" s="78"/>
      <c r="HS41" s="78"/>
      <c r="HT41" s="78"/>
      <c r="HU41" s="78"/>
      <c r="HV41" s="78"/>
      <c r="HW41" s="78"/>
      <c r="HX41" s="90"/>
      <c r="HY41" s="91" t="str">
        <f>IFERROR(IF(AND(#REF!="FEM",#REF!=1,#REF!="infantis"),#REF!,""),"")</f>
        <v/>
      </c>
      <c r="HZ41" s="75" t="e">
        <f>IF($HY41=#REF!,#REF!,"")</f>
        <v>#REF!</v>
      </c>
      <c r="IA41" s="75" t="e">
        <f>IF($HY41=#REF!,#REF!,"")</f>
        <v>#REF!</v>
      </c>
      <c r="IB41" s="75" t="e">
        <f>IF($IA41=#REF!,#REF!,"")</f>
        <v>#REF!</v>
      </c>
      <c r="IC41" s="91" t="str">
        <f>IFERROR(IF(AND($IA41="fem",#REF!=1,#REF!="infantis"),#REF!,""),"")</f>
        <v/>
      </c>
      <c r="ID41" s="91" t="str">
        <f>IFERROR(IF(AND($IA41="fem",#REF!=1,#REF!="infantis"),#REF!,""),"")</f>
        <v/>
      </c>
      <c r="IE41" s="91" t="str">
        <f>IFERROR(IF(AND($IA41="fem",#REF!=1,#REF!="infantis"),#REF!,""),"")</f>
        <v/>
      </c>
      <c r="IF41" s="75" t="e">
        <f>IF($IB41=#REF!,#REF!,"")</f>
        <v>#REF!</v>
      </c>
      <c r="IG41" s="55" t="str">
        <f>IFERROR(RANK(IF41,IF:IF,0)+ COUNTIF($IF$15:IF40,IF41),"")</f>
        <v/>
      </c>
      <c r="II41" s="91" t="str">
        <f>IFERROR(IF(AND(#REF!="mas",#REF!=1,#REF!="infantis"),#REF!,""),"")</f>
        <v/>
      </c>
      <c r="IJ41" s="75" t="e">
        <f>IF($II41=#REF!,#REF!,"")</f>
        <v>#REF!</v>
      </c>
      <c r="IK41" s="75" t="e">
        <f>IF($II41=#REF!,#REF!,"")</f>
        <v>#REF!</v>
      </c>
      <c r="IL41" s="91" t="str">
        <f>IFERROR(IF(AND($IK41="mas",#REF!=1),#REF!,""),"")</f>
        <v/>
      </c>
      <c r="IM41" s="91" t="str">
        <f>IFERROR(IF(AND($IK41="mas",#REF!=1,#REF!="infantis"),#REF!,""),"")</f>
        <v/>
      </c>
      <c r="IN41" s="91" t="str">
        <f>IFERROR(IF(AND($IK41="mas",#REF!=1,#REF!="infantis"),#REF!,""),"")</f>
        <v/>
      </c>
      <c r="IO41" s="91" t="str">
        <f>IFERROR(IF(AND($IK41="mas",#REF!=1,#REF!="infantis"),#REF!,""),"")</f>
        <v/>
      </c>
      <c r="IP41" s="91" t="str">
        <f>IFERROR(IF(AND($IK41="mas",#REF!=1),#REF!,""),"")</f>
        <v/>
      </c>
      <c r="IQ41" s="55" t="str">
        <f>IFERROR(RANK(IP41,IP:IP,0)+ COUNTIF($IQ$11:IQ36,IP41),"")</f>
        <v/>
      </c>
      <c r="IS41" s="91" t="str">
        <f>IFERROR(IF(AND(#REF!="FEM",#REF!=2,#REF!="infantis"),#REF!,""),"")</f>
        <v/>
      </c>
      <c r="IT41" s="75" t="e">
        <f>IF(IS41=#REF!,#REF!,"")</f>
        <v>#REF!</v>
      </c>
      <c r="IU41" s="75" t="e">
        <f>IF(IS41=#REF!,#REF!,"")</f>
        <v>#REF!</v>
      </c>
      <c r="IV41" s="91" t="str">
        <f>IFERROR(IF(AND(IU41="fem",#REF!=2),#REF!,""),"")</f>
        <v/>
      </c>
      <c r="IW41" s="91" t="str">
        <f>IFERROR(IF(AND(IU41="fem",#REF!=2),#REF!,""),"")</f>
        <v/>
      </c>
      <c r="IX41" s="91" t="str">
        <f>IFERROR(IF(AND(IU41="fem",#REF!=2),#REF!,""),"")</f>
        <v/>
      </c>
      <c r="IY41" s="91" t="str">
        <f>IFERROR(IF(AND(IU41="fem",#REF!=2),#REF!,""),"")</f>
        <v/>
      </c>
      <c r="IZ41" s="91" t="str">
        <f>IFERROR(IF(AND(IU41="fem",#REF!=2),#REF!,""),"")</f>
        <v/>
      </c>
      <c r="JA41" s="77" t="str">
        <f>IFERROR(RANK(IZ41,IZ:IZ,0)+ COUNTIF($IZ$15:$IZ40,IZ41),"")</f>
        <v/>
      </c>
      <c r="JC41" s="91" t="str">
        <f>IFERROR(IF(AND(#REF!="mas",#REF!=2,#REF!="infantis"),#REF!,""),"")</f>
        <v/>
      </c>
      <c r="JD41" s="75" t="e">
        <f>IF(JC41=#REF!,#REF!,"")</f>
        <v>#REF!</v>
      </c>
      <c r="JE41" s="75" t="e">
        <f>IF(JC41=#REF!,#REF!,"")</f>
        <v>#REF!</v>
      </c>
      <c r="JF41" s="91" t="str">
        <f>IFERROR(IF(AND(JE41="mas",#REF!=2),#REF!,""),"")</f>
        <v/>
      </c>
      <c r="JG41" s="91" t="str">
        <f>IFERROR(IF(AND(JE41="mas",#REF!=2),#REF!,""),"")</f>
        <v/>
      </c>
      <c r="JH41" s="91" t="str">
        <f>IFERROR(IF(AND(JE41="mas",#REF!=2),#REF!,""),"")</f>
        <v/>
      </c>
      <c r="JI41" s="91" t="str">
        <f>IFERROR(IF(AND(JE41="mas",#REF!=2),#REF!,""),"")</f>
        <v/>
      </c>
      <c r="JJ41" s="91" t="str">
        <f>IFERROR(IF(AND(JE41="mas",#REF!=2),#REF!,""),"")</f>
        <v/>
      </c>
      <c r="JK41" s="77" t="str">
        <f>IFERROR(RANK(JJ41,JJ:JJ,0)+ COUNTIF($JJ$15:$JJ40,JJ41),"")</f>
        <v/>
      </c>
      <c r="JM41" s="53" t="str">
        <f>IFERROR(IF(AND(#REF!="fem",#REF!=3,#REF!="infantis"),#REF!,""),"")</f>
        <v/>
      </c>
      <c r="JN41" s="75" t="e">
        <f>IF($JM41=#REF!,#REF!,"")</f>
        <v>#REF!</v>
      </c>
      <c r="JO41" s="75" t="e">
        <f>IF($JM41=#REF!,#REF!,"")</f>
        <v>#REF!</v>
      </c>
      <c r="JP41" s="75" t="e">
        <f>IF($JO41=#REF!,#REF!,"")</f>
        <v>#REF!</v>
      </c>
      <c r="JQ41" s="75" t="e">
        <f>IF($JP41=#REF!,#REF!,"")</f>
        <v>#REF!</v>
      </c>
      <c r="JR41" s="75" t="e">
        <f>IF($JP41=#REF!,#REF!,"")</f>
        <v>#REF!</v>
      </c>
      <c r="JS41" s="75" t="e">
        <f>IF($JP41=#REF!,#REF!,"")</f>
        <v>#REF!</v>
      </c>
      <c r="JT41" s="75" t="e">
        <f>IF($JP41=#REF!,#REF!,"")</f>
        <v>#REF!</v>
      </c>
      <c r="JU41" s="55" t="str">
        <f>IFERROR(RANK(JT41,JT:JT,0)+ COUNTIF($JT$15:JT40,JT41),"")</f>
        <v/>
      </c>
      <c r="JW41" s="53" t="str">
        <f>IFERROR(IF(AND(#REF!="mas",#REF!=3,#REF!="infantis"),#REF!,""),"")</f>
        <v/>
      </c>
      <c r="JX41" s="54" t="e">
        <f>IF($JW41=#REF!,#REF!,"")</f>
        <v>#REF!</v>
      </c>
      <c r="JY41" s="54" t="e">
        <f>IF($JW41=#REF!,#REF!,"")</f>
        <v>#REF!</v>
      </c>
      <c r="JZ41" s="54" t="e">
        <f>IF($JY41=#REF!,#REF!,"")</f>
        <v>#REF!</v>
      </c>
      <c r="KA41" s="54" t="e">
        <f>IF($JZ41=#REF!,#REF!,"")</f>
        <v>#REF!</v>
      </c>
      <c r="KB41" s="54" t="e">
        <f>IF($JZ41=#REF!,#REF!,"")</f>
        <v>#REF!</v>
      </c>
      <c r="KC41" s="54" t="e">
        <f>IF($JZ41=#REF!,#REF!,"")</f>
        <v>#REF!</v>
      </c>
      <c r="KD41" s="54" t="e">
        <f>IF($JZ41=#REF!,#REF!,"")</f>
        <v>#REF!</v>
      </c>
      <c r="KE41" s="55" t="str">
        <f>IFERROR(RANK(KD41,KD:KD,0)+ COUNTIF($KD$15:KD40,KD41),"")</f>
        <v/>
      </c>
      <c r="KG41" s="91" t="str">
        <f>IFERROR(IF(AND(#REF!="fem",#REF!=1,#REF!="iniciados"),#REF!,""),"")</f>
        <v/>
      </c>
      <c r="KH41" s="75" t="e">
        <f>IF(KG41=#REF!,#REF!,"")</f>
        <v>#REF!</v>
      </c>
      <c r="KI41" s="75" t="e">
        <f>IF(KG41=#REF!,#REF!,"")</f>
        <v>#REF!</v>
      </c>
      <c r="KJ41" s="91" t="str">
        <f>IFERROR(IF(AND(KI41="fem",#REF!=1),#REF!,""),"")</f>
        <v/>
      </c>
      <c r="KK41" s="91" t="str">
        <f>IFERROR(IF(AND(KI41="fem",#REF!=1),#REF!,""),"")</f>
        <v/>
      </c>
      <c r="KL41" s="91" t="str">
        <f>IFERROR(IF(AND(KI41="fem",#REF!=1),#REF!,""),"")</f>
        <v/>
      </c>
      <c r="KM41" s="91" t="str">
        <f>IFERROR(IF(AND(KI41="fem",#REF!=1),#REF!,""),"")</f>
        <v/>
      </c>
      <c r="KN41" s="91" t="str">
        <f>IFERROR(IF(AND(KI41="fem",#REF!=1),#REF!,""),"")</f>
        <v/>
      </c>
      <c r="KO41" s="77" t="str">
        <f>IFERROR(RANK(KN41,KN:KN,0)+ COUNTIF($KN$15:KN40,KN41),"")</f>
        <v/>
      </c>
      <c r="KQ41" s="91" t="str">
        <f>IFERROR(IF(AND(#REF!="mas",#REF!=1,#REF!="iniciados"),#REF!,""),"")</f>
        <v/>
      </c>
      <c r="KR41" s="75" t="e">
        <f>IF(KQ41=#REF!,#REF!,"")</f>
        <v>#REF!</v>
      </c>
      <c r="KS41" s="75" t="e">
        <f>IF(KQ41=#REF!,#REF!,"")</f>
        <v>#REF!</v>
      </c>
      <c r="KT41" s="91" t="str">
        <f>IFERROR(IF(AND(KS41="mas",#REF!=1),#REF!,""),"")</f>
        <v/>
      </c>
      <c r="KU41" s="91" t="str">
        <f>IFERROR(IF(AND(KS41="mas",#REF!=1),#REF!,""),"")</f>
        <v/>
      </c>
      <c r="KV41" s="91" t="str">
        <f>IFERROR(IF(AND(KS41="mas",#REF!=1),#REF!,""),"")</f>
        <v/>
      </c>
      <c r="KW41" s="91" t="str">
        <f>IFERROR(IF(AND(KS41="mas",#REF!=1),#REF!,""),"")</f>
        <v/>
      </c>
      <c r="KX41" s="91" t="str">
        <f>IFERROR(IF(AND(KS41="mas",#REF!=1),#REF!,""),"")</f>
        <v/>
      </c>
      <c r="KY41" s="77" t="str">
        <f>IFERROR(RANK(KX41,KX:KX,0)+ COUNTIF($KX$15:KX40,KX41),"")</f>
        <v/>
      </c>
      <c r="LA41" s="91" t="str">
        <f>IFERROR(IF(AND(#REF!="fem",#REF!=2,#REF!="iniciados"),#REF!,""),"")</f>
        <v/>
      </c>
      <c r="LB41" s="75" t="e">
        <f>IF(LA41=#REF!,#REF!,"")</f>
        <v>#REF!</v>
      </c>
      <c r="LC41" s="75" t="e">
        <f>IF(LA41=#REF!,#REF!,"")</f>
        <v>#REF!</v>
      </c>
      <c r="LD41" s="91" t="str">
        <f>IFERROR(IF(AND(LC41="fem",#REF!=2),#REF!,""),"")</f>
        <v/>
      </c>
      <c r="LE41" s="91" t="str">
        <f>IFERROR(IF(AND(LC41="fem",#REF!=2),#REF!,""),"")</f>
        <v/>
      </c>
      <c r="LF41" s="91" t="str">
        <f>IFERROR(IF(AND(LC41="fem",#REF!=2),#REF!,""),"")</f>
        <v/>
      </c>
      <c r="LG41" s="91" t="str">
        <f>IFERROR(IF(AND(LC41="fem",#REF!=2),#REF!,""),"")</f>
        <v/>
      </c>
      <c r="LH41" s="91" t="str">
        <f>IFERROR(IF(AND(LC41="fem",#REF!=2),#REF!,""),"")</f>
        <v/>
      </c>
      <c r="LI41" s="77" t="str">
        <f>IFERROR(RANK(LH41,LH:LH,0)+ COUNTIF($KX$15:LH40,LH41),"")</f>
        <v/>
      </c>
      <c r="LK41" s="91" t="str">
        <f>IFERROR(IF(AND(#REF!="mas",#REF!=2,#REF!="iniciados"),#REF!,""),"")</f>
        <v/>
      </c>
      <c r="LL41" s="75" t="e">
        <f>IF(LK41=#REF!,#REF!,"")</f>
        <v>#REF!</v>
      </c>
      <c r="LM41" s="75" t="e">
        <f>IF(LK41=#REF!,#REF!,"")</f>
        <v>#REF!</v>
      </c>
      <c r="LN41" s="91" t="str">
        <f>IFERROR(IF(AND(LM41="mas",#REF!=2),#REF!,""),"")</f>
        <v/>
      </c>
      <c r="LO41" s="91" t="str">
        <f>IFERROR(IF(AND(LM41="mas",#REF!=2),#REF!,""),"")</f>
        <v/>
      </c>
      <c r="LP41" s="91" t="str">
        <f>IFERROR(IF(AND(LM41="mas",#REF!=2),#REF!,""),"")</f>
        <v/>
      </c>
      <c r="LQ41" s="91" t="str">
        <f>IFERROR(IF(AND(LM41="mas",#REF!=2),#REF!,""),"")</f>
        <v/>
      </c>
      <c r="LR41" s="91" t="str">
        <f>IFERROR(IF(AND(LM41="mas",#REF!=2),#REF!,""),"")</f>
        <v/>
      </c>
      <c r="LS41" s="77" t="str">
        <f>IFERROR(RANK(LR41,LR:LR,0)+ COUNTIF($LR$15:LR39,LR41),"")</f>
        <v/>
      </c>
      <c r="LU41" s="53" t="str">
        <f>IFERROR(IF(AND(#REF!="fem",#REF!=3,#REF!="iniciados"),#REF!,""),"")</f>
        <v/>
      </c>
      <c r="LV41" s="75" t="e">
        <f>IF(LU41=#REF!,#REF!,"")</f>
        <v>#REF!</v>
      </c>
      <c r="LW41" s="75" t="e">
        <f>IF(LU41=#REF!,#REF!,"")</f>
        <v>#REF!</v>
      </c>
      <c r="LX41" s="53" t="str">
        <f>IFERROR(IF(AND(LW41="fem",#REF!=3),#REF!,""),"")</f>
        <v/>
      </c>
      <c r="LY41" s="91" t="str">
        <f>IFERROR(IF(AND(LW41="fem",#REF!=3),#REF!,""),"")</f>
        <v/>
      </c>
      <c r="LZ41" s="91" t="str">
        <f>IFERROR(IF(AND(LW41="fem",#REF!=3),#REF!,""),"")</f>
        <v/>
      </c>
      <c r="MA41" s="91" t="str">
        <f>IFERROR(IF(AND(LW41="fem",#REF!=3),#REF!,""),"")</f>
        <v/>
      </c>
      <c r="MB41" s="91" t="str">
        <f>IFERROR(IF(AND(LW41="fem",#REF!=3),#REF!,""),"")</f>
        <v/>
      </c>
      <c r="MC41" s="55" t="str">
        <f>IFERROR(RANK(MB41,MB:MB,0)+ COUNTIF($MB$15:MB40,MB41),"")</f>
        <v/>
      </c>
      <c r="ME41" s="91" t="str">
        <f>IFERROR(IF(AND(#REF!="mas",#REF!=3,#REF!="iniciados"),#REF!,""),"")</f>
        <v/>
      </c>
      <c r="MF41" s="75" t="e">
        <f>IF(ME41=#REF!,#REF!,"")</f>
        <v>#REF!</v>
      </c>
      <c r="MG41" s="75" t="e">
        <f>IF(ME41=#REF!,#REF!,"")</f>
        <v>#REF!</v>
      </c>
      <c r="MH41" s="91" t="str">
        <f>IFERROR(IF(AND(MG41="mas",#REF!=3),#REF!,""),"")</f>
        <v/>
      </c>
      <c r="MI41" s="91" t="str">
        <f>IFERROR(IF(AND(MG41="mas",#REF!=3),#REF!,""),"")</f>
        <v/>
      </c>
      <c r="MJ41" s="91" t="str">
        <f>IFERROR(IF(AND(MG41="mas",#REF!=3),#REF!,""),"")</f>
        <v/>
      </c>
      <c r="MK41" s="91" t="str">
        <f>IFERROR(IF(AND(MG41="mas",#REF!=3),#REF!,""),"")</f>
        <v/>
      </c>
      <c r="ML41" s="91" t="str">
        <f>IFERROR(IF(AND(MG41="mas",#REF!=3),#REF!,""),"")</f>
        <v/>
      </c>
      <c r="MM41" s="55" t="str">
        <f>IFERROR(RANK(ML41,ML:ML,0)+ COUNTIF($ML$15:ML40,ML41),"")</f>
        <v/>
      </c>
      <c r="MO41" s="91" t="str">
        <f>IFERROR(IF(AND(#REF!="fem",#REF!=3,#REF!="juvenis"),#REF!,""),"")</f>
        <v/>
      </c>
      <c r="MP41" s="75" t="e">
        <f>IF(MO41=#REF!,#REF!,"")</f>
        <v>#REF!</v>
      </c>
      <c r="MQ41" s="75" t="e">
        <f>IF(MO41=#REF!,#REF!,"")</f>
        <v>#REF!</v>
      </c>
      <c r="MR41" s="91" t="str">
        <f>IFERROR(IF(AND(MQ41="fem",#REF!=3),#REF!,""),"")</f>
        <v/>
      </c>
      <c r="MS41" s="91" t="str">
        <f>IFERROR(IF(AND(MQ41="fem",#REF!=3),#REF!,""),"")</f>
        <v/>
      </c>
      <c r="MT41" s="91" t="str">
        <f>IFERROR(IF(AND(MQ41="fem",#REF!=3),#REF!,""),"")</f>
        <v/>
      </c>
      <c r="MU41" s="91" t="str">
        <f>IFERROR(IF(AND(MQ41="fem",#REF!=3),#REF!,""),"")</f>
        <v/>
      </c>
      <c r="MV41" s="91" t="str">
        <f>IFERROR(IF(AND(MQ41="fem",#REF!=3),#REF!,""),"")</f>
        <v/>
      </c>
      <c r="MW41" s="55" t="str">
        <f>IFERROR(RANK(MV41,MV:MV,0)+ COUNTIF($MV$15:MV40,MV41),"")</f>
        <v/>
      </c>
      <c r="MY41" s="91" t="str">
        <f>IFERROR(IF(AND(#REF!="mas",#REF!=3,#REF!="juvenis"),#REF!,""),"")</f>
        <v/>
      </c>
      <c r="MZ41" s="75" t="e">
        <f>IF(MY41=#REF!,#REF!,"")</f>
        <v>#REF!</v>
      </c>
      <c r="NA41" s="75" t="e">
        <f>IF(MY41=#REF!,#REF!,"")</f>
        <v>#REF!</v>
      </c>
      <c r="NB41" s="91" t="str">
        <f>IFERROR(IF(AND(NA41="mas",#REF!=3),#REF!,""),"")</f>
        <v/>
      </c>
      <c r="NC41" s="91" t="str">
        <f>IFERROR(IF(AND(NA41="mas",#REF!=3),#REF!,""),"")</f>
        <v/>
      </c>
      <c r="ND41" s="91" t="str">
        <f>IFERROR(IF(AND(NA41="mas",#REF!=3),#REF!,""),"")</f>
        <v/>
      </c>
      <c r="NE41" s="91" t="str">
        <f>IFERROR(IF(AND(NA41="mas",#REF!=3),#REF!,""),"")</f>
        <v/>
      </c>
      <c r="NF41" s="91" t="str">
        <f>IFERROR(IF(AND(NA41="mas",#REF!=3),#REF!,""),"")</f>
        <v/>
      </c>
      <c r="NG41" s="55" t="str">
        <f>IFERROR(RANK(NF41,NF:NF,0)+ COUNTIF($NF$15:NF40,NF41),"")</f>
        <v/>
      </c>
      <c r="NI41" s="91" t="str">
        <f>IFERROR(IF(AND(#REF!="fem",#REF!=2,#REF!="juvenis"),#REF!,""),"")</f>
        <v/>
      </c>
      <c r="NJ41" s="75" t="e">
        <f>IF(NI41=#REF!,#REF!,"")</f>
        <v>#REF!</v>
      </c>
      <c r="NK41" s="75" t="e">
        <f>IF(NI41=#REF!,#REF!,"")</f>
        <v>#REF!</v>
      </c>
      <c r="NL41" s="91" t="str">
        <f>IFERROR(IF(AND(NK41="fem",#REF!=2),#REF!,""),"")</f>
        <v/>
      </c>
      <c r="NM41" s="91" t="str">
        <f>IFERROR(IF(AND(NK41="fem",#REF!=2),#REF!,""),"")</f>
        <v/>
      </c>
      <c r="NN41" s="91" t="str">
        <f>IFERROR(IF(AND(NK41="fem",#REF!=2),#REF!,""),"")</f>
        <v/>
      </c>
      <c r="NO41" s="91" t="str">
        <f>IFERROR(IF(AND(NK41="fem",#REF!=2),#REF!,""),"")</f>
        <v/>
      </c>
      <c r="NP41" s="91" t="str">
        <f>IFERROR(IF(AND(NK41="fem",#REF!=2),#REF!,""),"")</f>
        <v/>
      </c>
      <c r="NQ41" s="77" t="str">
        <f>IFERROR(RANK(NP41,NP:NP,0)+ COUNTIF($NP$15:NP40,NP41),"")</f>
        <v/>
      </c>
      <c r="NS41" s="91" t="str">
        <f>IFERROR(IF(AND(#REF!="mas",#REF!=2,#REF!="juvenis"),#REF!,""),"")</f>
        <v/>
      </c>
      <c r="NT41" s="75" t="e">
        <f>IF(NS41=#REF!,#REF!,"")</f>
        <v>#REF!</v>
      </c>
      <c r="NU41" s="75" t="e">
        <f>IF(NS41=#REF!,#REF!,"")</f>
        <v>#REF!</v>
      </c>
      <c r="NV41" s="91" t="str">
        <f>IFERROR(IF(AND(NU41="mas",#REF!=2),#REF!,""),"")</f>
        <v/>
      </c>
      <c r="NW41" s="91" t="str">
        <f>IFERROR(IF(AND(NU41="mas",#REF!=2),#REF!,""),"")</f>
        <v/>
      </c>
      <c r="NX41" s="91" t="str">
        <f>IFERROR(IF(AND(NU41="mas",#REF!=2),#REF!,""),"")</f>
        <v/>
      </c>
      <c r="NY41" s="91" t="str">
        <f>IFERROR(IF(AND(NU41="mas",#REF!=2),#REF!,""),"")</f>
        <v/>
      </c>
      <c r="NZ41" s="91" t="str">
        <f>IFERROR(IF(AND(NU41="mas",#REF!=2),#REF!,""),"")</f>
        <v/>
      </c>
      <c r="OA41" s="55" t="str">
        <f>IFERROR(RANK(NZ41,NZ:NZ,0)+ COUNTIF($NZ$15:NZ40,NZ41),"")</f>
        <v/>
      </c>
      <c r="OC41" s="91" t="str">
        <f>IFERROR(IF(AND(#REF!="fem",#REF!=2,#REF!="juniores"),#REF!,""),"")</f>
        <v/>
      </c>
      <c r="OD41" s="75" t="e">
        <f>IF(OC41=#REF!,#REF!,"")</f>
        <v>#REF!</v>
      </c>
      <c r="OE41" s="75" t="e">
        <f>IF(OC41=#REF!,#REF!,"")</f>
        <v>#REF!</v>
      </c>
      <c r="OF41" s="91" t="str">
        <f>IFERROR(IF(AND(OE41="fem",#REF!=2),#REF!,""),"")</f>
        <v/>
      </c>
      <c r="OG41" s="91" t="str">
        <f>IFERROR(IF(AND(OE41="fem",#REF!=2),#REF!,""),"")</f>
        <v/>
      </c>
      <c r="OH41" s="91" t="str">
        <f>IFERROR(IF(AND(OE41="fem",#REF!=2),#REF!,""),"")</f>
        <v/>
      </c>
      <c r="OI41" s="91" t="str">
        <f>IFERROR(IF(AND(OE41="fem",#REF!=2),#REF!,""),"")</f>
        <v/>
      </c>
      <c r="OJ41" s="91" t="str">
        <f>IFERROR(IF(AND(OE41="fem",#REF!=2),#REF!,""),"")</f>
        <v/>
      </c>
      <c r="OK41" s="77" t="str">
        <f>IFERROR(RANK(OJ41,OJ:OJ,0)+ COUNTIF($NZ$15:OJ39,OJ41),"")</f>
        <v/>
      </c>
      <c r="OM41" s="91" t="str">
        <f>IFERROR(IF(AND(#REF!="mas",#REF!=2,#REF!="juniores"),#REF!,""),"")</f>
        <v/>
      </c>
      <c r="ON41" s="75" t="e">
        <f>IF(OM41=#REF!,#REF!,"")</f>
        <v>#REF!</v>
      </c>
      <c r="OO41" s="75" t="e">
        <f>IF(OM41=#REF!,#REF!,"")</f>
        <v>#REF!</v>
      </c>
      <c r="OP41" s="91" t="str">
        <f>IFERROR(IF(AND(OO41="mas",#REF!=2),#REF!,""),"")</f>
        <v/>
      </c>
      <c r="OQ41" s="91" t="str">
        <f>IFERROR(IF(AND(OO41="mas",#REF!=2),#REF!,""),"")</f>
        <v/>
      </c>
      <c r="OR41" s="91" t="str">
        <f>IFERROR(IF(AND(OO41="mas",#REF!=2),#REF!,""),"")</f>
        <v/>
      </c>
      <c r="OS41" s="91" t="str">
        <f>IFERROR(IF(AND(OO41="mas",#REF!=2),#REF!,""),"")</f>
        <v/>
      </c>
      <c r="OT41" s="91" t="str">
        <f>IFERROR(IF(AND(OO41="mas",#REF!=2),#REF!,""),"")</f>
        <v/>
      </c>
      <c r="OU41" s="77" t="str">
        <f>IFERROR(RANK(OT41,OT:OT,0)+ COUNTIF($NZ$15:OT39,OT41),"")</f>
        <v/>
      </c>
      <c r="OW41" s="91" t="str">
        <f>IFERROR(IF(AND(#REF!="fem",#REF!=3,#REF!="juniores"),#REF!,""),"")</f>
        <v/>
      </c>
      <c r="OX41" s="75" t="e">
        <f>IF(OW41=#REF!,#REF!,"")</f>
        <v>#REF!</v>
      </c>
      <c r="OY41" s="75" t="e">
        <f>IF(OW41=#REF!,#REF!,"")</f>
        <v>#REF!</v>
      </c>
      <c r="OZ41" s="91" t="str">
        <f>IFERROR(IF(AND(OY41="fem",#REF!=3),#REF!,""),"")</f>
        <v/>
      </c>
      <c r="PA41" s="91" t="str">
        <f>IFERROR(IF(AND(OY41="fem",#REF!=3),#REF!,""),"")</f>
        <v/>
      </c>
      <c r="PB41" s="91" t="str">
        <f>IFERROR(IF(AND(OY41="fem",#REF!=3),#REF!,""),"")</f>
        <v/>
      </c>
      <c r="PC41" s="91" t="str">
        <f>IFERROR(IF(AND(OY41="fem",#REF!=3),#REF!,""),"")</f>
        <v/>
      </c>
      <c r="PD41" s="91" t="str">
        <f>IFERROR(IF(AND(OY41="fem",#REF!=3),#REF!,""),"")</f>
        <v/>
      </c>
      <c r="PE41" s="77" t="str">
        <f>IFERROR(RANK(PD41,PD:PD,0)+ COUNTIF($NZ$15:PD39,PD41),"")</f>
        <v/>
      </c>
      <c r="PG41" s="91" t="str">
        <f>IFERROR(IF(AND(#REF!="mas",#REF!=3,#REF!="juniores"),#REF!,""),"")</f>
        <v/>
      </c>
      <c r="PH41" s="75" t="e">
        <f>IF(PG41=#REF!,#REF!,"")</f>
        <v>#REF!</v>
      </c>
      <c r="PI41" s="75" t="e">
        <f>IF(PG41=#REF!,#REF!,"")</f>
        <v>#REF!</v>
      </c>
      <c r="PJ41" s="91" t="str">
        <f>IFERROR(IF(AND(PI41="mas",#REF!=3),#REF!,""),"")</f>
        <v/>
      </c>
      <c r="PK41" s="91" t="str">
        <f>IFERROR(IF(AND(PI41="mas",#REF!=3),#REF!,""),"")</f>
        <v/>
      </c>
      <c r="PL41" s="91" t="str">
        <f>IFERROR(IF(AND(PI41="mas",#REF!=3),#REF!,""),"")</f>
        <v/>
      </c>
      <c r="PM41" s="91" t="str">
        <f>IFERROR(IF(AND(PI41="mas",#REF!=3),#REF!,""),"")</f>
        <v/>
      </c>
      <c r="PN41" s="91" t="str">
        <f>IFERROR(IF(AND(PI41="mas",#REF!=3),#REF!,""),"")</f>
        <v/>
      </c>
      <c r="PO41" s="77" t="str">
        <f>IFERROR(RANK(PN41,PN:PN,0)+ COUNTIF($NZ$15:PN39,PN41),"")</f>
        <v/>
      </c>
    </row>
    <row r="42" spans="2:431" s="73" customFormat="1" ht="18.75" customHeight="1" x14ac:dyDescent="0.3">
      <c r="B42" s="74" t="str">
        <f t="shared" si="0"/>
        <v/>
      </c>
      <c r="C42" s="74" t="str">
        <f t="shared" si="1"/>
        <v/>
      </c>
      <c r="D42" s="75" t="str">
        <f t="shared" si="2"/>
        <v/>
      </c>
      <c r="E42" s="76" t="str">
        <f t="shared" si="3"/>
        <v/>
      </c>
      <c r="F42" s="118" t="str">
        <f t="shared" si="4"/>
        <v/>
      </c>
      <c r="G42" s="118" t="str">
        <f t="shared" si="5"/>
        <v/>
      </c>
      <c r="H42" s="118" t="str">
        <f t="shared" si="6"/>
        <v/>
      </c>
      <c r="I42" s="119" t="str">
        <f t="shared" si="7"/>
        <v/>
      </c>
      <c r="J42" s="77">
        <v>26</v>
      </c>
      <c r="K42" s="78"/>
      <c r="L42" s="78"/>
      <c r="M42" s="74" t="str">
        <f t="shared" si="131"/>
        <v/>
      </c>
      <c r="N42" s="74" t="str">
        <f t="shared" si="8"/>
        <v/>
      </c>
      <c r="O42" s="75" t="str">
        <f t="shared" si="9"/>
        <v/>
      </c>
      <c r="P42" s="75" t="str">
        <f t="shared" si="10"/>
        <v/>
      </c>
      <c r="Q42" s="75" t="str">
        <f t="shared" si="155"/>
        <v/>
      </c>
      <c r="R42" s="75" t="str">
        <f t="shared" si="156"/>
        <v/>
      </c>
      <c r="S42" s="75" t="str">
        <f>IFERROR(INDEX(#REF!,MATCH($U42,$IQ$17:$IQ$72,0)),"")</f>
        <v/>
      </c>
      <c r="T42" s="75" t="str">
        <f t="shared" si="11"/>
        <v/>
      </c>
      <c r="U42" s="77">
        <v>26</v>
      </c>
      <c r="V42" s="79"/>
      <c r="X42" s="80" t="str">
        <f t="shared" si="12"/>
        <v/>
      </c>
      <c r="Y42" s="80" t="str">
        <f t="shared" si="13"/>
        <v/>
      </c>
      <c r="Z42" s="76" t="str">
        <f t="shared" si="14"/>
        <v/>
      </c>
      <c r="AA42" s="76" t="str">
        <f t="shared" si="15"/>
        <v/>
      </c>
      <c r="AB42" s="118" t="str">
        <f t="shared" si="16"/>
        <v/>
      </c>
      <c r="AC42" s="118" t="str">
        <f t="shared" si="17"/>
        <v/>
      </c>
      <c r="AD42" s="118" t="str">
        <f t="shared" si="18"/>
        <v/>
      </c>
      <c r="AE42" s="118" t="str">
        <f t="shared" si="19"/>
        <v/>
      </c>
      <c r="AF42" s="77">
        <v>26</v>
      </c>
      <c r="AG42" s="78"/>
      <c r="AH42" s="78"/>
      <c r="AI42" s="80" t="str">
        <f t="shared" si="20"/>
        <v/>
      </c>
      <c r="AJ42" s="80" t="str">
        <f t="shared" si="21"/>
        <v/>
      </c>
      <c r="AK42" s="80" t="str">
        <f t="shared" si="22"/>
        <v/>
      </c>
      <c r="AL42" s="80" t="str">
        <f t="shared" si="23"/>
        <v/>
      </c>
      <c r="AM42" s="80" t="str">
        <f t="shared" si="24"/>
        <v/>
      </c>
      <c r="AN42" s="80" t="str">
        <f t="shared" si="25"/>
        <v/>
      </c>
      <c r="AO42" s="80" t="str">
        <f t="shared" si="154"/>
        <v/>
      </c>
      <c r="AP42" s="80" t="str">
        <f t="shared" si="153"/>
        <v/>
      </c>
      <c r="AQ42" s="77">
        <v>26</v>
      </c>
      <c r="AR42" s="79"/>
      <c r="AT42" s="146" t="str">
        <f t="shared" si="132"/>
        <v/>
      </c>
      <c r="AU42" s="146" t="str">
        <f t="shared" si="133"/>
        <v/>
      </c>
      <c r="AV42" s="146" t="str">
        <f t="shared" si="134"/>
        <v/>
      </c>
      <c r="AW42" s="147" t="str">
        <f t="shared" si="135"/>
        <v/>
      </c>
      <c r="AX42" s="147" t="str">
        <f t="shared" si="136"/>
        <v/>
      </c>
      <c r="AY42" s="147" t="str">
        <f t="shared" si="137"/>
        <v/>
      </c>
      <c r="AZ42" s="147" t="str">
        <f t="shared" si="138"/>
        <v/>
      </c>
      <c r="BA42" s="147" t="str">
        <f t="shared" si="139"/>
        <v/>
      </c>
      <c r="BB42" s="149">
        <v>26</v>
      </c>
      <c r="BC42" s="78"/>
      <c r="BD42" s="78"/>
      <c r="BE42" s="80" t="str">
        <f t="shared" si="140"/>
        <v/>
      </c>
      <c r="BF42" s="80" t="str">
        <f t="shared" si="26"/>
        <v/>
      </c>
      <c r="BG42" s="80" t="str">
        <f t="shared" si="27"/>
        <v/>
      </c>
      <c r="BH42" s="80" t="str">
        <f t="shared" si="28"/>
        <v/>
      </c>
      <c r="BI42" s="80" t="str">
        <f t="shared" si="29"/>
        <v/>
      </c>
      <c r="BJ42" s="80" t="str">
        <f t="shared" si="30"/>
        <v/>
      </c>
      <c r="BK42" s="80" t="str">
        <f t="shared" si="31"/>
        <v/>
      </c>
      <c r="BL42" s="80" t="str">
        <f t="shared" si="32"/>
        <v/>
      </c>
      <c r="BM42" s="77">
        <v>26</v>
      </c>
      <c r="BN42" s="79"/>
      <c r="BP42" s="80" t="str">
        <f t="shared" si="33"/>
        <v/>
      </c>
      <c r="BQ42" s="80" t="str">
        <f t="shared" si="34"/>
        <v/>
      </c>
      <c r="BR42" s="76" t="str">
        <f t="shared" si="35"/>
        <v/>
      </c>
      <c r="BS42" s="76" t="str">
        <f t="shared" si="36"/>
        <v/>
      </c>
      <c r="BT42" s="118" t="str">
        <f t="shared" si="37"/>
        <v/>
      </c>
      <c r="BU42" s="118" t="str">
        <f t="shared" si="38"/>
        <v/>
      </c>
      <c r="BV42" s="118" t="str">
        <f t="shared" si="39"/>
        <v/>
      </c>
      <c r="BW42" s="118" t="str">
        <f t="shared" si="40"/>
        <v/>
      </c>
      <c r="BX42" s="77">
        <v>26</v>
      </c>
      <c r="BY42" s="78"/>
      <c r="BZ42" s="78"/>
      <c r="CA42" s="80" t="str">
        <f t="shared" si="41"/>
        <v/>
      </c>
      <c r="CB42" s="80" t="str">
        <f t="shared" si="157"/>
        <v/>
      </c>
      <c r="CC42" s="80" t="str">
        <f t="shared" si="157"/>
        <v/>
      </c>
      <c r="CD42" s="76" t="str">
        <f t="shared" si="43"/>
        <v/>
      </c>
      <c r="CE42" s="118" t="str">
        <f t="shared" si="44"/>
        <v/>
      </c>
      <c r="CF42" s="118" t="str">
        <f t="shared" si="141"/>
        <v/>
      </c>
      <c r="CG42" s="118" t="str">
        <f t="shared" si="142"/>
        <v/>
      </c>
      <c r="CH42" s="117" t="str">
        <f t="shared" si="143"/>
        <v/>
      </c>
      <c r="CI42" s="77">
        <v>26</v>
      </c>
      <c r="CJ42" s="79"/>
      <c r="CL42" s="80" t="str">
        <f t="shared" si="45"/>
        <v/>
      </c>
      <c r="CM42" s="80" t="str">
        <f t="shared" si="46"/>
        <v/>
      </c>
      <c r="CN42" s="76" t="str">
        <f t="shared" si="47"/>
        <v/>
      </c>
      <c r="CO42" s="76" t="str">
        <f t="shared" si="48"/>
        <v/>
      </c>
      <c r="CP42" s="118" t="str">
        <f t="shared" si="49"/>
        <v/>
      </c>
      <c r="CQ42" s="118" t="str">
        <f t="shared" si="50"/>
        <v/>
      </c>
      <c r="CR42" s="118" t="str">
        <f t="shared" si="51"/>
        <v/>
      </c>
      <c r="CS42" s="118" t="str">
        <f t="shared" si="144"/>
        <v/>
      </c>
      <c r="CT42" s="77">
        <v>26</v>
      </c>
      <c r="CU42" s="78"/>
      <c r="CV42" s="78"/>
      <c r="CW42" s="80" t="str">
        <f t="shared" si="52"/>
        <v/>
      </c>
      <c r="CX42" s="80" t="str">
        <f t="shared" si="53"/>
        <v/>
      </c>
      <c r="CY42" s="76" t="str">
        <f t="shared" si="54"/>
        <v/>
      </c>
      <c r="CZ42" s="76" t="str">
        <f t="shared" si="55"/>
        <v/>
      </c>
      <c r="DA42" s="118" t="str">
        <f t="shared" si="56"/>
        <v/>
      </c>
      <c r="DB42" s="118" t="str">
        <f t="shared" si="57"/>
        <v/>
      </c>
      <c r="DC42" s="118" t="str">
        <f t="shared" si="58"/>
        <v/>
      </c>
      <c r="DD42" s="118" t="str">
        <f t="shared" si="59"/>
        <v/>
      </c>
      <c r="DE42" s="77">
        <v>26</v>
      </c>
      <c r="DF42" s="79"/>
      <c r="DH42" s="115" t="str">
        <f t="shared" si="145"/>
        <v/>
      </c>
      <c r="DI42" s="115" t="str">
        <f t="shared" si="146"/>
        <v/>
      </c>
      <c r="DJ42" s="121" t="str">
        <f t="shared" si="147"/>
        <v/>
      </c>
      <c r="DK42" s="121" t="str">
        <f t="shared" si="148"/>
        <v/>
      </c>
      <c r="DL42" s="117" t="str">
        <f t="shared" si="149"/>
        <v/>
      </c>
      <c r="DM42" s="117" t="str">
        <f t="shared" si="150"/>
        <v/>
      </c>
      <c r="DN42" s="117" t="str">
        <f t="shared" si="151"/>
        <v/>
      </c>
      <c r="DO42" s="117" t="str">
        <f t="shared" si="152"/>
        <v/>
      </c>
      <c r="DP42" s="77">
        <v>26</v>
      </c>
      <c r="DQ42" s="78"/>
      <c r="DR42" s="78"/>
      <c r="DS42" s="115" t="str">
        <f t="shared" si="60"/>
        <v/>
      </c>
      <c r="DT42" s="115" t="str">
        <f t="shared" si="61"/>
        <v/>
      </c>
      <c r="DU42" s="115" t="str">
        <f t="shared" si="62"/>
        <v/>
      </c>
      <c r="DV42" s="115" t="str">
        <f t="shared" si="63"/>
        <v/>
      </c>
      <c r="DW42" s="117" t="str">
        <f t="shared" si="64"/>
        <v/>
      </c>
      <c r="DX42" s="117" t="str">
        <f t="shared" si="158"/>
        <v/>
      </c>
      <c r="DY42" s="117" t="str">
        <f t="shared" si="158"/>
        <v/>
      </c>
      <c r="DZ42" s="117" t="str">
        <f t="shared" si="66"/>
        <v/>
      </c>
      <c r="EA42" s="77">
        <v>26</v>
      </c>
      <c r="EB42" s="79"/>
      <c r="EC42" s="81"/>
      <c r="ED42" s="80" t="str">
        <f t="shared" si="67"/>
        <v/>
      </c>
      <c r="EE42" s="80" t="str">
        <f t="shared" si="68"/>
        <v/>
      </c>
      <c r="EF42" s="80" t="str">
        <f t="shared" si="69"/>
        <v/>
      </c>
      <c r="EG42" s="82" t="str">
        <f t="shared" si="70"/>
        <v/>
      </c>
      <c r="EH42" s="118" t="str">
        <f t="shared" si="71"/>
        <v/>
      </c>
      <c r="EI42" s="118" t="str">
        <f t="shared" si="72"/>
        <v/>
      </c>
      <c r="EJ42" s="118" t="str">
        <f t="shared" si="73"/>
        <v/>
      </c>
      <c r="EK42" s="118" t="str">
        <f t="shared" si="74"/>
        <v/>
      </c>
      <c r="EL42" s="82">
        <v>26</v>
      </c>
      <c r="EM42" s="78"/>
      <c r="EN42" s="78"/>
      <c r="EO42" s="80" t="str">
        <f t="shared" si="75"/>
        <v/>
      </c>
      <c r="EP42" s="80" t="str">
        <f t="shared" si="76"/>
        <v/>
      </c>
      <c r="EQ42" s="80" t="str">
        <f t="shared" si="77"/>
        <v/>
      </c>
      <c r="ER42" s="80" t="str">
        <f t="shared" si="78"/>
        <v/>
      </c>
      <c r="ES42" s="80" t="str">
        <f t="shared" si="79"/>
        <v/>
      </c>
      <c r="ET42" s="80" t="str">
        <f t="shared" si="80"/>
        <v/>
      </c>
      <c r="EU42" s="80" t="str">
        <f t="shared" si="81"/>
        <v/>
      </c>
      <c r="EV42" s="80" t="str">
        <f t="shared" si="82"/>
        <v/>
      </c>
      <c r="EW42" s="77">
        <v>26</v>
      </c>
      <c r="EX42" s="78"/>
      <c r="EY42" s="81"/>
      <c r="EZ42" s="80" t="str">
        <f t="shared" si="83"/>
        <v/>
      </c>
      <c r="FA42" s="80" t="str">
        <f t="shared" si="84"/>
        <v/>
      </c>
      <c r="FB42" s="76" t="str">
        <f t="shared" si="85"/>
        <v/>
      </c>
      <c r="FC42" s="76" t="str">
        <f t="shared" si="86"/>
        <v/>
      </c>
      <c r="FD42" s="118" t="str">
        <f t="shared" si="87"/>
        <v/>
      </c>
      <c r="FE42" s="118" t="str">
        <f t="shared" si="88"/>
        <v/>
      </c>
      <c r="FF42" s="118" t="str">
        <f t="shared" si="89"/>
        <v/>
      </c>
      <c r="FG42" s="118" t="str">
        <f t="shared" si="90"/>
        <v/>
      </c>
      <c r="FH42" s="82">
        <v>26</v>
      </c>
      <c r="FI42" s="78"/>
      <c r="FJ42" s="78"/>
      <c r="FK42" s="80" t="str">
        <f t="shared" si="91"/>
        <v/>
      </c>
      <c r="FL42" s="80" t="str">
        <f t="shared" si="92"/>
        <v/>
      </c>
      <c r="FM42" s="76" t="str">
        <f t="shared" si="93"/>
        <v/>
      </c>
      <c r="FN42" s="76" t="str">
        <f t="shared" si="94"/>
        <v/>
      </c>
      <c r="FO42" s="118" t="str">
        <f t="shared" si="95"/>
        <v/>
      </c>
      <c r="FP42" s="118" t="str">
        <f t="shared" si="96"/>
        <v/>
      </c>
      <c r="FQ42" s="118" t="str">
        <f t="shared" si="97"/>
        <v/>
      </c>
      <c r="FR42" s="118" t="str">
        <f t="shared" si="98"/>
        <v/>
      </c>
      <c r="FS42" s="77">
        <v>26</v>
      </c>
      <c r="FT42" s="78"/>
      <c r="FU42" s="81"/>
      <c r="FV42" s="80" t="str">
        <f t="shared" si="99"/>
        <v/>
      </c>
      <c r="FW42" s="80" t="str">
        <f t="shared" si="100"/>
        <v/>
      </c>
      <c r="FX42" s="80" t="str">
        <f t="shared" si="101"/>
        <v/>
      </c>
      <c r="FY42" s="80" t="str">
        <f t="shared" si="102"/>
        <v/>
      </c>
      <c r="FZ42" s="80" t="str">
        <f t="shared" si="103"/>
        <v/>
      </c>
      <c r="GA42" s="80" t="str">
        <f t="shared" si="104"/>
        <v/>
      </c>
      <c r="GB42" s="80" t="str">
        <f t="shared" si="105"/>
        <v/>
      </c>
      <c r="GC42" s="80" t="str">
        <f t="shared" si="106"/>
        <v/>
      </c>
      <c r="GD42" s="82">
        <v>26</v>
      </c>
      <c r="GE42" s="78"/>
      <c r="GF42" s="78"/>
      <c r="GG42" s="80" t="str">
        <f t="shared" si="107"/>
        <v/>
      </c>
      <c r="GH42" s="80" t="str">
        <f t="shared" si="108"/>
        <v/>
      </c>
      <c r="GI42" s="80" t="str">
        <f t="shared" si="109"/>
        <v/>
      </c>
      <c r="GJ42" s="80" t="str">
        <f t="shared" si="110"/>
        <v/>
      </c>
      <c r="GK42" s="80" t="str">
        <f t="shared" si="111"/>
        <v/>
      </c>
      <c r="GL42" s="80" t="str">
        <f t="shared" si="112"/>
        <v/>
      </c>
      <c r="GM42" s="80" t="str">
        <f t="shared" si="113"/>
        <v/>
      </c>
      <c r="GN42" s="80" t="str">
        <f t="shared" si="114"/>
        <v/>
      </c>
      <c r="GO42" s="77">
        <v>26</v>
      </c>
      <c r="GP42" s="78"/>
      <c r="GQ42" s="81"/>
      <c r="GR42" s="80" t="str">
        <f t="shared" si="115"/>
        <v/>
      </c>
      <c r="GS42" s="80" t="str">
        <f t="shared" si="116"/>
        <v/>
      </c>
      <c r="GT42" s="80" t="str">
        <f t="shared" si="117"/>
        <v/>
      </c>
      <c r="GU42" s="80" t="str">
        <f t="shared" si="118"/>
        <v/>
      </c>
      <c r="GV42" s="80" t="str">
        <f t="shared" si="119"/>
        <v/>
      </c>
      <c r="GW42" s="80" t="str">
        <f t="shared" si="120"/>
        <v/>
      </c>
      <c r="GX42" s="80" t="str">
        <f t="shared" si="121"/>
        <v/>
      </c>
      <c r="GY42" s="80" t="str">
        <f t="shared" si="122"/>
        <v/>
      </c>
      <c r="GZ42" s="82">
        <v>26</v>
      </c>
      <c r="HA42" s="78"/>
      <c r="HB42" s="78"/>
      <c r="HC42" s="80" t="str">
        <f t="shared" si="123"/>
        <v/>
      </c>
      <c r="HD42" s="80" t="str">
        <f t="shared" si="124"/>
        <v/>
      </c>
      <c r="HE42" s="80" t="str">
        <f t="shared" si="125"/>
        <v/>
      </c>
      <c r="HF42" s="80" t="str">
        <f t="shared" si="126"/>
        <v/>
      </c>
      <c r="HG42" s="80" t="str">
        <f t="shared" si="127"/>
        <v/>
      </c>
      <c r="HH42" s="80" t="str">
        <f t="shared" si="128"/>
        <v/>
      </c>
      <c r="HI42" s="80" t="str">
        <f t="shared" si="129"/>
        <v/>
      </c>
      <c r="HJ42" s="80" t="str">
        <f t="shared" si="130"/>
        <v/>
      </c>
      <c r="HK42" s="77">
        <v>26</v>
      </c>
      <c r="HL42" s="78"/>
      <c r="HM42" s="78"/>
      <c r="HN42" s="78"/>
      <c r="HO42" s="78"/>
      <c r="HP42" s="78"/>
      <c r="HQ42" s="78"/>
      <c r="HR42" s="78"/>
      <c r="HS42" s="78"/>
      <c r="HT42" s="78"/>
      <c r="HU42" s="78"/>
      <c r="HV42" s="78"/>
      <c r="HW42" s="78"/>
      <c r="HX42" s="90"/>
      <c r="HY42" s="91" t="str">
        <f>IFERROR(IF(AND(#REF!="FEM",#REF!=1,#REF!="infantis"),#REF!,""),"")</f>
        <v/>
      </c>
      <c r="HZ42" s="75" t="e">
        <f>IF($HY42=#REF!,#REF!,"")</f>
        <v>#REF!</v>
      </c>
      <c r="IA42" s="75" t="e">
        <f>IF($HY42=#REF!,#REF!,"")</f>
        <v>#REF!</v>
      </c>
      <c r="IB42" s="75" t="e">
        <f>IF($IA42=#REF!,#REF!,"")</f>
        <v>#REF!</v>
      </c>
      <c r="IC42" s="91" t="str">
        <f>IFERROR(IF(AND($IA42="fem",#REF!=1,#REF!="infantis"),#REF!,""),"")</f>
        <v/>
      </c>
      <c r="ID42" s="91" t="str">
        <f>IFERROR(IF(AND($IA42="fem",#REF!=1,#REF!="infantis"),#REF!,""),"")</f>
        <v/>
      </c>
      <c r="IE42" s="91" t="str">
        <f>IFERROR(IF(AND($IA42="fem",#REF!=1,#REF!="infantis"),#REF!,""),"")</f>
        <v/>
      </c>
      <c r="IF42" s="75" t="e">
        <f>IF($IB42=#REF!,#REF!,"")</f>
        <v>#REF!</v>
      </c>
      <c r="IG42" s="55" t="str">
        <f>IFERROR(RANK(IF42,IF:IF,0)+ COUNTIF($IF$15:IF41,IF42),"")</f>
        <v/>
      </c>
      <c r="II42" s="91" t="str">
        <f>IFERROR(IF(AND(#REF!="mas",#REF!=1,#REF!="infantis"),#REF!,""),"")</f>
        <v/>
      </c>
      <c r="IJ42" s="75" t="e">
        <f>IF($II42=#REF!,#REF!,"")</f>
        <v>#REF!</v>
      </c>
      <c r="IK42" s="75" t="e">
        <f>IF($II42=#REF!,#REF!,"")</f>
        <v>#REF!</v>
      </c>
      <c r="IL42" s="91" t="str">
        <f>IFERROR(IF(AND($IK42="mas",#REF!=1),#REF!,""),"")</f>
        <v/>
      </c>
      <c r="IM42" s="91" t="str">
        <f>IFERROR(IF(AND($IK42="mas",#REF!=1,#REF!="infantis"),#REF!,""),"")</f>
        <v/>
      </c>
      <c r="IN42" s="91" t="str">
        <f>IFERROR(IF(AND($IK42="mas",#REF!=1,#REF!="infantis"),#REF!,""),"")</f>
        <v/>
      </c>
      <c r="IO42" s="91" t="str">
        <f>IFERROR(IF(AND($IK42="mas",#REF!=1,#REF!="infantis"),#REF!,""),"")</f>
        <v/>
      </c>
      <c r="IP42" s="91" t="str">
        <f>IFERROR(IF(AND($IK42="mas",#REF!=1),#REF!,""),"")</f>
        <v/>
      </c>
      <c r="IQ42" s="55" t="str">
        <f>IFERROR(RANK(IP42,IP:IP,0)+ COUNTIF($IQ$11:IQ37,IP42),"")</f>
        <v/>
      </c>
      <c r="IS42" s="91" t="str">
        <f>IFERROR(IF(AND(#REF!="FEM",#REF!=2,#REF!="infantis"),#REF!,""),"")</f>
        <v/>
      </c>
      <c r="IT42" s="75" t="e">
        <f>IF(IS42=#REF!,#REF!,"")</f>
        <v>#REF!</v>
      </c>
      <c r="IU42" s="75" t="e">
        <f>IF(IS42=#REF!,#REF!,"")</f>
        <v>#REF!</v>
      </c>
      <c r="IV42" s="91" t="str">
        <f>IFERROR(IF(AND(IU42="fem",#REF!=2),#REF!,""),"")</f>
        <v/>
      </c>
      <c r="IW42" s="91" t="str">
        <f>IFERROR(IF(AND(IU42="fem",#REF!=2),#REF!,""),"")</f>
        <v/>
      </c>
      <c r="IX42" s="91" t="str">
        <f>IFERROR(IF(AND(IU42="fem",#REF!=2),#REF!,""),"")</f>
        <v/>
      </c>
      <c r="IY42" s="91" t="str">
        <f>IFERROR(IF(AND(IU42="fem",#REF!=2),#REF!,""),"")</f>
        <v/>
      </c>
      <c r="IZ42" s="91" t="str">
        <f>IFERROR(IF(AND(IU42="fem",#REF!=2),#REF!,""),"")</f>
        <v/>
      </c>
      <c r="JA42" s="77" t="str">
        <f>IFERROR(RANK(IZ42,IZ:IZ,0)+ COUNTIF($IZ$15:$IZ41,IZ42),"")</f>
        <v/>
      </c>
      <c r="JC42" s="91" t="str">
        <f>IFERROR(IF(AND(#REF!="mas",#REF!=2,#REF!="infantis"),#REF!,""),"")</f>
        <v/>
      </c>
      <c r="JD42" s="75" t="e">
        <f>IF(JC42=#REF!,#REF!,"")</f>
        <v>#REF!</v>
      </c>
      <c r="JE42" s="75" t="e">
        <f>IF(JC42=#REF!,#REF!,"")</f>
        <v>#REF!</v>
      </c>
      <c r="JF42" s="91" t="str">
        <f>IFERROR(IF(AND(JE42="mas",#REF!=2),#REF!,""),"")</f>
        <v/>
      </c>
      <c r="JG42" s="91" t="str">
        <f>IFERROR(IF(AND(JE42="mas",#REF!=2),#REF!,""),"")</f>
        <v/>
      </c>
      <c r="JH42" s="91" t="str">
        <f>IFERROR(IF(AND(JE42="mas",#REF!=2),#REF!,""),"")</f>
        <v/>
      </c>
      <c r="JI42" s="91" t="str">
        <f>IFERROR(IF(AND(JE42="mas",#REF!=2),#REF!,""),"")</f>
        <v/>
      </c>
      <c r="JJ42" s="91" t="str">
        <f>IFERROR(IF(AND(JE42="mas",#REF!=2),#REF!,""),"")</f>
        <v/>
      </c>
      <c r="JK42" s="77" t="str">
        <f>IFERROR(RANK(JJ42,JJ:JJ,0)+ COUNTIF($JJ$15:$JJ41,JJ42),"")</f>
        <v/>
      </c>
      <c r="JM42" s="53" t="str">
        <f>IFERROR(IF(AND(#REF!="fem",#REF!=3,#REF!="infantis"),#REF!,""),"")</f>
        <v/>
      </c>
      <c r="JN42" s="75" t="e">
        <f>IF($JM42=#REF!,#REF!,"")</f>
        <v>#REF!</v>
      </c>
      <c r="JO42" s="75" t="e">
        <f>IF($JM42=#REF!,#REF!,"")</f>
        <v>#REF!</v>
      </c>
      <c r="JP42" s="75" t="e">
        <f>IF($JO42=#REF!,#REF!,"")</f>
        <v>#REF!</v>
      </c>
      <c r="JQ42" s="75" t="e">
        <f>IF($JP42=#REF!,#REF!,"")</f>
        <v>#REF!</v>
      </c>
      <c r="JR42" s="75" t="e">
        <f>IF($JP42=#REF!,#REF!,"")</f>
        <v>#REF!</v>
      </c>
      <c r="JS42" s="75" t="e">
        <f>IF($JP42=#REF!,#REF!,"")</f>
        <v>#REF!</v>
      </c>
      <c r="JT42" s="75" t="e">
        <f>IF($JP42=#REF!,#REF!,"")</f>
        <v>#REF!</v>
      </c>
      <c r="JU42" s="55" t="str">
        <f>IFERROR(RANK(JT42,JT:JT,0)+ COUNTIF($JT$15:JT41,JT42),"")</f>
        <v/>
      </c>
      <c r="JW42" s="53" t="str">
        <f>IFERROR(IF(AND(#REF!="mas",#REF!=3,#REF!="infantis"),#REF!,""),"")</f>
        <v/>
      </c>
      <c r="JX42" s="54" t="e">
        <f>IF($JW42=#REF!,#REF!,"")</f>
        <v>#REF!</v>
      </c>
      <c r="JY42" s="54" t="e">
        <f>IF($JW42=#REF!,#REF!,"")</f>
        <v>#REF!</v>
      </c>
      <c r="JZ42" s="54" t="e">
        <f>IF($JY42=#REF!,#REF!,"")</f>
        <v>#REF!</v>
      </c>
      <c r="KA42" s="54" t="e">
        <f>IF($JZ42=#REF!,#REF!,"")</f>
        <v>#REF!</v>
      </c>
      <c r="KB42" s="54" t="e">
        <f>IF($JZ42=#REF!,#REF!,"")</f>
        <v>#REF!</v>
      </c>
      <c r="KC42" s="54" t="e">
        <f>IF($JZ42=#REF!,#REF!,"")</f>
        <v>#REF!</v>
      </c>
      <c r="KD42" s="54" t="e">
        <f>IF($JZ42=#REF!,#REF!,"")</f>
        <v>#REF!</v>
      </c>
      <c r="KE42" s="55" t="str">
        <f>IFERROR(RANK(KD42,KD:KD,0)+ COUNTIF($KD$15:KD41,KD42),"")</f>
        <v/>
      </c>
      <c r="KG42" s="91" t="str">
        <f>IFERROR(IF(AND(#REF!="fem",#REF!=1,#REF!="iniciados"),#REF!,""),"")</f>
        <v/>
      </c>
      <c r="KH42" s="75" t="e">
        <f>IF(KG42=#REF!,#REF!,"")</f>
        <v>#REF!</v>
      </c>
      <c r="KI42" s="75" t="e">
        <f>IF(KG42=#REF!,#REF!,"")</f>
        <v>#REF!</v>
      </c>
      <c r="KJ42" s="91" t="str">
        <f>IFERROR(IF(AND(KI42="fem",#REF!=1),#REF!,""),"")</f>
        <v/>
      </c>
      <c r="KK42" s="91" t="str">
        <f>IFERROR(IF(AND(KI42="fem",#REF!=1),#REF!,""),"")</f>
        <v/>
      </c>
      <c r="KL42" s="91" t="str">
        <f>IFERROR(IF(AND(KI42="fem",#REF!=1),#REF!,""),"")</f>
        <v/>
      </c>
      <c r="KM42" s="91" t="str">
        <f>IFERROR(IF(AND(KI42="fem",#REF!=1),#REF!,""),"")</f>
        <v/>
      </c>
      <c r="KN42" s="91" t="str">
        <f>IFERROR(IF(AND(KI42="fem",#REF!=1),#REF!,""),"")</f>
        <v/>
      </c>
      <c r="KO42" s="77" t="str">
        <f>IFERROR(RANK(KN42,KN:KN,0)+ COUNTIF($KN$15:KN41,KN42),"")</f>
        <v/>
      </c>
      <c r="KQ42" s="91" t="str">
        <f>IFERROR(IF(AND(#REF!="mas",#REF!=1,#REF!="iniciados"),#REF!,""),"")</f>
        <v/>
      </c>
      <c r="KR42" s="75" t="e">
        <f>IF(KQ42=#REF!,#REF!,"")</f>
        <v>#REF!</v>
      </c>
      <c r="KS42" s="75" t="e">
        <f>IF(KQ42=#REF!,#REF!,"")</f>
        <v>#REF!</v>
      </c>
      <c r="KT42" s="91" t="str">
        <f>IFERROR(IF(AND(KS42="mas",#REF!=1),#REF!,""),"")</f>
        <v/>
      </c>
      <c r="KU42" s="91" t="str">
        <f>IFERROR(IF(AND(KS42="mas",#REF!=1),#REF!,""),"")</f>
        <v/>
      </c>
      <c r="KV42" s="91" t="str">
        <f>IFERROR(IF(AND(KS42="mas",#REF!=1),#REF!,""),"")</f>
        <v/>
      </c>
      <c r="KW42" s="91" t="str">
        <f>IFERROR(IF(AND(KS42="mas",#REF!=1),#REF!,""),"")</f>
        <v/>
      </c>
      <c r="KX42" s="91" t="str">
        <f>IFERROR(IF(AND(KS42="mas",#REF!=1),#REF!,""),"")</f>
        <v/>
      </c>
      <c r="KY42" s="77" t="str">
        <f>IFERROR(RANK(KX42,KX:KX,0)+ COUNTIF($KX$15:KX41,KX42),"")</f>
        <v/>
      </c>
      <c r="LA42" s="91" t="str">
        <f>IFERROR(IF(AND(#REF!="fem",#REF!=2,#REF!="iniciados"),#REF!,""),"")</f>
        <v/>
      </c>
      <c r="LB42" s="75" t="e">
        <f>IF(LA42=#REF!,#REF!,"")</f>
        <v>#REF!</v>
      </c>
      <c r="LC42" s="75" t="e">
        <f>IF(LA42=#REF!,#REF!,"")</f>
        <v>#REF!</v>
      </c>
      <c r="LD42" s="91" t="str">
        <f>IFERROR(IF(AND(LC42="fem",#REF!=2),#REF!,""),"")</f>
        <v/>
      </c>
      <c r="LE42" s="91" t="str">
        <f>IFERROR(IF(AND(LC42="fem",#REF!=2),#REF!,""),"")</f>
        <v/>
      </c>
      <c r="LF42" s="91" t="str">
        <f>IFERROR(IF(AND(LC42="fem",#REF!=2),#REF!,""),"")</f>
        <v/>
      </c>
      <c r="LG42" s="91" t="str">
        <f>IFERROR(IF(AND(LC42="fem",#REF!=2),#REF!,""),"")</f>
        <v/>
      </c>
      <c r="LH42" s="91" t="str">
        <f>IFERROR(IF(AND(LC42="fem",#REF!=2),#REF!,""),"")</f>
        <v/>
      </c>
      <c r="LI42" s="77" t="str">
        <f>IFERROR(RANK(LH42,LH:LH,0)+ COUNTIF($KX$15:LH41,LH42),"")</f>
        <v/>
      </c>
      <c r="LK42" s="91" t="str">
        <f>IFERROR(IF(AND(#REF!="mas",#REF!=2,#REF!="iniciados"),#REF!,""),"")</f>
        <v/>
      </c>
      <c r="LL42" s="75" t="e">
        <f>IF(LK42=#REF!,#REF!,"")</f>
        <v>#REF!</v>
      </c>
      <c r="LM42" s="75" t="e">
        <f>IF(LK42=#REF!,#REF!,"")</f>
        <v>#REF!</v>
      </c>
      <c r="LN42" s="91" t="str">
        <f>IFERROR(IF(AND(LM42="mas",#REF!=2),#REF!,""),"")</f>
        <v/>
      </c>
      <c r="LO42" s="91" t="str">
        <f>IFERROR(IF(AND(LM42="mas",#REF!=2),#REF!,""),"")</f>
        <v/>
      </c>
      <c r="LP42" s="91" t="str">
        <f>IFERROR(IF(AND(LM42="mas",#REF!=2),#REF!,""),"")</f>
        <v/>
      </c>
      <c r="LQ42" s="91" t="str">
        <f>IFERROR(IF(AND(LM42="mas",#REF!=2),#REF!,""),"")</f>
        <v/>
      </c>
      <c r="LR42" s="91" t="str">
        <f>IFERROR(IF(AND(LM42="mas",#REF!=2),#REF!,""),"")</f>
        <v/>
      </c>
      <c r="LS42" s="77" t="str">
        <f>IFERROR(RANK(LR42,LR:LR,0)+ COUNTIF($LR$15:LR40,LR42),"")</f>
        <v/>
      </c>
      <c r="LU42" s="53" t="str">
        <f>IFERROR(IF(AND(#REF!="fem",#REF!=3,#REF!="iniciados"),#REF!,""),"")</f>
        <v/>
      </c>
      <c r="LV42" s="75" t="e">
        <f>IF(LU42=#REF!,#REF!,"")</f>
        <v>#REF!</v>
      </c>
      <c r="LW42" s="75" t="e">
        <f>IF(LU42=#REF!,#REF!,"")</f>
        <v>#REF!</v>
      </c>
      <c r="LX42" s="53" t="str">
        <f>IFERROR(IF(AND(LW42="fem",#REF!=3),#REF!,""),"")</f>
        <v/>
      </c>
      <c r="LY42" s="91" t="str">
        <f>IFERROR(IF(AND(LW42="fem",#REF!=3),#REF!,""),"")</f>
        <v/>
      </c>
      <c r="LZ42" s="91" t="str">
        <f>IFERROR(IF(AND(LW42="fem",#REF!=3),#REF!,""),"")</f>
        <v/>
      </c>
      <c r="MA42" s="91" t="str">
        <f>IFERROR(IF(AND(LW42="fem",#REF!=3),#REF!,""),"")</f>
        <v/>
      </c>
      <c r="MB42" s="91" t="str">
        <f>IFERROR(IF(AND(LW42="fem",#REF!=3),#REF!,""),"")</f>
        <v/>
      </c>
      <c r="MC42" s="55" t="str">
        <f>IFERROR(RANK(MB42,MB:MB,0)+ COUNTIF($MB$15:MB41,MB42),"")</f>
        <v/>
      </c>
      <c r="ME42" s="91" t="str">
        <f>IFERROR(IF(AND(#REF!="mas",#REF!=3,#REF!="iniciados"),#REF!,""),"")</f>
        <v/>
      </c>
      <c r="MF42" s="75" t="e">
        <f>IF(ME42=#REF!,#REF!,"")</f>
        <v>#REF!</v>
      </c>
      <c r="MG42" s="75" t="e">
        <f>IF(ME42=#REF!,#REF!,"")</f>
        <v>#REF!</v>
      </c>
      <c r="MH42" s="91" t="str">
        <f>IFERROR(IF(AND(MG42="mas",#REF!=3),#REF!,""),"")</f>
        <v/>
      </c>
      <c r="MI42" s="91" t="str">
        <f>IFERROR(IF(AND(MG42="mas",#REF!=3),#REF!,""),"")</f>
        <v/>
      </c>
      <c r="MJ42" s="91" t="str">
        <f>IFERROR(IF(AND(MG42="mas",#REF!=3),#REF!,""),"")</f>
        <v/>
      </c>
      <c r="MK42" s="91" t="str">
        <f>IFERROR(IF(AND(MG42="mas",#REF!=3),#REF!,""),"")</f>
        <v/>
      </c>
      <c r="ML42" s="91" t="str">
        <f>IFERROR(IF(AND(MG42="mas",#REF!=3),#REF!,""),"")</f>
        <v/>
      </c>
      <c r="MM42" s="55" t="str">
        <f>IFERROR(RANK(ML42,ML:ML,0)+ COUNTIF($ML$15:ML41,ML42),"")</f>
        <v/>
      </c>
      <c r="MO42" s="91" t="str">
        <f>IFERROR(IF(AND(#REF!="fem",#REF!=3,#REF!="juvenis"),#REF!,""),"")</f>
        <v/>
      </c>
      <c r="MP42" s="75" t="e">
        <f>IF(MO42=#REF!,#REF!,"")</f>
        <v>#REF!</v>
      </c>
      <c r="MQ42" s="75" t="e">
        <f>IF(MO42=#REF!,#REF!,"")</f>
        <v>#REF!</v>
      </c>
      <c r="MR42" s="91" t="str">
        <f>IFERROR(IF(AND(MQ42="fem",#REF!=3),#REF!,""),"")</f>
        <v/>
      </c>
      <c r="MS42" s="91" t="str">
        <f>IFERROR(IF(AND(MQ42="fem",#REF!=3),#REF!,""),"")</f>
        <v/>
      </c>
      <c r="MT42" s="91" t="str">
        <f>IFERROR(IF(AND(MQ42="fem",#REF!=3),#REF!,""),"")</f>
        <v/>
      </c>
      <c r="MU42" s="91" t="str">
        <f>IFERROR(IF(AND(MQ42="fem",#REF!=3),#REF!,""),"")</f>
        <v/>
      </c>
      <c r="MV42" s="91" t="str">
        <f>IFERROR(IF(AND(MQ42="fem",#REF!=3),#REF!,""),"")</f>
        <v/>
      </c>
      <c r="MW42" s="55" t="str">
        <f>IFERROR(RANK(MV42,MV:MV,0)+ COUNTIF($MV$15:MV41,MV42),"")</f>
        <v/>
      </c>
      <c r="MY42" s="91" t="str">
        <f>IFERROR(IF(AND(#REF!="mas",#REF!=3,#REF!="juvenis"),#REF!,""),"")</f>
        <v/>
      </c>
      <c r="MZ42" s="75" t="e">
        <f>IF(MY42=#REF!,#REF!,"")</f>
        <v>#REF!</v>
      </c>
      <c r="NA42" s="75" t="e">
        <f>IF(MY42=#REF!,#REF!,"")</f>
        <v>#REF!</v>
      </c>
      <c r="NB42" s="91" t="str">
        <f>IFERROR(IF(AND(NA42="mas",#REF!=3),#REF!,""),"")</f>
        <v/>
      </c>
      <c r="NC42" s="91" t="str">
        <f>IFERROR(IF(AND(NA42="mas",#REF!=3),#REF!,""),"")</f>
        <v/>
      </c>
      <c r="ND42" s="91" t="str">
        <f>IFERROR(IF(AND(NA42="mas",#REF!=3),#REF!,""),"")</f>
        <v/>
      </c>
      <c r="NE42" s="91" t="str">
        <f>IFERROR(IF(AND(NA42="mas",#REF!=3),#REF!,""),"")</f>
        <v/>
      </c>
      <c r="NF42" s="91" t="str">
        <f>IFERROR(IF(AND(NA42="mas",#REF!=3),#REF!,""),"")</f>
        <v/>
      </c>
      <c r="NG42" s="55" t="str">
        <f>IFERROR(RANK(NF42,NF:NF,0)+ COUNTIF($NF$15:NF41,NF42),"")</f>
        <v/>
      </c>
      <c r="NI42" s="91" t="str">
        <f>IFERROR(IF(AND(#REF!="fem",#REF!=2,#REF!="juvenis"),#REF!,""),"")</f>
        <v/>
      </c>
      <c r="NJ42" s="75" t="e">
        <f>IF(NI42=#REF!,#REF!,"")</f>
        <v>#REF!</v>
      </c>
      <c r="NK42" s="75" t="e">
        <f>IF(NI42=#REF!,#REF!,"")</f>
        <v>#REF!</v>
      </c>
      <c r="NL42" s="91" t="str">
        <f>IFERROR(IF(AND(NK42="fem",#REF!=2),#REF!,""),"")</f>
        <v/>
      </c>
      <c r="NM42" s="91" t="str">
        <f>IFERROR(IF(AND(NK42="fem",#REF!=2),#REF!,""),"")</f>
        <v/>
      </c>
      <c r="NN42" s="91" t="str">
        <f>IFERROR(IF(AND(NK42="fem",#REF!=2),#REF!,""),"")</f>
        <v/>
      </c>
      <c r="NO42" s="91" t="str">
        <f>IFERROR(IF(AND(NK42="fem",#REF!=2),#REF!,""),"")</f>
        <v/>
      </c>
      <c r="NP42" s="91" t="str">
        <f>IFERROR(IF(AND(NK42="fem",#REF!=2),#REF!,""),"")</f>
        <v/>
      </c>
      <c r="NQ42" s="77" t="str">
        <f>IFERROR(RANK(NP42,NP:NP,0)+ COUNTIF($NP$15:NP41,NP42),"")</f>
        <v/>
      </c>
      <c r="NS42" s="91" t="str">
        <f>IFERROR(IF(AND(#REF!="mas",#REF!=2,#REF!="juvenis"),#REF!,""),"")</f>
        <v/>
      </c>
      <c r="NT42" s="75" t="e">
        <f>IF(NS42=#REF!,#REF!,"")</f>
        <v>#REF!</v>
      </c>
      <c r="NU42" s="75" t="e">
        <f>IF(NS42=#REF!,#REF!,"")</f>
        <v>#REF!</v>
      </c>
      <c r="NV42" s="91" t="str">
        <f>IFERROR(IF(AND(NU42="mas",#REF!=2),#REF!,""),"")</f>
        <v/>
      </c>
      <c r="NW42" s="91" t="str">
        <f>IFERROR(IF(AND(NU42="mas",#REF!=2),#REF!,""),"")</f>
        <v/>
      </c>
      <c r="NX42" s="91" t="str">
        <f>IFERROR(IF(AND(NU42="mas",#REF!=2),#REF!,""),"")</f>
        <v/>
      </c>
      <c r="NY42" s="91" t="str">
        <f>IFERROR(IF(AND(NU42="mas",#REF!=2),#REF!,""),"")</f>
        <v/>
      </c>
      <c r="NZ42" s="91" t="str">
        <f>IFERROR(IF(AND(NU42="mas",#REF!=2),#REF!,""),"")</f>
        <v/>
      </c>
      <c r="OA42" s="55" t="str">
        <f>IFERROR(RANK(NZ42,NZ:NZ,0)+ COUNTIF($NZ$15:NZ41,NZ42),"")</f>
        <v/>
      </c>
      <c r="OC42" s="91" t="str">
        <f>IFERROR(IF(AND(#REF!="fem",#REF!=2,#REF!="juniores"),#REF!,""),"")</f>
        <v/>
      </c>
      <c r="OD42" s="75" t="e">
        <f>IF(OC42=#REF!,#REF!,"")</f>
        <v>#REF!</v>
      </c>
      <c r="OE42" s="75" t="e">
        <f>IF(OC42=#REF!,#REF!,"")</f>
        <v>#REF!</v>
      </c>
      <c r="OF42" s="91" t="str">
        <f>IFERROR(IF(AND(OE42="fem",#REF!=2),#REF!,""),"")</f>
        <v/>
      </c>
      <c r="OG42" s="91" t="str">
        <f>IFERROR(IF(AND(OE42="fem",#REF!=2),#REF!,""),"")</f>
        <v/>
      </c>
      <c r="OH42" s="91" t="str">
        <f>IFERROR(IF(AND(OE42="fem",#REF!=2),#REF!,""),"")</f>
        <v/>
      </c>
      <c r="OI42" s="91" t="str">
        <f>IFERROR(IF(AND(OE42="fem",#REF!=2),#REF!,""),"")</f>
        <v/>
      </c>
      <c r="OJ42" s="91" t="str">
        <f>IFERROR(IF(AND(OE42="fem",#REF!=2),#REF!,""),"")</f>
        <v/>
      </c>
      <c r="OK42" s="77" t="str">
        <f>IFERROR(RANK(OJ42,OJ:OJ,0)+ COUNTIF($NZ$15:OJ40,OJ42),"")</f>
        <v/>
      </c>
      <c r="OM42" s="91" t="str">
        <f>IFERROR(IF(AND(#REF!="mas",#REF!=2,#REF!="juniores"),#REF!,""),"")</f>
        <v/>
      </c>
      <c r="ON42" s="75" t="e">
        <f>IF(OM42=#REF!,#REF!,"")</f>
        <v>#REF!</v>
      </c>
      <c r="OO42" s="75" t="e">
        <f>IF(OM42=#REF!,#REF!,"")</f>
        <v>#REF!</v>
      </c>
      <c r="OP42" s="91" t="str">
        <f>IFERROR(IF(AND(OO42="mas",#REF!=2),#REF!,""),"")</f>
        <v/>
      </c>
      <c r="OQ42" s="91" t="str">
        <f>IFERROR(IF(AND(OO42="mas",#REF!=2),#REF!,""),"")</f>
        <v/>
      </c>
      <c r="OR42" s="91" t="str">
        <f>IFERROR(IF(AND(OO42="mas",#REF!=2),#REF!,""),"")</f>
        <v/>
      </c>
      <c r="OS42" s="91" t="str">
        <f>IFERROR(IF(AND(OO42="mas",#REF!=2),#REF!,""),"")</f>
        <v/>
      </c>
      <c r="OT42" s="91" t="str">
        <f>IFERROR(IF(AND(OO42="mas",#REF!=2),#REF!,""),"")</f>
        <v/>
      </c>
      <c r="OU42" s="77" t="str">
        <f>IFERROR(RANK(OT42,OT:OT,0)+ COUNTIF($NZ$15:OT40,OT42),"")</f>
        <v/>
      </c>
      <c r="OW42" s="91" t="str">
        <f>IFERROR(IF(AND(#REF!="fem",#REF!=3,#REF!="juniores"),#REF!,""),"")</f>
        <v/>
      </c>
      <c r="OX42" s="75" t="e">
        <f>IF(OW42=#REF!,#REF!,"")</f>
        <v>#REF!</v>
      </c>
      <c r="OY42" s="75" t="e">
        <f>IF(OW42=#REF!,#REF!,"")</f>
        <v>#REF!</v>
      </c>
      <c r="OZ42" s="91" t="str">
        <f>IFERROR(IF(AND(OY42="fem",#REF!=3),#REF!,""),"")</f>
        <v/>
      </c>
      <c r="PA42" s="91" t="str">
        <f>IFERROR(IF(AND(OY42="fem",#REF!=3),#REF!,""),"")</f>
        <v/>
      </c>
      <c r="PB42" s="91" t="str">
        <f>IFERROR(IF(AND(OY42="fem",#REF!=3),#REF!,""),"")</f>
        <v/>
      </c>
      <c r="PC42" s="91" t="str">
        <f>IFERROR(IF(AND(OY42="fem",#REF!=3),#REF!,""),"")</f>
        <v/>
      </c>
      <c r="PD42" s="91" t="str">
        <f>IFERROR(IF(AND(OY42="fem",#REF!=3),#REF!,""),"")</f>
        <v/>
      </c>
      <c r="PE42" s="77" t="str">
        <f>IFERROR(RANK(PD42,PD:PD,0)+ COUNTIF($NZ$15:PD40,PD42),"")</f>
        <v/>
      </c>
      <c r="PG42" s="91" t="str">
        <f>IFERROR(IF(AND(#REF!="mas",#REF!=3,#REF!="juniores"),#REF!,""),"")</f>
        <v/>
      </c>
      <c r="PH42" s="75" t="e">
        <f>IF(PG42=#REF!,#REF!,"")</f>
        <v>#REF!</v>
      </c>
      <c r="PI42" s="75" t="e">
        <f>IF(PG42=#REF!,#REF!,"")</f>
        <v>#REF!</v>
      </c>
      <c r="PJ42" s="91" t="str">
        <f>IFERROR(IF(AND(PI42="mas",#REF!=3),#REF!,""),"")</f>
        <v/>
      </c>
      <c r="PK42" s="91" t="str">
        <f>IFERROR(IF(AND(PI42="mas",#REF!=3),#REF!,""),"")</f>
        <v/>
      </c>
      <c r="PL42" s="91" t="str">
        <f>IFERROR(IF(AND(PI42="mas",#REF!=3),#REF!,""),"")</f>
        <v/>
      </c>
      <c r="PM42" s="91" t="str">
        <f>IFERROR(IF(AND(PI42="mas",#REF!=3),#REF!,""),"")</f>
        <v/>
      </c>
      <c r="PN42" s="91" t="str">
        <f>IFERROR(IF(AND(PI42="mas",#REF!=3),#REF!,""),"")</f>
        <v/>
      </c>
      <c r="PO42" s="77" t="str">
        <f>IFERROR(RANK(PN42,PN:PN,0)+ COUNTIF($NZ$15:PN40,PN42),"")</f>
        <v/>
      </c>
    </row>
    <row r="43" spans="2:431" s="73" customFormat="1" ht="18.75" customHeight="1" x14ac:dyDescent="0.3">
      <c r="B43" s="74" t="str">
        <f t="shared" si="0"/>
        <v/>
      </c>
      <c r="C43" s="74" t="str">
        <f t="shared" si="1"/>
        <v/>
      </c>
      <c r="D43" s="75" t="str">
        <f t="shared" si="2"/>
        <v/>
      </c>
      <c r="E43" s="76" t="str">
        <f t="shared" si="3"/>
        <v/>
      </c>
      <c r="F43" s="118" t="str">
        <f t="shared" si="4"/>
        <v/>
      </c>
      <c r="G43" s="118" t="str">
        <f t="shared" si="5"/>
        <v/>
      </c>
      <c r="H43" s="118" t="str">
        <f t="shared" si="6"/>
        <v/>
      </c>
      <c r="I43" s="119" t="str">
        <f t="shared" si="7"/>
        <v/>
      </c>
      <c r="J43" s="77">
        <v>27</v>
      </c>
      <c r="K43" s="78"/>
      <c r="L43" s="78"/>
      <c r="M43" s="74" t="str">
        <f t="shared" si="131"/>
        <v/>
      </c>
      <c r="N43" s="74" t="str">
        <f t="shared" si="8"/>
        <v/>
      </c>
      <c r="O43" s="75" t="str">
        <f t="shared" si="9"/>
        <v/>
      </c>
      <c r="P43" s="75" t="str">
        <f t="shared" si="10"/>
        <v/>
      </c>
      <c r="Q43" s="75" t="str">
        <f t="shared" si="155"/>
        <v/>
      </c>
      <c r="R43" s="75" t="str">
        <f t="shared" si="156"/>
        <v/>
      </c>
      <c r="S43" s="75" t="str">
        <f>IFERROR(INDEX(#REF!,MATCH($U43,$IQ$17:$IQ$72,0)),"")</f>
        <v/>
      </c>
      <c r="T43" s="75" t="str">
        <f t="shared" si="11"/>
        <v/>
      </c>
      <c r="U43" s="77">
        <v>27</v>
      </c>
      <c r="V43" s="79"/>
      <c r="X43" s="80" t="str">
        <f t="shared" si="12"/>
        <v/>
      </c>
      <c r="Y43" s="80" t="str">
        <f t="shared" si="13"/>
        <v/>
      </c>
      <c r="Z43" s="76" t="str">
        <f t="shared" si="14"/>
        <v/>
      </c>
      <c r="AA43" s="76" t="str">
        <f t="shared" si="15"/>
        <v/>
      </c>
      <c r="AB43" s="118" t="str">
        <f t="shared" si="16"/>
        <v/>
      </c>
      <c r="AC43" s="118" t="str">
        <f t="shared" si="17"/>
        <v/>
      </c>
      <c r="AD43" s="118" t="str">
        <f t="shared" si="18"/>
        <v/>
      </c>
      <c r="AE43" s="118" t="str">
        <f t="shared" si="19"/>
        <v/>
      </c>
      <c r="AF43" s="77">
        <v>27</v>
      </c>
      <c r="AG43" s="78"/>
      <c r="AH43" s="78"/>
      <c r="AI43" s="80" t="str">
        <f t="shared" si="20"/>
        <v/>
      </c>
      <c r="AJ43" s="80" t="str">
        <f t="shared" si="21"/>
        <v/>
      </c>
      <c r="AK43" s="80" t="str">
        <f t="shared" si="22"/>
        <v/>
      </c>
      <c r="AL43" s="80" t="str">
        <f t="shared" si="23"/>
        <v/>
      </c>
      <c r="AM43" s="80" t="str">
        <f t="shared" si="24"/>
        <v/>
      </c>
      <c r="AN43" s="80" t="str">
        <f t="shared" si="25"/>
        <v/>
      </c>
      <c r="AO43" s="80" t="str">
        <f t="shared" si="154"/>
        <v/>
      </c>
      <c r="AP43" s="80" t="str">
        <f t="shared" si="153"/>
        <v/>
      </c>
      <c r="AQ43" s="77">
        <v>27</v>
      </c>
      <c r="AR43" s="79"/>
      <c r="AT43" s="146" t="str">
        <f t="shared" si="132"/>
        <v/>
      </c>
      <c r="AU43" s="146" t="str">
        <f t="shared" si="133"/>
        <v/>
      </c>
      <c r="AV43" s="146" t="str">
        <f t="shared" si="134"/>
        <v/>
      </c>
      <c r="AW43" s="147" t="str">
        <f t="shared" si="135"/>
        <v/>
      </c>
      <c r="AX43" s="147" t="str">
        <f t="shared" si="136"/>
        <v/>
      </c>
      <c r="AY43" s="147" t="str">
        <f t="shared" si="137"/>
        <v/>
      </c>
      <c r="AZ43" s="147" t="str">
        <f t="shared" si="138"/>
        <v/>
      </c>
      <c r="BA43" s="147" t="str">
        <f t="shared" si="139"/>
        <v/>
      </c>
      <c r="BB43" s="149">
        <v>27</v>
      </c>
      <c r="BC43" s="78"/>
      <c r="BD43" s="78"/>
      <c r="BE43" s="80" t="str">
        <f t="shared" si="140"/>
        <v/>
      </c>
      <c r="BF43" s="80" t="str">
        <f t="shared" si="26"/>
        <v/>
      </c>
      <c r="BG43" s="80" t="str">
        <f t="shared" si="27"/>
        <v/>
      </c>
      <c r="BH43" s="80" t="str">
        <f t="shared" si="28"/>
        <v/>
      </c>
      <c r="BI43" s="80" t="str">
        <f t="shared" si="29"/>
        <v/>
      </c>
      <c r="BJ43" s="80" t="str">
        <f t="shared" si="30"/>
        <v/>
      </c>
      <c r="BK43" s="80" t="str">
        <f t="shared" si="31"/>
        <v/>
      </c>
      <c r="BL43" s="80" t="str">
        <f t="shared" si="32"/>
        <v/>
      </c>
      <c r="BM43" s="77">
        <v>27</v>
      </c>
      <c r="BN43" s="79"/>
      <c r="BP43" s="80" t="str">
        <f t="shared" si="33"/>
        <v/>
      </c>
      <c r="BQ43" s="80" t="str">
        <f t="shared" si="34"/>
        <v/>
      </c>
      <c r="BR43" s="76" t="str">
        <f t="shared" si="35"/>
        <v/>
      </c>
      <c r="BS43" s="76" t="str">
        <f t="shared" si="36"/>
        <v/>
      </c>
      <c r="BT43" s="118" t="str">
        <f t="shared" si="37"/>
        <v/>
      </c>
      <c r="BU43" s="118" t="str">
        <f t="shared" si="38"/>
        <v/>
      </c>
      <c r="BV43" s="118" t="str">
        <f t="shared" si="39"/>
        <v/>
      </c>
      <c r="BW43" s="118" t="str">
        <f t="shared" si="40"/>
        <v/>
      </c>
      <c r="BX43" s="77">
        <v>27</v>
      </c>
      <c r="BY43" s="78"/>
      <c r="BZ43" s="78"/>
      <c r="CA43" s="80" t="str">
        <f t="shared" si="41"/>
        <v/>
      </c>
      <c r="CB43" s="80" t="str">
        <f t="shared" si="157"/>
        <v/>
      </c>
      <c r="CC43" s="80" t="str">
        <f t="shared" si="157"/>
        <v/>
      </c>
      <c r="CD43" s="76" t="str">
        <f t="shared" si="43"/>
        <v/>
      </c>
      <c r="CE43" s="118" t="str">
        <f t="shared" si="44"/>
        <v/>
      </c>
      <c r="CF43" s="118" t="str">
        <f t="shared" si="141"/>
        <v/>
      </c>
      <c r="CG43" s="118" t="str">
        <f t="shared" si="142"/>
        <v/>
      </c>
      <c r="CH43" s="117" t="str">
        <f t="shared" si="143"/>
        <v/>
      </c>
      <c r="CI43" s="77">
        <v>27</v>
      </c>
      <c r="CJ43" s="79"/>
      <c r="CL43" s="80" t="str">
        <f t="shared" si="45"/>
        <v/>
      </c>
      <c r="CM43" s="80" t="str">
        <f t="shared" si="46"/>
        <v/>
      </c>
      <c r="CN43" s="76" t="str">
        <f t="shared" si="47"/>
        <v/>
      </c>
      <c r="CO43" s="76" t="str">
        <f t="shared" si="48"/>
        <v/>
      </c>
      <c r="CP43" s="118" t="str">
        <f t="shared" si="49"/>
        <v/>
      </c>
      <c r="CQ43" s="118" t="str">
        <f t="shared" si="50"/>
        <v/>
      </c>
      <c r="CR43" s="118" t="str">
        <f t="shared" si="51"/>
        <v/>
      </c>
      <c r="CS43" s="118" t="str">
        <f t="shared" si="144"/>
        <v/>
      </c>
      <c r="CT43" s="77">
        <v>27</v>
      </c>
      <c r="CU43" s="78"/>
      <c r="CV43" s="78"/>
      <c r="CW43" s="80" t="str">
        <f t="shared" si="52"/>
        <v/>
      </c>
      <c r="CX43" s="80" t="str">
        <f t="shared" si="53"/>
        <v/>
      </c>
      <c r="CY43" s="76" t="str">
        <f t="shared" si="54"/>
        <v/>
      </c>
      <c r="CZ43" s="76" t="str">
        <f t="shared" si="55"/>
        <v/>
      </c>
      <c r="DA43" s="118" t="str">
        <f t="shared" si="56"/>
        <v/>
      </c>
      <c r="DB43" s="118" t="str">
        <f t="shared" si="57"/>
        <v/>
      </c>
      <c r="DC43" s="118" t="str">
        <f t="shared" si="58"/>
        <v/>
      </c>
      <c r="DD43" s="118" t="str">
        <f t="shared" si="59"/>
        <v/>
      </c>
      <c r="DE43" s="77">
        <v>27</v>
      </c>
      <c r="DF43" s="79"/>
      <c r="DH43" s="115" t="str">
        <f t="shared" si="145"/>
        <v/>
      </c>
      <c r="DI43" s="115" t="str">
        <f t="shared" si="146"/>
        <v/>
      </c>
      <c r="DJ43" s="121" t="str">
        <f t="shared" si="147"/>
        <v/>
      </c>
      <c r="DK43" s="121" t="str">
        <f t="shared" si="148"/>
        <v/>
      </c>
      <c r="DL43" s="117" t="str">
        <f t="shared" si="149"/>
        <v/>
      </c>
      <c r="DM43" s="117" t="str">
        <f t="shared" si="150"/>
        <v/>
      </c>
      <c r="DN43" s="117" t="str">
        <f t="shared" si="151"/>
        <v/>
      </c>
      <c r="DO43" s="117" t="str">
        <f t="shared" si="152"/>
        <v/>
      </c>
      <c r="DP43" s="77">
        <v>27</v>
      </c>
      <c r="DQ43" s="78"/>
      <c r="DR43" s="78"/>
      <c r="DS43" s="115" t="str">
        <f t="shared" si="60"/>
        <v/>
      </c>
      <c r="DT43" s="115" t="str">
        <f t="shared" si="61"/>
        <v/>
      </c>
      <c r="DU43" s="115" t="str">
        <f t="shared" si="62"/>
        <v/>
      </c>
      <c r="DV43" s="115" t="str">
        <f t="shared" si="63"/>
        <v/>
      </c>
      <c r="DW43" s="117" t="str">
        <f t="shared" si="64"/>
        <v/>
      </c>
      <c r="DX43" s="117" t="str">
        <f t="shared" si="158"/>
        <v/>
      </c>
      <c r="DY43" s="117" t="str">
        <f t="shared" si="158"/>
        <v/>
      </c>
      <c r="DZ43" s="117" t="str">
        <f t="shared" si="66"/>
        <v/>
      </c>
      <c r="EA43" s="77">
        <v>27</v>
      </c>
      <c r="EB43" s="79"/>
      <c r="EC43" s="81"/>
      <c r="ED43" s="80" t="str">
        <f t="shared" si="67"/>
        <v/>
      </c>
      <c r="EE43" s="80" t="str">
        <f t="shared" si="68"/>
        <v/>
      </c>
      <c r="EF43" s="80" t="str">
        <f t="shared" si="69"/>
        <v/>
      </c>
      <c r="EG43" s="82" t="str">
        <f t="shared" si="70"/>
        <v/>
      </c>
      <c r="EH43" s="118" t="str">
        <f t="shared" si="71"/>
        <v/>
      </c>
      <c r="EI43" s="118" t="str">
        <f t="shared" si="72"/>
        <v/>
      </c>
      <c r="EJ43" s="118" t="str">
        <f t="shared" si="73"/>
        <v/>
      </c>
      <c r="EK43" s="118" t="str">
        <f t="shared" si="74"/>
        <v/>
      </c>
      <c r="EL43" s="82">
        <v>27</v>
      </c>
      <c r="EM43" s="78"/>
      <c r="EN43" s="78"/>
      <c r="EO43" s="80" t="str">
        <f t="shared" si="75"/>
        <v/>
      </c>
      <c r="EP43" s="80" t="str">
        <f t="shared" si="76"/>
        <v/>
      </c>
      <c r="EQ43" s="80" t="str">
        <f t="shared" si="77"/>
        <v/>
      </c>
      <c r="ER43" s="80" t="str">
        <f t="shared" si="78"/>
        <v/>
      </c>
      <c r="ES43" s="80" t="str">
        <f t="shared" si="79"/>
        <v/>
      </c>
      <c r="ET43" s="80" t="str">
        <f t="shared" si="80"/>
        <v/>
      </c>
      <c r="EU43" s="80" t="str">
        <f t="shared" si="81"/>
        <v/>
      </c>
      <c r="EV43" s="80" t="str">
        <f t="shared" si="82"/>
        <v/>
      </c>
      <c r="EW43" s="77">
        <v>27</v>
      </c>
      <c r="EX43" s="78"/>
      <c r="EY43" s="81"/>
      <c r="EZ43" s="80" t="str">
        <f t="shared" si="83"/>
        <v/>
      </c>
      <c r="FA43" s="80" t="str">
        <f t="shared" si="84"/>
        <v/>
      </c>
      <c r="FB43" s="76" t="str">
        <f t="shared" si="85"/>
        <v/>
      </c>
      <c r="FC43" s="76" t="str">
        <f t="shared" si="86"/>
        <v/>
      </c>
      <c r="FD43" s="118" t="str">
        <f t="shared" si="87"/>
        <v/>
      </c>
      <c r="FE43" s="118" t="str">
        <f t="shared" si="88"/>
        <v/>
      </c>
      <c r="FF43" s="118" t="str">
        <f t="shared" si="89"/>
        <v/>
      </c>
      <c r="FG43" s="118" t="str">
        <f t="shared" si="90"/>
        <v/>
      </c>
      <c r="FH43" s="82">
        <v>27</v>
      </c>
      <c r="FI43" s="78"/>
      <c r="FJ43" s="78"/>
      <c r="FK43" s="80" t="str">
        <f t="shared" si="91"/>
        <v/>
      </c>
      <c r="FL43" s="80" t="str">
        <f t="shared" si="92"/>
        <v/>
      </c>
      <c r="FM43" s="76" t="str">
        <f t="shared" si="93"/>
        <v/>
      </c>
      <c r="FN43" s="76" t="str">
        <f t="shared" si="94"/>
        <v/>
      </c>
      <c r="FO43" s="118" t="str">
        <f t="shared" si="95"/>
        <v/>
      </c>
      <c r="FP43" s="118" t="str">
        <f t="shared" si="96"/>
        <v/>
      </c>
      <c r="FQ43" s="118" t="str">
        <f t="shared" si="97"/>
        <v/>
      </c>
      <c r="FR43" s="118" t="str">
        <f t="shared" si="98"/>
        <v/>
      </c>
      <c r="FS43" s="77">
        <v>27</v>
      </c>
      <c r="FT43" s="78"/>
      <c r="FU43" s="81"/>
      <c r="FV43" s="80" t="str">
        <f t="shared" si="99"/>
        <v/>
      </c>
      <c r="FW43" s="80" t="str">
        <f t="shared" si="100"/>
        <v/>
      </c>
      <c r="FX43" s="80" t="str">
        <f t="shared" si="101"/>
        <v/>
      </c>
      <c r="FY43" s="80" t="str">
        <f t="shared" si="102"/>
        <v/>
      </c>
      <c r="FZ43" s="80" t="str">
        <f t="shared" si="103"/>
        <v/>
      </c>
      <c r="GA43" s="80" t="str">
        <f t="shared" si="104"/>
        <v/>
      </c>
      <c r="GB43" s="80" t="str">
        <f t="shared" si="105"/>
        <v/>
      </c>
      <c r="GC43" s="80" t="str">
        <f t="shared" si="106"/>
        <v/>
      </c>
      <c r="GD43" s="82">
        <v>27</v>
      </c>
      <c r="GE43" s="78"/>
      <c r="GF43" s="78"/>
      <c r="GG43" s="80" t="str">
        <f t="shared" si="107"/>
        <v/>
      </c>
      <c r="GH43" s="80" t="str">
        <f t="shared" si="108"/>
        <v/>
      </c>
      <c r="GI43" s="80" t="str">
        <f t="shared" si="109"/>
        <v/>
      </c>
      <c r="GJ43" s="80" t="str">
        <f t="shared" si="110"/>
        <v/>
      </c>
      <c r="GK43" s="80" t="str">
        <f t="shared" si="111"/>
        <v/>
      </c>
      <c r="GL43" s="80" t="str">
        <f t="shared" si="112"/>
        <v/>
      </c>
      <c r="GM43" s="80" t="str">
        <f t="shared" si="113"/>
        <v/>
      </c>
      <c r="GN43" s="80" t="str">
        <f t="shared" si="114"/>
        <v/>
      </c>
      <c r="GO43" s="77">
        <v>27</v>
      </c>
      <c r="GP43" s="78"/>
      <c r="GQ43" s="81"/>
      <c r="GR43" s="80" t="str">
        <f t="shared" si="115"/>
        <v/>
      </c>
      <c r="GS43" s="80" t="str">
        <f t="shared" si="116"/>
        <v/>
      </c>
      <c r="GT43" s="80" t="str">
        <f t="shared" si="117"/>
        <v/>
      </c>
      <c r="GU43" s="80" t="str">
        <f t="shared" si="118"/>
        <v/>
      </c>
      <c r="GV43" s="80" t="str">
        <f t="shared" si="119"/>
        <v/>
      </c>
      <c r="GW43" s="80" t="str">
        <f t="shared" si="120"/>
        <v/>
      </c>
      <c r="GX43" s="80" t="str">
        <f t="shared" si="121"/>
        <v/>
      </c>
      <c r="GY43" s="80" t="str">
        <f t="shared" si="122"/>
        <v/>
      </c>
      <c r="GZ43" s="82">
        <v>27</v>
      </c>
      <c r="HA43" s="78"/>
      <c r="HB43" s="78"/>
      <c r="HC43" s="80" t="str">
        <f t="shared" si="123"/>
        <v/>
      </c>
      <c r="HD43" s="80" t="str">
        <f t="shared" si="124"/>
        <v/>
      </c>
      <c r="HE43" s="80" t="str">
        <f t="shared" si="125"/>
        <v/>
      </c>
      <c r="HF43" s="80" t="str">
        <f t="shared" si="126"/>
        <v/>
      </c>
      <c r="HG43" s="80" t="str">
        <f t="shared" si="127"/>
        <v/>
      </c>
      <c r="HH43" s="80" t="str">
        <f t="shared" si="128"/>
        <v/>
      </c>
      <c r="HI43" s="80" t="str">
        <f t="shared" si="129"/>
        <v/>
      </c>
      <c r="HJ43" s="80" t="str">
        <f t="shared" si="130"/>
        <v/>
      </c>
      <c r="HK43" s="77">
        <v>27</v>
      </c>
      <c r="HL43" s="78"/>
      <c r="HM43" s="78"/>
      <c r="HN43" s="78"/>
      <c r="HO43" s="78"/>
      <c r="HP43" s="78"/>
      <c r="HQ43" s="78"/>
      <c r="HR43" s="78"/>
      <c r="HS43" s="78"/>
      <c r="HT43" s="78"/>
      <c r="HU43" s="78"/>
      <c r="HV43" s="78"/>
      <c r="HW43" s="78"/>
      <c r="HX43" s="90"/>
      <c r="HY43" s="91" t="str">
        <f>IFERROR(IF(AND(#REF!="FEM",#REF!=1,#REF!="infantis"),#REF!,""),"")</f>
        <v/>
      </c>
      <c r="HZ43" s="75" t="e">
        <f>IF($HY43=#REF!,#REF!,"")</f>
        <v>#REF!</v>
      </c>
      <c r="IA43" s="75" t="e">
        <f>IF($HY43=#REF!,#REF!,"")</f>
        <v>#REF!</v>
      </c>
      <c r="IB43" s="75" t="e">
        <f>IF($IA43=#REF!,#REF!,"")</f>
        <v>#REF!</v>
      </c>
      <c r="IC43" s="91" t="str">
        <f>IFERROR(IF(AND($IA43="fem",#REF!=1,#REF!="infantis"),#REF!,""),"")</f>
        <v/>
      </c>
      <c r="ID43" s="91" t="str">
        <f>IFERROR(IF(AND($IA43="fem",#REF!=1,#REF!="infantis"),#REF!,""),"")</f>
        <v/>
      </c>
      <c r="IE43" s="91" t="str">
        <f>IFERROR(IF(AND($IA43="fem",#REF!=1,#REF!="infantis"),#REF!,""),"")</f>
        <v/>
      </c>
      <c r="IF43" s="75" t="e">
        <f>IF($IB43=#REF!,#REF!,"")</f>
        <v>#REF!</v>
      </c>
      <c r="IG43" s="55" t="str">
        <f>IFERROR(RANK(IF43,IF:IF,0)+ COUNTIF($IF$15:IF42,IF43),"")</f>
        <v/>
      </c>
      <c r="II43" s="91" t="str">
        <f>IFERROR(IF(AND(#REF!="mas",#REF!=1,#REF!="infantis"),#REF!,""),"")</f>
        <v/>
      </c>
      <c r="IJ43" s="75" t="e">
        <f>IF($II43=#REF!,#REF!,"")</f>
        <v>#REF!</v>
      </c>
      <c r="IK43" s="75" t="e">
        <f>IF($II43=#REF!,#REF!,"")</f>
        <v>#REF!</v>
      </c>
      <c r="IL43" s="91" t="str">
        <f>IFERROR(IF(AND($IK43="mas",#REF!=1),#REF!,""),"")</f>
        <v/>
      </c>
      <c r="IM43" s="91" t="str">
        <f>IFERROR(IF(AND($IK43="mas",#REF!=1,#REF!="infantis"),#REF!,""),"")</f>
        <v/>
      </c>
      <c r="IN43" s="91" t="str">
        <f>IFERROR(IF(AND($IK43="mas",#REF!=1,#REF!="infantis"),#REF!,""),"")</f>
        <v/>
      </c>
      <c r="IO43" s="91" t="str">
        <f>IFERROR(IF(AND($IK43="mas",#REF!=1,#REF!="infantis"),#REF!,""),"")</f>
        <v/>
      </c>
      <c r="IP43" s="91" t="str">
        <f>IFERROR(IF(AND($IK43="mas",#REF!=1),#REF!,""),"")</f>
        <v/>
      </c>
      <c r="IQ43" s="55" t="str">
        <f>IFERROR(RANK(IP43,IP:IP,0)+ COUNTIF($IQ$11:IQ38,IP43),"")</f>
        <v/>
      </c>
      <c r="IS43" s="91" t="str">
        <f>IFERROR(IF(AND(#REF!="FEM",#REF!=2,#REF!="infantis"),#REF!,""),"")</f>
        <v/>
      </c>
      <c r="IT43" s="75" t="e">
        <f>IF(IS43=#REF!,#REF!,"")</f>
        <v>#REF!</v>
      </c>
      <c r="IU43" s="75" t="e">
        <f>IF(IS43=#REF!,#REF!,"")</f>
        <v>#REF!</v>
      </c>
      <c r="IV43" s="91" t="str">
        <f>IFERROR(IF(AND(IU43="fem",#REF!=2),#REF!,""),"")</f>
        <v/>
      </c>
      <c r="IW43" s="91" t="str">
        <f>IFERROR(IF(AND(IU43="fem",#REF!=2),#REF!,""),"")</f>
        <v/>
      </c>
      <c r="IX43" s="91" t="str">
        <f>IFERROR(IF(AND(IU43="fem",#REF!=2),#REF!,""),"")</f>
        <v/>
      </c>
      <c r="IY43" s="91" t="str">
        <f>IFERROR(IF(AND(IU43="fem",#REF!=2),#REF!,""),"")</f>
        <v/>
      </c>
      <c r="IZ43" s="91" t="str">
        <f>IFERROR(IF(AND(IU43="fem",#REF!=2),#REF!,""),"")</f>
        <v/>
      </c>
      <c r="JA43" s="77" t="str">
        <f>IFERROR(RANK(IZ43,IZ:IZ,0)+ COUNTIF($IZ$15:$IZ42,IZ43),"")</f>
        <v/>
      </c>
      <c r="JC43" s="91" t="str">
        <f>IFERROR(IF(AND(#REF!="mas",#REF!=2,#REF!="infantis"),#REF!,""),"")</f>
        <v/>
      </c>
      <c r="JD43" s="75" t="e">
        <f>IF(JC43=#REF!,#REF!,"")</f>
        <v>#REF!</v>
      </c>
      <c r="JE43" s="75" t="e">
        <f>IF(JC43=#REF!,#REF!,"")</f>
        <v>#REF!</v>
      </c>
      <c r="JF43" s="91" t="str">
        <f>IFERROR(IF(AND(JE43="mas",#REF!=2),#REF!,""),"")</f>
        <v/>
      </c>
      <c r="JG43" s="91" t="str">
        <f>IFERROR(IF(AND(JE43="mas",#REF!=2),#REF!,""),"")</f>
        <v/>
      </c>
      <c r="JH43" s="91" t="str">
        <f>IFERROR(IF(AND(JE43="mas",#REF!=2),#REF!,""),"")</f>
        <v/>
      </c>
      <c r="JI43" s="91" t="str">
        <f>IFERROR(IF(AND(JE43="mas",#REF!=2),#REF!,""),"")</f>
        <v/>
      </c>
      <c r="JJ43" s="91" t="str">
        <f>IFERROR(IF(AND(JE43="mas",#REF!=2),#REF!,""),"")</f>
        <v/>
      </c>
      <c r="JK43" s="77" t="str">
        <f>IFERROR(RANK(JJ43,JJ:JJ,0)+ COUNTIF($JJ$15:$JJ42,JJ43),"")</f>
        <v/>
      </c>
      <c r="JM43" s="53" t="str">
        <f>IFERROR(IF(AND(#REF!="fem",#REF!=3,#REF!="infantis"),#REF!,""),"")</f>
        <v/>
      </c>
      <c r="JN43" s="75" t="e">
        <f>IF($JM43=#REF!,#REF!,"")</f>
        <v>#REF!</v>
      </c>
      <c r="JO43" s="75" t="e">
        <f>IF($JM43=#REF!,#REF!,"")</f>
        <v>#REF!</v>
      </c>
      <c r="JP43" s="75" t="e">
        <f>IF($JO43=#REF!,#REF!,"")</f>
        <v>#REF!</v>
      </c>
      <c r="JQ43" s="75" t="e">
        <f>IF($JP43=#REF!,#REF!,"")</f>
        <v>#REF!</v>
      </c>
      <c r="JR43" s="75" t="e">
        <f>IF($JP43=#REF!,#REF!,"")</f>
        <v>#REF!</v>
      </c>
      <c r="JS43" s="75" t="e">
        <f>IF($JP43=#REF!,#REF!,"")</f>
        <v>#REF!</v>
      </c>
      <c r="JT43" s="75" t="e">
        <f>IF($JP43=#REF!,#REF!,"")</f>
        <v>#REF!</v>
      </c>
      <c r="JU43" s="55" t="str">
        <f>IFERROR(RANK(JT43,JT:JT,0)+ COUNTIF($JT$15:JT42,JT43),"")</f>
        <v/>
      </c>
      <c r="JW43" s="53" t="str">
        <f>IFERROR(IF(AND(#REF!="mas",#REF!=3,#REF!="infantis"),#REF!,""),"")</f>
        <v/>
      </c>
      <c r="JX43" s="54" t="e">
        <f>IF($JW43=#REF!,#REF!,"")</f>
        <v>#REF!</v>
      </c>
      <c r="JY43" s="54" t="e">
        <f>IF($JW43=#REF!,#REF!,"")</f>
        <v>#REF!</v>
      </c>
      <c r="JZ43" s="54" t="e">
        <f>IF($JY43=#REF!,#REF!,"")</f>
        <v>#REF!</v>
      </c>
      <c r="KA43" s="54" t="e">
        <f>IF($JZ43=#REF!,#REF!,"")</f>
        <v>#REF!</v>
      </c>
      <c r="KB43" s="54" t="e">
        <f>IF($JZ43=#REF!,#REF!,"")</f>
        <v>#REF!</v>
      </c>
      <c r="KC43" s="54" t="e">
        <f>IF($JZ43=#REF!,#REF!,"")</f>
        <v>#REF!</v>
      </c>
      <c r="KD43" s="54" t="e">
        <f>IF($JZ43=#REF!,#REF!,"")</f>
        <v>#REF!</v>
      </c>
      <c r="KE43" s="55" t="str">
        <f>IFERROR(RANK(KD43,KD:KD,0)+ COUNTIF($KD$15:KD42,KD43),"")</f>
        <v/>
      </c>
      <c r="KG43" s="91" t="str">
        <f>IFERROR(IF(AND(#REF!="fem",#REF!=1,#REF!="iniciados"),#REF!,""),"")</f>
        <v/>
      </c>
      <c r="KH43" s="75" t="e">
        <f>IF(KG43=#REF!,#REF!,"")</f>
        <v>#REF!</v>
      </c>
      <c r="KI43" s="75" t="e">
        <f>IF(KG43=#REF!,#REF!,"")</f>
        <v>#REF!</v>
      </c>
      <c r="KJ43" s="91" t="str">
        <f>IFERROR(IF(AND(KI43="fem",#REF!=1),#REF!,""),"")</f>
        <v/>
      </c>
      <c r="KK43" s="91" t="str">
        <f>IFERROR(IF(AND(KI43="fem",#REF!=1),#REF!,""),"")</f>
        <v/>
      </c>
      <c r="KL43" s="91" t="str">
        <f>IFERROR(IF(AND(KI43="fem",#REF!=1),#REF!,""),"")</f>
        <v/>
      </c>
      <c r="KM43" s="91" t="str">
        <f>IFERROR(IF(AND(KI43="fem",#REF!=1),#REF!,""),"")</f>
        <v/>
      </c>
      <c r="KN43" s="91" t="str">
        <f>IFERROR(IF(AND(KI43="fem",#REF!=1),#REF!,""),"")</f>
        <v/>
      </c>
      <c r="KO43" s="77" t="str">
        <f>IFERROR(RANK(KN43,KN:KN,0)+ COUNTIF($KN$15:KN42,KN43),"")</f>
        <v/>
      </c>
      <c r="KQ43" s="91" t="str">
        <f>IFERROR(IF(AND(#REF!="mas",#REF!=1,#REF!="iniciados"),#REF!,""),"")</f>
        <v/>
      </c>
      <c r="KR43" s="75" t="e">
        <f>IF(KQ43=#REF!,#REF!,"")</f>
        <v>#REF!</v>
      </c>
      <c r="KS43" s="75" t="e">
        <f>IF(KQ43=#REF!,#REF!,"")</f>
        <v>#REF!</v>
      </c>
      <c r="KT43" s="91" t="str">
        <f>IFERROR(IF(AND(KS43="mas",#REF!=1),#REF!,""),"")</f>
        <v/>
      </c>
      <c r="KU43" s="91" t="str">
        <f>IFERROR(IF(AND(KS43="mas",#REF!=1),#REF!,""),"")</f>
        <v/>
      </c>
      <c r="KV43" s="91" t="str">
        <f>IFERROR(IF(AND(KS43="mas",#REF!=1),#REF!,""),"")</f>
        <v/>
      </c>
      <c r="KW43" s="91" t="str">
        <f>IFERROR(IF(AND(KS43="mas",#REF!=1),#REF!,""),"")</f>
        <v/>
      </c>
      <c r="KX43" s="91" t="str">
        <f>IFERROR(IF(AND(KS43="mas",#REF!=1),#REF!,""),"")</f>
        <v/>
      </c>
      <c r="KY43" s="77" t="str">
        <f>IFERROR(RANK(KX43,KX:KX,0)+ COUNTIF($KX$15:KX42,KX43),"")</f>
        <v/>
      </c>
      <c r="LA43" s="91" t="str">
        <f>IFERROR(IF(AND(#REF!="fem",#REF!=2,#REF!="iniciados"),#REF!,""),"")</f>
        <v/>
      </c>
      <c r="LB43" s="75" t="e">
        <f>IF(LA43=#REF!,#REF!,"")</f>
        <v>#REF!</v>
      </c>
      <c r="LC43" s="75" t="e">
        <f>IF(LA43=#REF!,#REF!,"")</f>
        <v>#REF!</v>
      </c>
      <c r="LD43" s="91" t="str">
        <f>IFERROR(IF(AND(LC43="fem",#REF!=2),#REF!,""),"")</f>
        <v/>
      </c>
      <c r="LE43" s="91" t="str">
        <f>IFERROR(IF(AND(LC43="fem",#REF!=2),#REF!,""),"")</f>
        <v/>
      </c>
      <c r="LF43" s="91" t="str">
        <f>IFERROR(IF(AND(LC43="fem",#REF!=2),#REF!,""),"")</f>
        <v/>
      </c>
      <c r="LG43" s="91" t="str">
        <f>IFERROR(IF(AND(LC43="fem",#REF!=2),#REF!,""),"")</f>
        <v/>
      </c>
      <c r="LH43" s="91" t="str">
        <f>IFERROR(IF(AND(LC43="fem",#REF!=2),#REF!,""),"")</f>
        <v/>
      </c>
      <c r="LI43" s="77" t="str">
        <f>IFERROR(RANK(LH43,LH:LH,0)+ COUNTIF($KX$15:LH42,LH43),"")</f>
        <v/>
      </c>
      <c r="LK43" s="91" t="str">
        <f>IFERROR(IF(AND(#REF!="mas",#REF!=2,#REF!="iniciados"),#REF!,""),"")</f>
        <v/>
      </c>
      <c r="LL43" s="75" t="e">
        <f>IF(LK43=#REF!,#REF!,"")</f>
        <v>#REF!</v>
      </c>
      <c r="LM43" s="75" t="e">
        <f>IF(LK43=#REF!,#REF!,"")</f>
        <v>#REF!</v>
      </c>
      <c r="LN43" s="91" t="str">
        <f>IFERROR(IF(AND(LM43="mas",#REF!=2),#REF!,""),"")</f>
        <v/>
      </c>
      <c r="LO43" s="91" t="str">
        <f>IFERROR(IF(AND(LM43="mas",#REF!=2),#REF!,""),"")</f>
        <v/>
      </c>
      <c r="LP43" s="91" t="str">
        <f>IFERROR(IF(AND(LM43="mas",#REF!=2),#REF!,""),"")</f>
        <v/>
      </c>
      <c r="LQ43" s="91" t="str">
        <f>IFERROR(IF(AND(LM43="mas",#REF!=2),#REF!,""),"")</f>
        <v/>
      </c>
      <c r="LR43" s="91" t="str">
        <f>IFERROR(IF(AND(LM43="mas",#REF!=2),#REF!,""),"")</f>
        <v/>
      </c>
      <c r="LS43" s="77" t="str">
        <f>IFERROR(RANK(LR43,LR:LR,0)+ COUNTIF($LR$15:LR41,LR43),"")</f>
        <v/>
      </c>
      <c r="LU43" s="53" t="str">
        <f>IFERROR(IF(AND(#REF!="fem",#REF!=3,#REF!="iniciados"),#REF!,""),"")</f>
        <v/>
      </c>
      <c r="LV43" s="75" t="e">
        <f>IF(LU43=#REF!,#REF!,"")</f>
        <v>#REF!</v>
      </c>
      <c r="LW43" s="75" t="e">
        <f>IF(LU43=#REF!,#REF!,"")</f>
        <v>#REF!</v>
      </c>
      <c r="LX43" s="53" t="str">
        <f>IFERROR(IF(AND(LW43="fem",#REF!=3),#REF!,""),"")</f>
        <v/>
      </c>
      <c r="LY43" s="91" t="str">
        <f>IFERROR(IF(AND(LW43="fem",#REF!=3),#REF!,""),"")</f>
        <v/>
      </c>
      <c r="LZ43" s="91" t="str">
        <f>IFERROR(IF(AND(LW43="fem",#REF!=3),#REF!,""),"")</f>
        <v/>
      </c>
      <c r="MA43" s="91" t="str">
        <f>IFERROR(IF(AND(LW43="fem",#REF!=3),#REF!,""),"")</f>
        <v/>
      </c>
      <c r="MB43" s="91" t="str">
        <f>IFERROR(IF(AND(LW43="fem",#REF!=3),#REF!,""),"")</f>
        <v/>
      </c>
      <c r="MC43" s="55" t="str">
        <f>IFERROR(RANK(MB43,MB:MB,0)+ COUNTIF($MB$15:MB42,MB43),"")</f>
        <v/>
      </c>
      <c r="ME43" s="91" t="str">
        <f>IFERROR(IF(AND(#REF!="mas",#REF!=3,#REF!="iniciados"),#REF!,""),"")</f>
        <v/>
      </c>
      <c r="MF43" s="75" t="e">
        <f>IF(ME43=#REF!,#REF!,"")</f>
        <v>#REF!</v>
      </c>
      <c r="MG43" s="75" t="e">
        <f>IF(ME43=#REF!,#REF!,"")</f>
        <v>#REF!</v>
      </c>
      <c r="MH43" s="91" t="str">
        <f>IFERROR(IF(AND(MG43="mas",#REF!=3),#REF!,""),"")</f>
        <v/>
      </c>
      <c r="MI43" s="91" t="str">
        <f>IFERROR(IF(AND(MG43="mas",#REF!=3),#REF!,""),"")</f>
        <v/>
      </c>
      <c r="MJ43" s="91" t="str">
        <f>IFERROR(IF(AND(MG43="mas",#REF!=3),#REF!,""),"")</f>
        <v/>
      </c>
      <c r="MK43" s="91" t="str">
        <f>IFERROR(IF(AND(MG43="mas",#REF!=3),#REF!,""),"")</f>
        <v/>
      </c>
      <c r="ML43" s="91" t="str">
        <f>IFERROR(IF(AND(MG43="mas",#REF!=3),#REF!,""),"")</f>
        <v/>
      </c>
      <c r="MM43" s="55" t="str">
        <f>IFERROR(RANK(ML43,ML:ML,0)+ COUNTIF($ML$15:ML42,ML43),"")</f>
        <v/>
      </c>
      <c r="MO43" s="91" t="str">
        <f>IFERROR(IF(AND(#REF!="fem",#REF!=3,#REF!="juvenis"),#REF!,""),"")</f>
        <v/>
      </c>
      <c r="MP43" s="75" t="e">
        <f>IF(MO43=#REF!,#REF!,"")</f>
        <v>#REF!</v>
      </c>
      <c r="MQ43" s="75" t="e">
        <f>IF(MO43=#REF!,#REF!,"")</f>
        <v>#REF!</v>
      </c>
      <c r="MR43" s="91" t="str">
        <f>IFERROR(IF(AND(MQ43="fem",#REF!=3),#REF!,""),"")</f>
        <v/>
      </c>
      <c r="MS43" s="91" t="str">
        <f>IFERROR(IF(AND(MQ43="fem",#REF!=3),#REF!,""),"")</f>
        <v/>
      </c>
      <c r="MT43" s="91" t="str">
        <f>IFERROR(IF(AND(MQ43="fem",#REF!=3),#REF!,""),"")</f>
        <v/>
      </c>
      <c r="MU43" s="91" t="str">
        <f>IFERROR(IF(AND(MQ43="fem",#REF!=3),#REF!,""),"")</f>
        <v/>
      </c>
      <c r="MV43" s="91" t="str">
        <f>IFERROR(IF(AND(MQ43="fem",#REF!=3),#REF!,""),"")</f>
        <v/>
      </c>
      <c r="MW43" s="55" t="str">
        <f>IFERROR(RANK(MV43,MV:MV,0)+ COUNTIF($MV$15:MV42,MV43),"")</f>
        <v/>
      </c>
      <c r="MY43" s="91" t="str">
        <f>IFERROR(IF(AND(#REF!="mas",#REF!=3,#REF!="juvenis"),#REF!,""),"")</f>
        <v/>
      </c>
      <c r="MZ43" s="75" t="e">
        <f>IF(MY43=#REF!,#REF!,"")</f>
        <v>#REF!</v>
      </c>
      <c r="NA43" s="75" t="e">
        <f>IF(MY43=#REF!,#REF!,"")</f>
        <v>#REF!</v>
      </c>
      <c r="NB43" s="91" t="str">
        <f>IFERROR(IF(AND(NA43="mas",#REF!=3),#REF!,""),"")</f>
        <v/>
      </c>
      <c r="NC43" s="91" t="str">
        <f>IFERROR(IF(AND(NA43="mas",#REF!=3),#REF!,""),"")</f>
        <v/>
      </c>
      <c r="ND43" s="91" t="str">
        <f>IFERROR(IF(AND(NA43="mas",#REF!=3),#REF!,""),"")</f>
        <v/>
      </c>
      <c r="NE43" s="91" t="str">
        <f>IFERROR(IF(AND(NA43="mas",#REF!=3),#REF!,""),"")</f>
        <v/>
      </c>
      <c r="NF43" s="91" t="str">
        <f>IFERROR(IF(AND(NA43="mas",#REF!=3),#REF!,""),"")</f>
        <v/>
      </c>
      <c r="NG43" s="55" t="str">
        <f>IFERROR(RANK(NF43,NF:NF,0)+ COUNTIF($NF$15:NF42,NF43),"")</f>
        <v/>
      </c>
      <c r="NI43" s="91" t="str">
        <f>IFERROR(IF(AND(#REF!="fem",#REF!=2,#REF!="juvenis"),#REF!,""),"")</f>
        <v/>
      </c>
      <c r="NJ43" s="75" t="e">
        <f>IF(NI43=#REF!,#REF!,"")</f>
        <v>#REF!</v>
      </c>
      <c r="NK43" s="75" t="e">
        <f>IF(NI43=#REF!,#REF!,"")</f>
        <v>#REF!</v>
      </c>
      <c r="NL43" s="91" t="str">
        <f>IFERROR(IF(AND(NK43="fem",#REF!=2),#REF!,""),"")</f>
        <v/>
      </c>
      <c r="NM43" s="91" t="str">
        <f>IFERROR(IF(AND(NK43="fem",#REF!=2),#REF!,""),"")</f>
        <v/>
      </c>
      <c r="NN43" s="91" t="str">
        <f>IFERROR(IF(AND(NK43="fem",#REF!=2),#REF!,""),"")</f>
        <v/>
      </c>
      <c r="NO43" s="91" t="str">
        <f>IFERROR(IF(AND(NK43="fem",#REF!=2),#REF!,""),"")</f>
        <v/>
      </c>
      <c r="NP43" s="91" t="str">
        <f>IFERROR(IF(AND(NK43="fem",#REF!=2),#REF!,""),"")</f>
        <v/>
      </c>
      <c r="NQ43" s="77" t="str">
        <f>IFERROR(RANK(NP43,NP:NP,0)+ COUNTIF($NP$15:NP42,NP43),"")</f>
        <v/>
      </c>
      <c r="NS43" s="91" t="str">
        <f>IFERROR(IF(AND(#REF!="mas",#REF!=2,#REF!="juvenis"),#REF!,""),"")</f>
        <v/>
      </c>
      <c r="NT43" s="75" t="e">
        <f>IF(NS43=#REF!,#REF!,"")</f>
        <v>#REF!</v>
      </c>
      <c r="NU43" s="75" t="e">
        <f>IF(NS43=#REF!,#REF!,"")</f>
        <v>#REF!</v>
      </c>
      <c r="NV43" s="91" t="str">
        <f>IFERROR(IF(AND(NU43="mas",#REF!=2),#REF!,""),"")</f>
        <v/>
      </c>
      <c r="NW43" s="91" t="str">
        <f>IFERROR(IF(AND(NU43="mas",#REF!=2),#REF!,""),"")</f>
        <v/>
      </c>
      <c r="NX43" s="91" t="str">
        <f>IFERROR(IF(AND(NU43="mas",#REF!=2),#REF!,""),"")</f>
        <v/>
      </c>
      <c r="NY43" s="91" t="str">
        <f>IFERROR(IF(AND(NU43="mas",#REF!=2),#REF!,""),"")</f>
        <v/>
      </c>
      <c r="NZ43" s="91" t="str">
        <f>IFERROR(IF(AND(NU43="mas",#REF!=2),#REF!,""),"")</f>
        <v/>
      </c>
      <c r="OA43" s="55" t="str">
        <f>IFERROR(RANK(NZ43,NZ:NZ,0)+ COUNTIF($NZ$15:NZ42,NZ43),"")</f>
        <v/>
      </c>
      <c r="OC43" s="91" t="str">
        <f>IFERROR(IF(AND(#REF!="fem",#REF!=2,#REF!="juniores"),#REF!,""),"")</f>
        <v/>
      </c>
      <c r="OD43" s="75" t="e">
        <f>IF(OC43=#REF!,#REF!,"")</f>
        <v>#REF!</v>
      </c>
      <c r="OE43" s="75" t="e">
        <f>IF(OC43=#REF!,#REF!,"")</f>
        <v>#REF!</v>
      </c>
      <c r="OF43" s="91" t="str">
        <f>IFERROR(IF(AND(OE43="fem",#REF!=2),#REF!,""),"")</f>
        <v/>
      </c>
      <c r="OG43" s="91" t="str">
        <f>IFERROR(IF(AND(OE43="fem",#REF!=2),#REF!,""),"")</f>
        <v/>
      </c>
      <c r="OH43" s="91" t="str">
        <f>IFERROR(IF(AND(OE43="fem",#REF!=2),#REF!,""),"")</f>
        <v/>
      </c>
      <c r="OI43" s="91" t="str">
        <f>IFERROR(IF(AND(OE43="fem",#REF!=2),#REF!,""),"")</f>
        <v/>
      </c>
      <c r="OJ43" s="91" t="str">
        <f>IFERROR(IF(AND(OE43="fem",#REF!=2),#REF!,""),"")</f>
        <v/>
      </c>
      <c r="OK43" s="77" t="str">
        <f>IFERROR(RANK(OJ43,OJ:OJ,0)+ COUNTIF($NZ$15:OJ41,OJ43),"")</f>
        <v/>
      </c>
      <c r="OM43" s="91" t="str">
        <f>IFERROR(IF(AND(#REF!="mas",#REF!=2,#REF!="juniores"),#REF!,""),"")</f>
        <v/>
      </c>
      <c r="ON43" s="75" t="e">
        <f>IF(OM43=#REF!,#REF!,"")</f>
        <v>#REF!</v>
      </c>
      <c r="OO43" s="75" t="e">
        <f>IF(OM43=#REF!,#REF!,"")</f>
        <v>#REF!</v>
      </c>
      <c r="OP43" s="91" t="str">
        <f>IFERROR(IF(AND(OO43="mas",#REF!=2),#REF!,""),"")</f>
        <v/>
      </c>
      <c r="OQ43" s="91" t="str">
        <f>IFERROR(IF(AND(OO43="mas",#REF!=2),#REF!,""),"")</f>
        <v/>
      </c>
      <c r="OR43" s="91" t="str">
        <f>IFERROR(IF(AND(OO43="mas",#REF!=2),#REF!,""),"")</f>
        <v/>
      </c>
      <c r="OS43" s="91" t="str">
        <f>IFERROR(IF(AND(OO43="mas",#REF!=2),#REF!,""),"")</f>
        <v/>
      </c>
      <c r="OT43" s="91" t="str">
        <f>IFERROR(IF(AND(OO43="mas",#REF!=2),#REF!,""),"")</f>
        <v/>
      </c>
      <c r="OU43" s="77" t="str">
        <f>IFERROR(RANK(OT43,OT:OT,0)+ COUNTIF($NZ$15:OT41,OT43),"")</f>
        <v/>
      </c>
      <c r="OW43" s="91" t="str">
        <f>IFERROR(IF(AND(#REF!="fem",#REF!=3,#REF!="juniores"),#REF!,""),"")</f>
        <v/>
      </c>
      <c r="OX43" s="75" t="e">
        <f>IF(OW43=#REF!,#REF!,"")</f>
        <v>#REF!</v>
      </c>
      <c r="OY43" s="75" t="e">
        <f>IF(OW43=#REF!,#REF!,"")</f>
        <v>#REF!</v>
      </c>
      <c r="OZ43" s="91" t="str">
        <f>IFERROR(IF(AND(OY43="fem",#REF!=3),#REF!,""),"")</f>
        <v/>
      </c>
      <c r="PA43" s="91" t="str">
        <f>IFERROR(IF(AND(OY43="fem",#REF!=3),#REF!,""),"")</f>
        <v/>
      </c>
      <c r="PB43" s="91" t="str">
        <f>IFERROR(IF(AND(OY43="fem",#REF!=3),#REF!,""),"")</f>
        <v/>
      </c>
      <c r="PC43" s="91" t="str">
        <f>IFERROR(IF(AND(OY43="fem",#REF!=3),#REF!,""),"")</f>
        <v/>
      </c>
      <c r="PD43" s="91" t="str">
        <f>IFERROR(IF(AND(OY43="fem",#REF!=3),#REF!,""),"")</f>
        <v/>
      </c>
      <c r="PE43" s="77" t="str">
        <f>IFERROR(RANK(PD43,PD:PD,0)+ COUNTIF($NZ$15:PD41,PD43),"")</f>
        <v/>
      </c>
      <c r="PG43" s="91" t="str">
        <f>IFERROR(IF(AND(#REF!="mas",#REF!=3,#REF!="juniores"),#REF!,""),"")</f>
        <v/>
      </c>
      <c r="PH43" s="75" t="e">
        <f>IF(PG43=#REF!,#REF!,"")</f>
        <v>#REF!</v>
      </c>
      <c r="PI43" s="75" t="e">
        <f>IF(PG43=#REF!,#REF!,"")</f>
        <v>#REF!</v>
      </c>
      <c r="PJ43" s="91" t="str">
        <f>IFERROR(IF(AND(PI43="mas",#REF!=3),#REF!,""),"")</f>
        <v/>
      </c>
      <c r="PK43" s="91" t="str">
        <f>IFERROR(IF(AND(PI43="mas",#REF!=3),#REF!,""),"")</f>
        <v/>
      </c>
      <c r="PL43" s="91" t="str">
        <f>IFERROR(IF(AND(PI43="mas",#REF!=3),#REF!,""),"")</f>
        <v/>
      </c>
      <c r="PM43" s="91" t="str">
        <f>IFERROR(IF(AND(PI43="mas",#REF!=3),#REF!,""),"")</f>
        <v/>
      </c>
      <c r="PN43" s="91" t="str">
        <f>IFERROR(IF(AND(PI43="mas",#REF!=3),#REF!,""),"")</f>
        <v/>
      </c>
      <c r="PO43" s="77" t="str">
        <f>IFERROR(RANK(PN43,PN:PN,0)+ COUNTIF($NZ$15:PN41,PN43),"")</f>
        <v/>
      </c>
    </row>
    <row r="44" spans="2:431" s="73" customFormat="1" ht="18.75" customHeight="1" x14ac:dyDescent="0.3">
      <c r="B44" s="74" t="str">
        <f t="shared" si="0"/>
        <v/>
      </c>
      <c r="C44" s="74" t="str">
        <f t="shared" si="1"/>
        <v/>
      </c>
      <c r="D44" s="75" t="str">
        <f t="shared" si="2"/>
        <v/>
      </c>
      <c r="E44" s="76" t="str">
        <f t="shared" si="3"/>
        <v/>
      </c>
      <c r="F44" s="118" t="str">
        <f t="shared" si="4"/>
        <v/>
      </c>
      <c r="G44" s="118" t="str">
        <f t="shared" si="5"/>
        <v/>
      </c>
      <c r="H44" s="118" t="str">
        <f t="shared" si="6"/>
        <v/>
      </c>
      <c r="I44" s="119" t="str">
        <f t="shared" si="7"/>
        <v/>
      </c>
      <c r="J44" s="77">
        <v>28</v>
      </c>
      <c r="K44" s="78"/>
      <c r="L44" s="78"/>
      <c r="M44" s="74" t="str">
        <f t="shared" si="131"/>
        <v/>
      </c>
      <c r="N44" s="74" t="str">
        <f t="shared" si="8"/>
        <v/>
      </c>
      <c r="O44" s="75" t="str">
        <f t="shared" si="9"/>
        <v/>
      </c>
      <c r="P44" s="75" t="str">
        <f t="shared" si="10"/>
        <v/>
      </c>
      <c r="Q44" s="75" t="str">
        <f t="shared" si="155"/>
        <v/>
      </c>
      <c r="R44" s="75" t="str">
        <f t="shared" si="156"/>
        <v/>
      </c>
      <c r="S44" s="75" t="str">
        <f>IFERROR(INDEX(#REF!,MATCH($U44,$IQ$17:$IQ$72,0)),"")</f>
        <v/>
      </c>
      <c r="T44" s="75" t="str">
        <f t="shared" si="11"/>
        <v/>
      </c>
      <c r="U44" s="77">
        <v>28</v>
      </c>
      <c r="V44" s="79"/>
      <c r="X44" s="80" t="str">
        <f t="shared" si="12"/>
        <v/>
      </c>
      <c r="Y44" s="80" t="str">
        <f t="shared" si="13"/>
        <v/>
      </c>
      <c r="Z44" s="76" t="str">
        <f t="shared" si="14"/>
        <v/>
      </c>
      <c r="AA44" s="76" t="str">
        <f t="shared" si="15"/>
        <v/>
      </c>
      <c r="AB44" s="118" t="str">
        <f t="shared" si="16"/>
        <v/>
      </c>
      <c r="AC44" s="118" t="str">
        <f t="shared" si="17"/>
        <v/>
      </c>
      <c r="AD44" s="118" t="str">
        <f t="shared" si="18"/>
        <v/>
      </c>
      <c r="AE44" s="118" t="str">
        <f t="shared" si="19"/>
        <v/>
      </c>
      <c r="AF44" s="77">
        <v>28</v>
      </c>
      <c r="AG44" s="78"/>
      <c r="AH44" s="78"/>
      <c r="AI44" s="80" t="str">
        <f t="shared" si="20"/>
        <v/>
      </c>
      <c r="AJ44" s="80" t="str">
        <f t="shared" si="21"/>
        <v/>
      </c>
      <c r="AK44" s="80" t="str">
        <f t="shared" si="22"/>
        <v/>
      </c>
      <c r="AL44" s="80" t="str">
        <f t="shared" si="23"/>
        <v/>
      </c>
      <c r="AM44" s="80" t="str">
        <f t="shared" si="24"/>
        <v/>
      </c>
      <c r="AN44" s="80" t="str">
        <f t="shared" si="25"/>
        <v/>
      </c>
      <c r="AO44" s="80" t="str">
        <f t="shared" si="154"/>
        <v/>
      </c>
      <c r="AP44" s="80" t="str">
        <f t="shared" si="153"/>
        <v/>
      </c>
      <c r="AQ44" s="77">
        <v>28</v>
      </c>
      <c r="AR44" s="79"/>
      <c r="AT44" s="146" t="str">
        <f t="shared" si="132"/>
        <v/>
      </c>
      <c r="AU44" s="146" t="str">
        <f t="shared" si="133"/>
        <v/>
      </c>
      <c r="AV44" s="146" t="str">
        <f t="shared" si="134"/>
        <v/>
      </c>
      <c r="AW44" s="147" t="str">
        <f t="shared" si="135"/>
        <v/>
      </c>
      <c r="AX44" s="147" t="str">
        <f t="shared" si="136"/>
        <v/>
      </c>
      <c r="AY44" s="147" t="str">
        <f t="shared" si="137"/>
        <v/>
      </c>
      <c r="AZ44" s="147" t="str">
        <f t="shared" si="138"/>
        <v/>
      </c>
      <c r="BA44" s="147" t="str">
        <f t="shared" si="139"/>
        <v/>
      </c>
      <c r="BB44" s="149">
        <v>28</v>
      </c>
      <c r="BC44" s="78"/>
      <c r="BD44" s="78"/>
      <c r="BE44" s="80" t="str">
        <f t="shared" si="140"/>
        <v/>
      </c>
      <c r="BF44" s="80" t="str">
        <f t="shared" si="26"/>
        <v/>
      </c>
      <c r="BG44" s="80" t="str">
        <f t="shared" si="27"/>
        <v/>
      </c>
      <c r="BH44" s="80" t="str">
        <f t="shared" si="28"/>
        <v/>
      </c>
      <c r="BI44" s="80" t="str">
        <f t="shared" si="29"/>
        <v/>
      </c>
      <c r="BJ44" s="80" t="str">
        <f t="shared" si="30"/>
        <v/>
      </c>
      <c r="BK44" s="80" t="str">
        <f t="shared" si="31"/>
        <v/>
      </c>
      <c r="BL44" s="80" t="str">
        <f t="shared" si="32"/>
        <v/>
      </c>
      <c r="BM44" s="77">
        <v>28</v>
      </c>
      <c r="BN44" s="79"/>
      <c r="BP44" s="80" t="str">
        <f t="shared" si="33"/>
        <v/>
      </c>
      <c r="BQ44" s="80" t="str">
        <f t="shared" si="34"/>
        <v/>
      </c>
      <c r="BR44" s="76" t="str">
        <f t="shared" si="35"/>
        <v/>
      </c>
      <c r="BS44" s="76" t="str">
        <f t="shared" si="36"/>
        <v/>
      </c>
      <c r="BT44" s="118" t="str">
        <f t="shared" si="37"/>
        <v/>
      </c>
      <c r="BU44" s="118" t="str">
        <f t="shared" si="38"/>
        <v/>
      </c>
      <c r="BV44" s="118" t="str">
        <f t="shared" si="39"/>
        <v/>
      </c>
      <c r="BW44" s="118" t="str">
        <f t="shared" si="40"/>
        <v/>
      </c>
      <c r="BX44" s="77">
        <v>28</v>
      </c>
      <c r="BY44" s="78"/>
      <c r="BZ44" s="78"/>
      <c r="CA44" s="80" t="str">
        <f t="shared" si="41"/>
        <v/>
      </c>
      <c r="CB44" s="80" t="str">
        <f t="shared" si="157"/>
        <v/>
      </c>
      <c r="CC44" s="80" t="str">
        <f t="shared" si="157"/>
        <v/>
      </c>
      <c r="CD44" s="76" t="str">
        <f t="shared" si="43"/>
        <v/>
      </c>
      <c r="CE44" s="118" t="str">
        <f t="shared" si="44"/>
        <v/>
      </c>
      <c r="CF44" s="118" t="str">
        <f t="shared" si="141"/>
        <v/>
      </c>
      <c r="CG44" s="118" t="str">
        <f t="shared" si="142"/>
        <v/>
      </c>
      <c r="CH44" s="117" t="str">
        <f t="shared" si="143"/>
        <v/>
      </c>
      <c r="CI44" s="77">
        <v>28</v>
      </c>
      <c r="CJ44" s="79"/>
      <c r="CL44" s="80" t="str">
        <f t="shared" si="45"/>
        <v/>
      </c>
      <c r="CM44" s="80" t="str">
        <f t="shared" si="46"/>
        <v/>
      </c>
      <c r="CN44" s="76" t="str">
        <f t="shared" si="47"/>
        <v/>
      </c>
      <c r="CO44" s="76" t="str">
        <f t="shared" si="48"/>
        <v/>
      </c>
      <c r="CP44" s="118" t="str">
        <f t="shared" si="49"/>
        <v/>
      </c>
      <c r="CQ44" s="118" t="str">
        <f t="shared" si="50"/>
        <v/>
      </c>
      <c r="CR44" s="118" t="str">
        <f t="shared" si="51"/>
        <v/>
      </c>
      <c r="CS44" s="118" t="str">
        <f t="shared" si="144"/>
        <v/>
      </c>
      <c r="CT44" s="77">
        <v>28</v>
      </c>
      <c r="CU44" s="78"/>
      <c r="CV44" s="78"/>
      <c r="CW44" s="80" t="str">
        <f t="shared" si="52"/>
        <v/>
      </c>
      <c r="CX44" s="80" t="str">
        <f t="shared" si="53"/>
        <v/>
      </c>
      <c r="CY44" s="76" t="str">
        <f t="shared" si="54"/>
        <v/>
      </c>
      <c r="CZ44" s="76" t="str">
        <f t="shared" si="55"/>
        <v/>
      </c>
      <c r="DA44" s="118" t="str">
        <f t="shared" si="56"/>
        <v/>
      </c>
      <c r="DB44" s="118" t="str">
        <f t="shared" si="57"/>
        <v/>
      </c>
      <c r="DC44" s="118" t="str">
        <f t="shared" si="58"/>
        <v/>
      </c>
      <c r="DD44" s="118" t="str">
        <f t="shared" si="59"/>
        <v/>
      </c>
      <c r="DE44" s="77">
        <v>28</v>
      </c>
      <c r="DF44" s="79"/>
      <c r="DH44" s="115" t="str">
        <f t="shared" si="145"/>
        <v/>
      </c>
      <c r="DI44" s="115" t="str">
        <f t="shared" si="146"/>
        <v/>
      </c>
      <c r="DJ44" s="121" t="str">
        <f t="shared" si="147"/>
        <v/>
      </c>
      <c r="DK44" s="121" t="str">
        <f t="shared" si="148"/>
        <v/>
      </c>
      <c r="DL44" s="117" t="str">
        <f t="shared" si="149"/>
        <v/>
      </c>
      <c r="DM44" s="117" t="str">
        <f t="shared" si="150"/>
        <v/>
      </c>
      <c r="DN44" s="117" t="str">
        <f t="shared" si="151"/>
        <v/>
      </c>
      <c r="DO44" s="117" t="str">
        <f t="shared" si="152"/>
        <v/>
      </c>
      <c r="DP44" s="77">
        <v>28</v>
      </c>
      <c r="DQ44" s="78"/>
      <c r="DR44" s="78"/>
      <c r="DS44" s="115" t="str">
        <f t="shared" si="60"/>
        <v/>
      </c>
      <c r="DT44" s="115" t="str">
        <f t="shared" si="61"/>
        <v/>
      </c>
      <c r="DU44" s="115" t="str">
        <f t="shared" si="62"/>
        <v/>
      </c>
      <c r="DV44" s="115" t="str">
        <f t="shared" si="63"/>
        <v/>
      </c>
      <c r="DW44" s="117" t="str">
        <f t="shared" si="64"/>
        <v/>
      </c>
      <c r="DX44" s="117" t="str">
        <f t="shared" si="158"/>
        <v/>
      </c>
      <c r="DY44" s="117" t="str">
        <f t="shared" si="158"/>
        <v/>
      </c>
      <c r="DZ44" s="117" t="str">
        <f t="shared" si="66"/>
        <v/>
      </c>
      <c r="EA44" s="77">
        <v>28</v>
      </c>
      <c r="EB44" s="79"/>
      <c r="EC44" s="81"/>
      <c r="ED44" s="80" t="str">
        <f t="shared" si="67"/>
        <v/>
      </c>
      <c r="EE44" s="80" t="str">
        <f t="shared" si="68"/>
        <v/>
      </c>
      <c r="EF44" s="80" t="str">
        <f t="shared" si="69"/>
        <v/>
      </c>
      <c r="EG44" s="82" t="str">
        <f t="shared" si="70"/>
        <v/>
      </c>
      <c r="EH44" s="118" t="str">
        <f t="shared" si="71"/>
        <v/>
      </c>
      <c r="EI44" s="118" t="str">
        <f t="shared" si="72"/>
        <v/>
      </c>
      <c r="EJ44" s="118" t="str">
        <f t="shared" si="73"/>
        <v/>
      </c>
      <c r="EK44" s="118" t="str">
        <f t="shared" si="74"/>
        <v/>
      </c>
      <c r="EL44" s="82">
        <v>28</v>
      </c>
      <c r="EM44" s="78"/>
      <c r="EN44" s="78"/>
      <c r="EO44" s="80" t="str">
        <f t="shared" si="75"/>
        <v/>
      </c>
      <c r="EP44" s="80" t="str">
        <f t="shared" si="76"/>
        <v/>
      </c>
      <c r="EQ44" s="80" t="str">
        <f t="shared" si="77"/>
        <v/>
      </c>
      <c r="ER44" s="80" t="str">
        <f t="shared" si="78"/>
        <v/>
      </c>
      <c r="ES44" s="80" t="str">
        <f t="shared" si="79"/>
        <v/>
      </c>
      <c r="ET44" s="80" t="str">
        <f t="shared" si="80"/>
        <v/>
      </c>
      <c r="EU44" s="80" t="str">
        <f t="shared" si="81"/>
        <v/>
      </c>
      <c r="EV44" s="80" t="str">
        <f t="shared" si="82"/>
        <v/>
      </c>
      <c r="EW44" s="77">
        <v>28</v>
      </c>
      <c r="EX44" s="78"/>
      <c r="EY44" s="81"/>
      <c r="EZ44" s="80" t="str">
        <f t="shared" si="83"/>
        <v/>
      </c>
      <c r="FA44" s="80" t="str">
        <f t="shared" si="84"/>
        <v/>
      </c>
      <c r="FB44" s="76" t="str">
        <f t="shared" si="85"/>
        <v/>
      </c>
      <c r="FC44" s="76" t="str">
        <f t="shared" si="86"/>
        <v/>
      </c>
      <c r="FD44" s="118" t="str">
        <f t="shared" si="87"/>
        <v/>
      </c>
      <c r="FE44" s="118" t="str">
        <f t="shared" si="88"/>
        <v/>
      </c>
      <c r="FF44" s="118" t="str">
        <f t="shared" si="89"/>
        <v/>
      </c>
      <c r="FG44" s="118" t="str">
        <f t="shared" si="90"/>
        <v/>
      </c>
      <c r="FH44" s="82">
        <v>28</v>
      </c>
      <c r="FI44" s="78"/>
      <c r="FJ44" s="78"/>
      <c r="FK44" s="80" t="str">
        <f t="shared" si="91"/>
        <v/>
      </c>
      <c r="FL44" s="80" t="str">
        <f t="shared" si="92"/>
        <v/>
      </c>
      <c r="FM44" s="76" t="str">
        <f t="shared" si="93"/>
        <v/>
      </c>
      <c r="FN44" s="76" t="str">
        <f t="shared" si="94"/>
        <v/>
      </c>
      <c r="FO44" s="118" t="str">
        <f t="shared" si="95"/>
        <v/>
      </c>
      <c r="FP44" s="118" t="str">
        <f t="shared" si="96"/>
        <v/>
      </c>
      <c r="FQ44" s="118" t="str">
        <f t="shared" si="97"/>
        <v/>
      </c>
      <c r="FR44" s="118" t="str">
        <f t="shared" si="98"/>
        <v/>
      </c>
      <c r="FS44" s="77">
        <v>28</v>
      </c>
      <c r="FT44" s="78"/>
      <c r="FU44" s="81"/>
      <c r="FV44" s="80" t="str">
        <f t="shared" si="99"/>
        <v/>
      </c>
      <c r="FW44" s="80" t="str">
        <f t="shared" si="100"/>
        <v/>
      </c>
      <c r="FX44" s="80" t="str">
        <f t="shared" si="101"/>
        <v/>
      </c>
      <c r="FY44" s="80" t="str">
        <f t="shared" si="102"/>
        <v/>
      </c>
      <c r="FZ44" s="80" t="str">
        <f t="shared" si="103"/>
        <v/>
      </c>
      <c r="GA44" s="80" t="str">
        <f t="shared" si="104"/>
        <v/>
      </c>
      <c r="GB44" s="80" t="str">
        <f t="shared" si="105"/>
        <v/>
      </c>
      <c r="GC44" s="80" t="str">
        <f t="shared" si="106"/>
        <v/>
      </c>
      <c r="GD44" s="82">
        <v>28</v>
      </c>
      <c r="GE44" s="78"/>
      <c r="GF44" s="78"/>
      <c r="GG44" s="80" t="str">
        <f t="shared" si="107"/>
        <v/>
      </c>
      <c r="GH44" s="80" t="str">
        <f t="shared" si="108"/>
        <v/>
      </c>
      <c r="GI44" s="80" t="str">
        <f t="shared" si="109"/>
        <v/>
      </c>
      <c r="GJ44" s="80" t="str">
        <f t="shared" si="110"/>
        <v/>
      </c>
      <c r="GK44" s="80" t="str">
        <f t="shared" si="111"/>
        <v/>
      </c>
      <c r="GL44" s="80" t="str">
        <f t="shared" si="112"/>
        <v/>
      </c>
      <c r="GM44" s="80" t="str">
        <f t="shared" si="113"/>
        <v/>
      </c>
      <c r="GN44" s="80" t="str">
        <f t="shared" si="114"/>
        <v/>
      </c>
      <c r="GO44" s="77">
        <v>28</v>
      </c>
      <c r="GP44" s="78"/>
      <c r="GQ44" s="81"/>
      <c r="GR44" s="80" t="str">
        <f t="shared" si="115"/>
        <v/>
      </c>
      <c r="GS44" s="80" t="str">
        <f t="shared" si="116"/>
        <v/>
      </c>
      <c r="GT44" s="80" t="str">
        <f t="shared" si="117"/>
        <v/>
      </c>
      <c r="GU44" s="80" t="str">
        <f t="shared" si="118"/>
        <v/>
      </c>
      <c r="GV44" s="80" t="str">
        <f t="shared" si="119"/>
        <v/>
      </c>
      <c r="GW44" s="80" t="str">
        <f t="shared" si="120"/>
        <v/>
      </c>
      <c r="GX44" s="80" t="str">
        <f t="shared" si="121"/>
        <v/>
      </c>
      <c r="GY44" s="80" t="str">
        <f t="shared" si="122"/>
        <v/>
      </c>
      <c r="GZ44" s="82">
        <v>28</v>
      </c>
      <c r="HA44" s="78"/>
      <c r="HB44" s="78"/>
      <c r="HC44" s="80" t="str">
        <f t="shared" si="123"/>
        <v/>
      </c>
      <c r="HD44" s="80" t="str">
        <f t="shared" si="124"/>
        <v/>
      </c>
      <c r="HE44" s="80" t="str">
        <f t="shared" si="125"/>
        <v/>
      </c>
      <c r="HF44" s="80" t="str">
        <f t="shared" si="126"/>
        <v/>
      </c>
      <c r="HG44" s="80" t="str">
        <f t="shared" si="127"/>
        <v/>
      </c>
      <c r="HH44" s="80" t="str">
        <f t="shared" si="128"/>
        <v/>
      </c>
      <c r="HI44" s="80" t="str">
        <f t="shared" si="129"/>
        <v/>
      </c>
      <c r="HJ44" s="80" t="str">
        <f t="shared" si="130"/>
        <v/>
      </c>
      <c r="HK44" s="77">
        <v>28</v>
      </c>
      <c r="HL44" s="78"/>
      <c r="HM44" s="78"/>
      <c r="HN44" s="78"/>
      <c r="HO44" s="78"/>
      <c r="HP44" s="78"/>
      <c r="HQ44" s="78"/>
      <c r="HR44" s="78"/>
      <c r="HS44" s="78"/>
      <c r="HT44" s="78"/>
      <c r="HU44" s="78"/>
      <c r="HV44" s="78"/>
      <c r="HW44" s="78"/>
      <c r="HX44" s="90"/>
      <c r="HY44" s="91" t="str">
        <f>IFERROR(IF(AND(#REF!="FEM",#REF!=1,#REF!="infantis"),#REF!,""),"")</f>
        <v/>
      </c>
      <c r="HZ44" s="75" t="e">
        <f>IF($HY44=#REF!,#REF!,"")</f>
        <v>#REF!</v>
      </c>
      <c r="IA44" s="75" t="e">
        <f>IF($HY44=#REF!,#REF!,"")</f>
        <v>#REF!</v>
      </c>
      <c r="IB44" s="75" t="e">
        <f>IF($IA44=#REF!,#REF!,"")</f>
        <v>#REF!</v>
      </c>
      <c r="IC44" s="91" t="str">
        <f>IFERROR(IF(AND($IA44="fem",#REF!=1,#REF!="infantis"),#REF!,""),"")</f>
        <v/>
      </c>
      <c r="ID44" s="91" t="str">
        <f>IFERROR(IF(AND($IA44="fem",#REF!=1,#REF!="infantis"),#REF!,""),"")</f>
        <v/>
      </c>
      <c r="IE44" s="91" t="str">
        <f>IFERROR(IF(AND($IA44="fem",#REF!=1,#REF!="infantis"),#REF!,""),"")</f>
        <v/>
      </c>
      <c r="IF44" s="75" t="e">
        <f>IF($IB44=#REF!,#REF!,"")</f>
        <v>#REF!</v>
      </c>
      <c r="IG44" s="55" t="str">
        <f>IFERROR(RANK(IF44,IF:IF,0)+ COUNTIF($IF$15:IF43,IF44),"")</f>
        <v/>
      </c>
      <c r="II44" s="91" t="str">
        <f>IFERROR(IF(AND(#REF!="mas",#REF!=1,#REF!="infantis"),#REF!,""),"")</f>
        <v/>
      </c>
      <c r="IJ44" s="75" t="e">
        <f>IF($II44=#REF!,#REF!,"")</f>
        <v>#REF!</v>
      </c>
      <c r="IK44" s="75" t="e">
        <f>IF($II44=#REF!,#REF!,"")</f>
        <v>#REF!</v>
      </c>
      <c r="IL44" s="91" t="str">
        <f>IFERROR(IF(AND($IK44="mas",#REF!=1),#REF!,""),"")</f>
        <v/>
      </c>
      <c r="IM44" s="91" t="str">
        <f>IFERROR(IF(AND($IK44="mas",#REF!=1,#REF!="infantis"),#REF!,""),"")</f>
        <v/>
      </c>
      <c r="IN44" s="91" t="str">
        <f>IFERROR(IF(AND($IK44="mas",#REF!=1,#REF!="infantis"),#REF!,""),"")</f>
        <v/>
      </c>
      <c r="IO44" s="91" t="str">
        <f>IFERROR(IF(AND($IK44="mas",#REF!=1,#REF!="infantis"),#REF!,""),"")</f>
        <v/>
      </c>
      <c r="IP44" s="91" t="str">
        <f>IFERROR(IF(AND($IK44="mas",#REF!=1),#REF!,""),"")</f>
        <v/>
      </c>
      <c r="IQ44" s="55" t="str">
        <f>IFERROR(RANK(IP44,IP:IP,0)+ COUNTIF($IQ$11:IQ39,IP44),"")</f>
        <v/>
      </c>
      <c r="IS44" s="91" t="str">
        <f>IFERROR(IF(AND(#REF!="FEM",#REF!=2,#REF!="infantis"),#REF!,""),"")</f>
        <v/>
      </c>
      <c r="IT44" s="75" t="e">
        <f>IF(IS44=#REF!,#REF!,"")</f>
        <v>#REF!</v>
      </c>
      <c r="IU44" s="75" t="e">
        <f>IF(IS44=#REF!,#REF!,"")</f>
        <v>#REF!</v>
      </c>
      <c r="IV44" s="91" t="str">
        <f>IFERROR(IF(AND(IU44="fem",#REF!=2),#REF!,""),"")</f>
        <v/>
      </c>
      <c r="IW44" s="91" t="str">
        <f>IFERROR(IF(AND(IU44="fem",#REF!=2),#REF!,""),"")</f>
        <v/>
      </c>
      <c r="IX44" s="91" t="str">
        <f>IFERROR(IF(AND(IU44="fem",#REF!=2),#REF!,""),"")</f>
        <v/>
      </c>
      <c r="IY44" s="91" t="str">
        <f>IFERROR(IF(AND(IU44="fem",#REF!=2),#REF!,""),"")</f>
        <v/>
      </c>
      <c r="IZ44" s="91" t="str">
        <f>IFERROR(IF(AND(IU44="fem",#REF!=2),#REF!,""),"")</f>
        <v/>
      </c>
      <c r="JA44" s="77" t="str">
        <f>IFERROR(RANK(IZ44,IZ:IZ,0)+ COUNTIF($IZ$15:$IZ43,IZ44),"")</f>
        <v/>
      </c>
      <c r="JC44" s="91" t="str">
        <f>IFERROR(IF(AND(#REF!="mas",#REF!=2,#REF!="infantis"),#REF!,""),"")</f>
        <v/>
      </c>
      <c r="JD44" s="75" t="e">
        <f>IF(JC44=#REF!,#REF!,"")</f>
        <v>#REF!</v>
      </c>
      <c r="JE44" s="75" t="e">
        <f>IF(JC44=#REF!,#REF!,"")</f>
        <v>#REF!</v>
      </c>
      <c r="JF44" s="91" t="str">
        <f>IFERROR(IF(AND(JE44="mas",#REF!=2),#REF!,""),"")</f>
        <v/>
      </c>
      <c r="JG44" s="91" t="str">
        <f>IFERROR(IF(AND(JE44="mas",#REF!=2),#REF!,""),"")</f>
        <v/>
      </c>
      <c r="JH44" s="91" t="str">
        <f>IFERROR(IF(AND(JE44="mas",#REF!=2),#REF!,""),"")</f>
        <v/>
      </c>
      <c r="JI44" s="91" t="str">
        <f>IFERROR(IF(AND(JE44="mas",#REF!=2),#REF!,""),"")</f>
        <v/>
      </c>
      <c r="JJ44" s="91" t="str">
        <f>IFERROR(IF(AND(JE44="mas",#REF!=2),#REF!,""),"")</f>
        <v/>
      </c>
      <c r="JK44" s="77" t="str">
        <f>IFERROR(RANK(JJ44,JJ:JJ,0)+ COUNTIF($JJ$15:$JJ43,JJ44),"")</f>
        <v/>
      </c>
      <c r="JM44" s="53" t="str">
        <f>IFERROR(IF(AND(#REF!="fem",#REF!=3,#REF!="infantis"),#REF!,""),"")</f>
        <v/>
      </c>
      <c r="JN44" s="75" t="e">
        <f>IF($JM44=#REF!,#REF!,"")</f>
        <v>#REF!</v>
      </c>
      <c r="JO44" s="75" t="e">
        <f>IF($JM44=#REF!,#REF!,"")</f>
        <v>#REF!</v>
      </c>
      <c r="JP44" s="75" t="e">
        <f>IF($JO44=#REF!,#REF!,"")</f>
        <v>#REF!</v>
      </c>
      <c r="JQ44" s="75" t="e">
        <f>IF($JP44=#REF!,#REF!,"")</f>
        <v>#REF!</v>
      </c>
      <c r="JR44" s="75" t="e">
        <f>IF($JP44=#REF!,#REF!,"")</f>
        <v>#REF!</v>
      </c>
      <c r="JS44" s="75" t="e">
        <f>IF($JP44=#REF!,#REF!,"")</f>
        <v>#REF!</v>
      </c>
      <c r="JT44" s="75" t="e">
        <f>IF($JP44=#REF!,#REF!,"")</f>
        <v>#REF!</v>
      </c>
      <c r="JU44" s="55" t="str">
        <f>IFERROR(RANK(JT44,JT:JT,0)+ COUNTIF($JT$15:JT43,JT44),"")</f>
        <v/>
      </c>
      <c r="JW44" s="53" t="str">
        <f>IFERROR(IF(AND(#REF!="mas",#REF!=3,#REF!="infantis"),#REF!,""),"")</f>
        <v/>
      </c>
      <c r="JX44" s="54" t="e">
        <f>IF($JW44=#REF!,#REF!,"")</f>
        <v>#REF!</v>
      </c>
      <c r="JY44" s="54" t="e">
        <f>IF($JW44=#REF!,#REF!,"")</f>
        <v>#REF!</v>
      </c>
      <c r="JZ44" s="54" t="e">
        <f>IF($JY44=#REF!,#REF!,"")</f>
        <v>#REF!</v>
      </c>
      <c r="KA44" s="54" t="e">
        <f>IF($JZ44=#REF!,#REF!,"")</f>
        <v>#REF!</v>
      </c>
      <c r="KB44" s="54" t="e">
        <f>IF($JZ44=#REF!,#REF!,"")</f>
        <v>#REF!</v>
      </c>
      <c r="KC44" s="54" t="e">
        <f>IF($JZ44=#REF!,#REF!,"")</f>
        <v>#REF!</v>
      </c>
      <c r="KD44" s="54" t="e">
        <f>IF($JZ44=#REF!,#REF!,"")</f>
        <v>#REF!</v>
      </c>
      <c r="KE44" s="55" t="str">
        <f>IFERROR(RANK(KD44,KD:KD,0)+ COUNTIF($KD$15:KD43,KD44),"")</f>
        <v/>
      </c>
      <c r="KG44" s="91" t="str">
        <f>IFERROR(IF(AND(#REF!="fem",#REF!=1,#REF!="iniciados"),#REF!,""),"")</f>
        <v/>
      </c>
      <c r="KH44" s="75" t="e">
        <f>IF(KG44=#REF!,#REF!,"")</f>
        <v>#REF!</v>
      </c>
      <c r="KI44" s="75" t="e">
        <f>IF(KG44=#REF!,#REF!,"")</f>
        <v>#REF!</v>
      </c>
      <c r="KJ44" s="91" t="str">
        <f>IFERROR(IF(AND(KI44="fem",#REF!=1),#REF!,""),"")</f>
        <v/>
      </c>
      <c r="KK44" s="91" t="str">
        <f>IFERROR(IF(AND(KI44="fem",#REF!=1),#REF!,""),"")</f>
        <v/>
      </c>
      <c r="KL44" s="91" t="str">
        <f>IFERROR(IF(AND(KI44="fem",#REF!=1),#REF!,""),"")</f>
        <v/>
      </c>
      <c r="KM44" s="91" t="str">
        <f>IFERROR(IF(AND(KI44="fem",#REF!=1),#REF!,""),"")</f>
        <v/>
      </c>
      <c r="KN44" s="91" t="str">
        <f>IFERROR(IF(AND(KI44="fem",#REF!=1),#REF!,""),"")</f>
        <v/>
      </c>
      <c r="KO44" s="77" t="str">
        <f>IFERROR(RANK(KN44,KN:KN,0)+ COUNTIF($KN$15:KN43,KN44),"")</f>
        <v/>
      </c>
      <c r="KQ44" s="91" t="str">
        <f>IFERROR(IF(AND(#REF!="mas",#REF!=1,#REF!="iniciados"),#REF!,""),"")</f>
        <v/>
      </c>
      <c r="KR44" s="75" t="e">
        <f>IF(KQ44=#REF!,#REF!,"")</f>
        <v>#REF!</v>
      </c>
      <c r="KS44" s="75" t="e">
        <f>IF(KQ44=#REF!,#REF!,"")</f>
        <v>#REF!</v>
      </c>
      <c r="KT44" s="91" t="str">
        <f>IFERROR(IF(AND(KS44="mas",#REF!=1),#REF!,""),"")</f>
        <v/>
      </c>
      <c r="KU44" s="91" t="str">
        <f>IFERROR(IF(AND(KS44="mas",#REF!=1),#REF!,""),"")</f>
        <v/>
      </c>
      <c r="KV44" s="91" t="str">
        <f>IFERROR(IF(AND(KS44="mas",#REF!=1),#REF!,""),"")</f>
        <v/>
      </c>
      <c r="KW44" s="91" t="str">
        <f>IFERROR(IF(AND(KS44="mas",#REF!=1),#REF!,""),"")</f>
        <v/>
      </c>
      <c r="KX44" s="91" t="str">
        <f>IFERROR(IF(AND(KS44="mas",#REF!=1),#REF!,""),"")</f>
        <v/>
      </c>
      <c r="KY44" s="77" t="str">
        <f>IFERROR(RANK(KX44,KX:KX,0)+ COUNTIF($KX$15:KX43,KX44),"")</f>
        <v/>
      </c>
      <c r="LA44" s="91" t="str">
        <f>IFERROR(IF(AND(#REF!="fem",#REF!=2,#REF!="iniciados"),#REF!,""),"")</f>
        <v/>
      </c>
      <c r="LB44" s="75" t="e">
        <f>IF(LA44=#REF!,#REF!,"")</f>
        <v>#REF!</v>
      </c>
      <c r="LC44" s="75" t="e">
        <f>IF(LA44=#REF!,#REF!,"")</f>
        <v>#REF!</v>
      </c>
      <c r="LD44" s="91" t="str">
        <f>IFERROR(IF(AND(LC44="fem",#REF!=2),#REF!,""),"")</f>
        <v/>
      </c>
      <c r="LE44" s="91" t="str">
        <f>IFERROR(IF(AND(LC44="fem",#REF!=2),#REF!,""),"")</f>
        <v/>
      </c>
      <c r="LF44" s="91" t="str">
        <f>IFERROR(IF(AND(LC44="fem",#REF!=2),#REF!,""),"")</f>
        <v/>
      </c>
      <c r="LG44" s="91" t="str">
        <f>IFERROR(IF(AND(LC44="fem",#REF!=2),#REF!,""),"")</f>
        <v/>
      </c>
      <c r="LH44" s="91" t="str">
        <f>IFERROR(IF(AND(LC44="fem",#REF!=2),#REF!,""),"")</f>
        <v/>
      </c>
      <c r="LI44" s="77" t="str">
        <f>IFERROR(RANK(LH44,LH:LH,0)+ COUNTIF($KX$15:LH43,LH44),"")</f>
        <v/>
      </c>
      <c r="LK44" s="91" t="str">
        <f>IFERROR(IF(AND(#REF!="mas",#REF!=2,#REF!="iniciados"),#REF!,""),"")</f>
        <v/>
      </c>
      <c r="LL44" s="75" t="e">
        <f>IF(LK44=#REF!,#REF!,"")</f>
        <v>#REF!</v>
      </c>
      <c r="LM44" s="75" t="e">
        <f>IF(LK44=#REF!,#REF!,"")</f>
        <v>#REF!</v>
      </c>
      <c r="LN44" s="91" t="str">
        <f>IFERROR(IF(AND(LM44="mas",#REF!=2),#REF!,""),"")</f>
        <v/>
      </c>
      <c r="LO44" s="91" t="str">
        <f>IFERROR(IF(AND(LM44="mas",#REF!=2),#REF!,""),"")</f>
        <v/>
      </c>
      <c r="LP44" s="91" t="str">
        <f>IFERROR(IF(AND(LM44="mas",#REF!=2),#REF!,""),"")</f>
        <v/>
      </c>
      <c r="LQ44" s="91" t="str">
        <f>IFERROR(IF(AND(LM44="mas",#REF!=2),#REF!,""),"")</f>
        <v/>
      </c>
      <c r="LR44" s="91" t="str">
        <f>IFERROR(IF(AND(LM44="mas",#REF!=2),#REF!,""),"")</f>
        <v/>
      </c>
      <c r="LS44" s="77" t="str">
        <f>IFERROR(RANK(LR44,LR:LR,0)+ COUNTIF($LR$15:LR42,LR44),"")</f>
        <v/>
      </c>
      <c r="LU44" s="53" t="str">
        <f>IFERROR(IF(AND(#REF!="fem",#REF!=3,#REF!="iniciados"),#REF!,""),"")</f>
        <v/>
      </c>
      <c r="LV44" s="75" t="e">
        <f>IF(LU44=#REF!,#REF!,"")</f>
        <v>#REF!</v>
      </c>
      <c r="LW44" s="75" t="e">
        <f>IF(LU44=#REF!,#REF!,"")</f>
        <v>#REF!</v>
      </c>
      <c r="LX44" s="53" t="str">
        <f>IFERROR(IF(AND(LW44="fem",#REF!=3),#REF!,""),"")</f>
        <v/>
      </c>
      <c r="LY44" s="91" t="str">
        <f>IFERROR(IF(AND(LW44="fem",#REF!=3),#REF!,""),"")</f>
        <v/>
      </c>
      <c r="LZ44" s="91" t="str">
        <f>IFERROR(IF(AND(LW44="fem",#REF!=3),#REF!,""),"")</f>
        <v/>
      </c>
      <c r="MA44" s="91" t="str">
        <f>IFERROR(IF(AND(LW44="fem",#REF!=3),#REF!,""),"")</f>
        <v/>
      </c>
      <c r="MB44" s="91" t="str">
        <f>IFERROR(IF(AND(LW44="fem",#REF!=3),#REF!,""),"")</f>
        <v/>
      </c>
      <c r="MC44" s="55" t="str">
        <f>IFERROR(RANK(MB44,MB:MB,0)+ COUNTIF($MB$15:MB43,MB44),"")</f>
        <v/>
      </c>
      <c r="ME44" s="91" t="str">
        <f>IFERROR(IF(AND(#REF!="mas",#REF!=3,#REF!="iniciados"),#REF!,""),"")</f>
        <v/>
      </c>
      <c r="MF44" s="75" t="e">
        <f>IF(ME44=#REF!,#REF!,"")</f>
        <v>#REF!</v>
      </c>
      <c r="MG44" s="75" t="e">
        <f>IF(ME44=#REF!,#REF!,"")</f>
        <v>#REF!</v>
      </c>
      <c r="MH44" s="91" t="str">
        <f>IFERROR(IF(AND(MG44="mas",#REF!=3),#REF!,""),"")</f>
        <v/>
      </c>
      <c r="MI44" s="91" t="str">
        <f>IFERROR(IF(AND(MG44="mas",#REF!=3),#REF!,""),"")</f>
        <v/>
      </c>
      <c r="MJ44" s="91" t="str">
        <f>IFERROR(IF(AND(MG44="mas",#REF!=3),#REF!,""),"")</f>
        <v/>
      </c>
      <c r="MK44" s="91" t="str">
        <f>IFERROR(IF(AND(MG44="mas",#REF!=3),#REF!,""),"")</f>
        <v/>
      </c>
      <c r="ML44" s="91" t="str">
        <f>IFERROR(IF(AND(MG44="mas",#REF!=3),#REF!,""),"")</f>
        <v/>
      </c>
      <c r="MM44" s="55" t="str">
        <f>IFERROR(RANK(ML44,ML:ML,0)+ COUNTIF($ML$15:ML43,ML44),"")</f>
        <v/>
      </c>
      <c r="MO44" s="91" t="str">
        <f>IFERROR(IF(AND(#REF!="fem",#REF!=3,#REF!="juvenis"),#REF!,""),"")</f>
        <v/>
      </c>
      <c r="MP44" s="75" t="e">
        <f>IF(MO44=#REF!,#REF!,"")</f>
        <v>#REF!</v>
      </c>
      <c r="MQ44" s="75" t="e">
        <f>IF(MO44=#REF!,#REF!,"")</f>
        <v>#REF!</v>
      </c>
      <c r="MR44" s="91" t="str">
        <f>IFERROR(IF(AND(MQ44="fem",#REF!=3),#REF!,""),"")</f>
        <v/>
      </c>
      <c r="MS44" s="91" t="str">
        <f>IFERROR(IF(AND(MQ44="fem",#REF!=3),#REF!,""),"")</f>
        <v/>
      </c>
      <c r="MT44" s="91" t="str">
        <f>IFERROR(IF(AND(MQ44="fem",#REF!=3),#REF!,""),"")</f>
        <v/>
      </c>
      <c r="MU44" s="91" t="str">
        <f>IFERROR(IF(AND(MQ44="fem",#REF!=3),#REF!,""),"")</f>
        <v/>
      </c>
      <c r="MV44" s="91" t="str">
        <f>IFERROR(IF(AND(MQ44="fem",#REF!=3),#REF!,""),"")</f>
        <v/>
      </c>
      <c r="MW44" s="55" t="str">
        <f>IFERROR(RANK(MV44,MV:MV,0)+ COUNTIF($MV$15:MV43,MV44),"")</f>
        <v/>
      </c>
      <c r="MY44" s="91" t="str">
        <f>IFERROR(IF(AND(#REF!="mas",#REF!=3,#REF!="juvenis"),#REF!,""),"")</f>
        <v/>
      </c>
      <c r="MZ44" s="75" t="e">
        <f>IF(MY44=#REF!,#REF!,"")</f>
        <v>#REF!</v>
      </c>
      <c r="NA44" s="75" t="e">
        <f>IF(MY44=#REF!,#REF!,"")</f>
        <v>#REF!</v>
      </c>
      <c r="NB44" s="91" t="str">
        <f>IFERROR(IF(AND(NA44="mas",#REF!=3),#REF!,""),"")</f>
        <v/>
      </c>
      <c r="NC44" s="91" t="str">
        <f>IFERROR(IF(AND(NA44="mas",#REF!=3),#REF!,""),"")</f>
        <v/>
      </c>
      <c r="ND44" s="91" t="str">
        <f>IFERROR(IF(AND(NA44="mas",#REF!=3),#REF!,""),"")</f>
        <v/>
      </c>
      <c r="NE44" s="91" t="str">
        <f>IFERROR(IF(AND(NA44="mas",#REF!=3),#REF!,""),"")</f>
        <v/>
      </c>
      <c r="NF44" s="91" t="str">
        <f>IFERROR(IF(AND(NA44="mas",#REF!=3),#REF!,""),"")</f>
        <v/>
      </c>
      <c r="NG44" s="55" t="str">
        <f>IFERROR(RANK(NF44,NF:NF,0)+ COUNTIF($NF$15:NF43,NF44),"")</f>
        <v/>
      </c>
      <c r="NI44" s="91" t="str">
        <f>IFERROR(IF(AND(#REF!="fem",#REF!=2,#REF!="juvenis"),#REF!,""),"")</f>
        <v/>
      </c>
      <c r="NJ44" s="75" t="e">
        <f>IF(NI44=#REF!,#REF!,"")</f>
        <v>#REF!</v>
      </c>
      <c r="NK44" s="75" t="e">
        <f>IF(NI44=#REF!,#REF!,"")</f>
        <v>#REF!</v>
      </c>
      <c r="NL44" s="91" t="str">
        <f>IFERROR(IF(AND(NK44="fem",#REF!=2),#REF!,""),"")</f>
        <v/>
      </c>
      <c r="NM44" s="91" t="str">
        <f>IFERROR(IF(AND(NK44="fem",#REF!=2),#REF!,""),"")</f>
        <v/>
      </c>
      <c r="NN44" s="91" t="str">
        <f>IFERROR(IF(AND(NK44="fem",#REF!=2),#REF!,""),"")</f>
        <v/>
      </c>
      <c r="NO44" s="91" t="str">
        <f>IFERROR(IF(AND(NK44="fem",#REF!=2),#REF!,""),"")</f>
        <v/>
      </c>
      <c r="NP44" s="91" t="str">
        <f>IFERROR(IF(AND(NK44="fem",#REF!=2),#REF!,""),"")</f>
        <v/>
      </c>
      <c r="NQ44" s="77" t="str">
        <f>IFERROR(RANK(NP44,NP:NP,0)+ COUNTIF($NP$15:NP43,NP44),"")</f>
        <v/>
      </c>
      <c r="NS44" s="91" t="str">
        <f>IFERROR(IF(AND(#REF!="mas",#REF!=2,#REF!="juvenis"),#REF!,""),"")</f>
        <v/>
      </c>
      <c r="NT44" s="75" t="e">
        <f>IF(NS44=#REF!,#REF!,"")</f>
        <v>#REF!</v>
      </c>
      <c r="NU44" s="75" t="e">
        <f>IF(NS44=#REF!,#REF!,"")</f>
        <v>#REF!</v>
      </c>
      <c r="NV44" s="91" t="str">
        <f>IFERROR(IF(AND(NU44="mas",#REF!=2),#REF!,""),"")</f>
        <v/>
      </c>
      <c r="NW44" s="91" t="str">
        <f>IFERROR(IF(AND(NU44="mas",#REF!=2),#REF!,""),"")</f>
        <v/>
      </c>
      <c r="NX44" s="91" t="str">
        <f>IFERROR(IF(AND(NU44="mas",#REF!=2),#REF!,""),"")</f>
        <v/>
      </c>
      <c r="NY44" s="91" t="str">
        <f>IFERROR(IF(AND(NU44="mas",#REF!=2),#REF!,""),"")</f>
        <v/>
      </c>
      <c r="NZ44" s="91" t="str">
        <f>IFERROR(IF(AND(NU44="mas",#REF!=2),#REF!,""),"")</f>
        <v/>
      </c>
      <c r="OA44" s="55" t="str">
        <f>IFERROR(RANK(NZ44,NZ:NZ,0)+ COUNTIF($NZ$15:NZ43,NZ44),"")</f>
        <v/>
      </c>
      <c r="OC44" s="91" t="str">
        <f>IFERROR(IF(AND(#REF!="fem",#REF!=2,#REF!="juniores"),#REF!,""),"")</f>
        <v/>
      </c>
      <c r="OD44" s="75" t="e">
        <f>IF(OC44=#REF!,#REF!,"")</f>
        <v>#REF!</v>
      </c>
      <c r="OE44" s="75" t="e">
        <f>IF(OC44=#REF!,#REF!,"")</f>
        <v>#REF!</v>
      </c>
      <c r="OF44" s="91" t="str">
        <f>IFERROR(IF(AND(OE44="fem",#REF!=2),#REF!,""),"")</f>
        <v/>
      </c>
      <c r="OG44" s="91" t="str">
        <f>IFERROR(IF(AND(OE44="fem",#REF!=2),#REF!,""),"")</f>
        <v/>
      </c>
      <c r="OH44" s="91" t="str">
        <f>IFERROR(IF(AND(OE44="fem",#REF!=2),#REF!,""),"")</f>
        <v/>
      </c>
      <c r="OI44" s="91" t="str">
        <f>IFERROR(IF(AND(OE44="fem",#REF!=2),#REF!,""),"")</f>
        <v/>
      </c>
      <c r="OJ44" s="91" t="str">
        <f>IFERROR(IF(AND(OE44="fem",#REF!=2),#REF!,""),"")</f>
        <v/>
      </c>
      <c r="OK44" s="77" t="str">
        <f>IFERROR(RANK(OJ44,OJ:OJ,0)+ COUNTIF($NZ$15:OJ42,OJ44),"")</f>
        <v/>
      </c>
      <c r="OM44" s="91" t="str">
        <f>IFERROR(IF(AND(#REF!="mas",#REF!=2,#REF!="juniores"),#REF!,""),"")</f>
        <v/>
      </c>
      <c r="ON44" s="75" t="e">
        <f>IF(OM44=#REF!,#REF!,"")</f>
        <v>#REF!</v>
      </c>
      <c r="OO44" s="75" t="e">
        <f>IF(OM44=#REF!,#REF!,"")</f>
        <v>#REF!</v>
      </c>
      <c r="OP44" s="91" t="str">
        <f>IFERROR(IF(AND(OO44="mas",#REF!=2),#REF!,""),"")</f>
        <v/>
      </c>
      <c r="OQ44" s="91" t="str">
        <f>IFERROR(IF(AND(OO44="mas",#REF!=2),#REF!,""),"")</f>
        <v/>
      </c>
      <c r="OR44" s="91" t="str">
        <f>IFERROR(IF(AND(OO44="mas",#REF!=2),#REF!,""),"")</f>
        <v/>
      </c>
      <c r="OS44" s="91" t="str">
        <f>IFERROR(IF(AND(OO44="mas",#REF!=2),#REF!,""),"")</f>
        <v/>
      </c>
      <c r="OT44" s="91" t="str">
        <f>IFERROR(IF(AND(OO44="mas",#REF!=2),#REF!,""),"")</f>
        <v/>
      </c>
      <c r="OU44" s="77" t="str">
        <f>IFERROR(RANK(OT44,OT:OT,0)+ COUNTIF($NZ$15:OT42,OT44),"")</f>
        <v/>
      </c>
      <c r="OW44" s="91" t="str">
        <f>IFERROR(IF(AND(#REF!="fem",#REF!=3,#REF!="juniores"),#REF!,""),"")</f>
        <v/>
      </c>
      <c r="OX44" s="75" t="e">
        <f>IF(OW44=#REF!,#REF!,"")</f>
        <v>#REF!</v>
      </c>
      <c r="OY44" s="75" t="e">
        <f>IF(OW44=#REF!,#REF!,"")</f>
        <v>#REF!</v>
      </c>
      <c r="OZ44" s="91" t="str">
        <f>IFERROR(IF(AND(OY44="fem",#REF!=3),#REF!,""),"")</f>
        <v/>
      </c>
      <c r="PA44" s="91" t="str">
        <f>IFERROR(IF(AND(OY44="fem",#REF!=3),#REF!,""),"")</f>
        <v/>
      </c>
      <c r="PB44" s="91" t="str">
        <f>IFERROR(IF(AND(OY44="fem",#REF!=3),#REF!,""),"")</f>
        <v/>
      </c>
      <c r="PC44" s="91" t="str">
        <f>IFERROR(IF(AND(OY44="fem",#REF!=3),#REF!,""),"")</f>
        <v/>
      </c>
      <c r="PD44" s="91" t="str">
        <f>IFERROR(IF(AND(OY44="fem",#REF!=3),#REF!,""),"")</f>
        <v/>
      </c>
      <c r="PE44" s="77" t="str">
        <f>IFERROR(RANK(PD44,PD:PD,0)+ COUNTIF($NZ$15:PD42,PD44),"")</f>
        <v/>
      </c>
      <c r="PG44" s="91" t="str">
        <f>IFERROR(IF(AND(#REF!="mas",#REF!=3,#REF!="juniores"),#REF!,""),"")</f>
        <v/>
      </c>
      <c r="PH44" s="75" t="e">
        <f>IF(PG44=#REF!,#REF!,"")</f>
        <v>#REF!</v>
      </c>
      <c r="PI44" s="75" t="e">
        <f>IF(PG44=#REF!,#REF!,"")</f>
        <v>#REF!</v>
      </c>
      <c r="PJ44" s="91" t="str">
        <f>IFERROR(IF(AND(PI44="mas",#REF!=3),#REF!,""),"")</f>
        <v/>
      </c>
      <c r="PK44" s="91" t="str">
        <f>IFERROR(IF(AND(PI44="mas",#REF!=3),#REF!,""),"")</f>
        <v/>
      </c>
      <c r="PL44" s="91" t="str">
        <f>IFERROR(IF(AND(PI44="mas",#REF!=3),#REF!,""),"")</f>
        <v/>
      </c>
      <c r="PM44" s="91" t="str">
        <f>IFERROR(IF(AND(PI44="mas",#REF!=3),#REF!,""),"")</f>
        <v/>
      </c>
      <c r="PN44" s="91" t="str">
        <f>IFERROR(IF(AND(PI44="mas",#REF!=3),#REF!,""),"")</f>
        <v/>
      </c>
      <c r="PO44" s="77" t="str">
        <f>IFERROR(RANK(PN44,PN:PN,0)+ COUNTIF($NZ$15:PN42,PN44),"")</f>
        <v/>
      </c>
    </row>
    <row r="45" spans="2:431" s="73" customFormat="1" ht="18.75" customHeight="1" x14ac:dyDescent="0.3">
      <c r="B45" s="74" t="str">
        <f t="shared" si="0"/>
        <v/>
      </c>
      <c r="C45" s="74" t="str">
        <f t="shared" si="1"/>
        <v/>
      </c>
      <c r="D45" s="75" t="str">
        <f t="shared" si="2"/>
        <v/>
      </c>
      <c r="E45" s="76" t="str">
        <f t="shared" si="3"/>
        <v/>
      </c>
      <c r="F45" s="118" t="str">
        <f t="shared" si="4"/>
        <v/>
      </c>
      <c r="G45" s="118" t="str">
        <f t="shared" si="5"/>
        <v/>
      </c>
      <c r="H45" s="118" t="str">
        <f t="shared" si="6"/>
        <v/>
      </c>
      <c r="I45" s="119" t="str">
        <f t="shared" si="7"/>
        <v/>
      </c>
      <c r="J45" s="77">
        <v>29</v>
      </c>
      <c r="K45" s="78"/>
      <c r="L45" s="78"/>
      <c r="M45" s="74" t="str">
        <f t="shared" si="131"/>
        <v/>
      </c>
      <c r="N45" s="74" t="str">
        <f t="shared" si="8"/>
        <v/>
      </c>
      <c r="O45" s="75" t="str">
        <f t="shared" si="9"/>
        <v/>
      </c>
      <c r="P45" s="75" t="str">
        <f t="shared" si="10"/>
        <v/>
      </c>
      <c r="Q45" s="75" t="str">
        <f t="shared" si="155"/>
        <v/>
      </c>
      <c r="R45" s="75" t="str">
        <f t="shared" si="156"/>
        <v/>
      </c>
      <c r="S45" s="75" t="str">
        <f>IFERROR(INDEX(#REF!,MATCH($U45,$IQ$17:$IQ$72,0)),"")</f>
        <v/>
      </c>
      <c r="T45" s="75" t="str">
        <f t="shared" si="11"/>
        <v/>
      </c>
      <c r="U45" s="77">
        <v>29</v>
      </c>
      <c r="V45" s="79"/>
      <c r="X45" s="80" t="str">
        <f t="shared" si="12"/>
        <v/>
      </c>
      <c r="Y45" s="80" t="str">
        <f t="shared" si="13"/>
        <v/>
      </c>
      <c r="Z45" s="76" t="str">
        <f t="shared" si="14"/>
        <v/>
      </c>
      <c r="AA45" s="76" t="str">
        <f t="shared" si="15"/>
        <v/>
      </c>
      <c r="AB45" s="118" t="str">
        <f t="shared" si="16"/>
        <v/>
      </c>
      <c r="AC45" s="118" t="str">
        <f t="shared" si="17"/>
        <v/>
      </c>
      <c r="AD45" s="118" t="str">
        <f t="shared" si="18"/>
        <v/>
      </c>
      <c r="AE45" s="118" t="str">
        <f t="shared" si="19"/>
        <v/>
      </c>
      <c r="AF45" s="77">
        <v>29</v>
      </c>
      <c r="AG45" s="78"/>
      <c r="AH45" s="78"/>
      <c r="AI45" s="80" t="str">
        <f t="shared" si="20"/>
        <v/>
      </c>
      <c r="AJ45" s="80" t="str">
        <f t="shared" si="21"/>
        <v/>
      </c>
      <c r="AK45" s="80" t="str">
        <f t="shared" si="22"/>
        <v/>
      </c>
      <c r="AL45" s="80" t="str">
        <f t="shared" si="23"/>
        <v/>
      </c>
      <c r="AM45" s="80" t="str">
        <f t="shared" si="24"/>
        <v/>
      </c>
      <c r="AN45" s="80" t="str">
        <f t="shared" si="25"/>
        <v/>
      </c>
      <c r="AO45" s="80" t="str">
        <f t="shared" si="154"/>
        <v/>
      </c>
      <c r="AP45" s="80" t="str">
        <f t="shared" si="153"/>
        <v/>
      </c>
      <c r="AQ45" s="77">
        <v>29</v>
      </c>
      <c r="AR45" s="79"/>
      <c r="AT45" s="146" t="str">
        <f t="shared" si="132"/>
        <v/>
      </c>
      <c r="AU45" s="146" t="str">
        <f t="shared" si="133"/>
        <v/>
      </c>
      <c r="AV45" s="146" t="str">
        <f t="shared" si="134"/>
        <v/>
      </c>
      <c r="AW45" s="147" t="str">
        <f t="shared" si="135"/>
        <v/>
      </c>
      <c r="AX45" s="147" t="str">
        <f t="shared" si="136"/>
        <v/>
      </c>
      <c r="AY45" s="147" t="str">
        <f t="shared" si="137"/>
        <v/>
      </c>
      <c r="AZ45" s="147" t="str">
        <f t="shared" si="138"/>
        <v/>
      </c>
      <c r="BA45" s="147" t="str">
        <f t="shared" si="139"/>
        <v/>
      </c>
      <c r="BB45" s="149">
        <v>29</v>
      </c>
      <c r="BC45" s="78"/>
      <c r="BD45" s="78"/>
      <c r="BE45" s="80" t="str">
        <f t="shared" si="140"/>
        <v/>
      </c>
      <c r="BF45" s="80" t="str">
        <f t="shared" si="26"/>
        <v/>
      </c>
      <c r="BG45" s="80" t="str">
        <f t="shared" si="27"/>
        <v/>
      </c>
      <c r="BH45" s="80" t="str">
        <f t="shared" si="28"/>
        <v/>
      </c>
      <c r="BI45" s="80" t="str">
        <f t="shared" si="29"/>
        <v/>
      </c>
      <c r="BJ45" s="80" t="str">
        <f t="shared" si="30"/>
        <v/>
      </c>
      <c r="BK45" s="80" t="str">
        <f t="shared" si="31"/>
        <v/>
      </c>
      <c r="BL45" s="80" t="str">
        <f t="shared" si="32"/>
        <v/>
      </c>
      <c r="BM45" s="77">
        <v>29</v>
      </c>
      <c r="BN45" s="79"/>
      <c r="BP45" s="80" t="str">
        <f t="shared" si="33"/>
        <v/>
      </c>
      <c r="BQ45" s="80" t="str">
        <f t="shared" si="34"/>
        <v/>
      </c>
      <c r="BR45" s="76" t="str">
        <f t="shared" si="35"/>
        <v/>
      </c>
      <c r="BS45" s="76" t="str">
        <f t="shared" si="36"/>
        <v/>
      </c>
      <c r="BT45" s="118" t="str">
        <f t="shared" si="37"/>
        <v/>
      </c>
      <c r="BU45" s="118" t="str">
        <f t="shared" si="38"/>
        <v/>
      </c>
      <c r="BV45" s="118" t="str">
        <f t="shared" si="39"/>
        <v/>
      </c>
      <c r="BW45" s="118" t="str">
        <f t="shared" si="40"/>
        <v/>
      </c>
      <c r="BX45" s="77">
        <v>29</v>
      </c>
      <c r="BY45" s="78"/>
      <c r="BZ45" s="78"/>
      <c r="CA45" s="80" t="str">
        <f t="shared" si="41"/>
        <v/>
      </c>
      <c r="CB45" s="80" t="str">
        <f t="shared" si="157"/>
        <v/>
      </c>
      <c r="CC45" s="80" t="str">
        <f t="shared" si="157"/>
        <v/>
      </c>
      <c r="CD45" s="76" t="str">
        <f t="shared" si="43"/>
        <v/>
      </c>
      <c r="CE45" s="118" t="str">
        <f t="shared" si="44"/>
        <v/>
      </c>
      <c r="CF45" s="118" t="str">
        <f t="shared" si="141"/>
        <v/>
      </c>
      <c r="CG45" s="118" t="str">
        <f t="shared" si="142"/>
        <v/>
      </c>
      <c r="CH45" s="117" t="str">
        <f t="shared" si="143"/>
        <v/>
      </c>
      <c r="CI45" s="77">
        <v>29</v>
      </c>
      <c r="CJ45" s="79"/>
      <c r="CL45" s="80" t="str">
        <f t="shared" si="45"/>
        <v/>
      </c>
      <c r="CM45" s="80" t="str">
        <f t="shared" si="46"/>
        <v/>
      </c>
      <c r="CN45" s="76" t="str">
        <f t="shared" si="47"/>
        <v/>
      </c>
      <c r="CO45" s="76" t="str">
        <f t="shared" si="48"/>
        <v/>
      </c>
      <c r="CP45" s="118" t="str">
        <f t="shared" si="49"/>
        <v/>
      </c>
      <c r="CQ45" s="118" t="str">
        <f t="shared" si="50"/>
        <v/>
      </c>
      <c r="CR45" s="118" t="str">
        <f t="shared" si="51"/>
        <v/>
      </c>
      <c r="CS45" s="118" t="str">
        <f t="shared" si="144"/>
        <v/>
      </c>
      <c r="CT45" s="77">
        <v>29</v>
      </c>
      <c r="CU45" s="78"/>
      <c r="CV45" s="78"/>
      <c r="CW45" s="80" t="str">
        <f t="shared" si="52"/>
        <v/>
      </c>
      <c r="CX45" s="80" t="str">
        <f t="shared" si="53"/>
        <v/>
      </c>
      <c r="CY45" s="76" t="str">
        <f t="shared" si="54"/>
        <v/>
      </c>
      <c r="CZ45" s="76" t="str">
        <f t="shared" si="55"/>
        <v/>
      </c>
      <c r="DA45" s="118" t="str">
        <f t="shared" si="56"/>
        <v/>
      </c>
      <c r="DB45" s="118" t="str">
        <f t="shared" si="57"/>
        <v/>
      </c>
      <c r="DC45" s="118" t="str">
        <f t="shared" si="58"/>
        <v/>
      </c>
      <c r="DD45" s="118" t="str">
        <f t="shared" si="59"/>
        <v/>
      </c>
      <c r="DE45" s="77">
        <v>29</v>
      </c>
      <c r="DF45" s="79"/>
      <c r="DH45" s="115" t="str">
        <f t="shared" si="145"/>
        <v/>
      </c>
      <c r="DI45" s="115" t="str">
        <f t="shared" si="146"/>
        <v/>
      </c>
      <c r="DJ45" s="121" t="str">
        <f t="shared" si="147"/>
        <v/>
      </c>
      <c r="DK45" s="121" t="str">
        <f t="shared" si="148"/>
        <v/>
      </c>
      <c r="DL45" s="117" t="str">
        <f t="shared" si="149"/>
        <v/>
      </c>
      <c r="DM45" s="117" t="str">
        <f t="shared" si="150"/>
        <v/>
      </c>
      <c r="DN45" s="117" t="str">
        <f t="shared" si="151"/>
        <v/>
      </c>
      <c r="DO45" s="117" t="str">
        <f t="shared" si="152"/>
        <v/>
      </c>
      <c r="DP45" s="77">
        <v>29</v>
      </c>
      <c r="DQ45" s="78"/>
      <c r="DR45" s="78"/>
      <c r="DS45" s="115" t="str">
        <f t="shared" si="60"/>
        <v/>
      </c>
      <c r="DT45" s="115" t="str">
        <f t="shared" si="61"/>
        <v/>
      </c>
      <c r="DU45" s="115" t="str">
        <f t="shared" si="62"/>
        <v/>
      </c>
      <c r="DV45" s="115" t="str">
        <f t="shared" si="63"/>
        <v/>
      </c>
      <c r="DW45" s="117" t="str">
        <f t="shared" si="64"/>
        <v/>
      </c>
      <c r="DX45" s="117" t="str">
        <f t="shared" si="158"/>
        <v/>
      </c>
      <c r="DY45" s="117" t="str">
        <f t="shared" si="158"/>
        <v/>
      </c>
      <c r="DZ45" s="117" t="str">
        <f t="shared" si="66"/>
        <v/>
      </c>
      <c r="EA45" s="77">
        <v>29</v>
      </c>
      <c r="EB45" s="79"/>
      <c r="EC45" s="81"/>
      <c r="ED45" s="80" t="str">
        <f t="shared" si="67"/>
        <v/>
      </c>
      <c r="EE45" s="80" t="str">
        <f t="shared" si="68"/>
        <v/>
      </c>
      <c r="EF45" s="80" t="str">
        <f t="shared" si="69"/>
        <v/>
      </c>
      <c r="EG45" s="82" t="str">
        <f t="shared" si="70"/>
        <v/>
      </c>
      <c r="EH45" s="118" t="str">
        <f t="shared" si="71"/>
        <v/>
      </c>
      <c r="EI45" s="118" t="str">
        <f t="shared" si="72"/>
        <v/>
      </c>
      <c r="EJ45" s="118" t="str">
        <f t="shared" si="73"/>
        <v/>
      </c>
      <c r="EK45" s="118" t="str">
        <f t="shared" si="74"/>
        <v/>
      </c>
      <c r="EL45" s="82">
        <v>29</v>
      </c>
      <c r="EM45" s="78"/>
      <c r="EN45" s="78"/>
      <c r="EO45" s="80" t="str">
        <f t="shared" si="75"/>
        <v/>
      </c>
      <c r="EP45" s="80" t="str">
        <f t="shared" si="76"/>
        <v/>
      </c>
      <c r="EQ45" s="80" t="str">
        <f t="shared" si="77"/>
        <v/>
      </c>
      <c r="ER45" s="80" t="str">
        <f t="shared" si="78"/>
        <v/>
      </c>
      <c r="ES45" s="80" t="str">
        <f t="shared" si="79"/>
        <v/>
      </c>
      <c r="ET45" s="80" t="str">
        <f t="shared" si="80"/>
        <v/>
      </c>
      <c r="EU45" s="80" t="str">
        <f t="shared" si="81"/>
        <v/>
      </c>
      <c r="EV45" s="80" t="str">
        <f t="shared" si="82"/>
        <v/>
      </c>
      <c r="EW45" s="77">
        <v>29</v>
      </c>
      <c r="EX45" s="78"/>
      <c r="EY45" s="81"/>
      <c r="EZ45" s="80" t="str">
        <f t="shared" si="83"/>
        <v/>
      </c>
      <c r="FA45" s="80" t="str">
        <f t="shared" si="84"/>
        <v/>
      </c>
      <c r="FB45" s="76" t="str">
        <f t="shared" si="85"/>
        <v/>
      </c>
      <c r="FC45" s="76" t="str">
        <f t="shared" si="86"/>
        <v/>
      </c>
      <c r="FD45" s="118" t="str">
        <f t="shared" si="87"/>
        <v/>
      </c>
      <c r="FE45" s="118" t="str">
        <f t="shared" si="88"/>
        <v/>
      </c>
      <c r="FF45" s="118" t="str">
        <f t="shared" si="89"/>
        <v/>
      </c>
      <c r="FG45" s="118" t="str">
        <f t="shared" si="90"/>
        <v/>
      </c>
      <c r="FH45" s="82">
        <v>29</v>
      </c>
      <c r="FI45" s="78"/>
      <c r="FJ45" s="78"/>
      <c r="FK45" s="80" t="str">
        <f t="shared" si="91"/>
        <v/>
      </c>
      <c r="FL45" s="80" t="str">
        <f t="shared" si="92"/>
        <v/>
      </c>
      <c r="FM45" s="76" t="str">
        <f t="shared" si="93"/>
        <v/>
      </c>
      <c r="FN45" s="76" t="str">
        <f t="shared" si="94"/>
        <v/>
      </c>
      <c r="FO45" s="118" t="str">
        <f t="shared" si="95"/>
        <v/>
      </c>
      <c r="FP45" s="118" t="str">
        <f t="shared" si="96"/>
        <v/>
      </c>
      <c r="FQ45" s="118" t="str">
        <f t="shared" si="97"/>
        <v/>
      </c>
      <c r="FR45" s="118" t="str">
        <f t="shared" si="98"/>
        <v/>
      </c>
      <c r="FS45" s="77">
        <v>29</v>
      </c>
      <c r="FT45" s="78"/>
      <c r="FU45" s="81"/>
      <c r="FV45" s="80" t="str">
        <f t="shared" si="99"/>
        <v/>
      </c>
      <c r="FW45" s="80" t="str">
        <f t="shared" si="100"/>
        <v/>
      </c>
      <c r="FX45" s="80" t="str">
        <f t="shared" si="101"/>
        <v/>
      </c>
      <c r="FY45" s="80" t="str">
        <f t="shared" si="102"/>
        <v/>
      </c>
      <c r="FZ45" s="80" t="str">
        <f t="shared" si="103"/>
        <v/>
      </c>
      <c r="GA45" s="80" t="str">
        <f t="shared" si="104"/>
        <v/>
      </c>
      <c r="GB45" s="80" t="str">
        <f t="shared" si="105"/>
        <v/>
      </c>
      <c r="GC45" s="80" t="str">
        <f t="shared" si="106"/>
        <v/>
      </c>
      <c r="GD45" s="82">
        <v>29</v>
      </c>
      <c r="GE45" s="78"/>
      <c r="GF45" s="78"/>
      <c r="GG45" s="80" t="str">
        <f t="shared" si="107"/>
        <v/>
      </c>
      <c r="GH45" s="80" t="str">
        <f t="shared" si="108"/>
        <v/>
      </c>
      <c r="GI45" s="80" t="str">
        <f t="shared" si="109"/>
        <v/>
      </c>
      <c r="GJ45" s="80" t="str">
        <f t="shared" si="110"/>
        <v/>
      </c>
      <c r="GK45" s="80" t="str">
        <f t="shared" si="111"/>
        <v/>
      </c>
      <c r="GL45" s="80" t="str">
        <f t="shared" si="112"/>
        <v/>
      </c>
      <c r="GM45" s="80" t="str">
        <f t="shared" si="113"/>
        <v/>
      </c>
      <c r="GN45" s="80" t="str">
        <f t="shared" si="114"/>
        <v/>
      </c>
      <c r="GO45" s="77">
        <v>29</v>
      </c>
      <c r="GP45" s="78"/>
      <c r="GQ45" s="81"/>
      <c r="GR45" s="80" t="str">
        <f t="shared" si="115"/>
        <v/>
      </c>
      <c r="GS45" s="80" t="str">
        <f t="shared" si="116"/>
        <v/>
      </c>
      <c r="GT45" s="80" t="str">
        <f t="shared" si="117"/>
        <v/>
      </c>
      <c r="GU45" s="80" t="str">
        <f t="shared" si="118"/>
        <v/>
      </c>
      <c r="GV45" s="80" t="str">
        <f t="shared" si="119"/>
        <v/>
      </c>
      <c r="GW45" s="80" t="str">
        <f t="shared" si="120"/>
        <v/>
      </c>
      <c r="GX45" s="80" t="str">
        <f t="shared" si="121"/>
        <v/>
      </c>
      <c r="GY45" s="80" t="str">
        <f t="shared" si="122"/>
        <v/>
      </c>
      <c r="GZ45" s="82">
        <v>29</v>
      </c>
      <c r="HA45" s="78"/>
      <c r="HB45" s="78"/>
      <c r="HC45" s="80" t="str">
        <f t="shared" si="123"/>
        <v/>
      </c>
      <c r="HD45" s="80" t="str">
        <f t="shared" si="124"/>
        <v/>
      </c>
      <c r="HE45" s="80" t="str">
        <f t="shared" si="125"/>
        <v/>
      </c>
      <c r="HF45" s="80" t="str">
        <f t="shared" si="126"/>
        <v/>
      </c>
      <c r="HG45" s="80" t="str">
        <f t="shared" si="127"/>
        <v/>
      </c>
      <c r="HH45" s="80" t="str">
        <f t="shared" si="128"/>
        <v/>
      </c>
      <c r="HI45" s="80" t="str">
        <f t="shared" si="129"/>
        <v/>
      </c>
      <c r="HJ45" s="80" t="str">
        <f t="shared" si="130"/>
        <v/>
      </c>
      <c r="HK45" s="77">
        <v>29</v>
      </c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90"/>
      <c r="HY45" s="91" t="str">
        <f>IFERROR(IF(AND(#REF!="FEM",#REF!=1,#REF!="infantis"),#REF!,""),"")</f>
        <v/>
      </c>
      <c r="HZ45" s="75" t="e">
        <f>IF($HY45=#REF!,#REF!,"")</f>
        <v>#REF!</v>
      </c>
      <c r="IA45" s="75" t="e">
        <f>IF($HY45=#REF!,#REF!,"")</f>
        <v>#REF!</v>
      </c>
      <c r="IB45" s="75" t="e">
        <f>IF($IA45=#REF!,#REF!,"")</f>
        <v>#REF!</v>
      </c>
      <c r="IC45" s="91" t="str">
        <f>IFERROR(IF(AND($IA45="fem",#REF!=1,#REF!="infantis"),#REF!,""),"")</f>
        <v/>
      </c>
      <c r="ID45" s="91" t="str">
        <f>IFERROR(IF(AND($IA45="fem",#REF!=1,#REF!="infantis"),#REF!,""),"")</f>
        <v/>
      </c>
      <c r="IE45" s="91" t="str">
        <f>IFERROR(IF(AND($IA45="fem",#REF!=1,#REF!="infantis"),#REF!,""),"")</f>
        <v/>
      </c>
      <c r="IF45" s="75" t="e">
        <f>IF($IB45=#REF!,#REF!,"")</f>
        <v>#REF!</v>
      </c>
      <c r="IG45" s="55" t="str">
        <f>IFERROR(RANK(IF45,IF:IF,0)+ COUNTIF($IF$15:IF44,IF45),"")</f>
        <v/>
      </c>
      <c r="II45" s="91" t="str">
        <f>IFERROR(IF(AND(#REF!="mas",#REF!=1,#REF!="infantis"),#REF!,""),"")</f>
        <v/>
      </c>
      <c r="IJ45" s="75" t="e">
        <f>IF($II45=#REF!,#REF!,"")</f>
        <v>#REF!</v>
      </c>
      <c r="IK45" s="75" t="e">
        <f>IF($II45=#REF!,#REF!,"")</f>
        <v>#REF!</v>
      </c>
      <c r="IL45" s="91" t="str">
        <f>IFERROR(IF(AND($IK45="mas",#REF!=1),#REF!,""),"")</f>
        <v/>
      </c>
      <c r="IM45" s="91" t="str">
        <f>IFERROR(IF(AND($IK45="mas",#REF!=1,#REF!="infantis"),#REF!,""),"")</f>
        <v/>
      </c>
      <c r="IN45" s="91" t="str">
        <f>IFERROR(IF(AND($IK45="mas",#REF!=1,#REF!="infantis"),#REF!,""),"")</f>
        <v/>
      </c>
      <c r="IO45" s="91" t="str">
        <f>IFERROR(IF(AND($IK45="mas",#REF!=1,#REF!="infantis"),#REF!,""),"")</f>
        <v/>
      </c>
      <c r="IP45" s="91" t="str">
        <f>IFERROR(IF(AND($IK45="mas",#REF!=1),#REF!,""),"")</f>
        <v/>
      </c>
      <c r="IQ45" s="55" t="str">
        <f>IFERROR(RANK(IP45,IP:IP,0)+ COUNTIF($IQ$11:IQ40,IP45),"")</f>
        <v/>
      </c>
      <c r="IS45" s="91" t="str">
        <f>IFERROR(IF(AND(#REF!="FEM",#REF!=2,#REF!="infantis"),#REF!,""),"")</f>
        <v/>
      </c>
      <c r="IT45" s="75" t="e">
        <f>IF(IS45=#REF!,#REF!,"")</f>
        <v>#REF!</v>
      </c>
      <c r="IU45" s="75" t="e">
        <f>IF(IS45=#REF!,#REF!,"")</f>
        <v>#REF!</v>
      </c>
      <c r="IV45" s="91" t="str">
        <f>IFERROR(IF(AND(IU45="fem",#REF!=2),#REF!,""),"")</f>
        <v/>
      </c>
      <c r="IW45" s="91" t="str">
        <f>IFERROR(IF(AND(IU45="fem",#REF!=2),#REF!,""),"")</f>
        <v/>
      </c>
      <c r="IX45" s="91" t="str">
        <f>IFERROR(IF(AND(IU45="fem",#REF!=2),#REF!,""),"")</f>
        <v/>
      </c>
      <c r="IY45" s="91" t="str">
        <f>IFERROR(IF(AND(IU45="fem",#REF!=2),#REF!,""),"")</f>
        <v/>
      </c>
      <c r="IZ45" s="91" t="str">
        <f>IFERROR(IF(AND(IU45="fem",#REF!=2),#REF!,""),"")</f>
        <v/>
      </c>
      <c r="JA45" s="77" t="str">
        <f>IFERROR(RANK(IZ45,IZ:IZ,0)+ COUNTIF($IZ$15:$IZ44,IZ45),"")</f>
        <v/>
      </c>
      <c r="JC45" s="91" t="str">
        <f>IFERROR(IF(AND(#REF!="mas",#REF!=2,#REF!="infantis"),#REF!,""),"")</f>
        <v/>
      </c>
      <c r="JD45" s="75" t="e">
        <f>IF(JC45=#REF!,#REF!,"")</f>
        <v>#REF!</v>
      </c>
      <c r="JE45" s="75" t="e">
        <f>IF(JC45=#REF!,#REF!,"")</f>
        <v>#REF!</v>
      </c>
      <c r="JF45" s="91" t="str">
        <f>IFERROR(IF(AND(JE45="mas",#REF!=2),#REF!,""),"")</f>
        <v/>
      </c>
      <c r="JG45" s="91" t="str">
        <f>IFERROR(IF(AND(JE45="mas",#REF!=2),#REF!,""),"")</f>
        <v/>
      </c>
      <c r="JH45" s="91" t="str">
        <f>IFERROR(IF(AND(JE45="mas",#REF!=2),#REF!,""),"")</f>
        <v/>
      </c>
      <c r="JI45" s="91" t="str">
        <f>IFERROR(IF(AND(JE45="mas",#REF!=2),#REF!,""),"")</f>
        <v/>
      </c>
      <c r="JJ45" s="91" t="str">
        <f>IFERROR(IF(AND(JE45="mas",#REF!=2),#REF!,""),"")</f>
        <v/>
      </c>
      <c r="JK45" s="77" t="str">
        <f>IFERROR(RANK(JJ45,JJ:JJ,0)+ COUNTIF($JJ$15:$JJ44,JJ45),"")</f>
        <v/>
      </c>
      <c r="JM45" s="53" t="str">
        <f>IFERROR(IF(AND(#REF!="fem",#REF!=3,#REF!="infantis"),#REF!,""),"")</f>
        <v/>
      </c>
      <c r="JN45" s="75" t="e">
        <f>IF($JM45=#REF!,#REF!,"")</f>
        <v>#REF!</v>
      </c>
      <c r="JO45" s="75" t="e">
        <f>IF($JM45=#REF!,#REF!,"")</f>
        <v>#REF!</v>
      </c>
      <c r="JP45" s="75" t="e">
        <f>IF($JO45=#REF!,#REF!,"")</f>
        <v>#REF!</v>
      </c>
      <c r="JQ45" s="75" t="e">
        <f>IF($JP45=#REF!,#REF!,"")</f>
        <v>#REF!</v>
      </c>
      <c r="JR45" s="75" t="e">
        <f>IF($JP45=#REF!,#REF!,"")</f>
        <v>#REF!</v>
      </c>
      <c r="JS45" s="75" t="e">
        <f>IF($JP45=#REF!,#REF!,"")</f>
        <v>#REF!</v>
      </c>
      <c r="JT45" s="75" t="e">
        <f>IF($JP45=#REF!,#REF!,"")</f>
        <v>#REF!</v>
      </c>
      <c r="JU45" s="55" t="str">
        <f>IFERROR(RANK(JT45,JT:JT,0)+ COUNTIF($JT$15:JT44,JT45),"")</f>
        <v/>
      </c>
      <c r="JW45" s="53" t="str">
        <f>IFERROR(IF(AND(#REF!="mas",#REF!=3,#REF!="infantis"),#REF!,""),"")</f>
        <v/>
      </c>
      <c r="JX45" s="54" t="e">
        <f>IF($JW45=#REF!,#REF!,"")</f>
        <v>#REF!</v>
      </c>
      <c r="JY45" s="54" t="e">
        <f>IF($JW45=#REF!,#REF!,"")</f>
        <v>#REF!</v>
      </c>
      <c r="JZ45" s="54" t="e">
        <f>IF($JY45=#REF!,#REF!,"")</f>
        <v>#REF!</v>
      </c>
      <c r="KA45" s="54" t="e">
        <f>IF($JZ45=#REF!,#REF!,"")</f>
        <v>#REF!</v>
      </c>
      <c r="KB45" s="54" t="e">
        <f>IF($JZ45=#REF!,#REF!,"")</f>
        <v>#REF!</v>
      </c>
      <c r="KC45" s="54" t="e">
        <f>IF($JZ45=#REF!,#REF!,"")</f>
        <v>#REF!</v>
      </c>
      <c r="KD45" s="54" t="e">
        <f>IF($JZ45=#REF!,#REF!,"")</f>
        <v>#REF!</v>
      </c>
      <c r="KE45" s="55" t="str">
        <f>IFERROR(RANK(KD45,KD:KD,0)+ COUNTIF($KD$15:KD44,KD45),"")</f>
        <v/>
      </c>
      <c r="KG45" s="91" t="str">
        <f>IFERROR(IF(AND(#REF!="fem",#REF!=1,#REF!="iniciados"),#REF!,""),"")</f>
        <v/>
      </c>
      <c r="KH45" s="75" t="e">
        <f>IF(KG45=#REF!,#REF!,"")</f>
        <v>#REF!</v>
      </c>
      <c r="KI45" s="75" t="e">
        <f>IF(KG45=#REF!,#REF!,"")</f>
        <v>#REF!</v>
      </c>
      <c r="KJ45" s="91" t="str">
        <f>IFERROR(IF(AND(KI45="fem",#REF!=1),#REF!,""),"")</f>
        <v/>
      </c>
      <c r="KK45" s="91" t="str">
        <f>IFERROR(IF(AND(KI45="fem",#REF!=1),#REF!,""),"")</f>
        <v/>
      </c>
      <c r="KL45" s="91" t="str">
        <f>IFERROR(IF(AND(KI45="fem",#REF!=1),#REF!,""),"")</f>
        <v/>
      </c>
      <c r="KM45" s="91" t="str">
        <f>IFERROR(IF(AND(KI45="fem",#REF!=1),#REF!,""),"")</f>
        <v/>
      </c>
      <c r="KN45" s="91" t="str">
        <f>IFERROR(IF(AND(KI45="fem",#REF!=1),#REF!,""),"")</f>
        <v/>
      </c>
      <c r="KO45" s="77" t="str">
        <f>IFERROR(RANK(KN45,KN:KN,0)+ COUNTIF($KN$15:KN44,KN45),"")</f>
        <v/>
      </c>
      <c r="KQ45" s="91" t="str">
        <f>IFERROR(IF(AND(#REF!="mas",#REF!=1,#REF!="iniciados"),#REF!,""),"")</f>
        <v/>
      </c>
      <c r="KR45" s="75" t="e">
        <f>IF(KQ45=#REF!,#REF!,"")</f>
        <v>#REF!</v>
      </c>
      <c r="KS45" s="75" t="e">
        <f>IF(KQ45=#REF!,#REF!,"")</f>
        <v>#REF!</v>
      </c>
      <c r="KT45" s="91" t="str">
        <f>IFERROR(IF(AND(KS45="mas",#REF!=1),#REF!,""),"")</f>
        <v/>
      </c>
      <c r="KU45" s="91" t="str">
        <f>IFERROR(IF(AND(KS45="mas",#REF!=1),#REF!,""),"")</f>
        <v/>
      </c>
      <c r="KV45" s="91" t="str">
        <f>IFERROR(IF(AND(KS45="mas",#REF!=1),#REF!,""),"")</f>
        <v/>
      </c>
      <c r="KW45" s="91" t="str">
        <f>IFERROR(IF(AND(KS45="mas",#REF!=1),#REF!,""),"")</f>
        <v/>
      </c>
      <c r="KX45" s="91" t="str">
        <f>IFERROR(IF(AND(KS45="mas",#REF!=1),#REF!,""),"")</f>
        <v/>
      </c>
      <c r="KY45" s="77" t="str">
        <f>IFERROR(RANK(KX45,KX:KX,0)+ COUNTIF($KX$15:KX44,KX45),"")</f>
        <v/>
      </c>
      <c r="LA45" s="91" t="str">
        <f>IFERROR(IF(AND(#REF!="fem",#REF!=2,#REF!="iniciados"),#REF!,""),"")</f>
        <v/>
      </c>
      <c r="LB45" s="75" t="e">
        <f>IF(LA45=#REF!,#REF!,"")</f>
        <v>#REF!</v>
      </c>
      <c r="LC45" s="75" t="e">
        <f>IF(LA45=#REF!,#REF!,"")</f>
        <v>#REF!</v>
      </c>
      <c r="LD45" s="91" t="str">
        <f>IFERROR(IF(AND(LC45="fem",#REF!=2),#REF!,""),"")</f>
        <v/>
      </c>
      <c r="LE45" s="91" t="str">
        <f>IFERROR(IF(AND(LC45="fem",#REF!=2),#REF!,""),"")</f>
        <v/>
      </c>
      <c r="LF45" s="91" t="str">
        <f>IFERROR(IF(AND(LC45="fem",#REF!=2),#REF!,""),"")</f>
        <v/>
      </c>
      <c r="LG45" s="91" t="str">
        <f>IFERROR(IF(AND(LC45="fem",#REF!=2),#REF!,""),"")</f>
        <v/>
      </c>
      <c r="LH45" s="91" t="str">
        <f>IFERROR(IF(AND(LC45="fem",#REF!=2),#REF!,""),"")</f>
        <v/>
      </c>
      <c r="LI45" s="77" t="str">
        <f>IFERROR(RANK(LH45,LH:LH,0)+ COUNTIF($KX$15:LH44,LH45),"")</f>
        <v/>
      </c>
      <c r="LK45" s="91" t="str">
        <f>IFERROR(IF(AND(#REF!="mas",#REF!=2,#REF!="iniciados"),#REF!,""),"")</f>
        <v/>
      </c>
      <c r="LL45" s="75" t="e">
        <f>IF(LK45=#REF!,#REF!,"")</f>
        <v>#REF!</v>
      </c>
      <c r="LM45" s="75" t="e">
        <f>IF(LK45=#REF!,#REF!,"")</f>
        <v>#REF!</v>
      </c>
      <c r="LN45" s="91" t="str">
        <f>IFERROR(IF(AND(LM45="mas",#REF!=2),#REF!,""),"")</f>
        <v/>
      </c>
      <c r="LO45" s="91" t="str">
        <f>IFERROR(IF(AND(LM45="mas",#REF!=2),#REF!,""),"")</f>
        <v/>
      </c>
      <c r="LP45" s="91" t="str">
        <f>IFERROR(IF(AND(LM45="mas",#REF!=2),#REF!,""),"")</f>
        <v/>
      </c>
      <c r="LQ45" s="91" t="str">
        <f>IFERROR(IF(AND(LM45="mas",#REF!=2),#REF!,""),"")</f>
        <v/>
      </c>
      <c r="LR45" s="91" t="str">
        <f>IFERROR(IF(AND(LM45="mas",#REF!=2),#REF!,""),"")</f>
        <v/>
      </c>
      <c r="LS45" s="77" t="str">
        <f>IFERROR(RANK(LR45,LR:LR,0)+ COUNTIF($LR$15:LR43,LR45),"")</f>
        <v/>
      </c>
      <c r="LU45" s="53" t="str">
        <f>IFERROR(IF(AND(#REF!="fem",#REF!=3,#REF!="iniciados"),#REF!,""),"")</f>
        <v/>
      </c>
      <c r="LV45" s="75" t="e">
        <f>IF(LU45=#REF!,#REF!,"")</f>
        <v>#REF!</v>
      </c>
      <c r="LW45" s="75" t="e">
        <f>IF(LU45=#REF!,#REF!,"")</f>
        <v>#REF!</v>
      </c>
      <c r="LX45" s="53" t="str">
        <f>IFERROR(IF(AND(LW45="fem",#REF!=3),#REF!,""),"")</f>
        <v/>
      </c>
      <c r="LY45" s="91" t="str">
        <f>IFERROR(IF(AND(LW45="fem",#REF!=3),#REF!,""),"")</f>
        <v/>
      </c>
      <c r="LZ45" s="91" t="str">
        <f>IFERROR(IF(AND(LW45="fem",#REF!=3),#REF!,""),"")</f>
        <v/>
      </c>
      <c r="MA45" s="91" t="str">
        <f>IFERROR(IF(AND(LW45="fem",#REF!=3),#REF!,""),"")</f>
        <v/>
      </c>
      <c r="MB45" s="91" t="str">
        <f>IFERROR(IF(AND(LW45="fem",#REF!=3),#REF!,""),"")</f>
        <v/>
      </c>
      <c r="MC45" s="55" t="str">
        <f>IFERROR(RANK(MB45,MB:MB,0)+ COUNTIF($MB$15:MB44,MB45),"")</f>
        <v/>
      </c>
      <c r="ME45" s="91" t="str">
        <f>IFERROR(IF(AND(#REF!="mas",#REF!=3,#REF!="iniciados"),#REF!,""),"")</f>
        <v/>
      </c>
      <c r="MF45" s="75" t="e">
        <f>IF(ME45=#REF!,#REF!,"")</f>
        <v>#REF!</v>
      </c>
      <c r="MG45" s="75" t="e">
        <f>IF(ME45=#REF!,#REF!,"")</f>
        <v>#REF!</v>
      </c>
      <c r="MH45" s="91" t="str">
        <f>IFERROR(IF(AND(MG45="mas",#REF!=3),#REF!,""),"")</f>
        <v/>
      </c>
      <c r="MI45" s="91" t="str">
        <f>IFERROR(IF(AND(MG45="mas",#REF!=3),#REF!,""),"")</f>
        <v/>
      </c>
      <c r="MJ45" s="91" t="str">
        <f>IFERROR(IF(AND(MG45="mas",#REF!=3),#REF!,""),"")</f>
        <v/>
      </c>
      <c r="MK45" s="91" t="str">
        <f>IFERROR(IF(AND(MG45="mas",#REF!=3),#REF!,""),"")</f>
        <v/>
      </c>
      <c r="ML45" s="91" t="str">
        <f>IFERROR(IF(AND(MG45="mas",#REF!=3),#REF!,""),"")</f>
        <v/>
      </c>
      <c r="MM45" s="55" t="str">
        <f>IFERROR(RANK(ML45,ML:ML,0)+ COUNTIF($ML$15:ML44,ML45),"")</f>
        <v/>
      </c>
      <c r="MO45" s="91" t="str">
        <f>IFERROR(IF(AND(#REF!="fem",#REF!=3,#REF!="juvenis"),#REF!,""),"")</f>
        <v/>
      </c>
      <c r="MP45" s="75" t="e">
        <f>IF(MO45=#REF!,#REF!,"")</f>
        <v>#REF!</v>
      </c>
      <c r="MQ45" s="75" t="e">
        <f>IF(MO45=#REF!,#REF!,"")</f>
        <v>#REF!</v>
      </c>
      <c r="MR45" s="91" t="str">
        <f>IFERROR(IF(AND(MQ45="fem",#REF!=3),#REF!,""),"")</f>
        <v/>
      </c>
      <c r="MS45" s="91" t="str">
        <f>IFERROR(IF(AND(MQ45="fem",#REF!=3),#REF!,""),"")</f>
        <v/>
      </c>
      <c r="MT45" s="91" t="str">
        <f>IFERROR(IF(AND(MQ45="fem",#REF!=3),#REF!,""),"")</f>
        <v/>
      </c>
      <c r="MU45" s="91" t="str">
        <f>IFERROR(IF(AND(MQ45="fem",#REF!=3),#REF!,""),"")</f>
        <v/>
      </c>
      <c r="MV45" s="91" t="str">
        <f>IFERROR(IF(AND(MQ45="fem",#REF!=3),#REF!,""),"")</f>
        <v/>
      </c>
      <c r="MW45" s="55" t="str">
        <f>IFERROR(RANK(MV45,MV:MV,0)+ COUNTIF($MV$15:MV44,MV45),"")</f>
        <v/>
      </c>
      <c r="MY45" s="91" t="str">
        <f>IFERROR(IF(AND(#REF!="mas",#REF!=3,#REF!="juvenis"),#REF!,""),"")</f>
        <v/>
      </c>
      <c r="MZ45" s="75" t="e">
        <f>IF(MY45=#REF!,#REF!,"")</f>
        <v>#REF!</v>
      </c>
      <c r="NA45" s="75" t="e">
        <f>IF(MY45=#REF!,#REF!,"")</f>
        <v>#REF!</v>
      </c>
      <c r="NB45" s="91" t="str">
        <f>IFERROR(IF(AND(NA45="mas",#REF!=3),#REF!,""),"")</f>
        <v/>
      </c>
      <c r="NC45" s="91" t="str">
        <f>IFERROR(IF(AND(NA45="mas",#REF!=3),#REF!,""),"")</f>
        <v/>
      </c>
      <c r="ND45" s="91" t="str">
        <f>IFERROR(IF(AND(NA45="mas",#REF!=3),#REF!,""),"")</f>
        <v/>
      </c>
      <c r="NE45" s="91" t="str">
        <f>IFERROR(IF(AND(NA45="mas",#REF!=3),#REF!,""),"")</f>
        <v/>
      </c>
      <c r="NF45" s="91" t="str">
        <f>IFERROR(IF(AND(NA45="mas",#REF!=3),#REF!,""),"")</f>
        <v/>
      </c>
      <c r="NG45" s="55" t="str">
        <f>IFERROR(RANK(NF45,NF:NF,0)+ COUNTIF($NF$15:NF44,NF45),"")</f>
        <v/>
      </c>
      <c r="NI45" s="91" t="str">
        <f>IFERROR(IF(AND(#REF!="fem",#REF!=2,#REF!="juvenis"),#REF!,""),"")</f>
        <v/>
      </c>
      <c r="NJ45" s="75" t="e">
        <f>IF(NI45=#REF!,#REF!,"")</f>
        <v>#REF!</v>
      </c>
      <c r="NK45" s="75" t="e">
        <f>IF(NI45=#REF!,#REF!,"")</f>
        <v>#REF!</v>
      </c>
      <c r="NL45" s="91" t="str">
        <f>IFERROR(IF(AND(NK45="fem",#REF!=2),#REF!,""),"")</f>
        <v/>
      </c>
      <c r="NM45" s="91" t="str">
        <f>IFERROR(IF(AND(NK45="fem",#REF!=2),#REF!,""),"")</f>
        <v/>
      </c>
      <c r="NN45" s="91" t="str">
        <f>IFERROR(IF(AND(NK45="fem",#REF!=2),#REF!,""),"")</f>
        <v/>
      </c>
      <c r="NO45" s="91" t="str">
        <f>IFERROR(IF(AND(NK45="fem",#REF!=2),#REF!,""),"")</f>
        <v/>
      </c>
      <c r="NP45" s="91" t="str">
        <f>IFERROR(IF(AND(NK45="fem",#REF!=2),#REF!,""),"")</f>
        <v/>
      </c>
      <c r="NQ45" s="77" t="str">
        <f>IFERROR(RANK(NP45,NP:NP,0)+ COUNTIF($NP$15:NP44,NP45),"")</f>
        <v/>
      </c>
      <c r="NS45" s="91" t="str">
        <f>IFERROR(IF(AND(#REF!="mas",#REF!=2,#REF!="juvenis"),#REF!,""),"")</f>
        <v/>
      </c>
      <c r="NT45" s="75" t="e">
        <f>IF(NS45=#REF!,#REF!,"")</f>
        <v>#REF!</v>
      </c>
      <c r="NU45" s="75" t="e">
        <f>IF(NS45=#REF!,#REF!,"")</f>
        <v>#REF!</v>
      </c>
      <c r="NV45" s="91" t="str">
        <f>IFERROR(IF(AND(NU45="mas",#REF!=2),#REF!,""),"")</f>
        <v/>
      </c>
      <c r="NW45" s="91" t="str">
        <f>IFERROR(IF(AND(NU45="mas",#REF!=2),#REF!,""),"")</f>
        <v/>
      </c>
      <c r="NX45" s="91" t="str">
        <f>IFERROR(IF(AND(NU45="mas",#REF!=2),#REF!,""),"")</f>
        <v/>
      </c>
      <c r="NY45" s="91" t="str">
        <f>IFERROR(IF(AND(NU45="mas",#REF!=2),#REF!,""),"")</f>
        <v/>
      </c>
      <c r="NZ45" s="91" t="str">
        <f>IFERROR(IF(AND(NU45="mas",#REF!=2),#REF!,""),"")</f>
        <v/>
      </c>
      <c r="OA45" s="55" t="str">
        <f>IFERROR(RANK(NZ45,NZ:NZ,0)+ COUNTIF($NZ$15:NZ44,NZ45),"")</f>
        <v/>
      </c>
      <c r="OC45" s="91" t="str">
        <f>IFERROR(IF(AND(#REF!="fem",#REF!=2,#REF!="juniores"),#REF!,""),"")</f>
        <v/>
      </c>
      <c r="OD45" s="75" t="e">
        <f>IF(OC45=#REF!,#REF!,"")</f>
        <v>#REF!</v>
      </c>
      <c r="OE45" s="75" t="e">
        <f>IF(OC45=#REF!,#REF!,"")</f>
        <v>#REF!</v>
      </c>
      <c r="OF45" s="91" t="str">
        <f>IFERROR(IF(AND(OE45="fem",#REF!=2),#REF!,""),"")</f>
        <v/>
      </c>
      <c r="OG45" s="91" t="str">
        <f>IFERROR(IF(AND(OE45="fem",#REF!=2),#REF!,""),"")</f>
        <v/>
      </c>
      <c r="OH45" s="91" t="str">
        <f>IFERROR(IF(AND(OE45="fem",#REF!=2),#REF!,""),"")</f>
        <v/>
      </c>
      <c r="OI45" s="91" t="str">
        <f>IFERROR(IF(AND(OE45="fem",#REF!=2),#REF!,""),"")</f>
        <v/>
      </c>
      <c r="OJ45" s="91" t="str">
        <f>IFERROR(IF(AND(OE45="fem",#REF!=2),#REF!,""),"")</f>
        <v/>
      </c>
      <c r="OK45" s="77" t="str">
        <f>IFERROR(RANK(OJ45,OJ:OJ,0)+ COUNTIF($NZ$15:OJ43,OJ45),"")</f>
        <v/>
      </c>
      <c r="OM45" s="91" t="str">
        <f>IFERROR(IF(AND(#REF!="mas",#REF!=2,#REF!="juniores"),#REF!,""),"")</f>
        <v/>
      </c>
      <c r="ON45" s="75" t="e">
        <f>IF(OM45=#REF!,#REF!,"")</f>
        <v>#REF!</v>
      </c>
      <c r="OO45" s="75" t="e">
        <f>IF(OM45=#REF!,#REF!,"")</f>
        <v>#REF!</v>
      </c>
      <c r="OP45" s="91" t="str">
        <f>IFERROR(IF(AND(OO45="mas",#REF!=2),#REF!,""),"")</f>
        <v/>
      </c>
      <c r="OQ45" s="91" t="str">
        <f>IFERROR(IF(AND(OO45="mas",#REF!=2),#REF!,""),"")</f>
        <v/>
      </c>
      <c r="OR45" s="91" t="str">
        <f>IFERROR(IF(AND(OO45="mas",#REF!=2),#REF!,""),"")</f>
        <v/>
      </c>
      <c r="OS45" s="91" t="str">
        <f>IFERROR(IF(AND(OO45="mas",#REF!=2),#REF!,""),"")</f>
        <v/>
      </c>
      <c r="OT45" s="91" t="str">
        <f>IFERROR(IF(AND(OO45="mas",#REF!=2),#REF!,""),"")</f>
        <v/>
      </c>
      <c r="OU45" s="77" t="str">
        <f>IFERROR(RANK(OT45,OT:OT,0)+ COUNTIF($NZ$15:OT43,OT45),"")</f>
        <v/>
      </c>
      <c r="OW45" s="91" t="str">
        <f>IFERROR(IF(AND(#REF!="fem",#REF!=3,#REF!="juniores"),#REF!,""),"")</f>
        <v/>
      </c>
      <c r="OX45" s="75" t="e">
        <f>IF(OW45=#REF!,#REF!,"")</f>
        <v>#REF!</v>
      </c>
      <c r="OY45" s="75" t="e">
        <f>IF(OW45=#REF!,#REF!,"")</f>
        <v>#REF!</v>
      </c>
      <c r="OZ45" s="91" t="str">
        <f>IFERROR(IF(AND(OY45="fem",#REF!=3),#REF!,""),"")</f>
        <v/>
      </c>
      <c r="PA45" s="91" t="str">
        <f>IFERROR(IF(AND(OY45="fem",#REF!=3),#REF!,""),"")</f>
        <v/>
      </c>
      <c r="PB45" s="91" t="str">
        <f>IFERROR(IF(AND(OY45="fem",#REF!=3),#REF!,""),"")</f>
        <v/>
      </c>
      <c r="PC45" s="91" t="str">
        <f>IFERROR(IF(AND(OY45="fem",#REF!=3),#REF!,""),"")</f>
        <v/>
      </c>
      <c r="PD45" s="91" t="str">
        <f>IFERROR(IF(AND(OY45="fem",#REF!=3),#REF!,""),"")</f>
        <v/>
      </c>
      <c r="PE45" s="77" t="str">
        <f>IFERROR(RANK(PD45,PD:PD,0)+ COUNTIF($NZ$15:PD43,PD45),"")</f>
        <v/>
      </c>
      <c r="PG45" s="91" t="str">
        <f>IFERROR(IF(AND(#REF!="mas",#REF!=3,#REF!="juniores"),#REF!,""),"")</f>
        <v/>
      </c>
      <c r="PH45" s="75" t="e">
        <f>IF(PG45=#REF!,#REF!,"")</f>
        <v>#REF!</v>
      </c>
      <c r="PI45" s="75" t="e">
        <f>IF(PG45=#REF!,#REF!,"")</f>
        <v>#REF!</v>
      </c>
      <c r="PJ45" s="91" t="str">
        <f>IFERROR(IF(AND(PI45="mas",#REF!=3),#REF!,""),"")</f>
        <v/>
      </c>
      <c r="PK45" s="91" t="str">
        <f>IFERROR(IF(AND(PI45="mas",#REF!=3),#REF!,""),"")</f>
        <v/>
      </c>
      <c r="PL45" s="91" t="str">
        <f>IFERROR(IF(AND(PI45="mas",#REF!=3),#REF!,""),"")</f>
        <v/>
      </c>
      <c r="PM45" s="91" t="str">
        <f>IFERROR(IF(AND(PI45="mas",#REF!=3),#REF!,""),"")</f>
        <v/>
      </c>
      <c r="PN45" s="91" t="str">
        <f>IFERROR(IF(AND(PI45="mas",#REF!=3),#REF!,""),"")</f>
        <v/>
      </c>
      <c r="PO45" s="77" t="str">
        <f>IFERROR(RANK(PN45,PN:PN,0)+ COUNTIF($NZ$15:PN43,PN45),"")</f>
        <v/>
      </c>
    </row>
    <row r="46" spans="2:431" s="73" customFormat="1" ht="18.75" customHeight="1" x14ac:dyDescent="0.3">
      <c r="B46" s="74" t="str">
        <f t="shared" si="0"/>
        <v/>
      </c>
      <c r="C46" s="74" t="str">
        <f t="shared" si="1"/>
        <v/>
      </c>
      <c r="D46" s="75" t="str">
        <f t="shared" si="2"/>
        <v/>
      </c>
      <c r="E46" s="76" t="str">
        <f t="shared" si="3"/>
        <v/>
      </c>
      <c r="F46" s="118" t="str">
        <f t="shared" si="4"/>
        <v/>
      </c>
      <c r="G46" s="118" t="str">
        <f t="shared" si="5"/>
        <v/>
      </c>
      <c r="H46" s="118" t="str">
        <f t="shared" si="6"/>
        <v/>
      </c>
      <c r="I46" s="119" t="str">
        <f t="shared" si="7"/>
        <v/>
      </c>
      <c r="J46" s="77">
        <v>30</v>
      </c>
      <c r="K46" s="78"/>
      <c r="L46" s="78"/>
      <c r="M46" s="74" t="str">
        <f t="shared" si="131"/>
        <v/>
      </c>
      <c r="N46" s="74" t="str">
        <f t="shared" si="8"/>
        <v/>
      </c>
      <c r="O46" s="75" t="str">
        <f t="shared" si="9"/>
        <v/>
      </c>
      <c r="P46" s="75" t="str">
        <f t="shared" si="10"/>
        <v/>
      </c>
      <c r="Q46" s="75" t="str">
        <f t="shared" si="155"/>
        <v/>
      </c>
      <c r="R46" s="75" t="str">
        <f t="shared" si="156"/>
        <v/>
      </c>
      <c r="S46" s="75" t="str">
        <f>IFERROR(INDEX(#REF!,MATCH($U46,$IQ$17:$IQ$72,0)),"")</f>
        <v/>
      </c>
      <c r="T46" s="75" t="str">
        <f t="shared" si="11"/>
        <v/>
      </c>
      <c r="U46" s="77">
        <v>30</v>
      </c>
      <c r="V46" s="79"/>
      <c r="X46" s="80" t="str">
        <f t="shared" si="12"/>
        <v/>
      </c>
      <c r="Y46" s="80" t="str">
        <f t="shared" si="13"/>
        <v/>
      </c>
      <c r="Z46" s="76" t="str">
        <f t="shared" si="14"/>
        <v/>
      </c>
      <c r="AA46" s="76" t="str">
        <f t="shared" si="15"/>
        <v/>
      </c>
      <c r="AB46" s="118" t="str">
        <f t="shared" si="16"/>
        <v/>
      </c>
      <c r="AC46" s="118" t="str">
        <f t="shared" si="17"/>
        <v/>
      </c>
      <c r="AD46" s="118" t="str">
        <f t="shared" si="18"/>
        <v/>
      </c>
      <c r="AE46" s="118" t="str">
        <f t="shared" si="19"/>
        <v/>
      </c>
      <c r="AF46" s="77">
        <v>30</v>
      </c>
      <c r="AG46" s="78"/>
      <c r="AH46" s="78"/>
      <c r="AI46" s="80" t="str">
        <f t="shared" si="20"/>
        <v/>
      </c>
      <c r="AJ46" s="80" t="str">
        <f t="shared" si="21"/>
        <v/>
      </c>
      <c r="AK46" s="80" t="str">
        <f t="shared" si="22"/>
        <v/>
      </c>
      <c r="AL46" s="80" t="str">
        <f t="shared" si="23"/>
        <v/>
      </c>
      <c r="AM46" s="80" t="str">
        <f t="shared" si="24"/>
        <v/>
      </c>
      <c r="AN46" s="80" t="str">
        <f t="shared" si="25"/>
        <v/>
      </c>
      <c r="AO46" s="80" t="str">
        <f t="shared" si="154"/>
        <v/>
      </c>
      <c r="AP46" s="80" t="str">
        <f t="shared" si="153"/>
        <v/>
      </c>
      <c r="AQ46" s="77">
        <v>30</v>
      </c>
      <c r="AR46" s="79"/>
      <c r="AT46" s="146" t="str">
        <f t="shared" si="132"/>
        <v/>
      </c>
      <c r="AU46" s="146" t="str">
        <f t="shared" si="133"/>
        <v/>
      </c>
      <c r="AV46" s="146" t="str">
        <f t="shared" si="134"/>
        <v/>
      </c>
      <c r="AW46" s="147" t="str">
        <f t="shared" si="135"/>
        <v/>
      </c>
      <c r="AX46" s="147" t="str">
        <f t="shared" si="136"/>
        <v/>
      </c>
      <c r="AY46" s="147" t="str">
        <f t="shared" si="137"/>
        <v/>
      </c>
      <c r="AZ46" s="147" t="str">
        <f t="shared" si="138"/>
        <v/>
      </c>
      <c r="BA46" s="147" t="str">
        <f t="shared" si="139"/>
        <v/>
      </c>
      <c r="BB46" s="149">
        <v>30</v>
      </c>
      <c r="BC46" s="78"/>
      <c r="BD46" s="78"/>
      <c r="BE46" s="80" t="str">
        <f t="shared" si="140"/>
        <v/>
      </c>
      <c r="BF46" s="80" t="str">
        <f t="shared" si="26"/>
        <v/>
      </c>
      <c r="BG46" s="80" t="str">
        <f t="shared" si="27"/>
        <v/>
      </c>
      <c r="BH46" s="80" t="str">
        <f t="shared" si="28"/>
        <v/>
      </c>
      <c r="BI46" s="80" t="str">
        <f t="shared" si="29"/>
        <v/>
      </c>
      <c r="BJ46" s="80" t="str">
        <f t="shared" si="30"/>
        <v/>
      </c>
      <c r="BK46" s="80" t="str">
        <f t="shared" si="31"/>
        <v/>
      </c>
      <c r="BL46" s="80" t="str">
        <f t="shared" si="32"/>
        <v/>
      </c>
      <c r="BM46" s="77">
        <v>30</v>
      </c>
      <c r="BN46" s="79"/>
      <c r="BP46" s="80" t="str">
        <f t="shared" si="33"/>
        <v/>
      </c>
      <c r="BQ46" s="80" t="str">
        <f t="shared" si="34"/>
        <v/>
      </c>
      <c r="BR46" s="76" t="str">
        <f t="shared" si="35"/>
        <v/>
      </c>
      <c r="BS46" s="76" t="str">
        <f t="shared" si="36"/>
        <v/>
      </c>
      <c r="BT46" s="118" t="str">
        <f t="shared" si="37"/>
        <v/>
      </c>
      <c r="BU46" s="118" t="str">
        <f t="shared" si="38"/>
        <v/>
      </c>
      <c r="BV46" s="118" t="str">
        <f t="shared" si="39"/>
        <v/>
      </c>
      <c r="BW46" s="118" t="str">
        <f t="shared" si="40"/>
        <v/>
      </c>
      <c r="BX46" s="77">
        <v>30</v>
      </c>
      <c r="BY46" s="78"/>
      <c r="BZ46" s="78"/>
      <c r="CA46" s="80" t="str">
        <f t="shared" si="41"/>
        <v/>
      </c>
      <c r="CB46" s="80" t="str">
        <f t="shared" si="157"/>
        <v/>
      </c>
      <c r="CC46" s="80" t="str">
        <f t="shared" si="157"/>
        <v/>
      </c>
      <c r="CD46" s="76" t="str">
        <f t="shared" si="43"/>
        <v/>
      </c>
      <c r="CE46" s="118" t="str">
        <f t="shared" si="44"/>
        <v/>
      </c>
      <c r="CF46" s="118" t="str">
        <f t="shared" si="141"/>
        <v/>
      </c>
      <c r="CG46" s="118" t="str">
        <f t="shared" si="142"/>
        <v/>
      </c>
      <c r="CH46" s="117" t="str">
        <f t="shared" si="143"/>
        <v/>
      </c>
      <c r="CI46" s="77">
        <v>30</v>
      </c>
      <c r="CJ46" s="79"/>
      <c r="CL46" s="80" t="str">
        <f t="shared" si="45"/>
        <v/>
      </c>
      <c r="CM46" s="80" t="str">
        <f t="shared" si="46"/>
        <v/>
      </c>
      <c r="CN46" s="76" t="str">
        <f t="shared" si="47"/>
        <v/>
      </c>
      <c r="CO46" s="76" t="str">
        <f t="shared" si="48"/>
        <v/>
      </c>
      <c r="CP46" s="118" t="str">
        <f t="shared" si="49"/>
        <v/>
      </c>
      <c r="CQ46" s="118" t="str">
        <f t="shared" si="50"/>
        <v/>
      </c>
      <c r="CR46" s="118" t="str">
        <f t="shared" si="51"/>
        <v/>
      </c>
      <c r="CS46" s="118" t="str">
        <f t="shared" si="144"/>
        <v/>
      </c>
      <c r="CT46" s="77">
        <v>30</v>
      </c>
      <c r="CU46" s="78"/>
      <c r="CV46" s="78"/>
      <c r="CW46" s="80" t="str">
        <f t="shared" si="52"/>
        <v/>
      </c>
      <c r="CX46" s="80" t="str">
        <f t="shared" si="53"/>
        <v/>
      </c>
      <c r="CY46" s="76" t="str">
        <f t="shared" si="54"/>
        <v/>
      </c>
      <c r="CZ46" s="76" t="str">
        <f t="shared" si="55"/>
        <v/>
      </c>
      <c r="DA46" s="118" t="str">
        <f t="shared" si="56"/>
        <v/>
      </c>
      <c r="DB46" s="118" t="str">
        <f t="shared" si="57"/>
        <v/>
      </c>
      <c r="DC46" s="118" t="str">
        <f t="shared" si="58"/>
        <v/>
      </c>
      <c r="DD46" s="118" t="str">
        <f t="shared" si="59"/>
        <v/>
      </c>
      <c r="DE46" s="77">
        <v>30</v>
      </c>
      <c r="DF46" s="79"/>
      <c r="DH46" s="115" t="str">
        <f t="shared" si="145"/>
        <v/>
      </c>
      <c r="DI46" s="115" t="str">
        <f t="shared" si="146"/>
        <v/>
      </c>
      <c r="DJ46" s="121" t="str">
        <f t="shared" si="147"/>
        <v/>
      </c>
      <c r="DK46" s="121" t="str">
        <f t="shared" si="148"/>
        <v/>
      </c>
      <c r="DL46" s="117" t="str">
        <f t="shared" si="149"/>
        <v/>
      </c>
      <c r="DM46" s="117" t="str">
        <f t="shared" si="150"/>
        <v/>
      </c>
      <c r="DN46" s="117" t="str">
        <f t="shared" si="151"/>
        <v/>
      </c>
      <c r="DO46" s="117" t="str">
        <f t="shared" si="152"/>
        <v/>
      </c>
      <c r="DP46" s="77">
        <v>30</v>
      </c>
      <c r="DQ46" s="78"/>
      <c r="DR46" s="78"/>
      <c r="DS46" s="115" t="str">
        <f t="shared" si="60"/>
        <v/>
      </c>
      <c r="DT46" s="115" t="str">
        <f t="shared" si="61"/>
        <v/>
      </c>
      <c r="DU46" s="115" t="str">
        <f t="shared" si="62"/>
        <v/>
      </c>
      <c r="DV46" s="115" t="str">
        <f t="shared" si="63"/>
        <v/>
      </c>
      <c r="DW46" s="117" t="str">
        <f t="shared" si="64"/>
        <v/>
      </c>
      <c r="DX46" s="117" t="str">
        <f t="shared" si="158"/>
        <v/>
      </c>
      <c r="DY46" s="117" t="str">
        <f t="shared" si="158"/>
        <v/>
      </c>
      <c r="DZ46" s="117" t="str">
        <f t="shared" si="66"/>
        <v/>
      </c>
      <c r="EA46" s="77">
        <v>30</v>
      </c>
      <c r="EB46" s="79"/>
      <c r="EC46" s="81"/>
      <c r="ED46" s="80" t="str">
        <f t="shared" si="67"/>
        <v/>
      </c>
      <c r="EE46" s="80" t="str">
        <f t="shared" si="68"/>
        <v/>
      </c>
      <c r="EF46" s="80" t="str">
        <f t="shared" si="69"/>
        <v/>
      </c>
      <c r="EG46" s="82" t="str">
        <f t="shared" si="70"/>
        <v/>
      </c>
      <c r="EH46" s="118" t="str">
        <f t="shared" si="71"/>
        <v/>
      </c>
      <c r="EI46" s="118" t="str">
        <f t="shared" si="72"/>
        <v/>
      </c>
      <c r="EJ46" s="118" t="str">
        <f t="shared" si="73"/>
        <v/>
      </c>
      <c r="EK46" s="118" t="str">
        <f t="shared" si="74"/>
        <v/>
      </c>
      <c r="EL46" s="82">
        <v>30</v>
      </c>
      <c r="EM46" s="78"/>
      <c r="EN46" s="78"/>
      <c r="EO46" s="80" t="str">
        <f t="shared" si="75"/>
        <v/>
      </c>
      <c r="EP46" s="80" t="str">
        <f t="shared" si="76"/>
        <v/>
      </c>
      <c r="EQ46" s="80" t="str">
        <f t="shared" si="77"/>
        <v/>
      </c>
      <c r="ER46" s="80" t="str">
        <f t="shared" si="78"/>
        <v/>
      </c>
      <c r="ES46" s="80" t="str">
        <f t="shared" si="79"/>
        <v/>
      </c>
      <c r="ET46" s="80" t="str">
        <f t="shared" si="80"/>
        <v/>
      </c>
      <c r="EU46" s="80" t="str">
        <f t="shared" si="81"/>
        <v/>
      </c>
      <c r="EV46" s="80" t="str">
        <f t="shared" si="82"/>
        <v/>
      </c>
      <c r="EW46" s="77">
        <v>30</v>
      </c>
      <c r="EX46" s="78"/>
      <c r="EY46" s="81"/>
      <c r="EZ46" s="80" t="str">
        <f t="shared" si="83"/>
        <v/>
      </c>
      <c r="FA46" s="80" t="str">
        <f t="shared" si="84"/>
        <v/>
      </c>
      <c r="FB46" s="76" t="str">
        <f t="shared" si="85"/>
        <v/>
      </c>
      <c r="FC46" s="76" t="str">
        <f t="shared" si="86"/>
        <v/>
      </c>
      <c r="FD46" s="118" t="str">
        <f t="shared" si="87"/>
        <v/>
      </c>
      <c r="FE46" s="118" t="str">
        <f t="shared" si="88"/>
        <v/>
      </c>
      <c r="FF46" s="118" t="str">
        <f t="shared" si="89"/>
        <v/>
      </c>
      <c r="FG46" s="118" t="str">
        <f t="shared" si="90"/>
        <v/>
      </c>
      <c r="FH46" s="82">
        <v>30</v>
      </c>
      <c r="FI46" s="78"/>
      <c r="FJ46" s="78"/>
      <c r="FK46" s="80" t="str">
        <f t="shared" si="91"/>
        <v/>
      </c>
      <c r="FL46" s="80" t="str">
        <f t="shared" si="92"/>
        <v/>
      </c>
      <c r="FM46" s="76" t="str">
        <f t="shared" si="93"/>
        <v/>
      </c>
      <c r="FN46" s="76" t="str">
        <f t="shared" si="94"/>
        <v/>
      </c>
      <c r="FO46" s="118" t="str">
        <f t="shared" si="95"/>
        <v/>
      </c>
      <c r="FP46" s="118" t="str">
        <f t="shared" si="96"/>
        <v/>
      </c>
      <c r="FQ46" s="118" t="str">
        <f t="shared" si="97"/>
        <v/>
      </c>
      <c r="FR46" s="118" t="str">
        <f t="shared" si="98"/>
        <v/>
      </c>
      <c r="FS46" s="77">
        <v>30</v>
      </c>
      <c r="FT46" s="78"/>
      <c r="FU46" s="81"/>
      <c r="FV46" s="80" t="str">
        <f t="shared" si="99"/>
        <v/>
      </c>
      <c r="FW46" s="80" t="str">
        <f t="shared" si="100"/>
        <v/>
      </c>
      <c r="FX46" s="80" t="str">
        <f t="shared" si="101"/>
        <v/>
      </c>
      <c r="FY46" s="80" t="str">
        <f t="shared" si="102"/>
        <v/>
      </c>
      <c r="FZ46" s="80" t="str">
        <f t="shared" si="103"/>
        <v/>
      </c>
      <c r="GA46" s="80" t="str">
        <f t="shared" si="104"/>
        <v/>
      </c>
      <c r="GB46" s="80" t="str">
        <f t="shared" si="105"/>
        <v/>
      </c>
      <c r="GC46" s="80" t="str">
        <f t="shared" si="106"/>
        <v/>
      </c>
      <c r="GD46" s="82">
        <v>30</v>
      </c>
      <c r="GE46" s="78"/>
      <c r="GF46" s="78"/>
      <c r="GG46" s="80" t="str">
        <f t="shared" si="107"/>
        <v/>
      </c>
      <c r="GH46" s="80" t="str">
        <f t="shared" si="108"/>
        <v/>
      </c>
      <c r="GI46" s="80" t="str">
        <f t="shared" si="109"/>
        <v/>
      </c>
      <c r="GJ46" s="80" t="str">
        <f t="shared" si="110"/>
        <v/>
      </c>
      <c r="GK46" s="80" t="str">
        <f t="shared" si="111"/>
        <v/>
      </c>
      <c r="GL46" s="80" t="str">
        <f t="shared" si="112"/>
        <v/>
      </c>
      <c r="GM46" s="80" t="str">
        <f t="shared" si="113"/>
        <v/>
      </c>
      <c r="GN46" s="80" t="str">
        <f t="shared" si="114"/>
        <v/>
      </c>
      <c r="GO46" s="77">
        <v>30</v>
      </c>
      <c r="GP46" s="78"/>
      <c r="GQ46" s="81"/>
      <c r="GR46" s="80" t="str">
        <f t="shared" si="115"/>
        <v/>
      </c>
      <c r="GS46" s="80" t="str">
        <f t="shared" si="116"/>
        <v/>
      </c>
      <c r="GT46" s="80" t="str">
        <f t="shared" si="117"/>
        <v/>
      </c>
      <c r="GU46" s="80" t="str">
        <f t="shared" si="118"/>
        <v/>
      </c>
      <c r="GV46" s="80" t="str">
        <f t="shared" si="119"/>
        <v/>
      </c>
      <c r="GW46" s="80" t="str">
        <f t="shared" si="120"/>
        <v/>
      </c>
      <c r="GX46" s="80" t="str">
        <f t="shared" si="121"/>
        <v/>
      </c>
      <c r="GY46" s="80" t="str">
        <f t="shared" si="122"/>
        <v/>
      </c>
      <c r="GZ46" s="82">
        <v>30</v>
      </c>
      <c r="HA46" s="78"/>
      <c r="HB46" s="78"/>
      <c r="HC46" s="80" t="str">
        <f t="shared" si="123"/>
        <v/>
      </c>
      <c r="HD46" s="80" t="str">
        <f t="shared" si="124"/>
        <v/>
      </c>
      <c r="HE46" s="80" t="str">
        <f t="shared" si="125"/>
        <v/>
      </c>
      <c r="HF46" s="80" t="str">
        <f t="shared" si="126"/>
        <v/>
      </c>
      <c r="HG46" s="80" t="str">
        <f t="shared" si="127"/>
        <v/>
      </c>
      <c r="HH46" s="80" t="str">
        <f t="shared" si="128"/>
        <v/>
      </c>
      <c r="HI46" s="80" t="str">
        <f t="shared" si="129"/>
        <v/>
      </c>
      <c r="HJ46" s="80" t="str">
        <f t="shared" si="130"/>
        <v/>
      </c>
      <c r="HK46" s="77">
        <v>30</v>
      </c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90"/>
      <c r="HY46" s="91" t="str">
        <f>IFERROR(IF(AND(#REF!="FEM",#REF!=1,#REF!="infantis"),#REF!,""),"")</f>
        <v/>
      </c>
      <c r="HZ46" s="75" t="e">
        <f>IF($HY46=#REF!,#REF!,"")</f>
        <v>#REF!</v>
      </c>
      <c r="IA46" s="75" t="e">
        <f>IF($HY46=#REF!,#REF!,"")</f>
        <v>#REF!</v>
      </c>
      <c r="IB46" s="75" t="e">
        <f>IF($IA46=#REF!,#REF!,"")</f>
        <v>#REF!</v>
      </c>
      <c r="IC46" s="91" t="str">
        <f>IFERROR(IF(AND($IA46="fem",#REF!=1,#REF!="infantis"),#REF!,""),"")</f>
        <v/>
      </c>
      <c r="ID46" s="91" t="str">
        <f>IFERROR(IF(AND($IA46="fem",#REF!=1,#REF!="infantis"),#REF!,""),"")</f>
        <v/>
      </c>
      <c r="IE46" s="91" t="str">
        <f>IFERROR(IF(AND($IA46="fem",#REF!=1,#REF!="infantis"),#REF!,""),"")</f>
        <v/>
      </c>
      <c r="IF46" s="75" t="e">
        <f>IF($IB46=#REF!,#REF!,"")</f>
        <v>#REF!</v>
      </c>
      <c r="IG46" s="55" t="str">
        <f>IFERROR(RANK(IF46,IF:IF,0)+ COUNTIF($IF$15:IF45,IF46),"")</f>
        <v/>
      </c>
      <c r="II46" s="91" t="str">
        <f>IFERROR(IF(AND(#REF!="mas",#REF!=1,#REF!="infantis"),#REF!,""),"")</f>
        <v/>
      </c>
      <c r="IJ46" s="75" t="e">
        <f>IF($II46=#REF!,#REF!,"")</f>
        <v>#REF!</v>
      </c>
      <c r="IK46" s="75" t="e">
        <f>IF($II46=#REF!,#REF!,"")</f>
        <v>#REF!</v>
      </c>
      <c r="IL46" s="91" t="str">
        <f>IFERROR(IF(AND($IK46="mas",#REF!=1),#REF!,""),"")</f>
        <v/>
      </c>
      <c r="IM46" s="91" t="str">
        <f>IFERROR(IF(AND($IK46="mas",#REF!=1,#REF!="infantis"),#REF!,""),"")</f>
        <v/>
      </c>
      <c r="IN46" s="91" t="str">
        <f>IFERROR(IF(AND($IK46="mas",#REF!=1,#REF!="infantis"),#REF!,""),"")</f>
        <v/>
      </c>
      <c r="IO46" s="91" t="str">
        <f>IFERROR(IF(AND($IK46="mas",#REF!=1,#REF!="infantis"),#REF!,""),"")</f>
        <v/>
      </c>
      <c r="IP46" s="91" t="str">
        <f>IFERROR(IF(AND($IK46="mas",#REF!=1),#REF!,""),"")</f>
        <v/>
      </c>
      <c r="IQ46" s="55" t="str">
        <f>IFERROR(RANK(IP46,IP:IP,0)+ COUNTIF($IQ$11:IQ41,IP46),"")</f>
        <v/>
      </c>
      <c r="IS46" s="91" t="str">
        <f>IFERROR(IF(AND(#REF!="FEM",#REF!=2,#REF!="infantis"),#REF!,""),"")</f>
        <v/>
      </c>
      <c r="IT46" s="75" t="e">
        <f>IF(IS46=#REF!,#REF!,"")</f>
        <v>#REF!</v>
      </c>
      <c r="IU46" s="75" t="e">
        <f>IF(IS46=#REF!,#REF!,"")</f>
        <v>#REF!</v>
      </c>
      <c r="IV46" s="91" t="str">
        <f>IFERROR(IF(AND(IU46="fem",#REF!=2),#REF!,""),"")</f>
        <v/>
      </c>
      <c r="IW46" s="91" t="str">
        <f>IFERROR(IF(AND(IU46="fem",#REF!=2),#REF!,""),"")</f>
        <v/>
      </c>
      <c r="IX46" s="91" t="str">
        <f>IFERROR(IF(AND(IU46="fem",#REF!=2),#REF!,""),"")</f>
        <v/>
      </c>
      <c r="IY46" s="91" t="str">
        <f>IFERROR(IF(AND(IU46="fem",#REF!=2),#REF!,""),"")</f>
        <v/>
      </c>
      <c r="IZ46" s="91" t="str">
        <f>IFERROR(IF(AND(IU46="fem",#REF!=2),#REF!,""),"")</f>
        <v/>
      </c>
      <c r="JA46" s="77" t="str">
        <f>IFERROR(RANK(IZ46,IZ:IZ,0)+ COUNTIF($IZ$15:$IZ45,IZ46),"")</f>
        <v/>
      </c>
      <c r="JC46" s="91" t="str">
        <f>IFERROR(IF(AND(#REF!="mas",#REF!=2,#REF!="infantis"),#REF!,""),"")</f>
        <v/>
      </c>
      <c r="JD46" s="75" t="e">
        <f>IF(JC46=#REF!,#REF!,"")</f>
        <v>#REF!</v>
      </c>
      <c r="JE46" s="75" t="e">
        <f>IF(JC46=#REF!,#REF!,"")</f>
        <v>#REF!</v>
      </c>
      <c r="JF46" s="91" t="str">
        <f>IFERROR(IF(AND(JE46="mas",#REF!=2),#REF!,""),"")</f>
        <v/>
      </c>
      <c r="JG46" s="91" t="str">
        <f>IFERROR(IF(AND(JE46="mas",#REF!=2),#REF!,""),"")</f>
        <v/>
      </c>
      <c r="JH46" s="91" t="str">
        <f>IFERROR(IF(AND(JE46="mas",#REF!=2),#REF!,""),"")</f>
        <v/>
      </c>
      <c r="JI46" s="91" t="str">
        <f>IFERROR(IF(AND(JE46="mas",#REF!=2),#REF!,""),"")</f>
        <v/>
      </c>
      <c r="JJ46" s="91" t="str">
        <f>IFERROR(IF(AND(JE46="mas",#REF!=2),#REF!,""),"")</f>
        <v/>
      </c>
      <c r="JK46" s="77" t="str">
        <f>IFERROR(RANK(JJ46,JJ:JJ,0)+ COUNTIF($JJ$15:$JJ45,JJ46),"")</f>
        <v/>
      </c>
      <c r="JM46" s="53" t="str">
        <f>IFERROR(IF(AND(#REF!="fem",#REF!=3,#REF!="infantis"),#REF!,""),"")</f>
        <v/>
      </c>
      <c r="JN46" s="75" t="e">
        <f>IF($JM46=#REF!,#REF!,"")</f>
        <v>#REF!</v>
      </c>
      <c r="JO46" s="75" t="e">
        <f>IF($JM46=#REF!,#REF!,"")</f>
        <v>#REF!</v>
      </c>
      <c r="JP46" s="75" t="e">
        <f>IF($JO46=#REF!,#REF!,"")</f>
        <v>#REF!</v>
      </c>
      <c r="JQ46" s="75" t="e">
        <f>IF($JP46=#REF!,#REF!,"")</f>
        <v>#REF!</v>
      </c>
      <c r="JR46" s="75" t="e">
        <f>IF($JP46=#REF!,#REF!,"")</f>
        <v>#REF!</v>
      </c>
      <c r="JS46" s="75" t="e">
        <f>IF($JP46=#REF!,#REF!,"")</f>
        <v>#REF!</v>
      </c>
      <c r="JT46" s="75" t="e">
        <f>IF($JP46=#REF!,#REF!,"")</f>
        <v>#REF!</v>
      </c>
      <c r="JU46" s="55" t="str">
        <f>IFERROR(RANK(JT46,JT:JT,0)+ COUNTIF($JT$15:JT45,JT46),"")</f>
        <v/>
      </c>
      <c r="JW46" s="53" t="str">
        <f>IFERROR(IF(AND(#REF!="mas",#REF!=3,#REF!="infantis"),#REF!,""),"")</f>
        <v/>
      </c>
      <c r="JX46" s="54" t="e">
        <f>IF($JW46=#REF!,#REF!,"")</f>
        <v>#REF!</v>
      </c>
      <c r="JY46" s="54" t="e">
        <f>IF($JW46=#REF!,#REF!,"")</f>
        <v>#REF!</v>
      </c>
      <c r="JZ46" s="54" t="e">
        <f>IF($JY46=#REF!,#REF!,"")</f>
        <v>#REF!</v>
      </c>
      <c r="KA46" s="54" t="e">
        <f>IF($JZ46=#REF!,#REF!,"")</f>
        <v>#REF!</v>
      </c>
      <c r="KB46" s="54" t="e">
        <f>IF($JZ46=#REF!,#REF!,"")</f>
        <v>#REF!</v>
      </c>
      <c r="KC46" s="54" t="e">
        <f>IF($JZ46=#REF!,#REF!,"")</f>
        <v>#REF!</v>
      </c>
      <c r="KD46" s="54" t="e">
        <f>IF($JZ46=#REF!,#REF!,"")</f>
        <v>#REF!</v>
      </c>
      <c r="KE46" s="55" t="str">
        <f>IFERROR(RANK(KD46,KD:KD,0)+ COUNTIF($KD$15:KD45,KD46),"")</f>
        <v/>
      </c>
      <c r="KG46" s="91" t="str">
        <f>IFERROR(IF(AND(#REF!="fem",#REF!=1,#REF!="iniciados"),#REF!,""),"")</f>
        <v/>
      </c>
      <c r="KH46" s="75" t="e">
        <f>IF(KG46=#REF!,#REF!,"")</f>
        <v>#REF!</v>
      </c>
      <c r="KI46" s="75" t="e">
        <f>IF(KG46=#REF!,#REF!,"")</f>
        <v>#REF!</v>
      </c>
      <c r="KJ46" s="91" t="str">
        <f>IFERROR(IF(AND(KI46="fem",#REF!=1),#REF!,""),"")</f>
        <v/>
      </c>
      <c r="KK46" s="91" t="str">
        <f>IFERROR(IF(AND(KI46="fem",#REF!=1),#REF!,""),"")</f>
        <v/>
      </c>
      <c r="KL46" s="91" t="str">
        <f>IFERROR(IF(AND(KI46="fem",#REF!=1),#REF!,""),"")</f>
        <v/>
      </c>
      <c r="KM46" s="91" t="str">
        <f>IFERROR(IF(AND(KI46="fem",#REF!=1),#REF!,""),"")</f>
        <v/>
      </c>
      <c r="KN46" s="91" t="str">
        <f>IFERROR(IF(AND(KI46="fem",#REF!=1),#REF!,""),"")</f>
        <v/>
      </c>
      <c r="KO46" s="77" t="str">
        <f>IFERROR(RANK(KN46,KN:KN,0)+ COUNTIF($KN$15:KN45,KN46),"")</f>
        <v/>
      </c>
      <c r="KQ46" s="91" t="str">
        <f>IFERROR(IF(AND(#REF!="mas",#REF!=1,#REF!="iniciados"),#REF!,""),"")</f>
        <v/>
      </c>
      <c r="KR46" s="75" t="e">
        <f>IF(KQ46=#REF!,#REF!,"")</f>
        <v>#REF!</v>
      </c>
      <c r="KS46" s="75" t="e">
        <f>IF(KQ46=#REF!,#REF!,"")</f>
        <v>#REF!</v>
      </c>
      <c r="KT46" s="91" t="str">
        <f>IFERROR(IF(AND(KS46="mas",#REF!=1),#REF!,""),"")</f>
        <v/>
      </c>
      <c r="KU46" s="91" t="str">
        <f>IFERROR(IF(AND(KS46="mas",#REF!=1),#REF!,""),"")</f>
        <v/>
      </c>
      <c r="KV46" s="91" t="str">
        <f>IFERROR(IF(AND(KS46="mas",#REF!=1),#REF!,""),"")</f>
        <v/>
      </c>
      <c r="KW46" s="91" t="str">
        <f>IFERROR(IF(AND(KS46="mas",#REF!=1),#REF!,""),"")</f>
        <v/>
      </c>
      <c r="KX46" s="91" t="str">
        <f>IFERROR(IF(AND(KS46="mas",#REF!=1),#REF!,""),"")</f>
        <v/>
      </c>
      <c r="KY46" s="77" t="str">
        <f>IFERROR(RANK(KX46,KX:KX,0)+ COUNTIF($KX$15:KX45,KX46),"")</f>
        <v/>
      </c>
      <c r="LA46" s="91" t="str">
        <f>IFERROR(IF(AND(#REF!="fem",#REF!=2,#REF!="iniciados"),#REF!,""),"")</f>
        <v/>
      </c>
      <c r="LB46" s="75" t="e">
        <f>IF(LA46=#REF!,#REF!,"")</f>
        <v>#REF!</v>
      </c>
      <c r="LC46" s="75" t="e">
        <f>IF(LA46=#REF!,#REF!,"")</f>
        <v>#REF!</v>
      </c>
      <c r="LD46" s="91" t="str">
        <f>IFERROR(IF(AND(LC46="fem",#REF!=2),#REF!,""),"")</f>
        <v/>
      </c>
      <c r="LE46" s="91" t="str">
        <f>IFERROR(IF(AND(LC46="fem",#REF!=2),#REF!,""),"")</f>
        <v/>
      </c>
      <c r="LF46" s="91" t="str">
        <f>IFERROR(IF(AND(LC46="fem",#REF!=2),#REF!,""),"")</f>
        <v/>
      </c>
      <c r="LG46" s="91" t="str">
        <f>IFERROR(IF(AND(LC46="fem",#REF!=2),#REF!,""),"")</f>
        <v/>
      </c>
      <c r="LH46" s="91" t="str">
        <f>IFERROR(IF(AND(LC46="fem",#REF!=2),#REF!,""),"")</f>
        <v/>
      </c>
      <c r="LI46" s="77" t="str">
        <f>IFERROR(RANK(LH46,LH:LH,0)+ COUNTIF($KX$15:LH45,LH46),"")</f>
        <v/>
      </c>
      <c r="LK46" s="91" t="str">
        <f>IFERROR(IF(AND(#REF!="mas",#REF!=2,#REF!="iniciados"),#REF!,""),"")</f>
        <v/>
      </c>
      <c r="LL46" s="75" t="e">
        <f>IF(LK46=#REF!,#REF!,"")</f>
        <v>#REF!</v>
      </c>
      <c r="LM46" s="75" t="e">
        <f>IF(LK46=#REF!,#REF!,"")</f>
        <v>#REF!</v>
      </c>
      <c r="LN46" s="91" t="str">
        <f>IFERROR(IF(AND(LM46="mas",#REF!=2),#REF!,""),"")</f>
        <v/>
      </c>
      <c r="LO46" s="91" t="str">
        <f>IFERROR(IF(AND(LM46="mas",#REF!=2),#REF!,""),"")</f>
        <v/>
      </c>
      <c r="LP46" s="91" t="str">
        <f>IFERROR(IF(AND(LM46="mas",#REF!=2),#REF!,""),"")</f>
        <v/>
      </c>
      <c r="LQ46" s="91" t="str">
        <f>IFERROR(IF(AND(LM46="mas",#REF!=2),#REF!,""),"")</f>
        <v/>
      </c>
      <c r="LR46" s="91" t="str">
        <f>IFERROR(IF(AND(LM46="mas",#REF!=2),#REF!,""),"")</f>
        <v/>
      </c>
      <c r="LS46" s="77" t="str">
        <f>IFERROR(RANK(LR46,LR:LR,0)+ COUNTIF($LR$15:LR44,LR46),"")</f>
        <v/>
      </c>
      <c r="LU46" s="53" t="str">
        <f>IFERROR(IF(AND(#REF!="fem",#REF!=3,#REF!="iniciados"),#REF!,""),"")</f>
        <v/>
      </c>
      <c r="LV46" s="75" t="e">
        <f>IF(LU46=#REF!,#REF!,"")</f>
        <v>#REF!</v>
      </c>
      <c r="LW46" s="75" t="e">
        <f>IF(LU46=#REF!,#REF!,"")</f>
        <v>#REF!</v>
      </c>
      <c r="LX46" s="53" t="str">
        <f>IFERROR(IF(AND(LW46="fem",#REF!=3),#REF!,""),"")</f>
        <v/>
      </c>
      <c r="LY46" s="91" t="str">
        <f>IFERROR(IF(AND(LW46="fem",#REF!=3),#REF!,""),"")</f>
        <v/>
      </c>
      <c r="LZ46" s="91" t="str">
        <f>IFERROR(IF(AND(LW46="fem",#REF!=3),#REF!,""),"")</f>
        <v/>
      </c>
      <c r="MA46" s="91" t="str">
        <f>IFERROR(IF(AND(LW46="fem",#REF!=3),#REF!,""),"")</f>
        <v/>
      </c>
      <c r="MB46" s="91" t="str">
        <f>IFERROR(IF(AND(LW46="fem",#REF!=3),#REF!,""),"")</f>
        <v/>
      </c>
      <c r="MC46" s="55" t="str">
        <f>IFERROR(RANK(MB46,MB:MB,0)+ COUNTIF($MB$15:MB45,MB46),"")</f>
        <v/>
      </c>
      <c r="ME46" s="91" t="str">
        <f>IFERROR(IF(AND(#REF!="mas",#REF!=3,#REF!="iniciados"),#REF!,""),"")</f>
        <v/>
      </c>
      <c r="MF46" s="75" t="e">
        <f>IF(ME46=#REF!,#REF!,"")</f>
        <v>#REF!</v>
      </c>
      <c r="MG46" s="75" t="e">
        <f>IF(ME46=#REF!,#REF!,"")</f>
        <v>#REF!</v>
      </c>
      <c r="MH46" s="91" t="str">
        <f>IFERROR(IF(AND(MG46="mas",#REF!=3),#REF!,""),"")</f>
        <v/>
      </c>
      <c r="MI46" s="91" t="str">
        <f>IFERROR(IF(AND(MG46="mas",#REF!=3),#REF!,""),"")</f>
        <v/>
      </c>
      <c r="MJ46" s="91" t="str">
        <f>IFERROR(IF(AND(MG46="mas",#REF!=3),#REF!,""),"")</f>
        <v/>
      </c>
      <c r="MK46" s="91" t="str">
        <f>IFERROR(IF(AND(MG46="mas",#REF!=3),#REF!,""),"")</f>
        <v/>
      </c>
      <c r="ML46" s="91" t="str">
        <f>IFERROR(IF(AND(MG46="mas",#REF!=3),#REF!,""),"")</f>
        <v/>
      </c>
      <c r="MM46" s="55" t="str">
        <f>IFERROR(RANK(ML46,ML:ML,0)+ COUNTIF($ML$15:ML45,ML46),"")</f>
        <v/>
      </c>
      <c r="MO46" s="91" t="str">
        <f>IFERROR(IF(AND(#REF!="fem",#REF!=3,#REF!="juvenis"),#REF!,""),"")</f>
        <v/>
      </c>
      <c r="MP46" s="75" t="e">
        <f>IF(MO46=#REF!,#REF!,"")</f>
        <v>#REF!</v>
      </c>
      <c r="MQ46" s="75" t="e">
        <f>IF(MO46=#REF!,#REF!,"")</f>
        <v>#REF!</v>
      </c>
      <c r="MR46" s="91" t="str">
        <f>IFERROR(IF(AND(MQ46="fem",#REF!=3),#REF!,""),"")</f>
        <v/>
      </c>
      <c r="MS46" s="91" t="str">
        <f>IFERROR(IF(AND(MQ46="fem",#REF!=3),#REF!,""),"")</f>
        <v/>
      </c>
      <c r="MT46" s="91" t="str">
        <f>IFERROR(IF(AND(MQ46="fem",#REF!=3),#REF!,""),"")</f>
        <v/>
      </c>
      <c r="MU46" s="91" t="str">
        <f>IFERROR(IF(AND(MQ46="fem",#REF!=3),#REF!,""),"")</f>
        <v/>
      </c>
      <c r="MV46" s="91" t="str">
        <f>IFERROR(IF(AND(MQ46="fem",#REF!=3),#REF!,""),"")</f>
        <v/>
      </c>
      <c r="MW46" s="55" t="str">
        <f>IFERROR(RANK(MV46,MV:MV,0)+ COUNTIF($MV$15:MV45,MV46),"")</f>
        <v/>
      </c>
      <c r="MY46" s="91" t="str">
        <f>IFERROR(IF(AND(#REF!="mas",#REF!=3,#REF!="juvenis"),#REF!,""),"")</f>
        <v/>
      </c>
      <c r="MZ46" s="75" t="e">
        <f>IF(MY46=#REF!,#REF!,"")</f>
        <v>#REF!</v>
      </c>
      <c r="NA46" s="75" t="e">
        <f>IF(MY46=#REF!,#REF!,"")</f>
        <v>#REF!</v>
      </c>
      <c r="NB46" s="91" t="str">
        <f>IFERROR(IF(AND(NA46="mas",#REF!=3),#REF!,""),"")</f>
        <v/>
      </c>
      <c r="NC46" s="91" t="str">
        <f>IFERROR(IF(AND(NA46="mas",#REF!=3),#REF!,""),"")</f>
        <v/>
      </c>
      <c r="ND46" s="91" t="str">
        <f>IFERROR(IF(AND(NA46="mas",#REF!=3),#REF!,""),"")</f>
        <v/>
      </c>
      <c r="NE46" s="91" t="str">
        <f>IFERROR(IF(AND(NA46="mas",#REF!=3),#REF!,""),"")</f>
        <v/>
      </c>
      <c r="NF46" s="91" t="str">
        <f>IFERROR(IF(AND(NA46="mas",#REF!=3),#REF!,""),"")</f>
        <v/>
      </c>
      <c r="NG46" s="55" t="str">
        <f>IFERROR(RANK(NF46,NF:NF,0)+ COUNTIF($NF$15:NF45,NF46),"")</f>
        <v/>
      </c>
      <c r="NI46" s="91" t="str">
        <f>IFERROR(IF(AND(#REF!="fem",#REF!=2,#REF!="juvenis"),#REF!,""),"")</f>
        <v/>
      </c>
      <c r="NJ46" s="75" t="e">
        <f>IF(NI46=#REF!,#REF!,"")</f>
        <v>#REF!</v>
      </c>
      <c r="NK46" s="75" t="e">
        <f>IF(NI46=#REF!,#REF!,"")</f>
        <v>#REF!</v>
      </c>
      <c r="NL46" s="91" t="str">
        <f>IFERROR(IF(AND(NK46="fem",#REF!=2),#REF!,""),"")</f>
        <v/>
      </c>
      <c r="NM46" s="91" t="str">
        <f>IFERROR(IF(AND(NK46="fem",#REF!=2),#REF!,""),"")</f>
        <v/>
      </c>
      <c r="NN46" s="91" t="str">
        <f>IFERROR(IF(AND(NK46="fem",#REF!=2),#REF!,""),"")</f>
        <v/>
      </c>
      <c r="NO46" s="91" t="str">
        <f>IFERROR(IF(AND(NK46="fem",#REF!=2),#REF!,""),"")</f>
        <v/>
      </c>
      <c r="NP46" s="91" t="str">
        <f>IFERROR(IF(AND(NK46="fem",#REF!=2),#REF!,""),"")</f>
        <v/>
      </c>
      <c r="NQ46" s="77" t="str">
        <f>IFERROR(RANK(NP46,NP:NP,0)+ COUNTIF($NP$15:NP45,NP46),"")</f>
        <v/>
      </c>
      <c r="NS46" s="91" t="str">
        <f>IFERROR(IF(AND(#REF!="mas",#REF!=2,#REF!="juvenis"),#REF!,""),"")</f>
        <v/>
      </c>
      <c r="NT46" s="75" t="e">
        <f>IF(NS46=#REF!,#REF!,"")</f>
        <v>#REF!</v>
      </c>
      <c r="NU46" s="75" t="e">
        <f>IF(NS46=#REF!,#REF!,"")</f>
        <v>#REF!</v>
      </c>
      <c r="NV46" s="91" t="str">
        <f>IFERROR(IF(AND(NU46="mas",#REF!=2),#REF!,""),"")</f>
        <v/>
      </c>
      <c r="NW46" s="91" t="str">
        <f>IFERROR(IF(AND(NU46="mas",#REF!=2),#REF!,""),"")</f>
        <v/>
      </c>
      <c r="NX46" s="91" t="str">
        <f>IFERROR(IF(AND(NU46="mas",#REF!=2),#REF!,""),"")</f>
        <v/>
      </c>
      <c r="NY46" s="91" t="str">
        <f>IFERROR(IF(AND(NU46="mas",#REF!=2),#REF!,""),"")</f>
        <v/>
      </c>
      <c r="NZ46" s="91" t="str">
        <f>IFERROR(IF(AND(NU46="mas",#REF!=2),#REF!,""),"")</f>
        <v/>
      </c>
      <c r="OA46" s="55" t="str">
        <f>IFERROR(RANK(NZ46,NZ:NZ,0)+ COUNTIF($NZ$15:NZ45,NZ46),"")</f>
        <v/>
      </c>
      <c r="OC46" s="91" t="str">
        <f>IFERROR(IF(AND(#REF!="fem",#REF!=2,#REF!="juniores"),#REF!,""),"")</f>
        <v/>
      </c>
      <c r="OD46" s="75" t="e">
        <f>IF(OC46=#REF!,#REF!,"")</f>
        <v>#REF!</v>
      </c>
      <c r="OE46" s="75" t="e">
        <f>IF(OC46=#REF!,#REF!,"")</f>
        <v>#REF!</v>
      </c>
      <c r="OF46" s="91" t="str">
        <f>IFERROR(IF(AND(OE46="fem",#REF!=2),#REF!,""),"")</f>
        <v/>
      </c>
      <c r="OG46" s="91" t="str">
        <f>IFERROR(IF(AND(OE46="fem",#REF!=2),#REF!,""),"")</f>
        <v/>
      </c>
      <c r="OH46" s="91" t="str">
        <f>IFERROR(IF(AND(OE46="fem",#REF!=2),#REF!,""),"")</f>
        <v/>
      </c>
      <c r="OI46" s="91" t="str">
        <f>IFERROR(IF(AND(OE46="fem",#REF!=2),#REF!,""),"")</f>
        <v/>
      </c>
      <c r="OJ46" s="91" t="str">
        <f>IFERROR(IF(AND(OE46="fem",#REF!=2),#REF!,""),"")</f>
        <v/>
      </c>
      <c r="OK46" s="77" t="str">
        <f>IFERROR(RANK(OJ46,OJ:OJ,0)+ COUNTIF($NZ$15:OJ44,OJ46),"")</f>
        <v/>
      </c>
      <c r="OM46" s="91" t="str">
        <f>IFERROR(IF(AND(#REF!="mas",#REF!=2,#REF!="juniores"),#REF!,""),"")</f>
        <v/>
      </c>
      <c r="ON46" s="75" t="e">
        <f>IF(OM46=#REF!,#REF!,"")</f>
        <v>#REF!</v>
      </c>
      <c r="OO46" s="75" t="e">
        <f>IF(OM46=#REF!,#REF!,"")</f>
        <v>#REF!</v>
      </c>
      <c r="OP46" s="91" t="str">
        <f>IFERROR(IF(AND(OO46="mas",#REF!=2),#REF!,""),"")</f>
        <v/>
      </c>
      <c r="OQ46" s="91" t="str">
        <f>IFERROR(IF(AND(OO46="mas",#REF!=2),#REF!,""),"")</f>
        <v/>
      </c>
      <c r="OR46" s="91" t="str">
        <f>IFERROR(IF(AND(OO46="mas",#REF!=2),#REF!,""),"")</f>
        <v/>
      </c>
      <c r="OS46" s="91" t="str">
        <f>IFERROR(IF(AND(OO46="mas",#REF!=2),#REF!,""),"")</f>
        <v/>
      </c>
      <c r="OT46" s="91" t="str">
        <f>IFERROR(IF(AND(OO46="mas",#REF!=2),#REF!,""),"")</f>
        <v/>
      </c>
      <c r="OU46" s="77" t="str">
        <f>IFERROR(RANK(OT46,OT:OT,0)+ COUNTIF($NZ$15:OT44,OT46),"")</f>
        <v/>
      </c>
      <c r="OW46" s="91" t="str">
        <f>IFERROR(IF(AND(#REF!="fem",#REF!=3,#REF!="juniores"),#REF!,""),"")</f>
        <v/>
      </c>
      <c r="OX46" s="75" t="e">
        <f>IF(OW46=#REF!,#REF!,"")</f>
        <v>#REF!</v>
      </c>
      <c r="OY46" s="75" t="e">
        <f>IF(OW46=#REF!,#REF!,"")</f>
        <v>#REF!</v>
      </c>
      <c r="OZ46" s="91" t="str">
        <f>IFERROR(IF(AND(OY46="fem",#REF!=3),#REF!,""),"")</f>
        <v/>
      </c>
      <c r="PA46" s="91" t="str">
        <f>IFERROR(IF(AND(OY46="fem",#REF!=3),#REF!,""),"")</f>
        <v/>
      </c>
      <c r="PB46" s="91" t="str">
        <f>IFERROR(IF(AND(OY46="fem",#REF!=3),#REF!,""),"")</f>
        <v/>
      </c>
      <c r="PC46" s="91" t="str">
        <f>IFERROR(IF(AND(OY46="fem",#REF!=3),#REF!,""),"")</f>
        <v/>
      </c>
      <c r="PD46" s="91" t="str">
        <f>IFERROR(IF(AND(OY46="fem",#REF!=3),#REF!,""),"")</f>
        <v/>
      </c>
      <c r="PE46" s="77" t="str">
        <f>IFERROR(RANK(PD46,PD:PD,0)+ COUNTIF($NZ$15:PD44,PD46),"")</f>
        <v/>
      </c>
      <c r="PG46" s="91" t="str">
        <f>IFERROR(IF(AND(#REF!="mas",#REF!=3,#REF!="juniores"),#REF!,""),"")</f>
        <v/>
      </c>
      <c r="PH46" s="75" t="e">
        <f>IF(PG46=#REF!,#REF!,"")</f>
        <v>#REF!</v>
      </c>
      <c r="PI46" s="75" t="e">
        <f>IF(PG46=#REF!,#REF!,"")</f>
        <v>#REF!</v>
      </c>
      <c r="PJ46" s="91" t="str">
        <f>IFERROR(IF(AND(PI46="mas",#REF!=3),#REF!,""),"")</f>
        <v/>
      </c>
      <c r="PK46" s="91" t="str">
        <f>IFERROR(IF(AND(PI46="mas",#REF!=3),#REF!,""),"")</f>
        <v/>
      </c>
      <c r="PL46" s="91" t="str">
        <f>IFERROR(IF(AND(PI46="mas",#REF!=3),#REF!,""),"")</f>
        <v/>
      </c>
      <c r="PM46" s="91" t="str">
        <f>IFERROR(IF(AND(PI46="mas",#REF!=3),#REF!,""),"")</f>
        <v/>
      </c>
      <c r="PN46" s="91" t="str">
        <f>IFERROR(IF(AND(PI46="mas",#REF!=3),#REF!,""),"")</f>
        <v/>
      </c>
      <c r="PO46" s="77" t="str">
        <f>IFERROR(RANK(PN46,PN:PN,0)+ COUNTIF($NZ$15:PN44,PN46),"")</f>
        <v/>
      </c>
    </row>
    <row r="47" spans="2:431" s="73" customFormat="1" ht="18.75" customHeight="1" x14ac:dyDescent="0.3">
      <c r="B47" s="74" t="str">
        <f t="shared" si="0"/>
        <v/>
      </c>
      <c r="C47" s="74" t="str">
        <f t="shared" si="1"/>
        <v/>
      </c>
      <c r="D47" s="75" t="str">
        <f t="shared" si="2"/>
        <v/>
      </c>
      <c r="E47" s="76" t="str">
        <f t="shared" si="3"/>
        <v/>
      </c>
      <c r="F47" s="118" t="str">
        <f t="shared" si="4"/>
        <v/>
      </c>
      <c r="G47" s="118" t="str">
        <f t="shared" si="5"/>
        <v/>
      </c>
      <c r="H47" s="118" t="str">
        <f t="shared" si="6"/>
        <v/>
      </c>
      <c r="I47" s="119" t="str">
        <f t="shared" si="7"/>
        <v/>
      </c>
      <c r="J47" s="77">
        <v>31</v>
      </c>
      <c r="K47" s="78"/>
      <c r="L47" s="78"/>
      <c r="M47" s="74" t="str">
        <f t="shared" si="131"/>
        <v/>
      </c>
      <c r="N47" s="74" t="str">
        <f t="shared" si="8"/>
        <v/>
      </c>
      <c r="O47" s="75" t="str">
        <f t="shared" si="9"/>
        <v/>
      </c>
      <c r="P47" s="75" t="str">
        <f t="shared" si="10"/>
        <v/>
      </c>
      <c r="Q47" s="75" t="str">
        <f t="shared" si="155"/>
        <v/>
      </c>
      <c r="R47" s="75" t="str">
        <f t="shared" si="156"/>
        <v/>
      </c>
      <c r="S47" s="75" t="str">
        <f>IFERROR(INDEX(#REF!,MATCH($U47,$IQ$17:$IQ$72,0)),"")</f>
        <v/>
      </c>
      <c r="T47" s="75" t="str">
        <f t="shared" si="11"/>
        <v/>
      </c>
      <c r="U47" s="77">
        <v>31</v>
      </c>
      <c r="V47" s="78"/>
      <c r="X47" s="80" t="str">
        <f t="shared" si="12"/>
        <v/>
      </c>
      <c r="Y47" s="80" t="str">
        <f t="shared" si="13"/>
        <v/>
      </c>
      <c r="Z47" s="76" t="str">
        <f t="shared" si="14"/>
        <v/>
      </c>
      <c r="AA47" s="76" t="str">
        <f t="shared" si="15"/>
        <v/>
      </c>
      <c r="AB47" s="118" t="str">
        <f t="shared" si="16"/>
        <v/>
      </c>
      <c r="AC47" s="118" t="str">
        <f t="shared" si="17"/>
        <v/>
      </c>
      <c r="AD47" s="118" t="str">
        <f t="shared" si="18"/>
        <v/>
      </c>
      <c r="AE47" s="118" t="str">
        <f t="shared" si="19"/>
        <v/>
      </c>
      <c r="AF47" s="77">
        <v>31</v>
      </c>
      <c r="AG47" s="78"/>
      <c r="AH47" s="78"/>
      <c r="AI47" s="80" t="str">
        <f t="shared" si="20"/>
        <v/>
      </c>
      <c r="AJ47" s="80" t="str">
        <f t="shared" si="21"/>
        <v/>
      </c>
      <c r="AK47" s="80" t="str">
        <f t="shared" si="22"/>
        <v/>
      </c>
      <c r="AL47" s="80" t="str">
        <f t="shared" si="23"/>
        <v/>
      </c>
      <c r="AM47" s="80" t="str">
        <f t="shared" si="24"/>
        <v/>
      </c>
      <c r="AN47" s="80" t="str">
        <f t="shared" si="25"/>
        <v/>
      </c>
      <c r="AO47" s="80" t="str">
        <f t="shared" si="154"/>
        <v/>
      </c>
      <c r="AP47" s="80" t="str">
        <f t="shared" si="153"/>
        <v/>
      </c>
      <c r="AQ47" s="77">
        <v>31</v>
      </c>
      <c r="AR47" s="78"/>
      <c r="AT47" s="146" t="str">
        <f t="shared" si="132"/>
        <v/>
      </c>
      <c r="AU47" s="146" t="str">
        <f t="shared" si="133"/>
        <v/>
      </c>
      <c r="AV47" s="146" t="str">
        <f t="shared" si="134"/>
        <v/>
      </c>
      <c r="AW47" s="147" t="str">
        <f t="shared" si="135"/>
        <v/>
      </c>
      <c r="AX47" s="147" t="str">
        <f t="shared" si="136"/>
        <v/>
      </c>
      <c r="AY47" s="147" t="str">
        <f t="shared" si="137"/>
        <v/>
      </c>
      <c r="AZ47" s="147" t="str">
        <f t="shared" si="138"/>
        <v/>
      </c>
      <c r="BA47" s="147" t="str">
        <f t="shared" si="139"/>
        <v/>
      </c>
      <c r="BB47" s="149">
        <v>31</v>
      </c>
      <c r="BC47" s="78"/>
      <c r="BD47" s="78"/>
      <c r="BE47" s="80" t="str">
        <f t="shared" si="140"/>
        <v/>
      </c>
      <c r="BF47" s="80" t="str">
        <f t="shared" si="26"/>
        <v/>
      </c>
      <c r="BG47" s="80" t="str">
        <f t="shared" si="27"/>
        <v/>
      </c>
      <c r="BH47" s="80" t="str">
        <f t="shared" si="28"/>
        <v/>
      </c>
      <c r="BI47" s="80" t="str">
        <f t="shared" si="29"/>
        <v/>
      </c>
      <c r="BJ47" s="80" t="str">
        <f t="shared" si="30"/>
        <v/>
      </c>
      <c r="BK47" s="80" t="str">
        <f t="shared" si="31"/>
        <v/>
      </c>
      <c r="BL47" s="80" t="str">
        <f t="shared" si="32"/>
        <v/>
      </c>
      <c r="BM47" s="77">
        <v>31</v>
      </c>
      <c r="BN47" s="78"/>
      <c r="BP47" s="80" t="str">
        <f t="shared" si="33"/>
        <v/>
      </c>
      <c r="BQ47" s="80" t="str">
        <f t="shared" si="34"/>
        <v/>
      </c>
      <c r="BR47" s="76" t="str">
        <f t="shared" si="35"/>
        <v/>
      </c>
      <c r="BS47" s="76" t="str">
        <f t="shared" si="36"/>
        <v/>
      </c>
      <c r="BT47" s="118" t="str">
        <f t="shared" si="37"/>
        <v/>
      </c>
      <c r="BU47" s="118" t="str">
        <f t="shared" si="38"/>
        <v/>
      </c>
      <c r="BV47" s="118" t="str">
        <f t="shared" si="39"/>
        <v/>
      </c>
      <c r="BW47" s="118" t="str">
        <f t="shared" si="40"/>
        <v/>
      </c>
      <c r="BX47" s="77">
        <v>31</v>
      </c>
      <c r="BY47" s="78"/>
      <c r="BZ47" s="78"/>
      <c r="CA47" s="80" t="str">
        <f t="shared" si="41"/>
        <v/>
      </c>
      <c r="CB47" s="80" t="str">
        <f t="shared" si="157"/>
        <v/>
      </c>
      <c r="CC47" s="80" t="str">
        <f t="shared" si="157"/>
        <v/>
      </c>
      <c r="CD47" s="76" t="str">
        <f t="shared" si="43"/>
        <v/>
      </c>
      <c r="CE47" s="118" t="str">
        <f t="shared" si="44"/>
        <v/>
      </c>
      <c r="CF47" s="118" t="str">
        <f t="shared" si="141"/>
        <v/>
      </c>
      <c r="CG47" s="118" t="str">
        <f t="shared" si="142"/>
        <v/>
      </c>
      <c r="CH47" s="117" t="str">
        <f t="shared" si="143"/>
        <v/>
      </c>
      <c r="CI47" s="77">
        <v>31</v>
      </c>
      <c r="CJ47" s="78"/>
      <c r="CL47" s="80" t="str">
        <f t="shared" si="45"/>
        <v/>
      </c>
      <c r="CM47" s="80" t="str">
        <f t="shared" si="46"/>
        <v/>
      </c>
      <c r="CN47" s="76" t="str">
        <f t="shared" si="47"/>
        <v/>
      </c>
      <c r="CO47" s="76" t="str">
        <f t="shared" si="48"/>
        <v/>
      </c>
      <c r="CP47" s="118" t="str">
        <f t="shared" si="49"/>
        <v/>
      </c>
      <c r="CQ47" s="118" t="str">
        <f t="shared" si="50"/>
        <v/>
      </c>
      <c r="CR47" s="118" t="str">
        <f t="shared" si="51"/>
        <v/>
      </c>
      <c r="CS47" s="118" t="str">
        <f t="shared" si="144"/>
        <v/>
      </c>
      <c r="CT47" s="77">
        <v>31</v>
      </c>
      <c r="CU47" s="78"/>
      <c r="CV47" s="78"/>
      <c r="CW47" s="80" t="str">
        <f t="shared" si="52"/>
        <v/>
      </c>
      <c r="CX47" s="80" t="str">
        <f t="shared" si="53"/>
        <v/>
      </c>
      <c r="CY47" s="76" t="str">
        <f t="shared" si="54"/>
        <v/>
      </c>
      <c r="CZ47" s="76" t="str">
        <f t="shared" si="55"/>
        <v/>
      </c>
      <c r="DA47" s="118" t="str">
        <f t="shared" si="56"/>
        <v/>
      </c>
      <c r="DB47" s="118" t="str">
        <f t="shared" si="57"/>
        <v/>
      </c>
      <c r="DC47" s="118" t="str">
        <f t="shared" si="58"/>
        <v/>
      </c>
      <c r="DD47" s="118" t="str">
        <f t="shared" si="59"/>
        <v/>
      </c>
      <c r="DE47" s="77">
        <v>31</v>
      </c>
      <c r="DF47" s="78"/>
      <c r="DH47" s="115" t="str">
        <f t="shared" si="145"/>
        <v/>
      </c>
      <c r="DI47" s="115" t="str">
        <f t="shared" si="146"/>
        <v/>
      </c>
      <c r="DJ47" s="121" t="str">
        <f t="shared" si="147"/>
        <v/>
      </c>
      <c r="DK47" s="121" t="str">
        <f t="shared" si="148"/>
        <v/>
      </c>
      <c r="DL47" s="117" t="str">
        <f t="shared" si="149"/>
        <v/>
      </c>
      <c r="DM47" s="117" t="str">
        <f t="shared" si="150"/>
        <v/>
      </c>
      <c r="DN47" s="117" t="str">
        <f t="shared" si="151"/>
        <v/>
      </c>
      <c r="DO47" s="117" t="str">
        <f t="shared" si="152"/>
        <v/>
      </c>
      <c r="DP47" s="77">
        <v>31</v>
      </c>
      <c r="DQ47" s="78"/>
      <c r="DR47" s="78"/>
      <c r="DS47" s="115" t="str">
        <f t="shared" si="60"/>
        <v/>
      </c>
      <c r="DT47" s="115" t="str">
        <f t="shared" si="61"/>
        <v/>
      </c>
      <c r="DU47" s="115" t="str">
        <f t="shared" si="62"/>
        <v/>
      </c>
      <c r="DV47" s="115" t="str">
        <f t="shared" si="63"/>
        <v/>
      </c>
      <c r="DW47" s="117" t="str">
        <f t="shared" si="64"/>
        <v/>
      </c>
      <c r="DX47" s="117" t="str">
        <f t="shared" si="158"/>
        <v/>
      </c>
      <c r="DY47" s="117" t="str">
        <f t="shared" si="158"/>
        <v/>
      </c>
      <c r="DZ47" s="117" t="str">
        <f t="shared" si="66"/>
        <v/>
      </c>
      <c r="EA47" s="77">
        <v>31</v>
      </c>
      <c r="EB47" s="78"/>
      <c r="EC47" s="81"/>
      <c r="ED47" s="80" t="str">
        <f t="shared" si="67"/>
        <v/>
      </c>
      <c r="EE47" s="80" t="str">
        <f t="shared" si="68"/>
        <v/>
      </c>
      <c r="EF47" s="80" t="str">
        <f t="shared" si="69"/>
        <v/>
      </c>
      <c r="EG47" s="82" t="str">
        <f t="shared" si="70"/>
        <v/>
      </c>
      <c r="EH47" s="118" t="str">
        <f t="shared" si="71"/>
        <v/>
      </c>
      <c r="EI47" s="118" t="str">
        <f t="shared" si="72"/>
        <v/>
      </c>
      <c r="EJ47" s="118" t="str">
        <f t="shared" si="73"/>
        <v/>
      </c>
      <c r="EK47" s="118" t="str">
        <f t="shared" si="74"/>
        <v/>
      </c>
      <c r="EL47" s="82">
        <v>31</v>
      </c>
      <c r="EM47" s="78"/>
      <c r="EN47" s="78"/>
      <c r="EO47" s="80" t="str">
        <f t="shared" si="75"/>
        <v/>
      </c>
      <c r="EP47" s="80" t="str">
        <f t="shared" si="76"/>
        <v/>
      </c>
      <c r="EQ47" s="80" t="str">
        <f t="shared" si="77"/>
        <v/>
      </c>
      <c r="ER47" s="80" t="str">
        <f t="shared" si="78"/>
        <v/>
      </c>
      <c r="ES47" s="80" t="str">
        <f t="shared" si="79"/>
        <v/>
      </c>
      <c r="ET47" s="80" t="str">
        <f t="shared" si="80"/>
        <v/>
      </c>
      <c r="EU47" s="80" t="str">
        <f t="shared" si="81"/>
        <v/>
      </c>
      <c r="EV47" s="80" t="str">
        <f t="shared" si="82"/>
        <v/>
      </c>
      <c r="EW47" s="77">
        <v>31</v>
      </c>
      <c r="EX47" s="78"/>
      <c r="EY47" s="81"/>
      <c r="EZ47" s="80" t="str">
        <f t="shared" si="83"/>
        <v/>
      </c>
      <c r="FA47" s="80" t="str">
        <f t="shared" si="84"/>
        <v/>
      </c>
      <c r="FB47" s="76" t="str">
        <f t="shared" si="85"/>
        <v/>
      </c>
      <c r="FC47" s="76" t="str">
        <f t="shared" si="86"/>
        <v/>
      </c>
      <c r="FD47" s="118" t="str">
        <f t="shared" si="87"/>
        <v/>
      </c>
      <c r="FE47" s="118" t="str">
        <f t="shared" si="88"/>
        <v/>
      </c>
      <c r="FF47" s="118" t="str">
        <f t="shared" si="89"/>
        <v/>
      </c>
      <c r="FG47" s="118" t="str">
        <f t="shared" si="90"/>
        <v/>
      </c>
      <c r="FH47" s="82">
        <v>31</v>
      </c>
      <c r="FI47" s="78"/>
      <c r="FJ47" s="78"/>
      <c r="FK47" s="80" t="str">
        <f t="shared" si="91"/>
        <v/>
      </c>
      <c r="FL47" s="80" t="str">
        <f t="shared" si="92"/>
        <v/>
      </c>
      <c r="FM47" s="76" t="str">
        <f t="shared" si="93"/>
        <v/>
      </c>
      <c r="FN47" s="76" t="str">
        <f t="shared" si="94"/>
        <v/>
      </c>
      <c r="FO47" s="118" t="str">
        <f t="shared" si="95"/>
        <v/>
      </c>
      <c r="FP47" s="118" t="str">
        <f t="shared" si="96"/>
        <v/>
      </c>
      <c r="FQ47" s="118" t="str">
        <f t="shared" si="97"/>
        <v/>
      </c>
      <c r="FR47" s="118" t="str">
        <f t="shared" si="98"/>
        <v/>
      </c>
      <c r="FS47" s="77">
        <v>31</v>
      </c>
      <c r="FT47" s="78"/>
      <c r="FU47" s="81"/>
      <c r="FV47" s="80" t="str">
        <f t="shared" si="99"/>
        <v/>
      </c>
      <c r="FW47" s="80" t="str">
        <f t="shared" si="100"/>
        <v/>
      </c>
      <c r="FX47" s="80" t="str">
        <f t="shared" si="101"/>
        <v/>
      </c>
      <c r="FY47" s="80" t="str">
        <f t="shared" si="102"/>
        <v/>
      </c>
      <c r="FZ47" s="80" t="str">
        <f t="shared" si="103"/>
        <v/>
      </c>
      <c r="GA47" s="80" t="str">
        <f t="shared" si="104"/>
        <v/>
      </c>
      <c r="GB47" s="80" t="str">
        <f t="shared" si="105"/>
        <v/>
      </c>
      <c r="GC47" s="80" t="str">
        <f t="shared" si="106"/>
        <v/>
      </c>
      <c r="GD47" s="82">
        <v>31</v>
      </c>
      <c r="GE47" s="78"/>
      <c r="GF47" s="78"/>
      <c r="GG47" s="80" t="str">
        <f t="shared" si="107"/>
        <v/>
      </c>
      <c r="GH47" s="80" t="str">
        <f t="shared" si="108"/>
        <v/>
      </c>
      <c r="GI47" s="80" t="str">
        <f t="shared" si="109"/>
        <v/>
      </c>
      <c r="GJ47" s="80" t="str">
        <f t="shared" si="110"/>
        <v/>
      </c>
      <c r="GK47" s="80" t="str">
        <f t="shared" si="111"/>
        <v/>
      </c>
      <c r="GL47" s="80" t="str">
        <f t="shared" si="112"/>
        <v/>
      </c>
      <c r="GM47" s="80" t="str">
        <f t="shared" si="113"/>
        <v/>
      </c>
      <c r="GN47" s="80" t="str">
        <f t="shared" si="114"/>
        <v/>
      </c>
      <c r="GO47" s="77">
        <v>31</v>
      </c>
      <c r="GP47" s="78"/>
      <c r="GQ47" s="81"/>
      <c r="GR47" s="80" t="str">
        <f t="shared" si="115"/>
        <v/>
      </c>
      <c r="GS47" s="80" t="str">
        <f t="shared" si="116"/>
        <v/>
      </c>
      <c r="GT47" s="80" t="str">
        <f t="shared" si="117"/>
        <v/>
      </c>
      <c r="GU47" s="80" t="str">
        <f t="shared" si="118"/>
        <v/>
      </c>
      <c r="GV47" s="80" t="str">
        <f t="shared" si="119"/>
        <v/>
      </c>
      <c r="GW47" s="80" t="str">
        <f t="shared" si="120"/>
        <v/>
      </c>
      <c r="GX47" s="80" t="str">
        <f t="shared" si="121"/>
        <v/>
      </c>
      <c r="GY47" s="80" t="str">
        <f t="shared" si="122"/>
        <v/>
      </c>
      <c r="GZ47" s="82">
        <v>31</v>
      </c>
      <c r="HA47" s="78"/>
      <c r="HB47" s="78"/>
      <c r="HC47" s="80" t="str">
        <f t="shared" si="123"/>
        <v/>
      </c>
      <c r="HD47" s="80" t="str">
        <f t="shared" si="124"/>
        <v/>
      </c>
      <c r="HE47" s="80" t="str">
        <f t="shared" si="125"/>
        <v/>
      </c>
      <c r="HF47" s="80" t="str">
        <f t="shared" si="126"/>
        <v/>
      </c>
      <c r="HG47" s="80" t="str">
        <f t="shared" si="127"/>
        <v/>
      </c>
      <c r="HH47" s="80" t="str">
        <f t="shared" si="128"/>
        <v/>
      </c>
      <c r="HI47" s="80" t="str">
        <f t="shared" si="129"/>
        <v/>
      </c>
      <c r="HJ47" s="80" t="str">
        <f t="shared" si="130"/>
        <v/>
      </c>
      <c r="HK47" s="77">
        <v>31</v>
      </c>
      <c r="HL47" s="78"/>
      <c r="HM47" s="78"/>
      <c r="HN47" s="78"/>
      <c r="HO47" s="78"/>
      <c r="HP47" s="78"/>
      <c r="HQ47" s="78"/>
      <c r="HR47" s="78"/>
      <c r="HS47" s="78"/>
      <c r="HT47" s="78"/>
      <c r="HU47" s="78"/>
      <c r="HV47" s="78"/>
      <c r="HW47" s="78"/>
      <c r="HX47" s="78"/>
      <c r="HY47" s="91" t="str">
        <f>IFERROR(IF(AND(#REF!="FEM",#REF!=1,#REF!="infantis"),#REF!,""),"")</f>
        <v/>
      </c>
      <c r="HZ47" s="75" t="e">
        <f>IF($HY47=#REF!,#REF!,"")</f>
        <v>#REF!</v>
      </c>
      <c r="IA47" s="75" t="e">
        <f>IF($HY47=#REF!,#REF!,"")</f>
        <v>#REF!</v>
      </c>
      <c r="IB47" s="75" t="e">
        <f>IF($IA47=#REF!,#REF!,"")</f>
        <v>#REF!</v>
      </c>
      <c r="IC47" s="91" t="str">
        <f>IFERROR(IF(AND($IA47="fem",#REF!=1,#REF!="infantis"),#REF!,""),"")</f>
        <v/>
      </c>
      <c r="ID47" s="91" t="str">
        <f>IFERROR(IF(AND($IA47="fem",#REF!=1,#REF!="infantis"),#REF!,""),"")</f>
        <v/>
      </c>
      <c r="IE47" s="91" t="str">
        <f>IFERROR(IF(AND($IA47="fem",#REF!=1,#REF!="infantis"),#REF!,""),"")</f>
        <v/>
      </c>
      <c r="IF47" s="75" t="e">
        <f>IF($IB47=#REF!,#REF!,"")</f>
        <v>#REF!</v>
      </c>
      <c r="IG47" s="55" t="str">
        <f>IFERROR(RANK(IF47,IF:IF,0)+ COUNTIF($IF$15:IF46,IF47),"")</f>
        <v/>
      </c>
      <c r="II47" s="91" t="str">
        <f>IFERROR(IF(AND(#REF!="mas",#REF!=1,#REF!="infantis"),#REF!,""),"")</f>
        <v/>
      </c>
      <c r="IJ47" s="75" t="e">
        <f>IF($II47=#REF!,#REF!,"")</f>
        <v>#REF!</v>
      </c>
      <c r="IK47" s="75" t="e">
        <f>IF($II47=#REF!,#REF!,"")</f>
        <v>#REF!</v>
      </c>
      <c r="IL47" s="91" t="str">
        <f>IFERROR(IF(AND($IK47="mas",#REF!=1),#REF!,""),"")</f>
        <v/>
      </c>
      <c r="IM47" s="91" t="str">
        <f>IFERROR(IF(AND($IK47="mas",#REF!=1,#REF!="infantis"),#REF!,""),"")</f>
        <v/>
      </c>
      <c r="IN47" s="91" t="str">
        <f>IFERROR(IF(AND($IK47="mas",#REF!=1,#REF!="infantis"),#REF!,""),"")</f>
        <v/>
      </c>
      <c r="IO47" s="91" t="str">
        <f>IFERROR(IF(AND($IK47="mas",#REF!=1,#REF!="infantis"),#REF!,""),"")</f>
        <v/>
      </c>
      <c r="IP47" s="91" t="str">
        <f>IFERROR(IF(AND($IK47="mas",#REF!=1),#REF!,""),"")</f>
        <v/>
      </c>
      <c r="IQ47" s="55" t="str">
        <f>IFERROR(RANK(IP47,IP:IP,0)+ COUNTIF($IQ$11:IQ42,IP47),"")</f>
        <v/>
      </c>
      <c r="IS47" s="91" t="str">
        <f>IFERROR(IF(AND(#REF!="FEM",#REF!=2,#REF!="infantis"),#REF!,""),"")</f>
        <v/>
      </c>
      <c r="IT47" s="75" t="e">
        <f>IF(IS47=#REF!,#REF!,"")</f>
        <v>#REF!</v>
      </c>
      <c r="IU47" s="75" t="e">
        <f>IF(IS47=#REF!,#REF!,"")</f>
        <v>#REF!</v>
      </c>
      <c r="IV47" s="91" t="str">
        <f>IFERROR(IF(AND(IU47="fem",#REF!=2),#REF!,""),"")</f>
        <v/>
      </c>
      <c r="IW47" s="91" t="str">
        <f>IFERROR(IF(AND(IU47="fem",#REF!=2),#REF!,""),"")</f>
        <v/>
      </c>
      <c r="IX47" s="91" t="str">
        <f>IFERROR(IF(AND(IU47="fem",#REF!=2),#REF!,""),"")</f>
        <v/>
      </c>
      <c r="IY47" s="91" t="str">
        <f>IFERROR(IF(AND(IU47="fem",#REF!=2),#REF!,""),"")</f>
        <v/>
      </c>
      <c r="IZ47" s="91" t="str">
        <f>IFERROR(IF(AND(IU47="fem",#REF!=2),#REF!,""),"")</f>
        <v/>
      </c>
      <c r="JA47" s="77" t="str">
        <f>IFERROR(RANK(IZ47,IZ:IZ,0)+ COUNTIF($IZ$15:$IZ46,IZ47),"")</f>
        <v/>
      </c>
      <c r="JC47" s="91" t="str">
        <f>IFERROR(IF(AND(#REF!="mas",#REF!=2,#REF!="infantis"),#REF!,""),"")</f>
        <v/>
      </c>
      <c r="JD47" s="75" t="e">
        <f>IF(JC47=#REF!,#REF!,"")</f>
        <v>#REF!</v>
      </c>
      <c r="JE47" s="75" t="e">
        <f>IF(JC47=#REF!,#REF!,"")</f>
        <v>#REF!</v>
      </c>
      <c r="JF47" s="91" t="str">
        <f>IFERROR(IF(AND(JE47="mas",#REF!=2),#REF!,""),"")</f>
        <v/>
      </c>
      <c r="JG47" s="91" t="str">
        <f>IFERROR(IF(AND(JE47="mas",#REF!=2),#REF!,""),"")</f>
        <v/>
      </c>
      <c r="JH47" s="91" t="str">
        <f>IFERROR(IF(AND(JE47="mas",#REF!=2),#REF!,""),"")</f>
        <v/>
      </c>
      <c r="JI47" s="91" t="str">
        <f>IFERROR(IF(AND(JE47="mas",#REF!=2),#REF!,""),"")</f>
        <v/>
      </c>
      <c r="JJ47" s="91" t="str">
        <f>IFERROR(IF(AND(JE47="mas",#REF!=2),#REF!,""),"")</f>
        <v/>
      </c>
      <c r="JK47" s="77" t="str">
        <f>IFERROR(RANK(JJ47,JJ:JJ,0)+ COUNTIF($JJ$15:$JJ46,JJ47),"")</f>
        <v/>
      </c>
      <c r="JM47" s="53" t="str">
        <f>IFERROR(IF(AND(#REF!="fem",#REF!=3,#REF!="infantis"),#REF!,""),"")</f>
        <v/>
      </c>
      <c r="JN47" s="75" t="e">
        <f>IF($JM47=#REF!,#REF!,"")</f>
        <v>#REF!</v>
      </c>
      <c r="JO47" s="75" t="e">
        <f>IF($JM47=#REF!,#REF!,"")</f>
        <v>#REF!</v>
      </c>
      <c r="JP47" s="75" t="e">
        <f>IF($JO47=#REF!,#REF!,"")</f>
        <v>#REF!</v>
      </c>
      <c r="JQ47" s="75" t="e">
        <f>IF($JP47=#REF!,#REF!,"")</f>
        <v>#REF!</v>
      </c>
      <c r="JR47" s="75" t="e">
        <f>IF($JP47=#REF!,#REF!,"")</f>
        <v>#REF!</v>
      </c>
      <c r="JS47" s="75" t="e">
        <f>IF($JP47=#REF!,#REF!,"")</f>
        <v>#REF!</v>
      </c>
      <c r="JT47" s="75" t="e">
        <f>IF($JP47=#REF!,#REF!,"")</f>
        <v>#REF!</v>
      </c>
      <c r="JU47" s="55" t="str">
        <f>IFERROR(RANK(JT47,JT:JT,0)+ COUNTIF($JT$15:JT46,JT47),"")</f>
        <v/>
      </c>
      <c r="JW47" s="53" t="str">
        <f>IFERROR(IF(AND(#REF!="mas",#REF!=3,#REF!="infantis"),#REF!,""),"")</f>
        <v/>
      </c>
      <c r="JX47" s="54" t="e">
        <f>IF($JW47=#REF!,#REF!,"")</f>
        <v>#REF!</v>
      </c>
      <c r="JY47" s="54" t="e">
        <f>IF($JW47=#REF!,#REF!,"")</f>
        <v>#REF!</v>
      </c>
      <c r="JZ47" s="54" t="e">
        <f>IF($JY47=#REF!,#REF!,"")</f>
        <v>#REF!</v>
      </c>
      <c r="KA47" s="54" t="e">
        <f>IF($JZ47=#REF!,#REF!,"")</f>
        <v>#REF!</v>
      </c>
      <c r="KB47" s="54" t="e">
        <f>IF($JZ47=#REF!,#REF!,"")</f>
        <v>#REF!</v>
      </c>
      <c r="KC47" s="54" t="e">
        <f>IF($JZ47=#REF!,#REF!,"")</f>
        <v>#REF!</v>
      </c>
      <c r="KD47" s="54" t="e">
        <f>IF($JZ47=#REF!,#REF!,"")</f>
        <v>#REF!</v>
      </c>
      <c r="KE47" s="55" t="str">
        <f>IFERROR(RANK(KD47,KD:KD,0)+ COUNTIF($KD$15:KD46,KD47),"")</f>
        <v/>
      </c>
      <c r="KG47" s="91" t="str">
        <f>IFERROR(IF(AND(#REF!="fem",#REF!=1,#REF!="iniciados"),#REF!,""),"")</f>
        <v/>
      </c>
      <c r="KH47" s="75" t="e">
        <f>IF(KG47=#REF!,#REF!,"")</f>
        <v>#REF!</v>
      </c>
      <c r="KI47" s="75" t="e">
        <f>IF(KG47=#REF!,#REF!,"")</f>
        <v>#REF!</v>
      </c>
      <c r="KJ47" s="91" t="str">
        <f>IFERROR(IF(AND(KI47="fem",#REF!=1),#REF!,""),"")</f>
        <v/>
      </c>
      <c r="KK47" s="91" t="str">
        <f>IFERROR(IF(AND(KI47="fem",#REF!=1),#REF!,""),"")</f>
        <v/>
      </c>
      <c r="KL47" s="91" t="str">
        <f>IFERROR(IF(AND(KI47="fem",#REF!=1),#REF!,""),"")</f>
        <v/>
      </c>
      <c r="KM47" s="91" t="str">
        <f>IFERROR(IF(AND(KI47="fem",#REF!=1),#REF!,""),"")</f>
        <v/>
      </c>
      <c r="KN47" s="91" t="str">
        <f>IFERROR(IF(AND(KI47="fem",#REF!=1),#REF!,""),"")</f>
        <v/>
      </c>
      <c r="KO47" s="77" t="str">
        <f>IFERROR(RANK(KN47,KN:KN,0)+ COUNTIF($KN$15:KN46,KN47),"")</f>
        <v/>
      </c>
      <c r="KQ47" s="91" t="str">
        <f>IFERROR(IF(AND(#REF!="mas",#REF!=1,#REF!="iniciados"),#REF!,""),"")</f>
        <v/>
      </c>
      <c r="KR47" s="75" t="e">
        <f>IF(KQ47=#REF!,#REF!,"")</f>
        <v>#REF!</v>
      </c>
      <c r="KS47" s="75" t="e">
        <f>IF(KQ47=#REF!,#REF!,"")</f>
        <v>#REF!</v>
      </c>
      <c r="KT47" s="91" t="str">
        <f>IFERROR(IF(AND(KS47="mas",#REF!=1),#REF!,""),"")</f>
        <v/>
      </c>
      <c r="KU47" s="91" t="str">
        <f>IFERROR(IF(AND(KS47="mas",#REF!=1),#REF!,""),"")</f>
        <v/>
      </c>
      <c r="KV47" s="91" t="str">
        <f>IFERROR(IF(AND(KS47="mas",#REF!=1),#REF!,""),"")</f>
        <v/>
      </c>
      <c r="KW47" s="91" t="str">
        <f>IFERROR(IF(AND(KS47="mas",#REF!=1),#REF!,""),"")</f>
        <v/>
      </c>
      <c r="KX47" s="91" t="str">
        <f>IFERROR(IF(AND(KS47="mas",#REF!=1),#REF!,""),"")</f>
        <v/>
      </c>
      <c r="KY47" s="77" t="str">
        <f>IFERROR(RANK(KX47,KX:KX,0)+ COUNTIF($KX$15:KX46,KX47),"")</f>
        <v/>
      </c>
      <c r="LA47" s="91" t="str">
        <f>IFERROR(IF(AND(#REF!="fem",#REF!=2,#REF!="iniciados"),#REF!,""),"")</f>
        <v/>
      </c>
      <c r="LB47" s="75" t="e">
        <f>IF(LA47=#REF!,#REF!,"")</f>
        <v>#REF!</v>
      </c>
      <c r="LC47" s="75" t="e">
        <f>IF(LA47=#REF!,#REF!,"")</f>
        <v>#REF!</v>
      </c>
      <c r="LD47" s="91" t="str">
        <f>IFERROR(IF(AND(LC47="fem",#REF!=2),#REF!,""),"")</f>
        <v/>
      </c>
      <c r="LE47" s="91" t="str">
        <f>IFERROR(IF(AND(LC47="fem",#REF!=2),#REF!,""),"")</f>
        <v/>
      </c>
      <c r="LF47" s="91" t="str">
        <f>IFERROR(IF(AND(LC47="fem",#REF!=2),#REF!,""),"")</f>
        <v/>
      </c>
      <c r="LG47" s="91" t="str">
        <f>IFERROR(IF(AND(LC47="fem",#REF!=2),#REF!,""),"")</f>
        <v/>
      </c>
      <c r="LH47" s="91" t="str">
        <f>IFERROR(IF(AND(LC47="fem",#REF!=2),#REF!,""),"")</f>
        <v/>
      </c>
      <c r="LI47" s="77" t="str">
        <f>IFERROR(RANK(LH47,LH:LH,0)+ COUNTIF($KX$15:LH46,LH47),"")</f>
        <v/>
      </c>
      <c r="LK47" s="91" t="str">
        <f>IFERROR(IF(AND(#REF!="mas",#REF!=2,#REF!="iniciados"),#REF!,""),"")</f>
        <v/>
      </c>
      <c r="LL47" s="75" t="e">
        <f>IF(LK47=#REF!,#REF!,"")</f>
        <v>#REF!</v>
      </c>
      <c r="LM47" s="75" t="e">
        <f>IF(LK47=#REF!,#REF!,"")</f>
        <v>#REF!</v>
      </c>
      <c r="LN47" s="91" t="str">
        <f>IFERROR(IF(AND(LM47="mas",#REF!=2),#REF!,""),"")</f>
        <v/>
      </c>
      <c r="LO47" s="91" t="str">
        <f>IFERROR(IF(AND(LM47="mas",#REF!=2),#REF!,""),"")</f>
        <v/>
      </c>
      <c r="LP47" s="91" t="str">
        <f>IFERROR(IF(AND(LM47="mas",#REF!=2),#REF!,""),"")</f>
        <v/>
      </c>
      <c r="LQ47" s="91" t="str">
        <f>IFERROR(IF(AND(LM47="mas",#REF!=2),#REF!,""),"")</f>
        <v/>
      </c>
      <c r="LR47" s="91" t="str">
        <f>IFERROR(IF(AND(LM47="mas",#REF!=2),#REF!,""),"")</f>
        <v/>
      </c>
      <c r="LS47" s="77" t="str">
        <f>IFERROR(RANK(LR47,LR:LR,0)+ COUNTIF($LR$15:LR45,LR47),"")</f>
        <v/>
      </c>
      <c r="LU47" s="53" t="str">
        <f>IFERROR(IF(AND(#REF!="fem",#REF!=3,#REF!="iniciados"),#REF!,""),"")</f>
        <v/>
      </c>
      <c r="LV47" s="75" t="e">
        <f>IF(LU47=#REF!,#REF!,"")</f>
        <v>#REF!</v>
      </c>
      <c r="LW47" s="75" t="e">
        <f>IF(LU47=#REF!,#REF!,"")</f>
        <v>#REF!</v>
      </c>
      <c r="LX47" s="53" t="str">
        <f>IFERROR(IF(AND(LW47="fem",#REF!=3),#REF!,""),"")</f>
        <v/>
      </c>
      <c r="LY47" s="91" t="str">
        <f>IFERROR(IF(AND(LW47="fem",#REF!=3),#REF!,""),"")</f>
        <v/>
      </c>
      <c r="LZ47" s="91" t="str">
        <f>IFERROR(IF(AND(LW47="fem",#REF!=3),#REF!,""),"")</f>
        <v/>
      </c>
      <c r="MA47" s="91" t="str">
        <f>IFERROR(IF(AND(LW47="fem",#REF!=3),#REF!,""),"")</f>
        <v/>
      </c>
      <c r="MB47" s="91" t="str">
        <f>IFERROR(IF(AND(LW47="fem",#REF!=3),#REF!,""),"")</f>
        <v/>
      </c>
      <c r="MC47" s="55" t="str">
        <f>IFERROR(RANK(MB47,MB:MB,0)+ COUNTIF($MB$15:MB46,MB47),"")</f>
        <v/>
      </c>
      <c r="ME47" s="91" t="str">
        <f>IFERROR(IF(AND(#REF!="mas",#REF!=3,#REF!="iniciados"),#REF!,""),"")</f>
        <v/>
      </c>
      <c r="MF47" s="75" t="e">
        <f>IF(ME47=#REF!,#REF!,"")</f>
        <v>#REF!</v>
      </c>
      <c r="MG47" s="75" t="e">
        <f>IF(ME47=#REF!,#REF!,"")</f>
        <v>#REF!</v>
      </c>
      <c r="MH47" s="91" t="str">
        <f>IFERROR(IF(AND(MG47="mas",#REF!=3),#REF!,""),"")</f>
        <v/>
      </c>
      <c r="MI47" s="91" t="str">
        <f>IFERROR(IF(AND(MG47="mas",#REF!=3),#REF!,""),"")</f>
        <v/>
      </c>
      <c r="MJ47" s="91" t="str">
        <f>IFERROR(IF(AND(MG47="mas",#REF!=3),#REF!,""),"")</f>
        <v/>
      </c>
      <c r="MK47" s="91" t="str">
        <f>IFERROR(IF(AND(MG47="mas",#REF!=3),#REF!,""),"")</f>
        <v/>
      </c>
      <c r="ML47" s="91" t="str">
        <f>IFERROR(IF(AND(MG47="mas",#REF!=3),#REF!,""),"")</f>
        <v/>
      </c>
      <c r="MM47" s="55" t="str">
        <f>IFERROR(RANK(ML47,ML:ML,0)+ COUNTIF($ML$15:ML46,ML47),"")</f>
        <v/>
      </c>
      <c r="MO47" s="91" t="str">
        <f>IFERROR(IF(AND(#REF!="fem",#REF!=3,#REF!="juvenis"),#REF!,""),"")</f>
        <v/>
      </c>
      <c r="MP47" s="75" t="e">
        <f>IF(MO47=#REF!,#REF!,"")</f>
        <v>#REF!</v>
      </c>
      <c r="MQ47" s="75" t="e">
        <f>IF(MO47=#REF!,#REF!,"")</f>
        <v>#REF!</v>
      </c>
      <c r="MR47" s="91" t="str">
        <f>IFERROR(IF(AND(MQ47="fem",#REF!=3),#REF!,""),"")</f>
        <v/>
      </c>
      <c r="MS47" s="91" t="str">
        <f>IFERROR(IF(AND(MQ47="fem",#REF!=3),#REF!,""),"")</f>
        <v/>
      </c>
      <c r="MT47" s="91" t="str">
        <f>IFERROR(IF(AND(MQ47="fem",#REF!=3),#REF!,""),"")</f>
        <v/>
      </c>
      <c r="MU47" s="91" t="str">
        <f>IFERROR(IF(AND(MQ47="fem",#REF!=3),#REF!,""),"")</f>
        <v/>
      </c>
      <c r="MV47" s="91" t="str">
        <f>IFERROR(IF(AND(MQ47="fem",#REF!=3),#REF!,""),"")</f>
        <v/>
      </c>
      <c r="MW47" s="55" t="str">
        <f>IFERROR(RANK(MV47,MV:MV,0)+ COUNTIF($MV$15:MV46,MV47),"")</f>
        <v/>
      </c>
      <c r="MY47" s="91" t="str">
        <f>IFERROR(IF(AND(#REF!="mas",#REF!=3,#REF!="juvenis"),#REF!,""),"")</f>
        <v/>
      </c>
      <c r="MZ47" s="75" t="e">
        <f>IF(MY47=#REF!,#REF!,"")</f>
        <v>#REF!</v>
      </c>
      <c r="NA47" s="75" t="e">
        <f>IF(MY47=#REF!,#REF!,"")</f>
        <v>#REF!</v>
      </c>
      <c r="NB47" s="91" t="str">
        <f>IFERROR(IF(AND(NA47="mas",#REF!=3),#REF!,""),"")</f>
        <v/>
      </c>
      <c r="NC47" s="91" t="str">
        <f>IFERROR(IF(AND(NA47="mas",#REF!=3),#REF!,""),"")</f>
        <v/>
      </c>
      <c r="ND47" s="91" t="str">
        <f>IFERROR(IF(AND(NA47="mas",#REF!=3),#REF!,""),"")</f>
        <v/>
      </c>
      <c r="NE47" s="91" t="str">
        <f>IFERROR(IF(AND(NA47="mas",#REF!=3),#REF!,""),"")</f>
        <v/>
      </c>
      <c r="NF47" s="91" t="str">
        <f>IFERROR(IF(AND(NA47="mas",#REF!=3),#REF!,""),"")</f>
        <v/>
      </c>
      <c r="NG47" s="55" t="str">
        <f>IFERROR(RANK(NF47,NF:NF,0)+ COUNTIF($NF$15:NF46,NF47),"")</f>
        <v/>
      </c>
      <c r="NI47" s="91" t="str">
        <f>IFERROR(IF(AND(#REF!="fem",#REF!=2,#REF!="juvenis"),#REF!,""),"")</f>
        <v/>
      </c>
      <c r="NJ47" s="75" t="e">
        <f>IF(NI47=#REF!,#REF!,"")</f>
        <v>#REF!</v>
      </c>
      <c r="NK47" s="75" t="e">
        <f>IF(NI47=#REF!,#REF!,"")</f>
        <v>#REF!</v>
      </c>
      <c r="NL47" s="91" t="str">
        <f>IFERROR(IF(AND(NK47="fem",#REF!=2),#REF!,""),"")</f>
        <v/>
      </c>
      <c r="NM47" s="91" t="str">
        <f>IFERROR(IF(AND(NK47="fem",#REF!=2),#REF!,""),"")</f>
        <v/>
      </c>
      <c r="NN47" s="91" t="str">
        <f>IFERROR(IF(AND(NK47="fem",#REF!=2),#REF!,""),"")</f>
        <v/>
      </c>
      <c r="NO47" s="91" t="str">
        <f>IFERROR(IF(AND(NK47="fem",#REF!=2),#REF!,""),"")</f>
        <v/>
      </c>
      <c r="NP47" s="91" t="str">
        <f>IFERROR(IF(AND(NK47="fem",#REF!=2),#REF!,""),"")</f>
        <v/>
      </c>
      <c r="NQ47" s="77" t="str">
        <f>IFERROR(RANK(NP47,NP:NP,0)+ COUNTIF($NP$15:NP46,NP47),"")</f>
        <v/>
      </c>
      <c r="NS47" s="91" t="str">
        <f>IFERROR(IF(AND(#REF!="mas",#REF!=2,#REF!="juvenis"),#REF!,""),"")</f>
        <v/>
      </c>
      <c r="NT47" s="75" t="e">
        <f>IF(NS47=#REF!,#REF!,"")</f>
        <v>#REF!</v>
      </c>
      <c r="NU47" s="75" t="e">
        <f>IF(NS47=#REF!,#REF!,"")</f>
        <v>#REF!</v>
      </c>
      <c r="NV47" s="91" t="str">
        <f>IFERROR(IF(AND(NU47="mas",#REF!=2),#REF!,""),"")</f>
        <v/>
      </c>
      <c r="NW47" s="91" t="str">
        <f>IFERROR(IF(AND(NU47="mas",#REF!=2),#REF!,""),"")</f>
        <v/>
      </c>
      <c r="NX47" s="91" t="str">
        <f>IFERROR(IF(AND(NU47="mas",#REF!=2),#REF!,""),"")</f>
        <v/>
      </c>
      <c r="NY47" s="91" t="str">
        <f>IFERROR(IF(AND(NU47="mas",#REF!=2),#REF!,""),"")</f>
        <v/>
      </c>
      <c r="NZ47" s="91" t="str">
        <f>IFERROR(IF(AND(NU47="mas",#REF!=2),#REF!,""),"")</f>
        <v/>
      </c>
      <c r="OA47" s="55" t="str">
        <f>IFERROR(RANK(NZ47,NZ:NZ,0)+ COUNTIF($NZ$15:NZ46,NZ47),"")</f>
        <v/>
      </c>
      <c r="OC47" s="91" t="str">
        <f>IFERROR(IF(AND(#REF!="fem",#REF!=2,#REF!="juniores"),#REF!,""),"")</f>
        <v/>
      </c>
      <c r="OD47" s="75" t="e">
        <f>IF(OC47=#REF!,#REF!,"")</f>
        <v>#REF!</v>
      </c>
      <c r="OE47" s="75" t="e">
        <f>IF(OC47=#REF!,#REF!,"")</f>
        <v>#REF!</v>
      </c>
      <c r="OF47" s="91" t="str">
        <f>IFERROR(IF(AND(OE47="fem",#REF!=2),#REF!,""),"")</f>
        <v/>
      </c>
      <c r="OG47" s="91" t="str">
        <f>IFERROR(IF(AND(OE47="fem",#REF!=2),#REF!,""),"")</f>
        <v/>
      </c>
      <c r="OH47" s="91" t="str">
        <f>IFERROR(IF(AND(OE47="fem",#REF!=2),#REF!,""),"")</f>
        <v/>
      </c>
      <c r="OI47" s="91" t="str">
        <f>IFERROR(IF(AND(OE47="fem",#REF!=2),#REF!,""),"")</f>
        <v/>
      </c>
      <c r="OJ47" s="91" t="str">
        <f>IFERROR(IF(AND(OE47="fem",#REF!=2),#REF!,""),"")</f>
        <v/>
      </c>
      <c r="OK47" s="77" t="str">
        <f>IFERROR(RANK(OJ47,OJ:OJ,0)+ COUNTIF($NZ$15:OJ45,OJ47),"")</f>
        <v/>
      </c>
      <c r="OM47" s="91" t="str">
        <f>IFERROR(IF(AND(#REF!="mas",#REF!=2,#REF!="juniores"),#REF!,""),"")</f>
        <v/>
      </c>
      <c r="ON47" s="75" t="e">
        <f>IF(OM47=#REF!,#REF!,"")</f>
        <v>#REF!</v>
      </c>
      <c r="OO47" s="75" t="e">
        <f>IF(OM47=#REF!,#REF!,"")</f>
        <v>#REF!</v>
      </c>
      <c r="OP47" s="91" t="str">
        <f>IFERROR(IF(AND(OO47="mas",#REF!=2),#REF!,""),"")</f>
        <v/>
      </c>
      <c r="OQ47" s="91" t="str">
        <f>IFERROR(IF(AND(OO47="mas",#REF!=2),#REF!,""),"")</f>
        <v/>
      </c>
      <c r="OR47" s="91" t="str">
        <f>IFERROR(IF(AND(OO47="mas",#REF!=2),#REF!,""),"")</f>
        <v/>
      </c>
      <c r="OS47" s="91" t="str">
        <f>IFERROR(IF(AND(OO47="mas",#REF!=2),#REF!,""),"")</f>
        <v/>
      </c>
      <c r="OT47" s="91" t="str">
        <f>IFERROR(IF(AND(OO47="mas",#REF!=2),#REF!,""),"")</f>
        <v/>
      </c>
      <c r="OU47" s="77" t="str">
        <f>IFERROR(RANK(OT47,OT:OT,0)+ COUNTIF($NZ$15:OT45,OT47),"")</f>
        <v/>
      </c>
      <c r="OW47" s="91" t="str">
        <f>IFERROR(IF(AND(#REF!="fem",#REF!=3,#REF!="juniores"),#REF!,""),"")</f>
        <v/>
      </c>
      <c r="OX47" s="75" t="e">
        <f>IF(OW47=#REF!,#REF!,"")</f>
        <v>#REF!</v>
      </c>
      <c r="OY47" s="75" t="e">
        <f>IF(OW47=#REF!,#REF!,"")</f>
        <v>#REF!</v>
      </c>
      <c r="OZ47" s="91" t="str">
        <f>IFERROR(IF(AND(OY47="fem",#REF!=3),#REF!,""),"")</f>
        <v/>
      </c>
      <c r="PA47" s="91" t="str">
        <f>IFERROR(IF(AND(OY47="fem",#REF!=3),#REF!,""),"")</f>
        <v/>
      </c>
      <c r="PB47" s="91" t="str">
        <f>IFERROR(IF(AND(OY47="fem",#REF!=3),#REF!,""),"")</f>
        <v/>
      </c>
      <c r="PC47" s="91" t="str">
        <f>IFERROR(IF(AND(OY47="fem",#REF!=3),#REF!,""),"")</f>
        <v/>
      </c>
      <c r="PD47" s="91" t="str">
        <f>IFERROR(IF(AND(OY47="fem",#REF!=3),#REF!,""),"")</f>
        <v/>
      </c>
      <c r="PE47" s="77" t="str">
        <f>IFERROR(RANK(PD47,PD:PD,0)+ COUNTIF($NZ$15:PD45,PD47),"")</f>
        <v/>
      </c>
      <c r="PG47" s="91" t="str">
        <f>IFERROR(IF(AND(#REF!="mas",#REF!=3,#REF!="juniores"),#REF!,""),"")</f>
        <v/>
      </c>
      <c r="PH47" s="75" t="e">
        <f>IF(PG47=#REF!,#REF!,"")</f>
        <v>#REF!</v>
      </c>
      <c r="PI47" s="75" t="e">
        <f>IF(PG47=#REF!,#REF!,"")</f>
        <v>#REF!</v>
      </c>
      <c r="PJ47" s="91" t="str">
        <f>IFERROR(IF(AND(PI47="mas",#REF!=3),#REF!,""),"")</f>
        <v/>
      </c>
      <c r="PK47" s="91" t="str">
        <f>IFERROR(IF(AND(PI47="mas",#REF!=3),#REF!,""),"")</f>
        <v/>
      </c>
      <c r="PL47" s="91" t="str">
        <f>IFERROR(IF(AND(PI47="mas",#REF!=3),#REF!,""),"")</f>
        <v/>
      </c>
      <c r="PM47" s="91" t="str">
        <f>IFERROR(IF(AND(PI47="mas",#REF!=3),#REF!,""),"")</f>
        <v/>
      </c>
      <c r="PN47" s="91" t="str">
        <f>IFERROR(IF(AND(PI47="mas",#REF!=3),#REF!,""),"")</f>
        <v/>
      </c>
      <c r="PO47" s="77" t="str">
        <f>IFERROR(RANK(PN47,PN:PN,0)+ COUNTIF($NZ$15:PN45,PN47),"")</f>
        <v/>
      </c>
    </row>
    <row r="48" spans="2:431" s="73" customFormat="1" ht="18.75" customHeight="1" x14ac:dyDescent="0.3">
      <c r="B48" s="74" t="str">
        <f t="shared" si="0"/>
        <v/>
      </c>
      <c r="C48" s="74" t="str">
        <f t="shared" si="1"/>
        <v/>
      </c>
      <c r="D48" s="75" t="str">
        <f t="shared" si="2"/>
        <v/>
      </c>
      <c r="E48" s="76" t="str">
        <f t="shared" si="3"/>
        <v/>
      </c>
      <c r="F48" s="118" t="str">
        <f t="shared" si="4"/>
        <v/>
      </c>
      <c r="G48" s="118" t="str">
        <f t="shared" si="5"/>
        <v/>
      </c>
      <c r="H48" s="118" t="str">
        <f t="shared" si="6"/>
        <v/>
      </c>
      <c r="I48" s="119" t="str">
        <f t="shared" si="7"/>
        <v/>
      </c>
      <c r="J48" s="77">
        <v>32</v>
      </c>
      <c r="K48" s="78"/>
      <c r="L48" s="78"/>
      <c r="M48" s="74" t="str">
        <f t="shared" si="131"/>
        <v/>
      </c>
      <c r="N48" s="74" t="str">
        <f t="shared" si="8"/>
        <v/>
      </c>
      <c r="O48" s="75" t="str">
        <f t="shared" si="9"/>
        <v/>
      </c>
      <c r="P48" s="75" t="str">
        <f t="shared" si="10"/>
        <v/>
      </c>
      <c r="Q48" s="75" t="str">
        <f t="shared" si="155"/>
        <v/>
      </c>
      <c r="R48" s="75" t="str">
        <f t="shared" si="156"/>
        <v/>
      </c>
      <c r="S48" s="75" t="str">
        <f>IFERROR(INDEX(#REF!,MATCH($U48,$IQ$17:$IQ$72,0)),"")</f>
        <v/>
      </c>
      <c r="T48" s="75" t="str">
        <f t="shared" si="11"/>
        <v/>
      </c>
      <c r="U48" s="77">
        <v>32</v>
      </c>
      <c r="V48" s="83"/>
      <c r="X48" s="80" t="str">
        <f t="shared" si="12"/>
        <v/>
      </c>
      <c r="Y48" s="80" t="str">
        <f t="shared" si="13"/>
        <v/>
      </c>
      <c r="Z48" s="76" t="str">
        <f t="shared" si="14"/>
        <v/>
      </c>
      <c r="AA48" s="76" t="str">
        <f t="shared" si="15"/>
        <v/>
      </c>
      <c r="AB48" s="118" t="str">
        <f t="shared" si="16"/>
        <v/>
      </c>
      <c r="AC48" s="118" t="str">
        <f t="shared" si="17"/>
        <v/>
      </c>
      <c r="AD48" s="118" t="str">
        <f t="shared" si="18"/>
        <v/>
      </c>
      <c r="AE48" s="118" t="str">
        <f t="shared" si="19"/>
        <v/>
      </c>
      <c r="AF48" s="77">
        <v>32</v>
      </c>
      <c r="AG48" s="78"/>
      <c r="AH48" s="78"/>
      <c r="AI48" s="80" t="str">
        <f t="shared" si="20"/>
        <v/>
      </c>
      <c r="AJ48" s="80" t="str">
        <f t="shared" si="21"/>
        <v/>
      </c>
      <c r="AK48" s="80" t="str">
        <f t="shared" si="22"/>
        <v/>
      </c>
      <c r="AL48" s="80" t="str">
        <f t="shared" si="23"/>
        <v/>
      </c>
      <c r="AM48" s="80" t="str">
        <f t="shared" si="24"/>
        <v/>
      </c>
      <c r="AN48" s="80" t="str">
        <f t="shared" si="25"/>
        <v/>
      </c>
      <c r="AO48" s="80" t="str">
        <f t="shared" si="154"/>
        <v/>
      </c>
      <c r="AP48" s="80" t="str">
        <f t="shared" si="153"/>
        <v/>
      </c>
      <c r="AQ48" s="77">
        <v>32</v>
      </c>
      <c r="AR48" s="83"/>
      <c r="AT48" s="146" t="str">
        <f t="shared" si="132"/>
        <v/>
      </c>
      <c r="AU48" s="146" t="str">
        <f t="shared" si="133"/>
        <v/>
      </c>
      <c r="AV48" s="146" t="str">
        <f t="shared" si="134"/>
        <v/>
      </c>
      <c r="AW48" s="147" t="str">
        <f t="shared" si="135"/>
        <v/>
      </c>
      <c r="AX48" s="147" t="str">
        <f t="shared" si="136"/>
        <v/>
      </c>
      <c r="AY48" s="147" t="str">
        <f t="shared" si="137"/>
        <v/>
      </c>
      <c r="AZ48" s="147" t="str">
        <f t="shared" si="138"/>
        <v/>
      </c>
      <c r="BA48" s="147" t="str">
        <f t="shared" si="139"/>
        <v/>
      </c>
      <c r="BB48" s="149">
        <v>32</v>
      </c>
      <c r="BC48" s="78"/>
      <c r="BD48" s="78"/>
      <c r="BE48" s="80" t="str">
        <f t="shared" si="140"/>
        <v/>
      </c>
      <c r="BF48" s="80" t="str">
        <f t="shared" si="26"/>
        <v/>
      </c>
      <c r="BG48" s="80" t="str">
        <f t="shared" si="27"/>
        <v/>
      </c>
      <c r="BH48" s="80" t="str">
        <f t="shared" si="28"/>
        <v/>
      </c>
      <c r="BI48" s="80" t="str">
        <f t="shared" si="29"/>
        <v/>
      </c>
      <c r="BJ48" s="80" t="str">
        <f t="shared" si="30"/>
        <v/>
      </c>
      <c r="BK48" s="80" t="str">
        <f t="shared" si="31"/>
        <v/>
      </c>
      <c r="BL48" s="80" t="str">
        <f t="shared" si="32"/>
        <v/>
      </c>
      <c r="BM48" s="77">
        <v>32</v>
      </c>
      <c r="BN48" s="83"/>
      <c r="BP48" s="80" t="str">
        <f t="shared" si="33"/>
        <v/>
      </c>
      <c r="BQ48" s="80" t="str">
        <f t="shared" si="34"/>
        <v/>
      </c>
      <c r="BR48" s="76" t="str">
        <f t="shared" si="35"/>
        <v/>
      </c>
      <c r="BS48" s="76" t="str">
        <f t="shared" si="36"/>
        <v/>
      </c>
      <c r="BT48" s="118" t="str">
        <f t="shared" si="37"/>
        <v/>
      </c>
      <c r="BU48" s="118" t="str">
        <f t="shared" si="38"/>
        <v/>
      </c>
      <c r="BV48" s="118" t="str">
        <f t="shared" si="39"/>
        <v/>
      </c>
      <c r="BW48" s="118" t="str">
        <f t="shared" si="40"/>
        <v/>
      </c>
      <c r="BX48" s="77">
        <v>32</v>
      </c>
      <c r="BY48" s="78"/>
      <c r="BZ48" s="78"/>
      <c r="CA48" s="80" t="str">
        <f t="shared" si="41"/>
        <v/>
      </c>
      <c r="CB48" s="80" t="str">
        <f t="shared" si="157"/>
        <v/>
      </c>
      <c r="CC48" s="80" t="str">
        <f t="shared" si="157"/>
        <v/>
      </c>
      <c r="CD48" s="76" t="str">
        <f t="shared" si="43"/>
        <v/>
      </c>
      <c r="CE48" s="118" t="str">
        <f t="shared" si="44"/>
        <v/>
      </c>
      <c r="CF48" s="118" t="str">
        <f t="shared" si="141"/>
        <v/>
      </c>
      <c r="CG48" s="118" t="str">
        <f t="shared" si="142"/>
        <v/>
      </c>
      <c r="CH48" s="117" t="str">
        <f t="shared" si="143"/>
        <v/>
      </c>
      <c r="CI48" s="77">
        <v>32</v>
      </c>
      <c r="CJ48" s="83"/>
      <c r="CL48" s="80" t="str">
        <f t="shared" si="45"/>
        <v/>
      </c>
      <c r="CM48" s="80" t="str">
        <f t="shared" si="46"/>
        <v/>
      </c>
      <c r="CN48" s="76" t="str">
        <f t="shared" si="47"/>
        <v/>
      </c>
      <c r="CO48" s="76" t="str">
        <f t="shared" si="48"/>
        <v/>
      </c>
      <c r="CP48" s="118" t="str">
        <f t="shared" si="49"/>
        <v/>
      </c>
      <c r="CQ48" s="118" t="str">
        <f t="shared" si="50"/>
        <v/>
      </c>
      <c r="CR48" s="118" t="str">
        <f t="shared" si="51"/>
        <v/>
      </c>
      <c r="CS48" s="118" t="str">
        <f t="shared" si="144"/>
        <v/>
      </c>
      <c r="CT48" s="77">
        <v>32</v>
      </c>
      <c r="CU48" s="78"/>
      <c r="CV48" s="78"/>
      <c r="CW48" s="80" t="str">
        <f t="shared" si="52"/>
        <v/>
      </c>
      <c r="CX48" s="80" t="str">
        <f t="shared" si="53"/>
        <v/>
      </c>
      <c r="CY48" s="76" t="str">
        <f t="shared" si="54"/>
        <v/>
      </c>
      <c r="CZ48" s="76" t="str">
        <f t="shared" si="55"/>
        <v/>
      </c>
      <c r="DA48" s="118" t="str">
        <f t="shared" si="56"/>
        <v/>
      </c>
      <c r="DB48" s="118" t="str">
        <f t="shared" si="57"/>
        <v/>
      </c>
      <c r="DC48" s="118" t="str">
        <f t="shared" si="58"/>
        <v/>
      </c>
      <c r="DD48" s="118" t="str">
        <f t="shared" si="59"/>
        <v/>
      </c>
      <c r="DE48" s="77">
        <v>32</v>
      </c>
      <c r="DF48" s="83"/>
      <c r="DH48" s="115" t="str">
        <f t="shared" si="145"/>
        <v/>
      </c>
      <c r="DI48" s="115" t="str">
        <f t="shared" si="146"/>
        <v/>
      </c>
      <c r="DJ48" s="121" t="str">
        <f t="shared" si="147"/>
        <v/>
      </c>
      <c r="DK48" s="121" t="str">
        <f t="shared" si="148"/>
        <v/>
      </c>
      <c r="DL48" s="117" t="str">
        <f t="shared" si="149"/>
        <v/>
      </c>
      <c r="DM48" s="117" t="str">
        <f t="shared" si="150"/>
        <v/>
      </c>
      <c r="DN48" s="117" t="str">
        <f t="shared" si="151"/>
        <v/>
      </c>
      <c r="DO48" s="117" t="str">
        <f t="shared" si="152"/>
        <v/>
      </c>
      <c r="DP48" s="77">
        <v>32</v>
      </c>
      <c r="DQ48" s="78"/>
      <c r="DR48" s="78"/>
      <c r="DS48" s="115" t="str">
        <f t="shared" si="60"/>
        <v/>
      </c>
      <c r="DT48" s="115" t="str">
        <f t="shared" si="61"/>
        <v/>
      </c>
      <c r="DU48" s="115" t="str">
        <f t="shared" si="62"/>
        <v/>
      </c>
      <c r="DV48" s="115" t="str">
        <f t="shared" si="63"/>
        <v/>
      </c>
      <c r="DW48" s="117" t="str">
        <f t="shared" si="64"/>
        <v/>
      </c>
      <c r="DX48" s="117" t="str">
        <f t="shared" si="158"/>
        <v/>
      </c>
      <c r="DY48" s="117" t="str">
        <f t="shared" si="158"/>
        <v/>
      </c>
      <c r="DZ48" s="117" t="str">
        <f t="shared" si="66"/>
        <v/>
      </c>
      <c r="EA48" s="77">
        <v>32</v>
      </c>
      <c r="EB48" s="83"/>
      <c r="EC48" s="81"/>
      <c r="ED48" s="80" t="str">
        <f t="shared" si="67"/>
        <v/>
      </c>
      <c r="EE48" s="80" t="str">
        <f t="shared" si="68"/>
        <v/>
      </c>
      <c r="EF48" s="80" t="str">
        <f t="shared" si="69"/>
        <v/>
      </c>
      <c r="EG48" s="82" t="str">
        <f t="shared" si="70"/>
        <v/>
      </c>
      <c r="EH48" s="118" t="str">
        <f t="shared" si="71"/>
        <v/>
      </c>
      <c r="EI48" s="118" t="str">
        <f t="shared" si="72"/>
        <v/>
      </c>
      <c r="EJ48" s="118" t="str">
        <f t="shared" si="73"/>
        <v/>
      </c>
      <c r="EK48" s="118" t="str">
        <f t="shared" si="74"/>
        <v/>
      </c>
      <c r="EL48" s="82">
        <v>32</v>
      </c>
      <c r="EM48" s="78"/>
      <c r="EN48" s="78"/>
      <c r="EO48" s="80" t="str">
        <f t="shared" si="75"/>
        <v/>
      </c>
      <c r="EP48" s="80" t="str">
        <f t="shared" si="76"/>
        <v/>
      </c>
      <c r="EQ48" s="80" t="str">
        <f t="shared" si="77"/>
        <v/>
      </c>
      <c r="ER48" s="80" t="str">
        <f t="shared" si="78"/>
        <v/>
      </c>
      <c r="ES48" s="80" t="str">
        <f t="shared" si="79"/>
        <v/>
      </c>
      <c r="ET48" s="80" t="str">
        <f t="shared" si="80"/>
        <v/>
      </c>
      <c r="EU48" s="80" t="str">
        <f t="shared" si="81"/>
        <v/>
      </c>
      <c r="EV48" s="80" t="str">
        <f t="shared" si="82"/>
        <v/>
      </c>
      <c r="EW48" s="77">
        <v>32</v>
      </c>
      <c r="EX48" s="83"/>
      <c r="EY48" s="81"/>
      <c r="EZ48" s="80" t="str">
        <f t="shared" si="83"/>
        <v/>
      </c>
      <c r="FA48" s="80" t="str">
        <f t="shared" si="84"/>
        <v/>
      </c>
      <c r="FB48" s="76" t="str">
        <f t="shared" si="85"/>
        <v/>
      </c>
      <c r="FC48" s="76" t="str">
        <f t="shared" si="86"/>
        <v/>
      </c>
      <c r="FD48" s="118" t="str">
        <f t="shared" si="87"/>
        <v/>
      </c>
      <c r="FE48" s="118" t="str">
        <f t="shared" si="88"/>
        <v/>
      </c>
      <c r="FF48" s="118" t="str">
        <f t="shared" si="89"/>
        <v/>
      </c>
      <c r="FG48" s="118" t="str">
        <f t="shared" si="90"/>
        <v/>
      </c>
      <c r="FH48" s="82">
        <v>32</v>
      </c>
      <c r="FI48" s="78"/>
      <c r="FJ48" s="78"/>
      <c r="FK48" s="80" t="str">
        <f t="shared" si="91"/>
        <v/>
      </c>
      <c r="FL48" s="80" t="str">
        <f t="shared" si="92"/>
        <v/>
      </c>
      <c r="FM48" s="76" t="str">
        <f t="shared" si="93"/>
        <v/>
      </c>
      <c r="FN48" s="76" t="str">
        <f t="shared" si="94"/>
        <v/>
      </c>
      <c r="FO48" s="118" t="str">
        <f t="shared" si="95"/>
        <v/>
      </c>
      <c r="FP48" s="118" t="str">
        <f t="shared" si="96"/>
        <v/>
      </c>
      <c r="FQ48" s="118" t="str">
        <f t="shared" si="97"/>
        <v/>
      </c>
      <c r="FR48" s="118" t="str">
        <f t="shared" si="98"/>
        <v/>
      </c>
      <c r="FS48" s="77">
        <v>32</v>
      </c>
      <c r="FT48" s="83"/>
      <c r="FU48" s="81"/>
      <c r="FV48" s="80" t="str">
        <f t="shared" si="99"/>
        <v/>
      </c>
      <c r="FW48" s="80" t="str">
        <f t="shared" si="100"/>
        <v/>
      </c>
      <c r="FX48" s="80" t="str">
        <f t="shared" si="101"/>
        <v/>
      </c>
      <c r="FY48" s="80" t="str">
        <f t="shared" si="102"/>
        <v/>
      </c>
      <c r="FZ48" s="80" t="str">
        <f t="shared" si="103"/>
        <v/>
      </c>
      <c r="GA48" s="80" t="str">
        <f t="shared" si="104"/>
        <v/>
      </c>
      <c r="GB48" s="80" t="str">
        <f t="shared" si="105"/>
        <v/>
      </c>
      <c r="GC48" s="80" t="str">
        <f t="shared" si="106"/>
        <v/>
      </c>
      <c r="GD48" s="82">
        <v>32</v>
      </c>
      <c r="GE48" s="78"/>
      <c r="GF48" s="78"/>
      <c r="GG48" s="80" t="str">
        <f t="shared" si="107"/>
        <v/>
      </c>
      <c r="GH48" s="80" t="str">
        <f t="shared" si="108"/>
        <v/>
      </c>
      <c r="GI48" s="80" t="str">
        <f t="shared" si="109"/>
        <v/>
      </c>
      <c r="GJ48" s="80" t="str">
        <f t="shared" si="110"/>
        <v/>
      </c>
      <c r="GK48" s="80" t="str">
        <f t="shared" si="111"/>
        <v/>
      </c>
      <c r="GL48" s="80" t="str">
        <f t="shared" si="112"/>
        <v/>
      </c>
      <c r="GM48" s="80" t="str">
        <f t="shared" si="113"/>
        <v/>
      </c>
      <c r="GN48" s="80" t="str">
        <f t="shared" si="114"/>
        <v/>
      </c>
      <c r="GO48" s="77">
        <v>32</v>
      </c>
      <c r="GP48" s="83"/>
      <c r="GQ48" s="81"/>
      <c r="GR48" s="80" t="str">
        <f t="shared" si="115"/>
        <v/>
      </c>
      <c r="GS48" s="80" t="str">
        <f t="shared" si="116"/>
        <v/>
      </c>
      <c r="GT48" s="80" t="str">
        <f t="shared" si="117"/>
        <v/>
      </c>
      <c r="GU48" s="80" t="str">
        <f t="shared" si="118"/>
        <v/>
      </c>
      <c r="GV48" s="80" t="str">
        <f t="shared" si="119"/>
        <v/>
      </c>
      <c r="GW48" s="80" t="str">
        <f t="shared" si="120"/>
        <v/>
      </c>
      <c r="GX48" s="80" t="str">
        <f t="shared" si="121"/>
        <v/>
      </c>
      <c r="GY48" s="80" t="str">
        <f t="shared" si="122"/>
        <v/>
      </c>
      <c r="GZ48" s="82">
        <v>32</v>
      </c>
      <c r="HA48" s="78"/>
      <c r="HB48" s="78"/>
      <c r="HC48" s="80" t="str">
        <f t="shared" si="123"/>
        <v/>
      </c>
      <c r="HD48" s="80" t="str">
        <f t="shared" si="124"/>
        <v/>
      </c>
      <c r="HE48" s="80" t="str">
        <f t="shared" si="125"/>
        <v/>
      </c>
      <c r="HF48" s="80" t="str">
        <f t="shared" si="126"/>
        <v/>
      </c>
      <c r="HG48" s="80" t="str">
        <f t="shared" si="127"/>
        <v/>
      </c>
      <c r="HH48" s="80" t="str">
        <f t="shared" si="128"/>
        <v/>
      </c>
      <c r="HI48" s="80" t="str">
        <f t="shared" si="129"/>
        <v/>
      </c>
      <c r="HJ48" s="80" t="str">
        <f t="shared" si="130"/>
        <v/>
      </c>
      <c r="HK48" s="77">
        <v>32</v>
      </c>
      <c r="HL48" s="83"/>
      <c r="HM48" s="83"/>
      <c r="HN48" s="83"/>
      <c r="HO48" s="83"/>
      <c r="HP48" s="83"/>
      <c r="HQ48" s="83"/>
      <c r="HR48" s="83"/>
      <c r="HS48" s="83"/>
      <c r="HT48" s="83"/>
      <c r="HU48" s="83"/>
      <c r="HV48" s="83"/>
      <c r="HW48" s="92"/>
      <c r="HX48" s="78"/>
      <c r="HY48" s="91" t="str">
        <f>IFERROR(IF(AND(#REF!="FEM",#REF!=1,#REF!="infantis"),#REF!,""),"")</f>
        <v/>
      </c>
      <c r="HZ48" s="75" t="e">
        <f>IF($HY48=#REF!,#REF!,"")</f>
        <v>#REF!</v>
      </c>
      <c r="IA48" s="75" t="e">
        <f>IF($HY48=#REF!,#REF!,"")</f>
        <v>#REF!</v>
      </c>
      <c r="IB48" s="75" t="e">
        <f>IF($IA48=#REF!,#REF!,"")</f>
        <v>#REF!</v>
      </c>
      <c r="IC48" s="91" t="str">
        <f>IFERROR(IF(AND($IA48="fem",#REF!=1,#REF!="infantis"),#REF!,""),"")</f>
        <v/>
      </c>
      <c r="ID48" s="91" t="str">
        <f>IFERROR(IF(AND($IA48="fem",#REF!=1,#REF!="infantis"),#REF!,""),"")</f>
        <v/>
      </c>
      <c r="IE48" s="91" t="str">
        <f>IFERROR(IF(AND($IA48="fem",#REF!=1,#REF!="infantis"),#REF!,""),"")</f>
        <v/>
      </c>
      <c r="IF48" s="75" t="e">
        <f>IF($IB48=#REF!,#REF!,"")</f>
        <v>#REF!</v>
      </c>
      <c r="IG48" s="55" t="str">
        <f>IFERROR(RANK(IF48,IF:IF,0)+ COUNTIF($IF$15:IF47,IF48),"")</f>
        <v/>
      </c>
      <c r="II48" s="91" t="str">
        <f>IFERROR(IF(AND(#REF!="mas",#REF!=1,#REF!="infantis"),#REF!,""),"")</f>
        <v/>
      </c>
      <c r="IJ48" s="75" t="e">
        <f>IF($II48=#REF!,#REF!,"")</f>
        <v>#REF!</v>
      </c>
      <c r="IK48" s="75" t="e">
        <f>IF($II48=#REF!,#REF!,"")</f>
        <v>#REF!</v>
      </c>
      <c r="IL48" s="91" t="str">
        <f>IFERROR(IF(AND($IK48="mas",#REF!=1),#REF!,""),"")</f>
        <v/>
      </c>
      <c r="IM48" s="91" t="str">
        <f>IFERROR(IF(AND($IK48="mas",#REF!=1,#REF!="infantis"),#REF!,""),"")</f>
        <v/>
      </c>
      <c r="IN48" s="91" t="str">
        <f>IFERROR(IF(AND($IK48="mas",#REF!=1,#REF!="infantis"),#REF!,""),"")</f>
        <v/>
      </c>
      <c r="IO48" s="91" t="str">
        <f>IFERROR(IF(AND($IK48="mas",#REF!=1,#REF!="infantis"),#REF!,""),"")</f>
        <v/>
      </c>
      <c r="IP48" s="91" t="str">
        <f>IFERROR(IF(AND($IK48="mas",#REF!=1),#REF!,""),"")</f>
        <v/>
      </c>
      <c r="IQ48" s="55" t="str">
        <f>IFERROR(RANK(IP48,IP:IP,0)+ COUNTIF($IQ$11:IQ43,IP48),"")</f>
        <v/>
      </c>
      <c r="IS48" s="91" t="str">
        <f>IFERROR(IF(AND(#REF!="FEM",#REF!=2,#REF!="infantis"),#REF!,""),"")</f>
        <v/>
      </c>
      <c r="IT48" s="75" t="e">
        <f>IF(IS48=#REF!,#REF!,"")</f>
        <v>#REF!</v>
      </c>
      <c r="IU48" s="75" t="e">
        <f>IF(IS48=#REF!,#REF!,"")</f>
        <v>#REF!</v>
      </c>
      <c r="IV48" s="91" t="str">
        <f>IFERROR(IF(AND(IU48="fem",#REF!=2),#REF!,""),"")</f>
        <v/>
      </c>
      <c r="IW48" s="91" t="str">
        <f>IFERROR(IF(AND(IU48="fem",#REF!=2),#REF!,""),"")</f>
        <v/>
      </c>
      <c r="IX48" s="91" t="str">
        <f>IFERROR(IF(AND(IU48="fem",#REF!=2),#REF!,""),"")</f>
        <v/>
      </c>
      <c r="IY48" s="91" t="str">
        <f>IFERROR(IF(AND(IU48="fem",#REF!=2),#REF!,""),"")</f>
        <v/>
      </c>
      <c r="IZ48" s="91" t="str">
        <f>IFERROR(IF(AND(IU48="fem",#REF!=2),#REF!,""),"")</f>
        <v/>
      </c>
      <c r="JA48" s="77" t="str">
        <f>IFERROR(RANK(IZ48,IZ:IZ,0)+ COUNTIF($IZ$15:$IZ47,IZ48),"")</f>
        <v/>
      </c>
      <c r="JC48" s="91" t="str">
        <f>IFERROR(IF(AND(#REF!="mas",#REF!=2,#REF!="infantis"),#REF!,""),"")</f>
        <v/>
      </c>
      <c r="JD48" s="75" t="e">
        <f>IF(JC48=#REF!,#REF!,"")</f>
        <v>#REF!</v>
      </c>
      <c r="JE48" s="75" t="e">
        <f>IF(JC48=#REF!,#REF!,"")</f>
        <v>#REF!</v>
      </c>
      <c r="JF48" s="91" t="str">
        <f>IFERROR(IF(AND(JE48="mas",#REF!=2),#REF!,""),"")</f>
        <v/>
      </c>
      <c r="JG48" s="91" t="str">
        <f>IFERROR(IF(AND(JE48="mas",#REF!=2),#REF!,""),"")</f>
        <v/>
      </c>
      <c r="JH48" s="91" t="str">
        <f>IFERROR(IF(AND(JE48="mas",#REF!=2),#REF!,""),"")</f>
        <v/>
      </c>
      <c r="JI48" s="91" t="str">
        <f>IFERROR(IF(AND(JE48="mas",#REF!=2),#REF!,""),"")</f>
        <v/>
      </c>
      <c r="JJ48" s="91" t="str">
        <f>IFERROR(IF(AND(JE48="mas",#REF!=2),#REF!,""),"")</f>
        <v/>
      </c>
      <c r="JK48" s="77" t="str">
        <f>IFERROR(RANK(JJ48,JJ:JJ,0)+ COUNTIF($JJ$15:$JJ47,JJ48),"")</f>
        <v/>
      </c>
      <c r="JM48" s="53" t="str">
        <f>IFERROR(IF(AND(#REF!="fem",#REF!=3,#REF!="infantis"),#REF!,""),"")</f>
        <v/>
      </c>
      <c r="JN48" s="75" t="e">
        <f>IF($JM48=#REF!,#REF!,"")</f>
        <v>#REF!</v>
      </c>
      <c r="JO48" s="75" t="e">
        <f>IF($JM48=#REF!,#REF!,"")</f>
        <v>#REF!</v>
      </c>
      <c r="JP48" s="75" t="e">
        <f>IF($JO48=#REF!,#REF!,"")</f>
        <v>#REF!</v>
      </c>
      <c r="JQ48" s="75" t="e">
        <f>IF($JP48=#REF!,#REF!,"")</f>
        <v>#REF!</v>
      </c>
      <c r="JR48" s="75" t="e">
        <f>IF($JP48=#REF!,#REF!,"")</f>
        <v>#REF!</v>
      </c>
      <c r="JS48" s="75" t="e">
        <f>IF($JP48=#REF!,#REF!,"")</f>
        <v>#REF!</v>
      </c>
      <c r="JT48" s="75" t="e">
        <f>IF($JP48=#REF!,#REF!,"")</f>
        <v>#REF!</v>
      </c>
      <c r="JU48" s="55" t="str">
        <f>IFERROR(RANK(JT48,JT:JT,0)+ COUNTIF($JT$15:JT47,JT48),"")</f>
        <v/>
      </c>
      <c r="JW48" s="53" t="str">
        <f>IFERROR(IF(AND(#REF!="mas",#REF!=3,#REF!="infantis"),#REF!,""),"")</f>
        <v/>
      </c>
      <c r="JX48" s="54" t="e">
        <f>IF($JW48=#REF!,#REF!,"")</f>
        <v>#REF!</v>
      </c>
      <c r="JY48" s="54" t="e">
        <f>IF($JW48=#REF!,#REF!,"")</f>
        <v>#REF!</v>
      </c>
      <c r="JZ48" s="54" t="e">
        <f>IF($JY48=#REF!,#REF!,"")</f>
        <v>#REF!</v>
      </c>
      <c r="KA48" s="54" t="e">
        <f>IF($JZ48=#REF!,#REF!,"")</f>
        <v>#REF!</v>
      </c>
      <c r="KB48" s="54" t="e">
        <f>IF($JZ48=#REF!,#REF!,"")</f>
        <v>#REF!</v>
      </c>
      <c r="KC48" s="54" t="e">
        <f>IF($JZ48=#REF!,#REF!,"")</f>
        <v>#REF!</v>
      </c>
      <c r="KD48" s="54" t="e">
        <f>IF($JZ48=#REF!,#REF!,"")</f>
        <v>#REF!</v>
      </c>
      <c r="KE48" s="55" t="str">
        <f>IFERROR(RANK(KD48,KD:KD,0)+ COUNTIF($KD$15:KD47,KD48),"")</f>
        <v/>
      </c>
      <c r="KG48" s="91" t="str">
        <f>IFERROR(IF(AND(#REF!="fem",#REF!=1,#REF!="iniciados"),#REF!,""),"")</f>
        <v/>
      </c>
      <c r="KH48" s="75" t="e">
        <f>IF(KG48=#REF!,#REF!,"")</f>
        <v>#REF!</v>
      </c>
      <c r="KI48" s="75" t="e">
        <f>IF(KG48=#REF!,#REF!,"")</f>
        <v>#REF!</v>
      </c>
      <c r="KJ48" s="91" t="str">
        <f>IFERROR(IF(AND(KI48="fem",#REF!=1),#REF!,""),"")</f>
        <v/>
      </c>
      <c r="KK48" s="91" t="str">
        <f>IFERROR(IF(AND(KI48="fem",#REF!=1),#REF!,""),"")</f>
        <v/>
      </c>
      <c r="KL48" s="91" t="str">
        <f>IFERROR(IF(AND(KI48="fem",#REF!=1),#REF!,""),"")</f>
        <v/>
      </c>
      <c r="KM48" s="91" t="str">
        <f>IFERROR(IF(AND(KI48="fem",#REF!=1),#REF!,""),"")</f>
        <v/>
      </c>
      <c r="KN48" s="91" t="str">
        <f>IFERROR(IF(AND(KI48="fem",#REF!=1),#REF!,""),"")</f>
        <v/>
      </c>
      <c r="KO48" s="77" t="str">
        <f>IFERROR(RANK(KN48,KN:KN,0)+ COUNTIF($KN$15:KN47,KN48),"")</f>
        <v/>
      </c>
      <c r="KQ48" s="91" t="str">
        <f>IFERROR(IF(AND(#REF!="mas",#REF!=1,#REF!="iniciados"),#REF!,""),"")</f>
        <v/>
      </c>
      <c r="KR48" s="75" t="e">
        <f>IF(KQ48=#REF!,#REF!,"")</f>
        <v>#REF!</v>
      </c>
      <c r="KS48" s="75" t="e">
        <f>IF(KQ48=#REF!,#REF!,"")</f>
        <v>#REF!</v>
      </c>
      <c r="KT48" s="91" t="str">
        <f>IFERROR(IF(AND(KS48="mas",#REF!=1),#REF!,""),"")</f>
        <v/>
      </c>
      <c r="KU48" s="91" t="str">
        <f>IFERROR(IF(AND(KS48="mas",#REF!=1),#REF!,""),"")</f>
        <v/>
      </c>
      <c r="KV48" s="91" t="str">
        <f>IFERROR(IF(AND(KS48="mas",#REF!=1),#REF!,""),"")</f>
        <v/>
      </c>
      <c r="KW48" s="91" t="str">
        <f>IFERROR(IF(AND(KS48="mas",#REF!=1),#REF!,""),"")</f>
        <v/>
      </c>
      <c r="KX48" s="91" t="str">
        <f>IFERROR(IF(AND(KS48="mas",#REF!=1),#REF!,""),"")</f>
        <v/>
      </c>
      <c r="KY48" s="77" t="str">
        <f>IFERROR(RANK(KX48,KX:KX,0)+ COUNTIF($KX$15:KX47,KX48),"")</f>
        <v/>
      </c>
      <c r="LA48" s="91" t="str">
        <f>IFERROR(IF(AND(#REF!="fem",#REF!=2,#REF!="iniciados"),#REF!,""),"")</f>
        <v/>
      </c>
      <c r="LB48" s="75" t="e">
        <f>IF(LA48=#REF!,#REF!,"")</f>
        <v>#REF!</v>
      </c>
      <c r="LC48" s="75" t="e">
        <f>IF(LA48=#REF!,#REF!,"")</f>
        <v>#REF!</v>
      </c>
      <c r="LD48" s="91" t="str">
        <f>IFERROR(IF(AND(LC48="fem",#REF!=2),#REF!,""),"")</f>
        <v/>
      </c>
      <c r="LE48" s="91" t="str">
        <f>IFERROR(IF(AND(LC48="fem",#REF!=2),#REF!,""),"")</f>
        <v/>
      </c>
      <c r="LF48" s="91" t="str">
        <f>IFERROR(IF(AND(LC48="fem",#REF!=2),#REF!,""),"")</f>
        <v/>
      </c>
      <c r="LG48" s="91" t="str">
        <f>IFERROR(IF(AND(LC48="fem",#REF!=2),#REF!,""),"")</f>
        <v/>
      </c>
      <c r="LH48" s="91" t="str">
        <f>IFERROR(IF(AND(LC48="fem",#REF!=2),#REF!,""),"")</f>
        <v/>
      </c>
      <c r="LI48" s="77" t="str">
        <f>IFERROR(RANK(LH48,LH:LH,0)+ COUNTIF($KX$15:LH47,LH48),"")</f>
        <v/>
      </c>
      <c r="LK48" s="91" t="str">
        <f>IFERROR(IF(AND(#REF!="mas",#REF!=2,#REF!="iniciados"),#REF!,""),"")</f>
        <v/>
      </c>
      <c r="LL48" s="75" t="e">
        <f>IF(LK48=#REF!,#REF!,"")</f>
        <v>#REF!</v>
      </c>
      <c r="LM48" s="75" t="e">
        <f>IF(LK48=#REF!,#REF!,"")</f>
        <v>#REF!</v>
      </c>
      <c r="LN48" s="91" t="str">
        <f>IFERROR(IF(AND(LM48="mas",#REF!=2),#REF!,""),"")</f>
        <v/>
      </c>
      <c r="LO48" s="91" t="str">
        <f>IFERROR(IF(AND(LM48="mas",#REF!=2),#REF!,""),"")</f>
        <v/>
      </c>
      <c r="LP48" s="91" t="str">
        <f>IFERROR(IF(AND(LM48="mas",#REF!=2),#REF!,""),"")</f>
        <v/>
      </c>
      <c r="LQ48" s="91" t="str">
        <f>IFERROR(IF(AND(LM48="mas",#REF!=2),#REF!,""),"")</f>
        <v/>
      </c>
      <c r="LR48" s="91" t="str">
        <f>IFERROR(IF(AND(LM48="mas",#REF!=2),#REF!,""),"")</f>
        <v/>
      </c>
      <c r="LS48" s="77" t="str">
        <f>IFERROR(RANK(LR48,LR:LR,0)+ COUNTIF($LR$15:LR46,LR48),"")</f>
        <v/>
      </c>
      <c r="LU48" s="53" t="str">
        <f>IFERROR(IF(AND(#REF!="fem",#REF!=3,#REF!="iniciados"),#REF!,""),"")</f>
        <v/>
      </c>
      <c r="LV48" s="75" t="e">
        <f>IF(LU48=#REF!,#REF!,"")</f>
        <v>#REF!</v>
      </c>
      <c r="LW48" s="75" t="e">
        <f>IF(LU48=#REF!,#REF!,"")</f>
        <v>#REF!</v>
      </c>
      <c r="LX48" s="53" t="str">
        <f>IFERROR(IF(AND(LW48="fem",#REF!=3),#REF!,""),"")</f>
        <v/>
      </c>
      <c r="LY48" s="91" t="str">
        <f>IFERROR(IF(AND(LW48="fem",#REF!=3),#REF!,""),"")</f>
        <v/>
      </c>
      <c r="LZ48" s="91" t="str">
        <f>IFERROR(IF(AND(LW48="fem",#REF!=3),#REF!,""),"")</f>
        <v/>
      </c>
      <c r="MA48" s="91" t="str">
        <f>IFERROR(IF(AND(LW48="fem",#REF!=3),#REF!,""),"")</f>
        <v/>
      </c>
      <c r="MB48" s="91" t="str">
        <f>IFERROR(IF(AND(LW48="fem",#REF!=3),#REF!,""),"")</f>
        <v/>
      </c>
      <c r="MC48" s="55" t="str">
        <f>IFERROR(RANK(MB48,MB:MB,0)+ COUNTIF($MB$15:MB47,MB48),"")</f>
        <v/>
      </c>
      <c r="ME48" s="91" t="str">
        <f>IFERROR(IF(AND(#REF!="mas",#REF!=3,#REF!="iniciados"),#REF!,""),"")</f>
        <v/>
      </c>
      <c r="MF48" s="75" t="e">
        <f>IF(ME48=#REF!,#REF!,"")</f>
        <v>#REF!</v>
      </c>
      <c r="MG48" s="75" t="e">
        <f>IF(ME48=#REF!,#REF!,"")</f>
        <v>#REF!</v>
      </c>
      <c r="MH48" s="91" t="str">
        <f>IFERROR(IF(AND(MG48="mas",#REF!=3),#REF!,""),"")</f>
        <v/>
      </c>
      <c r="MI48" s="91" t="str">
        <f>IFERROR(IF(AND(MG48="mas",#REF!=3),#REF!,""),"")</f>
        <v/>
      </c>
      <c r="MJ48" s="91" t="str">
        <f>IFERROR(IF(AND(MG48="mas",#REF!=3),#REF!,""),"")</f>
        <v/>
      </c>
      <c r="MK48" s="91" t="str">
        <f>IFERROR(IF(AND(MG48="mas",#REF!=3),#REF!,""),"")</f>
        <v/>
      </c>
      <c r="ML48" s="91" t="str">
        <f>IFERROR(IF(AND(MG48="mas",#REF!=3),#REF!,""),"")</f>
        <v/>
      </c>
      <c r="MM48" s="55" t="str">
        <f>IFERROR(RANK(ML48,ML:ML,0)+ COUNTIF($ML$15:ML47,ML48),"")</f>
        <v/>
      </c>
      <c r="MO48" s="91" t="str">
        <f>IFERROR(IF(AND(#REF!="fem",#REF!=3,#REF!="juvenis"),#REF!,""),"")</f>
        <v/>
      </c>
      <c r="MP48" s="75" t="e">
        <f>IF(MO48=#REF!,#REF!,"")</f>
        <v>#REF!</v>
      </c>
      <c r="MQ48" s="75" t="e">
        <f>IF(MO48=#REF!,#REF!,"")</f>
        <v>#REF!</v>
      </c>
      <c r="MR48" s="91" t="str">
        <f>IFERROR(IF(AND(MQ48="fem",#REF!=3),#REF!,""),"")</f>
        <v/>
      </c>
      <c r="MS48" s="91" t="str">
        <f>IFERROR(IF(AND(MQ48="fem",#REF!=3),#REF!,""),"")</f>
        <v/>
      </c>
      <c r="MT48" s="91" t="str">
        <f>IFERROR(IF(AND(MQ48="fem",#REF!=3),#REF!,""),"")</f>
        <v/>
      </c>
      <c r="MU48" s="91" t="str">
        <f>IFERROR(IF(AND(MQ48="fem",#REF!=3),#REF!,""),"")</f>
        <v/>
      </c>
      <c r="MV48" s="91" t="str">
        <f>IFERROR(IF(AND(MQ48="fem",#REF!=3),#REF!,""),"")</f>
        <v/>
      </c>
      <c r="MW48" s="55" t="str">
        <f>IFERROR(RANK(MV48,MV:MV,0)+ COUNTIF($MV$15:MV47,MV48),"")</f>
        <v/>
      </c>
      <c r="MY48" s="91" t="str">
        <f>IFERROR(IF(AND(#REF!="mas",#REF!=3,#REF!="juvenis"),#REF!,""),"")</f>
        <v/>
      </c>
      <c r="MZ48" s="75" t="e">
        <f>IF(MY48=#REF!,#REF!,"")</f>
        <v>#REF!</v>
      </c>
      <c r="NA48" s="75" t="e">
        <f>IF(MY48=#REF!,#REF!,"")</f>
        <v>#REF!</v>
      </c>
      <c r="NB48" s="91" t="str">
        <f>IFERROR(IF(AND(NA48="mas",#REF!=3),#REF!,""),"")</f>
        <v/>
      </c>
      <c r="NC48" s="91" t="str">
        <f>IFERROR(IF(AND(NA48="mas",#REF!=3),#REF!,""),"")</f>
        <v/>
      </c>
      <c r="ND48" s="91" t="str">
        <f>IFERROR(IF(AND(NA48="mas",#REF!=3),#REF!,""),"")</f>
        <v/>
      </c>
      <c r="NE48" s="91" t="str">
        <f>IFERROR(IF(AND(NA48="mas",#REF!=3),#REF!,""),"")</f>
        <v/>
      </c>
      <c r="NF48" s="91" t="str">
        <f>IFERROR(IF(AND(NA48="mas",#REF!=3),#REF!,""),"")</f>
        <v/>
      </c>
      <c r="NG48" s="55" t="str">
        <f>IFERROR(RANK(NF48,NF:NF,0)+ COUNTIF($NF$15:NF47,NF48),"")</f>
        <v/>
      </c>
      <c r="NI48" s="91" t="str">
        <f>IFERROR(IF(AND(#REF!="fem",#REF!=2,#REF!="juvenis"),#REF!,""),"")</f>
        <v/>
      </c>
      <c r="NJ48" s="75" t="e">
        <f>IF(NI48=#REF!,#REF!,"")</f>
        <v>#REF!</v>
      </c>
      <c r="NK48" s="75" t="e">
        <f>IF(NI48=#REF!,#REF!,"")</f>
        <v>#REF!</v>
      </c>
      <c r="NL48" s="91" t="str">
        <f>IFERROR(IF(AND(NK48="fem",#REF!=2),#REF!,""),"")</f>
        <v/>
      </c>
      <c r="NM48" s="91" t="str">
        <f>IFERROR(IF(AND(NK48="fem",#REF!=2),#REF!,""),"")</f>
        <v/>
      </c>
      <c r="NN48" s="91" t="str">
        <f>IFERROR(IF(AND(NK48="fem",#REF!=2),#REF!,""),"")</f>
        <v/>
      </c>
      <c r="NO48" s="91" t="str">
        <f>IFERROR(IF(AND(NK48="fem",#REF!=2),#REF!,""),"")</f>
        <v/>
      </c>
      <c r="NP48" s="91" t="str">
        <f>IFERROR(IF(AND(NK48="fem",#REF!=2),#REF!,""),"")</f>
        <v/>
      </c>
      <c r="NQ48" s="77" t="str">
        <f>IFERROR(RANK(NP48,NP:NP,0)+ COUNTIF($NP$15:NP47,NP48),"")</f>
        <v/>
      </c>
      <c r="NS48" s="91" t="str">
        <f>IFERROR(IF(AND(#REF!="mas",#REF!=2,#REF!="juvenis"),#REF!,""),"")</f>
        <v/>
      </c>
      <c r="NT48" s="75" t="e">
        <f>IF(NS48=#REF!,#REF!,"")</f>
        <v>#REF!</v>
      </c>
      <c r="NU48" s="75" t="e">
        <f>IF(NS48=#REF!,#REF!,"")</f>
        <v>#REF!</v>
      </c>
      <c r="NV48" s="91" t="str">
        <f>IFERROR(IF(AND(NU48="mas",#REF!=2),#REF!,""),"")</f>
        <v/>
      </c>
      <c r="NW48" s="91" t="str">
        <f>IFERROR(IF(AND(NU48="mas",#REF!=2),#REF!,""),"")</f>
        <v/>
      </c>
      <c r="NX48" s="91" t="str">
        <f>IFERROR(IF(AND(NU48="mas",#REF!=2),#REF!,""),"")</f>
        <v/>
      </c>
      <c r="NY48" s="91" t="str">
        <f>IFERROR(IF(AND(NU48="mas",#REF!=2),#REF!,""),"")</f>
        <v/>
      </c>
      <c r="NZ48" s="91" t="str">
        <f>IFERROR(IF(AND(NU48="mas",#REF!=2),#REF!,""),"")</f>
        <v/>
      </c>
      <c r="OA48" s="55" t="str">
        <f>IFERROR(RANK(NZ48,NZ:NZ,0)+ COUNTIF($NZ$15:NZ47,NZ48),"")</f>
        <v/>
      </c>
      <c r="OC48" s="91" t="str">
        <f>IFERROR(IF(AND(#REF!="fem",#REF!=2,#REF!="juniores"),#REF!,""),"")</f>
        <v/>
      </c>
      <c r="OD48" s="75" t="e">
        <f>IF(OC48=#REF!,#REF!,"")</f>
        <v>#REF!</v>
      </c>
      <c r="OE48" s="75" t="e">
        <f>IF(OC48=#REF!,#REF!,"")</f>
        <v>#REF!</v>
      </c>
      <c r="OF48" s="91" t="str">
        <f>IFERROR(IF(AND(OE48="fem",#REF!=2),#REF!,""),"")</f>
        <v/>
      </c>
      <c r="OG48" s="91" t="str">
        <f>IFERROR(IF(AND(OE48="fem",#REF!=2),#REF!,""),"")</f>
        <v/>
      </c>
      <c r="OH48" s="91" t="str">
        <f>IFERROR(IF(AND(OE48="fem",#REF!=2),#REF!,""),"")</f>
        <v/>
      </c>
      <c r="OI48" s="91" t="str">
        <f>IFERROR(IF(AND(OE48="fem",#REF!=2),#REF!,""),"")</f>
        <v/>
      </c>
      <c r="OJ48" s="91" t="str">
        <f>IFERROR(IF(AND(OE48="fem",#REF!=2),#REF!,""),"")</f>
        <v/>
      </c>
      <c r="OK48" s="77" t="str">
        <f>IFERROR(RANK(OJ48,OJ:OJ,0)+ COUNTIF($NZ$15:OJ46,OJ48),"")</f>
        <v/>
      </c>
      <c r="OM48" s="91" t="str">
        <f>IFERROR(IF(AND(#REF!="mas",#REF!=2,#REF!="juniores"),#REF!,""),"")</f>
        <v/>
      </c>
      <c r="ON48" s="75" t="e">
        <f>IF(OM48=#REF!,#REF!,"")</f>
        <v>#REF!</v>
      </c>
      <c r="OO48" s="75" t="e">
        <f>IF(OM48=#REF!,#REF!,"")</f>
        <v>#REF!</v>
      </c>
      <c r="OP48" s="91" t="str">
        <f>IFERROR(IF(AND(OO48="mas",#REF!=2),#REF!,""),"")</f>
        <v/>
      </c>
      <c r="OQ48" s="91" t="str">
        <f>IFERROR(IF(AND(OO48="mas",#REF!=2),#REF!,""),"")</f>
        <v/>
      </c>
      <c r="OR48" s="91" t="str">
        <f>IFERROR(IF(AND(OO48="mas",#REF!=2),#REF!,""),"")</f>
        <v/>
      </c>
      <c r="OS48" s="91" t="str">
        <f>IFERROR(IF(AND(OO48="mas",#REF!=2),#REF!,""),"")</f>
        <v/>
      </c>
      <c r="OT48" s="91" t="str">
        <f>IFERROR(IF(AND(OO48="mas",#REF!=2),#REF!,""),"")</f>
        <v/>
      </c>
      <c r="OU48" s="77" t="str">
        <f>IFERROR(RANK(OT48,OT:OT,0)+ COUNTIF($NZ$15:OT46,OT48),"")</f>
        <v/>
      </c>
      <c r="OW48" s="91" t="str">
        <f>IFERROR(IF(AND(#REF!="fem",#REF!=3,#REF!="juniores"),#REF!,""),"")</f>
        <v/>
      </c>
      <c r="OX48" s="75" t="e">
        <f>IF(OW48=#REF!,#REF!,"")</f>
        <v>#REF!</v>
      </c>
      <c r="OY48" s="75" t="e">
        <f>IF(OW48=#REF!,#REF!,"")</f>
        <v>#REF!</v>
      </c>
      <c r="OZ48" s="91" t="str">
        <f>IFERROR(IF(AND(OY48="fem",#REF!=3),#REF!,""),"")</f>
        <v/>
      </c>
      <c r="PA48" s="91" t="str">
        <f>IFERROR(IF(AND(OY48="fem",#REF!=3),#REF!,""),"")</f>
        <v/>
      </c>
      <c r="PB48" s="91" t="str">
        <f>IFERROR(IF(AND(OY48="fem",#REF!=3),#REF!,""),"")</f>
        <v/>
      </c>
      <c r="PC48" s="91" t="str">
        <f>IFERROR(IF(AND(OY48="fem",#REF!=3),#REF!,""),"")</f>
        <v/>
      </c>
      <c r="PD48" s="91" t="str">
        <f>IFERROR(IF(AND(OY48="fem",#REF!=3),#REF!,""),"")</f>
        <v/>
      </c>
      <c r="PE48" s="77" t="str">
        <f>IFERROR(RANK(PD48,PD:PD,0)+ COUNTIF($NZ$15:PD46,PD48),"")</f>
        <v/>
      </c>
      <c r="PG48" s="91" t="str">
        <f>IFERROR(IF(AND(#REF!="mas",#REF!=3,#REF!="juniores"),#REF!,""),"")</f>
        <v/>
      </c>
      <c r="PH48" s="75" t="e">
        <f>IF(PG48=#REF!,#REF!,"")</f>
        <v>#REF!</v>
      </c>
      <c r="PI48" s="75" t="e">
        <f>IF(PG48=#REF!,#REF!,"")</f>
        <v>#REF!</v>
      </c>
      <c r="PJ48" s="91" t="str">
        <f>IFERROR(IF(AND(PI48="mas",#REF!=3),#REF!,""),"")</f>
        <v/>
      </c>
      <c r="PK48" s="91" t="str">
        <f>IFERROR(IF(AND(PI48="mas",#REF!=3),#REF!,""),"")</f>
        <v/>
      </c>
      <c r="PL48" s="91" t="str">
        <f>IFERROR(IF(AND(PI48="mas",#REF!=3),#REF!,""),"")</f>
        <v/>
      </c>
      <c r="PM48" s="91" t="str">
        <f>IFERROR(IF(AND(PI48="mas",#REF!=3),#REF!,""),"")</f>
        <v/>
      </c>
      <c r="PN48" s="91" t="str">
        <f>IFERROR(IF(AND(PI48="mas",#REF!=3),#REF!,""),"")</f>
        <v/>
      </c>
      <c r="PO48" s="77" t="str">
        <f>IFERROR(RANK(PN48,PN:PN,0)+ COUNTIF($NZ$15:PN46,PN48),"")</f>
        <v/>
      </c>
    </row>
    <row r="49" spans="2:431" s="73" customFormat="1" ht="18.75" customHeight="1" x14ac:dyDescent="0.3">
      <c r="B49" s="74" t="str">
        <f t="shared" ref="B49:B72" si="159">IFERROR(INDEX($HY$17:$HY$72,MATCH($J49,$IG$17:$IG$72,0)),"")</f>
        <v/>
      </c>
      <c r="C49" s="74" t="str">
        <f t="shared" ref="C49:C72" si="160">IFERROR(INDEX($HZ$17:$HZ$72,MATCH($J49,$IG$17:$IG$72,0)),"")</f>
        <v/>
      </c>
      <c r="D49" s="75" t="str">
        <f t="shared" ref="D49:D72" si="161">IFERROR(INDEX($IA$17:$IA$72,MATCH($J49,$IG$17:$IG$72,0)),"")</f>
        <v/>
      </c>
      <c r="E49" s="76" t="str">
        <f t="shared" ref="E49:E72" si="162">IFERROR(INDEX($IB$17:$IB$72,MATCH($J49,$IG$17:$IG$72,0)),"")</f>
        <v/>
      </c>
      <c r="F49" s="118" t="str">
        <f t="shared" ref="F49:F72" si="163">IFERROR(INDEX($IC$17:$IC$72,MATCH($J49,$IG$17:$IG$72,0)),"")</f>
        <v/>
      </c>
      <c r="G49" s="118" t="str">
        <f t="shared" ref="G49:G72" si="164">IFERROR(INDEX($ID$17:$ID$72,MATCH($J49,$IG$17:$IG$72,0)),"")</f>
        <v/>
      </c>
      <c r="H49" s="118" t="str">
        <f t="shared" ref="H49:H72" si="165">IFERROR(INDEX($IE$17:$IE$72,MATCH($J49,$IG$17:$IG$72,0)),"")</f>
        <v/>
      </c>
      <c r="I49" s="119" t="str">
        <f t="shared" ref="I49:I72" si="166">IFERROR(INDEX($IF$17:$IF$72,MATCH($J49,$IG$17:$IG$72,0)),"")</f>
        <v/>
      </c>
      <c r="J49" s="77">
        <v>33</v>
      </c>
      <c r="K49" s="78"/>
      <c r="L49" s="78"/>
      <c r="M49" s="74" t="str">
        <f t="shared" si="131"/>
        <v/>
      </c>
      <c r="N49" s="74" t="str">
        <f t="shared" ref="N49:N72" si="167">IFERROR(INDEX($IJ$17:$IJ$72,MATCH($U49,$IQ$17:$IQ$72,0)),"")</f>
        <v/>
      </c>
      <c r="O49" s="75" t="str">
        <f t="shared" ref="O49:O72" si="168">IFERROR(INDEX($IK$17:$IK$72,MATCH($U49,$IQ$17:$IQ$72,0)),"")</f>
        <v/>
      </c>
      <c r="P49" s="75" t="str">
        <f t="shared" ref="P49:P72" si="169">IFERROR(INDEX($IL$17:$IL$72,MATCH($U49,$IQ$17:$IQ$72,0)),"")</f>
        <v/>
      </c>
      <c r="Q49" s="75" t="str">
        <f t="shared" si="155"/>
        <v/>
      </c>
      <c r="R49" s="75" t="str">
        <f t="shared" si="156"/>
        <v/>
      </c>
      <c r="S49" s="75" t="str">
        <f>IFERROR(INDEX(#REF!,MATCH($U49,$IQ$17:$IQ$72,0)),"")</f>
        <v/>
      </c>
      <c r="T49" s="75" t="str">
        <f t="shared" ref="T49:T72" si="170">IFERROR(INDEX($IP$17:$IP$72,MATCH($U49,$IQ$17:$IQ$72,0)),"")</f>
        <v/>
      </c>
      <c r="U49" s="77">
        <v>33</v>
      </c>
      <c r="V49" s="83"/>
      <c r="X49" s="80" t="str">
        <f t="shared" ref="X49:X72" si="171">IFERROR(INDEX($IS$17:$IS$72,MATCH($J49,$JA$17:$JA$72,0)),"")</f>
        <v/>
      </c>
      <c r="Y49" s="80" t="str">
        <f t="shared" ref="Y49:Y72" si="172">IFERROR(INDEX($IT$17:$IT$72,MATCH($J49,$JA$17:$JA$72,0)),"")</f>
        <v/>
      </c>
      <c r="Z49" s="76" t="str">
        <f t="shared" ref="Z49:Z72" si="173">IFERROR(INDEX($IU$17:$IU$72,MATCH($J49,$JA$17:$JA$72,0)),"")</f>
        <v/>
      </c>
      <c r="AA49" s="76" t="str">
        <f t="shared" ref="AA49:AA72" si="174">IFERROR(INDEX($IV$17:$IV$72,MATCH($J49,$JA$17:$JA$72,0)),"")</f>
        <v/>
      </c>
      <c r="AB49" s="118" t="str">
        <f t="shared" ref="AB49:AB72" si="175">IFERROR(INDEX($IW$17:$IW$72,MATCH($J49,$JA$17:$JA$72,0)),"")</f>
        <v/>
      </c>
      <c r="AC49" s="118" t="str">
        <f t="shared" ref="AC49:AC72" si="176">IFERROR(INDEX($IX$17:$IX$72,MATCH($J49,$JA$17:$JA$72,0)),"")</f>
        <v/>
      </c>
      <c r="AD49" s="118" t="str">
        <f t="shared" ref="AD49:AD72" si="177">IFERROR(INDEX($IY$17:$IY$72,MATCH($J49,$JA$17:$JA$72,0)),"")</f>
        <v/>
      </c>
      <c r="AE49" s="118" t="str">
        <f t="shared" ref="AE49:AE72" si="178">IFERROR(INDEX($IZ$17:$IZ$72,MATCH($J49,$JA$17:$JA$72,0)),"")</f>
        <v/>
      </c>
      <c r="AF49" s="77">
        <v>33</v>
      </c>
      <c r="AG49" s="78"/>
      <c r="AH49" s="78"/>
      <c r="AI49" s="80" t="str">
        <f t="shared" ref="AI49:AI72" si="179">IFERROR(INDEX($JC$17:$JC$72,MATCH($U49,$JK$17:$JK$72,0)),"")</f>
        <v/>
      </c>
      <c r="AJ49" s="80" t="str">
        <f t="shared" ref="AJ49:AJ72" si="180">IFERROR(INDEX($JD$17:$JD$72,MATCH($U49,$JK$17:$JK$72,0)),"")</f>
        <v/>
      </c>
      <c r="AK49" s="80" t="str">
        <f t="shared" ref="AK49:AK72" si="181">IFERROR(INDEX($JE$17:$JE$72,MATCH($U49,$JK$17:$JK$72,0)),"")</f>
        <v/>
      </c>
      <c r="AL49" s="80" t="str">
        <f t="shared" ref="AL49:AL72" si="182">IFERROR(INDEX($JF$17:$JF$72,MATCH($U49,$JK$17:$JK$72,0)),"")</f>
        <v/>
      </c>
      <c r="AM49" s="80" t="str">
        <f t="shared" ref="AM49:AM72" si="183">IFERROR(INDEX($JG$17:$JG$72,MATCH($U49,$JK$17:$JK$72,0)),"")</f>
        <v/>
      </c>
      <c r="AN49" s="80" t="str">
        <f t="shared" ref="AN49:AN72" si="184">IFERROR(INDEX($JH$17:$JH$72,MATCH($U49,$JK$17:$JK$72,0)),"")</f>
        <v/>
      </c>
      <c r="AO49" s="80" t="str">
        <f t="shared" ref="AO49:AO72" si="185">IFERROR(INDEX($JJ$17:$JJ$72,MATCH($U49,$JK$17:$JK$72,0)),"")</f>
        <v/>
      </c>
      <c r="AP49" s="80" t="str">
        <f t="shared" ref="AP49:AP72" si="186">IFERROR(INDEX($JC$17:$JC$72,MATCH($U49,$JK$17:$JK$72,0)),"")</f>
        <v/>
      </c>
      <c r="AQ49" s="77">
        <v>33</v>
      </c>
      <c r="AR49" s="83"/>
      <c r="AT49" s="146" t="str">
        <f t="shared" si="132"/>
        <v/>
      </c>
      <c r="AU49" s="146" t="str">
        <f t="shared" si="133"/>
        <v/>
      </c>
      <c r="AV49" s="146" t="str">
        <f t="shared" si="134"/>
        <v/>
      </c>
      <c r="AW49" s="147" t="str">
        <f t="shared" si="135"/>
        <v/>
      </c>
      <c r="AX49" s="147" t="str">
        <f t="shared" si="136"/>
        <v/>
      </c>
      <c r="AY49" s="147" t="str">
        <f t="shared" si="137"/>
        <v/>
      </c>
      <c r="AZ49" s="147" t="str">
        <f t="shared" si="138"/>
        <v/>
      </c>
      <c r="BA49" s="147" t="str">
        <f t="shared" si="139"/>
        <v/>
      </c>
      <c r="BB49" s="149">
        <v>33</v>
      </c>
      <c r="BC49" s="78"/>
      <c r="BD49" s="78"/>
      <c r="BE49" s="80" t="str">
        <f t="shared" si="140"/>
        <v/>
      </c>
      <c r="BF49" s="80" t="str">
        <f t="shared" ref="BF49:BF72" si="187">IFERROR(INDEX($JD$17:$JD$72,MATCH($U49,$JK$17:$JK$72,0)),"")</f>
        <v/>
      </c>
      <c r="BG49" s="80" t="str">
        <f t="shared" ref="BG49:BG72" si="188">IFERROR(INDEX($JE$17:$JE$72,MATCH($U49,$JK$17:$JK$72,0)),"")</f>
        <v/>
      </c>
      <c r="BH49" s="80" t="str">
        <f t="shared" ref="BH49:BH72" si="189">IFERROR(INDEX($JF$17:$JF$72,MATCH($U49,$JK$17:$JK$72,0)),"")</f>
        <v/>
      </c>
      <c r="BI49" s="80" t="str">
        <f t="shared" ref="BI49:BI72" si="190">IFERROR(INDEX($JG$17:$JG$72,MATCH($U49,$JK$17:$JK$72,0)),"")</f>
        <v/>
      </c>
      <c r="BJ49" s="80" t="str">
        <f t="shared" ref="BJ49:BJ72" si="191">IFERROR(INDEX($JH$17:$JH$72,MATCH($U49,$JK$17:$JK$72,0)),"")</f>
        <v/>
      </c>
      <c r="BK49" s="80" t="str">
        <f t="shared" ref="BK49:BK72" si="192">IFERROR(INDEX($JJ$17:$JJ$72,MATCH($U49,$JK$17:$JK$72,0)),"")</f>
        <v/>
      </c>
      <c r="BL49" s="80" t="str">
        <f t="shared" ref="BL49:BL72" si="193">IFERROR(INDEX($JC$17:$JC$72,MATCH($U49,$JK$17:$JK$72,0)),"")</f>
        <v/>
      </c>
      <c r="BM49" s="77">
        <v>33</v>
      </c>
      <c r="BN49" s="83"/>
      <c r="BP49" s="80" t="str">
        <f t="shared" ref="BP49:BP72" si="194">IFERROR(INDEX($KG$17:$KG$72,MATCH($J49,$KO$17:$KO$72,0)),"")</f>
        <v/>
      </c>
      <c r="BQ49" s="80" t="str">
        <f t="shared" ref="BQ49:BQ72" si="195">IFERROR(INDEX($KH$17:$KH$72,MATCH($J49,$KO$17:$KO$72,0)),"")</f>
        <v/>
      </c>
      <c r="BR49" s="76" t="str">
        <f t="shared" ref="BR49:BR72" si="196">IFERROR(INDEX($KI$17:$KI$72,MATCH($J49,$KO$17:$KO$72,0)),"")</f>
        <v/>
      </c>
      <c r="BS49" s="76" t="str">
        <f t="shared" ref="BS49:BS72" si="197">IFERROR(INDEX($KJ$17:$KJ$72,MATCH($J49,$KO$17:$KO$72,0)),"")</f>
        <v/>
      </c>
      <c r="BT49" s="118" t="str">
        <f t="shared" ref="BT49:BT72" si="198">IFERROR(INDEX($KK$17:$KK$72,MATCH($J49,$KO$17:$KO$72,0)),"")</f>
        <v/>
      </c>
      <c r="BU49" s="118" t="str">
        <f t="shared" ref="BU49:BU72" si="199">IFERROR(INDEX($KL$17:$KL$72,MATCH($J49,$KO$17:$KO$72,0)),"")</f>
        <v/>
      </c>
      <c r="BV49" s="118" t="str">
        <f t="shared" ref="BV49:BV72" si="200">IFERROR(INDEX($KM$17:$KM$72,MATCH($J49,$KO$17:$KO$72,0)),"")</f>
        <v/>
      </c>
      <c r="BW49" s="118" t="str">
        <f t="shared" ref="BW49:BW72" si="201">IFERROR(INDEX($KN$17:$KN$72,MATCH($J49,$KO$17:$KO$72,0)),"")</f>
        <v/>
      </c>
      <c r="BX49" s="77">
        <v>33</v>
      </c>
      <c r="BY49" s="78"/>
      <c r="BZ49" s="78"/>
      <c r="CA49" s="80" t="str">
        <f t="shared" ref="CA49:CA72" si="202">IFERROR(INDEX($KQ$17:$KQ$72,MATCH($U49,$KY$17:$KY$72,0)),"")</f>
        <v/>
      </c>
      <c r="CB49" s="80" t="str">
        <f t="shared" si="157"/>
        <v/>
      </c>
      <c r="CC49" s="80" t="str">
        <f t="shared" si="157"/>
        <v/>
      </c>
      <c r="CD49" s="76" t="str">
        <f t="shared" ref="CD49:CD72" si="203">IFERROR(INDEX($KT$17:$KT$72,MATCH($U49,$KY$17:$KY$72,0)),"")</f>
        <v/>
      </c>
      <c r="CE49" s="118" t="str">
        <f t="shared" ref="CE49:CE72" si="204">IFERROR(INDEX($KU$17:$KU$72,MATCH($U49,$KY$17:$KY$72,0)),"")</f>
        <v/>
      </c>
      <c r="CF49" s="118" t="str">
        <f t="shared" ref="CF49:CF72" si="205">IFERROR(INDEX($KV$17:$KV$72,MATCH($U49,$KY$17:$KY$72,0)),"")</f>
        <v/>
      </c>
      <c r="CG49" s="118" t="str">
        <f t="shared" ref="CG49:CG72" si="206">IFERROR(INDEX($KW$17:$KW$72,MATCH($U49,$KY$17:$KY$72,0)),"")</f>
        <v/>
      </c>
      <c r="CH49" s="117" t="str">
        <f t="shared" si="143"/>
        <v/>
      </c>
      <c r="CI49" s="77">
        <v>33</v>
      </c>
      <c r="CJ49" s="83"/>
      <c r="CL49" s="80" t="str">
        <f t="shared" ref="CL49:CL72" si="207">IFERROR(INDEX($LA$17:$LA$72,MATCH($J49,$LI$17:$LI$72,0)),"")</f>
        <v/>
      </c>
      <c r="CM49" s="80" t="str">
        <f t="shared" ref="CM49:CM72" si="208">IFERROR(INDEX($LB$17:$LB$72,MATCH($J49,$LI$17:$LI$72,0)),"")</f>
        <v/>
      </c>
      <c r="CN49" s="76" t="str">
        <f t="shared" ref="CN49:CN72" si="209">IFERROR(INDEX($LC$17:$LC$72,MATCH($J49,$LI$17:$LI$72,0)),"")</f>
        <v/>
      </c>
      <c r="CO49" s="76" t="str">
        <f t="shared" ref="CO49:CO72" si="210">IFERROR(INDEX($LD$17:$LD$72,MATCH($J49,$LI$17:$LI$72,0)),"")</f>
        <v/>
      </c>
      <c r="CP49" s="118" t="str">
        <f t="shared" ref="CP49:CP72" si="211">IFERROR(INDEX($LE$17:$LE$72,MATCH($J49,$LI$17:$LI$72,0)),"")</f>
        <v/>
      </c>
      <c r="CQ49" s="118" t="str">
        <f t="shared" ref="CQ49:CQ72" si="212">IFERROR(INDEX($LF$17:$LF$72,MATCH($J49,$LI$17:$LI$72,0)),"")</f>
        <v/>
      </c>
      <c r="CR49" s="118" t="str">
        <f t="shared" ref="CR49:CR72" si="213">IFERROR(INDEX($LG$17:$LG$72,MATCH($J49,$LI$17:$LI$72,0)),"")</f>
        <v/>
      </c>
      <c r="CS49" s="118" t="str">
        <f t="shared" ref="CS49:CS72" si="214">IFERROR(INDEX($LH$17:$LH$72,MATCH($J49,$LI$17:$LI$72,0)),"")</f>
        <v/>
      </c>
      <c r="CT49" s="77">
        <v>33</v>
      </c>
      <c r="CU49" s="78"/>
      <c r="CV49" s="78"/>
      <c r="CW49" s="80" t="str">
        <f t="shared" ref="CW49:CW72" si="215">IFERROR(INDEX($LK$17:$LK$72,MATCH($U49,$LS$17:$LS$72,0)),"")</f>
        <v/>
      </c>
      <c r="CX49" s="80" t="str">
        <f t="shared" ref="CX49:CX72" si="216">IFERROR(INDEX($LL$17:$LL$72,MATCH($U49,$LS$17:$LS$72,0)),"")</f>
        <v/>
      </c>
      <c r="CY49" s="76" t="str">
        <f t="shared" ref="CY49:CY72" si="217">IFERROR(INDEX($LM$17:$LM$72,MATCH($U49,$LS$17:$LS$72,0)),"")</f>
        <v/>
      </c>
      <c r="CZ49" s="76" t="str">
        <f t="shared" ref="CZ49:CZ72" si="218">IFERROR(INDEX($LN$17:$LN$72,MATCH($U49,$LS$17:$LS$72,0)),"")</f>
        <v/>
      </c>
      <c r="DA49" s="118" t="str">
        <f t="shared" ref="DA49:DA72" si="219">IFERROR(INDEX($LO$17:$LO$72,MATCH($U49,$LS$17:$LS$72,0)),"")</f>
        <v/>
      </c>
      <c r="DB49" s="118" t="str">
        <f t="shared" ref="DB49:DB72" si="220">IFERROR(INDEX($LP$17:$LP$72,MATCH($U49,$LS$17:$LS$72,0)),"")</f>
        <v/>
      </c>
      <c r="DC49" s="118" t="str">
        <f t="shared" ref="DC49:DC72" si="221">IFERROR(INDEX($LQ$17:$LQ$72,MATCH($U49,$LS$17:$LS$72,0)),"")</f>
        <v/>
      </c>
      <c r="DD49" s="118" t="str">
        <f t="shared" ref="DD49:DD72" si="222">IFERROR(INDEX($LR$17:$LR$72,MATCH($U49,$LS$17:$LS$72,0)),"")</f>
        <v/>
      </c>
      <c r="DE49" s="77">
        <v>33</v>
      </c>
      <c r="DF49" s="83"/>
      <c r="DH49" s="115" t="str">
        <f t="shared" si="145"/>
        <v/>
      </c>
      <c r="DI49" s="115" t="str">
        <f t="shared" si="146"/>
        <v/>
      </c>
      <c r="DJ49" s="121" t="str">
        <f t="shared" si="147"/>
        <v/>
      </c>
      <c r="DK49" s="121" t="str">
        <f t="shared" si="148"/>
        <v/>
      </c>
      <c r="DL49" s="117" t="str">
        <f t="shared" si="149"/>
        <v/>
      </c>
      <c r="DM49" s="117" t="str">
        <f t="shared" si="150"/>
        <v/>
      </c>
      <c r="DN49" s="117" t="str">
        <f t="shared" si="151"/>
        <v/>
      </c>
      <c r="DO49" s="117" t="str">
        <f t="shared" si="152"/>
        <v/>
      </c>
      <c r="DP49" s="77">
        <v>33</v>
      </c>
      <c r="DQ49" s="78"/>
      <c r="DR49" s="78"/>
      <c r="DS49" s="115" t="str">
        <f t="shared" ref="DS49:DS72" si="223">IFERROR(INDEX($ME$17:$ME$72,MATCH($U49,$MM$17:$MM$72,0)),"")</f>
        <v/>
      </c>
      <c r="DT49" s="115" t="str">
        <f t="shared" ref="DT49:DT72" si="224">IFERROR(INDEX($MF$17:$MF$72,MATCH($U49,$MM$17:$MM$72,0)),"")</f>
        <v/>
      </c>
      <c r="DU49" s="115" t="str">
        <f t="shared" ref="DU49:DU72" si="225">IFERROR(INDEX($MG$17:$MG$72,MATCH($U49,$MM$17:$MM$72,0)),"")</f>
        <v/>
      </c>
      <c r="DV49" s="115" t="str">
        <f t="shared" ref="DV49:DV72" si="226">IFERROR(INDEX($MH$17:$MH$72,MATCH($U49,$MM$17:$MM$72,0)),"")</f>
        <v/>
      </c>
      <c r="DW49" s="117" t="str">
        <f t="shared" ref="DW49:DW72" si="227">IFERROR(INDEX($MI$17:$MI$72,MATCH($U49,$MM$17:$MM$72,0)),"")</f>
        <v/>
      </c>
      <c r="DX49" s="117" t="str">
        <f t="shared" si="158"/>
        <v/>
      </c>
      <c r="DY49" s="117" t="str">
        <f t="shared" si="158"/>
        <v/>
      </c>
      <c r="DZ49" s="117" t="str">
        <f t="shared" ref="DZ49:DZ72" si="228">IFERROR(INDEX($MK$17:$MK$72,MATCH($U49,$MM$17:$MM$72,0)),"")</f>
        <v/>
      </c>
      <c r="EA49" s="77">
        <v>33</v>
      </c>
      <c r="EB49" s="83"/>
      <c r="EC49" s="81"/>
      <c r="ED49" s="80" t="str">
        <f t="shared" ref="ED49:ED72" si="229">IFERROR(INDEX($MO$17:$MO$72,MATCH($J49,$MW$17:$MW$72,0)),"")</f>
        <v/>
      </c>
      <c r="EE49" s="80" t="str">
        <f t="shared" ref="EE49:EE72" si="230">IFERROR(INDEX($MP$17:$MP$72,MATCH($J49,$MW$17:$MW$72,0)),"")</f>
        <v/>
      </c>
      <c r="EF49" s="80" t="str">
        <f t="shared" ref="EF49:EF72" si="231">IFERROR(INDEX($MQ$17:$MQ$72,MATCH($J49,$MW$17:$MW$72,0)),"")</f>
        <v/>
      </c>
      <c r="EG49" s="82" t="str">
        <f t="shared" ref="EG49:EG72" si="232">IFERROR(INDEX($MR$17:$MR$72,MATCH($J49,$MW$17:$MW$72,0)),"")</f>
        <v/>
      </c>
      <c r="EH49" s="118" t="str">
        <f t="shared" ref="EH49:EH72" si="233">IFERROR(INDEX($MS$17:$MS$72,MATCH($J49,$MW$17:$MW$72,0)),"")</f>
        <v/>
      </c>
      <c r="EI49" s="118" t="str">
        <f t="shared" ref="EI49:EI72" si="234">IFERROR(INDEX($MT$17:$MT$72,MATCH($J49,$MW$17:$MW$72,0)),"")</f>
        <v/>
      </c>
      <c r="EJ49" s="118" t="str">
        <f t="shared" ref="EJ49:EJ72" si="235">IFERROR(INDEX($MU$17:$MU$72,MATCH($J49,$MW$17:$MW$72,0)),"")</f>
        <v/>
      </c>
      <c r="EK49" s="118" t="str">
        <f t="shared" ref="EK49:EK72" si="236">IFERROR(INDEX($MV$17:$MV$72,MATCH($J49,$MW$17:$MW$72,0)),"")</f>
        <v/>
      </c>
      <c r="EL49" s="82">
        <v>33</v>
      </c>
      <c r="EM49" s="78"/>
      <c r="EN49" s="78"/>
      <c r="EO49" s="80" t="str">
        <f t="shared" ref="EO49:EO72" si="237">IFERROR(INDEX($MY$17:$MY$72,MATCH($U49,$NG$17:$NG$72,0)),"")</f>
        <v/>
      </c>
      <c r="EP49" s="80" t="str">
        <f t="shared" ref="EP49:EP72" si="238">IFERROR(INDEX($MZ$17:$MZ$72,MATCH($U49,$NG$17:$NG$72,0)),"")</f>
        <v/>
      </c>
      <c r="EQ49" s="80" t="str">
        <f t="shared" ref="EQ49:EQ72" si="239">IFERROR(INDEX($NA$17:$NA$72,MATCH($U49,$NG$17:$NG$72,0)),"")</f>
        <v/>
      </c>
      <c r="ER49" s="80" t="str">
        <f t="shared" ref="ER49:ER72" si="240">IFERROR(INDEX($NB$17:$NB$72,MATCH($U49,$NG$17:$NG$72,0)),"")</f>
        <v/>
      </c>
      <c r="ES49" s="80" t="str">
        <f t="shared" ref="ES49:ES72" si="241">IFERROR(INDEX($NC$17:$NC$72,MATCH($U49,$NG$17:$NG$72,0)),"")</f>
        <v/>
      </c>
      <c r="ET49" s="80" t="str">
        <f t="shared" ref="ET49:ET72" si="242">IFERROR(INDEX($ND$17:$ND$72,MATCH($U49,$NG$17:$NG$72,0)),"")</f>
        <v/>
      </c>
      <c r="EU49" s="80" t="str">
        <f t="shared" ref="EU49:EU72" si="243">IFERROR(INDEX($NE$17:$NE$72,MATCH($U49,$NG$17:$NG$72,0)),"")</f>
        <v/>
      </c>
      <c r="EV49" s="80" t="str">
        <f t="shared" ref="EV49:EV72" si="244">IFERROR(INDEX($NF$17:$NF$72,MATCH($U49,$NG$17:$NG$72,0)),"")</f>
        <v/>
      </c>
      <c r="EW49" s="77">
        <v>33</v>
      </c>
      <c r="EX49" s="83"/>
      <c r="EY49" s="81"/>
      <c r="EZ49" s="80" t="str">
        <f t="shared" ref="EZ49:EZ72" si="245">IFERROR(INDEX($NI$17:$NI$72,MATCH($J49,$NQ$17:$NQ$72,0)),"")</f>
        <v/>
      </c>
      <c r="FA49" s="80" t="str">
        <f t="shared" ref="FA49:FA72" si="246">IFERROR(INDEX($NJ$17:$NJ$72,MATCH($J49,$NQ$17:$NQ$72,0)),"")</f>
        <v/>
      </c>
      <c r="FB49" s="76" t="str">
        <f t="shared" ref="FB49:FB72" si="247">IFERROR(INDEX($NK$17:$NK$72,MATCH($J49,$NQ$17:$NQ$72,0)),"")</f>
        <v/>
      </c>
      <c r="FC49" s="76" t="str">
        <f t="shared" ref="FC49:FC72" si="248">IFERROR(INDEX($NL$17:$NL$72,MATCH($J49,$NQ$17:$NQ$72,0)),"")</f>
        <v/>
      </c>
      <c r="FD49" s="118" t="str">
        <f t="shared" ref="FD49:FD72" si="249">IFERROR(INDEX($NM$17:$NM$72,MATCH($J49,$NQ$17:$NQ$72,0)),"")</f>
        <v/>
      </c>
      <c r="FE49" s="118" t="str">
        <f t="shared" ref="FE49:FE72" si="250">IFERROR(INDEX($NN$17:$NN$72,MATCH($J49,$NQ$17:$NQ$72,0)),"")</f>
        <v/>
      </c>
      <c r="FF49" s="118" t="str">
        <f t="shared" ref="FF49:FF72" si="251">IFERROR(INDEX($NO$17:$NO$72,MATCH($J49,$NQ$17:$NQ$72,0)),"")</f>
        <v/>
      </c>
      <c r="FG49" s="118" t="str">
        <f t="shared" ref="FG49:FG72" si="252">IFERROR(INDEX($NP$17:$NP$72,MATCH($J49,$NQ$17:$NQ$72,0)),"")</f>
        <v/>
      </c>
      <c r="FH49" s="82">
        <v>33</v>
      </c>
      <c r="FI49" s="78"/>
      <c r="FJ49" s="78"/>
      <c r="FK49" s="80" t="str">
        <f t="shared" ref="FK49:FK72" si="253">IFERROR(INDEX($NS$17:$NS$72,MATCH($U49,$OA$17:$OA$72,0)),"")</f>
        <v/>
      </c>
      <c r="FL49" s="80" t="str">
        <f t="shared" ref="FL49:FL72" si="254">IFERROR(INDEX($NT$17:$NT$72,MATCH($U49,$OA$17:$OA$72,0)),"")</f>
        <v/>
      </c>
      <c r="FM49" s="76" t="str">
        <f t="shared" ref="FM49:FM72" si="255">IFERROR(INDEX($NU$17:$NU$72,MATCH($U49,$OA$17:$OA$72,0)),"")</f>
        <v/>
      </c>
      <c r="FN49" s="76" t="str">
        <f t="shared" ref="FN49:FN72" si="256">IFERROR(INDEX($NV$17:$NV$72,MATCH($U49,$OA$17:$OA$72,0)),"")</f>
        <v/>
      </c>
      <c r="FO49" s="118" t="str">
        <f t="shared" ref="FO49:FO72" si="257">IFERROR(INDEX($NW$17:$NW$72,MATCH($U49,$OA$17:$OA$72,0)),"")</f>
        <v/>
      </c>
      <c r="FP49" s="118" t="str">
        <f t="shared" ref="FP49:FP72" si="258">IFERROR(INDEX($NX$17:$NX$72,MATCH($U49,$OA$17:$OA$72,0)),"")</f>
        <v/>
      </c>
      <c r="FQ49" s="118" t="str">
        <f t="shared" ref="FQ49:FQ72" si="259">IFERROR(INDEX($NY$17:$NY$72,MATCH($U49,$OA$17:$OA$72,0)),"")</f>
        <v/>
      </c>
      <c r="FR49" s="118" t="str">
        <f t="shared" ref="FR49:FR72" si="260">IFERROR(INDEX($NZ$17:$NZ$72,MATCH($U49,$OA$17:$OA$72,0)),"")</f>
        <v/>
      </c>
      <c r="FS49" s="77">
        <v>33</v>
      </c>
      <c r="FT49" s="83"/>
      <c r="FU49" s="81"/>
      <c r="FV49" s="80" t="str">
        <f t="shared" ref="FV49:FV72" si="261">IFERROR(INDEX($OC$17:$OC$72,MATCH($J49,$OK$17:$OK$72,0)),"")</f>
        <v/>
      </c>
      <c r="FW49" s="80" t="str">
        <f t="shared" ref="FW49:FW72" si="262">IFERROR(INDEX($OD$17:$OD$72,MATCH($J49,$OK$17:$OK$72,0)),"")</f>
        <v/>
      </c>
      <c r="FX49" s="80" t="str">
        <f t="shared" ref="FX49:FX72" si="263">IFERROR(INDEX($OE$17:$OE$72,MATCH($J49,$OK$17:$OK$72,0)),"")</f>
        <v/>
      </c>
      <c r="FY49" s="80" t="str">
        <f t="shared" ref="FY49:FY72" si="264">IFERROR(INDEX($OF$17:$OF$72,MATCH($J49,$OK$17:$OK$72,0)),"")</f>
        <v/>
      </c>
      <c r="FZ49" s="80" t="str">
        <f t="shared" ref="FZ49:FZ72" si="265">IFERROR(INDEX($OG$17:$OG$72,MATCH($J49,$OK$17:$OK$72,0)),"")</f>
        <v/>
      </c>
      <c r="GA49" s="80" t="str">
        <f t="shared" ref="GA49:GA72" si="266">IFERROR(INDEX($OH$17:$OH$72,MATCH($J49,$OK$17:$OK$72,0)),"")</f>
        <v/>
      </c>
      <c r="GB49" s="80" t="str">
        <f t="shared" ref="GB49:GB72" si="267">IFERROR(INDEX($OI$17:$OI$72,MATCH($J49,$OK$17:$OK$72,0)),"")</f>
        <v/>
      </c>
      <c r="GC49" s="80" t="str">
        <f t="shared" ref="GC49:GC72" si="268">IFERROR(INDEX($OJ$17:$OJ$72,MATCH($J49,$OK$17:$OK$72,0)),"")</f>
        <v/>
      </c>
      <c r="GD49" s="82">
        <v>33</v>
      </c>
      <c r="GE49" s="78"/>
      <c r="GF49" s="78"/>
      <c r="GG49" s="80" t="str">
        <f t="shared" ref="GG49:GG72" si="269">IFERROR(INDEX($OM$17:$OM$72,MATCH($U49,$OU$17:$OU$72,0)),"")</f>
        <v/>
      </c>
      <c r="GH49" s="80" t="str">
        <f t="shared" ref="GH49:GH72" si="270">IFERROR(INDEX($ON$17:$ON$72,MATCH($U49,$OU$17:$OU$72,0)),"")</f>
        <v/>
      </c>
      <c r="GI49" s="80" t="str">
        <f t="shared" ref="GI49:GI72" si="271">IFERROR(INDEX($OO$17:$OO$72,MATCH($U49,$OU$17:$OU$72,0)),"")</f>
        <v/>
      </c>
      <c r="GJ49" s="80" t="str">
        <f t="shared" ref="GJ49:GJ72" si="272">IFERROR(INDEX($OP$17:$OP$72,MATCH($U49,$OU$17:$OU$72,0)),"")</f>
        <v/>
      </c>
      <c r="GK49" s="80" t="str">
        <f t="shared" ref="GK49:GK72" si="273">IFERROR(INDEX($OQ$17:$OQ$72,MATCH($U49,$OU$17:$OU$72,0)),"")</f>
        <v/>
      </c>
      <c r="GL49" s="80" t="str">
        <f t="shared" ref="GL49:GL72" si="274">IFERROR(INDEX($OR$17:$OR$72,MATCH($U49,$OU$17:$OU$72,0)),"")</f>
        <v/>
      </c>
      <c r="GM49" s="80" t="str">
        <f t="shared" ref="GM49:GM72" si="275">IFERROR(INDEX($OS$17:$OS$72,MATCH($U49,$OU$17:$OU$72,0)),"")</f>
        <v/>
      </c>
      <c r="GN49" s="80" t="str">
        <f t="shared" ref="GN49:GN72" si="276">IFERROR(INDEX($OT$17:$OT$72,MATCH($U49,$OU$17:$OU$72,0)),"")</f>
        <v/>
      </c>
      <c r="GO49" s="77">
        <v>33</v>
      </c>
      <c r="GP49" s="83"/>
      <c r="GQ49" s="81"/>
      <c r="GR49" s="80" t="str">
        <f t="shared" ref="GR49:GR72" si="277">IFERROR(INDEX($OW$17:$OW$72,MATCH($J49,$PE$17:$PE$72,0)),"")</f>
        <v/>
      </c>
      <c r="GS49" s="80" t="str">
        <f t="shared" ref="GS49:GS72" si="278">IFERROR(INDEX($OX$17:$OX$72,MATCH($J49,$PE$17:$PE$72,0)),"")</f>
        <v/>
      </c>
      <c r="GT49" s="80" t="str">
        <f t="shared" ref="GT49:GT72" si="279">IFERROR(INDEX($OY$17:$OY$72,MATCH($J49,$PE$17:$PE$72,0)),"")</f>
        <v/>
      </c>
      <c r="GU49" s="80" t="str">
        <f t="shared" ref="GU49:GU72" si="280">IFERROR(INDEX($OZ$17:$OZ$72,MATCH($J49,$PE$17:$PE$72,0)),"")</f>
        <v/>
      </c>
      <c r="GV49" s="80" t="str">
        <f t="shared" ref="GV49:GV72" si="281">IFERROR(INDEX($PA$17:$PA$72,MATCH($J49,$PE$17:$PE$72,0)),"")</f>
        <v/>
      </c>
      <c r="GW49" s="80" t="str">
        <f t="shared" ref="GW49:GW72" si="282">IFERROR(INDEX($PB$17:$PB$72,MATCH($J49,$PE$17:$PE$72,0)),"")</f>
        <v/>
      </c>
      <c r="GX49" s="80" t="str">
        <f t="shared" ref="GX49:GX72" si="283">IFERROR(INDEX($PC$17:$PC$72,MATCH($J49,$PE$17:$PE$72,0)),"")</f>
        <v/>
      </c>
      <c r="GY49" s="80" t="str">
        <f t="shared" ref="GY49:GY72" si="284">IFERROR(INDEX($PD$17:$PD$72,MATCH($J49,$PE$17:$PE$72,0)),"")</f>
        <v/>
      </c>
      <c r="GZ49" s="82">
        <v>33</v>
      </c>
      <c r="HA49" s="78"/>
      <c r="HB49" s="78"/>
      <c r="HC49" s="80" t="str">
        <f t="shared" ref="HC49:HC72" si="285">IFERROR(INDEX($PG$17:$PG$72,MATCH($U49,$PO$17:$PO$72,0)),"")</f>
        <v/>
      </c>
      <c r="HD49" s="80" t="str">
        <f t="shared" ref="HD49:HD72" si="286">IFERROR(INDEX($PH$17:$PH$72,MATCH($U49,$PO$17:$PO$72,0)),"")</f>
        <v/>
      </c>
      <c r="HE49" s="80" t="str">
        <f t="shared" ref="HE49:HE72" si="287">IFERROR(INDEX($PI$17:$PI$72,MATCH($U49,$PO$17:$PO$72,0)),"")</f>
        <v/>
      </c>
      <c r="HF49" s="80" t="str">
        <f t="shared" ref="HF49:HF72" si="288">IFERROR(INDEX($PJ$17:$PJ$72,MATCH($U49,$PO$17:$PO$72,0)),"")</f>
        <v/>
      </c>
      <c r="HG49" s="80" t="str">
        <f t="shared" ref="HG49:HG72" si="289">IFERROR(INDEX($PK$17:$PK$72,MATCH($U49,$PO$17:$PO$72,0)),"")</f>
        <v/>
      </c>
      <c r="HH49" s="80" t="str">
        <f t="shared" ref="HH49:HH72" si="290">IFERROR(INDEX($PL$17:$PL$72,MATCH($U49,$PO$17:$PO$72,0)),"")</f>
        <v/>
      </c>
      <c r="HI49" s="80" t="str">
        <f t="shared" ref="HI49:HI72" si="291">IFERROR(INDEX($PM$17:$PM$72,MATCH($U49,$PO$17:$PO$72,0)),"")</f>
        <v/>
      </c>
      <c r="HJ49" s="80" t="str">
        <f t="shared" ref="HJ49:HJ72" si="292">IFERROR(INDEX($PN$17:$PN$72,MATCH($U49,$PO$17:$PO$72,0)),"")</f>
        <v/>
      </c>
      <c r="HK49" s="77">
        <v>33</v>
      </c>
      <c r="HL49" s="83"/>
      <c r="HM49" s="83"/>
      <c r="HN49" s="83"/>
      <c r="HO49" s="83"/>
      <c r="HP49" s="83"/>
      <c r="HQ49" s="83"/>
      <c r="HR49" s="83"/>
      <c r="HS49" s="83"/>
      <c r="HT49" s="83"/>
      <c r="HU49" s="83"/>
      <c r="HV49" s="83"/>
      <c r="HW49" s="92"/>
      <c r="HX49" s="93"/>
      <c r="HY49" s="91" t="str">
        <f>IFERROR(IF(AND(#REF!="FEM",#REF!=1,#REF!="infantis"),#REF!,""),"")</f>
        <v/>
      </c>
      <c r="HZ49" s="75" t="e">
        <f>IF($HY49=#REF!,#REF!,"")</f>
        <v>#REF!</v>
      </c>
      <c r="IA49" s="75" t="e">
        <f>IF($HY49=#REF!,#REF!,"")</f>
        <v>#REF!</v>
      </c>
      <c r="IB49" s="75" t="e">
        <f>IF($IA49=#REF!,#REF!,"")</f>
        <v>#REF!</v>
      </c>
      <c r="IC49" s="91" t="str">
        <f>IFERROR(IF(AND($IA49="fem",#REF!=1,#REF!="infantis"),#REF!,""),"")</f>
        <v/>
      </c>
      <c r="ID49" s="91" t="str">
        <f>IFERROR(IF(AND($IA49="fem",#REF!=1,#REF!="infantis"),#REF!,""),"")</f>
        <v/>
      </c>
      <c r="IE49" s="91" t="str">
        <f>IFERROR(IF(AND($IA49="fem",#REF!=1,#REF!="infantis"),#REF!,""),"")</f>
        <v/>
      </c>
      <c r="IF49" s="75" t="e">
        <f>IF($IB49=#REF!,#REF!,"")</f>
        <v>#REF!</v>
      </c>
      <c r="IG49" s="55" t="str">
        <f>IFERROR(RANK(IF49,IF:IF,0)+ COUNTIF($IF$15:IF48,IF49),"")</f>
        <v/>
      </c>
      <c r="II49" s="91" t="str">
        <f>IFERROR(IF(AND(#REF!="mas",#REF!=1,#REF!="infantis"),#REF!,""),"")</f>
        <v/>
      </c>
      <c r="IJ49" s="75" t="e">
        <f>IF($II49=#REF!,#REF!,"")</f>
        <v>#REF!</v>
      </c>
      <c r="IK49" s="75" t="e">
        <f>IF($II49=#REF!,#REF!,"")</f>
        <v>#REF!</v>
      </c>
      <c r="IL49" s="91" t="str">
        <f>IFERROR(IF(AND($IK49="mas",#REF!=1),#REF!,""),"")</f>
        <v/>
      </c>
      <c r="IM49" s="91" t="str">
        <f>IFERROR(IF(AND($IK49="mas",#REF!=1,#REF!="infantis"),#REF!,""),"")</f>
        <v/>
      </c>
      <c r="IN49" s="91" t="str">
        <f>IFERROR(IF(AND($IK49="mas",#REF!=1,#REF!="infantis"),#REF!,""),"")</f>
        <v/>
      </c>
      <c r="IO49" s="91" t="str">
        <f>IFERROR(IF(AND($IK49="mas",#REF!=1,#REF!="infantis"),#REF!,""),"")</f>
        <v/>
      </c>
      <c r="IP49" s="91" t="str">
        <f>IFERROR(IF(AND($IK49="mas",#REF!=1),#REF!,""),"")</f>
        <v/>
      </c>
      <c r="IQ49" s="55" t="str">
        <f>IFERROR(RANK(IP49,IP:IP,0)+ COUNTIF($IQ$11:IQ44,IP49),"")</f>
        <v/>
      </c>
      <c r="IS49" s="91" t="str">
        <f>IFERROR(IF(AND(#REF!="FEM",#REF!=2,#REF!="infantis"),#REF!,""),"")</f>
        <v/>
      </c>
      <c r="IT49" s="75" t="e">
        <f>IF(IS49=#REF!,#REF!,"")</f>
        <v>#REF!</v>
      </c>
      <c r="IU49" s="75" t="e">
        <f>IF(IS49=#REF!,#REF!,"")</f>
        <v>#REF!</v>
      </c>
      <c r="IV49" s="91" t="str">
        <f>IFERROR(IF(AND(IU49="fem",#REF!=2),#REF!,""),"")</f>
        <v/>
      </c>
      <c r="IW49" s="91" t="str">
        <f>IFERROR(IF(AND(IU49="fem",#REF!=2),#REF!,""),"")</f>
        <v/>
      </c>
      <c r="IX49" s="91" t="str">
        <f>IFERROR(IF(AND(IU49="fem",#REF!=2),#REF!,""),"")</f>
        <v/>
      </c>
      <c r="IY49" s="91" t="str">
        <f>IFERROR(IF(AND(IU49="fem",#REF!=2),#REF!,""),"")</f>
        <v/>
      </c>
      <c r="IZ49" s="91" t="str">
        <f>IFERROR(IF(AND(IU49="fem",#REF!=2),#REF!,""),"")</f>
        <v/>
      </c>
      <c r="JA49" s="77" t="str">
        <f>IFERROR(RANK(IZ49,IZ:IZ,0)+ COUNTIF($IZ$15:$IZ48,IZ49),"")</f>
        <v/>
      </c>
      <c r="JC49" s="91" t="str">
        <f>IFERROR(IF(AND(#REF!="mas",#REF!=2,#REF!="infantis"),#REF!,""),"")</f>
        <v/>
      </c>
      <c r="JD49" s="75" t="e">
        <f>IF(JC49=#REF!,#REF!,"")</f>
        <v>#REF!</v>
      </c>
      <c r="JE49" s="75" t="e">
        <f>IF(JC49=#REF!,#REF!,"")</f>
        <v>#REF!</v>
      </c>
      <c r="JF49" s="91" t="str">
        <f>IFERROR(IF(AND(JE49="mas",#REF!=2),#REF!,""),"")</f>
        <v/>
      </c>
      <c r="JG49" s="91" t="str">
        <f>IFERROR(IF(AND(JE49="mas",#REF!=2),#REF!,""),"")</f>
        <v/>
      </c>
      <c r="JH49" s="91" t="str">
        <f>IFERROR(IF(AND(JE49="mas",#REF!=2),#REF!,""),"")</f>
        <v/>
      </c>
      <c r="JI49" s="91" t="str">
        <f>IFERROR(IF(AND(JE49="mas",#REF!=2),#REF!,""),"")</f>
        <v/>
      </c>
      <c r="JJ49" s="91" t="str">
        <f>IFERROR(IF(AND(JE49="mas",#REF!=2),#REF!,""),"")</f>
        <v/>
      </c>
      <c r="JK49" s="77" t="str">
        <f>IFERROR(RANK(JJ49,JJ:JJ,0)+ COUNTIF($JJ$15:$JJ48,JJ49),"")</f>
        <v/>
      </c>
      <c r="JM49" s="53" t="str">
        <f>IFERROR(IF(AND(#REF!="fem",#REF!=3,#REF!="infantis"),#REF!,""),"")</f>
        <v/>
      </c>
      <c r="JN49" s="75" t="e">
        <f>IF($JM49=#REF!,#REF!,"")</f>
        <v>#REF!</v>
      </c>
      <c r="JO49" s="75" t="e">
        <f>IF($JM49=#REF!,#REF!,"")</f>
        <v>#REF!</v>
      </c>
      <c r="JP49" s="75" t="e">
        <f>IF($JO49=#REF!,#REF!,"")</f>
        <v>#REF!</v>
      </c>
      <c r="JQ49" s="75" t="e">
        <f>IF($JP49=#REF!,#REF!,"")</f>
        <v>#REF!</v>
      </c>
      <c r="JR49" s="75" t="e">
        <f>IF($JP49=#REF!,#REF!,"")</f>
        <v>#REF!</v>
      </c>
      <c r="JS49" s="75" t="e">
        <f>IF($JP49=#REF!,#REF!,"")</f>
        <v>#REF!</v>
      </c>
      <c r="JT49" s="75" t="e">
        <f>IF($JP49=#REF!,#REF!,"")</f>
        <v>#REF!</v>
      </c>
      <c r="JU49" s="55" t="str">
        <f>IFERROR(RANK(JT49,JT:JT,0)+ COUNTIF($JT$15:JT48,JT49),"")</f>
        <v/>
      </c>
      <c r="JW49" s="53" t="str">
        <f>IFERROR(IF(AND(#REF!="mas",#REF!=3,#REF!="infantis"),#REF!,""),"")</f>
        <v/>
      </c>
      <c r="JX49" s="54" t="e">
        <f>IF($JW49=#REF!,#REF!,"")</f>
        <v>#REF!</v>
      </c>
      <c r="JY49" s="54" t="e">
        <f>IF($JW49=#REF!,#REF!,"")</f>
        <v>#REF!</v>
      </c>
      <c r="JZ49" s="54" t="e">
        <f>IF($JY49=#REF!,#REF!,"")</f>
        <v>#REF!</v>
      </c>
      <c r="KA49" s="54" t="e">
        <f>IF($JZ49=#REF!,#REF!,"")</f>
        <v>#REF!</v>
      </c>
      <c r="KB49" s="54" t="e">
        <f>IF($JZ49=#REF!,#REF!,"")</f>
        <v>#REF!</v>
      </c>
      <c r="KC49" s="54" t="e">
        <f>IF($JZ49=#REF!,#REF!,"")</f>
        <v>#REF!</v>
      </c>
      <c r="KD49" s="54" t="e">
        <f>IF($JZ49=#REF!,#REF!,"")</f>
        <v>#REF!</v>
      </c>
      <c r="KE49" s="55" t="str">
        <f>IFERROR(RANK(KD49,KD:KD,0)+ COUNTIF($KD$15:KD48,KD49),"")</f>
        <v/>
      </c>
      <c r="KG49" s="91" t="str">
        <f>IFERROR(IF(AND(#REF!="fem",#REF!=1,#REF!="iniciados"),#REF!,""),"")</f>
        <v/>
      </c>
      <c r="KH49" s="75" t="e">
        <f>IF(KG49=#REF!,#REF!,"")</f>
        <v>#REF!</v>
      </c>
      <c r="KI49" s="75" t="e">
        <f>IF(KG49=#REF!,#REF!,"")</f>
        <v>#REF!</v>
      </c>
      <c r="KJ49" s="91" t="str">
        <f>IFERROR(IF(AND(KI49="fem",#REF!=1),#REF!,""),"")</f>
        <v/>
      </c>
      <c r="KK49" s="91" t="str">
        <f>IFERROR(IF(AND(KI49="fem",#REF!=1),#REF!,""),"")</f>
        <v/>
      </c>
      <c r="KL49" s="91" t="str">
        <f>IFERROR(IF(AND(KI49="fem",#REF!=1),#REF!,""),"")</f>
        <v/>
      </c>
      <c r="KM49" s="91" t="str">
        <f>IFERROR(IF(AND(KI49="fem",#REF!=1),#REF!,""),"")</f>
        <v/>
      </c>
      <c r="KN49" s="91" t="str">
        <f>IFERROR(IF(AND(KI49="fem",#REF!=1),#REF!,""),"")</f>
        <v/>
      </c>
      <c r="KO49" s="77" t="str">
        <f>IFERROR(RANK(KN49,KN:KN,0)+ COUNTIF($KN$15:KN48,KN49),"")</f>
        <v/>
      </c>
      <c r="KQ49" s="91" t="str">
        <f>IFERROR(IF(AND(#REF!="mas",#REF!=1,#REF!="iniciados"),#REF!,""),"")</f>
        <v/>
      </c>
      <c r="KR49" s="75" t="e">
        <f>IF(KQ49=#REF!,#REF!,"")</f>
        <v>#REF!</v>
      </c>
      <c r="KS49" s="75" t="e">
        <f>IF(KQ49=#REF!,#REF!,"")</f>
        <v>#REF!</v>
      </c>
      <c r="KT49" s="91" t="str">
        <f>IFERROR(IF(AND(KS49="mas",#REF!=1),#REF!,""),"")</f>
        <v/>
      </c>
      <c r="KU49" s="91" t="str">
        <f>IFERROR(IF(AND(KS49="mas",#REF!=1),#REF!,""),"")</f>
        <v/>
      </c>
      <c r="KV49" s="91" t="str">
        <f>IFERROR(IF(AND(KS49="mas",#REF!=1),#REF!,""),"")</f>
        <v/>
      </c>
      <c r="KW49" s="91" t="str">
        <f>IFERROR(IF(AND(KS49="mas",#REF!=1),#REF!,""),"")</f>
        <v/>
      </c>
      <c r="KX49" s="91" t="str">
        <f>IFERROR(IF(AND(KS49="mas",#REF!=1),#REF!,""),"")</f>
        <v/>
      </c>
      <c r="KY49" s="77" t="str">
        <f>IFERROR(RANK(KX49,KX:KX,0)+ COUNTIF($KX$15:KX48,KX49),"")</f>
        <v/>
      </c>
      <c r="LA49" s="91" t="str">
        <f>IFERROR(IF(AND(#REF!="fem",#REF!=2,#REF!="iniciados"),#REF!,""),"")</f>
        <v/>
      </c>
      <c r="LB49" s="75" t="e">
        <f>IF(LA49=#REF!,#REF!,"")</f>
        <v>#REF!</v>
      </c>
      <c r="LC49" s="75" t="e">
        <f>IF(LA49=#REF!,#REF!,"")</f>
        <v>#REF!</v>
      </c>
      <c r="LD49" s="91" t="str">
        <f>IFERROR(IF(AND(LC49="fem",#REF!=2),#REF!,""),"")</f>
        <v/>
      </c>
      <c r="LE49" s="91" t="str">
        <f>IFERROR(IF(AND(LC49="fem",#REF!=2),#REF!,""),"")</f>
        <v/>
      </c>
      <c r="LF49" s="91" t="str">
        <f>IFERROR(IF(AND(LC49="fem",#REF!=2),#REF!,""),"")</f>
        <v/>
      </c>
      <c r="LG49" s="91" t="str">
        <f>IFERROR(IF(AND(LC49="fem",#REF!=2),#REF!,""),"")</f>
        <v/>
      </c>
      <c r="LH49" s="91" t="str">
        <f>IFERROR(IF(AND(LC49="fem",#REF!=2),#REF!,""),"")</f>
        <v/>
      </c>
      <c r="LI49" s="77" t="str">
        <f>IFERROR(RANK(LH49,LH:LH,0)+ COUNTIF($KX$15:LH48,LH49),"")</f>
        <v/>
      </c>
      <c r="LK49" s="91" t="str">
        <f>IFERROR(IF(AND(#REF!="mas",#REF!=2,#REF!="iniciados"),#REF!,""),"")</f>
        <v/>
      </c>
      <c r="LL49" s="75" t="e">
        <f>IF(LK49=#REF!,#REF!,"")</f>
        <v>#REF!</v>
      </c>
      <c r="LM49" s="75" t="e">
        <f>IF(LK49=#REF!,#REF!,"")</f>
        <v>#REF!</v>
      </c>
      <c r="LN49" s="91" t="str">
        <f>IFERROR(IF(AND(LM49="mas",#REF!=2),#REF!,""),"")</f>
        <v/>
      </c>
      <c r="LO49" s="91" t="str">
        <f>IFERROR(IF(AND(LM49="mas",#REF!=2),#REF!,""),"")</f>
        <v/>
      </c>
      <c r="LP49" s="91" t="str">
        <f>IFERROR(IF(AND(LM49="mas",#REF!=2),#REF!,""),"")</f>
        <v/>
      </c>
      <c r="LQ49" s="91" t="str">
        <f>IFERROR(IF(AND(LM49="mas",#REF!=2),#REF!,""),"")</f>
        <v/>
      </c>
      <c r="LR49" s="91" t="str">
        <f>IFERROR(IF(AND(LM49="mas",#REF!=2),#REF!,""),"")</f>
        <v/>
      </c>
      <c r="LS49" s="77" t="str">
        <f>IFERROR(RANK(LR49,LR:LR,0)+ COUNTIF($LR$15:LR47,LR49),"")</f>
        <v/>
      </c>
      <c r="LU49" s="53" t="str">
        <f>IFERROR(IF(AND(#REF!="fem",#REF!=3,#REF!="iniciados"),#REF!,""),"")</f>
        <v/>
      </c>
      <c r="LV49" s="75" t="e">
        <f>IF(LU49=#REF!,#REF!,"")</f>
        <v>#REF!</v>
      </c>
      <c r="LW49" s="75" t="e">
        <f>IF(LU49=#REF!,#REF!,"")</f>
        <v>#REF!</v>
      </c>
      <c r="LX49" s="53" t="str">
        <f>IFERROR(IF(AND(LW49="fem",#REF!=3),#REF!,""),"")</f>
        <v/>
      </c>
      <c r="LY49" s="91" t="str">
        <f>IFERROR(IF(AND(LW49="fem",#REF!=3),#REF!,""),"")</f>
        <v/>
      </c>
      <c r="LZ49" s="91" t="str">
        <f>IFERROR(IF(AND(LW49="fem",#REF!=3),#REF!,""),"")</f>
        <v/>
      </c>
      <c r="MA49" s="91" t="str">
        <f>IFERROR(IF(AND(LW49="fem",#REF!=3),#REF!,""),"")</f>
        <v/>
      </c>
      <c r="MB49" s="91" t="str">
        <f>IFERROR(IF(AND(LW49="fem",#REF!=3),#REF!,""),"")</f>
        <v/>
      </c>
      <c r="MC49" s="55" t="str">
        <f>IFERROR(RANK(MB49,MB:MB,0)+ COUNTIF($MB$15:MB48,MB49),"")</f>
        <v/>
      </c>
      <c r="ME49" s="91" t="str">
        <f>IFERROR(IF(AND(#REF!="mas",#REF!=3,#REF!="iniciados"),#REF!,""),"")</f>
        <v/>
      </c>
      <c r="MF49" s="75" t="e">
        <f>IF(ME49=#REF!,#REF!,"")</f>
        <v>#REF!</v>
      </c>
      <c r="MG49" s="75" t="e">
        <f>IF(ME49=#REF!,#REF!,"")</f>
        <v>#REF!</v>
      </c>
      <c r="MH49" s="91" t="str">
        <f>IFERROR(IF(AND(MG49="mas",#REF!=3),#REF!,""),"")</f>
        <v/>
      </c>
      <c r="MI49" s="91" t="str">
        <f>IFERROR(IF(AND(MG49="mas",#REF!=3),#REF!,""),"")</f>
        <v/>
      </c>
      <c r="MJ49" s="91" t="str">
        <f>IFERROR(IF(AND(MG49="mas",#REF!=3),#REF!,""),"")</f>
        <v/>
      </c>
      <c r="MK49" s="91" t="str">
        <f>IFERROR(IF(AND(MG49="mas",#REF!=3),#REF!,""),"")</f>
        <v/>
      </c>
      <c r="ML49" s="91" t="str">
        <f>IFERROR(IF(AND(MG49="mas",#REF!=3),#REF!,""),"")</f>
        <v/>
      </c>
      <c r="MM49" s="55" t="str">
        <f>IFERROR(RANK(ML49,ML:ML,0)+ COUNTIF($ML$15:ML48,ML49),"")</f>
        <v/>
      </c>
      <c r="MO49" s="91" t="str">
        <f>IFERROR(IF(AND(#REF!="fem",#REF!=3,#REF!="juvenis"),#REF!,""),"")</f>
        <v/>
      </c>
      <c r="MP49" s="75" t="e">
        <f>IF(MO49=#REF!,#REF!,"")</f>
        <v>#REF!</v>
      </c>
      <c r="MQ49" s="75" t="e">
        <f>IF(MO49=#REF!,#REF!,"")</f>
        <v>#REF!</v>
      </c>
      <c r="MR49" s="91" t="str">
        <f>IFERROR(IF(AND(MQ49="fem",#REF!=3),#REF!,""),"")</f>
        <v/>
      </c>
      <c r="MS49" s="91" t="str">
        <f>IFERROR(IF(AND(MQ49="fem",#REF!=3),#REF!,""),"")</f>
        <v/>
      </c>
      <c r="MT49" s="91" t="str">
        <f>IFERROR(IF(AND(MQ49="fem",#REF!=3),#REF!,""),"")</f>
        <v/>
      </c>
      <c r="MU49" s="91" t="str">
        <f>IFERROR(IF(AND(MQ49="fem",#REF!=3),#REF!,""),"")</f>
        <v/>
      </c>
      <c r="MV49" s="91" t="str">
        <f>IFERROR(IF(AND(MQ49="fem",#REF!=3),#REF!,""),"")</f>
        <v/>
      </c>
      <c r="MW49" s="55" t="str">
        <f>IFERROR(RANK(MV49,MV:MV,0)+ COUNTIF($MV$15:MV48,MV49),"")</f>
        <v/>
      </c>
      <c r="MY49" s="91" t="str">
        <f>IFERROR(IF(AND(#REF!="mas",#REF!=3,#REF!="juvenis"),#REF!,""),"")</f>
        <v/>
      </c>
      <c r="MZ49" s="75" t="e">
        <f>IF(MY49=#REF!,#REF!,"")</f>
        <v>#REF!</v>
      </c>
      <c r="NA49" s="75" t="e">
        <f>IF(MY49=#REF!,#REF!,"")</f>
        <v>#REF!</v>
      </c>
      <c r="NB49" s="91" t="str">
        <f>IFERROR(IF(AND(NA49="mas",#REF!=3),#REF!,""),"")</f>
        <v/>
      </c>
      <c r="NC49" s="91" t="str">
        <f>IFERROR(IF(AND(NA49="mas",#REF!=3),#REF!,""),"")</f>
        <v/>
      </c>
      <c r="ND49" s="91" t="str">
        <f>IFERROR(IF(AND(NA49="mas",#REF!=3),#REF!,""),"")</f>
        <v/>
      </c>
      <c r="NE49" s="91" t="str">
        <f>IFERROR(IF(AND(NA49="mas",#REF!=3),#REF!,""),"")</f>
        <v/>
      </c>
      <c r="NF49" s="91" t="str">
        <f>IFERROR(IF(AND(NA49="mas",#REF!=3),#REF!,""),"")</f>
        <v/>
      </c>
      <c r="NG49" s="55" t="str">
        <f>IFERROR(RANK(NF49,NF:NF,0)+ COUNTIF($NF$15:NF48,NF49),"")</f>
        <v/>
      </c>
      <c r="NI49" s="91" t="str">
        <f>IFERROR(IF(AND(#REF!="fem",#REF!=2,#REF!="juvenis"),#REF!,""),"")</f>
        <v/>
      </c>
      <c r="NJ49" s="75" t="e">
        <f>IF(NI49=#REF!,#REF!,"")</f>
        <v>#REF!</v>
      </c>
      <c r="NK49" s="75" t="e">
        <f>IF(NI49=#REF!,#REF!,"")</f>
        <v>#REF!</v>
      </c>
      <c r="NL49" s="91" t="str">
        <f>IFERROR(IF(AND(NK49="fem",#REF!=2),#REF!,""),"")</f>
        <v/>
      </c>
      <c r="NM49" s="91" t="str">
        <f>IFERROR(IF(AND(NK49="fem",#REF!=2),#REF!,""),"")</f>
        <v/>
      </c>
      <c r="NN49" s="91" t="str">
        <f>IFERROR(IF(AND(NK49="fem",#REF!=2),#REF!,""),"")</f>
        <v/>
      </c>
      <c r="NO49" s="91" t="str">
        <f>IFERROR(IF(AND(NK49="fem",#REF!=2),#REF!,""),"")</f>
        <v/>
      </c>
      <c r="NP49" s="91" t="str">
        <f>IFERROR(IF(AND(NK49="fem",#REF!=2),#REF!,""),"")</f>
        <v/>
      </c>
      <c r="NQ49" s="77" t="str">
        <f>IFERROR(RANK(NP49,NP:NP,0)+ COUNTIF($NP$15:NP48,NP49),"")</f>
        <v/>
      </c>
      <c r="NS49" s="91" t="str">
        <f>IFERROR(IF(AND(#REF!="mas",#REF!=2,#REF!="juvenis"),#REF!,""),"")</f>
        <v/>
      </c>
      <c r="NT49" s="75" t="e">
        <f>IF(NS49=#REF!,#REF!,"")</f>
        <v>#REF!</v>
      </c>
      <c r="NU49" s="75" t="e">
        <f>IF(NS49=#REF!,#REF!,"")</f>
        <v>#REF!</v>
      </c>
      <c r="NV49" s="91" t="str">
        <f>IFERROR(IF(AND(NU49="mas",#REF!=2),#REF!,""),"")</f>
        <v/>
      </c>
      <c r="NW49" s="91" t="str">
        <f>IFERROR(IF(AND(NU49="mas",#REF!=2),#REF!,""),"")</f>
        <v/>
      </c>
      <c r="NX49" s="91" t="str">
        <f>IFERROR(IF(AND(NU49="mas",#REF!=2),#REF!,""),"")</f>
        <v/>
      </c>
      <c r="NY49" s="91" t="str">
        <f>IFERROR(IF(AND(NU49="mas",#REF!=2),#REF!,""),"")</f>
        <v/>
      </c>
      <c r="NZ49" s="91" t="str">
        <f>IFERROR(IF(AND(NU49="mas",#REF!=2),#REF!,""),"")</f>
        <v/>
      </c>
      <c r="OA49" s="55" t="str">
        <f>IFERROR(RANK(NZ49,NZ:NZ,0)+ COUNTIF($NZ$15:NZ48,NZ49),"")</f>
        <v/>
      </c>
      <c r="OC49" s="91" t="str">
        <f>IFERROR(IF(AND(#REF!="fem",#REF!=2,#REF!="juniores"),#REF!,""),"")</f>
        <v/>
      </c>
      <c r="OD49" s="75" t="e">
        <f>IF(OC49=#REF!,#REF!,"")</f>
        <v>#REF!</v>
      </c>
      <c r="OE49" s="75" t="e">
        <f>IF(OC49=#REF!,#REF!,"")</f>
        <v>#REF!</v>
      </c>
      <c r="OF49" s="91" t="str">
        <f>IFERROR(IF(AND(OE49="fem",#REF!=2),#REF!,""),"")</f>
        <v/>
      </c>
      <c r="OG49" s="91" t="str">
        <f>IFERROR(IF(AND(OE49="fem",#REF!=2),#REF!,""),"")</f>
        <v/>
      </c>
      <c r="OH49" s="91" t="str">
        <f>IFERROR(IF(AND(OE49="fem",#REF!=2),#REF!,""),"")</f>
        <v/>
      </c>
      <c r="OI49" s="91" t="str">
        <f>IFERROR(IF(AND(OE49="fem",#REF!=2),#REF!,""),"")</f>
        <v/>
      </c>
      <c r="OJ49" s="91" t="str">
        <f>IFERROR(IF(AND(OE49="fem",#REF!=2),#REF!,""),"")</f>
        <v/>
      </c>
      <c r="OK49" s="77" t="str">
        <f>IFERROR(RANK(OJ49,OJ:OJ,0)+ COUNTIF($NZ$15:OJ47,OJ49),"")</f>
        <v/>
      </c>
      <c r="OM49" s="91" t="str">
        <f>IFERROR(IF(AND(#REF!="mas",#REF!=2,#REF!="juniores"),#REF!,""),"")</f>
        <v/>
      </c>
      <c r="ON49" s="75" t="e">
        <f>IF(OM49=#REF!,#REF!,"")</f>
        <v>#REF!</v>
      </c>
      <c r="OO49" s="75" t="e">
        <f>IF(OM49=#REF!,#REF!,"")</f>
        <v>#REF!</v>
      </c>
      <c r="OP49" s="91" t="str">
        <f>IFERROR(IF(AND(OO49="mas",#REF!=2),#REF!,""),"")</f>
        <v/>
      </c>
      <c r="OQ49" s="91" t="str">
        <f>IFERROR(IF(AND(OO49="mas",#REF!=2),#REF!,""),"")</f>
        <v/>
      </c>
      <c r="OR49" s="91" t="str">
        <f>IFERROR(IF(AND(OO49="mas",#REF!=2),#REF!,""),"")</f>
        <v/>
      </c>
      <c r="OS49" s="91" t="str">
        <f>IFERROR(IF(AND(OO49="mas",#REF!=2),#REF!,""),"")</f>
        <v/>
      </c>
      <c r="OT49" s="91" t="str">
        <f>IFERROR(IF(AND(OO49="mas",#REF!=2),#REF!,""),"")</f>
        <v/>
      </c>
      <c r="OU49" s="77" t="str">
        <f>IFERROR(RANK(OT49,OT:OT,0)+ COUNTIF($NZ$15:OT47,OT49),"")</f>
        <v/>
      </c>
      <c r="OW49" s="91" t="str">
        <f>IFERROR(IF(AND(#REF!="fem",#REF!=3,#REF!="juniores"),#REF!,""),"")</f>
        <v/>
      </c>
      <c r="OX49" s="75" t="e">
        <f>IF(OW49=#REF!,#REF!,"")</f>
        <v>#REF!</v>
      </c>
      <c r="OY49" s="75" t="e">
        <f>IF(OW49=#REF!,#REF!,"")</f>
        <v>#REF!</v>
      </c>
      <c r="OZ49" s="91" t="str">
        <f>IFERROR(IF(AND(OY49="fem",#REF!=3),#REF!,""),"")</f>
        <v/>
      </c>
      <c r="PA49" s="91" t="str">
        <f>IFERROR(IF(AND(OY49="fem",#REF!=3),#REF!,""),"")</f>
        <v/>
      </c>
      <c r="PB49" s="91" t="str">
        <f>IFERROR(IF(AND(OY49="fem",#REF!=3),#REF!,""),"")</f>
        <v/>
      </c>
      <c r="PC49" s="91" t="str">
        <f>IFERROR(IF(AND(OY49="fem",#REF!=3),#REF!,""),"")</f>
        <v/>
      </c>
      <c r="PD49" s="91" t="str">
        <f>IFERROR(IF(AND(OY49="fem",#REF!=3),#REF!,""),"")</f>
        <v/>
      </c>
      <c r="PE49" s="77" t="str">
        <f>IFERROR(RANK(PD49,PD:PD,0)+ COUNTIF($NZ$15:PD47,PD49),"")</f>
        <v/>
      </c>
      <c r="PG49" s="91" t="str">
        <f>IFERROR(IF(AND(#REF!="mas",#REF!=3,#REF!="juniores"),#REF!,""),"")</f>
        <v/>
      </c>
      <c r="PH49" s="75" t="e">
        <f>IF(PG49=#REF!,#REF!,"")</f>
        <v>#REF!</v>
      </c>
      <c r="PI49" s="75" t="e">
        <f>IF(PG49=#REF!,#REF!,"")</f>
        <v>#REF!</v>
      </c>
      <c r="PJ49" s="91" t="str">
        <f>IFERROR(IF(AND(PI49="mas",#REF!=3),#REF!,""),"")</f>
        <v/>
      </c>
      <c r="PK49" s="91" t="str">
        <f>IFERROR(IF(AND(PI49="mas",#REF!=3),#REF!,""),"")</f>
        <v/>
      </c>
      <c r="PL49" s="91" t="str">
        <f>IFERROR(IF(AND(PI49="mas",#REF!=3),#REF!,""),"")</f>
        <v/>
      </c>
      <c r="PM49" s="91" t="str">
        <f>IFERROR(IF(AND(PI49="mas",#REF!=3),#REF!,""),"")</f>
        <v/>
      </c>
      <c r="PN49" s="91" t="str">
        <f>IFERROR(IF(AND(PI49="mas",#REF!=3),#REF!,""),"")</f>
        <v/>
      </c>
      <c r="PO49" s="77" t="str">
        <f>IFERROR(RANK(PN49,PN:PN,0)+ COUNTIF($NZ$15:PN47,PN49),"")</f>
        <v/>
      </c>
    </row>
    <row r="50" spans="2:431" s="73" customFormat="1" ht="18.75" customHeight="1" x14ac:dyDescent="0.3">
      <c r="B50" s="74" t="str">
        <f t="shared" si="159"/>
        <v/>
      </c>
      <c r="C50" s="74" t="str">
        <f t="shared" si="160"/>
        <v/>
      </c>
      <c r="D50" s="75" t="str">
        <f t="shared" si="161"/>
        <v/>
      </c>
      <c r="E50" s="76" t="str">
        <f t="shared" si="162"/>
        <v/>
      </c>
      <c r="F50" s="118" t="str">
        <f t="shared" si="163"/>
        <v/>
      </c>
      <c r="G50" s="118" t="str">
        <f t="shared" si="164"/>
        <v/>
      </c>
      <c r="H50" s="118" t="str">
        <f t="shared" si="165"/>
        <v/>
      </c>
      <c r="I50" s="119" t="str">
        <f t="shared" si="166"/>
        <v/>
      </c>
      <c r="J50" s="77">
        <v>34</v>
      </c>
      <c r="K50" s="78"/>
      <c r="L50" s="78"/>
      <c r="M50" s="74" t="str">
        <f t="shared" ref="M50:M72" si="293">IFERROR(INDEX($II$17:$II$72,MATCH($U50,$IQ$17:$IQ$72,0)),"")</f>
        <v/>
      </c>
      <c r="N50" s="74" t="str">
        <f t="shared" si="167"/>
        <v/>
      </c>
      <c r="O50" s="75" t="str">
        <f t="shared" si="168"/>
        <v/>
      </c>
      <c r="P50" s="75" t="str">
        <f t="shared" si="169"/>
        <v/>
      </c>
      <c r="Q50" s="75" t="str">
        <f t="shared" si="155"/>
        <v/>
      </c>
      <c r="R50" s="75" t="str">
        <f t="shared" si="156"/>
        <v/>
      </c>
      <c r="S50" s="75" t="str">
        <f>IFERROR(INDEX(#REF!,MATCH($U50,$IQ$17:$IQ$72,0)),"")</f>
        <v/>
      </c>
      <c r="T50" s="75" t="str">
        <f t="shared" si="170"/>
        <v/>
      </c>
      <c r="U50" s="77">
        <v>34</v>
      </c>
      <c r="V50" s="84"/>
      <c r="X50" s="80" t="str">
        <f t="shared" si="171"/>
        <v/>
      </c>
      <c r="Y50" s="80" t="str">
        <f t="shared" si="172"/>
        <v/>
      </c>
      <c r="Z50" s="76" t="str">
        <f t="shared" si="173"/>
        <v/>
      </c>
      <c r="AA50" s="76" t="str">
        <f t="shared" si="174"/>
        <v/>
      </c>
      <c r="AB50" s="118" t="str">
        <f t="shared" si="175"/>
        <v/>
      </c>
      <c r="AC50" s="118" t="str">
        <f t="shared" si="176"/>
        <v/>
      </c>
      <c r="AD50" s="118" t="str">
        <f t="shared" si="177"/>
        <v/>
      </c>
      <c r="AE50" s="118" t="str">
        <f t="shared" si="178"/>
        <v/>
      </c>
      <c r="AF50" s="77">
        <v>34</v>
      </c>
      <c r="AG50" s="78"/>
      <c r="AH50" s="78"/>
      <c r="AI50" s="80" t="str">
        <f t="shared" si="179"/>
        <v/>
      </c>
      <c r="AJ50" s="80" t="str">
        <f t="shared" si="180"/>
        <v/>
      </c>
      <c r="AK50" s="80" t="str">
        <f t="shared" si="181"/>
        <v/>
      </c>
      <c r="AL50" s="80" t="str">
        <f t="shared" si="182"/>
        <v/>
      </c>
      <c r="AM50" s="80" t="str">
        <f t="shared" si="183"/>
        <v/>
      </c>
      <c r="AN50" s="80" t="str">
        <f t="shared" si="184"/>
        <v/>
      </c>
      <c r="AO50" s="80" t="str">
        <f t="shared" si="185"/>
        <v/>
      </c>
      <c r="AP50" s="80" t="str">
        <f t="shared" si="186"/>
        <v/>
      </c>
      <c r="AQ50" s="77">
        <v>34</v>
      </c>
      <c r="AR50" s="84"/>
      <c r="AT50" s="146" t="str">
        <f t="shared" si="132"/>
        <v/>
      </c>
      <c r="AU50" s="146" t="str">
        <f t="shared" si="133"/>
        <v/>
      </c>
      <c r="AV50" s="146" t="str">
        <f t="shared" si="134"/>
        <v/>
      </c>
      <c r="AW50" s="147" t="str">
        <f t="shared" si="135"/>
        <v/>
      </c>
      <c r="AX50" s="147" t="str">
        <f t="shared" si="136"/>
        <v/>
      </c>
      <c r="AY50" s="147" t="str">
        <f t="shared" si="137"/>
        <v/>
      </c>
      <c r="AZ50" s="147" t="str">
        <f t="shared" si="138"/>
        <v/>
      </c>
      <c r="BA50" s="147" t="str">
        <f t="shared" si="139"/>
        <v/>
      </c>
      <c r="BB50" s="149">
        <v>34</v>
      </c>
      <c r="BC50" s="78"/>
      <c r="BD50" s="78"/>
      <c r="BE50" s="80" t="str">
        <f t="shared" ref="BE50:BE72" si="294">IFERROR(INDEX($JC$17:$JC$72,MATCH($U50,$JK$17:$JK$72,0)),"")</f>
        <v/>
      </c>
      <c r="BF50" s="80" t="str">
        <f t="shared" si="187"/>
        <v/>
      </c>
      <c r="BG50" s="80" t="str">
        <f t="shared" si="188"/>
        <v/>
      </c>
      <c r="BH50" s="80" t="str">
        <f t="shared" si="189"/>
        <v/>
      </c>
      <c r="BI50" s="80" t="str">
        <f t="shared" si="190"/>
        <v/>
      </c>
      <c r="BJ50" s="80" t="str">
        <f t="shared" si="191"/>
        <v/>
      </c>
      <c r="BK50" s="80" t="str">
        <f t="shared" si="192"/>
        <v/>
      </c>
      <c r="BL50" s="80" t="str">
        <f t="shared" si="193"/>
        <v/>
      </c>
      <c r="BM50" s="77">
        <v>34</v>
      </c>
      <c r="BN50" s="84"/>
      <c r="BP50" s="80" t="str">
        <f t="shared" si="194"/>
        <v/>
      </c>
      <c r="BQ50" s="80" t="str">
        <f t="shared" si="195"/>
        <v/>
      </c>
      <c r="BR50" s="76" t="str">
        <f t="shared" si="196"/>
        <v/>
      </c>
      <c r="BS50" s="76" t="str">
        <f t="shared" si="197"/>
        <v/>
      </c>
      <c r="BT50" s="118" t="str">
        <f t="shared" si="198"/>
        <v/>
      </c>
      <c r="BU50" s="118" t="str">
        <f t="shared" si="199"/>
        <v/>
      </c>
      <c r="BV50" s="118" t="str">
        <f t="shared" si="200"/>
        <v/>
      </c>
      <c r="BW50" s="118" t="str">
        <f t="shared" si="201"/>
        <v/>
      </c>
      <c r="BX50" s="77">
        <v>34</v>
      </c>
      <c r="BY50" s="78"/>
      <c r="BZ50" s="78"/>
      <c r="CA50" s="80" t="str">
        <f t="shared" si="202"/>
        <v/>
      </c>
      <c r="CB50" s="80" t="str">
        <f t="shared" si="157"/>
        <v/>
      </c>
      <c r="CC50" s="80" t="str">
        <f t="shared" si="157"/>
        <v/>
      </c>
      <c r="CD50" s="76" t="str">
        <f t="shared" si="203"/>
        <v/>
      </c>
      <c r="CE50" s="118" t="str">
        <f t="shared" si="204"/>
        <v/>
      </c>
      <c r="CF50" s="118" t="str">
        <f t="shared" si="205"/>
        <v/>
      </c>
      <c r="CG50" s="118" t="str">
        <f t="shared" si="206"/>
        <v/>
      </c>
      <c r="CH50" s="117" t="str">
        <f t="shared" si="143"/>
        <v/>
      </c>
      <c r="CI50" s="77">
        <v>34</v>
      </c>
      <c r="CJ50" s="84"/>
      <c r="CL50" s="80" t="str">
        <f t="shared" si="207"/>
        <v/>
      </c>
      <c r="CM50" s="80" t="str">
        <f t="shared" si="208"/>
        <v/>
      </c>
      <c r="CN50" s="76" t="str">
        <f t="shared" si="209"/>
        <v/>
      </c>
      <c r="CO50" s="76" t="str">
        <f t="shared" si="210"/>
        <v/>
      </c>
      <c r="CP50" s="118" t="str">
        <f t="shared" si="211"/>
        <v/>
      </c>
      <c r="CQ50" s="118" t="str">
        <f t="shared" si="212"/>
        <v/>
      </c>
      <c r="CR50" s="118" t="str">
        <f t="shared" si="213"/>
        <v/>
      </c>
      <c r="CS50" s="118" t="str">
        <f t="shared" si="214"/>
        <v/>
      </c>
      <c r="CT50" s="77">
        <v>34</v>
      </c>
      <c r="CU50" s="78"/>
      <c r="CV50" s="78"/>
      <c r="CW50" s="80" t="str">
        <f t="shared" si="215"/>
        <v/>
      </c>
      <c r="CX50" s="80" t="str">
        <f t="shared" si="216"/>
        <v/>
      </c>
      <c r="CY50" s="76" t="str">
        <f t="shared" si="217"/>
        <v/>
      </c>
      <c r="CZ50" s="76" t="str">
        <f t="shared" si="218"/>
        <v/>
      </c>
      <c r="DA50" s="118" t="str">
        <f t="shared" si="219"/>
        <v/>
      </c>
      <c r="DB50" s="118" t="str">
        <f t="shared" si="220"/>
        <v/>
      </c>
      <c r="DC50" s="118" t="str">
        <f t="shared" si="221"/>
        <v/>
      </c>
      <c r="DD50" s="118" t="str">
        <f t="shared" si="222"/>
        <v/>
      </c>
      <c r="DE50" s="77">
        <v>34</v>
      </c>
      <c r="DF50" s="84"/>
      <c r="DH50" s="115" t="str">
        <f t="shared" si="145"/>
        <v/>
      </c>
      <c r="DI50" s="115" t="str">
        <f t="shared" si="146"/>
        <v/>
      </c>
      <c r="DJ50" s="121" t="str">
        <f t="shared" si="147"/>
        <v/>
      </c>
      <c r="DK50" s="121" t="str">
        <f t="shared" si="148"/>
        <v/>
      </c>
      <c r="DL50" s="117" t="str">
        <f t="shared" si="149"/>
        <v/>
      </c>
      <c r="DM50" s="117" t="str">
        <f t="shared" si="150"/>
        <v/>
      </c>
      <c r="DN50" s="117" t="str">
        <f t="shared" si="151"/>
        <v/>
      </c>
      <c r="DO50" s="117" t="str">
        <f t="shared" si="152"/>
        <v/>
      </c>
      <c r="DP50" s="77">
        <v>34</v>
      </c>
      <c r="DQ50" s="78"/>
      <c r="DR50" s="78"/>
      <c r="DS50" s="115" t="str">
        <f t="shared" si="223"/>
        <v/>
      </c>
      <c r="DT50" s="115" t="str">
        <f t="shared" si="224"/>
        <v/>
      </c>
      <c r="DU50" s="115" t="str">
        <f t="shared" si="225"/>
        <v/>
      </c>
      <c r="DV50" s="115" t="str">
        <f t="shared" si="226"/>
        <v/>
      </c>
      <c r="DW50" s="117" t="str">
        <f t="shared" si="227"/>
        <v/>
      </c>
      <c r="DX50" s="117" t="str">
        <f t="shared" si="158"/>
        <v/>
      </c>
      <c r="DY50" s="117" t="str">
        <f t="shared" si="158"/>
        <v/>
      </c>
      <c r="DZ50" s="117" t="str">
        <f t="shared" si="228"/>
        <v/>
      </c>
      <c r="EA50" s="77">
        <v>34</v>
      </c>
      <c r="EB50" s="84"/>
      <c r="EC50" s="81"/>
      <c r="ED50" s="80" t="str">
        <f t="shared" si="229"/>
        <v/>
      </c>
      <c r="EE50" s="80" t="str">
        <f t="shared" si="230"/>
        <v/>
      </c>
      <c r="EF50" s="80" t="str">
        <f t="shared" si="231"/>
        <v/>
      </c>
      <c r="EG50" s="82" t="str">
        <f t="shared" si="232"/>
        <v/>
      </c>
      <c r="EH50" s="118" t="str">
        <f t="shared" si="233"/>
        <v/>
      </c>
      <c r="EI50" s="118" t="str">
        <f t="shared" si="234"/>
        <v/>
      </c>
      <c r="EJ50" s="118" t="str">
        <f t="shared" si="235"/>
        <v/>
      </c>
      <c r="EK50" s="118" t="str">
        <f t="shared" si="236"/>
        <v/>
      </c>
      <c r="EL50" s="82">
        <v>34</v>
      </c>
      <c r="EM50" s="78"/>
      <c r="EN50" s="78"/>
      <c r="EO50" s="80" t="str">
        <f t="shared" si="237"/>
        <v/>
      </c>
      <c r="EP50" s="80" t="str">
        <f t="shared" si="238"/>
        <v/>
      </c>
      <c r="EQ50" s="80" t="str">
        <f t="shared" si="239"/>
        <v/>
      </c>
      <c r="ER50" s="80" t="str">
        <f t="shared" si="240"/>
        <v/>
      </c>
      <c r="ES50" s="80" t="str">
        <f t="shared" si="241"/>
        <v/>
      </c>
      <c r="ET50" s="80" t="str">
        <f t="shared" si="242"/>
        <v/>
      </c>
      <c r="EU50" s="80" t="str">
        <f t="shared" si="243"/>
        <v/>
      </c>
      <c r="EV50" s="80" t="str">
        <f t="shared" si="244"/>
        <v/>
      </c>
      <c r="EW50" s="77">
        <v>34</v>
      </c>
      <c r="EX50" s="84"/>
      <c r="EY50" s="81"/>
      <c r="EZ50" s="80" t="str">
        <f t="shared" si="245"/>
        <v/>
      </c>
      <c r="FA50" s="80" t="str">
        <f t="shared" si="246"/>
        <v/>
      </c>
      <c r="FB50" s="76" t="str">
        <f t="shared" si="247"/>
        <v/>
      </c>
      <c r="FC50" s="76" t="str">
        <f t="shared" si="248"/>
        <v/>
      </c>
      <c r="FD50" s="118" t="str">
        <f t="shared" si="249"/>
        <v/>
      </c>
      <c r="FE50" s="118" t="str">
        <f t="shared" si="250"/>
        <v/>
      </c>
      <c r="FF50" s="118" t="str">
        <f t="shared" si="251"/>
        <v/>
      </c>
      <c r="FG50" s="118" t="str">
        <f t="shared" si="252"/>
        <v/>
      </c>
      <c r="FH50" s="82">
        <v>34</v>
      </c>
      <c r="FI50" s="78"/>
      <c r="FJ50" s="78"/>
      <c r="FK50" s="80" t="str">
        <f t="shared" si="253"/>
        <v/>
      </c>
      <c r="FL50" s="80" t="str">
        <f t="shared" si="254"/>
        <v/>
      </c>
      <c r="FM50" s="76" t="str">
        <f t="shared" si="255"/>
        <v/>
      </c>
      <c r="FN50" s="76" t="str">
        <f t="shared" si="256"/>
        <v/>
      </c>
      <c r="FO50" s="118" t="str">
        <f t="shared" si="257"/>
        <v/>
      </c>
      <c r="FP50" s="118" t="str">
        <f t="shared" si="258"/>
        <v/>
      </c>
      <c r="FQ50" s="118" t="str">
        <f t="shared" si="259"/>
        <v/>
      </c>
      <c r="FR50" s="118" t="str">
        <f t="shared" si="260"/>
        <v/>
      </c>
      <c r="FS50" s="77">
        <v>34</v>
      </c>
      <c r="FT50" s="84"/>
      <c r="FU50" s="81"/>
      <c r="FV50" s="80" t="str">
        <f t="shared" si="261"/>
        <v/>
      </c>
      <c r="FW50" s="80" t="str">
        <f t="shared" si="262"/>
        <v/>
      </c>
      <c r="FX50" s="80" t="str">
        <f t="shared" si="263"/>
        <v/>
      </c>
      <c r="FY50" s="80" t="str">
        <f t="shared" si="264"/>
        <v/>
      </c>
      <c r="FZ50" s="80" t="str">
        <f t="shared" si="265"/>
        <v/>
      </c>
      <c r="GA50" s="80" t="str">
        <f t="shared" si="266"/>
        <v/>
      </c>
      <c r="GB50" s="80" t="str">
        <f t="shared" si="267"/>
        <v/>
      </c>
      <c r="GC50" s="80" t="str">
        <f t="shared" si="268"/>
        <v/>
      </c>
      <c r="GD50" s="82">
        <v>34</v>
      </c>
      <c r="GE50" s="78"/>
      <c r="GF50" s="78"/>
      <c r="GG50" s="80" t="str">
        <f t="shared" si="269"/>
        <v/>
      </c>
      <c r="GH50" s="80" t="str">
        <f t="shared" si="270"/>
        <v/>
      </c>
      <c r="GI50" s="80" t="str">
        <f t="shared" si="271"/>
        <v/>
      </c>
      <c r="GJ50" s="80" t="str">
        <f t="shared" si="272"/>
        <v/>
      </c>
      <c r="GK50" s="80" t="str">
        <f t="shared" si="273"/>
        <v/>
      </c>
      <c r="GL50" s="80" t="str">
        <f t="shared" si="274"/>
        <v/>
      </c>
      <c r="GM50" s="80" t="str">
        <f t="shared" si="275"/>
        <v/>
      </c>
      <c r="GN50" s="80" t="str">
        <f t="shared" si="276"/>
        <v/>
      </c>
      <c r="GO50" s="77">
        <v>34</v>
      </c>
      <c r="GP50" s="84"/>
      <c r="GQ50" s="81"/>
      <c r="GR50" s="80" t="str">
        <f t="shared" si="277"/>
        <v/>
      </c>
      <c r="GS50" s="80" t="str">
        <f t="shared" si="278"/>
        <v/>
      </c>
      <c r="GT50" s="80" t="str">
        <f t="shared" si="279"/>
        <v/>
      </c>
      <c r="GU50" s="80" t="str">
        <f t="shared" si="280"/>
        <v/>
      </c>
      <c r="GV50" s="80" t="str">
        <f t="shared" si="281"/>
        <v/>
      </c>
      <c r="GW50" s="80" t="str">
        <f t="shared" si="282"/>
        <v/>
      </c>
      <c r="GX50" s="80" t="str">
        <f t="shared" si="283"/>
        <v/>
      </c>
      <c r="GY50" s="80" t="str">
        <f t="shared" si="284"/>
        <v/>
      </c>
      <c r="GZ50" s="82">
        <v>34</v>
      </c>
      <c r="HA50" s="78"/>
      <c r="HB50" s="78"/>
      <c r="HC50" s="80" t="str">
        <f t="shared" si="285"/>
        <v/>
      </c>
      <c r="HD50" s="80" t="str">
        <f t="shared" si="286"/>
        <v/>
      </c>
      <c r="HE50" s="80" t="str">
        <f t="shared" si="287"/>
        <v/>
      </c>
      <c r="HF50" s="80" t="str">
        <f t="shared" si="288"/>
        <v/>
      </c>
      <c r="HG50" s="80" t="str">
        <f t="shared" si="289"/>
        <v/>
      </c>
      <c r="HH50" s="80" t="str">
        <f t="shared" si="290"/>
        <v/>
      </c>
      <c r="HI50" s="80" t="str">
        <f t="shared" si="291"/>
        <v/>
      </c>
      <c r="HJ50" s="80" t="str">
        <f t="shared" si="292"/>
        <v/>
      </c>
      <c r="HK50" s="77">
        <v>34</v>
      </c>
      <c r="HL50" s="84"/>
      <c r="HM50" s="84"/>
      <c r="HN50" s="84"/>
      <c r="HO50" s="84"/>
      <c r="HP50" s="84"/>
      <c r="HQ50" s="84"/>
      <c r="HR50" s="84"/>
      <c r="HS50" s="84"/>
      <c r="HT50" s="84"/>
      <c r="HU50" s="84"/>
      <c r="HV50" s="84"/>
      <c r="HW50" s="94"/>
      <c r="HX50" s="93"/>
      <c r="HY50" s="91" t="str">
        <f>IFERROR(IF(AND(#REF!="FEM",#REF!=1,#REF!="infantis"),#REF!,""),"")</f>
        <v/>
      </c>
      <c r="HZ50" s="75" t="e">
        <f>IF($HY50=#REF!,#REF!,"")</f>
        <v>#REF!</v>
      </c>
      <c r="IA50" s="75" t="e">
        <f>IF($HY50=#REF!,#REF!,"")</f>
        <v>#REF!</v>
      </c>
      <c r="IB50" s="75" t="e">
        <f>IF($IA50=#REF!,#REF!,"")</f>
        <v>#REF!</v>
      </c>
      <c r="IC50" s="91" t="str">
        <f>IFERROR(IF(AND($IA50="fem",#REF!=1,#REF!="infantis"),#REF!,""),"")</f>
        <v/>
      </c>
      <c r="ID50" s="91" t="str">
        <f>IFERROR(IF(AND($IA50="fem",#REF!=1,#REF!="infantis"),#REF!,""),"")</f>
        <v/>
      </c>
      <c r="IE50" s="91" t="str">
        <f>IFERROR(IF(AND($IA50="fem",#REF!=1,#REF!="infantis"),#REF!,""),"")</f>
        <v/>
      </c>
      <c r="IF50" s="75" t="e">
        <f>IF($IB50=#REF!,#REF!,"")</f>
        <v>#REF!</v>
      </c>
      <c r="IG50" s="55" t="str">
        <f>IFERROR(RANK(IF50,IF:IF,0)+ COUNTIF($IF$15:IF49,IF50),"")</f>
        <v/>
      </c>
      <c r="II50" s="91" t="str">
        <f>IFERROR(IF(AND(#REF!="mas",#REF!=1,#REF!="infantis"),#REF!,""),"")</f>
        <v/>
      </c>
      <c r="IJ50" s="75" t="e">
        <f>IF($II50=#REF!,#REF!,"")</f>
        <v>#REF!</v>
      </c>
      <c r="IK50" s="75" t="e">
        <f>IF($II50=#REF!,#REF!,"")</f>
        <v>#REF!</v>
      </c>
      <c r="IL50" s="91" t="str">
        <f>IFERROR(IF(AND($IK50="mas",#REF!=1),#REF!,""),"")</f>
        <v/>
      </c>
      <c r="IM50" s="91" t="str">
        <f>IFERROR(IF(AND($IK50="mas",#REF!=1,#REF!="infantis"),#REF!,""),"")</f>
        <v/>
      </c>
      <c r="IN50" s="91" t="str">
        <f>IFERROR(IF(AND($IK50="mas",#REF!=1,#REF!="infantis"),#REF!,""),"")</f>
        <v/>
      </c>
      <c r="IO50" s="91" t="str">
        <f>IFERROR(IF(AND($IK50="mas",#REF!=1,#REF!="infantis"),#REF!,""),"")</f>
        <v/>
      </c>
      <c r="IP50" s="91" t="str">
        <f>IFERROR(IF(AND($IK50="mas",#REF!=1),#REF!,""),"")</f>
        <v/>
      </c>
      <c r="IQ50" s="55" t="str">
        <f>IFERROR(RANK(IP50,IP:IP,0)+ COUNTIF($IQ$11:IQ45,IP50),"")</f>
        <v/>
      </c>
      <c r="IS50" s="91" t="str">
        <f>IFERROR(IF(AND(#REF!="FEM",#REF!=2,#REF!="infantis"),#REF!,""),"")</f>
        <v/>
      </c>
      <c r="IT50" s="75" t="e">
        <f>IF(IS50=#REF!,#REF!,"")</f>
        <v>#REF!</v>
      </c>
      <c r="IU50" s="75" t="e">
        <f>IF(IS50=#REF!,#REF!,"")</f>
        <v>#REF!</v>
      </c>
      <c r="IV50" s="91" t="str">
        <f>IFERROR(IF(AND(IU50="fem",#REF!=2),#REF!,""),"")</f>
        <v/>
      </c>
      <c r="IW50" s="91" t="str">
        <f>IFERROR(IF(AND(IU50="fem",#REF!=2),#REF!,""),"")</f>
        <v/>
      </c>
      <c r="IX50" s="91" t="str">
        <f>IFERROR(IF(AND(IU50="fem",#REF!=2),#REF!,""),"")</f>
        <v/>
      </c>
      <c r="IY50" s="91" t="str">
        <f>IFERROR(IF(AND(IU50="fem",#REF!=2),#REF!,""),"")</f>
        <v/>
      </c>
      <c r="IZ50" s="91" t="str">
        <f>IFERROR(IF(AND(IU50="fem",#REF!=2),#REF!,""),"")</f>
        <v/>
      </c>
      <c r="JA50" s="77" t="str">
        <f>IFERROR(RANK(IZ50,IZ:IZ,0)+ COUNTIF($IZ$15:$IZ49,IZ50),"")</f>
        <v/>
      </c>
      <c r="JC50" s="91" t="str">
        <f>IFERROR(IF(AND(#REF!="mas",#REF!=2,#REF!="infantis"),#REF!,""),"")</f>
        <v/>
      </c>
      <c r="JD50" s="75" t="e">
        <f>IF(JC50=#REF!,#REF!,"")</f>
        <v>#REF!</v>
      </c>
      <c r="JE50" s="75" t="e">
        <f>IF(JC50=#REF!,#REF!,"")</f>
        <v>#REF!</v>
      </c>
      <c r="JF50" s="91" t="str">
        <f>IFERROR(IF(AND(JE50="mas",#REF!=2),#REF!,""),"")</f>
        <v/>
      </c>
      <c r="JG50" s="91" t="str">
        <f>IFERROR(IF(AND(JE50="mas",#REF!=2),#REF!,""),"")</f>
        <v/>
      </c>
      <c r="JH50" s="91" t="str">
        <f>IFERROR(IF(AND(JE50="mas",#REF!=2),#REF!,""),"")</f>
        <v/>
      </c>
      <c r="JI50" s="91" t="str">
        <f>IFERROR(IF(AND(JE50="mas",#REF!=2),#REF!,""),"")</f>
        <v/>
      </c>
      <c r="JJ50" s="91" t="str">
        <f>IFERROR(IF(AND(JE50="mas",#REF!=2),#REF!,""),"")</f>
        <v/>
      </c>
      <c r="JK50" s="77" t="str">
        <f>IFERROR(RANK(JJ50,JJ:JJ,0)+ COUNTIF($JJ$15:$JJ49,JJ50),"")</f>
        <v/>
      </c>
      <c r="JM50" s="53" t="str">
        <f>IFERROR(IF(AND(#REF!="fem",#REF!=3,#REF!="infantis"),#REF!,""),"")</f>
        <v/>
      </c>
      <c r="JN50" s="75" t="e">
        <f>IF($JM50=#REF!,#REF!,"")</f>
        <v>#REF!</v>
      </c>
      <c r="JO50" s="75" t="e">
        <f>IF($JM50=#REF!,#REF!,"")</f>
        <v>#REF!</v>
      </c>
      <c r="JP50" s="75" t="e">
        <f>IF($JO50=#REF!,#REF!,"")</f>
        <v>#REF!</v>
      </c>
      <c r="JQ50" s="75" t="e">
        <f>IF($JP50=#REF!,#REF!,"")</f>
        <v>#REF!</v>
      </c>
      <c r="JR50" s="75" t="e">
        <f>IF($JP50=#REF!,#REF!,"")</f>
        <v>#REF!</v>
      </c>
      <c r="JS50" s="75" t="e">
        <f>IF($JP50=#REF!,#REF!,"")</f>
        <v>#REF!</v>
      </c>
      <c r="JT50" s="75" t="e">
        <f>IF($JP50=#REF!,#REF!,"")</f>
        <v>#REF!</v>
      </c>
      <c r="JU50" s="55" t="str">
        <f>IFERROR(RANK(JT50,JT:JT,0)+ COUNTIF($JT$15:JT49,JT50),"")</f>
        <v/>
      </c>
      <c r="JW50" s="53" t="str">
        <f>IFERROR(IF(AND(#REF!="mas",#REF!=3,#REF!="infantis"),#REF!,""),"")</f>
        <v/>
      </c>
      <c r="JX50" s="54" t="e">
        <f>IF($JW50=#REF!,#REF!,"")</f>
        <v>#REF!</v>
      </c>
      <c r="JY50" s="54" t="e">
        <f>IF($JW50=#REF!,#REF!,"")</f>
        <v>#REF!</v>
      </c>
      <c r="JZ50" s="54" t="e">
        <f>IF($JY50=#REF!,#REF!,"")</f>
        <v>#REF!</v>
      </c>
      <c r="KA50" s="54" t="e">
        <f>IF($JZ50=#REF!,#REF!,"")</f>
        <v>#REF!</v>
      </c>
      <c r="KB50" s="54" t="e">
        <f>IF($JZ50=#REF!,#REF!,"")</f>
        <v>#REF!</v>
      </c>
      <c r="KC50" s="54" t="e">
        <f>IF($JZ50=#REF!,#REF!,"")</f>
        <v>#REF!</v>
      </c>
      <c r="KD50" s="54" t="e">
        <f>IF($JZ50=#REF!,#REF!,"")</f>
        <v>#REF!</v>
      </c>
      <c r="KE50" s="55" t="str">
        <f>IFERROR(RANK(KD50,KD:KD,0)+ COUNTIF($KD$15:KD49,KD50),"")</f>
        <v/>
      </c>
      <c r="KG50" s="91" t="str">
        <f>IFERROR(IF(AND(#REF!="fem",#REF!=1,#REF!="iniciados"),#REF!,""),"")</f>
        <v/>
      </c>
      <c r="KH50" s="75" t="e">
        <f>IF(KG50=#REF!,#REF!,"")</f>
        <v>#REF!</v>
      </c>
      <c r="KI50" s="75" t="e">
        <f>IF(KG50=#REF!,#REF!,"")</f>
        <v>#REF!</v>
      </c>
      <c r="KJ50" s="91" t="str">
        <f>IFERROR(IF(AND(KI50="fem",#REF!=1),#REF!,""),"")</f>
        <v/>
      </c>
      <c r="KK50" s="91" t="str">
        <f>IFERROR(IF(AND(KI50="fem",#REF!=1),#REF!,""),"")</f>
        <v/>
      </c>
      <c r="KL50" s="91" t="str">
        <f>IFERROR(IF(AND(KI50="fem",#REF!=1),#REF!,""),"")</f>
        <v/>
      </c>
      <c r="KM50" s="91" t="str">
        <f>IFERROR(IF(AND(KI50="fem",#REF!=1),#REF!,""),"")</f>
        <v/>
      </c>
      <c r="KN50" s="91" t="str">
        <f>IFERROR(IF(AND(KI50="fem",#REF!=1),#REF!,""),"")</f>
        <v/>
      </c>
      <c r="KO50" s="77" t="str">
        <f>IFERROR(RANK(KN50,KN:KN,0)+ COUNTIF($KN$15:KN49,KN50),"")</f>
        <v/>
      </c>
      <c r="KQ50" s="91" t="str">
        <f>IFERROR(IF(AND(#REF!="mas",#REF!=1,#REF!="iniciados"),#REF!,""),"")</f>
        <v/>
      </c>
      <c r="KR50" s="75" t="e">
        <f>IF(KQ50=#REF!,#REF!,"")</f>
        <v>#REF!</v>
      </c>
      <c r="KS50" s="75" t="e">
        <f>IF(KQ50=#REF!,#REF!,"")</f>
        <v>#REF!</v>
      </c>
      <c r="KT50" s="91" t="str">
        <f>IFERROR(IF(AND(KS50="mas",#REF!=1),#REF!,""),"")</f>
        <v/>
      </c>
      <c r="KU50" s="91" t="str">
        <f>IFERROR(IF(AND(KS50="mas",#REF!=1),#REF!,""),"")</f>
        <v/>
      </c>
      <c r="KV50" s="91" t="str">
        <f>IFERROR(IF(AND(KS50="mas",#REF!=1),#REF!,""),"")</f>
        <v/>
      </c>
      <c r="KW50" s="91" t="str">
        <f>IFERROR(IF(AND(KS50="mas",#REF!=1),#REF!,""),"")</f>
        <v/>
      </c>
      <c r="KX50" s="91" t="str">
        <f>IFERROR(IF(AND(KS50="mas",#REF!=1),#REF!,""),"")</f>
        <v/>
      </c>
      <c r="KY50" s="77" t="str">
        <f>IFERROR(RANK(KX50,KX:KX,0)+ COUNTIF($KX$15:KX49,KX50),"")</f>
        <v/>
      </c>
      <c r="LA50" s="91" t="str">
        <f>IFERROR(IF(AND(#REF!="fem",#REF!=2,#REF!="iniciados"),#REF!,""),"")</f>
        <v/>
      </c>
      <c r="LB50" s="75" t="e">
        <f>IF(LA50=#REF!,#REF!,"")</f>
        <v>#REF!</v>
      </c>
      <c r="LC50" s="75" t="e">
        <f>IF(LA50=#REF!,#REF!,"")</f>
        <v>#REF!</v>
      </c>
      <c r="LD50" s="91" t="str">
        <f>IFERROR(IF(AND(LC50="fem",#REF!=2),#REF!,""),"")</f>
        <v/>
      </c>
      <c r="LE50" s="91" t="str">
        <f>IFERROR(IF(AND(LC50="fem",#REF!=2),#REF!,""),"")</f>
        <v/>
      </c>
      <c r="LF50" s="91" t="str">
        <f>IFERROR(IF(AND(LC50="fem",#REF!=2),#REF!,""),"")</f>
        <v/>
      </c>
      <c r="LG50" s="91" t="str">
        <f>IFERROR(IF(AND(LC50="fem",#REF!=2),#REF!,""),"")</f>
        <v/>
      </c>
      <c r="LH50" s="91" t="str">
        <f>IFERROR(IF(AND(LC50="fem",#REF!=2),#REF!,""),"")</f>
        <v/>
      </c>
      <c r="LI50" s="77" t="str">
        <f>IFERROR(RANK(LH50,LH:LH,0)+ COUNTIF($KX$15:LH49,LH50),"")</f>
        <v/>
      </c>
      <c r="LK50" s="91" t="str">
        <f>IFERROR(IF(AND(#REF!="mas",#REF!=2,#REF!="iniciados"),#REF!,""),"")</f>
        <v/>
      </c>
      <c r="LL50" s="75" t="e">
        <f>IF(LK50=#REF!,#REF!,"")</f>
        <v>#REF!</v>
      </c>
      <c r="LM50" s="75" t="e">
        <f>IF(LK50=#REF!,#REF!,"")</f>
        <v>#REF!</v>
      </c>
      <c r="LN50" s="91" t="str">
        <f>IFERROR(IF(AND(LM50="mas",#REF!=2),#REF!,""),"")</f>
        <v/>
      </c>
      <c r="LO50" s="91" t="str">
        <f>IFERROR(IF(AND(LM50="mas",#REF!=2),#REF!,""),"")</f>
        <v/>
      </c>
      <c r="LP50" s="91" t="str">
        <f>IFERROR(IF(AND(LM50="mas",#REF!=2),#REF!,""),"")</f>
        <v/>
      </c>
      <c r="LQ50" s="91" t="str">
        <f>IFERROR(IF(AND(LM50="mas",#REF!=2),#REF!,""),"")</f>
        <v/>
      </c>
      <c r="LR50" s="91" t="str">
        <f>IFERROR(IF(AND(LM50="mas",#REF!=2),#REF!,""),"")</f>
        <v/>
      </c>
      <c r="LS50" s="77" t="str">
        <f>IFERROR(RANK(LR50,LR:LR,0)+ COUNTIF($LR$15:LR48,LR50),"")</f>
        <v/>
      </c>
      <c r="LU50" s="53" t="str">
        <f>IFERROR(IF(AND(#REF!="fem",#REF!=3,#REF!="iniciados"),#REF!,""),"")</f>
        <v/>
      </c>
      <c r="LV50" s="75" t="e">
        <f>IF(LU50=#REF!,#REF!,"")</f>
        <v>#REF!</v>
      </c>
      <c r="LW50" s="75" t="e">
        <f>IF(LU50=#REF!,#REF!,"")</f>
        <v>#REF!</v>
      </c>
      <c r="LX50" s="53" t="str">
        <f>IFERROR(IF(AND(LW50="fem",#REF!=3),#REF!,""),"")</f>
        <v/>
      </c>
      <c r="LY50" s="91" t="str">
        <f>IFERROR(IF(AND(LW50="fem",#REF!=3),#REF!,""),"")</f>
        <v/>
      </c>
      <c r="LZ50" s="91" t="str">
        <f>IFERROR(IF(AND(LW50="fem",#REF!=3),#REF!,""),"")</f>
        <v/>
      </c>
      <c r="MA50" s="91" t="str">
        <f>IFERROR(IF(AND(LW50="fem",#REF!=3),#REF!,""),"")</f>
        <v/>
      </c>
      <c r="MB50" s="91" t="str">
        <f>IFERROR(IF(AND(LW50="fem",#REF!=3),#REF!,""),"")</f>
        <v/>
      </c>
      <c r="MC50" s="55" t="str">
        <f>IFERROR(RANK(MB50,MB:MB,0)+ COUNTIF($MB$15:MB49,MB50),"")</f>
        <v/>
      </c>
      <c r="ME50" s="91" t="str">
        <f>IFERROR(IF(AND(#REF!="mas",#REF!=3,#REF!="iniciados"),#REF!,""),"")</f>
        <v/>
      </c>
      <c r="MF50" s="75" t="e">
        <f>IF(ME50=#REF!,#REF!,"")</f>
        <v>#REF!</v>
      </c>
      <c r="MG50" s="75" t="e">
        <f>IF(ME50=#REF!,#REF!,"")</f>
        <v>#REF!</v>
      </c>
      <c r="MH50" s="91" t="str">
        <f>IFERROR(IF(AND(MG50="mas",#REF!=3),#REF!,""),"")</f>
        <v/>
      </c>
      <c r="MI50" s="91" t="str">
        <f>IFERROR(IF(AND(MG50="mas",#REF!=3),#REF!,""),"")</f>
        <v/>
      </c>
      <c r="MJ50" s="91" t="str">
        <f>IFERROR(IF(AND(MG50="mas",#REF!=3),#REF!,""),"")</f>
        <v/>
      </c>
      <c r="MK50" s="91" t="str">
        <f>IFERROR(IF(AND(MG50="mas",#REF!=3),#REF!,""),"")</f>
        <v/>
      </c>
      <c r="ML50" s="91" t="str">
        <f>IFERROR(IF(AND(MG50="mas",#REF!=3),#REF!,""),"")</f>
        <v/>
      </c>
      <c r="MM50" s="55" t="str">
        <f>IFERROR(RANK(ML50,ML:ML,0)+ COUNTIF($ML$15:ML49,ML50),"")</f>
        <v/>
      </c>
      <c r="MO50" s="91" t="str">
        <f>IFERROR(IF(AND(#REF!="fem",#REF!=3,#REF!="juvenis"),#REF!,""),"")</f>
        <v/>
      </c>
      <c r="MP50" s="75" t="e">
        <f>IF(MO50=#REF!,#REF!,"")</f>
        <v>#REF!</v>
      </c>
      <c r="MQ50" s="75" t="e">
        <f>IF(MO50=#REF!,#REF!,"")</f>
        <v>#REF!</v>
      </c>
      <c r="MR50" s="91" t="str">
        <f>IFERROR(IF(AND(MQ50="fem",#REF!=3),#REF!,""),"")</f>
        <v/>
      </c>
      <c r="MS50" s="91" t="str">
        <f>IFERROR(IF(AND(MQ50="fem",#REF!=3),#REF!,""),"")</f>
        <v/>
      </c>
      <c r="MT50" s="91" t="str">
        <f>IFERROR(IF(AND(MQ50="fem",#REF!=3),#REF!,""),"")</f>
        <v/>
      </c>
      <c r="MU50" s="91" t="str">
        <f>IFERROR(IF(AND(MQ50="fem",#REF!=3),#REF!,""),"")</f>
        <v/>
      </c>
      <c r="MV50" s="91" t="str">
        <f>IFERROR(IF(AND(MQ50="fem",#REF!=3),#REF!,""),"")</f>
        <v/>
      </c>
      <c r="MW50" s="55" t="str">
        <f>IFERROR(RANK(MV50,MV:MV,0)+ COUNTIF($MV$15:MV49,MV50),"")</f>
        <v/>
      </c>
      <c r="MY50" s="91" t="str">
        <f>IFERROR(IF(AND(#REF!="mas",#REF!=3,#REF!="juvenis"),#REF!,""),"")</f>
        <v/>
      </c>
      <c r="MZ50" s="75" t="e">
        <f>IF(MY50=#REF!,#REF!,"")</f>
        <v>#REF!</v>
      </c>
      <c r="NA50" s="75" t="e">
        <f>IF(MY50=#REF!,#REF!,"")</f>
        <v>#REF!</v>
      </c>
      <c r="NB50" s="91" t="str">
        <f>IFERROR(IF(AND(NA50="mas",#REF!=3),#REF!,""),"")</f>
        <v/>
      </c>
      <c r="NC50" s="91" t="str">
        <f>IFERROR(IF(AND(NA50="mas",#REF!=3),#REF!,""),"")</f>
        <v/>
      </c>
      <c r="ND50" s="91" t="str">
        <f>IFERROR(IF(AND(NA50="mas",#REF!=3),#REF!,""),"")</f>
        <v/>
      </c>
      <c r="NE50" s="91" t="str">
        <f>IFERROR(IF(AND(NA50="mas",#REF!=3),#REF!,""),"")</f>
        <v/>
      </c>
      <c r="NF50" s="91" t="str">
        <f>IFERROR(IF(AND(NA50="mas",#REF!=3),#REF!,""),"")</f>
        <v/>
      </c>
      <c r="NG50" s="55" t="str">
        <f>IFERROR(RANK(NF50,NF:NF,0)+ COUNTIF($NF$15:NF49,NF50),"")</f>
        <v/>
      </c>
      <c r="NI50" s="91" t="str">
        <f>IFERROR(IF(AND(#REF!="fem",#REF!=2,#REF!="juvenis"),#REF!,""),"")</f>
        <v/>
      </c>
      <c r="NJ50" s="75" t="e">
        <f>IF(NI50=#REF!,#REF!,"")</f>
        <v>#REF!</v>
      </c>
      <c r="NK50" s="75" t="e">
        <f>IF(NI50=#REF!,#REF!,"")</f>
        <v>#REF!</v>
      </c>
      <c r="NL50" s="91" t="str">
        <f>IFERROR(IF(AND(NK50="fem",#REF!=2),#REF!,""),"")</f>
        <v/>
      </c>
      <c r="NM50" s="91" t="str">
        <f>IFERROR(IF(AND(NK50="fem",#REF!=2),#REF!,""),"")</f>
        <v/>
      </c>
      <c r="NN50" s="91" t="str">
        <f>IFERROR(IF(AND(NK50="fem",#REF!=2),#REF!,""),"")</f>
        <v/>
      </c>
      <c r="NO50" s="91" t="str">
        <f>IFERROR(IF(AND(NK50="fem",#REF!=2),#REF!,""),"")</f>
        <v/>
      </c>
      <c r="NP50" s="91" t="str">
        <f>IFERROR(IF(AND(NK50="fem",#REF!=2),#REF!,""),"")</f>
        <v/>
      </c>
      <c r="NQ50" s="77" t="str">
        <f>IFERROR(RANK(NP50,NP:NP,0)+ COUNTIF($NP$15:NP49,NP50),"")</f>
        <v/>
      </c>
      <c r="NS50" s="91" t="str">
        <f>IFERROR(IF(AND(#REF!="mas",#REF!=2,#REF!="juvenis"),#REF!,""),"")</f>
        <v/>
      </c>
      <c r="NT50" s="75" t="e">
        <f>IF(NS50=#REF!,#REF!,"")</f>
        <v>#REF!</v>
      </c>
      <c r="NU50" s="75" t="e">
        <f>IF(NS50=#REF!,#REF!,"")</f>
        <v>#REF!</v>
      </c>
      <c r="NV50" s="91" t="str">
        <f>IFERROR(IF(AND(NU50="mas",#REF!=2),#REF!,""),"")</f>
        <v/>
      </c>
      <c r="NW50" s="91" t="str">
        <f>IFERROR(IF(AND(NU50="mas",#REF!=2),#REF!,""),"")</f>
        <v/>
      </c>
      <c r="NX50" s="91" t="str">
        <f>IFERROR(IF(AND(NU50="mas",#REF!=2),#REF!,""),"")</f>
        <v/>
      </c>
      <c r="NY50" s="91" t="str">
        <f>IFERROR(IF(AND(NU50="mas",#REF!=2),#REF!,""),"")</f>
        <v/>
      </c>
      <c r="NZ50" s="91" t="str">
        <f>IFERROR(IF(AND(NU50="mas",#REF!=2),#REF!,""),"")</f>
        <v/>
      </c>
      <c r="OA50" s="55" t="str">
        <f>IFERROR(RANK(NZ50,NZ:NZ,0)+ COUNTIF($NZ$15:NZ49,NZ50),"")</f>
        <v/>
      </c>
      <c r="OC50" s="91" t="str">
        <f>IFERROR(IF(AND(#REF!="fem",#REF!=2,#REF!="juniores"),#REF!,""),"")</f>
        <v/>
      </c>
      <c r="OD50" s="75" t="e">
        <f>IF(OC50=#REF!,#REF!,"")</f>
        <v>#REF!</v>
      </c>
      <c r="OE50" s="75" t="e">
        <f>IF(OC50=#REF!,#REF!,"")</f>
        <v>#REF!</v>
      </c>
      <c r="OF50" s="91" t="str">
        <f>IFERROR(IF(AND(OE50="fem",#REF!=2),#REF!,""),"")</f>
        <v/>
      </c>
      <c r="OG50" s="91" t="str">
        <f>IFERROR(IF(AND(OE50="fem",#REF!=2),#REF!,""),"")</f>
        <v/>
      </c>
      <c r="OH50" s="91" t="str">
        <f>IFERROR(IF(AND(OE50="fem",#REF!=2),#REF!,""),"")</f>
        <v/>
      </c>
      <c r="OI50" s="91" t="str">
        <f>IFERROR(IF(AND(OE50="fem",#REF!=2),#REF!,""),"")</f>
        <v/>
      </c>
      <c r="OJ50" s="91" t="str">
        <f>IFERROR(IF(AND(OE50="fem",#REF!=2),#REF!,""),"")</f>
        <v/>
      </c>
      <c r="OK50" s="77" t="str">
        <f>IFERROR(RANK(OJ50,OJ:OJ,0)+ COUNTIF($NZ$15:OJ48,OJ50),"")</f>
        <v/>
      </c>
      <c r="OM50" s="91" t="str">
        <f>IFERROR(IF(AND(#REF!="mas",#REF!=2,#REF!="juniores"),#REF!,""),"")</f>
        <v/>
      </c>
      <c r="ON50" s="75" t="e">
        <f>IF(OM50=#REF!,#REF!,"")</f>
        <v>#REF!</v>
      </c>
      <c r="OO50" s="75" t="e">
        <f>IF(OM50=#REF!,#REF!,"")</f>
        <v>#REF!</v>
      </c>
      <c r="OP50" s="91" t="str">
        <f>IFERROR(IF(AND(OO50="mas",#REF!=2),#REF!,""),"")</f>
        <v/>
      </c>
      <c r="OQ50" s="91" t="str">
        <f>IFERROR(IF(AND(OO50="mas",#REF!=2),#REF!,""),"")</f>
        <v/>
      </c>
      <c r="OR50" s="91" t="str">
        <f>IFERROR(IF(AND(OO50="mas",#REF!=2),#REF!,""),"")</f>
        <v/>
      </c>
      <c r="OS50" s="91" t="str">
        <f>IFERROR(IF(AND(OO50="mas",#REF!=2),#REF!,""),"")</f>
        <v/>
      </c>
      <c r="OT50" s="91" t="str">
        <f>IFERROR(IF(AND(OO50="mas",#REF!=2),#REF!,""),"")</f>
        <v/>
      </c>
      <c r="OU50" s="77" t="str">
        <f>IFERROR(RANK(OT50,OT:OT,0)+ COUNTIF($NZ$15:OT48,OT50),"")</f>
        <v/>
      </c>
      <c r="OW50" s="91" t="str">
        <f>IFERROR(IF(AND(#REF!="fem",#REF!=3,#REF!="juniores"),#REF!,""),"")</f>
        <v/>
      </c>
      <c r="OX50" s="75" t="e">
        <f>IF(OW50=#REF!,#REF!,"")</f>
        <v>#REF!</v>
      </c>
      <c r="OY50" s="75" t="e">
        <f>IF(OW50=#REF!,#REF!,"")</f>
        <v>#REF!</v>
      </c>
      <c r="OZ50" s="91" t="str">
        <f>IFERROR(IF(AND(OY50="fem",#REF!=3),#REF!,""),"")</f>
        <v/>
      </c>
      <c r="PA50" s="91" t="str">
        <f>IFERROR(IF(AND(OY50="fem",#REF!=3),#REF!,""),"")</f>
        <v/>
      </c>
      <c r="PB50" s="91" t="str">
        <f>IFERROR(IF(AND(OY50="fem",#REF!=3),#REF!,""),"")</f>
        <v/>
      </c>
      <c r="PC50" s="91" t="str">
        <f>IFERROR(IF(AND(OY50="fem",#REF!=3),#REF!,""),"")</f>
        <v/>
      </c>
      <c r="PD50" s="91" t="str">
        <f>IFERROR(IF(AND(OY50="fem",#REF!=3),#REF!,""),"")</f>
        <v/>
      </c>
      <c r="PE50" s="77" t="str">
        <f>IFERROR(RANK(PD50,PD:PD,0)+ COUNTIF($NZ$15:PD48,PD50),"")</f>
        <v/>
      </c>
      <c r="PG50" s="91" t="str">
        <f>IFERROR(IF(AND(#REF!="mas",#REF!=3,#REF!="juniores"),#REF!,""),"")</f>
        <v/>
      </c>
      <c r="PH50" s="75" t="e">
        <f>IF(PG50=#REF!,#REF!,"")</f>
        <v>#REF!</v>
      </c>
      <c r="PI50" s="75" t="e">
        <f>IF(PG50=#REF!,#REF!,"")</f>
        <v>#REF!</v>
      </c>
      <c r="PJ50" s="91" t="str">
        <f>IFERROR(IF(AND(PI50="mas",#REF!=3),#REF!,""),"")</f>
        <v/>
      </c>
      <c r="PK50" s="91" t="str">
        <f>IFERROR(IF(AND(PI50="mas",#REF!=3),#REF!,""),"")</f>
        <v/>
      </c>
      <c r="PL50" s="91" t="str">
        <f>IFERROR(IF(AND(PI50="mas",#REF!=3),#REF!,""),"")</f>
        <v/>
      </c>
      <c r="PM50" s="91" t="str">
        <f>IFERROR(IF(AND(PI50="mas",#REF!=3),#REF!,""),"")</f>
        <v/>
      </c>
      <c r="PN50" s="91" t="str">
        <f>IFERROR(IF(AND(PI50="mas",#REF!=3),#REF!,""),"")</f>
        <v/>
      </c>
      <c r="PO50" s="77" t="str">
        <f>IFERROR(RANK(PN50,PN:PN,0)+ COUNTIF($NZ$15:PN48,PN50),"")</f>
        <v/>
      </c>
    </row>
    <row r="51" spans="2:431" s="85" customFormat="1" ht="18.75" customHeight="1" x14ac:dyDescent="0.3">
      <c r="B51" s="74" t="str">
        <f t="shared" si="159"/>
        <v/>
      </c>
      <c r="C51" s="74" t="str">
        <f t="shared" si="160"/>
        <v/>
      </c>
      <c r="D51" s="75" t="str">
        <f t="shared" si="161"/>
        <v/>
      </c>
      <c r="E51" s="76" t="str">
        <f t="shared" si="162"/>
        <v/>
      </c>
      <c r="F51" s="118" t="str">
        <f t="shared" si="163"/>
        <v/>
      </c>
      <c r="G51" s="118" t="str">
        <f t="shared" si="164"/>
        <v/>
      </c>
      <c r="H51" s="118" t="str">
        <f t="shared" si="165"/>
        <v/>
      </c>
      <c r="I51" s="119" t="str">
        <f t="shared" si="166"/>
        <v/>
      </c>
      <c r="J51" s="77">
        <v>35</v>
      </c>
      <c r="K51" s="78"/>
      <c r="L51" s="78"/>
      <c r="M51" s="74" t="str">
        <f t="shared" si="293"/>
        <v/>
      </c>
      <c r="N51" s="74" t="str">
        <f t="shared" si="167"/>
        <v/>
      </c>
      <c r="O51" s="75" t="str">
        <f t="shared" si="168"/>
        <v/>
      </c>
      <c r="P51" s="75" t="str">
        <f t="shared" si="169"/>
        <v/>
      </c>
      <c r="Q51" s="75" t="str">
        <f t="shared" si="155"/>
        <v/>
      </c>
      <c r="R51" s="75" t="str">
        <f t="shared" si="156"/>
        <v/>
      </c>
      <c r="S51" s="75" t="str">
        <f>IFERROR(INDEX(#REF!,MATCH($U51,$IQ$17:$IQ$72,0)),"")</f>
        <v/>
      </c>
      <c r="T51" s="75" t="str">
        <f t="shared" si="170"/>
        <v/>
      </c>
      <c r="U51" s="77">
        <v>35</v>
      </c>
      <c r="V51" s="86"/>
      <c r="X51" s="80" t="str">
        <f t="shared" si="171"/>
        <v/>
      </c>
      <c r="Y51" s="80" t="str">
        <f t="shared" si="172"/>
        <v/>
      </c>
      <c r="Z51" s="76" t="str">
        <f t="shared" si="173"/>
        <v/>
      </c>
      <c r="AA51" s="76" t="str">
        <f t="shared" si="174"/>
        <v/>
      </c>
      <c r="AB51" s="118" t="str">
        <f t="shared" si="175"/>
        <v/>
      </c>
      <c r="AC51" s="118" t="str">
        <f t="shared" si="176"/>
        <v/>
      </c>
      <c r="AD51" s="118" t="str">
        <f t="shared" si="177"/>
        <v/>
      </c>
      <c r="AE51" s="118" t="str">
        <f t="shared" si="178"/>
        <v/>
      </c>
      <c r="AF51" s="77">
        <v>35</v>
      </c>
      <c r="AG51" s="78"/>
      <c r="AH51" s="78"/>
      <c r="AI51" s="80" t="str">
        <f t="shared" si="179"/>
        <v/>
      </c>
      <c r="AJ51" s="80" t="str">
        <f t="shared" si="180"/>
        <v/>
      </c>
      <c r="AK51" s="80" t="str">
        <f t="shared" si="181"/>
        <v/>
      </c>
      <c r="AL51" s="80" t="str">
        <f t="shared" si="182"/>
        <v/>
      </c>
      <c r="AM51" s="80" t="str">
        <f t="shared" si="183"/>
        <v/>
      </c>
      <c r="AN51" s="80" t="str">
        <f t="shared" si="184"/>
        <v/>
      </c>
      <c r="AO51" s="80" t="str">
        <f t="shared" si="185"/>
        <v/>
      </c>
      <c r="AP51" s="80" t="str">
        <f t="shared" si="186"/>
        <v/>
      </c>
      <c r="AQ51" s="77">
        <v>35</v>
      </c>
      <c r="AR51" s="86"/>
      <c r="AT51" s="146" t="str">
        <f t="shared" si="132"/>
        <v/>
      </c>
      <c r="AU51" s="146" t="str">
        <f t="shared" si="133"/>
        <v/>
      </c>
      <c r="AV51" s="146" t="str">
        <f t="shared" si="134"/>
        <v/>
      </c>
      <c r="AW51" s="147" t="str">
        <f t="shared" si="135"/>
        <v/>
      </c>
      <c r="AX51" s="147" t="str">
        <f t="shared" si="136"/>
        <v/>
      </c>
      <c r="AY51" s="147" t="str">
        <f t="shared" si="137"/>
        <v/>
      </c>
      <c r="AZ51" s="147" t="str">
        <f t="shared" si="138"/>
        <v/>
      </c>
      <c r="BA51" s="147" t="str">
        <f t="shared" si="139"/>
        <v/>
      </c>
      <c r="BB51" s="149">
        <v>35</v>
      </c>
      <c r="BC51" s="78"/>
      <c r="BD51" s="78"/>
      <c r="BE51" s="80" t="str">
        <f t="shared" si="294"/>
        <v/>
      </c>
      <c r="BF51" s="80" t="str">
        <f t="shared" si="187"/>
        <v/>
      </c>
      <c r="BG51" s="80" t="str">
        <f t="shared" si="188"/>
        <v/>
      </c>
      <c r="BH51" s="80" t="str">
        <f t="shared" si="189"/>
        <v/>
      </c>
      <c r="BI51" s="80" t="str">
        <f t="shared" si="190"/>
        <v/>
      </c>
      <c r="BJ51" s="80" t="str">
        <f t="shared" si="191"/>
        <v/>
      </c>
      <c r="BK51" s="80" t="str">
        <f t="shared" si="192"/>
        <v/>
      </c>
      <c r="BL51" s="80" t="str">
        <f t="shared" si="193"/>
        <v/>
      </c>
      <c r="BM51" s="77">
        <v>35</v>
      </c>
      <c r="BN51" s="86"/>
      <c r="BP51" s="80" t="str">
        <f t="shared" si="194"/>
        <v/>
      </c>
      <c r="BQ51" s="80" t="str">
        <f t="shared" si="195"/>
        <v/>
      </c>
      <c r="BR51" s="76" t="str">
        <f t="shared" si="196"/>
        <v/>
      </c>
      <c r="BS51" s="76" t="str">
        <f t="shared" si="197"/>
        <v/>
      </c>
      <c r="BT51" s="118" t="str">
        <f t="shared" si="198"/>
        <v/>
      </c>
      <c r="BU51" s="118" t="str">
        <f t="shared" si="199"/>
        <v/>
      </c>
      <c r="BV51" s="118" t="str">
        <f t="shared" si="200"/>
        <v/>
      </c>
      <c r="BW51" s="118" t="str">
        <f t="shared" si="201"/>
        <v/>
      </c>
      <c r="BX51" s="77">
        <v>35</v>
      </c>
      <c r="BY51" s="78"/>
      <c r="BZ51" s="78"/>
      <c r="CA51" s="80" t="str">
        <f t="shared" si="202"/>
        <v/>
      </c>
      <c r="CB51" s="80" t="str">
        <f t="shared" si="157"/>
        <v/>
      </c>
      <c r="CC51" s="80" t="str">
        <f t="shared" si="157"/>
        <v/>
      </c>
      <c r="CD51" s="76" t="str">
        <f t="shared" si="203"/>
        <v/>
      </c>
      <c r="CE51" s="118" t="str">
        <f t="shared" si="204"/>
        <v/>
      </c>
      <c r="CF51" s="118" t="str">
        <f t="shared" si="205"/>
        <v/>
      </c>
      <c r="CG51" s="118" t="str">
        <f t="shared" si="206"/>
        <v/>
      </c>
      <c r="CH51" s="117" t="str">
        <f t="shared" si="143"/>
        <v/>
      </c>
      <c r="CI51" s="77">
        <v>35</v>
      </c>
      <c r="CJ51" s="86"/>
      <c r="CL51" s="80" t="str">
        <f t="shared" si="207"/>
        <v/>
      </c>
      <c r="CM51" s="80" t="str">
        <f t="shared" si="208"/>
        <v/>
      </c>
      <c r="CN51" s="76" t="str">
        <f t="shared" si="209"/>
        <v/>
      </c>
      <c r="CO51" s="76" t="str">
        <f t="shared" si="210"/>
        <v/>
      </c>
      <c r="CP51" s="118" t="str">
        <f t="shared" si="211"/>
        <v/>
      </c>
      <c r="CQ51" s="118" t="str">
        <f t="shared" si="212"/>
        <v/>
      </c>
      <c r="CR51" s="118" t="str">
        <f t="shared" si="213"/>
        <v/>
      </c>
      <c r="CS51" s="118" t="str">
        <f t="shared" si="214"/>
        <v/>
      </c>
      <c r="CT51" s="77">
        <v>35</v>
      </c>
      <c r="CU51" s="78"/>
      <c r="CV51" s="78"/>
      <c r="CW51" s="80" t="str">
        <f t="shared" si="215"/>
        <v/>
      </c>
      <c r="CX51" s="80" t="str">
        <f t="shared" si="216"/>
        <v/>
      </c>
      <c r="CY51" s="76" t="str">
        <f t="shared" si="217"/>
        <v/>
      </c>
      <c r="CZ51" s="76" t="str">
        <f t="shared" si="218"/>
        <v/>
      </c>
      <c r="DA51" s="118" t="str">
        <f t="shared" si="219"/>
        <v/>
      </c>
      <c r="DB51" s="118" t="str">
        <f t="shared" si="220"/>
        <v/>
      </c>
      <c r="DC51" s="118" t="str">
        <f t="shared" si="221"/>
        <v/>
      </c>
      <c r="DD51" s="118" t="str">
        <f t="shared" si="222"/>
        <v/>
      </c>
      <c r="DE51" s="77">
        <v>35</v>
      </c>
      <c r="DF51" s="86"/>
      <c r="DH51" s="115" t="str">
        <f t="shared" si="145"/>
        <v/>
      </c>
      <c r="DI51" s="115" t="str">
        <f t="shared" si="146"/>
        <v/>
      </c>
      <c r="DJ51" s="121" t="str">
        <f t="shared" si="147"/>
        <v/>
      </c>
      <c r="DK51" s="121" t="str">
        <f t="shared" si="148"/>
        <v/>
      </c>
      <c r="DL51" s="117" t="str">
        <f t="shared" si="149"/>
        <v/>
      </c>
      <c r="DM51" s="117" t="str">
        <f t="shared" si="150"/>
        <v/>
      </c>
      <c r="DN51" s="117" t="str">
        <f t="shared" si="151"/>
        <v/>
      </c>
      <c r="DO51" s="117" t="str">
        <f t="shared" si="152"/>
        <v/>
      </c>
      <c r="DP51" s="77">
        <v>35</v>
      </c>
      <c r="DQ51" s="78"/>
      <c r="DR51" s="78"/>
      <c r="DS51" s="115" t="str">
        <f t="shared" si="223"/>
        <v/>
      </c>
      <c r="DT51" s="115" t="str">
        <f t="shared" si="224"/>
        <v/>
      </c>
      <c r="DU51" s="115" t="str">
        <f t="shared" si="225"/>
        <v/>
      </c>
      <c r="DV51" s="115" t="str">
        <f t="shared" si="226"/>
        <v/>
      </c>
      <c r="DW51" s="117" t="str">
        <f t="shared" si="227"/>
        <v/>
      </c>
      <c r="DX51" s="117" t="str">
        <f t="shared" si="158"/>
        <v/>
      </c>
      <c r="DY51" s="117" t="str">
        <f t="shared" si="158"/>
        <v/>
      </c>
      <c r="DZ51" s="117" t="str">
        <f t="shared" si="228"/>
        <v/>
      </c>
      <c r="EA51" s="77">
        <v>35</v>
      </c>
      <c r="EB51" s="86"/>
      <c r="EC51" s="87"/>
      <c r="ED51" s="80" t="str">
        <f t="shared" si="229"/>
        <v/>
      </c>
      <c r="EE51" s="80" t="str">
        <f t="shared" si="230"/>
        <v/>
      </c>
      <c r="EF51" s="80" t="str">
        <f t="shared" si="231"/>
        <v/>
      </c>
      <c r="EG51" s="82" t="str">
        <f t="shared" si="232"/>
        <v/>
      </c>
      <c r="EH51" s="118" t="str">
        <f t="shared" si="233"/>
        <v/>
      </c>
      <c r="EI51" s="118" t="str">
        <f t="shared" si="234"/>
        <v/>
      </c>
      <c r="EJ51" s="118" t="str">
        <f t="shared" si="235"/>
        <v/>
      </c>
      <c r="EK51" s="118" t="str">
        <f t="shared" si="236"/>
        <v/>
      </c>
      <c r="EL51" s="82">
        <v>35</v>
      </c>
      <c r="EM51" s="78"/>
      <c r="EN51" s="78"/>
      <c r="EO51" s="80" t="str">
        <f t="shared" si="237"/>
        <v/>
      </c>
      <c r="EP51" s="80" t="str">
        <f t="shared" si="238"/>
        <v/>
      </c>
      <c r="EQ51" s="80" t="str">
        <f t="shared" si="239"/>
        <v/>
      </c>
      <c r="ER51" s="80" t="str">
        <f t="shared" si="240"/>
        <v/>
      </c>
      <c r="ES51" s="80" t="str">
        <f t="shared" si="241"/>
        <v/>
      </c>
      <c r="ET51" s="80" t="str">
        <f t="shared" si="242"/>
        <v/>
      </c>
      <c r="EU51" s="80" t="str">
        <f t="shared" si="243"/>
        <v/>
      </c>
      <c r="EV51" s="80" t="str">
        <f t="shared" si="244"/>
        <v/>
      </c>
      <c r="EW51" s="77">
        <v>35</v>
      </c>
      <c r="EX51" s="84"/>
      <c r="EY51" s="87"/>
      <c r="EZ51" s="80" t="str">
        <f t="shared" si="245"/>
        <v/>
      </c>
      <c r="FA51" s="80" t="str">
        <f t="shared" si="246"/>
        <v/>
      </c>
      <c r="FB51" s="76" t="str">
        <f t="shared" si="247"/>
        <v/>
      </c>
      <c r="FC51" s="76" t="str">
        <f t="shared" si="248"/>
        <v/>
      </c>
      <c r="FD51" s="118" t="str">
        <f t="shared" si="249"/>
        <v/>
      </c>
      <c r="FE51" s="118" t="str">
        <f t="shared" si="250"/>
        <v/>
      </c>
      <c r="FF51" s="118" t="str">
        <f t="shared" si="251"/>
        <v/>
      </c>
      <c r="FG51" s="118" t="str">
        <f t="shared" si="252"/>
        <v/>
      </c>
      <c r="FH51" s="82">
        <v>35</v>
      </c>
      <c r="FI51" s="78"/>
      <c r="FJ51" s="78"/>
      <c r="FK51" s="80" t="str">
        <f t="shared" si="253"/>
        <v/>
      </c>
      <c r="FL51" s="80" t="str">
        <f t="shared" si="254"/>
        <v/>
      </c>
      <c r="FM51" s="76" t="str">
        <f t="shared" si="255"/>
        <v/>
      </c>
      <c r="FN51" s="76" t="str">
        <f t="shared" si="256"/>
        <v/>
      </c>
      <c r="FO51" s="118" t="str">
        <f t="shared" si="257"/>
        <v/>
      </c>
      <c r="FP51" s="118" t="str">
        <f t="shared" si="258"/>
        <v/>
      </c>
      <c r="FQ51" s="118" t="str">
        <f t="shared" si="259"/>
        <v/>
      </c>
      <c r="FR51" s="118" t="str">
        <f t="shared" si="260"/>
        <v/>
      </c>
      <c r="FS51" s="77">
        <v>35</v>
      </c>
      <c r="FT51" s="84"/>
      <c r="FU51" s="87"/>
      <c r="FV51" s="80" t="str">
        <f t="shared" si="261"/>
        <v/>
      </c>
      <c r="FW51" s="80" t="str">
        <f t="shared" si="262"/>
        <v/>
      </c>
      <c r="FX51" s="80" t="str">
        <f t="shared" si="263"/>
        <v/>
      </c>
      <c r="FY51" s="80" t="str">
        <f t="shared" si="264"/>
        <v/>
      </c>
      <c r="FZ51" s="80" t="str">
        <f t="shared" si="265"/>
        <v/>
      </c>
      <c r="GA51" s="80" t="str">
        <f t="shared" si="266"/>
        <v/>
      </c>
      <c r="GB51" s="80" t="str">
        <f t="shared" si="267"/>
        <v/>
      </c>
      <c r="GC51" s="80" t="str">
        <f t="shared" si="268"/>
        <v/>
      </c>
      <c r="GD51" s="82">
        <v>35</v>
      </c>
      <c r="GE51" s="78"/>
      <c r="GF51" s="78"/>
      <c r="GG51" s="80" t="str">
        <f t="shared" si="269"/>
        <v/>
      </c>
      <c r="GH51" s="80" t="str">
        <f t="shared" si="270"/>
        <v/>
      </c>
      <c r="GI51" s="80" t="str">
        <f t="shared" si="271"/>
        <v/>
      </c>
      <c r="GJ51" s="80" t="str">
        <f t="shared" si="272"/>
        <v/>
      </c>
      <c r="GK51" s="80" t="str">
        <f t="shared" si="273"/>
        <v/>
      </c>
      <c r="GL51" s="80" t="str">
        <f t="shared" si="274"/>
        <v/>
      </c>
      <c r="GM51" s="80" t="str">
        <f t="shared" si="275"/>
        <v/>
      </c>
      <c r="GN51" s="80" t="str">
        <f t="shared" si="276"/>
        <v/>
      </c>
      <c r="GO51" s="77">
        <v>35</v>
      </c>
      <c r="GP51" s="84"/>
      <c r="GQ51" s="87"/>
      <c r="GR51" s="80" t="str">
        <f t="shared" si="277"/>
        <v/>
      </c>
      <c r="GS51" s="80" t="str">
        <f t="shared" si="278"/>
        <v/>
      </c>
      <c r="GT51" s="80" t="str">
        <f t="shared" si="279"/>
        <v/>
      </c>
      <c r="GU51" s="80" t="str">
        <f t="shared" si="280"/>
        <v/>
      </c>
      <c r="GV51" s="80" t="str">
        <f t="shared" si="281"/>
        <v/>
      </c>
      <c r="GW51" s="80" t="str">
        <f t="shared" si="282"/>
        <v/>
      </c>
      <c r="GX51" s="80" t="str">
        <f t="shared" si="283"/>
        <v/>
      </c>
      <c r="GY51" s="80" t="str">
        <f t="shared" si="284"/>
        <v/>
      </c>
      <c r="GZ51" s="82">
        <v>35</v>
      </c>
      <c r="HA51" s="78"/>
      <c r="HB51" s="78"/>
      <c r="HC51" s="80" t="str">
        <f t="shared" si="285"/>
        <v/>
      </c>
      <c r="HD51" s="80" t="str">
        <f t="shared" si="286"/>
        <v/>
      </c>
      <c r="HE51" s="80" t="str">
        <f t="shared" si="287"/>
        <v/>
      </c>
      <c r="HF51" s="80" t="str">
        <f t="shared" si="288"/>
        <v/>
      </c>
      <c r="HG51" s="80" t="str">
        <f t="shared" si="289"/>
        <v/>
      </c>
      <c r="HH51" s="80" t="str">
        <f t="shared" si="290"/>
        <v/>
      </c>
      <c r="HI51" s="80" t="str">
        <f t="shared" si="291"/>
        <v/>
      </c>
      <c r="HJ51" s="80" t="str">
        <f t="shared" si="292"/>
        <v/>
      </c>
      <c r="HK51" s="77">
        <v>35</v>
      </c>
      <c r="HL51" s="84"/>
      <c r="HM51" s="84"/>
      <c r="HN51" s="84"/>
      <c r="HO51" s="84"/>
      <c r="HP51" s="84"/>
      <c r="HQ51" s="84"/>
      <c r="HR51" s="84"/>
      <c r="HS51" s="84"/>
      <c r="HT51" s="84"/>
      <c r="HU51" s="84"/>
      <c r="HV51" s="84"/>
      <c r="HW51" s="94"/>
      <c r="HX51" s="95"/>
      <c r="HY51" s="91" t="str">
        <f>IFERROR(IF(AND(#REF!="FEM",#REF!=1,#REF!="infantis"),#REF!,""),"")</f>
        <v/>
      </c>
      <c r="HZ51" s="75" t="e">
        <f>IF($HY51=#REF!,#REF!,"")</f>
        <v>#REF!</v>
      </c>
      <c r="IA51" s="75" t="e">
        <f>IF($HY51=#REF!,#REF!,"")</f>
        <v>#REF!</v>
      </c>
      <c r="IB51" s="75" t="e">
        <f>IF($IA51=#REF!,#REF!,"")</f>
        <v>#REF!</v>
      </c>
      <c r="IC51" s="91" t="str">
        <f>IFERROR(IF(AND($IA51="fem",#REF!=1,#REF!="infantis"),#REF!,""),"")</f>
        <v/>
      </c>
      <c r="ID51" s="91" t="str">
        <f>IFERROR(IF(AND($IA51="fem",#REF!=1,#REF!="infantis"),#REF!,""),"")</f>
        <v/>
      </c>
      <c r="IE51" s="91" t="str">
        <f>IFERROR(IF(AND($IA51="fem",#REF!=1,#REF!="infantis"),#REF!,""),"")</f>
        <v/>
      </c>
      <c r="IF51" s="75" t="e">
        <f>IF($IB51=#REF!,#REF!,"")</f>
        <v>#REF!</v>
      </c>
      <c r="IG51" s="55" t="str">
        <f>IFERROR(RANK(IF51,IF:IF,0)+ COUNTIF($IF$15:IF50,IF51),"")</f>
        <v/>
      </c>
      <c r="IH51" s="73"/>
      <c r="II51" s="91" t="str">
        <f>IFERROR(IF(AND(#REF!="mas",#REF!=1,#REF!="infantis"),#REF!,""),"")</f>
        <v/>
      </c>
      <c r="IJ51" s="75" t="e">
        <f>IF($II51=#REF!,#REF!,"")</f>
        <v>#REF!</v>
      </c>
      <c r="IK51" s="75" t="e">
        <f>IF($II51=#REF!,#REF!,"")</f>
        <v>#REF!</v>
      </c>
      <c r="IL51" s="91" t="str">
        <f>IFERROR(IF(AND($IK51="mas",#REF!=1),#REF!,""),"")</f>
        <v/>
      </c>
      <c r="IM51" s="91" t="str">
        <f>IFERROR(IF(AND($IK51="mas",#REF!=1,#REF!="infantis"),#REF!,""),"")</f>
        <v/>
      </c>
      <c r="IN51" s="91" t="str">
        <f>IFERROR(IF(AND($IK51="mas",#REF!=1,#REF!="infantis"),#REF!,""),"")</f>
        <v/>
      </c>
      <c r="IO51" s="91" t="str">
        <f>IFERROR(IF(AND($IK51="mas",#REF!=1,#REF!="infantis"),#REF!,""),"")</f>
        <v/>
      </c>
      <c r="IP51" s="91" t="str">
        <f>IFERROR(IF(AND($IK51="mas",#REF!=1),#REF!,""),"")</f>
        <v/>
      </c>
      <c r="IQ51" s="55" t="str">
        <f>IFERROR(RANK(IP51,IP:IP,0)+ COUNTIF($IQ$11:IQ46,IP51),"")</f>
        <v/>
      </c>
      <c r="IS51" s="91" t="str">
        <f>IFERROR(IF(AND(#REF!="FEM",#REF!=2,#REF!="infantis"),#REF!,""),"")</f>
        <v/>
      </c>
      <c r="IT51" s="75" t="e">
        <f>IF(IS51=#REF!,#REF!,"")</f>
        <v>#REF!</v>
      </c>
      <c r="IU51" s="75" t="e">
        <f>IF(IS51=#REF!,#REF!,"")</f>
        <v>#REF!</v>
      </c>
      <c r="IV51" s="91" t="str">
        <f>IFERROR(IF(AND(IU51="fem",#REF!=2),#REF!,""),"")</f>
        <v/>
      </c>
      <c r="IW51" s="91" t="str">
        <f>IFERROR(IF(AND(IU51="fem",#REF!=2),#REF!,""),"")</f>
        <v/>
      </c>
      <c r="IX51" s="91" t="str">
        <f>IFERROR(IF(AND(IU51="fem",#REF!=2),#REF!,""),"")</f>
        <v/>
      </c>
      <c r="IY51" s="91" t="str">
        <f>IFERROR(IF(AND(IU51="fem",#REF!=2),#REF!,""),"")</f>
        <v/>
      </c>
      <c r="IZ51" s="91" t="str">
        <f>IFERROR(IF(AND(IU51="fem",#REF!=2),#REF!,""),"")</f>
        <v/>
      </c>
      <c r="JA51" s="77" t="str">
        <f>IFERROR(RANK(IZ51,IZ:IZ,0)+ COUNTIF($IZ$15:$IZ50,IZ51),"")</f>
        <v/>
      </c>
      <c r="JB51" s="73"/>
      <c r="JC51" s="91" t="str">
        <f>IFERROR(IF(AND(#REF!="mas",#REF!=2,#REF!="infantis"),#REF!,""),"")</f>
        <v/>
      </c>
      <c r="JD51" s="75" t="e">
        <f>IF(JC51=#REF!,#REF!,"")</f>
        <v>#REF!</v>
      </c>
      <c r="JE51" s="75" t="e">
        <f>IF(JC51=#REF!,#REF!,"")</f>
        <v>#REF!</v>
      </c>
      <c r="JF51" s="91" t="str">
        <f>IFERROR(IF(AND(JE51="mas",#REF!=2),#REF!,""),"")</f>
        <v/>
      </c>
      <c r="JG51" s="91" t="str">
        <f>IFERROR(IF(AND(JE51="mas",#REF!=2),#REF!,""),"")</f>
        <v/>
      </c>
      <c r="JH51" s="91" t="str">
        <f>IFERROR(IF(AND(JE51="mas",#REF!=2),#REF!,""),"")</f>
        <v/>
      </c>
      <c r="JI51" s="91" t="str">
        <f>IFERROR(IF(AND(JE51="mas",#REF!=2),#REF!,""),"")</f>
        <v/>
      </c>
      <c r="JJ51" s="91" t="str">
        <f>IFERROR(IF(AND(JE51="mas",#REF!=2),#REF!,""),"")</f>
        <v/>
      </c>
      <c r="JK51" s="77" t="str">
        <f>IFERROR(RANK(JJ51,JJ:JJ,0)+ COUNTIF($JJ$15:$JJ50,JJ51),"")</f>
        <v/>
      </c>
      <c r="JL51" s="73"/>
      <c r="JM51" s="53" t="str">
        <f>IFERROR(IF(AND(#REF!="fem",#REF!=3,#REF!="infantis"),#REF!,""),"")</f>
        <v/>
      </c>
      <c r="JN51" s="75" t="e">
        <f>IF($JM51=#REF!,#REF!,"")</f>
        <v>#REF!</v>
      </c>
      <c r="JO51" s="75" t="e">
        <f>IF($JM51=#REF!,#REF!,"")</f>
        <v>#REF!</v>
      </c>
      <c r="JP51" s="75" t="e">
        <f>IF($JO51=#REF!,#REF!,"")</f>
        <v>#REF!</v>
      </c>
      <c r="JQ51" s="75" t="e">
        <f>IF($JP51=#REF!,#REF!,"")</f>
        <v>#REF!</v>
      </c>
      <c r="JR51" s="75" t="e">
        <f>IF($JP51=#REF!,#REF!,"")</f>
        <v>#REF!</v>
      </c>
      <c r="JS51" s="75" t="e">
        <f>IF($JP51=#REF!,#REF!,"")</f>
        <v>#REF!</v>
      </c>
      <c r="JT51" s="75" t="e">
        <f>IF($JP51=#REF!,#REF!,"")</f>
        <v>#REF!</v>
      </c>
      <c r="JU51" s="55" t="str">
        <f>IFERROR(RANK(JT51,JT:JT,0)+ COUNTIF($JT$15:JT50,JT51),"")</f>
        <v/>
      </c>
      <c r="JV51" s="73"/>
      <c r="JW51" s="53" t="str">
        <f>IFERROR(IF(AND(#REF!="mas",#REF!=3,#REF!="infantis"),#REF!,""),"")</f>
        <v/>
      </c>
      <c r="JX51" s="54" t="e">
        <f>IF($JW51=#REF!,#REF!,"")</f>
        <v>#REF!</v>
      </c>
      <c r="JY51" s="54" t="e">
        <f>IF($JW51=#REF!,#REF!,"")</f>
        <v>#REF!</v>
      </c>
      <c r="JZ51" s="54" t="e">
        <f>IF($JY51=#REF!,#REF!,"")</f>
        <v>#REF!</v>
      </c>
      <c r="KA51" s="54" t="e">
        <f>IF($JZ51=#REF!,#REF!,"")</f>
        <v>#REF!</v>
      </c>
      <c r="KB51" s="54" t="e">
        <f>IF($JZ51=#REF!,#REF!,"")</f>
        <v>#REF!</v>
      </c>
      <c r="KC51" s="54" t="e">
        <f>IF($JZ51=#REF!,#REF!,"")</f>
        <v>#REF!</v>
      </c>
      <c r="KD51" s="54" t="e">
        <f>IF($JZ51=#REF!,#REF!,"")</f>
        <v>#REF!</v>
      </c>
      <c r="KE51" s="55" t="str">
        <f>IFERROR(RANK(KD51,KD:KD,0)+ COUNTIF($KD$15:KD50,KD51),"")</f>
        <v/>
      </c>
      <c r="KF51" s="73"/>
      <c r="KG51" s="91" t="str">
        <f>IFERROR(IF(AND(#REF!="fem",#REF!=1,#REF!="iniciados"),#REF!,""),"")</f>
        <v/>
      </c>
      <c r="KH51" s="75" t="e">
        <f>IF(KG51=#REF!,#REF!,"")</f>
        <v>#REF!</v>
      </c>
      <c r="KI51" s="75" t="e">
        <f>IF(KG51=#REF!,#REF!,"")</f>
        <v>#REF!</v>
      </c>
      <c r="KJ51" s="91" t="str">
        <f>IFERROR(IF(AND(KI51="fem",#REF!=1),#REF!,""),"")</f>
        <v/>
      </c>
      <c r="KK51" s="91" t="str">
        <f>IFERROR(IF(AND(KI51="fem",#REF!=1),#REF!,""),"")</f>
        <v/>
      </c>
      <c r="KL51" s="91" t="str">
        <f>IFERROR(IF(AND(KI51="fem",#REF!=1),#REF!,""),"")</f>
        <v/>
      </c>
      <c r="KM51" s="91" t="str">
        <f>IFERROR(IF(AND(KI51="fem",#REF!=1),#REF!,""),"")</f>
        <v/>
      </c>
      <c r="KN51" s="91" t="str">
        <f>IFERROR(IF(AND(KI51="fem",#REF!=1),#REF!,""),"")</f>
        <v/>
      </c>
      <c r="KO51" s="77" t="str">
        <f>IFERROR(RANK(KN51,KN:KN,0)+ COUNTIF($KN$15:KN50,KN51),"")</f>
        <v/>
      </c>
      <c r="KQ51" s="91" t="str">
        <f>IFERROR(IF(AND(#REF!="mas",#REF!=1,#REF!="iniciados"),#REF!,""),"")</f>
        <v/>
      </c>
      <c r="KR51" s="75" t="e">
        <f>IF(KQ51=#REF!,#REF!,"")</f>
        <v>#REF!</v>
      </c>
      <c r="KS51" s="75" t="e">
        <f>IF(KQ51=#REF!,#REF!,"")</f>
        <v>#REF!</v>
      </c>
      <c r="KT51" s="91" t="str">
        <f>IFERROR(IF(AND(KS51="mas",#REF!=1),#REF!,""),"")</f>
        <v/>
      </c>
      <c r="KU51" s="91" t="str">
        <f>IFERROR(IF(AND(KS51="mas",#REF!=1),#REF!,""),"")</f>
        <v/>
      </c>
      <c r="KV51" s="91" t="str">
        <f>IFERROR(IF(AND(KS51="mas",#REF!=1),#REF!,""),"")</f>
        <v/>
      </c>
      <c r="KW51" s="91" t="str">
        <f>IFERROR(IF(AND(KS51="mas",#REF!=1),#REF!,""),"")</f>
        <v/>
      </c>
      <c r="KX51" s="91" t="str">
        <f>IFERROR(IF(AND(KS51="mas",#REF!=1),#REF!,""),"")</f>
        <v/>
      </c>
      <c r="KY51" s="77" t="str">
        <f>IFERROR(RANK(KX51,KX:KX,0)+ COUNTIF($KX$15:KX50,KX51),"")</f>
        <v/>
      </c>
      <c r="LA51" s="91" t="str">
        <f>IFERROR(IF(AND(#REF!="fem",#REF!=2,#REF!="iniciados"),#REF!,""),"")</f>
        <v/>
      </c>
      <c r="LB51" s="75" t="e">
        <f>IF(LA51=#REF!,#REF!,"")</f>
        <v>#REF!</v>
      </c>
      <c r="LC51" s="75" t="e">
        <f>IF(LA51=#REF!,#REF!,"")</f>
        <v>#REF!</v>
      </c>
      <c r="LD51" s="91" t="str">
        <f>IFERROR(IF(AND(LC51="fem",#REF!=2),#REF!,""),"")</f>
        <v/>
      </c>
      <c r="LE51" s="91" t="str">
        <f>IFERROR(IF(AND(LC51="fem",#REF!=2),#REF!,""),"")</f>
        <v/>
      </c>
      <c r="LF51" s="91" t="str">
        <f>IFERROR(IF(AND(LC51="fem",#REF!=2),#REF!,""),"")</f>
        <v/>
      </c>
      <c r="LG51" s="91" t="str">
        <f>IFERROR(IF(AND(LC51="fem",#REF!=2),#REF!,""),"")</f>
        <v/>
      </c>
      <c r="LH51" s="91" t="str">
        <f>IFERROR(IF(AND(LC51="fem",#REF!=2),#REF!,""),"")</f>
        <v/>
      </c>
      <c r="LI51" s="77" t="str">
        <f>IFERROR(RANK(LH51,LH:LH,0)+ COUNTIF($KX$15:LH50,LH51),"")</f>
        <v/>
      </c>
      <c r="LK51" s="91" t="str">
        <f>IFERROR(IF(AND(#REF!="mas",#REF!=2,#REF!="iniciados"),#REF!,""),"")</f>
        <v/>
      </c>
      <c r="LL51" s="75" t="e">
        <f>IF(LK51=#REF!,#REF!,"")</f>
        <v>#REF!</v>
      </c>
      <c r="LM51" s="75" t="e">
        <f>IF(LK51=#REF!,#REF!,"")</f>
        <v>#REF!</v>
      </c>
      <c r="LN51" s="91" t="str">
        <f>IFERROR(IF(AND(LM51="mas",#REF!=2),#REF!,""),"")</f>
        <v/>
      </c>
      <c r="LO51" s="91" t="str">
        <f>IFERROR(IF(AND(LM51="mas",#REF!=2),#REF!,""),"")</f>
        <v/>
      </c>
      <c r="LP51" s="91" t="str">
        <f>IFERROR(IF(AND(LM51="mas",#REF!=2),#REF!,""),"")</f>
        <v/>
      </c>
      <c r="LQ51" s="91" t="str">
        <f>IFERROR(IF(AND(LM51="mas",#REF!=2),#REF!,""),"")</f>
        <v/>
      </c>
      <c r="LR51" s="91" t="str">
        <f>IFERROR(IF(AND(LM51="mas",#REF!=2),#REF!,""),"")</f>
        <v/>
      </c>
      <c r="LS51" s="77" t="str">
        <f>IFERROR(RANK(LR51,LR:LR,0)+ COUNTIF($LR$15:LR49,LR51),"")</f>
        <v/>
      </c>
      <c r="LU51" s="53" t="str">
        <f>IFERROR(IF(AND(#REF!="fem",#REF!=3,#REF!="iniciados"),#REF!,""),"")</f>
        <v/>
      </c>
      <c r="LV51" s="75" t="e">
        <f>IF(LU51=#REF!,#REF!,"")</f>
        <v>#REF!</v>
      </c>
      <c r="LW51" s="75" t="e">
        <f>IF(LU51=#REF!,#REF!,"")</f>
        <v>#REF!</v>
      </c>
      <c r="LX51" s="53" t="str">
        <f>IFERROR(IF(AND(LW51="fem",#REF!=3),#REF!,""),"")</f>
        <v/>
      </c>
      <c r="LY51" s="91" t="str">
        <f>IFERROR(IF(AND(LW51="fem",#REF!=3),#REF!,""),"")</f>
        <v/>
      </c>
      <c r="LZ51" s="91" t="str">
        <f>IFERROR(IF(AND(LW51="fem",#REF!=3),#REF!,""),"")</f>
        <v/>
      </c>
      <c r="MA51" s="91" t="str">
        <f>IFERROR(IF(AND(LW51="fem",#REF!=3),#REF!,""),"")</f>
        <v/>
      </c>
      <c r="MB51" s="91" t="str">
        <f>IFERROR(IF(AND(LW51="fem",#REF!=3),#REF!,""),"")</f>
        <v/>
      </c>
      <c r="MC51" s="55" t="str">
        <f>IFERROR(RANK(MB51,MB:MB,0)+ COUNTIF($MB$15:MB50,MB51),"")</f>
        <v/>
      </c>
      <c r="ME51" s="91" t="str">
        <f>IFERROR(IF(AND(#REF!="mas",#REF!=3,#REF!="iniciados"),#REF!,""),"")</f>
        <v/>
      </c>
      <c r="MF51" s="75" t="e">
        <f>IF(ME51=#REF!,#REF!,"")</f>
        <v>#REF!</v>
      </c>
      <c r="MG51" s="75" t="e">
        <f>IF(ME51=#REF!,#REF!,"")</f>
        <v>#REF!</v>
      </c>
      <c r="MH51" s="91" t="str">
        <f>IFERROR(IF(AND(MG51="mas",#REF!=3),#REF!,""),"")</f>
        <v/>
      </c>
      <c r="MI51" s="91" t="str">
        <f>IFERROR(IF(AND(MG51="mas",#REF!=3),#REF!,""),"")</f>
        <v/>
      </c>
      <c r="MJ51" s="91" t="str">
        <f>IFERROR(IF(AND(MG51="mas",#REF!=3),#REF!,""),"")</f>
        <v/>
      </c>
      <c r="MK51" s="91" t="str">
        <f>IFERROR(IF(AND(MG51="mas",#REF!=3),#REF!,""),"")</f>
        <v/>
      </c>
      <c r="ML51" s="91" t="str">
        <f>IFERROR(IF(AND(MG51="mas",#REF!=3),#REF!,""),"")</f>
        <v/>
      </c>
      <c r="MM51" s="55" t="str">
        <f>IFERROR(RANK(ML51,ML:ML,0)+ COUNTIF($ML$15:ML50,ML51),"")</f>
        <v/>
      </c>
      <c r="MO51" s="91" t="str">
        <f>IFERROR(IF(AND(#REF!="fem",#REF!=3,#REF!="juvenis"),#REF!,""),"")</f>
        <v/>
      </c>
      <c r="MP51" s="75" t="e">
        <f>IF(MO51=#REF!,#REF!,"")</f>
        <v>#REF!</v>
      </c>
      <c r="MQ51" s="75" t="e">
        <f>IF(MO51=#REF!,#REF!,"")</f>
        <v>#REF!</v>
      </c>
      <c r="MR51" s="91" t="str">
        <f>IFERROR(IF(AND(MQ51="fem",#REF!=3),#REF!,""),"")</f>
        <v/>
      </c>
      <c r="MS51" s="91" t="str">
        <f>IFERROR(IF(AND(MQ51="fem",#REF!=3),#REF!,""),"")</f>
        <v/>
      </c>
      <c r="MT51" s="91" t="str">
        <f>IFERROR(IF(AND(MQ51="fem",#REF!=3),#REF!,""),"")</f>
        <v/>
      </c>
      <c r="MU51" s="91" t="str">
        <f>IFERROR(IF(AND(MQ51="fem",#REF!=3),#REF!,""),"")</f>
        <v/>
      </c>
      <c r="MV51" s="91" t="str">
        <f>IFERROR(IF(AND(MQ51="fem",#REF!=3),#REF!,""),"")</f>
        <v/>
      </c>
      <c r="MW51" s="55" t="str">
        <f>IFERROR(RANK(MV51,MV:MV,0)+ COUNTIF($MV$15:MV50,MV51),"")</f>
        <v/>
      </c>
      <c r="MY51" s="91" t="str">
        <f>IFERROR(IF(AND(#REF!="mas",#REF!=3,#REF!="juvenis"),#REF!,""),"")</f>
        <v/>
      </c>
      <c r="MZ51" s="75" t="e">
        <f>IF(MY51=#REF!,#REF!,"")</f>
        <v>#REF!</v>
      </c>
      <c r="NA51" s="75" t="e">
        <f>IF(MY51=#REF!,#REF!,"")</f>
        <v>#REF!</v>
      </c>
      <c r="NB51" s="91" t="str">
        <f>IFERROR(IF(AND(NA51="mas",#REF!=3),#REF!,""),"")</f>
        <v/>
      </c>
      <c r="NC51" s="91" t="str">
        <f>IFERROR(IF(AND(NA51="mas",#REF!=3),#REF!,""),"")</f>
        <v/>
      </c>
      <c r="ND51" s="91" t="str">
        <f>IFERROR(IF(AND(NA51="mas",#REF!=3),#REF!,""),"")</f>
        <v/>
      </c>
      <c r="NE51" s="91" t="str">
        <f>IFERROR(IF(AND(NA51="mas",#REF!=3),#REF!,""),"")</f>
        <v/>
      </c>
      <c r="NF51" s="91" t="str">
        <f>IFERROR(IF(AND(NA51="mas",#REF!=3),#REF!,""),"")</f>
        <v/>
      </c>
      <c r="NG51" s="55" t="str">
        <f>IFERROR(RANK(NF51,NF:NF,0)+ COUNTIF($NF$15:NF50,NF51),"")</f>
        <v/>
      </c>
      <c r="NI51" s="91" t="str">
        <f>IFERROR(IF(AND(#REF!="fem",#REF!=2,#REF!="juvenis"),#REF!,""),"")</f>
        <v/>
      </c>
      <c r="NJ51" s="75" t="e">
        <f>IF(NI51=#REF!,#REF!,"")</f>
        <v>#REF!</v>
      </c>
      <c r="NK51" s="75" t="e">
        <f>IF(NI51=#REF!,#REF!,"")</f>
        <v>#REF!</v>
      </c>
      <c r="NL51" s="91" t="str">
        <f>IFERROR(IF(AND(NK51="fem",#REF!=2),#REF!,""),"")</f>
        <v/>
      </c>
      <c r="NM51" s="91" t="str">
        <f>IFERROR(IF(AND(NK51="fem",#REF!=2),#REF!,""),"")</f>
        <v/>
      </c>
      <c r="NN51" s="91" t="str">
        <f>IFERROR(IF(AND(NK51="fem",#REF!=2),#REF!,""),"")</f>
        <v/>
      </c>
      <c r="NO51" s="91" t="str">
        <f>IFERROR(IF(AND(NK51="fem",#REF!=2),#REF!,""),"")</f>
        <v/>
      </c>
      <c r="NP51" s="91" t="str">
        <f>IFERROR(IF(AND(NK51="fem",#REF!=2),#REF!,""),"")</f>
        <v/>
      </c>
      <c r="NQ51" s="77" t="str">
        <f>IFERROR(RANK(NP51,NP:NP,0)+ COUNTIF($NP$15:NP50,NP51),"")</f>
        <v/>
      </c>
      <c r="NS51" s="91" t="str">
        <f>IFERROR(IF(AND(#REF!="mas",#REF!=2,#REF!="juvenis"),#REF!,""),"")</f>
        <v/>
      </c>
      <c r="NT51" s="75" t="e">
        <f>IF(NS51=#REF!,#REF!,"")</f>
        <v>#REF!</v>
      </c>
      <c r="NU51" s="75" t="e">
        <f>IF(NS51=#REF!,#REF!,"")</f>
        <v>#REF!</v>
      </c>
      <c r="NV51" s="91" t="str">
        <f>IFERROR(IF(AND(NU51="mas",#REF!=2),#REF!,""),"")</f>
        <v/>
      </c>
      <c r="NW51" s="91" t="str">
        <f>IFERROR(IF(AND(NU51="mas",#REF!=2),#REF!,""),"")</f>
        <v/>
      </c>
      <c r="NX51" s="91" t="str">
        <f>IFERROR(IF(AND(NU51="mas",#REF!=2),#REF!,""),"")</f>
        <v/>
      </c>
      <c r="NY51" s="91" t="str">
        <f>IFERROR(IF(AND(NU51="mas",#REF!=2),#REF!,""),"")</f>
        <v/>
      </c>
      <c r="NZ51" s="91" t="str">
        <f>IFERROR(IF(AND(NU51="mas",#REF!=2),#REF!,""),"")</f>
        <v/>
      </c>
      <c r="OA51" s="55" t="str">
        <f>IFERROR(RANK(NZ51,NZ:NZ,0)+ COUNTIF($NZ$15:NZ50,NZ51),"")</f>
        <v/>
      </c>
      <c r="OC51" s="91" t="str">
        <f>IFERROR(IF(AND(#REF!="fem",#REF!=2,#REF!="juniores"),#REF!,""),"")</f>
        <v/>
      </c>
      <c r="OD51" s="75" t="e">
        <f>IF(OC51=#REF!,#REF!,"")</f>
        <v>#REF!</v>
      </c>
      <c r="OE51" s="75" t="e">
        <f>IF(OC51=#REF!,#REF!,"")</f>
        <v>#REF!</v>
      </c>
      <c r="OF51" s="91" t="str">
        <f>IFERROR(IF(AND(OE51="fem",#REF!=2),#REF!,""),"")</f>
        <v/>
      </c>
      <c r="OG51" s="91" t="str">
        <f>IFERROR(IF(AND(OE51="fem",#REF!=2),#REF!,""),"")</f>
        <v/>
      </c>
      <c r="OH51" s="91" t="str">
        <f>IFERROR(IF(AND(OE51="fem",#REF!=2),#REF!,""),"")</f>
        <v/>
      </c>
      <c r="OI51" s="91" t="str">
        <f>IFERROR(IF(AND(OE51="fem",#REF!=2),#REF!,""),"")</f>
        <v/>
      </c>
      <c r="OJ51" s="91" t="str">
        <f>IFERROR(IF(AND(OE51="fem",#REF!=2),#REF!,""),"")</f>
        <v/>
      </c>
      <c r="OK51" s="77" t="str">
        <f>IFERROR(RANK(OJ51,OJ:OJ,0)+ COUNTIF($NZ$15:OJ49,OJ51),"")</f>
        <v/>
      </c>
      <c r="OM51" s="91" t="str">
        <f>IFERROR(IF(AND(#REF!="mas",#REF!=2,#REF!="juniores"),#REF!,""),"")</f>
        <v/>
      </c>
      <c r="ON51" s="75" t="e">
        <f>IF(OM51=#REF!,#REF!,"")</f>
        <v>#REF!</v>
      </c>
      <c r="OO51" s="75" t="e">
        <f>IF(OM51=#REF!,#REF!,"")</f>
        <v>#REF!</v>
      </c>
      <c r="OP51" s="91" t="str">
        <f>IFERROR(IF(AND(OO51="mas",#REF!=2),#REF!,""),"")</f>
        <v/>
      </c>
      <c r="OQ51" s="91" t="str">
        <f>IFERROR(IF(AND(OO51="mas",#REF!=2),#REF!,""),"")</f>
        <v/>
      </c>
      <c r="OR51" s="91" t="str">
        <f>IFERROR(IF(AND(OO51="mas",#REF!=2),#REF!,""),"")</f>
        <v/>
      </c>
      <c r="OS51" s="91" t="str">
        <f>IFERROR(IF(AND(OO51="mas",#REF!=2),#REF!,""),"")</f>
        <v/>
      </c>
      <c r="OT51" s="91" t="str">
        <f>IFERROR(IF(AND(OO51="mas",#REF!=2),#REF!,""),"")</f>
        <v/>
      </c>
      <c r="OU51" s="77" t="str">
        <f>IFERROR(RANK(OT51,OT:OT,0)+ COUNTIF($NZ$15:OT49,OT51),"")</f>
        <v/>
      </c>
      <c r="OW51" s="91" t="str">
        <f>IFERROR(IF(AND(#REF!="fem",#REF!=3,#REF!="juniores"),#REF!,""),"")</f>
        <v/>
      </c>
      <c r="OX51" s="75" t="e">
        <f>IF(OW51=#REF!,#REF!,"")</f>
        <v>#REF!</v>
      </c>
      <c r="OY51" s="75" t="e">
        <f>IF(OW51=#REF!,#REF!,"")</f>
        <v>#REF!</v>
      </c>
      <c r="OZ51" s="91" t="str">
        <f>IFERROR(IF(AND(OY51="fem",#REF!=3),#REF!,""),"")</f>
        <v/>
      </c>
      <c r="PA51" s="91" t="str">
        <f>IFERROR(IF(AND(OY51="fem",#REF!=3),#REF!,""),"")</f>
        <v/>
      </c>
      <c r="PB51" s="91" t="str">
        <f>IFERROR(IF(AND(OY51="fem",#REF!=3),#REF!,""),"")</f>
        <v/>
      </c>
      <c r="PC51" s="91" t="str">
        <f>IFERROR(IF(AND(OY51="fem",#REF!=3),#REF!,""),"")</f>
        <v/>
      </c>
      <c r="PD51" s="91" t="str">
        <f>IFERROR(IF(AND(OY51="fem",#REF!=3),#REF!,""),"")</f>
        <v/>
      </c>
      <c r="PE51" s="77" t="str">
        <f>IFERROR(RANK(PD51,PD:PD,0)+ COUNTIF($NZ$15:PD49,PD51),"")</f>
        <v/>
      </c>
      <c r="PG51" s="91" t="str">
        <f>IFERROR(IF(AND(#REF!="mas",#REF!=3,#REF!="juniores"),#REF!,""),"")</f>
        <v/>
      </c>
      <c r="PH51" s="75" t="e">
        <f>IF(PG51=#REF!,#REF!,"")</f>
        <v>#REF!</v>
      </c>
      <c r="PI51" s="75" t="e">
        <f>IF(PG51=#REF!,#REF!,"")</f>
        <v>#REF!</v>
      </c>
      <c r="PJ51" s="91" t="str">
        <f>IFERROR(IF(AND(PI51="mas",#REF!=3),#REF!,""),"")</f>
        <v/>
      </c>
      <c r="PK51" s="91" t="str">
        <f>IFERROR(IF(AND(PI51="mas",#REF!=3),#REF!,""),"")</f>
        <v/>
      </c>
      <c r="PL51" s="91" t="str">
        <f>IFERROR(IF(AND(PI51="mas",#REF!=3),#REF!,""),"")</f>
        <v/>
      </c>
      <c r="PM51" s="91" t="str">
        <f>IFERROR(IF(AND(PI51="mas",#REF!=3),#REF!,""),"")</f>
        <v/>
      </c>
      <c r="PN51" s="91" t="str">
        <f>IFERROR(IF(AND(PI51="mas",#REF!=3),#REF!,""),"")</f>
        <v/>
      </c>
      <c r="PO51" s="77" t="str">
        <f>IFERROR(RANK(PN51,PN:PN,0)+ COUNTIF($NZ$15:PN49,PN51),"")</f>
        <v/>
      </c>
    </row>
    <row r="52" spans="2:431" s="73" customFormat="1" ht="18.75" customHeight="1" x14ac:dyDescent="0.3">
      <c r="B52" s="74" t="str">
        <f t="shared" si="159"/>
        <v/>
      </c>
      <c r="C52" s="74" t="str">
        <f t="shared" si="160"/>
        <v/>
      </c>
      <c r="D52" s="75" t="str">
        <f t="shared" si="161"/>
        <v/>
      </c>
      <c r="E52" s="76" t="str">
        <f t="shared" si="162"/>
        <v/>
      </c>
      <c r="F52" s="118" t="str">
        <f t="shared" si="163"/>
        <v/>
      </c>
      <c r="G52" s="118" t="str">
        <f t="shared" si="164"/>
        <v/>
      </c>
      <c r="H52" s="118" t="str">
        <f t="shared" si="165"/>
        <v/>
      </c>
      <c r="I52" s="119" t="str">
        <f t="shared" si="166"/>
        <v/>
      </c>
      <c r="J52" s="77">
        <v>36</v>
      </c>
      <c r="K52" s="78"/>
      <c r="L52" s="78"/>
      <c r="M52" s="74" t="str">
        <f t="shared" si="293"/>
        <v/>
      </c>
      <c r="N52" s="74" t="str">
        <f t="shared" si="167"/>
        <v/>
      </c>
      <c r="O52" s="75" t="str">
        <f t="shared" si="168"/>
        <v/>
      </c>
      <c r="P52" s="75" t="str">
        <f t="shared" si="169"/>
        <v/>
      </c>
      <c r="Q52" s="75" t="str">
        <f t="shared" si="155"/>
        <v/>
      </c>
      <c r="R52" s="75" t="str">
        <f t="shared" si="156"/>
        <v/>
      </c>
      <c r="S52" s="75" t="str">
        <f>IFERROR(INDEX(#REF!,MATCH($U52,$IQ$17:$IQ$72,0)),"")</f>
        <v/>
      </c>
      <c r="T52" s="75" t="str">
        <f t="shared" si="170"/>
        <v/>
      </c>
      <c r="U52" s="77">
        <v>36</v>
      </c>
      <c r="V52" s="88"/>
      <c r="X52" s="80" t="str">
        <f t="shared" si="171"/>
        <v/>
      </c>
      <c r="Y52" s="80" t="str">
        <f t="shared" si="172"/>
        <v/>
      </c>
      <c r="Z52" s="76" t="str">
        <f t="shared" si="173"/>
        <v/>
      </c>
      <c r="AA52" s="76" t="str">
        <f t="shared" si="174"/>
        <v/>
      </c>
      <c r="AB52" s="118" t="str">
        <f t="shared" si="175"/>
        <v/>
      </c>
      <c r="AC52" s="118" t="str">
        <f t="shared" si="176"/>
        <v/>
      </c>
      <c r="AD52" s="118" t="str">
        <f t="shared" si="177"/>
        <v/>
      </c>
      <c r="AE52" s="118" t="str">
        <f t="shared" si="178"/>
        <v/>
      </c>
      <c r="AF52" s="77">
        <v>36</v>
      </c>
      <c r="AG52" s="78"/>
      <c r="AH52" s="78"/>
      <c r="AI52" s="80" t="str">
        <f t="shared" si="179"/>
        <v/>
      </c>
      <c r="AJ52" s="80" t="str">
        <f t="shared" si="180"/>
        <v/>
      </c>
      <c r="AK52" s="80" t="str">
        <f t="shared" si="181"/>
        <v/>
      </c>
      <c r="AL52" s="80" t="str">
        <f t="shared" si="182"/>
        <v/>
      </c>
      <c r="AM52" s="80" t="str">
        <f t="shared" si="183"/>
        <v/>
      </c>
      <c r="AN52" s="80" t="str">
        <f t="shared" si="184"/>
        <v/>
      </c>
      <c r="AO52" s="80" t="str">
        <f t="shared" si="185"/>
        <v/>
      </c>
      <c r="AP52" s="80" t="str">
        <f t="shared" si="186"/>
        <v/>
      </c>
      <c r="AQ52" s="77">
        <v>36</v>
      </c>
      <c r="AR52" s="88"/>
      <c r="AT52" s="146" t="str">
        <f t="shared" si="132"/>
        <v/>
      </c>
      <c r="AU52" s="146" t="str">
        <f t="shared" si="133"/>
        <v/>
      </c>
      <c r="AV52" s="146" t="str">
        <f t="shared" si="134"/>
        <v/>
      </c>
      <c r="AW52" s="147" t="str">
        <f t="shared" si="135"/>
        <v/>
      </c>
      <c r="AX52" s="147" t="str">
        <f t="shared" si="136"/>
        <v/>
      </c>
      <c r="AY52" s="147" t="str">
        <f t="shared" si="137"/>
        <v/>
      </c>
      <c r="AZ52" s="147" t="str">
        <f t="shared" si="138"/>
        <v/>
      </c>
      <c r="BA52" s="147" t="str">
        <f t="shared" si="139"/>
        <v/>
      </c>
      <c r="BB52" s="149">
        <v>36</v>
      </c>
      <c r="BC52" s="78"/>
      <c r="BD52" s="78"/>
      <c r="BE52" s="80" t="str">
        <f t="shared" si="294"/>
        <v/>
      </c>
      <c r="BF52" s="80" t="str">
        <f t="shared" si="187"/>
        <v/>
      </c>
      <c r="BG52" s="80" t="str">
        <f t="shared" si="188"/>
        <v/>
      </c>
      <c r="BH52" s="80" t="str">
        <f t="shared" si="189"/>
        <v/>
      </c>
      <c r="BI52" s="80" t="str">
        <f t="shared" si="190"/>
        <v/>
      </c>
      <c r="BJ52" s="80" t="str">
        <f t="shared" si="191"/>
        <v/>
      </c>
      <c r="BK52" s="80" t="str">
        <f t="shared" si="192"/>
        <v/>
      </c>
      <c r="BL52" s="80" t="str">
        <f t="shared" si="193"/>
        <v/>
      </c>
      <c r="BM52" s="77">
        <v>36</v>
      </c>
      <c r="BN52" s="88"/>
      <c r="BP52" s="80" t="str">
        <f t="shared" si="194"/>
        <v/>
      </c>
      <c r="BQ52" s="80" t="str">
        <f t="shared" si="195"/>
        <v/>
      </c>
      <c r="BR52" s="76" t="str">
        <f t="shared" si="196"/>
        <v/>
      </c>
      <c r="BS52" s="76" t="str">
        <f t="shared" si="197"/>
        <v/>
      </c>
      <c r="BT52" s="118" t="str">
        <f t="shared" si="198"/>
        <v/>
      </c>
      <c r="BU52" s="118" t="str">
        <f t="shared" si="199"/>
        <v/>
      </c>
      <c r="BV52" s="118" t="str">
        <f t="shared" si="200"/>
        <v/>
      </c>
      <c r="BW52" s="118" t="str">
        <f t="shared" si="201"/>
        <v/>
      </c>
      <c r="BX52" s="77">
        <v>36</v>
      </c>
      <c r="BY52" s="78"/>
      <c r="BZ52" s="78"/>
      <c r="CA52" s="80" t="str">
        <f t="shared" si="202"/>
        <v/>
      </c>
      <c r="CB52" s="80" t="str">
        <f t="shared" si="157"/>
        <v/>
      </c>
      <c r="CC52" s="80" t="str">
        <f t="shared" si="157"/>
        <v/>
      </c>
      <c r="CD52" s="76" t="str">
        <f t="shared" si="203"/>
        <v/>
      </c>
      <c r="CE52" s="118" t="str">
        <f t="shared" si="204"/>
        <v/>
      </c>
      <c r="CF52" s="118" t="str">
        <f t="shared" si="205"/>
        <v/>
      </c>
      <c r="CG52" s="118" t="str">
        <f t="shared" si="206"/>
        <v/>
      </c>
      <c r="CH52" s="117" t="str">
        <f t="shared" si="143"/>
        <v/>
      </c>
      <c r="CI52" s="77">
        <v>36</v>
      </c>
      <c r="CJ52" s="88"/>
      <c r="CL52" s="80" t="str">
        <f t="shared" si="207"/>
        <v/>
      </c>
      <c r="CM52" s="80" t="str">
        <f t="shared" si="208"/>
        <v/>
      </c>
      <c r="CN52" s="76" t="str">
        <f t="shared" si="209"/>
        <v/>
      </c>
      <c r="CO52" s="76" t="str">
        <f t="shared" si="210"/>
        <v/>
      </c>
      <c r="CP52" s="118" t="str">
        <f t="shared" si="211"/>
        <v/>
      </c>
      <c r="CQ52" s="118" t="str">
        <f t="shared" si="212"/>
        <v/>
      </c>
      <c r="CR52" s="118" t="str">
        <f t="shared" si="213"/>
        <v/>
      </c>
      <c r="CS52" s="118" t="str">
        <f t="shared" si="214"/>
        <v/>
      </c>
      <c r="CT52" s="77">
        <v>36</v>
      </c>
      <c r="CU52" s="78"/>
      <c r="CV52" s="78"/>
      <c r="CW52" s="80" t="str">
        <f t="shared" si="215"/>
        <v/>
      </c>
      <c r="CX52" s="80" t="str">
        <f t="shared" si="216"/>
        <v/>
      </c>
      <c r="CY52" s="76" t="str">
        <f t="shared" si="217"/>
        <v/>
      </c>
      <c r="CZ52" s="76" t="str">
        <f t="shared" si="218"/>
        <v/>
      </c>
      <c r="DA52" s="118" t="str">
        <f t="shared" si="219"/>
        <v/>
      </c>
      <c r="DB52" s="118" t="str">
        <f t="shared" si="220"/>
        <v/>
      </c>
      <c r="DC52" s="118" t="str">
        <f t="shared" si="221"/>
        <v/>
      </c>
      <c r="DD52" s="118" t="str">
        <f t="shared" si="222"/>
        <v/>
      </c>
      <c r="DE52" s="77">
        <v>36</v>
      </c>
      <c r="DF52" s="88"/>
      <c r="DH52" s="115" t="str">
        <f t="shared" si="145"/>
        <v/>
      </c>
      <c r="DI52" s="115" t="str">
        <f t="shared" si="146"/>
        <v/>
      </c>
      <c r="DJ52" s="121" t="str">
        <f t="shared" si="147"/>
        <v/>
      </c>
      <c r="DK52" s="121" t="str">
        <f t="shared" si="148"/>
        <v/>
      </c>
      <c r="DL52" s="117" t="str">
        <f t="shared" si="149"/>
        <v/>
      </c>
      <c r="DM52" s="117" t="str">
        <f t="shared" si="150"/>
        <v/>
      </c>
      <c r="DN52" s="117" t="str">
        <f t="shared" si="151"/>
        <v/>
      </c>
      <c r="DO52" s="117" t="str">
        <f t="shared" si="152"/>
        <v/>
      </c>
      <c r="DP52" s="77">
        <v>36</v>
      </c>
      <c r="DQ52" s="78"/>
      <c r="DR52" s="78"/>
      <c r="DS52" s="115" t="str">
        <f t="shared" si="223"/>
        <v/>
      </c>
      <c r="DT52" s="115" t="str">
        <f t="shared" si="224"/>
        <v/>
      </c>
      <c r="DU52" s="115" t="str">
        <f t="shared" si="225"/>
        <v/>
      </c>
      <c r="DV52" s="115" t="str">
        <f t="shared" si="226"/>
        <v/>
      </c>
      <c r="DW52" s="117" t="str">
        <f t="shared" si="227"/>
        <v/>
      </c>
      <c r="DX52" s="117" t="str">
        <f t="shared" si="158"/>
        <v/>
      </c>
      <c r="DY52" s="117" t="str">
        <f t="shared" si="158"/>
        <v/>
      </c>
      <c r="DZ52" s="117" t="str">
        <f t="shared" si="228"/>
        <v/>
      </c>
      <c r="EA52" s="77">
        <v>36</v>
      </c>
      <c r="EB52" s="88"/>
      <c r="EC52" s="81"/>
      <c r="ED52" s="80" t="str">
        <f t="shared" si="229"/>
        <v/>
      </c>
      <c r="EE52" s="80" t="str">
        <f t="shared" si="230"/>
        <v/>
      </c>
      <c r="EF52" s="80" t="str">
        <f t="shared" si="231"/>
        <v/>
      </c>
      <c r="EG52" s="82" t="str">
        <f t="shared" si="232"/>
        <v/>
      </c>
      <c r="EH52" s="118" t="str">
        <f t="shared" si="233"/>
        <v/>
      </c>
      <c r="EI52" s="118" t="str">
        <f t="shared" si="234"/>
        <v/>
      </c>
      <c r="EJ52" s="118" t="str">
        <f t="shared" si="235"/>
        <v/>
      </c>
      <c r="EK52" s="118" t="str">
        <f t="shared" si="236"/>
        <v/>
      </c>
      <c r="EL52" s="82">
        <v>36</v>
      </c>
      <c r="EM52" s="78"/>
      <c r="EN52" s="78"/>
      <c r="EO52" s="80" t="str">
        <f t="shared" si="237"/>
        <v/>
      </c>
      <c r="EP52" s="80" t="str">
        <f t="shared" si="238"/>
        <v/>
      </c>
      <c r="EQ52" s="80" t="str">
        <f t="shared" si="239"/>
        <v/>
      </c>
      <c r="ER52" s="80" t="str">
        <f t="shared" si="240"/>
        <v/>
      </c>
      <c r="ES52" s="80" t="str">
        <f t="shared" si="241"/>
        <v/>
      </c>
      <c r="ET52" s="80" t="str">
        <f t="shared" si="242"/>
        <v/>
      </c>
      <c r="EU52" s="80" t="str">
        <f t="shared" si="243"/>
        <v/>
      </c>
      <c r="EV52" s="80" t="str">
        <f t="shared" si="244"/>
        <v/>
      </c>
      <c r="EW52" s="77">
        <v>36</v>
      </c>
      <c r="EX52" s="89"/>
      <c r="EY52" s="81"/>
      <c r="EZ52" s="80" t="str">
        <f t="shared" si="245"/>
        <v/>
      </c>
      <c r="FA52" s="80" t="str">
        <f t="shared" si="246"/>
        <v/>
      </c>
      <c r="FB52" s="76" t="str">
        <f t="shared" si="247"/>
        <v/>
      </c>
      <c r="FC52" s="76" t="str">
        <f t="shared" si="248"/>
        <v/>
      </c>
      <c r="FD52" s="118" t="str">
        <f t="shared" si="249"/>
        <v/>
      </c>
      <c r="FE52" s="118" t="str">
        <f t="shared" si="250"/>
        <v/>
      </c>
      <c r="FF52" s="118" t="str">
        <f t="shared" si="251"/>
        <v/>
      </c>
      <c r="FG52" s="118" t="str">
        <f t="shared" si="252"/>
        <v/>
      </c>
      <c r="FH52" s="82">
        <v>36</v>
      </c>
      <c r="FI52" s="78"/>
      <c r="FJ52" s="78"/>
      <c r="FK52" s="80" t="str">
        <f t="shared" si="253"/>
        <v/>
      </c>
      <c r="FL52" s="80" t="str">
        <f t="shared" si="254"/>
        <v/>
      </c>
      <c r="FM52" s="76" t="str">
        <f t="shared" si="255"/>
        <v/>
      </c>
      <c r="FN52" s="76" t="str">
        <f t="shared" si="256"/>
        <v/>
      </c>
      <c r="FO52" s="118" t="str">
        <f t="shared" si="257"/>
        <v/>
      </c>
      <c r="FP52" s="118" t="str">
        <f t="shared" si="258"/>
        <v/>
      </c>
      <c r="FQ52" s="118" t="str">
        <f t="shared" si="259"/>
        <v/>
      </c>
      <c r="FR52" s="118" t="str">
        <f t="shared" si="260"/>
        <v/>
      </c>
      <c r="FS52" s="77">
        <v>36</v>
      </c>
      <c r="FT52" s="89"/>
      <c r="FU52" s="81"/>
      <c r="FV52" s="80" t="str">
        <f t="shared" si="261"/>
        <v/>
      </c>
      <c r="FW52" s="80" t="str">
        <f t="shared" si="262"/>
        <v/>
      </c>
      <c r="FX52" s="80" t="str">
        <f t="shared" si="263"/>
        <v/>
      </c>
      <c r="FY52" s="80" t="str">
        <f t="shared" si="264"/>
        <v/>
      </c>
      <c r="FZ52" s="80" t="str">
        <f t="shared" si="265"/>
        <v/>
      </c>
      <c r="GA52" s="80" t="str">
        <f t="shared" si="266"/>
        <v/>
      </c>
      <c r="GB52" s="80" t="str">
        <f t="shared" si="267"/>
        <v/>
      </c>
      <c r="GC52" s="80" t="str">
        <f t="shared" si="268"/>
        <v/>
      </c>
      <c r="GD52" s="82">
        <v>36</v>
      </c>
      <c r="GE52" s="78"/>
      <c r="GF52" s="78"/>
      <c r="GG52" s="80" t="str">
        <f t="shared" si="269"/>
        <v/>
      </c>
      <c r="GH52" s="80" t="str">
        <f t="shared" si="270"/>
        <v/>
      </c>
      <c r="GI52" s="80" t="str">
        <f t="shared" si="271"/>
        <v/>
      </c>
      <c r="GJ52" s="80" t="str">
        <f t="shared" si="272"/>
        <v/>
      </c>
      <c r="GK52" s="80" t="str">
        <f t="shared" si="273"/>
        <v/>
      </c>
      <c r="GL52" s="80" t="str">
        <f t="shared" si="274"/>
        <v/>
      </c>
      <c r="GM52" s="80" t="str">
        <f t="shared" si="275"/>
        <v/>
      </c>
      <c r="GN52" s="80" t="str">
        <f t="shared" si="276"/>
        <v/>
      </c>
      <c r="GO52" s="77">
        <v>36</v>
      </c>
      <c r="GP52" s="89"/>
      <c r="GQ52" s="81"/>
      <c r="GR52" s="80" t="str">
        <f t="shared" si="277"/>
        <v/>
      </c>
      <c r="GS52" s="80" t="str">
        <f t="shared" si="278"/>
        <v/>
      </c>
      <c r="GT52" s="80" t="str">
        <f t="shared" si="279"/>
        <v/>
      </c>
      <c r="GU52" s="80" t="str">
        <f t="shared" si="280"/>
        <v/>
      </c>
      <c r="GV52" s="80" t="str">
        <f t="shared" si="281"/>
        <v/>
      </c>
      <c r="GW52" s="80" t="str">
        <f t="shared" si="282"/>
        <v/>
      </c>
      <c r="GX52" s="80" t="str">
        <f t="shared" si="283"/>
        <v/>
      </c>
      <c r="GY52" s="80" t="str">
        <f t="shared" si="284"/>
        <v/>
      </c>
      <c r="GZ52" s="82">
        <v>36</v>
      </c>
      <c r="HA52" s="78"/>
      <c r="HB52" s="78"/>
      <c r="HC52" s="80" t="str">
        <f t="shared" si="285"/>
        <v/>
      </c>
      <c r="HD52" s="80" t="str">
        <f t="shared" si="286"/>
        <v/>
      </c>
      <c r="HE52" s="80" t="str">
        <f t="shared" si="287"/>
        <v/>
      </c>
      <c r="HF52" s="80" t="str">
        <f t="shared" si="288"/>
        <v/>
      </c>
      <c r="HG52" s="80" t="str">
        <f t="shared" si="289"/>
        <v/>
      </c>
      <c r="HH52" s="80" t="str">
        <f t="shared" si="290"/>
        <v/>
      </c>
      <c r="HI52" s="80" t="str">
        <f t="shared" si="291"/>
        <v/>
      </c>
      <c r="HJ52" s="80" t="str">
        <f t="shared" si="292"/>
        <v/>
      </c>
      <c r="HK52" s="77">
        <v>36</v>
      </c>
      <c r="HL52" s="89"/>
      <c r="HM52" s="89"/>
      <c r="HN52" s="89"/>
      <c r="HO52" s="89"/>
      <c r="HP52" s="89"/>
      <c r="HQ52" s="89"/>
      <c r="HR52" s="89"/>
      <c r="HS52" s="89"/>
      <c r="HT52" s="89"/>
      <c r="HU52" s="89"/>
      <c r="HV52" s="89"/>
      <c r="HW52" s="96"/>
      <c r="HX52" s="97"/>
      <c r="HY52" s="91" t="str">
        <f>IFERROR(IF(AND(#REF!="FEM",#REF!=1,#REF!="infantis"),#REF!,""),"")</f>
        <v/>
      </c>
      <c r="HZ52" s="75" t="e">
        <f>IF($HY52=#REF!,#REF!,"")</f>
        <v>#REF!</v>
      </c>
      <c r="IA52" s="75" t="e">
        <f>IF($HY52=#REF!,#REF!,"")</f>
        <v>#REF!</v>
      </c>
      <c r="IB52" s="75" t="e">
        <f>IF($IA52=#REF!,#REF!,"")</f>
        <v>#REF!</v>
      </c>
      <c r="IC52" s="91" t="str">
        <f>IFERROR(IF(AND($IA52="fem",#REF!=1,#REF!="infantis"),#REF!,""),"")</f>
        <v/>
      </c>
      <c r="ID52" s="91" t="str">
        <f>IFERROR(IF(AND($IA52="fem",#REF!=1,#REF!="infantis"),#REF!,""),"")</f>
        <v/>
      </c>
      <c r="IE52" s="91" t="str">
        <f>IFERROR(IF(AND($IA52="fem",#REF!=1,#REF!="infantis"),#REF!,""),"")</f>
        <v/>
      </c>
      <c r="IF52" s="75" t="e">
        <f>IF($IB52=#REF!,#REF!,"")</f>
        <v>#REF!</v>
      </c>
      <c r="IG52" s="55" t="str">
        <f>IFERROR(RANK(IF52,IF:IF,0)+ COUNTIF($IF$15:IF51,IF52),"")</f>
        <v/>
      </c>
      <c r="II52" s="91" t="str">
        <f>IFERROR(IF(AND(#REF!="mas",#REF!=1,#REF!="infantis"),#REF!,""),"")</f>
        <v/>
      </c>
      <c r="IJ52" s="75" t="e">
        <f>IF($II52=#REF!,#REF!,"")</f>
        <v>#REF!</v>
      </c>
      <c r="IK52" s="75" t="e">
        <f>IF($II52=#REF!,#REF!,"")</f>
        <v>#REF!</v>
      </c>
      <c r="IL52" s="91" t="str">
        <f>IFERROR(IF(AND($IK52="mas",#REF!=1),#REF!,""),"")</f>
        <v/>
      </c>
      <c r="IM52" s="91" t="str">
        <f>IFERROR(IF(AND($IK52="mas",#REF!=1,#REF!="infantis"),#REF!,""),"")</f>
        <v/>
      </c>
      <c r="IN52" s="91" t="str">
        <f>IFERROR(IF(AND($IK52="mas",#REF!=1,#REF!="infantis"),#REF!,""),"")</f>
        <v/>
      </c>
      <c r="IO52" s="91" t="str">
        <f>IFERROR(IF(AND($IK52="mas",#REF!=1,#REF!="infantis"),#REF!,""),"")</f>
        <v/>
      </c>
      <c r="IP52" s="91" t="str">
        <f>IFERROR(IF(AND($IK52="mas",#REF!=1),#REF!,""),"")</f>
        <v/>
      </c>
      <c r="IQ52" s="55" t="str">
        <f>IFERROR(RANK(IP52,IP:IP,0)+ COUNTIF($IQ$11:IQ47,IP52),"")</f>
        <v/>
      </c>
      <c r="IS52" s="91" t="str">
        <f>IFERROR(IF(AND(#REF!="FEM",#REF!=2,#REF!="infantis"),#REF!,""),"")</f>
        <v/>
      </c>
      <c r="IT52" s="75" t="e">
        <f>IF(IS52=#REF!,#REF!,"")</f>
        <v>#REF!</v>
      </c>
      <c r="IU52" s="75" t="e">
        <f>IF(IS52=#REF!,#REF!,"")</f>
        <v>#REF!</v>
      </c>
      <c r="IV52" s="91" t="str">
        <f>IFERROR(IF(AND(IU52="fem",#REF!=2),#REF!,""),"")</f>
        <v/>
      </c>
      <c r="IW52" s="91" t="str">
        <f>IFERROR(IF(AND(IU52="fem",#REF!=2),#REF!,""),"")</f>
        <v/>
      </c>
      <c r="IX52" s="91" t="str">
        <f>IFERROR(IF(AND(IU52="fem",#REF!=2),#REF!,""),"")</f>
        <v/>
      </c>
      <c r="IY52" s="91" t="str">
        <f>IFERROR(IF(AND(IU52="fem",#REF!=2),#REF!,""),"")</f>
        <v/>
      </c>
      <c r="IZ52" s="91" t="str">
        <f>IFERROR(IF(AND(IU52="fem",#REF!=2),#REF!,""),"")</f>
        <v/>
      </c>
      <c r="JA52" s="77" t="str">
        <f>IFERROR(RANK(IZ52,IZ:IZ,0)+ COUNTIF($IZ$15:$IZ51,IZ52),"")</f>
        <v/>
      </c>
      <c r="JC52" s="91" t="str">
        <f>IFERROR(IF(AND(#REF!="mas",#REF!=2,#REF!="infantis"),#REF!,""),"")</f>
        <v/>
      </c>
      <c r="JD52" s="75" t="e">
        <f>IF(JC52=#REF!,#REF!,"")</f>
        <v>#REF!</v>
      </c>
      <c r="JE52" s="75" t="e">
        <f>IF(JC52=#REF!,#REF!,"")</f>
        <v>#REF!</v>
      </c>
      <c r="JF52" s="91" t="str">
        <f>IFERROR(IF(AND(JE52="mas",#REF!=2),#REF!,""),"")</f>
        <v/>
      </c>
      <c r="JG52" s="91" t="str">
        <f>IFERROR(IF(AND(JE52="mas",#REF!=2),#REF!,""),"")</f>
        <v/>
      </c>
      <c r="JH52" s="91" t="str">
        <f>IFERROR(IF(AND(JE52="mas",#REF!=2),#REF!,""),"")</f>
        <v/>
      </c>
      <c r="JI52" s="91" t="str">
        <f>IFERROR(IF(AND(JE52="mas",#REF!=2),#REF!,""),"")</f>
        <v/>
      </c>
      <c r="JJ52" s="91" t="str">
        <f>IFERROR(IF(AND(JE52="mas",#REF!=2),#REF!,""),"")</f>
        <v/>
      </c>
      <c r="JK52" s="77" t="str">
        <f>IFERROR(RANK(JJ52,JJ:JJ,0)+ COUNTIF($JJ$15:$JJ51,JJ52),"")</f>
        <v/>
      </c>
      <c r="JM52" s="53" t="str">
        <f>IFERROR(IF(AND(#REF!="fem",#REF!=3,#REF!="infantis"),#REF!,""),"")</f>
        <v/>
      </c>
      <c r="JN52" s="75" t="e">
        <f>IF($JM52=#REF!,#REF!,"")</f>
        <v>#REF!</v>
      </c>
      <c r="JO52" s="75" t="e">
        <f>IF($JM52=#REF!,#REF!,"")</f>
        <v>#REF!</v>
      </c>
      <c r="JP52" s="75" t="e">
        <f>IF($JO52=#REF!,#REF!,"")</f>
        <v>#REF!</v>
      </c>
      <c r="JQ52" s="75" t="e">
        <f>IF($JP52=#REF!,#REF!,"")</f>
        <v>#REF!</v>
      </c>
      <c r="JR52" s="75" t="e">
        <f>IF($JP52=#REF!,#REF!,"")</f>
        <v>#REF!</v>
      </c>
      <c r="JS52" s="75" t="e">
        <f>IF($JP52=#REF!,#REF!,"")</f>
        <v>#REF!</v>
      </c>
      <c r="JT52" s="75" t="e">
        <f>IF($JP52=#REF!,#REF!,"")</f>
        <v>#REF!</v>
      </c>
      <c r="JU52" s="55" t="str">
        <f>IFERROR(RANK(JT52,JT:JT,0)+ COUNTIF($JT$15:JT51,JT52),"")</f>
        <v/>
      </c>
      <c r="JW52" s="53" t="str">
        <f>IFERROR(IF(AND(#REF!="mas",#REF!=3,#REF!="infantis"),#REF!,""),"")</f>
        <v/>
      </c>
      <c r="JX52" s="54" t="e">
        <f>IF($JW52=#REF!,#REF!,"")</f>
        <v>#REF!</v>
      </c>
      <c r="JY52" s="54" t="e">
        <f>IF($JW52=#REF!,#REF!,"")</f>
        <v>#REF!</v>
      </c>
      <c r="JZ52" s="54" t="e">
        <f>IF($JY52=#REF!,#REF!,"")</f>
        <v>#REF!</v>
      </c>
      <c r="KA52" s="54" t="e">
        <f>IF($JZ52=#REF!,#REF!,"")</f>
        <v>#REF!</v>
      </c>
      <c r="KB52" s="54" t="e">
        <f>IF($JZ52=#REF!,#REF!,"")</f>
        <v>#REF!</v>
      </c>
      <c r="KC52" s="54" t="e">
        <f>IF($JZ52=#REF!,#REF!,"")</f>
        <v>#REF!</v>
      </c>
      <c r="KD52" s="54" t="e">
        <f>IF($JZ52=#REF!,#REF!,"")</f>
        <v>#REF!</v>
      </c>
      <c r="KE52" s="55" t="str">
        <f>IFERROR(RANK(KD52,KD:KD,0)+ COUNTIF($KD$15:KD51,KD52),"")</f>
        <v/>
      </c>
      <c r="KG52" s="91" t="str">
        <f>IFERROR(IF(AND(#REF!="fem",#REF!=1,#REF!="iniciados"),#REF!,""),"")</f>
        <v/>
      </c>
      <c r="KH52" s="75" t="e">
        <f>IF(KG52=#REF!,#REF!,"")</f>
        <v>#REF!</v>
      </c>
      <c r="KI52" s="75" t="e">
        <f>IF(KG52=#REF!,#REF!,"")</f>
        <v>#REF!</v>
      </c>
      <c r="KJ52" s="91" t="str">
        <f>IFERROR(IF(AND(KI52="fem",#REF!=1),#REF!,""),"")</f>
        <v/>
      </c>
      <c r="KK52" s="91" t="str">
        <f>IFERROR(IF(AND(KI52="fem",#REF!=1),#REF!,""),"")</f>
        <v/>
      </c>
      <c r="KL52" s="91" t="str">
        <f>IFERROR(IF(AND(KI52="fem",#REF!=1),#REF!,""),"")</f>
        <v/>
      </c>
      <c r="KM52" s="91" t="str">
        <f>IFERROR(IF(AND(KI52="fem",#REF!=1),#REF!,""),"")</f>
        <v/>
      </c>
      <c r="KN52" s="91" t="str">
        <f>IFERROR(IF(AND(KI52="fem",#REF!=1),#REF!,""),"")</f>
        <v/>
      </c>
      <c r="KO52" s="77" t="str">
        <f>IFERROR(RANK(KN52,KN:KN,0)+ COUNTIF($KN$15:KN51,KN52),"")</f>
        <v/>
      </c>
      <c r="KQ52" s="91" t="str">
        <f>IFERROR(IF(AND(#REF!="mas",#REF!=1,#REF!="iniciados"),#REF!,""),"")</f>
        <v/>
      </c>
      <c r="KR52" s="75" t="e">
        <f>IF(KQ52=#REF!,#REF!,"")</f>
        <v>#REF!</v>
      </c>
      <c r="KS52" s="75" t="e">
        <f>IF(KQ52=#REF!,#REF!,"")</f>
        <v>#REF!</v>
      </c>
      <c r="KT52" s="91" t="str">
        <f>IFERROR(IF(AND(KS52="mas",#REF!=1),#REF!,""),"")</f>
        <v/>
      </c>
      <c r="KU52" s="91" t="str">
        <f>IFERROR(IF(AND(KS52="mas",#REF!=1),#REF!,""),"")</f>
        <v/>
      </c>
      <c r="KV52" s="91" t="str">
        <f>IFERROR(IF(AND(KS52="mas",#REF!=1),#REF!,""),"")</f>
        <v/>
      </c>
      <c r="KW52" s="91" t="str">
        <f>IFERROR(IF(AND(KS52="mas",#REF!=1),#REF!,""),"")</f>
        <v/>
      </c>
      <c r="KX52" s="91" t="str">
        <f>IFERROR(IF(AND(KS52="mas",#REF!=1),#REF!,""),"")</f>
        <v/>
      </c>
      <c r="KY52" s="77" t="str">
        <f>IFERROR(RANK(KX52,KX:KX,0)+ COUNTIF($KX$15:KX51,KX52),"")</f>
        <v/>
      </c>
      <c r="LA52" s="91" t="str">
        <f>IFERROR(IF(AND(#REF!="fem",#REF!=2,#REF!="iniciados"),#REF!,""),"")</f>
        <v/>
      </c>
      <c r="LB52" s="75" t="e">
        <f>IF(LA52=#REF!,#REF!,"")</f>
        <v>#REF!</v>
      </c>
      <c r="LC52" s="75" t="e">
        <f>IF(LA52=#REF!,#REF!,"")</f>
        <v>#REF!</v>
      </c>
      <c r="LD52" s="91" t="str">
        <f>IFERROR(IF(AND(LC52="fem",#REF!=2),#REF!,""),"")</f>
        <v/>
      </c>
      <c r="LE52" s="91" t="str">
        <f>IFERROR(IF(AND(LC52="fem",#REF!=2),#REF!,""),"")</f>
        <v/>
      </c>
      <c r="LF52" s="91" t="str">
        <f>IFERROR(IF(AND(LC52="fem",#REF!=2),#REF!,""),"")</f>
        <v/>
      </c>
      <c r="LG52" s="91" t="str">
        <f>IFERROR(IF(AND(LC52="fem",#REF!=2),#REF!,""),"")</f>
        <v/>
      </c>
      <c r="LH52" s="91" t="str">
        <f>IFERROR(IF(AND(LC52="fem",#REF!=2),#REF!,""),"")</f>
        <v/>
      </c>
      <c r="LI52" s="77" t="str">
        <f>IFERROR(RANK(LH52,LH:LH,0)+ COUNTIF($KX$15:LH51,LH52),"")</f>
        <v/>
      </c>
      <c r="LK52" s="91" t="str">
        <f>IFERROR(IF(AND(#REF!="mas",#REF!=2,#REF!="iniciados"),#REF!,""),"")</f>
        <v/>
      </c>
      <c r="LL52" s="75" t="e">
        <f>IF(LK52=#REF!,#REF!,"")</f>
        <v>#REF!</v>
      </c>
      <c r="LM52" s="75" t="e">
        <f>IF(LK52=#REF!,#REF!,"")</f>
        <v>#REF!</v>
      </c>
      <c r="LN52" s="91" t="str">
        <f>IFERROR(IF(AND(LM52="mas",#REF!=2),#REF!,""),"")</f>
        <v/>
      </c>
      <c r="LO52" s="91" t="str">
        <f>IFERROR(IF(AND(LM52="mas",#REF!=2),#REF!,""),"")</f>
        <v/>
      </c>
      <c r="LP52" s="91" t="str">
        <f>IFERROR(IF(AND(LM52="mas",#REF!=2),#REF!,""),"")</f>
        <v/>
      </c>
      <c r="LQ52" s="91" t="str">
        <f>IFERROR(IF(AND(LM52="mas",#REF!=2),#REF!,""),"")</f>
        <v/>
      </c>
      <c r="LR52" s="91" t="str">
        <f>IFERROR(IF(AND(LM52="mas",#REF!=2),#REF!,""),"")</f>
        <v/>
      </c>
      <c r="LS52" s="77" t="str">
        <f>IFERROR(RANK(LR52,LR:LR,0)+ COUNTIF($LR$15:LR50,LR52),"")</f>
        <v/>
      </c>
      <c r="LU52" s="53" t="str">
        <f>IFERROR(IF(AND(#REF!="fem",#REF!=3,#REF!="iniciados"),#REF!,""),"")</f>
        <v/>
      </c>
      <c r="LV52" s="75" t="e">
        <f>IF(LU52=#REF!,#REF!,"")</f>
        <v>#REF!</v>
      </c>
      <c r="LW52" s="75" t="e">
        <f>IF(LU52=#REF!,#REF!,"")</f>
        <v>#REF!</v>
      </c>
      <c r="LX52" s="53" t="str">
        <f>IFERROR(IF(AND(LW52="fem",#REF!=3),#REF!,""),"")</f>
        <v/>
      </c>
      <c r="LY52" s="91" t="str">
        <f>IFERROR(IF(AND(LW52="fem",#REF!=3),#REF!,""),"")</f>
        <v/>
      </c>
      <c r="LZ52" s="91" t="str">
        <f>IFERROR(IF(AND(LW52="fem",#REF!=3),#REF!,""),"")</f>
        <v/>
      </c>
      <c r="MA52" s="91" t="str">
        <f>IFERROR(IF(AND(LW52="fem",#REF!=3),#REF!,""),"")</f>
        <v/>
      </c>
      <c r="MB52" s="91" t="str">
        <f>IFERROR(IF(AND(LW52="fem",#REF!=3),#REF!,""),"")</f>
        <v/>
      </c>
      <c r="MC52" s="55" t="str">
        <f>IFERROR(RANK(MB52,MB:MB,0)+ COUNTIF($MB$15:MB51,MB52),"")</f>
        <v/>
      </c>
      <c r="ME52" s="91" t="str">
        <f>IFERROR(IF(AND(#REF!="mas",#REF!=3,#REF!="iniciados"),#REF!,""),"")</f>
        <v/>
      </c>
      <c r="MF52" s="75" t="e">
        <f>IF(ME52=#REF!,#REF!,"")</f>
        <v>#REF!</v>
      </c>
      <c r="MG52" s="75" t="e">
        <f>IF(ME52=#REF!,#REF!,"")</f>
        <v>#REF!</v>
      </c>
      <c r="MH52" s="91" t="str">
        <f>IFERROR(IF(AND(MG52="mas",#REF!=3),#REF!,""),"")</f>
        <v/>
      </c>
      <c r="MI52" s="91" t="str">
        <f>IFERROR(IF(AND(MG52="mas",#REF!=3),#REF!,""),"")</f>
        <v/>
      </c>
      <c r="MJ52" s="91" t="str">
        <f>IFERROR(IF(AND(MG52="mas",#REF!=3),#REF!,""),"")</f>
        <v/>
      </c>
      <c r="MK52" s="91" t="str">
        <f>IFERROR(IF(AND(MG52="mas",#REF!=3),#REF!,""),"")</f>
        <v/>
      </c>
      <c r="ML52" s="91" t="str">
        <f>IFERROR(IF(AND(MG52="mas",#REF!=3),#REF!,""),"")</f>
        <v/>
      </c>
      <c r="MM52" s="55" t="str">
        <f>IFERROR(RANK(ML52,ML:ML,0)+ COUNTIF($ML$15:ML51,ML52),"")</f>
        <v/>
      </c>
      <c r="MO52" s="91" t="str">
        <f>IFERROR(IF(AND(#REF!="fem",#REF!=3,#REF!="juvenis"),#REF!,""),"")</f>
        <v/>
      </c>
      <c r="MP52" s="75" t="e">
        <f>IF(MO52=#REF!,#REF!,"")</f>
        <v>#REF!</v>
      </c>
      <c r="MQ52" s="75" t="e">
        <f>IF(MO52=#REF!,#REF!,"")</f>
        <v>#REF!</v>
      </c>
      <c r="MR52" s="91" t="str">
        <f>IFERROR(IF(AND(MQ52="fem",#REF!=3),#REF!,""),"")</f>
        <v/>
      </c>
      <c r="MS52" s="91" t="str">
        <f>IFERROR(IF(AND(MQ52="fem",#REF!=3),#REF!,""),"")</f>
        <v/>
      </c>
      <c r="MT52" s="91" t="str">
        <f>IFERROR(IF(AND(MQ52="fem",#REF!=3),#REF!,""),"")</f>
        <v/>
      </c>
      <c r="MU52" s="91" t="str">
        <f>IFERROR(IF(AND(MQ52="fem",#REF!=3),#REF!,""),"")</f>
        <v/>
      </c>
      <c r="MV52" s="91" t="str">
        <f>IFERROR(IF(AND(MQ52="fem",#REF!=3),#REF!,""),"")</f>
        <v/>
      </c>
      <c r="MW52" s="55" t="str">
        <f>IFERROR(RANK(MV52,MV:MV,0)+ COUNTIF($MV$15:MV51,MV52),"")</f>
        <v/>
      </c>
      <c r="MY52" s="91" t="str">
        <f>IFERROR(IF(AND(#REF!="mas",#REF!=3,#REF!="juvenis"),#REF!,""),"")</f>
        <v/>
      </c>
      <c r="MZ52" s="75" t="e">
        <f>IF(MY52=#REF!,#REF!,"")</f>
        <v>#REF!</v>
      </c>
      <c r="NA52" s="75" t="e">
        <f>IF(MY52=#REF!,#REF!,"")</f>
        <v>#REF!</v>
      </c>
      <c r="NB52" s="91" t="str">
        <f>IFERROR(IF(AND(NA52="mas",#REF!=3),#REF!,""),"")</f>
        <v/>
      </c>
      <c r="NC52" s="91" t="str">
        <f>IFERROR(IF(AND(NA52="mas",#REF!=3),#REF!,""),"")</f>
        <v/>
      </c>
      <c r="ND52" s="91" t="str">
        <f>IFERROR(IF(AND(NA52="mas",#REF!=3),#REF!,""),"")</f>
        <v/>
      </c>
      <c r="NE52" s="91" t="str">
        <f>IFERROR(IF(AND(NA52="mas",#REF!=3),#REF!,""),"")</f>
        <v/>
      </c>
      <c r="NF52" s="91" t="str">
        <f>IFERROR(IF(AND(NA52="mas",#REF!=3),#REF!,""),"")</f>
        <v/>
      </c>
      <c r="NG52" s="55" t="str">
        <f>IFERROR(RANK(NF52,NF:NF,0)+ COUNTIF($NF$15:NF51,NF52),"")</f>
        <v/>
      </c>
      <c r="NI52" s="91" t="str">
        <f>IFERROR(IF(AND(#REF!="fem",#REF!=2,#REF!="juvenis"),#REF!,""),"")</f>
        <v/>
      </c>
      <c r="NJ52" s="75" t="e">
        <f>IF(NI52=#REF!,#REF!,"")</f>
        <v>#REF!</v>
      </c>
      <c r="NK52" s="75" t="e">
        <f>IF(NI52=#REF!,#REF!,"")</f>
        <v>#REF!</v>
      </c>
      <c r="NL52" s="91" t="str">
        <f>IFERROR(IF(AND(NK52="fem",#REF!=2),#REF!,""),"")</f>
        <v/>
      </c>
      <c r="NM52" s="91" t="str">
        <f>IFERROR(IF(AND(NK52="fem",#REF!=2),#REF!,""),"")</f>
        <v/>
      </c>
      <c r="NN52" s="91" t="str">
        <f>IFERROR(IF(AND(NK52="fem",#REF!=2),#REF!,""),"")</f>
        <v/>
      </c>
      <c r="NO52" s="91" t="str">
        <f>IFERROR(IF(AND(NK52="fem",#REF!=2),#REF!,""),"")</f>
        <v/>
      </c>
      <c r="NP52" s="91" t="str">
        <f>IFERROR(IF(AND(NK52="fem",#REF!=2),#REF!,""),"")</f>
        <v/>
      </c>
      <c r="NQ52" s="77" t="str">
        <f>IFERROR(RANK(NP52,NP:NP,0)+ COUNTIF($NP$15:NP51,NP52),"")</f>
        <v/>
      </c>
      <c r="NS52" s="91" t="str">
        <f>IFERROR(IF(AND(#REF!="mas",#REF!=2,#REF!="juvenis"),#REF!,""),"")</f>
        <v/>
      </c>
      <c r="NT52" s="75" t="e">
        <f>IF(NS52=#REF!,#REF!,"")</f>
        <v>#REF!</v>
      </c>
      <c r="NU52" s="75" t="e">
        <f>IF(NS52=#REF!,#REF!,"")</f>
        <v>#REF!</v>
      </c>
      <c r="NV52" s="91" t="str">
        <f>IFERROR(IF(AND(NU52="mas",#REF!=2),#REF!,""),"")</f>
        <v/>
      </c>
      <c r="NW52" s="91" t="str">
        <f>IFERROR(IF(AND(NU52="mas",#REF!=2),#REF!,""),"")</f>
        <v/>
      </c>
      <c r="NX52" s="91" t="str">
        <f>IFERROR(IF(AND(NU52="mas",#REF!=2),#REF!,""),"")</f>
        <v/>
      </c>
      <c r="NY52" s="91" t="str">
        <f>IFERROR(IF(AND(NU52="mas",#REF!=2),#REF!,""),"")</f>
        <v/>
      </c>
      <c r="NZ52" s="91" t="str">
        <f>IFERROR(IF(AND(NU52="mas",#REF!=2),#REF!,""),"")</f>
        <v/>
      </c>
      <c r="OA52" s="55" t="str">
        <f>IFERROR(RANK(NZ52,NZ:NZ,0)+ COUNTIF($NZ$15:NZ51,NZ52),"")</f>
        <v/>
      </c>
      <c r="OC52" s="91" t="str">
        <f>IFERROR(IF(AND(#REF!="fem",#REF!=2,#REF!="juniores"),#REF!,""),"")</f>
        <v/>
      </c>
      <c r="OD52" s="75" t="e">
        <f>IF(OC52=#REF!,#REF!,"")</f>
        <v>#REF!</v>
      </c>
      <c r="OE52" s="75" t="e">
        <f>IF(OC52=#REF!,#REF!,"")</f>
        <v>#REF!</v>
      </c>
      <c r="OF52" s="91" t="str">
        <f>IFERROR(IF(AND(OE52="fem",#REF!=2),#REF!,""),"")</f>
        <v/>
      </c>
      <c r="OG52" s="91" t="str">
        <f>IFERROR(IF(AND(OE52="fem",#REF!=2),#REF!,""),"")</f>
        <v/>
      </c>
      <c r="OH52" s="91" t="str">
        <f>IFERROR(IF(AND(OE52="fem",#REF!=2),#REF!,""),"")</f>
        <v/>
      </c>
      <c r="OI52" s="91" t="str">
        <f>IFERROR(IF(AND(OE52="fem",#REF!=2),#REF!,""),"")</f>
        <v/>
      </c>
      <c r="OJ52" s="91" t="str">
        <f>IFERROR(IF(AND(OE52="fem",#REF!=2),#REF!,""),"")</f>
        <v/>
      </c>
      <c r="OK52" s="77" t="str">
        <f>IFERROR(RANK(OJ52,OJ:OJ,0)+ COUNTIF($NZ$15:OJ50,OJ52),"")</f>
        <v/>
      </c>
      <c r="OM52" s="91" t="str">
        <f>IFERROR(IF(AND(#REF!="mas",#REF!=2,#REF!="juniores"),#REF!,""),"")</f>
        <v/>
      </c>
      <c r="ON52" s="75" t="e">
        <f>IF(OM52=#REF!,#REF!,"")</f>
        <v>#REF!</v>
      </c>
      <c r="OO52" s="75" t="e">
        <f>IF(OM52=#REF!,#REF!,"")</f>
        <v>#REF!</v>
      </c>
      <c r="OP52" s="91" t="str">
        <f>IFERROR(IF(AND(OO52="mas",#REF!=2),#REF!,""),"")</f>
        <v/>
      </c>
      <c r="OQ52" s="91" t="str">
        <f>IFERROR(IF(AND(OO52="mas",#REF!=2),#REF!,""),"")</f>
        <v/>
      </c>
      <c r="OR52" s="91" t="str">
        <f>IFERROR(IF(AND(OO52="mas",#REF!=2),#REF!,""),"")</f>
        <v/>
      </c>
      <c r="OS52" s="91" t="str">
        <f>IFERROR(IF(AND(OO52="mas",#REF!=2),#REF!,""),"")</f>
        <v/>
      </c>
      <c r="OT52" s="91" t="str">
        <f>IFERROR(IF(AND(OO52="mas",#REF!=2),#REF!,""),"")</f>
        <v/>
      </c>
      <c r="OU52" s="77" t="str">
        <f>IFERROR(RANK(OT52,OT:OT,0)+ COUNTIF($NZ$15:OT50,OT52),"")</f>
        <v/>
      </c>
      <c r="OW52" s="91" t="str">
        <f>IFERROR(IF(AND(#REF!="fem",#REF!=3,#REF!="juniores"),#REF!,""),"")</f>
        <v/>
      </c>
      <c r="OX52" s="75" t="e">
        <f>IF(OW52=#REF!,#REF!,"")</f>
        <v>#REF!</v>
      </c>
      <c r="OY52" s="75" t="e">
        <f>IF(OW52=#REF!,#REF!,"")</f>
        <v>#REF!</v>
      </c>
      <c r="OZ52" s="91" t="str">
        <f>IFERROR(IF(AND(OY52="fem",#REF!=3),#REF!,""),"")</f>
        <v/>
      </c>
      <c r="PA52" s="91" t="str">
        <f>IFERROR(IF(AND(OY52="fem",#REF!=3),#REF!,""),"")</f>
        <v/>
      </c>
      <c r="PB52" s="91" t="str">
        <f>IFERROR(IF(AND(OY52="fem",#REF!=3),#REF!,""),"")</f>
        <v/>
      </c>
      <c r="PC52" s="91" t="str">
        <f>IFERROR(IF(AND(OY52="fem",#REF!=3),#REF!,""),"")</f>
        <v/>
      </c>
      <c r="PD52" s="91" t="str">
        <f>IFERROR(IF(AND(OY52="fem",#REF!=3),#REF!,""),"")</f>
        <v/>
      </c>
      <c r="PE52" s="77" t="str">
        <f>IFERROR(RANK(PD52,PD:PD,0)+ COUNTIF($NZ$15:PD50,PD52),"")</f>
        <v/>
      </c>
      <c r="PG52" s="91" t="str">
        <f>IFERROR(IF(AND(#REF!="mas",#REF!=3,#REF!="juniores"),#REF!,""),"")</f>
        <v/>
      </c>
      <c r="PH52" s="75" t="e">
        <f>IF(PG52=#REF!,#REF!,"")</f>
        <v>#REF!</v>
      </c>
      <c r="PI52" s="75" t="e">
        <f>IF(PG52=#REF!,#REF!,"")</f>
        <v>#REF!</v>
      </c>
      <c r="PJ52" s="91" t="str">
        <f>IFERROR(IF(AND(PI52="mas",#REF!=3),#REF!,""),"")</f>
        <v/>
      </c>
      <c r="PK52" s="91" t="str">
        <f>IFERROR(IF(AND(PI52="mas",#REF!=3),#REF!,""),"")</f>
        <v/>
      </c>
      <c r="PL52" s="91" t="str">
        <f>IFERROR(IF(AND(PI52="mas",#REF!=3),#REF!,""),"")</f>
        <v/>
      </c>
      <c r="PM52" s="91" t="str">
        <f>IFERROR(IF(AND(PI52="mas",#REF!=3),#REF!,""),"")</f>
        <v/>
      </c>
      <c r="PN52" s="91" t="str">
        <f>IFERROR(IF(AND(PI52="mas",#REF!=3),#REF!,""),"")</f>
        <v/>
      </c>
      <c r="PO52" s="77" t="str">
        <f>IFERROR(RANK(PN52,PN:PN,0)+ COUNTIF($NZ$15:PN50,PN52),"")</f>
        <v/>
      </c>
    </row>
    <row r="53" spans="2:431" s="73" customFormat="1" ht="18.75" customHeight="1" x14ac:dyDescent="0.3">
      <c r="B53" s="74" t="str">
        <f t="shared" si="159"/>
        <v/>
      </c>
      <c r="C53" s="74" t="str">
        <f t="shared" si="160"/>
        <v/>
      </c>
      <c r="D53" s="75" t="str">
        <f t="shared" si="161"/>
        <v/>
      </c>
      <c r="E53" s="76" t="str">
        <f t="shared" si="162"/>
        <v/>
      </c>
      <c r="F53" s="118" t="str">
        <f t="shared" si="163"/>
        <v/>
      </c>
      <c r="G53" s="118" t="str">
        <f t="shared" si="164"/>
        <v/>
      </c>
      <c r="H53" s="118" t="str">
        <f t="shared" si="165"/>
        <v/>
      </c>
      <c r="I53" s="119" t="str">
        <f t="shared" si="166"/>
        <v/>
      </c>
      <c r="J53" s="77">
        <v>37</v>
      </c>
      <c r="K53" s="78"/>
      <c r="L53" s="78"/>
      <c r="M53" s="74" t="str">
        <f t="shared" si="293"/>
        <v/>
      </c>
      <c r="N53" s="74" t="str">
        <f t="shared" si="167"/>
        <v/>
      </c>
      <c r="O53" s="75" t="str">
        <f t="shared" si="168"/>
        <v/>
      </c>
      <c r="P53" s="75" t="str">
        <f t="shared" si="169"/>
        <v/>
      </c>
      <c r="Q53" s="75" t="str">
        <f t="shared" ref="Q53:Q72" si="295">IFERROR(INDEX($IN$18:$IN$72,MATCH($U53,$IQ$17:$IQ$72,0)),"")</f>
        <v/>
      </c>
      <c r="R53" s="75" t="str">
        <f t="shared" ref="R53:R72" si="296">IFERROR(INDEX($IO$17:$IO$72,MATCH($U53,$IQ$17:$IQ$72,0)),"")</f>
        <v/>
      </c>
      <c r="S53" s="75" t="str">
        <f>IFERROR(INDEX(#REF!,MATCH($U53,$IQ$17:$IQ$72,0)),"")</f>
        <v/>
      </c>
      <c r="T53" s="75" t="str">
        <f t="shared" si="170"/>
        <v/>
      </c>
      <c r="U53" s="77">
        <v>37</v>
      </c>
      <c r="V53" s="88"/>
      <c r="X53" s="80" t="str">
        <f t="shared" si="171"/>
        <v/>
      </c>
      <c r="Y53" s="80" t="str">
        <f t="shared" si="172"/>
        <v/>
      </c>
      <c r="Z53" s="76" t="str">
        <f t="shared" si="173"/>
        <v/>
      </c>
      <c r="AA53" s="76" t="str">
        <f t="shared" si="174"/>
        <v/>
      </c>
      <c r="AB53" s="118" t="str">
        <f t="shared" si="175"/>
        <v/>
      </c>
      <c r="AC53" s="118" t="str">
        <f t="shared" si="176"/>
        <v/>
      </c>
      <c r="AD53" s="118" t="str">
        <f t="shared" si="177"/>
        <v/>
      </c>
      <c r="AE53" s="118" t="str">
        <f t="shared" si="178"/>
        <v/>
      </c>
      <c r="AF53" s="77">
        <v>37</v>
      </c>
      <c r="AG53" s="78"/>
      <c r="AH53" s="78"/>
      <c r="AI53" s="80" t="str">
        <f t="shared" si="179"/>
        <v/>
      </c>
      <c r="AJ53" s="80" t="str">
        <f t="shared" si="180"/>
        <v/>
      </c>
      <c r="AK53" s="80" t="str">
        <f t="shared" si="181"/>
        <v/>
      </c>
      <c r="AL53" s="80" t="str">
        <f t="shared" si="182"/>
        <v/>
      </c>
      <c r="AM53" s="80" t="str">
        <f t="shared" si="183"/>
        <v/>
      </c>
      <c r="AN53" s="80" t="str">
        <f t="shared" si="184"/>
        <v/>
      </c>
      <c r="AO53" s="80" t="str">
        <f t="shared" si="185"/>
        <v/>
      </c>
      <c r="AP53" s="80" t="str">
        <f t="shared" si="186"/>
        <v/>
      </c>
      <c r="AQ53" s="77">
        <v>37</v>
      </c>
      <c r="AR53" s="88"/>
      <c r="AT53" s="146" t="str">
        <f t="shared" si="132"/>
        <v/>
      </c>
      <c r="AU53" s="146" t="str">
        <f t="shared" si="133"/>
        <v/>
      </c>
      <c r="AV53" s="146" t="str">
        <f t="shared" si="134"/>
        <v/>
      </c>
      <c r="AW53" s="147" t="str">
        <f t="shared" si="135"/>
        <v/>
      </c>
      <c r="AX53" s="147" t="str">
        <f t="shared" si="136"/>
        <v/>
      </c>
      <c r="AY53" s="147" t="str">
        <f t="shared" si="137"/>
        <v/>
      </c>
      <c r="AZ53" s="147" t="str">
        <f t="shared" si="138"/>
        <v/>
      </c>
      <c r="BA53" s="147" t="str">
        <f t="shared" si="139"/>
        <v/>
      </c>
      <c r="BB53" s="149">
        <v>37</v>
      </c>
      <c r="BC53" s="78"/>
      <c r="BD53" s="78"/>
      <c r="BE53" s="80" t="str">
        <f t="shared" si="294"/>
        <v/>
      </c>
      <c r="BF53" s="80" t="str">
        <f t="shared" si="187"/>
        <v/>
      </c>
      <c r="BG53" s="80" t="str">
        <f t="shared" si="188"/>
        <v/>
      </c>
      <c r="BH53" s="80" t="str">
        <f t="shared" si="189"/>
        <v/>
      </c>
      <c r="BI53" s="80" t="str">
        <f t="shared" si="190"/>
        <v/>
      </c>
      <c r="BJ53" s="80" t="str">
        <f t="shared" si="191"/>
        <v/>
      </c>
      <c r="BK53" s="80" t="str">
        <f t="shared" si="192"/>
        <v/>
      </c>
      <c r="BL53" s="80" t="str">
        <f t="shared" si="193"/>
        <v/>
      </c>
      <c r="BM53" s="77">
        <v>37</v>
      </c>
      <c r="BN53" s="88"/>
      <c r="BP53" s="80" t="str">
        <f t="shared" si="194"/>
        <v/>
      </c>
      <c r="BQ53" s="80" t="str">
        <f t="shared" si="195"/>
        <v/>
      </c>
      <c r="BR53" s="76" t="str">
        <f t="shared" si="196"/>
        <v/>
      </c>
      <c r="BS53" s="76" t="str">
        <f t="shared" si="197"/>
        <v/>
      </c>
      <c r="BT53" s="118" t="str">
        <f t="shared" si="198"/>
        <v/>
      </c>
      <c r="BU53" s="118" t="str">
        <f t="shared" si="199"/>
        <v/>
      </c>
      <c r="BV53" s="118" t="str">
        <f t="shared" si="200"/>
        <v/>
      </c>
      <c r="BW53" s="118" t="str">
        <f t="shared" si="201"/>
        <v/>
      </c>
      <c r="BX53" s="77">
        <v>37</v>
      </c>
      <c r="BY53" s="78"/>
      <c r="BZ53" s="78"/>
      <c r="CA53" s="80" t="str">
        <f t="shared" si="202"/>
        <v/>
      </c>
      <c r="CB53" s="80" t="str">
        <f t="shared" si="157"/>
        <v/>
      </c>
      <c r="CC53" s="80" t="str">
        <f t="shared" si="157"/>
        <v/>
      </c>
      <c r="CD53" s="76" t="str">
        <f t="shared" si="203"/>
        <v/>
      </c>
      <c r="CE53" s="118" t="str">
        <f t="shared" si="204"/>
        <v/>
      </c>
      <c r="CF53" s="118" t="str">
        <f t="shared" si="205"/>
        <v/>
      </c>
      <c r="CG53" s="118" t="str">
        <f t="shared" si="206"/>
        <v/>
      </c>
      <c r="CH53" s="117" t="str">
        <f t="shared" si="143"/>
        <v/>
      </c>
      <c r="CI53" s="77">
        <v>37</v>
      </c>
      <c r="CJ53" s="88"/>
      <c r="CL53" s="80" t="str">
        <f t="shared" si="207"/>
        <v/>
      </c>
      <c r="CM53" s="80" t="str">
        <f t="shared" si="208"/>
        <v/>
      </c>
      <c r="CN53" s="76" t="str">
        <f t="shared" si="209"/>
        <v/>
      </c>
      <c r="CO53" s="76" t="str">
        <f t="shared" si="210"/>
        <v/>
      </c>
      <c r="CP53" s="118" t="str">
        <f t="shared" si="211"/>
        <v/>
      </c>
      <c r="CQ53" s="118" t="str">
        <f t="shared" si="212"/>
        <v/>
      </c>
      <c r="CR53" s="118" t="str">
        <f t="shared" si="213"/>
        <v/>
      </c>
      <c r="CS53" s="118" t="str">
        <f t="shared" si="214"/>
        <v/>
      </c>
      <c r="CT53" s="77">
        <v>37</v>
      </c>
      <c r="CU53" s="78"/>
      <c r="CV53" s="78"/>
      <c r="CW53" s="80" t="str">
        <f t="shared" si="215"/>
        <v/>
      </c>
      <c r="CX53" s="80" t="str">
        <f t="shared" si="216"/>
        <v/>
      </c>
      <c r="CY53" s="76" t="str">
        <f t="shared" si="217"/>
        <v/>
      </c>
      <c r="CZ53" s="76" t="str">
        <f t="shared" si="218"/>
        <v/>
      </c>
      <c r="DA53" s="118" t="str">
        <f t="shared" si="219"/>
        <v/>
      </c>
      <c r="DB53" s="118" t="str">
        <f t="shared" si="220"/>
        <v/>
      </c>
      <c r="DC53" s="118" t="str">
        <f t="shared" si="221"/>
        <v/>
      </c>
      <c r="DD53" s="118" t="str">
        <f t="shared" si="222"/>
        <v/>
      </c>
      <c r="DE53" s="77">
        <v>37</v>
      </c>
      <c r="DF53" s="88"/>
      <c r="DH53" s="115" t="str">
        <f t="shared" si="145"/>
        <v/>
      </c>
      <c r="DI53" s="115" t="str">
        <f t="shared" si="146"/>
        <v/>
      </c>
      <c r="DJ53" s="121" t="str">
        <f t="shared" si="147"/>
        <v/>
      </c>
      <c r="DK53" s="121" t="str">
        <f t="shared" si="148"/>
        <v/>
      </c>
      <c r="DL53" s="117" t="str">
        <f t="shared" si="149"/>
        <v/>
      </c>
      <c r="DM53" s="117" t="str">
        <f t="shared" si="150"/>
        <v/>
      </c>
      <c r="DN53" s="117" t="str">
        <f t="shared" si="151"/>
        <v/>
      </c>
      <c r="DO53" s="117" t="str">
        <f t="shared" si="152"/>
        <v/>
      </c>
      <c r="DP53" s="77">
        <v>37</v>
      </c>
      <c r="DQ53" s="78"/>
      <c r="DR53" s="78"/>
      <c r="DS53" s="115" t="str">
        <f t="shared" si="223"/>
        <v/>
      </c>
      <c r="DT53" s="115" t="str">
        <f t="shared" si="224"/>
        <v/>
      </c>
      <c r="DU53" s="115" t="str">
        <f t="shared" si="225"/>
        <v/>
      </c>
      <c r="DV53" s="115" t="str">
        <f t="shared" si="226"/>
        <v/>
      </c>
      <c r="DW53" s="117" t="str">
        <f t="shared" si="227"/>
        <v/>
      </c>
      <c r="DX53" s="117" t="str">
        <f t="shared" si="158"/>
        <v/>
      </c>
      <c r="DY53" s="117" t="str">
        <f t="shared" si="158"/>
        <v/>
      </c>
      <c r="DZ53" s="117" t="str">
        <f t="shared" si="228"/>
        <v/>
      </c>
      <c r="EA53" s="77">
        <v>37</v>
      </c>
      <c r="EB53" s="88"/>
      <c r="EC53" s="81"/>
      <c r="ED53" s="80" t="str">
        <f t="shared" si="229"/>
        <v/>
      </c>
      <c r="EE53" s="80" t="str">
        <f t="shared" si="230"/>
        <v/>
      </c>
      <c r="EF53" s="80" t="str">
        <f t="shared" si="231"/>
        <v/>
      </c>
      <c r="EG53" s="82" t="str">
        <f t="shared" si="232"/>
        <v/>
      </c>
      <c r="EH53" s="118" t="str">
        <f t="shared" si="233"/>
        <v/>
      </c>
      <c r="EI53" s="118" t="str">
        <f t="shared" si="234"/>
        <v/>
      </c>
      <c r="EJ53" s="118" t="str">
        <f t="shared" si="235"/>
        <v/>
      </c>
      <c r="EK53" s="118" t="str">
        <f t="shared" si="236"/>
        <v/>
      </c>
      <c r="EL53" s="82">
        <v>37</v>
      </c>
      <c r="EM53" s="78"/>
      <c r="EN53" s="78"/>
      <c r="EO53" s="80" t="str">
        <f t="shared" si="237"/>
        <v/>
      </c>
      <c r="EP53" s="80" t="str">
        <f t="shared" si="238"/>
        <v/>
      </c>
      <c r="EQ53" s="80" t="str">
        <f t="shared" si="239"/>
        <v/>
      </c>
      <c r="ER53" s="80" t="str">
        <f t="shared" si="240"/>
        <v/>
      </c>
      <c r="ES53" s="80" t="str">
        <f t="shared" si="241"/>
        <v/>
      </c>
      <c r="ET53" s="80" t="str">
        <f t="shared" si="242"/>
        <v/>
      </c>
      <c r="EU53" s="80" t="str">
        <f t="shared" si="243"/>
        <v/>
      </c>
      <c r="EV53" s="80" t="str">
        <f t="shared" si="244"/>
        <v/>
      </c>
      <c r="EW53" s="77">
        <v>37</v>
      </c>
      <c r="EX53" s="89"/>
      <c r="EY53" s="81"/>
      <c r="EZ53" s="80" t="str">
        <f t="shared" si="245"/>
        <v/>
      </c>
      <c r="FA53" s="80" t="str">
        <f t="shared" si="246"/>
        <v/>
      </c>
      <c r="FB53" s="76" t="str">
        <f t="shared" si="247"/>
        <v/>
      </c>
      <c r="FC53" s="76" t="str">
        <f t="shared" si="248"/>
        <v/>
      </c>
      <c r="FD53" s="118" t="str">
        <f t="shared" si="249"/>
        <v/>
      </c>
      <c r="FE53" s="118" t="str">
        <f t="shared" si="250"/>
        <v/>
      </c>
      <c r="FF53" s="118" t="str">
        <f t="shared" si="251"/>
        <v/>
      </c>
      <c r="FG53" s="118" t="str">
        <f t="shared" si="252"/>
        <v/>
      </c>
      <c r="FH53" s="82">
        <v>37</v>
      </c>
      <c r="FI53" s="78"/>
      <c r="FJ53" s="78"/>
      <c r="FK53" s="80" t="str">
        <f t="shared" si="253"/>
        <v/>
      </c>
      <c r="FL53" s="80" t="str">
        <f t="shared" si="254"/>
        <v/>
      </c>
      <c r="FM53" s="76" t="str">
        <f t="shared" si="255"/>
        <v/>
      </c>
      <c r="FN53" s="76" t="str">
        <f t="shared" si="256"/>
        <v/>
      </c>
      <c r="FO53" s="118" t="str">
        <f t="shared" si="257"/>
        <v/>
      </c>
      <c r="FP53" s="118" t="str">
        <f t="shared" si="258"/>
        <v/>
      </c>
      <c r="FQ53" s="118" t="str">
        <f t="shared" si="259"/>
        <v/>
      </c>
      <c r="FR53" s="118" t="str">
        <f t="shared" si="260"/>
        <v/>
      </c>
      <c r="FS53" s="77">
        <v>37</v>
      </c>
      <c r="FT53" s="89"/>
      <c r="FU53" s="81"/>
      <c r="FV53" s="80" t="str">
        <f t="shared" si="261"/>
        <v/>
      </c>
      <c r="FW53" s="80" t="str">
        <f t="shared" si="262"/>
        <v/>
      </c>
      <c r="FX53" s="80" t="str">
        <f t="shared" si="263"/>
        <v/>
      </c>
      <c r="FY53" s="80" t="str">
        <f t="shared" si="264"/>
        <v/>
      </c>
      <c r="FZ53" s="80" t="str">
        <f t="shared" si="265"/>
        <v/>
      </c>
      <c r="GA53" s="80" t="str">
        <f t="shared" si="266"/>
        <v/>
      </c>
      <c r="GB53" s="80" t="str">
        <f t="shared" si="267"/>
        <v/>
      </c>
      <c r="GC53" s="80" t="str">
        <f t="shared" si="268"/>
        <v/>
      </c>
      <c r="GD53" s="82">
        <v>37</v>
      </c>
      <c r="GE53" s="78"/>
      <c r="GF53" s="78"/>
      <c r="GG53" s="80" t="str">
        <f t="shared" si="269"/>
        <v/>
      </c>
      <c r="GH53" s="80" t="str">
        <f t="shared" si="270"/>
        <v/>
      </c>
      <c r="GI53" s="80" t="str">
        <f t="shared" si="271"/>
        <v/>
      </c>
      <c r="GJ53" s="80" t="str">
        <f t="shared" si="272"/>
        <v/>
      </c>
      <c r="GK53" s="80" t="str">
        <f t="shared" si="273"/>
        <v/>
      </c>
      <c r="GL53" s="80" t="str">
        <f t="shared" si="274"/>
        <v/>
      </c>
      <c r="GM53" s="80" t="str">
        <f t="shared" si="275"/>
        <v/>
      </c>
      <c r="GN53" s="80" t="str">
        <f t="shared" si="276"/>
        <v/>
      </c>
      <c r="GO53" s="77">
        <v>37</v>
      </c>
      <c r="GP53" s="89"/>
      <c r="GQ53" s="81"/>
      <c r="GR53" s="80" t="str">
        <f t="shared" si="277"/>
        <v/>
      </c>
      <c r="GS53" s="80" t="str">
        <f t="shared" si="278"/>
        <v/>
      </c>
      <c r="GT53" s="80" t="str">
        <f t="shared" si="279"/>
        <v/>
      </c>
      <c r="GU53" s="80" t="str">
        <f t="shared" si="280"/>
        <v/>
      </c>
      <c r="GV53" s="80" t="str">
        <f t="shared" si="281"/>
        <v/>
      </c>
      <c r="GW53" s="80" t="str">
        <f t="shared" si="282"/>
        <v/>
      </c>
      <c r="GX53" s="80" t="str">
        <f t="shared" si="283"/>
        <v/>
      </c>
      <c r="GY53" s="80" t="str">
        <f t="shared" si="284"/>
        <v/>
      </c>
      <c r="GZ53" s="82">
        <v>37</v>
      </c>
      <c r="HA53" s="78"/>
      <c r="HB53" s="78"/>
      <c r="HC53" s="80" t="str">
        <f t="shared" si="285"/>
        <v/>
      </c>
      <c r="HD53" s="80" t="str">
        <f t="shared" si="286"/>
        <v/>
      </c>
      <c r="HE53" s="80" t="str">
        <f t="shared" si="287"/>
        <v/>
      </c>
      <c r="HF53" s="80" t="str">
        <f t="shared" si="288"/>
        <v/>
      </c>
      <c r="HG53" s="80" t="str">
        <f t="shared" si="289"/>
        <v/>
      </c>
      <c r="HH53" s="80" t="str">
        <f t="shared" si="290"/>
        <v/>
      </c>
      <c r="HI53" s="80" t="str">
        <f t="shared" si="291"/>
        <v/>
      </c>
      <c r="HJ53" s="80" t="str">
        <f t="shared" si="292"/>
        <v/>
      </c>
      <c r="HK53" s="77">
        <v>37</v>
      </c>
      <c r="HL53" s="89"/>
      <c r="HM53" s="89"/>
      <c r="HN53" s="89"/>
      <c r="HO53" s="89"/>
      <c r="HP53" s="89"/>
      <c r="HQ53" s="89"/>
      <c r="HR53" s="89"/>
      <c r="HS53" s="89"/>
      <c r="HT53" s="89"/>
      <c r="HU53" s="89"/>
      <c r="HV53" s="89"/>
      <c r="HW53" s="96"/>
      <c r="HX53" s="97"/>
      <c r="HY53" s="91" t="str">
        <f>IFERROR(IF(AND(#REF!="FEM",#REF!=1,#REF!="infantis"),#REF!,""),"")</f>
        <v/>
      </c>
      <c r="HZ53" s="75" t="e">
        <f>IF($HY53=#REF!,#REF!,"")</f>
        <v>#REF!</v>
      </c>
      <c r="IA53" s="75" t="e">
        <f>IF($HY53=#REF!,#REF!,"")</f>
        <v>#REF!</v>
      </c>
      <c r="IB53" s="75" t="e">
        <f>IF($IA53=#REF!,#REF!,"")</f>
        <v>#REF!</v>
      </c>
      <c r="IC53" s="91" t="str">
        <f>IFERROR(IF(AND($IA53="fem",#REF!=1,#REF!="infantis"),#REF!,""),"")</f>
        <v/>
      </c>
      <c r="ID53" s="91" t="str">
        <f>IFERROR(IF(AND($IA53="fem",#REF!=1,#REF!="infantis"),#REF!,""),"")</f>
        <v/>
      </c>
      <c r="IE53" s="91" t="str">
        <f>IFERROR(IF(AND($IA53="fem",#REF!=1,#REF!="infantis"),#REF!,""),"")</f>
        <v/>
      </c>
      <c r="IF53" s="75" t="e">
        <f>IF($IB53=#REF!,#REF!,"")</f>
        <v>#REF!</v>
      </c>
      <c r="IG53" s="55" t="str">
        <f>IFERROR(RANK(IF53,IF:IF,0)+ COUNTIF($IF$15:IF52,IF53),"")</f>
        <v/>
      </c>
      <c r="II53" s="91" t="str">
        <f>IFERROR(IF(AND(#REF!="mas",#REF!=1,#REF!="infantis"),#REF!,""),"")</f>
        <v/>
      </c>
      <c r="IJ53" s="75" t="e">
        <f>IF($II53=#REF!,#REF!,"")</f>
        <v>#REF!</v>
      </c>
      <c r="IK53" s="75" t="e">
        <f>IF($II53=#REF!,#REF!,"")</f>
        <v>#REF!</v>
      </c>
      <c r="IL53" s="91" t="str">
        <f>IFERROR(IF(AND($IK53="mas",#REF!=1),#REF!,""),"")</f>
        <v/>
      </c>
      <c r="IM53" s="91" t="str">
        <f>IFERROR(IF(AND($IK53="mas",#REF!=1,#REF!="infantis"),#REF!,""),"")</f>
        <v/>
      </c>
      <c r="IN53" s="91" t="str">
        <f>IFERROR(IF(AND($IK53="mas",#REF!=1,#REF!="infantis"),#REF!,""),"")</f>
        <v/>
      </c>
      <c r="IO53" s="91" t="str">
        <f>IFERROR(IF(AND($IK53="mas",#REF!=1,#REF!="infantis"),#REF!,""),"")</f>
        <v/>
      </c>
      <c r="IP53" s="91" t="str">
        <f>IFERROR(IF(AND($IK53="mas",#REF!=1),#REF!,""),"")</f>
        <v/>
      </c>
      <c r="IQ53" s="55" t="str">
        <f>IFERROR(RANK(IP53,IP:IP,0)+ COUNTIF($IQ$11:IQ48,IP53),"")</f>
        <v/>
      </c>
      <c r="IS53" s="91" t="str">
        <f>IFERROR(IF(AND(#REF!="FEM",#REF!=2,#REF!="infantis"),#REF!,""),"")</f>
        <v/>
      </c>
      <c r="IT53" s="75" t="e">
        <f>IF(IS53=#REF!,#REF!,"")</f>
        <v>#REF!</v>
      </c>
      <c r="IU53" s="75" t="e">
        <f>IF(IS53=#REF!,#REF!,"")</f>
        <v>#REF!</v>
      </c>
      <c r="IV53" s="91" t="str">
        <f>IFERROR(IF(AND(IU53="fem",#REF!=2),#REF!,""),"")</f>
        <v/>
      </c>
      <c r="IW53" s="91" t="str">
        <f>IFERROR(IF(AND(IU53="fem",#REF!=2),#REF!,""),"")</f>
        <v/>
      </c>
      <c r="IX53" s="91" t="str">
        <f>IFERROR(IF(AND(IU53="fem",#REF!=2),#REF!,""),"")</f>
        <v/>
      </c>
      <c r="IY53" s="91" t="str">
        <f>IFERROR(IF(AND(IU53="fem",#REF!=2),#REF!,""),"")</f>
        <v/>
      </c>
      <c r="IZ53" s="91" t="str">
        <f>IFERROR(IF(AND(IU53="fem",#REF!=2),#REF!,""),"")</f>
        <v/>
      </c>
      <c r="JA53" s="77" t="str">
        <f>IFERROR(RANK(IZ53,IZ:IZ,0)+ COUNTIF($IZ$15:$IZ52,IZ53),"")</f>
        <v/>
      </c>
      <c r="JC53" s="91" t="str">
        <f>IFERROR(IF(AND(#REF!="mas",#REF!=2,#REF!="infantis"),#REF!,""),"")</f>
        <v/>
      </c>
      <c r="JD53" s="75" t="e">
        <f>IF(JC53=#REF!,#REF!,"")</f>
        <v>#REF!</v>
      </c>
      <c r="JE53" s="75" t="e">
        <f>IF(JC53=#REF!,#REF!,"")</f>
        <v>#REF!</v>
      </c>
      <c r="JF53" s="91" t="str">
        <f>IFERROR(IF(AND(JE53="mas",#REF!=2),#REF!,""),"")</f>
        <v/>
      </c>
      <c r="JG53" s="91" t="str">
        <f>IFERROR(IF(AND(JE53="mas",#REF!=2),#REF!,""),"")</f>
        <v/>
      </c>
      <c r="JH53" s="91" t="str">
        <f>IFERROR(IF(AND(JE53="mas",#REF!=2),#REF!,""),"")</f>
        <v/>
      </c>
      <c r="JI53" s="91" t="str">
        <f>IFERROR(IF(AND(JE53="mas",#REF!=2),#REF!,""),"")</f>
        <v/>
      </c>
      <c r="JJ53" s="91" t="str">
        <f>IFERROR(IF(AND(JE53="mas",#REF!=2),#REF!,""),"")</f>
        <v/>
      </c>
      <c r="JK53" s="77" t="str">
        <f>IFERROR(RANK(JJ53,JJ:JJ,0)+ COUNTIF($JJ$15:$JJ52,JJ53),"")</f>
        <v/>
      </c>
      <c r="JM53" s="53" t="str">
        <f>IFERROR(IF(AND(#REF!="fem",#REF!=3,#REF!="infantis"),#REF!,""),"")</f>
        <v/>
      </c>
      <c r="JN53" s="75" t="e">
        <f>IF($JM53=#REF!,#REF!,"")</f>
        <v>#REF!</v>
      </c>
      <c r="JO53" s="75" t="e">
        <f>IF($JM53=#REF!,#REF!,"")</f>
        <v>#REF!</v>
      </c>
      <c r="JP53" s="75" t="e">
        <f>IF($JO53=#REF!,#REF!,"")</f>
        <v>#REF!</v>
      </c>
      <c r="JQ53" s="75" t="e">
        <f>IF($JP53=#REF!,#REF!,"")</f>
        <v>#REF!</v>
      </c>
      <c r="JR53" s="75" t="e">
        <f>IF($JP53=#REF!,#REF!,"")</f>
        <v>#REF!</v>
      </c>
      <c r="JS53" s="75" t="e">
        <f>IF($JP53=#REF!,#REF!,"")</f>
        <v>#REF!</v>
      </c>
      <c r="JT53" s="75" t="e">
        <f>IF($JP53=#REF!,#REF!,"")</f>
        <v>#REF!</v>
      </c>
      <c r="JU53" s="55" t="str">
        <f>IFERROR(RANK(JT53,JT:JT,0)+ COUNTIF($JT$15:JT52,JT53),"")</f>
        <v/>
      </c>
      <c r="JW53" s="53" t="str">
        <f>IFERROR(IF(AND(#REF!="mas",#REF!=3,#REF!="infantis"),#REF!,""),"")</f>
        <v/>
      </c>
      <c r="JX53" s="54" t="e">
        <f>IF($JW53=#REF!,#REF!,"")</f>
        <v>#REF!</v>
      </c>
      <c r="JY53" s="54" t="e">
        <f>IF($JW53=#REF!,#REF!,"")</f>
        <v>#REF!</v>
      </c>
      <c r="JZ53" s="54" t="e">
        <f>IF($JY53=#REF!,#REF!,"")</f>
        <v>#REF!</v>
      </c>
      <c r="KA53" s="54" t="e">
        <f>IF($JZ53=#REF!,#REF!,"")</f>
        <v>#REF!</v>
      </c>
      <c r="KB53" s="54" t="e">
        <f>IF($JZ53=#REF!,#REF!,"")</f>
        <v>#REF!</v>
      </c>
      <c r="KC53" s="54" t="e">
        <f>IF($JZ53=#REF!,#REF!,"")</f>
        <v>#REF!</v>
      </c>
      <c r="KD53" s="54" t="e">
        <f>IF($JZ53=#REF!,#REF!,"")</f>
        <v>#REF!</v>
      </c>
      <c r="KE53" s="55" t="str">
        <f>IFERROR(RANK(KD53,KD:KD,0)+ COUNTIF($KD$15:KD52,KD53),"")</f>
        <v/>
      </c>
      <c r="KG53" s="91" t="str">
        <f>IFERROR(IF(AND(#REF!="fem",#REF!=1,#REF!="iniciados"),#REF!,""),"")</f>
        <v/>
      </c>
      <c r="KH53" s="75" t="e">
        <f>IF(KG53=#REF!,#REF!,"")</f>
        <v>#REF!</v>
      </c>
      <c r="KI53" s="75" t="e">
        <f>IF(KG53=#REF!,#REF!,"")</f>
        <v>#REF!</v>
      </c>
      <c r="KJ53" s="91" t="str">
        <f>IFERROR(IF(AND(KI53="fem",#REF!=1),#REF!,""),"")</f>
        <v/>
      </c>
      <c r="KK53" s="91" t="str">
        <f>IFERROR(IF(AND(KI53="fem",#REF!=1),#REF!,""),"")</f>
        <v/>
      </c>
      <c r="KL53" s="91" t="str">
        <f>IFERROR(IF(AND(KI53="fem",#REF!=1),#REF!,""),"")</f>
        <v/>
      </c>
      <c r="KM53" s="91" t="str">
        <f>IFERROR(IF(AND(KI53="fem",#REF!=1),#REF!,""),"")</f>
        <v/>
      </c>
      <c r="KN53" s="91" t="str">
        <f>IFERROR(IF(AND(KI53="fem",#REF!=1),#REF!,""),"")</f>
        <v/>
      </c>
      <c r="KO53" s="77" t="str">
        <f>IFERROR(RANK(KN53,KN:KN,0)+ COUNTIF($KN$15:KN52,KN53),"")</f>
        <v/>
      </c>
      <c r="KQ53" s="91" t="str">
        <f>IFERROR(IF(AND(#REF!="mas",#REF!=1,#REF!="iniciados"),#REF!,""),"")</f>
        <v/>
      </c>
      <c r="KR53" s="75" t="e">
        <f>IF(KQ53=#REF!,#REF!,"")</f>
        <v>#REF!</v>
      </c>
      <c r="KS53" s="75" t="e">
        <f>IF(KQ53=#REF!,#REF!,"")</f>
        <v>#REF!</v>
      </c>
      <c r="KT53" s="91" t="str">
        <f>IFERROR(IF(AND(KS53="mas",#REF!=1),#REF!,""),"")</f>
        <v/>
      </c>
      <c r="KU53" s="91" t="str">
        <f>IFERROR(IF(AND(KS53="mas",#REF!=1),#REF!,""),"")</f>
        <v/>
      </c>
      <c r="KV53" s="91" t="str">
        <f>IFERROR(IF(AND(KS53="mas",#REF!=1),#REF!,""),"")</f>
        <v/>
      </c>
      <c r="KW53" s="91" t="str">
        <f>IFERROR(IF(AND(KS53="mas",#REF!=1),#REF!,""),"")</f>
        <v/>
      </c>
      <c r="KX53" s="91" t="str">
        <f>IFERROR(IF(AND(KS53="mas",#REF!=1),#REF!,""),"")</f>
        <v/>
      </c>
      <c r="KY53" s="77" t="str">
        <f>IFERROR(RANK(KX53,KX:KX,0)+ COUNTIF($KX$15:KX52,KX53),"")</f>
        <v/>
      </c>
      <c r="LA53" s="91" t="str">
        <f>IFERROR(IF(AND(#REF!="fem",#REF!=2,#REF!="iniciados"),#REF!,""),"")</f>
        <v/>
      </c>
      <c r="LB53" s="75" t="e">
        <f>IF(LA53=#REF!,#REF!,"")</f>
        <v>#REF!</v>
      </c>
      <c r="LC53" s="75" t="e">
        <f>IF(LA53=#REF!,#REF!,"")</f>
        <v>#REF!</v>
      </c>
      <c r="LD53" s="91" t="str">
        <f>IFERROR(IF(AND(LC53="fem",#REF!=2),#REF!,""),"")</f>
        <v/>
      </c>
      <c r="LE53" s="91" t="str">
        <f>IFERROR(IF(AND(LC53="fem",#REF!=2),#REF!,""),"")</f>
        <v/>
      </c>
      <c r="LF53" s="91" t="str">
        <f>IFERROR(IF(AND(LC53="fem",#REF!=2),#REF!,""),"")</f>
        <v/>
      </c>
      <c r="LG53" s="91" t="str">
        <f>IFERROR(IF(AND(LC53="fem",#REF!=2),#REF!,""),"")</f>
        <v/>
      </c>
      <c r="LH53" s="91" t="str">
        <f>IFERROR(IF(AND(LC53="fem",#REF!=2),#REF!,""),"")</f>
        <v/>
      </c>
      <c r="LI53" s="77" t="str">
        <f>IFERROR(RANK(LH53,LH:LH,0)+ COUNTIF($KX$15:LH52,LH53),"")</f>
        <v/>
      </c>
      <c r="LK53" s="91" t="str">
        <f>IFERROR(IF(AND(#REF!="mas",#REF!=2,#REF!="iniciados"),#REF!,""),"")</f>
        <v/>
      </c>
      <c r="LL53" s="75" t="e">
        <f>IF(LK53=#REF!,#REF!,"")</f>
        <v>#REF!</v>
      </c>
      <c r="LM53" s="75" t="e">
        <f>IF(LK53=#REF!,#REF!,"")</f>
        <v>#REF!</v>
      </c>
      <c r="LN53" s="91" t="str">
        <f>IFERROR(IF(AND(LM53="mas",#REF!=2),#REF!,""),"")</f>
        <v/>
      </c>
      <c r="LO53" s="91" t="str">
        <f>IFERROR(IF(AND(LM53="mas",#REF!=2),#REF!,""),"")</f>
        <v/>
      </c>
      <c r="LP53" s="91" t="str">
        <f>IFERROR(IF(AND(LM53="mas",#REF!=2),#REF!,""),"")</f>
        <v/>
      </c>
      <c r="LQ53" s="91" t="str">
        <f>IFERROR(IF(AND(LM53="mas",#REF!=2),#REF!,""),"")</f>
        <v/>
      </c>
      <c r="LR53" s="91" t="str">
        <f>IFERROR(IF(AND(LM53="mas",#REF!=2),#REF!,""),"")</f>
        <v/>
      </c>
      <c r="LS53" s="77" t="str">
        <f>IFERROR(RANK(LR53,LR:LR,0)+ COUNTIF($LR$15:LR51,LR53),"")</f>
        <v/>
      </c>
      <c r="LU53" s="53" t="str">
        <f>IFERROR(IF(AND(#REF!="fem",#REF!=3,#REF!="iniciados"),#REF!,""),"")</f>
        <v/>
      </c>
      <c r="LV53" s="75" t="e">
        <f>IF(LU53=#REF!,#REF!,"")</f>
        <v>#REF!</v>
      </c>
      <c r="LW53" s="75" t="e">
        <f>IF(LU53=#REF!,#REF!,"")</f>
        <v>#REF!</v>
      </c>
      <c r="LX53" s="53" t="str">
        <f>IFERROR(IF(AND(LW53="fem",#REF!=3),#REF!,""),"")</f>
        <v/>
      </c>
      <c r="LY53" s="91" t="str">
        <f>IFERROR(IF(AND(LW53="fem",#REF!=3),#REF!,""),"")</f>
        <v/>
      </c>
      <c r="LZ53" s="91" t="str">
        <f>IFERROR(IF(AND(LW53="fem",#REF!=3),#REF!,""),"")</f>
        <v/>
      </c>
      <c r="MA53" s="91" t="str">
        <f>IFERROR(IF(AND(LW53="fem",#REF!=3),#REF!,""),"")</f>
        <v/>
      </c>
      <c r="MB53" s="91" t="str">
        <f>IFERROR(IF(AND(LW53="fem",#REF!=3),#REF!,""),"")</f>
        <v/>
      </c>
      <c r="MC53" s="55" t="str">
        <f>IFERROR(RANK(MB53,MB:MB,0)+ COUNTIF($MB$15:MB52,MB53),"")</f>
        <v/>
      </c>
      <c r="ME53" s="91" t="str">
        <f>IFERROR(IF(AND(#REF!="mas",#REF!=3,#REF!="iniciados"),#REF!,""),"")</f>
        <v/>
      </c>
      <c r="MF53" s="75" t="e">
        <f>IF(ME53=#REF!,#REF!,"")</f>
        <v>#REF!</v>
      </c>
      <c r="MG53" s="75" t="e">
        <f>IF(ME53=#REF!,#REF!,"")</f>
        <v>#REF!</v>
      </c>
      <c r="MH53" s="91" t="str">
        <f>IFERROR(IF(AND(MG53="mas",#REF!=3),#REF!,""),"")</f>
        <v/>
      </c>
      <c r="MI53" s="91" t="str">
        <f>IFERROR(IF(AND(MG53="mas",#REF!=3),#REF!,""),"")</f>
        <v/>
      </c>
      <c r="MJ53" s="91" t="str">
        <f>IFERROR(IF(AND(MG53="mas",#REF!=3),#REF!,""),"")</f>
        <v/>
      </c>
      <c r="MK53" s="91" t="str">
        <f>IFERROR(IF(AND(MG53="mas",#REF!=3),#REF!,""),"")</f>
        <v/>
      </c>
      <c r="ML53" s="91" t="str">
        <f>IFERROR(IF(AND(MG53="mas",#REF!=3),#REF!,""),"")</f>
        <v/>
      </c>
      <c r="MM53" s="55" t="str">
        <f>IFERROR(RANK(ML53,ML:ML,0)+ COUNTIF($ML$15:ML52,ML53),"")</f>
        <v/>
      </c>
      <c r="MO53" s="91" t="str">
        <f>IFERROR(IF(AND(#REF!="fem",#REF!=3,#REF!="juvenis"),#REF!,""),"")</f>
        <v/>
      </c>
      <c r="MP53" s="75" t="e">
        <f>IF(MO53=#REF!,#REF!,"")</f>
        <v>#REF!</v>
      </c>
      <c r="MQ53" s="75" t="e">
        <f>IF(MO53=#REF!,#REF!,"")</f>
        <v>#REF!</v>
      </c>
      <c r="MR53" s="91" t="str">
        <f>IFERROR(IF(AND(MQ53="fem",#REF!=3),#REF!,""),"")</f>
        <v/>
      </c>
      <c r="MS53" s="91" t="str">
        <f>IFERROR(IF(AND(MQ53="fem",#REF!=3),#REF!,""),"")</f>
        <v/>
      </c>
      <c r="MT53" s="91" t="str">
        <f>IFERROR(IF(AND(MQ53="fem",#REF!=3),#REF!,""),"")</f>
        <v/>
      </c>
      <c r="MU53" s="91" t="str">
        <f>IFERROR(IF(AND(MQ53="fem",#REF!=3),#REF!,""),"")</f>
        <v/>
      </c>
      <c r="MV53" s="91" t="str">
        <f>IFERROR(IF(AND(MQ53="fem",#REF!=3),#REF!,""),"")</f>
        <v/>
      </c>
      <c r="MW53" s="55" t="str">
        <f>IFERROR(RANK(MV53,MV:MV,0)+ COUNTIF($MV$15:MV52,MV53),"")</f>
        <v/>
      </c>
      <c r="MY53" s="91" t="str">
        <f>IFERROR(IF(AND(#REF!="mas",#REF!=3,#REF!="juvenis"),#REF!,""),"")</f>
        <v/>
      </c>
      <c r="MZ53" s="75" t="e">
        <f>IF(MY53=#REF!,#REF!,"")</f>
        <v>#REF!</v>
      </c>
      <c r="NA53" s="75" t="e">
        <f>IF(MY53=#REF!,#REF!,"")</f>
        <v>#REF!</v>
      </c>
      <c r="NB53" s="91" t="str">
        <f>IFERROR(IF(AND(NA53="mas",#REF!=3),#REF!,""),"")</f>
        <v/>
      </c>
      <c r="NC53" s="91" t="str">
        <f>IFERROR(IF(AND(NA53="mas",#REF!=3),#REF!,""),"")</f>
        <v/>
      </c>
      <c r="ND53" s="91" t="str">
        <f>IFERROR(IF(AND(NA53="mas",#REF!=3),#REF!,""),"")</f>
        <v/>
      </c>
      <c r="NE53" s="91" t="str">
        <f>IFERROR(IF(AND(NA53="mas",#REF!=3),#REF!,""),"")</f>
        <v/>
      </c>
      <c r="NF53" s="91" t="str">
        <f>IFERROR(IF(AND(NA53="mas",#REF!=3),#REF!,""),"")</f>
        <v/>
      </c>
      <c r="NG53" s="55" t="str">
        <f>IFERROR(RANK(NF53,NF:NF,0)+ COUNTIF($NF$15:NF52,NF53),"")</f>
        <v/>
      </c>
      <c r="NI53" s="91" t="str">
        <f>IFERROR(IF(AND(#REF!="fem",#REF!=2,#REF!="juvenis"),#REF!,""),"")</f>
        <v/>
      </c>
      <c r="NJ53" s="75" t="e">
        <f>IF(NI53=#REF!,#REF!,"")</f>
        <v>#REF!</v>
      </c>
      <c r="NK53" s="75" t="e">
        <f>IF(NI53=#REF!,#REF!,"")</f>
        <v>#REF!</v>
      </c>
      <c r="NL53" s="91" t="str">
        <f>IFERROR(IF(AND(NK53="fem",#REF!=2),#REF!,""),"")</f>
        <v/>
      </c>
      <c r="NM53" s="91" t="str">
        <f>IFERROR(IF(AND(NK53="fem",#REF!=2),#REF!,""),"")</f>
        <v/>
      </c>
      <c r="NN53" s="91" t="str">
        <f>IFERROR(IF(AND(NK53="fem",#REF!=2),#REF!,""),"")</f>
        <v/>
      </c>
      <c r="NO53" s="91" t="str">
        <f>IFERROR(IF(AND(NK53="fem",#REF!=2),#REF!,""),"")</f>
        <v/>
      </c>
      <c r="NP53" s="91" t="str">
        <f>IFERROR(IF(AND(NK53="fem",#REF!=2),#REF!,""),"")</f>
        <v/>
      </c>
      <c r="NQ53" s="77" t="str">
        <f>IFERROR(RANK(NP53,NP:NP,0)+ COUNTIF($NP$15:NP52,NP53),"")</f>
        <v/>
      </c>
      <c r="NS53" s="91" t="str">
        <f>IFERROR(IF(AND(#REF!="mas",#REF!=2,#REF!="juvenis"),#REF!,""),"")</f>
        <v/>
      </c>
      <c r="NT53" s="75" t="e">
        <f>IF(NS53=#REF!,#REF!,"")</f>
        <v>#REF!</v>
      </c>
      <c r="NU53" s="75" t="e">
        <f>IF(NS53=#REF!,#REF!,"")</f>
        <v>#REF!</v>
      </c>
      <c r="NV53" s="91" t="str">
        <f>IFERROR(IF(AND(NU53="mas",#REF!=2),#REF!,""),"")</f>
        <v/>
      </c>
      <c r="NW53" s="91" t="str">
        <f>IFERROR(IF(AND(NU53="mas",#REF!=2),#REF!,""),"")</f>
        <v/>
      </c>
      <c r="NX53" s="91" t="str">
        <f>IFERROR(IF(AND(NU53="mas",#REF!=2),#REF!,""),"")</f>
        <v/>
      </c>
      <c r="NY53" s="91" t="str">
        <f>IFERROR(IF(AND(NU53="mas",#REF!=2),#REF!,""),"")</f>
        <v/>
      </c>
      <c r="NZ53" s="91" t="str">
        <f>IFERROR(IF(AND(NU53="mas",#REF!=2),#REF!,""),"")</f>
        <v/>
      </c>
      <c r="OA53" s="55" t="str">
        <f>IFERROR(RANK(NZ53,NZ:NZ,0)+ COUNTIF($NZ$15:NZ52,NZ53),"")</f>
        <v/>
      </c>
      <c r="OC53" s="91" t="str">
        <f>IFERROR(IF(AND(#REF!="fem",#REF!=2,#REF!="juniores"),#REF!,""),"")</f>
        <v/>
      </c>
      <c r="OD53" s="75" t="e">
        <f>IF(OC53=#REF!,#REF!,"")</f>
        <v>#REF!</v>
      </c>
      <c r="OE53" s="75" t="e">
        <f>IF(OC53=#REF!,#REF!,"")</f>
        <v>#REF!</v>
      </c>
      <c r="OF53" s="91" t="str">
        <f>IFERROR(IF(AND(OE53="fem",#REF!=2),#REF!,""),"")</f>
        <v/>
      </c>
      <c r="OG53" s="91" t="str">
        <f>IFERROR(IF(AND(OE53="fem",#REF!=2),#REF!,""),"")</f>
        <v/>
      </c>
      <c r="OH53" s="91" t="str">
        <f>IFERROR(IF(AND(OE53="fem",#REF!=2),#REF!,""),"")</f>
        <v/>
      </c>
      <c r="OI53" s="91" t="str">
        <f>IFERROR(IF(AND(OE53="fem",#REF!=2),#REF!,""),"")</f>
        <v/>
      </c>
      <c r="OJ53" s="91" t="str">
        <f>IFERROR(IF(AND(OE53="fem",#REF!=2),#REF!,""),"")</f>
        <v/>
      </c>
      <c r="OK53" s="77" t="str">
        <f>IFERROR(RANK(OJ53,OJ:OJ,0)+ COUNTIF($NZ$15:OJ51,OJ53),"")</f>
        <v/>
      </c>
      <c r="OM53" s="91" t="str">
        <f>IFERROR(IF(AND(#REF!="mas",#REF!=2,#REF!="juniores"),#REF!,""),"")</f>
        <v/>
      </c>
      <c r="ON53" s="75" t="e">
        <f>IF(OM53=#REF!,#REF!,"")</f>
        <v>#REF!</v>
      </c>
      <c r="OO53" s="75" t="e">
        <f>IF(OM53=#REF!,#REF!,"")</f>
        <v>#REF!</v>
      </c>
      <c r="OP53" s="91" t="str">
        <f>IFERROR(IF(AND(OO53="mas",#REF!=2),#REF!,""),"")</f>
        <v/>
      </c>
      <c r="OQ53" s="91" t="str">
        <f>IFERROR(IF(AND(OO53="mas",#REF!=2),#REF!,""),"")</f>
        <v/>
      </c>
      <c r="OR53" s="91" t="str">
        <f>IFERROR(IF(AND(OO53="mas",#REF!=2),#REF!,""),"")</f>
        <v/>
      </c>
      <c r="OS53" s="91" t="str">
        <f>IFERROR(IF(AND(OO53="mas",#REF!=2),#REF!,""),"")</f>
        <v/>
      </c>
      <c r="OT53" s="91" t="str">
        <f>IFERROR(IF(AND(OO53="mas",#REF!=2),#REF!,""),"")</f>
        <v/>
      </c>
      <c r="OU53" s="77" t="str">
        <f>IFERROR(RANK(OT53,OT:OT,0)+ COUNTIF($NZ$15:OT51,OT53),"")</f>
        <v/>
      </c>
      <c r="OW53" s="91" t="str">
        <f>IFERROR(IF(AND(#REF!="fem",#REF!=3,#REF!="juniores"),#REF!,""),"")</f>
        <v/>
      </c>
      <c r="OX53" s="75" t="e">
        <f>IF(OW53=#REF!,#REF!,"")</f>
        <v>#REF!</v>
      </c>
      <c r="OY53" s="75" t="e">
        <f>IF(OW53=#REF!,#REF!,"")</f>
        <v>#REF!</v>
      </c>
      <c r="OZ53" s="91" t="str">
        <f>IFERROR(IF(AND(OY53="fem",#REF!=3),#REF!,""),"")</f>
        <v/>
      </c>
      <c r="PA53" s="91" t="str">
        <f>IFERROR(IF(AND(OY53="fem",#REF!=3),#REF!,""),"")</f>
        <v/>
      </c>
      <c r="PB53" s="91" t="str">
        <f>IFERROR(IF(AND(OY53="fem",#REF!=3),#REF!,""),"")</f>
        <v/>
      </c>
      <c r="PC53" s="91" t="str">
        <f>IFERROR(IF(AND(OY53="fem",#REF!=3),#REF!,""),"")</f>
        <v/>
      </c>
      <c r="PD53" s="91" t="str">
        <f>IFERROR(IF(AND(OY53="fem",#REF!=3),#REF!,""),"")</f>
        <v/>
      </c>
      <c r="PE53" s="77" t="str">
        <f>IFERROR(RANK(PD53,PD:PD,0)+ COUNTIF($NZ$15:PD51,PD53),"")</f>
        <v/>
      </c>
      <c r="PG53" s="91" t="str">
        <f>IFERROR(IF(AND(#REF!="mas",#REF!=3,#REF!="juniores"),#REF!,""),"")</f>
        <v/>
      </c>
      <c r="PH53" s="75" t="e">
        <f>IF(PG53=#REF!,#REF!,"")</f>
        <v>#REF!</v>
      </c>
      <c r="PI53" s="75" t="e">
        <f>IF(PG53=#REF!,#REF!,"")</f>
        <v>#REF!</v>
      </c>
      <c r="PJ53" s="91" t="str">
        <f>IFERROR(IF(AND(PI53="mas",#REF!=3),#REF!,""),"")</f>
        <v/>
      </c>
      <c r="PK53" s="91" t="str">
        <f>IFERROR(IF(AND(PI53="mas",#REF!=3),#REF!,""),"")</f>
        <v/>
      </c>
      <c r="PL53" s="91" t="str">
        <f>IFERROR(IF(AND(PI53="mas",#REF!=3),#REF!,""),"")</f>
        <v/>
      </c>
      <c r="PM53" s="91" t="str">
        <f>IFERROR(IF(AND(PI53="mas",#REF!=3),#REF!,""),"")</f>
        <v/>
      </c>
      <c r="PN53" s="91" t="str">
        <f>IFERROR(IF(AND(PI53="mas",#REF!=3),#REF!,""),"")</f>
        <v/>
      </c>
      <c r="PO53" s="77" t="str">
        <f>IFERROR(RANK(PN53,PN:PN,0)+ COUNTIF($NZ$15:PN51,PN53),"")</f>
        <v/>
      </c>
    </row>
    <row r="54" spans="2:431" s="73" customFormat="1" ht="18.75" customHeight="1" x14ac:dyDescent="0.3">
      <c r="B54" s="74" t="str">
        <f t="shared" si="159"/>
        <v/>
      </c>
      <c r="C54" s="74" t="str">
        <f t="shared" si="160"/>
        <v/>
      </c>
      <c r="D54" s="75" t="str">
        <f t="shared" si="161"/>
        <v/>
      </c>
      <c r="E54" s="76" t="str">
        <f t="shared" si="162"/>
        <v/>
      </c>
      <c r="F54" s="118" t="str">
        <f t="shared" si="163"/>
        <v/>
      </c>
      <c r="G54" s="118" t="str">
        <f t="shared" si="164"/>
        <v/>
      </c>
      <c r="H54" s="118" t="str">
        <f t="shared" si="165"/>
        <v/>
      </c>
      <c r="I54" s="119" t="str">
        <f t="shared" si="166"/>
        <v/>
      </c>
      <c r="J54" s="77">
        <v>38</v>
      </c>
      <c r="K54" s="78"/>
      <c r="L54" s="78"/>
      <c r="M54" s="74" t="str">
        <f t="shared" si="293"/>
        <v/>
      </c>
      <c r="N54" s="74" t="str">
        <f t="shared" si="167"/>
        <v/>
      </c>
      <c r="O54" s="75" t="str">
        <f t="shared" si="168"/>
        <v/>
      </c>
      <c r="P54" s="75" t="str">
        <f t="shared" si="169"/>
        <v/>
      </c>
      <c r="Q54" s="75" t="str">
        <f t="shared" si="295"/>
        <v/>
      </c>
      <c r="R54" s="75" t="str">
        <f t="shared" si="296"/>
        <v/>
      </c>
      <c r="S54" s="75" t="str">
        <f>IFERROR(INDEX(#REF!,MATCH($U54,$IQ$17:$IQ$72,0)),"")</f>
        <v/>
      </c>
      <c r="T54" s="75" t="str">
        <f t="shared" si="170"/>
        <v/>
      </c>
      <c r="U54" s="77">
        <v>38</v>
      </c>
      <c r="V54" s="88"/>
      <c r="X54" s="80" t="str">
        <f t="shared" si="171"/>
        <v/>
      </c>
      <c r="Y54" s="80" t="str">
        <f t="shared" si="172"/>
        <v/>
      </c>
      <c r="Z54" s="76" t="str">
        <f t="shared" si="173"/>
        <v/>
      </c>
      <c r="AA54" s="76" t="str">
        <f t="shared" si="174"/>
        <v/>
      </c>
      <c r="AB54" s="118" t="str">
        <f t="shared" si="175"/>
        <v/>
      </c>
      <c r="AC54" s="118" t="str">
        <f t="shared" si="176"/>
        <v/>
      </c>
      <c r="AD54" s="118" t="str">
        <f t="shared" si="177"/>
        <v/>
      </c>
      <c r="AE54" s="118" t="str">
        <f t="shared" si="178"/>
        <v/>
      </c>
      <c r="AF54" s="77">
        <v>38</v>
      </c>
      <c r="AG54" s="78"/>
      <c r="AH54" s="78"/>
      <c r="AI54" s="80" t="str">
        <f t="shared" si="179"/>
        <v/>
      </c>
      <c r="AJ54" s="80" t="str">
        <f t="shared" si="180"/>
        <v/>
      </c>
      <c r="AK54" s="80" t="str">
        <f t="shared" si="181"/>
        <v/>
      </c>
      <c r="AL54" s="80" t="str">
        <f t="shared" si="182"/>
        <v/>
      </c>
      <c r="AM54" s="80" t="str">
        <f t="shared" si="183"/>
        <v/>
      </c>
      <c r="AN54" s="80" t="str">
        <f t="shared" si="184"/>
        <v/>
      </c>
      <c r="AO54" s="80" t="str">
        <f t="shared" si="185"/>
        <v/>
      </c>
      <c r="AP54" s="80" t="str">
        <f t="shared" si="186"/>
        <v/>
      </c>
      <c r="AQ54" s="77">
        <v>38</v>
      </c>
      <c r="AR54" s="88"/>
      <c r="AT54" s="146" t="str">
        <f t="shared" si="132"/>
        <v/>
      </c>
      <c r="AU54" s="146" t="str">
        <f t="shared" si="133"/>
        <v/>
      </c>
      <c r="AV54" s="146" t="str">
        <f t="shared" si="134"/>
        <v/>
      </c>
      <c r="AW54" s="147" t="str">
        <f t="shared" si="135"/>
        <v/>
      </c>
      <c r="AX54" s="147" t="str">
        <f t="shared" si="136"/>
        <v/>
      </c>
      <c r="AY54" s="147" t="str">
        <f t="shared" si="137"/>
        <v/>
      </c>
      <c r="AZ54" s="147" t="str">
        <f t="shared" si="138"/>
        <v/>
      </c>
      <c r="BA54" s="147" t="str">
        <f t="shared" si="139"/>
        <v/>
      </c>
      <c r="BB54" s="149">
        <v>38</v>
      </c>
      <c r="BC54" s="78"/>
      <c r="BD54" s="78"/>
      <c r="BE54" s="80" t="str">
        <f t="shared" si="294"/>
        <v/>
      </c>
      <c r="BF54" s="80" t="str">
        <f t="shared" si="187"/>
        <v/>
      </c>
      <c r="BG54" s="80" t="str">
        <f t="shared" si="188"/>
        <v/>
      </c>
      <c r="BH54" s="80" t="str">
        <f t="shared" si="189"/>
        <v/>
      </c>
      <c r="BI54" s="80" t="str">
        <f t="shared" si="190"/>
        <v/>
      </c>
      <c r="BJ54" s="80" t="str">
        <f t="shared" si="191"/>
        <v/>
      </c>
      <c r="BK54" s="80" t="str">
        <f t="shared" si="192"/>
        <v/>
      </c>
      <c r="BL54" s="80" t="str">
        <f t="shared" si="193"/>
        <v/>
      </c>
      <c r="BM54" s="77">
        <v>38</v>
      </c>
      <c r="BN54" s="88"/>
      <c r="BP54" s="80" t="str">
        <f t="shared" si="194"/>
        <v/>
      </c>
      <c r="BQ54" s="80" t="str">
        <f t="shared" si="195"/>
        <v/>
      </c>
      <c r="BR54" s="76" t="str">
        <f t="shared" si="196"/>
        <v/>
      </c>
      <c r="BS54" s="76" t="str">
        <f t="shared" si="197"/>
        <v/>
      </c>
      <c r="BT54" s="118" t="str">
        <f t="shared" si="198"/>
        <v/>
      </c>
      <c r="BU54" s="118" t="str">
        <f t="shared" si="199"/>
        <v/>
      </c>
      <c r="BV54" s="118" t="str">
        <f t="shared" si="200"/>
        <v/>
      </c>
      <c r="BW54" s="118" t="str">
        <f t="shared" si="201"/>
        <v/>
      </c>
      <c r="BX54" s="77">
        <v>38</v>
      </c>
      <c r="BY54" s="78"/>
      <c r="BZ54" s="78"/>
      <c r="CA54" s="80" t="str">
        <f t="shared" si="202"/>
        <v/>
      </c>
      <c r="CB54" s="80" t="str">
        <f t="shared" si="157"/>
        <v/>
      </c>
      <c r="CC54" s="80" t="str">
        <f t="shared" si="157"/>
        <v/>
      </c>
      <c r="CD54" s="76" t="str">
        <f t="shared" si="203"/>
        <v/>
      </c>
      <c r="CE54" s="118" t="str">
        <f t="shared" si="204"/>
        <v/>
      </c>
      <c r="CF54" s="118" t="str">
        <f t="shared" si="205"/>
        <v/>
      </c>
      <c r="CG54" s="118" t="str">
        <f t="shared" si="206"/>
        <v/>
      </c>
      <c r="CH54" s="117" t="str">
        <f t="shared" si="143"/>
        <v/>
      </c>
      <c r="CI54" s="77">
        <v>38</v>
      </c>
      <c r="CJ54" s="88"/>
      <c r="CL54" s="80" t="str">
        <f t="shared" si="207"/>
        <v/>
      </c>
      <c r="CM54" s="80" t="str">
        <f t="shared" si="208"/>
        <v/>
      </c>
      <c r="CN54" s="76" t="str">
        <f t="shared" si="209"/>
        <v/>
      </c>
      <c r="CO54" s="76" t="str">
        <f t="shared" si="210"/>
        <v/>
      </c>
      <c r="CP54" s="118" t="str">
        <f t="shared" si="211"/>
        <v/>
      </c>
      <c r="CQ54" s="118" t="str">
        <f t="shared" si="212"/>
        <v/>
      </c>
      <c r="CR54" s="118" t="str">
        <f t="shared" si="213"/>
        <v/>
      </c>
      <c r="CS54" s="118" t="str">
        <f t="shared" si="214"/>
        <v/>
      </c>
      <c r="CT54" s="77">
        <v>38</v>
      </c>
      <c r="CU54" s="78"/>
      <c r="CV54" s="78"/>
      <c r="CW54" s="80" t="str">
        <f t="shared" si="215"/>
        <v/>
      </c>
      <c r="CX54" s="80" t="str">
        <f t="shared" si="216"/>
        <v/>
      </c>
      <c r="CY54" s="76" t="str">
        <f t="shared" si="217"/>
        <v/>
      </c>
      <c r="CZ54" s="76" t="str">
        <f t="shared" si="218"/>
        <v/>
      </c>
      <c r="DA54" s="118" t="str">
        <f t="shared" si="219"/>
        <v/>
      </c>
      <c r="DB54" s="118" t="str">
        <f t="shared" si="220"/>
        <v/>
      </c>
      <c r="DC54" s="118" t="str">
        <f t="shared" si="221"/>
        <v/>
      </c>
      <c r="DD54" s="118" t="str">
        <f t="shared" si="222"/>
        <v/>
      </c>
      <c r="DE54" s="77">
        <v>38</v>
      </c>
      <c r="DF54" s="88"/>
      <c r="DH54" s="115" t="str">
        <f t="shared" si="145"/>
        <v/>
      </c>
      <c r="DI54" s="115" t="str">
        <f t="shared" si="146"/>
        <v/>
      </c>
      <c r="DJ54" s="121" t="str">
        <f t="shared" si="147"/>
        <v/>
      </c>
      <c r="DK54" s="121" t="str">
        <f t="shared" si="148"/>
        <v/>
      </c>
      <c r="DL54" s="117" t="str">
        <f t="shared" si="149"/>
        <v/>
      </c>
      <c r="DM54" s="117" t="str">
        <f t="shared" si="150"/>
        <v/>
      </c>
      <c r="DN54" s="117" t="str">
        <f t="shared" si="151"/>
        <v/>
      </c>
      <c r="DO54" s="117" t="str">
        <f t="shared" si="152"/>
        <v/>
      </c>
      <c r="DP54" s="77">
        <v>38</v>
      </c>
      <c r="DQ54" s="78"/>
      <c r="DR54" s="78"/>
      <c r="DS54" s="115" t="str">
        <f t="shared" si="223"/>
        <v/>
      </c>
      <c r="DT54" s="115" t="str">
        <f t="shared" si="224"/>
        <v/>
      </c>
      <c r="DU54" s="115" t="str">
        <f t="shared" si="225"/>
        <v/>
      </c>
      <c r="DV54" s="115" t="str">
        <f t="shared" si="226"/>
        <v/>
      </c>
      <c r="DW54" s="117" t="str">
        <f t="shared" si="227"/>
        <v/>
      </c>
      <c r="DX54" s="117" t="str">
        <f t="shared" si="158"/>
        <v/>
      </c>
      <c r="DY54" s="117" t="str">
        <f t="shared" si="158"/>
        <v/>
      </c>
      <c r="DZ54" s="117" t="str">
        <f t="shared" si="228"/>
        <v/>
      </c>
      <c r="EA54" s="77">
        <v>38</v>
      </c>
      <c r="EB54" s="88"/>
      <c r="EC54" s="81"/>
      <c r="ED54" s="80" t="str">
        <f t="shared" si="229"/>
        <v/>
      </c>
      <c r="EE54" s="80" t="str">
        <f t="shared" si="230"/>
        <v/>
      </c>
      <c r="EF54" s="80" t="str">
        <f t="shared" si="231"/>
        <v/>
      </c>
      <c r="EG54" s="82" t="str">
        <f t="shared" si="232"/>
        <v/>
      </c>
      <c r="EH54" s="118" t="str">
        <f t="shared" si="233"/>
        <v/>
      </c>
      <c r="EI54" s="118" t="str">
        <f t="shared" si="234"/>
        <v/>
      </c>
      <c r="EJ54" s="118" t="str">
        <f t="shared" si="235"/>
        <v/>
      </c>
      <c r="EK54" s="118" t="str">
        <f t="shared" si="236"/>
        <v/>
      </c>
      <c r="EL54" s="82">
        <v>38</v>
      </c>
      <c r="EM54" s="78"/>
      <c r="EN54" s="78"/>
      <c r="EO54" s="80" t="str">
        <f t="shared" si="237"/>
        <v/>
      </c>
      <c r="EP54" s="80" t="str">
        <f t="shared" si="238"/>
        <v/>
      </c>
      <c r="EQ54" s="80" t="str">
        <f t="shared" si="239"/>
        <v/>
      </c>
      <c r="ER54" s="80" t="str">
        <f t="shared" si="240"/>
        <v/>
      </c>
      <c r="ES54" s="80" t="str">
        <f t="shared" si="241"/>
        <v/>
      </c>
      <c r="ET54" s="80" t="str">
        <f t="shared" si="242"/>
        <v/>
      </c>
      <c r="EU54" s="80" t="str">
        <f t="shared" si="243"/>
        <v/>
      </c>
      <c r="EV54" s="80" t="str">
        <f t="shared" si="244"/>
        <v/>
      </c>
      <c r="EW54" s="77">
        <v>38</v>
      </c>
      <c r="EX54" s="89"/>
      <c r="EY54" s="81"/>
      <c r="EZ54" s="80" t="str">
        <f t="shared" si="245"/>
        <v/>
      </c>
      <c r="FA54" s="80" t="str">
        <f t="shared" si="246"/>
        <v/>
      </c>
      <c r="FB54" s="76" t="str">
        <f t="shared" si="247"/>
        <v/>
      </c>
      <c r="FC54" s="76" t="str">
        <f t="shared" si="248"/>
        <v/>
      </c>
      <c r="FD54" s="118" t="str">
        <f t="shared" si="249"/>
        <v/>
      </c>
      <c r="FE54" s="118" t="str">
        <f t="shared" si="250"/>
        <v/>
      </c>
      <c r="FF54" s="118" t="str">
        <f t="shared" si="251"/>
        <v/>
      </c>
      <c r="FG54" s="118" t="str">
        <f t="shared" si="252"/>
        <v/>
      </c>
      <c r="FH54" s="82">
        <v>38</v>
      </c>
      <c r="FI54" s="78"/>
      <c r="FJ54" s="78"/>
      <c r="FK54" s="80" t="str">
        <f t="shared" si="253"/>
        <v/>
      </c>
      <c r="FL54" s="80" t="str">
        <f t="shared" si="254"/>
        <v/>
      </c>
      <c r="FM54" s="76" t="str">
        <f t="shared" si="255"/>
        <v/>
      </c>
      <c r="FN54" s="76" t="str">
        <f t="shared" si="256"/>
        <v/>
      </c>
      <c r="FO54" s="118" t="str">
        <f t="shared" si="257"/>
        <v/>
      </c>
      <c r="FP54" s="118" t="str">
        <f t="shared" si="258"/>
        <v/>
      </c>
      <c r="FQ54" s="118" t="str">
        <f t="shared" si="259"/>
        <v/>
      </c>
      <c r="FR54" s="118" t="str">
        <f t="shared" si="260"/>
        <v/>
      </c>
      <c r="FS54" s="77">
        <v>38</v>
      </c>
      <c r="FT54" s="89"/>
      <c r="FU54" s="81"/>
      <c r="FV54" s="80" t="str">
        <f t="shared" si="261"/>
        <v/>
      </c>
      <c r="FW54" s="80" t="str">
        <f t="shared" si="262"/>
        <v/>
      </c>
      <c r="FX54" s="80" t="str">
        <f t="shared" si="263"/>
        <v/>
      </c>
      <c r="FY54" s="80" t="str">
        <f t="shared" si="264"/>
        <v/>
      </c>
      <c r="FZ54" s="80" t="str">
        <f t="shared" si="265"/>
        <v/>
      </c>
      <c r="GA54" s="80" t="str">
        <f t="shared" si="266"/>
        <v/>
      </c>
      <c r="GB54" s="80" t="str">
        <f t="shared" si="267"/>
        <v/>
      </c>
      <c r="GC54" s="80" t="str">
        <f t="shared" si="268"/>
        <v/>
      </c>
      <c r="GD54" s="82">
        <v>38</v>
      </c>
      <c r="GE54" s="78"/>
      <c r="GF54" s="78"/>
      <c r="GG54" s="80" t="str">
        <f t="shared" si="269"/>
        <v/>
      </c>
      <c r="GH54" s="80" t="str">
        <f t="shared" si="270"/>
        <v/>
      </c>
      <c r="GI54" s="80" t="str">
        <f t="shared" si="271"/>
        <v/>
      </c>
      <c r="GJ54" s="80" t="str">
        <f t="shared" si="272"/>
        <v/>
      </c>
      <c r="GK54" s="80" t="str">
        <f t="shared" si="273"/>
        <v/>
      </c>
      <c r="GL54" s="80" t="str">
        <f t="shared" si="274"/>
        <v/>
      </c>
      <c r="GM54" s="80" t="str">
        <f t="shared" si="275"/>
        <v/>
      </c>
      <c r="GN54" s="80" t="str">
        <f t="shared" si="276"/>
        <v/>
      </c>
      <c r="GO54" s="77">
        <v>38</v>
      </c>
      <c r="GP54" s="89"/>
      <c r="GQ54" s="81"/>
      <c r="GR54" s="80" t="str">
        <f t="shared" si="277"/>
        <v/>
      </c>
      <c r="GS54" s="80" t="str">
        <f t="shared" si="278"/>
        <v/>
      </c>
      <c r="GT54" s="80" t="str">
        <f t="shared" si="279"/>
        <v/>
      </c>
      <c r="GU54" s="80" t="str">
        <f t="shared" si="280"/>
        <v/>
      </c>
      <c r="GV54" s="80" t="str">
        <f t="shared" si="281"/>
        <v/>
      </c>
      <c r="GW54" s="80" t="str">
        <f t="shared" si="282"/>
        <v/>
      </c>
      <c r="GX54" s="80" t="str">
        <f t="shared" si="283"/>
        <v/>
      </c>
      <c r="GY54" s="80" t="str">
        <f t="shared" si="284"/>
        <v/>
      </c>
      <c r="GZ54" s="82">
        <v>38</v>
      </c>
      <c r="HA54" s="78"/>
      <c r="HB54" s="78"/>
      <c r="HC54" s="80" t="str">
        <f t="shared" si="285"/>
        <v/>
      </c>
      <c r="HD54" s="80" t="str">
        <f t="shared" si="286"/>
        <v/>
      </c>
      <c r="HE54" s="80" t="str">
        <f t="shared" si="287"/>
        <v/>
      </c>
      <c r="HF54" s="80" t="str">
        <f t="shared" si="288"/>
        <v/>
      </c>
      <c r="HG54" s="80" t="str">
        <f t="shared" si="289"/>
        <v/>
      </c>
      <c r="HH54" s="80" t="str">
        <f t="shared" si="290"/>
        <v/>
      </c>
      <c r="HI54" s="80" t="str">
        <f t="shared" si="291"/>
        <v/>
      </c>
      <c r="HJ54" s="80" t="str">
        <f t="shared" si="292"/>
        <v/>
      </c>
      <c r="HK54" s="77">
        <v>38</v>
      </c>
      <c r="HL54" s="89"/>
      <c r="HM54" s="89"/>
      <c r="HN54" s="89"/>
      <c r="HO54" s="89"/>
      <c r="HP54" s="89"/>
      <c r="HQ54" s="89"/>
      <c r="HR54" s="89"/>
      <c r="HS54" s="89"/>
      <c r="HT54" s="89"/>
      <c r="HU54" s="89"/>
      <c r="HV54" s="89"/>
      <c r="HW54" s="96"/>
      <c r="HX54" s="97"/>
      <c r="HY54" s="91" t="str">
        <f>IFERROR(IF(AND(#REF!="FEM",#REF!=1,#REF!="infantis"),#REF!,""),"")</f>
        <v/>
      </c>
      <c r="HZ54" s="75" t="e">
        <f>IF($HY54=#REF!,#REF!,"")</f>
        <v>#REF!</v>
      </c>
      <c r="IA54" s="75" t="e">
        <f>IF($HY54=#REF!,#REF!,"")</f>
        <v>#REF!</v>
      </c>
      <c r="IB54" s="75" t="e">
        <f>IF($IA54=#REF!,#REF!,"")</f>
        <v>#REF!</v>
      </c>
      <c r="IC54" s="91" t="str">
        <f>IFERROR(IF(AND($IA54="fem",#REF!=1,#REF!="infantis"),#REF!,""),"")</f>
        <v/>
      </c>
      <c r="ID54" s="91" t="str">
        <f>IFERROR(IF(AND($IA54="fem",#REF!=1,#REF!="infantis"),#REF!,""),"")</f>
        <v/>
      </c>
      <c r="IE54" s="91" t="str">
        <f>IFERROR(IF(AND($IA54="fem",#REF!=1,#REF!="infantis"),#REF!,""),"")</f>
        <v/>
      </c>
      <c r="IF54" s="75" t="e">
        <f>IF($IB54=#REF!,#REF!,"")</f>
        <v>#REF!</v>
      </c>
      <c r="IG54" s="55" t="str">
        <f>IFERROR(RANK(IF54,IF:IF,0)+ COUNTIF($IF$15:IF53,IF54),"")</f>
        <v/>
      </c>
      <c r="II54" s="91" t="str">
        <f>IFERROR(IF(AND(#REF!="mas",#REF!=1,#REF!="infantis"),#REF!,""),"")</f>
        <v/>
      </c>
      <c r="IJ54" s="75" t="e">
        <f>IF($II54=#REF!,#REF!,"")</f>
        <v>#REF!</v>
      </c>
      <c r="IK54" s="75" t="e">
        <f>IF($II54=#REF!,#REF!,"")</f>
        <v>#REF!</v>
      </c>
      <c r="IL54" s="91" t="str">
        <f>IFERROR(IF(AND($IK54="mas",#REF!=1),#REF!,""),"")</f>
        <v/>
      </c>
      <c r="IM54" s="91" t="str">
        <f>IFERROR(IF(AND($IK54="mas",#REF!=1,#REF!="infantis"),#REF!,""),"")</f>
        <v/>
      </c>
      <c r="IN54" s="91" t="str">
        <f>IFERROR(IF(AND($IK54="mas",#REF!=1,#REF!="infantis"),#REF!,""),"")</f>
        <v/>
      </c>
      <c r="IO54" s="91" t="str">
        <f>IFERROR(IF(AND($IK54="mas",#REF!=1,#REF!="infantis"),#REF!,""),"")</f>
        <v/>
      </c>
      <c r="IP54" s="91" t="str">
        <f>IFERROR(IF(AND($IK54="mas",#REF!=1),#REF!,""),"")</f>
        <v/>
      </c>
      <c r="IQ54" s="55" t="str">
        <f>IFERROR(RANK(IP54,IP:IP,0)+ COUNTIF($IQ$11:IQ49,IP54),"")</f>
        <v/>
      </c>
      <c r="IS54" s="91" t="str">
        <f>IFERROR(IF(AND(#REF!="FEM",#REF!=2,#REF!="infantis"),#REF!,""),"")</f>
        <v/>
      </c>
      <c r="IT54" s="75" t="e">
        <f>IF(IS54=#REF!,#REF!,"")</f>
        <v>#REF!</v>
      </c>
      <c r="IU54" s="75" t="e">
        <f>IF(IS54=#REF!,#REF!,"")</f>
        <v>#REF!</v>
      </c>
      <c r="IV54" s="91" t="str">
        <f>IFERROR(IF(AND(IU54="fem",#REF!=2),#REF!,""),"")</f>
        <v/>
      </c>
      <c r="IW54" s="91" t="str">
        <f>IFERROR(IF(AND(IU54="fem",#REF!=2),#REF!,""),"")</f>
        <v/>
      </c>
      <c r="IX54" s="91" t="str">
        <f>IFERROR(IF(AND(IU54="fem",#REF!=2),#REF!,""),"")</f>
        <v/>
      </c>
      <c r="IY54" s="91" t="str">
        <f>IFERROR(IF(AND(IU54="fem",#REF!=2),#REF!,""),"")</f>
        <v/>
      </c>
      <c r="IZ54" s="91" t="str">
        <f>IFERROR(IF(AND(IU54="fem",#REF!=2),#REF!,""),"")</f>
        <v/>
      </c>
      <c r="JA54" s="77" t="str">
        <f>IFERROR(RANK(IZ54,IZ:IZ,0)+ COUNTIF($IZ$15:$IZ53,IZ54),"")</f>
        <v/>
      </c>
      <c r="JC54" s="91" t="str">
        <f>IFERROR(IF(AND(#REF!="mas",#REF!=2,#REF!="infantis"),#REF!,""),"")</f>
        <v/>
      </c>
      <c r="JD54" s="75" t="e">
        <f>IF(JC54=#REF!,#REF!,"")</f>
        <v>#REF!</v>
      </c>
      <c r="JE54" s="75" t="e">
        <f>IF(JC54=#REF!,#REF!,"")</f>
        <v>#REF!</v>
      </c>
      <c r="JF54" s="91" t="str">
        <f>IFERROR(IF(AND(JE54="mas",#REF!=2),#REF!,""),"")</f>
        <v/>
      </c>
      <c r="JG54" s="91" t="str">
        <f>IFERROR(IF(AND(JE54="mas",#REF!=2),#REF!,""),"")</f>
        <v/>
      </c>
      <c r="JH54" s="91" t="str">
        <f>IFERROR(IF(AND(JE54="mas",#REF!=2),#REF!,""),"")</f>
        <v/>
      </c>
      <c r="JI54" s="91" t="str">
        <f>IFERROR(IF(AND(JE54="mas",#REF!=2),#REF!,""),"")</f>
        <v/>
      </c>
      <c r="JJ54" s="91" t="str">
        <f>IFERROR(IF(AND(JE54="mas",#REF!=2),#REF!,""),"")</f>
        <v/>
      </c>
      <c r="JK54" s="77" t="str">
        <f>IFERROR(RANK(JJ54,JJ:JJ,0)+ COUNTIF($JJ$15:$JJ53,JJ54),"")</f>
        <v/>
      </c>
      <c r="JM54" s="53" t="str">
        <f>IFERROR(IF(AND(#REF!="fem",#REF!=3,#REF!="infantis"),#REF!,""),"")</f>
        <v/>
      </c>
      <c r="JN54" s="75" t="e">
        <f>IF($JM54=#REF!,#REF!,"")</f>
        <v>#REF!</v>
      </c>
      <c r="JO54" s="75" t="e">
        <f>IF($JM54=#REF!,#REF!,"")</f>
        <v>#REF!</v>
      </c>
      <c r="JP54" s="75" t="e">
        <f>IF($JO54=#REF!,#REF!,"")</f>
        <v>#REF!</v>
      </c>
      <c r="JQ54" s="75" t="e">
        <f>IF($JP54=#REF!,#REF!,"")</f>
        <v>#REF!</v>
      </c>
      <c r="JR54" s="75" t="e">
        <f>IF($JP54=#REF!,#REF!,"")</f>
        <v>#REF!</v>
      </c>
      <c r="JS54" s="75" t="e">
        <f>IF($JP54=#REF!,#REF!,"")</f>
        <v>#REF!</v>
      </c>
      <c r="JT54" s="75" t="e">
        <f>IF($JP54=#REF!,#REF!,"")</f>
        <v>#REF!</v>
      </c>
      <c r="JU54" s="55" t="str">
        <f>IFERROR(RANK(JT54,JT:JT,0)+ COUNTIF($JT$15:JT53,JT54),"")</f>
        <v/>
      </c>
      <c r="JW54" s="53" t="str">
        <f>IFERROR(IF(AND(#REF!="mas",#REF!=3,#REF!="infantis"),#REF!,""),"")</f>
        <v/>
      </c>
      <c r="JX54" s="54" t="e">
        <f>IF($JW54=#REF!,#REF!,"")</f>
        <v>#REF!</v>
      </c>
      <c r="JY54" s="54" t="e">
        <f>IF($JW54=#REF!,#REF!,"")</f>
        <v>#REF!</v>
      </c>
      <c r="JZ54" s="54" t="e">
        <f>IF($JY54=#REF!,#REF!,"")</f>
        <v>#REF!</v>
      </c>
      <c r="KA54" s="54" t="e">
        <f>IF($JZ54=#REF!,#REF!,"")</f>
        <v>#REF!</v>
      </c>
      <c r="KB54" s="54" t="e">
        <f>IF($JZ54=#REF!,#REF!,"")</f>
        <v>#REF!</v>
      </c>
      <c r="KC54" s="54" t="e">
        <f>IF($JZ54=#REF!,#REF!,"")</f>
        <v>#REF!</v>
      </c>
      <c r="KD54" s="54" t="e">
        <f>IF($JZ54=#REF!,#REF!,"")</f>
        <v>#REF!</v>
      </c>
      <c r="KE54" s="55" t="str">
        <f>IFERROR(RANK(KD54,KD:KD,0)+ COUNTIF($KD$15:KD53,KD54),"")</f>
        <v/>
      </c>
      <c r="KG54" s="91" t="str">
        <f>IFERROR(IF(AND(#REF!="fem",#REF!=1,#REF!="iniciados"),#REF!,""),"")</f>
        <v/>
      </c>
      <c r="KH54" s="75" t="e">
        <f>IF(KG54=#REF!,#REF!,"")</f>
        <v>#REF!</v>
      </c>
      <c r="KI54" s="75" t="e">
        <f>IF(KG54=#REF!,#REF!,"")</f>
        <v>#REF!</v>
      </c>
      <c r="KJ54" s="91" t="str">
        <f>IFERROR(IF(AND(KI54="fem",#REF!=1),#REF!,""),"")</f>
        <v/>
      </c>
      <c r="KK54" s="91" t="str">
        <f>IFERROR(IF(AND(KI54="fem",#REF!=1),#REF!,""),"")</f>
        <v/>
      </c>
      <c r="KL54" s="91" t="str">
        <f>IFERROR(IF(AND(KI54="fem",#REF!=1),#REF!,""),"")</f>
        <v/>
      </c>
      <c r="KM54" s="91" t="str">
        <f>IFERROR(IF(AND(KI54="fem",#REF!=1),#REF!,""),"")</f>
        <v/>
      </c>
      <c r="KN54" s="91" t="str">
        <f>IFERROR(IF(AND(KI54="fem",#REF!=1),#REF!,""),"")</f>
        <v/>
      </c>
      <c r="KO54" s="77" t="str">
        <f>IFERROR(RANK(KN54,KN:KN,0)+ COUNTIF($KN$15:KN53,KN54),"")</f>
        <v/>
      </c>
      <c r="KQ54" s="91" t="str">
        <f>IFERROR(IF(AND(#REF!="mas",#REF!=1,#REF!="iniciados"),#REF!,""),"")</f>
        <v/>
      </c>
      <c r="KR54" s="75" t="e">
        <f>IF(KQ54=#REF!,#REF!,"")</f>
        <v>#REF!</v>
      </c>
      <c r="KS54" s="75" t="e">
        <f>IF(KQ54=#REF!,#REF!,"")</f>
        <v>#REF!</v>
      </c>
      <c r="KT54" s="91" t="str">
        <f>IFERROR(IF(AND(KS54="mas",#REF!=1),#REF!,""),"")</f>
        <v/>
      </c>
      <c r="KU54" s="91" t="str">
        <f>IFERROR(IF(AND(KS54="mas",#REF!=1),#REF!,""),"")</f>
        <v/>
      </c>
      <c r="KV54" s="91" t="str">
        <f>IFERROR(IF(AND(KS54="mas",#REF!=1),#REF!,""),"")</f>
        <v/>
      </c>
      <c r="KW54" s="91" t="str">
        <f>IFERROR(IF(AND(KS54="mas",#REF!=1),#REF!,""),"")</f>
        <v/>
      </c>
      <c r="KX54" s="91" t="str">
        <f>IFERROR(IF(AND(KS54="mas",#REF!=1),#REF!,""),"")</f>
        <v/>
      </c>
      <c r="KY54" s="77" t="str">
        <f>IFERROR(RANK(KX54,KX:KX,0)+ COUNTIF($KX$15:KX53,KX54),"")</f>
        <v/>
      </c>
      <c r="LA54" s="91" t="str">
        <f>IFERROR(IF(AND(#REF!="fem",#REF!=2,#REF!="iniciados"),#REF!,""),"")</f>
        <v/>
      </c>
      <c r="LB54" s="75" t="e">
        <f>IF(LA54=#REF!,#REF!,"")</f>
        <v>#REF!</v>
      </c>
      <c r="LC54" s="75" t="e">
        <f>IF(LA54=#REF!,#REF!,"")</f>
        <v>#REF!</v>
      </c>
      <c r="LD54" s="91" t="str">
        <f>IFERROR(IF(AND(LC54="fem",#REF!=2),#REF!,""),"")</f>
        <v/>
      </c>
      <c r="LE54" s="91" t="str">
        <f>IFERROR(IF(AND(LC54="fem",#REF!=2),#REF!,""),"")</f>
        <v/>
      </c>
      <c r="LF54" s="91" t="str">
        <f>IFERROR(IF(AND(LC54="fem",#REF!=2),#REF!,""),"")</f>
        <v/>
      </c>
      <c r="LG54" s="91" t="str">
        <f>IFERROR(IF(AND(LC54="fem",#REF!=2),#REF!,""),"")</f>
        <v/>
      </c>
      <c r="LH54" s="91" t="str">
        <f>IFERROR(IF(AND(LC54="fem",#REF!=2),#REF!,""),"")</f>
        <v/>
      </c>
      <c r="LI54" s="77" t="str">
        <f>IFERROR(RANK(LH54,LH:LH,0)+ COUNTIF($KX$15:LH53,LH54),"")</f>
        <v/>
      </c>
      <c r="LK54" s="91" t="str">
        <f>IFERROR(IF(AND(#REF!="mas",#REF!=2,#REF!="iniciados"),#REF!,""),"")</f>
        <v/>
      </c>
      <c r="LL54" s="75" t="e">
        <f>IF(LK54=#REF!,#REF!,"")</f>
        <v>#REF!</v>
      </c>
      <c r="LM54" s="75" t="e">
        <f>IF(LK54=#REF!,#REF!,"")</f>
        <v>#REF!</v>
      </c>
      <c r="LN54" s="91" t="str">
        <f>IFERROR(IF(AND(LM54="mas",#REF!=2),#REF!,""),"")</f>
        <v/>
      </c>
      <c r="LO54" s="91" t="str">
        <f>IFERROR(IF(AND(LM54="mas",#REF!=2),#REF!,""),"")</f>
        <v/>
      </c>
      <c r="LP54" s="91" t="str">
        <f>IFERROR(IF(AND(LM54="mas",#REF!=2),#REF!,""),"")</f>
        <v/>
      </c>
      <c r="LQ54" s="91" t="str">
        <f>IFERROR(IF(AND(LM54="mas",#REF!=2),#REF!,""),"")</f>
        <v/>
      </c>
      <c r="LR54" s="91" t="str">
        <f>IFERROR(IF(AND(LM54="mas",#REF!=2),#REF!,""),"")</f>
        <v/>
      </c>
      <c r="LS54" s="77" t="str">
        <f>IFERROR(RANK(LR54,LR:LR,0)+ COUNTIF($LR$15:LR52,LR54),"")</f>
        <v/>
      </c>
      <c r="LU54" s="53" t="str">
        <f>IFERROR(IF(AND(#REF!="fem",#REF!=3,#REF!="iniciados"),#REF!,""),"")</f>
        <v/>
      </c>
      <c r="LV54" s="75" t="e">
        <f>IF(LU54=#REF!,#REF!,"")</f>
        <v>#REF!</v>
      </c>
      <c r="LW54" s="75" t="e">
        <f>IF(LU54=#REF!,#REF!,"")</f>
        <v>#REF!</v>
      </c>
      <c r="LX54" s="53" t="str">
        <f>IFERROR(IF(AND(LW54="fem",#REF!=3),#REF!,""),"")</f>
        <v/>
      </c>
      <c r="LY54" s="91" t="str">
        <f>IFERROR(IF(AND(LW54="fem",#REF!=3),#REF!,""),"")</f>
        <v/>
      </c>
      <c r="LZ54" s="91" t="str">
        <f>IFERROR(IF(AND(LW54="fem",#REF!=3),#REF!,""),"")</f>
        <v/>
      </c>
      <c r="MA54" s="91" t="str">
        <f>IFERROR(IF(AND(LW54="fem",#REF!=3),#REF!,""),"")</f>
        <v/>
      </c>
      <c r="MB54" s="91" t="str">
        <f>IFERROR(IF(AND(LW54="fem",#REF!=3),#REF!,""),"")</f>
        <v/>
      </c>
      <c r="MC54" s="55" t="str">
        <f>IFERROR(RANK(MB54,MB:MB,0)+ COUNTIF($MB$15:MB53,MB54),"")</f>
        <v/>
      </c>
      <c r="ME54" s="91" t="str">
        <f>IFERROR(IF(AND(#REF!="mas",#REF!=3,#REF!="iniciados"),#REF!,""),"")</f>
        <v/>
      </c>
      <c r="MF54" s="75" t="e">
        <f>IF(ME54=#REF!,#REF!,"")</f>
        <v>#REF!</v>
      </c>
      <c r="MG54" s="75" t="e">
        <f>IF(ME54=#REF!,#REF!,"")</f>
        <v>#REF!</v>
      </c>
      <c r="MH54" s="91" t="str">
        <f>IFERROR(IF(AND(MG54="mas",#REF!=3),#REF!,""),"")</f>
        <v/>
      </c>
      <c r="MI54" s="91" t="str">
        <f>IFERROR(IF(AND(MG54="mas",#REF!=3),#REF!,""),"")</f>
        <v/>
      </c>
      <c r="MJ54" s="91" t="str">
        <f>IFERROR(IF(AND(MG54="mas",#REF!=3),#REF!,""),"")</f>
        <v/>
      </c>
      <c r="MK54" s="91" t="str">
        <f>IFERROR(IF(AND(MG54="mas",#REF!=3),#REF!,""),"")</f>
        <v/>
      </c>
      <c r="ML54" s="91" t="str">
        <f>IFERROR(IF(AND(MG54="mas",#REF!=3),#REF!,""),"")</f>
        <v/>
      </c>
      <c r="MM54" s="55" t="str">
        <f>IFERROR(RANK(ML54,ML:ML,0)+ COUNTIF($ML$15:ML53,ML54),"")</f>
        <v/>
      </c>
      <c r="MO54" s="91" t="str">
        <f>IFERROR(IF(AND(#REF!="fem",#REF!=3,#REF!="juvenis"),#REF!,""),"")</f>
        <v/>
      </c>
      <c r="MP54" s="75" t="e">
        <f>IF(MO54=#REF!,#REF!,"")</f>
        <v>#REF!</v>
      </c>
      <c r="MQ54" s="75" t="e">
        <f>IF(MO54=#REF!,#REF!,"")</f>
        <v>#REF!</v>
      </c>
      <c r="MR54" s="91" t="str">
        <f>IFERROR(IF(AND(MQ54="fem",#REF!=3),#REF!,""),"")</f>
        <v/>
      </c>
      <c r="MS54" s="91" t="str">
        <f>IFERROR(IF(AND(MQ54="fem",#REF!=3),#REF!,""),"")</f>
        <v/>
      </c>
      <c r="MT54" s="91" t="str">
        <f>IFERROR(IF(AND(MQ54="fem",#REF!=3),#REF!,""),"")</f>
        <v/>
      </c>
      <c r="MU54" s="91" t="str">
        <f>IFERROR(IF(AND(MQ54="fem",#REF!=3),#REF!,""),"")</f>
        <v/>
      </c>
      <c r="MV54" s="91" t="str">
        <f>IFERROR(IF(AND(MQ54="fem",#REF!=3),#REF!,""),"")</f>
        <v/>
      </c>
      <c r="MW54" s="55" t="str">
        <f>IFERROR(RANK(MV54,MV:MV,0)+ COUNTIF($MV$15:MV53,MV54),"")</f>
        <v/>
      </c>
      <c r="MY54" s="91" t="str">
        <f>IFERROR(IF(AND(#REF!="mas",#REF!=3,#REF!="juvenis"),#REF!,""),"")</f>
        <v/>
      </c>
      <c r="MZ54" s="75" t="e">
        <f>IF(MY54=#REF!,#REF!,"")</f>
        <v>#REF!</v>
      </c>
      <c r="NA54" s="75" t="e">
        <f>IF(MY54=#REF!,#REF!,"")</f>
        <v>#REF!</v>
      </c>
      <c r="NB54" s="91" t="str">
        <f>IFERROR(IF(AND(NA54="mas",#REF!=3),#REF!,""),"")</f>
        <v/>
      </c>
      <c r="NC54" s="91" t="str">
        <f>IFERROR(IF(AND(NA54="mas",#REF!=3),#REF!,""),"")</f>
        <v/>
      </c>
      <c r="ND54" s="91" t="str">
        <f>IFERROR(IF(AND(NA54="mas",#REF!=3),#REF!,""),"")</f>
        <v/>
      </c>
      <c r="NE54" s="91" t="str">
        <f>IFERROR(IF(AND(NA54="mas",#REF!=3),#REF!,""),"")</f>
        <v/>
      </c>
      <c r="NF54" s="91" t="str">
        <f>IFERROR(IF(AND(NA54="mas",#REF!=3),#REF!,""),"")</f>
        <v/>
      </c>
      <c r="NG54" s="55" t="str">
        <f>IFERROR(RANK(NF54,NF:NF,0)+ COUNTIF($NF$15:NF53,NF54),"")</f>
        <v/>
      </c>
      <c r="NI54" s="91" t="str">
        <f>IFERROR(IF(AND(#REF!="fem",#REF!=2,#REF!="juvenis"),#REF!,""),"")</f>
        <v/>
      </c>
      <c r="NJ54" s="75" t="e">
        <f>IF(NI54=#REF!,#REF!,"")</f>
        <v>#REF!</v>
      </c>
      <c r="NK54" s="75" t="e">
        <f>IF(NI54=#REF!,#REF!,"")</f>
        <v>#REF!</v>
      </c>
      <c r="NL54" s="91" t="str">
        <f>IFERROR(IF(AND(NK54="fem",#REF!=2),#REF!,""),"")</f>
        <v/>
      </c>
      <c r="NM54" s="91" t="str">
        <f>IFERROR(IF(AND(NK54="fem",#REF!=2),#REF!,""),"")</f>
        <v/>
      </c>
      <c r="NN54" s="91" t="str">
        <f>IFERROR(IF(AND(NK54="fem",#REF!=2),#REF!,""),"")</f>
        <v/>
      </c>
      <c r="NO54" s="91" t="str">
        <f>IFERROR(IF(AND(NK54="fem",#REF!=2),#REF!,""),"")</f>
        <v/>
      </c>
      <c r="NP54" s="91" t="str">
        <f>IFERROR(IF(AND(NK54="fem",#REF!=2),#REF!,""),"")</f>
        <v/>
      </c>
      <c r="NQ54" s="77" t="str">
        <f>IFERROR(RANK(NP54,NP:NP,0)+ COUNTIF($NP$15:NP53,NP54),"")</f>
        <v/>
      </c>
      <c r="NS54" s="91" t="str">
        <f>IFERROR(IF(AND(#REF!="mas",#REF!=2,#REF!="juvenis"),#REF!,""),"")</f>
        <v/>
      </c>
      <c r="NT54" s="75" t="e">
        <f>IF(NS54=#REF!,#REF!,"")</f>
        <v>#REF!</v>
      </c>
      <c r="NU54" s="75" t="e">
        <f>IF(NS54=#REF!,#REF!,"")</f>
        <v>#REF!</v>
      </c>
      <c r="NV54" s="91" t="str">
        <f>IFERROR(IF(AND(NU54="mas",#REF!=2),#REF!,""),"")</f>
        <v/>
      </c>
      <c r="NW54" s="91" t="str">
        <f>IFERROR(IF(AND(NU54="mas",#REF!=2),#REF!,""),"")</f>
        <v/>
      </c>
      <c r="NX54" s="91" t="str">
        <f>IFERROR(IF(AND(NU54="mas",#REF!=2),#REF!,""),"")</f>
        <v/>
      </c>
      <c r="NY54" s="91" t="str">
        <f>IFERROR(IF(AND(NU54="mas",#REF!=2),#REF!,""),"")</f>
        <v/>
      </c>
      <c r="NZ54" s="91" t="str">
        <f>IFERROR(IF(AND(NU54="mas",#REF!=2),#REF!,""),"")</f>
        <v/>
      </c>
      <c r="OA54" s="55" t="str">
        <f>IFERROR(RANK(NZ54,NZ:NZ,0)+ COUNTIF($NZ$15:NZ53,NZ54),"")</f>
        <v/>
      </c>
      <c r="OC54" s="91" t="str">
        <f>IFERROR(IF(AND(#REF!="fem",#REF!=2,#REF!="juniores"),#REF!,""),"")</f>
        <v/>
      </c>
      <c r="OD54" s="75" t="e">
        <f>IF(OC54=#REF!,#REF!,"")</f>
        <v>#REF!</v>
      </c>
      <c r="OE54" s="75" t="e">
        <f>IF(OC54=#REF!,#REF!,"")</f>
        <v>#REF!</v>
      </c>
      <c r="OF54" s="91" t="str">
        <f>IFERROR(IF(AND(OE54="fem",#REF!=2),#REF!,""),"")</f>
        <v/>
      </c>
      <c r="OG54" s="91" t="str">
        <f>IFERROR(IF(AND(OE54="fem",#REF!=2),#REF!,""),"")</f>
        <v/>
      </c>
      <c r="OH54" s="91" t="str">
        <f>IFERROR(IF(AND(OE54="fem",#REF!=2),#REF!,""),"")</f>
        <v/>
      </c>
      <c r="OI54" s="91" t="str">
        <f>IFERROR(IF(AND(OE54="fem",#REF!=2),#REF!,""),"")</f>
        <v/>
      </c>
      <c r="OJ54" s="91" t="str">
        <f>IFERROR(IF(AND(OE54="fem",#REF!=2),#REF!,""),"")</f>
        <v/>
      </c>
      <c r="OK54" s="77" t="str">
        <f>IFERROR(RANK(OJ54,OJ:OJ,0)+ COUNTIF($NZ$15:OJ52,OJ54),"")</f>
        <v/>
      </c>
      <c r="OM54" s="91" t="str">
        <f>IFERROR(IF(AND(#REF!="mas",#REF!=2,#REF!="juniores"),#REF!,""),"")</f>
        <v/>
      </c>
      <c r="ON54" s="75" t="e">
        <f>IF(OM54=#REF!,#REF!,"")</f>
        <v>#REF!</v>
      </c>
      <c r="OO54" s="75" t="e">
        <f>IF(OM54=#REF!,#REF!,"")</f>
        <v>#REF!</v>
      </c>
      <c r="OP54" s="91" t="str">
        <f>IFERROR(IF(AND(OO54="mas",#REF!=2),#REF!,""),"")</f>
        <v/>
      </c>
      <c r="OQ54" s="91" t="str">
        <f>IFERROR(IF(AND(OO54="mas",#REF!=2),#REF!,""),"")</f>
        <v/>
      </c>
      <c r="OR54" s="91" t="str">
        <f>IFERROR(IF(AND(OO54="mas",#REF!=2),#REF!,""),"")</f>
        <v/>
      </c>
      <c r="OS54" s="91" t="str">
        <f>IFERROR(IF(AND(OO54="mas",#REF!=2),#REF!,""),"")</f>
        <v/>
      </c>
      <c r="OT54" s="91" t="str">
        <f>IFERROR(IF(AND(OO54="mas",#REF!=2),#REF!,""),"")</f>
        <v/>
      </c>
      <c r="OU54" s="77" t="str">
        <f>IFERROR(RANK(OT54,OT:OT,0)+ COUNTIF($NZ$15:OT52,OT54),"")</f>
        <v/>
      </c>
      <c r="OW54" s="91" t="str">
        <f>IFERROR(IF(AND(#REF!="fem",#REF!=3,#REF!="juniores"),#REF!,""),"")</f>
        <v/>
      </c>
      <c r="OX54" s="75" t="e">
        <f>IF(OW54=#REF!,#REF!,"")</f>
        <v>#REF!</v>
      </c>
      <c r="OY54" s="75" t="e">
        <f>IF(OW54=#REF!,#REF!,"")</f>
        <v>#REF!</v>
      </c>
      <c r="OZ54" s="91" t="str">
        <f>IFERROR(IF(AND(OY54="fem",#REF!=3),#REF!,""),"")</f>
        <v/>
      </c>
      <c r="PA54" s="91" t="str">
        <f>IFERROR(IF(AND(OY54="fem",#REF!=3),#REF!,""),"")</f>
        <v/>
      </c>
      <c r="PB54" s="91" t="str">
        <f>IFERROR(IF(AND(OY54="fem",#REF!=3),#REF!,""),"")</f>
        <v/>
      </c>
      <c r="PC54" s="91" t="str">
        <f>IFERROR(IF(AND(OY54="fem",#REF!=3),#REF!,""),"")</f>
        <v/>
      </c>
      <c r="PD54" s="91" t="str">
        <f>IFERROR(IF(AND(OY54="fem",#REF!=3),#REF!,""),"")</f>
        <v/>
      </c>
      <c r="PE54" s="77" t="str">
        <f>IFERROR(RANK(PD54,PD:PD,0)+ COUNTIF($NZ$15:PD52,PD54),"")</f>
        <v/>
      </c>
      <c r="PG54" s="91" t="str">
        <f>IFERROR(IF(AND(#REF!="mas",#REF!=3,#REF!="juniores"),#REF!,""),"")</f>
        <v/>
      </c>
      <c r="PH54" s="75" t="e">
        <f>IF(PG54=#REF!,#REF!,"")</f>
        <v>#REF!</v>
      </c>
      <c r="PI54" s="75" t="e">
        <f>IF(PG54=#REF!,#REF!,"")</f>
        <v>#REF!</v>
      </c>
      <c r="PJ54" s="91" t="str">
        <f>IFERROR(IF(AND(PI54="mas",#REF!=3),#REF!,""),"")</f>
        <v/>
      </c>
      <c r="PK54" s="91" t="str">
        <f>IFERROR(IF(AND(PI54="mas",#REF!=3),#REF!,""),"")</f>
        <v/>
      </c>
      <c r="PL54" s="91" t="str">
        <f>IFERROR(IF(AND(PI54="mas",#REF!=3),#REF!,""),"")</f>
        <v/>
      </c>
      <c r="PM54" s="91" t="str">
        <f>IFERROR(IF(AND(PI54="mas",#REF!=3),#REF!,""),"")</f>
        <v/>
      </c>
      <c r="PN54" s="91" t="str">
        <f>IFERROR(IF(AND(PI54="mas",#REF!=3),#REF!,""),"")</f>
        <v/>
      </c>
      <c r="PO54" s="77" t="str">
        <f>IFERROR(RANK(PN54,PN:PN,0)+ COUNTIF($NZ$15:PN52,PN54),"")</f>
        <v/>
      </c>
    </row>
    <row r="55" spans="2:431" s="73" customFormat="1" ht="18.75" customHeight="1" x14ac:dyDescent="0.3">
      <c r="B55" s="74" t="str">
        <f t="shared" si="159"/>
        <v/>
      </c>
      <c r="C55" s="74" t="str">
        <f t="shared" si="160"/>
        <v/>
      </c>
      <c r="D55" s="75" t="str">
        <f t="shared" si="161"/>
        <v/>
      </c>
      <c r="E55" s="76" t="str">
        <f t="shared" si="162"/>
        <v/>
      </c>
      <c r="F55" s="118" t="str">
        <f t="shared" si="163"/>
        <v/>
      </c>
      <c r="G55" s="118" t="str">
        <f t="shared" si="164"/>
        <v/>
      </c>
      <c r="H55" s="118" t="str">
        <f t="shared" si="165"/>
        <v/>
      </c>
      <c r="I55" s="119" t="str">
        <f t="shared" si="166"/>
        <v/>
      </c>
      <c r="J55" s="77">
        <v>39</v>
      </c>
      <c r="K55" s="78"/>
      <c r="L55" s="78"/>
      <c r="M55" s="74" t="str">
        <f t="shared" si="293"/>
        <v/>
      </c>
      <c r="N55" s="74" t="str">
        <f t="shared" si="167"/>
        <v/>
      </c>
      <c r="O55" s="75" t="str">
        <f t="shared" si="168"/>
        <v/>
      </c>
      <c r="P55" s="75" t="str">
        <f t="shared" si="169"/>
        <v/>
      </c>
      <c r="Q55" s="75" t="str">
        <f t="shared" si="295"/>
        <v/>
      </c>
      <c r="R55" s="75" t="str">
        <f t="shared" si="296"/>
        <v/>
      </c>
      <c r="S55" s="75" t="str">
        <f>IFERROR(INDEX(#REF!,MATCH($U55,$IQ$17:$IQ$72,0)),"")</f>
        <v/>
      </c>
      <c r="T55" s="75" t="str">
        <f t="shared" si="170"/>
        <v/>
      </c>
      <c r="U55" s="77">
        <v>39</v>
      </c>
      <c r="V55" s="79"/>
      <c r="X55" s="80" t="str">
        <f t="shared" si="171"/>
        <v/>
      </c>
      <c r="Y55" s="80" t="str">
        <f t="shared" si="172"/>
        <v/>
      </c>
      <c r="Z55" s="76" t="str">
        <f t="shared" si="173"/>
        <v/>
      </c>
      <c r="AA55" s="76" t="str">
        <f t="shared" si="174"/>
        <v/>
      </c>
      <c r="AB55" s="118" t="str">
        <f t="shared" si="175"/>
        <v/>
      </c>
      <c r="AC55" s="118" t="str">
        <f t="shared" si="176"/>
        <v/>
      </c>
      <c r="AD55" s="118" t="str">
        <f t="shared" si="177"/>
        <v/>
      </c>
      <c r="AE55" s="118" t="str">
        <f t="shared" si="178"/>
        <v/>
      </c>
      <c r="AF55" s="77">
        <v>39</v>
      </c>
      <c r="AG55" s="78"/>
      <c r="AH55" s="78"/>
      <c r="AI55" s="80" t="str">
        <f t="shared" si="179"/>
        <v/>
      </c>
      <c r="AJ55" s="80" t="str">
        <f t="shared" si="180"/>
        <v/>
      </c>
      <c r="AK55" s="80" t="str">
        <f t="shared" si="181"/>
        <v/>
      </c>
      <c r="AL55" s="80" t="str">
        <f t="shared" si="182"/>
        <v/>
      </c>
      <c r="AM55" s="80" t="str">
        <f t="shared" si="183"/>
        <v/>
      </c>
      <c r="AN55" s="80" t="str">
        <f t="shared" si="184"/>
        <v/>
      </c>
      <c r="AO55" s="80" t="str">
        <f t="shared" si="185"/>
        <v/>
      </c>
      <c r="AP55" s="80" t="str">
        <f t="shared" si="186"/>
        <v/>
      </c>
      <c r="AQ55" s="77">
        <v>39</v>
      </c>
      <c r="AR55" s="79"/>
      <c r="AT55" s="146" t="str">
        <f t="shared" si="132"/>
        <v/>
      </c>
      <c r="AU55" s="146" t="str">
        <f t="shared" si="133"/>
        <v/>
      </c>
      <c r="AV55" s="146" t="str">
        <f t="shared" si="134"/>
        <v/>
      </c>
      <c r="AW55" s="147" t="str">
        <f t="shared" si="135"/>
        <v/>
      </c>
      <c r="AX55" s="147" t="str">
        <f t="shared" si="136"/>
        <v/>
      </c>
      <c r="AY55" s="147" t="str">
        <f t="shared" si="137"/>
        <v/>
      </c>
      <c r="AZ55" s="147" t="str">
        <f t="shared" si="138"/>
        <v/>
      </c>
      <c r="BA55" s="147" t="str">
        <f t="shared" si="139"/>
        <v/>
      </c>
      <c r="BB55" s="149">
        <v>39</v>
      </c>
      <c r="BC55" s="78"/>
      <c r="BD55" s="78"/>
      <c r="BE55" s="80" t="str">
        <f t="shared" si="294"/>
        <v/>
      </c>
      <c r="BF55" s="80" t="str">
        <f t="shared" si="187"/>
        <v/>
      </c>
      <c r="BG55" s="80" t="str">
        <f t="shared" si="188"/>
        <v/>
      </c>
      <c r="BH55" s="80" t="str">
        <f t="shared" si="189"/>
        <v/>
      </c>
      <c r="BI55" s="80" t="str">
        <f t="shared" si="190"/>
        <v/>
      </c>
      <c r="BJ55" s="80" t="str">
        <f t="shared" si="191"/>
        <v/>
      </c>
      <c r="BK55" s="80" t="str">
        <f t="shared" si="192"/>
        <v/>
      </c>
      <c r="BL55" s="80" t="str">
        <f t="shared" si="193"/>
        <v/>
      </c>
      <c r="BM55" s="77">
        <v>39</v>
      </c>
      <c r="BN55" s="79"/>
      <c r="BP55" s="80" t="str">
        <f t="shared" si="194"/>
        <v/>
      </c>
      <c r="BQ55" s="80" t="str">
        <f t="shared" si="195"/>
        <v/>
      </c>
      <c r="BR55" s="76" t="str">
        <f t="shared" si="196"/>
        <v/>
      </c>
      <c r="BS55" s="76" t="str">
        <f t="shared" si="197"/>
        <v/>
      </c>
      <c r="BT55" s="118" t="str">
        <f t="shared" si="198"/>
        <v/>
      </c>
      <c r="BU55" s="118" t="str">
        <f t="shared" si="199"/>
        <v/>
      </c>
      <c r="BV55" s="118" t="str">
        <f t="shared" si="200"/>
        <v/>
      </c>
      <c r="BW55" s="118" t="str">
        <f t="shared" si="201"/>
        <v/>
      </c>
      <c r="BX55" s="77">
        <v>39</v>
      </c>
      <c r="BY55" s="78"/>
      <c r="BZ55" s="78"/>
      <c r="CA55" s="80" t="str">
        <f t="shared" si="202"/>
        <v/>
      </c>
      <c r="CB55" s="80" t="str">
        <f t="shared" si="157"/>
        <v/>
      </c>
      <c r="CC55" s="80" t="str">
        <f t="shared" si="157"/>
        <v/>
      </c>
      <c r="CD55" s="76" t="str">
        <f t="shared" si="203"/>
        <v/>
      </c>
      <c r="CE55" s="118" t="str">
        <f t="shared" si="204"/>
        <v/>
      </c>
      <c r="CF55" s="118" t="str">
        <f t="shared" si="205"/>
        <v/>
      </c>
      <c r="CG55" s="118" t="str">
        <f t="shared" si="206"/>
        <v/>
      </c>
      <c r="CH55" s="117" t="str">
        <f t="shared" si="143"/>
        <v/>
      </c>
      <c r="CI55" s="77">
        <v>39</v>
      </c>
      <c r="CJ55" s="79"/>
      <c r="CL55" s="80" t="str">
        <f t="shared" si="207"/>
        <v/>
      </c>
      <c r="CM55" s="80" t="str">
        <f t="shared" si="208"/>
        <v/>
      </c>
      <c r="CN55" s="76" t="str">
        <f t="shared" si="209"/>
        <v/>
      </c>
      <c r="CO55" s="76" t="str">
        <f t="shared" si="210"/>
        <v/>
      </c>
      <c r="CP55" s="118" t="str">
        <f t="shared" si="211"/>
        <v/>
      </c>
      <c r="CQ55" s="118" t="str">
        <f t="shared" si="212"/>
        <v/>
      </c>
      <c r="CR55" s="118" t="str">
        <f t="shared" si="213"/>
        <v/>
      </c>
      <c r="CS55" s="118" t="str">
        <f t="shared" si="214"/>
        <v/>
      </c>
      <c r="CT55" s="77">
        <v>39</v>
      </c>
      <c r="CU55" s="78"/>
      <c r="CV55" s="78"/>
      <c r="CW55" s="80" t="str">
        <f t="shared" si="215"/>
        <v/>
      </c>
      <c r="CX55" s="80" t="str">
        <f t="shared" si="216"/>
        <v/>
      </c>
      <c r="CY55" s="76" t="str">
        <f t="shared" si="217"/>
        <v/>
      </c>
      <c r="CZ55" s="76" t="str">
        <f t="shared" si="218"/>
        <v/>
      </c>
      <c r="DA55" s="118" t="str">
        <f t="shared" si="219"/>
        <v/>
      </c>
      <c r="DB55" s="118" t="str">
        <f t="shared" si="220"/>
        <v/>
      </c>
      <c r="DC55" s="118" t="str">
        <f t="shared" si="221"/>
        <v/>
      </c>
      <c r="DD55" s="118" t="str">
        <f t="shared" si="222"/>
        <v/>
      </c>
      <c r="DE55" s="77">
        <v>39</v>
      </c>
      <c r="DF55" s="79"/>
      <c r="DH55" s="115" t="str">
        <f t="shared" si="145"/>
        <v/>
      </c>
      <c r="DI55" s="115" t="str">
        <f t="shared" si="146"/>
        <v/>
      </c>
      <c r="DJ55" s="121" t="str">
        <f t="shared" si="147"/>
        <v/>
      </c>
      <c r="DK55" s="121" t="str">
        <f t="shared" si="148"/>
        <v/>
      </c>
      <c r="DL55" s="117" t="str">
        <f t="shared" si="149"/>
        <v/>
      </c>
      <c r="DM55" s="117" t="str">
        <f t="shared" si="150"/>
        <v/>
      </c>
      <c r="DN55" s="117" t="str">
        <f t="shared" si="151"/>
        <v/>
      </c>
      <c r="DO55" s="117" t="str">
        <f t="shared" si="152"/>
        <v/>
      </c>
      <c r="DP55" s="77">
        <v>39</v>
      </c>
      <c r="DQ55" s="78"/>
      <c r="DR55" s="78"/>
      <c r="DS55" s="115" t="str">
        <f t="shared" si="223"/>
        <v/>
      </c>
      <c r="DT55" s="115" t="str">
        <f t="shared" si="224"/>
        <v/>
      </c>
      <c r="DU55" s="115" t="str">
        <f t="shared" si="225"/>
        <v/>
      </c>
      <c r="DV55" s="115" t="str">
        <f t="shared" si="226"/>
        <v/>
      </c>
      <c r="DW55" s="117" t="str">
        <f t="shared" si="227"/>
        <v/>
      </c>
      <c r="DX55" s="117" t="str">
        <f t="shared" si="158"/>
        <v/>
      </c>
      <c r="DY55" s="117" t="str">
        <f t="shared" si="158"/>
        <v/>
      </c>
      <c r="DZ55" s="117" t="str">
        <f t="shared" si="228"/>
        <v/>
      </c>
      <c r="EA55" s="77">
        <v>39</v>
      </c>
      <c r="EB55" s="79"/>
      <c r="EC55" s="81"/>
      <c r="ED55" s="80" t="str">
        <f t="shared" si="229"/>
        <v/>
      </c>
      <c r="EE55" s="80" t="str">
        <f t="shared" si="230"/>
        <v/>
      </c>
      <c r="EF55" s="80" t="str">
        <f t="shared" si="231"/>
        <v/>
      </c>
      <c r="EG55" s="82" t="str">
        <f t="shared" si="232"/>
        <v/>
      </c>
      <c r="EH55" s="118" t="str">
        <f t="shared" si="233"/>
        <v/>
      </c>
      <c r="EI55" s="118" t="str">
        <f t="shared" si="234"/>
        <v/>
      </c>
      <c r="EJ55" s="118" t="str">
        <f t="shared" si="235"/>
        <v/>
      </c>
      <c r="EK55" s="118" t="str">
        <f t="shared" si="236"/>
        <v/>
      </c>
      <c r="EL55" s="82">
        <v>39</v>
      </c>
      <c r="EM55" s="78"/>
      <c r="EN55" s="78"/>
      <c r="EO55" s="80" t="str">
        <f t="shared" si="237"/>
        <v/>
      </c>
      <c r="EP55" s="80" t="str">
        <f t="shared" si="238"/>
        <v/>
      </c>
      <c r="EQ55" s="80" t="str">
        <f t="shared" si="239"/>
        <v/>
      </c>
      <c r="ER55" s="80" t="str">
        <f t="shared" si="240"/>
        <v/>
      </c>
      <c r="ES55" s="80" t="str">
        <f t="shared" si="241"/>
        <v/>
      </c>
      <c r="ET55" s="80" t="str">
        <f t="shared" si="242"/>
        <v/>
      </c>
      <c r="EU55" s="80" t="str">
        <f t="shared" si="243"/>
        <v/>
      </c>
      <c r="EV55" s="80" t="str">
        <f t="shared" si="244"/>
        <v/>
      </c>
      <c r="EW55" s="77">
        <v>39</v>
      </c>
      <c r="EX55" s="78"/>
      <c r="EY55" s="81"/>
      <c r="EZ55" s="80" t="str">
        <f t="shared" si="245"/>
        <v/>
      </c>
      <c r="FA55" s="80" t="str">
        <f t="shared" si="246"/>
        <v/>
      </c>
      <c r="FB55" s="76" t="str">
        <f t="shared" si="247"/>
        <v/>
      </c>
      <c r="FC55" s="76" t="str">
        <f t="shared" si="248"/>
        <v/>
      </c>
      <c r="FD55" s="118" t="str">
        <f t="shared" si="249"/>
        <v/>
      </c>
      <c r="FE55" s="118" t="str">
        <f t="shared" si="250"/>
        <v/>
      </c>
      <c r="FF55" s="118" t="str">
        <f t="shared" si="251"/>
        <v/>
      </c>
      <c r="FG55" s="118" t="str">
        <f t="shared" si="252"/>
        <v/>
      </c>
      <c r="FH55" s="82">
        <v>39</v>
      </c>
      <c r="FI55" s="78"/>
      <c r="FJ55" s="78"/>
      <c r="FK55" s="80" t="str">
        <f t="shared" si="253"/>
        <v/>
      </c>
      <c r="FL55" s="80" t="str">
        <f t="shared" si="254"/>
        <v/>
      </c>
      <c r="FM55" s="76" t="str">
        <f t="shared" si="255"/>
        <v/>
      </c>
      <c r="FN55" s="76" t="str">
        <f t="shared" si="256"/>
        <v/>
      </c>
      <c r="FO55" s="118" t="str">
        <f t="shared" si="257"/>
        <v/>
      </c>
      <c r="FP55" s="118" t="str">
        <f t="shared" si="258"/>
        <v/>
      </c>
      <c r="FQ55" s="118" t="str">
        <f t="shared" si="259"/>
        <v/>
      </c>
      <c r="FR55" s="118" t="str">
        <f t="shared" si="260"/>
        <v/>
      </c>
      <c r="FS55" s="77">
        <v>39</v>
      </c>
      <c r="FT55" s="78"/>
      <c r="FU55" s="81"/>
      <c r="FV55" s="80" t="str">
        <f t="shared" si="261"/>
        <v/>
      </c>
      <c r="FW55" s="80" t="str">
        <f t="shared" si="262"/>
        <v/>
      </c>
      <c r="FX55" s="80" t="str">
        <f t="shared" si="263"/>
        <v/>
      </c>
      <c r="FY55" s="80" t="str">
        <f t="shared" si="264"/>
        <v/>
      </c>
      <c r="FZ55" s="80" t="str">
        <f t="shared" si="265"/>
        <v/>
      </c>
      <c r="GA55" s="80" t="str">
        <f t="shared" si="266"/>
        <v/>
      </c>
      <c r="GB55" s="80" t="str">
        <f t="shared" si="267"/>
        <v/>
      </c>
      <c r="GC55" s="80" t="str">
        <f t="shared" si="268"/>
        <v/>
      </c>
      <c r="GD55" s="82">
        <v>39</v>
      </c>
      <c r="GE55" s="78"/>
      <c r="GF55" s="78"/>
      <c r="GG55" s="80" t="str">
        <f t="shared" si="269"/>
        <v/>
      </c>
      <c r="GH55" s="80" t="str">
        <f t="shared" si="270"/>
        <v/>
      </c>
      <c r="GI55" s="80" t="str">
        <f t="shared" si="271"/>
        <v/>
      </c>
      <c r="GJ55" s="80" t="str">
        <f t="shared" si="272"/>
        <v/>
      </c>
      <c r="GK55" s="80" t="str">
        <f t="shared" si="273"/>
        <v/>
      </c>
      <c r="GL55" s="80" t="str">
        <f t="shared" si="274"/>
        <v/>
      </c>
      <c r="GM55" s="80" t="str">
        <f t="shared" si="275"/>
        <v/>
      </c>
      <c r="GN55" s="80" t="str">
        <f t="shared" si="276"/>
        <v/>
      </c>
      <c r="GO55" s="77">
        <v>39</v>
      </c>
      <c r="GP55" s="78"/>
      <c r="GQ55" s="81"/>
      <c r="GR55" s="80" t="str">
        <f t="shared" si="277"/>
        <v/>
      </c>
      <c r="GS55" s="80" t="str">
        <f t="shared" si="278"/>
        <v/>
      </c>
      <c r="GT55" s="80" t="str">
        <f t="shared" si="279"/>
        <v/>
      </c>
      <c r="GU55" s="80" t="str">
        <f t="shared" si="280"/>
        <v/>
      </c>
      <c r="GV55" s="80" t="str">
        <f t="shared" si="281"/>
        <v/>
      </c>
      <c r="GW55" s="80" t="str">
        <f t="shared" si="282"/>
        <v/>
      </c>
      <c r="GX55" s="80" t="str">
        <f t="shared" si="283"/>
        <v/>
      </c>
      <c r="GY55" s="80" t="str">
        <f t="shared" si="284"/>
        <v/>
      </c>
      <c r="GZ55" s="82">
        <v>39</v>
      </c>
      <c r="HA55" s="78"/>
      <c r="HB55" s="78"/>
      <c r="HC55" s="80" t="str">
        <f t="shared" si="285"/>
        <v/>
      </c>
      <c r="HD55" s="80" t="str">
        <f t="shared" si="286"/>
        <v/>
      </c>
      <c r="HE55" s="80" t="str">
        <f t="shared" si="287"/>
        <v/>
      </c>
      <c r="HF55" s="80" t="str">
        <f t="shared" si="288"/>
        <v/>
      </c>
      <c r="HG55" s="80" t="str">
        <f t="shared" si="289"/>
        <v/>
      </c>
      <c r="HH55" s="80" t="str">
        <f t="shared" si="290"/>
        <v/>
      </c>
      <c r="HI55" s="80" t="str">
        <f t="shared" si="291"/>
        <v/>
      </c>
      <c r="HJ55" s="80" t="str">
        <f t="shared" si="292"/>
        <v/>
      </c>
      <c r="HK55" s="77">
        <v>39</v>
      </c>
      <c r="HL55" s="78"/>
      <c r="HM55" s="78"/>
      <c r="HN55" s="78"/>
      <c r="HO55" s="78"/>
      <c r="HP55" s="78"/>
      <c r="HQ55" s="78"/>
      <c r="HR55" s="78"/>
      <c r="HS55" s="78"/>
      <c r="HT55" s="78"/>
      <c r="HU55" s="78"/>
      <c r="HV55" s="78"/>
      <c r="HW55" s="78"/>
      <c r="HX55" s="90"/>
      <c r="HY55" s="91" t="str">
        <f>IFERROR(IF(AND(#REF!="FEM",#REF!=1,#REF!="infantis"),#REF!,""),"")</f>
        <v/>
      </c>
      <c r="HZ55" s="75" t="e">
        <f>IF($HY55=#REF!,#REF!,"")</f>
        <v>#REF!</v>
      </c>
      <c r="IA55" s="75" t="e">
        <f>IF($HY55=#REF!,#REF!,"")</f>
        <v>#REF!</v>
      </c>
      <c r="IB55" s="75" t="e">
        <f>IF($IA55=#REF!,#REF!,"")</f>
        <v>#REF!</v>
      </c>
      <c r="IC55" s="91" t="str">
        <f>IFERROR(IF(AND($IA55="fem",#REF!=1,#REF!="infantis"),#REF!,""),"")</f>
        <v/>
      </c>
      <c r="ID55" s="91" t="str">
        <f>IFERROR(IF(AND($IA55="fem",#REF!=1,#REF!="infantis"),#REF!,""),"")</f>
        <v/>
      </c>
      <c r="IE55" s="91" t="str">
        <f>IFERROR(IF(AND($IA55="fem",#REF!=1,#REF!="infantis"),#REF!,""),"")</f>
        <v/>
      </c>
      <c r="IF55" s="75" t="e">
        <f>IF($IB55=#REF!,#REF!,"")</f>
        <v>#REF!</v>
      </c>
      <c r="IG55" s="55" t="str">
        <f>IFERROR(RANK(IF55,IF:IF,0)+ COUNTIF($IF$15:IF54,IF55),"")</f>
        <v/>
      </c>
      <c r="II55" s="91" t="str">
        <f>IFERROR(IF(AND(#REF!="mas",#REF!=1,#REF!="infantis"),#REF!,""),"")</f>
        <v/>
      </c>
      <c r="IJ55" s="75" t="e">
        <f>IF($II55=#REF!,#REF!,"")</f>
        <v>#REF!</v>
      </c>
      <c r="IK55" s="75" t="e">
        <f>IF($II55=#REF!,#REF!,"")</f>
        <v>#REF!</v>
      </c>
      <c r="IL55" s="91" t="str">
        <f>IFERROR(IF(AND($IK55="mas",#REF!=1),#REF!,""),"")</f>
        <v/>
      </c>
      <c r="IM55" s="91" t="str">
        <f>IFERROR(IF(AND($IK55="mas",#REF!=1,#REF!="infantis"),#REF!,""),"")</f>
        <v/>
      </c>
      <c r="IN55" s="91" t="str">
        <f>IFERROR(IF(AND($IK55="mas",#REF!=1,#REF!="infantis"),#REF!,""),"")</f>
        <v/>
      </c>
      <c r="IO55" s="91" t="str">
        <f>IFERROR(IF(AND($IK55="mas",#REF!=1,#REF!="infantis"),#REF!,""),"")</f>
        <v/>
      </c>
      <c r="IP55" s="91" t="str">
        <f>IFERROR(IF(AND($IK55="mas",#REF!=1),#REF!,""),"")</f>
        <v/>
      </c>
      <c r="IQ55" s="55" t="str">
        <f>IFERROR(RANK(IP55,IP:IP,0)+ COUNTIF($IQ$11:IQ50,IP55),"")</f>
        <v/>
      </c>
      <c r="IS55" s="91" t="str">
        <f>IFERROR(IF(AND(#REF!="FEM",#REF!=2,#REF!="infantis"),#REF!,""),"")</f>
        <v/>
      </c>
      <c r="IT55" s="75" t="e">
        <f>IF(IS55=#REF!,#REF!,"")</f>
        <v>#REF!</v>
      </c>
      <c r="IU55" s="75" t="e">
        <f>IF(IS55=#REF!,#REF!,"")</f>
        <v>#REF!</v>
      </c>
      <c r="IV55" s="91" t="str">
        <f>IFERROR(IF(AND(IU55="fem",#REF!=2),#REF!,""),"")</f>
        <v/>
      </c>
      <c r="IW55" s="91" t="str">
        <f>IFERROR(IF(AND(IU55="fem",#REF!=2),#REF!,""),"")</f>
        <v/>
      </c>
      <c r="IX55" s="91" t="str">
        <f>IFERROR(IF(AND(IU55="fem",#REF!=2),#REF!,""),"")</f>
        <v/>
      </c>
      <c r="IY55" s="91" t="str">
        <f>IFERROR(IF(AND(IU55="fem",#REF!=2),#REF!,""),"")</f>
        <v/>
      </c>
      <c r="IZ55" s="91" t="str">
        <f>IFERROR(IF(AND(IU55="fem",#REF!=2),#REF!,""),"")</f>
        <v/>
      </c>
      <c r="JA55" s="77" t="str">
        <f>IFERROR(RANK(IZ55,IZ:IZ,0)+ COUNTIF($IZ$15:$IZ54,IZ55),"")</f>
        <v/>
      </c>
      <c r="JC55" s="91" t="str">
        <f>IFERROR(IF(AND(#REF!="mas",#REF!=2,#REF!="infantis"),#REF!,""),"")</f>
        <v/>
      </c>
      <c r="JD55" s="75" t="e">
        <f>IF(JC55=#REF!,#REF!,"")</f>
        <v>#REF!</v>
      </c>
      <c r="JE55" s="75" t="e">
        <f>IF(JC55=#REF!,#REF!,"")</f>
        <v>#REF!</v>
      </c>
      <c r="JF55" s="91" t="str">
        <f>IFERROR(IF(AND(JE55="mas",#REF!=2),#REF!,""),"")</f>
        <v/>
      </c>
      <c r="JG55" s="91" t="str">
        <f>IFERROR(IF(AND(JE55="mas",#REF!=2),#REF!,""),"")</f>
        <v/>
      </c>
      <c r="JH55" s="91" t="str">
        <f>IFERROR(IF(AND(JE55="mas",#REF!=2),#REF!,""),"")</f>
        <v/>
      </c>
      <c r="JI55" s="91" t="str">
        <f>IFERROR(IF(AND(JE55="mas",#REF!=2),#REF!,""),"")</f>
        <v/>
      </c>
      <c r="JJ55" s="91" t="str">
        <f>IFERROR(IF(AND(JE55="mas",#REF!=2),#REF!,""),"")</f>
        <v/>
      </c>
      <c r="JK55" s="77" t="str">
        <f>IFERROR(RANK(JJ55,JJ:JJ,0)+ COUNTIF($JJ$15:$JJ54,JJ55),"")</f>
        <v/>
      </c>
      <c r="JM55" s="53" t="str">
        <f>IFERROR(IF(AND(#REF!="fem",#REF!=3,#REF!="infantis"),#REF!,""),"")</f>
        <v/>
      </c>
      <c r="JN55" s="75" t="e">
        <f>IF($JM55=#REF!,#REF!,"")</f>
        <v>#REF!</v>
      </c>
      <c r="JO55" s="75" t="e">
        <f>IF($JM55=#REF!,#REF!,"")</f>
        <v>#REF!</v>
      </c>
      <c r="JP55" s="75" t="e">
        <f>IF($JO55=#REF!,#REF!,"")</f>
        <v>#REF!</v>
      </c>
      <c r="JQ55" s="75" t="e">
        <f>IF($JP55=#REF!,#REF!,"")</f>
        <v>#REF!</v>
      </c>
      <c r="JR55" s="75" t="e">
        <f>IF($JP55=#REF!,#REF!,"")</f>
        <v>#REF!</v>
      </c>
      <c r="JS55" s="75" t="e">
        <f>IF($JP55=#REF!,#REF!,"")</f>
        <v>#REF!</v>
      </c>
      <c r="JT55" s="75" t="e">
        <f>IF($JP55=#REF!,#REF!,"")</f>
        <v>#REF!</v>
      </c>
      <c r="JU55" s="55" t="str">
        <f>IFERROR(RANK(JT55,JT:JT,0)+ COUNTIF($JT$15:JT54,JT55),"")</f>
        <v/>
      </c>
      <c r="JW55" s="53" t="str">
        <f>IFERROR(IF(AND(#REF!="mas",#REF!=3,#REF!="infantis"),#REF!,""),"")</f>
        <v/>
      </c>
      <c r="JX55" s="54" t="e">
        <f>IF($JW55=#REF!,#REF!,"")</f>
        <v>#REF!</v>
      </c>
      <c r="JY55" s="54" t="e">
        <f>IF($JW55=#REF!,#REF!,"")</f>
        <v>#REF!</v>
      </c>
      <c r="JZ55" s="54" t="e">
        <f>IF($JY55=#REF!,#REF!,"")</f>
        <v>#REF!</v>
      </c>
      <c r="KA55" s="54" t="e">
        <f>IF($JZ55=#REF!,#REF!,"")</f>
        <v>#REF!</v>
      </c>
      <c r="KB55" s="54" t="e">
        <f>IF($JZ55=#REF!,#REF!,"")</f>
        <v>#REF!</v>
      </c>
      <c r="KC55" s="54" t="e">
        <f>IF($JZ55=#REF!,#REF!,"")</f>
        <v>#REF!</v>
      </c>
      <c r="KD55" s="54" t="e">
        <f>IF($JZ55=#REF!,#REF!,"")</f>
        <v>#REF!</v>
      </c>
      <c r="KE55" s="55" t="str">
        <f>IFERROR(RANK(KD55,KD:KD,0)+ COUNTIF($KD$15:KD54,KD55),"")</f>
        <v/>
      </c>
      <c r="KG55" s="91" t="str">
        <f>IFERROR(IF(AND(#REF!="fem",#REF!=1,#REF!="iniciados"),#REF!,""),"")</f>
        <v/>
      </c>
      <c r="KH55" s="75" t="e">
        <f>IF(KG55=#REF!,#REF!,"")</f>
        <v>#REF!</v>
      </c>
      <c r="KI55" s="75" t="e">
        <f>IF(KG55=#REF!,#REF!,"")</f>
        <v>#REF!</v>
      </c>
      <c r="KJ55" s="91" t="str">
        <f>IFERROR(IF(AND(KI55="fem",#REF!=1),#REF!,""),"")</f>
        <v/>
      </c>
      <c r="KK55" s="91" t="str">
        <f>IFERROR(IF(AND(KI55="fem",#REF!=1),#REF!,""),"")</f>
        <v/>
      </c>
      <c r="KL55" s="91" t="str">
        <f>IFERROR(IF(AND(KI55="fem",#REF!=1),#REF!,""),"")</f>
        <v/>
      </c>
      <c r="KM55" s="91" t="str">
        <f>IFERROR(IF(AND(KI55="fem",#REF!=1),#REF!,""),"")</f>
        <v/>
      </c>
      <c r="KN55" s="91" t="str">
        <f>IFERROR(IF(AND(KI55="fem",#REF!=1),#REF!,""),"")</f>
        <v/>
      </c>
      <c r="KO55" s="77" t="str">
        <f>IFERROR(RANK(KN55,KN:KN,0)+ COUNTIF($KN$15:KN54,KN55),"")</f>
        <v/>
      </c>
      <c r="KQ55" s="91" t="str">
        <f>IFERROR(IF(AND(#REF!="mas",#REF!=1,#REF!="iniciados"),#REF!,""),"")</f>
        <v/>
      </c>
      <c r="KR55" s="75" t="e">
        <f>IF(KQ55=#REF!,#REF!,"")</f>
        <v>#REF!</v>
      </c>
      <c r="KS55" s="75" t="e">
        <f>IF(KQ55=#REF!,#REF!,"")</f>
        <v>#REF!</v>
      </c>
      <c r="KT55" s="91" t="str">
        <f>IFERROR(IF(AND(KS55="mas",#REF!=1),#REF!,""),"")</f>
        <v/>
      </c>
      <c r="KU55" s="91" t="str">
        <f>IFERROR(IF(AND(KS55="mas",#REF!=1),#REF!,""),"")</f>
        <v/>
      </c>
      <c r="KV55" s="91" t="str">
        <f>IFERROR(IF(AND(KS55="mas",#REF!=1),#REF!,""),"")</f>
        <v/>
      </c>
      <c r="KW55" s="91" t="str">
        <f>IFERROR(IF(AND(KS55="mas",#REF!=1),#REF!,""),"")</f>
        <v/>
      </c>
      <c r="KX55" s="91" t="str">
        <f>IFERROR(IF(AND(KS55="mas",#REF!=1),#REF!,""),"")</f>
        <v/>
      </c>
      <c r="KY55" s="77" t="str">
        <f>IFERROR(RANK(KX55,KX:KX,0)+ COUNTIF($KX$15:KX54,KX55),"")</f>
        <v/>
      </c>
      <c r="LA55" s="91" t="str">
        <f>IFERROR(IF(AND(#REF!="fem",#REF!=2,#REF!="iniciados"),#REF!,""),"")</f>
        <v/>
      </c>
      <c r="LB55" s="75" t="e">
        <f>IF(LA55=#REF!,#REF!,"")</f>
        <v>#REF!</v>
      </c>
      <c r="LC55" s="75" t="e">
        <f>IF(LA55=#REF!,#REF!,"")</f>
        <v>#REF!</v>
      </c>
      <c r="LD55" s="91" t="str">
        <f>IFERROR(IF(AND(LC55="fem",#REF!=2),#REF!,""),"")</f>
        <v/>
      </c>
      <c r="LE55" s="91" t="str">
        <f>IFERROR(IF(AND(LC55="fem",#REF!=2),#REF!,""),"")</f>
        <v/>
      </c>
      <c r="LF55" s="91" t="str">
        <f>IFERROR(IF(AND(LC55="fem",#REF!=2),#REF!,""),"")</f>
        <v/>
      </c>
      <c r="LG55" s="91" t="str">
        <f>IFERROR(IF(AND(LC55="fem",#REF!=2),#REF!,""),"")</f>
        <v/>
      </c>
      <c r="LH55" s="91" t="str">
        <f>IFERROR(IF(AND(LC55="fem",#REF!=2),#REF!,""),"")</f>
        <v/>
      </c>
      <c r="LI55" s="77" t="str">
        <f>IFERROR(RANK(LH55,LH:LH,0)+ COUNTIF($KX$15:LH54,LH55),"")</f>
        <v/>
      </c>
      <c r="LK55" s="91" t="str">
        <f>IFERROR(IF(AND(#REF!="mas",#REF!=2,#REF!="iniciados"),#REF!,""),"")</f>
        <v/>
      </c>
      <c r="LL55" s="75" t="e">
        <f>IF(LK55=#REF!,#REF!,"")</f>
        <v>#REF!</v>
      </c>
      <c r="LM55" s="75" t="e">
        <f>IF(LK55=#REF!,#REF!,"")</f>
        <v>#REF!</v>
      </c>
      <c r="LN55" s="91" t="str">
        <f>IFERROR(IF(AND(LM55="mas",#REF!=2),#REF!,""),"")</f>
        <v/>
      </c>
      <c r="LO55" s="91" t="str">
        <f>IFERROR(IF(AND(LM55="mas",#REF!=2),#REF!,""),"")</f>
        <v/>
      </c>
      <c r="LP55" s="91" t="str">
        <f>IFERROR(IF(AND(LM55="mas",#REF!=2),#REF!,""),"")</f>
        <v/>
      </c>
      <c r="LQ55" s="91" t="str">
        <f>IFERROR(IF(AND(LM55="mas",#REF!=2),#REF!,""),"")</f>
        <v/>
      </c>
      <c r="LR55" s="91" t="str">
        <f>IFERROR(IF(AND(LM55="mas",#REF!=2),#REF!,""),"")</f>
        <v/>
      </c>
      <c r="LS55" s="77" t="str">
        <f>IFERROR(RANK(LR55,LR:LR,0)+ COUNTIF($LR$15:LR53,LR55),"")</f>
        <v/>
      </c>
      <c r="LU55" s="53" t="str">
        <f>IFERROR(IF(AND(#REF!="fem",#REF!=3,#REF!="iniciados"),#REF!,""),"")</f>
        <v/>
      </c>
      <c r="LV55" s="75" t="e">
        <f>IF(LU55=#REF!,#REF!,"")</f>
        <v>#REF!</v>
      </c>
      <c r="LW55" s="75" t="e">
        <f>IF(LU55=#REF!,#REF!,"")</f>
        <v>#REF!</v>
      </c>
      <c r="LX55" s="53" t="str">
        <f>IFERROR(IF(AND(LW55="fem",#REF!=3),#REF!,""),"")</f>
        <v/>
      </c>
      <c r="LY55" s="91" t="str">
        <f>IFERROR(IF(AND(LW55="fem",#REF!=3),#REF!,""),"")</f>
        <v/>
      </c>
      <c r="LZ55" s="91" t="str">
        <f>IFERROR(IF(AND(LW55="fem",#REF!=3),#REF!,""),"")</f>
        <v/>
      </c>
      <c r="MA55" s="91" t="str">
        <f>IFERROR(IF(AND(LW55="fem",#REF!=3),#REF!,""),"")</f>
        <v/>
      </c>
      <c r="MB55" s="91" t="str">
        <f>IFERROR(IF(AND(LW55="fem",#REF!=3),#REF!,""),"")</f>
        <v/>
      </c>
      <c r="MC55" s="55" t="str">
        <f>IFERROR(RANK(MB55,MB:MB,0)+ COUNTIF($MB$15:MB54,MB55),"")</f>
        <v/>
      </c>
      <c r="ME55" s="91" t="str">
        <f>IFERROR(IF(AND(#REF!="mas",#REF!=3,#REF!="iniciados"),#REF!,""),"")</f>
        <v/>
      </c>
      <c r="MF55" s="75" t="e">
        <f>IF(ME55=#REF!,#REF!,"")</f>
        <v>#REF!</v>
      </c>
      <c r="MG55" s="75" t="e">
        <f>IF(ME55=#REF!,#REF!,"")</f>
        <v>#REF!</v>
      </c>
      <c r="MH55" s="91" t="str">
        <f>IFERROR(IF(AND(MG55="mas",#REF!=3),#REF!,""),"")</f>
        <v/>
      </c>
      <c r="MI55" s="91" t="str">
        <f>IFERROR(IF(AND(MG55="mas",#REF!=3),#REF!,""),"")</f>
        <v/>
      </c>
      <c r="MJ55" s="91" t="str">
        <f>IFERROR(IF(AND(MG55="mas",#REF!=3),#REF!,""),"")</f>
        <v/>
      </c>
      <c r="MK55" s="91" t="str">
        <f>IFERROR(IF(AND(MG55="mas",#REF!=3),#REF!,""),"")</f>
        <v/>
      </c>
      <c r="ML55" s="91" t="str">
        <f>IFERROR(IF(AND(MG55="mas",#REF!=3),#REF!,""),"")</f>
        <v/>
      </c>
      <c r="MM55" s="55" t="str">
        <f>IFERROR(RANK(ML55,ML:ML,0)+ COUNTIF($ML$15:ML54,ML55),"")</f>
        <v/>
      </c>
      <c r="MO55" s="91" t="str">
        <f>IFERROR(IF(AND(#REF!="fem",#REF!=3,#REF!="juvenis"),#REF!,""),"")</f>
        <v/>
      </c>
      <c r="MP55" s="75" t="e">
        <f>IF(MO55=#REF!,#REF!,"")</f>
        <v>#REF!</v>
      </c>
      <c r="MQ55" s="75" t="e">
        <f>IF(MO55=#REF!,#REF!,"")</f>
        <v>#REF!</v>
      </c>
      <c r="MR55" s="91" t="str">
        <f>IFERROR(IF(AND(MQ55="fem",#REF!=3),#REF!,""),"")</f>
        <v/>
      </c>
      <c r="MS55" s="91" t="str">
        <f>IFERROR(IF(AND(MQ55="fem",#REF!=3),#REF!,""),"")</f>
        <v/>
      </c>
      <c r="MT55" s="91" t="str">
        <f>IFERROR(IF(AND(MQ55="fem",#REF!=3),#REF!,""),"")</f>
        <v/>
      </c>
      <c r="MU55" s="91" t="str">
        <f>IFERROR(IF(AND(MQ55="fem",#REF!=3),#REF!,""),"")</f>
        <v/>
      </c>
      <c r="MV55" s="91" t="str">
        <f>IFERROR(IF(AND(MQ55="fem",#REF!=3),#REF!,""),"")</f>
        <v/>
      </c>
      <c r="MW55" s="55" t="str">
        <f>IFERROR(RANK(MV55,MV:MV,0)+ COUNTIF($MV$15:MV54,MV55),"")</f>
        <v/>
      </c>
      <c r="MY55" s="91" t="str">
        <f>IFERROR(IF(AND(#REF!="mas",#REF!=3,#REF!="juvenis"),#REF!,""),"")</f>
        <v/>
      </c>
      <c r="MZ55" s="75" t="e">
        <f>IF(MY55=#REF!,#REF!,"")</f>
        <v>#REF!</v>
      </c>
      <c r="NA55" s="75" t="e">
        <f>IF(MY55=#REF!,#REF!,"")</f>
        <v>#REF!</v>
      </c>
      <c r="NB55" s="91" t="str">
        <f>IFERROR(IF(AND(NA55="mas",#REF!=3),#REF!,""),"")</f>
        <v/>
      </c>
      <c r="NC55" s="91" t="str">
        <f>IFERROR(IF(AND(NA55="mas",#REF!=3),#REF!,""),"")</f>
        <v/>
      </c>
      <c r="ND55" s="91" t="str">
        <f>IFERROR(IF(AND(NA55="mas",#REF!=3),#REF!,""),"")</f>
        <v/>
      </c>
      <c r="NE55" s="91" t="str">
        <f>IFERROR(IF(AND(NA55="mas",#REF!=3),#REF!,""),"")</f>
        <v/>
      </c>
      <c r="NF55" s="91" t="str">
        <f>IFERROR(IF(AND(NA55="mas",#REF!=3),#REF!,""),"")</f>
        <v/>
      </c>
      <c r="NG55" s="55" t="str">
        <f>IFERROR(RANK(NF55,NF:NF,0)+ COUNTIF($NF$15:NF54,NF55),"")</f>
        <v/>
      </c>
      <c r="NI55" s="91" t="str">
        <f>IFERROR(IF(AND(#REF!="fem",#REF!=2,#REF!="juvenis"),#REF!,""),"")</f>
        <v/>
      </c>
      <c r="NJ55" s="75" t="e">
        <f>IF(NI55=#REF!,#REF!,"")</f>
        <v>#REF!</v>
      </c>
      <c r="NK55" s="75" t="e">
        <f>IF(NI55=#REF!,#REF!,"")</f>
        <v>#REF!</v>
      </c>
      <c r="NL55" s="91" t="str">
        <f>IFERROR(IF(AND(NK55="fem",#REF!=2),#REF!,""),"")</f>
        <v/>
      </c>
      <c r="NM55" s="91" t="str">
        <f>IFERROR(IF(AND(NK55="fem",#REF!=2),#REF!,""),"")</f>
        <v/>
      </c>
      <c r="NN55" s="91" t="str">
        <f>IFERROR(IF(AND(NK55="fem",#REF!=2),#REF!,""),"")</f>
        <v/>
      </c>
      <c r="NO55" s="91" t="str">
        <f>IFERROR(IF(AND(NK55="fem",#REF!=2),#REF!,""),"")</f>
        <v/>
      </c>
      <c r="NP55" s="91" t="str">
        <f>IFERROR(IF(AND(NK55="fem",#REF!=2),#REF!,""),"")</f>
        <v/>
      </c>
      <c r="NQ55" s="77" t="str">
        <f>IFERROR(RANK(NP55,NP:NP,0)+ COUNTIF($NP$15:NP54,NP55),"")</f>
        <v/>
      </c>
      <c r="NS55" s="91" t="str">
        <f>IFERROR(IF(AND(#REF!="mas",#REF!=2,#REF!="juvenis"),#REF!,""),"")</f>
        <v/>
      </c>
      <c r="NT55" s="75" t="e">
        <f>IF(NS55=#REF!,#REF!,"")</f>
        <v>#REF!</v>
      </c>
      <c r="NU55" s="75" t="e">
        <f>IF(NS55=#REF!,#REF!,"")</f>
        <v>#REF!</v>
      </c>
      <c r="NV55" s="91" t="str">
        <f>IFERROR(IF(AND(NU55="mas",#REF!=2),#REF!,""),"")</f>
        <v/>
      </c>
      <c r="NW55" s="91" t="str">
        <f>IFERROR(IF(AND(NU55="mas",#REF!=2),#REF!,""),"")</f>
        <v/>
      </c>
      <c r="NX55" s="91" t="str">
        <f>IFERROR(IF(AND(NU55="mas",#REF!=2),#REF!,""),"")</f>
        <v/>
      </c>
      <c r="NY55" s="91" t="str">
        <f>IFERROR(IF(AND(NU55="mas",#REF!=2),#REF!,""),"")</f>
        <v/>
      </c>
      <c r="NZ55" s="91" t="str">
        <f>IFERROR(IF(AND(NU55="mas",#REF!=2),#REF!,""),"")</f>
        <v/>
      </c>
      <c r="OA55" s="55" t="str">
        <f>IFERROR(RANK(NZ55,NZ:NZ,0)+ COUNTIF($NZ$15:NZ54,NZ55),"")</f>
        <v/>
      </c>
      <c r="OC55" s="91" t="str">
        <f>IFERROR(IF(AND(#REF!="fem",#REF!=2,#REF!="juniores"),#REF!,""),"")</f>
        <v/>
      </c>
      <c r="OD55" s="75" t="e">
        <f>IF(OC55=#REF!,#REF!,"")</f>
        <v>#REF!</v>
      </c>
      <c r="OE55" s="75" t="e">
        <f>IF(OC55=#REF!,#REF!,"")</f>
        <v>#REF!</v>
      </c>
      <c r="OF55" s="91" t="str">
        <f>IFERROR(IF(AND(OE55="fem",#REF!=2),#REF!,""),"")</f>
        <v/>
      </c>
      <c r="OG55" s="91" t="str">
        <f>IFERROR(IF(AND(OE55="fem",#REF!=2),#REF!,""),"")</f>
        <v/>
      </c>
      <c r="OH55" s="91" t="str">
        <f>IFERROR(IF(AND(OE55="fem",#REF!=2),#REF!,""),"")</f>
        <v/>
      </c>
      <c r="OI55" s="91" t="str">
        <f>IFERROR(IF(AND(OE55="fem",#REF!=2),#REF!,""),"")</f>
        <v/>
      </c>
      <c r="OJ55" s="91" t="str">
        <f>IFERROR(IF(AND(OE55="fem",#REF!=2),#REF!,""),"")</f>
        <v/>
      </c>
      <c r="OK55" s="77" t="str">
        <f>IFERROR(RANK(OJ55,OJ:OJ,0)+ COUNTIF($NZ$15:OJ53,OJ55),"")</f>
        <v/>
      </c>
      <c r="OM55" s="91" t="str">
        <f>IFERROR(IF(AND(#REF!="mas",#REF!=2,#REF!="juniores"),#REF!,""),"")</f>
        <v/>
      </c>
      <c r="ON55" s="75" t="e">
        <f>IF(OM55=#REF!,#REF!,"")</f>
        <v>#REF!</v>
      </c>
      <c r="OO55" s="75" t="e">
        <f>IF(OM55=#REF!,#REF!,"")</f>
        <v>#REF!</v>
      </c>
      <c r="OP55" s="91" t="str">
        <f>IFERROR(IF(AND(OO55="mas",#REF!=2),#REF!,""),"")</f>
        <v/>
      </c>
      <c r="OQ55" s="91" t="str">
        <f>IFERROR(IF(AND(OO55="mas",#REF!=2),#REF!,""),"")</f>
        <v/>
      </c>
      <c r="OR55" s="91" t="str">
        <f>IFERROR(IF(AND(OO55="mas",#REF!=2),#REF!,""),"")</f>
        <v/>
      </c>
      <c r="OS55" s="91" t="str">
        <f>IFERROR(IF(AND(OO55="mas",#REF!=2),#REF!,""),"")</f>
        <v/>
      </c>
      <c r="OT55" s="91" t="str">
        <f>IFERROR(IF(AND(OO55="mas",#REF!=2),#REF!,""),"")</f>
        <v/>
      </c>
      <c r="OU55" s="77" t="str">
        <f>IFERROR(RANK(OT55,OT:OT,0)+ COUNTIF($NZ$15:OT53,OT55),"")</f>
        <v/>
      </c>
      <c r="OW55" s="91" t="str">
        <f>IFERROR(IF(AND(#REF!="fem",#REF!=3,#REF!="juniores"),#REF!,""),"")</f>
        <v/>
      </c>
      <c r="OX55" s="75" t="e">
        <f>IF(OW55=#REF!,#REF!,"")</f>
        <v>#REF!</v>
      </c>
      <c r="OY55" s="75" t="e">
        <f>IF(OW55=#REF!,#REF!,"")</f>
        <v>#REF!</v>
      </c>
      <c r="OZ55" s="91" t="str">
        <f>IFERROR(IF(AND(OY55="fem",#REF!=3),#REF!,""),"")</f>
        <v/>
      </c>
      <c r="PA55" s="91" t="str">
        <f>IFERROR(IF(AND(OY55="fem",#REF!=3),#REF!,""),"")</f>
        <v/>
      </c>
      <c r="PB55" s="91" t="str">
        <f>IFERROR(IF(AND(OY55="fem",#REF!=3),#REF!,""),"")</f>
        <v/>
      </c>
      <c r="PC55" s="91" t="str">
        <f>IFERROR(IF(AND(OY55="fem",#REF!=3),#REF!,""),"")</f>
        <v/>
      </c>
      <c r="PD55" s="91" t="str">
        <f>IFERROR(IF(AND(OY55="fem",#REF!=3),#REF!,""),"")</f>
        <v/>
      </c>
      <c r="PE55" s="77" t="str">
        <f>IFERROR(RANK(PD55,PD:PD,0)+ COUNTIF($NZ$15:PD53,PD55),"")</f>
        <v/>
      </c>
      <c r="PG55" s="91" t="str">
        <f>IFERROR(IF(AND(#REF!="mas",#REF!=3,#REF!="juniores"),#REF!,""),"")</f>
        <v/>
      </c>
      <c r="PH55" s="75" t="e">
        <f>IF(PG55=#REF!,#REF!,"")</f>
        <v>#REF!</v>
      </c>
      <c r="PI55" s="75" t="e">
        <f>IF(PG55=#REF!,#REF!,"")</f>
        <v>#REF!</v>
      </c>
      <c r="PJ55" s="91" t="str">
        <f>IFERROR(IF(AND(PI55="mas",#REF!=3),#REF!,""),"")</f>
        <v/>
      </c>
      <c r="PK55" s="91" t="str">
        <f>IFERROR(IF(AND(PI55="mas",#REF!=3),#REF!,""),"")</f>
        <v/>
      </c>
      <c r="PL55" s="91" t="str">
        <f>IFERROR(IF(AND(PI55="mas",#REF!=3),#REF!,""),"")</f>
        <v/>
      </c>
      <c r="PM55" s="91" t="str">
        <f>IFERROR(IF(AND(PI55="mas",#REF!=3),#REF!,""),"")</f>
        <v/>
      </c>
      <c r="PN55" s="91" t="str">
        <f>IFERROR(IF(AND(PI55="mas",#REF!=3),#REF!,""),"")</f>
        <v/>
      </c>
      <c r="PO55" s="77" t="str">
        <f>IFERROR(RANK(PN55,PN:PN,0)+ COUNTIF($NZ$15:PN53,PN55),"")</f>
        <v/>
      </c>
    </row>
    <row r="56" spans="2:431" s="73" customFormat="1" ht="18.75" customHeight="1" x14ac:dyDescent="0.3">
      <c r="B56" s="74" t="str">
        <f t="shared" si="159"/>
        <v/>
      </c>
      <c r="C56" s="74" t="str">
        <f t="shared" si="160"/>
        <v/>
      </c>
      <c r="D56" s="75" t="str">
        <f t="shared" si="161"/>
        <v/>
      </c>
      <c r="E56" s="76" t="str">
        <f t="shared" si="162"/>
        <v/>
      </c>
      <c r="F56" s="118" t="str">
        <f t="shared" si="163"/>
        <v/>
      </c>
      <c r="G56" s="118" t="str">
        <f t="shared" si="164"/>
        <v/>
      </c>
      <c r="H56" s="118" t="str">
        <f t="shared" si="165"/>
        <v/>
      </c>
      <c r="I56" s="119" t="str">
        <f t="shared" si="166"/>
        <v/>
      </c>
      <c r="J56" s="77">
        <v>40</v>
      </c>
      <c r="K56" s="78"/>
      <c r="L56" s="78"/>
      <c r="M56" s="74" t="str">
        <f t="shared" si="293"/>
        <v/>
      </c>
      <c r="N56" s="74" t="str">
        <f t="shared" si="167"/>
        <v/>
      </c>
      <c r="O56" s="75" t="str">
        <f t="shared" si="168"/>
        <v/>
      </c>
      <c r="P56" s="75" t="str">
        <f t="shared" si="169"/>
        <v/>
      </c>
      <c r="Q56" s="75" t="str">
        <f t="shared" si="295"/>
        <v/>
      </c>
      <c r="R56" s="75" t="str">
        <f t="shared" si="296"/>
        <v/>
      </c>
      <c r="S56" s="75" t="str">
        <f>IFERROR(INDEX(#REF!,MATCH($U56,$IQ$17:$IQ$72,0)),"")</f>
        <v/>
      </c>
      <c r="T56" s="75" t="str">
        <f t="shared" si="170"/>
        <v/>
      </c>
      <c r="U56" s="77">
        <v>40</v>
      </c>
      <c r="V56" s="79"/>
      <c r="X56" s="80" t="str">
        <f t="shared" si="171"/>
        <v/>
      </c>
      <c r="Y56" s="80" t="str">
        <f t="shared" si="172"/>
        <v/>
      </c>
      <c r="Z56" s="76" t="str">
        <f t="shared" si="173"/>
        <v/>
      </c>
      <c r="AA56" s="76" t="str">
        <f t="shared" si="174"/>
        <v/>
      </c>
      <c r="AB56" s="118" t="str">
        <f t="shared" si="175"/>
        <v/>
      </c>
      <c r="AC56" s="118" t="str">
        <f t="shared" si="176"/>
        <v/>
      </c>
      <c r="AD56" s="118" t="str">
        <f t="shared" si="177"/>
        <v/>
      </c>
      <c r="AE56" s="118" t="str">
        <f t="shared" si="178"/>
        <v/>
      </c>
      <c r="AF56" s="77">
        <v>40</v>
      </c>
      <c r="AG56" s="78"/>
      <c r="AH56" s="78"/>
      <c r="AI56" s="80" t="str">
        <f t="shared" si="179"/>
        <v/>
      </c>
      <c r="AJ56" s="80" t="str">
        <f t="shared" si="180"/>
        <v/>
      </c>
      <c r="AK56" s="80" t="str">
        <f t="shared" si="181"/>
        <v/>
      </c>
      <c r="AL56" s="80" t="str">
        <f t="shared" si="182"/>
        <v/>
      </c>
      <c r="AM56" s="80" t="str">
        <f t="shared" si="183"/>
        <v/>
      </c>
      <c r="AN56" s="80" t="str">
        <f t="shared" si="184"/>
        <v/>
      </c>
      <c r="AO56" s="80" t="str">
        <f t="shared" si="185"/>
        <v/>
      </c>
      <c r="AP56" s="80" t="str">
        <f t="shared" si="186"/>
        <v/>
      </c>
      <c r="AQ56" s="77">
        <v>40</v>
      </c>
      <c r="AR56" s="79"/>
      <c r="AT56" s="146" t="str">
        <f t="shared" si="132"/>
        <v/>
      </c>
      <c r="AU56" s="146" t="str">
        <f t="shared" si="133"/>
        <v/>
      </c>
      <c r="AV56" s="146" t="str">
        <f t="shared" si="134"/>
        <v/>
      </c>
      <c r="AW56" s="147" t="str">
        <f t="shared" si="135"/>
        <v/>
      </c>
      <c r="AX56" s="147" t="str">
        <f t="shared" si="136"/>
        <v/>
      </c>
      <c r="AY56" s="147" t="str">
        <f t="shared" si="137"/>
        <v/>
      </c>
      <c r="AZ56" s="147" t="str">
        <f t="shared" si="138"/>
        <v/>
      </c>
      <c r="BA56" s="147" t="str">
        <f t="shared" si="139"/>
        <v/>
      </c>
      <c r="BB56" s="149">
        <v>40</v>
      </c>
      <c r="BC56" s="78"/>
      <c r="BD56" s="78"/>
      <c r="BE56" s="80" t="str">
        <f t="shared" si="294"/>
        <v/>
      </c>
      <c r="BF56" s="80" t="str">
        <f t="shared" si="187"/>
        <v/>
      </c>
      <c r="BG56" s="80" t="str">
        <f t="shared" si="188"/>
        <v/>
      </c>
      <c r="BH56" s="80" t="str">
        <f t="shared" si="189"/>
        <v/>
      </c>
      <c r="BI56" s="80" t="str">
        <f t="shared" si="190"/>
        <v/>
      </c>
      <c r="BJ56" s="80" t="str">
        <f t="shared" si="191"/>
        <v/>
      </c>
      <c r="BK56" s="80" t="str">
        <f t="shared" si="192"/>
        <v/>
      </c>
      <c r="BL56" s="80" t="str">
        <f t="shared" si="193"/>
        <v/>
      </c>
      <c r="BM56" s="77">
        <v>40</v>
      </c>
      <c r="BN56" s="79"/>
      <c r="BP56" s="80" t="str">
        <f t="shared" si="194"/>
        <v/>
      </c>
      <c r="BQ56" s="80" t="str">
        <f t="shared" si="195"/>
        <v/>
      </c>
      <c r="BR56" s="76" t="str">
        <f t="shared" si="196"/>
        <v/>
      </c>
      <c r="BS56" s="76" t="str">
        <f t="shared" si="197"/>
        <v/>
      </c>
      <c r="BT56" s="118" t="str">
        <f t="shared" si="198"/>
        <v/>
      </c>
      <c r="BU56" s="118" t="str">
        <f t="shared" si="199"/>
        <v/>
      </c>
      <c r="BV56" s="118" t="str">
        <f t="shared" si="200"/>
        <v/>
      </c>
      <c r="BW56" s="118" t="str">
        <f t="shared" si="201"/>
        <v/>
      </c>
      <c r="BX56" s="77">
        <v>40</v>
      </c>
      <c r="BY56" s="78"/>
      <c r="BZ56" s="78"/>
      <c r="CA56" s="80" t="str">
        <f t="shared" si="202"/>
        <v/>
      </c>
      <c r="CB56" s="80" t="str">
        <f t="shared" si="157"/>
        <v/>
      </c>
      <c r="CC56" s="80" t="str">
        <f t="shared" si="157"/>
        <v/>
      </c>
      <c r="CD56" s="76" t="str">
        <f t="shared" si="203"/>
        <v/>
      </c>
      <c r="CE56" s="118" t="str">
        <f t="shared" si="204"/>
        <v/>
      </c>
      <c r="CF56" s="118" t="str">
        <f t="shared" si="205"/>
        <v/>
      </c>
      <c r="CG56" s="118" t="str">
        <f t="shared" si="206"/>
        <v/>
      </c>
      <c r="CH56" s="117" t="str">
        <f t="shared" si="143"/>
        <v/>
      </c>
      <c r="CI56" s="77">
        <v>40</v>
      </c>
      <c r="CJ56" s="79"/>
      <c r="CL56" s="80" t="str">
        <f t="shared" si="207"/>
        <v/>
      </c>
      <c r="CM56" s="80" t="str">
        <f t="shared" si="208"/>
        <v/>
      </c>
      <c r="CN56" s="76" t="str">
        <f t="shared" si="209"/>
        <v/>
      </c>
      <c r="CO56" s="76" t="str">
        <f t="shared" si="210"/>
        <v/>
      </c>
      <c r="CP56" s="118" t="str">
        <f t="shared" si="211"/>
        <v/>
      </c>
      <c r="CQ56" s="118" t="str">
        <f t="shared" si="212"/>
        <v/>
      </c>
      <c r="CR56" s="118" t="str">
        <f t="shared" si="213"/>
        <v/>
      </c>
      <c r="CS56" s="118" t="str">
        <f t="shared" si="214"/>
        <v/>
      </c>
      <c r="CT56" s="77">
        <v>40</v>
      </c>
      <c r="CU56" s="78"/>
      <c r="CV56" s="78"/>
      <c r="CW56" s="80" t="str">
        <f t="shared" si="215"/>
        <v/>
      </c>
      <c r="CX56" s="80" t="str">
        <f t="shared" si="216"/>
        <v/>
      </c>
      <c r="CY56" s="76" t="str">
        <f t="shared" si="217"/>
        <v/>
      </c>
      <c r="CZ56" s="76" t="str">
        <f t="shared" si="218"/>
        <v/>
      </c>
      <c r="DA56" s="118" t="str">
        <f t="shared" si="219"/>
        <v/>
      </c>
      <c r="DB56" s="118" t="str">
        <f t="shared" si="220"/>
        <v/>
      </c>
      <c r="DC56" s="118" t="str">
        <f t="shared" si="221"/>
        <v/>
      </c>
      <c r="DD56" s="118" t="str">
        <f t="shared" si="222"/>
        <v/>
      </c>
      <c r="DE56" s="77">
        <v>40</v>
      </c>
      <c r="DF56" s="79"/>
      <c r="DH56" s="115" t="str">
        <f t="shared" si="145"/>
        <v/>
      </c>
      <c r="DI56" s="115" t="str">
        <f t="shared" si="146"/>
        <v/>
      </c>
      <c r="DJ56" s="121" t="str">
        <f t="shared" si="147"/>
        <v/>
      </c>
      <c r="DK56" s="121" t="str">
        <f t="shared" si="148"/>
        <v/>
      </c>
      <c r="DL56" s="117" t="str">
        <f t="shared" si="149"/>
        <v/>
      </c>
      <c r="DM56" s="117" t="str">
        <f t="shared" si="150"/>
        <v/>
      </c>
      <c r="DN56" s="117" t="str">
        <f t="shared" si="151"/>
        <v/>
      </c>
      <c r="DO56" s="117" t="str">
        <f t="shared" si="152"/>
        <v/>
      </c>
      <c r="DP56" s="77">
        <v>40</v>
      </c>
      <c r="DQ56" s="78"/>
      <c r="DR56" s="78"/>
      <c r="DS56" s="115" t="str">
        <f t="shared" si="223"/>
        <v/>
      </c>
      <c r="DT56" s="115" t="str">
        <f t="shared" si="224"/>
        <v/>
      </c>
      <c r="DU56" s="115" t="str">
        <f t="shared" si="225"/>
        <v/>
      </c>
      <c r="DV56" s="115" t="str">
        <f t="shared" si="226"/>
        <v/>
      </c>
      <c r="DW56" s="117" t="str">
        <f t="shared" si="227"/>
        <v/>
      </c>
      <c r="DX56" s="117" t="str">
        <f t="shared" si="158"/>
        <v/>
      </c>
      <c r="DY56" s="117" t="str">
        <f t="shared" si="158"/>
        <v/>
      </c>
      <c r="DZ56" s="117" t="str">
        <f t="shared" si="228"/>
        <v/>
      </c>
      <c r="EA56" s="77">
        <v>40</v>
      </c>
      <c r="EB56" s="79"/>
      <c r="EC56" s="81"/>
      <c r="ED56" s="80" t="str">
        <f t="shared" si="229"/>
        <v/>
      </c>
      <c r="EE56" s="80" t="str">
        <f t="shared" si="230"/>
        <v/>
      </c>
      <c r="EF56" s="80" t="str">
        <f t="shared" si="231"/>
        <v/>
      </c>
      <c r="EG56" s="82" t="str">
        <f t="shared" si="232"/>
        <v/>
      </c>
      <c r="EH56" s="118" t="str">
        <f t="shared" si="233"/>
        <v/>
      </c>
      <c r="EI56" s="118" t="str">
        <f t="shared" si="234"/>
        <v/>
      </c>
      <c r="EJ56" s="118" t="str">
        <f t="shared" si="235"/>
        <v/>
      </c>
      <c r="EK56" s="118" t="str">
        <f t="shared" si="236"/>
        <v/>
      </c>
      <c r="EL56" s="82">
        <v>40</v>
      </c>
      <c r="EM56" s="78"/>
      <c r="EN56" s="78"/>
      <c r="EO56" s="80" t="str">
        <f t="shared" si="237"/>
        <v/>
      </c>
      <c r="EP56" s="80" t="str">
        <f t="shared" si="238"/>
        <v/>
      </c>
      <c r="EQ56" s="80" t="str">
        <f t="shared" si="239"/>
        <v/>
      </c>
      <c r="ER56" s="80" t="str">
        <f t="shared" si="240"/>
        <v/>
      </c>
      <c r="ES56" s="80" t="str">
        <f t="shared" si="241"/>
        <v/>
      </c>
      <c r="ET56" s="80" t="str">
        <f t="shared" si="242"/>
        <v/>
      </c>
      <c r="EU56" s="80" t="str">
        <f t="shared" si="243"/>
        <v/>
      </c>
      <c r="EV56" s="80" t="str">
        <f t="shared" si="244"/>
        <v/>
      </c>
      <c r="EW56" s="77">
        <v>40</v>
      </c>
      <c r="EX56" s="78"/>
      <c r="EY56" s="81"/>
      <c r="EZ56" s="80" t="str">
        <f t="shared" si="245"/>
        <v/>
      </c>
      <c r="FA56" s="80" t="str">
        <f t="shared" si="246"/>
        <v/>
      </c>
      <c r="FB56" s="76" t="str">
        <f t="shared" si="247"/>
        <v/>
      </c>
      <c r="FC56" s="76" t="str">
        <f t="shared" si="248"/>
        <v/>
      </c>
      <c r="FD56" s="118" t="str">
        <f t="shared" si="249"/>
        <v/>
      </c>
      <c r="FE56" s="118" t="str">
        <f t="shared" si="250"/>
        <v/>
      </c>
      <c r="FF56" s="118" t="str">
        <f t="shared" si="251"/>
        <v/>
      </c>
      <c r="FG56" s="118" t="str">
        <f t="shared" si="252"/>
        <v/>
      </c>
      <c r="FH56" s="82">
        <v>40</v>
      </c>
      <c r="FI56" s="78"/>
      <c r="FJ56" s="78"/>
      <c r="FK56" s="80" t="str">
        <f t="shared" si="253"/>
        <v/>
      </c>
      <c r="FL56" s="80" t="str">
        <f t="shared" si="254"/>
        <v/>
      </c>
      <c r="FM56" s="76" t="str">
        <f t="shared" si="255"/>
        <v/>
      </c>
      <c r="FN56" s="76" t="str">
        <f t="shared" si="256"/>
        <v/>
      </c>
      <c r="FO56" s="118" t="str">
        <f t="shared" si="257"/>
        <v/>
      </c>
      <c r="FP56" s="118" t="str">
        <f t="shared" si="258"/>
        <v/>
      </c>
      <c r="FQ56" s="118" t="str">
        <f t="shared" si="259"/>
        <v/>
      </c>
      <c r="FR56" s="118" t="str">
        <f t="shared" si="260"/>
        <v/>
      </c>
      <c r="FS56" s="77">
        <v>40</v>
      </c>
      <c r="FT56" s="78"/>
      <c r="FU56" s="81"/>
      <c r="FV56" s="80" t="str">
        <f t="shared" si="261"/>
        <v/>
      </c>
      <c r="FW56" s="80" t="str">
        <f t="shared" si="262"/>
        <v/>
      </c>
      <c r="FX56" s="80" t="str">
        <f t="shared" si="263"/>
        <v/>
      </c>
      <c r="FY56" s="80" t="str">
        <f t="shared" si="264"/>
        <v/>
      </c>
      <c r="FZ56" s="80" t="str">
        <f t="shared" si="265"/>
        <v/>
      </c>
      <c r="GA56" s="80" t="str">
        <f t="shared" si="266"/>
        <v/>
      </c>
      <c r="GB56" s="80" t="str">
        <f t="shared" si="267"/>
        <v/>
      </c>
      <c r="GC56" s="80" t="str">
        <f t="shared" si="268"/>
        <v/>
      </c>
      <c r="GD56" s="82">
        <v>40</v>
      </c>
      <c r="GE56" s="78"/>
      <c r="GF56" s="78"/>
      <c r="GG56" s="80" t="str">
        <f t="shared" si="269"/>
        <v/>
      </c>
      <c r="GH56" s="80" t="str">
        <f t="shared" si="270"/>
        <v/>
      </c>
      <c r="GI56" s="80" t="str">
        <f t="shared" si="271"/>
        <v/>
      </c>
      <c r="GJ56" s="80" t="str">
        <f t="shared" si="272"/>
        <v/>
      </c>
      <c r="GK56" s="80" t="str">
        <f t="shared" si="273"/>
        <v/>
      </c>
      <c r="GL56" s="80" t="str">
        <f t="shared" si="274"/>
        <v/>
      </c>
      <c r="GM56" s="80" t="str">
        <f t="shared" si="275"/>
        <v/>
      </c>
      <c r="GN56" s="80" t="str">
        <f t="shared" si="276"/>
        <v/>
      </c>
      <c r="GO56" s="77">
        <v>40</v>
      </c>
      <c r="GP56" s="78"/>
      <c r="GQ56" s="81"/>
      <c r="GR56" s="80" t="str">
        <f t="shared" si="277"/>
        <v/>
      </c>
      <c r="GS56" s="80" t="str">
        <f t="shared" si="278"/>
        <v/>
      </c>
      <c r="GT56" s="80" t="str">
        <f t="shared" si="279"/>
        <v/>
      </c>
      <c r="GU56" s="80" t="str">
        <f t="shared" si="280"/>
        <v/>
      </c>
      <c r="GV56" s="80" t="str">
        <f t="shared" si="281"/>
        <v/>
      </c>
      <c r="GW56" s="80" t="str">
        <f t="shared" si="282"/>
        <v/>
      </c>
      <c r="GX56" s="80" t="str">
        <f t="shared" si="283"/>
        <v/>
      </c>
      <c r="GY56" s="80" t="str">
        <f t="shared" si="284"/>
        <v/>
      </c>
      <c r="GZ56" s="82">
        <v>40</v>
      </c>
      <c r="HA56" s="78"/>
      <c r="HB56" s="78"/>
      <c r="HC56" s="80" t="str">
        <f t="shared" si="285"/>
        <v/>
      </c>
      <c r="HD56" s="80" t="str">
        <f t="shared" si="286"/>
        <v/>
      </c>
      <c r="HE56" s="80" t="str">
        <f t="shared" si="287"/>
        <v/>
      </c>
      <c r="HF56" s="80" t="str">
        <f t="shared" si="288"/>
        <v/>
      </c>
      <c r="HG56" s="80" t="str">
        <f t="shared" si="289"/>
        <v/>
      </c>
      <c r="HH56" s="80" t="str">
        <f t="shared" si="290"/>
        <v/>
      </c>
      <c r="HI56" s="80" t="str">
        <f t="shared" si="291"/>
        <v/>
      </c>
      <c r="HJ56" s="80" t="str">
        <f t="shared" si="292"/>
        <v/>
      </c>
      <c r="HK56" s="77">
        <v>40</v>
      </c>
      <c r="HL56" s="78"/>
      <c r="HM56" s="78"/>
      <c r="HN56" s="78"/>
      <c r="HO56" s="78"/>
      <c r="HP56" s="78"/>
      <c r="HQ56" s="78"/>
      <c r="HR56" s="78"/>
      <c r="HS56" s="78"/>
      <c r="HT56" s="78"/>
      <c r="HU56" s="78"/>
      <c r="HV56" s="78"/>
      <c r="HW56" s="78"/>
      <c r="HX56" s="90"/>
      <c r="HY56" s="91" t="str">
        <f>IFERROR(IF(AND(#REF!="FEM",#REF!=1,#REF!="infantis"),#REF!,""),"")</f>
        <v/>
      </c>
      <c r="HZ56" s="75" t="e">
        <f>IF($HY56=#REF!,#REF!,"")</f>
        <v>#REF!</v>
      </c>
      <c r="IA56" s="75" t="e">
        <f>IF($HY56=#REF!,#REF!,"")</f>
        <v>#REF!</v>
      </c>
      <c r="IB56" s="75" t="e">
        <f>IF($IA56=#REF!,#REF!,"")</f>
        <v>#REF!</v>
      </c>
      <c r="IC56" s="91" t="str">
        <f>IFERROR(IF(AND($IA56="fem",#REF!=1,#REF!="infantis"),#REF!,""),"")</f>
        <v/>
      </c>
      <c r="ID56" s="91" t="str">
        <f>IFERROR(IF(AND($IA56="fem",#REF!=1,#REF!="infantis"),#REF!,""),"")</f>
        <v/>
      </c>
      <c r="IE56" s="91" t="str">
        <f>IFERROR(IF(AND($IA56="fem",#REF!=1,#REF!="infantis"),#REF!,""),"")</f>
        <v/>
      </c>
      <c r="IF56" s="75" t="e">
        <f>IF($IB56=#REF!,#REF!,"")</f>
        <v>#REF!</v>
      </c>
      <c r="IG56" s="55" t="str">
        <f>IFERROR(RANK(IF56,IF:IF,0)+ COUNTIF($IF$15:IF55,IF56),"")</f>
        <v/>
      </c>
      <c r="II56" s="91" t="str">
        <f>IFERROR(IF(AND(#REF!="mas",#REF!=1,#REF!="infantis"),#REF!,""),"")</f>
        <v/>
      </c>
      <c r="IJ56" s="75" t="e">
        <f>IF($II56=#REF!,#REF!,"")</f>
        <v>#REF!</v>
      </c>
      <c r="IK56" s="75" t="e">
        <f>IF($II56=#REF!,#REF!,"")</f>
        <v>#REF!</v>
      </c>
      <c r="IL56" s="91" t="str">
        <f>IFERROR(IF(AND($IK56="mas",#REF!=1),#REF!,""),"")</f>
        <v/>
      </c>
      <c r="IM56" s="91" t="str">
        <f>IFERROR(IF(AND($IK56="mas",#REF!=1,#REF!="infantis"),#REF!,""),"")</f>
        <v/>
      </c>
      <c r="IN56" s="91" t="str">
        <f>IFERROR(IF(AND($IK56="mas",#REF!=1,#REF!="infantis"),#REF!,""),"")</f>
        <v/>
      </c>
      <c r="IO56" s="91" t="str">
        <f>IFERROR(IF(AND($IK56="mas",#REF!=1,#REF!="infantis"),#REF!,""),"")</f>
        <v/>
      </c>
      <c r="IP56" s="91" t="str">
        <f>IFERROR(IF(AND($IK56="mas",#REF!=1),#REF!,""),"")</f>
        <v/>
      </c>
      <c r="IQ56" s="55" t="str">
        <f>IFERROR(RANK(IP56,IP:IP,0)+ COUNTIF($IQ$11:IQ51,IP56),"")</f>
        <v/>
      </c>
      <c r="IS56" s="91" t="str">
        <f>IFERROR(IF(AND(#REF!="FEM",#REF!=2,#REF!="infantis"),#REF!,""),"")</f>
        <v/>
      </c>
      <c r="IT56" s="75" t="e">
        <f>IF(IS56=#REF!,#REF!,"")</f>
        <v>#REF!</v>
      </c>
      <c r="IU56" s="75" t="e">
        <f>IF(IS56=#REF!,#REF!,"")</f>
        <v>#REF!</v>
      </c>
      <c r="IV56" s="91" t="str">
        <f>IFERROR(IF(AND(IU56="fem",#REF!=2),#REF!,""),"")</f>
        <v/>
      </c>
      <c r="IW56" s="91" t="str">
        <f>IFERROR(IF(AND(IU56="fem",#REF!=2),#REF!,""),"")</f>
        <v/>
      </c>
      <c r="IX56" s="91" t="str">
        <f>IFERROR(IF(AND(IU56="fem",#REF!=2),#REF!,""),"")</f>
        <v/>
      </c>
      <c r="IY56" s="91" t="str">
        <f>IFERROR(IF(AND(IU56="fem",#REF!=2),#REF!,""),"")</f>
        <v/>
      </c>
      <c r="IZ56" s="91" t="str">
        <f>IFERROR(IF(AND(IU56="fem",#REF!=2),#REF!,""),"")</f>
        <v/>
      </c>
      <c r="JA56" s="77" t="str">
        <f>IFERROR(RANK(IZ56,IZ:IZ,0)+ COUNTIF($IZ$15:$IZ55,IZ56),"")</f>
        <v/>
      </c>
      <c r="JC56" s="91" t="str">
        <f>IFERROR(IF(AND(#REF!="mas",#REF!=2,#REF!="infantis"),#REF!,""),"")</f>
        <v/>
      </c>
      <c r="JD56" s="75" t="e">
        <f>IF(JC56=#REF!,#REF!,"")</f>
        <v>#REF!</v>
      </c>
      <c r="JE56" s="75" t="e">
        <f>IF(JC56=#REF!,#REF!,"")</f>
        <v>#REF!</v>
      </c>
      <c r="JF56" s="91" t="str">
        <f>IFERROR(IF(AND(JE56="mas",#REF!=2),#REF!,""),"")</f>
        <v/>
      </c>
      <c r="JG56" s="91" t="str">
        <f>IFERROR(IF(AND(JE56="mas",#REF!=2),#REF!,""),"")</f>
        <v/>
      </c>
      <c r="JH56" s="91" t="str">
        <f>IFERROR(IF(AND(JE56="mas",#REF!=2),#REF!,""),"")</f>
        <v/>
      </c>
      <c r="JI56" s="91" t="str">
        <f>IFERROR(IF(AND(JE56="mas",#REF!=2),#REF!,""),"")</f>
        <v/>
      </c>
      <c r="JJ56" s="91" t="str">
        <f>IFERROR(IF(AND(JE56="mas",#REF!=2),#REF!,""),"")</f>
        <v/>
      </c>
      <c r="JK56" s="77" t="str">
        <f>IFERROR(RANK(JJ56,JJ:JJ,0)+ COUNTIF($JJ$15:$JJ55,JJ56),"")</f>
        <v/>
      </c>
      <c r="JM56" s="53" t="str">
        <f>IFERROR(IF(AND(#REF!="fem",#REF!=3,#REF!="infantis"),#REF!,""),"")</f>
        <v/>
      </c>
      <c r="JN56" s="75" t="e">
        <f>IF($JM56=#REF!,#REF!,"")</f>
        <v>#REF!</v>
      </c>
      <c r="JO56" s="75" t="e">
        <f>IF($JM56=#REF!,#REF!,"")</f>
        <v>#REF!</v>
      </c>
      <c r="JP56" s="75" t="e">
        <f>IF($JO56=#REF!,#REF!,"")</f>
        <v>#REF!</v>
      </c>
      <c r="JQ56" s="75" t="e">
        <f>IF($JP56=#REF!,#REF!,"")</f>
        <v>#REF!</v>
      </c>
      <c r="JR56" s="75" t="e">
        <f>IF($JP56=#REF!,#REF!,"")</f>
        <v>#REF!</v>
      </c>
      <c r="JS56" s="75" t="e">
        <f>IF($JP56=#REF!,#REF!,"")</f>
        <v>#REF!</v>
      </c>
      <c r="JT56" s="75" t="e">
        <f>IF($JP56=#REF!,#REF!,"")</f>
        <v>#REF!</v>
      </c>
      <c r="JU56" s="55" t="str">
        <f>IFERROR(RANK(JT56,JT:JT,0)+ COUNTIF($JT$15:JT55,JT56),"")</f>
        <v/>
      </c>
      <c r="JW56" s="53" t="str">
        <f>IFERROR(IF(AND(#REF!="mas",#REF!=3,#REF!="infantis"),#REF!,""),"")</f>
        <v/>
      </c>
      <c r="JX56" s="54" t="e">
        <f>IF($JW56=#REF!,#REF!,"")</f>
        <v>#REF!</v>
      </c>
      <c r="JY56" s="54" t="e">
        <f>IF($JW56=#REF!,#REF!,"")</f>
        <v>#REF!</v>
      </c>
      <c r="JZ56" s="54" t="e">
        <f>IF($JY56=#REF!,#REF!,"")</f>
        <v>#REF!</v>
      </c>
      <c r="KA56" s="54" t="e">
        <f>IF($JZ56=#REF!,#REF!,"")</f>
        <v>#REF!</v>
      </c>
      <c r="KB56" s="54" t="e">
        <f>IF($JZ56=#REF!,#REF!,"")</f>
        <v>#REF!</v>
      </c>
      <c r="KC56" s="54" t="e">
        <f>IF($JZ56=#REF!,#REF!,"")</f>
        <v>#REF!</v>
      </c>
      <c r="KD56" s="54" t="e">
        <f>IF($JZ56=#REF!,#REF!,"")</f>
        <v>#REF!</v>
      </c>
      <c r="KE56" s="55" t="str">
        <f>IFERROR(RANK(KD56,KD:KD,0)+ COUNTIF($KD$15:KD55,KD56),"")</f>
        <v/>
      </c>
      <c r="KG56" s="91" t="str">
        <f>IFERROR(IF(AND(#REF!="fem",#REF!=1,#REF!="iniciados"),#REF!,""),"")</f>
        <v/>
      </c>
      <c r="KH56" s="75" t="e">
        <f>IF(KG56=#REF!,#REF!,"")</f>
        <v>#REF!</v>
      </c>
      <c r="KI56" s="75" t="e">
        <f>IF(KG56=#REF!,#REF!,"")</f>
        <v>#REF!</v>
      </c>
      <c r="KJ56" s="91" t="str">
        <f>IFERROR(IF(AND(KI56="fem",#REF!=1),#REF!,""),"")</f>
        <v/>
      </c>
      <c r="KK56" s="91" t="str">
        <f>IFERROR(IF(AND(KI56="fem",#REF!=1),#REF!,""),"")</f>
        <v/>
      </c>
      <c r="KL56" s="91" t="str">
        <f>IFERROR(IF(AND(KI56="fem",#REF!=1),#REF!,""),"")</f>
        <v/>
      </c>
      <c r="KM56" s="91" t="str">
        <f>IFERROR(IF(AND(KI56="fem",#REF!=1),#REF!,""),"")</f>
        <v/>
      </c>
      <c r="KN56" s="91" t="str">
        <f>IFERROR(IF(AND(KI56="fem",#REF!=1),#REF!,""),"")</f>
        <v/>
      </c>
      <c r="KO56" s="77" t="str">
        <f>IFERROR(RANK(KN56,KN:KN,0)+ COUNTIF($KN$15:KN55,KN56),"")</f>
        <v/>
      </c>
      <c r="KQ56" s="91" t="str">
        <f>IFERROR(IF(AND(#REF!="mas",#REF!=1,#REF!="iniciados"),#REF!,""),"")</f>
        <v/>
      </c>
      <c r="KR56" s="75" t="e">
        <f>IF(KQ56=#REF!,#REF!,"")</f>
        <v>#REF!</v>
      </c>
      <c r="KS56" s="75" t="e">
        <f>IF(KQ56=#REF!,#REF!,"")</f>
        <v>#REF!</v>
      </c>
      <c r="KT56" s="91" t="str">
        <f>IFERROR(IF(AND(KS56="mas",#REF!=1),#REF!,""),"")</f>
        <v/>
      </c>
      <c r="KU56" s="91" t="str">
        <f>IFERROR(IF(AND(KS56="mas",#REF!=1),#REF!,""),"")</f>
        <v/>
      </c>
      <c r="KV56" s="91" t="str">
        <f>IFERROR(IF(AND(KS56="mas",#REF!=1),#REF!,""),"")</f>
        <v/>
      </c>
      <c r="KW56" s="91" t="str">
        <f>IFERROR(IF(AND(KS56="mas",#REF!=1),#REF!,""),"")</f>
        <v/>
      </c>
      <c r="KX56" s="91" t="str">
        <f>IFERROR(IF(AND(KS56="mas",#REF!=1),#REF!,""),"")</f>
        <v/>
      </c>
      <c r="KY56" s="77" t="str">
        <f>IFERROR(RANK(KX56,KX:KX,0)+ COUNTIF($KX$15:KX55,KX56),"")</f>
        <v/>
      </c>
      <c r="LA56" s="91" t="str">
        <f>IFERROR(IF(AND(#REF!="fem",#REF!=2,#REF!="iniciados"),#REF!,""),"")</f>
        <v/>
      </c>
      <c r="LB56" s="75" t="e">
        <f>IF(LA56=#REF!,#REF!,"")</f>
        <v>#REF!</v>
      </c>
      <c r="LC56" s="75" t="e">
        <f>IF(LA56=#REF!,#REF!,"")</f>
        <v>#REF!</v>
      </c>
      <c r="LD56" s="91" t="str">
        <f>IFERROR(IF(AND(LC56="fem",#REF!=2),#REF!,""),"")</f>
        <v/>
      </c>
      <c r="LE56" s="91" t="str">
        <f>IFERROR(IF(AND(LC56="fem",#REF!=2),#REF!,""),"")</f>
        <v/>
      </c>
      <c r="LF56" s="91" t="str">
        <f>IFERROR(IF(AND(LC56="fem",#REF!=2),#REF!,""),"")</f>
        <v/>
      </c>
      <c r="LG56" s="91" t="str">
        <f>IFERROR(IF(AND(LC56="fem",#REF!=2),#REF!,""),"")</f>
        <v/>
      </c>
      <c r="LH56" s="91" t="str">
        <f>IFERROR(IF(AND(LC56="fem",#REF!=2),#REF!,""),"")</f>
        <v/>
      </c>
      <c r="LI56" s="77" t="str">
        <f>IFERROR(RANK(LH56,LH:LH,0)+ COUNTIF($KX$15:LH55,LH56),"")</f>
        <v/>
      </c>
      <c r="LK56" s="91" t="str">
        <f>IFERROR(IF(AND(#REF!="mas",#REF!=2,#REF!="iniciados"),#REF!,""),"")</f>
        <v/>
      </c>
      <c r="LL56" s="75" t="e">
        <f>IF(LK56=#REF!,#REF!,"")</f>
        <v>#REF!</v>
      </c>
      <c r="LM56" s="75" t="e">
        <f>IF(LK56=#REF!,#REF!,"")</f>
        <v>#REF!</v>
      </c>
      <c r="LN56" s="91" t="str">
        <f>IFERROR(IF(AND(LM56="mas",#REF!=2),#REF!,""),"")</f>
        <v/>
      </c>
      <c r="LO56" s="91" t="str">
        <f>IFERROR(IF(AND(LM56="mas",#REF!=2),#REF!,""),"")</f>
        <v/>
      </c>
      <c r="LP56" s="91" t="str">
        <f>IFERROR(IF(AND(LM56="mas",#REF!=2),#REF!,""),"")</f>
        <v/>
      </c>
      <c r="LQ56" s="91" t="str">
        <f>IFERROR(IF(AND(LM56="mas",#REF!=2),#REF!,""),"")</f>
        <v/>
      </c>
      <c r="LR56" s="91" t="str">
        <f>IFERROR(IF(AND(LM56="mas",#REF!=2),#REF!,""),"")</f>
        <v/>
      </c>
      <c r="LS56" s="77" t="str">
        <f>IFERROR(RANK(LR56,LR:LR,0)+ COUNTIF($LR$15:LR54,LR56),"")</f>
        <v/>
      </c>
      <c r="LU56" s="53" t="str">
        <f>IFERROR(IF(AND(#REF!="fem",#REF!=3,#REF!="iniciados"),#REF!,""),"")</f>
        <v/>
      </c>
      <c r="LV56" s="75" t="e">
        <f>IF(LU56=#REF!,#REF!,"")</f>
        <v>#REF!</v>
      </c>
      <c r="LW56" s="75" t="e">
        <f>IF(LU56=#REF!,#REF!,"")</f>
        <v>#REF!</v>
      </c>
      <c r="LX56" s="53" t="str">
        <f>IFERROR(IF(AND(LW56="fem",#REF!=3),#REF!,""),"")</f>
        <v/>
      </c>
      <c r="LY56" s="91" t="str">
        <f>IFERROR(IF(AND(LW56="fem",#REF!=3),#REF!,""),"")</f>
        <v/>
      </c>
      <c r="LZ56" s="91" t="str">
        <f>IFERROR(IF(AND(LW56="fem",#REF!=3),#REF!,""),"")</f>
        <v/>
      </c>
      <c r="MA56" s="91" t="str">
        <f>IFERROR(IF(AND(LW56="fem",#REF!=3),#REF!,""),"")</f>
        <v/>
      </c>
      <c r="MB56" s="91" t="str">
        <f>IFERROR(IF(AND(LW56="fem",#REF!=3),#REF!,""),"")</f>
        <v/>
      </c>
      <c r="MC56" s="55" t="str">
        <f>IFERROR(RANK(MB56,MB:MB,0)+ COUNTIF($MB$15:MB55,MB56),"")</f>
        <v/>
      </c>
      <c r="ME56" s="91" t="str">
        <f>IFERROR(IF(AND(#REF!="mas",#REF!=3,#REF!="iniciados"),#REF!,""),"")</f>
        <v/>
      </c>
      <c r="MF56" s="75" t="e">
        <f>IF(ME56=#REF!,#REF!,"")</f>
        <v>#REF!</v>
      </c>
      <c r="MG56" s="75" t="e">
        <f>IF(ME56=#REF!,#REF!,"")</f>
        <v>#REF!</v>
      </c>
      <c r="MH56" s="91" t="str">
        <f>IFERROR(IF(AND(MG56="mas",#REF!=3),#REF!,""),"")</f>
        <v/>
      </c>
      <c r="MI56" s="91" t="str">
        <f>IFERROR(IF(AND(MG56="mas",#REF!=3),#REF!,""),"")</f>
        <v/>
      </c>
      <c r="MJ56" s="91" t="str">
        <f>IFERROR(IF(AND(MG56="mas",#REF!=3),#REF!,""),"")</f>
        <v/>
      </c>
      <c r="MK56" s="91" t="str">
        <f>IFERROR(IF(AND(MG56="mas",#REF!=3),#REF!,""),"")</f>
        <v/>
      </c>
      <c r="ML56" s="91" t="str">
        <f>IFERROR(IF(AND(MG56="mas",#REF!=3),#REF!,""),"")</f>
        <v/>
      </c>
      <c r="MM56" s="55" t="str">
        <f>IFERROR(RANK(ML56,ML:ML,0)+ COUNTIF($ML$15:ML55,ML56),"")</f>
        <v/>
      </c>
      <c r="MO56" s="91" t="str">
        <f>IFERROR(IF(AND(#REF!="fem",#REF!=3,#REF!="juvenis"),#REF!,""),"")</f>
        <v/>
      </c>
      <c r="MP56" s="75" t="e">
        <f>IF(MO56=#REF!,#REF!,"")</f>
        <v>#REF!</v>
      </c>
      <c r="MQ56" s="75" t="e">
        <f>IF(MO56=#REF!,#REF!,"")</f>
        <v>#REF!</v>
      </c>
      <c r="MR56" s="91" t="str">
        <f>IFERROR(IF(AND(MQ56="fem",#REF!=3),#REF!,""),"")</f>
        <v/>
      </c>
      <c r="MS56" s="91" t="str">
        <f>IFERROR(IF(AND(MQ56="fem",#REF!=3),#REF!,""),"")</f>
        <v/>
      </c>
      <c r="MT56" s="91" t="str">
        <f>IFERROR(IF(AND(MQ56="fem",#REF!=3),#REF!,""),"")</f>
        <v/>
      </c>
      <c r="MU56" s="91" t="str">
        <f>IFERROR(IF(AND(MQ56="fem",#REF!=3),#REF!,""),"")</f>
        <v/>
      </c>
      <c r="MV56" s="91" t="str">
        <f>IFERROR(IF(AND(MQ56="fem",#REF!=3),#REF!,""),"")</f>
        <v/>
      </c>
      <c r="MW56" s="55" t="str">
        <f>IFERROR(RANK(MV56,MV:MV,0)+ COUNTIF($MV$15:MV55,MV56),"")</f>
        <v/>
      </c>
      <c r="MY56" s="91" t="str">
        <f>IFERROR(IF(AND(#REF!="mas",#REF!=3,#REF!="juvenis"),#REF!,""),"")</f>
        <v/>
      </c>
      <c r="MZ56" s="75" t="e">
        <f>IF(MY56=#REF!,#REF!,"")</f>
        <v>#REF!</v>
      </c>
      <c r="NA56" s="75" t="e">
        <f>IF(MY56=#REF!,#REF!,"")</f>
        <v>#REF!</v>
      </c>
      <c r="NB56" s="91" t="str">
        <f>IFERROR(IF(AND(NA56="mas",#REF!=3),#REF!,""),"")</f>
        <v/>
      </c>
      <c r="NC56" s="91" t="str">
        <f>IFERROR(IF(AND(NA56="mas",#REF!=3),#REF!,""),"")</f>
        <v/>
      </c>
      <c r="ND56" s="91" t="str">
        <f>IFERROR(IF(AND(NA56="mas",#REF!=3),#REF!,""),"")</f>
        <v/>
      </c>
      <c r="NE56" s="91" t="str">
        <f>IFERROR(IF(AND(NA56="mas",#REF!=3),#REF!,""),"")</f>
        <v/>
      </c>
      <c r="NF56" s="91" t="str">
        <f>IFERROR(IF(AND(NA56="mas",#REF!=3),#REF!,""),"")</f>
        <v/>
      </c>
      <c r="NG56" s="55" t="str">
        <f>IFERROR(RANK(NF56,NF:NF,0)+ COUNTIF($NF$15:NF55,NF56),"")</f>
        <v/>
      </c>
      <c r="NI56" s="91" t="str">
        <f>IFERROR(IF(AND(#REF!="fem",#REF!=2,#REF!="juvenis"),#REF!,""),"")</f>
        <v/>
      </c>
      <c r="NJ56" s="75" t="e">
        <f>IF(NI56=#REF!,#REF!,"")</f>
        <v>#REF!</v>
      </c>
      <c r="NK56" s="75" t="e">
        <f>IF(NI56=#REF!,#REF!,"")</f>
        <v>#REF!</v>
      </c>
      <c r="NL56" s="91" t="str">
        <f>IFERROR(IF(AND(NK56="fem",#REF!=2),#REF!,""),"")</f>
        <v/>
      </c>
      <c r="NM56" s="91" t="str">
        <f>IFERROR(IF(AND(NK56="fem",#REF!=2),#REF!,""),"")</f>
        <v/>
      </c>
      <c r="NN56" s="91" t="str">
        <f>IFERROR(IF(AND(NK56="fem",#REF!=2),#REF!,""),"")</f>
        <v/>
      </c>
      <c r="NO56" s="91" t="str">
        <f>IFERROR(IF(AND(NK56="fem",#REF!=2),#REF!,""),"")</f>
        <v/>
      </c>
      <c r="NP56" s="91" t="str">
        <f>IFERROR(IF(AND(NK56="fem",#REF!=2),#REF!,""),"")</f>
        <v/>
      </c>
      <c r="NQ56" s="77" t="str">
        <f>IFERROR(RANK(NP56,NP:NP,0)+ COUNTIF($NP$15:NP55,NP56),"")</f>
        <v/>
      </c>
      <c r="NS56" s="91" t="str">
        <f>IFERROR(IF(AND(#REF!="mas",#REF!=2,#REF!="juvenis"),#REF!,""),"")</f>
        <v/>
      </c>
      <c r="NT56" s="75" t="e">
        <f>IF(NS56=#REF!,#REF!,"")</f>
        <v>#REF!</v>
      </c>
      <c r="NU56" s="75" t="e">
        <f>IF(NS56=#REF!,#REF!,"")</f>
        <v>#REF!</v>
      </c>
      <c r="NV56" s="91" t="str">
        <f>IFERROR(IF(AND(NU56="mas",#REF!=2),#REF!,""),"")</f>
        <v/>
      </c>
      <c r="NW56" s="91" t="str">
        <f>IFERROR(IF(AND(NU56="mas",#REF!=2),#REF!,""),"")</f>
        <v/>
      </c>
      <c r="NX56" s="91" t="str">
        <f>IFERROR(IF(AND(NU56="mas",#REF!=2),#REF!,""),"")</f>
        <v/>
      </c>
      <c r="NY56" s="91" t="str">
        <f>IFERROR(IF(AND(NU56="mas",#REF!=2),#REF!,""),"")</f>
        <v/>
      </c>
      <c r="NZ56" s="91" t="str">
        <f>IFERROR(IF(AND(NU56="mas",#REF!=2),#REF!,""),"")</f>
        <v/>
      </c>
      <c r="OA56" s="55" t="str">
        <f>IFERROR(RANK(NZ56,NZ:NZ,0)+ COUNTIF($NZ$15:NZ55,NZ56),"")</f>
        <v/>
      </c>
      <c r="OC56" s="91" t="str">
        <f>IFERROR(IF(AND(#REF!="fem",#REF!=2,#REF!="juniores"),#REF!,""),"")</f>
        <v/>
      </c>
      <c r="OD56" s="75" t="e">
        <f>IF(OC56=#REF!,#REF!,"")</f>
        <v>#REF!</v>
      </c>
      <c r="OE56" s="75" t="e">
        <f>IF(OC56=#REF!,#REF!,"")</f>
        <v>#REF!</v>
      </c>
      <c r="OF56" s="91" t="str">
        <f>IFERROR(IF(AND(OE56="fem",#REF!=2),#REF!,""),"")</f>
        <v/>
      </c>
      <c r="OG56" s="91" t="str">
        <f>IFERROR(IF(AND(OE56="fem",#REF!=2),#REF!,""),"")</f>
        <v/>
      </c>
      <c r="OH56" s="91" t="str">
        <f>IFERROR(IF(AND(OE56="fem",#REF!=2),#REF!,""),"")</f>
        <v/>
      </c>
      <c r="OI56" s="91" t="str">
        <f>IFERROR(IF(AND(OE56="fem",#REF!=2),#REF!,""),"")</f>
        <v/>
      </c>
      <c r="OJ56" s="91" t="str">
        <f>IFERROR(IF(AND(OE56="fem",#REF!=2),#REF!,""),"")</f>
        <v/>
      </c>
      <c r="OK56" s="77" t="str">
        <f>IFERROR(RANK(OJ56,OJ:OJ,0)+ COUNTIF($NZ$15:OJ54,OJ56),"")</f>
        <v/>
      </c>
      <c r="OM56" s="91" t="str">
        <f>IFERROR(IF(AND(#REF!="mas",#REF!=2,#REF!="juniores"),#REF!,""),"")</f>
        <v/>
      </c>
      <c r="ON56" s="75" t="e">
        <f>IF(OM56=#REF!,#REF!,"")</f>
        <v>#REF!</v>
      </c>
      <c r="OO56" s="75" t="e">
        <f>IF(OM56=#REF!,#REF!,"")</f>
        <v>#REF!</v>
      </c>
      <c r="OP56" s="91" t="str">
        <f>IFERROR(IF(AND(OO56="mas",#REF!=2),#REF!,""),"")</f>
        <v/>
      </c>
      <c r="OQ56" s="91" t="str">
        <f>IFERROR(IF(AND(OO56="mas",#REF!=2),#REF!,""),"")</f>
        <v/>
      </c>
      <c r="OR56" s="91" t="str">
        <f>IFERROR(IF(AND(OO56="mas",#REF!=2),#REF!,""),"")</f>
        <v/>
      </c>
      <c r="OS56" s="91" t="str">
        <f>IFERROR(IF(AND(OO56="mas",#REF!=2),#REF!,""),"")</f>
        <v/>
      </c>
      <c r="OT56" s="91" t="str">
        <f>IFERROR(IF(AND(OO56="mas",#REF!=2),#REF!,""),"")</f>
        <v/>
      </c>
      <c r="OU56" s="77" t="str">
        <f>IFERROR(RANK(OT56,OT:OT,0)+ COUNTIF($NZ$15:OT54,OT56),"")</f>
        <v/>
      </c>
      <c r="OW56" s="91" t="str">
        <f>IFERROR(IF(AND(#REF!="fem",#REF!=3,#REF!="juniores"),#REF!,""),"")</f>
        <v/>
      </c>
      <c r="OX56" s="75" t="e">
        <f>IF(OW56=#REF!,#REF!,"")</f>
        <v>#REF!</v>
      </c>
      <c r="OY56" s="75" t="e">
        <f>IF(OW56=#REF!,#REF!,"")</f>
        <v>#REF!</v>
      </c>
      <c r="OZ56" s="91" t="str">
        <f>IFERROR(IF(AND(OY56="fem",#REF!=3),#REF!,""),"")</f>
        <v/>
      </c>
      <c r="PA56" s="91" t="str">
        <f>IFERROR(IF(AND(OY56="fem",#REF!=3),#REF!,""),"")</f>
        <v/>
      </c>
      <c r="PB56" s="91" t="str">
        <f>IFERROR(IF(AND(OY56="fem",#REF!=3),#REF!,""),"")</f>
        <v/>
      </c>
      <c r="PC56" s="91" t="str">
        <f>IFERROR(IF(AND(OY56="fem",#REF!=3),#REF!,""),"")</f>
        <v/>
      </c>
      <c r="PD56" s="91" t="str">
        <f>IFERROR(IF(AND(OY56="fem",#REF!=3),#REF!,""),"")</f>
        <v/>
      </c>
      <c r="PE56" s="77" t="str">
        <f>IFERROR(RANK(PD56,PD:PD,0)+ COUNTIF($NZ$15:PD54,PD56),"")</f>
        <v/>
      </c>
      <c r="PG56" s="91" t="str">
        <f>IFERROR(IF(AND(#REF!="mas",#REF!=3,#REF!="juniores"),#REF!,""),"")</f>
        <v/>
      </c>
      <c r="PH56" s="75" t="e">
        <f>IF(PG56=#REF!,#REF!,"")</f>
        <v>#REF!</v>
      </c>
      <c r="PI56" s="75" t="e">
        <f>IF(PG56=#REF!,#REF!,"")</f>
        <v>#REF!</v>
      </c>
      <c r="PJ56" s="91" t="str">
        <f>IFERROR(IF(AND(PI56="mas",#REF!=3),#REF!,""),"")</f>
        <v/>
      </c>
      <c r="PK56" s="91" t="str">
        <f>IFERROR(IF(AND(PI56="mas",#REF!=3),#REF!,""),"")</f>
        <v/>
      </c>
      <c r="PL56" s="91" t="str">
        <f>IFERROR(IF(AND(PI56="mas",#REF!=3),#REF!,""),"")</f>
        <v/>
      </c>
      <c r="PM56" s="91" t="str">
        <f>IFERROR(IF(AND(PI56="mas",#REF!=3),#REF!,""),"")</f>
        <v/>
      </c>
      <c r="PN56" s="91" t="str">
        <f>IFERROR(IF(AND(PI56="mas",#REF!=3),#REF!,""),"")</f>
        <v/>
      </c>
      <c r="PO56" s="77" t="str">
        <f>IFERROR(RANK(PN56,PN:PN,0)+ COUNTIF($NZ$15:PN54,PN56),"")</f>
        <v/>
      </c>
    </row>
    <row r="57" spans="2:431" s="73" customFormat="1" ht="18.75" customHeight="1" x14ac:dyDescent="0.3">
      <c r="B57" s="74" t="str">
        <f t="shared" si="159"/>
        <v/>
      </c>
      <c r="C57" s="74" t="str">
        <f t="shared" si="160"/>
        <v/>
      </c>
      <c r="D57" s="75" t="str">
        <f t="shared" si="161"/>
        <v/>
      </c>
      <c r="E57" s="76" t="str">
        <f t="shared" si="162"/>
        <v/>
      </c>
      <c r="F57" s="118" t="str">
        <f t="shared" si="163"/>
        <v/>
      </c>
      <c r="G57" s="118" t="str">
        <f t="shared" si="164"/>
        <v/>
      </c>
      <c r="H57" s="118" t="str">
        <f t="shared" si="165"/>
        <v/>
      </c>
      <c r="I57" s="119" t="str">
        <f t="shared" si="166"/>
        <v/>
      </c>
      <c r="J57" s="77">
        <v>41</v>
      </c>
      <c r="K57" s="78"/>
      <c r="L57" s="78"/>
      <c r="M57" s="74" t="str">
        <f t="shared" si="293"/>
        <v/>
      </c>
      <c r="N57" s="74" t="str">
        <f t="shared" si="167"/>
        <v/>
      </c>
      <c r="O57" s="75" t="str">
        <f t="shared" si="168"/>
        <v/>
      </c>
      <c r="P57" s="75" t="str">
        <f t="shared" si="169"/>
        <v/>
      </c>
      <c r="Q57" s="75" t="str">
        <f t="shared" si="295"/>
        <v/>
      </c>
      <c r="R57" s="75" t="str">
        <f t="shared" si="296"/>
        <v/>
      </c>
      <c r="S57" s="75" t="str">
        <f>IFERROR(INDEX(#REF!,MATCH($U57,$IQ$17:$IQ$72,0)),"")</f>
        <v/>
      </c>
      <c r="T57" s="75" t="str">
        <f t="shared" si="170"/>
        <v/>
      </c>
      <c r="U57" s="77">
        <v>41</v>
      </c>
      <c r="V57" s="79"/>
      <c r="X57" s="80" t="str">
        <f t="shared" si="171"/>
        <v/>
      </c>
      <c r="Y57" s="80" t="str">
        <f t="shared" si="172"/>
        <v/>
      </c>
      <c r="Z57" s="76" t="str">
        <f t="shared" si="173"/>
        <v/>
      </c>
      <c r="AA57" s="76" t="str">
        <f t="shared" si="174"/>
        <v/>
      </c>
      <c r="AB57" s="118" t="str">
        <f t="shared" si="175"/>
        <v/>
      </c>
      <c r="AC57" s="118" t="str">
        <f t="shared" si="176"/>
        <v/>
      </c>
      <c r="AD57" s="118" t="str">
        <f t="shared" si="177"/>
        <v/>
      </c>
      <c r="AE57" s="118" t="str">
        <f t="shared" si="178"/>
        <v/>
      </c>
      <c r="AF57" s="77">
        <v>41</v>
      </c>
      <c r="AG57" s="78"/>
      <c r="AH57" s="78"/>
      <c r="AI57" s="80" t="str">
        <f t="shared" si="179"/>
        <v/>
      </c>
      <c r="AJ57" s="80" t="str">
        <f t="shared" si="180"/>
        <v/>
      </c>
      <c r="AK57" s="80" t="str">
        <f t="shared" si="181"/>
        <v/>
      </c>
      <c r="AL57" s="80" t="str">
        <f t="shared" si="182"/>
        <v/>
      </c>
      <c r="AM57" s="80" t="str">
        <f t="shared" si="183"/>
        <v/>
      </c>
      <c r="AN57" s="80" t="str">
        <f t="shared" si="184"/>
        <v/>
      </c>
      <c r="AO57" s="80" t="str">
        <f t="shared" si="185"/>
        <v/>
      </c>
      <c r="AP57" s="80" t="str">
        <f t="shared" si="186"/>
        <v/>
      </c>
      <c r="AQ57" s="77">
        <v>41</v>
      </c>
      <c r="AR57" s="79"/>
      <c r="AT57" s="146" t="str">
        <f t="shared" si="132"/>
        <v/>
      </c>
      <c r="AU57" s="146" t="str">
        <f t="shared" si="133"/>
        <v/>
      </c>
      <c r="AV57" s="146" t="str">
        <f t="shared" si="134"/>
        <v/>
      </c>
      <c r="AW57" s="147" t="str">
        <f t="shared" si="135"/>
        <v/>
      </c>
      <c r="AX57" s="147" t="str">
        <f t="shared" si="136"/>
        <v/>
      </c>
      <c r="AY57" s="147" t="str">
        <f t="shared" si="137"/>
        <v/>
      </c>
      <c r="AZ57" s="147" t="str">
        <f t="shared" si="138"/>
        <v/>
      </c>
      <c r="BA57" s="147" t="str">
        <f t="shared" si="139"/>
        <v/>
      </c>
      <c r="BB57" s="149">
        <v>41</v>
      </c>
      <c r="BC57" s="78"/>
      <c r="BD57" s="78"/>
      <c r="BE57" s="80" t="str">
        <f t="shared" si="294"/>
        <v/>
      </c>
      <c r="BF57" s="80" t="str">
        <f t="shared" si="187"/>
        <v/>
      </c>
      <c r="BG57" s="80" t="str">
        <f t="shared" si="188"/>
        <v/>
      </c>
      <c r="BH57" s="80" t="str">
        <f t="shared" si="189"/>
        <v/>
      </c>
      <c r="BI57" s="80" t="str">
        <f t="shared" si="190"/>
        <v/>
      </c>
      <c r="BJ57" s="80" t="str">
        <f t="shared" si="191"/>
        <v/>
      </c>
      <c r="BK57" s="80" t="str">
        <f t="shared" si="192"/>
        <v/>
      </c>
      <c r="BL57" s="80" t="str">
        <f t="shared" si="193"/>
        <v/>
      </c>
      <c r="BM57" s="77">
        <v>41</v>
      </c>
      <c r="BN57" s="79"/>
      <c r="BP57" s="80" t="str">
        <f t="shared" si="194"/>
        <v/>
      </c>
      <c r="BQ57" s="80" t="str">
        <f t="shared" si="195"/>
        <v/>
      </c>
      <c r="BR57" s="76" t="str">
        <f t="shared" si="196"/>
        <v/>
      </c>
      <c r="BS57" s="76" t="str">
        <f t="shared" si="197"/>
        <v/>
      </c>
      <c r="BT57" s="118" t="str">
        <f t="shared" si="198"/>
        <v/>
      </c>
      <c r="BU57" s="118" t="str">
        <f t="shared" si="199"/>
        <v/>
      </c>
      <c r="BV57" s="118" t="str">
        <f t="shared" si="200"/>
        <v/>
      </c>
      <c r="BW57" s="118" t="str">
        <f t="shared" si="201"/>
        <v/>
      </c>
      <c r="BX57" s="77">
        <v>41</v>
      </c>
      <c r="BY57" s="78"/>
      <c r="BZ57" s="78"/>
      <c r="CA57" s="80" t="str">
        <f t="shared" si="202"/>
        <v/>
      </c>
      <c r="CB57" s="80" t="str">
        <f t="shared" ref="CB57:CC72" si="297">IFERROR(INDEX($KR$17:$KR$72,MATCH($U57,$KY$17:$KY$72,0)),"")</f>
        <v/>
      </c>
      <c r="CC57" s="80" t="str">
        <f t="shared" si="297"/>
        <v/>
      </c>
      <c r="CD57" s="76" t="str">
        <f t="shared" si="203"/>
        <v/>
      </c>
      <c r="CE57" s="118" t="str">
        <f t="shared" si="204"/>
        <v/>
      </c>
      <c r="CF57" s="118" t="str">
        <f t="shared" si="205"/>
        <v/>
      </c>
      <c r="CG57" s="118" t="str">
        <f t="shared" si="206"/>
        <v/>
      </c>
      <c r="CH57" s="117" t="str">
        <f t="shared" si="143"/>
        <v/>
      </c>
      <c r="CI57" s="77">
        <v>41</v>
      </c>
      <c r="CJ57" s="79"/>
      <c r="CL57" s="80" t="str">
        <f t="shared" si="207"/>
        <v/>
      </c>
      <c r="CM57" s="80" t="str">
        <f t="shared" si="208"/>
        <v/>
      </c>
      <c r="CN57" s="76" t="str">
        <f t="shared" si="209"/>
        <v/>
      </c>
      <c r="CO57" s="76" t="str">
        <f t="shared" si="210"/>
        <v/>
      </c>
      <c r="CP57" s="118" t="str">
        <f t="shared" si="211"/>
        <v/>
      </c>
      <c r="CQ57" s="118" t="str">
        <f t="shared" si="212"/>
        <v/>
      </c>
      <c r="CR57" s="118" t="str">
        <f t="shared" si="213"/>
        <v/>
      </c>
      <c r="CS57" s="118" t="str">
        <f t="shared" si="214"/>
        <v/>
      </c>
      <c r="CT57" s="77">
        <v>41</v>
      </c>
      <c r="CU57" s="78"/>
      <c r="CV57" s="78"/>
      <c r="CW57" s="80" t="str">
        <f t="shared" si="215"/>
        <v/>
      </c>
      <c r="CX57" s="80" t="str">
        <f t="shared" si="216"/>
        <v/>
      </c>
      <c r="CY57" s="76" t="str">
        <f t="shared" si="217"/>
        <v/>
      </c>
      <c r="CZ57" s="76" t="str">
        <f t="shared" si="218"/>
        <v/>
      </c>
      <c r="DA57" s="118" t="str">
        <f t="shared" si="219"/>
        <v/>
      </c>
      <c r="DB57" s="118" t="str">
        <f t="shared" si="220"/>
        <v/>
      </c>
      <c r="DC57" s="118" t="str">
        <f t="shared" si="221"/>
        <v/>
      </c>
      <c r="DD57" s="118" t="str">
        <f t="shared" si="222"/>
        <v/>
      </c>
      <c r="DE57" s="77">
        <v>41</v>
      </c>
      <c r="DF57" s="79"/>
      <c r="DH57" s="115" t="str">
        <f t="shared" si="145"/>
        <v/>
      </c>
      <c r="DI57" s="115" t="str">
        <f t="shared" si="146"/>
        <v/>
      </c>
      <c r="DJ57" s="121" t="str">
        <f t="shared" si="147"/>
        <v/>
      </c>
      <c r="DK57" s="121" t="str">
        <f t="shared" si="148"/>
        <v/>
      </c>
      <c r="DL57" s="117" t="str">
        <f t="shared" si="149"/>
        <v/>
      </c>
      <c r="DM57" s="117" t="str">
        <f t="shared" si="150"/>
        <v/>
      </c>
      <c r="DN57" s="117" t="str">
        <f t="shared" si="151"/>
        <v/>
      </c>
      <c r="DO57" s="117" t="str">
        <f t="shared" si="152"/>
        <v/>
      </c>
      <c r="DP57" s="77">
        <v>41</v>
      </c>
      <c r="DQ57" s="78"/>
      <c r="DR57" s="78"/>
      <c r="DS57" s="115" t="str">
        <f t="shared" si="223"/>
        <v/>
      </c>
      <c r="DT57" s="115" t="str">
        <f t="shared" si="224"/>
        <v/>
      </c>
      <c r="DU57" s="115" t="str">
        <f t="shared" si="225"/>
        <v/>
      </c>
      <c r="DV57" s="115" t="str">
        <f t="shared" si="226"/>
        <v/>
      </c>
      <c r="DW57" s="117" t="str">
        <f t="shared" si="227"/>
        <v/>
      </c>
      <c r="DX57" s="117" t="str">
        <f t="shared" ref="DX57:DY72" si="298">IFERROR(INDEX($MJ$17:$MJ$72,MATCH($U57,$MM$17:$MM$72,0)),"")</f>
        <v/>
      </c>
      <c r="DY57" s="117" t="str">
        <f t="shared" si="298"/>
        <v/>
      </c>
      <c r="DZ57" s="117" t="str">
        <f t="shared" si="228"/>
        <v/>
      </c>
      <c r="EA57" s="77">
        <v>41</v>
      </c>
      <c r="EB57" s="79"/>
      <c r="EC57" s="81"/>
      <c r="ED57" s="80" t="str">
        <f t="shared" si="229"/>
        <v/>
      </c>
      <c r="EE57" s="80" t="str">
        <f t="shared" si="230"/>
        <v/>
      </c>
      <c r="EF57" s="80" t="str">
        <f t="shared" si="231"/>
        <v/>
      </c>
      <c r="EG57" s="82" t="str">
        <f t="shared" si="232"/>
        <v/>
      </c>
      <c r="EH57" s="118" t="str">
        <f t="shared" si="233"/>
        <v/>
      </c>
      <c r="EI57" s="118" t="str">
        <f t="shared" si="234"/>
        <v/>
      </c>
      <c r="EJ57" s="118" t="str">
        <f t="shared" si="235"/>
        <v/>
      </c>
      <c r="EK57" s="118" t="str">
        <f t="shared" si="236"/>
        <v/>
      </c>
      <c r="EL57" s="82">
        <v>41</v>
      </c>
      <c r="EM57" s="78"/>
      <c r="EN57" s="78"/>
      <c r="EO57" s="80" t="str">
        <f t="shared" si="237"/>
        <v/>
      </c>
      <c r="EP57" s="80" t="str">
        <f t="shared" si="238"/>
        <v/>
      </c>
      <c r="EQ57" s="80" t="str">
        <f t="shared" si="239"/>
        <v/>
      </c>
      <c r="ER57" s="80" t="str">
        <f t="shared" si="240"/>
        <v/>
      </c>
      <c r="ES57" s="80" t="str">
        <f t="shared" si="241"/>
        <v/>
      </c>
      <c r="ET57" s="80" t="str">
        <f t="shared" si="242"/>
        <v/>
      </c>
      <c r="EU57" s="80" t="str">
        <f t="shared" si="243"/>
        <v/>
      </c>
      <c r="EV57" s="80" t="str">
        <f t="shared" si="244"/>
        <v/>
      </c>
      <c r="EW57" s="77">
        <v>41</v>
      </c>
      <c r="EX57" s="78"/>
      <c r="EY57" s="81"/>
      <c r="EZ57" s="80" t="str">
        <f t="shared" si="245"/>
        <v/>
      </c>
      <c r="FA57" s="80" t="str">
        <f t="shared" si="246"/>
        <v/>
      </c>
      <c r="FB57" s="76" t="str">
        <f t="shared" si="247"/>
        <v/>
      </c>
      <c r="FC57" s="76" t="str">
        <f t="shared" si="248"/>
        <v/>
      </c>
      <c r="FD57" s="118" t="str">
        <f t="shared" si="249"/>
        <v/>
      </c>
      <c r="FE57" s="118" t="str">
        <f t="shared" si="250"/>
        <v/>
      </c>
      <c r="FF57" s="118" t="str">
        <f t="shared" si="251"/>
        <v/>
      </c>
      <c r="FG57" s="118" t="str">
        <f t="shared" si="252"/>
        <v/>
      </c>
      <c r="FH57" s="82">
        <v>41</v>
      </c>
      <c r="FI57" s="78"/>
      <c r="FJ57" s="78"/>
      <c r="FK57" s="80" t="str">
        <f t="shared" si="253"/>
        <v/>
      </c>
      <c r="FL57" s="80" t="str">
        <f t="shared" si="254"/>
        <v/>
      </c>
      <c r="FM57" s="76" t="str">
        <f t="shared" si="255"/>
        <v/>
      </c>
      <c r="FN57" s="76" t="str">
        <f t="shared" si="256"/>
        <v/>
      </c>
      <c r="FO57" s="118" t="str">
        <f t="shared" si="257"/>
        <v/>
      </c>
      <c r="FP57" s="118" t="str">
        <f t="shared" si="258"/>
        <v/>
      </c>
      <c r="FQ57" s="118" t="str">
        <f t="shared" si="259"/>
        <v/>
      </c>
      <c r="FR57" s="118" t="str">
        <f t="shared" si="260"/>
        <v/>
      </c>
      <c r="FS57" s="77">
        <v>41</v>
      </c>
      <c r="FT57" s="78"/>
      <c r="FU57" s="81"/>
      <c r="FV57" s="80" t="str">
        <f t="shared" si="261"/>
        <v/>
      </c>
      <c r="FW57" s="80" t="str">
        <f t="shared" si="262"/>
        <v/>
      </c>
      <c r="FX57" s="80" t="str">
        <f t="shared" si="263"/>
        <v/>
      </c>
      <c r="FY57" s="80" t="str">
        <f t="shared" si="264"/>
        <v/>
      </c>
      <c r="FZ57" s="80" t="str">
        <f t="shared" si="265"/>
        <v/>
      </c>
      <c r="GA57" s="80" t="str">
        <f t="shared" si="266"/>
        <v/>
      </c>
      <c r="GB57" s="80" t="str">
        <f t="shared" si="267"/>
        <v/>
      </c>
      <c r="GC57" s="80" t="str">
        <f t="shared" si="268"/>
        <v/>
      </c>
      <c r="GD57" s="82">
        <v>41</v>
      </c>
      <c r="GE57" s="78"/>
      <c r="GF57" s="78"/>
      <c r="GG57" s="80" t="str">
        <f t="shared" si="269"/>
        <v/>
      </c>
      <c r="GH57" s="80" t="str">
        <f t="shared" si="270"/>
        <v/>
      </c>
      <c r="GI57" s="80" t="str">
        <f t="shared" si="271"/>
        <v/>
      </c>
      <c r="GJ57" s="80" t="str">
        <f t="shared" si="272"/>
        <v/>
      </c>
      <c r="GK57" s="80" t="str">
        <f t="shared" si="273"/>
        <v/>
      </c>
      <c r="GL57" s="80" t="str">
        <f t="shared" si="274"/>
        <v/>
      </c>
      <c r="GM57" s="80" t="str">
        <f t="shared" si="275"/>
        <v/>
      </c>
      <c r="GN57" s="80" t="str">
        <f t="shared" si="276"/>
        <v/>
      </c>
      <c r="GO57" s="77">
        <v>41</v>
      </c>
      <c r="GP57" s="78"/>
      <c r="GQ57" s="81"/>
      <c r="GR57" s="80" t="str">
        <f t="shared" si="277"/>
        <v/>
      </c>
      <c r="GS57" s="80" t="str">
        <f t="shared" si="278"/>
        <v/>
      </c>
      <c r="GT57" s="80" t="str">
        <f t="shared" si="279"/>
        <v/>
      </c>
      <c r="GU57" s="80" t="str">
        <f t="shared" si="280"/>
        <v/>
      </c>
      <c r="GV57" s="80" t="str">
        <f t="shared" si="281"/>
        <v/>
      </c>
      <c r="GW57" s="80" t="str">
        <f t="shared" si="282"/>
        <v/>
      </c>
      <c r="GX57" s="80" t="str">
        <f t="shared" si="283"/>
        <v/>
      </c>
      <c r="GY57" s="80" t="str">
        <f t="shared" si="284"/>
        <v/>
      </c>
      <c r="GZ57" s="82">
        <v>41</v>
      </c>
      <c r="HA57" s="78"/>
      <c r="HB57" s="78"/>
      <c r="HC57" s="80" t="str">
        <f t="shared" si="285"/>
        <v/>
      </c>
      <c r="HD57" s="80" t="str">
        <f t="shared" si="286"/>
        <v/>
      </c>
      <c r="HE57" s="80" t="str">
        <f t="shared" si="287"/>
        <v/>
      </c>
      <c r="HF57" s="80" t="str">
        <f t="shared" si="288"/>
        <v/>
      </c>
      <c r="HG57" s="80" t="str">
        <f t="shared" si="289"/>
        <v/>
      </c>
      <c r="HH57" s="80" t="str">
        <f t="shared" si="290"/>
        <v/>
      </c>
      <c r="HI57" s="80" t="str">
        <f t="shared" si="291"/>
        <v/>
      </c>
      <c r="HJ57" s="80" t="str">
        <f t="shared" si="292"/>
        <v/>
      </c>
      <c r="HK57" s="77">
        <v>41</v>
      </c>
      <c r="HL57" s="78"/>
      <c r="HM57" s="78"/>
      <c r="HN57" s="78"/>
      <c r="HO57" s="78"/>
      <c r="HP57" s="78"/>
      <c r="HQ57" s="78"/>
      <c r="HR57" s="78"/>
      <c r="HS57" s="78"/>
      <c r="HT57" s="78"/>
      <c r="HU57" s="78"/>
      <c r="HV57" s="78"/>
      <c r="HW57" s="78"/>
      <c r="HX57" s="90"/>
      <c r="HY57" s="91" t="str">
        <f>IFERROR(IF(AND(#REF!="FEM",#REF!=1,#REF!="infantis"),#REF!,""),"")</f>
        <v/>
      </c>
      <c r="HZ57" s="75" t="e">
        <f>IF($HY57=#REF!,#REF!,"")</f>
        <v>#REF!</v>
      </c>
      <c r="IA57" s="75" t="e">
        <f>IF($HY57=#REF!,#REF!,"")</f>
        <v>#REF!</v>
      </c>
      <c r="IB57" s="75" t="e">
        <f>IF($IA57=#REF!,#REF!,"")</f>
        <v>#REF!</v>
      </c>
      <c r="IC57" s="91" t="str">
        <f>IFERROR(IF(AND($IA57="fem",#REF!=1,#REF!="infantis"),#REF!,""),"")</f>
        <v/>
      </c>
      <c r="ID57" s="91" t="str">
        <f>IFERROR(IF(AND($IA57="fem",#REF!=1,#REF!="infantis"),#REF!,""),"")</f>
        <v/>
      </c>
      <c r="IE57" s="91" t="str">
        <f>IFERROR(IF(AND($IA57="fem",#REF!=1,#REF!="infantis"),#REF!,""),"")</f>
        <v/>
      </c>
      <c r="IF57" s="75" t="e">
        <f>IF($IB57=#REF!,#REF!,"")</f>
        <v>#REF!</v>
      </c>
      <c r="IG57" s="55" t="str">
        <f>IFERROR(RANK(IF57,IF:IF,0)+ COUNTIF($IF$15:IF56,IF57),"")</f>
        <v/>
      </c>
      <c r="II57" s="91" t="str">
        <f>IFERROR(IF(AND(#REF!="mas",#REF!=1,#REF!="infantis"),#REF!,""),"")</f>
        <v/>
      </c>
      <c r="IJ57" s="75" t="e">
        <f>IF($II57=#REF!,#REF!,"")</f>
        <v>#REF!</v>
      </c>
      <c r="IK57" s="75" t="e">
        <f>IF($II57=#REF!,#REF!,"")</f>
        <v>#REF!</v>
      </c>
      <c r="IL57" s="91" t="str">
        <f>IFERROR(IF(AND($IK57="mas",#REF!=1),#REF!,""),"")</f>
        <v/>
      </c>
      <c r="IM57" s="91" t="str">
        <f>IFERROR(IF(AND($IK57="mas",#REF!=1,#REF!="infantis"),#REF!,""),"")</f>
        <v/>
      </c>
      <c r="IN57" s="91" t="str">
        <f>IFERROR(IF(AND($IK57="mas",#REF!=1,#REF!="infantis"),#REF!,""),"")</f>
        <v/>
      </c>
      <c r="IO57" s="91" t="str">
        <f>IFERROR(IF(AND($IK57="mas",#REF!=1,#REF!="infantis"),#REF!,""),"")</f>
        <v/>
      </c>
      <c r="IP57" s="91" t="str">
        <f>IFERROR(IF(AND($IK57="mas",#REF!=1),#REF!,""),"")</f>
        <v/>
      </c>
      <c r="IQ57" s="55" t="str">
        <f>IFERROR(RANK(IP57,IP:IP,0)+ COUNTIF($IQ$11:IQ52,IP57),"")</f>
        <v/>
      </c>
      <c r="IS57" s="91" t="str">
        <f>IFERROR(IF(AND(#REF!="FEM",#REF!=2,#REF!="infantis"),#REF!,""),"")</f>
        <v/>
      </c>
      <c r="IT57" s="75" t="e">
        <f>IF(IS57=#REF!,#REF!,"")</f>
        <v>#REF!</v>
      </c>
      <c r="IU57" s="75" t="e">
        <f>IF(IS57=#REF!,#REF!,"")</f>
        <v>#REF!</v>
      </c>
      <c r="IV57" s="91" t="str">
        <f>IFERROR(IF(AND(IU57="fem",#REF!=2),#REF!,""),"")</f>
        <v/>
      </c>
      <c r="IW57" s="91" t="str">
        <f>IFERROR(IF(AND(IU57="fem",#REF!=2),#REF!,""),"")</f>
        <v/>
      </c>
      <c r="IX57" s="91" t="str">
        <f>IFERROR(IF(AND(IU57="fem",#REF!=2),#REF!,""),"")</f>
        <v/>
      </c>
      <c r="IY57" s="91" t="str">
        <f>IFERROR(IF(AND(IU57="fem",#REF!=2),#REF!,""),"")</f>
        <v/>
      </c>
      <c r="IZ57" s="91" t="str">
        <f>IFERROR(IF(AND(IU57="fem",#REF!=2),#REF!,""),"")</f>
        <v/>
      </c>
      <c r="JA57" s="77" t="str">
        <f>IFERROR(RANK(IZ57,IZ:IZ,0)+ COUNTIF($IZ$15:$IZ56,IZ57),"")</f>
        <v/>
      </c>
      <c r="JC57" s="91" t="str">
        <f>IFERROR(IF(AND(#REF!="mas",#REF!=2,#REF!="infantis"),#REF!,""),"")</f>
        <v/>
      </c>
      <c r="JD57" s="75" t="e">
        <f>IF(JC57=#REF!,#REF!,"")</f>
        <v>#REF!</v>
      </c>
      <c r="JE57" s="75" t="e">
        <f>IF(JC57=#REF!,#REF!,"")</f>
        <v>#REF!</v>
      </c>
      <c r="JF57" s="91" t="str">
        <f>IFERROR(IF(AND(JE57="mas",#REF!=2),#REF!,""),"")</f>
        <v/>
      </c>
      <c r="JG57" s="91" t="str">
        <f>IFERROR(IF(AND(JE57="mas",#REF!=2),#REF!,""),"")</f>
        <v/>
      </c>
      <c r="JH57" s="91" t="str">
        <f>IFERROR(IF(AND(JE57="mas",#REF!=2),#REF!,""),"")</f>
        <v/>
      </c>
      <c r="JI57" s="91" t="str">
        <f>IFERROR(IF(AND(JE57="mas",#REF!=2),#REF!,""),"")</f>
        <v/>
      </c>
      <c r="JJ57" s="91" t="str">
        <f>IFERROR(IF(AND(JE57="mas",#REF!=2),#REF!,""),"")</f>
        <v/>
      </c>
      <c r="JK57" s="77" t="str">
        <f>IFERROR(RANK(JJ57,JJ:JJ,0)+ COUNTIF($JJ$15:$JJ56,JJ57),"")</f>
        <v/>
      </c>
      <c r="JM57" s="53" t="str">
        <f>IFERROR(IF(AND(#REF!="fem",#REF!=3,#REF!="infantis"),#REF!,""),"")</f>
        <v/>
      </c>
      <c r="JN57" s="75" t="e">
        <f>IF($JM57=#REF!,#REF!,"")</f>
        <v>#REF!</v>
      </c>
      <c r="JO57" s="75" t="e">
        <f>IF($JM57=#REF!,#REF!,"")</f>
        <v>#REF!</v>
      </c>
      <c r="JP57" s="75" t="e">
        <f>IF($JO57=#REF!,#REF!,"")</f>
        <v>#REF!</v>
      </c>
      <c r="JQ57" s="75" t="e">
        <f>IF($JP57=#REF!,#REF!,"")</f>
        <v>#REF!</v>
      </c>
      <c r="JR57" s="75" t="e">
        <f>IF($JP57=#REF!,#REF!,"")</f>
        <v>#REF!</v>
      </c>
      <c r="JS57" s="75" t="e">
        <f>IF($JP57=#REF!,#REF!,"")</f>
        <v>#REF!</v>
      </c>
      <c r="JT57" s="75" t="e">
        <f>IF($JP57=#REF!,#REF!,"")</f>
        <v>#REF!</v>
      </c>
      <c r="JU57" s="55" t="str">
        <f>IFERROR(RANK(JT57,JT:JT,0)+ COUNTIF($JT$15:JT56,JT57),"")</f>
        <v/>
      </c>
      <c r="JW57" s="53" t="str">
        <f>IFERROR(IF(AND(#REF!="mas",#REF!=3,#REF!="infantis"),#REF!,""),"")</f>
        <v/>
      </c>
      <c r="JX57" s="54" t="e">
        <f>IF($JW57=#REF!,#REF!,"")</f>
        <v>#REF!</v>
      </c>
      <c r="JY57" s="54" t="e">
        <f>IF($JW57=#REF!,#REF!,"")</f>
        <v>#REF!</v>
      </c>
      <c r="JZ57" s="54" t="e">
        <f>IF($JY57=#REF!,#REF!,"")</f>
        <v>#REF!</v>
      </c>
      <c r="KA57" s="54" t="e">
        <f>IF($JZ57=#REF!,#REF!,"")</f>
        <v>#REF!</v>
      </c>
      <c r="KB57" s="54" t="e">
        <f>IF($JZ57=#REF!,#REF!,"")</f>
        <v>#REF!</v>
      </c>
      <c r="KC57" s="54" t="e">
        <f>IF($JZ57=#REF!,#REF!,"")</f>
        <v>#REF!</v>
      </c>
      <c r="KD57" s="54" t="e">
        <f>IF($JZ57=#REF!,#REF!,"")</f>
        <v>#REF!</v>
      </c>
      <c r="KE57" s="55" t="str">
        <f>IFERROR(RANK(KD57,KD:KD,0)+ COUNTIF($KD$15:KD56,KD57),"")</f>
        <v/>
      </c>
      <c r="KG57" s="91" t="str">
        <f>IFERROR(IF(AND(#REF!="fem",#REF!=1,#REF!="iniciados"),#REF!,""),"")</f>
        <v/>
      </c>
      <c r="KH57" s="75" t="e">
        <f>IF(KG57=#REF!,#REF!,"")</f>
        <v>#REF!</v>
      </c>
      <c r="KI57" s="75" t="e">
        <f>IF(KG57=#REF!,#REF!,"")</f>
        <v>#REF!</v>
      </c>
      <c r="KJ57" s="91" t="str">
        <f>IFERROR(IF(AND(KI57="fem",#REF!=1),#REF!,""),"")</f>
        <v/>
      </c>
      <c r="KK57" s="91" t="str">
        <f>IFERROR(IF(AND(KI57="fem",#REF!=1),#REF!,""),"")</f>
        <v/>
      </c>
      <c r="KL57" s="91" t="str">
        <f>IFERROR(IF(AND(KI57="fem",#REF!=1),#REF!,""),"")</f>
        <v/>
      </c>
      <c r="KM57" s="91" t="str">
        <f>IFERROR(IF(AND(KI57="fem",#REF!=1),#REF!,""),"")</f>
        <v/>
      </c>
      <c r="KN57" s="91" t="str">
        <f>IFERROR(IF(AND(KI57="fem",#REF!=1),#REF!,""),"")</f>
        <v/>
      </c>
      <c r="KO57" s="77" t="str">
        <f>IFERROR(RANK(KN57,KN:KN,0)+ COUNTIF($KN$15:KN56,KN57),"")</f>
        <v/>
      </c>
      <c r="KQ57" s="91" t="str">
        <f>IFERROR(IF(AND(#REF!="mas",#REF!=1,#REF!="iniciados"),#REF!,""),"")</f>
        <v/>
      </c>
      <c r="KR57" s="75" t="e">
        <f>IF(KQ57=#REF!,#REF!,"")</f>
        <v>#REF!</v>
      </c>
      <c r="KS57" s="75" t="e">
        <f>IF(KQ57=#REF!,#REF!,"")</f>
        <v>#REF!</v>
      </c>
      <c r="KT57" s="91" t="str">
        <f>IFERROR(IF(AND(KS57="mas",#REF!=1),#REF!,""),"")</f>
        <v/>
      </c>
      <c r="KU57" s="91" t="str">
        <f>IFERROR(IF(AND(KS57="mas",#REF!=1),#REF!,""),"")</f>
        <v/>
      </c>
      <c r="KV57" s="91" t="str">
        <f>IFERROR(IF(AND(KS57="mas",#REF!=1),#REF!,""),"")</f>
        <v/>
      </c>
      <c r="KW57" s="91" t="str">
        <f>IFERROR(IF(AND(KS57="mas",#REF!=1),#REF!,""),"")</f>
        <v/>
      </c>
      <c r="KX57" s="91" t="str">
        <f>IFERROR(IF(AND(KS57="mas",#REF!=1),#REF!,""),"")</f>
        <v/>
      </c>
      <c r="KY57" s="77" t="str">
        <f>IFERROR(RANK(KX57,KX:KX,0)+ COUNTIF($KX$15:KX56,KX57),"")</f>
        <v/>
      </c>
      <c r="LA57" s="91" t="str">
        <f>IFERROR(IF(AND(#REF!="fem",#REF!=2,#REF!="iniciados"),#REF!,""),"")</f>
        <v/>
      </c>
      <c r="LB57" s="75" t="e">
        <f>IF(LA57=#REF!,#REF!,"")</f>
        <v>#REF!</v>
      </c>
      <c r="LC57" s="75" t="e">
        <f>IF(LA57=#REF!,#REF!,"")</f>
        <v>#REF!</v>
      </c>
      <c r="LD57" s="91" t="str">
        <f>IFERROR(IF(AND(LC57="fem",#REF!=2),#REF!,""),"")</f>
        <v/>
      </c>
      <c r="LE57" s="91" t="str">
        <f>IFERROR(IF(AND(LC57="fem",#REF!=2),#REF!,""),"")</f>
        <v/>
      </c>
      <c r="LF57" s="91" t="str">
        <f>IFERROR(IF(AND(LC57="fem",#REF!=2),#REF!,""),"")</f>
        <v/>
      </c>
      <c r="LG57" s="91" t="str">
        <f>IFERROR(IF(AND(LC57="fem",#REF!=2),#REF!,""),"")</f>
        <v/>
      </c>
      <c r="LH57" s="91" t="str">
        <f>IFERROR(IF(AND(LC57="fem",#REF!=2),#REF!,""),"")</f>
        <v/>
      </c>
      <c r="LI57" s="77" t="str">
        <f>IFERROR(RANK(LH57,LH:LH,0)+ COUNTIF($KX$15:LH56,LH57),"")</f>
        <v/>
      </c>
      <c r="LK57" s="91" t="str">
        <f>IFERROR(IF(AND(#REF!="mas",#REF!=2,#REF!="iniciados"),#REF!,""),"")</f>
        <v/>
      </c>
      <c r="LL57" s="75" t="e">
        <f>IF(LK57=#REF!,#REF!,"")</f>
        <v>#REF!</v>
      </c>
      <c r="LM57" s="75" t="e">
        <f>IF(LK57=#REF!,#REF!,"")</f>
        <v>#REF!</v>
      </c>
      <c r="LN57" s="91" t="str">
        <f>IFERROR(IF(AND(LM57="mas",#REF!=2),#REF!,""),"")</f>
        <v/>
      </c>
      <c r="LO57" s="91" t="str">
        <f>IFERROR(IF(AND(LM57="mas",#REF!=2),#REF!,""),"")</f>
        <v/>
      </c>
      <c r="LP57" s="91" t="str">
        <f>IFERROR(IF(AND(LM57="mas",#REF!=2),#REF!,""),"")</f>
        <v/>
      </c>
      <c r="LQ57" s="91" t="str">
        <f>IFERROR(IF(AND(LM57="mas",#REF!=2),#REF!,""),"")</f>
        <v/>
      </c>
      <c r="LR57" s="91" t="str">
        <f>IFERROR(IF(AND(LM57="mas",#REF!=2),#REF!,""),"")</f>
        <v/>
      </c>
      <c r="LS57" s="77" t="str">
        <f>IFERROR(RANK(LR57,LR:LR,0)+ COUNTIF($LR$15:LR55,LR57),"")</f>
        <v/>
      </c>
      <c r="LU57" s="53" t="str">
        <f>IFERROR(IF(AND(#REF!="fem",#REF!=3,#REF!="iniciados"),#REF!,""),"")</f>
        <v/>
      </c>
      <c r="LV57" s="75" t="e">
        <f>IF(LU57=#REF!,#REF!,"")</f>
        <v>#REF!</v>
      </c>
      <c r="LW57" s="75" t="e">
        <f>IF(LU57=#REF!,#REF!,"")</f>
        <v>#REF!</v>
      </c>
      <c r="LX57" s="53" t="str">
        <f>IFERROR(IF(AND(LW57="fem",#REF!=3),#REF!,""),"")</f>
        <v/>
      </c>
      <c r="LY57" s="91" t="str">
        <f>IFERROR(IF(AND(LW57="fem",#REF!=3),#REF!,""),"")</f>
        <v/>
      </c>
      <c r="LZ57" s="91" t="str">
        <f>IFERROR(IF(AND(LW57="fem",#REF!=3),#REF!,""),"")</f>
        <v/>
      </c>
      <c r="MA57" s="91" t="str">
        <f>IFERROR(IF(AND(LW57="fem",#REF!=3),#REF!,""),"")</f>
        <v/>
      </c>
      <c r="MB57" s="91" t="str">
        <f>IFERROR(IF(AND(LW57="fem",#REF!=3),#REF!,""),"")</f>
        <v/>
      </c>
      <c r="MC57" s="55" t="str">
        <f>IFERROR(RANK(MB57,MB:MB,0)+ COUNTIF($MB$15:MB56,MB57),"")</f>
        <v/>
      </c>
      <c r="ME57" s="91" t="str">
        <f>IFERROR(IF(AND(#REF!="mas",#REF!=3,#REF!="iniciados"),#REF!,""),"")</f>
        <v/>
      </c>
      <c r="MF57" s="75" t="e">
        <f>IF(ME57=#REF!,#REF!,"")</f>
        <v>#REF!</v>
      </c>
      <c r="MG57" s="75" t="e">
        <f>IF(ME57=#REF!,#REF!,"")</f>
        <v>#REF!</v>
      </c>
      <c r="MH57" s="91" t="str">
        <f>IFERROR(IF(AND(MG57="mas",#REF!=3),#REF!,""),"")</f>
        <v/>
      </c>
      <c r="MI57" s="91" t="str">
        <f>IFERROR(IF(AND(MG57="mas",#REF!=3),#REF!,""),"")</f>
        <v/>
      </c>
      <c r="MJ57" s="91" t="str">
        <f>IFERROR(IF(AND(MG57="mas",#REF!=3),#REF!,""),"")</f>
        <v/>
      </c>
      <c r="MK57" s="91" t="str">
        <f>IFERROR(IF(AND(MG57="mas",#REF!=3),#REF!,""),"")</f>
        <v/>
      </c>
      <c r="ML57" s="91" t="str">
        <f>IFERROR(IF(AND(MG57="mas",#REF!=3),#REF!,""),"")</f>
        <v/>
      </c>
      <c r="MM57" s="55" t="str">
        <f>IFERROR(RANK(ML57,ML:ML,0)+ COUNTIF($ML$15:ML56,ML57),"")</f>
        <v/>
      </c>
      <c r="MO57" s="91" t="str">
        <f>IFERROR(IF(AND(#REF!="fem",#REF!=3,#REF!="juvenis"),#REF!,""),"")</f>
        <v/>
      </c>
      <c r="MP57" s="75" t="e">
        <f>IF(MO57=#REF!,#REF!,"")</f>
        <v>#REF!</v>
      </c>
      <c r="MQ57" s="75" t="e">
        <f>IF(MO57=#REF!,#REF!,"")</f>
        <v>#REF!</v>
      </c>
      <c r="MR57" s="91" t="str">
        <f>IFERROR(IF(AND(MQ57="fem",#REF!=3),#REF!,""),"")</f>
        <v/>
      </c>
      <c r="MS57" s="91" t="str">
        <f>IFERROR(IF(AND(MQ57="fem",#REF!=3),#REF!,""),"")</f>
        <v/>
      </c>
      <c r="MT57" s="91" t="str">
        <f>IFERROR(IF(AND(MQ57="fem",#REF!=3),#REF!,""),"")</f>
        <v/>
      </c>
      <c r="MU57" s="91" t="str">
        <f>IFERROR(IF(AND(MQ57="fem",#REF!=3),#REF!,""),"")</f>
        <v/>
      </c>
      <c r="MV57" s="91" t="str">
        <f>IFERROR(IF(AND(MQ57="fem",#REF!=3),#REF!,""),"")</f>
        <v/>
      </c>
      <c r="MW57" s="55" t="str">
        <f>IFERROR(RANK(MV57,MV:MV,0)+ COUNTIF($MV$15:MV56,MV57),"")</f>
        <v/>
      </c>
      <c r="MY57" s="91" t="str">
        <f>IFERROR(IF(AND(#REF!="mas",#REF!=3,#REF!="juvenis"),#REF!,""),"")</f>
        <v/>
      </c>
      <c r="MZ57" s="75" t="e">
        <f>IF(MY57=#REF!,#REF!,"")</f>
        <v>#REF!</v>
      </c>
      <c r="NA57" s="75" t="e">
        <f>IF(MY57=#REF!,#REF!,"")</f>
        <v>#REF!</v>
      </c>
      <c r="NB57" s="91" t="str">
        <f>IFERROR(IF(AND(NA57="mas",#REF!=3),#REF!,""),"")</f>
        <v/>
      </c>
      <c r="NC57" s="91" t="str">
        <f>IFERROR(IF(AND(NA57="mas",#REF!=3),#REF!,""),"")</f>
        <v/>
      </c>
      <c r="ND57" s="91" t="str">
        <f>IFERROR(IF(AND(NA57="mas",#REF!=3),#REF!,""),"")</f>
        <v/>
      </c>
      <c r="NE57" s="91" t="str">
        <f>IFERROR(IF(AND(NA57="mas",#REF!=3),#REF!,""),"")</f>
        <v/>
      </c>
      <c r="NF57" s="91" t="str">
        <f>IFERROR(IF(AND(NA57="mas",#REF!=3),#REF!,""),"")</f>
        <v/>
      </c>
      <c r="NG57" s="55" t="str">
        <f>IFERROR(RANK(NF57,NF:NF,0)+ COUNTIF($NF$15:NF56,NF57),"")</f>
        <v/>
      </c>
      <c r="NI57" s="91" t="str">
        <f>IFERROR(IF(AND(#REF!="fem",#REF!=2,#REF!="juvenis"),#REF!,""),"")</f>
        <v/>
      </c>
      <c r="NJ57" s="75" t="e">
        <f>IF(NI57=#REF!,#REF!,"")</f>
        <v>#REF!</v>
      </c>
      <c r="NK57" s="75" t="e">
        <f>IF(NI57=#REF!,#REF!,"")</f>
        <v>#REF!</v>
      </c>
      <c r="NL57" s="91" t="str">
        <f>IFERROR(IF(AND(NK57="fem",#REF!=2),#REF!,""),"")</f>
        <v/>
      </c>
      <c r="NM57" s="91" t="str">
        <f>IFERROR(IF(AND(NK57="fem",#REF!=2),#REF!,""),"")</f>
        <v/>
      </c>
      <c r="NN57" s="91" t="str">
        <f>IFERROR(IF(AND(NK57="fem",#REF!=2),#REF!,""),"")</f>
        <v/>
      </c>
      <c r="NO57" s="91" t="str">
        <f>IFERROR(IF(AND(NK57="fem",#REF!=2),#REF!,""),"")</f>
        <v/>
      </c>
      <c r="NP57" s="91" t="str">
        <f>IFERROR(IF(AND(NK57="fem",#REF!=2),#REF!,""),"")</f>
        <v/>
      </c>
      <c r="NQ57" s="77" t="str">
        <f>IFERROR(RANK(NP57,NP:NP,0)+ COUNTIF($NP$15:NP56,NP57),"")</f>
        <v/>
      </c>
      <c r="NS57" s="91" t="str">
        <f>IFERROR(IF(AND(#REF!="mas",#REF!=2,#REF!="juvenis"),#REF!,""),"")</f>
        <v/>
      </c>
      <c r="NT57" s="75" t="e">
        <f>IF(NS57=#REF!,#REF!,"")</f>
        <v>#REF!</v>
      </c>
      <c r="NU57" s="75" t="e">
        <f>IF(NS57=#REF!,#REF!,"")</f>
        <v>#REF!</v>
      </c>
      <c r="NV57" s="91" t="str">
        <f>IFERROR(IF(AND(NU57="mas",#REF!=2),#REF!,""),"")</f>
        <v/>
      </c>
      <c r="NW57" s="91" t="str">
        <f>IFERROR(IF(AND(NU57="mas",#REF!=2),#REF!,""),"")</f>
        <v/>
      </c>
      <c r="NX57" s="91" t="str">
        <f>IFERROR(IF(AND(NU57="mas",#REF!=2),#REF!,""),"")</f>
        <v/>
      </c>
      <c r="NY57" s="91" t="str">
        <f>IFERROR(IF(AND(NU57="mas",#REF!=2),#REF!,""),"")</f>
        <v/>
      </c>
      <c r="NZ57" s="91" t="str">
        <f>IFERROR(IF(AND(NU57="mas",#REF!=2),#REF!,""),"")</f>
        <v/>
      </c>
      <c r="OA57" s="55" t="str">
        <f>IFERROR(RANK(NZ57,NZ:NZ,0)+ COUNTIF($NZ$15:NZ56,NZ57),"")</f>
        <v/>
      </c>
      <c r="OC57" s="91" t="str">
        <f>IFERROR(IF(AND(#REF!="fem",#REF!=2,#REF!="juniores"),#REF!,""),"")</f>
        <v/>
      </c>
      <c r="OD57" s="75" t="e">
        <f>IF(OC57=#REF!,#REF!,"")</f>
        <v>#REF!</v>
      </c>
      <c r="OE57" s="75" t="e">
        <f>IF(OC57=#REF!,#REF!,"")</f>
        <v>#REF!</v>
      </c>
      <c r="OF57" s="91" t="str">
        <f>IFERROR(IF(AND(OE57="fem",#REF!=2),#REF!,""),"")</f>
        <v/>
      </c>
      <c r="OG57" s="91" t="str">
        <f>IFERROR(IF(AND(OE57="fem",#REF!=2),#REF!,""),"")</f>
        <v/>
      </c>
      <c r="OH57" s="91" t="str">
        <f>IFERROR(IF(AND(OE57="fem",#REF!=2),#REF!,""),"")</f>
        <v/>
      </c>
      <c r="OI57" s="91" t="str">
        <f>IFERROR(IF(AND(OE57="fem",#REF!=2),#REF!,""),"")</f>
        <v/>
      </c>
      <c r="OJ57" s="91" t="str">
        <f>IFERROR(IF(AND(OE57="fem",#REF!=2),#REF!,""),"")</f>
        <v/>
      </c>
      <c r="OK57" s="77" t="str">
        <f>IFERROR(RANK(OJ57,OJ:OJ,0)+ COUNTIF($NZ$15:OJ55,OJ57),"")</f>
        <v/>
      </c>
      <c r="OM57" s="91" t="str">
        <f>IFERROR(IF(AND(#REF!="mas",#REF!=2,#REF!="juniores"),#REF!,""),"")</f>
        <v/>
      </c>
      <c r="ON57" s="75" t="e">
        <f>IF(OM57=#REF!,#REF!,"")</f>
        <v>#REF!</v>
      </c>
      <c r="OO57" s="75" t="e">
        <f>IF(OM57=#REF!,#REF!,"")</f>
        <v>#REF!</v>
      </c>
      <c r="OP57" s="91" t="str">
        <f>IFERROR(IF(AND(OO57="mas",#REF!=2),#REF!,""),"")</f>
        <v/>
      </c>
      <c r="OQ57" s="91" t="str">
        <f>IFERROR(IF(AND(OO57="mas",#REF!=2),#REF!,""),"")</f>
        <v/>
      </c>
      <c r="OR57" s="91" t="str">
        <f>IFERROR(IF(AND(OO57="mas",#REF!=2),#REF!,""),"")</f>
        <v/>
      </c>
      <c r="OS57" s="91" t="str">
        <f>IFERROR(IF(AND(OO57="mas",#REF!=2),#REF!,""),"")</f>
        <v/>
      </c>
      <c r="OT57" s="91" t="str">
        <f>IFERROR(IF(AND(OO57="mas",#REF!=2),#REF!,""),"")</f>
        <v/>
      </c>
      <c r="OU57" s="77" t="str">
        <f>IFERROR(RANK(OT57,OT:OT,0)+ COUNTIF($NZ$15:OT55,OT57),"")</f>
        <v/>
      </c>
      <c r="OW57" s="91" t="str">
        <f>IFERROR(IF(AND(#REF!="fem",#REF!=3,#REF!="juniores"),#REF!,""),"")</f>
        <v/>
      </c>
      <c r="OX57" s="75" t="e">
        <f>IF(OW57=#REF!,#REF!,"")</f>
        <v>#REF!</v>
      </c>
      <c r="OY57" s="75" t="e">
        <f>IF(OW57=#REF!,#REF!,"")</f>
        <v>#REF!</v>
      </c>
      <c r="OZ57" s="91" t="str">
        <f>IFERROR(IF(AND(OY57="fem",#REF!=3),#REF!,""),"")</f>
        <v/>
      </c>
      <c r="PA57" s="91" t="str">
        <f>IFERROR(IF(AND(OY57="fem",#REF!=3),#REF!,""),"")</f>
        <v/>
      </c>
      <c r="PB57" s="91" t="str">
        <f>IFERROR(IF(AND(OY57="fem",#REF!=3),#REF!,""),"")</f>
        <v/>
      </c>
      <c r="PC57" s="91" t="str">
        <f>IFERROR(IF(AND(OY57="fem",#REF!=3),#REF!,""),"")</f>
        <v/>
      </c>
      <c r="PD57" s="91" t="str">
        <f>IFERROR(IF(AND(OY57="fem",#REF!=3),#REF!,""),"")</f>
        <v/>
      </c>
      <c r="PE57" s="77" t="str">
        <f>IFERROR(RANK(PD57,PD:PD,0)+ COUNTIF($NZ$15:PD55,PD57),"")</f>
        <v/>
      </c>
      <c r="PG57" s="91" t="str">
        <f>IFERROR(IF(AND(#REF!="mas",#REF!=3,#REF!="juniores"),#REF!,""),"")</f>
        <v/>
      </c>
      <c r="PH57" s="75" t="e">
        <f>IF(PG57=#REF!,#REF!,"")</f>
        <v>#REF!</v>
      </c>
      <c r="PI57" s="75" t="e">
        <f>IF(PG57=#REF!,#REF!,"")</f>
        <v>#REF!</v>
      </c>
      <c r="PJ57" s="91" t="str">
        <f>IFERROR(IF(AND(PI57="mas",#REF!=3),#REF!,""),"")</f>
        <v/>
      </c>
      <c r="PK57" s="91" t="str">
        <f>IFERROR(IF(AND(PI57="mas",#REF!=3),#REF!,""),"")</f>
        <v/>
      </c>
      <c r="PL57" s="91" t="str">
        <f>IFERROR(IF(AND(PI57="mas",#REF!=3),#REF!,""),"")</f>
        <v/>
      </c>
      <c r="PM57" s="91" t="str">
        <f>IFERROR(IF(AND(PI57="mas",#REF!=3),#REF!,""),"")</f>
        <v/>
      </c>
      <c r="PN57" s="91" t="str">
        <f>IFERROR(IF(AND(PI57="mas",#REF!=3),#REF!,""),"")</f>
        <v/>
      </c>
      <c r="PO57" s="77" t="str">
        <f>IFERROR(RANK(PN57,PN:PN,0)+ COUNTIF($NZ$15:PN55,PN57),"")</f>
        <v/>
      </c>
    </row>
    <row r="58" spans="2:431" s="73" customFormat="1" ht="18.75" customHeight="1" x14ac:dyDescent="0.3">
      <c r="B58" s="74" t="str">
        <f t="shared" si="159"/>
        <v/>
      </c>
      <c r="C58" s="74" t="str">
        <f t="shared" si="160"/>
        <v/>
      </c>
      <c r="D58" s="75" t="str">
        <f t="shared" si="161"/>
        <v/>
      </c>
      <c r="E58" s="76" t="str">
        <f t="shared" si="162"/>
        <v/>
      </c>
      <c r="F58" s="118" t="str">
        <f t="shared" si="163"/>
        <v/>
      </c>
      <c r="G58" s="118" t="str">
        <f t="shared" si="164"/>
        <v/>
      </c>
      <c r="H58" s="118" t="str">
        <f t="shared" si="165"/>
        <v/>
      </c>
      <c r="I58" s="119" t="str">
        <f t="shared" si="166"/>
        <v/>
      </c>
      <c r="J58" s="77">
        <v>42</v>
      </c>
      <c r="K58" s="78"/>
      <c r="L58" s="78"/>
      <c r="M58" s="74" t="str">
        <f t="shared" si="293"/>
        <v/>
      </c>
      <c r="N58" s="74" t="str">
        <f t="shared" si="167"/>
        <v/>
      </c>
      <c r="O58" s="75" t="str">
        <f t="shared" si="168"/>
        <v/>
      </c>
      <c r="P58" s="75" t="str">
        <f t="shared" si="169"/>
        <v/>
      </c>
      <c r="Q58" s="75" t="str">
        <f t="shared" si="295"/>
        <v/>
      </c>
      <c r="R58" s="75" t="str">
        <f t="shared" si="296"/>
        <v/>
      </c>
      <c r="S58" s="75" t="str">
        <f>IFERROR(INDEX(#REF!,MATCH($U58,$IQ$17:$IQ$72,0)),"")</f>
        <v/>
      </c>
      <c r="T58" s="75" t="str">
        <f t="shared" si="170"/>
        <v/>
      </c>
      <c r="U58" s="77">
        <v>42</v>
      </c>
      <c r="V58" s="79"/>
      <c r="X58" s="80" t="str">
        <f t="shared" si="171"/>
        <v/>
      </c>
      <c r="Y58" s="80" t="str">
        <f t="shared" si="172"/>
        <v/>
      </c>
      <c r="Z58" s="76" t="str">
        <f t="shared" si="173"/>
        <v/>
      </c>
      <c r="AA58" s="76" t="str">
        <f t="shared" si="174"/>
        <v/>
      </c>
      <c r="AB58" s="118" t="str">
        <f t="shared" si="175"/>
        <v/>
      </c>
      <c r="AC58" s="118" t="str">
        <f t="shared" si="176"/>
        <v/>
      </c>
      <c r="AD58" s="118" t="str">
        <f t="shared" si="177"/>
        <v/>
      </c>
      <c r="AE58" s="118" t="str">
        <f t="shared" si="178"/>
        <v/>
      </c>
      <c r="AF58" s="77">
        <v>42</v>
      </c>
      <c r="AG58" s="78"/>
      <c r="AH58" s="78"/>
      <c r="AI58" s="80" t="str">
        <f t="shared" si="179"/>
        <v/>
      </c>
      <c r="AJ58" s="80" t="str">
        <f t="shared" si="180"/>
        <v/>
      </c>
      <c r="AK58" s="80" t="str">
        <f t="shared" si="181"/>
        <v/>
      </c>
      <c r="AL58" s="80" t="str">
        <f t="shared" si="182"/>
        <v/>
      </c>
      <c r="AM58" s="80" t="str">
        <f t="shared" si="183"/>
        <v/>
      </c>
      <c r="AN58" s="80" t="str">
        <f t="shared" si="184"/>
        <v/>
      </c>
      <c r="AO58" s="80" t="str">
        <f t="shared" si="185"/>
        <v/>
      </c>
      <c r="AP58" s="80" t="str">
        <f t="shared" si="186"/>
        <v/>
      </c>
      <c r="AQ58" s="77">
        <v>42</v>
      </c>
      <c r="AR58" s="79"/>
      <c r="AT58" s="146" t="str">
        <f t="shared" si="132"/>
        <v/>
      </c>
      <c r="AU58" s="146" t="str">
        <f t="shared" si="133"/>
        <v/>
      </c>
      <c r="AV58" s="146" t="str">
        <f t="shared" si="134"/>
        <v/>
      </c>
      <c r="AW58" s="147" t="str">
        <f t="shared" si="135"/>
        <v/>
      </c>
      <c r="AX58" s="147" t="str">
        <f t="shared" si="136"/>
        <v/>
      </c>
      <c r="AY58" s="147" t="str">
        <f t="shared" si="137"/>
        <v/>
      </c>
      <c r="AZ58" s="147" t="str">
        <f t="shared" si="138"/>
        <v/>
      </c>
      <c r="BA58" s="147" t="str">
        <f t="shared" si="139"/>
        <v/>
      </c>
      <c r="BB58" s="149">
        <v>42</v>
      </c>
      <c r="BC58" s="78"/>
      <c r="BD58" s="78"/>
      <c r="BE58" s="80" t="str">
        <f t="shared" si="294"/>
        <v/>
      </c>
      <c r="BF58" s="80" t="str">
        <f t="shared" si="187"/>
        <v/>
      </c>
      <c r="BG58" s="80" t="str">
        <f t="shared" si="188"/>
        <v/>
      </c>
      <c r="BH58" s="80" t="str">
        <f t="shared" si="189"/>
        <v/>
      </c>
      <c r="BI58" s="80" t="str">
        <f t="shared" si="190"/>
        <v/>
      </c>
      <c r="BJ58" s="80" t="str">
        <f t="shared" si="191"/>
        <v/>
      </c>
      <c r="BK58" s="80" t="str">
        <f t="shared" si="192"/>
        <v/>
      </c>
      <c r="BL58" s="80" t="str">
        <f t="shared" si="193"/>
        <v/>
      </c>
      <c r="BM58" s="77">
        <v>42</v>
      </c>
      <c r="BN58" s="79"/>
      <c r="BP58" s="80" t="str">
        <f t="shared" si="194"/>
        <v/>
      </c>
      <c r="BQ58" s="80" t="str">
        <f t="shared" si="195"/>
        <v/>
      </c>
      <c r="BR58" s="76" t="str">
        <f t="shared" si="196"/>
        <v/>
      </c>
      <c r="BS58" s="76" t="str">
        <f t="shared" si="197"/>
        <v/>
      </c>
      <c r="BT58" s="118" t="str">
        <f t="shared" si="198"/>
        <v/>
      </c>
      <c r="BU58" s="118" t="str">
        <f t="shared" si="199"/>
        <v/>
      </c>
      <c r="BV58" s="118" t="str">
        <f t="shared" si="200"/>
        <v/>
      </c>
      <c r="BW58" s="118" t="str">
        <f t="shared" si="201"/>
        <v/>
      </c>
      <c r="BX58" s="77">
        <v>42</v>
      </c>
      <c r="BY58" s="78"/>
      <c r="BZ58" s="78"/>
      <c r="CA58" s="80" t="str">
        <f t="shared" si="202"/>
        <v/>
      </c>
      <c r="CB58" s="80" t="str">
        <f t="shared" si="297"/>
        <v/>
      </c>
      <c r="CC58" s="80" t="str">
        <f t="shared" si="297"/>
        <v/>
      </c>
      <c r="CD58" s="76" t="str">
        <f t="shared" si="203"/>
        <v/>
      </c>
      <c r="CE58" s="118" t="str">
        <f t="shared" si="204"/>
        <v/>
      </c>
      <c r="CF58" s="118" t="str">
        <f t="shared" si="205"/>
        <v/>
      </c>
      <c r="CG58" s="118" t="str">
        <f t="shared" si="206"/>
        <v/>
      </c>
      <c r="CH58" s="117" t="str">
        <f t="shared" si="143"/>
        <v/>
      </c>
      <c r="CI58" s="77">
        <v>42</v>
      </c>
      <c r="CJ58" s="79"/>
      <c r="CL58" s="80" t="str">
        <f t="shared" si="207"/>
        <v/>
      </c>
      <c r="CM58" s="80" t="str">
        <f t="shared" si="208"/>
        <v/>
      </c>
      <c r="CN58" s="76" t="str">
        <f t="shared" si="209"/>
        <v/>
      </c>
      <c r="CO58" s="76" t="str">
        <f t="shared" si="210"/>
        <v/>
      </c>
      <c r="CP58" s="118" t="str">
        <f t="shared" si="211"/>
        <v/>
      </c>
      <c r="CQ58" s="118" t="str">
        <f t="shared" si="212"/>
        <v/>
      </c>
      <c r="CR58" s="118" t="str">
        <f t="shared" si="213"/>
        <v/>
      </c>
      <c r="CS58" s="118" t="str">
        <f t="shared" si="214"/>
        <v/>
      </c>
      <c r="CT58" s="77">
        <v>42</v>
      </c>
      <c r="CU58" s="78"/>
      <c r="CV58" s="78"/>
      <c r="CW58" s="80" t="str">
        <f t="shared" si="215"/>
        <v/>
      </c>
      <c r="CX58" s="80" t="str">
        <f t="shared" si="216"/>
        <v/>
      </c>
      <c r="CY58" s="76" t="str">
        <f t="shared" si="217"/>
        <v/>
      </c>
      <c r="CZ58" s="76" t="str">
        <f t="shared" si="218"/>
        <v/>
      </c>
      <c r="DA58" s="118" t="str">
        <f t="shared" si="219"/>
        <v/>
      </c>
      <c r="DB58" s="118" t="str">
        <f t="shared" si="220"/>
        <v/>
      </c>
      <c r="DC58" s="118" t="str">
        <f t="shared" si="221"/>
        <v/>
      </c>
      <c r="DD58" s="118" t="str">
        <f t="shared" si="222"/>
        <v/>
      </c>
      <c r="DE58" s="77">
        <v>42</v>
      </c>
      <c r="DF58" s="79"/>
      <c r="DH58" s="115" t="str">
        <f t="shared" si="145"/>
        <v/>
      </c>
      <c r="DI58" s="115" t="str">
        <f t="shared" si="146"/>
        <v/>
      </c>
      <c r="DJ58" s="121" t="str">
        <f t="shared" si="147"/>
        <v/>
      </c>
      <c r="DK58" s="121" t="str">
        <f t="shared" si="148"/>
        <v/>
      </c>
      <c r="DL58" s="117" t="str">
        <f t="shared" si="149"/>
        <v/>
      </c>
      <c r="DM58" s="117" t="str">
        <f t="shared" si="150"/>
        <v/>
      </c>
      <c r="DN58" s="117" t="str">
        <f t="shared" si="151"/>
        <v/>
      </c>
      <c r="DO58" s="117" t="str">
        <f t="shared" si="152"/>
        <v/>
      </c>
      <c r="DP58" s="77">
        <v>42</v>
      </c>
      <c r="DQ58" s="78"/>
      <c r="DR58" s="78"/>
      <c r="DS58" s="115" t="str">
        <f t="shared" si="223"/>
        <v/>
      </c>
      <c r="DT58" s="115" t="str">
        <f t="shared" si="224"/>
        <v/>
      </c>
      <c r="DU58" s="115" t="str">
        <f t="shared" si="225"/>
        <v/>
      </c>
      <c r="DV58" s="115" t="str">
        <f t="shared" si="226"/>
        <v/>
      </c>
      <c r="DW58" s="117" t="str">
        <f t="shared" si="227"/>
        <v/>
      </c>
      <c r="DX58" s="117" t="str">
        <f t="shared" si="298"/>
        <v/>
      </c>
      <c r="DY58" s="117" t="str">
        <f t="shared" si="298"/>
        <v/>
      </c>
      <c r="DZ58" s="117" t="str">
        <f t="shared" si="228"/>
        <v/>
      </c>
      <c r="EA58" s="77">
        <v>42</v>
      </c>
      <c r="EB58" s="79"/>
      <c r="EC58" s="81"/>
      <c r="ED58" s="80" t="str">
        <f t="shared" si="229"/>
        <v/>
      </c>
      <c r="EE58" s="80" t="str">
        <f t="shared" si="230"/>
        <v/>
      </c>
      <c r="EF58" s="80" t="str">
        <f t="shared" si="231"/>
        <v/>
      </c>
      <c r="EG58" s="82" t="str">
        <f t="shared" si="232"/>
        <v/>
      </c>
      <c r="EH58" s="118" t="str">
        <f t="shared" si="233"/>
        <v/>
      </c>
      <c r="EI58" s="118" t="str">
        <f t="shared" si="234"/>
        <v/>
      </c>
      <c r="EJ58" s="118" t="str">
        <f t="shared" si="235"/>
        <v/>
      </c>
      <c r="EK58" s="118" t="str">
        <f t="shared" si="236"/>
        <v/>
      </c>
      <c r="EL58" s="82">
        <v>42</v>
      </c>
      <c r="EM58" s="78"/>
      <c r="EN58" s="78"/>
      <c r="EO58" s="80" t="str">
        <f t="shared" si="237"/>
        <v/>
      </c>
      <c r="EP58" s="80" t="str">
        <f t="shared" si="238"/>
        <v/>
      </c>
      <c r="EQ58" s="80" t="str">
        <f t="shared" si="239"/>
        <v/>
      </c>
      <c r="ER58" s="80" t="str">
        <f t="shared" si="240"/>
        <v/>
      </c>
      <c r="ES58" s="80" t="str">
        <f t="shared" si="241"/>
        <v/>
      </c>
      <c r="ET58" s="80" t="str">
        <f t="shared" si="242"/>
        <v/>
      </c>
      <c r="EU58" s="80" t="str">
        <f t="shared" si="243"/>
        <v/>
      </c>
      <c r="EV58" s="80" t="str">
        <f t="shared" si="244"/>
        <v/>
      </c>
      <c r="EW58" s="77">
        <v>42</v>
      </c>
      <c r="EX58" s="78"/>
      <c r="EY58" s="81"/>
      <c r="EZ58" s="80" t="str">
        <f t="shared" si="245"/>
        <v/>
      </c>
      <c r="FA58" s="80" t="str">
        <f t="shared" si="246"/>
        <v/>
      </c>
      <c r="FB58" s="76" t="str">
        <f t="shared" si="247"/>
        <v/>
      </c>
      <c r="FC58" s="76" t="str">
        <f t="shared" si="248"/>
        <v/>
      </c>
      <c r="FD58" s="118" t="str">
        <f t="shared" si="249"/>
        <v/>
      </c>
      <c r="FE58" s="118" t="str">
        <f t="shared" si="250"/>
        <v/>
      </c>
      <c r="FF58" s="118" t="str">
        <f t="shared" si="251"/>
        <v/>
      </c>
      <c r="FG58" s="118" t="str">
        <f t="shared" si="252"/>
        <v/>
      </c>
      <c r="FH58" s="82">
        <v>42</v>
      </c>
      <c r="FI58" s="78"/>
      <c r="FJ58" s="78"/>
      <c r="FK58" s="80" t="str">
        <f t="shared" si="253"/>
        <v/>
      </c>
      <c r="FL58" s="80" t="str">
        <f t="shared" si="254"/>
        <v/>
      </c>
      <c r="FM58" s="76" t="str">
        <f t="shared" si="255"/>
        <v/>
      </c>
      <c r="FN58" s="76" t="str">
        <f t="shared" si="256"/>
        <v/>
      </c>
      <c r="FO58" s="118" t="str">
        <f t="shared" si="257"/>
        <v/>
      </c>
      <c r="FP58" s="118" t="str">
        <f t="shared" si="258"/>
        <v/>
      </c>
      <c r="FQ58" s="118" t="str">
        <f t="shared" si="259"/>
        <v/>
      </c>
      <c r="FR58" s="118" t="str">
        <f t="shared" si="260"/>
        <v/>
      </c>
      <c r="FS58" s="77">
        <v>42</v>
      </c>
      <c r="FT58" s="78"/>
      <c r="FU58" s="81"/>
      <c r="FV58" s="80" t="str">
        <f t="shared" si="261"/>
        <v/>
      </c>
      <c r="FW58" s="80" t="str">
        <f t="shared" si="262"/>
        <v/>
      </c>
      <c r="FX58" s="80" t="str">
        <f t="shared" si="263"/>
        <v/>
      </c>
      <c r="FY58" s="80" t="str">
        <f t="shared" si="264"/>
        <v/>
      </c>
      <c r="FZ58" s="80" t="str">
        <f t="shared" si="265"/>
        <v/>
      </c>
      <c r="GA58" s="80" t="str">
        <f t="shared" si="266"/>
        <v/>
      </c>
      <c r="GB58" s="80" t="str">
        <f t="shared" si="267"/>
        <v/>
      </c>
      <c r="GC58" s="80" t="str">
        <f t="shared" si="268"/>
        <v/>
      </c>
      <c r="GD58" s="82">
        <v>42</v>
      </c>
      <c r="GE58" s="78"/>
      <c r="GF58" s="78"/>
      <c r="GG58" s="80" t="str">
        <f t="shared" si="269"/>
        <v/>
      </c>
      <c r="GH58" s="80" t="str">
        <f t="shared" si="270"/>
        <v/>
      </c>
      <c r="GI58" s="80" t="str">
        <f t="shared" si="271"/>
        <v/>
      </c>
      <c r="GJ58" s="80" t="str">
        <f t="shared" si="272"/>
        <v/>
      </c>
      <c r="GK58" s="80" t="str">
        <f t="shared" si="273"/>
        <v/>
      </c>
      <c r="GL58" s="80" t="str">
        <f t="shared" si="274"/>
        <v/>
      </c>
      <c r="GM58" s="80" t="str">
        <f t="shared" si="275"/>
        <v/>
      </c>
      <c r="GN58" s="80" t="str">
        <f t="shared" si="276"/>
        <v/>
      </c>
      <c r="GO58" s="77">
        <v>42</v>
      </c>
      <c r="GP58" s="78"/>
      <c r="GQ58" s="81"/>
      <c r="GR58" s="80" t="str">
        <f t="shared" si="277"/>
        <v/>
      </c>
      <c r="GS58" s="80" t="str">
        <f t="shared" si="278"/>
        <v/>
      </c>
      <c r="GT58" s="80" t="str">
        <f t="shared" si="279"/>
        <v/>
      </c>
      <c r="GU58" s="80" t="str">
        <f t="shared" si="280"/>
        <v/>
      </c>
      <c r="GV58" s="80" t="str">
        <f t="shared" si="281"/>
        <v/>
      </c>
      <c r="GW58" s="80" t="str">
        <f t="shared" si="282"/>
        <v/>
      </c>
      <c r="GX58" s="80" t="str">
        <f t="shared" si="283"/>
        <v/>
      </c>
      <c r="GY58" s="80" t="str">
        <f t="shared" si="284"/>
        <v/>
      </c>
      <c r="GZ58" s="82">
        <v>42</v>
      </c>
      <c r="HA58" s="78"/>
      <c r="HB58" s="78"/>
      <c r="HC58" s="80" t="str">
        <f t="shared" si="285"/>
        <v/>
      </c>
      <c r="HD58" s="80" t="str">
        <f t="shared" si="286"/>
        <v/>
      </c>
      <c r="HE58" s="80" t="str">
        <f t="shared" si="287"/>
        <v/>
      </c>
      <c r="HF58" s="80" t="str">
        <f t="shared" si="288"/>
        <v/>
      </c>
      <c r="HG58" s="80" t="str">
        <f t="shared" si="289"/>
        <v/>
      </c>
      <c r="HH58" s="80" t="str">
        <f t="shared" si="290"/>
        <v/>
      </c>
      <c r="HI58" s="80" t="str">
        <f t="shared" si="291"/>
        <v/>
      </c>
      <c r="HJ58" s="80" t="str">
        <f t="shared" si="292"/>
        <v/>
      </c>
      <c r="HK58" s="77">
        <v>42</v>
      </c>
      <c r="HL58" s="78"/>
      <c r="HM58" s="78"/>
      <c r="HN58" s="78"/>
      <c r="HO58" s="78"/>
      <c r="HP58" s="78"/>
      <c r="HQ58" s="78"/>
      <c r="HR58" s="78"/>
      <c r="HS58" s="78"/>
      <c r="HT58" s="78"/>
      <c r="HU58" s="78"/>
      <c r="HV58" s="78"/>
      <c r="HW58" s="78"/>
      <c r="HX58" s="90"/>
      <c r="HY58" s="91" t="str">
        <f>IFERROR(IF(AND(#REF!="FEM",#REF!=1,#REF!="infantis"),#REF!,""),"")</f>
        <v/>
      </c>
      <c r="HZ58" s="75" t="e">
        <f>IF($HY58=#REF!,#REF!,"")</f>
        <v>#REF!</v>
      </c>
      <c r="IA58" s="75" t="e">
        <f>IF($HY58=#REF!,#REF!,"")</f>
        <v>#REF!</v>
      </c>
      <c r="IB58" s="75" t="e">
        <f>IF($IA58=#REF!,#REF!,"")</f>
        <v>#REF!</v>
      </c>
      <c r="IC58" s="91" t="str">
        <f>IFERROR(IF(AND($IA58="fem",#REF!=1,#REF!="infantis"),#REF!,""),"")</f>
        <v/>
      </c>
      <c r="ID58" s="91" t="str">
        <f>IFERROR(IF(AND($IA58="fem",#REF!=1,#REF!="infantis"),#REF!,""),"")</f>
        <v/>
      </c>
      <c r="IE58" s="91" t="str">
        <f>IFERROR(IF(AND($IA58="fem",#REF!=1,#REF!="infantis"),#REF!,""),"")</f>
        <v/>
      </c>
      <c r="IF58" s="75" t="e">
        <f>IF($IB58=#REF!,#REF!,"")</f>
        <v>#REF!</v>
      </c>
      <c r="IG58" s="55" t="str">
        <f>IFERROR(RANK(IF58,IF:IF,0)+ COUNTIF($IF$15:IF57,IF58),"")</f>
        <v/>
      </c>
      <c r="II58" s="91" t="str">
        <f>IFERROR(IF(AND(#REF!="mas",#REF!=1,#REF!="infantis"),#REF!,""),"")</f>
        <v/>
      </c>
      <c r="IJ58" s="75" t="e">
        <f>IF($II58=#REF!,#REF!,"")</f>
        <v>#REF!</v>
      </c>
      <c r="IK58" s="75" t="e">
        <f>IF($II58=#REF!,#REF!,"")</f>
        <v>#REF!</v>
      </c>
      <c r="IL58" s="91" t="str">
        <f>IFERROR(IF(AND($IK58="mas",#REF!=1),#REF!,""),"")</f>
        <v/>
      </c>
      <c r="IM58" s="91" t="str">
        <f>IFERROR(IF(AND($IK58="mas",#REF!=1,#REF!="infantis"),#REF!,""),"")</f>
        <v/>
      </c>
      <c r="IN58" s="91" t="str">
        <f>IFERROR(IF(AND($IK58="mas",#REF!=1,#REF!="infantis"),#REF!,""),"")</f>
        <v/>
      </c>
      <c r="IO58" s="91" t="str">
        <f>IFERROR(IF(AND($IK58="mas",#REF!=1,#REF!="infantis"),#REF!,""),"")</f>
        <v/>
      </c>
      <c r="IP58" s="91" t="str">
        <f>IFERROR(IF(AND($IK58="mas",#REF!=1),#REF!,""),"")</f>
        <v/>
      </c>
      <c r="IQ58" s="55" t="str">
        <f>IFERROR(RANK(IP58,IP:IP,0)+ COUNTIF($IQ$11:IQ53,IP58),"")</f>
        <v/>
      </c>
      <c r="IS58" s="91" t="str">
        <f>IFERROR(IF(AND(#REF!="FEM",#REF!=2,#REF!="infantis"),#REF!,""),"")</f>
        <v/>
      </c>
      <c r="IT58" s="75" t="e">
        <f>IF(IS58=#REF!,#REF!,"")</f>
        <v>#REF!</v>
      </c>
      <c r="IU58" s="75" t="e">
        <f>IF(IS58=#REF!,#REF!,"")</f>
        <v>#REF!</v>
      </c>
      <c r="IV58" s="91" t="str">
        <f>IFERROR(IF(AND(IU58="fem",#REF!=2),#REF!,""),"")</f>
        <v/>
      </c>
      <c r="IW58" s="91" t="str">
        <f>IFERROR(IF(AND(IU58="fem",#REF!=2),#REF!,""),"")</f>
        <v/>
      </c>
      <c r="IX58" s="91" t="str">
        <f>IFERROR(IF(AND(IU58="fem",#REF!=2),#REF!,""),"")</f>
        <v/>
      </c>
      <c r="IY58" s="91" t="str">
        <f>IFERROR(IF(AND(IU58="fem",#REF!=2),#REF!,""),"")</f>
        <v/>
      </c>
      <c r="IZ58" s="91" t="str">
        <f>IFERROR(IF(AND(IU58="fem",#REF!=2),#REF!,""),"")</f>
        <v/>
      </c>
      <c r="JA58" s="77" t="str">
        <f>IFERROR(RANK(IZ58,IZ:IZ,0)+ COUNTIF($IZ$15:$IZ57,IZ58),"")</f>
        <v/>
      </c>
      <c r="JC58" s="91" t="str">
        <f>IFERROR(IF(AND(#REF!="mas",#REF!=2,#REF!="infantis"),#REF!,""),"")</f>
        <v/>
      </c>
      <c r="JD58" s="75" t="e">
        <f>IF(JC58=#REF!,#REF!,"")</f>
        <v>#REF!</v>
      </c>
      <c r="JE58" s="75" t="e">
        <f>IF(JC58=#REF!,#REF!,"")</f>
        <v>#REF!</v>
      </c>
      <c r="JF58" s="91" t="str">
        <f>IFERROR(IF(AND(JE58="mas",#REF!=2),#REF!,""),"")</f>
        <v/>
      </c>
      <c r="JG58" s="91" t="str">
        <f>IFERROR(IF(AND(JE58="mas",#REF!=2),#REF!,""),"")</f>
        <v/>
      </c>
      <c r="JH58" s="91" t="str">
        <f>IFERROR(IF(AND(JE58="mas",#REF!=2),#REF!,""),"")</f>
        <v/>
      </c>
      <c r="JI58" s="91" t="str">
        <f>IFERROR(IF(AND(JE58="mas",#REF!=2),#REF!,""),"")</f>
        <v/>
      </c>
      <c r="JJ58" s="91" t="str">
        <f>IFERROR(IF(AND(JE58="mas",#REF!=2),#REF!,""),"")</f>
        <v/>
      </c>
      <c r="JK58" s="77" t="str">
        <f>IFERROR(RANK(JJ58,JJ:JJ,0)+ COUNTIF($JJ$15:$JJ57,JJ58),"")</f>
        <v/>
      </c>
      <c r="JM58" s="53" t="str">
        <f>IFERROR(IF(AND(#REF!="fem",#REF!=3,#REF!="infantis"),#REF!,""),"")</f>
        <v/>
      </c>
      <c r="JN58" s="75" t="e">
        <f>IF($JM58=#REF!,#REF!,"")</f>
        <v>#REF!</v>
      </c>
      <c r="JO58" s="75" t="e">
        <f>IF($JM58=#REF!,#REF!,"")</f>
        <v>#REF!</v>
      </c>
      <c r="JP58" s="75" t="e">
        <f>IF($JO58=#REF!,#REF!,"")</f>
        <v>#REF!</v>
      </c>
      <c r="JQ58" s="75" t="e">
        <f>IF($JP58=#REF!,#REF!,"")</f>
        <v>#REF!</v>
      </c>
      <c r="JR58" s="75" t="e">
        <f>IF($JP58=#REF!,#REF!,"")</f>
        <v>#REF!</v>
      </c>
      <c r="JS58" s="75" t="e">
        <f>IF($JP58=#REF!,#REF!,"")</f>
        <v>#REF!</v>
      </c>
      <c r="JT58" s="75" t="e">
        <f>IF($JP58=#REF!,#REF!,"")</f>
        <v>#REF!</v>
      </c>
      <c r="JU58" s="55" t="str">
        <f>IFERROR(RANK(JT58,JT:JT,0)+ COUNTIF($JT$15:JT57,JT58),"")</f>
        <v/>
      </c>
      <c r="JW58" s="53" t="str">
        <f>IFERROR(IF(AND(#REF!="mas",#REF!=3,#REF!="infantis"),#REF!,""),"")</f>
        <v/>
      </c>
      <c r="JX58" s="54" t="e">
        <f>IF($JW58=#REF!,#REF!,"")</f>
        <v>#REF!</v>
      </c>
      <c r="JY58" s="54" t="e">
        <f>IF($JW58=#REF!,#REF!,"")</f>
        <v>#REF!</v>
      </c>
      <c r="JZ58" s="54" t="e">
        <f>IF($JY58=#REF!,#REF!,"")</f>
        <v>#REF!</v>
      </c>
      <c r="KA58" s="54" t="e">
        <f>IF($JZ58=#REF!,#REF!,"")</f>
        <v>#REF!</v>
      </c>
      <c r="KB58" s="54" t="e">
        <f>IF($JZ58=#REF!,#REF!,"")</f>
        <v>#REF!</v>
      </c>
      <c r="KC58" s="54" t="e">
        <f>IF($JZ58=#REF!,#REF!,"")</f>
        <v>#REF!</v>
      </c>
      <c r="KD58" s="54" t="e">
        <f>IF($JZ58=#REF!,#REF!,"")</f>
        <v>#REF!</v>
      </c>
      <c r="KE58" s="55" t="str">
        <f>IFERROR(RANK(KD58,KD:KD,0)+ COUNTIF($KD$15:KD57,KD58),"")</f>
        <v/>
      </c>
      <c r="KG58" s="91" t="str">
        <f>IFERROR(IF(AND(#REF!="fem",#REF!=1,#REF!="iniciados"),#REF!,""),"")</f>
        <v/>
      </c>
      <c r="KH58" s="75" t="e">
        <f>IF(KG58=#REF!,#REF!,"")</f>
        <v>#REF!</v>
      </c>
      <c r="KI58" s="75" t="e">
        <f>IF(KG58=#REF!,#REF!,"")</f>
        <v>#REF!</v>
      </c>
      <c r="KJ58" s="91" t="str">
        <f>IFERROR(IF(AND(KI58="fem",#REF!=1),#REF!,""),"")</f>
        <v/>
      </c>
      <c r="KK58" s="91" t="str">
        <f>IFERROR(IF(AND(KI58="fem",#REF!=1),#REF!,""),"")</f>
        <v/>
      </c>
      <c r="KL58" s="91" t="str">
        <f>IFERROR(IF(AND(KI58="fem",#REF!=1),#REF!,""),"")</f>
        <v/>
      </c>
      <c r="KM58" s="91" t="str">
        <f>IFERROR(IF(AND(KI58="fem",#REF!=1),#REF!,""),"")</f>
        <v/>
      </c>
      <c r="KN58" s="91" t="str">
        <f>IFERROR(IF(AND(KI58="fem",#REF!=1),#REF!,""),"")</f>
        <v/>
      </c>
      <c r="KO58" s="77" t="str">
        <f>IFERROR(RANK(KN58,KN:KN,0)+ COUNTIF($KN$15:KN57,KN58),"")</f>
        <v/>
      </c>
      <c r="KQ58" s="91" t="str">
        <f>IFERROR(IF(AND(#REF!="mas",#REF!=1,#REF!="iniciados"),#REF!,""),"")</f>
        <v/>
      </c>
      <c r="KR58" s="75" t="e">
        <f>IF(KQ58=#REF!,#REF!,"")</f>
        <v>#REF!</v>
      </c>
      <c r="KS58" s="75" t="e">
        <f>IF(KQ58=#REF!,#REF!,"")</f>
        <v>#REF!</v>
      </c>
      <c r="KT58" s="91" t="str">
        <f>IFERROR(IF(AND(KS58="mas",#REF!=1),#REF!,""),"")</f>
        <v/>
      </c>
      <c r="KU58" s="91" t="str">
        <f>IFERROR(IF(AND(KS58="mas",#REF!=1),#REF!,""),"")</f>
        <v/>
      </c>
      <c r="KV58" s="91" t="str">
        <f>IFERROR(IF(AND(KS58="mas",#REF!=1),#REF!,""),"")</f>
        <v/>
      </c>
      <c r="KW58" s="91" t="str">
        <f>IFERROR(IF(AND(KS58="mas",#REF!=1),#REF!,""),"")</f>
        <v/>
      </c>
      <c r="KX58" s="91" t="str">
        <f>IFERROR(IF(AND(KS58="mas",#REF!=1),#REF!,""),"")</f>
        <v/>
      </c>
      <c r="KY58" s="77" t="str">
        <f>IFERROR(RANK(KX58,KX:KX,0)+ COUNTIF($KX$15:KX57,KX58),"")</f>
        <v/>
      </c>
      <c r="LA58" s="91" t="str">
        <f>IFERROR(IF(AND(#REF!="fem",#REF!=2,#REF!="iniciados"),#REF!,""),"")</f>
        <v/>
      </c>
      <c r="LB58" s="75" t="e">
        <f>IF(LA58=#REF!,#REF!,"")</f>
        <v>#REF!</v>
      </c>
      <c r="LC58" s="75" t="e">
        <f>IF(LA58=#REF!,#REF!,"")</f>
        <v>#REF!</v>
      </c>
      <c r="LD58" s="91" t="str">
        <f>IFERROR(IF(AND(LC58="fem",#REF!=2),#REF!,""),"")</f>
        <v/>
      </c>
      <c r="LE58" s="91" t="str">
        <f>IFERROR(IF(AND(LC58="fem",#REF!=2),#REF!,""),"")</f>
        <v/>
      </c>
      <c r="LF58" s="91" t="str">
        <f>IFERROR(IF(AND(LC58="fem",#REF!=2),#REF!,""),"")</f>
        <v/>
      </c>
      <c r="LG58" s="91" t="str">
        <f>IFERROR(IF(AND(LC58="fem",#REF!=2),#REF!,""),"")</f>
        <v/>
      </c>
      <c r="LH58" s="91" t="str">
        <f>IFERROR(IF(AND(LC58="fem",#REF!=2),#REF!,""),"")</f>
        <v/>
      </c>
      <c r="LI58" s="77" t="str">
        <f>IFERROR(RANK(LH58,LH:LH,0)+ COUNTIF($KX$15:LH57,LH58),"")</f>
        <v/>
      </c>
      <c r="LK58" s="91" t="str">
        <f>IFERROR(IF(AND(#REF!="mas",#REF!=2,#REF!="iniciados"),#REF!,""),"")</f>
        <v/>
      </c>
      <c r="LL58" s="75" t="e">
        <f>IF(LK58=#REF!,#REF!,"")</f>
        <v>#REF!</v>
      </c>
      <c r="LM58" s="75" t="e">
        <f>IF(LK58=#REF!,#REF!,"")</f>
        <v>#REF!</v>
      </c>
      <c r="LN58" s="91" t="str">
        <f>IFERROR(IF(AND(LM58="mas",#REF!=2),#REF!,""),"")</f>
        <v/>
      </c>
      <c r="LO58" s="91" t="str">
        <f>IFERROR(IF(AND(LM58="mas",#REF!=2),#REF!,""),"")</f>
        <v/>
      </c>
      <c r="LP58" s="91" t="str">
        <f>IFERROR(IF(AND(LM58="mas",#REF!=2),#REF!,""),"")</f>
        <v/>
      </c>
      <c r="LQ58" s="91" t="str">
        <f>IFERROR(IF(AND(LM58="mas",#REF!=2),#REF!,""),"")</f>
        <v/>
      </c>
      <c r="LR58" s="91" t="str">
        <f>IFERROR(IF(AND(LM58="mas",#REF!=2),#REF!,""),"")</f>
        <v/>
      </c>
      <c r="LS58" s="77" t="str">
        <f>IFERROR(RANK(LR58,LR:LR,0)+ COUNTIF($LR$15:LR56,LR58),"")</f>
        <v/>
      </c>
      <c r="LU58" s="53" t="str">
        <f>IFERROR(IF(AND(#REF!="fem",#REF!=3,#REF!="iniciados"),#REF!,""),"")</f>
        <v/>
      </c>
      <c r="LV58" s="75" t="e">
        <f>IF(LU58=#REF!,#REF!,"")</f>
        <v>#REF!</v>
      </c>
      <c r="LW58" s="75" t="e">
        <f>IF(LU58=#REF!,#REF!,"")</f>
        <v>#REF!</v>
      </c>
      <c r="LX58" s="53" t="str">
        <f>IFERROR(IF(AND(LW58="fem",#REF!=3),#REF!,""),"")</f>
        <v/>
      </c>
      <c r="LY58" s="91" t="str">
        <f>IFERROR(IF(AND(LW58="fem",#REF!=3),#REF!,""),"")</f>
        <v/>
      </c>
      <c r="LZ58" s="91" t="str">
        <f>IFERROR(IF(AND(LW58="fem",#REF!=3),#REF!,""),"")</f>
        <v/>
      </c>
      <c r="MA58" s="91" t="str">
        <f>IFERROR(IF(AND(LW58="fem",#REF!=3),#REF!,""),"")</f>
        <v/>
      </c>
      <c r="MB58" s="91" t="str">
        <f>IFERROR(IF(AND(LW58="fem",#REF!=3),#REF!,""),"")</f>
        <v/>
      </c>
      <c r="MC58" s="55" t="str">
        <f>IFERROR(RANK(MB58,MB:MB,0)+ COUNTIF($MB$15:MB57,MB58),"")</f>
        <v/>
      </c>
      <c r="ME58" s="91" t="str">
        <f>IFERROR(IF(AND(#REF!="mas",#REF!=3,#REF!="iniciados"),#REF!,""),"")</f>
        <v/>
      </c>
      <c r="MF58" s="75" t="e">
        <f>IF(ME58=#REF!,#REF!,"")</f>
        <v>#REF!</v>
      </c>
      <c r="MG58" s="75" t="e">
        <f>IF(ME58=#REF!,#REF!,"")</f>
        <v>#REF!</v>
      </c>
      <c r="MH58" s="91" t="str">
        <f>IFERROR(IF(AND(MG58="mas",#REF!=3),#REF!,""),"")</f>
        <v/>
      </c>
      <c r="MI58" s="91" t="str">
        <f>IFERROR(IF(AND(MG58="mas",#REF!=3),#REF!,""),"")</f>
        <v/>
      </c>
      <c r="MJ58" s="91" t="str">
        <f>IFERROR(IF(AND(MG58="mas",#REF!=3),#REF!,""),"")</f>
        <v/>
      </c>
      <c r="MK58" s="91" t="str">
        <f>IFERROR(IF(AND(MG58="mas",#REF!=3),#REF!,""),"")</f>
        <v/>
      </c>
      <c r="ML58" s="91" t="str">
        <f>IFERROR(IF(AND(MG58="mas",#REF!=3),#REF!,""),"")</f>
        <v/>
      </c>
      <c r="MM58" s="55" t="str">
        <f>IFERROR(RANK(ML58,ML:ML,0)+ COUNTIF($ML$15:ML57,ML58),"")</f>
        <v/>
      </c>
      <c r="MO58" s="91" t="str">
        <f>IFERROR(IF(AND(#REF!="fem",#REF!=3,#REF!="juvenis"),#REF!,""),"")</f>
        <v/>
      </c>
      <c r="MP58" s="75" t="e">
        <f>IF(MO58=#REF!,#REF!,"")</f>
        <v>#REF!</v>
      </c>
      <c r="MQ58" s="75" t="e">
        <f>IF(MO58=#REF!,#REF!,"")</f>
        <v>#REF!</v>
      </c>
      <c r="MR58" s="91" t="str">
        <f>IFERROR(IF(AND(MQ58="fem",#REF!=3),#REF!,""),"")</f>
        <v/>
      </c>
      <c r="MS58" s="91" t="str">
        <f>IFERROR(IF(AND(MQ58="fem",#REF!=3),#REF!,""),"")</f>
        <v/>
      </c>
      <c r="MT58" s="91" t="str">
        <f>IFERROR(IF(AND(MQ58="fem",#REF!=3),#REF!,""),"")</f>
        <v/>
      </c>
      <c r="MU58" s="91" t="str">
        <f>IFERROR(IF(AND(MQ58="fem",#REF!=3),#REF!,""),"")</f>
        <v/>
      </c>
      <c r="MV58" s="91" t="str">
        <f>IFERROR(IF(AND(MQ58="fem",#REF!=3),#REF!,""),"")</f>
        <v/>
      </c>
      <c r="MW58" s="55" t="str">
        <f>IFERROR(RANK(MV58,MV:MV,0)+ COUNTIF($MV$15:MV57,MV58),"")</f>
        <v/>
      </c>
      <c r="MY58" s="91" t="str">
        <f>IFERROR(IF(AND(#REF!="mas",#REF!=3,#REF!="juvenis"),#REF!,""),"")</f>
        <v/>
      </c>
      <c r="MZ58" s="75" t="e">
        <f>IF(MY58=#REF!,#REF!,"")</f>
        <v>#REF!</v>
      </c>
      <c r="NA58" s="75" t="e">
        <f>IF(MY58=#REF!,#REF!,"")</f>
        <v>#REF!</v>
      </c>
      <c r="NB58" s="91" t="str">
        <f>IFERROR(IF(AND(NA58="mas",#REF!=3),#REF!,""),"")</f>
        <v/>
      </c>
      <c r="NC58" s="91" t="str">
        <f>IFERROR(IF(AND(NA58="mas",#REF!=3),#REF!,""),"")</f>
        <v/>
      </c>
      <c r="ND58" s="91" t="str">
        <f>IFERROR(IF(AND(NA58="mas",#REF!=3),#REF!,""),"")</f>
        <v/>
      </c>
      <c r="NE58" s="91" t="str">
        <f>IFERROR(IF(AND(NA58="mas",#REF!=3),#REF!,""),"")</f>
        <v/>
      </c>
      <c r="NF58" s="91" t="str">
        <f>IFERROR(IF(AND(NA58="mas",#REF!=3),#REF!,""),"")</f>
        <v/>
      </c>
      <c r="NG58" s="55" t="str">
        <f>IFERROR(RANK(NF58,NF:NF,0)+ COUNTIF($NF$15:NF57,NF58),"")</f>
        <v/>
      </c>
      <c r="NI58" s="91" t="str">
        <f>IFERROR(IF(AND(#REF!="fem",#REF!=2,#REF!="juvenis"),#REF!,""),"")</f>
        <v/>
      </c>
      <c r="NJ58" s="75" t="e">
        <f>IF(NI58=#REF!,#REF!,"")</f>
        <v>#REF!</v>
      </c>
      <c r="NK58" s="75" t="e">
        <f>IF(NI58=#REF!,#REF!,"")</f>
        <v>#REF!</v>
      </c>
      <c r="NL58" s="91" t="str">
        <f>IFERROR(IF(AND(NK58="fem",#REF!=2),#REF!,""),"")</f>
        <v/>
      </c>
      <c r="NM58" s="91" t="str">
        <f>IFERROR(IF(AND(NK58="fem",#REF!=2),#REF!,""),"")</f>
        <v/>
      </c>
      <c r="NN58" s="91" t="str">
        <f>IFERROR(IF(AND(NK58="fem",#REF!=2),#REF!,""),"")</f>
        <v/>
      </c>
      <c r="NO58" s="91" t="str">
        <f>IFERROR(IF(AND(NK58="fem",#REF!=2),#REF!,""),"")</f>
        <v/>
      </c>
      <c r="NP58" s="91" t="str">
        <f>IFERROR(IF(AND(NK58="fem",#REF!=2),#REF!,""),"")</f>
        <v/>
      </c>
      <c r="NQ58" s="77" t="str">
        <f>IFERROR(RANK(NP58,NP:NP,0)+ COUNTIF($NP$15:NP57,NP58),"")</f>
        <v/>
      </c>
      <c r="NS58" s="91" t="str">
        <f>IFERROR(IF(AND(#REF!="mas",#REF!=2,#REF!="juvenis"),#REF!,""),"")</f>
        <v/>
      </c>
      <c r="NT58" s="75" t="e">
        <f>IF(NS58=#REF!,#REF!,"")</f>
        <v>#REF!</v>
      </c>
      <c r="NU58" s="75" t="e">
        <f>IF(NS58=#REF!,#REF!,"")</f>
        <v>#REF!</v>
      </c>
      <c r="NV58" s="91" t="str">
        <f>IFERROR(IF(AND(NU58="mas",#REF!=2),#REF!,""),"")</f>
        <v/>
      </c>
      <c r="NW58" s="91" t="str">
        <f>IFERROR(IF(AND(NU58="mas",#REF!=2),#REF!,""),"")</f>
        <v/>
      </c>
      <c r="NX58" s="91" t="str">
        <f>IFERROR(IF(AND(NU58="mas",#REF!=2),#REF!,""),"")</f>
        <v/>
      </c>
      <c r="NY58" s="91" t="str">
        <f>IFERROR(IF(AND(NU58="mas",#REF!=2),#REF!,""),"")</f>
        <v/>
      </c>
      <c r="NZ58" s="91" t="str">
        <f>IFERROR(IF(AND(NU58="mas",#REF!=2),#REF!,""),"")</f>
        <v/>
      </c>
      <c r="OA58" s="55" t="str">
        <f>IFERROR(RANK(NZ58,NZ:NZ,0)+ COUNTIF($NZ$15:NZ57,NZ58),"")</f>
        <v/>
      </c>
      <c r="OC58" s="91" t="str">
        <f>IFERROR(IF(AND(#REF!="fem",#REF!=2,#REF!="juniores"),#REF!,""),"")</f>
        <v/>
      </c>
      <c r="OD58" s="75" t="e">
        <f>IF(OC58=#REF!,#REF!,"")</f>
        <v>#REF!</v>
      </c>
      <c r="OE58" s="75" t="e">
        <f>IF(OC58=#REF!,#REF!,"")</f>
        <v>#REF!</v>
      </c>
      <c r="OF58" s="91" t="str">
        <f>IFERROR(IF(AND(OE58="fem",#REF!=2),#REF!,""),"")</f>
        <v/>
      </c>
      <c r="OG58" s="91" t="str">
        <f>IFERROR(IF(AND(OE58="fem",#REF!=2),#REF!,""),"")</f>
        <v/>
      </c>
      <c r="OH58" s="91" t="str">
        <f>IFERROR(IF(AND(OE58="fem",#REF!=2),#REF!,""),"")</f>
        <v/>
      </c>
      <c r="OI58" s="91" t="str">
        <f>IFERROR(IF(AND(OE58="fem",#REF!=2),#REF!,""),"")</f>
        <v/>
      </c>
      <c r="OJ58" s="91" t="str">
        <f>IFERROR(IF(AND(OE58="fem",#REF!=2),#REF!,""),"")</f>
        <v/>
      </c>
      <c r="OK58" s="77" t="str">
        <f>IFERROR(RANK(OJ58,OJ:OJ,0)+ COUNTIF($NZ$15:OJ56,OJ58),"")</f>
        <v/>
      </c>
      <c r="OM58" s="91" t="str">
        <f>IFERROR(IF(AND(#REF!="mas",#REF!=2,#REF!="juniores"),#REF!,""),"")</f>
        <v/>
      </c>
      <c r="ON58" s="75" t="e">
        <f>IF(OM58=#REF!,#REF!,"")</f>
        <v>#REF!</v>
      </c>
      <c r="OO58" s="75" t="e">
        <f>IF(OM58=#REF!,#REF!,"")</f>
        <v>#REF!</v>
      </c>
      <c r="OP58" s="91" t="str">
        <f>IFERROR(IF(AND(OO58="mas",#REF!=2),#REF!,""),"")</f>
        <v/>
      </c>
      <c r="OQ58" s="91" t="str">
        <f>IFERROR(IF(AND(OO58="mas",#REF!=2),#REF!,""),"")</f>
        <v/>
      </c>
      <c r="OR58" s="91" t="str">
        <f>IFERROR(IF(AND(OO58="mas",#REF!=2),#REF!,""),"")</f>
        <v/>
      </c>
      <c r="OS58" s="91" t="str">
        <f>IFERROR(IF(AND(OO58="mas",#REF!=2),#REF!,""),"")</f>
        <v/>
      </c>
      <c r="OT58" s="91" t="str">
        <f>IFERROR(IF(AND(OO58="mas",#REF!=2),#REF!,""),"")</f>
        <v/>
      </c>
      <c r="OU58" s="77" t="str">
        <f>IFERROR(RANK(OT58,OT:OT,0)+ COUNTIF($NZ$15:OT56,OT58),"")</f>
        <v/>
      </c>
      <c r="OW58" s="91" t="str">
        <f>IFERROR(IF(AND(#REF!="fem",#REF!=3,#REF!="juniores"),#REF!,""),"")</f>
        <v/>
      </c>
      <c r="OX58" s="75" t="e">
        <f>IF(OW58=#REF!,#REF!,"")</f>
        <v>#REF!</v>
      </c>
      <c r="OY58" s="75" t="e">
        <f>IF(OW58=#REF!,#REF!,"")</f>
        <v>#REF!</v>
      </c>
      <c r="OZ58" s="91" t="str">
        <f>IFERROR(IF(AND(OY58="fem",#REF!=3),#REF!,""),"")</f>
        <v/>
      </c>
      <c r="PA58" s="91" t="str">
        <f>IFERROR(IF(AND(OY58="fem",#REF!=3),#REF!,""),"")</f>
        <v/>
      </c>
      <c r="PB58" s="91" t="str">
        <f>IFERROR(IF(AND(OY58="fem",#REF!=3),#REF!,""),"")</f>
        <v/>
      </c>
      <c r="PC58" s="91" t="str">
        <f>IFERROR(IF(AND(OY58="fem",#REF!=3),#REF!,""),"")</f>
        <v/>
      </c>
      <c r="PD58" s="91" t="str">
        <f>IFERROR(IF(AND(OY58="fem",#REF!=3),#REF!,""),"")</f>
        <v/>
      </c>
      <c r="PE58" s="77" t="str">
        <f>IFERROR(RANK(PD58,PD:PD,0)+ COUNTIF($NZ$15:PD56,PD58),"")</f>
        <v/>
      </c>
      <c r="PG58" s="91" t="str">
        <f>IFERROR(IF(AND(#REF!="mas",#REF!=3,#REF!="juniores"),#REF!,""),"")</f>
        <v/>
      </c>
      <c r="PH58" s="75" t="e">
        <f>IF(PG58=#REF!,#REF!,"")</f>
        <v>#REF!</v>
      </c>
      <c r="PI58" s="75" t="e">
        <f>IF(PG58=#REF!,#REF!,"")</f>
        <v>#REF!</v>
      </c>
      <c r="PJ58" s="91" t="str">
        <f>IFERROR(IF(AND(PI58="mas",#REF!=3),#REF!,""),"")</f>
        <v/>
      </c>
      <c r="PK58" s="91" t="str">
        <f>IFERROR(IF(AND(PI58="mas",#REF!=3),#REF!,""),"")</f>
        <v/>
      </c>
      <c r="PL58" s="91" t="str">
        <f>IFERROR(IF(AND(PI58="mas",#REF!=3),#REF!,""),"")</f>
        <v/>
      </c>
      <c r="PM58" s="91" t="str">
        <f>IFERROR(IF(AND(PI58="mas",#REF!=3),#REF!,""),"")</f>
        <v/>
      </c>
      <c r="PN58" s="91" t="str">
        <f>IFERROR(IF(AND(PI58="mas",#REF!=3),#REF!,""),"")</f>
        <v/>
      </c>
      <c r="PO58" s="77" t="str">
        <f>IFERROR(RANK(PN58,PN:PN,0)+ COUNTIF($NZ$15:PN56,PN58),"")</f>
        <v/>
      </c>
    </row>
    <row r="59" spans="2:431" s="73" customFormat="1" ht="18.75" customHeight="1" x14ac:dyDescent="0.3">
      <c r="B59" s="74" t="str">
        <f t="shared" si="159"/>
        <v/>
      </c>
      <c r="C59" s="74" t="str">
        <f t="shared" si="160"/>
        <v/>
      </c>
      <c r="D59" s="75" t="str">
        <f t="shared" si="161"/>
        <v/>
      </c>
      <c r="E59" s="76" t="str">
        <f t="shared" si="162"/>
        <v/>
      </c>
      <c r="F59" s="118" t="str">
        <f t="shared" si="163"/>
        <v/>
      </c>
      <c r="G59" s="118" t="str">
        <f t="shared" si="164"/>
        <v/>
      </c>
      <c r="H59" s="118" t="str">
        <f t="shared" si="165"/>
        <v/>
      </c>
      <c r="I59" s="119" t="str">
        <f t="shared" si="166"/>
        <v/>
      </c>
      <c r="J59" s="77">
        <v>43</v>
      </c>
      <c r="K59" s="78"/>
      <c r="L59" s="78"/>
      <c r="M59" s="74" t="str">
        <f t="shared" si="293"/>
        <v/>
      </c>
      <c r="N59" s="74" t="str">
        <f t="shared" si="167"/>
        <v/>
      </c>
      <c r="O59" s="75" t="str">
        <f t="shared" si="168"/>
        <v/>
      </c>
      <c r="P59" s="75" t="str">
        <f t="shared" si="169"/>
        <v/>
      </c>
      <c r="Q59" s="75" t="str">
        <f t="shared" si="295"/>
        <v/>
      </c>
      <c r="R59" s="75" t="str">
        <f t="shared" si="296"/>
        <v/>
      </c>
      <c r="S59" s="75" t="str">
        <f>IFERROR(INDEX(#REF!,MATCH($U59,$IQ$17:$IQ$72,0)),"")</f>
        <v/>
      </c>
      <c r="T59" s="75" t="str">
        <f t="shared" si="170"/>
        <v/>
      </c>
      <c r="U59" s="77">
        <v>43</v>
      </c>
      <c r="V59" s="79"/>
      <c r="X59" s="80" t="str">
        <f t="shared" si="171"/>
        <v/>
      </c>
      <c r="Y59" s="80" t="str">
        <f t="shared" si="172"/>
        <v/>
      </c>
      <c r="Z59" s="76" t="str">
        <f t="shared" si="173"/>
        <v/>
      </c>
      <c r="AA59" s="76" t="str">
        <f t="shared" si="174"/>
        <v/>
      </c>
      <c r="AB59" s="118" t="str">
        <f t="shared" si="175"/>
        <v/>
      </c>
      <c r="AC59" s="118" t="str">
        <f t="shared" si="176"/>
        <v/>
      </c>
      <c r="AD59" s="118" t="str">
        <f t="shared" si="177"/>
        <v/>
      </c>
      <c r="AE59" s="118" t="str">
        <f t="shared" si="178"/>
        <v/>
      </c>
      <c r="AF59" s="77">
        <v>43</v>
      </c>
      <c r="AG59" s="78"/>
      <c r="AH59" s="78"/>
      <c r="AI59" s="80" t="str">
        <f t="shared" si="179"/>
        <v/>
      </c>
      <c r="AJ59" s="80" t="str">
        <f t="shared" si="180"/>
        <v/>
      </c>
      <c r="AK59" s="80" t="str">
        <f t="shared" si="181"/>
        <v/>
      </c>
      <c r="AL59" s="80" t="str">
        <f t="shared" si="182"/>
        <v/>
      </c>
      <c r="AM59" s="80" t="str">
        <f t="shared" si="183"/>
        <v/>
      </c>
      <c r="AN59" s="80" t="str">
        <f t="shared" si="184"/>
        <v/>
      </c>
      <c r="AO59" s="80" t="str">
        <f t="shared" si="185"/>
        <v/>
      </c>
      <c r="AP59" s="80" t="str">
        <f t="shared" si="186"/>
        <v/>
      </c>
      <c r="AQ59" s="77">
        <v>43</v>
      </c>
      <c r="AR59" s="79"/>
      <c r="AT59" s="146" t="str">
        <f t="shared" si="132"/>
        <v/>
      </c>
      <c r="AU59" s="146" t="str">
        <f t="shared" si="133"/>
        <v/>
      </c>
      <c r="AV59" s="146" t="str">
        <f t="shared" si="134"/>
        <v/>
      </c>
      <c r="AW59" s="147" t="str">
        <f t="shared" si="135"/>
        <v/>
      </c>
      <c r="AX59" s="147" t="str">
        <f t="shared" si="136"/>
        <v/>
      </c>
      <c r="AY59" s="147" t="str">
        <f t="shared" si="137"/>
        <v/>
      </c>
      <c r="AZ59" s="147" t="str">
        <f t="shared" si="138"/>
        <v/>
      </c>
      <c r="BA59" s="147" t="str">
        <f t="shared" si="139"/>
        <v/>
      </c>
      <c r="BB59" s="149">
        <v>43</v>
      </c>
      <c r="BC59" s="78"/>
      <c r="BD59" s="78"/>
      <c r="BE59" s="80" t="str">
        <f t="shared" si="294"/>
        <v/>
      </c>
      <c r="BF59" s="80" t="str">
        <f t="shared" si="187"/>
        <v/>
      </c>
      <c r="BG59" s="80" t="str">
        <f t="shared" si="188"/>
        <v/>
      </c>
      <c r="BH59" s="80" t="str">
        <f t="shared" si="189"/>
        <v/>
      </c>
      <c r="BI59" s="80" t="str">
        <f t="shared" si="190"/>
        <v/>
      </c>
      <c r="BJ59" s="80" t="str">
        <f t="shared" si="191"/>
        <v/>
      </c>
      <c r="BK59" s="80" t="str">
        <f t="shared" si="192"/>
        <v/>
      </c>
      <c r="BL59" s="80" t="str">
        <f t="shared" si="193"/>
        <v/>
      </c>
      <c r="BM59" s="77">
        <v>43</v>
      </c>
      <c r="BN59" s="79"/>
      <c r="BP59" s="80" t="str">
        <f t="shared" si="194"/>
        <v/>
      </c>
      <c r="BQ59" s="80" t="str">
        <f t="shared" si="195"/>
        <v/>
      </c>
      <c r="BR59" s="76" t="str">
        <f t="shared" si="196"/>
        <v/>
      </c>
      <c r="BS59" s="76" t="str">
        <f t="shared" si="197"/>
        <v/>
      </c>
      <c r="BT59" s="118" t="str">
        <f t="shared" si="198"/>
        <v/>
      </c>
      <c r="BU59" s="118" t="str">
        <f t="shared" si="199"/>
        <v/>
      </c>
      <c r="BV59" s="118" t="str">
        <f t="shared" si="200"/>
        <v/>
      </c>
      <c r="BW59" s="118" t="str">
        <f t="shared" si="201"/>
        <v/>
      </c>
      <c r="BX59" s="77">
        <v>43</v>
      </c>
      <c r="BY59" s="78"/>
      <c r="BZ59" s="78"/>
      <c r="CA59" s="80" t="str">
        <f t="shared" si="202"/>
        <v/>
      </c>
      <c r="CB59" s="80" t="str">
        <f t="shared" si="297"/>
        <v/>
      </c>
      <c r="CC59" s="80" t="str">
        <f t="shared" si="297"/>
        <v/>
      </c>
      <c r="CD59" s="76" t="str">
        <f t="shared" si="203"/>
        <v/>
      </c>
      <c r="CE59" s="118" t="str">
        <f t="shared" si="204"/>
        <v/>
      </c>
      <c r="CF59" s="118" t="str">
        <f t="shared" si="205"/>
        <v/>
      </c>
      <c r="CG59" s="118" t="str">
        <f t="shared" si="206"/>
        <v/>
      </c>
      <c r="CH59" s="117" t="str">
        <f t="shared" si="143"/>
        <v/>
      </c>
      <c r="CI59" s="77">
        <v>43</v>
      </c>
      <c r="CJ59" s="79"/>
      <c r="CL59" s="80" t="str">
        <f t="shared" si="207"/>
        <v/>
      </c>
      <c r="CM59" s="80" t="str">
        <f t="shared" si="208"/>
        <v/>
      </c>
      <c r="CN59" s="76" t="str">
        <f t="shared" si="209"/>
        <v/>
      </c>
      <c r="CO59" s="76" t="str">
        <f t="shared" si="210"/>
        <v/>
      </c>
      <c r="CP59" s="118" t="str">
        <f t="shared" si="211"/>
        <v/>
      </c>
      <c r="CQ59" s="118" t="str">
        <f t="shared" si="212"/>
        <v/>
      </c>
      <c r="CR59" s="118" t="str">
        <f t="shared" si="213"/>
        <v/>
      </c>
      <c r="CS59" s="118" t="str">
        <f t="shared" si="214"/>
        <v/>
      </c>
      <c r="CT59" s="77">
        <v>43</v>
      </c>
      <c r="CU59" s="78"/>
      <c r="CV59" s="78"/>
      <c r="CW59" s="80" t="str">
        <f t="shared" si="215"/>
        <v/>
      </c>
      <c r="CX59" s="80" t="str">
        <f t="shared" si="216"/>
        <v/>
      </c>
      <c r="CY59" s="76" t="str">
        <f t="shared" si="217"/>
        <v/>
      </c>
      <c r="CZ59" s="76" t="str">
        <f t="shared" si="218"/>
        <v/>
      </c>
      <c r="DA59" s="118" t="str">
        <f t="shared" si="219"/>
        <v/>
      </c>
      <c r="DB59" s="118" t="str">
        <f t="shared" si="220"/>
        <v/>
      </c>
      <c r="DC59" s="118" t="str">
        <f t="shared" si="221"/>
        <v/>
      </c>
      <c r="DD59" s="118" t="str">
        <f t="shared" si="222"/>
        <v/>
      </c>
      <c r="DE59" s="77">
        <v>43</v>
      </c>
      <c r="DF59" s="79"/>
      <c r="DH59" s="115" t="str">
        <f t="shared" si="145"/>
        <v/>
      </c>
      <c r="DI59" s="115" t="str">
        <f t="shared" si="146"/>
        <v/>
      </c>
      <c r="DJ59" s="121" t="str">
        <f t="shared" si="147"/>
        <v/>
      </c>
      <c r="DK59" s="121" t="str">
        <f t="shared" si="148"/>
        <v/>
      </c>
      <c r="DL59" s="117" t="str">
        <f t="shared" si="149"/>
        <v/>
      </c>
      <c r="DM59" s="117" t="str">
        <f t="shared" si="150"/>
        <v/>
      </c>
      <c r="DN59" s="117" t="str">
        <f t="shared" si="151"/>
        <v/>
      </c>
      <c r="DO59" s="117" t="str">
        <f t="shared" si="152"/>
        <v/>
      </c>
      <c r="DP59" s="77">
        <v>43</v>
      </c>
      <c r="DQ59" s="78"/>
      <c r="DR59" s="78"/>
      <c r="DS59" s="115" t="str">
        <f t="shared" si="223"/>
        <v/>
      </c>
      <c r="DT59" s="115" t="str">
        <f t="shared" si="224"/>
        <v/>
      </c>
      <c r="DU59" s="115" t="str">
        <f t="shared" si="225"/>
        <v/>
      </c>
      <c r="DV59" s="115" t="str">
        <f t="shared" si="226"/>
        <v/>
      </c>
      <c r="DW59" s="117" t="str">
        <f t="shared" si="227"/>
        <v/>
      </c>
      <c r="DX59" s="117" t="str">
        <f t="shared" si="298"/>
        <v/>
      </c>
      <c r="DY59" s="117" t="str">
        <f t="shared" si="298"/>
        <v/>
      </c>
      <c r="DZ59" s="117" t="str">
        <f t="shared" si="228"/>
        <v/>
      </c>
      <c r="EA59" s="77">
        <v>43</v>
      </c>
      <c r="EB59" s="79"/>
      <c r="EC59" s="81"/>
      <c r="ED59" s="80" t="str">
        <f t="shared" si="229"/>
        <v/>
      </c>
      <c r="EE59" s="80" t="str">
        <f t="shared" si="230"/>
        <v/>
      </c>
      <c r="EF59" s="80" t="str">
        <f t="shared" si="231"/>
        <v/>
      </c>
      <c r="EG59" s="82" t="str">
        <f t="shared" si="232"/>
        <v/>
      </c>
      <c r="EH59" s="118" t="str">
        <f t="shared" si="233"/>
        <v/>
      </c>
      <c r="EI59" s="118" t="str">
        <f t="shared" si="234"/>
        <v/>
      </c>
      <c r="EJ59" s="118" t="str">
        <f t="shared" si="235"/>
        <v/>
      </c>
      <c r="EK59" s="118" t="str">
        <f t="shared" si="236"/>
        <v/>
      </c>
      <c r="EL59" s="82">
        <v>43</v>
      </c>
      <c r="EM59" s="78"/>
      <c r="EN59" s="78"/>
      <c r="EO59" s="80" t="str">
        <f t="shared" si="237"/>
        <v/>
      </c>
      <c r="EP59" s="80" t="str">
        <f t="shared" si="238"/>
        <v/>
      </c>
      <c r="EQ59" s="80" t="str">
        <f t="shared" si="239"/>
        <v/>
      </c>
      <c r="ER59" s="80" t="str">
        <f t="shared" si="240"/>
        <v/>
      </c>
      <c r="ES59" s="80" t="str">
        <f t="shared" si="241"/>
        <v/>
      </c>
      <c r="ET59" s="80" t="str">
        <f t="shared" si="242"/>
        <v/>
      </c>
      <c r="EU59" s="80" t="str">
        <f t="shared" si="243"/>
        <v/>
      </c>
      <c r="EV59" s="80" t="str">
        <f t="shared" si="244"/>
        <v/>
      </c>
      <c r="EW59" s="77">
        <v>43</v>
      </c>
      <c r="EX59" s="78"/>
      <c r="EY59" s="81"/>
      <c r="EZ59" s="80" t="str">
        <f t="shared" si="245"/>
        <v/>
      </c>
      <c r="FA59" s="80" t="str">
        <f t="shared" si="246"/>
        <v/>
      </c>
      <c r="FB59" s="76" t="str">
        <f t="shared" si="247"/>
        <v/>
      </c>
      <c r="FC59" s="76" t="str">
        <f t="shared" si="248"/>
        <v/>
      </c>
      <c r="FD59" s="118" t="str">
        <f t="shared" si="249"/>
        <v/>
      </c>
      <c r="FE59" s="118" t="str">
        <f t="shared" si="250"/>
        <v/>
      </c>
      <c r="FF59" s="118" t="str">
        <f t="shared" si="251"/>
        <v/>
      </c>
      <c r="FG59" s="118" t="str">
        <f t="shared" si="252"/>
        <v/>
      </c>
      <c r="FH59" s="82">
        <v>43</v>
      </c>
      <c r="FI59" s="78"/>
      <c r="FJ59" s="78"/>
      <c r="FK59" s="80" t="str">
        <f t="shared" si="253"/>
        <v/>
      </c>
      <c r="FL59" s="80" t="str">
        <f t="shared" si="254"/>
        <v/>
      </c>
      <c r="FM59" s="76" t="str">
        <f t="shared" si="255"/>
        <v/>
      </c>
      <c r="FN59" s="76" t="str">
        <f t="shared" si="256"/>
        <v/>
      </c>
      <c r="FO59" s="118" t="str">
        <f t="shared" si="257"/>
        <v/>
      </c>
      <c r="FP59" s="118" t="str">
        <f t="shared" si="258"/>
        <v/>
      </c>
      <c r="FQ59" s="118" t="str">
        <f t="shared" si="259"/>
        <v/>
      </c>
      <c r="FR59" s="118" t="str">
        <f t="shared" si="260"/>
        <v/>
      </c>
      <c r="FS59" s="77">
        <v>43</v>
      </c>
      <c r="FT59" s="78"/>
      <c r="FU59" s="81"/>
      <c r="FV59" s="80" t="str">
        <f t="shared" si="261"/>
        <v/>
      </c>
      <c r="FW59" s="80" t="str">
        <f t="shared" si="262"/>
        <v/>
      </c>
      <c r="FX59" s="80" t="str">
        <f t="shared" si="263"/>
        <v/>
      </c>
      <c r="FY59" s="80" t="str">
        <f t="shared" si="264"/>
        <v/>
      </c>
      <c r="FZ59" s="80" t="str">
        <f t="shared" si="265"/>
        <v/>
      </c>
      <c r="GA59" s="80" t="str">
        <f t="shared" si="266"/>
        <v/>
      </c>
      <c r="GB59" s="80" t="str">
        <f t="shared" si="267"/>
        <v/>
      </c>
      <c r="GC59" s="80" t="str">
        <f t="shared" si="268"/>
        <v/>
      </c>
      <c r="GD59" s="82">
        <v>43</v>
      </c>
      <c r="GE59" s="78"/>
      <c r="GF59" s="78"/>
      <c r="GG59" s="80" t="str">
        <f t="shared" si="269"/>
        <v/>
      </c>
      <c r="GH59" s="80" t="str">
        <f t="shared" si="270"/>
        <v/>
      </c>
      <c r="GI59" s="80" t="str">
        <f t="shared" si="271"/>
        <v/>
      </c>
      <c r="GJ59" s="80" t="str">
        <f t="shared" si="272"/>
        <v/>
      </c>
      <c r="GK59" s="80" t="str">
        <f t="shared" si="273"/>
        <v/>
      </c>
      <c r="GL59" s="80" t="str">
        <f t="shared" si="274"/>
        <v/>
      </c>
      <c r="GM59" s="80" t="str">
        <f t="shared" si="275"/>
        <v/>
      </c>
      <c r="GN59" s="80" t="str">
        <f t="shared" si="276"/>
        <v/>
      </c>
      <c r="GO59" s="77">
        <v>43</v>
      </c>
      <c r="GP59" s="78"/>
      <c r="GQ59" s="81"/>
      <c r="GR59" s="80" t="str">
        <f t="shared" si="277"/>
        <v/>
      </c>
      <c r="GS59" s="80" t="str">
        <f t="shared" si="278"/>
        <v/>
      </c>
      <c r="GT59" s="80" t="str">
        <f t="shared" si="279"/>
        <v/>
      </c>
      <c r="GU59" s="80" t="str">
        <f t="shared" si="280"/>
        <v/>
      </c>
      <c r="GV59" s="80" t="str">
        <f t="shared" si="281"/>
        <v/>
      </c>
      <c r="GW59" s="80" t="str">
        <f t="shared" si="282"/>
        <v/>
      </c>
      <c r="GX59" s="80" t="str">
        <f t="shared" si="283"/>
        <v/>
      </c>
      <c r="GY59" s="80" t="str">
        <f t="shared" si="284"/>
        <v/>
      </c>
      <c r="GZ59" s="82">
        <v>43</v>
      </c>
      <c r="HA59" s="78"/>
      <c r="HB59" s="78"/>
      <c r="HC59" s="80" t="str">
        <f t="shared" si="285"/>
        <v/>
      </c>
      <c r="HD59" s="80" t="str">
        <f t="shared" si="286"/>
        <v/>
      </c>
      <c r="HE59" s="80" t="str">
        <f t="shared" si="287"/>
        <v/>
      </c>
      <c r="HF59" s="80" t="str">
        <f t="shared" si="288"/>
        <v/>
      </c>
      <c r="HG59" s="80" t="str">
        <f t="shared" si="289"/>
        <v/>
      </c>
      <c r="HH59" s="80" t="str">
        <f t="shared" si="290"/>
        <v/>
      </c>
      <c r="HI59" s="80" t="str">
        <f t="shared" si="291"/>
        <v/>
      </c>
      <c r="HJ59" s="80" t="str">
        <f t="shared" si="292"/>
        <v/>
      </c>
      <c r="HK59" s="77">
        <v>43</v>
      </c>
      <c r="HL59" s="78"/>
      <c r="HM59" s="78"/>
      <c r="HN59" s="78"/>
      <c r="HO59" s="78"/>
      <c r="HP59" s="78"/>
      <c r="HQ59" s="78"/>
      <c r="HR59" s="78"/>
      <c r="HS59" s="78"/>
      <c r="HT59" s="78"/>
      <c r="HU59" s="78"/>
      <c r="HV59" s="78"/>
      <c r="HW59" s="78"/>
      <c r="HX59" s="90"/>
      <c r="HY59" s="91" t="str">
        <f>IFERROR(IF(AND(#REF!="FEM",#REF!=1,#REF!="infantis"),#REF!,""),"")</f>
        <v/>
      </c>
      <c r="HZ59" s="75" t="e">
        <f>IF($HY59=#REF!,#REF!,"")</f>
        <v>#REF!</v>
      </c>
      <c r="IA59" s="75" t="e">
        <f>IF($HY59=#REF!,#REF!,"")</f>
        <v>#REF!</v>
      </c>
      <c r="IB59" s="75" t="e">
        <f>IF($IA59=#REF!,#REF!,"")</f>
        <v>#REF!</v>
      </c>
      <c r="IC59" s="91" t="str">
        <f>IFERROR(IF(AND($IA59="fem",#REF!=1,#REF!="infantis"),#REF!,""),"")</f>
        <v/>
      </c>
      <c r="ID59" s="91" t="str">
        <f>IFERROR(IF(AND($IA59="fem",#REF!=1,#REF!="infantis"),#REF!,""),"")</f>
        <v/>
      </c>
      <c r="IE59" s="91" t="str">
        <f>IFERROR(IF(AND($IA59="fem",#REF!=1,#REF!="infantis"),#REF!,""),"")</f>
        <v/>
      </c>
      <c r="IF59" s="75" t="e">
        <f>IF($IB59=#REF!,#REF!,"")</f>
        <v>#REF!</v>
      </c>
      <c r="IG59" s="55" t="str">
        <f>IFERROR(RANK(IF59,IF:IF,0)+ COUNTIF($IF$15:IF58,IF59),"")</f>
        <v/>
      </c>
      <c r="II59" s="91" t="str">
        <f>IFERROR(IF(AND(#REF!="mas",#REF!=1,#REF!="infantis"),#REF!,""),"")</f>
        <v/>
      </c>
      <c r="IJ59" s="75" t="e">
        <f>IF($II59=#REF!,#REF!,"")</f>
        <v>#REF!</v>
      </c>
      <c r="IK59" s="75" t="e">
        <f>IF($II59=#REF!,#REF!,"")</f>
        <v>#REF!</v>
      </c>
      <c r="IL59" s="91" t="str">
        <f>IFERROR(IF(AND($IK59="mas",#REF!=1),#REF!,""),"")</f>
        <v/>
      </c>
      <c r="IM59" s="91" t="str">
        <f>IFERROR(IF(AND($IK59="mas",#REF!=1,#REF!="infantis"),#REF!,""),"")</f>
        <v/>
      </c>
      <c r="IN59" s="91" t="str">
        <f>IFERROR(IF(AND($IK59="mas",#REF!=1,#REF!="infantis"),#REF!,""),"")</f>
        <v/>
      </c>
      <c r="IO59" s="91" t="str">
        <f>IFERROR(IF(AND($IK59="mas",#REF!=1,#REF!="infantis"),#REF!,""),"")</f>
        <v/>
      </c>
      <c r="IP59" s="91" t="str">
        <f>IFERROR(IF(AND($IK59="mas",#REF!=1),#REF!,""),"")</f>
        <v/>
      </c>
      <c r="IQ59" s="55" t="str">
        <f>IFERROR(RANK(IP59,IP:IP,0)+ COUNTIF($IQ$11:IQ54,IP59),"")</f>
        <v/>
      </c>
      <c r="IS59" s="91" t="str">
        <f>IFERROR(IF(AND(#REF!="FEM",#REF!=2,#REF!="infantis"),#REF!,""),"")</f>
        <v/>
      </c>
      <c r="IT59" s="75" t="e">
        <f>IF(IS59=#REF!,#REF!,"")</f>
        <v>#REF!</v>
      </c>
      <c r="IU59" s="75" t="e">
        <f>IF(IS59=#REF!,#REF!,"")</f>
        <v>#REF!</v>
      </c>
      <c r="IV59" s="91" t="str">
        <f>IFERROR(IF(AND(IU59="fem",#REF!=2),#REF!,""),"")</f>
        <v/>
      </c>
      <c r="IW59" s="91" t="str">
        <f>IFERROR(IF(AND(IU59="fem",#REF!=2),#REF!,""),"")</f>
        <v/>
      </c>
      <c r="IX59" s="91" t="str">
        <f>IFERROR(IF(AND(IU59="fem",#REF!=2),#REF!,""),"")</f>
        <v/>
      </c>
      <c r="IY59" s="91" t="str">
        <f>IFERROR(IF(AND(IU59="fem",#REF!=2),#REF!,""),"")</f>
        <v/>
      </c>
      <c r="IZ59" s="91" t="str">
        <f>IFERROR(IF(AND(IU59="fem",#REF!=2),#REF!,""),"")</f>
        <v/>
      </c>
      <c r="JA59" s="77" t="str">
        <f>IFERROR(RANK(IZ59,IZ:IZ,0)+ COUNTIF($IZ$15:$IZ58,IZ59),"")</f>
        <v/>
      </c>
      <c r="JC59" s="91" t="str">
        <f>IFERROR(IF(AND(#REF!="mas",#REF!=2,#REF!="infantis"),#REF!,""),"")</f>
        <v/>
      </c>
      <c r="JD59" s="75" t="e">
        <f>IF(JC59=#REF!,#REF!,"")</f>
        <v>#REF!</v>
      </c>
      <c r="JE59" s="75" t="e">
        <f>IF(JC59=#REF!,#REF!,"")</f>
        <v>#REF!</v>
      </c>
      <c r="JF59" s="91" t="str">
        <f>IFERROR(IF(AND(JE59="mas",#REF!=2),#REF!,""),"")</f>
        <v/>
      </c>
      <c r="JG59" s="91" t="str">
        <f>IFERROR(IF(AND(JE59="mas",#REF!=2),#REF!,""),"")</f>
        <v/>
      </c>
      <c r="JH59" s="91" t="str">
        <f>IFERROR(IF(AND(JE59="mas",#REF!=2),#REF!,""),"")</f>
        <v/>
      </c>
      <c r="JI59" s="91" t="str">
        <f>IFERROR(IF(AND(JE59="mas",#REF!=2),#REF!,""),"")</f>
        <v/>
      </c>
      <c r="JJ59" s="91" t="str">
        <f>IFERROR(IF(AND(JE59="mas",#REF!=2),#REF!,""),"")</f>
        <v/>
      </c>
      <c r="JK59" s="77" t="str">
        <f>IFERROR(RANK(JJ59,JJ:JJ,0)+ COUNTIF($JJ$15:$JJ58,JJ59),"")</f>
        <v/>
      </c>
      <c r="JM59" s="53" t="str">
        <f>IFERROR(IF(AND(#REF!="fem",#REF!=3,#REF!="infantis"),#REF!,""),"")</f>
        <v/>
      </c>
      <c r="JN59" s="75" t="e">
        <f>IF($JM59=#REF!,#REF!,"")</f>
        <v>#REF!</v>
      </c>
      <c r="JO59" s="75" t="e">
        <f>IF($JM59=#REF!,#REF!,"")</f>
        <v>#REF!</v>
      </c>
      <c r="JP59" s="75" t="e">
        <f>IF($JO59=#REF!,#REF!,"")</f>
        <v>#REF!</v>
      </c>
      <c r="JQ59" s="75" t="e">
        <f>IF($JP59=#REF!,#REF!,"")</f>
        <v>#REF!</v>
      </c>
      <c r="JR59" s="75" t="e">
        <f>IF($JP59=#REF!,#REF!,"")</f>
        <v>#REF!</v>
      </c>
      <c r="JS59" s="75" t="e">
        <f>IF($JP59=#REF!,#REF!,"")</f>
        <v>#REF!</v>
      </c>
      <c r="JT59" s="75" t="e">
        <f>IF($JP59=#REF!,#REF!,"")</f>
        <v>#REF!</v>
      </c>
      <c r="JU59" s="55" t="str">
        <f>IFERROR(RANK(JT59,JT:JT,0)+ COUNTIF($JT$15:JT58,JT59),"")</f>
        <v/>
      </c>
      <c r="JW59" s="53" t="str">
        <f>IFERROR(IF(AND(#REF!="mas",#REF!=3,#REF!="infantis"),#REF!,""),"")</f>
        <v/>
      </c>
      <c r="JX59" s="54" t="e">
        <f>IF($JW59=#REF!,#REF!,"")</f>
        <v>#REF!</v>
      </c>
      <c r="JY59" s="54" t="e">
        <f>IF($JW59=#REF!,#REF!,"")</f>
        <v>#REF!</v>
      </c>
      <c r="JZ59" s="54" t="e">
        <f>IF($JY59=#REF!,#REF!,"")</f>
        <v>#REF!</v>
      </c>
      <c r="KA59" s="54" t="e">
        <f>IF($JZ59=#REF!,#REF!,"")</f>
        <v>#REF!</v>
      </c>
      <c r="KB59" s="54" t="e">
        <f>IF($JZ59=#REF!,#REF!,"")</f>
        <v>#REF!</v>
      </c>
      <c r="KC59" s="54" t="e">
        <f>IF($JZ59=#REF!,#REF!,"")</f>
        <v>#REF!</v>
      </c>
      <c r="KD59" s="54" t="e">
        <f>IF($JZ59=#REF!,#REF!,"")</f>
        <v>#REF!</v>
      </c>
      <c r="KE59" s="55" t="str">
        <f>IFERROR(RANK(KD59,KD:KD,0)+ COUNTIF($KD$15:KD58,KD59),"")</f>
        <v/>
      </c>
      <c r="KG59" s="91" t="str">
        <f>IFERROR(IF(AND(#REF!="fem",#REF!=1,#REF!="iniciados"),#REF!,""),"")</f>
        <v/>
      </c>
      <c r="KH59" s="75" t="e">
        <f>IF(KG59=#REF!,#REF!,"")</f>
        <v>#REF!</v>
      </c>
      <c r="KI59" s="75" t="e">
        <f>IF(KG59=#REF!,#REF!,"")</f>
        <v>#REF!</v>
      </c>
      <c r="KJ59" s="91" t="str">
        <f>IFERROR(IF(AND(KI59="fem",#REF!=1),#REF!,""),"")</f>
        <v/>
      </c>
      <c r="KK59" s="91" t="str">
        <f>IFERROR(IF(AND(KI59="fem",#REF!=1),#REF!,""),"")</f>
        <v/>
      </c>
      <c r="KL59" s="91" t="str">
        <f>IFERROR(IF(AND(KI59="fem",#REF!=1),#REF!,""),"")</f>
        <v/>
      </c>
      <c r="KM59" s="91" t="str">
        <f>IFERROR(IF(AND(KI59="fem",#REF!=1),#REF!,""),"")</f>
        <v/>
      </c>
      <c r="KN59" s="91" t="str">
        <f>IFERROR(IF(AND(KI59="fem",#REF!=1),#REF!,""),"")</f>
        <v/>
      </c>
      <c r="KO59" s="77" t="str">
        <f>IFERROR(RANK(KN59,KN:KN,0)+ COUNTIF($KN$15:KN58,KN59),"")</f>
        <v/>
      </c>
      <c r="KQ59" s="91" t="str">
        <f>IFERROR(IF(AND(#REF!="mas",#REF!=1,#REF!="iniciados"),#REF!,""),"")</f>
        <v/>
      </c>
      <c r="KR59" s="75" t="e">
        <f>IF(KQ59=#REF!,#REF!,"")</f>
        <v>#REF!</v>
      </c>
      <c r="KS59" s="75" t="e">
        <f>IF(KQ59=#REF!,#REF!,"")</f>
        <v>#REF!</v>
      </c>
      <c r="KT59" s="91" t="str">
        <f>IFERROR(IF(AND(KS59="mas",#REF!=1),#REF!,""),"")</f>
        <v/>
      </c>
      <c r="KU59" s="91" t="str">
        <f>IFERROR(IF(AND(KS59="mas",#REF!=1),#REF!,""),"")</f>
        <v/>
      </c>
      <c r="KV59" s="91" t="str">
        <f>IFERROR(IF(AND(KS59="mas",#REF!=1),#REF!,""),"")</f>
        <v/>
      </c>
      <c r="KW59" s="91" t="str">
        <f>IFERROR(IF(AND(KS59="mas",#REF!=1),#REF!,""),"")</f>
        <v/>
      </c>
      <c r="KX59" s="91" t="str">
        <f>IFERROR(IF(AND(KS59="mas",#REF!=1),#REF!,""),"")</f>
        <v/>
      </c>
      <c r="KY59" s="77" t="str">
        <f>IFERROR(RANK(KX59,KX:KX,0)+ COUNTIF($KX$15:KX58,KX59),"")</f>
        <v/>
      </c>
      <c r="LA59" s="91" t="str">
        <f>IFERROR(IF(AND(#REF!="fem",#REF!=2,#REF!="iniciados"),#REF!,""),"")</f>
        <v/>
      </c>
      <c r="LB59" s="75" t="e">
        <f>IF(LA59=#REF!,#REF!,"")</f>
        <v>#REF!</v>
      </c>
      <c r="LC59" s="75" t="e">
        <f>IF(LA59=#REF!,#REF!,"")</f>
        <v>#REF!</v>
      </c>
      <c r="LD59" s="91" t="str">
        <f>IFERROR(IF(AND(LC59="fem",#REF!=2),#REF!,""),"")</f>
        <v/>
      </c>
      <c r="LE59" s="91" t="str">
        <f>IFERROR(IF(AND(LC59="fem",#REF!=2),#REF!,""),"")</f>
        <v/>
      </c>
      <c r="LF59" s="91" t="str">
        <f>IFERROR(IF(AND(LC59="fem",#REF!=2),#REF!,""),"")</f>
        <v/>
      </c>
      <c r="LG59" s="91" t="str">
        <f>IFERROR(IF(AND(LC59="fem",#REF!=2),#REF!,""),"")</f>
        <v/>
      </c>
      <c r="LH59" s="91" t="str">
        <f>IFERROR(IF(AND(LC59="fem",#REF!=2),#REF!,""),"")</f>
        <v/>
      </c>
      <c r="LI59" s="77" t="str">
        <f>IFERROR(RANK(LH59,LH:LH,0)+ COUNTIF($KX$15:LH58,LH59),"")</f>
        <v/>
      </c>
      <c r="LK59" s="91" t="str">
        <f>IFERROR(IF(AND(#REF!="mas",#REF!=2,#REF!="iniciados"),#REF!,""),"")</f>
        <v/>
      </c>
      <c r="LL59" s="75" t="e">
        <f>IF(LK59=#REF!,#REF!,"")</f>
        <v>#REF!</v>
      </c>
      <c r="LM59" s="75" t="e">
        <f>IF(LK59=#REF!,#REF!,"")</f>
        <v>#REF!</v>
      </c>
      <c r="LN59" s="91" t="str">
        <f>IFERROR(IF(AND(LM59="mas",#REF!=2),#REF!,""),"")</f>
        <v/>
      </c>
      <c r="LO59" s="91" t="str">
        <f>IFERROR(IF(AND(LM59="mas",#REF!=2),#REF!,""),"")</f>
        <v/>
      </c>
      <c r="LP59" s="91" t="str">
        <f>IFERROR(IF(AND(LM59="mas",#REF!=2),#REF!,""),"")</f>
        <v/>
      </c>
      <c r="LQ59" s="91" t="str">
        <f>IFERROR(IF(AND(LM59="mas",#REF!=2),#REF!,""),"")</f>
        <v/>
      </c>
      <c r="LR59" s="91" t="str">
        <f>IFERROR(IF(AND(LM59="mas",#REF!=2),#REF!,""),"")</f>
        <v/>
      </c>
      <c r="LS59" s="77" t="str">
        <f>IFERROR(RANK(LR59,LR:LR,0)+ COUNTIF($LR$15:LR57,LR59),"")</f>
        <v/>
      </c>
      <c r="LU59" s="53" t="str">
        <f>IFERROR(IF(AND(#REF!="fem",#REF!=3,#REF!="iniciados"),#REF!,""),"")</f>
        <v/>
      </c>
      <c r="LV59" s="75" t="e">
        <f>IF(LU59=#REF!,#REF!,"")</f>
        <v>#REF!</v>
      </c>
      <c r="LW59" s="75" t="e">
        <f>IF(LU59=#REF!,#REF!,"")</f>
        <v>#REF!</v>
      </c>
      <c r="LX59" s="53" t="str">
        <f>IFERROR(IF(AND(LW59="fem",#REF!=3),#REF!,""),"")</f>
        <v/>
      </c>
      <c r="LY59" s="91" t="str">
        <f>IFERROR(IF(AND(LW59="fem",#REF!=3),#REF!,""),"")</f>
        <v/>
      </c>
      <c r="LZ59" s="91" t="str">
        <f>IFERROR(IF(AND(LW59="fem",#REF!=3),#REF!,""),"")</f>
        <v/>
      </c>
      <c r="MA59" s="91" t="str">
        <f>IFERROR(IF(AND(LW59="fem",#REF!=3),#REF!,""),"")</f>
        <v/>
      </c>
      <c r="MB59" s="91" t="str">
        <f>IFERROR(IF(AND(LW59="fem",#REF!=3),#REF!,""),"")</f>
        <v/>
      </c>
      <c r="MC59" s="55" t="str">
        <f>IFERROR(RANK(MB59,MB:MB,0)+ COUNTIF($MB$15:MB58,MB59),"")</f>
        <v/>
      </c>
      <c r="ME59" s="91" t="str">
        <f>IFERROR(IF(AND(#REF!="mas",#REF!=3,#REF!="iniciados"),#REF!,""),"")</f>
        <v/>
      </c>
      <c r="MF59" s="75" t="e">
        <f>IF(ME59=#REF!,#REF!,"")</f>
        <v>#REF!</v>
      </c>
      <c r="MG59" s="75" t="e">
        <f>IF(ME59=#REF!,#REF!,"")</f>
        <v>#REF!</v>
      </c>
      <c r="MH59" s="91" t="str">
        <f>IFERROR(IF(AND(MG59="mas",#REF!=3),#REF!,""),"")</f>
        <v/>
      </c>
      <c r="MI59" s="91" t="str">
        <f>IFERROR(IF(AND(MG59="mas",#REF!=3),#REF!,""),"")</f>
        <v/>
      </c>
      <c r="MJ59" s="91" t="str">
        <f>IFERROR(IF(AND(MG59="mas",#REF!=3),#REF!,""),"")</f>
        <v/>
      </c>
      <c r="MK59" s="91" t="str">
        <f>IFERROR(IF(AND(MG59="mas",#REF!=3),#REF!,""),"")</f>
        <v/>
      </c>
      <c r="ML59" s="91" t="str">
        <f>IFERROR(IF(AND(MG59="mas",#REF!=3),#REF!,""),"")</f>
        <v/>
      </c>
      <c r="MM59" s="55" t="str">
        <f>IFERROR(RANK(ML59,ML:ML,0)+ COUNTIF($ML$15:ML58,ML59),"")</f>
        <v/>
      </c>
      <c r="MO59" s="91" t="str">
        <f>IFERROR(IF(AND(#REF!="fem",#REF!=3,#REF!="juvenis"),#REF!,""),"")</f>
        <v/>
      </c>
      <c r="MP59" s="75" t="e">
        <f>IF(MO59=#REF!,#REF!,"")</f>
        <v>#REF!</v>
      </c>
      <c r="MQ59" s="75" t="e">
        <f>IF(MO59=#REF!,#REF!,"")</f>
        <v>#REF!</v>
      </c>
      <c r="MR59" s="91" t="str">
        <f>IFERROR(IF(AND(MQ59="fem",#REF!=3),#REF!,""),"")</f>
        <v/>
      </c>
      <c r="MS59" s="91" t="str">
        <f>IFERROR(IF(AND(MQ59="fem",#REF!=3),#REF!,""),"")</f>
        <v/>
      </c>
      <c r="MT59" s="91" t="str">
        <f>IFERROR(IF(AND(MQ59="fem",#REF!=3),#REF!,""),"")</f>
        <v/>
      </c>
      <c r="MU59" s="91" t="str">
        <f>IFERROR(IF(AND(MQ59="fem",#REF!=3),#REF!,""),"")</f>
        <v/>
      </c>
      <c r="MV59" s="91" t="str">
        <f>IFERROR(IF(AND(MQ59="fem",#REF!=3),#REF!,""),"")</f>
        <v/>
      </c>
      <c r="MW59" s="55" t="str">
        <f>IFERROR(RANK(MV59,MV:MV,0)+ COUNTIF($MV$15:MV58,MV59),"")</f>
        <v/>
      </c>
      <c r="MY59" s="91" t="str">
        <f>IFERROR(IF(AND(#REF!="mas",#REF!=3,#REF!="juvenis"),#REF!,""),"")</f>
        <v/>
      </c>
      <c r="MZ59" s="75" t="e">
        <f>IF(MY59=#REF!,#REF!,"")</f>
        <v>#REF!</v>
      </c>
      <c r="NA59" s="75" t="e">
        <f>IF(MY59=#REF!,#REF!,"")</f>
        <v>#REF!</v>
      </c>
      <c r="NB59" s="91" t="str">
        <f>IFERROR(IF(AND(NA59="mas",#REF!=3),#REF!,""),"")</f>
        <v/>
      </c>
      <c r="NC59" s="91" t="str">
        <f>IFERROR(IF(AND(NA59="mas",#REF!=3),#REF!,""),"")</f>
        <v/>
      </c>
      <c r="ND59" s="91" t="str">
        <f>IFERROR(IF(AND(NA59="mas",#REF!=3),#REF!,""),"")</f>
        <v/>
      </c>
      <c r="NE59" s="91" t="str">
        <f>IFERROR(IF(AND(NA59="mas",#REF!=3),#REF!,""),"")</f>
        <v/>
      </c>
      <c r="NF59" s="91" t="str">
        <f>IFERROR(IF(AND(NA59="mas",#REF!=3),#REF!,""),"")</f>
        <v/>
      </c>
      <c r="NG59" s="55" t="str">
        <f>IFERROR(RANK(NF59,NF:NF,0)+ COUNTIF($NF$15:NF58,NF59),"")</f>
        <v/>
      </c>
      <c r="NI59" s="91" t="str">
        <f>IFERROR(IF(AND(#REF!="fem",#REF!=2,#REF!="juvenis"),#REF!,""),"")</f>
        <v/>
      </c>
      <c r="NJ59" s="75" t="e">
        <f>IF(NI59=#REF!,#REF!,"")</f>
        <v>#REF!</v>
      </c>
      <c r="NK59" s="75" t="e">
        <f>IF(NI59=#REF!,#REF!,"")</f>
        <v>#REF!</v>
      </c>
      <c r="NL59" s="91" t="str">
        <f>IFERROR(IF(AND(NK59="fem",#REF!=2),#REF!,""),"")</f>
        <v/>
      </c>
      <c r="NM59" s="91" t="str">
        <f>IFERROR(IF(AND(NK59="fem",#REF!=2),#REF!,""),"")</f>
        <v/>
      </c>
      <c r="NN59" s="91" t="str">
        <f>IFERROR(IF(AND(NK59="fem",#REF!=2),#REF!,""),"")</f>
        <v/>
      </c>
      <c r="NO59" s="91" t="str">
        <f>IFERROR(IF(AND(NK59="fem",#REF!=2),#REF!,""),"")</f>
        <v/>
      </c>
      <c r="NP59" s="91" t="str">
        <f>IFERROR(IF(AND(NK59="fem",#REF!=2),#REF!,""),"")</f>
        <v/>
      </c>
      <c r="NQ59" s="77" t="str">
        <f>IFERROR(RANK(NP59,NP:NP,0)+ COUNTIF($NP$15:NP58,NP59),"")</f>
        <v/>
      </c>
      <c r="NS59" s="91" t="str">
        <f>IFERROR(IF(AND(#REF!="mas",#REF!=2,#REF!="juvenis"),#REF!,""),"")</f>
        <v/>
      </c>
      <c r="NT59" s="75" t="e">
        <f>IF(NS59=#REF!,#REF!,"")</f>
        <v>#REF!</v>
      </c>
      <c r="NU59" s="75" t="e">
        <f>IF(NS59=#REF!,#REF!,"")</f>
        <v>#REF!</v>
      </c>
      <c r="NV59" s="91" t="str">
        <f>IFERROR(IF(AND(NU59="mas",#REF!=2),#REF!,""),"")</f>
        <v/>
      </c>
      <c r="NW59" s="91" t="str">
        <f>IFERROR(IF(AND(NU59="mas",#REF!=2),#REF!,""),"")</f>
        <v/>
      </c>
      <c r="NX59" s="91" t="str">
        <f>IFERROR(IF(AND(NU59="mas",#REF!=2),#REF!,""),"")</f>
        <v/>
      </c>
      <c r="NY59" s="91" t="str">
        <f>IFERROR(IF(AND(NU59="mas",#REF!=2),#REF!,""),"")</f>
        <v/>
      </c>
      <c r="NZ59" s="91" t="str">
        <f>IFERROR(IF(AND(NU59="mas",#REF!=2),#REF!,""),"")</f>
        <v/>
      </c>
      <c r="OA59" s="55" t="str">
        <f>IFERROR(RANK(NZ59,NZ:NZ,0)+ COUNTIF($NZ$15:NZ58,NZ59),"")</f>
        <v/>
      </c>
      <c r="OC59" s="91" t="str">
        <f>IFERROR(IF(AND(#REF!="fem",#REF!=2,#REF!="juniores"),#REF!,""),"")</f>
        <v/>
      </c>
      <c r="OD59" s="75" t="e">
        <f>IF(OC59=#REF!,#REF!,"")</f>
        <v>#REF!</v>
      </c>
      <c r="OE59" s="75" t="e">
        <f>IF(OC59=#REF!,#REF!,"")</f>
        <v>#REF!</v>
      </c>
      <c r="OF59" s="91" t="str">
        <f>IFERROR(IF(AND(OE59="fem",#REF!=2),#REF!,""),"")</f>
        <v/>
      </c>
      <c r="OG59" s="91" t="str">
        <f>IFERROR(IF(AND(OE59="fem",#REF!=2),#REF!,""),"")</f>
        <v/>
      </c>
      <c r="OH59" s="91" t="str">
        <f>IFERROR(IF(AND(OE59="fem",#REF!=2),#REF!,""),"")</f>
        <v/>
      </c>
      <c r="OI59" s="91" t="str">
        <f>IFERROR(IF(AND(OE59="fem",#REF!=2),#REF!,""),"")</f>
        <v/>
      </c>
      <c r="OJ59" s="91" t="str">
        <f>IFERROR(IF(AND(OE59="fem",#REF!=2),#REF!,""),"")</f>
        <v/>
      </c>
      <c r="OK59" s="77" t="str">
        <f>IFERROR(RANK(OJ59,OJ:OJ,0)+ COUNTIF($NZ$15:OJ57,OJ59),"")</f>
        <v/>
      </c>
      <c r="OM59" s="91" t="str">
        <f>IFERROR(IF(AND(#REF!="mas",#REF!=2,#REF!="juniores"),#REF!,""),"")</f>
        <v/>
      </c>
      <c r="ON59" s="75" t="e">
        <f>IF(OM59=#REF!,#REF!,"")</f>
        <v>#REF!</v>
      </c>
      <c r="OO59" s="75" t="e">
        <f>IF(OM59=#REF!,#REF!,"")</f>
        <v>#REF!</v>
      </c>
      <c r="OP59" s="91" t="str">
        <f>IFERROR(IF(AND(OO59="mas",#REF!=2),#REF!,""),"")</f>
        <v/>
      </c>
      <c r="OQ59" s="91" t="str">
        <f>IFERROR(IF(AND(OO59="mas",#REF!=2),#REF!,""),"")</f>
        <v/>
      </c>
      <c r="OR59" s="91" t="str">
        <f>IFERROR(IF(AND(OO59="mas",#REF!=2),#REF!,""),"")</f>
        <v/>
      </c>
      <c r="OS59" s="91" t="str">
        <f>IFERROR(IF(AND(OO59="mas",#REF!=2),#REF!,""),"")</f>
        <v/>
      </c>
      <c r="OT59" s="91" t="str">
        <f>IFERROR(IF(AND(OO59="mas",#REF!=2),#REF!,""),"")</f>
        <v/>
      </c>
      <c r="OU59" s="77" t="str">
        <f>IFERROR(RANK(OT59,OT:OT,0)+ COUNTIF($NZ$15:OT57,OT59),"")</f>
        <v/>
      </c>
      <c r="OW59" s="91" t="str">
        <f>IFERROR(IF(AND(#REF!="fem",#REF!=3,#REF!="juniores"),#REF!,""),"")</f>
        <v/>
      </c>
      <c r="OX59" s="75" t="e">
        <f>IF(OW59=#REF!,#REF!,"")</f>
        <v>#REF!</v>
      </c>
      <c r="OY59" s="75" t="e">
        <f>IF(OW59=#REF!,#REF!,"")</f>
        <v>#REF!</v>
      </c>
      <c r="OZ59" s="91" t="str">
        <f>IFERROR(IF(AND(OY59="fem",#REF!=3),#REF!,""),"")</f>
        <v/>
      </c>
      <c r="PA59" s="91" t="str">
        <f>IFERROR(IF(AND(OY59="fem",#REF!=3),#REF!,""),"")</f>
        <v/>
      </c>
      <c r="PB59" s="91" t="str">
        <f>IFERROR(IF(AND(OY59="fem",#REF!=3),#REF!,""),"")</f>
        <v/>
      </c>
      <c r="PC59" s="91" t="str">
        <f>IFERROR(IF(AND(OY59="fem",#REF!=3),#REF!,""),"")</f>
        <v/>
      </c>
      <c r="PD59" s="91" t="str">
        <f>IFERROR(IF(AND(OY59="fem",#REF!=3),#REF!,""),"")</f>
        <v/>
      </c>
      <c r="PE59" s="77" t="str">
        <f>IFERROR(RANK(PD59,PD:PD,0)+ COUNTIF($NZ$15:PD57,PD59),"")</f>
        <v/>
      </c>
      <c r="PG59" s="91" t="str">
        <f>IFERROR(IF(AND(#REF!="mas",#REF!=3,#REF!="juniores"),#REF!,""),"")</f>
        <v/>
      </c>
      <c r="PH59" s="75" t="e">
        <f>IF(PG59=#REF!,#REF!,"")</f>
        <v>#REF!</v>
      </c>
      <c r="PI59" s="75" t="e">
        <f>IF(PG59=#REF!,#REF!,"")</f>
        <v>#REF!</v>
      </c>
      <c r="PJ59" s="91" t="str">
        <f>IFERROR(IF(AND(PI59="mas",#REF!=3),#REF!,""),"")</f>
        <v/>
      </c>
      <c r="PK59" s="91" t="str">
        <f>IFERROR(IF(AND(PI59="mas",#REF!=3),#REF!,""),"")</f>
        <v/>
      </c>
      <c r="PL59" s="91" t="str">
        <f>IFERROR(IF(AND(PI59="mas",#REF!=3),#REF!,""),"")</f>
        <v/>
      </c>
      <c r="PM59" s="91" t="str">
        <f>IFERROR(IF(AND(PI59="mas",#REF!=3),#REF!,""),"")</f>
        <v/>
      </c>
      <c r="PN59" s="91" t="str">
        <f>IFERROR(IF(AND(PI59="mas",#REF!=3),#REF!,""),"")</f>
        <v/>
      </c>
      <c r="PO59" s="77" t="str">
        <f>IFERROR(RANK(PN59,PN:PN,0)+ COUNTIF($NZ$15:PN57,PN59),"")</f>
        <v/>
      </c>
    </row>
    <row r="60" spans="2:431" s="73" customFormat="1" ht="18.75" customHeight="1" x14ac:dyDescent="0.3">
      <c r="B60" s="74" t="str">
        <f t="shared" si="159"/>
        <v/>
      </c>
      <c r="C60" s="74" t="str">
        <f t="shared" si="160"/>
        <v/>
      </c>
      <c r="D60" s="75" t="str">
        <f t="shared" si="161"/>
        <v/>
      </c>
      <c r="E60" s="76" t="str">
        <f t="shared" si="162"/>
        <v/>
      </c>
      <c r="F60" s="118" t="str">
        <f t="shared" si="163"/>
        <v/>
      </c>
      <c r="G60" s="118" t="str">
        <f t="shared" si="164"/>
        <v/>
      </c>
      <c r="H60" s="118" t="str">
        <f t="shared" si="165"/>
        <v/>
      </c>
      <c r="I60" s="119" t="str">
        <f t="shared" si="166"/>
        <v/>
      </c>
      <c r="J60" s="77">
        <v>44</v>
      </c>
      <c r="K60" s="78"/>
      <c r="L60" s="78"/>
      <c r="M60" s="74" t="str">
        <f t="shared" si="293"/>
        <v/>
      </c>
      <c r="N60" s="74" t="str">
        <f t="shared" si="167"/>
        <v/>
      </c>
      <c r="O60" s="75" t="str">
        <f t="shared" si="168"/>
        <v/>
      </c>
      <c r="P60" s="75" t="str">
        <f t="shared" si="169"/>
        <v/>
      </c>
      <c r="Q60" s="75" t="str">
        <f t="shared" si="295"/>
        <v/>
      </c>
      <c r="R60" s="75" t="str">
        <f t="shared" si="296"/>
        <v/>
      </c>
      <c r="S60" s="75" t="str">
        <f>IFERROR(INDEX(#REF!,MATCH($U60,$IQ$17:$IQ$72,0)),"")</f>
        <v/>
      </c>
      <c r="T60" s="75" t="str">
        <f t="shared" si="170"/>
        <v/>
      </c>
      <c r="U60" s="77">
        <v>44</v>
      </c>
      <c r="V60" s="79"/>
      <c r="X60" s="80" t="str">
        <f t="shared" si="171"/>
        <v/>
      </c>
      <c r="Y60" s="80" t="str">
        <f t="shared" si="172"/>
        <v/>
      </c>
      <c r="Z60" s="76" t="str">
        <f t="shared" si="173"/>
        <v/>
      </c>
      <c r="AA60" s="76" t="str">
        <f t="shared" si="174"/>
        <v/>
      </c>
      <c r="AB60" s="118" t="str">
        <f t="shared" si="175"/>
        <v/>
      </c>
      <c r="AC60" s="118" t="str">
        <f t="shared" si="176"/>
        <v/>
      </c>
      <c r="AD60" s="118" t="str">
        <f t="shared" si="177"/>
        <v/>
      </c>
      <c r="AE60" s="118" t="str">
        <f t="shared" si="178"/>
        <v/>
      </c>
      <c r="AF60" s="77">
        <v>44</v>
      </c>
      <c r="AG60" s="78"/>
      <c r="AH60" s="78"/>
      <c r="AI60" s="80" t="str">
        <f t="shared" si="179"/>
        <v/>
      </c>
      <c r="AJ60" s="80" t="str">
        <f t="shared" si="180"/>
        <v/>
      </c>
      <c r="AK60" s="80" t="str">
        <f t="shared" si="181"/>
        <v/>
      </c>
      <c r="AL60" s="80" t="str">
        <f t="shared" si="182"/>
        <v/>
      </c>
      <c r="AM60" s="80" t="str">
        <f t="shared" si="183"/>
        <v/>
      </c>
      <c r="AN60" s="80" t="str">
        <f t="shared" si="184"/>
        <v/>
      </c>
      <c r="AO60" s="80" t="str">
        <f t="shared" si="185"/>
        <v/>
      </c>
      <c r="AP60" s="80" t="str">
        <f t="shared" si="186"/>
        <v/>
      </c>
      <c r="AQ60" s="77">
        <v>44</v>
      </c>
      <c r="AR60" s="79"/>
      <c r="AT60" s="146" t="str">
        <f t="shared" si="132"/>
        <v/>
      </c>
      <c r="AU60" s="146" t="str">
        <f t="shared" si="133"/>
        <v/>
      </c>
      <c r="AV60" s="146" t="str">
        <f t="shared" si="134"/>
        <v/>
      </c>
      <c r="AW60" s="147" t="str">
        <f t="shared" si="135"/>
        <v/>
      </c>
      <c r="AX60" s="147" t="str">
        <f t="shared" si="136"/>
        <v/>
      </c>
      <c r="AY60" s="147" t="str">
        <f t="shared" si="137"/>
        <v/>
      </c>
      <c r="AZ60" s="147" t="str">
        <f t="shared" si="138"/>
        <v/>
      </c>
      <c r="BA60" s="147" t="str">
        <f t="shared" si="139"/>
        <v/>
      </c>
      <c r="BB60" s="149">
        <v>44</v>
      </c>
      <c r="BC60" s="78"/>
      <c r="BD60" s="78"/>
      <c r="BE60" s="80" t="str">
        <f t="shared" si="294"/>
        <v/>
      </c>
      <c r="BF60" s="80" t="str">
        <f t="shared" si="187"/>
        <v/>
      </c>
      <c r="BG60" s="80" t="str">
        <f t="shared" si="188"/>
        <v/>
      </c>
      <c r="BH60" s="80" t="str">
        <f t="shared" si="189"/>
        <v/>
      </c>
      <c r="BI60" s="80" t="str">
        <f t="shared" si="190"/>
        <v/>
      </c>
      <c r="BJ60" s="80" t="str">
        <f t="shared" si="191"/>
        <v/>
      </c>
      <c r="BK60" s="80" t="str">
        <f t="shared" si="192"/>
        <v/>
      </c>
      <c r="BL60" s="80" t="str">
        <f t="shared" si="193"/>
        <v/>
      </c>
      <c r="BM60" s="77">
        <v>44</v>
      </c>
      <c r="BN60" s="79"/>
      <c r="BP60" s="80" t="str">
        <f t="shared" si="194"/>
        <v/>
      </c>
      <c r="BQ60" s="80" t="str">
        <f t="shared" si="195"/>
        <v/>
      </c>
      <c r="BR60" s="76" t="str">
        <f t="shared" si="196"/>
        <v/>
      </c>
      <c r="BS60" s="76" t="str">
        <f t="shared" si="197"/>
        <v/>
      </c>
      <c r="BT60" s="118" t="str">
        <f t="shared" si="198"/>
        <v/>
      </c>
      <c r="BU60" s="118" t="str">
        <f t="shared" si="199"/>
        <v/>
      </c>
      <c r="BV60" s="118" t="str">
        <f t="shared" si="200"/>
        <v/>
      </c>
      <c r="BW60" s="118" t="str">
        <f t="shared" si="201"/>
        <v/>
      </c>
      <c r="BX60" s="77">
        <v>44</v>
      </c>
      <c r="BY60" s="78"/>
      <c r="BZ60" s="78"/>
      <c r="CA60" s="80" t="str">
        <f t="shared" si="202"/>
        <v/>
      </c>
      <c r="CB60" s="80" t="str">
        <f t="shared" si="297"/>
        <v/>
      </c>
      <c r="CC60" s="80" t="str">
        <f t="shared" si="297"/>
        <v/>
      </c>
      <c r="CD60" s="76" t="str">
        <f t="shared" si="203"/>
        <v/>
      </c>
      <c r="CE60" s="118" t="str">
        <f t="shared" si="204"/>
        <v/>
      </c>
      <c r="CF60" s="118" t="str">
        <f t="shared" si="205"/>
        <v/>
      </c>
      <c r="CG60" s="118" t="str">
        <f t="shared" si="206"/>
        <v/>
      </c>
      <c r="CH60" s="117" t="str">
        <f t="shared" si="143"/>
        <v/>
      </c>
      <c r="CI60" s="77">
        <v>44</v>
      </c>
      <c r="CJ60" s="79"/>
      <c r="CL60" s="80" t="str">
        <f t="shared" si="207"/>
        <v/>
      </c>
      <c r="CM60" s="80" t="str">
        <f t="shared" si="208"/>
        <v/>
      </c>
      <c r="CN60" s="76" t="str">
        <f t="shared" si="209"/>
        <v/>
      </c>
      <c r="CO60" s="76" t="str">
        <f t="shared" si="210"/>
        <v/>
      </c>
      <c r="CP60" s="118" t="str">
        <f t="shared" si="211"/>
        <v/>
      </c>
      <c r="CQ60" s="118" t="str">
        <f t="shared" si="212"/>
        <v/>
      </c>
      <c r="CR60" s="118" t="str">
        <f t="shared" si="213"/>
        <v/>
      </c>
      <c r="CS60" s="118" t="str">
        <f t="shared" si="214"/>
        <v/>
      </c>
      <c r="CT60" s="77">
        <v>44</v>
      </c>
      <c r="CU60" s="78"/>
      <c r="CV60" s="78"/>
      <c r="CW60" s="80" t="str">
        <f t="shared" si="215"/>
        <v/>
      </c>
      <c r="CX60" s="80" t="str">
        <f t="shared" si="216"/>
        <v/>
      </c>
      <c r="CY60" s="76" t="str">
        <f t="shared" si="217"/>
        <v/>
      </c>
      <c r="CZ60" s="76" t="str">
        <f t="shared" si="218"/>
        <v/>
      </c>
      <c r="DA60" s="118" t="str">
        <f t="shared" si="219"/>
        <v/>
      </c>
      <c r="DB60" s="118" t="str">
        <f t="shared" si="220"/>
        <v/>
      </c>
      <c r="DC60" s="118" t="str">
        <f t="shared" si="221"/>
        <v/>
      </c>
      <c r="DD60" s="118" t="str">
        <f t="shared" si="222"/>
        <v/>
      </c>
      <c r="DE60" s="77">
        <v>44</v>
      </c>
      <c r="DF60" s="79"/>
      <c r="DH60" s="115" t="str">
        <f t="shared" si="145"/>
        <v/>
      </c>
      <c r="DI60" s="115" t="str">
        <f t="shared" si="146"/>
        <v/>
      </c>
      <c r="DJ60" s="121" t="str">
        <f t="shared" si="147"/>
        <v/>
      </c>
      <c r="DK60" s="121" t="str">
        <f t="shared" si="148"/>
        <v/>
      </c>
      <c r="DL60" s="117" t="str">
        <f t="shared" si="149"/>
        <v/>
      </c>
      <c r="DM60" s="117" t="str">
        <f t="shared" si="150"/>
        <v/>
      </c>
      <c r="DN60" s="117" t="str">
        <f t="shared" si="151"/>
        <v/>
      </c>
      <c r="DO60" s="117" t="str">
        <f t="shared" si="152"/>
        <v/>
      </c>
      <c r="DP60" s="77">
        <v>44</v>
      </c>
      <c r="DQ60" s="78"/>
      <c r="DR60" s="78"/>
      <c r="DS60" s="115" t="str">
        <f t="shared" si="223"/>
        <v/>
      </c>
      <c r="DT60" s="115" t="str">
        <f t="shared" si="224"/>
        <v/>
      </c>
      <c r="DU60" s="115" t="str">
        <f t="shared" si="225"/>
        <v/>
      </c>
      <c r="DV60" s="115" t="str">
        <f t="shared" si="226"/>
        <v/>
      </c>
      <c r="DW60" s="117" t="str">
        <f t="shared" si="227"/>
        <v/>
      </c>
      <c r="DX60" s="117" t="str">
        <f t="shared" si="298"/>
        <v/>
      </c>
      <c r="DY60" s="117" t="str">
        <f t="shared" si="298"/>
        <v/>
      </c>
      <c r="DZ60" s="117" t="str">
        <f t="shared" si="228"/>
        <v/>
      </c>
      <c r="EA60" s="77">
        <v>44</v>
      </c>
      <c r="EB60" s="79"/>
      <c r="EC60" s="81"/>
      <c r="ED60" s="80" t="str">
        <f t="shared" si="229"/>
        <v/>
      </c>
      <c r="EE60" s="80" t="str">
        <f t="shared" si="230"/>
        <v/>
      </c>
      <c r="EF60" s="80" t="str">
        <f t="shared" si="231"/>
        <v/>
      </c>
      <c r="EG60" s="82" t="str">
        <f t="shared" si="232"/>
        <v/>
      </c>
      <c r="EH60" s="118" t="str">
        <f t="shared" si="233"/>
        <v/>
      </c>
      <c r="EI60" s="118" t="str">
        <f t="shared" si="234"/>
        <v/>
      </c>
      <c r="EJ60" s="118" t="str">
        <f t="shared" si="235"/>
        <v/>
      </c>
      <c r="EK60" s="118" t="str">
        <f t="shared" si="236"/>
        <v/>
      </c>
      <c r="EL60" s="82">
        <v>44</v>
      </c>
      <c r="EM60" s="78"/>
      <c r="EN60" s="78"/>
      <c r="EO60" s="80" t="str">
        <f t="shared" si="237"/>
        <v/>
      </c>
      <c r="EP60" s="80" t="str">
        <f t="shared" si="238"/>
        <v/>
      </c>
      <c r="EQ60" s="80" t="str">
        <f t="shared" si="239"/>
        <v/>
      </c>
      <c r="ER60" s="80" t="str">
        <f t="shared" si="240"/>
        <v/>
      </c>
      <c r="ES60" s="80" t="str">
        <f t="shared" si="241"/>
        <v/>
      </c>
      <c r="ET60" s="80" t="str">
        <f t="shared" si="242"/>
        <v/>
      </c>
      <c r="EU60" s="80" t="str">
        <f t="shared" si="243"/>
        <v/>
      </c>
      <c r="EV60" s="80" t="str">
        <f t="shared" si="244"/>
        <v/>
      </c>
      <c r="EW60" s="77">
        <v>44</v>
      </c>
      <c r="EX60" s="78"/>
      <c r="EY60" s="81"/>
      <c r="EZ60" s="80" t="str">
        <f t="shared" si="245"/>
        <v/>
      </c>
      <c r="FA60" s="80" t="str">
        <f t="shared" si="246"/>
        <v/>
      </c>
      <c r="FB60" s="76" t="str">
        <f t="shared" si="247"/>
        <v/>
      </c>
      <c r="FC60" s="76" t="str">
        <f t="shared" si="248"/>
        <v/>
      </c>
      <c r="FD60" s="118" t="str">
        <f t="shared" si="249"/>
        <v/>
      </c>
      <c r="FE60" s="118" t="str">
        <f t="shared" si="250"/>
        <v/>
      </c>
      <c r="FF60" s="118" t="str">
        <f t="shared" si="251"/>
        <v/>
      </c>
      <c r="FG60" s="118" t="str">
        <f t="shared" si="252"/>
        <v/>
      </c>
      <c r="FH60" s="82">
        <v>44</v>
      </c>
      <c r="FI60" s="78"/>
      <c r="FJ60" s="78"/>
      <c r="FK60" s="80" t="str">
        <f t="shared" si="253"/>
        <v/>
      </c>
      <c r="FL60" s="80" t="str">
        <f t="shared" si="254"/>
        <v/>
      </c>
      <c r="FM60" s="76" t="str">
        <f t="shared" si="255"/>
        <v/>
      </c>
      <c r="FN60" s="76" t="str">
        <f t="shared" si="256"/>
        <v/>
      </c>
      <c r="FO60" s="118" t="str">
        <f t="shared" si="257"/>
        <v/>
      </c>
      <c r="FP60" s="118" t="str">
        <f t="shared" si="258"/>
        <v/>
      </c>
      <c r="FQ60" s="118" t="str">
        <f t="shared" si="259"/>
        <v/>
      </c>
      <c r="FR60" s="118" t="str">
        <f t="shared" si="260"/>
        <v/>
      </c>
      <c r="FS60" s="77">
        <v>44</v>
      </c>
      <c r="FT60" s="78"/>
      <c r="FU60" s="81"/>
      <c r="FV60" s="80" t="str">
        <f t="shared" si="261"/>
        <v/>
      </c>
      <c r="FW60" s="80" t="str">
        <f t="shared" si="262"/>
        <v/>
      </c>
      <c r="FX60" s="80" t="str">
        <f t="shared" si="263"/>
        <v/>
      </c>
      <c r="FY60" s="80" t="str">
        <f t="shared" si="264"/>
        <v/>
      </c>
      <c r="FZ60" s="80" t="str">
        <f t="shared" si="265"/>
        <v/>
      </c>
      <c r="GA60" s="80" t="str">
        <f t="shared" si="266"/>
        <v/>
      </c>
      <c r="GB60" s="80" t="str">
        <f t="shared" si="267"/>
        <v/>
      </c>
      <c r="GC60" s="80" t="str">
        <f t="shared" si="268"/>
        <v/>
      </c>
      <c r="GD60" s="82">
        <v>44</v>
      </c>
      <c r="GE60" s="78"/>
      <c r="GF60" s="78"/>
      <c r="GG60" s="80" t="str">
        <f t="shared" si="269"/>
        <v/>
      </c>
      <c r="GH60" s="80" t="str">
        <f t="shared" si="270"/>
        <v/>
      </c>
      <c r="GI60" s="80" t="str">
        <f t="shared" si="271"/>
        <v/>
      </c>
      <c r="GJ60" s="80" t="str">
        <f t="shared" si="272"/>
        <v/>
      </c>
      <c r="GK60" s="80" t="str">
        <f t="shared" si="273"/>
        <v/>
      </c>
      <c r="GL60" s="80" t="str">
        <f t="shared" si="274"/>
        <v/>
      </c>
      <c r="GM60" s="80" t="str">
        <f t="shared" si="275"/>
        <v/>
      </c>
      <c r="GN60" s="80" t="str">
        <f t="shared" si="276"/>
        <v/>
      </c>
      <c r="GO60" s="77">
        <v>44</v>
      </c>
      <c r="GP60" s="78"/>
      <c r="GQ60" s="81"/>
      <c r="GR60" s="80" t="str">
        <f t="shared" si="277"/>
        <v/>
      </c>
      <c r="GS60" s="80" t="str">
        <f t="shared" si="278"/>
        <v/>
      </c>
      <c r="GT60" s="80" t="str">
        <f t="shared" si="279"/>
        <v/>
      </c>
      <c r="GU60" s="80" t="str">
        <f t="shared" si="280"/>
        <v/>
      </c>
      <c r="GV60" s="80" t="str">
        <f t="shared" si="281"/>
        <v/>
      </c>
      <c r="GW60" s="80" t="str">
        <f t="shared" si="282"/>
        <v/>
      </c>
      <c r="GX60" s="80" t="str">
        <f t="shared" si="283"/>
        <v/>
      </c>
      <c r="GY60" s="80" t="str">
        <f t="shared" si="284"/>
        <v/>
      </c>
      <c r="GZ60" s="82">
        <v>44</v>
      </c>
      <c r="HA60" s="78"/>
      <c r="HB60" s="78"/>
      <c r="HC60" s="80" t="str">
        <f t="shared" si="285"/>
        <v/>
      </c>
      <c r="HD60" s="80" t="str">
        <f t="shared" si="286"/>
        <v/>
      </c>
      <c r="HE60" s="80" t="str">
        <f t="shared" si="287"/>
        <v/>
      </c>
      <c r="HF60" s="80" t="str">
        <f t="shared" si="288"/>
        <v/>
      </c>
      <c r="HG60" s="80" t="str">
        <f t="shared" si="289"/>
        <v/>
      </c>
      <c r="HH60" s="80" t="str">
        <f t="shared" si="290"/>
        <v/>
      </c>
      <c r="HI60" s="80" t="str">
        <f t="shared" si="291"/>
        <v/>
      </c>
      <c r="HJ60" s="80" t="str">
        <f t="shared" si="292"/>
        <v/>
      </c>
      <c r="HK60" s="77">
        <v>44</v>
      </c>
      <c r="HL60" s="78"/>
      <c r="HM60" s="78"/>
      <c r="HN60" s="78"/>
      <c r="HO60" s="78"/>
      <c r="HP60" s="78"/>
      <c r="HQ60" s="78"/>
      <c r="HR60" s="78"/>
      <c r="HS60" s="78"/>
      <c r="HT60" s="78"/>
      <c r="HU60" s="78"/>
      <c r="HV60" s="78"/>
      <c r="HW60" s="78"/>
      <c r="HX60" s="90"/>
      <c r="HY60" s="91" t="str">
        <f>IFERROR(IF(AND(#REF!="FEM",#REF!=1,#REF!="infantis"),#REF!,""),"")</f>
        <v/>
      </c>
      <c r="HZ60" s="75" t="e">
        <f>IF($HY60=#REF!,#REF!,"")</f>
        <v>#REF!</v>
      </c>
      <c r="IA60" s="75" t="e">
        <f>IF($HY60=#REF!,#REF!,"")</f>
        <v>#REF!</v>
      </c>
      <c r="IB60" s="75" t="e">
        <f>IF($IA60=#REF!,#REF!,"")</f>
        <v>#REF!</v>
      </c>
      <c r="IC60" s="91" t="str">
        <f>IFERROR(IF(AND($IA60="fem",#REF!=1,#REF!="infantis"),#REF!,""),"")</f>
        <v/>
      </c>
      <c r="ID60" s="91" t="str">
        <f>IFERROR(IF(AND($IA60="fem",#REF!=1,#REF!="infantis"),#REF!,""),"")</f>
        <v/>
      </c>
      <c r="IE60" s="91" t="str">
        <f>IFERROR(IF(AND($IA60="fem",#REF!=1,#REF!="infantis"),#REF!,""),"")</f>
        <v/>
      </c>
      <c r="IF60" s="75" t="e">
        <f>IF($IB60=#REF!,#REF!,"")</f>
        <v>#REF!</v>
      </c>
      <c r="IG60" s="55" t="str">
        <f>IFERROR(RANK(IF60,IF:IF,0)+ COUNTIF($IF$15:IF59,IF60),"")</f>
        <v/>
      </c>
      <c r="II60" s="91" t="str">
        <f>IFERROR(IF(AND(#REF!="mas",#REF!=1,#REF!="infantis"),#REF!,""),"")</f>
        <v/>
      </c>
      <c r="IJ60" s="75" t="e">
        <f>IF($II60=#REF!,#REF!,"")</f>
        <v>#REF!</v>
      </c>
      <c r="IK60" s="75" t="e">
        <f>IF($II60=#REF!,#REF!,"")</f>
        <v>#REF!</v>
      </c>
      <c r="IL60" s="91" t="str">
        <f>IFERROR(IF(AND($IK60="mas",#REF!=1),#REF!,""),"")</f>
        <v/>
      </c>
      <c r="IM60" s="91" t="str">
        <f>IFERROR(IF(AND($IK60="mas",#REF!=1,#REF!="infantis"),#REF!,""),"")</f>
        <v/>
      </c>
      <c r="IN60" s="91" t="str">
        <f>IFERROR(IF(AND($IK60="mas",#REF!=1,#REF!="infantis"),#REF!,""),"")</f>
        <v/>
      </c>
      <c r="IO60" s="91" t="str">
        <f>IFERROR(IF(AND($IK60="mas",#REF!=1,#REF!="infantis"),#REF!,""),"")</f>
        <v/>
      </c>
      <c r="IP60" s="91" t="str">
        <f>IFERROR(IF(AND($IK60="mas",#REF!=1),#REF!,""),"")</f>
        <v/>
      </c>
      <c r="IQ60" s="55" t="str">
        <f>IFERROR(RANK(IP60,IP:IP,0)+ COUNTIF($IQ$11:IQ55,IP60),"")</f>
        <v/>
      </c>
      <c r="IS60" s="91" t="str">
        <f>IFERROR(IF(AND(#REF!="FEM",#REF!=2,#REF!="infantis"),#REF!,""),"")</f>
        <v/>
      </c>
      <c r="IT60" s="75" t="e">
        <f>IF(IS60=#REF!,#REF!,"")</f>
        <v>#REF!</v>
      </c>
      <c r="IU60" s="75" t="e">
        <f>IF(IS60=#REF!,#REF!,"")</f>
        <v>#REF!</v>
      </c>
      <c r="IV60" s="91" t="str">
        <f>IFERROR(IF(AND(IU60="fem",#REF!=2),#REF!,""),"")</f>
        <v/>
      </c>
      <c r="IW60" s="91" t="str">
        <f>IFERROR(IF(AND(IU60="fem",#REF!=2),#REF!,""),"")</f>
        <v/>
      </c>
      <c r="IX60" s="91" t="str">
        <f>IFERROR(IF(AND(IU60="fem",#REF!=2),#REF!,""),"")</f>
        <v/>
      </c>
      <c r="IY60" s="91" t="str">
        <f>IFERROR(IF(AND(IU60="fem",#REF!=2),#REF!,""),"")</f>
        <v/>
      </c>
      <c r="IZ60" s="91" t="str">
        <f>IFERROR(IF(AND(IU60="fem",#REF!=2),#REF!,""),"")</f>
        <v/>
      </c>
      <c r="JA60" s="77" t="str">
        <f>IFERROR(RANK(IZ60,IZ:IZ,0)+ COUNTIF($IZ$15:$IZ59,IZ60),"")</f>
        <v/>
      </c>
      <c r="JC60" s="91" t="str">
        <f>IFERROR(IF(AND(#REF!="mas",#REF!=2,#REF!="infantis"),#REF!,""),"")</f>
        <v/>
      </c>
      <c r="JD60" s="75" t="e">
        <f>IF(JC60=#REF!,#REF!,"")</f>
        <v>#REF!</v>
      </c>
      <c r="JE60" s="75" t="e">
        <f>IF(JC60=#REF!,#REF!,"")</f>
        <v>#REF!</v>
      </c>
      <c r="JF60" s="91" t="str">
        <f>IFERROR(IF(AND(JE60="mas",#REF!=2),#REF!,""),"")</f>
        <v/>
      </c>
      <c r="JG60" s="91" t="str">
        <f>IFERROR(IF(AND(JE60="mas",#REF!=2),#REF!,""),"")</f>
        <v/>
      </c>
      <c r="JH60" s="91" t="str">
        <f>IFERROR(IF(AND(JE60="mas",#REF!=2),#REF!,""),"")</f>
        <v/>
      </c>
      <c r="JI60" s="91" t="str">
        <f>IFERROR(IF(AND(JE60="mas",#REF!=2),#REF!,""),"")</f>
        <v/>
      </c>
      <c r="JJ60" s="91" t="str">
        <f>IFERROR(IF(AND(JE60="mas",#REF!=2),#REF!,""),"")</f>
        <v/>
      </c>
      <c r="JK60" s="77" t="str">
        <f>IFERROR(RANK(JJ60,JJ:JJ,0)+ COUNTIF($JJ$15:$JJ59,JJ60),"")</f>
        <v/>
      </c>
      <c r="JM60" s="53" t="str">
        <f>IFERROR(IF(AND(#REF!="fem",#REF!=3,#REF!="infantis"),#REF!,""),"")</f>
        <v/>
      </c>
      <c r="JN60" s="75" t="e">
        <f>IF($JM60=#REF!,#REF!,"")</f>
        <v>#REF!</v>
      </c>
      <c r="JO60" s="75" t="e">
        <f>IF($JM60=#REF!,#REF!,"")</f>
        <v>#REF!</v>
      </c>
      <c r="JP60" s="75" t="e">
        <f>IF($JO60=#REF!,#REF!,"")</f>
        <v>#REF!</v>
      </c>
      <c r="JQ60" s="75" t="e">
        <f>IF($JP60=#REF!,#REF!,"")</f>
        <v>#REF!</v>
      </c>
      <c r="JR60" s="75" t="e">
        <f>IF($JP60=#REF!,#REF!,"")</f>
        <v>#REF!</v>
      </c>
      <c r="JS60" s="75" t="e">
        <f>IF($JP60=#REF!,#REF!,"")</f>
        <v>#REF!</v>
      </c>
      <c r="JT60" s="75" t="e">
        <f>IF($JP60=#REF!,#REF!,"")</f>
        <v>#REF!</v>
      </c>
      <c r="JU60" s="55" t="str">
        <f>IFERROR(RANK(JT60,JT:JT,0)+ COUNTIF($JT$15:JT59,JT60),"")</f>
        <v/>
      </c>
      <c r="JW60" s="53" t="str">
        <f>IFERROR(IF(AND(#REF!="mas",#REF!=3,#REF!="infantis"),#REF!,""),"")</f>
        <v/>
      </c>
      <c r="JX60" s="54" t="e">
        <f>IF($JW60=#REF!,#REF!,"")</f>
        <v>#REF!</v>
      </c>
      <c r="JY60" s="54" t="e">
        <f>IF($JW60=#REF!,#REF!,"")</f>
        <v>#REF!</v>
      </c>
      <c r="JZ60" s="54" t="e">
        <f>IF($JY60=#REF!,#REF!,"")</f>
        <v>#REF!</v>
      </c>
      <c r="KA60" s="54" t="e">
        <f>IF($JZ60=#REF!,#REF!,"")</f>
        <v>#REF!</v>
      </c>
      <c r="KB60" s="54" t="e">
        <f>IF($JZ60=#REF!,#REF!,"")</f>
        <v>#REF!</v>
      </c>
      <c r="KC60" s="54" t="e">
        <f>IF($JZ60=#REF!,#REF!,"")</f>
        <v>#REF!</v>
      </c>
      <c r="KD60" s="54" t="e">
        <f>IF($JZ60=#REF!,#REF!,"")</f>
        <v>#REF!</v>
      </c>
      <c r="KE60" s="55" t="str">
        <f>IFERROR(RANK(KD60,KD:KD,0)+ COUNTIF($KD$15:KD59,KD60),"")</f>
        <v/>
      </c>
      <c r="KG60" s="91" t="str">
        <f>IFERROR(IF(AND(#REF!="fem",#REF!=1,#REF!="iniciados"),#REF!,""),"")</f>
        <v/>
      </c>
      <c r="KH60" s="75" t="e">
        <f>IF(KG60=#REF!,#REF!,"")</f>
        <v>#REF!</v>
      </c>
      <c r="KI60" s="75" t="e">
        <f>IF(KG60=#REF!,#REF!,"")</f>
        <v>#REF!</v>
      </c>
      <c r="KJ60" s="91" t="str">
        <f>IFERROR(IF(AND(KI60="fem",#REF!=1),#REF!,""),"")</f>
        <v/>
      </c>
      <c r="KK60" s="91" t="str">
        <f>IFERROR(IF(AND(KI60="fem",#REF!=1),#REF!,""),"")</f>
        <v/>
      </c>
      <c r="KL60" s="91" t="str">
        <f>IFERROR(IF(AND(KI60="fem",#REF!=1),#REF!,""),"")</f>
        <v/>
      </c>
      <c r="KM60" s="91" t="str">
        <f>IFERROR(IF(AND(KI60="fem",#REF!=1),#REF!,""),"")</f>
        <v/>
      </c>
      <c r="KN60" s="91" t="str">
        <f>IFERROR(IF(AND(KI60="fem",#REF!=1),#REF!,""),"")</f>
        <v/>
      </c>
      <c r="KO60" s="77" t="str">
        <f>IFERROR(RANK(KN60,KN:KN,0)+ COUNTIF($KN$15:KN59,KN60),"")</f>
        <v/>
      </c>
      <c r="KQ60" s="91" t="str">
        <f>IFERROR(IF(AND(#REF!="mas",#REF!=1,#REF!="iniciados"),#REF!,""),"")</f>
        <v/>
      </c>
      <c r="KR60" s="75" t="e">
        <f>IF(KQ60=#REF!,#REF!,"")</f>
        <v>#REF!</v>
      </c>
      <c r="KS60" s="75" t="e">
        <f>IF(KQ60=#REF!,#REF!,"")</f>
        <v>#REF!</v>
      </c>
      <c r="KT60" s="91" t="str">
        <f>IFERROR(IF(AND(KS60="mas",#REF!=1),#REF!,""),"")</f>
        <v/>
      </c>
      <c r="KU60" s="91" t="str">
        <f>IFERROR(IF(AND(KS60="mas",#REF!=1),#REF!,""),"")</f>
        <v/>
      </c>
      <c r="KV60" s="91" t="str">
        <f>IFERROR(IF(AND(KS60="mas",#REF!=1),#REF!,""),"")</f>
        <v/>
      </c>
      <c r="KW60" s="91" t="str">
        <f>IFERROR(IF(AND(KS60="mas",#REF!=1),#REF!,""),"")</f>
        <v/>
      </c>
      <c r="KX60" s="91" t="str">
        <f>IFERROR(IF(AND(KS60="mas",#REF!=1),#REF!,""),"")</f>
        <v/>
      </c>
      <c r="KY60" s="77" t="str">
        <f>IFERROR(RANK(KX60,KX:KX,0)+ COUNTIF($KX$15:KX59,KX60),"")</f>
        <v/>
      </c>
      <c r="LA60" s="91" t="str">
        <f>IFERROR(IF(AND(#REF!="fem",#REF!=2,#REF!="iniciados"),#REF!,""),"")</f>
        <v/>
      </c>
      <c r="LB60" s="75" t="e">
        <f>IF(LA60=#REF!,#REF!,"")</f>
        <v>#REF!</v>
      </c>
      <c r="LC60" s="75" t="e">
        <f>IF(LA60=#REF!,#REF!,"")</f>
        <v>#REF!</v>
      </c>
      <c r="LD60" s="91" t="str">
        <f>IFERROR(IF(AND(LC60="fem",#REF!=2),#REF!,""),"")</f>
        <v/>
      </c>
      <c r="LE60" s="91" t="str">
        <f>IFERROR(IF(AND(LC60="fem",#REF!=2),#REF!,""),"")</f>
        <v/>
      </c>
      <c r="LF60" s="91" t="str">
        <f>IFERROR(IF(AND(LC60="fem",#REF!=2),#REF!,""),"")</f>
        <v/>
      </c>
      <c r="LG60" s="91" t="str">
        <f>IFERROR(IF(AND(LC60="fem",#REF!=2),#REF!,""),"")</f>
        <v/>
      </c>
      <c r="LH60" s="91" t="str">
        <f>IFERROR(IF(AND(LC60="fem",#REF!=2),#REF!,""),"")</f>
        <v/>
      </c>
      <c r="LI60" s="77" t="str">
        <f>IFERROR(RANK(LH60,LH:LH,0)+ COUNTIF($KX$15:LH59,LH60),"")</f>
        <v/>
      </c>
      <c r="LK60" s="91" t="str">
        <f>IFERROR(IF(AND(#REF!="mas",#REF!=2,#REF!="iniciados"),#REF!,""),"")</f>
        <v/>
      </c>
      <c r="LL60" s="75" t="e">
        <f>IF(LK60=#REF!,#REF!,"")</f>
        <v>#REF!</v>
      </c>
      <c r="LM60" s="75" t="e">
        <f>IF(LK60=#REF!,#REF!,"")</f>
        <v>#REF!</v>
      </c>
      <c r="LN60" s="91" t="str">
        <f>IFERROR(IF(AND(LM60="mas",#REF!=2),#REF!,""),"")</f>
        <v/>
      </c>
      <c r="LO60" s="91" t="str">
        <f>IFERROR(IF(AND(LM60="mas",#REF!=2),#REF!,""),"")</f>
        <v/>
      </c>
      <c r="LP60" s="91" t="str">
        <f>IFERROR(IF(AND(LM60="mas",#REF!=2),#REF!,""),"")</f>
        <v/>
      </c>
      <c r="LQ60" s="91" t="str">
        <f>IFERROR(IF(AND(LM60="mas",#REF!=2),#REF!,""),"")</f>
        <v/>
      </c>
      <c r="LR60" s="91" t="str">
        <f>IFERROR(IF(AND(LM60="mas",#REF!=2),#REF!,""),"")</f>
        <v/>
      </c>
      <c r="LS60" s="77" t="str">
        <f>IFERROR(RANK(LR60,LR:LR,0)+ COUNTIF($LR$15:LR58,LR60),"")</f>
        <v/>
      </c>
      <c r="LU60" s="53" t="str">
        <f>IFERROR(IF(AND(#REF!="fem",#REF!=3,#REF!="iniciados"),#REF!,""),"")</f>
        <v/>
      </c>
      <c r="LV60" s="75" t="e">
        <f>IF(LU60=#REF!,#REF!,"")</f>
        <v>#REF!</v>
      </c>
      <c r="LW60" s="75" t="e">
        <f>IF(LU60=#REF!,#REF!,"")</f>
        <v>#REF!</v>
      </c>
      <c r="LX60" s="53" t="str">
        <f>IFERROR(IF(AND(LW60="fem",#REF!=3),#REF!,""),"")</f>
        <v/>
      </c>
      <c r="LY60" s="91" t="str">
        <f>IFERROR(IF(AND(LW60="fem",#REF!=3),#REF!,""),"")</f>
        <v/>
      </c>
      <c r="LZ60" s="91" t="str">
        <f>IFERROR(IF(AND(LW60="fem",#REF!=3),#REF!,""),"")</f>
        <v/>
      </c>
      <c r="MA60" s="91" t="str">
        <f>IFERROR(IF(AND(LW60="fem",#REF!=3),#REF!,""),"")</f>
        <v/>
      </c>
      <c r="MB60" s="91" t="str">
        <f>IFERROR(IF(AND(LW60="fem",#REF!=3),#REF!,""),"")</f>
        <v/>
      </c>
      <c r="MC60" s="55" t="str">
        <f>IFERROR(RANK(MB60,MB:MB,0)+ COUNTIF($MB$15:MB59,MB60),"")</f>
        <v/>
      </c>
      <c r="ME60" s="91" t="str">
        <f>IFERROR(IF(AND(#REF!="mas",#REF!=3,#REF!="iniciados"),#REF!,""),"")</f>
        <v/>
      </c>
      <c r="MF60" s="75" t="e">
        <f>IF(ME60=#REF!,#REF!,"")</f>
        <v>#REF!</v>
      </c>
      <c r="MG60" s="75" t="e">
        <f>IF(ME60=#REF!,#REF!,"")</f>
        <v>#REF!</v>
      </c>
      <c r="MH60" s="91" t="str">
        <f>IFERROR(IF(AND(MG60="mas",#REF!=3),#REF!,""),"")</f>
        <v/>
      </c>
      <c r="MI60" s="91" t="str">
        <f>IFERROR(IF(AND(MG60="mas",#REF!=3),#REF!,""),"")</f>
        <v/>
      </c>
      <c r="MJ60" s="91" t="str">
        <f>IFERROR(IF(AND(MG60="mas",#REF!=3),#REF!,""),"")</f>
        <v/>
      </c>
      <c r="MK60" s="91" t="str">
        <f>IFERROR(IF(AND(MG60="mas",#REF!=3),#REF!,""),"")</f>
        <v/>
      </c>
      <c r="ML60" s="91" t="str">
        <f>IFERROR(IF(AND(MG60="mas",#REF!=3),#REF!,""),"")</f>
        <v/>
      </c>
      <c r="MM60" s="55" t="str">
        <f>IFERROR(RANK(ML60,ML:ML,0)+ COUNTIF($ML$15:ML59,ML60),"")</f>
        <v/>
      </c>
      <c r="MO60" s="91" t="str">
        <f>IFERROR(IF(AND(#REF!="fem",#REF!=3,#REF!="juvenis"),#REF!,""),"")</f>
        <v/>
      </c>
      <c r="MP60" s="75" t="e">
        <f>IF(MO60=#REF!,#REF!,"")</f>
        <v>#REF!</v>
      </c>
      <c r="MQ60" s="75" t="e">
        <f>IF(MO60=#REF!,#REF!,"")</f>
        <v>#REF!</v>
      </c>
      <c r="MR60" s="91" t="str">
        <f>IFERROR(IF(AND(MQ60="fem",#REF!=3),#REF!,""),"")</f>
        <v/>
      </c>
      <c r="MS60" s="91" t="str">
        <f>IFERROR(IF(AND(MQ60="fem",#REF!=3),#REF!,""),"")</f>
        <v/>
      </c>
      <c r="MT60" s="91" t="str">
        <f>IFERROR(IF(AND(MQ60="fem",#REF!=3),#REF!,""),"")</f>
        <v/>
      </c>
      <c r="MU60" s="91" t="str">
        <f>IFERROR(IF(AND(MQ60="fem",#REF!=3),#REF!,""),"")</f>
        <v/>
      </c>
      <c r="MV60" s="91" t="str">
        <f>IFERROR(IF(AND(MQ60="fem",#REF!=3),#REF!,""),"")</f>
        <v/>
      </c>
      <c r="MW60" s="55" t="str">
        <f>IFERROR(RANK(MV60,MV:MV,0)+ COUNTIF($MV$15:MV59,MV60),"")</f>
        <v/>
      </c>
      <c r="MY60" s="91" t="str">
        <f>IFERROR(IF(AND(#REF!="mas",#REF!=3,#REF!="juvenis"),#REF!,""),"")</f>
        <v/>
      </c>
      <c r="MZ60" s="75" t="e">
        <f>IF(MY60=#REF!,#REF!,"")</f>
        <v>#REF!</v>
      </c>
      <c r="NA60" s="75" t="e">
        <f>IF(MY60=#REF!,#REF!,"")</f>
        <v>#REF!</v>
      </c>
      <c r="NB60" s="91" t="str">
        <f>IFERROR(IF(AND(NA60="mas",#REF!=3),#REF!,""),"")</f>
        <v/>
      </c>
      <c r="NC60" s="91" t="str">
        <f>IFERROR(IF(AND(NA60="mas",#REF!=3),#REF!,""),"")</f>
        <v/>
      </c>
      <c r="ND60" s="91" t="str">
        <f>IFERROR(IF(AND(NA60="mas",#REF!=3),#REF!,""),"")</f>
        <v/>
      </c>
      <c r="NE60" s="91" t="str">
        <f>IFERROR(IF(AND(NA60="mas",#REF!=3),#REF!,""),"")</f>
        <v/>
      </c>
      <c r="NF60" s="91" t="str">
        <f>IFERROR(IF(AND(NA60="mas",#REF!=3),#REF!,""),"")</f>
        <v/>
      </c>
      <c r="NG60" s="55" t="str">
        <f>IFERROR(RANK(NF60,NF:NF,0)+ COUNTIF($NF$15:NF59,NF60),"")</f>
        <v/>
      </c>
      <c r="NI60" s="91" t="str">
        <f>IFERROR(IF(AND(#REF!="fem",#REF!=2,#REF!="juvenis"),#REF!,""),"")</f>
        <v/>
      </c>
      <c r="NJ60" s="75" t="e">
        <f>IF(NI60=#REF!,#REF!,"")</f>
        <v>#REF!</v>
      </c>
      <c r="NK60" s="75" t="e">
        <f>IF(NI60=#REF!,#REF!,"")</f>
        <v>#REF!</v>
      </c>
      <c r="NL60" s="91" t="str">
        <f>IFERROR(IF(AND(NK60="fem",#REF!=2),#REF!,""),"")</f>
        <v/>
      </c>
      <c r="NM60" s="91" t="str">
        <f>IFERROR(IF(AND(NK60="fem",#REF!=2),#REF!,""),"")</f>
        <v/>
      </c>
      <c r="NN60" s="91" t="str">
        <f>IFERROR(IF(AND(NK60="fem",#REF!=2),#REF!,""),"")</f>
        <v/>
      </c>
      <c r="NO60" s="91" t="str">
        <f>IFERROR(IF(AND(NK60="fem",#REF!=2),#REF!,""),"")</f>
        <v/>
      </c>
      <c r="NP60" s="91" t="str">
        <f>IFERROR(IF(AND(NK60="fem",#REF!=2),#REF!,""),"")</f>
        <v/>
      </c>
      <c r="NQ60" s="77" t="str">
        <f>IFERROR(RANK(NP60,NP:NP,0)+ COUNTIF($NP$15:NP59,NP60),"")</f>
        <v/>
      </c>
      <c r="NS60" s="91" t="str">
        <f>IFERROR(IF(AND(#REF!="mas",#REF!=2,#REF!="juvenis"),#REF!,""),"")</f>
        <v/>
      </c>
      <c r="NT60" s="75" t="e">
        <f>IF(NS60=#REF!,#REF!,"")</f>
        <v>#REF!</v>
      </c>
      <c r="NU60" s="75" t="e">
        <f>IF(NS60=#REF!,#REF!,"")</f>
        <v>#REF!</v>
      </c>
      <c r="NV60" s="91" t="str">
        <f>IFERROR(IF(AND(NU60="mas",#REF!=2),#REF!,""),"")</f>
        <v/>
      </c>
      <c r="NW60" s="91" t="str">
        <f>IFERROR(IF(AND(NU60="mas",#REF!=2),#REF!,""),"")</f>
        <v/>
      </c>
      <c r="NX60" s="91" t="str">
        <f>IFERROR(IF(AND(NU60="mas",#REF!=2),#REF!,""),"")</f>
        <v/>
      </c>
      <c r="NY60" s="91" t="str">
        <f>IFERROR(IF(AND(NU60="mas",#REF!=2),#REF!,""),"")</f>
        <v/>
      </c>
      <c r="NZ60" s="91" t="str">
        <f>IFERROR(IF(AND(NU60="mas",#REF!=2),#REF!,""),"")</f>
        <v/>
      </c>
      <c r="OA60" s="55" t="str">
        <f>IFERROR(RANK(NZ60,NZ:NZ,0)+ COUNTIF($NZ$15:NZ59,NZ60),"")</f>
        <v/>
      </c>
      <c r="OC60" s="91" t="str">
        <f>IFERROR(IF(AND(#REF!="fem",#REF!=2,#REF!="juniores"),#REF!,""),"")</f>
        <v/>
      </c>
      <c r="OD60" s="75" t="e">
        <f>IF(OC60=#REF!,#REF!,"")</f>
        <v>#REF!</v>
      </c>
      <c r="OE60" s="75" t="e">
        <f>IF(OC60=#REF!,#REF!,"")</f>
        <v>#REF!</v>
      </c>
      <c r="OF60" s="91" t="str">
        <f>IFERROR(IF(AND(OE60="fem",#REF!=2),#REF!,""),"")</f>
        <v/>
      </c>
      <c r="OG60" s="91" t="str">
        <f>IFERROR(IF(AND(OE60="fem",#REF!=2),#REF!,""),"")</f>
        <v/>
      </c>
      <c r="OH60" s="91" t="str">
        <f>IFERROR(IF(AND(OE60="fem",#REF!=2),#REF!,""),"")</f>
        <v/>
      </c>
      <c r="OI60" s="91" t="str">
        <f>IFERROR(IF(AND(OE60="fem",#REF!=2),#REF!,""),"")</f>
        <v/>
      </c>
      <c r="OJ60" s="91" t="str">
        <f>IFERROR(IF(AND(OE60="fem",#REF!=2),#REF!,""),"")</f>
        <v/>
      </c>
      <c r="OK60" s="77" t="str">
        <f>IFERROR(RANK(OJ60,OJ:OJ,0)+ COUNTIF($NZ$15:OJ58,OJ60),"")</f>
        <v/>
      </c>
      <c r="OM60" s="91" t="str">
        <f>IFERROR(IF(AND(#REF!="mas",#REF!=2,#REF!="juniores"),#REF!,""),"")</f>
        <v/>
      </c>
      <c r="ON60" s="75" t="e">
        <f>IF(OM60=#REF!,#REF!,"")</f>
        <v>#REF!</v>
      </c>
      <c r="OO60" s="75" t="e">
        <f>IF(OM60=#REF!,#REF!,"")</f>
        <v>#REF!</v>
      </c>
      <c r="OP60" s="91" t="str">
        <f>IFERROR(IF(AND(OO60="mas",#REF!=2),#REF!,""),"")</f>
        <v/>
      </c>
      <c r="OQ60" s="91" t="str">
        <f>IFERROR(IF(AND(OO60="mas",#REF!=2),#REF!,""),"")</f>
        <v/>
      </c>
      <c r="OR60" s="91" t="str">
        <f>IFERROR(IF(AND(OO60="mas",#REF!=2),#REF!,""),"")</f>
        <v/>
      </c>
      <c r="OS60" s="91" t="str">
        <f>IFERROR(IF(AND(OO60="mas",#REF!=2),#REF!,""),"")</f>
        <v/>
      </c>
      <c r="OT60" s="91" t="str">
        <f>IFERROR(IF(AND(OO60="mas",#REF!=2),#REF!,""),"")</f>
        <v/>
      </c>
      <c r="OU60" s="77" t="str">
        <f>IFERROR(RANK(OT60,OT:OT,0)+ COUNTIF($NZ$15:OT58,OT60),"")</f>
        <v/>
      </c>
      <c r="OW60" s="91" t="str">
        <f>IFERROR(IF(AND(#REF!="fem",#REF!=3,#REF!="juniores"),#REF!,""),"")</f>
        <v/>
      </c>
      <c r="OX60" s="75" t="e">
        <f>IF(OW60=#REF!,#REF!,"")</f>
        <v>#REF!</v>
      </c>
      <c r="OY60" s="75" t="e">
        <f>IF(OW60=#REF!,#REF!,"")</f>
        <v>#REF!</v>
      </c>
      <c r="OZ60" s="91" t="str">
        <f>IFERROR(IF(AND(OY60="fem",#REF!=3),#REF!,""),"")</f>
        <v/>
      </c>
      <c r="PA60" s="91" t="str">
        <f>IFERROR(IF(AND(OY60="fem",#REF!=3),#REF!,""),"")</f>
        <v/>
      </c>
      <c r="PB60" s="91" t="str">
        <f>IFERROR(IF(AND(OY60="fem",#REF!=3),#REF!,""),"")</f>
        <v/>
      </c>
      <c r="PC60" s="91" t="str">
        <f>IFERROR(IF(AND(OY60="fem",#REF!=3),#REF!,""),"")</f>
        <v/>
      </c>
      <c r="PD60" s="91" t="str">
        <f>IFERROR(IF(AND(OY60="fem",#REF!=3),#REF!,""),"")</f>
        <v/>
      </c>
      <c r="PE60" s="77" t="str">
        <f>IFERROR(RANK(PD60,PD:PD,0)+ COUNTIF($NZ$15:PD58,PD60),"")</f>
        <v/>
      </c>
      <c r="PG60" s="91" t="str">
        <f>IFERROR(IF(AND(#REF!="mas",#REF!=3,#REF!="juniores"),#REF!,""),"")</f>
        <v/>
      </c>
      <c r="PH60" s="75" t="e">
        <f>IF(PG60=#REF!,#REF!,"")</f>
        <v>#REF!</v>
      </c>
      <c r="PI60" s="75" t="e">
        <f>IF(PG60=#REF!,#REF!,"")</f>
        <v>#REF!</v>
      </c>
      <c r="PJ60" s="91" t="str">
        <f>IFERROR(IF(AND(PI60="mas",#REF!=3),#REF!,""),"")</f>
        <v/>
      </c>
      <c r="PK60" s="91" t="str">
        <f>IFERROR(IF(AND(PI60="mas",#REF!=3),#REF!,""),"")</f>
        <v/>
      </c>
      <c r="PL60" s="91" t="str">
        <f>IFERROR(IF(AND(PI60="mas",#REF!=3),#REF!,""),"")</f>
        <v/>
      </c>
      <c r="PM60" s="91" t="str">
        <f>IFERROR(IF(AND(PI60="mas",#REF!=3),#REF!,""),"")</f>
        <v/>
      </c>
      <c r="PN60" s="91" t="str">
        <f>IFERROR(IF(AND(PI60="mas",#REF!=3),#REF!,""),"")</f>
        <v/>
      </c>
      <c r="PO60" s="77" t="str">
        <f>IFERROR(RANK(PN60,PN:PN,0)+ COUNTIF($NZ$15:PN58,PN60),"")</f>
        <v/>
      </c>
    </row>
    <row r="61" spans="2:431" s="73" customFormat="1" ht="18.75" customHeight="1" x14ac:dyDescent="0.3">
      <c r="B61" s="74" t="str">
        <f t="shared" si="159"/>
        <v/>
      </c>
      <c r="C61" s="74" t="str">
        <f t="shared" si="160"/>
        <v/>
      </c>
      <c r="D61" s="75" t="str">
        <f t="shared" si="161"/>
        <v/>
      </c>
      <c r="E61" s="76" t="str">
        <f t="shared" si="162"/>
        <v/>
      </c>
      <c r="F61" s="118" t="str">
        <f t="shared" si="163"/>
        <v/>
      </c>
      <c r="G61" s="118" t="str">
        <f t="shared" si="164"/>
        <v/>
      </c>
      <c r="H61" s="118" t="str">
        <f t="shared" si="165"/>
        <v/>
      </c>
      <c r="I61" s="119" t="str">
        <f t="shared" si="166"/>
        <v/>
      </c>
      <c r="J61" s="77">
        <v>45</v>
      </c>
      <c r="K61" s="78"/>
      <c r="L61" s="78"/>
      <c r="M61" s="74" t="str">
        <f t="shared" si="293"/>
        <v/>
      </c>
      <c r="N61" s="74" t="str">
        <f t="shared" si="167"/>
        <v/>
      </c>
      <c r="O61" s="75" t="str">
        <f t="shared" si="168"/>
        <v/>
      </c>
      <c r="P61" s="75" t="str">
        <f t="shared" si="169"/>
        <v/>
      </c>
      <c r="Q61" s="75" t="str">
        <f t="shared" si="295"/>
        <v/>
      </c>
      <c r="R61" s="75" t="str">
        <f t="shared" si="296"/>
        <v/>
      </c>
      <c r="S61" s="75" t="str">
        <f>IFERROR(INDEX(#REF!,MATCH($U61,$IQ$17:$IQ$72,0)),"")</f>
        <v/>
      </c>
      <c r="T61" s="75" t="str">
        <f t="shared" si="170"/>
        <v/>
      </c>
      <c r="U61" s="77">
        <v>45</v>
      </c>
      <c r="V61" s="79"/>
      <c r="X61" s="80" t="str">
        <f t="shared" si="171"/>
        <v/>
      </c>
      <c r="Y61" s="80" t="str">
        <f t="shared" si="172"/>
        <v/>
      </c>
      <c r="Z61" s="76" t="str">
        <f t="shared" si="173"/>
        <v/>
      </c>
      <c r="AA61" s="76" t="str">
        <f t="shared" si="174"/>
        <v/>
      </c>
      <c r="AB61" s="118" t="str">
        <f t="shared" si="175"/>
        <v/>
      </c>
      <c r="AC61" s="118" t="str">
        <f t="shared" si="176"/>
        <v/>
      </c>
      <c r="AD61" s="118" t="str">
        <f t="shared" si="177"/>
        <v/>
      </c>
      <c r="AE61" s="118" t="str">
        <f t="shared" si="178"/>
        <v/>
      </c>
      <c r="AF61" s="77">
        <v>45</v>
      </c>
      <c r="AG61" s="78"/>
      <c r="AH61" s="78"/>
      <c r="AI61" s="80" t="str">
        <f t="shared" si="179"/>
        <v/>
      </c>
      <c r="AJ61" s="80" t="str">
        <f t="shared" si="180"/>
        <v/>
      </c>
      <c r="AK61" s="80" t="str">
        <f t="shared" si="181"/>
        <v/>
      </c>
      <c r="AL61" s="80" t="str">
        <f t="shared" si="182"/>
        <v/>
      </c>
      <c r="AM61" s="80" t="str">
        <f t="shared" si="183"/>
        <v/>
      </c>
      <c r="AN61" s="80" t="str">
        <f t="shared" si="184"/>
        <v/>
      </c>
      <c r="AO61" s="80" t="str">
        <f t="shared" si="185"/>
        <v/>
      </c>
      <c r="AP61" s="80" t="str">
        <f t="shared" si="186"/>
        <v/>
      </c>
      <c r="AQ61" s="77">
        <v>45</v>
      </c>
      <c r="AR61" s="79"/>
      <c r="AT61" s="146" t="str">
        <f t="shared" si="132"/>
        <v/>
      </c>
      <c r="AU61" s="146" t="str">
        <f t="shared" si="133"/>
        <v/>
      </c>
      <c r="AV61" s="146" t="str">
        <f t="shared" si="134"/>
        <v/>
      </c>
      <c r="AW61" s="147" t="str">
        <f t="shared" si="135"/>
        <v/>
      </c>
      <c r="AX61" s="147" t="str">
        <f t="shared" si="136"/>
        <v/>
      </c>
      <c r="AY61" s="147" t="str">
        <f t="shared" si="137"/>
        <v/>
      </c>
      <c r="AZ61" s="147" t="str">
        <f t="shared" si="138"/>
        <v/>
      </c>
      <c r="BA61" s="147" t="str">
        <f t="shared" si="139"/>
        <v/>
      </c>
      <c r="BB61" s="149">
        <v>45</v>
      </c>
      <c r="BC61" s="78"/>
      <c r="BD61" s="78"/>
      <c r="BE61" s="80" t="str">
        <f t="shared" si="294"/>
        <v/>
      </c>
      <c r="BF61" s="80" t="str">
        <f t="shared" si="187"/>
        <v/>
      </c>
      <c r="BG61" s="80" t="str">
        <f t="shared" si="188"/>
        <v/>
      </c>
      <c r="BH61" s="80" t="str">
        <f t="shared" si="189"/>
        <v/>
      </c>
      <c r="BI61" s="80" t="str">
        <f t="shared" si="190"/>
        <v/>
      </c>
      <c r="BJ61" s="80" t="str">
        <f t="shared" si="191"/>
        <v/>
      </c>
      <c r="BK61" s="80" t="str">
        <f t="shared" si="192"/>
        <v/>
      </c>
      <c r="BL61" s="80" t="str">
        <f t="shared" si="193"/>
        <v/>
      </c>
      <c r="BM61" s="77">
        <v>45</v>
      </c>
      <c r="BN61" s="79"/>
      <c r="BP61" s="80" t="str">
        <f t="shared" si="194"/>
        <v/>
      </c>
      <c r="BQ61" s="80" t="str">
        <f t="shared" si="195"/>
        <v/>
      </c>
      <c r="BR61" s="76" t="str">
        <f t="shared" si="196"/>
        <v/>
      </c>
      <c r="BS61" s="76" t="str">
        <f t="shared" si="197"/>
        <v/>
      </c>
      <c r="BT61" s="118" t="str">
        <f t="shared" si="198"/>
        <v/>
      </c>
      <c r="BU61" s="118" t="str">
        <f t="shared" si="199"/>
        <v/>
      </c>
      <c r="BV61" s="118" t="str">
        <f t="shared" si="200"/>
        <v/>
      </c>
      <c r="BW61" s="118" t="str">
        <f t="shared" si="201"/>
        <v/>
      </c>
      <c r="BX61" s="77">
        <v>45</v>
      </c>
      <c r="BY61" s="78"/>
      <c r="BZ61" s="78"/>
      <c r="CA61" s="80" t="str">
        <f t="shared" si="202"/>
        <v/>
      </c>
      <c r="CB61" s="80" t="str">
        <f t="shared" si="297"/>
        <v/>
      </c>
      <c r="CC61" s="80" t="str">
        <f t="shared" si="297"/>
        <v/>
      </c>
      <c r="CD61" s="76" t="str">
        <f t="shared" si="203"/>
        <v/>
      </c>
      <c r="CE61" s="118" t="str">
        <f t="shared" si="204"/>
        <v/>
      </c>
      <c r="CF61" s="118" t="str">
        <f t="shared" si="205"/>
        <v/>
      </c>
      <c r="CG61" s="118" t="str">
        <f t="shared" si="206"/>
        <v/>
      </c>
      <c r="CH61" s="117" t="str">
        <f t="shared" si="143"/>
        <v/>
      </c>
      <c r="CI61" s="77">
        <v>45</v>
      </c>
      <c r="CJ61" s="79"/>
      <c r="CL61" s="80" t="str">
        <f t="shared" si="207"/>
        <v/>
      </c>
      <c r="CM61" s="80" t="str">
        <f t="shared" si="208"/>
        <v/>
      </c>
      <c r="CN61" s="76" t="str">
        <f t="shared" si="209"/>
        <v/>
      </c>
      <c r="CO61" s="76" t="str">
        <f t="shared" si="210"/>
        <v/>
      </c>
      <c r="CP61" s="118" t="str">
        <f t="shared" si="211"/>
        <v/>
      </c>
      <c r="CQ61" s="118" t="str">
        <f t="shared" si="212"/>
        <v/>
      </c>
      <c r="CR61" s="118" t="str">
        <f t="shared" si="213"/>
        <v/>
      </c>
      <c r="CS61" s="118" t="str">
        <f t="shared" si="214"/>
        <v/>
      </c>
      <c r="CT61" s="77">
        <v>45</v>
      </c>
      <c r="CU61" s="78"/>
      <c r="CV61" s="78"/>
      <c r="CW61" s="80" t="str">
        <f t="shared" si="215"/>
        <v/>
      </c>
      <c r="CX61" s="80" t="str">
        <f t="shared" si="216"/>
        <v/>
      </c>
      <c r="CY61" s="76" t="str">
        <f t="shared" si="217"/>
        <v/>
      </c>
      <c r="CZ61" s="76" t="str">
        <f t="shared" si="218"/>
        <v/>
      </c>
      <c r="DA61" s="118" t="str">
        <f t="shared" si="219"/>
        <v/>
      </c>
      <c r="DB61" s="118" t="str">
        <f t="shared" si="220"/>
        <v/>
      </c>
      <c r="DC61" s="118" t="str">
        <f t="shared" si="221"/>
        <v/>
      </c>
      <c r="DD61" s="118" t="str">
        <f t="shared" si="222"/>
        <v/>
      </c>
      <c r="DE61" s="77">
        <v>45</v>
      </c>
      <c r="DF61" s="79"/>
      <c r="DH61" s="115" t="str">
        <f t="shared" si="145"/>
        <v/>
      </c>
      <c r="DI61" s="115" t="str">
        <f t="shared" si="146"/>
        <v/>
      </c>
      <c r="DJ61" s="121" t="str">
        <f t="shared" si="147"/>
        <v/>
      </c>
      <c r="DK61" s="121" t="str">
        <f t="shared" si="148"/>
        <v/>
      </c>
      <c r="DL61" s="117" t="str">
        <f t="shared" si="149"/>
        <v/>
      </c>
      <c r="DM61" s="117" t="str">
        <f t="shared" si="150"/>
        <v/>
      </c>
      <c r="DN61" s="117" t="str">
        <f t="shared" si="151"/>
        <v/>
      </c>
      <c r="DO61" s="117" t="str">
        <f t="shared" si="152"/>
        <v/>
      </c>
      <c r="DP61" s="77">
        <v>45</v>
      </c>
      <c r="DQ61" s="78"/>
      <c r="DR61" s="78"/>
      <c r="DS61" s="115" t="str">
        <f t="shared" si="223"/>
        <v/>
      </c>
      <c r="DT61" s="115" t="str">
        <f t="shared" si="224"/>
        <v/>
      </c>
      <c r="DU61" s="115" t="str">
        <f t="shared" si="225"/>
        <v/>
      </c>
      <c r="DV61" s="115" t="str">
        <f t="shared" si="226"/>
        <v/>
      </c>
      <c r="DW61" s="117" t="str">
        <f t="shared" si="227"/>
        <v/>
      </c>
      <c r="DX61" s="117" t="str">
        <f t="shared" si="298"/>
        <v/>
      </c>
      <c r="DY61" s="117" t="str">
        <f t="shared" si="298"/>
        <v/>
      </c>
      <c r="DZ61" s="117" t="str">
        <f t="shared" si="228"/>
        <v/>
      </c>
      <c r="EA61" s="77">
        <v>45</v>
      </c>
      <c r="EB61" s="79"/>
      <c r="EC61" s="81"/>
      <c r="ED61" s="80" t="str">
        <f t="shared" si="229"/>
        <v/>
      </c>
      <c r="EE61" s="80" t="str">
        <f t="shared" si="230"/>
        <v/>
      </c>
      <c r="EF61" s="80" t="str">
        <f t="shared" si="231"/>
        <v/>
      </c>
      <c r="EG61" s="82" t="str">
        <f t="shared" si="232"/>
        <v/>
      </c>
      <c r="EH61" s="118" t="str">
        <f t="shared" si="233"/>
        <v/>
      </c>
      <c r="EI61" s="118" t="str">
        <f t="shared" si="234"/>
        <v/>
      </c>
      <c r="EJ61" s="118" t="str">
        <f t="shared" si="235"/>
        <v/>
      </c>
      <c r="EK61" s="118" t="str">
        <f t="shared" si="236"/>
        <v/>
      </c>
      <c r="EL61" s="82">
        <v>45</v>
      </c>
      <c r="EM61" s="78"/>
      <c r="EN61" s="78"/>
      <c r="EO61" s="80" t="str">
        <f t="shared" si="237"/>
        <v/>
      </c>
      <c r="EP61" s="80" t="str">
        <f t="shared" si="238"/>
        <v/>
      </c>
      <c r="EQ61" s="80" t="str">
        <f t="shared" si="239"/>
        <v/>
      </c>
      <c r="ER61" s="80" t="str">
        <f t="shared" si="240"/>
        <v/>
      </c>
      <c r="ES61" s="80" t="str">
        <f t="shared" si="241"/>
        <v/>
      </c>
      <c r="ET61" s="80" t="str">
        <f t="shared" si="242"/>
        <v/>
      </c>
      <c r="EU61" s="80" t="str">
        <f t="shared" si="243"/>
        <v/>
      </c>
      <c r="EV61" s="80" t="str">
        <f t="shared" si="244"/>
        <v/>
      </c>
      <c r="EW61" s="77">
        <v>45</v>
      </c>
      <c r="EX61" s="78"/>
      <c r="EY61" s="81"/>
      <c r="EZ61" s="80" t="str">
        <f t="shared" si="245"/>
        <v/>
      </c>
      <c r="FA61" s="80" t="str">
        <f t="shared" si="246"/>
        <v/>
      </c>
      <c r="FB61" s="76" t="str">
        <f t="shared" si="247"/>
        <v/>
      </c>
      <c r="FC61" s="76" t="str">
        <f t="shared" si="248"/>
        <v/>
      </c>
      <c r="FD61" s="118" t="str">
        <f t="shared" si="249"/>
        <v/>
      </c>
      <c r="FE61" s="118" t="str">
        <f t="shared" si="250"/>
        <v/>
      </c>
      <c r="FF61" s="118" t="str">
        <f t="shared" si="251"/>
        <v/>
      </c>
      <c r="FG61" s="118" t="str">
        <f t="shared" si="252"/>
        <v/>
      </c>
      <c r="FH61" s="82">
        <v>45</v>
      </c>
      <c r="FI61" s="78"/>
      <c r="FJ61" s="78"/>
      <c r="FK61" s="80" t="str">
        <f t="shared" si="253"/>
        <v/>
      </c>
      <c r="FL61" s="80" t="str">
        <f t="shared" si="254"/>
        <v/>
      </c>
      <c r="FM61" s="76" t="str">
        <f t="shared" si="255"/>
        <v/>
      </c>
      <c r="FN61" s="76" t="str">
        <f t="shared" si="256"/>
        <v/>
      </c>
      <c r="FO61" s="118" t="str">
        <f t="shared" si="257"/>
        <v/>
      </c>
      <c r="FP61" s="118" t="str">
        <f t="shared" si="258"/>
        <v/>
      </c>
      <c r="FQ61" s="118" t="str">
        <f t="shared" si="259"/>
        <v/>
      </c>
      <c r="FR61" s="118" t="str">
        <f t="shared" si="260"/>
        <v/>
      </c>
      <c r="FS61" s="77">
        <v>45</v>
      </c>
      <c r="FT61" s="78"/>
      <c r="FU61" s="81"/>
      <c r="FV61" s="80" t="str">
        <f t="shared" si="261"/>
        <v/>
      </c>
      <c r="FW61" s="80" t="str">
        <f t="shared" si="262"/>
        <v/>
      </c>
      <c r="FX61" s="80" t="str">
        <f t="shared" si="263"/>
        <v/>
      </c>
      <c r="FY61" s="80" t="str">
        <f t="shared" si="264"/>
        <v/>
      </c>
      <c r="FZ61" s="80" t="str">
        <f t="shared" si="265"/>
        <v/>
      </c>
      <c r="GA61" s="80" t="str">
        <f t="shared" si="266"/>
        <v/>
      </c>
      <c r="GB61" s="80" t="str">
        <f t="shared" si="267"/>
        <v/>
      </c>
      <c r="GC61" s="80" t="str">
        <f t="shared" si="268"/>
        <v/>
      </c>
      <c r="GD61" s="82">
        <v>45</v>
      </c>
      <c r="GE61" s="78"/>
      <c r="GF61" s="78"/>
      <c r="GG61" s="80" t="str">
        <f t="shared" si="269"/>
        <v/>
      </c>
      <c r="GH61" s="80" t="str">
        <f t="shared" si="270"/>
        <v/>
      </c>
      <c r="GI61" s="80" t="str">
        <f t="shared" si="271"/>
        <v/>
      </c>
      <c r="GJ61" s="80" t="str">
        <f t="shared" si="272"/>
        <v/>
      </c>
      <c r="GK61" s="80" t="str">
        <f t="shared" si="273"/>
        <v/>
      </c>
      <c r="GL61" s="80" t="str">
        <f t="shared" si="274"/>
        <v/>
      </c>
      <c r="GM61" s="80" t="str">
        <f t="shared" si="275"/>
        <v/>
      </c>
      <c r="GN61" s="80" t="str">
        <f t="shared" si="276"/>
        <v/>
      </c>
      <c r="GO61" s="77">
        <v>45</v>
      </c>
      <c r="GP61" s="78"/>
      <c r="GQ61" s="81"/>
      <c r="GR61" s="80" t="str">
        <f t="shared" si="277"/>
        <v/>
      </c>
      <c r="GS61" s="80" t="str">
        <f t="shared" si="278"/>
        <v/>
      </c>
      <c r="GT61" s="80" t="str">
        <f t="shared" si="279"/>
        <v/>
      </c>
      <c r="GU61" s="80" t="str">
        <f t="shared" si="280"/>
        <v/>
      </c>
      <c r="GV61" s="80" t="str">
        <f t="shared" si="281"/>
        <v/>
      </c>
      <c r="GW61" s="80" t="str">
        <f t="shared" si="282"/>
        <v/>
      </c>
      <c r="GX61" s="80" t="str">
        <f t="shared" si="283"/>
        <v/>
      </c>
      <c r="GY61" s="80" t="str">
        <f t="shared" si="284"/>
        <v/>
      </c>
      <c r="GZ61" s="82">
        <v>45</v>
      </c>
      <c r="HA61" s="78"/>
      <c r="HB61" s="78"/>
      <c r="HC61" s="80" t="str">
        <f t="shared" si="285"/>
        <v/>
      </c>
      <c r="HD61" s="80" t="str">
        <f t="shared" si="286"/>
        <v/>
      </c>
      <c r="HE61" s="80" t="str">
        <f t="shared" si="287"/>
        <v/>
      </c>
      <c r="HF61" s="80" t="str">
        <f t="shared" si="288"/>
        <v/>
      </c>
      <c r="HG61" s="80" t="str">
        <f t="shared" si="289"/>
        <v/>
      </c>
      <c r="HH61" s="80" t="str">
        <f t="shared" si="290"/>
        <v/>
      </c>
      <c r="HI61" s="80" t="str">
        <f t="shared" si="291"/>
        <v/>
      </c>
      <c r="HJ61" s="80" t="str">
        <f t="shared" si="292"/>
        <v/>
      </c>
      <c r="HK61" s="77">
        <v>45</v>
      </c>
      <c r="HL61" s="78"/>
      <c r="HM61" s="78"/>
      <c r="HN61" s="78"/>
      <c r="HO61" s="78"/>
      <c r="HP61" s="78"/>
      <c r="HQ61" s="78"/>
      <c r="HR61" s="78"/>
      <c r="HS61" s="78"/>
      <c r="HT61" s="78"/>
      <c r="HU61" s="78"/>
      <c r="HV61" s="78"/>
      <c r="HW61" s="78"/>
      <c r="HX61" s="90"/>
      <c r="HY61" s="91" t="str">
        <f>IFERROR(IF(AND(#REF!="FEM",#REF!=1,#REF!="infantis"),#REF!,""),"")</f>
        <v/>
      </c>
      <c r="HZ61" s="75" t="e">
        <f>IF($HY61=#REF!,#REF!,"")</f>
        <v>#REF!</v>
      </c>
      <c r="IA61" s="75" t="e">
        <f>IF($HY61=#REF!,#REF!,"")</f>
        <v>#REF!</v>
      </c>
      <c r="IB61" s="75" t="e">
        <f>IF($IA61=#REF!,#REF!,"")</f>
        <v>#REF!</v>
      </c>
      <c r="IC61" s="91" t="str">
        <f>IFERROR(IF(AND($IA61="fem",#REF!=1,#REF!="infantis"),#REF!,""),"")</f>
        <v/>
      </c>
      <c r="ID61" s="91" t="str">
        <f>IFERROR(IF(AND($IA61="fem",#REF!=1,#REF!="infantis"),#REF!,""),"")</f>
        <v/>
      </c>
      <c r="IE61" s="91" t="str">
        <f>IFERROR(IF(AND($IA61="fem",#REF!=1,#REF!="infantis"),#REF!,""),"")</f>
        <v/>
      </c>
      <c r="IF61" s="75" t="e">
        <f>IF($IB61=#REF!,#REF!,"")</f>
        <v>#REF!</v>
      </c>
      <c r="IG61" s="55" t="str">
        <f>IFERROR(RANK(IF61,IF:IF,0)+ COUNTIF($IF$15:IF60,IF61),"")</f>
        <v/>
      </c>
      <c r="II61" s="91" t="str">
        <f>IFERROR(IF(AND(#REF!="mas",#REF!=1,#REF!="infantis"),#REF!,""),"")</f>
        <v/>
      </c>
      <c r="IJ61" s="75" t="e">
        <f>IF($II61=#REF!,#REF!,"")</f>
        <v>#REF!</v>
      </c>
      <c r="IK61" s="75" t="e">
        <f>IF($II61=#REF!,#REF!,"")</f>
        <v>#REF!</v>
      </c>
      <c r="IL61" s="91" t="str">
        <f>IFERROR(IF(AND($IK61="mas",#REF!=1),#REF!,""),"")</f>
        <v/>
      </c>
      <c r="IM61" s="91" t="str">
        <f>IFERROR(IF(AND($IK61="mas",#REF!=1,#REF!="infantis"),#REF!,""),"")</f>
        <v/>
      </c>
      <c r="IN61" s="91" t="str">
        <f>IFERROR(IF(AND($IK61="mas",#REF!=1,#REF!="infantis"),#REF!,""),"")</f>
        <v/>
      </c>
      <c r="IO61" s="91" t="str">
        <f>IFERROR(IF(AND($IK61="mas",#REF!=1,#REF!="infantis"),#REF!,""),"")</f>
        <v/>
      </c>
      <c r="IP61" s="91" t="str">
        <f>IFERROR(IF(AND($IK61="mas",#REF!=1),#REF!,""),"")</f>
        <v/>
      </c>
      <c r="IQ61" s="55" t="str">
        <f>IFERROR(RANK(IP61,IP:IP,0)+ COUNTIF($IQ$11:IQ56,IP61),"")</f>
        <v/>
      </c>
      <c r="IS61" s="91" t="str">
        <f>IFERROR(IF(AND(#REF!="FEM",#REF!=2,#REF!="infantis"),#REF!,""),"")</f>
        <v/>
      </c>
      <c r="IT61" s="75" t="e">
        <f>IF(IS61=#REF!,#REF!,"")</f>
        <v>#REF!</v>
      </c>
      <c r="IU61" s="75" t="e">
        <f>IF(IS61=#REF!,#REF!,"")</f>
        <v>#REF!</v>
      </c>
      <c r="IV61" s="91" t="str">
        <f>IFERROR(IF(AND(IU61="fem",#REF!=2),#REF!,""),"")</f>
        <v/>
      </c>
      <c r="IW61" s="91" t="str">
        <f>IFERROR(IF(AND(IU61="fem",#REF!=2),#REF!,""),"")</f>
        <v/>
      </c>
      <c r="IX61" s="91" t="str">
        <f>IFERROR(IF(AND(IU61="fem",#REF!=2),#REF!,""),"")</f>
        <v/>
      </c>
      <c r="IY61" s="91" t="str">
        <f>IFERROR(IF(AND(IU61="fem",#REF!=2),#REF!,""),"")</f>
        <v/>
      </c>
      <c r="IZ61" s="91" t="str">
        <f>IFERROR(IF(AND(IU61="fem",#REF!=2),#REF!,""),"")</f>
        <v/>
      </c>
      <c r="JA61" s="77" t="str">
        <f>IFERROR(RANK(IZ61,IZ:IZ,0)+ COUNTIF($IZ$15:$IZ60,IZ61),"")</f>
        <v/>
      </c>
      <c r="JC61" s="91" t="str">
        <f>IFERROR(IF(AND(#REF!="mas",#REF!=2,#REF!="infantis"),#REF!,""),"")</f>
        <v/>
      </c>
      <c r="JD61" s="75" t="e">
        <f>IF(JC61=#REF!,#REF!,"")</f>
        <v>#REF!</v>
      </c>
      <c r="JE61" s="75" t="e">
        <f>IF(JC61=#REF!,#REF!,"")</f>
        <v>#REF!</v>
      </c>
      <c r="JF61" s="91" t="str">
        <f>IFERROR(IF(AND(JE61="mas",#REF!=2),#REF!,""),"")</f>
        <v/>
      </c>
      <c r="JG61" s="91" t="str">
        <f>IFERROR(IF(AND(JE61="mas",#REF!=2),#REF!,""),"")</f>
        <v/>
      </c>
      <c r="JH61" s="91" t="str">
        <f>IFERROR(IF(AND(JE61="mas",#REF!=2),#REF!,""),"")</f>
        <v/>
      </c>
      <c r="JI61" s="91" t="str">
        <f>IFERROR(IF(AND(JE61="mas",#REF!=2),#REF!,""),"")</f>
        <v/>
      </c>
      <c r="JJ61" s="91" t="str">
        <f>IFERROR(IF(AND(JE61="mas",#REF!=2),#REF!,""),"")</f>
        <v/>
      </c>
      <c r="JK61" s="77" t="str">
        <f>IFERROR(RANK(JJ61,JJ:JJ,0)+ COUNTIF($JJ$15:$JJ60,JJ61),"")</f>
        <v/>
      </c>
      <c r="JM61" s="53" t="str">
        <f>IFERROR(IF(AND(#REF!="fem",#REF!=3,#REF!="infantis"),#REF!,""),"")</f>
        <v/>
      </c>
      <c r="JN61" s="75" t="e">
        <f>IF($JM61=#REF!,#REF!,"")</f>
        <v>#REF!</v>
      </c>
      <c r="JO61" s="75" t="e">
        <f>IF($JM61=#REF!,#REF!,"")</f>
        <v>#REF!</v>
      </c>
      <c r="JP61" s="75" t="e">
        <f>IF($JO61=#REF!,#REF!,"")</f>
        <v>#REF!</v>
      </c>
      <c r="JQ61" s="75" t="e">
        <f>IF($JP61=#REF!,#REF!,"")</f>
        <v>#REF!</v>
      </c>
      <c r="JR61" s="75" t="e">
        <f>IF($JP61=#REF!,#REF!,"")</f>
        <v>#REF!</v>
      </c>
      <c r="JS61" s="75" t="e">
        <f>IF($JP61=#REF!,#REF!,"")</f>
        <v>#REF!</v>
      </c>
      <c r="JT61" s="75" t="e">
        <f>IF($JP61=#REF!,#REF!,"")</f>
        <v>#REF!</v>
      </c>
      <c r="JU61" s="55" t="str">
        <f>IFERROR(RANK(JT61,JT:JT,0)+ COUNTIF($JT$15:JT60,JT61),"")</f>
        <v/>
      </c>
      <c r="JW61" s="53" t="str">
        <f>IFERROR(IF(AND(#REF!="mas",#REF!=3,#REF!="infantis"),#REF!,""),"")</f>
        <v/>
      </c>
      <c r="JX61" s="54" t="e">
        <f>IF($JW61=#REF!,#REF!,"")</f>
        <v>#REF!</v>
      </c>
      <c r="JY61" s="54" t="e">
        <f>IF($JW61=#REF!,#REF!,"")</f>
        <v>#REF!</v>
      </c>
      <c r="JZ61" s="54" t="e">
        <f>IF($JY61=#REF!,#REF!,"")</f>
        <v>#REF!</v>
      </c>
      <c r="KA61" s="54" t="e">
        <f>IF($JZ61=#REF!,#REF!,"")</f>
        <v>#REF!</v>
      </c>
      <c r="KB61" s="54" t="e">
        <f>IF($JZ61=#REF!,#REF!,"")</f>
        <v>#REF!</v>
      </c>
      <c r="KC61" s="54" t="e">
        <f>IF($JZ61=#REF!,#REF!,"")</f>
        <v>#REF!</v>
      </c>
      <c r="KD61" s="54" t="e">
        <f>IF($JZ61=#REF!,#REF!,"")</f>
        <v>#REF!</v>
      </c>
      <c r="KE61" s="55" t="str">
        <f>IFERROR(RANK(KD61,KD:KD,0)+ COUNTIF($KD$15:KD60,KD61),"")</f>
        <v/>
      </c>
      <c r="KG61" s="91" t="str">
        <f>IFERROR(IF(AND(#REF!="fem",#REF!=1,#REF!="iniciados"),#REF!,""),"")</f>
        <v/>
      </c>
      <c r="KH61" s="75" t="e">
        <f>IF(KG61=#REF!,#REF!,"")</f>
        <v>#REF!</v>
      </c>
      <c r="KI61" s="75" t="e">
        <f>IF(KG61=#REF!,#REF!,"")</f>
        <v>#REF!</v>
      </c>
      <c r="KJ61" s="91" t="str">
        <f>IFERROR(IF(AND(KI61="fem",#REF!=1),#REF!,""),"")</f>
        <v/>
      </c>
      <c r="KK61" s="91" t="str">
        <f>IFERROR(IF(AND(KI61="fem",#REF!=1),#REF!,""),"")</f>
        <v/>
      </c>
      <c r="KL61" s="91" t="str">
        <f>IFERROR(IF(AND(KI61="fem",#REF!=1),#REF!,""),"")</f>
        <v/>
      </c>
      <c r="KM61" s="91" t="str">
        <f>IFERROR(IF(AND(KI61="fem",#REF!=1),#REF!,""),"")</f>
        <v/>
      </c>
      <c r="KN61" s="91" t="str">
        <f>IFERROR(IF(AND(KI61="fem",#REF!=1),#REF!,""),"")</f>
        <v/>
      </c>
      <c r="KO61" s="77" t="str">
        <f>IFERROR(RANK(KN61,KN:KN,0)+ COUNTIF($KN$15:KN60,KN61),"")</f>
        <v/>
      </c>
      <c r="KQ61" s="91" t="str">
        <f>IFERROR(IF(AND(#REF!="mas",#REF!=1,#REF!="iniciados"),#REF!,""),"")</f>
        <v/>
      </c>
      <c r="KR61" s="75" t="e">
        <f>IF(KQ61=#REF!,#REF!,"")</f>
        <v>#REF!</v>
      </c>
      <c r="KS61" s="75" t="e">
        <f>IF(KQ61=#REF!,#REF!,"")</f>
        <v>#REF!</v>
      </c>
      <c r="KT61" s="91" t="str">
        <f>IFERROR(IF(AND(KS61="mas",#REF!=1),#REF!,""),"")</f>
        <v/>
      </c>
      <c r="KU61" s="91" t="str">
        <f>IFERROR(IF(AND(KS61="mas",#REF!=1),#REF!,""),"")</f>
        <v/>
      </c>
      <c r="KV61" s="91" t="str">
        <f>IFERROR(IF(AND(KS61="mas",#REF!=1),#REF!,""),"")</f>
        <v/>
      </c>
      <c r="KW61" s="91" t="str">
        <f>IFERROR(IF(AND(KS61="mas",#REF!=1),#REF!,""),"")</f>
        <v/>
      </c>
      <c r="KX61" s="91" t="str">
        <f>IFERROR(IF(AND(KS61="mas",#REF!=1),#REF!,""),"")</f>
        <v/>
      </c>
      <c r="KY61" s="77" t="str">
        <f>IFERROR(RANK(KX61,KX:KX,0)+ COUNTIF($KX$15:KX60,KX61),"")</f>
        <v/>
      </c>
      <c r="LA61" s="91" t="str">
        <f>IFERROR(IF(AND(#REF!="fem",#REF!=2,#REF!="iniciados"),#REF!,""),"")</f>
        <v/>
      </c>
      <c r="LB61" s="75" t="e">
        <f>IF(LA61=#REF!,#REF!,"")</f>
        <v>#REF!</v>
      </c>
      <c r="LC61" s="75" t="e">
        <f>IF(LA61=#REF!,#REF!,"")</f>
        <v>#REF!</v>
      </c>
      <c r="LD61" s="91" t="str">
        <f>IFERROR(IF(AND(LC61="fem",#REF!=2),#REF!,""),"")</f>
        <v/>
      </c>
      <c r="LE61" s="91" t="str">
        <f>IFERROR(IF(AND(LC61="fem",#REF!=2),#REF!,""),"")</f>
        <v/>
      </c>
      <c r="LF61" s="91" t="str">
        <f>IFERROR(IF(AND(LC61="fem",#REF!=2),#REF!,""),"")</f>
        <v/>
      </c>
      <c r="LG61" s="91" t="str">
        <f>IFERROR(IF(AND(LC61="fem",#REF!=2),#REF!,""),"")</f>
        <v/>
      </c>
      <c r="LH61" s="91" t="str">
        <f>IFERROR(IF(AND(LC61="fem",#REF!=2),#REF!,""),"")</f>
        <v/>
      </c>
      <c r="LI61" s="77" t="str">
        <f>IFERROR(RANK(LH61,LH:LH,0)+ COUNTIF($KX$15:LH60,LH61),"")</f>
        <v/>
      </c>
      <c r="LK61" s="91" t="str">
        <f>IFERROR(IF(AND(#REF!="mas",#REF!=2,#REF!="iniciados"),#REF!,""),"")</f>
        <v/>
      </c>
      <c r="LL61" s="75" t="e">
        <f>IF(LK61=#REF!,#REF!,"")</f>
        <v>#REF!</v>
      </c>
      <c r="LM61" s="75" t="e">
        <f>IF(LK61=#REF!,#REF!,"")</f>
        <v>#REF!</v>
      </c>
      <c r="LN61" s="91" t="str">
        <f>IFERROR(IF(AND(LM61="mas",#REF!=2),#REF!,""),"")</f>
        <v/>
      </c>
      <c r="LO61" s="91" t="str">
        <f>IFERROR(IF(AND(LM61="mas",#REF!=2),#REF!,""),"")</f>
        <v/>
      </c>
      <c r="LP61" s="91" t="str">
        <f>IFERROR(IF(AND(LM61="mas",#REF!=2),#REF!,""),"")</f>
        <v/>
      </c>
      <c r="LQ61" s="91" t="str">
        <f>IFERROR(IF(AND(LM61="mas",#REF!=2),#REF!,""),"")</f>
        <v/>
      </c>
      <c r="LR61" s="91" t="str">
        <f>IFERROR(IF(AND(LM61="mas",#REF!=2),#REF!,""),"")</f>
        <v/>
      </c>
      <c r="LS61" s="77" t="str">
        <f>IFERROR(RANK(LR61,LR:LR,0)+ COUNTIF($LR$15:LR59,LR61),"")</f>
        <v/>
      </c>
      <c r="LU61" s="53" t="str">
        <f>IFERROR(IF(AND(#REF!="fem",#REF!=3,#REF!="iniciados"),#REF!,""),"")</f>
        <v/>
      </c>
      <c r="LV61" s="75" t="e">
        <f>IF(LU61=#REF!,#REF!,"")</f>
        <v>#REF!</v>
      </c>
      <c r="LW61" s="75" t="e">
        <f>IF(LU61=#REF!,#REF!,"")</f>
        <v>#REF!</v>
      </c>
      <c r="LX61" s="53" t="str">
        <f>IFERROR(IF(AND(LW61="fem",#REF!=3),#REF!,""),"")</f>
        <v/>
      </c>
      <c r="LY61" s="91" t="str">
        <f>IFERROR(IF(AND(LW61="fem",#REF!=3),#REF!,""),"")</f>
        <v/>
      </c>
      <c r="LZ61" s="91" t="str">
        <f>IFERROR(IF(AND(LW61="fem",#REF!=3),#REF!,""),"")</f>
        <v/>
      </c>
      <c r="MA61" s="91" t="str">
        <f>IFERROR(IF(AND(LW61="fem",#REF!=3),#REF!,""),"")</f>
        <v/>
      </c>
      <c r="MB61" s="91" t="str">
        <f>IFERROR(IF(AND(LW61="fem",#REF!=3),#REF!,""),"")</f>
        <v/>
      </c>
      <c r="MC61" s="55" t="str">
        <f>IFERROR(RANK(MB61,MB:MB,0)+ COUNTIF($MB$15:MB60,MB61),"")</f>
        <v/>
      </c>
      <c r="ME61" s="91" t="str">
        <f>IFERROR(IF(AND(#REF!="mas",#REF!=3,#REF!="iniciados"),#REF!,""),"")</f>
        <v/>
      </c>
      <c r="MF61" s="75" t="e">
        <f>IF(ME61=#REF!,#REF!,"")</f>
        <v>#REF!</v>
      </c>
      <c r="MG61" s="75" t="e">
        <f>IF(ME61=#REF!,#REF!,"")</f>
        <v>#REF!</v>
      </c>
      <c r="MH61" s="91" t="str">
        <f>IFERROR(IF(AND(MG61="mas",#REF!=3),#REF!,""),"")</f>
        <v/>
      </c>
      <c r="MI61" s="91" t="str">
        <f>IFERROR(IF(AND(MG61="mas",#REF!=3),#REF!,""),"")</f>
        <v/>
      </c>
      <c r="MJ61" s="91" t="str">
        <f>IFERROR(IF(AND(MG61="mas",#REF!=3),#REF!,""),"")</f>
        <v/>
      </c>
      <c r="MK61" s="91" t="str">
        <f>IFERROR(IF(AND(MG61="mas",#REF!=3),#REF!,""),"")</f>
        <v/>
      </c>
      <c r="ML61" s="91" t="str">
        <f>IFERROR(IF(AND(MG61="mas",#REF!=3),#REF!,""),"")</f>
        <v/>
      </c>
      <c r="MM61" s="55" t="str">
        <f>IFERROR(RANK(ML61,ML:ML,0)+ COUNTIF($ML$15:ML60,ML61),"")</f>
        <v/>
      </c>
      <c r="MO61" s="91" t="str">
        <f>IFERROR(IF(AND(#REF!="fem",#REF!=3,#REF!="juvenis"),#REF!,""),"")</f>
        <v/>
      </c>
      <c r="MP61" s="75" t="e">
        <f>IF(MO61=#REF!,#REF!,"")</f>
        <v>#REF!</v>
      </c>
      <c r="MQ61" s="75" t="e">
        <f>IF(MO61=#REF!,#REF!,"")</f>
        <v>#REF!</v>
      </c>
      <c r="MR61" s="91" t="str">
        <f>IFERROR(IF(AND(MQ61="fem",#REF!=3),#REF!,""),"")</f>
        <v/>
      </c>
      <c r="MS61" s="91" t="str">
        <f>IFERROR(IF(AND(MQ61="fem",#REF!=3),#REF!,""),"")</f>
        <v/>
      </c>
      <c r="MT61" s="91" t="str">
        <f>IFERROR(IF(AND(MQ61="fem",#REF!=3),#REF!,""),"")</f>
        <v/>
      </c>
      <c r="MU61" s="91" t="str">
        <f>IFERROR(IF(AND(MQ61="fem",#REF!=3),#REF!,""),"")</f>
        <v/>
      </c>
      <c r="MV61" s="91" t="str">
        <f>IFERROR(IF(AND(MQ61="fem",#REF!=3),#REF!,""),"")</f>
        <v/>
      </c>
      <c r="MW61" s="55" t="str">
        <f>IFERROR(RANK(MV61,MV:MV,0)+ COUNTIF($MV$15:MV60,MV61),"")</f>
        <v/>
      </c>
      <c r="MY61" s="91" t="str">
        <f>IFERROR(IF(AND(#REF!="mas",#REF!=3,#REF!="juvenis"),#REF!,""),"")</f>
        <v/>
      </c>
      <c r="MZ61" s="75" t="e">
        <f>IF(MY61=#REF!,#REF!,"")</f>
        <v>#REF!</v>
      </c>
      <c r="NA61" s="75" t="e">
        <f>IF(MY61=#REF!,#REF!,"")</f>
        <v>#REF!</v>
      </c>
      <c r="NB61" s="91" t="str">
        <f>IFERROR(IF(AND(NA61="mas",#REF!=3),#REF!,""),"")</f>
        <v/>
      </c>
      <c r="NC61" s="91" t="str">
        <f>IFERROR(IF(AND(NA61="mas",#REF!=3),#REF!,""),"")</f>
        <v/>
      </c>
      <c r="ND61" s="91" t="str">
        <f>IFERROR(IF(AND(NA61="mas",#REF!=3),#REF!,""),"")</f>
        <v/>
      </c>
      <c r="NE61" s="91" t="str">
        <f>IFERROR(IF(AND(NA61="mas",#REF!=3),#REF!,""),"")</f>
        <v/>
      </c>
      <c r="NF61" s="91" t="str">
        <f>IFERROR(IF(AND(NA61="mas",#REF!=3),#REF!,""),"")</f>
        <v/>
      </c>
      <c r="NG61" s="55" t="str">
        <f>IFERROR(RANK(NF61,NF:NF,0)+ COUNTIF($NF$15:NF60,NF61),"")</f>
        <v/>
      </c>
      <c r="NI61" s="91" t="str">
        <f>IFERROR(IF(AND(#REF!="fem",#REF!=2,#REF!="juvenis"),#REF!,""),"")</f>
        <v/>
      </c>
      <c r="NJ61" s="75" t="e">
        <f>IF(NI61=#REF!,#REF!,"")</f>
        <v>#REF!</v>
      </c>
      <c r="NK61" s="75" t="e">
        <f>IF(NI61=#REF!,#REF!,"")</f>
        <v>#REF!</v>
      </c>
      <c r="NL61" s="91" t="str">
        <f>IFERROR(IF(AND(NK61="fem",#REF!=2),#REF!,""),"")</f>
        <v/>
      </c>
      <c r="NM61" s="91" t="str">
        <f>IFERROR(IF(AND(NK61="fem",#REF!=2),#REF!,""),"")</f>
        <v/>
      </c>
      <c r="NN61" s="91" t="str">
        <f>IFERROR(IF(AND(NK61="fem",#REF!=2),#REF!,""),"")</f>
        <v/>
      </c>
      <c r="NO61" s="91" t="str">
        <f>IFERROR(IF(AND(NK61="fem",#REF!=2),#REF!,""),"")</f>
        <v/>
      </c>
      <c r="NP61" s="91" t="str">
        <f>IFERROR(IF(AND(NK61="fem",#REF!=2),#REF!,""),"")</f>
        <v/>
      </c>
      <c r="NQ61" s="77" t="str">
        <f>IFERROR(RANK(NP61,NP:NP,0)+ COUNTIF($NP$15:NP60,NP61),"")</f>
        <v/>
      </c>
      <c r="NS61" s="91" t="str">
        <f>IFERROR(IF(AND(#REF!="mas",#REF!=2,#REF!="juvenis"),#REF!,""),"")</f>
        <v/>
      </c>
      <c r="NT61" s="75" t="e">
        <f>IF(NS61=#REF!,#REF!,"")</f>
        <v>#REF!</v>
      </c>
      <c r="NU61" s="75" t="e">
        <f>IF(NS61=#REF!,#REF!,"")</f>
        <v>#REF!</v>
      </c>
      <c r="NV61" s="91" t="str">
        <f>IFERROR(IF(AND(NU61="mas",#REF!=2),#REF!,""),"")</f>
        <v/>
      </c>
      <c r="NW61" s="91" t="str">
        <f>IFERROR(IF(AND(NU61="mas",#REF!=2),#REF!,""),"")</f>
        <v/>
      </c>
      <c r="NX61" s="91" t="str">
        <f>IFERROR(IF(AND(NU61="mas",#REF!=2),#REF!,""),"")</f>
        <v/>
      </c>
      <c r="NY61" s="91" t="str">
        <f>IFERROR(IF(AND(NU61="mas",#REF!=2),#REF!,""),"")</f>
        <v/>
      </c>
      <c r="NZ61" s="91" t="str">
        <f>IFERROR(IF(AND(NU61="mas",#REF!=2),#REF!,""),"")</f>
        <v/>
      </c>
      <c r="OA61" s="55" t="str">
        <f>IFERROR(RANK(NZ61,NZ:NZ,0)+ COUNTIF($NZ$15:NZ60,NZ61),"")</f>
        <v/>
      </c>
      <c r="OC61" s="91" t="str">
        <f>IFERROR(IF(AND(#REF!="fem",#REF!=2,#REF!="juniores"),#REF!,""),"")</f>
        <v/>
      </c>
      <c r="OD61" s="75" t="e">
        <f>IF(OC61=#REF!,#REF!,"")</f>
        <v>#REF!</v>
      </c>
      <c r="OE61" s="75" t="e">
        <f>IF(OC61=#REF!,#REF!,"")</f>
        <v>#REF!</v>
      </c>
      <c r="OF61" s="91" t="str">
        <f>IFERROR(IF(AND(OE61="fem",#REF!=2),#REF!,""),"")</f>
        <v/>
      </c>
      <c r="OG61" s="91" t="str">
        <f>IFERROR(IF(AND(OE61="fem",#REF!=2),#REF!,""),"")</f>
        <v/>
      </c>
      <c r="OH61" s="91" t="str">
        <f>IFERROR(IF(AND(OE61="fem",#REF!=2),#REF!,""),"")</f>
        <v/>
      </c>
      <c r="OI61" s="91" t="str">
        <f>IFERROR(IF(AND(OE61="fem",#REF!=2),#REF!,""),"")</f>
        <v/>
      </c>
      <c r="OJ61" s="91" t="str">
        <f>IFERROR(IF(AND(OE61="fem",#REF!=2),#REF!,""),"")</f>
        <v/>
      </c>
      <c r="OK61" s="77" t="str">
        <f>IFERROR(RANK(OJ61,OJ:OJ,0)+ COUNTIF($NZ$15:OJ59,OJ61),"")</f>
        <v/>
      </c>
      <c r="OM61" s="91" t="str">
        <f>IFERROR(IF(AND(#REF!="mas",#REF!=2,#REF!="juniores"),#REF!,""),"")</f>
        <v/>
      </c>
      <c r="ON61" s="75" t="e">
        <f>IF(OM61=#REF!,#REF!,"")</f>
        <v>#REF!</v>
      </c>
      <c r="OO61" s="75" t="e">
        <f>IF(OM61=#REF!,#REF!,"")</f>
        <v>#REF!</v>
      </c>
      <c r="OP61" s="91" t="str">
        <f>IFERROR(IF(AND(OO61="mas",#REF!=2),#REF!,""),"")</f>
        <v/>
      </c>
      <c r="OQ61" s="91" t="str">
        <f>IFERROR(IF(AND(OO61="mas",#REF!=2),#REF!,""),"")</f>
        <v/>
      </c>
      <c r="OR61" s="91" t="str">
        <f>IFERROR(IF(AND(OO61="mas",#REF!=2),#REF!,""),"")</f>
        <v/>
      </c>
      <c r="OS61" s="91" t="str">
        <f>IFERROR(IF(AND(OO61="mas",#REF!=2),#REF!,""),"")</f>
        <v/>
      </c>
      <c r="OT61" s="91" t="str">
        <f>IFERROR(IF(AND(OO61="mas",#REF!=2),#REF!,""),"")</f>
        <v/>
      </c>
      <c r="OU61" s="77" t="str">
        <f>IFERROR(RANK(OT61,OT:OT,0)+ COUNTIF($NZ$15:OT59,OT61),"")</f>
        <v/>
      </c>
      <c r="OW61" s="91" t="str">
        <f>IFERROR(IF(AND(#REF!="fem",#REF!=3,#REF!="juniores"),#REF!,""),"")</f>
        <v/>
      </c>
      <c r="OX61" s="75" t="e">
        <f>IF(OW61=#REF!,#REF!,"")</f>
        <v>#REF!</v>
      </c>
      <c r="OY61" s="75" t="e">
        <f>IF(OW61=#REF!,#REF!,"")</f>
        <v>#REF!</v>
      </c>
      <c r="OZ61" s="91" t="str">
        <f>IFERROR(IF(AND(OY61="fem",#REF!=3),#REF!,""),"")</f>
        <v/>
      </c>
      <c r="PA61" s="91" t="str">
        <f>IFERROR(IF(AND(OY61="fem",#REF!=3),#REF!,""),"")</f>
        <v/>
      </c>
      <c r="PB61" s="91" t="str">
        <f>IFERROR(IF(AND(OY61="fem",#REF!=3),#REF!,""),"")</f>
        <v/>
      </c>
      <c r="PC61" s="91" t="str">
        <f>IFERROR(IF(AND(OY61="fem",#REF!=3),#REF!,""),"")</f>
        <v/>
      </c>
      <c r="PD61" s="91" t="str">
        <f>IFERROR(IF(AND(OY61="fem",#REF!=3),#REF!,""),"")</f>
        <v/>
      </c>
      <c r="PE61" s="77" t="str">
        <f>IFERROR(RANK(PD61,PD:PD,0)+ COUNTIF($NZ$15:PD59,PD61),"")</f>
        <v/>
      </c>
      <c r="PG61" s="91" t="str">
        <f>IFERROR(IF(AND(#REF!="mas",#REF!=3,#REF!="juniores"),#REF!,""),"")</f>
        <v/>
      </c>
      <c r="PH61" s="75" t="e">
        <f>IF(PG61=#REF!,#REF!,"")</f>
        <v>#REF!</v>
      </c>
      <c r="PI61" s="75" t="e">
        <f>IF(PG61=#REF!,#REF!,"")</f>
        <v>#REF!</v>
      </c>
      <c r="PJ61" s="91" t="str">
        <f>IFERROR(IF(AND(PI61="mas",#REF!=3),#REF!,""),"")</f>
        <v/>
      </c>
      <c r="PK61" s="91" t="str">
        <f>IFERROR(IF(AND(PI61="mas",#REF!=3),#REF!,""),"")</f>
        <v/>
      </c>
      <c r="PL61" s="91" t="str">
        <f>IFERROR(IF(AND(PI61="mas",#REF!=3),#REF!,""),"")</f>
        <v/>
      </c>
      <c r="PM61" s="91" t="str">
        <f>IFERROR(IF(AND(PI61="mas",#REF!=3),#REF!,""),"")</f>
        <v/>
      </c>
      <c r="PN61" s="91" t="str">
        <f>IFERROR(IF(AND(PI61="mas",#REF!=3),#REF!,""),"")</f>
        <v/>
      </c>
      <c r="PO61" s="77" t="str">
        <f>IFERROR(RANK(PN61,PN:PN,0)+ COUNTIF($NZ$15:PN59,PN61),"")</f>
        <v/>
      </c>
    </row>
    <row r="62" spans="2:431" s="73" customFormat="1" ht="18.75" customHeight="1" x14ac:dyDescent="0.3">
      <c r="B62" s="74" t="str">
        <f t="shared" si="159"/>
        <v/>
      </c>
      <c r="C62" s="74" t="str">
        <f t="shared" si="160"/>
        <v/>
      </c>
      <c r="D62" s="75" t="str">
        <f t="shared" si="161"/>
        <v/>
      </c>
      <c r="E62" s="76" t="str">
        <f t="shared" si="162"/>
        <v/>
      </c>
      <c r="F62" s="118" t="str">
        <f t="shared" si="163"/>
        <v/>
      </c>
      <c r="G62" s="118" t="str">
        <f t="shared" si="164"/>
        <v/>
      </c>
      <c r="H62" s="118" t="str">
        <f t="shared" si="165"/>
        <v/>
      </c>
      <c r="I62" s="119" t="str">
        <f t="shared" si="166"/>
        <v/>
      </c>
      <c r="J62" s="77">
        <v>46</v>
      </c>
      <c r="K62" s="78"/>
      <c r="L62" s="78"/>
      <c r="M62" s="74" t="str">
        <f t="shared" si="293"/>
        <v/>
      </c>
      <c r="N62" s="74" t="str">
        <f t="shared" si="167"/>
        <v/>
      </c>
      <c r="O62" s="75" t="str">
        <f t="shared" si="168"/>
        <v/>
      </c>
      <c r="P62" s="75" t="str">
        <f t="shared" si="169"/>
        <v/>
      </c>
      <c r="Q62" s="75" t="str">
        <f t="shared" si="295"/>
        <v/>
      </c>
      <c r="R62" s="75" t="str">
        <f t="shared" si="296"/>
        <v/>
      </c>
      <c r="S62" s="75" t="str">
        <f>IFERROR(INDEX(#REF!,MATCH($U62,$IQ$17:$IQ$72,0)),"")</f>
        <v/>
      </c>
      <c r="T62" s="75" t="str">
        <f t="shared" si="170"/>
        <v/>
      </c>
      <c r="U62" s="77">
        <v>46</v>
      </c>
      <c r="V62" s="79"/>
      <c r="X62" s="80" t="str">
        <f t="shared" si="171"/>
        <v/>
      </c>
      <c r="Y62" s="80" t="str">
        <f t="shared" si="172"/>
        <v/>
      </c>
      <c r="Z62" s="76" t="str">
        <f t="shared" si="173"/>
        <v/>
      </c>
      <c r="AA62" s="76" t="str">
        <f t="shared" si="174"/>
        <v/>
      </c>
      <c r="AB62" s="118" t="str">
        <f t="shared" si="175"/>
        <v/>
      </c>
      <c r="AC62" s="118" t="str">
        <f t="shared" si="176"/>
        <v/>
      </c>
      <c r="AD62" s="118" t="str">
        <f t="shared" si="177"/>
        <v/>
      </c>
      <c r="AE62" s="118" t="str">
        <f t="shared" si="178"/>
        <v/>
      </c>
      <c r="AF62" s="77">
        <v>46</v>
      </c>
      <c r="AG62" s="78"/>
      <c r="AH62" s="78"/>
      <c r="AI62" s="80" t="str">
        <f t="shared" si="179"/>
        <v/>
      </c>
      <c r="AJ62" s="80" t="str">
        <f t="shared" si="180"/>
        <v/>
      </c>
      <c r="AK62" s="80" t="str">
        <f t="shared" si="181"/>
        <v/>
      </c>
      <c r="AL62" s="80" t="str">
        <f t="shared" si="182"/>
        <v/>
      </c>
      <c r="AM62" s="80" t="str">
        <f t="shared" si="183"/>
        <v/>
      </c>
      <c r="AN62" s="80" t="str">
        <f t="shared" si="184"/>
        <v/>
      </c>
      <c r="AO62" s="80" t="str">
        <f t="shared" si="185"/>
        <v/>
      </c>
      <c r="AP62" s="80" t="str">
        <f t="shared" si="186"/>
        <v/>
      </c>
      <c r="AQ62" s="77">
        <v>46</v>
      </c>
      <c r="AR62" s="79"/>
      <c r="AT62" s="146" t="str">
        <f t="shared" si="132"/>
        <v/>
      </c>
      <c r="AU62" s="146" t="str">
        <f t="shared" si="133"/>
        <v/>
      </c>
      <c r="AV62" s="146" t="str">
        <f t="shared" si="134"/>
        <v/>
      </c>
      <c r="AW62" s="147" t="str">
        <f t="shared" si="135"/>
        <v/>
      </c>
      <c r="AX62" s="147" t="str">
        <f t="shared" si="136"/>
        <v/>
      </c>
      <c r="AY62" s="147" t="str">
        <f t="shared" si="137"/>
        <v/>
      </c>
      <c r="AZ62" s="147" t="str">
        <f t="shared" si="138"/>
        <v/>
      </c>
      <c r="BA62" s="147" t="str">
        <f t="shared" si="139"/>
        <v/>
      </c>
      <c r="BB62" s="149">
        <v>46</v>
      </c>
      <c r="BC62" s="78"/>
      <c r="BD62" s="78"/>
      <c r="BE62" s="80" t="str">
        <f t="shared" si="294"/>
        <v/>
      </c>
      <c r="BF62" s="80" t="str">
        <f t="shared" si="187"/>
        <v/>
      </c>
      <c r="BG62" s="80" t="str">
        <f t="shared" si="188"/>
        <v/>
      </c>
      <c r="BH62" s="80" t="str">
        <f t="shared" si="189"/>
        <v/>
      </c>
      <c r="BI62" s="80" t="str">
        <f t="shared" si="190"/>
        <v/>
      </c>
      <c r="BJ62" s="80" t="str">
        <f t="shared" si="191"/>
        <v/>
      </c>
      <c r="BK62" s="80" t="str">
        <f t="shared" si="192"/>
        <v/>
      </c>
      <c r="BL62" s="80" t="str">
        <f t="shared" si="193"/>
        <v/>
      </c>
      <c r="BM62" s="77">
        <v>46</v>
      </c>
      <c r="BN62" s="79"/>
      <c r="BP62" s="80" t="str">
        <f t="shared" si="194"/>
        <v/>
      </c>
      <c r="BQ62" s="80" t="str">
        <f t="shared" si="195"/>
        <v/>
      </c>
      <c r="BR62" s="76" t="str">
        <f t="shared" si="196"/>
        <v/>
      </c>
      <c r="BS62" s="76" t="str">
        <f t="shared" si="197"/>
        <v/>
      </c>
      <c r="BT62" s="118" t="str">
        <f t="shared" si="198"/>
        <v/>
      </c>
      <c r="BU62" s="118" t="str">
        <f t="shared" si="199"/>
        <v/>
      </c>
      <c r="BV62" s="118" t="str">
        <f t="shared" si="200"/>
        <v/>
      </c>
      <c r="BW62" s="118" t="str">
        <f t="shared" si="201"/>
        <v/>
      </c>
      <c r="BX62" s="77">
        <v>46</v>
      </c>
      <c r="BY62" s="78"/>
      <c r="BZ62" s="78"/>
      <c r="CA62" s="80" t="str">
        <f t="shared" si="202"/>
        <v/>
      </c>
      <c r="CB62" s="80" t="str">
        <f t="shared" si="297"/>
        <v/>
      </c>
      <c r="CC62" s="80" t="str">
        <f t="shared" si="297"/>
        <v/>
      </c>
      <c r="CD62" s="76" t="str">
        <f t="shared" si="203"/>
        <v/>
      </c>
      <c r="CE62" s="118" t="str">
        <f t="shared" si="204"/>
        <v/>
      </c>
      <c r="CF62" s="118" t="str">
        <f t="shared" si="205"/>
        <v/>
      </c>
      <c r="CG62" s="118" t="str">
        <f t="shared" si="206"/>
        <v/>
      </c>
      <c r="CH62" s="117" t="str">
        <f t="shared" si="143"/>
        <v/>
      </c>
      <c r="CI62" s="77">
        <v>46</v>
      </c>
      <c r="CJ62" s="79"/>
      <c r="CL62" s="80" t="str">
        <f t="shared" si="207"/>
        <v/>
      </c>
      <c r="CM62" s="80" t="str">
        <f t="shared" si="208"/>
        <v/>
      </c>
      <c r="CN62" s="76" t="str">
        <f t="shared" si="209"/>
        <v/>
      </c>
      <c r="CO62" s="76" t="str">
        <f t="shared" si="210"/>
        <v/>
      </c>
      <c r="CP62" s="118" t="str">
        <f t="shared" si="211"/>
        <v/>
      </c>
      <c r="CQ62" s="118" t="str">
        <f t="shared" si="212"/>
        <v/>
      </c>
      <c r="CR62" s="118" t="str">
        <f t="shared" si="213"/>
        <v/>
      </c>
      <c r="CS62" s="118" t="str">
        <f t="shared" si="214"/>
        <v/>
      </c>
      <c r="CT62" s="77">
        <v>46</v>
      </c>
      <c r="CU62" s="78"/>
      <c r="CV62" s="78"/>
      <c r="CW62" s="80" t="str">
        <f t="shared" si="215"/>
        <v/>
      </c>
      <c r="CX62" s="80" t="str">
        <f t="shared" si="216"/>
        <v/>
      </c>
      <c r="CY62" s="76" t="str">
        <f t="shared" si="217"/>
        <v/>
      </c>
      <c r="CZ62" s="76" t="str">
        <f t="shared" si="218"/>
        <v/>
      </c>
      <c r="DA62" s="118" t="str">
        <f t="shared" si="219"/>
        <v/>
      </c>
      <c r="DB62" s="118" t="str">
        <f t="shared" si="220"/>
        <v/>
      </c>
      <c r="DC62" s="118" t="str">
        <f t="shared" si="221"/>
        <v/>
      </c>
      <c r="DD62" s="118" t="str">
        <f t="shared" si="222"/>
        <v/>
      </c>
      <c r="DE62" s="77">
        <v>46</v>
      </c>
      <c r="DF62" s="79"/>
      <c r="DH62" s="115" t="str">
        <f t="shared" si="145"/>
        <v/>
      </c>
      <c r="DI62" s="115" t="str">
        <f t="shared" si="146"/>
        <v/>
      </c>
      <c r="DJ62" s="121" t="str">
        <f t="shared" si="147"/>
        <v/>
      </c>
      <c r="DK62" s="121" t="str">
        <f t="shared" si="148"/>
        <v/>
      </c>
      <c r="DL62" s="117" t="str">
        <f t="shared" si="149"/>
        <v/>
      </c>
      <c r="DM62" s="117" t="str">
        <f t="shared" si="150"/>
        <v/>
      </c>
      <c r="DN62" s="117" t="str">
        <f t="shared" si="151"/>
        <v/>
      </c>
      <c r="DO62" s="117" t="str">
        <f t="shared" si="152"/>
        <v/>
      </c>
      <c r="DP62" s="77">
        <v>46</v>
      </c>
      <c r="DQ62" s="78"/>
      <c r="DR62" s="78"/>
      <c r="DS62" s="115" t="str">
        <f t="shared" si="223"/>
        <v/>
      </c>
      <c r="DT62" s="115" t="str">
        <f t="shared" si="224"/>
        <v/>
      </c>
      <c r="DU62" s="115" t="str">
        <f t="shared" si="225"/>
        <v/>
      </c>
      <c r="DV62" s="115" t="str">
        <f t="shared" si="226"/>
        <v/>
      </c>
      <c r="DW62" s="117" t="str">
        <f t="shared" si="227"/>
        <v/>
      </c>
      <c r="DX62" s="117" t="str">
        <f t="shared" si="298"/>
        <v/>
      </c>
      <c r="DY62" s="117" t="str">
        <f t="shared" si="298"/>
        <v/>
      </c>
      <c r="DZ62" s="117" t="str">
        <f t="shared" si="228"/>
        <v/>
      </c>
      <c r="EA62" s="77">
        <v>46</v>
      </c>
      <c r="EB62" s="79"/>
      <c r="EC62" s="81"/>
      <c r="ED62" s="80" t="str">
        <f t="shared" si="229"/>
        <v/>
      </c>
      <c r="EE62" s="80" t="str">
        <f t="shared" si="230"/>
        <v/>
      </c>
      <c r="EF62" s="80" t="str">
        <f t="shared" si="231"/>
        <v/>
      </c>
      <c r="EG62" s="82" t="str">
        <f t="shared" si="232"/>
        <v/>
      </c>
      <c r="EH62" s="118" t="str">
        <f t="shared" si="233"/>
        <v/>
      </c>
      <c r="EI62" s="118" t="str">
        <f t="shared" si="234"/>
        <v/>
      </c>
      <c r="EJ62" s="118" t="str">
        <f t="shared" si="235"/>
        <v/>
      </c>
      <c r="EK62" s="118" t="str">
        <f t="shared" si="236"/>
        <v/>
      </c>
      <c r="EL62" s="82">
        <v>46</v>
      </c>
      <c r="EM62" s="78"/>
      <c r="EN62" s="78"/>
      <c r="EO62" s="80" t="str">
        <f t="shared" si="237"/>
        <v/>
      </c>
      <c r="EP62" s="80" t="str">
        <f t="shared" si="238"/>
        <v/>
      </c>
      <c r="EQ62" s="80" t="str">
        <f t="shared" si="239"/>
        <v/>
      </c>
      <c r="ER62" s="80" t="str">
        <f t="shared" si="240"/>
        <v/>
      </c>
      <c r="ES62" s="80" t="str">
        <f t="shared" si="241"/>
        <v/>
      </c>
      <c r="ET62" s="80" t="str">
        <f t="shared" si="242"/>
        <v/>
      </c>
      <c r="EU62" s="80" t="str">
        <f t="shared" si="243"/>
        <v/>
      </c>
      <c r="EV62" s="80" t="str">
        <f t="shared" si="244"/>
        <v/>
      </c>
      <c r="EW62" s="77">
        <v>46</v>
      </c>
      <c r="EX62" s="78"/>
      <c r="EY62" s="81"/>
      <c r="EZ62" s="80" t="str">
        <f t="shared" si="245"/>
        <v/>
      </c>
      <c r="FA62" s="80" t="str">
        <f t="shared" si="246"/>
        <v/>
      </c>
      <c r="FB62" s="76" t="str">
        <f t="shared" si="247"/>
        <v/>
      </c>
      <c r="FC62" s="76" t="str">
        <f t="shared" si="248"/>
        <v/>
      </c>
      <c r="FD62" s="118" t="str">
        <f t="shared" si="249"/>
        <v/>
      </c>
      <c r="FE62" s="118" t="str">
        <f t="shared" si="250"/>
        <v/>
      </c>
      <c r="FF62" s="118" t="str">
        <f t="shared" si="251"/>
        <v/>
      </c>
      <c r="FG62" s="118" t="str">
        <f t="shared" si="252"/>
        <v/>
      </c>
      <c r="FH62" s="82">
        <v>46</v>
      </c>
      <c r="FI62" s="78"/>
      <c r="FJ62" s="78"/>
      <c r="FK62" s="80" t="str">
        <f t="shared" si="253"/>
        <v/>
      </c>
      <c r="FL62" s="80" t="str">
        <f t="shared" si="254"/>
        <v/>
      </c>
      <c r="FM62" s="76" t="str">
        <f t="shared" si="255"/>
        <v/>
      </c>
      <c r="FN62" s="76" t="str">
        <f t="shared" si="256"/>
        <v/>
      </c>
      <c r="FO62" s="118" t="str">
        <f t="shared" si="257"/>
        <v/>
      </c>
      <c r="FP62" s="118" t="str">
        <f t="shared" si="258"/>
        <v/>
      </c>
      <c r="FQ62" s="118" t="str">
        <f t="shared" si="259"/>
        <v/>
      </c>
      <c r="FR62" s="118" t="str">
        <f t="shared" si="260"/>
        <v/>
      </c>
      <c r="FS62" s="77">
        <v>46</v>
      </c>
      <c r="FT62" s="78"/>
      <c r="FU62" s="81"/>
      <c r="FV62" s="80" t="str">
        <f t="shared" si="261"/>
        <v/>
      </c>
      <c r="FW62" s="80" t="str">
        <f t="shared" si="262"/>
        <v/>
      </c>
      <c r="FX62" s="80" t="str">
        <f t="shared" si="263"/>
        <v/>
      </c>
      <c r="FY62" s="80" t="str">
        <f t="shared" si="264"/>
        <v/>
      </c>
      <c r="FZ62" s="80" t="str">
        <f t="shared" si="265"/>
        <v/>
      </c>
      <c r="GA62" s="80" t="str">
        <f t="shared" si="266"/>
        <v/>
      </c>
      <c r="GB62" s="80" t="str">
        <f t="shared" si="267"/>
        <v/>
      </c>
      <c r="GC62" s="80" t="str">
        <f t="shared" si="268"/>
        <v/>
      </c>
      <c r="GD62" s="82">
        <v>46</v>
      </c>
      <c r="GE62" s="78"/>
      <c r="GF62" s="78"/>
      <c r="GG62" s="80" t="str">
        <f t="shared" si="269"/>
        <v/>
      </c>
      <c r="GH62" s="80" t="str">
        <f t="shared" si="270"/>
        <v/>
      </c>
      <c r="GI62" s="80" t="str">
        <f t="shared" si="271"/>
        <v/>
      </c>
      <c r="GJ62" s="80" t="str">
        <f t="shared" si="272"/>
        <v/>
      </c>
      <c r="GK62" s="80" t="str">
        <f t="shared" si="273"/>
        <v/>
      </c>
      <c r="GL62" s="80" t="str">
        <f t="shared" si="274"/>
        <v/>
      </c>
      <c r="GM62" s="80" t="str">
        <f t="shared" si="275"/>
        <v/>
      </c>
      <c r="GN62" s="80" t="str">
        <f t="shared" si="276"/>
        <v/>
      </c>
      <c r="GO62" s="77">
        <v>46</v>
      </c>
      <c r="GP62" s="78"/>
      <c r="GQ62" s="81"/>
      <c r="GR62" s="80" t="str">
        <f t="shared" si="277"/>
        <v/>
      </c>
      <c r="GS62" s="80" t="str">
        <f t="shared" si="278"/>
        <v/>
      </c>
      <c r="GT62" s="80" t="str">
        <f t="shared" si="279"/>
        <v/>
      </c>
      <c r="GU62" s="80" t="str">
        <f t="shared" si="280"/>
        <v/>
      </c>
      <c r="GV62" s="80" t="str">
        <f t="shared" si="281"/>
        <v/>
      </c>
      <c r="GW62" s="80" t="str">
        <f t="shared" si="282"/>
        <v/>
      </c>
      <c r="GX62" s="80" t="str">
        <f t="shared" si="283"/>
        <v/>
      </c>
      <c r="GY62" s="80" t="str">
        <f t="shared" si="284"/>
        <v/>
      </c>
      <c r="GZ62" s="82">
        <v>46</v>
      </c>
      <c r="HA62" s="78"/>
      <c r="HB62" s="78"/>
      <c r="HC62" s="80" t="str">
        <f t="shared" si="285"/>
        <v/>
      </c>
      <c r="HD62" s="80" t="str">
        <f t="shared" si="286"/>
        <v/>
      </c>
      <c r="HE62" s="80" t="str">
        <f t="shared" si="287"/>
        <v/>
      </c>
      <c r="HF62" s="80" t="str">
        <f t="shared" si="288"/>
        <v/>
      </c>
      <c r="HG62" s="80" t="str">
        <f t="shared" si="289"/>
        <v/>
      </c>
      <c r="HH62" s="80" t="str">
        <f t="shared" si="290"/>
        <v/>
      </c>
      <c r="HI62" s="80" t="str">
        <f t="shared" si="291"/>
        <v/>
      </c>
      <c r="HJ62" s="80" t="str">
        <f t="shared" si="292"/>
        <v/>
      </c>
      <c r="HK62" s="77">
        <v>46</v>
      </c>
      <c r="HL62" s="78"/>
      <c r="HM62" s="78"/>
      <c r="HN62" s="78"/>
      <c r="HO62" s="78"/>
      <c r="HP62" s="78"/>
      <c r="HQ62" s="78"/>
      <c r="HR62" s="78"/>
      <c r="HS62" s="78"/>
      <c r="HT62" s="78"/>
      <c r="HU62" s="78"/>
      <c r="HV62" s="78"/>
      <c r="HW62" s="78"/>
      <c r="HX62" s="90"/>
      <c r="HY62" s="91" t="str">
        <f>IFERROR(IF(AND(#REF!="FEM",#REF!=1,#REF!="infantis"),#REF!,""),"")</f>
        <v/>
      </c>
      <c r="HZ62" s="75" t="e">
        <f>IF($HY62=#REF!,#REF!,"")</f>
        <v>#REF!</v>
      </c>
      <c r="IA62" s="75" t="e">
        <f>IF($HY62=#REF!,#REF!,"")</f>
        <v>#REF!</v>
      </c>
      <c r="IB62" s="75" t="e">
        <f>IF($IA62=#REF!,#REF!,"")</f>
        <v>#REF!</v>
      </c>
      <c r="IC62" s="91" t="str">
        <f>IFERROR(IF(AND($IA62="fem",#REF!=1,#REF!="infantis"),#REF!,""),"")</f>
        <v/>
      </c>
      <c r="ID62" s="91" t="str">
        <f>IFERROR(IF(AND($IA62="fem",#REF!=1,#REF!="infantis"),#REF!,""),"")</f>
        <v/>
      </c>
      <c r="IE62" s="91" t="str">
        <f>IFERROR(IF(AND($IA62="fem",#REF!=1,#REF!="infantis"),#REF!,""),"")</f>
        <v/>
      </c>
      <c r="IF62" s="75" t="e">
        <f>IF($IB62=#REF!,#REF!,"")</f>
        <v>#REF!</v>
      </c>
      <c r="IG62" s="55" t="str">
        <f>IFERROR(RANK(IF62,IF:IF,0)+ COUNTIF($IF$15:IF61,IF62),"")</f>
        <v/>
      </c>
      <c r="II62" s="91" t="str">
        <f>IFERROR(IF(AND(#REF!="mas",#REF!=1,#REF!="infantis"),#REF!,""),"")</f>
        <v/>
      </c>
      <c r="IJ62" s="75" t="e">
        <f>IF($II62=#REF!,#REF!,"")</f>
        <v>#REF!</v>
      </c>
      <c r="IK62" s="75" t="e">
        <f>IF($II62=#REF!,#REF!,"")</f>
        <v>#REF!</v>
      </c>
      <c r="IL62" s="91" t="str">
        <f>IFERROR(IF(AND($IK62="mas",#REF!=1),#REF!,""),"")</f>
        <v/>
      </c>
      <c r="IM62" s="91" t="str">
        <f>IFERROR(IF(AND($IK62="mas",#REF!=1,#REF!="infantis"),#REF!,""),"")</f>
        <v/>
      </c>
      <c r="IN62" s="91" t="str">
        <f>IFERROR(IF(AND($IK62="mas",#REF!=1,#REF!="infantis"),#REF!,""),"")</f>
        <v/>
      </c>
      <c r="IO62" s="91" t="str">
        <f>IFERROR(IF(AND($IK62="mas",#REF!=1,#REF!="infantis"),#REF!,""),"")</f>
        <v/>
      </c>
      <c r="IP62" s="91" t="str">
        <f>IFERROR(IF(AND($IK62="mas",#REF!=1),#REF!,""),"")</f>
        <v/>
      </c>
      <c r="IQ62" s="55" t="str">
        <f>IFERROR(RANK(IP62,IP:IP,0)+ COUNTIF($IQ$11:IQ57,IP62),"")</f>
        <v/>
      </c>
      <c r="IS62" s="91" t="str">
        <f>IFERROR(IF(AND(#REF!="FEM",#REF!=2,#REF!="infantis"),#REF!,""),"")</f>
        <v/>
      </c>
      <c r="IT62" s="75" t="e">
        <f>IF(IS62=#REF!,#REF!,"")</f>
        <v>#REF!</v>
      </c>
      <c r="IU62" s="75" t="e">
        <f>IF(IS62=#REF!,#REF!,"")</f>
        <v>#REF!</v>
      </c>
      <c r="IV62" s="91" t="str">
        <f>IFERROR(IF(AND(IU62="fem",#REF!=2),#REF!,""),"")</f>
        <v/>
      </c>
      <c r="IW62" s="91" t="str">
        <f>IFERROR(IF(AND(IU62="fem",#REF!=2),#REF!,""),"")</f>
        <v/>
      </c>
      <c r="IX62" s="91" t="str">
        <f>IFERROR(IF(AND(IU62="fem",#REF!=2),#REF!,""),"")</f>
        <v/>
      </c>
      <c r="IY62" s="91" t="str">
        <f>IFERROR(IF(AND(IU62="fem",#REF!=2),#REF!,""),"")</f>
        <v/>
      </c>
      <c r="IZ62" s="91" t="str">
        <f>IFERROR(IF(AND(IU62="fem",#REF!=2),#REF!,""),"")</f>
        <v/>
      </c>
      <c r="JA62" s="77" t="str">
        <f>IFERROR(RANK(IZ62,IZ:IZ,0)+ COUNTIF($IZ$15:$IZ61,IZ62),"")</f>
        <v/>
      </c>
      <c r="JC62" s="91" t="str">
        <f>IFERROR(IF(AND(#REF!="mas",#REF!=2,#REF!="infantis"),#REF!,""),"")</f>
        <v/>
      </c>
      <c r="JD62" s="75" t="e">
        <f>IF(JC62=#REF!,#REF!,"")</f>
        <v>#REF!</v>
      </c>
      <c r="JE62" s="75" t="e">
        <f>IF(JC62=#REF!,#REF!,"")</f>
        <v>#REF!</v>
      </c>
      <c r="JF62" s="91" t="str">
        <f>IFERROR(IF(AND(JE62="mas",#REF!=2),#REF!,""),"")</f>
        <v/>
      </c>
      <c r="JG62" s="91" t="str">
        <f>IFERROR(IF(AND(JE62="mas",#REF!=2),#REF!,""),"")</f>
        <v/>
      </c>
      <c r="JH62" s="91" t="str">
        <f>IFERROR(IF(AND(JE62="mas",#REF!=2),#REF!,""),"")</f>
        <v/>
      </c>
      <c r="JI62" s="91" t="str">
        <f>IFERROR(IF(AND(JE62="mas",#REF!=2),#REF!,""),"")</f>
        <v/>
      </c>
      <c r="JJ62" s="91" t="str">
        <f>IFERROR(IF(AND(JE62="mas",#REF!=2),#REF!,""),"")</f>
        <v/>
      </c>
      <c r="JK62" s="77" t="str">
        <f>IFERROR(RANK(JJ62,JJ:JJ,0)+ COUNTIF($JJ$15:$JJ61,JJ62),"")</f>
        <v/>
      </c>
      <c r="JM62" s="53" t="str">
        <f>IFERROR(IF(AND(#REF!="fem",#REF!=3,#REF!="infantis"),#REF!,""),"")</f>
        <v/>
      </c>
      <c r="JN62" s="75" t="e">
        <f>IF($JM62=#REF!,#REF!,"")</f>
        <v>#REF!</v>
      </c>
      <c r="JO62" s="75" t="e">
        <f>IF($JM62=#REF!,#REF!,"")</f>
        <v>#REF!</v>
      </c>
      <c r="JP62" s="75" t="e">
        <f>IF($JO62=#REF!,#REF!,"")</f>
        <v>#REF!</v>
      </c>
      <c r="JQ62" s="75" t="e">
        <f>IF($JP62=#REF!,#REF!,"")</f>
        <v>#REF!</v>
      </c>
      <c r="JR62" s="75" t="e">
        <f>IF($JP62=#REF!,#REF!,"")</f>
        <v>#REF!</v>
      </c>
      <c r="JS62" s="75" t="e">
        <f>IF($JP62=#REF!,#REF!,"")</f>
        <v>#REF!</v>
      </c>
      <c r="JT62" s="75" t="e">
        <f>IF($JP62=#REF!,#REF!,"")</f>
        <v>#REF!</v>
      </c>
      <c r="JU62" s="55" t="str">
        <f>IFERROR(RANK(JT62,JT:JT,0)+ COUNTIF($JT$15:JT61,JT62),"")</f>
        <v/>
      </c>
      <c r="JW62" s="53" t="str">
        <f>IFERROR(IF(AND(#REF!="mas",#REF!=3,#REF!="infantis"),#REF!,""),"")</f>
        <v/>
      </c>
      <c r="JX62" s="54" t="e">
        <f>IF($JW62=#REF!,#REF!,"")</f>
        <v>#REF!</v>
      </c>
      <c r="JY62" s="54" t="e">
        <f>IF($JW62=#REF!,#REF!,"")</f>
        <v>#REF!</v>
      </c>
      <c r="JZ62" s="54" t="e">
        <f>IF($JY62=#REF!,#REF!,"")</f>
        <v>#REF!</v>
      </c>
      <c r="KA62" s="54" t="e">
        <f>IF($JZ62=#REF!,#REF!,"")</f>
        <v>#REF!</v>
      </c>
      <c r="KB62" s="54" t="e">
        <f>IF($JZ62=#REF!,#REF!,"")</f>
        <v>#REF!</v>
      </c>
      <c r="KC62" s="54" t="e">
        <f>IF($JZ62=#REF!,#REF!,"")</f>
        <v>#REF!</v>
      </c>
      <c r="KD62" s="54" t="e">
        <f>IF($JZ62=#REF!,#REF!,"")</f>
        <v>#REF!</v>
      </c>
      <c r="KE62" s="55" t="str">
        <f>IFERROR(RANK(KD62,KD:KD,0)+ COUNTIF($KD$15:KD61,KD62),"")</f>
        <v/>
      </c>
      <c r="KG62" s="91" t="str">
        <f>IFERROR(IF(AND(#REF!="fem",#REF!=1,#REF!="iniciados"),#REF!,""),"")</f>
        <v/>
      </c>
      <c r="KH62" s="75" t="e">
        <f>IF(KG62=#REF!,#REF!,"")</f>
        <v>#REF!</v>
      </c>
      <c r="KI62" s="75" t="e">
        <f>IF(KG62=#REF!,#REF!,"")</f>
        <v>#REF!</v>
      </c>
      <c r="KJ62" s="91" t="str">
        <f>IFERROR(IF(AND(KI62="fem",#REF!=1),#REF!,""),"")</f>
        <v/>
      </c>
      <c r="KK62" s="91" t="str">
        <f>IFERROR(IF(AND(KI62="fem",#REF!=1),#REF!,""),"")</f>
        <v/>
      </c>
      <c r="KL62" s="91" t="str">
        <f>IFERROR(IF(AND(KI62="fem",#REF!=1),#REF!,""),"")</f>
        <v/>
      </c>
      <c r="KM62" s="91" t="str">
        <f>IFERROR(IF(AND(KI62="fem",#REF!=1),#REF!,""),"")</f>
        <v/>
      </c>
      <c r="KN62" s="91" t="str">
        <f>IFERROR(IF(AND(KI62="fem",#REF!=1),#REF!,""),"")</f>
        <v/>
      </c>
      <c r="KO62" s="77" t="str">
        <f>IFERROR(RANK(KN62,KN:KN,0)+ COUNTIF($KN$15:KN61,KN62),"")</f>
        <v/>
      </c>
      <c r="KQ62" s="91" t="str">
        <f>IFERROR(IF(AND(#REF!="mas",#REF!=1,#REF!="iniciados"),#REF!,""),"")</f>
        <v/>
      </c>
      <c r="KR62" s="75" t="e">
        <f>IF(KQ62=#REF!,#REF!,"")</f>
        <v>#REF!</v>
      </c>
      <c r="KS62" s="75" t="e">
        <f>IF(KQ62=#REF!,#REF!,"")</f>
        <v>#REF!</v>
      </c>
      <c r="KT62" s="91" t="str">
        <f>IFERROR(IF(AND(KS62="mas",#REF!=1),#REF!,""),"")</f>
        <v/>
      </c>
      <c r="KU62" s="91" t="str">
        <f>IFERROR(IF(AND(KS62="mas",#REF!=1),#REF!,""),"")</f>
        <v/>
      </c>
      <c r="KV62" s="91" t="str">
        <f>IFERROR(IF(AND(KS62="mas",#REF!=1),#REF!,""),"")</f>
        <v/>
      </c>
      <c r="KW62" s="91" t="str">
        <f>IFERROR(IF(AND(KS62="mas",#REF!=1),#REF!,""),"")</f>
        <v/>
      </c>
      <c r="KX62" s="91" t="str">
        <f>IFERROR(IF(AND(KS62="mas",#REF!=1),#REF!,""),"")</f>
        <v/>
      </c>
      <c r="KY62" s="77" t="str">
        <f>IFERROR(RANK(KX62,KX:KX,0)+ COUNTIF($KX$15:KX61,KX62),"")</f>
        <v/>
      </c>
      <c r="LA62" s="91" t="str">
        <f>IFERROR(IF(AND(#REF!="fem",#REF!=2,#REF!="iniciados"),#REF!,""),"")</f>
        <v/>
      </c>
      <c r="LB62" s="75" t="e">
        <f>IF(LA62=#REF!,#REF!,"")</f>
        <v>#REF!</v>
      </c>
      <c r="LC62" s="75" t="e">
        <f>IF(LA62=#REF!,#REF!,"")</f>
        <v>#REF!</v>
      </c>
      <c r="LD62" s="91" t="str">
        <f>IFERROR(IF(AND(LC62="fem",#REF!=2),#REF!,""),"")</f>
        <v/>
      </c>
      <c r="LE62" s="91" t="str">
        <f>IFERROR(IF(AND(LC62="fem",#REF!=2),#REF!,""),"")</f>
        <v/>
      </c>
      <c r="LF62" s="91" t="str">
        <f>IFERROR(IF(AND(LC62="fem",#REF!=2),#REF!,""),"")</f>
        <v/>
      </c>
      <c r="LG62" s="91" t="str">
        <f>IFERROR(IF(AND(LC62="fem",#REF!=2),#REF!,""),"")</f>
        <v/>
      </c>
      <c r="LH62" s="91" t="str">
        <f>IFERROR(IF(AND(LC62="fem",#REF!=2),#REF!,""),"")</f>
        <v/>
      </c>
      <c r="LI62" s="77" t="str">
        <f>IFERROR(RANK(LH62,LH:LH,0)+ COUNTIF($KX$15:LH61,LH62),"")</f>
        <v/>
      </c>
      <c r="LK62" s="91" t="str">
        <f>IFERROR(IF(AND(#REF!="mas",#REF!=2,#REF!="iniciados"),#REF!,""),"")</f>
        <v/>
      </c>
      <c r="LL62" s="75" t="e">
        <f>IF(LK62=#REF!,#REF!,"")</f>
        <v>#REF!</v>
      </c>
      <c r="LM62" s="75" t="e">
        <f>IF(LK62=#REF!,#REF!,"")</f>
        <v>#REF!</v>
      </c>
      <c r="LN62" s="91" t="str">
        <f>IFERROR(IF(AND(LM62="mas",#REF!=2),#REF!,""),"")</f>
        <v/>
      </c>
      <c r="LO62" s="91" t="str">
        <f>IFERROR(IF(AND(LM62="mas",#REF!=2),#REF!,""),"")</f>
        <v/>
      </c>
      <c r="LP62" s="91" t="str">
        <f>IFERROR(IF(AND(LM62="mas",#REF!=2),#REF!,""),"")</f>
        <v/>
      </c>
      <c r="LQ62" s="91" t="str">
        <f>IFERROR(IF(AND(LM62="mas",#REF!=2),#REF!,""),"")</f>
        <v/>
      </c>
      <c r="LR62" s="91" t="str">
        <f>IFERROR(IF(AND(LM62="mas",#REF!=2),#REF!,""),"")</f>
        <v/>
      </c>
      <c r="LS62" s="77" t="str">
        <f>IFERROR(RANK(LR62,LR:LR,0)+ COUNTIF($LR$15:LR60,LR62),"")</f>
        <v/>
      </c>
      <c r="LU62" s="53" t="str">
        <f>IFERROR(IF(AND(#REF!="fem",#REF!=3,#REF!="iniciados"),#REF!,""),"")</f>
        <v/>
      </c>
      <c r="LV62" s="75" t="e">
        <f>IF(LU62=#REF!,#REF!,"")</f>
        <v>#REF!</v>
      </c>
      <c r="LW62" s="75" t="e">
        <f>IF(LU62=#REF!,#REF!,"")</f>
        <v>#REF!</v>
      </c>
      <c r="LX62" s="53" t="str">
        <f>IFERROR(IF(AND(LW62="fem",#REF!=3),#REF!,""),"")</f>
        <v/>
      </c>
      <c r="LY62" s="91" t="str">
        <f>IFERROR(IF(AND(LW62="fem",#REF!=3),#REF!,""),"")</f>
        <v/>
      </c>
      <c r="LZ62" s="91" t="str">
        <f>IFERROR(IF(AND(LW62="fem",#REF!=3),#REF!,""),"")</f>
        <v/>
      </c>
      <c r="MA62" s="91" t="str">
        <f>IFERROR(IF(AND(LW62="fem",#REF!=3),#REF!,""),"")</f>
        <v/>
      </c>
      <c r="MB62" s="91" t="str">
        <f>IFERROR(IF(AND(LW62="fem",#REF!=3),#REF!,""),"")</f>
        <v/>
      </c>
      <c r="MC62" s="55" t="str">
        <f>IFERROR(RANK(MB62,MB:MB,0)+ COUNTIF($MB$15:MB61,MB62),"")</f>
        <v/>
      </c>
      <c r="ME62" s="91" t="str">
        <f>IFERROR(IF(AND(#REF!="mas",#REF!=3,#REF!="iniciados"),#REF!,""),"")</f>
        <v/>
      </c>
      <c r="MF62" s="75" t="e">
        <f>IF(ME62=#REF!,#REF!,"")</f>
        <v>#REF!</v>
      </c>
      <c r="MG62" s="75" t="e">
        <f>IF(ME62=#REF!,#REF!,"")</f>
        <v>#REF!</v>
      </c>
      <c r="MH62" s="91" t="str">
        <f>IFERROR(IF(AND(MG62="mas",#REF!=3),#REF!,""),"")</f>
        <v/>
      </c>
      <c r="MI62" s="91" t="str">
        <f>IFERROR(IF(AND(MG62="mas",#REF!=3),#REF!,""),"")</f>
        <v/>
      </c>
      <c r="MJ62" s="91" t="str">
        <f>IFERROR(IF(AND(MG62="mas",#REF!=3),#REF!,""),"")</f>
        <v/>
      </c>
      <c r="MK62" s="91" t="str">
        <f>IFERROR(IF(AND(MG62="mas",#REF!=3),#REF!,""),"")</f>
        <v/>
      </c>
      <c r="ML62" s="91" t="str">
        <f>IFERROR(IF(AND(MG62="mas",#REF!=3),#REF!,""),"")</f>
        <v/>
      </c>
      <c r="MM62" s="55" t="str">
        <f>IFERROR(RANK(ML62,ML:ML,0)+ COUNTIF($ML$15:ML61,ML62),"")</f>
        <v/>
      </c>
      <c r="MO62" s="91" t="str">
        <f>IFERROR(IF(AND(#REF!="fem",#REF!=3,#REF!="juvenis"),#REF!,""),"")</f>
        <v/>
      </c>
      <c r="MP62" s="75" t="e">
        <f>IF(MO62=#REF!,#REF!,"")</f>
        <v>#REF!</v>
      </c>
      <c r="MQ62" s="75" t="e">
        <f>IF(MO62=#REF!,#REF!,"")</f>
        <v>#REF!</v>
      </c>
      <c r="MR62" s="91" t="str">
        <f>IFERROR(IF(AND(MQ62="fem",#REF!=3),#REF!,""),"")</f>
        <v/>
      </c>
      <c r="MS62" s="91" t="str">
        <f>IFERROR(IF(AND(MQ62="fem",#REF!=3),#REF!,""),"")</f>
        <v/>
      </c>
      <c r="MT62" s="91" t="str">
        <f>IFERROR(IF(AND(MQ62="fem",#REF!=3),#REF!,""),"")</f>
        <v/>
      </c>
      <c r="MU62" s="91" t="str">
        <f>IFERROR(IF(AND(MQ62="fem",#REF!=3),#REF!,""),"")</f>
        <v/>
      </c>
      <c r="MV62" s="91" t="str">
        <f>IFERROR(IF(AND(MQ62="fem",#REF!=3),#REF!,""),"")</f>
        <v/>
      </c>
      <c r="MW62" s="55" t="str">
        <f>IFERROR(RANK(MV62,MV:MV,0)+ COUNTIF($MV$15:MV61,MV62),"")</f>
        <v/>
      </c>
      <c r="MY62" s="91" t="str">
        <f>IFERROR(IF(AND(#REF!="mas",#REF!=3,#REF!="juvenis"),#REF!,""),"")</f>
        <v/>
      </c>
      <c r="MZ62" s="75" t="e">
        <f>IF(MY62=#REF!,#REF!,"")</f>
        <v>#REF!</v>
      </c>
      <c r="NA62" s="75" t="e">
        <f>IF(MY62=#REF!,#REF!,"")</f>
        <v>#REF!</v>
      </c>
      <c r="NB62" s="91" t="str">
        <f>IFERROR(IF(AND(NA62="mas",#REF!=3),#REF!,""),"")</f>
        <v/>
      </c>
      <c r="NC62" s="91" t="str">
        <f>IFERROR(IF(AND(NA62="mas",#REF!=3),#REF!,""),"")</f>
        <v/>
      </c>
      <c r="ND62" s="91" t="str">
        <f>IFERROR(IF(AND(NA62="mas",#REF!=3),#REF!,""),"")</f>
        <v/>
      </c>
      <c r="NE62" s="91" t="str">
        <f>IFERROR(IF(AND(NA62="mas",#REF!=3),#REF!,""),"")</f>
        <v/>
      </c>
      <c r="NF62" s="91" t="str">
        <f>IFERROR(IF(AND(NA62="mas",#REF!=3),#REF!,""),"")</f>
        <v/>
      </c>
      <c r="NG62" s="55" t="str">
        <f>IFERROR(RANK(NF62,NF:NF,0)+ COUNTIF($NF$15:NF61,NF62),"")</f>
        <v/>
      </c>
      <c r="NI62" s="91" t="str">
        <f>IFERROR(IF(AND(#REF!="fem",#REF!=2,#REF!="juvenis"),#REF!,""),"")</f>
        <v/>
      </c>
      <c r="NJ62" s="75" t="e">
        <f>IF(NI62=#REF!,#REF!,"")</f>
        <v>#REF!</v>
      </c>
      <c r="NK62" s="75" t="e">
        <f>IF(NI62=#REF!,#REF!,"")</f>
        <v>#REF!</v>
      </c>
      <c r="NL62" s="91" t="str">
        <f>IFERROR(IF(AND(NK62="fem",#REF!=2),#REF!,""),"")</f>
        <v/>
      </c>
      <c r="NM62" s="91" t="str">
        <f>IFERROR(IF(AND(NK62="fem",#REF!=2),#REF!,""),"")</f>
        <v/>
      </c>
      <c r="NN62" s="91" t="str">
        <f>IFERROR(IF(AND(NK62="fem",#REF!=2),#REF!,""),"")</f>
        <v/>
      </c>
      <c r="NO62" s="91" t="str">
        <f>IFERROR(IF(AND(NK62="fem",#REF!=2),#REF!,""),"")</f>
        <v/>
      </c>
      <c r="NP62" s="91" t="str">
        <f>IFERROR(IF(AND(NK62="fem",#REF!=2),#REF!,""),"")</f>
        <v/>
      </c>
      <c r="NQ62" s="77" t="str">
        <f>IFERROR(RANK(NP62,NP:NP,0)+ COUNTIF($NP$15:NP61,NP62),"")</f>
        <v/>
      </c>
      <c r="NS62" s="91" t="str">
        <f>IFERROR(IF(AND(#REF!="mas",#REF!=2,#REF!="juvenis"),#REF!,""),"")</f>
        <v/>
      </c>
      <c r="NT62" s="75" t="e">
        <f>IF(NS62=#REF!,#REF!,"")</f>
        <v>#REF!</v>
      </c>
      <c r="NU62" s="75" t="e">
        <f>IF(NS62=#REF!,#REF!,"")</f>
        <v>#REF!</v>
      </c>
      <c r="NV62" s="91" t="str">
        <f>IFERROR(IF(AND(NU62="mas",#REF!=2),#REF!,""),"")</f>
        <v/>
      </c>
      <c r="NW62" s="91" t="str">
        <f>IFERROR(IF(AND(NU62="mas",#REF!=2),#REF!,""),"")</f>
        <v/>
      </c>
      <c r="NX62" s="91" t="str">
        <f>IFERROR(IF(AND(NU62="mas",#REF!=2),#REF!,""),"")</f>
        <v/>
      </c>
      <c r="NY62" s="91" t="str">
        <f>IFERROR(IF(AND(NU62="mas",#REF!=2),#REF!,""),"")</f>
        <v/>
      </c>
      <c r="NZ62" s="91" t="str">
        <f>IFERROR(IF(AND(NU62="mas",#REF!=2),#REF!,""),"")</f>
        <v/>
      </c>
      <c r="OA62" s="55" t="str">
        <f>IFERROR(RANK(NZ62,NZ:NZ,0)+ COUNTIF($NZ$15:NZ61,NZ62),"")</f>
        <v/>
      </c>
      <c r="OC62" s="91" t="str">
        <f>IFERROR(IF(AND(#REF!="fem",#REF!=2,#REF!="juniores"),#REF!,""),"")</f>
        <v/>
      </c>
      <c r="OD62" s="75" t="e">
        <f>IF(OC62=#REF!,#REF!,"")</f>
        <v>#REF!</v>
      </c>
      <c r="OE62" s="75" t="e">
        <f>IF(OC62=#REF!,#REF!,"")</f>
        <v>#REF!</v>
      </c>
      <c r="OF62" s="91" t="str">
        <f>IFERROR(IF(AND(OE62="fem",#REF!=2),#REF!,""),"")</f>
        <v/>
      </c>
      <c r="OG62" s="91" t="str">
        <f>IFERROR(IF(AND(OE62="fem",#REF!=2),#REF!,""),"")</f>
        <v/>
      </c>
      <c r="OH62" s="91" t="str">
        <f>IFERROR(IF(AND(OE62="fem",#REF!=2),#REF!,""),"")</f>
        <v/>
      </c>
      <c r="OI62" s="91" t="str">
        <f>IFERROR(IF(AND(OE62="fem",#REF!=2),#REF!,""),"")</f>
        <v/>
      </c>
      <c r="OJ62" s="91" t="str">
        <f>IFERROR(IF(AND(OE62="fem",#REF!=2),#REF!,""),"")</f>
        <v/>
      </c>
      <c r="OK62" s="77" t="str">
        <f>IFERROR(RANK(OJ62,OJ:OJ,0)+ COUNTIF($NZ$15:OJ60,OJ62),"")</f>
        <v/>
      </c>
      <c r="OM62" s="91" t="str">
        <f>IFERROR(IF(AND(#REF!="mas",#REF!=2,#REF!="juniores"),#REF!,""),"")</f>
        <v/>
      </c>
      <c r="ON62" s="75" t="e">
        <f>IF(OM62=#REF!,#REF!,"")</f>
        <v>#REF!</v>
      </c>
      <c r="OO62" s="75" t="e">
        <f>IF(OM62=#REF!,#REF!,"")</f>
        <v>#REF!</v>
      </c>
      <c r="OP62" s="91" t="str">
        <f>IFERROR(IF(AND(OO62="mas",#REF!=2),#REF!,""),"")</f>
        <v/>
      </c>
      <c r="OQ62" s="91" t="str">
        <f>IFERROR(IF(AND(OO62="mas",#REF!=2),#REF!,""),"")</f>
        <v/>
      </c>
      <c r="OR62" s="91" t="str">
        <f>IFERROR(IF(AND(OO62="mas",#REF!=2),#REF!,""),"")</f>
        <v/>
      </c>
      <c r="OS62" s="91" t="str">
        <f>IFERROR(IF(AND(OO62="mas",#REF!=2),#REF!,""),"")</f>
        <v/>
      </c>
      <c r="OT62" s="91" t="str">
        <f>IFERROR(IF(AND(OO62="mas",#REF!=2),#REF!,""),"")</f>
        <v/>
      </c>
      <c r="OU62" s="77" t="str">
        <f>IFERROR(RANK(OT62,OT:OT,0)+ COUNTIF($NZ$15:OT60,OT62),"")</f>
        <v/>
      </c>
      <c r="OW62" s="91" t="str">
        <f>IFERROR(IF(AND(#REF!="fem",#REF!=3,#REF!="juniores"),#REF!,""),"")</f>
        <v/>
      </c>
      <c r="OX62" s="75" t="e">
        <f>IF(OW62=#REF!,#REF!,"")</f>
        <v>#REF!</v>
      </c>
      <c r="OY62" s="75" t="e">
        <f>IF(OW62=#REF!,#REF!,"")</f>
        <v>#REF!</v>
      </c>
      <c r="OZ62" s="91" t="str">
        <f>IFERROR(IF(AND(OY62="fem",#REF!=3),#REF!,""),"")</f>
        <v/>
      </c>
      <c r="PA62" s="91" t="str">
        <f>IFERROR(IF(AND(OY62="fem",#REF!=3),#REF!,""),"")</f>
        <v/>
      </c>
      <c r="PB62" s="91" t="str">
        <f>IFERROR(IF(AND(OY62="fem",#REF!=3),#REF!,""),"")</f>
        <v/>
      </c>
      <c r="PC62" s="91" t="str">
        <f>IFERROR(IF(AND(OY62="fem",#REF!=3),#REF!,""),"")</f>
        <v/>
      </c>
      <c r="PD62" s="91" t="str">
        <f>IFERROR(IF(AND(OY62="fem",#REF!=3),#REF!,""),"")</f>
        <v/>
      </c>
      <c r="PE62" s="77" t="str">
        <f>IFERROR(RANK(PD62,PD:PD,0)+ COUNTIF($NZ$15:PD60,PD62),"")</f>
        <v/>
      </c>
      <c r="PG62" s="91" t="str">
        <f>IFERROR(IF(AND(#REF!="mas",#REF!=3,#REF!="juniores"),#REF!,""),"")</f>
        <v/>
      </c>
      <c r="PH62" s="75" t="e">
        <f>IF(PG62=#REF!,#REF!,"")</f>
        <v>#REF!</v>
      </c>
      <c r="PI62" s="75" t="e">
        <f>IF(PG62=#REF!,#REF!,"")</f>
        <v>#REF!</v>
      </c>
      <c r="PJ62" s="91" t="str">
        <f>IFERROR(IF(AND(PI62="mas",#REF!=3),#REF!,""),"")</f>
        <v/>
      </c>
      <c r="PK62" s="91" t="str">
        <f>IFERROR(IF(AND(PI62="mas",#REF!=3),#REF!,""),"")</f>
        <v/>
      </c>
      <c r="PL62" s="91" t="str">
        <f>IFERROR(IF(AND(PI62="mas",#REF!=3),#REF!,""),"")</f>
        <v/>
      </c>
      <c r="PM62" s="91" t="str">
        <f>IFERROR(IF(AND(PI62="mas",#REF!=3),#REF!,""),"")</f>
        <v/>
      </c>
      <c r="PN62" s="91" t="str">
        <f>IFERROR(IF(AND(PI62="mas",#REF!=3),#REF!,""),"")</f>
        <v/>
      </c>
      <c r="PO62" s="77" t="str">
        <f>IFERROR(RANK(PN62,PN:PN,0)+ COUNTIF($NZ$15:PN60,PN62),"")</f>
        <v/>
      </c>
    </row>
    <row r="63" spans="2:431" s="73" customFormat="1" ht="18.75" customHeight="1" x14ac:dyDescent="0.3">
      <c r="B63" s="74" t="str">
        <f t="shared" si="159"/>
        <v/>
      </c>
      <c r="C63" s="74" t="str">
        <f t="shared" si="160"/>
        <v/>
      </c>
      <c r="D63" s="75" t="str">
        <f t="shared" si="161"/>
        <v/>
      </c>
      <c r="E63" s="76" t="str">
        <f t="shared" si="162"/>
        <v/>
      </c>
      <c r="F63" s="118" t="str">
        <f t="shared" si="163"/>
        <v/>
      </c>
      <c r="G63" s="118" t="str">
        <f t="shared" si="164"/>
        <v/>
      </c>
      <c r="H63" s="118" t="str">
        <f t="shared" si="165"/>
        <v/>
      </c>
      <c r="I63" s="119" t="str">
        <f t="shared" si="166"/>
        <v/>
      </c>
      <c r="J63" s="77">
        <v>47</v>
      </c>
      <c r="K63" s="78"/>
      <c r="L63" s="78"/>
      <c r="M63" s="74" t="str">
        <f t="shared" si="293"/>
        <v/>
      </c>
      <c r="N63" s="74" t="str">
        <f t="shared" si="167"/>
        <v/>
      </c>
      <c r="O63" s="75" t="str">
        <f t="shared" si="168"/>
        <v/>
      </c>
      <c r="P63" s="75" t="str">
        <f t="shared" si="169"/>
        <v/>
      </c>
      <c r="Q63" s="75" t="str">
        <f t="shared" si="295"/>
        <v/>
      </c>
      <c r="R63" s="75" t="str">
        <f t="shared" si="296"/>
        <v/>
      </c>
      <c r="S63" s="75" t="str">
        <f>IFERROR(INDEX(#REF!,MATCH($U63,$IQ$17:$IQ$72,0)),"")</f>
        <v/>
      </c>
      <c r="T63" s="75" t="str">
        <f t="shared" si="170"/>
        <v/>
      </c>
      <c r="U63" s="77">
        <v>47</v>
      </c>
      <c r="V63" s="79"/>
      <c r="X63" s="80" t="str">
        <f t="shared" si="171"/>
        <v/>
      </c>
      <c r="Y63" s="80" t="str">
        <f t="shared" si="172"/>
        <v/>
      </c>
      <c r="Z63" s="76" t="str">
        <f t="shared" si="173"/>
        <v/>
      </c>
      <c r="AA63" s="76" t="str">
        <f t="shared" si="174"/>
        <v/>
      </c>
      <c r="AB63" s="118" t="str">
        <f t="shared" si="175"/>
        <v/>
      </c>
      <c r="AC63" s="118" t="str">
        <f t="shared" si="176"/>
        <v/>
      </c>
      <c r="AD63" s="118" t="str">
        <f t="shared" si="177"/>
        <v/>
      </c>
      <c r="AE63" s="118" t="str">
        <f t="shared" si="178"/>
        <v/>
      </c>
      <c r="AF63" s="77">
        <v>47</v>
      </c>
      <c r="AG63" s="78"/>
      <c r="AH63" s="78"/>
      <c r="AI63" s="80" t="str">
        <f t="shared" si="179"/>
        <v/>
      </c>
      <c r="AJ63" s="80" t="str">
        <f t="shared" si="180"/>
        <v/>
      </c>
      <c r="AK63" s="80" t="str">
        <f t="shared" si="181"/>
        <v/>
      </c>
      <c r="AL63" s="80" t="str">
        <f t="shared" si="182"/>
        <v/>
      </c>
      <c r="AM63" s="80" t="str">
        <f t="shared" si="183"/>
        <v/>
      </c>
      <c r="AN63" s="80" t="str">
        <f t="shared" si="184"/>
        <v/>
      </c>
      <c r="AO63" s="80" t="str">
        <f t="shared" si="185"/>
        <v/>
      </c>
      <c r="AP63" s="80" t="str">
        <f t="shared" si="186"/>
        <v/>
      </c>
      <c r="AQ63" s="77">
        <v>47</v>
      </c>
      <c r="AR63" s="79"/>
      <c r="AT63" s="146" t="str">
        <f t="shared" si="132"/>
        <v/>
      </c>
      <c r="AU63" s="146" t="str">
        <f t="shared" si="133"/>
        <v/>
      </c>
      <c r="AV63" s="146" t="str">
        <f t="shared" si="134"/>
        <v/>
      </c>
      <c r="AW63" s="147" t="str">
        <f t="shared" si="135"/>
        <v/>
      </c>
      <c r="AX63" s="147" t="str">
        <f t="shared" si="136"/>
        <v/>
      </c>
      <c r="AY63" s="147" t="str">
        <f t="shared" si="137"/>
        <v/>
      </c>
      <c r="AZ63" s="147" t="str">
        <f t="shared" si="138"/>
        <v/>
      </c>
      <c r="BA63" s="147" t="str">
        <f t="shared" si="139"/>
        <v/>
      </c>
      <c r="BB63" s="149">
        <v>47</v>
      </c>
      <c r="BC63" s="78"/>
      <c r="BD63" s="78"/>
      <c r="BE63" s="80" t="str">
        <f t="shared" si="294"/>
        <v/>
      </c>
      <c r="BF63" s="80" t="str">
        <f t="shared" si="187"/>
        <v/>
      </c>
      <c r="BG63" s="80" t="str">
        <f t="shared" si="188"/>
        <v/>
      </c>
      <c r="BH63" s="80" t="str">
        <f t="shared" si="189"/>
        <v/>
      </c>
      <c r="BI63" s="80" t="str">
        <f t="shared" si="190"/>
        <v/>
      </c>
      <c r="BJ63" s="80" t="str">
        <f t="shared" si="191"/>
        <v/>
      </c>
      <c r="BK63" s="80" t="str">
        <f t="shared" si="192"/>
        <v/>
      </c>
      <c r="BL63" s="80" t="str">
        <f t="shared" si="193"/>
        <v/>
      </c>
      <c r="BM63" s="77">
        <v>47</v>
      </c>
      <c r="BN63" s="79"/>
      <c r="BP63" s="80" t="str">
        <f t="shared" si="194"/>
        <v/>
      </c>
      <c r="BQ63" s="80" t="str">
        <f t="shared" si="195"/>
        <v/>
      </c>
      <c r="BR63" s="76" t="str">
        <f t="shared" si="196"/>
        <v/>
      </c>
      <c r="BS63" s="76" t="str">
        <f t="shared" si="197"/>
        <v/>
      </c>
      <c r="BT63" s="118" t="str">
        <f t="shared" si="198"/>
        <v/>
      </c>
      <c r="BU63" s="118" t="str">
        <f t="shared" si="199"/>
        <v/>
      </c>
      <c r="BV63" s="118" t="str">
        <f t="shared" si="200"/>
        <v/>
      </c>
      <c r="BW63" s="118" t="str">
        <f t="shared" si="201"/>
        <v/>
      </c>
      <c r="BX63" s="77">
        <v>47</v>
      </c>
      <c r="BY63" s="78"/>
      <c r="BZ63" s="78"/>
      <c r="CA63" s="80" t="str">
        <f t="shared" si="202"/>
        <v/>
      </c>
      <c r="CB63" s="80" t="str">
        <f t="shared" si="297"/>
        <v/>
      </c>
      <c r="CC63" s="80" t="str">
        <f t="shared" si="297"/>
        <v/>
      </c>
      <c r="CD63" s="76" t="str">
        <f t="shared" si="203"/>
        <v/>
      </c>
      <c r="CE63" s="118" t="str">
        <f t="shared" si="204"/>
        <v/>
      </c>
      <c r="CF63" s="118" t="str">
        <f t="shared" si="205"/>
        <v/>
      </c>
      <c r="CG63" s="118" t="str">
        <f t="shared" si="206"/>
        <v/>
      </c>
      <c r="CH63" s="117" t="str">
        <f t="shared" si="143"/>
        <v/>
      </c>
      <c r="CI63" s="77">
        <v>47</v>
      </c>
      <c r="CJ63" s="79"/>
      <c r="CL63" s="80" t="str">
        <f t="shared" si="207"/>
        <v/>
      </c>
      <c r="CM63" s="80" t="str">
        <f t="shared" si="208"/>
        <v/>
      </c>
      <c r="CN63" s="76" t="str">
        <f t="shared" si="209"/>
        <v/>
      </c>
      <c r="CO63" s="76" t="str">
        <f t="shared" si="210"/>
        <v/>
      </c>
      <c r="CP63" s="118" t="str">
        <f t="shared" si="211"/>
        <v/>
      </c>
      <c r="CQ63" s="118" t="str">
        <f t="shared" si="212"/>
        <v/>
      </c>
      <c r="CR63" s="118" t="str">
        <f t="shared" si="213"/>
        <v/>
      </c>
      <c r="CS63" s="118" t="str">
        <f t="shared" si="214"/>
        <v/>
      </c>
      <c r="CT63" s="77">
        <v>47</v>
      </c>
      <c r="CU63" s="78"/>
      <c r="CV63" s="78"/>
      <c r="CW63" s="80" t="str">
        <f t="shared" si="215"/>
        <v/>
      </c>
      <c r="CX63" s="80" t="str">
        <f t="shared" si="216"/>
        <v/>
      </c>
      <c r="CY63" s="76" t="str">
        <f t="shared" si="217"/>
        <v/>
      </c>
      <c r="CZ63" s="76" t="str">
        <f t="shared" si="218"/>
        <v/>
      </c>
      <c r="DA63" s="118" t="str">
        <f t="shared" si="219"/>
        <v/>
      </c>
      <c r="DB63" s="118" t="str">
        <f t="shared" si="220"/>
        <v/>
      </c>
      <c r="DC63" s="118" t="str">
        <f t="shared" si="221"/>
        <v/>
      </c>
      <c r="DD63" s="118" t="str">
        <f t="shared" si="222"/>
        <v/>
      </c>
      <c r="DE63" s="77">
        <v>47</v>
      </c>
      <c r="DF63" s="79"/>
      <c r="DH63" s="115" t="str">
        <f t="shared" si="145"/>
        <v/>
      </c>
      <c r="DI63" s="115" t="str">
        <f t="shared" si="146"/>
        <v/>
      </c>
      <c r="DJ63" s="121" t="str">
        <f t="shared" si="147"/>
        <v/>
      </c>
      <c r="DK63" s="121" t="str">
        <f t="shared" si="148"/>
        <v/>
      </c>
      <c r="DL63" s="117" t="str">
        <f t="shared" si="149"/>
        <v/>
      </c>
      <c r="DM63" s="117" t="str">
        <f t="shared" si="150"/>
        <v/>
      </c>
      <c r="DN63" s="117" t="str">
        <f t="shared" si="151"/>
        <v/>
      </c>
      <c r="DO63" s="117" t="str">
        <f t="shared" si="152"/>
        <v/>
      </c>
      <c r="DP63" s="77">
        <v>47</v>
      </c>
      <c r="DQ63" s="78"/>
      <c r="DR63" s="78"/>
      <c r="DS63" s="115" t="str">
        <f t="shared" si="223"/>
        <v/>
      </c>
      <c r="DT63" s="115" t="str">
        <f t="shared" si="224"/>
        <v/>
      </c>
      <c r="DU63" s="115" t="str">
        <f t="shared" si="225"/>
        <v/>
      </c>
      <c r="DV63" s="115" t="str">
        <f t="shared" si="226"/>
        <v/>
      </c>
      <c r="DW63" s="117" t="str">
        <f t="shared" si="227"/>
        <v/>
      </c>
      <c r="DX63" s="117" t="str">
        <f t="shared" si="298"/>
        <v/>
      </c>
      <c r="DY63" s="117" t="str">
        <f t="shared" si="298"/>
        <v/>
      </c>
      <c r="DZ63" s="117" t="str">
        <f t="shared" si="228"/>
        <v/>
      </c>
      <c r="EA63" s="77">
        <v>47</v>
      </c>
      <c r="EB63" s="79"/>
      <c r="EC63" s="81"/>
      <c r="ED63" s="80" t="str">
        <f t="shared" si="229"/>
        <v/>
      </c>
      <c r="EE63" s="80" t="str">
        <f t="shared" si="230"/>
        <v/>
      </c>
      <c r="EF63" s="80" t="str">
        <f t="shared" si="231"/>
        <v/>
      </c>
      <c r="EG63" s="82" t="str">
        <f t="shared" si="232"/>
        <v/>
      </c>
      <c r="EH63" s="118" t="str">
        <f t="shared" si="233"/>
        <v/>
      </c>
      <c r="EI63" s="118" t="str">
        <f t="shared" si="234"/>
        <v/>
      </c>
      <c r="EJ63" s="118" t="str">
        <f t="shared" si="235"/>
        <v/>
      </c>
      <c r="EK63" s="118" t="str">
        <f t="shared" si="236"/>
        <v/>
      </c>
      <c r="EL63" s="82">
        <v>47</v>
      </c>
      <c r="EM63" s="78"/>
      <c r="EN63" s="78"/>
      <c r="EO63" s="80" t="str">
        <f t="shared" si="237"/>
        <v/>
      </c>
      <c r="EP63" s="80" t="str">
        <f t="shared" si="238"/>
        <v/>
      </c>
      <c r="EQ63" s="80" t="str">
        <f t="shared" si="239"/>
        <v/>
      </c>
      <c r="ER63" s="80" t="str">
        <f t="shared" si="240"/>
        <v/>
      </c>
      <c r="ES63" s="80" t="str">
        <f t="shared" si="241"/>
        <v/>
      </c>
      <c r="ET63" s="80" t="str">
        <f t="shared" si="242"/>
        <v/>
      </c>
      <c r="EU63" s="80" t="str">
        <f t="shared" si="243"/>
        <v/>
      </c>
      <c r="EV63" s="80" t="str">
        <f t="shared" si="244"/>
        <v/>
      </c>
      <c r="EW63" s="77">
        <v>47</v>
      </c>
      <c r="EX63" s="78"/>
      <c r="EY63" s="81"/>
      <c r="EZ63" s="80" t="str">
        <f t="shared" si="245"/>
        <v/>
      </c>
      <c r="FA63" s="80" t="str">
        <f t="shared" si="246"/>
        <v/>
      </c>
      <c r="FB63" s="76" t="str">
        <f t="shared" si="247"/>
        <v/>
      </c>
      <c r="FC63" s="76" t="str">
        <f t="shared" si="248"/>
        <v/>
      </c>
      <c r="FD63" s="118" t="str">
        <f t="shared" si="249"/>
        <v/>
      </c>
      <c r="FE63" s="118" t="str">
        <f t="shared" si="250"/>
        <v/>
      </c>
      <c r="FF63" s="118" t="str">
        <f t="shared" si="251"/>
        <v/>
      </c>
      <c r="FG63" s="118" t="str">
        <f t="shared" si="252"/>
        <v/>
      </c>
      <c r="FH63" s="82">
        <v>47</v>
      </c>
      <c r="FI63" s="78"/>
      <c r="FJ63" s="78"/>
      <c r="FK63" s="80" t="str">
        <f t="shared" si="253"/>
        <v/>
      </c>
      <c r="FL63" s="80" t="str">
        <f t="shared" si="254"/>
        <v/>
      </c>
      <c r="FM63" s="76" t="str">
        <f t="shared" si="255"/>
        <v/>
      </c>
      <c r="FN63" s="76" t="str">
        <f t="shared" si="256"/>
        <v/>
      </c>
      <c r="FO63" s="118" t="str">
        <f t="shared" si="257"/>
        <v/>
      </c>
      <c r="FP63" s="118" t="str">
        <f t="shared" si="258"/>
        <v/>
      </c>
      <c r="FQ63" s="118" t="str">
        <f t="shared" si="259"/>
        <v/>
      </c>
      <c r="FR63" s="118" t="str">
        <f t="shared" si="260"/>
        <v/>
      </c>
      <c r="FS63" s="77">
        <v>47</v>
      </c>
      <c r="FT63" s="78"/>
      <c r="FU63" s="81"/>
      <c r="FV63" s="80" t="str">
        <f t="shared" si="261"/>
        <v/>
      </c>
      <c r="FW63" s="80" t="str">
        <f t="shared" si="262"/>
        <v/>
      </c>
      <c r="FX63" s="80" t="str">
        <f t="shared" si="263"/>
        <v/>
      </c>
      <c r="FY63" s="80" t="str">
        <f t="shared" si="264"/>
        <v/>
      </c>
      <c r="FZ63" s="80" t="str">
        <f t="shared" si="265"/>
        <v/>
      </c>
      <c r="GA63" s="80" t="str">
        <f t="shared" si="266"/>
        <v/>
      </c>
      <c r="GB63" s="80" t="str">
        <f t="shared" si="267"/>
        <v/>
      </c>
      <c r="GC63" s="80" t="str">
        <f t="shared" si="268"/>
        <v/>
      </c>
      <c r="GD63" s="82">
        <v>47</v>
      </c>
      <c r="GE63" s="78"/>
      <c r="GF63" s="78"/>
      <c r="GG63" s="80" t="str">
        <f t="shared" si="269"/>
        <v/>
      </c>
      <c r="GH63" s="80" t="str">
        <f t="shared" si="270"/>
        <v/>
      </c>
      <c r="GI63" s="80" t="str">
        <f t="shared" si="271"/>
        <v/>
      </c>
      <c r="GJ63" s="80" t="str">
        <f t="shared" si="272"/>
        <v/>
      </c>
      <c r="GK63" s="80" t="str">
        <f t="shared" si="273"/>
        <v/>
      </c>
      <c r="GL63" s="80" t="str">
        <f t="shared" si="274"/>
        <v/>
      </c>
      <c r="GM63" s="80" t="str">
        <f t="shared" si="275"/>
        <v/>
      </c>
      <c r="GN63" s="80" t="str">
        <f t="shared" si="276"/>
        <v/>
      </c>
      <c r="GO63" s="77">
        <v>47</v>
      </c>
      <c r="GP63" s="78"/>
      <c r="GQ63" s="81"/>
      <c r="GR63" s="80" t="str">
        <f t="shared" si="277"/>
        <v/>
      </c>
      <c r="GS63" s="80" t="str">
        <f t="shared" si="278"/>
        <v/>
      </c>
      <c r="GT63" s="80" t="str">
        <f t="shared" si="279"/>
        <v/>
      </c>
      <c r="GU63" s="80" t="str">
        <f t="shared" si="280"/>
        <v/>
      </c>
      <c r="GV63" s="80" t="str">
        <f t="shared" si="281"/>
        <v/>
      </c>
      <c r="GW63" s="80" t="str">
        <f t="shared" si="282"/>
        <v/>
      </c>
      <c r="GX63" s="80" t="str">
        <f t="shared" si="283"/>
        <v/>
      </c>
      <c r="GY63" s="80" t="str">
        <f t="shared" si="284"/>
        <v/>
      </c>
      <c r="GZ63" s="82">
        <v>47</v>
      </c>
      <c r="HA63" s="78"/>
      <c r="HB63" s="78"/>
      <c r="HC63" s="80" t="str">
        <f t="shared" si="285"/>
        <v/>
      </c>
      <c r="HD63" s="80" t="str">
        <f t="shared" si="286"/>
        <v/>
      </c>
      <c r="HE63" s="80" t="str">
        <f t="shared" si="287"/>
        <v/>
      </c>
      <c r="HF63" s="80" t="str">
        <f t="shared" si="288"/>
        <v/>
      </c>
      <c r="HG63" s="80" t="str">
        <f t="shared" si="289"/>
        <v/>
      </c>
      <c r="HH63" s="80" t="str">
        <f t="shared" si="290"/>
        <v/>
      </c>
      <c r="HI63" s="80" t="str">
        <f t="shared" si="291"/>
        <v/>
      </c>
      <c r="HJ63" s="80" t="str">
        <f t="shared" si="292"/>
        <v/>
      </c>
      <c r="HK63" s="77">
        <v>47</v>
      </c>
      <c r="HL63" s="78"/>
      <c r="HM63" s="78"/>
      <c r="HN63" s="78"/>
      <c r="HO63" s="78"/>
      <c r="HP63" s="78"/>
      <c r="HQ63" s="78"/>
      <c r="HR63" s="78"/>
      <c r="HS63" s="78"/>
      <c r="HT63" s="78"/>
      <c r="HU63" s="78"/>
      <c r="HV63" s="78"/>
      <c r="HW63" s="78"/>
      <c r="HX63" s="90"/>
      <c r="HY63" s="91" t="str">
        <f>IFERROR(IF(AND(#REF!="FEM",#REF!=1,#REF!="infantis"),#REF!,""),"")</f>
        <v/>
      </c>
      <c r="HZ63" s="75" t="e">
        <f>IF($HY63=#REF!,#REF!,"")</f>
        <v>#REF!</v>
      </c>
      <c r="IA63" s="75" t="e">
        <f>IF($HY63=#REF!,#REF!,"")</f>
        <v>#REF!</v>
      </c>
      <c r="IB63" s="75" t="e">
        <f>IF($IA63=#REF!,#REF!,"")</f>
        <v>#REF!</v>
      </c>
      <c r="IC63" s="91" t="str">
        <f>IFERROR(IF(AND($IA63="fem",#REF!=1,#REF!="infantis"),#REF!,""),"")</f>
        <v/>
      </c>
      <c r="ID63" s="91" t="str">
        <f>IFERROR(IF(AND($IA63="fem",#REF!=1,#REF!="infantis"),#REF!,""),"")</f>
        <v/>
      </c>
      <c r="IE63" s="91" t="str">
        <f>IFERROR(IF(AND($IA63="fem",#REF!=1,#REF!="infantis"),#REF!,""),"")</f>
        <v/>
      </c>
      <c r="IF63" s="75" t="e">
        <f>IF($IB63=#REF!,#REF!,"")</f>
        <v>#REF!</v>
      </c>
      <c r="IG63" s="55" t="str">
        <f>IFERROR(RANK(IF63,IF:IF,0)+ COUNTIF($IF$15:IF62,IF63),"")</f>
        <v/>
      </c>
      <c r="II63" s="91" t="str">
        <f>IFERROR(IF(AND(#REF!="mas",#REF!=1,#REF!="infantis"),#REF!,""),"")</f>
        <v/>
      </c>
      <c r="IJ63" s="75" t="e">
        <f>IF($II63=#REF!,#REF!,"")</f>
        <v>#REF!</v>
      </c>
      <c r="IK63" s="75" t="e">
        <f>IF($II63=#REF!,#REF!,"")</f>
        <v>#REF!</v>
      </c>
      <c r="IL63" s="91" t="str">
        <f>IFERROR(IF(AND($IK63="mas",#REF!=1),#REF!,""),"")</f>
        <v/>
      </c>
      <c r="IM63" s="91" t="str">
        <f>IFERROR(IF(AND($IK63="mas",#REF!=1,#REF!="infantis"),#REF!,""),"")</f>
        <v/>
      </c>
      <c r="IN63" s="91" t="str">
        <f>IFERROR(IF(AND($IK63="mas",#REF!=1,#REF!="infantis"),#REF!,""),"")</f>
        <v/>
      </c>
      <c r="IO63" s="91" t="str">
        <f>IFERROR(IF(AND($IK63="mas",#REF!=1,#REF!="infantis"),#REF!,""),"")</f>
        <v/>
      </c>
      <c r="IP63" s="91" t="str">
        <f>IFERROR(IF(AND($IK63="mas",#REF!=1),#REF!,""),"")</f>
        <v/>
      </c>
      <c r="IQ63" s="55" t="str">
        <f>IFERROR(RANK(IP63,IP:IP,0)+ COUNTIF($IQ$11:IQ58,IP63),"")</f>
        <v/>
      </c>
      <c r="IS63" s="91" t="str">
        <f>IFERROR(IF(AND(#REF!="FEM",#REF!=2,#REF!="infantis"),#REF!,""),"")</f>
        <v/>
      </c>
      <c r="IT63" s="75" t="e">
        <f>IF(IS63=#REF!,#REF!,"")</f>
        <v>#REF!</v>
      </c>
      <c r="IU63" s="75" t="e">
        <f>IF(IS63=#REF!,#REF!,"")</f>
        <v>#REF!</v>
      </c>
      <c r="IV63" s="91" t="str">
        <f>IFERROR(IF(AND(IU63="fem",#REF!=2),#REF!,""),"")</f>
        <v/>
      </c>
      <c r="IW63" s="91" t="str">
        <f>IFERROR(IF(AND(IU63="fem",#REF!=2),#REF!,""),"")</f>
        <v/>
      </c>
      <c r="IX63" s="91" t="str">
        <f>IFERROR(IF(AND(IU63="fem",#REF!=2),#REF!,""),"")</f>
        <v/>
      </c>
      <c r="IY63" s="91" t="str">
        <f>IFERROR(IF(AND(IU63="fem",#REF!=2),#REF!,""),"")</f>
        <v/>
      </c>
      <c r="IZ63" s="91" t="str">
        <f>IFERROR(IF(AND(IU63="fem",#REF!=2),#REF!,""),"")</f>
        <v/>
      </c>
      <c r="JA63" s="77" t="str">
        <f>IFERROR(RANK(IZ63,IZ:IZ,0)+ COUNTIF($IZ$15:$IZ62,IZ63),"")</f>
        <v/>
      </c>
      <c r="JC63" s="91" t="str">
        <f>IFERROR(IF(AND(#REF!="mas",#REF!=2,#REF!="infantis"),#REF!,""),"")</f>
        <v/>
      </c>
      <c r="JD63" s="75" t="e">
        <f>IF(JC63=#REF!,#REF!,"")</f>
        <v>#REF!</v>
      </c>
      <c r="JE63" s="75" t="e">
        <f>IF(JC63=#REF!,#REF!,"")</f>
        <v>#REF!</v>
      </c>
      <c r="JF63" s="91" t="str">
        <f>IFERROR(IF(AND(JE63="mas",#REF!=2),#REF!,""),"")</f>
        <v/>
      </c>
      <c r="JG63" s="91" t="str">
        <f>IFERROR(IF(AND(JE63="mas",#REF!=2),#REF!,""),"")</f>
        <v/>
      </c>
      <c r="JH63" s="91" t="str">
        <f>IFERROR(IF(AND(JE63="mas",#REF!=2),#REF!,""),"")</f>
        <v/>
      </c>
      <c r="JI63" s="91" t="str">
        <f>IFERROR(IF(AND(JE63="mas",#REF!=2),#REF!,""),"")</f>
        <v/>
      </c>
      <c r="JJ63" s="91" t="str">
        <f>IFERROR(IF(AND(JE63="mas",#REF!=2),#REF!,""),"")</f>
        <v/>
      </c>
      <c r="JK63" s="77" t="str">
        <f>IFERROR(RANK(JJ63,JJ:JJ,0)+ COUNTIF($JJ$15:$JJ62,JJ63),"")</f>
        <v/>
      </c>
      <c r="JM63" s="53" t="str">
        <f>IFERROR(IF(AND(#REF!="fem",#REF!=3,#REF!="infantis"),#REF!,""),"")</f>
        <v/>
      </c>
      <c r="JN63" s="75" t="e">
        <f>IF($JM63=#REF!,#REF!,"")</f>
        <v>#REF!</v>
      </c>
      <c r="JO63" s="75" t="e">
        <f>IF($JM63=#REF!,#REF!,"")</f>
        <v>#REF!</v>
      </c>
      <c r="JP63" s="75" t="e">
        <f>IF($JO63=#REF!,#REF!,"")</f>
        <v>#REF!</v>
      </c>
      <c r="JQ63" s="75" t="e">
        <f>IF($JP63=#REF!,#REF!,"")</f>
        <v>#REF!</v>
      </c>
      <c r="JR63" s="75" t="e">
        <f>IF($JP63=#REF!,#REF!,"")</f>
        <v>#REF!</v>
      </c>
      <c r="JS63" s="75" t="e">
        <f>IF($JP63=#REF!,#REF!,"")</f>
        <v>#REF!</v>
      </c>
      <c r="JT63" s="75" t="e">
        <f>IF($JP63=#REF!,#REF!,"")</f>
        <v>#REF!</v>
      </c>
      <c r="JU63" s="55" t="str">
        <f>IFERROR(RANK(JT63,JT:JT,0)+ COUNTIF($JT$15:JT62,JT63),"")</f>
        <v/>
      </c>
      <c r="JW63" s="53" t="str">
        <f>IFERROR(IF(AND(#REF!="mas",#REF!=3,#REF!="infantis"),#REF!,""),"")</f>
        <v/>
      </c>
      <c r="JX63" s="54" t="e">
        <f>IF($JW63=#REF!,#REF!,"")</f>
        <v>#REF!</v>
      </c>
      <c r="JY63" s="54" t="e">
        <f>IF($JW63=#REF!,#REF!,"")</f>
        <v>#REF!</v>
      </c>
      <c r="JZ63" s="54" t="e">
        <f>IF($JY63=#REF!,#REF!,"")</f>
        <v>#REF!</v>
      </c>
      <c r="KA63" s="54" t="e">
        <f>IF($JZ63=#REF!,#REF!,"")</f>
        <v>#REF!</v>
      </c>
      <c r="KB63" s="54" t="e">
        <f>IF($JZ63=#REF!,#REF!,"")</f>
        <v>#REF!</v>
      </c>
      <c r="KC63" s="54" t="e">
        <f>IF($JZ63=#REF!,#REF!,"")</f>
        <v>#REF!</v>
      </c>
      <c r="KD63" s="54" t="e">
        <f>IF($JZ63=#REF!,#REF!,"")</f>
        <v>#REF!</v>
      </c>
      <c r="KE63" s="55" t="str">
        <f>IFERROR(RANK(KD63,KD:KD,0)+ COUNTIF($KD$15:KD62,KD63),"")</f>
        <v/>
      </c>
      <c r="KG63" s="91" t="str">
        <f>IFERROR(IF(AND(#REF!="fem",#REF!=1,#REF!="iniciados"),#REF!,""),"")</f>
        <v/>
      </c>
      <c r="KH63" s="75" t="e">
        <f>IF(KG63=#REF!,#REF!,"")</f>
        <v>#REF!</v>
      </c>
      <c r="KI63" s="75" t="e">
        <f>IF(KG63=#REF!,#REF!,"")</f>
        <v>#REF!</v>
      </c>
      <c r="KJ63" s="91" t="str">
        <f>IFERROR(IF(AND(KI63="fem",#REF!=1),#REF!,""),"")</f>
        <v/>
      </c>
      <c r="KK63" s="91" t="str">
        <f>IFERROR(IF(AND(KI63="fem",#REF!=1),#REF!,""),"")</f>
        <v/>
      </c>
      <c r="KL63" s="91" t="str">
        <f>IFERROR(IF(AND(KI63="fem",#REF!=1),#REF!,""),"")</f>
        <v/>
      </c>
      <c r="KM63" s="91" t="str">
        <f>IFERROR(IF(AND(KI63="fem",#REF!=1),#REF!,""),"")</f>
        <v/>
      </c>
      <c r="KN63" s="91" t="str">
        <f>IFERROR(IF(AND(KI63="fem",#REF!=1),#REF!,""),"")</f>
        <v/>
      </c>
      <c r="KO63" s="77" t="str">
        <f>IFERROR(RANK(KN63,KN:KN,0)+ COUNTIF($KN$15:KN62,KN63),"")</f>
        <v/>
      </c>
      <c r="KQ63" s="91" t="str">
        <f>IFERROR(IF(AND(#REF!="mas",#REF!=1,#REF!="iniciados"),#REF!,""),"")</f>
        <v/>
      </c>
      <c r="KR63" s="75" t="e">
        <f>IF(KQ63=#REF!,#REF!,"")</f>
        <v>#REF!</v>
      </c>
      <c r="KS63" s="75" t="e">
        <f>IF(KQ63=#REF!,#REF!,"")</f>
        <v>#REF!</v>
      </c>
      <c r="KT63" s="91" t="str">
        <f>IFERROR(IF(AND(KS63="mas",#REF!=1),#REF!,""),"")</f>
        <v/>
      </c>
      <c r="KU63" s="91" t="str">
        <f>IFERROR(IF(AND(KS63="mas",#REF!=1),#REF!,""),"")</f>
        <v/>
      </c>
      <c r="KV63" s="91" t="str">
        <f>IFERROR(IF(AND(KS63="mas",#REF!=1),#REF!,""),"")</f>
        <v/>
      </c>
      <c r="KW63" s="91" t="str">
        <f>IFERROR(IF(AND(KS63="mas",#REF!=1),#REF!,""),"")</f>
        <v/>
      </c>
      <c r="KX63" s="91" t="str">
        <f>IFERROR(IF(AND(KS63="mas",#REF!=1),#REF!,""),"")</f>
        <v/>
      </c>
      <c r="KY63" s="77" t="str">
        <f>IFERROR(RANK(KX63,KX:KX,0)+ COUNTIF($KX$15:KX62,KX63),"")</f>
        <v/>
      </c>
      <c r="LA63" s="91" t="str">
        <f>IFERROR(IF(AND(#REF!="fem",#REF!=2,#REF!="iniciados"),#REF!,""),"")</f>
        <v/>
      </c>
      <c r="LB63" s="75" t="e">
        <f>IF(LA63=#REF!,#REF!,"")</f>
        <v>#REF!</v>
      </c>
      <c r="LC63" s="75" t="e">
        <f>IF(LA63=#REF!,#REF!,"")</f>
        <v>#REF!</v>
      </c>
      <c r="LD63" s="91" t="str">
        <f>IFERROR(IF(AND(LC63="fem",#REF!=2),#REF!,""),"")</f>
        <v/>
      </c>
      <c r="LE63" s="91" t="str">
        <f>IFERROR(IF(AND(LC63="fem",#REF!=2),#REF!,""),"")</f>
        <v/>
      </c>
      <c r="LF63" s="91" t="str">
        <f>IFERROR(IF(AND(LC63="fem",#REF!=2),#REF!,""),"")</f>
        <v/>
      </c>
      <c r="LG63" s="91" t="str">
        <f>IFERROR(IF(AND(LC63="fem",#REF!=2),#REF!,""),"")</f>
        <v/>
      </c>
      <c r="LH63" s="91" t="str">
        <f>IFERROR(IF(AND(LC63="fem",#REF!=2),#REF!,""),"")</f>
        <v/>
      </c>
      <c r="LI63" s="77" t="str">
        <f>IFERROR(RANK(LH63,LH:LH,0)+ COUNTIF($KX$15:LH62,LH63),"")</f>
        <v/>
      </c>
      <c r="LK63" s="91" t="str">
        <f>IFERROR(IF(AND(#REF!="mas",#REF!=2,#REF!="iniciados"),#REF!,""),"")</f>
        <v/>
      </c>
      <c r="LL63" s="75" t="e">
        <f>IF(LK63=#REF!,#REF!,"")</f>
        <v>#REF!</v>
      </c>
      <c r="LM63" s="75" t="e">
        <f>IF(LK63=#REF!,#REF!,"")</f>
        <v>#REF!</v>
      </c>
      <c r="LN63" s="91" t="str">
        <f>IFERROR(IF(AND(LM63="mas",#REF!=2),#REF!,""),"")</f>
        <v/>
      </c>
      <c r="LO63" s="91" t="str">
        <f>IFERROR(IF(AND(LM63="mas",#REF!=2),#REF!,""),"")</f>
        <v/>
      </c>
      <c r="LP63" s="91" t="str">
        <f>IFERROR(IF(AND(LM63="mas",#REF!=2),#REF!,""),"")</f>
        <v/>
      </c>
      <c r="LQ63" s="91" t="str">
        <f>IFERROR(IF(AND(LM63="mas",#REF!=2),#REF!,""),"")</f>
        <v/>
      </c>
      <c r="LR63" s="91" t="str">
        <f>IFERROR(IF(AND(LM63="mas",#REF!=2),#REF!,""),"")</f>
        <v/>
      </c>
      <c r="LS63" s="77" t="str">
        <f>IFERROR(RANK(LR63,LR:LR,0)+ COUNTIF($LR$15:LR61,LR63),"")</f>
        <v/>
      </c>
      <c r="LU63" s="53" t="str">
        <f>IFERROR(IF(AND(#REF!="fem",#REF!=3,#REF!="iniciados"),#REF!,""),"")</f>
        <v/>
      </c>
      <c r="LV63" s="75" t="e">
        <f>IF(LU63=#REF!,#REF!,"")</f>
        <v>#REF!</v>
      </c>
      <c r="LW63" s="75" t="e">
        <f>IF(LU63=#REF!,#REF!,"")</f>
        <v>#REF!</v>
      </c>
      <c r="LX63" s="53" t="str">
        <f>IFERROR(IF(AND(LW63="fem",#REF!=3),#REF!,""),"")</f>
        <v/>
      </c>
      <c r="LY63" s="91" t="str">
        <f>IFERROR(IF(AND(LW63="fem",#REF!=3),#REF!,""),"")</f>
        <v/>
      </c>
      <c r="LZ63" s="91" t="str">
        <f>IFERROR(IF(AND(LW63="fem",#REF!=3),#REF!,""),"")</f>
        <v/>
      </c>
      <c r="MA63" s="91" t="str">
        <f>IFERROR(IF(AND(LW63="fem",#REF!=3),#REF!,""),"")</f>
        <v/>
      </c>
      <c r="MB63" s="91" t="str">
        <f>IFERROR(IF(AND(LW63="fem",#REF!=3),#REF!,""),"")</f>
        <v/>
      </c>
      <c r="MC63" s="55" t="str">
        <f>IFERROR(RANK(MB63,MB:MB,0)+ COUNTIF($MB$15:MB62,MB63),"")</f>
        <v/>
      </c>
      <c r="ME63" s="91" t="str">
        <f>IFERROR(IF(AND(#REF!="mas",#REF!=3,#REF!="iniciados"),#REF!,""),"")</f>
        <v/>
      </c>
      <c r="MF63" s="75" t="e">
        <f>IF(ME63=#REF!,#REF!,"")</f>
        <v>#REF!</v>
      </c>
      <c r="MG63" s="75" t="e">
        <f>IF(ME63=#REF!,#REF!,"")</f>
        <v>#REF!</v>
      </c>
      <c r="MH63" s="91" t="str">
        <f>IFERROR(IF(AND(MG63="mas",#REF!=3),#REF!,""),"")</f>
        <v/>
      </c>
      <c r="MI63" s="91" t="str">
        <f>IFERROR(IF(AND(MG63="mas",#REF!=3),#REF!,""),"")</f>
        <v/>
      </c>
      <c r="MJ63" s="91" t="str">
        <f>IFERROR(IF(AND(MG63="mas",#REF!=3),#REF!,""),"")</f>
        <v/>
      </c>
      <c r="MK63" s="91" t="str">
        <f>IFERROR(IF(AND(MG63="mas",#REF!=3),#REF!,""),"")</f>
        <v/>
      </c>
      <c r="ML63" s="91" t="str">
        <f>IFERROR(IF(AND(MG63="mas",#REF!=3),#REF!,""),"")</f>
        <v/>
      </c>
      <c r="MM63" s="55" t="str">
        <f>IFERROR(RANK(ML63,ML:ML,0)+ COUNTIF($ML$15:ML62,ML63),"")</f>
        <v/>
      </c>
      <c r="MO63" s="91" t="str">
        <f>IFERROR(IF(AND(#REF!="fem",#REF!=3,#REF!="juvenis"),#REF!,""),"")</f>
        <v/>
      </c>
      <c r="MP63" s="75" t="e">
        <f>IF(MO63=#REF!,#REF!,"")</f>
        <v>#REF!</v>
      </c>
      <c r="MQ63" s="75" t="e">
        <f>IF(MO63=#REF!,#REF!,"")</f>
        <v>#REF!</v>
      </c>
      <c r="MR63" s="91" t="str">
        <f>IFERROR(IF(AND(MQ63="fem",#REF!=3),#REF!,""),"")</f>
        <v/>
      </c>
      <c r="MS63" s="91" t="str">
        <f>IFERROR(IF(AND(MQ63="fem",#REF!=3),#REF!,""),"")</f>
        <v/>
      </c>
      <c r="MT63" s="91" t="str">
        <f>IFERROR(IF(AND(MQ63="fem",#REF!=3),#REF!,""),"")</f>
        <v/>
      </c>
      <c r="MU63" s="91" t="str">
        <f>IFERROR(IF(AND(MQ63="fem",#REF!=3),#REF!,""),"")</f>
        <v/>
      </c>
      <c r="MV63" s="91" t="str">
        <f>IFERROR(IF(AND(MQ63="fem",#REF!=3),#REF!,""),"")</f>
        <v/>
      </c>
      <c r="MW63" s="55" t="str">
        <f>IFERROR(RANK(MV63,MV:MV,0)+ COUNTIF($MV$15:MV62,MV63),"")</f>
        <v/>
      </c>
      <c r="MY63" s="91" t="str">
        <f>IFERROR(IF(AND(#REF!="mas",#REF!=3,#REF!="juvenis"),#REF!,""),"")</f>
        <v/>
      </c>
      <c r="MZ63" s="75" t="e">
        <f>IF(MY63=#REF!,#REF!,"")</f>
        <v>#REF!</v>
      </c>
      <c r="NA63" s="75" t="e">
        <f>IF(MY63=#REF!,#REF!,"")</f>
        <v>#REF!</v>
      </c>
      <c r="NB63" s="91" t="str">
        <f>IFERROR(IF(AND(NA63="mas",#REF!=3),#REF!,""),"")</f>
        <v/>
      </c>
      <c r="NC63" s="91" t="str">
        <f>IFERROR(IF(AND(NA63="mas",#REF!=3),#REF!,""),"")</f>
        <v/>
      </c>
      <c r="ND63" s="91" t="str">
        <f>IFERROR(IF(AND(NA63="mas",#REF!=3),#REF!,""),"")</f>
        <v/>
      </c>
      <c r="NE63" s="91" t="str">
        <f>IFERROR(IF(AND(NA63="mas",#REF!=3),#REF!,""),"")</f>
        <v/>
      </c>
      <c r="NF63" s="91" t="str">
        <f>IFERROR(IF(AND(NA63="mas",#REF!=3),#REF!,""),"")</f>
        <v/>
      </c>
      <c r="NG63" s="55" t="str">
        <f>IFERROR(RANK(NF63,NF:NF,0)+ COUNTIF($NF$15:NF62,NF63),"")</f>
        <v/>
      </c>
      <c r="NI63" s="91" t="str">
        <f>IFERROR(IF(AND(#REF!="fem",#REF!=2,#REF!="juvenis"),#REF!,""),"")</f>
        <v/>
      </c>
      <c r="NJ63" s="75" t="e">
        <f>IF(NI63=#REF!,#REF!,"")</f>
        <v>#REF!</v>
      </c>
      <c r="NK63" s="75" t="e">
        <f>IF(NI63=#REF!,#REF!,"")</f>
        <v>#REF!</v>
      </c>
      <c r="NL63" s="91" t="str">
        <f>IFERROR(IF(AND(NK63="fem",#REF!=2),#REF!,""),"")</f>
        <v/>
      </c>
      <c r="NM63" s="91" t="str">
        <f>IFERROR(IF(AND(NK63="fem",#REF!=2),#REF!,""),"")</f>
        <v/>
      </c>
      <c r="NN63" s="91" t="str">
        <f>IFERROR(IF(AND(NK63="fem",#REF!=2),#REF!,""),"")</f>
        <v/>
      </c>
      <c r="NO63" s="91" t="str">
        <f>IFERROR(IF(AND(NK63="fem",#REF!=2),#REF!,""),"")</f>
        <v/>
      </c>
      <c r="NP63" s="91" t="str">
        <f>IFERROR(IF(AND(NK63="fem",#REF!=2),#REF!,""),"")</f>
        <v/>
      </c>
      <c r="NQ63" s="77" t="str">
        <f>IFERROR(RANK(NP63,NP:NP,0)+ COUNTIF($NP$15:NP62,NP63),"")</f>
        <v/>
      </c>
      <c r="NS63" s="91" t="str">
        <f>IFERROR(IF(AND(#REF!="mas",#REF!=2,#REF!="juvenis"),#REF!,""),"")</f>
        <v/>
      </c>
      <c r="NT63" s="75" t="e">
        <f>IF(NS63=#REF!,#REF!,"")</f>
        <v>#REF!</v>
      </c>
      <c r="NU63" s="75" t="e">
        <f>IF(NS63=#REF!,#REF!,"")</f>
        <v>#REF!</v>
      </c>
      <c r="NV63" s="91" t="str">
        <f>IFERROR(IF(AND(NU63="mas",#REF!=2),#REF!,""),"")</f>
        <v/>
      </c>
      <c r="NW63" s="91" t="str">
        <f>IFERROR(IF(AND(NU63="mas",#REF!=2),#REF!,""),"")</f>
        <v/>
      </c>
      <c r="NX63" s="91" t="str">
        <f>IFERROR(IF(AND(NU63="mas",#REF!=2),#REF!,""),"")</f>
        <v/>
      </c>
      <c r="NY63" s="91" t="str">
        <f>IFERROR(IF(AND(NU63="mas",#REF!=2),#REF!,""),"")</f>
        <v/>
      </c>
      <c r="NZ63" s="91" t="str">
        <f>IFERROR(IF(AND(NU63="mas",#REF!=2),#REF!,""),"")</f>
        <v/>
      </c>
      <c r="OA63" s="55" t="str">
        <f>IFERROR(RANK(NZ63,NZ:NZ,0)+ COUNTIF($NZ$15:NZ62,NZ63),"")</f>
        <v/>
      </c>
      <c r="OC63" s="91" t="str">
        <f>IFERROR(IF(AND(#REF!="fem",#REF!=2,#REF!="juniores"),#REF!,""),"")</f>
        <v/>
      </c>
      <c r="OD63" s="75" t="e">
        <f>IF(OC63=#REF!,#REF!,"")</f>
        <v>#REF!</v>
      </c>
      <c r="OE63" s="75" t="e">
        <f>IF(OC63=#REF!,#REF!,"")</f>
        <v>#REF!</v>
      </c>
      <c r="OF63" s="91" t="str">
        <f>IFERROR(IF(AND(OE63="fem",#REF!=2),#REF!,""),"")</f>
        <v/>
      </c>
      <c r="OG63" s="91" t="str">
        <f>IFERROR(IF(AND(OE63="fem",#REF!=2),#REF!,""),"")</f>
        <v/>
      </c>
      <c r="OH63" s="91" t="str">
        <f>IFERROR(IF(AND(OE63="fem",#REF!=2),#REF!,""),"")</f>
        <v/>
      </c>
      <c r="OI63" s="91" t="str">
        <f>IFERROR(IF(AND(OE63="fem",#REF!=2),#REF!,""),"")</f>
        <v/>
      </c>
      <c r="OJ63" s="91" t="str">
        <f>IFERROR(IF(AND(OE63="fem",#REF!=2),#REF!,""),"")</f>
        <v/>
      </c>
      <c r="OK63" s="77" t="str">
        <f>IFERROR(RANK(OJ63,OJ:OJ,0)+ COUNTIF($NZ$15:OJ61,OJ63),"")</f>
        <v/>
      </c>
      <c r="OM63" s="91" t="str">
        <f>IFERROR(IF(AND(#REF!="mas",#REF!=2,#REF!="juniores"),#REF!,""),"")</f>
        <v/>
      </c>
      <c r="ON63" s="75" t="e">
        <f>IF(OM63=#REF!,#REF!,"")</f>
        <v>#REF!</v>
      </c>
      <c r="OO63" s="75" t="e">
        <f>IF(OM63=#REF!,#REF!,"")</f>
        <v>#REF!</v>
      </c>
      <c r="OP63" s="91" t="str">
        <f>IFERROR(IF(AND(OO63="mas",#REF!=2),#REF!,""),"")</f>
        <v/>
      </c>
      <c r="OQ63" s="91" t="str">
        <f>IFERROR(IF(AND(OO63="mas",#REF!=2),#REF!,""),"")</f>
        <v/>
      </c>
      <c r="OR63" s="91" t="str">
        <f>IFERROR(IF(AND(OO63="mas",#REF!=2),#REF!,""),"")</f>
        <v/>
      </c>
      <c r="OS63" s="91" t="str">
        <f>IFERROR(IF(AND(OO63="mas",#REF!=2),#REF!,""),"")</f>
        <v/>
      </c>
      <c r="OT63" s="91" t="str">
        <f>IFERROR(IF(AND(OO63="mas",#REF!=2),#REF!,""),"")</f>
        <v/>
      </c>
      <c r="OU63" s="77" t="str">
        <f>IFERROR(RANK(OT63,OT:OT,0)+ COUNTIF($NZ$15:OT61,OT63),"")</f>
        <v/>
      </c>
      <c r="OW63" s="91" t="str">
        <f>IFERROR(IF(AND(#REF!="fem",#REF!=3,#REF!="juniores"),#REF!,""),"")</f>
        <v/>
      </c>
      <c r="OX63" s="75" t="e">
        <f>IF(OW63=#REF!,#REF!,"")</f>
        <v>#REF!</v>
      </c>
      <c r="OY63" s="75" t="e">
        <f>IF(OW63=#REF!,#REF!,"")</f>
        <v>#REF!</v>
      </c>
      <c r="OZ63" s="91" t="str">
        <f>IFERROR(IF(AND(OY63="fem",#REF!=3),#REF!,""),"")</f>
        <v/>
      </c>
      <c r="PA63" s="91" t="str">
        <f>IFERROR(IF(AND(OY63="fem",#REF!=3),#REF!,""),"")</f>
        <v/>
      </c>
      <c r="PB63" s="91" t="str">
        <f>IFERROR(IF(AND(OY63="fem",#REF!=3),#REF!,""),"")</f>
        <v/>
      </c>
      <c r="PC63" s="91" t="str">
        <f>IFERROR(IF(AND(OY63="fem",#REF!=3),#REF!,""),"")</f>
        <v/>
      </c>
      <c r="PD63" s="91" t="str">
        <f>IFERROR(IF(AND(OY63="fem",#REF!=3),#REF!,""),"")</f>
        <v/>
      </c>
      <c r="PE63" s="77" t="str">
        <f>IFERROR(RANK(PD63,PD:PD,0)+ COUNTIF($NZ$15:PD61,PD63),"")</f>
        <v/>
      </c>
      <c r="PG63" s="91" t="str">
        <f>IFERROR(IF(AND(#REF!="mas",#REF!=3,#REF!="juniores"),#REF!,""),"")</f>
        <v/>
      </c>
      <c r="PH63" s="75" t="e">
        <f>IF(PG63=#REF!,#REF!,"")</f>
        <v>#REF!</v>
      </c>
      <c r="PI63" s="75" t="e">
        <f>IF(PG63=#REF!,#REF!,"")</f>
        <v>#REF!</v>
      </c>
      <c r="PJ63" s="91" t="str">
        <f>IFERROR(IF(AND(PI63="mas",#REF!=3),#REF!,""),"")</f>
        <v/>
      </c>
      <c r="PK63" s="91" t="str">
        <f>IFERROR(IF(AND(PI63="mas",#REF!=3),#REF!,""),"")</f>
        <v/>
      </c>
      <c r="PL63" s="91" t="str">
        <f>IFERROR(IF(AND(PI63="mas",#REF!=3),#REF!,""),"")</f>
        <v/>
      </c>
      <c r="PM63" s="91" t="str">
        <f>IFERROR(IF(AND(PI63="mas",#REF!=3),#REF!,""),"")</f>
        <v/>
      </c>
      <c r="PN63" s="91" t="str">
        <f>IFERROR(IF(AND(PI63="mas",#REF!=3),#REF!,""),"")</f>
        <v/>
      </c>
      <c r="PO63" s="77" t="str">
        <f>IFERROR(RANK(PN63,PN:PN,0)+ COUNTIF($NZ$15:PN61,PN63),"")</f>
        <v/>
      </c>
    </row>
    <row r="64" spans="2:431" s="73" customFormat="1" ht="18.75" customHeight="1" x14ac:dyDescent="0.3">
      <c r="B64" s="74" t="str">
        <f t="shared" si="159"/>
        <v/>
      </c>
      <c r="C64" s="74" t="str">
        <f t="shared" si="160"/>
        <v/>
      </c>
      <c r="D64" s="75" t="str">
        <f t="shared" si="161"/>
        <v/>
      </c>
      <c r="E64" s="76" t="str">
        <f t="shared" si="162"/>
        <v/>
      </c>
      <c r="F64" s="118" t="str">
        <f t="shared" si="163"/>
        <v/>
      </c>
      <c r="G64" s="118" t="str">
        <f t="shared" si="164"/>
        <v/>
      </c>
      <c r="H64" s="118" t="str">
        <f t="shared" si="165"/>
        <v/>
      </c>
      <c r="I64" s="119" t="str">
        <f t="shared" si="166"/>
        <v/>
      </c>
      <c r="J64" s="77">
        <v>48</v>
      </c>
      <c r="K64" s="78"/>
      <c r="L64" s="78"/>
      <c r="M64" s="74" t="str">
        <f t="shared" si="293"/>
        <v/>
      </c>
      <c r="N64" s="74" t="str">
        <f t="shared" si="167"/>
        <v/>
      </c>
      <c r="O64" s="75" t="str">
        <f t="shared" si="168"/>
        <v/>
      </c>
      <c r="P64" s="75" t="str">
        <f t="shared" si="169"/>
        <v/>
      </c>
      <c r="Q64" s="75" t="str">
        <f t="shared" si="295"/>
        <v/>
      </c>
      <c r="R64" s="75" t="str">
        <f t="shared" si="296"/>
        <v/>
      </c>
      <c r="S64" s="75" t="str">
        <f>IFERROR(INDEX(#REF!,MATCH($U64,$IQ$17:$IQ$72,0)),"")</f>
        <v/>
      </c>
      <c r="T64" s="75" t="str">
        <f t="shared" si="170"/>
        <v/>
      </c>
      <c r="U64" s="77">
        <v>48</v>
      </c>
      <c r="V64" s="79"/>
      <c r="X64" s="80" t="str">
        <f t="shared" si="171"/>
        <v/>
      </c>
      <c r="Y64" s="80" t="str">
        <f t="shared" si="172"/>
        <v/>
      </c>
      <c r="Z64" s="76" t="str">
        <f t="shared" si="173"/>
        <v/>
      </c>
      <c r="AA64" s="76" t="str">
        <f t="shared" si="174"/>
        <v/>
      </c>
      <c r="AB64" s="118" t="str">
        <f t="shared" si="175"/>
        <v/>
      </c>
      <c r="AC64" s="118" t="str">
        <f t="shared" si="176"/>
        <v/>
      </c>
      <c r="AD64" s="118" t="str">
        <f t="shared" si="177"/>
        <v/>
      </c>
      <c r="AE64" s="118" t="str">
        <f t="shared" si="178"/>
        <v/>
      </c>
      <c r="AF64" s="77">
        <v>48</v>
      </c>
      <c r="AG64" s="78"/>
      <c r="AH64" s="78"/>
      <c r="AI64" s="80" t="str">
        <f t="shared" si="179"/>
        <v/>
      </c>
      <c r="AJ64" s="80" t="str">
        <f t="shared" si="180"/>
        <v/>
      </c>
      <c r="AK64" s="80" t="str">
        <f t="shared" si="181"/>
        <v/>
      </c>
      <c r="AL64" s="80" t="str">
        <f t="shared" si="182"/>
        <v/>
      </c>
      <c r="AM64" s="80" t="str">
        <f t="shared" si="183"/>
        <v/>
      </c>
      <c r="AN64" s="80" t="str">
        <f t="shared" si="184"/>
        <v/>
      </c>
      <c r="AO64" s="80" t="str">
        <f t="shared" si="185"/>
        <v/>
      </c>
      <c r="AP64" s="80" t="str">
        <f t="shared" si="186"/>
        <v/>
      </c>
      <c r="AQ64" s="77">
        <v>48</v>
      </c>
      <c r="AR64" s="79"/>
      <c r="AT64" s="146" t="str">
        <f t="shared" si="132"/>
        <v/>
      </c>
      <c r="AU64" s="146" t="str">
        <f t="shared" si="133"/>
        <v/>
      </c>
      <c r="AV64" s="146" t="str">
        <f t="shared" si="134"/>
        <v/>
      </c>
      <c r="AW64" s="147" t="str">
        <f t="shared" si="135"/>
        <v/>
      </c>
      <c r="AX64" s="147" t="str">
        <f t="shared" si="136"/>
        <v/>
      </c>
      <c r="AY64" s="147" t="str">
        <f t="shared" si="137"/>
        <v/>
      </c>
      <c r="AZ64" s="147" t="str">
        <f t="shared" si="138"/>
        <v/>
      </c>
      <c r="BA64" s="147" t="str">
        <f t="shared" si="139"/>
        <v/>
      </c>
      <c r="BB64" s="149">
        <v>48</v>
      </c>
      <c r="BC64" s="78"/>
      <c r="BD64" s="78"/>
      <c r="BE64" s="80" t="str">
        <f t="shared" si="294"/>
        <v/>
      </c>
      <c r="BF64" s="80" t="str">
        <f t="shared" si="187"/>
        <v/>
      </c>
      <c r="BG64" s="80" t="str">
        <f t="shared" si="188"/>
        <v/>
      </c>
      <c r="BH64" s="80" t="str">
        <f t="shared" si="189"/>
        <v/>
      </c>
      <c r="BI64" s="80" t="str">
        <f t="shared" si="190"/>
        <v/>
      </c>
      <c r="BJ64" s="80" t="str">
        <f t="shared" si="191"/>
        <v/>
      </c>
      <c r="BK64" s="80" t="str">
        <f t="shared" si="192"/>
        <v/>
      </c>
      <c r="BL64" s="80" t="str">
        <f t="shared" si="193"/>
        <v/>
      </c>
      <c r="BM64" s="77">
        <v>48</v>
      </c>
      <c r="BN64" s="79"/>
      <c r="BP64" s="80" t="str">
        <f t="shared" si="194"/>
        <v/>
      </c>
      <c r="BQ64" s="80" t="str">
        <f t="shared" si="195"/>
        <v/>
      </c>
      <c r="BR64" s="76" t="str">
        <f t="shared" si="196"/>
        <v/>
      </c>
      <c r="BS64" s="76" t="str">
        <f t="shared" si="197"/>
        <v/>
      </c>
      <c r="BT64" s="118" t="str">
        <f t="shared" si="198"/>
        <v/>
      </c>
      <c r="BU64" s="118" t="str">
        <f t="shared" si="199"/>
        <v/>
      </c>
      <c r="BV64" s="118" t="str">
        <f t="shared" si="200"/>
        <v/>
      </c>
      <c r="BW64" s="118" t="str">
        <f t="shared" si="201"/>
        <v/>
      </c>
      <c r="BX64" s="77">
        <v>48</v>
      </c>
      <c r="BY64" s="78"/>
      <c r="BZ64" s="78"/>
      <c r="CA64" s="80" t="str">
        <f t="shared" si="202"/>
        <v/>
      </c>
      <c r="CB64" s="80" t="str">
        <f t="shared" si="297"/>
        <v/>
      </c>
      <c r="CC64" s="80" t="str">
        <f t="shared" si="297"/>
        <v/>
      </c>
      <c r="CD64" s="76" t="str">
        <f t="shared" si="203"/>
        <v/>
      </c>
      <c r="CE64" s="118" t="str">
        <f t="shared" si="204"/>
        <v/>
      </c>
      <c r="CF64" s="118" t="str">
        <f t="shared" si="205"/>
        <v/>
      </c>
      <c r="CG64" s="118" t="str">
        <f t="shared" si="206"/>
        <v/>
      </c>
      <c r="CH64" s="117" t="str">
        <f t="shared" si="143"/>
        <v/>
      </c>
      <c r="CI64" s="77">
        <v>48</v>
      </c>
      <c r="CJ64" s="79"/>
      <c r="CL64" s="80" t="str">
        <f t="shared" si="207"/>
        <v/>
      </c>
      <c r="CM64" s="80" t="str">
        <f t="shared" si="208"/>
        <v/>
      </c>
      <c r="CN64" s="76" t="str">
        <f t="shared" si="209"/>
        <v/>
      </c>
      <c r="CO64" s="76" t="str">
        <f t="shared" si="210"/>
        <v/>
      </c>
      <c r="CP64" s="118" t="str">
        <f t="shared" si="211"/>
        <v/>
      </c>
      <c r="CQ64" s="118" t="str">
        <f t="shared" si="212"/>
        <v/>
      </c>
      <c r="CR64" s="118" t="str">
        <f t="shared" si="213"/>
        <v/>
      </c>
      <c r="CS64" s="118" t="str">
        <f t="shared" si="214"/>
        <v/>
      </c>
      <c r="CT64" s="77">
        <v>48</v>
      </c>
      <c r="CU64" s="78"/>
      <c r="CV64" s="78"/>
      <c r="CW64" s="80" t="str">
        <f t="shared" si="215"/>
        <v/>
      </c>
      <c r="CX64" s="80" t="str">
        <f t="shared" si="216"/>
        <v/>
      </c>
      <c r="CY64" s="76" t="str">
        <f t="shared" si="217"/>
        <v/>
      </c>
      <c r="CZ64" s="76" t="str">
        <f t="shared" si="218"/>
        <v/>
      </c>
      <c r="DA64" s="118" t="str">
        <f t="shared" si="219"/>
        <v/>
      </c>
      <c r="DB64" s="118" t="str">
        <f t="shared" si="220"/>
        <v/>
      </c>
      <c r="DC64" s="118" t="str">
        <f t="shared" si="221"/>
        <v/>
      </c>
      <c r="DD64" s="118" t="str">
        <f t="shared" si="222"/>
        <v/>
      </c>
      <c r="DE64" s="77">
        <v>48</v>
      </c>
      <c r="DF64" s="79"/>
      <c r="DH64" s="115" t="str">
        <f t="shared" si="145"/>
        <v/>
      </c>
      <c r="DI64" s="115" t="str">
        <f t="shared" si="146"/>
        <v/>
      </c>
      <c r="DJ64" s="121" t="str">
        <f t="shared" si="147"/>
        <v/>
      </c>
      <c r="DK64" s="121" t="str">
        <f t="shared" si="148"/>
        <v/>
      </c>
      <c r="DL64" s="117" t="str">
        <f t="shared" si="149"/>
        <v/>
      </c>
      <c r="DM64" s="117" t="str">
        <f t="shared" si="150"/>
        <v/>
      </c>
      <c r="DN64" s="117" t="str">
        <f t="shared" si="151"/>
        <v/>
      </c>
      <c r="DO64" s="117" t="str">
        <f t="shared" si="152"/>
        <v/>
      </c>
      <c r="DP64" s="77">
        <v>48</v>
      </c>
      <c r="DQ64" s="78"/>
      <c r="DR64" s="78"/>
      <c r="DS64" s="115" t="str">
        <f t="shared" si="223"/>
        <v/>
      </c>
      <c r="DT64" s="115" t="str">
        <f t="shared" si="224"/>
        <v/>
      </c>
      <c r="DU64" s="115" t="str">
        <f t="shared" si="225"/>
        <v/>
      </c>
      <c r="DV64" s="115" t="str">
        <f t="shared" si="226"/>
        <v/>
      </c>
      <c r="DW64" s="117" t="str">
        <f t="shared" si="227"/>
        <v/>
      </c>
      <c r="DX64" s="117" t="str">
        <f t="shared" si="298"/>
        <v/>
      </c>
      <c r="DY64" s="117" t="str">
        <f t="shared" si="298"/>
        <v/>
      </c>
      <c r="DZ64" s="117" t="str">
        <f t="shared" si="228"/>
        <v/>
      </c>
      <c r="EA64" s="77">
        <v>48</v>
      </c>
      <c r="EB64" s="79"/>
      <c r="EC64" s="81"/>
      <c r="ED64" s="80" t="str">
        <f t="shared" si="229"/>
        <v/>
      </c>
      <c r="EE64" s="80" t="str">
        <f t="shared" si="230"/>
        <v/>
      </c>
      <c r="EF64" s="80" t="str">
        <f t="shared" si="231"/>
        <v/>
      </c>
      <c r="EG64" s="82" t="str">
        <f t="shared" si="232"/>
        <v/>
      </c>
      <c r="EH64" s="118" t="str">
        <f t="shared" si="233"/>
        <v/>
      </c>
      <c r="EI64" s="118" t="str">
        <f t="shared" si="234"/>
        <v/>
      </c>
      <c r="EJ64" s="118" t="str">
        <f t="shared" si="235"/>
        <v/>
      </c>
      <c r="EK64" s="118" t="str">
        <f t="shared" si="236"/>
        <v/>
      </c>
      <c r="EL64" s="82">
        <v>48</v>
      </c>
      <c r="EM64" s="78"/>
      <c r="EN64" s="78"/>
      <c r="EO64" s="80" t="str">
        <f t="shared" si="237"/>
        <v/>
      </c>
      <c r="EP64" s="80" t="str">
        <f t="shared" si="238"/>
        <v/>
      </c>
      <c r="EQ64" s="80" t="str">
        <f t="shared" si="239"/>
        <v/>
      </c>
      <c r="ER64" s="80" t="str">
        <f t="shared" si="240"/>
        <v/>
      </c>
      <c r="ES64" s="80" t="str">
        <f t="shared" si="241"/>
        <v/>
      </c>
      <c r="ET64" s="80" t="str">
        <f t="shared" si="242"/>
        <v/>
      </c>
      <c r="EU64" s="80" t="str">
        <f t="shared" si="243"/>
        <v/>
      </c>
      <c r="EV64" s="80" t="str">
        <f t="shared" si="244"/>
        <v/>
      </c>
      <c r="EW64" s="77">
        <v>48</v>
      </c>
      <c r="EX64" s="78"/>
      <c r="EY64" s="81"/>
      <c r="EZ64" s="80" t="str">
        <f t="shared" si="245"/>
        <v/>
      </c>
      <c r="FA64" s="80" t="str">
        <f t="shared" si="246"/>
        <v/>
      </c>
      <c r="FB64" s="76" t="str">
        <f t="shared" si="247"/>
        <v/>
      </c>
      <c r="FC64" s="76" t="str">
        <f t="shared" si="248"/>
        <v/>
      </c>
      <c r="FD64" s="118" t="str">
        <f t="shared" si="249"/>
        <v/>
      </c>
      <c r="FE64" s="118" t="str">
        <f t="shared" si="250"/>
        <v/>
      </c>
      <c r="FF64" s="118" t="str">
        <f t="shared" si="251"/>
        <v/>
      </c>
      <c r="FG64" s="118" t="str">
        <f t="shared" si="252"/>
        <v/>
      </c>
      <c r="FH64" s="82">
        <v>48</v>
      </c>
      <c r="FI64" s="78"/>
      <c r="FJ64" s="78"/>
      <c r="FK64" s="80" t="str">
        <f t="shared" si="253"/>
        <v/>
      </c>
      <c r="FL64" s="80" t="str">
        <f t="shared" si="254"/>
        <v/>
      </c>
      <c r="FM64" s="76" t="str">
        <f t="shared" si="255"/>
        <v/>
      </c>
      <c r="FN64" s="76" t="str">
        <f t="shared" si="256"/>
        <v/>
      </c>
      <c r="FO64" s="118" t="str">
        <f t="shared" si="257"/>
        <v/>
      </c>
      <c r="FP64" s="118" t="str">
        <f t="shared" si="258"/>
        <v/>
      </c>
      <c r="FQ64" s="118" t="str">
        <f t="shared" si="259"/>
        <v/>
      </c>
      <c r="FR64" s="118" t="str">
        <f t="shared" si="260"/>
        <v/>
      </c>
      <c r="FS64" s="77">
        <v>48</v>
      </c>
      <c r="FT64" s="78"/>
      <c r="FU64" s="81"/>
      <c r="FV64" s="80" t="str">
        <f t="shared" si="261"/>
        <v/>
      </c>
      <c r="FW64" s="80" t="str">
        <f t="shared" si="262"/>
        <v/>
      </c>
      <c r="FX64" s="80" t="str">
        <f t="shared" si="263"/>
        <v/>
      </c>
      <c r="FY64" s="80" t="str">
        <f t="shared" si="264"/>
        <v/>
      </c>
      <c r="FZ64" s="80" t="str">
        <f t="shared" si="265"/>
        <v/>
      </c>
      <c r="GA64" s="80" t="str">
        <f t="shared" si="266"/>
        <v/>
      </c>
      <c r="GB64" s="80" t="str">
        <f t="shared" si="267"/>
        <v/>
      </c>
      <c r="GC64" s="80" t="str">
        <f t="shared" si="268"/>
        <v/>
      </c>
      <c r="GD64" s="82">
        <v>48</v>
      </c>
      <c r="GE64" s="78"/>
      <c r="GF64" s="78"/>
      <c r="GG64" s="80" t="str">
        <f t="shared" si="269"/>
        <v/>
      </c>
      <c r="GH64" s="80" t="str">
        <f t="shared" si="270"/>
        <v/>
      </c>
      <c r="GI64" s="80" t="str">
        <f t="shared" si="271"/>
        <v/>
      </c>
      <c r="GJ64" s="80" t="str">
        <f t="shared" si="272"/>
        <v/>
      </c>
      <c r="GK64" s="80" t="str">
        <f t="shared" si="273"/>
        <v/>
      </c>
      <c r="GL64" s="80" t="str">
        <f t="shared" si="274"/>
        <v/>
      </c>
      <c r="GM64" s="80" t="str">
        <f t="shared" si="275"/>
        <v/>
      </c>
      <c r="GN64" s="80" t="str">
        <f t="shared" si="276"/>
        <v/>
      </c>
      <c r="GO64" s="77">
        <v>48</v>
      </c>
      <c r="GP64" s="78"/>
      <c r="GQ64" s="81"/>
      <c r="GR64" s="80" t="str">
        <f t="shared" si="277"/>
        <v/>
      </c>
      <c r="GS64" s="80" t="str">
        <f t="shared" si="278"/>
        <v/>
      </c>
      <c r="GT64" s="80" t="str">
        <f t="shared" si="279"/>
        <v/>
      </c>
      <c r="GU64" s="80" t="str">
        <f t="shared" si="280"/>
        <v/>
      </c>
      <c r="GV64" s="80" t="str">
        <f t="shared" si="281"/>
        <v/>
      </c>
      <c r="GW64" s="80" t="str">
        <f t="shared" si="282"/>
        <v/>
      </c>
      <c r="GX64" s="80" t="str">
        <f t="shared" si="283"/>
        <v/>
      </c>
      <c r="GY64" s="80" t="str">
        <f t="shared" si="284"/>
        <v/>
      </c>
      <c r="GZ64" s="82">
        <v>48</v>
      </c>
      <c r="HA64" s="78"/>
      <c r="HB64" s="78"/>
      <c r="HC64" s="80" t="str">
        <f t="shared" si="285"/>
        <v/>
      </c>
      <c r="HD64" s="80" t="str">
        <f t="shared" si="286"/>
        <v/>
      </c>
      <c r="HE64" s="80" t="str">
        <f t="shared" si="287"/>
        <v/>
      </c>
      <c r="HF64" s="80" t="str">
        <f t="shared" si="288"/>
        <v/>
      </c>
      <c r="HG64" s="80" t="str">
        <f t="shared" si="289"/>
        <v/>
      </c>
      <c r="HH64" s="80" t="str">
        <f t="shared" si="290"/>
        <v/>
      </c>
      <c r="HI64" s="80" t="str">
        <f t="shared" si="291"/>
        <v/>
      </c>
      <c r="HJ64" s="80" t="str">
        <f t="shared" si="292"/>
        <v/>
      </c>
      <c r="HK64" s="77">
        <v>48</v>
      </c>
      <c r="HL64" s="78"/>
      <c r="HM64" s="78"/>
      <c r="HN64" s="78"/>
      <c r="HO64" s="78"/>
      <c r="HP64" s="78"/>
      <c r="HQ64" s="78"/>
      <c r="HR64" s="78"/>
      <c r="HS64" s="78"/>
      <c r="HT64" s="78"/>
      <c r="HU64" s="78"/>
      <c r="HV64" s="78"/>
      <c r="HW64" s="78"/>
      <c r="HX64" s="90"/>
      <c r="HY64" s="91" t="str">
        <f>IFERROR(IF(AND(#REF!="FEM",#REF!=1,#REF!="infantis"),#REF!,""),"")</f>
        <v/>
      </c>
      <c r="HZ64" s="75" t="e">
        <f>IF($HY64=#REF!,#REF!,"")</f>
        <v>#REF!</v>
      </c>
      <c r="IA64" s="75" t="e">
        <f>IF($HY64=#REF!,#REF!,"")</f>
        <v>#REF!</v>
      </c>
      <c r="IB64" s="75" t="e">
        <f>IF($IA64=#REF!,#REF!,"")</f>
        <v>#REF!</v>
      </c>
      <c r="IC64" s="91" t="str">
        <f>IFERROR(IF(AND($IA64="fem",#REF!=1,#REF!="infantis"),#REF!,""),"")</f>
        <v/>
      </c>
      <c r="ID64" s="91" t="str">
        <f>IFERROR(IF(AND($IA64="fem",#REF!=1,#REF!="infantis"),#REF!,""),"")</f>
        <v/>
      </c>
      <c r="IE64" s="91" t="str">
        <f>IFERROR(IF(AND($IA64="fem",#REF!=1,#REF!="infantis"),#REF!,""),"")</f>
        <v/>
      </c>
      <c r="IF64" s="75" t="e">
        <f>IF($IB64=#REF!,#REF!,"")</f>
        <v>#REF!</v>
      </c>
      <c r="IG64" s="55" t="str">
        <f>IFERROR(RANK(IF64,IF:IF,0)+ COUNTIF($IF$15:IF63,IF64),"")</f>
        <v/>
      </c>
      <c r="II64" s="91" t="str">
        <f>IFERROR(IF(AND(#REF!="mas",#REF!=1,#REF!="infantis"),#REF!,""),"")</f>
        <v/>
      </c>
      <c r="IJ64" s="75" t="e">
        <f>IF($II64=#REF!,#REF!,"")</f>
        <v>#REF!</v>
      </c>
      <c r="IK64" s="75" t="e">
        <f>IF($II64=#REF!,#REF!,"")</f>
        <v>#REF!</v>
      </c>
      <c r="IL64" s="91" t="str">
        <f>IFERROR(IF(AND($IK64="mas",#REF!=1),#REF!,""),"")</f>
        <v/>
      </c>
      <c r="IM64" s="91" t="str">
        <f>IFERROR(IF(AND($IK64="mas",#REF!=1,#REF!="infantis"),#REF!,""),"")</f>
        <v/>
      </c>
      <c r="IN64" s="91" t="str">
        <f>IFERROR(IF(AND($IK64="mas",#REF!=1,#REF!="infantis"),#REF!,""),"")</f>
        <v/>
      </c>
      <c r="IO64" s="91" t="str">
        <f>IFERROR(IF(AND($IK64="mas",#REF!=1,#REF!="infantis"),#REF!,""),"")</f>
        <v/>
      </c>
      <c r="IP64" s="91" t="str">
        <f>IFERROR(IF(AND($IK64="mas",#REF!=1),#REF!,""),"")</f>
        <v/>
      </c>
      <c r="IQ64" s="55" t="str">
        <f>IFERROR(RANK(IP64,IP:IP,0)+ COUNTIF($IQ$11:IQ59,IP64),"")</f>
        <v/>
      </c>
      <c r="IS64" s="91" t="str">
        <f>IFERROR(IF(AND(#REF!="FEM",#REF!=2,#REF!="infantis"),#REF!,""),"")</f>
        <v/>
      </c>
      <c r="IT64" s="75" t="e">
        <f>IF(IS64=#REF!,#REF!,"")</f>
        <v>#REF!</v>
      </c>
      <c r="IU64" s="75" t="e">
        <f>IF(IS64=#REF!,#REF!,"")</f>
        <v>#REF!</v>
      </c>
      <c r="IV64" s="91" t="str">
        <f>IFERROR(IF(AND(IU64="fem",#REF!=2),#REF!,""),"")</f>
        <v/>
      </c>
      <c r="IW64" s="91" t="str">
        <f>IFERROR(IF(AND(IU64="fem",#REF!=2),#REF!,""),"")</f>
        <v/>
      </c>
      <c r="IX64" s="91" t="str">
        <f>IFERROR(IF(AND(IU64="fem",#REF!=2),#REF!,""),"")</f>
        <v/>
      </c>
      <c r="IY64" s="91" t="str">
        <f>IFERROR(IF(AND(IU64="fem",#REF!=2),#REF!,""),"")</f>
        <v/>
      </c>
      <c r="IZ64" s="91" t="str">
        <f>IFERROR(IF(AND(IU64="fem",#REF!=2),#REF!,""),"")</f>
        <v/>
      </c>
      <c r="JA64" s="77" t="str">
        <f>IFERROR(RANK(IZ64,IZ:IZ,0)+ COUNTIF($IZ$15:$IZ63,IZ64),"")</f>
        <v/>
      </c>
      <c r="JC64" s="91" t="str">
        <f>IFERROR(IF(AND(#REF!="mas",#REF!=2,#REF!="infantis"),#REF!,""),"")</f>
        <v/>
      </c>
      <c r="JD64" s="75" t="e">
        <f>IF(JC64=#REF!,#REF!,"")</f>
        <v>#REF!</v>
      </c>
      <c r="JE64" s="75" t="e">
        <f>IF(JC64=#REF!,#REF!,"")</f>
        <v>#REF!</v>
      </c>
      <c r="JF64" s="91" t="str">
        <f>IFERROR(IF(AND(JE64="mas",#REF!=2),#REF!,""),"")</f>
        <v/>
      </c>
      <c r="JG64" s="91" t="str">
        <f>IFERROR(IF(AND(JE64="mas",#REF!=2),#REF!,""),"")</f>
        <v/>
      </c>
      <c r="JH64" s="91" t="str">
        <f>IFERROR(IF(AND(JE64="mas",#REF!=2),#REF!,""),"")</f>
        <v/>
      </c>
      <c r="JI64" s="91" t="str">
        <f>IFERROR(IF(AND(JE64="mas",#REF!=2),#REF!,""),"")</f>
        <v/>
      </c>
      <c r="JJ64" s="91" t="str">
        <f>IFERROR(IF(AND(JE64="mas",#REF!=2),#REF!,""),"")</f>
        <v/>
      </c>
      <c r="JK64" s="77" t="str">
        <f>IFERROR(RANK(JJ64,JJ:JJ,0)+ COUNTIF($JJ$15:$JJ63,JJ64),"")</f>
        <v/>
      </c>
      <c r="JM64" s="53" t="str">
        <f>IFERROR(IF(AND(#REF!="fem",#REF!=3,#REF!="infantis"),#REF!,""),"")</f>
        <v/>
      </c>
      <c r="JN64" s="75" t="e">
        <f>IF($JM64=#REF!,#REF!,"")</f>
        <v>#REF!</v>
      </c>
      <c r="JO64" s="75" t="e">
        <f>IF($JM64=#REF!,#REF!,"")</f>
        <v>#REF!</v>
      </c>
      <c r="JP64" s="75" t="e">
        <f>IF($JO64=#REF!,#REF!,"")</f>
        <v>#REF!</v>
      </c>
      <c r="JQ64" s="75" t="e">
        <f>IF($JP64=#REF!,#REF!,"")</f>
        <v>#REF!</v>
      </c>
      <c r="JR64" s="75" t="e">
        <f>IF($JP64=#REF!,#REF!,"")</f>
        <v>#REF!</v>
      </c>
      <c r="JS64" s="75" t="e">
        <f>IF($JP64=#REF!,#REF!,"")</f>
        <v>#REF!</v>
      </c>
      <c r="JT64" s="75" t="e">
        <f>IF($JP64=#REF!,#REF!,"")</f>
        <v>#REF!</v>
      </c>
      <c r="JU64" s="55" t="str">
        <f>IFERROR(RANK(JT64,JT:JT,0)+ COUNTIF($JT$15:JT63,JT64),"")</f>
        <v/>
      </c>
      <c r="JW64" s="53" t="str">
        <f>IFERROR(IF(AND(#REF!="mas",#REF!=3,#REF!="infantis"),#REF!,""),"")</f>
        <v/>
      </c>
      <c r="JX64" s="54" t="e">
        <f>IF($JW64=#REF!,#REF!,"")</f>
        <v>#REF!</v>
      </c>
      <c r="JY64" s="54" t="e">
        <f>IF($JW64=#REF!,#REF!,"")</f>
        <v>#REF!</v>
      </c>
      <c r="JZ64" s="54" t="e">
        <f>IF($JY64=#REF!,#REF!,"")</f>
        <v>#REF!</v>
      </c>
      <c r="KA64" s="54" t="e">
        <f>IF($JZ64=#REF!,#REF!,"")</f>
        <v>#REF!</v>
      </c>
      <c r="KB64" s="54" t="e">
        <f>IF($JZ64=#REF!,#REF!,"")</f>
        <v>#REF!</v>
      </c>
      <c r="KC64" s="54" t="e">
        <f>IF($JZ64=#REF!,#REF!,"")</f>
        <v>#REF!</v>
      </c>
      <c r="KD64" s="54" t="e">
        <f>IF($JZ64=#REF!,#REF!,"")</f>
        <v>#REF!</v>
      </c>
      <c r="KE64" s="55" t="str">
        <f>IFERROR(RANK(KD64,KD:KD,0)+ COUNTIF($KD$15:KD63,KD64),"")</f>
        <v/>
      </c>
      <c r="KG64" s="91" t="str">
        <f>IFERROR(IF(AND(#REF!="fem",#REF!=1,#REF!="iniciados"),#REF!,""),"")</f>
        <v/>
      </c>
      <c r="KH64" s="75" t="e">
        <f>IF(KG64=#REF!,#REF!,"")</f>
        <v>#REF!</v>
      </c>
      <c r="KI64" s="75" t="e">
        <f>IF(KG64=#REF!,#REF!,"")</f>
        <v>#REF!</v>
      </c>
      <c r="KJ64" s="91" t="str">
        <f>IFERROR(IF(AND(KI64="fem",#REF!=1),#REF!,""),"")</f>
        <v/>
      </c>
      <c r="KK64" s="91" t="str">
        <f>IFERROR(IF(AND(KI64="fem",#REF!=1),#REF!,""),"")</f>
        <v/>
      </c>
      <c r="KL64" s="91" t="str">
        <f>IFERROR(IF(AND(KI64="fem",#REF!=1),#REF!,""),"")</f>
        <v/>
      </c>
      <c r="KM64" s="91" t="str">
        <f>IFERROR(IF(AND(KI64="fem",#REF!=1),#REF!,""),"")</f>
        <v/>
      </c>
      <c r="KN64" s="91" t="str">
        <f>IFERROR(IF(AND(KI64="fem",#REF!=1),#REF!,""),"")</f>
        <v/>
      </c>
      <c r="KO64" s="77" t="str">
        <f>IFERROR(RANK(KN64,KN:KN,0)+ COUNTIF($KN$15:KN63,KN64),"")</f>
        <v/>
      </c>
      <c r="KQ64" s="91" t="str">
        <f>IFERROR(IF(AND(#REF!="mas",#REF!=1,#REF!="iniciados"),#REF!,""),"")</f>
        <v/>
      </c>
      <c r="KR64" s="75" t="e">
        <f>IF(KQ64=#REF!,#REF!,"")</f>
        <v>#REF!</v>
      </c>
      <c r="KS64" s="75" t="e">
        <f>IF(KQ64=#REF!,#REF!,"")</f>
        <v>#REF!</v>
      </c>
      <c r="KT64" s="91" t="str">
        <f>IFERROR(IF(AND(KS64="mas",#REF!=1),#REF!,""),"")</f>
        <v/>
      </c>
      <c r="KU64" s="91" t="str">
        <f>IFERROR(IF(AND(KS64="mas",#REF!=1),#REF!,""),"")</f>
        <v/>
      </c>
      <c r="KV64" s="91" t="str">
        <f>IFERROR(IF(AND(KS64="mas",#REF!=1),#REF!,""),"")</f>
        <v/>
      </c>
      <c r="KW64" s="91" t="str">
        <f>IFERROR(IF(AND(KS64="mas",#REF!=1),#REF!,""),"")</f>
        <v/>
      </c>
      <c r="KX64" s="91" t="str">
        <f>IFERROR(IF(AND(KS64="mas",#REF!=1),#REF!,""),"")</f>
        <v/>
      </c>
      <c r="KY64" s="77" t="str">
        <f>IFERROR(RANK(KX64,KX:KX,0)+ COUNTIF($KX$15:KX63,KX64),"")</f>
        <v/>
      </c>
      <c r="LA64" s="91" t="str">
        <f>IFERROR(IF(AND(#REF!="fem",#REF!=2,#REF!="iniciados"),#REF!,""),"")</f>
        <v/>
      </c>
      <c r="LB64" s="75" t="e">
        <f>IF(LA64=#REF!,#REF!,"")</f>
        <v>#REF!</v>
      </c>
      <c r="LC64" s="75" t="e">
        <f>IF(LA64=#REF!,#REF!,"")</f>
        <v>#REF!</v>
      </c>
      <c r="LD64" s="91" t="str">
        <f>IFERROR(IF(AND(LC64="fem",#REF!=2),#REF!,""),"")</f>
        <v/>
      </c>
      <c r="LE64" s="91" t="str">
        <f>IFERROR(IF(AND(LC64="fem",#REF!=2),#REF!,""),"")</f>
        <v/>
      </c>
      <c r="LF64" s="91" t="str">
        <f>IFERROR(IF(AND(LC64="fem",#REF!=2),#REF!,""),"")</f>
        <v/>
      </c>
      <c r="LG64" s="91" t="str">
        <f>IFERROR(IF(AND(LC64="fem",#REF!=2),#REF!,""),"")</f>
        <v/>
      </c>
      <c r="LH64" s="91" t="str">
        <f>IFERROR(IF(AND(LC64="fem",#REF!=2),#REF!,""),"")</f>
        <v/>
      </c>
      <c r="LI64" s="77" t="str">
        <f>IFERROR(RANK(LH64,LH:LH,0)+ COUNTIF($KX$15:LH63,LH64),"")</f>
        <v/>
      </c>
      <c r="LK64" s="91" t="str">
        <f>IFERROR(IF(AND(#REF!="mas",#REF!=2,#REF!="iniciados"),#REF!,""),"")</f>
        <v/>
      </c>
      <c r="LL64" s="75" t="e">
        <f>IF(LK64=#REF!,#REF!,"")</f>
        <v>#REF!</v>
      </c>
      <c r="LM64" s="75" t="e">
        <f>IF(LK64=#REF!,#REF!,"")</f>
        <v>#REF!</v>
      </c>
      <c r="LN64" s="91" t="str">
        <f>IFERROR(IF(AND(LM64="mas",#REF!=2),#REF!,""),"")</f>
        <v/>
      </c>
      <c r="LO64" s="91" t="str">
        <f>IFERROR(IF(AND(LM64="mas",#REF!=2),#REF!,""),"")</f>
        <v/>
      </c>
      <c r="LP64" s="91" t="str">
        <f>IFERROR(IF(AND(LM64="mas",#REF!=2),#REF!,""),"")</f>
        <v/>
      </c>
      <c r="LQ64" s="91" t="str">
        <f>IFERROR(IF(AND(LM64="mas",#REF!=2),#REF!,""),"")</f>
        <v/>
      </c>
      <c r="LR64" s="91" t="str">
        <f>IFERROR(IF(AND(LM64="mas",#REF!=2),#REF!,""),"")</f>
        <v/>
      </c>
      <c r="LS64" s="77" t="str">
        <f>IFERROR(RANK(LR64,LR:LR,0)+ COUNTIF($LR$15:LR62,LR64),"")</f>
        <v/>
      </c>
      <c r="LU64" s="53" t="str">
        <f>IFERROR(IF(AND(#REF!="fem",#REF!=3,#REF!="iniciados"),#REF!,""),"")</f>
        <v/>
      </c>
      <c r="LV64" s="75" t="e">
        <f>IF(LU64=#REF!,#REF!,"")</f>
        <v>#REF!</v>
      </c>
      <c r="LW64" s="75" t="e">
        <f>IF(LU64=#REF!,#REF!,"")</f>
        <v>#REF!</v>
      </c>
      <c r="LX64" s="53" t="str">
        <f>IFERROR(IF(AND(LW64="fem",#REF!=3),#REF!,""),"")</f>
        <v/>
      </c>
      <c r="LY64" s="91" t="str">
        <f>IFERROR(IF(AND(LW64="fem",#REF!=3),#REF!,""),"")</f>
        <v/>
      </c>
      <c r="LZ64" s="91" t="str">
        <f>IFERROR(IF(AND(LW64="fem",#REF!=3),#REF!,""),"")</f>
        <v/>
      </c>
      <c r="MA64" s="91" t="str">
        <f>IFERROR(IF(AND(LW64="fem",#REF!=3),#REF!,""),"")</f>
        <v/>
      </c>
      <c r="MB64" s="91" t="str">
        <f>IFERROR(IF(AND(LW64="fem",#REF!=3),#REF!,""),"")</f>
        <v/>
      </c>
      <c r="MC64" s="55" t="str">
        <f>IFERROR(RANK(MB64,MB:MB,0)+ COUNTIF($MB$15:MB63,MB64),"")</f>
        <v/>
      </c>
      <c r="ME64" s="91" t="str">
        <f>IFERROR(IF(AND(#REF!="mas",#REF!=3,#REF!="iniciados"),#REF!,""),"")</f>
        <v/>
      </c>
      <c r="MF64" s="75" t="e">
        <f>IF(ME64=#REF!,#REF!,"")</f>
        <v>#REF!</v>
      </c>
      <c r="MG64" s="75" t="e">
        <f>IF(ME64=#REF!,#REF!,"")</f>
        <v>#REF!</v>
      </c>
      <c r="MH64" s="91" t="str">
        <f>IFERROR(IF(AND(MG64="mas",#REF!=3),#REF!,""),"")</f>
        <v/>
      </c>
      <c r="MI64" s="91" t="str">
        <f>IFERROR(IF(AND(MG64="mas",#REF!=3),#REF!,""),"")</f>
        <v/>
      </c>
      <c r="MJ64" s="91" t="str">
        <f>IFERROR(IF(AND(MG64="mas",#REF!=3),#REF!,""),"")</f>
        <v/>
      </c>
      <c r="MK64" s="91" t="str">
        <f>IFERROR(IF(AND(MG64="mas",#REF!=3),#REF!,""),"")</f>
        <v/>
      </c>
      <c r="ML64" s="91" t="str">
        <f>IFERROR(IF(AND(MG64="mas",#REF!=3),#REF!,""),"")</f>
        <v/>
      </c>
      <c r="MM64" s="55" t="str">
        <f>IFERROR(RANK(ML64,ML:ML,0)+ COUNTIF($ML$15:ML63,ML64),"")</f>
        <v/>
      </c>
      <c r="MO64" s="91" t="str">
        <f>IFERROR(IF(AND(#REF!="fem",#REF!=3,#REF!="juvenis"),#REF!,""),"")</f>
        <v/>
      </c>
      <c r="MP64" s="75" t="e">
        <f>IF(MO64=#REF!,#REF!,"")</f>
        <v>#REF!</v>
      </c>
      <c r="MQ64" s="75" t="e">
        <f>IF(MO64=#REF!,#REF!,"")</f>
        <v>#REF!</v>
      </c>
      <c r="MR64" s="91" t="str">
        <f>IFERROR(IF(AND(MQ64="fem",#REF!=3),#REF!,""),"")</f>
        <v/>
      </c>
      <c r="MS64" s="91" t="str">
        <f>IFERROR(IF(AND(MQ64="fem",#REF!=3),#REF!,""),"")</f>
        <v/>
      </c>
      <c r="MT64" s="91" t="str">
        <f>IFERROR(IF(AND(MQ64="fem",#REF!=3),#REF!,""),"")</f>
        <v/>
      </c>
      <c r="MU64" s="91" t="str">
        <f>IFERROR(IF(AND(MQ64="fem",#REF!=3),#REF!,""),"")</f>
        <v/>
      </c>
      <c r="MV64" s="91" t="str">
        <f>IFERROR(IF(AND(MQ64="fem",#REF!=3),#REF!,""),"")</f>
        <v/>
      </c>
      <c r="MW64" s="55" t="str">
        <f>IFERROR(RANK(MV64,MV:MV,0)+ COUNTIF($MV$15:MV63,MV64),"")</f>
        <v/>
      </c>
      <c r="MY64" s="91" t="str">
        <f>IFERROR(IF(AND(#REF!="mas",#REF!=3,#REF!="juvenis"),#REF!,""),"")</f>
        <v/>
      </c>
      <c r="MZ64" s="75" t="e">
        <f>IF(MY64=#REF!,#REF!,"")</f>
        <v>#REF!</v>
      </c>
      <c r="NA64" s="75" t="e">
        <f>IF(MY64=#REF!,#REF!,"")</f>
        <v>#REF!</v>
      </c>
      <c r="NB64" s="91" t="str">
        <f>IFERROR(IF(AND(NA64="mas",#REF!=3),#REF!,""),"")</f>
        <v/>
      </c>
      <c r="NC64" s="91" t="str">
        <f>IFERROR(IF(AND(NA64="mas",#REF!=3),#REF!,""),"")</f>
        <v/>
      </c>
      <c r="ND64" s="91" t="str">
        <f>IFERROR(IF(AND(NA64="mas",#REF!=3),#REF!,""),"")</f>
        <v/>
      </c>
      <c r="NE64" s="91" t="str">
        <f>IFERROR(IF(AND(NA64="mas",#REF!=3),#REF!,""),"")</f>
        <v/>
      </c>
      <c r="NF64" s="91" t="str">
        <f>IFERROR(IF(AND(NA64="mas",#REF!=3),#REF!,""),"")</f>
        <v/>
      </c>
      <c r="NG64" s="55" t="str">
        <f>IFERROR(RANK(NF64,NF:NF,0)+ COUNTIF($NF$15:NF63,NF64),"")</f>
        <v/>
      </c>
      <c r="NI64" s="91" t="str">
        <f>IFERROR(IF(AND(#REF!="fem",#REF!=2,#REF!="juvenis"),#REF!,""),"")</f>
        <v/>
      </c>
      <c r="NJ64" s="75" t="e">
        <f>IF(NI64=#REF!,#REF!,"")</f>
        <v>#REF!</v>
      </c>
      <c r="NK64" s="75" t="e">
        <f>IF(NI64=#REF!,#REF!,"")</f>
        <v>#REF!</v>
      </c>
      <c r="NL64" s="91" t="str">
        <f>IFERROR(IF(AND(NK64="fem",#REF!=2),#REF!,""),"")</f>
        <v/>
      </c>
      <c r="NM64" s="91" t="str">
        <f>IFERROR(IF(AND(NK64="fem",#REF!=2),#REF!,""),"")</f>
        <v/>
      </c>
      <c r="NN64" s="91" t="str">
        <f>IFERROR(IF(AND(NK64="fem",#REF!=2),#REF!,""),"")</f>
        <v/>
      </c>
      <c r="NO64" s="91" t="str">
        <f>IFERROR(IF(AND(NK64="fem",#REF!=2),#REF!,""),"")</f>
        <v/>
      </c>
      <c r="NP64" s="91" t="str">
        <f>IFERROR(IF(AND(NK64="fem",#REF!=2),#REF!,""),"")</f>
        <v/>
      </c>
      <c r="NQ64" s="77" t="str">
        <f>IFERROR(RANK(NP64,NP:NP,0)+ COUNTIF($NP$15:NP63,NP64),"")</f>
        <v/>
      </c>
      <c r="NS64" s="91" t="str">
        <f>IFERROR(IF(AND(#REF!="mas",#REF!=2,#REF!="juvenis"),#REF!,""),"")</f>
        <v/>
      </c>
      <c r="NT64" s="75" t="e">
        <f>IF(NS64=#REF!,#REF!,"")</f>
        <v>#REF!</v>
      </c>
      <c r="NU64" s="75" t="e">
        <f>IF(NS64=#REF!,#REF!,"")</f>
        <v>#REF!</v>
      </c>
      <c r="NV64" s="91" t="str">
        <f>IFERROR(IF(AND(NU64="mas",#REF!=2),#REF!,""),"")</f>
        <v/>
      </c>
      <c r="NW64" s="91" t="str">
        <f>IFERROR(IF(AND(NU64="mas",#REF!=2),#REF!,""),"")</f>
        <v/>
      </c>
      <c r="NX64" s="91" t="str">
        <f>IFERROR(IF(AND(NU64="mas",#REF!=2),#REF!,""),"")</f>
        <v/>
      </c>
      <c r="NY64" s="91" t="str">
        <f>IFERROR(IF(AND(NU64="mas",#REF!=2),#REF!,""),"")</f>
        <v/>
      </c>
      <c r="NZ64" s="91" t="str">
        <f>IFERROR(IF(AND(NU64="mas",#REF!=2),#REF!,""),"")</f>
        <v/>
      </c>
      <c r="OA64" s="55" t="str">
        <f>IFERROR(RANK(NZ64,NZ:NZ,0)+ COUNTIF($NZ$15:NZ63,NZ64),"")</f>
        <v/>
      </c>
      <c r="OC64" s="91" t="str">
        <f>IFERROR(IF(AND(#REF!="fem",#REF!=2,#REF!="juniores"),#REF!,""),"")</f>
        <v/>
      </c>
      <c r="OD64" s="75" t="e">
        <f>IF(OC64=#REF!,#REF!,"")</f>
        <v>#REF!</v>
      </c>
      <c r="OE64" s="75" t="e">
        <f>IF(OC64=#REF!,#REF!,"")</f>
        <v>#REF!</v>
      </c>
      <c r="OF64" s="91" t="str">
        <f>IFERROR(IF(AND(OE64="fem",#REF!=2),#REF!,""),"")</f>
        <v/>
      </c>
      <c r="OG64" s="91" t="str">
        <f>IFERROR(IF(AND(OE64="fem",#REF!=2),#REF!,""),"")</f>
        <v/>
      </c>
      <c r="OH64" s="91" t="str">
        <f>IFERROR(IF(AND(OE64="fem",#REF!=2),#REF!,""),"")</f>
        <v/>
      </c>
      <c r="OI64" s="91" t="str">
        <f>IFERROR(IF(AND(OE64="fem",#REF!=2),#REF!,""),"")</f>
        <v/>
      </c>
      <c r="OJ64" s="91" t="str">
        <f>IFERROR(IF(AND(OE64="fem",#REF!=2),#REF!,""),"")</f>
        <v/>
      </c>
      <c r="OK64" s="77" t="str">
        <f>IFERROR(RANK(OJ64,OJ:OJ,0)+ COUNTIF($NZ$15:OJ62,OJ64),"")</f>
        <v/>
      </c>
      <c r="OM64" s="91" t="str">
        <f>IFERROR(IF(AND(#REF!="mas",#REF!=2,#REF!="juniores"),#REF!,""),"")</f>
        <v/>
      </c>
      <c r="ON64" s="75" t="e">
        <f>IF(OM64=#REF!,#REF!,"")</f>
        <v>#REF!</v>
      </c>
      <c r="OO64" s="75" t="e">
        <f>IF(OM64=#REF!,#REF!,"")</f>
        <v>#REF!</v>
      </c>
      <c r="OP64" s="91" t="str">
        <f>IFERROR(IF(AND(OO64="mas",#REF!=2),#REF!,""),"")</f>
        <v/>
      </c>
      <c r="OQ64" s="91" t="str">
        <f>IFERROR(IF(AND(OO64="mas",#REF!=2),#REF!,""),"")</f>
        <v/>
      </c>
      <c r="OR64" s="91" t="str">
        <f>IFERROR(IF(AND(OO64="mas",#REF!=2),#REF!,""),"")</f>
        <v/>
      </c>
      <c r="OS64" s="91" t="str">
        <f>IFERROR(IF(AND(OO64="mas",#REF!=2),#REF!,""),"")</f>
        <v/>
      </c>
      <c r="OT64" s="91" t="str">
        <f>IFERROR(IF(AND(OO64="mas",#REF!=2),#REF!,""),"")</f>
        <v/>
      </c>
      <c r="OU64" s="77" t="str">
        <f>IFERROR(RANK(OT64,OT:OT,0)+ COUNTIF($NZ$15:OT62,OT64),"")</f>
        <v/>
      </c>
      <c r="OW64" s="91" t="str">
        <f>IFERROR(IF(AND(#REF!="fem",#REF!=3,#REF!="juniores"),#REF!,""),"")</f>
        <v/>
      </c>
      <c r="OX64" s="75" t="e">
        <f>IF(OW64=#REF!,#REF!,"")</f>
        <v>#REF!</v>
      </c>
      <c r="OY64" s="75" t="e">
        <f>IF(OW64=#REF!,#REF!,"")</f>
        <v>#REF!</v>
      </c>
      <c r="OZ64" s="91" t="str">
        <f>IFERROR(IF(AND(OY64="fem",#REF!=3),#REF!,""),"")</f>
        <v/>
      </c>
      <c r="PA64" s="91" t="str">
        <f>IFERROR(IF(AND(OY64="fem",#REF!=3),#REF!,""),"")</f>
        <v/>
      </c>
      <c r="PB64" s="91" t="str">
        <f>IFERROR(IF(AND(OY64="fem",#REF!=3),#REF!,""),"")</f>
        <v/>
      </c>
      <c r="PC64" s="91" t="str">
        <f>IFERROR(IF(AND(OY64="fem",#REF!=3),#REF!,""),"")</f>
        <v/>
      </c>
      <c r="PD64" s="91" t="str">
        <f>IFERROR(IF(AND(OY64="fem",#REF!=3),#REF!,""),"")</f>
        <v/>
      </c>
      <c r="PE64" s="77" t="str">
        <f>IFERROR(RANK(PD64,PD:PD,0)+ COUNTIF($NZ$15:PD62,PD64),"")</f>
        <v/>
      </c>
      <c r="PG64" s="91" t="str">
        <f>IFERROR(IF(AND(#REF!="mas",#REF!=3,#REF!="juniores"),#REF!,""),"")</f>
        <v/>
      </c>
      <c r="PH64" s="75" t="e">
        <f>IF(PG64=#REF!,#REF!,"")</f>
        <v>#REF!</v>
      </c>
      <c r="PI64" s="75" t="e">
        <f>IF(PG64=#REF!,#REF!,"")</f>
        <v>#REF!</v>
      </c>
      <c r="PJ64" s="91" t="str">
        <f>IFERROR(IF(AND(PI64="mas",#REF!=3),#REF!,""),"")</f>
        <v/>
      </c>
      <c r="PK64" s="91" t="str">
        <f>IFERROR(IF(AND(PI64="mas",#REF!=3),#REF!,""),"")</f>
        <v/>
      </c>
      <c r="PL64" s="91" t="str">
        <f>IFERROR(IF(AND(PI64="mas",#REF!=3),#REF!,""),"")</f>
        <v/>
      </c>
      <c r="PM64" s="91" t="str">
        <f>IFERROR(IF(AND(PI64="mas",#REF!=3),#REF!,""),"")</f>
        <v/>
      </c>
      <c r="PN64" s="91" t="str">
        <f>IFERROR(IF(AND(PI64="mas",#REF!=3),#REF!,""),"")</f>
        <v/>
      </c>
      <c r="PO64" s="77" t="str">
        <f>IFERROR(RANK(PN64,PN:PN,0)+ COUNTIF($NZ$15:PN62,PN64),"")</f>
        <v/>
      </c>
    </row>
    <row r="65" spans="2:431" s="73" customFormat="1" ht="18.75" customHeight="1" x14ac:dyDescent="0.3">
      <c r="B65" s="74" t="str">
        <f t="shared" si="159"/>
        <v/>
      </c>
      <c r="C65" s="74" t="str">
        <f t="shared" si="160"/>
        <v/>
      </c>
      <c r="D65" s="75" t="str">
        <f t="shared" si="161"/>
        <v/>
      </c>
      <c r="E65" s="76" t="str">
        <f t="shared" si="162"/>
        <v/>
      </c>
      <c r="F65" s="118" t="str">
        <f t="shared" si="163"/>
        <v/>
      </c>
      <c r="G65" s="118" t="str">
        <f t="shared" si="164"/>
        <v/>
      </c>
      <c r="H65" s="118" t="str">
        <f t="shared" si="165"/>
        <v/>
      </c>
      <c r="I65" s="119" t="str">
        <f t="shared" si="166"/>
        <v/>
      </c>
      <c r="J65" s="77">
        <v>49</v>
      </c>
      <c r="K65" s="78"/>
      <c r="L65" s="78"/>
      <c r="M65" s="74" t="str">
        <f t="shared" si="293"/>
        <v/>
      </c>
      <c r="N65" s="74" t="str">
        <f t="shared" si="167"/>
        <v/>
      </c>
      <c r="O65" s="75" t="str">
        <f t="shared" si="168"/>
        <v/>
      </c>
      <c r="P65" s="75" t="str">
        <f t="shared" si="169"/>
        <v/>
      </c>
      <c r="Q65" s="75" t="str">
        <f t="shared" si="295"/>
        <v/>
      </c>
      <c r="R65" s="75" t="str">
        <f t="shared" si="296"/>
        <v/>
      </c>
      <c r="S65" s="75" t="str">
        <f>IFERROR(INDEX(#REF!,MATCH($U65,$IQ$17:$IQ$72,0)),"")</f>
        <v/>
      </c>
      <c r="T65" s="75" t="str">
        <f t="shared" si="170"/>
        <v/>
      </c>
      <c r="U65" s="77">
        <v>49</v>
      </c>
      <c r="V65" s="79"/>
      <c r="X65" s="80" t="str">
        <f t="shared" si="171"/>
        <v/>
      </c>
      <c r="Y65" s="80" t="str">
        <f t="shared" si="172"/>
        <v/>
      </c>
      <c r="Z65" s="76" t="str">
        <f t="shared" si="173"/>
        <v/>
      </c>
      <c r="AA65" s="76" t="str">
        <f t="shared" si="174"/>
        <v/>
      </c>
      <c r="AB65" s="118" t="str">
        <f t="shared" si="175"/>
        <v/>
      </c>
      <c r="AC65" s="118" t="str">
        <f t="shared" si="176"/>
        <v/>
      </c>
      <c r="AD65" s="118" t="str">
        <f t="shared" si="177"/>
        <v/>
      </c>
      <c r="AE65" s="118" t="str">
        <f t="shared" si="178"/>
        <v/>
      </c>
      <c r="AF65" s="77">
        <v>49</v>
      </c>
      <c r="AG65" s="78"/>
      <c r="AH65" s="78"/>
      <c r="AI65" s="80" t="str">
        <f t="shared" si="179"/>
        <v/>
      </c>
      <c r="AJ65" s="80" t="str">
        <f t="shared" si="180"/>
        <v/>
      </c>
      <c r="AK65" s="80" t="str">
        <f t="shared" si="181"/>
        <v/>
      </c>
      <c r="AL65" s="80" t="str">
        <f t="shared" si="182"/>
        <v/>
      </c>
      <c r="AM65" s="80" t="str">
        <f t="shared" si="183"/>
        <v/>
      </c>
      <c r="AN65" s="80" t="str">
        <f t="shared" si="184"/>
        <v/>
      </c>
      <c r="AO65" s="80" t="str">
        <f t="shared" si="185"/>
        <v/>
      </c>
      <c r="AP65" s="80" t="str">
        <f t="shared" si="186"/>
        <v/>
      </c>
      <c r="AQ65" s="77">
        <v>49</v>
      </c>
      <c r="AR65" s="79"/>
      <c r="AT65" s="146" t="str">
        <f t="shared" si="132"/>
        <v/>
      </c>
      <c r="AU65" s="146" t="str">
        <f t="shared" si="133"/>
        <v/>
      </c>
      <c r="AV65" s="146" t="str">
        <f t="shared" si="134"/>
        <v/>
      </c>
      <c r="AW65" s="147" t="str">
        <f t="shared" si="135"/>
        <v/>
      </c>
      <c r="AX65" s="147" t="str">
        <f t="shared" si="136"/>
        <v/>
      </c>
      <c r="AY65" s="147" t="str">
        <f t="shared" si="137"/>
        <v/>
      </c>
      <c r="AZ65" s="147" t="str">
        <f t="shared" si="138"/>
        <v/>
      </c>
      <c r="BA65" s="147" t="str">
        <f t="shared" si="139"/>
        <v/>
      </c>
      <c r="BB65" s="149">
        <v>49</v>
      </c>
      <c r="BC65" s="78"/>
      <c r="BD65" s="78"/>
      <c r="BE65" s="80" t="str">
        <f t="shared" si="294"/>
        <v/>
      </c>
      <c r="BF65" s="80" t="str">
        <f t="shared" si="187"/>
        <v/>
      </c>
      <c r="BG65" s="80" t="str">
        <f t="shared" si="188"/>
        <v/>
      </c>
      <c r="BH65" s="80" t="str">
        <f t="shared" si="189"/>
        <v/>
      </c>
      <c r="BI65" s="80" t="str">
        <f t="shared" si="190"/>
        <v/>
      </c>
      <c r="BJ65" s="80" t="str">
        <f t="shared" si="191"/>
        <v/>
      </c>
      <c r="BK65" s="80" t="str">
        <f t="shared" si="192"/>
        <v/>
      </c>
      <c r="BL65" s="80" t="str">
        <f t="shared" si="193"/>
        <v/>
      </c>
      <c r="BM65" s="77">
        <v>49</v>
      </c>
      <c r="BN65" s="79"/>
      <c r="BP65" s="80" t="str">
        <f t="shared" si="194"/>
        <v/>
      </c>
      <c r="BQ65" s="80" t="str">
        <f t="shared" si="195"/>
        <v/>
      </c>
      <c r="BR65" s="76" t="str">
        <f t="shared" si="196"/>
        <v/>
      </c>
      <c r="BS65" s="76" t="str">
        <f t="shared" si="197"/>
        <v/>
      </c>
      <c r="BT65" s="118" t="str">
        <f t="shared" si="198"/>
        <v/>
      </c>
      <c r="BU65" s="118" t="str">
        <f t="shared" si="199"/>
        <v/>
      </c>
      <c r="BV65" s="118" t="str">
        <f t="shared" si="200"/>
        <v/>
      </c>
      <c r="BW65" s="118" t="str">
        <f t="shared" si="201"/>
        <v/>
      </c>
      <c r="BX65" s="77">
        <v>49</v>
      </c>
      <c r="BY65" s="78"/>
      <c r="BZ65" s="78"/>
      <c r="CA65" s="80" t="str">
        <f t="shared" si="202"/>
        <v/>
      </c>
      <c r="CB65" s="80" t="str">
        <f t="shared" si="297"/>
        <v/>
      </c>
      <c r="CC65" s="80" t="str">
        <f t="shared" si="297"/>
        <v/>
      </c>
      <c r="CD65" s="76" t="str">
        <f t="shared" si="203"/>
        <v/>
      </c>
      <c r="CE65" s="118" t="str">
        <f t="shared" si="204"/>
        <v/>
      </c>
      <c r="CF65" s="118" t="str">
        <f t="shared" si="205"/>
        <v/>
      </c>
      <c r="CG65" s="118" t="str">
        <f t="shared" si="206"/>
        <v/>
      </c>
      <c r="CH65" s="117" t="str">
        <f t="shared" si="143"/>
        <v/>
      </c>
      <c r="CI65" s="77">
        <v>49</v>
      </c>
      <c r="CJ65" s="79"/>
      <c r="CL65" s="80" t="str">
        <f t="shared" si="207"/>
        <v/>
      </c>
      <c r="CM65" s="80" t="str">
        <f t="shared" si="208"/>
        <v/>
      </c>
      <c r="CN65" s="76" t="str">
        <f t="shared" si="209"/>
        <v/>
      </c>
      <c r="CO65" s="76" t="str">
        <f t="shared" si="210"/>
        <v/>
      </c>
      <c r="CP65" s="118" t="str">
        <f t="shared" si="211"/>
        <v/>
      </c>
      <c r="CQ65" s="118" t="str">
        <f t="shared" si="212"/>
        <v/>
      </c>
      <c r="CR65" s="118" t="str">
        <f t="shared" si="213"/>
        <v/>
      </c>
      <c r="CS65" s="118" t="str">
        <f t="shared" si="214"/>
        <v/>
      </c>
      <c r="CT65" s="77">
        <v>49</v>
      </c>
      <c r="CU65" s="78"/>
      <c r="CV65" s="78"/>
      <c r="CW65" s="80" t="str">
        <f t="shared" si="215"/>
        <v/>
      </c>
      <c r="CX65" s="80" t="str">
        <f t="shared" si="216"/>
        <v/>
      </c>
      <c r="CY65" s="76" t="str">
        <f t="shared" si="217"/>
        <v/>
      </c>
      <c r="CZ65" s="76" t="str">
        <f t="shared" si="218"/>
        <v/>
      </c>
      <c r="DA65" s="118" t="str">
        <f t="shared" si="219"/>
        <v/>
      </c>
      <c r="DB65" s="118" t="str">
        <f t="shared" si="220"/>
        <v/>
      </c>
      <c r="DC65" s="118" t="str">
        <f t="shared" si="221"/>
        <v/>
      </c>
      <c r="DD65" s="118" t="str">
        <f t="shared" si="222"/>
        <v/>
      </c>
      <c r="DE65" s="77">
        <v>49</v>
      </c>
      <c r="DF65" s="79"/>
      <c r="DH65" s="115" t="str">
        <f t="shared" si="145"/>
        <v/>
      </c>
      <c r="DI65" s="115" t="str">
        <f t="shared" si="146"/>
        <v/>
      </c>
      <c r="DJ65" s="121" t="str">
        <f t="shared" si="147"/>
        <v/>
      </c>
      <c r="DK65" s="121" t="str">
        <f t="shared" si="148"/>
        <v/>
      </c>
      <c r="DL65" s="117" t="str">
        <f t="shared" si="149"/>
        <v/>
      </c>
      <c r="DM65" s="117" t="str">
        <f t="shared" si="150"/>
        <v/>
      </c>
      <c r="DN65" s="117" t="str">
        <f t="shared" si="151"/>
        <v/>
      </c>
      <c r="DO65" s="117" t="str">
        <f t="shared" si="152"/>
        <v/>
      </c>
      <c r="DP65" s="77">
        <v>49</v>
      </c>
      <c r="DQ65" s="78"/>
      <c r="DR65" s="78"/>
      <c r="DS65" s="115" t="str">
        <f t="shared" si="223"/>
        <v/>
      </c>
      <c r="DT65" s="115" t="str">
        <f t="shared" si="224"/>
        <v/>
      </c>
      <c r="DU65" s="115" t="str">
        <f t="shared" si="225"/>
        <v/>
      </c>
      <c r="DV65" s="115" t="str">
        <f t="shared" si="226"/>
        <v/>
      </c>
      <c r="DW65" s="117" t="str">
        <f t="shared" si="227"/>
        <v/>
      </c>
      <c r="DX65" s="117" t="str">
        <f t="shared" si="298"/>
        <v/>
      </c>
      <c r="DY65" s="117" t="str">
        <f t="shared" si="298"/>
        <v/>
      </c>
      <c r="DZ65" s="117" t="str">
        <f t="shared" si="228"/>
        <v/>
      </c>
      <c r="EA65" s="77">
        <v>49</v>
      </c>
      <c r="EB65" s="79"/>
      <c r="EC65" s="81"/>
      <c r="ED65" s="80" t="str">
        <f t="shared" si="229"/>
        <v/>
      </c>
      <c r="EE65" s="80" t="str">
        <f t="shared" si="230"/>
        <v/>
      </c>
      <c r="EF65" s="80" t="str">
        <f t="shared" si="231"/>
        <v/>
      </c>
      <c r="EG65" s="82" t="str">
        <f t="shared" si="232"/>
        <v/>
      </c>
      <c r="EH65" s="118" t="str">
        <f t="shared" si="233"/>
        <v/>
      </c>
      <c r="EI65" s="118" t="str">
        <f t="shared" si="234"/>
        <v/>
      </c>
      <c r="EJ65" s="118" t="str">
        <f t="shared" si="235"/>
        <v/>
      </c>
      <c r="EK65" s="118" t="str">
        <f t="shared" si="236"/>
        <v/>
      </c>
      <c r="EL65" s="82">
        <v>49</v>
      </c>
      <c r="EM65" s="78"/>
      <c r="EN65" s="78"/>
      <c r="EO65" s="80" t="str">
        <f t="shared" si="237"/>
        <v/>
      </c>
      <c r="EP65" s="80" t="str">
        <f t="shared" si="238"/>
        <v/>
      </c>
      <c r="EQ65" s="80" t="str">
        <f t="shared" si="239"/>
        <v/>
      </c>
      <c r="ER65" s="80" t="str">
        <f t="shared" si="240"/>
        <v/>
      </c>
      <c r="ES65" s="80" t="str">
        <f t="shared" si="241"/>
        <v/>
      </c>
      <c r="ET65" s="80" t="str">
        <f t="shared" si="242"/>
        <v/>
      </c>
      <c r="EU65" s="80" t="str">
        <f t="shared" si="243"/>
        <v/>
      </c>
      <c r="EV65" s="80" t="str">
        <f t="shared" si="244"/>
        <v/>
      </c>
      <c r="EW65" s="77">
        <v>49</v>
      </c>
      <c r="EX65" s="78"/>
      <c r="EY65" s="81"/>
      <c r="EZ65" s="80" t="str">
        <f t="shared" si="245"/>
        <v/>
      </c>
      <c r="FA65" s="80" t="str">
        <f t="shared" si="246"/>
        <v/>
      </c>
      <c r="FB65" s="76" t="str">
        <f t="shared" si="247"/>
        <v/>
      </c>
      <c r="FC65" s="76" t="str">
        <f t="shared" si="248"/>
        <v/>
      </c>
      <c r="FD65" s="118" t="str">
        <f t="shared" si="249"/>
        <v/>
      </c>
      <c r="FE65" s="118" t="str">
        <f t="shared" si="250"/>
        <v/>
      </c>
      <c r="FF65" s="118" t="str">
        <f t="shared" si="251"/>
        <v/>
      </c>
      <c r="FG65" s="118" t="str">
        <f t="shared" si="252"/>
        <v/>
      </c>
      <c r="FH65" s="82">
        <v>49</v>
      </c>
      <c r="FI65" s="78"/>
      <c r="FJ65" s="78"/>
      <c r="FK65" s="80" t="str">
        <f t="shared" si="253"/>
        <v/>
      </c>
      <c r="FL65" s="80" t="str">
        <f t="shared" si="254"/>
        <v/>
      </c>
      <c r="FM65" s="76" t="str">
        <f t="shared" si="255"/>
        <v/>
      </c>
      <c r="FN65" s="76" t="str">
        <f t="shared" si="256"/>
        <v/>
      </c>
      <c r="FO65" s="118" t="str">
        <f t="shared" si="257"/>
        <v/>
      </c>
      <c r="FP65" s="118" t="str">
        <f t="shared" si="258"/>
        <v/>
      </c>
      <c r="FQ65" s="118" t="str">
        <f t="shared" si="259"/>
        <v/>
      </c>
      <c r="FR65" s="118" t="str">
        <f t="shared" si="260"/>
        <v/>
      </c>
      <c r="FS65" s="77">
        <v>49</v>
      </c>
      <c r="FT65" s="78"/>
      <c r="FU65" s="81"/>
      <c r="FV65" s="80" t="str">
        <f t="shared" si="261"/>
        <v/>
      </c>
      <c r="FW65" s="80" t="str">
        <f t="shared" si="262"/>
        <v/>
      </c>
      <c r="FX65" s="80" t="str">
        <f t="shared" si="263"/>
        <v/>
      </c>
      <c r="FY65" s="80" t="str">
        <f t="shared" si="264"/>
        <v/>
      </c>
      <c r="FZ65" s="80" t="str">
        <f t="shared" si="265"/>
        <v/>
      </c>
      <c r="GA65" s="80" t="str">
        <f t="shared" si="266"/>
        <v/>
      </c>
      <c r="GB65" s="80" t="str">
        <f t="shared" si="267"/>
        <v/>
      </c>
      <c r="GC65" s="80" t="str">
        <f t="shared" si="268"/>
        <v/>
      </c>
      <c r="GD65" s="82">
        <v>49</v>
      </c>
      <c r="GE65" s="78"/>
      <c r="GF65" s="78"/>
      <c r="GG65" s="80" t="str">
        <f t="shared" si="269"/>
        <v/>
      </c>
      <c r="GH65" s="80" t="str">
        <f t="shared" si="270"/>
        <v/>
      </c>
      <c r="GI65" s="80" t="str">
        <f t="shared" si="271"/>
        <v/>
      </c>
      <c r="GJ65" s="80" t="str">
        <f t="shared" si="272"/>
        <v/>
      </c>
      <c r="GK65" s="80" t="str">
        <f t="shared" si="273"/>
        <v/>
      </c>
      <c r="GL65" s="80" t="str">
        <f t="shared" si="274"/>
        <v/>
      </c>
      <c r="GM65" s="80" t="str">
        <f t="shared" si="275"/>
        <v/>
      </c>
      <c r="GN65" s="80" t="str">
        <f t="shared" si="276"/>
        <v/>
      </c>
      <c r="GO65" s="77">
        <v>49</v>
      </c>
      <c r="GP65" s="78"/>
      <c r="GQ65" s="81"/>
      <c r="GR65" s="80" t="str">
        <f t="shared" si="277"/>
        <v/>
      </c>
      <c r="GS65" s="80" t="str">
        <f t="shared" si="278"/>
        <v/>
      </c>
      <c r="GT65" s="80" t="str">
        <f t="shared" si="279"/>
        <v/>
      </c>
      <c r="GU65" s="80" t="str">
        <f t="shared" si="280"/>
        <v/>
      </c>
      <c r="GV65" s="80" t="str">
        <f t="shared" si="281"/>
        <v/>
      </c>
      <c r="GW65" s="80" t="str">
        <f t="shared" si="282"/>
        <v/>
      </c>
      <c r="GX65" s="80" t="str">
        <f t="shared" si="283"/>
        <v/>
      </c>
      <c r="GY65" s="80" t="str">
        <f t="shared" si="284"/>
        <v/>
      </c>
      <c r="GZ65" s="82">
        <v>49</v>
      </c>
      <c r="HA65" s="78"/>
      <c r="HB65" s="78"/>
      <c r="HC65" s="80" t="str">
        <f t="shared" si="285"/>
        <v/>
      </c>
      <c r="HD65" s="80" t="str">
        <f t="shared" si="286"/>
        <v/>
      </c>
      <c r="HE65" s="80" t="str">
        <f t="shared" si="287"/>
        <v/>
      </c>
      <c r="HF65" s="80" t="str">
        <f t="shared" si="288"/>
        <v/>
      </c>
      <c r="HG65" s="80" t="str">
        <f t="shared" si="289"/>
        <v/>
      </c>
      <c r="HH65" s="80" t="str">
        <f t="shared" si="290"/>
        <v/>
      </c>
      <c r="HI65" s="80" t="str">
        <f t="shared" si="291"/>
        <v/>
      </c>
      <c r="HJ65" s="80" t="str">
        <f t="shared" si="292"/>
        <v/>
      </c>
      <c r="HK65" s="77">
        <v>49</v>
      </c>
      <c r="HL65" s="78"/>
      <c r="HM65" s="78"/>
      <c r="HN65" s="78"/>
      <c r="HO65" s="78"/>
      <c r="HP65" s="78"/>
      <c r="HQ65" s="78"/>
      <c r="HR65" s="78"/>
      <c r="HS65" s="78"/>
      <c r="HT65" s="78"/>
      <c r="HU65" s="78"/>
      <c r="HV65" s="78"/>
      <c r="HW65" s="78"/>
      <c r="HX65" s="90"/>
      <c r="HY65" s="91" t="str">
        <f>IFERROR(IF(AND(#REF!="FEM",#REF!=1,#REF!="infantis"),#REF!,""),"")</f>
        <v/>
      </c>
      <c r="HZ65" s="75" t="e">
        <f>IF($HY65=#REF!,#REF!,"")</f>
        <v>#REF!</v>
      </c>
      <c r="IA65" s="75" t="e">
        <f>IF($HY65=#REF!,#REF!,"")</f>
        <v>#REF!</v>
      </c>
      <c r="IB65" s="75" t="e">
        <f>IF($IA65=#REF!,#REF!,"")</f>
        <v>#REF!</v>
      </c>
      <c r="IC65" s="91" t="str">
        <f>IFERROR(IF(AND($IA65="fem",#REF!=1,#REF!="infantis"),#REF!,""),"")</f>
        <v/>
      </c>
      <c r="ID65" s="91" t="str">
        <f>IFERROR(IF(AND($IA65="fem",#REF!=1,#REF!="infantis"),#REF!,""),"")</f>
        <v/>
      </c>
      <c r="IE65" s="91" t="str">
        <f>IFERROR(IF(AND($IA65="fem",#REF!=1,#REF!="infantis"),#REF!,""),"")</f>
        <v/>
      </c>
      <c r="IF65" s="75" t="e">
        <f>IF($IB65=#REF!,#REF!,"")</f>
        <v>#REF!</v>
      </c>
      <c r="IG65" s="55" t="str">
        <f>IFERROR(RANK(IF65,IF:IF,0)+ COUNTIF($IF$15:IF64,IF65),"")</f>
        <v/>
      </c>
      <c r="II65" s="91" t="str">
        <f>IFERROR(IF(AND(#REF!="mas",#REF!=1,#REF!="infantis"),#REF!,""),"")</f>
        <v/>
      </c>
      <c r="IJ65" s="75" t="e">
        <f>IF($II65=#REF!,#REF!,"")</f>
        <v>#REF!</v>
      </c>
      <c r="IK65" s="75" t="e">
        <f>IF($II65=#REF!,#REF!,"")</f>
        <v>#REF!</v>
      </c>
      <c r="IL65" s="91" t="str">
        <f>IFERROR(IF(AND($IK65="mas",#REF!=1),#REF!,""),"")</f>
        <v/>
      </c>
      <c r="IM65" s="91" t="str">
        <f>IFERROR(IF(AND($IK65="mas",#REF!=1,#REF!="infantis"),#REF!,""),"")</f>
        <v/>
      </c>
      <c r="IN65" s="91" t="str">
        <f>IFERROR(IF(AND($IK65="mas",#REF!=1,#REF!="infantis"),#REF!,""),"")</f>
        <v/>
      </c>
      <c r="IO65" s="91" t="str">
        <f>IFERROR(IF(AND($IK65="mas",#REF!=1,#REF!="infantis"),#REF!,""),"")</f>
        <v/>
      </c>
      <c r="IP65" s="91" t="str">
        <f>IFERROR(IF(AND($IK65="mas",#REF!=1),#REF!,""),"")</f>
        <v/>
      </c>
      <c r="IQ65" s="55" t="str">
        <f>IFERROR(RANK(IP65,IP:IP,0)+ COUNTIF($IQ$11:IQ60,IP65),"")</f>
        <v/>
      </c>
      <c r="IS65" s="91" t="str">
        <f>IFERROR(IF(AND(#REF!="FEM",#REF!=2,#REF!="infantis"),#REF!,""),"")</f>
        <v/>
      </c>
      <c r="IT65" s="75" t="e">
        <f>IF(IS65=#REF!,#REF!,"")</f>
        <v>#REF!</v>
      </c>
      <c r="IU65" s="75" t="e">
        <f>IF(IS65=#REF!,#REF!,"")</f>
        <v>#REF!</v>
      </c>
      <c r="IV65" s="91" t="str">
        <f>IFERROR(IF(AND(IU65="fem",#REF!=2),#REF!,""),"")</f>
        <v/>
      </c>
      <c r="IW65" s="91" t="str">
        <f>IFERROR(IF(AND(IU65="fem",#REF!=2),#REF!,""),"")</f>
        <v/>
      </c>
      <c r="IX65" s="91" t="str">
        <f>IFERROR(IF(AND(IU65="fem",#REF!=2),#REF!,""),"")</f>
        <v/>
      </c>
      <c r="IY65" s="91" t="str">
        <f>IFERROR(IF(AND(IU65="fem",#REF!=2),#REF!,""),"")</f>
        <v/>
      </c>
      <c r="IZ65" s="91" t="str">
        <f>IFERROR(IF(AND(IU65="fem",#REF!=2),#REF!,""),"")</f>
        <v/>
      </c>
      <c r="JA65" s="77" t="str">
        <f>IFERROR(RANK(IZ65,IZ:IZ,0)+ COUNTIF($IZ$15:$IZ64,IZ65),"")</f>
        <v/>
      </c>
      <c r="JC65" s="91" t="str">
        <f>IFERROR(IF(AND(#REF!="mas",#REF!=2,#REF!="infantis"),#REF!,""),"")</f>
        <v/>
      </c>
      <c r="JD65" s="75" t="e">
        <f>IF(JC65=#REF!,#REF!,"")</f>
        <v>#REF!</v>
      </c>
      <c r="JE65" s="75" t="e">
        <f>IF(JC65=#REF!,#REF!,"")</f>
        <v>#REF!</v>
      </c>
      <c r="JF65" s="91" t="str">
        <f>IFERROR(IF(AND(JE65="mas",#REF!=2),#REF!,""),"")</f>
        <v/>
      </c>
      <c r="JG65" s="91" t="str">
        <f>IFERROR(IF(AND(JE65="mas",#REF!=2),#REF!,""),"")</f>
        <v/>
      </c>
      <c r="JH65" s="91" t="str">
        <f>IFERROR(IF(AND(JE65="mas",#REF!=2),#REF!,""),"")</f>
        <v/>
      </c>
      <c r="JI65" s="91" t="str">
        <f>IFERROR(IF(AND(JE65="mas",#REF!=2),#REF!,""),"")</f>
        <v/>
      </c>
      <c r="JJ65" s="91" t="str">
        <f>IFERROR(IF(AND(JE65="mas",#REF!=2),#REF!,""),"")</f>
        <v/>
      </c>
      <c r="JK65" s="77" t="str">
        <f>IFERROR(RANK(JJ65,JJ:JJ,0)+ COUNTIF($JJ$15:$JJ64,JJ65),"")</f>
        <v/>
      </c>
      <c r="JM65" s="53" t="str">
        <f>IFERROR(IF(AND(#REF!="fem",#REF!=3,#REF!="infantis"),#REF!,""),"")</f>
        <v/>
      </c>
      <c r="JN65" s="75" t="e">
        <f>IF($JM65=#REF!,#REF!,"")</f>
        <v>#REF!</v>
      </c>
      <c r="JO65" s="75" t="e">
        <f>IF($JM65=#REF!,#REF!,"")</f>
        <v>#REF!</v>
      </c>
      <c r="JP65" s="75" t="e">
        <f>IF($JO65=#REF!,#REF!,"")</f>
        <v>#REF!</v>
      </c>
      <c r="JQ65" s="75" t="e">
        <f>IF($JP65=#REF!,#REF!,"")</f>
        <v>#REF!</v>
      </c>
      <c r="JR65" s="75" t="e">
        <f>IF($JP65=#REF!,#REF!,"")</f>
        <v>#REF!</v>
      </c>
      <c r="JS65" s="75" t="e">
        <f>IF($JP65=#REF!,#REF!,"")</f>
        <v>#REF!</v>
      </c>
      <c r="JT65" s="75" t="e">
        <f>IF($JP65=#REF!,#REF!,"")</f>
        <v>#REF!</v>
      </c>
      <c r="JU65" s="55" t="str">
        <f>IFERROR(RANK(JT65,JT:JT,0)+ COUNTIF($JT$15:JT64,JT65),"")</f>
        <v/>
      </c>
      <c r="JW65" s="53" t="str">
        <f>IFERROR(IF(AND(#REF!="mas",#REF!=3,#REF!="infantis"),#REF!,""),"")</f>
        <v/>
      </c>
      <c r="JX65" s="54" t="e">
        <f>IF($JW65=#REF!,#REF!,"")</f>
        <v>#REF!</v>
      </c>
      <c r="JY65" s="54" t="e">
        <f>IF($JW65=#REF!,#REF!,"")</f>
        <v>#REF!</v>
      </c>
      <c r="JZ65" s="54" t="e">
        <f>IF($JY65=#REF!,#REF!,"")</f>
        <v>#REF!</v>
      </c>
      <c r="KA65" s="54" t="e">
        <f>IF($JZ65=#REF!,#REF!,"")</f>
        <v>#REF!</v>
      </c>
      <c r="KB65" s="54" t="e">
        <f>IF($JZ65=#REF!,#REF!,"")</f>
        <v>#REF!</v>
      </c>
      <c r="KC65" s="54" t="e">
        <f>IF($JZ65=#REF!,#REF!,"")</f>
        <v>#REF!</v>
      </c>
      <c r="KD65" s="54" t="e">
        <f>IF($JZ65=#REF!,#REF!,"")</f>
        <v>#REF!</v>
      </c>
      <c r="KE65" s="55" t="str">
        <f>IFERROR(RANK(KD65,KD:KD,0)+ COUNTIF($KD$15:KD64,KD65),"")</f>
        <v/>
      </c>
      <c r="KG65" s="91" t="str">
        <f>IFERROR(IF(AND(#REF!="fem",#REF!=1,#REF!="iniciados"),#REF!,""),"")</f>
        <v/>
      </c>
      <c r="KH65" s="75" t="e">
        <f>IF(KG65=#REF!,#REF!,"")</f>
        <v>#REF!</v>
      </c>
      <c r="KI65" s="75" t="e">
        <f>IF(KG65=#REF!,#REF!,"")</f>
        <v>#REF!</v>
      </c>
      <c r="KJ65" s="91" t="str">
        <f>IFERROR(IF(AND(KI65="fem",#REF!=1),#REF!,""),"")</f>
        <v/>
      </c>
      <c r="KK65" s="91" t="str">
        <f>IFERROR(IF(AND(KI65="fem",#REF!=1),#REF!,""),"")</f>
        <v/>
      </c>
      <c r="KL65" s="91" t="str">
        <f>IFERROR(IF(AND(KI65="fem",#REF!=1),#REF!,""),"")</f>
        <v/>
      </c>
      <c r="KM65" s="91" t="str">
        <f>IFERROR(IF(AND(KI65="fem",#REF!=1),#REF!,""),"")</f>
        <v/>
      </c>
      <c r="KN65" s="91" t="str">
        <f>IFERROR(IF(AND(KI65="fem",#REF!=1),#REF!,""),"")</f>
        <v/>
      </c>
      <c r="KO65" s="77" t="str">
        <f>IFERROR(RANK(KN65,KN:KN,0)+ COUNTIF($KN$15:KN64,KN65),"")</f>
        <v/>
      </c>
      <c r="KQ65" s="91" t="str">
        <f>IFERROR(IF(AND(#REF!="mas",#REF!=1,#REF!="iniciados"),#REF!,""),"")</f>
        <v/>
      </c>
      <c r="KR65" s="75" t="e">
        <f>IF(KQ65=#REF!,#REF!,"")</f>
        <v>#REF!</v>
      </c>
      <c r="KS65" s="75" t="e">
        <f>IF(KQ65=#REF!,#REF!,"")</f>
        <v>#REF!</v>
      </c>
      <c r="KT65" s="91" t="str">
        <f>IFERROR(IF(AND(KS65="mas",#REF!=1),#REF!,""),"")</f>
        <v/>
      </c>
      <c r="KU65" s="91" t="str">
        <f>IFERROR(IF(AND(KS65="mas",#REF!=1),#REF!,""),"")</f>
        <v/>
      </c>
      <c r="KV65" s="91" t="str">
        <f>IFERROR(IF(AND(KS65="mas",#REF!=1),#REF!,""),"")</f>
        <v/>
      </c>
      <c r="KW65" s="91" t="str">
        <f>IFERROR(IF(AND(KS65="mas",#REF!=1),#REF!,""),"")</f>
        <v/>
      </c>
      <c r="KX65" s="91" t="str">
        <f>IFERROR(IF(AND(KS65="mas",#REF!=1),#REF!,""),"")</f>
        <v/>
      </c>
      <c r="KY65" s="77" t="str">
        <f>IFERROR(RANK(KX65,KX:KX,0)+ COUNTIF($KX$15:KX64,KX65),"")</f>
        <v/>
      </c>
      <c r="LA65" s="91" t="str">
        <f>IFERROR(IF(AND(#REF!="fem",#REF!=2,#REF!="iniciados"),#REF!,""),"")</f>
        <v/>
      </c>
      <c r="LB65" s="75" t="e">
        <f>IF(LA65=#REF!,#REF!,"")</f>
        <v>#REF!</v>
      </c>
      <c r="LC65" s="75" t="e">
        <f>IF(LA65=#REF!,#REF!,"")</f>
        <v>#REF!</v>
      </c>
      <c r="LD65" s="91" t="str">
        <f>IFERROR(IF(AND(LC65="fem",#REF!=2),#REF!,""),"")</f>
        <v/>
      </c>
      <c r="LE65" s="91" t="str">
        <f>IFERROR(IF(AND(LC65="fem",#REF!=2),#REF!,""),"")</f>
        <v/>
      </c>
      <c r="LF65" s="91" t="str">
        <f>IFERROR(IF(AND(LC65="fem",#REF!=2),#REF!,""),"")</f>
        <v/>
      </c>
      <c r="LG65" s="91" t="str">
        <f>IFERROR(IF(AND(LC65="fem",#REF!=2),#REF!,""),"")</f>
        <v/>
      </c>
      <c r="LH65" s="91" t="str">
        <f>IFERROR(IF(AND(LC65="fem",#REF!=2),#REF!,""),"")</f>
        <v/>
      </c>
      <c r="LI65" s="77" t="str">
        <f>IFERROR(RANK(LH65,LH:LH,0)+ COUNTIF($KX$15:LH64,LH65),"")</f>
        <v/>
      </c>
      <c r="LK65" s="91" t="str">
        <f>IFERROR(IF(AND(#REF!="mas",#REF!=2,#REF!="iniciados"),#REF!,""),"")</f>
        <v/>
      </c>
      <c r="LL65" s="75" t="e">
        <f>IF(LK65=#REF!,#REF!,"")</f>
        <v>#REF!</v>
      </c>
      <c r="LM65" s="75" t="e">
        <f>IF(LK65=#REF!,#REF!,"")</f>
        <v>#REF!</v>
      </c>
      <c r="LN65" s="91" t="str">
        <f>IFERROR(IF(AND(LM65="mas",#REF!=2),#REF!,""),"")</f>
        <v/>
      </c>
      <c r="LO65" s="91" t="str">
        <f>IFERROR(IF(AND(LM65="mas",#REF!=2),#REF!,""),"")</f>
        <v/>
      </c>
      <c r="LP65" s="91" t="str">
        <f>IFERROR(IF(AND(LM65="mas",#REF!=2),#REF!,""),"")</f>
        <v/>
      </c>
      <c r="LQ65" s="91" t="str">
        <f>IFERROR(IF(AND(LM65="mas",#REF!=2),#REF!,""),"")</f>
        <v/>
      </c>
      <c r="LR65" s="91" t="str">
        <f>IFERROR(IF(AND(LM65="mas",#REF!=2),#REF!,""),"")</f>
        <v/>
      </c>
      <c r="LS65" s="77" t="str">
        <f>IFERROR(RANK(LR65,LR:LR,0)+ COUNTIF($LR$15:LR63,LR65),"")</f>
        <v/>
      </c>
      <c r="LU65" s="53" t="str">
        <f>IFERROR(IF(AND(#REF!="fem",#REF!=3,#REF!="iniciados"),#REF!,""),"")</f>
        <v/>
      </c>
      <c r="LV65" s="75" t="e">
        <f>IF(LU65=#REF!,#REF!,"")</f>
        <v>#REF!</v>
      </c>
      <c r="LW65" s="75" t="e">
        <f>IF(LU65=#REF!,#REF!,"")</f>
        <v>#REF!</v>
      </c>
      <c r="LX65" s="53" t="str">
        <f>IFERROR(IF(AND(LW65="fem",#REF!=3),#REF!,""),"")</f>
        <v/>
      </c>
      <c r="LY65" s="91" t="str">
        <f>IFERROR(IF(AND(LW65="fem",#REF!=3),#REF!,""),"")</f>
        <v/>
      </c>
      <c r="LZ65" s="91" t="str">
        <f>IFERROR(IF(AND(LW65="fem",#REF!=3),#REF!,""),"")</f>
        <v/>
      </c>
      <c r="MA65" s="91" t="str">
        <f>IFERROR(IF(AND(LW65="fem",#REF!=3),#REF!,""),"")</f>
        <v/>
      </c>
      <c r="MB65" s="91" t="str">
        <f>IFERROR(IF(AND(LW65="fem",#REF!=3),#REF!,""),"")</f>
        <v/>
      </c>
      <c r="MC65" s="55" t="str">
        <f>IFERROR(RANK(MB65,MB:MB,0)+ COUNTIF($MB$15:MB64,MB65),"")</f>
        <v/>
      </c>
      <c r="ME65" s="91" t="str">
        <f>IFERROR(IF(AND(#REF!="mas",#REF!=3,#REF!="iniciados"),#REF!,""),"")</f>
        <v/>
      </c>
      <c r="MF65" s="75" t="e">
        <f>IF(ME65=#REF!,#REF!,"")</f>
        <v>#REF!</v>
      </c>
      <c r="MG65" s="75" t="e">
        <f>IF(ME65=#REF!,#REF!,"")</f>
        <v>#REF!</v>
      </c>
      <c r="MH65" s="91" t="str">
        <f>IFERROR(IF(AND(MG65="mas",#REF!=3),#REF!,""),"")</f>
        <v/>
      </c>
      <c r="MI65" s="91" t="str">
        <f>IFERROR(IF(AND(MG65="mas",#REF!=3),#REF!,""),"")</f>
        <v/>
      </c>
      <c r="MJ65" s="91" t="str">
        <f>IFERROR(IF(AND(MG65="mas",#REF!=3),#REF!,""),"")</f>
        <v/>
      </c>
      <c r="MK65" s="91" t="str">
        <f>IFERROR(IF(AND(MG65="mas",#REF!=3),#REF!,""),"")</f>
        <v/>
      </c>
      <c r="ML65" s="91" t="str">
        <f>IFERROR(IF(AND(MG65="mas",#REF!=3),#REF!,""),"")</f>
        <v/>
      </c>
      <c r="MM65" s="55" t="str">
        <f>IFERROR(RANK(ML65,ML:ML,0)+ COUNTIF($ML$15:ML64,ML65),"")</f>
        <v/>
      </c>
      <c r="MO65" s="91" t="str">
        <f>IFERROR(IF(AND(#REF!="fem",#REF!=3,#REF!="juvenis"),#REF!,""),"")</f>
        <v/>
      </c>
      <c r="MP65" s="75" t="e">
        <f>IF(MO65=#REF!,#REF!,"")</f>
        <v>#REF!</v>
      </c>
      <c r="MQ65" s="75" t="e">
        <f>IF(MO65=#REF!,#REF!,"")</f>
        <v>#REF!</v>
      </c>
      <c r="MR65" s="91" t="str">
        <f>IFERROR(IF(AND(MQ65="fem",#REF!=3),#REF!,""),"")</f>
        <v/>
      </c>
      <c r="MS65" s="91" t="str">
        <f>IFERROR(IF(AND(MQ65="fem",#REF!=3),#REF!,""),"")</f>
        <v/>
      </c>
      <c r="MT65" s="91" t="str">
        <f>IFERROR(IF(AND(MQ65="fem",#REF!=3),#REF!,""),"")</f>
        <v/>
      </c>
      <c r="MU65" s="91" t="str">
        <f>IFERROR(IF(AND(MQ65="fem",#REF!=3),#REF!,""),"")</f>
        <v/>
      </c>
      <c r="MV65" s="91" t="str">
        <f>IFERROR(IF(AND(MQ65="fem",#REF!=3),#REF!,""),"")</f>
        <v/>
      </c>
      <c r="MW65" s="55" t="str">
        <f>IFERROR(RANK(MV65,MV:MV,0)+ COUNTIF($MV$15:MV64,MV65),"")</f>
        <v/>
      </c>
      <c r="MY65" s="91" t="str">
        <f>IFERROR(IF(AND(#REF!="mas",#REF!=3,#REF!="juvenis"),#REF!,""),"")</f>
        <v/>
      </c>
      <c r="MZ65" s="75" t="e">
        <f>IF(MY65=#REF!,#REF!,"")</f>
        <v>#REF!</v>
      </c>
      <c r="NA65" s="75" t="e">
        <f>IF(MY65=#REF!,#REF!,"")</f>
        <v>#REF!</v>
      </c>
      <c r="NB65" s="91" t="str">
        <f>IFERROR(IF(AND(NA65="mas",#REF!=3),#REF!,""),"")</f>
        <v/>
      </c>
      <c r="NC65" s="91" t="str">
        <f>IFERROR(IF(AND(NA65="mas",#REF!=3),#REF!,""),"")</f>
        <v/>
      </c>
      <c r="ND65" s="91" t="str">
        <f>IFERROR(IF(AND(NA65="mas",#REF!=3),#REF!,""),"")</f>
        <v/>
      </c>
      <c r="NE65" s="91" t="str">
        <f>IFERROR(IF(AND(NA65="mas",#REF!=3),#REF!,""),"")</f>
        <v/>
      </c>
      <c r="NF65" s="91" t="str">
        <f>IFERROR(IF(AND(NA65="mas",#REF!=3),#REF!,""),"")</f>
        <v/>
      </c>
      <c r="NG65" s="55" t="str">
        <f>IFERROR(RANK(NF65,NF:NF,0)+ COUNTIF($NF$15:NF64,NF65),"")</f>
        <v/>
      </c>
      <c r="NI65" s="91" t="str">
        <f>IFERROR(IF(AND(#REF!="fem",#REF!=2,#REF!="juvenis"),#REF!,""),"")</f>
        <v/>
      </c>
      <c r="NJ65" s="75" t="e">
        <f>IF(NI65=#REF!,#REF!,"")</f>
        <v>#REF!</v>
      </c>
      <c r="NK65" s="75" t="e">
        <f>IF(NI65=#REF!,#REF!,"")</f>
        <v>#REF!</v>
      </c>
      <c r="NL65" s="91" t="str">
        <f>IFERROR(IF(AND(NK65="fem",#REF!=2),#REF!,""),"")</f>
        <v/>
      </c>
      <c r="NM65" s="91" t="str">
        <f>IFERROR(IF(AND(NK65="fem",#REF!=2),#REF!,""),"")</f>
        <v/>
      </c>
      <c r="NN65" s="91" t="str">
        <f>IFERROR(IF(AND(NK65="fem",#REF!=2),#REF!,""),"")</f>
        <v/>
      </c>
      <c r="NO65" s="91" t="str">
        <f>IFERROR(IF(AND(NK65="fem",#REF!=2),#REF!,""),"")</f>
        <v/>
      </c>
      <c r="NP65" s="91" t="str">
        <f>IFERROR(IF(AND(NK65="fem",#REF!=2),#REF!,""),"")</f>
        <v/>
      </c>
      <c r="NQ65" s="77" t="str">
        <f>IFERROR(RANK(NP65,NP:NP,0)+ COUNTIF($NP$15:NP64,NP65),"")</f>
        <v/>
      </c>
      <c r="NS65" s="91" t="str">
        <f>IFERROR(IF(AND(#REF!="mas",#REF!=2,#REF!="juvenis"),#REF!,""),"")</f>
        <v/>
      </c>
      <c r="NT65" s="75" t="e">
        <f>IF(NS65=#REF!,#REF!,"")</f>
        <v>#REF!</v>
      </c>
      <c r="NU65" s="75" t="e">
        <f>IF(NS65=#REF!,#REF!,"")</f>
        <v>#REF!</v>
      </c>
      <c r="NV65" s="91" t="str">
        <f>IFERROR(IF(AND(NU65="mas",#REF!=2),#REF!,""),"")</f>
        <v/>
      </c>
      <c r="NW65" s="91" t="str">
        <f>IFERROR(IF(AND(NU65="mas",#REF!=2),#REF!,""),"")</f>
        <v/>
      </c>
      <c r="NX65" s="91" t="str">
        <f>IFERROR(IF(AND(NU65="mas",#REF!=2),#REF!,""),"")</f>
        <v/>
      </c>
      <c r="NY65" s="91" t="str">
        <f>IFERROR(IF(AND(NU65="mas",#REF!=2),#REF!,""),"")</f>
        <v/>
      </c>
      <c r="NZ65" s="91" t="str">
        <f>IFERROR(IF(AND(NU65="mas",#REF!=2),#REF!,""),"")</f>
        <v/>
      </c>
      <c r="OA65" s="55" t="str">
        <f>IFERROR(RANK(NZ65,NZ:NZ,0)+ COUNTIF($NZ$15:NZ64,NZ65),"")</f>
        <v/>
      </c>
      <c r="OC65" s="91" t="str">
        <f>IFERROR(IF(AND(#REF!="fem",#REF!=2,#REF!="juniores"),#REF!,""),"")</f>
        <v/>
      </c>
      <c r="OD65" s="75" t="e">
        <f>IF(OC65=#REF!,#REF!,"")</f>
        <v>#REF!</v>
      </c>
      <c r="OE65" s="75" t="e">
        <f>IF(OC65=#REF!,#REF!,"")</f>
        <v>#REF!</v>
      </c>
      <c r="OF65" s="91" t="str">
        <f>IFERROR(IF(AND(OE65="fem",#REF!=2),#REF!,""),"")</f>
        <v/>
      </c>
      <c r="OG65" s="91" t="str">
        <f>IFERROR(IF(AND(OE65="fem",#REF!=2),#REF!,""),"")</f>
        <v/>
      </c>
      <c r="OH65" s="91" t="str">
        <f>IFERROR(IF(AND(OE65="fem",#REF!=2),#REF!,""),"")</f>
        <v/>
      </c>
      <c r="OI65" s="91" t="str">
        <f>IFERROR(IF(AND(OE65="fem",#REF!=2),#REF!,""),"")</f>
        <v/>
      </c>
      <c r="OJ65" s="91" t="str">
        <f>IFERROR(IF(AND(OE65="fem",#REF!=2),#REF!,""),"")</f>
        <v/>
      </c>
      <c r="OK65" s="77" t="str">
        <f>IFERROR(RANK(OJ65,OJ:OJ,0)+ COUNTIF($NZ$15:OJ63,OJ65),"")</f>
        <v/>
      </c>
      <c r="OM65" s="91" t="str">
        <f>IFERROR(IF(AND(#REF!="mas",#REF!=2,#REF!="juniores"),#REF!,""),"")</f>
        <v/>
      </c>
      <c r="ON65" s="75" t="e">
        <f>IF(OM65=#REF!,#REF!,"")</f>
        <v>#REF!</v>
      </c>
      <c r="OO65" s="75" t="e">
        <f>IF(OM65=#REF!,#REF!,"")</f>
        <v>#REF!</v>
      </c>
      <c r="OP65" s="91" t="str">
        <f>IFERROR(IF(AND(OO65="mas",#REF!=2),#REF!,""),"")</f>
        <v/>
      </c>
      <c r="OQ65" s="91" t="str">
        <f>IFERROR(IF(AND(OO65="mas",#REF!=2),#REF!,""),"")</f>
        <v/>
      </c>
      <c r="OR65" s="91" t="str">
        <f>IFERROR(IF(AND(OO65="mas",#REF!=2),#REF!,""),"")</f>
        <v/>
      </c>
      <c r="OS65" s="91" t="str">
        <f>IFERROR(IF(AND(OO65="mas",#REF!=2),#REF!,""),"")</f>
        <v/>
      </c>
      <c r="OT65" s="91" t="str">
        <f>IFERROR(IF(AND(OO65="mas",#REF!=2),#REF!,""),"")</f>
        <v/>
      </c>
      <c r="OU65" s="77" t="str">
        <f>IFERROR(RANK(OT65,OT:OT,0)+ COUNTIF($NZ$15:OT63,OT65),"")</f>
        <v/>
      </c>
      <c r="OW65" s="91" t="str">
        <f>IFERROR(IF(AND(#REF!="fem",#REF!=3,#REF!="juniores"),#REF!,""),"")</f>
        <v/>
      </c>
      <c r="OX65" s="75" t="e">
        <f>IF(OW65=#REF!,#REF!,"")</f>
        <v>#REF!</v>
      </c>
      <c r="OY65" s="75" t="e">
        <f>IF(OW65=#REF!,#REF!,"")</f>
        <v>#REF!</v>
      </c>
      <c r="OZ65" s="91" t="str">
        <f>IFERROR(IF(AND(OY65="fem",#REF!=3),#REF!,""),"")</f>
        <v/>
      </c>
      <c r="PA65" s="91" t="str">
        <f>IFERROR(IF(AND(OY65="fem",#REF!=3),#REF!,""),"")</f>
        <v/>
      </c>
      <c r="PB65" s="91" t="str">
        <f>IFERROR(IF(AND(OY65="fem",#REF!=3),#REF!,""),"")</f>
        <v/>
      </c>
      <c r="PC65" s="91" t="str">
        <f>IFERROR(IF(AND(OY65="fem",#REF!=3),#REF!,""),"")</f>
        <v/>
      </c>
      <c r="PD65" s="91" t="str">
        <f>IFERROR(IF(AND(OY65="fem",#REF!=3),#REF!,""),"")</f>
        <v/>
      </c>
      <c r="PE65" s="77" t="str">
        <f>IFERROR(RANK(PD65,PD:PD,0)+ COUNTIF($NZ$15:PD63,PD65),"")</f>
        <v/>
      </c>
      <c r="PG65" s="91" t="str">
        <f>IFERROR(IF(AND(#REF!="mas",#REF!=3,#REF!="juniores"),#REF!,""),"")</f>
        <v/>
      </c>
      <c r="PH65" s="75" t="e">
        <f>IF(PG65=#REF!,#REF!,"")</f>
        <v>#REF!</v>
      </c>
      <c r="PI65" s="75" t="e">
        <f>IF(PG65=#REF!,#REF!,"")</f>
        <v>#REF!</v>
      </c>
      <c r="PJ65" s="91" t="str">
        <f>IFERROR(IF(AND(PI65="mas",#REF!=3),#REF!,""),"")</f>
        <v/>
      </c>
      <c r="PK65" s="91" t="str">
        <f>IFERROR(IF(AND(PI65="mas",#REF!=3),#REF!,""),"")</f>
        <v/>
      </c>
      <c r="PL65" s="91" t="str">
        <f>IFERROR(IF(AND(PI65="mas",#REF!=3),#REF!,""),"")</f>
        <v/>
      </c>
      <c r="PM65" s="91" t="str">
        <f>IFERROR(IF(AND(PI65="mas",#REF!=3),#REF!,""),"")</f>
        <v/>
      </c>
      <c r="PN65" s="91" t="str">
        <f>IFERROR(IF(AND(PI65="mas",#REF!=3),#REF!,""),"")</f>
        <v/>
      </c>
      <c r="PO65" s="77" t="str">
        <f>IFERROR(RANK(PN65,PN:PN,0)+ COUNTIF($NZ$15:PN63,PN65),"")</f>
        <v/>
      </c>
    </row>
    <row r="66" spans="2:431" s="73" customFormat="1" ht="18.75" customHeight="1" x14ac:dyDescent="0.3">
      <c r="B66" s="74" t="str">
        <f t="shared" si="159"/>
        <v/>
      </c>
      <c r="C66" s="74" t="str">
        <f t="shared" si="160"/>
        <v/>
      </c>
      <c r="D66" s="75" t="str">
        <f t="shared" si="161"/>
        <v/>
      </c>
      <c r="E66" s="76" t="str">
        <f t="shared" si="162"/>
        <v/>
      </c>
      <c r="F66" s="118" t="str">
        <f t="shared" si="163"/>
        <v/>
      </c>
      <c r="G66" s="118" t="str">
        <f t="shared" si="164"/>
        <v/>
      </c>
      <c r="H66" s="118" t="str">
        <f t="shared" si="165"/>
        <v/>
      </c>
      <c r="I66" s="119" t="str">
        <f t="shared" si="166"/>
        <v/>
      </c>
      <c r="J66" s="77">
        <v>50</v>
      </c>
      <c r="K66" s="78"/>
      <c r="L66" s="78"/>
      <c r="M66" s="74" t="str">
        <f t="shared" si="293"/>
        <v/>
      </c>
      <c r="N66" s="74" t="str">
        <f t="shared" si="167"/>
        <v/>
      </c>
      <c r="O66" s="75" t="str">
        <f t="shared" si="168"/>
        <v/>
      </c>
      <c r="P66" s="75" t="str">
        <f t="shared" si="169"/>
        <v/>
      </c>
      <c r="Q66" s="75" t="str">
        <f t="shared" si="295"/>
        <v/>
      </c>
      <c r="R66" s="75" t="str">
        <f t="shared" si="296"/>
        <v/>
      </c>
      <c r="S66" s="75" t="str">
        <f>IFERROR(INDEX(#REF!,MATCH($U66,$IQ$17:$IQ$72,0)),"")</f>
        <v/>
      </c>
      <c r="T66" s="75" t="str">
        <f t="shared" si="170"/>
        <v/>
      </c>
      <c r="U66" s="77">
        <v>50</v>
      </c>
      <c r="V66" s="79"/>
      <c r="X66" s="80" t="str">
        <f t="shared" si="171"/>
        <v/>
      </c>
      <c r="Y66" s="80" t="str">
        <f t="shared" si="172"/>
        <v/>
      </c>
      <c r="Z66" s="76" t="str">
        <f t="shared" si="173"/>
        <v/>
      </c>
      <c r="AA66" s="76" t="str">
        <f t="shared" si="174"/>
        <v/>
      </c>
      <c r="AB66" s="118" t="str">
        <f t="shared" si="175"/>
        <v/>
      </c>
      <c r="AC66" s="118" t="str">
        <f t="shared" si="176"/>
        <v/>
      </c>
      <c r="AD66" s="118" t="str">
        <f t="shared" si="177"/>
        <v/>
      </c>
      <c r="AE66" s="118" t="str">
        <f t="shared" si="178"/>
        <v/>
      </c>
      <c r="AF66" s="77">
        <v>50</v>
      </c>
      <c r="AG66" s="78"/>
      <c r="AH66" s="78"/>
      <c r="AI66" s="80" t="str">
        <f t="shared" si="179"/>
        <v/>
      </c>
      <c r="AJ66" s="80" t="str">
        <f t="shared" si="180"/>
        <v/>
      </c>
      <c r="AK66" s="80" t="str">
        <f t="shared" si="181"/>
        <v/>
      </c>
      <c r="AL66" s="80" t="str">
        <f t="shared" si="182"/>
        <v/>
      </c>
      <c r="AM66" s="80" t="str">
        <f t="shared" si="183"/>
        <v/>
      </c>
      <c r="AN66" s="80" t="str">
        <f t="shared" si="184"/>
        <v/>
      </c>
      <c r="AO66" s="80" t="str">
        <f t="shared" si="185"/>
        <v/>
      </c>
      <c r="AP66" s="80" t="str">
        <f t="shared" si="186"/>
        <v/>
      </c>
      <c r="AQ66" s="77">
        <v>50</v>
      </c>
      <c r="AR66" s="79"/>
      <c r="AT66" s="146" t="str">
        <f t="shared" si="132"/>
        <v/>
      </c>
      <c r="AU66" s="146" t="str">
        <f t="shared" si="133"/>
        <v/>
      </c>
      <c r="AV66" s="146" t="str">
        <f t="shared" si="134"/>
        <v/>
      </c>
      <c r="AW66" s="147" t="str">
        <f t="shared" si="135"/>
        <v/>
      </c>
      <c r="AX66" s="147" t="str">
        <f t="shared" si="136"/>
        <v/>
      </c>
      <c r="AY66" s="147" t="str">
        <f t="shared" si="137"/>
        <v/>
      </c>
      <c r="AZ66" s="147" t="str">
        <f t="shared" si="138"/>
        <v/>
      </c>
      <c r="BA66" s="147" t="str">
        <f t="shared" si="139"/>
        <v/>
      </c>
      <c r="BB66" s="149">
        <v>50</v>
      </c>
      <c r="BC66" s="78"/>
      <c r="BD66" s="78"/>
      <c r="BE66" s="80" t="str">
        <f t="shared" si="294"/>
        <v/>
      </c>
      <c r="BF66" s="80" t="str">
        <f t="shared" si="187"/>
        <v/>
      </c>
      <c r="BG66" s="80" t="str">
        <f t="shared" si="188"/>
        <v/>
      </c>
      <c r="BH66" s="80" t="str">
        <f t="shared" si="189"/>
        <v/>
      </c>
      <c r="BI66" s="80" t="str">
        <f t="shared" si="190"/>
        <v/>
      </c>
      <c r="BJ66" s="80" t="str">
        <f t="shared" si="191"/>
        <v/>
      </c>
      <c r="BK66" s="80" t="str">
        <f t="shared" si="192"/>
        <v/>
      </c>
      <c r="BL66" s="80" t="str">
        <f t="shared" si="193"/>
        <v/>
      </c>
      <c r="BM66" s="77">
        <v>50</v>
      </c>
      <c r="BN66" s="79"/>
      <c r="BP66" s="80" t="str">
        <f t="shared" si="194"/>
        <v/>
      </c>
      <c r="BQ66" s="80" t="str">
        <f t="shared" si="195"/>
        <v/>
      </c>
      <c r="BR66" s="76" t="str">
        <f t="shared" si="196"/>
        <v/>
      </c>
      <c r="BS66" s="76" t="str">
        <f t="shared" si="197"/>
        <v/>
      </c>
      <c r="BT66" s="118" t="str">
        <f t="shared" si="198"/>
        <v/>
      </c>
      <c r="BU66" s="118" t="str">
        <f t="shared" si="199"/>
        <v/>
      </c>
      <c r="BV66" s="118" t="str">
        <f t="shared" si="200"/>
        <v/>
      </c>
      <c r="BW66" s="118" t="str">
        <f t="shared" si="201"/>
        <v/>
      </c>
      <c r="BX66" s="77">
        <v>50</v>
      </c>
      <c r="BY66" s="78"/>
      <c r="BZ66" s="78"/>
      <c r="CA66" s="80" t="str">
        <f t="shared" si="202"/>
        <v/>
      </c>
      <c r="CB66" s="80" t="str">
        <f t="shared" si="297"/>
        <v/>
      </c>
      <c r="CC66" s="80" t="str">
        <f t="shared" si="297"/>
        <v/>
      </c>
      <c r="CD66" s="76" t="str">
        <f t="shared" si="203"/>
        <v/>
      </c>
      <c r="CE66" s="118" t="str">
        <f t="shared" si="204"/>
        <v/>
      </c>
      <c r="CF66" s="118" t="str">
        <f t="shared" si="205"/>
        <v/>
      </c>
      <c r="CG66" s="118" t="str">
        <f t="shared" si="206"/>
        <v/>
      </c>
      <c r="CH66" s="117" t="str">
        <f t="shared" si="143"/>
        <v/>
      </c>
      <c r="CI66" s="77">
        <v>50</v>
      </c>
      <c r="CJ66" s="79"/>
      <c r="CL66" s="80" t="str">
        <f t="shared" si="207"/>
        <v/>
      </c>
      <c r="CM66" s="80" t="str">
        <f t="shared" si="208"/>
        <v/>
      </c>
      <c r="CN66" s="76" t="str">
        <f t="shared" si="209"/>
        <v/>
      </c>
      <c r="CO66" s="76" t="str">
        <f t="shared" si="210"/>
        <v/>
      </c>
      <c r="CP66" s="118" t="str">
        <f t="shared" si="211"/>
        <v/>
      </c>
      <c r="CQ66" s="118" t="str">
        <f t="shared" si="212"/>
        <v/>
      </c>
      <c r="CR66" s="118" t="str">
        <f t="shared" si="213"/>
        <v/>
      </c>
      <c r="CS66" s="118" t="str">
        <f t="shared" si="214"/>
        <v/>
      </c>
      <c r="CT66" s="77">
        <v>50</v>
      </c>
      <c r="CU66" s="78"/>
      <c r="CV66" s="78"/>
      <c r="CW66" s="80" t="str">
        <f t="shared" si="215"/>
        <v/>
      </c>
      <c r="CX66" s="80" t="str">
        <f t="shared" si="216"/>
        <v/>
      </c>
      <c r="CY66" s="76" t="str">
        <f t="shared" si="217"/>
        <v/>
      </c>
      <c r="CZ66" s="76" t="str">
        <f t="shared" si="218"/>
        <v/>
      </c>
      <c r="DA66" s="118" t="str">
        <f t="shared" si="219"/>
        <v/>
      </c>
      <c r="DB66" s="118" t="str">
        <f t="shared" si="220"/>
        <v/>
      </c>
      <c r="DC66" s="118" t="str">
        <f t="shared" si="221"/>
        <v/>
      </c>
      <c r="DD66" s="118" t="str">
        <f t="shared" si="222"/>
        <v/>
      </c>
      <c r="DE66" s="77">
        <v>50</v>
      </c>
      <c r="DF66" s="79"/>
      <c r="DH66" s="115" t="str">
        <f t="shared" si="145"/>
        <v/>
      </c>
      <c r="DI66" s="115" t="str">
        <f t="shared" si="146"/>
        <v/>
      </c>
      <c r="DJ66" s="121" t="str">
        <f t="shared" si="147"/>
        <v/>
      </c>
      <c r="DK66" s="121" t="str">
        <f t="shared" si="148"/>
        <v/>
      </c>
      <c r="DL66" s="117" t="str">
        <f t="shared" si="149"/>
        <v/>
      </c>
      <c r="DM66" s="117" t="str">
        <f t="shared" si="150"/>
        <v/>
      </c>
      <c r="DN66" s="117" t="str">
        <f t="shared" si="151"/>
        <v/>
      </c>
      <c r="DO66" s="117" t="str">
        <f t="shared" si="152"/>
        <v/>
      </c>
      <c r="DP66" s="77">
        <v>50</v>
      </c>
      <c r="DQ66" s="78"/>
      <c r="DR66" s="78"/>
      <c r="DS66" s="115" t="str">
        <f t="shared" si="223"/>
        <v/>
      </c>
      <c r="DT66" s="115" t="str">
        <f t="shared" si="224"/>
        <v/>
      </c>
      <c r="DU66" s="115" t="str">
        <f t="shared" si="225"/>
        <v/>
      </c>
      <c r="DV66" s="115" t="str">
        <f t="shared" si="226"/>
        <v/>
      </c>
      <c r="DW66" s="117" t="str">
        <f t="shared" si="227"/>
        <v/>
      </c>
      <c r="DX66" s="117" t="str">
        <f t="shared" si="298"/>
        <v/>
      </c>
      <c r="DY66" s="117" t="str">
        <f t="shared" si="298"/>
        <v/>
      </c>
      <c r="DZ66" s="117" t="str">
        <f t="shared" si="228"/>
        <v/>
      </c>
      <c r="EA66" s="77">
        <v>50</v>
      </c>
      <c r="EB66" s="79"/>
      <c r="EC66" s="81"/>
      <c r="ED66" s="80" t="str">
        <f t="shared" si="229"/>
        <v/>
      </c>
      <c r="EE66" s="80" t="str">
        <f t="shared" si="230"/>
        <v/>
      </c>
      <c r="EF66" s="80" t="str">
        <f t="shared" si="231"/>
        <v/>
      </c>
      <c r="EG66" s="82" t="str">
        <f t="shared" si="232"/>
        <v/>
      </c>
      <c r="EH66" s="118" t="str">
        <f t="shared" si="233"/>
        <v/>
      </c>
      <c r="EI66" s="118" t="str">
        <f t="shared" si="234"/>
        <v/>
      </c>
      <c r="EJ66" s="118" t="str">
        <f t="shared" si="235"/>
        <v/>
      </c>
      <c r="EK66" s="118" t="str">
        <f t="shared" si="236"/>
        <v/>
      </c>
      <c r="EL66" s="82">
        <v>50</v>
      </c>
      <c r="EM66" s="78"/>
      <c r="EN66" s="78"/>
      <c r="EO66" s="80" t="str">
        <f t="shared" si="237"/>
        <v/>
      </c>
      <c r="EP66" s="80" t="str">
        <f t="shared" si="238"/>
        <v/>
      </c>
      <c r="EQ66" s="80" t="str">
        <f t="shared" si="239"/>
        <v/>
      </c>
      <c r="ER66" s="80" t="str">
        <f t="shared" si="240"/>
        <v/>
      </c>
      <c r="ES66" s="80" t="str">
        <f t="shared" si="241"/>
        <v/>
      </c>
      <c r="ET66" s="80" t="str">
        <f t="shared" si="242"/>
        <v/>
      </c>
      <c r="EU66" s="80" t="str">
        <f t="shared" si="243"/>
        <v/>
      </c>
      <c r="EV66" s="80" t="str">
        <f t="shared" si="244"/>
        <v/>
      </c>
      <c r="EW66" s="77">
        <v>50</v>
      </c>
      <c r="EX66" s="78"/>
      <c r="EY66" s="81"/>
      <c r="EZ66" s="80" t="str">
        <f t="shared" si="245"/>
        <v/>
      </c>
      <c r="FA66" s="80" t="str">
        <f t="shared" si="246"/>
        <v/>
      </c>
      <c r="FB66" s="76" t="str">
        <f t="shared" si="247"/>
        <v/>
      </c>
      <c r="FC66" s="76" t="str">
        <f t="shared" si="248"/>
        <v/>
      </c>
      <c r="FD66" s="118" t="str">
        <f t="shared" si="249"/>
        <v/>
      </c>
      <c r="FE66" s="118" t="str">
        <f t="shared" si="250"/>
        <v/>
      </c>
      <c r="FF66" s="118" t="str">
        <f t="shared" si="251"/>
        <v/>
      </c>
      <c r="FG66" s="118" t="str">
        <f t="shared" si="252"/>
        <v/>
      </c>
      <c r="FH66" s="82">
        <v>50</v>
      </c>
      <c r="FI66" s="78"/>
      <c r="FJ66" s="78"/>
      <c r="FK66" s="80" t="str">
        <f t="shared" si="253"/>
        <v/>
      </c>
      <c r="FL66" s="80" t="str">
        <f t="shared" si="254"/>
        <v/>
      </c>
      <c r="FM66" s="76" t="str">
        <f t="shared" si="255"/>
        <v/>
      </c>
      <c r="FN66" s="76" t="str">
        <f t="shared" si="256"/>
        <v/>
      </c>
      <c r="FO66" s="118" t="str">
        <f t="shared" si="257"/>
        <v/>
      </c>
      <c r="FP66" s="118" t="str">
        <f t="shared" si="258"/>
        <v/>
      </c>
      <c r="FQ66" s="118" t="str">
        <f t="shared" si="259"/>
        <v/>
      </c>
      <c r="FR66" s="118" t="str">
        <f t="shared" si="260"/>
        <v/>
      </c>
      <c r="FS66" s="77">
        <v>50</v>
      </c>
      <c r="FT66" s="78"/>
      <c r="FU66" s="81"/>
      <c r="FV66" s="80" t="str">
        <f t="shared" si="261"/>
        <v/>
      </c>
      <c r="FW66" s="80" t="str">
        <f t="shared" si="262"/>
        <v/>
      </c>
      <c r="FX66" s="80" t="str">
        <f t="shared" si="263"/>
        <v/>
      </c>
      <c r="FY66" s="80" t="str">
        <f t="shared" si="264"/>
        <v/>
      </c>
      <c r="FZ66" s="80" t="str">
        <f t="shared" si="265"/>
        <v/>
      </c>
      <c r="GA66" s="80" t="str">
        <f t="shared" si="266"/>
        <v/>
      </c>
      <c r="GB66" s="80" t="str">
        <f t="shared" si="267"/>
        <v/>
      </c>
      <c r="GC66" s="80" t="str">
        <f t="shared" si="268"/>
        <v/>
      </c>
      <c r="GD66" s="82">
        <v>50</v>
      </c>
      <c r="GE66" s="78"/>
      <c r="GF66" s="78"/>
      <c r="GG66" s="80" t="str">
        <f t="shared" si="269"/>
        <v/>
      </c>
      <c r="GH66" s="80" t="str">
        <f t="shared" si="270"/>
        <v/>
      </c>
      <c r="GI66" s="80" t="str">
        <f t="shared" si="271"/>
        <v/>
      </c>
      <c r="GJ66" s="80" t="str">
        <f t="shared" si="272"/>
        <v/>
      </c>
      <c r="GK66" s="80" t="str">
        <f t="shared" si="273"/>
        <v/>
      </c>
      <c r="GL66" s="80" t="str">
        <f t="shared" si="274"/>
        <v/>
      </c>
      <c r="GM66" s="80" t="str">
        <f t="shared" si="275"/>
        <v/>
      </c>
      <c r="GN66" s="80" t="str">
        <f t="shared" si="276"/>
        <v/>
      </c>
      <c r="GO66" s="77">
        <v>50</v>
      </c>
      <c r="GP66" s="78"/>
      <c r="GQ66" s="81"/>
      <c r="GR66" s="80" t="str">
        <f t="shared" si="277"/>
        <v/>
      </c>
      <c r="GS66" s="80" t="str">
        <f t="shared" si="278"/>
        <v/>
      </c>
      <c r="GT66" s="80" t="str">
        <f t="shared" si="279"/>
        <v/>
      </c>
      <c r="GU66" s="80" t="str">
        <f t="shared" si="280"/>
        <v/>
      </c>
      <c r="GV66" s="80" t="str">
        <f t="shared" si="281"/>
        <v/>
      </c>
      <c r="GW66" s="80" t="str">
        <f t="shared" si="282"/>
        <v/>
      </c>
      <c r="GX66" s="80" t="str">
        <f t="shared" si="283"/>
        <v/>
      </c>
      <c r="GY66" s="80" t="str">
        <f t="shared" si="284"/>
        <v/>
      </c>
      <c r="GZ66" s="82">
        <v>50</v>
      </c>
      <c r="HA66" s="78"/>
      <c r="HB66" s="78"/>
      <c r="HC66" s="80" t="str">
        <f t="shared" si="285"/>
        <v/>
      </c>
      <c r="HD66" s="80" t="str">
        <f t="shared" si="286"/>
        <v/>
      </c>
      <c r="HE66" s="80" t="str">
        <f t="shared" si="287"/>
        <v/>
      </c>
      <c r="HF66" s="80" t="str">
        <f t="shared" si="288"/>
        <v/>
      </c>
      <c r="HG66" s="80" t="str">
        <f t="shared" si="289"/>
        <v/>
      </c>
      <c r="HH66" s="80" t="str">
        <f t="shared" si="290"/>
        <v/>
      </c>
      <c r="HI66" s="80" t="str">
        <f t="shared" si="291"/>
        <v/>
      </c>
      <c r="HJ66" s="80" t="str">
        <f t="shared" si="292"/>
        <v/>
      </c>
      <c r="HK66" s="77">
        <v>50</v>
      </c>
      <c r="HL66" s="78"/>
      <c r="HM66" s="78"/>
      <c r="HN66" s="78"/>
      <c r="HO66" s="78"/>
      <c r="HP66" s="78"/>
      <c r="HQ66" s="78"/>
      <c r="HR66" s="78"/>
      <c r="HS66" s="78"/>
      <c r="HT66" s="78"/>
      <c r="HU66" s="78"/>
      <c r="HV66" s="78"/>
      <c r="HW66" s="78"/>
      <c r="HX66" s="90"/>
      <c r="HY66" s="91" t="str">
        <f>IFERROR(IF(AND(#REF!="FEM",#REF!=1,#REF!="infantis"),#REF!,""),"")</f>
        <v/>
      </c>
      <c r="HZ66" s="75" t="e">
        <f>IF($HY66=#REF!,#REF!,"")</f>
        <v>#REF!</v>
      </c>
      <c r="IA66" s="75" t="e">
        <f>IF($HY66=#REF!,#REF!,"")</f>
        <v>#REF!</v>
      </c>
      <c r="IB66" s="75" t="e">
        <f>IF($IA66=#REF!,#REF!,"")</f>
        <v>#REF!</v>
      </c>
      <c r="IC66" s="91" t="str">
        <f>IFERROR(IF(AND($IA66="fem",#REF!=1,#REF!="infantis"),#REF!,""),"")</f>
        <v/>
      </c>
      <c r="ID66" s="91" t="str">
        <f>IFERROR(IF(AND($IA66="fem",#REF!=1,#REF!="infantis"),#REF!,""),"")</f>
        <v/>
      </c>
      <c r="IE66" s="91" t="str">
        <f>IFERROR(IF(AND($IA66="fem",#REF!=1,#REF!="infantis"),#REF!,""),"")</f>
        <v/>
      </c>
      <c r="IF66" s="75" t="e">
        <f>IF($IB66=#REF!,#REF!,"")</f>
        <v>#REF!</v>
      </c>
      <c r="IG66" s="55" t="str">
        <f>IFERROR(RANK(IF66,IF:IF,0)+ COUNTIF($IF$15:IF65,IF66),"")</f>
        <v/>
      </c>
      <c r="II66" s="91" t="str">
        <f>IFERROR(IF(AND(#REF!="mas",#REF!=1,#REF!="infantis"),#REF!,""),"")</f>
        <v/>
      </c>
      <c r="IJ66" s="75" t="e">
        <f>IF($II66=#REF!,#REF!,"")</f>
        <v>#REF!</v>
      </c>
      <c r="IK66" s="75" t="e">
        <f>IF($II66=#REF!,#REF!,"")</f>
        <v>#REF!</v>
      </c>
      <c r="IL66" s="91" t="str">
        <f>IFERROR(IF(AND($IK66="mas",#REF!=1),#REF!,""),"")</f>
        <v/>
      </c>
      <c r="IM66" s="91" t="str">
        <f>IFERROR(IF(AND($IK66="mas",#REF!=1,#REF!="infantis"),#REF!,""),"")</f>
        <v/>
      </c>
      <c r="IN66" s="91" t="str">
        <f>IFERROR(IF(AND($IK66="mas",#REF!=1,#REF!="infantis"),#REF!,""),"")</f>
        <v/>
      </c>
      <c r="IO66" s="91" t="str">
        <f>IFERROR(IF(AND($IK66="mas",#REF!=1,#REF!="infantis"),#REF!,""),"")</f>
        <v/>
      </c>
      <c r="IP66" s="91" t="str">
        <f>IFERROR(IF(AND($IK66="mas",#REF!=1),#REF!,""),"")</f>
        <v/>
      </c>
      <c r="IQ66" s="55" t="str">
        <f>IFERROR(RANK(IP66,IP:IP,0)+ COUNTIF($IQ$11:IQ61,IP66),"")</f>
        <v/>
      </c>
      <c r="IS66" s="91" t="str">
        <f>IFERROR(IF(AND(#REF!="FEM",#REF!=2,#REF!="infantis"),#REF!,""),"")</f>
        <v/>
      </c>
      <c r="IT66" s="75" t="e">
        <f>IF(IS66=#REF!,#REF!,"")</f>
        <v>#REF!</v>
      </c>
      <c r="IU66" s="75" t="e">
        <f>IF(IS66=#REF!,#REF!,"")</f>
        <v>#REF!</v>
      </c>
      <c r="IV66" s="91" t="str">
        <f>IFERROR(IF(AND(IU66="fem",#REF!=2),#REF!,""),"")</f>
        <v/>
      </c>
      <c r="IW66" s="91" t="str">
        <f>IFERROR(IF(AND(IU66="fem",#REF!=2),#REF!,""),"")</f>
        <v/>
      </c>
      <c r="IX66" s="91" t="str">
        <f>IFERROR(IF(AND(IU66="fem",#REF!=2),#REF!,""),"")</f>
        <v/>
      </c>
      <c r="IY66" s="91" t="str">
        <f>IFERROR(IF(AND(IU66="fem",#REF!=2),#REF!,""),"")</f>
        <v/>
      </c>
      <c r="IZ66" s="91" t="str">
        <f>IFERROR(IF(AND(IU66="fem",#REF!=2),#REF!,""),"")</f>
        <v/>
      </c>
      <c r="JA66" s="77" t="str">
        <f>IFERROR(RANK(IZ66,IZ:IZ,0)+ COUNTIF($IZ$15:$IZ65,IZ66),"")</f>
        <v/>
      </c>
      <c r="JC66" s="91" t="str">
        <f>IFERROR(IF(AND(#REF!="mas",#REF!=2,#REF!="infantis"),#REF!,""),"")</f>
        <v/>
      </c>
      <c r="JD66" s="75" t="e">
        <f>IF(JC66=#REF!,#REF!,"")</f>
        <v>#REF!</v>
      </c>
      <c r="JE66" s="75" t="e">
        <f>IF(JC66=#REF!,#REF!,"")</f>
        <v>#REF!</v>
      </c>
      <c r="JF66" s="91" t="str">
        <f>IFERROR(IF(AND(JE66="mas",#REF!=2),#REF!,""),"")</f>
        <v/>
      </c>
      <c r="JG66" s="91" t="str">
        <f>IFERROR(IF(AND(JE66="mas",#REF!=2),#REF!,""),"")</f>
        <v/>
      </c>
      <c r="JH66" s="91" t="str">
        <f>IFERROR(IF(AND(JE66="mas",#REF!=2),#REF!,""),"")</f>
        <v/>
      </c>
      <c r="JI66" s="91" t="str">
        <f>IFERROR(IF(AND(JE66="mas",#REF!=2),#REF!,""),"")</f>
        <v/>
      </c>
      <c r="JJ66" s="91" t="str">
        <f>IFERROR(IF(AND(JE66="mas",#REF!=2),#REF!,""),"")</f>
        <v/>
      </c>
      <c r="JK66" s="77" t="str">
        <f>IFERROR(RANK(JJ66,JJ:JJ,0)+ COUNTIF($JJ$15:$JJ65,JJ66),"")</f>
        <v/>
      </c>
      <c r="JM66" s="53" t="str">
        <f>IFERROR(IF(AND(#REF!="fem",#REF!=3,#REF!="infantis"),#REF!,""),"")</f>
        <v/>
      </c>
      <c r="JN66" s="75" t="e">
        <f>IF($JM66=#REF!,#REF!,"")</f>
        <v>#REF!</v>
      </c>
      <c r="JO66" s="75" t="e">
        <f>IF($JM66=#REF!,#REF!,"")</f>
        <v>#REF!</v>
      </c>
      <c r="JP66" s="75" t="e">
        <f>IF($JO66=#REF!,#REF!,"")</f>
        <v>#REF!</v>
      </c>
      <c r="JQ66" s="75" t="e">
        <f>IF($JP66=#REF!,#REF!,"")</f>
        <v>#REF!</v>
      </c>
      <c r="JR66" s="75" t="e">
        <f>IF($JP66=#REF!,#REF!,"")</f>
        <v>#REF!</v>
      </c>
      <c r="JS66" s="75" t="e">
        <f>IF($JP66=#REF!,#REF!,"")</f>
        <v>#REF!</v>
      </c>
      <c r="JT66" s="75" t="e">
        <f>IF($JP66=#REF!,#REF!,"")</f>
        <v>#REF!</v>
      </c>
      <c r="JU66" s="55" t="str">
        <f>IFERROR(RANK(JT66,JT:JT,0)+ COUNTIF($JT$15:JT65,JT66),"")</f>
        <v/>
      </c>
      <c r="JW66" s="53" t="str">
        <f>IFERROR(IF(AND(#REF!="mas",#REF!=3,#REF!="infantis"),#REF!,""),"")</f>
        <v/>
      </c>
      <c r="JX66" s="54" t="e">
        <f>IF($JW66=#REF!,#REF!,"")</f>
        <v>#REF!</v>
      </c>
      <c r="JY66" s="54" t="e">
        <f>IF($JW66=#REF!,#REF!,"")</f>
        <v>#REF!</v>
      </c>
      <c r="JZ66" s="54" t="e">
        <f>IF($JY66=#REF!,#REF!,"")</f>
        <v>#REF!</v>
      </c>
      <c r="KA66" s="54" t="e">
        <f>IF($JZ66=#REF!,#REF!,"")</f>
        <v>#REF!</v>
      </c>
      <c r="KB66" s="54" t="e">
        <f>IF($JZ66=#REF!,#REF!,"")</f>
        <v>#REF!</v>
      </c>
      <c r="KC66" s="54" t="e">
        <f>IF($JZ66=#REF!,#REF!,"")</f>
        <v>#REF!</v>
      </c>
      <c r="KD66" s="54" t="e">
        <f>IF($JZ66=#REF!,#REF!,"")</f>
        <v>#REF!</v>
      </c>
      <c r="KE66" s="55" t="str">
        <f>IFERROR(RANK(KD66,KD:KD,0)+ COUNTIF($KD$15:KD65,KD66),"")</f>
        <v/>
      </c>
      <c r="KG66" s="91" t="str">
        <f>IFERROR(IF(AND(#REF!="fem",#REF!=1,#REF!="iniciados"),#REF!,""),"")</f>
        <v/>
      </c>
      <c r="KH66" s="75" t="e">
        <f>IF(KG66=#REF!,#REF!,"")</f>
        <v>#REF!</v>
      </c>
      <c r="KI66" s="75" t="e">
        <f>IF(KG66=#REF!,#REF!,"")</f>
        <v>#REF!</v>
      </c>
      <c r="KJ66" s="91" t="str">
        <f>IFERROR(IF(AND(KI66="fem",#REF!=1),#REF!,""),"")</f>
        <v/>
      </c>
      <c r="KK66" s="91" t="str">
        <f>IFERROR(IF(AND(KI66="fem",#REF!=1),#REF!,""),"")</f>
        <v/>
      </c>
      <c r="KL66" s="91" t="str">
        <f>IFERROR(IF(AND(KI66="fem",#REF!=1),#REF!,""),"")</f>
        <v/>
      </c>
      <c r="KM66" s="91" t="str">
        <f>IFERROR(IF(AND(KI66="fem",#REF!=1),#REF!,""),"")</f>
        <v/>
      </c>
      <c r="KN66" s="91" t="str">
        <f>IFERROR(IF(AND(KI66="fem",#REF!=1),#REF!,""),"")</f>
        <v/>
      </c>
      <c r="KO66" s="77" t="str">
        <f>IFERROR(RANK(KN66,KN:KN,0)+ COUNTIF($KN$15:KN65,KN66),"")</f>
        <v/>
      </c>
      <c r="KQ66" s="91" t="str">
        <f>IFERROR(IF(AND(#REF!="mas",#REF!=1,#REF!="iniciados"),#REF!,""),"")</f>
        <v/>
      </c>
      <c r="KR66" s="75" t="e">
        <f>IF(KQ66=#REF!,#REF!,"")</f>
        <v>#REF!</v>
      </c>
      <c r="KS66" s="75" t="e">
        <f>IF(KQ66=#REF!,#REF!,"")</f>
        <v>#REF!</v>
      </c>
      <c r="KT66" s="91" t="str">
        <f>IFERROR(IF(AND(KS66="mas",#REF!=1),#REF!,""),"")</f>
        <v/>
      </c>
      <c r="KU66" s="91" t="str">
        <f>IFERROR(IF(AND(KS66="mas",#REF!=1),#REF!,""),"")</f>
        <v/>
      </c>
      <c r="KV66" s="91" t="str">
        <f>IFERROR(IF(AND(KS66="mas",#REF!=1),#REF!,""),"")</f>
        <v/>
      </c>
      <c r="KW66" s="91" t="str">
        <f>IFERROR(IF(AND(KS66="mas",#REF!=1),#REF!,""),"")</f>
        <v/>
      </c>
      <c r="KX66" s="91" t="str">
        <f>IFERROR(IF(AND(KS66="mas",#REF!=1),#REF!,""),"")</f>
        <v/>
      </c>
      <c r="KY66" s="77" t="str">
        <f>IFERROR(RANK(KX66,KX:KX,0)+ COUNTIF($KX$15:KX65,KX66),"")</f>
        <v/>
      </c>
      <c r="LA66" s="91" t="str">
        <f>IFERROR(IF(AND(#REF!="fem",#REF!=2,#REF!="iniciados"),#REF!,""),"")</f>
        <v/>
      </c>
      <c r="LB66" s="75" t="e">
        <f>IF(LA66=#REF!,#REF!,"")</f>
        <v>#REF!</v>
      </c>
      <c r="LC66" s="75" t="e">
        <f>IF(LA66=#REF!,#REF!,"")</f>
        <v>#REF!</v>
      </c>
      <c r="LD66" s="91" t="str">
        <f>IFERROR(IF(AND(LC66="fem",#REF!=2),#REF!,""),"")</f>
        <v/>
      </c>
      <c r="LE66" s="91" t="str">
        <f>IFERROR(IF(AND(LC66="fem",#REF!=2),#REF!,""),"")</f>
        <v/>
      </c>
      <c r="LF66" s="91" t="str">
        <f>IFERROR(IF(AND(LC66="fem",#REF!=2),#REF!,""),"")</f>
        <v/>
      </c>
      <c r="LG66" s="91" t="str">
        <f>IFERROR(IF(AND(LC66="fem",#REF!=2),#REF!,""),"")</f>
        <v/>
      </c>
      <c r="LH66" s="91" t="str">
        <f>IFERROR(IF(AND(LC66="fem",#REF!=2),#REF!,""),"")</f>
        <v/>
      </c>
      <c r="LI66" s="77" t="str">
        <f>IFERROR(RANK(LH66,LH:LH,0)+ COUNTIF($KX$15:LH65,LH66),"")</f>
        <v/>
      </c>
      <c r="LK66" s="91" t="str">
        <f>IFERROR(IF(AND(#REF!="mas",#REF!=2,#REF!="iniciados"),#REF!,""),"")</f>
        <v/>
      </c>
      <c r="LL66" s="75" t="e">
        <f>IF(LK66=#REF!,#REF!,"")</f>
        <v>#REF!</v>
      </c>
      <c r="LM66" s="75" t="e">
        <f>IF(LK66=#REF!,#REF!,"")</f>
        <v>#REF!</v>
      </c>
      <c r="LN66" s="91" t="str">
        <f>IFERROR(IF(AND(LM66="mas",#REF!=2),#REF!,""),"")</f>
        <v/>
      </c>
      <c r="LO66" s="91" t="str">
        <f>IFERROR(IF(AND(LM66="mas",#REF!=2),#REF!,""),"")</f>
        <v/>
      </c>
      <c r="LP66" s="91" t="str">
        <f>IFERROR(IF(AND(LM66="mas",#REF!=2),#REF!,""),"")</f>
        <v/>
      </c>
      <c r="LQ66" s="91" t="str">
        <f>IFERROR(IF(AND(LM66="mas",#REF!=2),#REF!,""),"")</f>
        <v/>
      </c>
      <c r="LR66" s="91" t="str">
        <f>IFERROR(IF(AND(LM66="mas",#REF!=2),#REF!,""),"")</f>
        <v/>
      </c>
      <c r="LS66" s="77" t="str">
        <f>IFERROR(RANK(LR66,LR:LR,0)+ COUNTIF($LR$15:LR64,LR66),"")</f>
        <v/>
      </c>
      <c r="LU66" s="53" t="str">
        <f>IFERROR(IF(AND(#REF!="fem",#REF!=3,#REF!="iniciados"),#REF!,""),"")</f>
        <v/>
      </c>
      <c r="LV66" s="75" t="e">
        <f>IF(LU66=#REF!,#REF!,"")</f>
        <v>#REF!</v>
      </c>
      <c r="LW66" s="75" t="e">
        <f>IF(LU66=#REF!,#REF!,"")</f>
        <v>#REF!</v>
      </c>
      <c r="LX66" s="53" t="str">
        <f>IFERROR(IF(AND(LW66="fem",#REF!=3),#REF!,""),"")</f>
        <v/>
      </c>
      <c r="LY66" s="91" t="str">
        <f>IFERROR(IF(AND(LW66="fem",#REF!=3),#REF!,""),"")</f>
        <v/>
      </c>
      <c r="LZ66" s="91" t="str">
        <f>IFERROR(IF(AND(LW66="fem",#REF!=3),#REF!,""),"")</f>
        <v/>
      </c>
      <c r="MA66" s="91" t="str">
        <f>IFERROR(IF(AND(LW66="fem",#REF!=3),#REF!,""),"")</f>
        <v/>
      </c>
      <c r="MB66" s="91" t="str">
        <f>IFERROR(IF(AND(LW66="fem",#REF!=3),#REF!,""),"")</f>
        <v/>
      </c>
      <c r="MC66" s="55" t="str">
        <f>IFERROR(RANK(MB66,MB:MB,0)+ COUNTIF($MB$15:MB65,MB66),"")</f>
        <v/>
      </c>
      <c r="ME66" s="91" t="str">
        <f>IFERROR(IF(AND(#REF!="mas",#REF!=3,#REF!="iniciados"),#REF!,""),"")</f>
        <v/>
      </c>
      <c r="MF66" s="75" t="e">
        <f>IF(ME66=#REF!,#REF!,"")</f>
        <v>#REF!</v>
      </c>
      <c r="MG66" s="75" t="e">
        <f>IF(ME66=#REF!,#REF!,"")</f>
        <v>#REF!</v>
      </c>
      <c r="MH66" s="91" t="str">
        <f>IFERROR(IF(AND(MG66="mas",#REF!=3),#REF!,""),"")</f>
        <v/>
      </c>
      <c r="MI66" s="91" t="str">
        <f>IFERROR(IF(AND(MG66="mas",#REF!=3),#REF!,""),"")</f>
        <v/>
      </c>
      <c r="MJ66" s="91" t="str">
        <f>IFERROR(IF(AND(MG66="mas",#REF!=3),#REF!,""),"")</f>
        <v/>
      </c>
      <c r="MK66" s="91" t="str">
        <f>IFERROR(IF(AND(MG66="mas",#REF!=3),#REF!,""),"")</f>
        <v/>
      </c>
      <c r="ML66" s="91" t="str">
        <f>IFERROR(IF(AND(MG66="mas",#REF!=3),#REF!,""),"")</f>
        <v/>
      </c>
      <c r="MM66" s="55" t="str">
        <f>IFERROR(RANK(ML66,ML:ML,0)+ COUNTIF($ML$15:ML65,ML66),"")</f>
        <v/>
      </c>
      <c r="MO66" s="91" t="str">
        <f>IFERROR(IF(AND(#REF!="fem",#REF!=3,#REF!="juvenis"),#REF!,""),"")</f>
        <v/>
      </c>
      <c r="MP66" s="75" t="e">
        <f>IF(MO66=#REF!,#REF!,"")</f>
        <v>#REF!</v>
      </c>
      <c r="MQ66" s="75" t="e">
        <f>IF(MO66=#REF!,#REF!,"")</f>
        <v>#REF!</v>
      </c>
      <c r="MR66" s="91" t="str">
        <f>IFERROR(IF(AND(MQ66="fem",#REF!=3),#REF!,""),"")</f>
        <v/>
      </c>
      <c r="MS66" s="91" t="str">
        <f>IFERROR(IF(AND(MQ66="fem",#REF!=3),#REF!,""),"")</f>
        <v/>
      </c>
      <c r="MT66" s="91" t="str">
        <f>IFERROR(IF(AND(MQ66="fem",#REF!=3),#REF!,""),"")</f>
        <v/>
      </c>
      <c r="MU66" s="91" t="str">
        <f>IFERROR(IF(AND(MQ66="fem",#REF!=3),#REF!,""),"")</f>
        <v/>
      </c>
      <c r="MV66" s="91" t="str">
        <f>IFERROR(IF(AND(MQ66="fem",#REF!=3),#REF!,""),"")</f>
        <v/>
      </c>
      <c r="MW66" s="55" t="str">
        <f>IFERROR(RANK(MV66,MV:MV,0)+ COUNTIF($MV$15:MV65,MV66),"")</f>
        <v/>
      </c>
      <c r="MY66" s="91" t="str">
        <f>IFERROR(IF(AND(#REF!="mas",#REF!=3,#REF!="juvenis"),#REF!,""),"")</f>
        <v/>
      </c>
      <c r="MZ66" s="75" t="e">
        <f>IF(MY66=#REF!,#REF!,"")</f>
        <v>#REF!</v>
      </c>
      <c r="NA66" s="75" t="e">
        <f>IF(MY66=#REF!,#REF!,"")</f>
        <v>#REF!</v>
      </c>
      <c r="NB66" s="91" t="str">
        <f>IFERROR(IF(AND(NA66="mas",#REF!=3),#REF!,""),"")</f>
        <v/>
      </c>
      <c r="NC66" s="91" t="str">
        <f>IFERROR(IF(AND(NA66="mas",#REF!=3),#REF!,""),"")</f>
        <v/>
      </c>
      <c r="ND66" s="91" t="str">
        <f>IFERROR(IF(AND(NA66="mas",#REF!=3),#REF!,""),"")</f>
        <v/>
      </c>
      <c r="NE66" s="91" t="str">
        <f>IFERROR(IF(AND(NA66="mas",#REF!=3),#REF!,""),"")</f>
        <v/>
      </c>
      <c r="NF66" s="91" t="str">
        <f>IFERROR(IF(AND(NA66="mas",#REF!=3),#REF!,""),"")</f>
        <v/>
      </c>
      <c r="NG66" s="55" t="str">
        <f>IFERROR(RANK(NF66,NF:NF,0)+ COUNTIF($NF$15:NF65,NF66),"")</f>
        <v/>
      </c>
      <c r="NI66" s="91" t="str">
        <f>IFERROR(IF(AND(#REF!="fem",#REF!=2,#REF!="juvenis"),#REF!,""),"")</f>
        <v/>
      </c>
      <c r="NJ66" s="75" t="e">
        <f>IF(NI66=#REF!,#REF!,"")</f>
        <v>#REF!</v>
      </c>
      <c r="NK66" s="75" t="e">
        <f>IF(NI66=#REF!,#REF!,"")</f>
        <v>#REF!</v>
      </c>
      <c r="NL66" s="91" t="str">
        <f>IFERROR(IF(AND(NK66="fem",#REF!=2),#REF!,""),"")</f>
        <v/>
      </c>
      <c r="NM66" s="91" t="str">
        <f>IFERROR(IF(AND(NK66="fem",#REF!=2),#REF!,""),"")</f>
        <v/>
      </c>
      <c r="NN66" s="91" t="str">
        <f>IFERROR(IF(AND(NK66="fem",#REF!=2),#REF!,""),"")</f>
        <v/>
      </c>
      <c r="NO66" s="91" t="str">
        <f>IFERROR(IF(AND(NK66="fem",#REF!=2),#REF!,""),"")</f>
        <v/>
      </c>
      <c r="NP66" s="91" t="str">
        <f>IFERROR(IF(AND(NK66="fem",#REF!=2),#REF!,""),"")</f>
        <v/>
      </c>
      <c r="NQ66" s="77" t="str">
        <f>IFERROR(RANK(NP66,NP:NP,0)+ COUNTIF($NP$15:NP65,NP66),"")</f>
        <v/>
      </c>
      <c r="NS66" s="91" t="str">
        <f>IFERROR(IF(AND(#REF!="mas",#REF!=2,#REF!="juvenis"),#REF!,""),"")</f>
        <v/>
      </c>
      <c r="NT66" s="75" t="e">
        <f>IF(NS66=#REF!,#REF!,"")</f>
        <v>#REF!</v>
      </c>
      <c r="NU66" s="75" t="e">
        <f>IF(NS66=#REF!,#REF!,"")</f>
        <v>#REF!</v>
      </c>
      <c r="NV66" s="91" t="str">
        <f>IFERROR(IF(AND(NU66="mas",#REF!=2),#REF!,""),"")</f>
        <v/>
      </c>
      <c r="NW66" s="91" t="str">
        <f>IFERROR(IF(AND(NU66="mas",#REF!=2),#REF!,""),"")</f>
        <v/>
      </c>
      <c r="NX66" s="91" t="str">
        <f>IFERROR(IF(AND(NU66="mas",#REF!=2),#REF!,""),"")</f>
        <v/>
      </c>
      <c r="NY66" s="91" t="str">
        <f>IFERROR(IF(AND(NU66="mas",#REF!=2),#REF!,""),"")</f>
        <v/>
      </c>
      <c r="NZ66" s="91" t="str">
        <f>IFERROR(IF(AND(NU66="mas",#REF!=2),#REF!,""),"")</f>
        <v/>
      </c>
      <c r="OA66" s="55" t="str">
        <f>IFERROR(RANK(NZ66,NZ:NZ,0)+ COUNTIF($NZ$15:NZ65,NZ66),"")</f>
        <v/>
      </c>
      <c r="OC66" s="91" t="str">
        <f>IFERROR(IF(AND(#REF!="fem",#REF!=2,#REF!="juniores"),#REF!,""),"")</f>
        <v/>
      </c>
      <c r="OD66" s="75" t="e">
        <f>IF(OC66=#REF!,#REF!,"")</f>
        <v>#REF!</v>
      </c>
      <c r="OE66" s="75" t="e">
        <f>IF(OC66=#REF!,#REF!,"")</f>
        <v>#REF!</v>
      </c>
      <c r="OF66" s="91" t="str">
        <f>IFERROR(IF(AND(OE66="fem",#REF!=2),#REF!,""),"")</f>
        <v/>
      </c>
      <c r="OG66" s="91" t="str">
        <f>IFERROR(IF(AND(OE66="fem",#REF!=2),#REF!,""),"")</f>
        <v/>
      </c>
      <c r="OH66" s="91" t="str">
        <f>IFERROR(IF(AND(OE66="fem",#REF!=2),#REF!,""),"")</f>
        <v/>
      </c>
      <c r="OI66" s="91" t="str">
        <f>IFERROR(IF(AND(OE66="fem",#REF!=2),#REF!,""),"")</f>
        <v/>
      </c>
      <c r="OJ66" s="91" t="str">
        <f>IFERROR(IF(AND(OE66="fem",#REF!=2),#REF!,""),"")</f>
        <v/>
      </c>
      <c r="OK66" s="77" t="str">
        <f>IFERROR(RANK(OJ66,OJ:OJ,0)+ COUNTIF($NZ$15:OJ64,OJ66),"")</f>
        <v/>
      </c>
      <c r="OM66" s="91" t="str">
        <f>IFERROR(IF(AND(#REF!="mas",#REF!=2,#REF!="juniores"),#REF!,""),"")</f>
        <v/>
      </c>
      <c r="ON66" s="75" t="e">
        <f>IF(OM66=#REF!,#REF!,"")</f>
        <v>#REF!</v>
      </c>
      <c r="OO66" s="75" t="e">
        <f>IF(OM66=#REF!,#REF!,"")</f>
        <v>#REF!</v>
      </c>
      <c r="OP66" s="91" t="str">
        <f>IFERROR(IF(AND(OO66="mas",#REF!=2),#REF!,""),"")</f>
        <v/>
      </c>
      <c r="OQ66" s="91" t="str">
        <f>IFERROR(IF(AND(OO66="mas",#REF!=2),#REF!,""),"")</f>
        <v/>
      </c>
      <c r="OR66" s="91" t="str">
        <f>IFERROR(IF(AND(OO66="mas",#REF!=2),#REF!,""),"")</f>
        <v/>
      </c>
      <c r="OS66" s="91" t="str">
        <f>IFERROR(IF(AND(OO66="mas",#REF!=2),#REF!,""),"")</f>
        <v/>
      </c>
      <c r="OT66" s="91" t="str">
        <f>IFERROR(IF(AND(OO66="mas",#REF!=2),#REF!,""),"")</f>
        <v/>
      </c>
      <c r="OU66" s="77" t="str">
        <f>IFERROR(RANK(OT66,OT:OT,0)+ COUNTIF($NZ$15:OT64,OT66),"")</f>
        <v/>
      </c>
      <c r="OW66" s="91" t="str">
        <f>IFERROR(IF(AND(#REF!="fem",#REF!=3,#REF!="juniores"),#REF!,""),"")</f>
        <v/>
      </c>
      <c r="OX66" s="75" t="e">
        <f>IF(OW66=#REF!,#REF!,"")</f>
        <v>#REF!</v>
      </c>
      <c r="OY66" s="75" t="e">
        <f>IF(OW66=#REF!,#REF!,"")</f>
        <v>#REF!</v>
      </c>
      <c r="OZ66" s="91" t="str">
        <f>IFERROR(IF(AND(OY66="fem",#REF!=3),#REF!,""),"")</f>
        <v/>
      </c>
      <c r="PA66" s="91" t="str">
        <f>IFERROR(IF(AND(OY66="fem",#REF!=3),#REF!,""),"")</f>
        <v/>
      </c>
      <c r="PB66" s="91" t="str">
        <f>IFERROR(IF(AND(OY66="fem",#REF!=3),#REF!,""),"")</f>
        <v/>
      </c>
      <c r="PC66" s="91" t="str">
        <f>IFERROR(IF(AND(OY66="fem",#REF!=3),#REF!,""),"")</f>
        <v/>
      </c>
      <c r="PD66" s="91" t="str">
        <f>IFERROR(IF(AND(OY66="fem",#REF!=3),#REF!,""),"")</f>
        <v/>
      </c>
      <c r="PE66" s="77" t="str">
        <f>IFERROR(RANK(PD66,PD:PD,0)+ COUNTIF($NZ$15:PD64,PD66),"")</f>
        <v/>
      </c>
      <c r="PG66" s="91" t="str">
        <f>IFERROR(IF(AND(#REF!="mas",#REF!=3,#REF!="juniores"),#REF!,""),"")</f>
        <v/>
      </c>
      <c r="PH66" s="75" t="e">
        <f>IF(PG66=#REF!,#REF!,"")</f>
        <v>#REF!</v>
      </c>
      <c r="PI66" s="75" t="e">
        <f>IF(PG66=#REF!,#REF!,"")</f>
        <v>#REF!</v>
      </c>
      <c r="PJ66" s="91" t="str">
        <f>IFERROR(IF(AND(PI66="mas",#REF!=3),#REF!,""),"")</f>
        <v/>
      </c>
      <c r="PK66" s="91" t="str">
        <f>IFERROR(IF(AND(PI66="mas",#REF!=3),#REF!,""),"")</f>
        <v/>
      </c>
      <c r="PL66" s="91" t="str">
        <f>IFERROR(IF(AND(PI66="mas",#REF!=3),#REF!,""),"")</f>
        <v/>
      </c>
      <c r="PM66" s="91" t="str">
        <f>IFERROR(IF(AND(PI66="mas",#REF!=3),#REF!,""),"")</f>
        <v/>
      </c>
      <c r="PN66" s="91" t="str">
        <f>IFERROR(IF(AND(PI66="mas",#REF!=3),#REF!,""),"")</f>
        <v/>
      </c>
      <c r="PO66" s="77" t="str">
        <f>IFERROR(RANK(PN66,PN:PN,0)+ COUNTIF($NZ$15:PN64,PN66),"")</f>
        <v/>
      </c>
    </row>
    <row r="67" spans="2:431" s="73" customFormat="1" ht="18.75" customHeight="1" x14ac:dyDescent="0.3">
      <c r="B67" s="74" t="str">
        <f t="shared" si="159"/>
        <v/>
      </c>
      <c r="C67" s="74" t="str">
        <f t="shared" si="160"/>
        <v/>
      </c>
      <c r="D67" s="75" t="str">
        <f t="shared" si="161"/>
        <v/>
      </c>
      <c r="E67" s="76" t="str">
        <f t="shared" si="162"/>
        <v/>
      </c>
      <c r="F67" s="118" t="str">
        <f t="shared" si="163"/>
        <v/>
      </c>
      <c r="G67" s="118" t="str">
        <f t="shared" si="164"/>
        <v/>
      </c>
      <c r="H67" s="118" t="str">
        <f t="shared" si="165"/>
        <v/>
      </c>
      <c r="I67" s="119" t="str">
        <f t="shared" si="166"/>
        <v/>
      </c>
      <c r="J67" s="77">
        <v>51</v>
      </c>
      <c r="K67" s="78"/>
      <c r="L67" s="78"/>
      <c r="M67" s="74" t="str">
        <f t="shared" si="293"/>
        <v/>
      </c>
      <c r="N67" s="74" t="str">
        <f t="shared" si="167"/>
        <v/>
      </c>
      <c r="O67" s="75" t="str">
        <f t="shared" si="168"/>
        <v/>
      </c>
      <c r="P67" s="75" t="str">
        <f t="shared" si="169"/>
        <v/>
      </c>
      <c r="Q67" s="75" t="str">
        <f t="shared" si="295"/>
        <v/>
      </c>
      <c r="R67" s="75" t="str">
        <f t="shared" si="296"/>
        <v/>
      </c>
      <c r="S67" s="75" t="str">
        <f>IFERROR(INDEX(#REF!,MATCH($U67,$IQ$17:$IQ$72,0)),"")</f>
        <v/>
      </c>
      <c r="T67" s="75" t="str">
        <f t="shared" si="170"/>
        <v/>
      </c>
      <c r="U67" s="77">
        <v>51</v>
      </c>
      <c r="V67" s="81"/>
      <c r="X67" s="80" t="str">
        <f t="shared" si="171"/>
        <v/>
      </c>
      <c r="Y67" s="80" t="str">
        <f t="shared" si="172"/>
        <v/>
      </c>
      <c r="Z67" s="76" t="str">
        <f t="shared" si="173"/>
        <v/>
      </c>
      <c r="AA67" s="76" t="str">
        <f t="shared" si="174"/>
        <v/>
      </c>
      <c r="AB67" s="118" t="str">
        <f t="shared" si="175"/>
        <v/>
      </c>
      <c r="AC67" s="118" t="str">
        <f t="shared" si="176"/>
        <v/>
      </c>
      <c r="AD67" s="118" t="str">
        <f t="shared" si="177"/>
        <v/>
      </c>
      <c r="AE67" s="118" t="str">
        <f t="shared" si="178"/>
        <v/>
      </c>
      <c r="AF67" s="77">
        <v>51</v>
      </c>
      <c r="AG67" s="78"/>
      <c r="AH67" s="78"/>
      <c r="AI67" s="80" t="str">
        <f t="shared" si="179"/>
        <v/>
      </c>
      <c r="AJ67" s="80" t="str">
        <f t="shared" si="180"/>
        <v/>
      </c>
      <c r="AK67" s="80" t="str">
        <f t="shared" si="181"/>
        <v/>
      </c>
      <c r="AL67" s="80" t="str">
        <f t="shared" si="182"/>
        <v/>
      </c>
      <c r="AM67" s="80" t="str">
        <f t="shared" si="183"/>
        <v/>
      </c>
      <c r="AN67" s="80" t="str">
        <f t="shared" si="184"/>
        <v/>
      </c>
      <c r="AO67" s="80" t="str">
        <f t="shared" si="185"/>
        <v/>
      </c>
      <c r="AP67" s="80" t="str">
        <f t="shared" si="186"/>
        <v/>
      </c>
      <c r="AQ67" s="77">
        <v>51</v>
      </c>
      <c r="AR67" s="81"/>
      <c r="AT67" s="146" t="str">
        <f t="shared" si="132"/>
        <v/>
      </c>
      <c r="AU67" s="146" t="str">
        <f t="shared" si="133"/>
        <v/>
      </c>
      <c r="AV67" s="146" t="str">
        <f t="shared" si="134"/>
        <v/>
      </c>
      <c r="AW67" s="147" t="str">
        <f t="shared" si="135"/>
        <v/>
      </c>
      <c r="AX67" s="147" t="str">
        <f t="shared" si="136"/>
        <v/>
      </c>
      <c r="AY67" s="147" t="str">
        <f t="shared" si="137"/>
        <v/>
      </c>
      <c r="AZ67" s="147" t="str">
        <f t="shared" si="138"/>
        <v/>
      </c>
      <c r="BA67" s="147" t="str">
        <f t="shared" si="139"/>
        <v/>
      </c>
      <c r="BB67" s="149">
        <v>51</v>
      </c>
      <c r="BC67" s="78"/>
      <c r="BD67" s="78"/>
      <c r="BE67" s="80" t="str">
        <f t="shared" si="294"/>
        <v/>
      </c>
      <c r="BF67" s="80" t="str">
        <f t="shared" si="187"/>
        <v/>
      </c>
      <c r="BG67" s="80" t="str">
        <f t="shared" si="188"/>
        <v/>
      </c>
      <c r="BH67" s="80" t="str">
        <f t="shared" si="189"/>
        <v/>
      </c>
      <c r="BI67" s="80" t="str">
        <f t="shared" si="190"/>
        <v/>
      </c>
      <c r="BJ67" s="80" t="str">
        <f t="shared" si="191"/>
        <v/>
      </c>
      <c r="BK67" s="80" t="str">
        <f t="shared" si="192"/>
        <v/>
      </c>
      <c r="BL67" s="80" t="str">
        <f t="shared" si="193"/>
        <v/>
      </c>
      <c r="BM67" s="77">
        <v>51</v>
      </c>
      <c r="BN67" s="81"/>
      <c r="BP67" s="80" t="str">
        <f t="shared" si="194"/>
        <v/>
      </c>
      <c r="BQ67" s="80" t="str">
        <f t="shared" si="195"/>
        <v/>
      </c>
      <c r="BR67" s="76" t="str">
        <f t="shared" si="196"/>
        <v/>
      </c>
      <c r="BS67" s="76" t="str">
        <f t="shared" si="197"/>
        <v/>
      </c>
      <c r="BT67" s="118" t="str">
        <f t="shared" si="198"/>
        <v/>
      </c>
      <c r="BU67" s="118" t="str">
        <f t="shared" si="199"/>
        <v/>
      </c>
      <c r="BV67" s="118" t="str">
        <f t="shared" si="200"/>
        <v/>
      </c>
      <c r="BW67" s="118" t="str">
        <f t="shared" si="201"/>
        <v/>
      </c>
      <c r="BX67" s="77">
        <v>51</v>
      </c>
      <c r="BY67" s="78"/>
      <c r="BZ67" s="78"/>
      <c r="CA67" s="80" t="str">
        <f t="shared" si="202"/>
        <v/>
      </c>
      <c r="CB67" s="80" t="str">
        <f t="shared" si="297"/>
        <v/>
      </c>
      <c r="CC67" s="80" t="str">
        <f t="shared" si="297"/>
        <v/>
      </c>
      <c r="CD67" s="76" t="str">
        <f t="shared" si="203"/>
        <v/>
      </c>
      <c r="CE67" s="118" t="str">
        <f t="shared" si="204"/>
        <v/>
      </c>
      <c r="CF67" s="118" t="str">
        <f t="shared" si="205"/>
        <v/>
      </c>
      <c r="CG67" s="118" t="str">
        <f t="shared" si="206"/>
        <v/>
      </c>
      <c r="CH67" s="117" t="str">
        <f t="shared" si="143"/>
        <v/>
      </c>
      <c r="CI67" s="77">
        <v>51</v>
      </c>
      <c r="CJ67" s="81"/>
      <c r="CL67" s="80" t="str">
        <f t="shared" si="207"/>
        <v/>
      </c>
      <c r="CM67" s="80" t="str">
        <f t="shared" si="208"/>
        <v/>
      </c>
      <c r="CN67" s="76" t="str">
        <f t="shared" si="209"/>
        <v/>
      </c>
      <c r="CO67" s="76" t="str">
        <f t="shared" si="210"/>
        <v/>
      </c>
      <c r="CP67" s="118" t="str">
        <f t="shared" si="211"/>
        <v/>
      </c>
      <c r="CQ67" s="118" t="str">
        <f t="shared" si="212"/>
        <v/>
      </c>
      <c r="CR67" s="118" t="str">
        <f t="shared" si="213"/>
        <v/>
      </c>
      <c r="CS67" s="118" t="str">
        <f t="shared" si="214"/>
        <v/>
      </c>
      <c r="CT67" s="77">
        <v>51</v>
      </c>
      <c r="CU67" s="78"/>
      <c r="CV67" s="78"/>
      <c r="CW67" s="80" t="str">
        <f t="shared" si="215"/>
        <v/>
      </c>
      <c r="CX67" s="80" t="str">
        <f t="shared" si="216"/>
        <v/>
      </c>
      <c r="CY67" s="76" t="str">
        <f t="shared" si="217"/>
        <v/>
      </c>
      <c r="CZ67" s="76" t="str">
        <f t="shared" si="218"/>
        <v/>
      </c>
      <c r="DA67" s="118" t="str">
        <f t="shared" si="219"/>
        <v/>
      </c>
      <c r="DB67" s="118" t="str">
        <f t="shared" si="220"/>
        <v/>
      </c>
      <c r="DC67" s="118" t="str">
        <f t="shared" si="221"/>
        <v/>
      </c>
      <c r="DD67" s="118" t="str">
        <f t="shared" si="222"/>
        <v/>
      </c>
      <c r="DE67" s="77">
        <v>51</v>
      </c>
      <c r="DF67" s="81"/>
      <c r="DH67" s="115" t="str">
        <f t="shared" si="145"/>
        <v/>
      </c>
      <c r="DI67" s="115" t="str">
        <f t="shared" si="146"/>
        <v/>
      </c>
      <c r="DJ67" s="121" t="str">
        <f t="shared" si="147"/>
        <v/>
      </c>
      <c r="DK67" s="121" t="str">
        <f t="shared" si="148"/>
        <v/>
      </c>
      <c r="DL67" s="117" t="str">
        <f t="shared" si="149"/>
        <v/>
      </c>
      <c r="DM67" s="117" t="str">
        <f t="shared" si="150"/>
        <v/>
      </c>
      <c r="DN67" s="117" t="str">
        <f t="shared" si="151"/>
        <v/>
      </c>
      <c r="DO67" s="117" t="str">
        <f t="shared" si="152"/>
        <v/>
      </c>
      <c r="DP67" s="77">
        <v>51</v>
      </c>
      <c r="DQ67" s="78"/>
      <c r="DR67" s="78"/>
      <c r="DS67" s="115" t="str">
        <f t="shared" si="223"/>
        <v/>
      </c>
      <c r="DT67" s="115" t="str">
        <f t="shared" si="224"/>
        <v/>
      </c>
      <c r="DU67" s="115" t="str">
        <f t="shared" si="225"/>
        <v/>
      </c>
      <c r="DV67" s="115" t="str">
        <f t="shared" si="226"/>
        <v/>
      </c>
      <c r="DW67" s="117" t="str">
        <f t="shared" si="227"/>
        <v/>
      </c>
      <c r="DX67" s="117" t="str">
        <f t="shared" si="298"/>
        <v/>
      </c>
      <c r="DY67" s="117" t="str">
        <f t="shared" si="298"/>
        <v/>
      </c>
      <c r="DZ67" s="117" t="str">
        <f t="shared" si="228"/>
        <v/>
      </c>
      <c r="EA67" s="77">
        <v>51</v>
      </c>
      <c r="EB67" s="81"/>
      <c r="EC67" s="81"/>
      <c r="ED67" s="80" t="str">
        <f t="shared" si="229"/>
        <v/>
      </c>
      <c r="EE67" s="80" t="str">
        <f t="shared" si="230"/>
        <v/>
      </c>
      <c r="EF67" s="80" t="str">
        <f t="shared" si="231"/>
        <v/>
      </c>
      <c r="EG67" s="82" t="str">
        <f t="shared" si="232"/>
        <v/>
      </c>
      <c r="EH67" s="118" t="str">
        <f t="shared" si="233"/>
        <v/>
      </c>
      <c r="EI67" s="118" t="str">
        <f t="shared" si="234"/>
        <v/>
      </c>
      <c r="EJ67" s="118" t="str">
        <f t="shared" si="235"/>
        <v/>
      </c>
      <c r="EK67" s="118" t="str">
        <f t="shared" si="236"/>
        <v/>
      </c>
      <c r="EL67" s="82">
        <v>51</v>
      </c>
      <c r="EM67" s="78"/>
      <c r="EN67" s="78"/>
      <c r="EO67" s="80" t="str">
        <f t="shared" si="237"/>
        <v/>
      </c>
      <c r="EP67" s="80" t="str">
        <f t="shared" si="238"/>
        <v/>
      </c>
      <c r="EQ67" s="80" t="str">
        <f t="shared" si="239"/>
        <v/>
      </c>
      <c r="ER67" s="80" t="str">
        <f t="shared" si="240"/>
        <v/>
      </c>
      <c r="ES67" s="80" t="str">
        <f t="shared" si="241"/>
        <v/>
      </c>
      <c r="ET67" s="80" t="str">
        <f t="shared" si="242"/>
        <v/>
      </c>
      <c r="EU67" s="80" t="str">
        <f t="shared" si="243"/>
        <v/>
      </c>
      <c r="EV67" s="80" t="str">
        <f t="shared" si="244"/>
        <v/>
      </c>
      <c r="EW67" s="77">
        <v>51</v>
      </c>
      <c r="EX67" s="98"/>
      <c r="EY67" s="81"/>
      <c r="EZ67" s="80" t="str">
        <f t="shared" si="245"/>
        <v/>
      </c>
      <c r="FA67" s="80" t="str">
        <f t="shared" si="246"/>
        <v/>
      </c>
      <c r="FB67" s="76" t="str">
        <f t="shared" si="247"/>
        <v/>
      </c>
      <c r="FC67" s="76" t="str">
        <f t="shared" si="248"/>
        <v/>
      </c>
      <c r="FD67" s="118" t="str">
        <f t="shared" si="249"/>
        <v/>
      </c>
      <c r="FE67" s="118" t="str">
        <f t="shared" si="250"/>
        <v/>
      </c>
      <c r="FF67" s="118" t="str">
        <f t="shared" si="251"/>
        <v/>
      </c>
      <c r="FG67" s="118" t="str">
        <f t="shared" si="252"/>
        <v/>
      </c>
      <c r="FH67" s="82">
        <v>51</v>
      </c>
      <c r="FI67" s="78"/>
      <c r="FJ67" s="78"/>
      <c r="FK67" s="80" t="str">
        <f t="shared" si="253"/>
        <v/>
      </c>
      <c r="FL67" s="80" t="str">
        <f t="shared" si="254"/>
        <v/>
      </c>
      <c r="FM67" s="76" t="str">
        <f t="shared" si="255"/>
        <v/>
      </c>
      <c r="FN67" s="76" t="str">
        <f t="shared" si="256"/>
        <v/>
      </c>
      <c r="FO67" s="118" t="str">
        <f t="shared" si="257"/>
        <v/>
      </c>
      <c r="FP67" s="118" t="str">
        <f t="shared" si="258"/>
        <v/>
      </c>
      <c r="FQ67" s="118" t="str">
        <f t="shared" si="259"/>
        <v/>
      </c>
      <c r="FR67" s="118" t="str">
        <f t="shared" si="260"/>
        <v/>
      </c>
      <c r="FS67" s="77">
        <v>51</v>
      </c>
      <c r="FT67" s="98"/>
      <c r="FU67" s="81"/>
      <c r="FV67" s="80" t="str">
        <f t="shared" si="261"/>
        <v/>
      </c>
      <c r="FW67" s="80" t="str">
        <f t="shared" si="262"/>
        <v/>
      </c>
      <c r="FX67" s="80" t="str">
        <f t="shared" si="263"/>
        <v/>
      </c>
      <c r="FY67" s="80" t="str">
        <f t="shared" si="264"/>
        <v/>
      </c>
      <c r="FZ67" s="80" t="str">
        <f t="shared" si="265"/>
        <v/>
      </c>
      <c r="GA67" s="80" t="str">
        <f t="shared" si="266"/>
        <v/>
      </c>
      <c r="GB67" s="80" t="str">
        <f t="shared" si="267"/>
        <v/>
      </c>
      <c r="GC67" s="80" t="str">
        <f t="shared" si="268"/>
        <v/>
      </c>
      <c r="GD67" s="82">
        <v>51</v>
      </c>
      <c r="GE67" s="78"/>
      <c r="GF67" s="78"/>
      <c r="GG67" s="80" t="str">
        <f t="shared" si="269"/>
        <v/>
      </c>
      <c r="GH67" s="80" t="str">
        <f t="shared" si="270"/>
        <v/>
      </c>
      <c r="GI67" s="80" t="str">
        <f t="shared" si="271"/>
        <v/>
      </c>
      <c r="GJ67" s="80" t="str">
        <f t="shared" si="272"/>
        <v/>
      </c>
      <c r="GK67" s="80" t="str">
        <f t="shared" si="273"/>
        <v/>
      </c>
      <c r="GL67" s="80" t="str">
        <f t="shared" si="274"/>
        <v/>
      </c>
      <c r="GM67" s="80" t="str">
        <f t="shared" si="275"/>
        <v/>
      </c>
      <c r="GN67" s="80" t="str">
        <f t="shared" si="276"/>
        <v/>
      </c>
      <c r="GO67" s="77">
        <v>51</v>
      </c>
      <c r="GP67" s="98"/>
      <c r="GQ67" s="81"/>
      <c r="GR67" s="80" t="str">
        <f t="shared" si="277"/>
        <v/>
      </c>
      <c r="GS67" s="80" t="str">
        <f t="shared" si="278"/>
        <v/>
      </c>
      <c r="GT67" s="80" t="str">
        <f t="shared" si="279"/>
        <v/>
      </c>
      <c r="GU67" s="80" t="str">
        <f t="shared" si="280"/>
        <v/>
      </c>
      <c r="GV67" s="80" t="str">
        <f t="shared" si="281"/>
        <v/>
      </c>
      <c r="GW67" s="80" t="str">
        <f t="shared" si="282"/>
        <v/>
      </c>
      <c r="GX67" s="80" t="str">
        <f t="shared" si="283"/>
        <v/>
      </c>
      <c r="GY67" s="80" t="str">
        <f t="shared" si="284"/>
        <v/>
      </c>
      <c r="GZ67" s="82">
        <v>51</v>
      </c>
      <c r="HA67" s="78"/>
      <c r="HB67" s="78"/>
      <c r="HC67" s="80" t="str">
        <f t="shared" si="285"/>
        <v/>
      </c>
      <c r="HD67" s="80" t="str">
        <f t="shared" si="286"/>
        <v/>
      </c>
      <c r="HE67" s="80" t="str">
        <f t="shared" si="287"/>
        <v/>
      </c>
      <c r="HF67" s="80" t="str">
        <f t="shared" si="288"/>
        <v/>
      </c>
      <c r="HG67" s="80" t="str">
        <f t="shared" si="289"/>
        <v/>
      </c>
      <c r="HH67" s="80" t="str">
        <f t="shared" si="290"/>
        <v/>
      </c>
      <c r="HI67" s="80" t="str">
        <f t="shared" si="291"/>
        <v/>
      </c>
      <c r="HJ67" s="80" t="str">
        <f t="shared" si="292"/>
        <v/>
      </c>
      <c r="HK67" s="77">
        <v>51</v>
      </c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3"/>
      <c r="HX67" s="93"/>
      <c r="HY67" s="91" t="str">
        <f>IFERROR(IF(AND(#REF!="FEM",#REF!=1,#REF!="infantis"),#REF!,""),"")</f>
        <v/>
      </c>
      <c r="HZ67" s="75" t="e">
        <f>IF($HY67=#REF!,#REF!,"")</f>
        <v>#REF!</v>
      </c>
      <c r="IA67" s="75" t="e">
        <f>IF($HY67=#REF!,#REF!,"")</f>
        <v>#REF!</v>
      </c>
      <c r="IB67" s="75" t="e">
        <f>IF($IA67=#REF!,#REF!,"")</f>
        <v>#REF!</v>
      </c>
      <c r="IC67" s="91" t="str">
        <f>IFERROR(IF(AND($IA67="fem",#REF!=1,#REF!="infantis"),#REF!,""),"")</f>
        <v/>
      </c>
      <c r="ID67" s="91" t="str">
        <f>IFERROR(IF(AND($IA67="fem",#REF!=1,#REF!="infantis"),#REF!,""),"")</f>
        <v/>
      </c>
      <c r="IE67" s="91" t="str">
        <f>IFERROR(IF(AND($IA67="fem",#REF!=1,#REF!="infantis"),#REF!,""),"")</f>
        <v/>
      </c>
      <c r="IF67" s="75" t="e">
        <f>IF($IB67=#REF!,#REF!,"")</f>
        <v>#REF!</v>
      </c>
      <c r="IG67" s="55" t="str">
        <f>IFERROR(RANK(IF67,IF:IF,0)+ COUNTIF($IF$15:IF66,IF67),"")</f>
        <v/>
      </c>
      <c r="II67" s="91" t="str">
        <f>IFERROR(IF(AND(#REF!="mas",#REF!=1,#REF!="infantis"),#REF!,""),"")</f>
        <v/>
      </c>
      <c r="IJ67" s="75" t="e">
        <f>IF($II67=#REF!,#REF!,"")</f>
        <v>#REF!</v>
      </c>
      <c r="IK67" s="75" t="e">
        <f>IF($II67=#REF!,#REF!,"")</f>
        <v>#REF!</v>
      </c>
      <c r="IL67" s="91" t="str">
        <f>IFERROR(IF(AND($IK67="mas",#REF!=1),#REF!,""),"")</f>
        <v/>
      </c>
      <c r="IM67" s="91" t="str">
        <f>IFERROR(IF(AND($IK67="mas",#REF!=1,#REF!="infantis"),#REF!,""),"")</f>
        <v/>
      </c>
      <c r="IN67" s="91" t="str">
        <f>IFERROR(IF(AND($IK67="mas",#REF!=1,#REF!="infantis"),#REF!,""),"")</f>
        <v/>
      </c>
      <c r="IO67" s="91" t="str">
        <f>IFERROR(IF(AND($IK67="mas",#REF!=1,#REF!="infantis"),#REF!,""),"")</f>
        <v/>
      </c>
      <c r="IP67" s="91" t="str">
        <f>IFERROR(IF(AND($IK67="mas",#REF!=1),#REF!,""),"")</f>
        <v/>
      </c>
      <c r="IQ67" s="55" t="str">
        <f>IFERROR(RANK(IP67,IP:IP,0)+ COUNTIF($IQ$11:IQ62,IP67),"")</f>
        <v/>
      </c>
      <c r="IS67" s="91" t="str">
        <f>IFERROR(IF(AND(#REF!="FEM",#REF!=2,#REF!="infantis"),#REF!,""),"")</f>
        <v/>
      </c>
      <c r="IT67" s="75" t="e">
        <f>IF(IS67=#REF!,#REF!,"")</f>
        <v>#REF!</v>
      </c>
      <c r="IU67" s="75" t="e">
        <f>IF(IS67=#REF!,#REF!,"")</f>
        <v>#REF!</v>
      </c>
      <c r="IV67" s="91" t="str">
        <f>IFERROR(IF(AND(IU67="fem",#REF!=2),#REF!,""),"")</f>
        <v/>
      </c>
      <c r="IW67" s="91" t="str">
        <f>IFERROR(IF(AND(IU67="fem",#REF!=2),#REF!,""),"")</f>
        <v/>
      </c>
      <c r="IX67" s="91" t="str">
        <f>IFERROR(IF(AND(IU67="fem",#REF!=2),#REF!,""),"")</f>
        <v/>
      </c>
      <c r="IY67" s="91" t="str">
        <f>IFERROR(IF(AND(IU67="fem",#REF!=2),#REF!,""),"")</f>
        <v/>
      </c>
      <c r="IZ67" s="91" t="str">
        <f>IFERROR(IF(AND(IU67="fem",#REF!=2),#REF!,""),"")</f>
        <v/>
      </c>
      <c r="JA67" s="77" t="str">
        <f>IFERROR(RANK(IZ67,IZ:IZ,0)+ COUNTIF($IZ$15:$IZ66,IZ67),"")</f>
        <v/>
      </c>
      <c r="JC67" s="91" t="str">
        <f>IFERROR(IF(AND(#REF!="mas",#REF!=2,#REF!="infantis"),#REF!,""),"")</f>
        <v/>
      </c>
      <c r="JD67" s="75" t="e">
        <f>IF(JC67=#REF!,#REF!,"")</f>
        <v>#REF!</v>
      </c>
      <c r="JE67" s="75" t="e">
        <f>IF(JC67=#REF!,#REF!,"")</f>
        <v>#REF!</v>
      </c>
      <c r="JF67" s="91" t="str">
        <f>IFERROR(IF(AND(JE67="mas",#REF!=2),#REF!,""),"")</f>
        <v/>
      </c>
      <c r="JG67" s="91" t="str">
        <f>IFERROR(IF(AND(JE67="mas",#REF!=2),#REF!,""),"")</f>
        <v/>
      </c>
      <c r="JH67" s="91" t="str">
        <f>IFERROR(IF(AND(JE67="mas",#REF!=2),#REF!,""),"")</f>
        <v/>
      </c>
      <c r="JI67" s="91" t="str">
        <f>IFERROR(IF(AND(JE67="mas",#REF!=2),#REF!,""),"")</f>
        <v/>
      </c>
      <c r="JJ67" s="91" t="str">
        <f>IFERROR(IF(AND(JE67="mas",#REF!=2),#REF!,""),"")</f>
        <v/>
      </c>
      <c r="JK67" s="77" t="str">
        <f>IFERROR(RANK(JJ67,JJ:JJ,0)+ COUNTIF($JJ$15:$JJ66,JJ67),"")</f>
        <v/>
      </c>
      <c r="JM67" s="53" t="str">
        <f>IFERROR(IF(AND(#REF!="fem",#REF!=3,#REF!="infantis"),#REF!,""),"")</f>
        <v/>
      </c>
      <c r="JN67" s="75" t="e">
        <f>IF($JM67=#REF!,#REF!,"")</f>
        <v>#REF!</v>
      </c>
      <c r="JO67" s="75" t="e">
        <f>IF($JM67=#REF!,#REF!,"")</f>
        <v>#REF!</v>
      </c>
      <c r="JP67" s="75" t="e">
        <f>IF($JO67=#REF!,#REF!,"")</f>
        <v>#REF!</v>
      </c>
      <c r="JQ67" s="75" t="e">
        <f>IF($JP67=#REF!,#REF!,"")</f>
        <v>#REF!</v>
      </c>
      <c r="JR67" s="75" t="e">
        <f>IF($JP67=#REF!,#REF!,"")</f>
        <v>#REF!</v>
      </c>
      <c r="JS67" s="75" t="e">
        <f>IF($JP67=#REF!,#REF!,"")</f>
        <v>#REF!</v>
      </c>
      <c r="JT67" s="75" t="e">
        <f>IF($JP67=#REF!,#REF!,"")</f>
        <v>#REF!</v>
      </c>
      <c r="JU67" s="55" t="str">
        <f>IFERROR(RANK(JT67,JT:JT,0)+ COUNTIF($JT$15:JT66,JT67),"")</f>
        <v/>
      </c>
      <c r="JW67" s="53" t="str">
        <f>IFERROR(IF(AND(#REF!="mas",#REF!=3,#REF!="infantis"),#REF!,""),"")</f>
        <v/>
      </c>
      <c r="JX67" s="54" t="e">
        <f>IF($JW67=#REF!,#REF!,"")</f>
        <v>#REF!</v>
      </c>
      <c r="JY67" s="54" t="e">
        <f>IF($JW67=#REF!,#REF!,"")</f>
        <v>#REF!</v>
      </c>
      <c r="JZ67" s="54" t="e">
        <f>IF($JY67=#REF!,#REF!,"")</f>
        <v>#REF!</v>
      </c>
      <c r="KA67" s="54" t="e">
        <f>IF($JZ67=#REF!,#REF!,"")</f>
        <v>#REF!</v>
      </c>
      <c r="KB67" s="54" t="e">
        <f>IF($JZ67=#REF!,#REF!,"")</f>
        <v>#REF!</v>
      </c>
      <c r="KC67" s="54" t="e">
        <f>IF($JZ67=#REF!,#REF!,"")</f>
        <v>#REF!</v>
      </c>
      <c r="KD67" s="54" t="e">
        <f>IF($JZ67=#REF!,#REF!,"")</f>
        <v>#REF!</v>
      </c>
      <c r="KE67" s="55" t="str">
        <f>IFERROR(RANK(KD67,KD:KD,0)+ COUNTIF($KD$15:KD66,KD67),"")</f>
        <v/>
      </c>
      <c r="KG67" s="91" t="str">
        <f>IFERROR(IF(AND(#REF!="fem",#REF!=1,#REF!="iniciados"),#REF!,""),"")</f>
        <v/>
      </c>
      <c r="KH67" s="75" t="e">
        <f>IF(KG67=#REF!,#REF!,"")</f>
        <v>#REF!</v>
      </c>
      <c r="KI67" s="75" t="e">
        <f>IF(KG67=#REF!,#REF!,"")</f>
        <v>#REF!</v>
      </c>
      <c r="KJ67" s="91" t="str">
        <f>IFERROR(IF(AND(KI67="fem",#REF!=1),#REF!,""),"")</f>
        <v/>
      </c>
      <c r="KK67" s="91" t="str">
        <f>IFERROR(IF(AND(KI67="fem",#REF!=1),#REF!,""),"")</f>
        <v/>
      </c>
      <c r="KL67" s="91" t="str">
        <f>IFERROR(IF(AND(KI67="fem",#REF!=1),#REF!,""),"")</f>
        <v/>
      </c>
      <c r="KM67" s="91" t="str">
        <f>IFERROR(IF(AND(KI67="fem",#REF!=1),#REF!,""),"")</f>
        <v/>
      </c>
      <c r="KN67" s="91" t="str">
        <f>IFERROR(IF(AND(KI67="fem",#REF!=1),#REF!,""),"")</f>
        <v/>
      </c>
      <c r="KO67" s="77" t="str">
        <f>IFERROR(RANK(KN67,KN:KN,0)+ COUNTIF($KN$15:KN66,KN67),"")</f>
        <v/>
      </c>
      <c r="KQ67" s="91" t="str">
        <f>IFERROR(IF(AND(#REF!="mas",#REF!=1,#REF!="iniciados"),#REF!,""),"")</f>
        <v/>
      </c>
      <c r="KR67" s="75" t="e">
        <f>IF(KQ67=#REF!,#REF!,"")</f>
        <v>#REF!</v>
      </c>
      <c r="KS67" s="75" t="e">
        <f>IF(KQ67=#REF!,#REF!,"")</f>
        <v>#REF!</v>
      </c>
      <c r="KT67" s="91" t="str">
        <f>IFERROR(IF(AND(KS67="mas",#REF!=1),#REF!,""),"")</f>
        <v/>
      </c>
      <c r="KU67" s="91" t="str">
        <f>IFERROR(IF(AND(KS67="mas",#REF!=1),#REF!,""),"")</f>
        <v/>
      </c>
      <c r="KV67" s="91" t="str">
        <f>IFERROR(IF(AND(KS67="mas",#REF!=1),#REF!,""),"")</f>
        <v/>
      </c>
      <c r="KW67" s="91" t="str">
        <f>IFERROR(IF(AND(KS67="mas",#REF!=1),#REF!,""),"")</f>
        <v/>
      </c>
      <c r="KX67" s="91" t="str">
        <f>IFERROR(IF(AND(KS67="mas",#REF!=1),#REF!,""),"")</f>
        <v/>
      </c>
      <c r="KY67" s="77" t="str">
        <f>IFERROR(RANK(KX67,KX:KX,0)+ COUNTIF($KX$15:KX66,KX67),"")</f>
        <v/>
      </c>
      <c r="LA67" s="91" t="str">
        <f>IFERROR(IF(AND(#REF!="fem",#REF!=2,#REF!="iniciados"),#REF!,""),"")</f>
        <v/>
      </c>
      <c r="LB67" s="75" t="e">
        <f>IF(LA67=#REF!,#REF!,"")</f>
        <v>#REF!</v>
      </c>
      <c r="LC67" s="75" t="e">
        <f>IF(LA67=#REF!,#REF!,"")</f>
        <v>#REF!</v>
      </c>
      <c r="LD67" s="91" t="str">
        <f>IFERROR(IF(AND(LC67="fem",#REF!=2),#REF!,""),"")</f>
        <v/>
      </c>
      <c r="LE67" s="91" t="str">
        <f>IFERROR(IF(AND(LC67="fem",#REF!=2),#REF!,""),"")</f>
        <v/>
      </c>
      <c r="LF67" s="91" t="str">
        <f>IFERROR(IF(AND(LC67="fem",#REF!=2),#REF!,""),"")</f>
        <v/>
      </c>
      <c r="LG67" s="91" t="str">
        <f>IFERROR(IF(AND(LC67="fem",#REF!=2),#REF!,""),"")</f>
        <v/>
      </c>
      <c r="LH67" s="91" t="str">
        <f>IFERROR(IF(AND(LC67="fem",#REF!=2),#REF!,""),"")</f>
        <v/>
      </c>
      <c r="LI67" s="77" t="str">
        <f>IFERROR(RANK(LH67,LH:LH,0)+ COUNTIF($KX$15:LH66,LH67),"")</f>
        <v/>
      </c>
      <c r="LK67" s="91" t="str">
        <f>IFERROR(IF(AND(#REF!="mas",#REF!=2,#REF!="iniciados"),#REF!,""),"")</f>
        <v/>
      </c>
      <c r="LL67" s="75" t="e">
        <f>IF(LK67=#REF!,#REF!,"")</f>
        <v>#REF!</v>
      </c>
      <c r="LM67" s="75" t="e">
        <f>IF(LK67=#REF!,#REF!,"")</f>
        <v>#REF!</v>
      </c>
      <c r="LN67" s="91" t="str">
        <f>IFERROR(IF(AND(LM67="mas",#REF!=2),#REF!,""),"")</f>
        <v/>
      </c>
      <c r="LO67" s="91" t="str">
        <f>IFERROR(IF(AND(LM67="mas",#REF!=2),#REF!,""),"")</f>
        <v/>
      </c>
      <c r="LP67" s="91" t="str">
        <f>IFERROR(IF(AND(LM67="mas",#REF!=2),#REF!,""),"")</f>
        <v/>
      </c>
      <c r="LQ67" s="91" t="str">
        <f>IFERROR(IF(AND(LM67="mas",#REF!=2),#REF!,""),"")</f>
        <v/>
      </c>
      <c r="LR67" s="91" t="str">
        <f>IFERROR(IF(AND(LM67="mas",#REF!=2),#REF!,""),"")</f>
        <v/>
      </c>
      <c r="LS67" s="77" t="str">
        <f>IFERROR(RANK(LR67,LR:LR,0)+ COUNTIF($LR$15:LR65,LR67),"")</f>
        <v/>
      </c>
      <c r="LU67" s="53" t="str">
        <f>IFERROR(IF(AND(#REF!="fem",#REF!=3,#REF!="iniciados"),#REF!,""),"")</f>
        <v/>
      </c>
      <c r="LV67" s="75" t="e">
        <f>IF(LU67=#REF!,#REF!,"")</f>
        <v>#REF!</v>
      </c>
      <c r="LW67" s="75" t="e">
        <f>IF(LU67=#REF!,#REF!,"")</f>
        <v>#REF!</v>
      </c>
      <c r="LX67" s="53" t="str">
        <f>IFERROR(IF(AND(LW67="fem",#REF!=3),#REF!,""),"")</f>
        <v/>
      </c>
      <c r="LY67" s="91" t="str">
        <f>IFERROR(IF(AND(LW67="fem",#REF!=3),#REF!,""),"")</f>
        <v/>
      </c>
      <c r="LZ67" s="91" t="str">
        <f>IFERROR(IF(AND(LW67="fem",#REF!=3),#REF!,""),"")</f>
        <v/>
      </c>
      <c r="MA67" s="91" t="str">
        <f>IFERROR(IF(AND(LW67="fem",#REF!=3),#REF!,""),"")</f>
        <v/>
      </c>
      <c r="MB67" s="91" t="str">
        <f>IFERROR(IF(AND(LW67="fem",#REF!=3),#REF!,""),"")</f>
        <v/>
      </c>
      <c r="MC67" s="55" t="str">
        <f>IFERROR(RANK(MB67,MB:MB,0)+ COUNTIF($MB$15:MB66,MB67),"")</f>
        <v/>
      </c>
      <c r="ME67" s="91" t="str">
        <f>IFERROR(IF(AND(#REF!="mas",#REF!=3,#REF!="iniciados"),#REF!,""),"")</f>
        <v/>
      </c>
      <c r="MF67" s="75" t="e">
        <f>IF(ME67=#REF!,#REF!,"")</f>
        <v>#REF!</v>
      </c>
      <c r="MG67" s="75" t="e">
        <f>IF(ME67=#REF!,#REF!,"")</f>
        <v>#REF!</v>
      </c>
      <c r="MH67" s="91" t="str">
        <f>IFERROR(IF(AND(MG67="mas",#REF!=3),#REF!,""),"")</f>
        <v/>
      </c>
      <c r="MI67" s="91" t="str">
        <f>IFERROR(IF(AND(MG67="mas",#REF!=3),#REF!,""),"")</f>
        <v/>
      </c>
      <c r="MJ67" s="91" t="str">
        <f>IFERROR(IF(AND(MG67="mas",#REF!=3),#REF!,""),"")</f>
        <v/>
      </c>
      <c r="MK67" s="91" t="str">
        <f>IFERROR(IF(AND(MG67="mas",#REF!=3),#REF!,""),"")</f>
        <v/>
      </c>
      <c r="ML67" s="91" t="str">
        <f>IFERROR(IF(AND(MG67="mas",#REF!=3),#REF!,""),"")</f>
        <v/>
      </c>
      <c r="MM67" s="55" t="str">
        <f>IFERROR(RANK(ML67,ML:ML,0)+ COUNTIF($ML$15:ML66,ML67),"")</f>
        <v/>
      </c>
      <c r="MO67" s="91" t="str">
        <f>IFERROR(IF(AND(#REF!="fem",#REF!=3,#REF!="juvenis"),#REF!,""),"")</f>
        <v/>
      </c>
      <c r="MP67" s="75" t="e">
        <f>IF(MO67=#REF!,#REF!,"")</f>
        <v>#REF!</v>
      </c>
      <c r="MQ67" s="75" t="e">
        <f>IF(MO67=#REF!,#REF!,"")</f>
        <v>#REF!</v>
      </c>
      <c r="MR67" s="91" t="str">
        <f>IFERROR(IF(AND(MQ67="fem",#REF!=3),#REF!,""),"")</f>
        <v/>
      </c>
      <c r="MS67" s="91" t="str">
        <f>IFERROR(IF(AND(MQ67="fem",#REF!=3),#REF!,""),"")</f>
        <v/>
      </c>
      <c r="MT67" s="91" t="str">
        <f>IFERROR(IF(AND(MQ67="fem",#REF!=3),#REF!,""),"")</f>
        <v/>
      </c>
      <c r="MU67" s="91" t="str">
        <f>IFERROR(IF(AND(MQ67="fem",#REF!=3),#REF!,""),"")</f>
        <v/>
      </c>
      <c r="MV67" s="91" t="str">
        <f>IFERROR(IF(AND(MQ67="fem",#REF!=3),#REF!,""),"")</f>
        <v/>
      </c>
      <c r="MW67" s="55" t="str">
        <f>IFERROR(RANK(MV67,MV:MV,0)+ COUNTIF($MV$15:MV66,MV67),"")</f>
        <v/>
      </c>
      <c r="MY67" s="91" t="str">
        <f>IFERROR(IF(AND(#REF!="mas",#REF!=3,#REF!="juvenis"),#REF!,""),"")</f>
        <v/>
      </c>
      <c r="MZ67" s="75" t="e">
        <f>IF(MY67=#REF!,#REF!,"")</f>
        <v>#REF!</v>
      </c>
      <c r="NA67" s="75" t="e">
        <f>IF(MY67=#REF!,#REF!,"")</f>
        <v>#REF!</v>
      </c>
      <c r="NB67" s="91" t="str">
        <f>IFERROR(IF(AND(NA67="mas",#REF!=3),#REF!,""),"")</f>
        <v/>
      </c>
      <c r="NC67" s="91" t="str">
        <f>IFERROR(IF(AND(NA67="mas",#REF!=3),#REF!,""),"")</f>
        <v/>
      </c>
      <c r="ND67" s="91" t="str">
        <f>IFERROR(IF(AND(NA67="mas",#REF!=3),#REF!,""),"")</f>
        <v/>
      </c>
      <c r="NE67" s="91" t="str">
        <f>IFERROR(IF(AND(NA67="mas",#REF!=3),#REF!,""),"")</f>
        <v/>
      </c>
      <c r="NF67" s="91" t="str">
        <f>IFERROR(IF(AND(NA67="mas",#REF!=3),#REF!,""),"")</f>
        <v/>
      </c>
      <c r="NG67" s="55" t="str">
        <f>IFERROR(RANK(NF67,NF:NF,0)+ COUNTIF($NF$15:NF66,NF67),"")</f>
        <v/>
      </c>
      <c r="NI67" s="91" t="str">
        <f>IFERROR(IF(AND(#REF!="fem",#REF!=2,#REF!="juvenis"),#REF!,""),"")</f>
        <v/>
      </c>
      <c r="NJ67" s="75" t="e">
        <f>IF(NI67=#REF!,#REF!,"")</f>
        <v>#REF!</v>
      </c>
      <c r="NK67" s="75" t="e">
        <f>IF(NI67=#REF!,#REF!,"")</f>
        <v>#REF!</v>
      </c>
      <c r="NL67" s="91" t="str">
        <f>IFERROR(IF(AND(NK67="fem",#REF!=2),#REF!,""),"")</f>
        <v/>
      </c>
      <c r="NM67" s="91" t="str">
        <f>IFERROR(IF(AND(NK67="fem",#REF!=2),#REF!,""),"")</f>
        <v/>
      </c>
      <c r="NN67" s="91" t="str">
        <f>IFERROR(IF(AND(NK67="fem",#REF!=2),#REF!,""),"")</f>
        <v/>
      </c>
      <c r="NO67" s="91" t="str">
        <f>IFERROR(IF(AND(NK67="fem",#REF!=2),#REF!,""),"")</f>
        <v/>
      </c>
      <c r="NP67" s="91" t="str">
        <f>IFERROR(IF(AND(NK67="fem",#REF!=2),#REF!,""),"")</f>
        <v/>
      </c>
      <c r="NQ67" s="77" t="str">
        <f>IFERROR(RANK(NP67,NP:NP,0)+ COUNTIF($NP$15:NP66,NP67),"")</f>
        <v/>
      </c>
      <c r="NS67" s="91" t="str">
        <f>IFERROR(IF(AND(#REF!="mas",#REF!=2,#REF!="juvenis"),#REF!,""),"")</f>
        <v/>
      </c>
      <c r="NT67" s="75" t="e">
        <f>IF(NS67=#REF!,#REF!,"")</f>
        <v>#REF!</v>
      </c>
      <c r="NU67" s="75" t="e">
        <f>IF(NS67=#REF!,#REF!,"")</f>
        <v>#REF!</v>
      </c>
      <c r="NV67" s="91" t="str">
        <f>IFERROR(IF(AND(NU67="mas",#REF!=2),#REF!,""),"")</f>
        <v/>
      </c>
      <c r="NW67" s="91" t="str">
        <f>IFERROR(IF(AND(NU67="mas",#REF!=2),#REF!,""),"")</f>
        <v/>
      </c>
      <c r="NX67" s="91" t="str">
        <f>IFERROR(IF(AND(NU67="mas",#REF!=2),#REF!,""),"")</f>
        <v/>
      </c>
      <c r="NY67" s="91" t="str">
        <f>IFERROR(IF(AND(NU67="mas",#REF!=2),#REF!,""),"")</f>
        <v/>
      </c>
      <c r="NZ67" s="91" t="str">
        <f>IFERROR(IF(AND(NU67="mas",#REF!=2),#REF!,""),"")</f>
        <v/>
      </c>
      <c r="OA67" s="55" t="str">
        <f>IFERROR(RANK(NZ67,NZ:NZ,0)+ COUNTIF($NZ$15:NZ66,NZ67),"")</f>
        <v/>
      </c>
      <c r="OC67" s="91" t="str">
        <f>IFERROR(IF(AND(#REF!="fem",#REF!=2,#REF!="juniores"),#REF!,""),"")</f>
        <v/>
      </c>
      <c r="OD67" s="75" t="e">
        <f>IF(OC67=#REF!,#REF!,"")</f>
        <v>#REF!</v>
      </c>
      <c r="OE67" s="75" t="e">
        <f>IF(OC67=#REF!,#REF!,"")</f>
        <v>#REF!</v>
      </c>
      <c r="OF67" s="91" t="str">
        <f>IFERROR(IF(AND(OE67="fem",#REF!=2),#REF!,""),"")</f>
        <v/>
      </c>
      <c r="OG67" s="91" t="str">
        <f>IFERROR(IF(AND(OE67="fem",#REF!=2),#REF!,""),"")</f>
        <v/>
      </c>
      <c r="OH67" s="91" t="str">
        <f>IFERROR(IF(AND(OE67="fem",#REF!=2),#REF!,""),"")</f>
        <v/>
      </c>
      <c r="OI67" s="91" t="str">
        <f>IFERROR(IF(AND(OE67="fem",#REF!=2),#REF!,""),"")</f>
        <v/>
      </c>
      <c r="OJ67" s="91" t="str">
        <f>IFERROR(IF(AND(OE67="fem",#REF!=2),#REF!,""),"")</f>
        <v/>
      </c>
      <c r="OK67" s="77" t="str">
        <f>IFERROR(RANK(OJ67,OJ:OJ,0)+ COUNTIF($NZ$15:OJ65,OJ67),"")</f>
        <v/>
      </c>
      <c r="OM67" s="91" t="str">
        <f>IFERROR(IF(AND(#REF!="mas",#REF!=2,#REF!="juniores"),#REF!,""),"")</f>
        <v/>
      </c>
      <c r="ON67" s="75" t="e">
        <f>IF(OM67=#REF!,#REF!,"")</f>
        <v>#REF!</v>
      </c>
      <c r="OO67" s="75" t="e">
        <f>IF(OM67=#REF!,#REF!,"")</f>
        <v>#REF!</v>
      </c>
      <c r="OP67" s="91" t="str">
        <f>IFERROR(IF(AND(OO67="mas",#REF!=2),#REF!,""),"")</f>
        <v/>
      </c>
      <c r="OQ67" s="91" t="str">
        <f>IFERROR(IF(AND(OO67="mas",#REF!=2),#REF!,""),"")</f>
        <v/>
      </c>
      <c r="OR67" s="91" t="str">
        <f>IFERROR(IF(AND(OO67="mas",#REF!=2),#REF!,""),"")</f>
        <v/>
      </c>
      <c r="OS67" s="91" t="str">
        <f>IFERROR(IF(AND(OO67="mas",#REF!=2),#REF!,""),"")</f>
        <v/>
      </c>
      <c r="OT67" s="91" t="str">
        <f>IFERROR(IF(AND(OO67="mas",#REF!=2),#REF!,""),"")</f>
        <v/>
      </c>
      <c r="OU67" s="77" t="str">
        <f>IFERROR(RANK(OT67,OT:OT,0)+ COUNTIF($NZ$15:OT65,OT67),"")</f>
        <v/>
      </c>
      <c r="OW67" s="91" t="str">
        <f>IFERROR(IF(AND(#REF!="fem",#REF!=3,#REF!="juniores"),#REF!,""),"")</f>
        <v/>
      </c>
      <c r="OX67" s="75" t="e">
        <f>IF(OW67=#REF!,#REF!,"")</f>
        <v>#REF!</v>
      </c>
      <c r="OY67" s="75" t="e">
        <f>IF(OW67=#REF!,#REF!,"")</f>
        <v>#REF!</v>
      </c>
      <c r="OZ67" s="91" t="str">
        <f>IFERROR(IF(AND(OY67="fem",#REF!=3),#REF!,""),"")</f>
        <v/>
      </c>
      <c r="PA67" s="91" t="str">
        <f>IFERROR(IF(AND(OY67="fem",#REF!=3),#REF!,""),"")</f>
        <v/>
      </c>
      <c r="PB67" s="91" t="str">
        <f>IFERROR(IF(AND(OY67="fem",#REF!=3),#REF!,""),"")</f>
        <v/>
      </c>
      <c r="PC67" s="91" t="str">
        <f>IFERROR(IF(AND(OY67="fem",#REF!=3),#REF!,""),"")</f>
        <v/>
      </c>
      <c r="PD67" s="91" t="str">
        <f>IFERROR(IF(AND(OY67="fem",#REF!=3),#REF!,""),"")</f>
        <v/>
      </c>
      <c r="PE67" s="77" t="str">
        <f>IFERROR(RANK(PD67,PD:PD,0)+ COUNTIF($NZ$15:PD65,PD67),"")</f>
        <v/>
      </c>
      <c r="PG67" s="91" t="str">
        <f>IFERROR(IF(AND(#REF!="mas",#REF!=3,#REF!="juniores"),#REF!,""),"")</f>
        <v/>
      </c>
      <c r="PH67" s="75" t="e">
        <f>IF(PG67=#REF!,#REF!,"")</f>
        <v>#REF!</v>
      </c>
      <c r="PI67" s="75" t="e">
        <f>IF(PG67=#REF!,#REF!,"")</f>
        <v>#REF!</v>
      </c>
      <c r="PJ67" s="91" t="str">
        <f>IFERROR(IF(AND(PI67="mas",#REF!=3),#REF!,""),"")</f>
        <v/>
      </c>
      <c r="PK67" s="91" t="str">
        <f>IFERROR(IF(AND(PI67="mas",#REF!=3),#REF!,""),"")</f>
        <v/>
      </c>
      <c r="PL67" s="91" t="str">
        <f>IFERROR(IF(AND(PI67="mas",#REF!=3),#REF!,""),"")</f>
        <v/>
      </c>
      <c r="PM67" s="91" t="str">
        <f>IFERROR(IF(AND(PI67="mas",#REF!=3),#REF!,""),"")</f>
        <v/>
      </c>
      <c r="PN67" s="91" t="str">
        <f>IFERROR(IF(AND(PI67="mas",#REF!=3),#REF!,""),"")</f>
        <v/>
      </c>
      <c r="PO67" s="77" t="str">
        <f>IFERROR(RANK(PN67,PN:PN,0)+ COUNTIF($NZ$15:PN65,PN67),"")</f>
        <v/>
      </c>
    </row>
    <row r="68" spans="2:431" s="73" customFormat="1" ht="18.75" customHeight="1" x14ac:dyDescent="0.3">
      <c r="B68" s="74" t="str">
        <f t="shared" si="159"/>
        <v/>
      </c>
      <c r="C68" s="74" t="str">
        <f t="shared" si="160"/>
        <v/>
      </c>
      <c r="D68" s="75" t="str">
        <f t="shared" si="161"/>
        <v/>
      </c>
      <c r="E68" s="76" t="str">
        <f t="shared" si="162"/>
        <v/>
      </c>
      <c r="F68" s="118" t="str">
        <f t="shared" si="163"/>
        <v/>
      </c>
      <c r="G68" s="118" t="str">
        <f t="shared" si="164"/>
        <v/>
      </c>
      <c r="H68" s="118" t="str">
        <f t="shared" si="165"/>
        <v/>
      </c>
      <c r="I68" s="119" t="str">
        <f t="shared" si="166"/>
        <v/>
      </c>
      <c r="J68" s="77">
        <v>52</v>
      </c>
      <c r="K68" s="78"/>
      <c r="L68" s="78"/>
      <c r="M68" s="74" t="str">
        <f t="shared" si="293"/>
        <v/>
      </c>
      <c r="N68" s="74" t="str">
        <f t="shared" si="167"/>
        <v/>
      </c>
      <c r="O68" s="75" t="str">
        <f t="shared" si="168"/>
        <v/>
      </c>
      <c r="P68" s="75" t="str">
        <f t="shared" si="169"/>
        <v/>
      </c>
      <c r="Q68" s="75" t="str">
        <f t="shared" si="295"/>
        <v/>
      </c>
      <c r="R68" s="75" t="str">
        <f t="shared" si="296"/>
        <v/>
      </c>
      <c r="S68" s="75" t="str">
        <f>IFERROR(INDEX(#REF!,MATCH($U68,$IQ$17:$IQ$72,0)),"")</f>
        <v/>
      </c>
      <c r="T68" s="75" t="str">
        <f t="shared" si="170"/>
        <v/>
      </c>
      <c r="U68" s="77">
        <v>52</v>
      </c>
      <c r="V68" s="83"/>
      <c r="X68" s="80" t="str">
        <f t="shared" si="171"/>
        <v/>
      </c>
      <c r="Y68" s="80" t="str">
        <f t="shared" si="172"/>
        <v/>
      </c>
      <c r="Z68" s="76" t="str">
        <f t="shared" si="173"/>
        <v/>
      </c>
      <c r="AA68" s="76" t="str">
        <f t="shared" si="174"/>
        <v/>
      </c>
      <c r="AB68" s="118" t="str">
        <f t="shared" si="175"/>
        <v/>
      </c>
      <c r="AC68" s="118" t="str">
        <f t="shared" si="176"/>
        <v/>
      </c>
      <c r="AD68" s="118" t="str">
        <f t="shared" si="177"/>
        <v/>
      </c>
      <c r="AE68" s="118" t="str">
        <f t="shared" si="178"/>
        <v/>
      </c>
      <c r="AF68" s="77">
        <v>52</v>
      </c>
      <c r="AG68" s="78"/>
      <c r="AH68" s="78"/>
      <c r="AI68" s="80" t="str">
        <f t="shared" si="179"/>
        <v/>
      </c>
      <c r="AJ68" s="80" t="str">
        <f t="shared" si="180"/>
        <v/>
      </c>
      <c r="AK68" s="80" t="str">
        <f t="shared" si="181"/>
        <v/>
      </c>
      <c r="AL68" s="80" t="str">
        <f t="shared" si="182"/>
        <v/>
      </c>
      <c r="AM68" s="80" t="str">
        <f t="shared" si="183"/>
        <v/>
      </c>
      <c r="AN68" s="80" t="str">
        <f t="shared" si="184"/>
        <v/>
      </c>
      <c r="AO68" s="80" t="str">
        <f t="shared" si="185"/>
        <v/>
      </c>
      <c r="AP68" s="80" t="str">
        <f t="shared" si="186"/>
        <v/>
      </c>
      <c r="AQ68" s="77">
        <v>52</v>
      </c>
      <c r="AR68" s="83"/>
      <c r="AT68" s="146" t="str">
        <f t="shared" si="132"/>
        <v/>
      </c>
      <c r="AU68" s="146" t="str">
        <f t="shared" si="133"/>
        <v/>
      </c>
      <c r="AV68" s="146" t="str">
        <f t="shared" si="134"/>
        <v/>
      </c>
      <c r="AW68" s="147" t="str">
        <f t="shared" si="135"/>
        <v/>
      </c>
      <c r="AX68" s="147" t="str">
        <f t="shared" si="136"/>
        <v/>
      </c>
      <c r="AY68" s="147" t="str">
        <f t="shared" si="137"/>
        <v/>
      </c>
      <c r="AZ68" s="147" t="str">
        <f t="shared" si="138"/>
        <v/>
      </c>
      <c r="BA68" s="147" t="str">
        <f t="shared" si="139"/>
        <v/>
      </c>
      <c r="BB68" s="149">
        <v>52</v>
      </c>
      <c r="BC68" s="78"/>
      <c r="BD68" s="78"/>
      <c r="BE68" s="80" t="str">
        <f t="shared" si="294"/>
        <v/>
      </c>
      <c r="BF68" s="80" t="str">
        <f t="shared" si="187"/>
        <v/>
      </c>
      <c r="BG68" s="80" t="str">
        <f t="shared" si="188"/>
        <v/>
      </c>
      <c r="BH68" s="80" t="str">
        <f t="shared" si="189"/>
        <v/>
      </c>
      <c r="BI68" s="80" t="str">
        <f t="shared" si="190"/>
        <v/>
      </c>
      <c r="BJ68" s="80" t="str">
        <f t="shared" si="191"/>
        <v/>
      </c>
      <c r="BK68" s="80" t="str">
        <f t="shared" si="192"/>
        <v/>
      </c>
      <c r="BL68" s="80" t="str">
        <f t="shared" si="193"/>
        <v/>
      </c>
      <c r="BM68" s="77">
        <v>52</v>
      </c>
      <c r="BN68" s="83"/>
      <c r="BP68" s="80" t="str">
        <f t="shared" si="194"/>
        <v/>
      </c>
      <c r="BQ68" s="80" t="str">
        <f t="shared" si="195"/>
        <v/>
      </c>
      <c r="BR68" s="76" t="str">
        <f t="shared" si="196"/>
        <v/>
      </c>
      <c r="BS68" s="76" t="str">
        <f t="shared" si="197"/>
        <v/>
      </c>
      <c r="BT68" s="118" t="str">
        <f t="shared" si="198"/>
        <v/>
      </c>
      <c r="BU68" s="118" t="str">
        <f t="shared" si="199"/>
        <v/>
      </c>
      <c r="BV68" s="118" t="str">
        <f t="shared" si="200"/>
        <v/>
      </c>
      <c r="BW68" s="118" t="str">
        <f t="shared" si="201"/>
        <v/>
      </c>
      <c r="BX68" s="77">
        <v>52</v>
      </c>
      <c r="BY68" s="78"/>
      <c r="BZ68" s="78"/>
      <c r="CA68" s="80" t="str">
        <f t="shared" si="202"/>
        <v/>
      </c>
      <c r="CB68" s="80" t="str">
        <f t="shared" si="297"/>
        <v/>
      </c>
      <c r="CC68" s="80" t="str">
        <f t="shared" si="297"/>
        <v/>
      </c>
      <c r="CD68" s="76" t="str">
        <f t="shared" si="203"/>
        <v/>
      </c>
      <c r="CE68" s="118" t="str">
        <f t="shared" si="204"/>
        <v/>
      </c>
      <c r="CF68" s="118" t="str">
        <f t="shared" si="205"/>
        <v/>
      </c>
      <c r="CG68" s="118" t="str">
        <f t="shared" si="206"/>
        <v/>
      </c>
      <c r="CH68" s="117" t="str">
        <f t="shared" si="143"/>
        <v/>
      </c>
      <c r="CI68" s="77">
        <v>52</v>
      </c>
      <c r="CJ68" s="83"/>
      <c r="CL68" s="80" t="str">
        <f t="shared" si="207"/>
        <v/>
      </c>
      <c r="CM68" s="80" t="str">
        <f t="shared" si="208"/>
        <v/>
      </c>
      <c r="CN68" s="76" t="str">
        <f t="shared" si="209"/>
        <v/>
      </c>
      <c r="CO68" s="76" t="str">
        <f t="shared" si="210"/>
        <v/>
      </c>
      <c r="CP68" s="118" t="str">
        <f t="shared" si="211"/>
        <v/>
      </c>
      <c r="CQ68" s="118" t="str">
        <f t="shared" si="212"/>
        <v/>
      </c>
      <c r="CR68" s="118" t="str">
        <f t="shared" si="213"/>
        <v/>
      </c>
      <c r="CS68" s="118" t="str">
        <f t="shared" si="214"/>
        <v/>
      </c>
      <c r="CT68" s="77">
        <v>52</v>
      </c>
      <c r="CU68" s="78"/>
      <c r="CV68" s="78"/>
      <c r="CW68" s="80" t="str">
        <f t="shared" si="215"/>
        <v/>
      </c>
      <c r="CX68" s="80" t="str">
        <f t="shared" si="216"/>
        <v/>
      </c>
      <c r="CY68" s="76" t="str">
        <f t="shared" si="217"/>
        <v/>
      </c>
      <c r="CZ68" s="76" t="str">
        <f t="shared" si="218"/>
        <v/>
      </c>
      <c r="DA68" s="118" t="str">
        <f t="shared" si="219"/>
        <v/>
      </c>
      <c r="DB68" s="118" t="str">
        <f t="shared" si="220"/>
        <v/>
      </c>
      <c r="DC68" s="118" t="str">
        <f t="shared" si="221"/>
        <v/>
      </c>
      <c r="DD68" s="118" t="str">
        <f t="shared" si="222"/>
        <v/>
      </c>
      <c r="DE68" s="77">
        <v>52</v>
      </c>
      <c r="DF68" s="83"/>
      <c r="DH68" s="115" t="str">
        <f t="shared" si="145"/>
        <v/>
      </c>
      <c r="DI68" s="115" t="str">
        <f t="shared" si="146"/>
        <v/>
      </c>
      <c r="DJ68" s="121" t="str">
        <f t="shared" si="147"/>
        <v/>
      </c>
      <c r="DK68" s="121" t="str">
        <f t="shared" si="148"/>
        <v/>
      </c>
      <c r="DL68" s="117" t="str">
        <f t="shared" si="149"/>
        <v/>
      </c>
      <c r="DM68" s="117" t="str">
        <f t="shared" si="150"/>
        <v/>
      </c>
      <c r="DN68" s="117" t="str">
        <f t="shared" si="151"/>
        <v/>
      </c>
      <c r="DO68" s="117" t="str">
        <f t="shared" si="152"/>
        <v/>
      </c>
      <c r="DP68" s="77">
        <v>52</v>
      </c>
      <c r="DQ68" s="78"/>
      <c r="DR68" s="78"/>
      <c r="DS68" s="115" t="str">
        <f t="shared" si="223"/>
        <v/>
      </c>
      <c r="DT68" s="115" t="str">
        <f t="shared" si="224"/>
        <v/>
      </c>
      <c r="DU68" s="115" t="str">
        <f t="shared" si="225"/>
        <v/>
      </c>
      <c r="DV68" s="115" t="str">
        <f t="shared" si="226"/>
        <v/>
      </c>
      <c r="DW68" s="117" t="str">
        <f t="shared" si="227"/>
        <v/>
      </c>
      <c r="DX68" s="117" t="str">
        <f t="shared" si="298"/>
        <v/>
      </c>
      <c r="DY68" s="117" t="str">
        <f t="shared" si="298"/>
        <v/>
      </c>
      <c r="DZ68" s="117" t="str">
        <f t="shared" si="228"/>
        <v/>
      </c>
      <c r="EA68" s="77">
        <v>52</v>
      </c>
      <c r="EB68" s="83"/>
      <c r="EC68" s="81"/>
      <c r="ED68" s="80" t="str">
        <f t="shared" si="229"/>
        <v/>
      </c>
      <c r="EE68" s="80" t="str">
        <f t="shared" si="230"/>
        <v/>
      </c>
      <c r="EF68" s="80" t="str">
        <f t="shared" si="231"/>
        <v/>
      </c>
      <c r="EG68" s="82" t="str">
        <f t="shared" si="232"/>
        <v/>
      </c>
      <c r="EH68" s="118" t="str">
        <f t="shared" si="233"/>
        <v/>
      </c>
      <c r="EI68" s="118" t="str">
        <f t="shared" si="234"/>
        <v/>
      </c>
      <c r="EJ68" s="118" t="str">
        <f t="shared" si="235"/>
        <v/>
      </c>
      <c r="EK68" s="118" t="str">
        <f t="shared" si="236"/>
        <v/>
      </c>
      <c r="EL68" s="82">
        <v>52</v>
      </c>
      <c r="EM68" s="78"/>
      <c r="EN68" s="78"/>
      <c r="EO68" s="80" t="str">
        <f t="shared" si="237"/>
        <v/>
      </c>
      <c r="EP68" s="80" t="str">
        <f t="shared" si="238"/>
        <v/>
      </c>
      <c r="EQ68" s="80" t="str">
        <f t="shared" si="239"/>
        <v/>
      </c>
      <c r="ER68" s="80" t="str">
        <f t="shared" si="240"/>
        <v/>
      </c>
      <c r="ES68" s="80" t="str">
        <f t="shared" si="241"/>
        <v/>
      </c>
      <c r="ET68" s="80" t="str">
        <f t="shared" si="242"/>
        <v/>
      </c>
      <c r="EU68" s="80" t="str">
        <f t="shared" si="243"/>
        <v/>
      </c>
      <c r="EV68" s="80" t="str">
        <f t="shared" si="244"/>
        <v/>
      </c>
      <c r="EW68" s="77">
        <v>52</v>
      </c>
      <c r="EX68" s="83"/>
      <c r="EY68" s="81"/>
      <c r="EZ68" s="80" t="str">
        <f t="shared" si="245"/>
        <v/>
      </c>
      <c r="FA68" s="80" t="str">
        <f t="shared" si="246"/>
        <v/>
      </c>
      <c r="FB68" s="76" t="str">
        <f t="shared" si="247"/>
        <v/>
      </c>
      <c r="FC68" s="76" t="str">
        <f t="shared" si="248"/>
        <v/>
      </c>
      <c r="FD68" s="118" t="str">
        <f t="shared" si="249"/>
        <v/>
      </c>
      <c r="FE68" s="118" t="str">
        <f t="shared" si="250"/>
        <v/>
      </c>
      <c r="FF68" s="118" t="str">
        <f t="shared" si="251"/>
        <v/>
      </c>
      <c r="FG68" s="118" t="str">
        <f t="shared" si="252"/>
        <v/>
      </c>
      <c r="FH68" s="82">
        <v>52</v>
      </c>
      <c r="FI68" s="78"/>
      <c r="FJ68" s="78"/>
      <c r="FK68" s="80" t="str">
        <f t="shared" si="253"/>
        <v/>
      </c>
      <c r="FL68" s="80" t="str">
        <f t="shared" si="254"/>
        <v/>
      </c>
      <c r="FM68" s="76" t="str">
        <f t="shared" si="255"/>
        <v/>
      </c>
      <c r="FN68" s="76" t="str">
        <f t="shared" si="256"/>
        <v/>
      </c>
      <c r="FO68" s="118" t="str">
        <f t="shared" si="257"/>
        <v/>
      </c>
      <c r="FP68" s="118" t="str">
        <f t="shared" si="258"/>
        <v/>
      </c>
      <c r="FQ68" s="118" t="str">
        <f t="shared" si="259"/>
        <v/>
      </c>
      <c r="FR68" s="118" t="str">
        <f t="shared" si="260"/>
        <v/>
      </c>
      <c r="FS68" s="77">
        <v>52</v>
      </c>
      <c r="FT68" s="83"/>
      <c r="FU68" s="81"/>
      <c r="FV68" s="80" t="str">
        <f t="shared" si="261"/>
        <v/>
      </c>
      <c r="FW68" s="80" t="str">
        <f t="shared" si="262"/>
        <v/>
      </c>
      <c r="FX68" s="80" t="str">
        <f t="shared" si="263"/>
        <v/>
      </c>
      <c r="FY68" s="80" t="str">
        <f t="shared" si="264"/>
        <v/>
      </c>
      <c r="FZ68" s="80" t="str">
        <f t="shared" si="265"/>
        <v/>
      </c>
      <c r="GA68" s="80" t="str">
        <f t="shared" si="266"/>
        <v/>
      </c>
      <c r="GB68" s="80" t="str">
        <f t="shared" si="267"/>
        <v/>
      </c>
      <c r="GC68" s="80" t="str">
        <f t="shared" si="268"/>
        <v/>
      </c>
      <c r="GD68" s="82">
        <v>52</v>
      </c>
      <c r="GE68" s="78"/>
      <c r="GF68" s="78"/>
      <c r="GG68" s="80" t="str">
        <f t="shared" si="269"/>
        <v/>
      </c>
      <c r="GH68" s="80" t="str">
        <f t="shared" si="270"/>
        <v/>
      </c>
      <c r="GI68" s="80" t="str">
        <f t="shared" si="271"/>
        <v/>
      </c>
      <c r="GJ68" s="80" t="str">
        <f t="shared" si="272"/>
        <v/>
      </c>
      <c r="GK68" s="80" t="str">
        <f t="shared" si="273"/>
        <v/>
      </c>
      <c r="GL68" s="80" t="str">
        <f t="shared" si="274"/>
        <v/>
      </c>
      <c r="GM68" s="80" t="str">
        <f t="shared" si="275"/>
        <v/>
      </c>
      <c r="GN68" s="80" t="str">
        <f t="shared" si="276"/>
        <v/>
      </c>
      <c r="GO68" s="77">
        <v>52</v>
      </c>
      <c r="GP68" s="83"/>
      <c r="GQ68" s="81"/>
      <c r="GR68" s="80" t="str">
        <f t="shared" si="277"/>
        <v/>
      </c>
      <c r="GS68" s="80" t="str">
        <f t="shared" si="278"/>
        <v/>
      </c>
      <c r="GT68" s="80" t="str">
        <f t="shared" si="279"/>
        <v/>
      </c>
      <c r="GU68" s="80" t="str">
        <f t="shared" si="280"/>
        <v/>
      </c>
      <c r="GV68" s="80" t="str">
        <f t="shared" si="281"/>
        <v/>
      </c>
      <c r="GW68" s="80" t="str">
        <f t="shared" si="282"/>
        <v/>
      </c>
      <c r="GX68" s="80" t="str">
        <f t="shared" si="283"/>
        <v/>
      </c>
      <c r="GY68" s="80" t="str">
        <f t="shared" si="284"/>
        <v/>
      </c>
      <c r="GZ68" s="82">
        <v>52</v>
      </c>
      <c r="HA68" s="78"/>
      <c r="HB68" s="78"/>
      <c r="HC68" s="80" t="str">
        <f t="shared" si="285"/>
        <v/>
      </c>
      <c r="HD68" s="80" t="str">
        <f t="shared" si="286"/>
        <v/>
      </c>
      <c r="HE68" s="80" t="str">
        <f t="shared" si="287"/>
        <v/>
      </c>
      <c r="HF68" s="80" t="str">
        <f t="shared" si="288"/>
        <v/>
      </c>
      <c r="HG68" s="80" t="str">
        <f t="shared" si="289"/>
        <v/>
      </c>
      <c r="HH68" s="80" t="str">
        <f t="shared" si="290"/>
        <v/>
      </c>
      <c r="HI68" s="80" t="str">
        <f t="shared" si="291"/>
        <v/>
      </c>
      <c r="HJ68" s="80" t="str">
        <f t="shared" si="292"/>
        <v/>
      </c>
      <c r="HK68" s="77">
        <v>52</v>
      </c>
      <c r="HL68" s="83"/>
      <c r="HM68" s="83"/>
      <c r="HN68" s="83"/>
      <c r="HO68" s="83"/>
      <c r="HP68" s="83"/>
      <c r="HQ68" s="83"/>
      <c r="HR68" s="83"/>
      <c r="HS68" s="83"/>
      <c r="HT68" s="83"/>
      <c r="HU68" s="83"/>
      <c r="HV68" s="83"/>
      <c r="HW68" s="92"/>
      <c r="HX68" s="78"/>
      <c r="HY68" s="91" t="str">
        <f>IFERROR(IF(AND(#REF!="FEM",#REF!=1,#REF!="infantis"),#REF!,""),"")</f>
        <v/>
      </c>
      <c r="HZ68" s="75" t="e">
        <f>IF($HY68=#REF!,#REF!,"")</f>
        <v>#REF!</v>
      </c>
      <c r="IA68" s="75" t="e">
        <f>IF($HY68=#REF!,#REF!,"")</f>
        <v>#REF!</v>
      </c>
      <c r="IB68" s="75" t="e">
        <f>IF($IA68=#REF!,#REF!,"")</f>
        <v>#REF!</v>
      </c>
      <c r="IC68" s="91" t="str">
        <f>IFERROR(IF(AND($IA68="fem",#REF!=1,#REF!="infantis"),#REF!,""),"")</f>
        <v/>
      </c>
      <c r="ID68" s="91" t="str">
        <f>IFERROR(IF(AND($IA68="fem",#REF!=1,#REF!="infantis"),#REF!,""),"")</f>
        <v/>
      </c>
      <c r="IE68" s="91" t="str">
        <f>IFERROR(IF(AND($IA68="fem",#REF!=1,#REF!="infantis"),#REF!,""),"")</f>
        <v/>
      </c>
      <c r="IF68" s="75" t="e">
        <f>IF($IB68=#REF!,#REF!,"")</f>
        <v>#REF!</v>
      </c>
      <c r="IG68" s="55" t="str">
        <f>IFERROR(RANK(IF68,IF:IF,0)+ COUNTIF($IF$15:IF67,IF68),"")</f>
        <v/>
      </c>
      <c r="II68" s="91" t="str">
        <f>IFERROR(IF(AND(#REF!="mas",#REF!=1,#REF!="infantis"),#REF!,""),"")</f>
        <v/>
      </c>
      <c r="IJ68" s="75" t="e">
        <f>IF($II68=#REF!,#REF!,"")</f>
        <v>#REF!</v>
      </c>
      <c r="IK68" s="75" t="e">
        <f>IF($II68=#REF!,#REF!,"")</f>
        <v>#REF!</v>
      </c>
      <c r="IL68" s="91" t="str">
        <f>IFERROR(IF(AND($IK68="mas",#REF!=1),#REF!,""),"")</f>
        <v/>
      </c>
      <c r="IM68" s="91" t="str">
        <f>IFERROR(IF(AND($IK68="mas",#REF!=1,#REF!="infantis"),#REF!,""),"")</f>
        <v/>
      </c>
      <c r="IN68" s="91" t="str">
        <f>IFERROR(IF(AND($IK68="mas",#REF!=1,#REF!="infantis"),#REF!,""),"")</f>
        <v/>
      </c>
      <c r="IO68" s="91" t="str">
        <f>IFERROR(IF(AND($IK68="mas",#REF!=1,#REF!="infantis"),#REF!,""),"")</f>
        <v/>
      </c>
      <c r="IP68" s="91" t="str">
        <f>IFERROR(IF(AND($IK68="mas",#REF!=1),#REF!,""),"")</f>
        <v/>
      </c>
      <c r="IQ68" s="55" t="str">
        <f>IFERROR(RANK(IP68,IP:IP,0)+ COUNTIF($IQ$11:IQ63,IP68),"")</f>
        <v/>
      </c>
      <c r="IS68" s="91" t="str">
        <f>IFERROR(IF(AND(#REF!="FEM",#REF!=2,#REF!="infantis"),#REF!,""),"")</f>
        <v/>
      </c>
      <c r="IT68" s="75" t="e">
        <f>IF(IS68=#REF!,#REF!,"")</f>
        <v>#REF!</v>
      </c>
      <c r="IU68" s="75" t="e">
        <f>IF(IS68=#REF!,#REF!,"")</f>
        <v>#REF!</v>
      </c>
      <c r="IV68" s="91" t="str">
        <f>IFERROR(IF(AND(IU68="fem",#REF!=2),#REF!,""),"")</f>
        <v/>
      </c>
      <c r="IW68" s="91" t="str">
        <f>IFERROR(IF(AND(IU68="fem",#REF!=2),#REF!,""),"")</f>
        <v/>
      </c>
      <c r="IX68" s="91" t="str">
        <f>IFERROR(IF(AND(IU68="fem",#REF!=2),#REF!,""),"")</f>
        <v/>
      </c>
      <c r="IY68" s="91" t="str">
        <f>IFERROR(IF(AND(IU68="fem",#REF!=2),#REF!,""),"")</f>
        <v/>
      </c>
      <c r="IZ68" s="91" t="str">
        <f>IFERROR(IF(AND(IU68="fem",#REF!=2),#REF!,""),"")</f>
        <v/>
      </c>
      <c r="JA68" s="77" t="str">
        <f>IFERROR(RANK(IZ68,IZ:IZ,0)+ COUNTIF($IZ$15:$IZ67,IZ68),"")</f>
        <v/>
      </c>
      <c r="JC68" s="91" t="str">
        <f>IFERROR(IF(AND(#REF!="mas",#REF!=2,#REF!="infantis"),#REF!,""),"")</f>
        <v/>
      </c>
      <c r="JD68" s="75" t="e">
        <f>IF(JC68=#REF!,#REF!,"")</f>
        <v>#REF!</v>
      </c>
      <c r="JE68" s="75" t="e">
        <f>IF(JC68=#REF!,#REF!,"")</f>
        <v>#REF!</v>
      </c>
      <c r="JF68" s="91" t="str">
        <f>IFERROR(IF(AND(JE68="mas",#REF!=2),#REF!,""),"")</f>
        <v/>
      </c>
      <c r="JG68" s="91" t="str">
        <f>IFERROR(IF(AND(JE68="mas",#REF!=2),#REF!,""),"")</f>
        <v/>
      </c>
      <c r="JH68" s="91" t="str">
        <f>IFERROR(IF(AND(JE68="mas",#REF!=2),#REF!,""),"")</f>
        <v/>
      </c>
      <c r="JI68" s="91" t="str">
        <f>IFERROR(IF(AND(JE68="mas",#REF!=2),#REF!,""),"")</f>
        <v/>
      </c>
      <c r="JJ68" s="91" t="str">
        <f>IFERROR(IF(AND(JE68="mas",#REF!=2),#REF!,""),"")</f>
        <v/>
      </c>
      <c r="JK68" s="77" t="str">
        <f>IFERROR(RANK(JJ68,JJ:JJ,0)+ COUNTIF($JJ$15:$JJ67,JJ68),"")</f>
        <v/>
      </c>
      <c r="JM68" s="53" t="str">
        <f>IFERROR(IF(AND(#REF!="fem",#REF!=3,#REF!="infantis"),#REF!,""),"")</f>
        <v/>
      </c>
      <c r="JN68" s="75" t="e">
        <f>IF($JM68=#REF!,#REF!,"")</f>
        <v>#REF!</v>
      </c>
      <c r="JO68" s="75" t="e">
        <f>IF($JM68=#REF!,#REF!,"")</f>
        <v>#REF!</v>
      </c>
      <c r="JP68" s="75" t="e">
        <f>IF($JO68=#REF!,#REF!,"")</f>
        <v>#REF!</v>
      </c>
      <c r="JQ68" s="75" t="e">
        <f>IF($JP68=#REF!,#REF!,"")</f>
        <v>#REF!</v>
      </c>
      <c r="JR68" s="75" t="e">
        <f>IF($JP68=#REF!,#REF!,"")</f>
        <v>#REF!</v>
      </c>
      <c r="JS68" s="75" t="e">
        <f>IF($JP68=#REF!,#REF!,"")</f>
        <v>#REF!</v>
      </c>
      <c r="JT68" s="75" t="e">
        <f>IF($JP68=#REF!,#REF!,"")</f>
        <v>#REF!</v>
      </c>
      <c r="JU68" s="55" t="str">
        <f>IFERROR(RANK(JT68,JT:JT,0)+ COUNTIF($JT$15:JT67,JT68),"")</f>
        <v/>
      </c>
      <c r="JW68" s="53" t="str">
        <f>IFERROR(IF(AND(#REF!="mas",#REF!=3,#REF!="infantis"),#REF!,""),"")</f>
        <v/>
      </c>
      <c r="JX68" s="54" t="e">
        <f>IF($JW68=#REF!,#REF!,"")</f>
        <v>#REF!</v>
      </c>
      <c r="JY68" s="54" t="e">
        <f>IF($JW68=#REF!,#REF!,"")</f>
        <v>#REF!</v>
      </c>
      <c r="JZ68" s="54" t="e">
        <f>IF($JY68=#REF!,#REF!,"")</f>
        <v>#REF!</v>
      </c>
      <c r="KA68" s="54" t="e">
        <f>IF($JZ68=#REF!,#REF!,"")</f>
        <v>#REF!</v>
      </c>
      <c r="KB68" s="54" t="e">
        <f>IF($JZ68=#REF!,#REF!,"")</f>
        <v>#REF!</v>
      </c>
      <c r="KC68" s="54" t="e">
        <f>IF($JZ68=#REF!,#REF!,"")</f>
        <v>#REF!</v>
      </c>
      <c r="KD68" s="54" t="e">
        <f>IF($JZ68=#REF!,#REF!,"")</f>
        <v>#REF!</v>
      </c>
      <c r="KE68" s="55" t="str">
        <f>IFERROR(RANK(KD68,KD:KD,0)+ COUNTIF($KD$15:KD67,KD68),"")</f>
        <v/>
      </c>
      <c r="KG68" s="91" t="str">
        <f>IFERROR(IF(AND(#REF!="fem",#REF!=1,#REF!="iniciados"),#REF!,""),"")</f>
        <v/>
      </c>
      <c r="KH68" s="75" t="e">
        <f>IF(KG68=#REF!,#REF!,"")</f>
        <v>#REF!</v>
      </c>
      <c r="KI68" s="75" t="e">
        <f>IF(KG68=#REF!,#REF!,"")</f>
        <v>#REF!</v>
      </c>
      <c r="KJ68" s="91" t="str">
        <f>IFERROR(IF(AND(KI68="fem",#REF!=1),#REF!,""),"")</f>
        <v/>
      </c>
      <c r="KK68" s="91" t="str">
        <f>IFERROR(IF(AND(KI68="fem",#REF!=1),#REF!,""),"")</f>
        <v/>
      </c>
      <c r="KL68" s="91" t="str">
        <f>IFERROR(IF(AND(KI68="fem",#REF!=1),#REF!,""),"")</f>
        <v/>
      </c>
      <c r="KM68" s="91" t="str">
        <f>IFERROR(IF(AND(KI68="fem",#REF!=1),#REF!,""),"")</f>
        <v/>
      </c>
      <c r="KN68" s="91" t="str">
        <f>IFERROR(IF(AND(KI68="fem",#REF!=1),#REF!,""),"")</f>
        <v/>
      </c>
      <c r="KO68" s="77" t="str">
        <f>IFERROR(RANK(KN68,KN:KN,0)+ COUNTIF($KN$15:KN67,KN68),"")</f>
        <v/>
      </c>
      <c r="KQ68" s="91" t="str">
        <f>IFERROR(IF(AND(#REF!="mas",#REF!=1,#REF!="iniciados"),#REF!,""),"")</f>
        <v/>
      </c>
      <c r="KR68" s="75" t="e">
        <f>IF(KQ68=#REF!,#REF!,"")</f>
        <v>#REF!</v>
      </c>
      <c r="KS68" s="75" t="e">
        <f>IF(KQ68=#REF!,#REF!,"")</f>
        <v>#REF!</v>
      </c>
      <c r="KT68" s="91" t="str">
        <f>IFERROR(IF(AND(KS68="mas",#REF!=1),#REF!,""),"")</f>
        <v/>
      </c>
      <c r="KU68" s="91" t="str">
        <f>IFERROR(IF(AND(KS68="mas",#REF!=1),#REF!,""),"")</f>
        <v/>
      </c>
      <c r="KV68" s="91" t="str">
        <f>IFERROR(IF(AND(KS68="mas",#REF!=1),#REF!,""),"")</f>
        <v/>
      </c>
      <c r="KW68" s="91" t="str">
        <f>IFERROR(IF(AND(KS68="mas",#REF!=1),#REF!,""),"")</f>
        <v/>
      </c>
      <c r="KX68" s="91" t="str">
        <f>IFERROR(IF(AND(KS68="mas",#REF!=1),#REF!,""),"")</f>
        <v/>
      </c>
      <c r="KY68" s="77" t="str">
        <f>IFERROR(RANK(KX68,KX:KX,0)+ COUNTIF($KX$15:KX67,KX68),"")</f>
        <v/>
      </c>
      <c r="LA68" s="91" t="str">
        <f>IFERROR(IF(AND(#REF!="fem",#REF!=2,#REF!="iniciados"),#REF!,""),"")</f>
        <v/>
      </c>
      <c r="LB68" s="75" t="e">
        <f>IF(LA68=#REF!,#REF!,"")</f>
        <v>#REF!</v>
      </c>
      <c r="LC68" s="75" t="e">
        <f>IF(LA68=#REF!,#REF!,"")</f>
        <v>#REF!</v>
      </c>
      <c r="LD68" s="91" t="str">
        <f>IFERROR(IF(AND(LC68="fem",#REF!=2),#REF!,""),"")</f>
        <v/>
      </c>
      <c r="LE68" s="91" t="str">
        <f>IFERROR(IF(AND(LC68="fem",#REF!=2),#REF!,""),"")</f>
        <v/>
      </c>
      <c r="LF68" s="91" t="str">
        <f>IFERROR(IF(AND(LC68="fem",#REF!=2),#REF!,""),"")</f>
        <v/>
      </c>
      <c r="LG68" s="91" t="str">
        <f>IFERROR(IF(AND(LC68="fem",#REF!=2),#REF!,""),"")</f>
        <v/>
      </c>
      <c r="LH68" s="91" t="str">
        <f>IFERROR(IF(AND(LC68="fem",#REF!=2),#REF!,""),"")</f>
        <v/>
      </c>
      <c r="LI68" s="77" t="str">
        <f>IFERROR(RANK(LH68,LH:LH,0)+ COUNTIF($KX$15:LH67,LH68),"")</f>
        <v/>
      </c>
      <c r="LK68" s="91" t="str">
        <f>IFERROR(IF(AND(#REF!="mas",#REF!=2,#REF!="iniciados"),#REF!,""),"")</f>
        <v/>
      </c>
      <c r="LL68" s="75" t="e">
        <f>IF(LK68=#REF!,#REF!,"")</f>
        <v>#REF!</v>
      </c>
      <c r="LM68" s="75" t="e">
        <f>IF(LK68=#REF!,#REF!,"")</f>
        <v>#REF!</v>
      </c>
      <c r="LN68" s="91" t="str">
        <f>IFERROR(IF(AND(LM68="mas",#REF!=2),#REF!,""),"")</f>
        <v/>
      </c>
      <c r="LO68" s="91" t="str">
        <f>IFERROR(IF(AND(LM68="mas",#REF!=2),#REF!,""),"")</f>
        <v/>
      </c>
      <c r="LP68" s="91" t="str">
        <f>IFERROR(IF(AND(LM68="mas",#REF!=2),#REF!,""),"")</f>
        <v/>
      </c>
      <c r="LQ68" s="91" t="str">
        <f>IFERROR(IF(AND(LM68="mas",#REF!=2),#REF!,""),"")</f>
        <v/>
      </c>
      <c r="LR68" s="91" t="str">
        <f>IFERROR(IF(AND(LM68="mas",#REF!=2),#REF!,""),"")</f>
        <v/>
      </c>
      <c r="LS68" s="77" t="str">
        <f>IFERROR(RANK(LR68,LR:LR,0)+ COUNTIF($LR$15:LR66,LR68),"")</f>
        <v/>
      </c>
      <c r="LU68" s="53" t="str">
        <f>IFERROR(IF(AND(#REF!="fem",#REF!=3,#REF!="iniciados"),#REF!,""),"")</f>
        <v/>
      </c>
      <c r="LV68" s="75" t="e">
        <f>IF(LU68=#REF!,#REF!,"")</f>
        <v>#REF!</v>
      </c>
      <c r="LW68" s="75" t="e">
        <f>IF(LU68=#REF!,#REF!,"")</f>
        <v>#REF!</v>
      </c>
      <c r="LX68" s="53" t="str">
        <f>IFERROR(IF(AND(LW68="fem",#REF!=3),#REF!,""),"")</f>
        <v/>
      </c>
      <c r="LY68" s="91" t="str">
        <f>IFERROR(IF(AND(LW68="fem",#REF!=3),#REF!,""),"")</f>
        <v/>
      </c>
      <c r="LZ68" s="91" t="str">
        <f>IFERROR(IF(AND(LW68="fem",#REF!=3),#REF!,""),"")</f>
        <v/>
      </c>
      <c r="MA68" s="91" t="str">
        <f>IFERROR(IF(AND(LW68="fem",#REF!=3),#REF!,""),"")</f>
        <v/>
      </c>
      <c r="MB68" s="91" t="str">
        <f>IFERROR(IF(AND(LW68="fem",#REF!=3),#REF!,""),"")</f>
        <v/>
      </c>
      <c r="MC68" s="55" t="str">
        <f>IFERROR(RANK(MB68,MB:MB,0)+ COUNTIF($MB$15:MB67,MB68),"")</f>
        <v/>
      </c>
      <c r="ME68" s="91" t="str">
        <f>IFERROR(IF(AND(#REF!="mas",#REF!=3,#REF!="iniciados"),#REF!,""),"")</f>
        <v/>
      </c>
      <c r="MF68" s="75" t="e">
        <f>IF(ME68=#REF!,#REF!,"")</f>
        <v>#REF!</v>
      </c>
      <c r="MG68" s="75" t="e">
        <f>IF(ME68=#REF!,#REF!,"")</f>
        <v>#REF!</v>
      </c>
      <c r="MH68" s="91" t="str">
        <f>IFERROR(IF(AND(MG68="mas",#REF!=3),#REF!,""),"")</f>
        <v/>
      </c>
      <c r="MI68" s="91" t="str">
        <f>IFERROR(IF(AND(MG68="mas",#REF!=3),#REF!,""),"")</f>
        <v/>
      </c>
      <c r="MJ68" s="91" t="str">
        <f>IFERROR(IF(AND(MG68="mas",#REF!=3),#REF!,""),"")</f>
        <v/>
      </c>
      <c r="MK68" s="91" t="str">
        <f>IFERROR(IF(AND(MG68="mas",#REF!=3),#REF!,""),"")</f>
        <v/>
      </c>
      <c r="ML68" s="91" t="str">
        <f>IFERROR(IF(AND(MG68="mas",#REF!=3),#REF!,""),"")</f>
        <v/>
      </c>
      <c r="MM68" s="55" t="str">
        <f>IFERROR(RANK(ML68,ML:ML,0)+ COUNTIF($ML$15:ML67,ML68),"")</f>
        <v/>
      </c>
      <c r="MO68" s="91" t="str">
        <f>IFERROR(IF(AND(#REF!="fem",#REF!=3,#REF!="juvenis"),#REF!,""),"")</f>
        <v/>
      </c>
      <c r="MP68" s="75" t="e">
        <f>IF(MO68=#REF!,#REF!,"")</f>
        <v>#REF!</v>
      </c>
      <c r="MQ68" s="75" t="e">
        <f>IF(MO68=#REF!,#REF!,"")</f>
        <v>#REF!</v>
      </c>
      <c r="MR68" s="91" t="str">
        <f>IFERROR(IF(AND(MQ68="fem",#REF!=3),#REF!,""),"")</f>
        <v/>
      </c>
      <c r="MS68" s="91" t="str">
        <f>IFERROR(IF(AND(MQ68="fem",#REF!=3),#REF!,""),"")</f>
        <v/>
      </c>
      <c r="MT68" s="91" t="str">
        <f>IFERROR(IF(AND(MQ68="fem",#REF!=3),#REF!,""),"")</f>
        <v/>
      </c>
      <c r="MU68" s="91" t="str">
        <f>IFERROR(IF(AND(MQ68="fem",#REF!=3),#REF!,""),"")</f>
        <v/>
      </c>
      <c r="MV68" s="91" t="str">
        <f>IFERROR(IF(AND(MQ68="fem",#REF!=3),#REF!,""),"")</f>
        <v/>
      </c>
      <c r="MW68" s="55" t="str">
        <f>IFERROR(RANK(MV68,MV:MV,0)+ COUNTIF($MV$15:MV67,MV68),"")</f>
        <v/>
      </c>
      <c r="MY68" s="91" t="str">
        <f>IFERROR(IF(AND(#REF!="mas",#REF!=3,#REF!="juvenis"),#REF!,""),"")</f>
        <v/>
      </c>
      <c r="MZ68" s="75" t="e">
        <f>IF(MY68=#REF!,#REF!,"")</f>
        <v>#REF!</v>
      </c>
      <c r="NA68" s="75" t="e">
        <f>IF(MY68=#REF!,#REF!,"")</f>
        <v>#REF!</v>
      </c>
      <c r="NB68" s="91" t="str">
        <f>IFERROR(IF(AND(NA68="mas",#REF!=3),#REF!,""),"")</f>
        <v/>
      </c>
      <c r="NC68" s="91" t="str">
        <f>IFERROR(IF(AND(NA68="mas",#REF!=3),#REF!,""),"")</f>
        <v/>
      </c>
      <c r="ND68" s="91" t="str">
        <f>IFERROR(IF(AND(NA68="mas",#REF!=3),#REF!,""),"")</f>
        <v/>
      </c>
      <c r="NE68" s="91" t="str">
        <f>IFERROR(IF(AND(NA68="mas",#REF!=3),#REF!,""),"")</f>
        <v/>
      </c>
      <c r="NF68" s="91" t="str">
        <f>IFERROR(IF(AND(NA68="mas",#REF!=3),#REF!,""),"")</f>
        <v/>
      </c>
      <c r="NG68" s="55" t="str">
        <f>IFERROR(RANK(NF68,NF:NF,0)+ COUNTIF($NF$15:NF67,NF68),"")</f>
        <v/>
      </c>
      <c r="NI68" s="91" t="str">
        <f>IFERROR(IF(AND(#REF!="fem",#REF!=2,#REF!="juvenis"),#REF!,""),"")</f>
        <v/>
      </c>
      <c r="NJ68" s="75" t="e">
        <f>IF(NI68=#REF!,#REF!,"")</f>
        <v>#REF!</v>
      </c>
      <c r="NK68" s="75" t="e">
        <f>IF(NI68=#REF!,#REF!,"")</f>
        <v>#REF!</v>
      </c>
      <c r="NL68" s="91" t="str">
        <f>IFERROR(IF(AND(NK68="fem",#REF!=2),#REF!,""),"")</f>
        <v/>
      </c>
      <c r="NM68" s="91" t="str">
        <f>IFERROR(IF(AND(NK68="fem",#REF!=2),#REF!,""),"")</f>
        <v/>
      </c>
      <c r="NN68" s="91" t="str">
        <f>IFERROR(IF(AND(NK68="fem",#REF!=2),#REF!,""),"")</f>
        <v/>
      </c>
      <c r="NO68" s="91" t="str">
        <f>IFERROR(IF(AND(NK68="fem",#REF!=2),#REF!,""),"")</f>
        <v/>
      </c>
      <c r="NP68" s="91" t="str">
        <f>IFERROR(IF(AND(NK68="fem",#REF!=2),#REF!,""),"")</f>
        <v/>
      </c>
      <c r="NQ68" s="77" t="str">
        <f>IFERROR(RANK(NP68,NP:NP,0)+ COUNTIF($NP$15:NP67,NP68),"")</f>
        <v/>
      </c>
      <c r="NS68" s="91" t="str">
        <f>IFERROR(IF(AND(#REF!="mas",#REF!=2,#REF!="juvenis"),#REF!,""),"")</f>
        <v/>
      </c>
      <c r="NT68" s="75" t="e">
        <f>IF(NS68=#REF!,#REF!,"")</f>
        <v>#REF!</v>
      </c>
      <c r="NU68" s="75" t="e">
        <f>IF(NS68=#REF!,#REF!,"")</f>
        <v>#REF!</v>
      </c>
      <c r="NV68" s="91" t="str">
        <f>IFERROR(IF(AND(NU68="mas",#REF!=2),#REF!,""),"")</f>
        <v/>
      </c>
      <c r="NW68" s="91" t="str">
        <f>IFERROR(IF(AND(NU68="mas",#REF!=2),#REF!,""),"")</f>
        <v/>
      </c>
      <c r="NX68" s="91" t="str">
        <f>IFERROR(IF(AND(NU68="mas",#REF!=2),#REF!,""),"")</f>
        <v/>
      </c>
      <c r="NY68" s="91" t="str">
        <f>IFERROR(IF(AND(NU68="mas",#REF!=2),#REF!,""),"")</f>
        <v/>
      </c>
      <c r="NZ68" s="91" t="str">
        <f>IFERROR(IF(AND(NU68="mas",#REF!=2),#REF!,""),"")</f>
        <v/>
      </c>
      <c r="OA68" s="55" t="str">
        <f>IFERROR(RANK(NZ68,NZ:NZ,0)+ COUNTIF($NZ$15:NZ67,NZ68),"")</f>
        <v/>
      </c>
      <c r="OC68" s="91" t="str">
        <f>IFERROR(IF(AND(#REF!="fem",#REF!=2,#REF!="juniores"),#REF!,""),"")</f>
        <v/>
      </c>
      <c r="OD68" s="75" t="e">
        <f>IF(OC68=#REF!,#REF!,"")</f>
        <v>#REF!</v>
      </c>
      <c r="OE68" s="75" t="e">
        <f>IF(OC68=#REF!,#REF!,"")</f>
        <v>#REF!</v>
      </c>
      <c r="OF68" s="91" t="str">
        <f>IFERROR(IF(AND(OE68="fem",#REF!=2),#REF!,""),"")</f>
        <v/>
      </c>
      <c r="OG68" s="91" t="str">
        <f>IFERROR(IF(AND(OE68="fem",#REF!=2),#REF!,""),"")</f>
        <v/>
      </c>
      <c r="OH68" s="91" t="str">
        <f>IFERROR(IF(AND(OE68="fem",#REF!=2),#REF!,""),"")</f>
        <v/>
      </c>
      <c r="OI68" s="91" t="str">
        <f>IFERROR(IF(AND(OE68="fem",#REF!=2),#REF!,""),"")</f>
        <v/>
      </c>
      <c r="OJ68" s="91" t="str">
        <f>IFERROR(IF(AND(OE68="fem",#REF!=2),#REF!,""),"")</f>
        <v/>
      </c>
      <c r="OK68" s="77" t="str">
        <f>IFERROR(RANK(OJ68,OJ:OJ,0)+ COUNTIF($NZ$15:OJ66,OJ68),"")</f>
        <v/>
      </c>
      <c r="OM68" s="91" t="str">
        <f>IFERROR(IF(AND(#REF!="mas",#REF!=2,#REF!="juniores"),#REF!,""),"")</f>
        <v/>
      </c>
      <c r="ON68" s="75" t="e">
        <f>IF(OM68=#REF!,#REF!,"")</f>
        <v>#REF!</v>
      </c>
      <c r="OO68" s="75" t="e">
        <f>IF(OM68=#REF!,#REF!,"")</f>
        <v>#REF!</v>
      </c>
      <c r="OP68" s="91" t="str">
        <f>IFERROR(IF(AND(OO68="mas",#REF!=2),#REF!,""),"")</f>
        <v/>
      </c>
      <c r="OQ68" s="91" t="str">
        <f>IFERROR(IF(AND(OO68="mas",#REF!=2),#REF!,""),"")</f>
        <v/>
      </c>
      <c r="OR68" s="91" t="str">
        <f>IFERROR(IF(AND(OO68="mas",#REF!=2),#REF!,""),"")</f>
        <v/>
      </c>
      <c r="OS68" s="91" t="str">
        <f>IFERROR(IF(AND(OO68="mas",#REF!=2),#REF!,""),"")</f>
        <v/>
      </c>
      <c r="OT68" s="91" t="str">
        <f>IFERROR(IF(AND(OO68="mas",#REF!=2),#REF!,""),"")</f>
        <v/>
      </c>
      <c r="OU68" s="77" t="str">
        <f>IFERROR(RANK(OT68,OT:OT,0)+ COUNTIF($NZ$15:OT66,OT68),"")</f>
        <v/>
      </c>
      <c r="OW68" s="91" t="str">
        <f>IFERROR(IF(AND(#REF!="fem",#REF!=3,#REF!="juniores"),#REF!,""),"")</f>
        <v/>
      </c>
      <c r="OX68" s="75" t="e">
        <f>IF(OW68=#REF!,#REF!,"")</f>
        <v>#REF!</v>
      </c>
      <c r="OY68" s="75" t="e">
        <f>IF(OW68=#REF!,#REF!,"")</f>
        <v>#REF!</v>
      </c>
      <c r="OZ68" s="91" t="str">
        <f>IFERROR(IF(AND(OY68="fem",#REF!=3),#REF!,""),"")</f>
        <v/>
      </c>
      <c r="PA68" s="91" t="str">
        <f>IFERROR(IF(AND(OY68="fem",#REF!=3),#REF!,""),"")</f>
        <v/>
      </c>
      <c r="PB68" s="91" t="str">
        <f>IFERROR(IF(AND(OY68="fem",#REF!=3),#REF!,""),"")</f>
        <v/>
      </c>
      <c r="PC68" s="91" t="str">
        <f>IFERROR(IF(AND(OY68="fem",#REF!=3),#REF!,""),"")</f>
        <v/>
      </c>
      <c r="PD68" s="91" t="str">
        <f>IFERROR(IF(AND(OY68="fem",#REF!=3),#REF!,""),"")</f>
        <v/>
      </c>
      <c r="PE68" s="77" t="str">
        <f>IFERROR(RANK(PD68,PD:PD,0)+ COUNTIF($NZ$15:PD66,PD68),"")</f>
        <v/>
      </c>
      <c r="PG68" s="91" t="str">
        <f>IFERROR(IF(AND(#REF!="mas",#REF!=3,#REF!="juniores"),#REF!,""),"")</f>
        <v/>
      </c>
      <c r="PH68" s="75" t="e">
        <f>IF(PG68=#REF!,#REF!,"")</f>
        <v>#REF!</v>
      </c>
      <c r="PI68" s="75" t="e">
        <f>IF(PG68=#REF!,#REF!,"")</f>
        <v>#REF!</v>
      </c>
      <c r="PJ68" s="91" t="str">
        <f>IFERROR(IF(AND(PI68="mas",#REF!=3),#REF!,""),"")</f>
        <v/>
      </c>
      <c r="PK68" s="91" t="str">
        <f>IFERROR(IF(AND(PI68="mas",#REF!=3),#REF!,""),"")</f>
        <v/>
      </c>
      <c r="PL68" s="91" t="str">
        <f>IFERROR(IF(AND(PI68="mas",#REF!=3),#REF!,""),"")</f>
        <v/>
      </c>
      <c r="PM68" s="91" t="str">
        <f>IFERROR(IF(AND(PI68="mas",#REF!=3),#REF!,""),"")</f>
        <v/>
      </c>
      <c r="PN68" s="91" t="str">
        <f>IFERROR(IF(AND(PI68="mas",#REF!=3),#REF!,""),"")</f>
        <v/>
      </c>
      <c r="PO68" s="77" t="str">
        <f>IFERROR(RANK(PN68,PN:PN,0)+ COUNTIF($NZ$15:PN66,PN68),"")</f>
        <v/>
      </c>
    </row>
    <row r="69" spans="2:431" s="73" customFormat="1" ht="18.75" customHeight="1" x14ac:dyDescent="0.3">
      <c r="B69" s="74" t="str">
        <f t="shared" si="159"/>
        <v/>
      </c>
      <c r="C69" s="74" t="str">
        <f t="shared" si="160"/>
        <v/>
      </c>
      <c r="D69" s="75" t="str">
        <f t="shared" si="161"/>
        <v/>
      </c>
      <c r="E69" s="76" t="str">
        <f t="shared" si="162"/>
        <v/>
      </c>
      <c r="F69" s="118" t="str">
        <f t="shared" si="163"/>
        <v/>
      </c>
      <c r="G69" s="118" t="str">
        <f t="shared" si="164"/>
        <v/>
      </c>
      <c r="H69" s="118" t="str">
        <f t="shared" si="165"/>
        <v/>
      </c>
      <c r="I69" s="119" t="str">
        <f t="shared" si="166"/>
        <v/>
      </c>
      <c r="J69" s="77">
        <v>53</v>
      </c>
      <c r="K69" s="78"/>
      <c r="L69" s="78"/>
      <c r="M69" s="74" t="str">
        <f t="shared" si="293"/>
        <v/>
      </c>
      <c r="N69" s="74" t="str">
        <f t="shared" si="167"/>
        <v/>
      </c>
      <c r="O69" s="75" t="str">
        <f t="shared" si="168"/>
        <v/>
      </c>
      <c r="P69" s="75" t="str">
        <f t="shared" si="169"/>
        <v/>
      </c>
      <c r="Q69" s="75" t="str">
        <f t="shared" si="295"/>
        <v/>
      </c>
      <c r="R69" s="75" t="str">
        <f t="shared" si="296"/>
        <v/>
      </c>
      <c r="S69" s="75" t="str">
        <f>IFERROR(INDEX(#REF!,MATCH($U69,$IQ$17:$IQ$72,0)),"")</f>
        <v/>
      </c>
      <c r="T69" s="75" t="str">
        <f t="shared" si="170"/>
        <v/>
      </c>
      <c r="U69" s="77">
        <v>53</v>
      </c>
      <c r="V69" s="83"/>
      <c r="X69" s="80" t="str">
        <f t="shared" si="171"/>
        <v/>
      </c>
      <c r="Y69" s="80" t="str">
        <f t="shared" si="172"/>
        <v/>
      </c>
      <c r="Z69" s="76" t="str">
        <f t="shared" si="173"/>
        <v/>
      </c>
      <c r="AA69" s="76" t="str">
        <f t="shared" si="174"/>
        <v/>
      </c>
      <c r="AB69" s="118" t="str">
        <f t="shared" si="175"/>
        <v/>
      </c>
      <c r="AC69" s="118" t="str">
        <f t="shared" si="176"/>
        <v/>
      </c>
      <c r="AD69" s="118" t="str">
        <f t="shared" si="177"/>
        <v/>
      </c>
      <c r="AE69" s="118" t="str">
        <f t="shared" si="178"/>
        <v/>
      </c>
      <c r="AF69" s="77">
        <v>53</v>
      </c>
      <c r="AG69" s="78"/>
      <c r="AH69" s="78"/>
      <c r="AI69" s="80" t="str">
        <f t="shared" si="179"/>
        <v/>
      </c>
      <c r="AJ69" s="80" t="str">
        <f t="shared" si="180"/>
        <v/>
      </c>
      <c r="AK69" s="80" t="str">
        <f t="shared" si="181"/>
        <v/>
      </c>
      <c r="AL69" s="80" t="str">
        <f t="shared" si="182"/>
        <v/>
      </c>
      <c r="AM69" s="80" t="str">
        <f t="shared" si="183"/>
        <v/>
      </c>
      <c r="AN69" s="80" t="str">
        <f t="shared" si="184"/>
        <v/>
      </c>
      <c r="AO69" s="80" t="str">
        <f t="shared" si="185"/>
        <v/>
      </c>
      <c r="AP69" s="80" t="str">
        <f t="shared" si="186"/>
        <v/>
      </c>
      <c r="AQ69" s="77">
        <v>53</v>
      </c>
      <c r="AR69" s="83"/>
      <c r="AT69" s="146" t="str">
        <f t="shared" si="132"/>
        <v/>
      </c>
      <c r="AU69" s="146" t="str">
        <f t="shared" si="133"/>
        <v/>
      </c>
      <c r="AV69" s="146" t="str">
        <f t="shared" si="134"/>
        <v/>
      </c>
      <c r="AW69" s="147" t="str">
        <f t="shared" si="135"/>
        <v/>
      </c>
      <c r="AX69" s="147" t="str">
        <f t="shared" si="136"/>
        <v/>
      </c>
      <c r="AY69" s="147" t="str">
        <f t="shared" si="137"/>
        <v/>
      </c>
      <c r="AZ69" s="147" t="str">
        <f t="shared" si="138"/>
        <v/>
      </c>
      <c r="BA69" s="147" t="str">
        <f t="shared" si="139"/>
        <v/>
      </c>
      <c r="BB69" s="149">
        <v>53</v>
      </c>
      <c r="BC69" s="78"/>
      <c r="BD69" s="78"/>
      <c r="BE69" s="80" t="str">
        <f t="shared" si="294"/>
        <v/>
      </c>
      <c r="BF69" s="80" t="str">
        <f t="shared" si="187"/>
        <v/>
      </c>
      <c r="BG69" s="80" t="str">
        <f t="shared" si="188"/>
        <v/>
      </c>
      <c r="BH69" s="80" t="str">
        <f t="shared" si="189"/>
        <v/>
      </c>
      <c r="BI69" s="80" t="str">
        <f t="shared" si="190"/>
        <v/>
      </c>
      <c r="BJ69" s="80" t="str">
        <f t="shared" si="191"/>
        <v/>
      </c>
      <c r="BK69" s="80" t="str">
        <f t="shared" si="192"/>
        <v/>
      </c>
      <c r="BL69" s="80" t="str">
        <f t="shared" si="193"/>
        <v/>
      </c>
      <c r="BM69" s="77">
        <v>53</v>
      </c>
      <c r="BN69" s="83"/>
      <c r="BP69" s="80" t="str">
        <f t="shared" si="194"/>
        <v/>
      </c>
      <c r="BQ69" s="80" t="str">
        <f t="shared" si="195"/>
        <v/>
      </c>
      <c r="BR69" s="76" t="str">
        <f t="shared" si="196"/>
        <v/>
      </c>
      <c r="BS69" s="76" t="str">
        <f t="shared" si="197"/>
        <v/>
      </c>
      <c r="BT69" s="118" t="str">
        <f t="shared" si="198"/>
        <v/>
      </c>
      <c r="BU69" s="118" t="str">
        <f t="shared" si="199"/>
        <v/>
      </c>
      <c r="BV69" s="118" t="str">
        <f t="shared" si="200"/>
        <v/>
      </c>
      <c r="BW69" s="118" t="str">
        <f t="shared" si="201"/>
        <v/>
      </c>
      <c r="BX69" s="77">
        <v>53</v>
      </c>
      <c r="BY69" s="78"/>
      <c r="BZ69" s="78"/>
      <c r="CA69" s="80" t="str">
        <f t="shared" si="202"/>
        <v/>
      </c>
      <c r="CB69" s="80" t="str">
        <f t="shared" si="297"/>
        <v/>
      </c>
      <c r="CC69" s="80" t="str">
        <f t="shared" si="297"/>
        <v/>
      </c>
      <c r="CD69" s="76" t="str">
        <f t="shared" si="203"/>
        <v/>
      </c>
      <c r="CE69" s="118" t="str">
        <f t="shared" si="204"/>
        <v/>
      </c>
      <c r="CF69" s="118" t="str">
        <f t="shared" si="205"/>
        <v/>
      </c>
      <c r="CG69" s="118" t="str">
        <f t="shared" si="206"/>
        <v/>
      </c>
      <c r="CH69" s="117" t="str">
        <f t="shared" si="143"/>
        <v/>
      </c>
      <c r="CI69" s="77">
        <v>53</v>
      </c>
      <c r="CJ69" s="83"/>
      <c r="CL69" s="80" t="str">
        <f t="shared" si="207"/>
        <v/>
      </c>
      <c r="CM69" s="80" t="str">
        <f t="shared" si="208"/>
        <v/>
      </c>
      <c r="CN69" s="76" t="str">
        <f t="shared" si="209"/>
        <v/>
      </c>
      <c r="CO69" s="76" t="str">
        <f t="shared" si="210"/>
        <v/>
      </c>
      <c r="CP69" s="118" t="str">
        <f t="shared" si="211"/>
        <v/>
      </c>
      <c r="CQ69" s="118" t="str">
        <f t="shared" si="212"/>
        <v/>
      </c>
      <c r="CR69" s="118" t="str">
        <f t="shared" si="213"/>
        <v/>
      </c>
      <c r="CS69" s="118" t="str">
        <f t="shared" si="214"/>
        <v/>
      </c>
      <c r="CT69" s="77">
        <v>53</v>
      </c>
      <c r="CU69" s="78"/>
      <c r="CV69" s="78"/>
      <c r="CW69" s="80" t="str">
        <f t="shared" si="215"/>
        <v/>
      </c>
      <c r="CX69" s="80" t="str">
        <f t="shared" si="216"/>
        <v/>
      </c>
      <c r="CY69" s="76" t="str">
        <f t="shared" si="217"/>
        <v/>
      </c>
      <c r="CZ69" s="76" t="str">
        <f t="shared" si="218"/>
        <v/>
      </c>
      <c r="DA69" s="118" t="str">
        <f t="shared" si="219"/>
        <v/>
      </c>
      <c r="DB69" s="118" t="str">
        <f t="shared" si="220"/>
        <v/>
      </c>
      <c r="DC69" s="118" t="str">
        <f t="shared" si="221"/>
        <v/>
      </c>
      <c r="DD69" s="118" t="str">
        <f t="shared" si="222"/>
        <v/>
      </c>
      <c r="DE69" s="77">
        <v>53</v>
      </c>
      <c r="DF69" s="83"/>
      <c r="DH69" s="115" t="str">
        <f t="shared" si="145"/>
        <v/>
      </c>
      <c r="DI69" s="115" t="str">
        <f t="shared" si="146"/>
        <v/>
      </c>
      <c r="DJ69" s="121" t="str">
        <f t="shared" si="147"/>
        <v/>
      </c>
      <c r="DK69" s="121" t="str">
        <f t="shared" si="148"/>
        <v/>
      </c>
      <c r="DL69" s="117" t="str">
        <f t="shared" si="149"/>
        <v/>
      </c>
      <c r="DM69" s="117" t="str">
        <f t="shared" si="150"/>
        <v/>
      </c>
      <c r="DN69" s="117" t="str">
        <f t="shared" si="151"/>
        <v/>
      </c>
      <c r="DO69" s="117" t="str">
        <f t="shared" si="152"/>
        <v/>
      </c>
      <c r="DP69" s="77">
        <v>53</v>
      </c>
      <c r="DQ69" s="78"/>
      <c r="DR69" s="78"/>
      <c r="DS69" s="115" t="str">
        <f t="shared" si="223"/>
        <v/>
      </c>
      <c r="DT69" s="115" t="str">
        <f t="shared" si="224"/>
        <v/>
      </c>
      <c r="DU69" s="115" t="str">
        <f t="shared" si="225"/>
        <v/>
      </c>
      <c r="DV69" s="115" t="str">
        <f t="shared" si="226"/>
        <v/>
      </c>
      <c r="DW69" s="117" t="str">
        <f t="shared" si="227"/>
        <v/>
      </c>
      <c r="DX69" s="117" t="str">
        <f t="shared" si="298"/>
        <v/>
      </c>
      <c r="DY69" s="117" t="str">
        <f t="shared" si="298"/>
        <v/>
      </c>
      <c r="DZ69" s="117" t="str">
        <f t="shared" si="228"/>
        <v/>
      </c>
      <c r="EA69" s="77">
        <v>53</v>
      </c>
      <c r="EB69" s="83"/>
      <c r="EC69" s="81"/>
      <c r="ED69" s="80" t="str">
        <f t="shared" si="229"/>
        <v/>
      </c>
      <c r="EE69" s="80" t="str">
        <f t="shared" si="230"/>
        <v/>
      </c>
      <c r="EF69" s="80" t="str">
        <f t="shared" si="231"/>
        <v/>
      </c>
      <c r="EG69" s="82" t="str">
        <f t="shared" si="232"/>
        <v/>
      </c>
      <c r="EH69" s="118" t="str">
        <f t="shared" si="233"/>
        <v/>
      </c>
      <c r="EI69" s="118" t="str">
        <f t="shared" si="234"/>
        <v/>
      </c>
      <c r="EJ69" s="118" t="str">
        <f t="shared" si="235"/>
        <v/>
      </c>
      <c r="EK69" s="118" t="str">
        <f t="shared" si="236"/>
        <v/>
      </c>
      <c r="EL69" s="82">
        <v>53</v>
      </c>
      <c r="EM69" s="78"/>
      <c r="EN69" s="78"/>
      <c r="EO69" s="80" t="str">
        <f t="shared" si="237"/>
        <v/>
      </c>
      <c r="EP69" s="80" t="str">
        <f t="shared" si="238"/>
        <v/>
      </c>
      <c r="EQ69" s="80" t="str">
        <f t="shared" si="239"/>
        <v/>
      </c>
      <c r="ER69" s="80" t="str">
        <f t="shared" si="240"/>
        <v/>
      </c>
      <c r="ES69" s="80" t="str">
        <f t="shared" si="241"/>
        <v/>
      </c>
      <c r="ET69" s="80" t="str">
        <f t="shared" si="242"/>
        <v/>
      </c>
      <c r="EU69" s="80" t="str">
        <f t="shared" si="243"/>
        <v/>
      </c>
      <c r="EV69" s="80" t="str">
        <f t="shared" si="244"/>
        <v/>
      </c>
      <c r="EW69" s="77">
        <v>53</v>
      </c>
      <c r="EX69" s="83"/>
      <c r="EY69" s="81"/>
      <c r="EZ69" s="80" t="str">
        <f t="shared" si="245"/>
        <v/>
      </c>
      <c r="FA69" s="80" t="str">
        <f t="shared" si="246"/>
        <v/>
      </c>
      <c r="FB69" s="76" t="str">
        <f t="shared" si="247"/>
        <v/>
      </c>
      <c r="FC69" s="76" t="str">
        <f t="shared" si="248"/>
        <v/>
      </c>
      <c r="FD69" s="118" t="str">
        <f t="shared" si="249"/>
        <v/>
      </c>
      <c r="FE69" s="118" t="str">
        <f t="shared" si="250"/>
        <v/>
      </c>
      <c r="FF69" s="118" t="str">
        <f t="shared" si="251"/>
        <v/>
      </c>
      <c r="FG69" s="118" t="str">
        <f t="shared" si="252"/>
        <v/>
      </c>
      <c r="FH69" s="82">
        <v>53</v>
      </c>
      <c r="FI69" s="78"/>
      <c r="FJ69" s="78"/>
      <c r="FK69" s="80" t="str">
        <f t="shared" si="253"/>
        <v/>
      </c>
      <c r="FL69" s="80" t="str">
        <f t="shared" si="254"/>
        <v/>
      </c>
      <c r="FM69" s="76" t="str">
        <f t="shared" si="255"/>
        <v/>
      </c>
      <c r="FN69" s="76" t="str">
        <f t="shared" si="256"/>
        <v/>
      </c>
      <c r="FO69" s="118" t="str">
        <f t="shared" si="257"/>
        <v/>
      </c>
      <c r="FP69" s="118" t="str">
        <f t="shared" si="258"/>
        <v/>
      </c>
      <c r="FQ69" s="118" t="str">
        <f t="shared" si="259"/>
        <v/>
      </c>
      <c r="FR69" s="118" t="str">
        <f t="shared" si="260"/>
        <v/>
      </c>
      <c r="FS69" s="77">
        <v>53</v>
      </c>
      <c r="FT69" s="83"/>
      <c r="FU69" s="81"/>
      <c r="FV69" s="80" t="str">
        <f t="shared" si="261"/>
        <v/>
      </c>
      <c r="FW69" s="80" t="str">
        <f t="shared" si="262"/>
        <v/>
      </c>
      <c r="FX69" s="80" t="str">
        <f t="shared" si="263"/>
        <v/>
      </c>
      <c r="FY69" s="80" t="str">
        <f t="shared" si="264"/>
        <v/>
      </c>
      <c r="FZ69" s="80" t="str">
        <f t="shared" si="265"/>
        <v/>
      </c>
      <c r="GA69" s="80" t="str">
        <f t="shared" si="266"/>
        <v/>
      </c>
      <c r="GB69" s="80" t="str">
        <f t="shared" si="267"/>
        <v/>
      </c>
      <c r="GC69" s="80" t="str">
        <f t="shared" si="268"/>
        <v/>
      </c>
      <c r="GD69" s="82">
        <v>53</v>
      </c>
      <c r="GE69" s="78"/>
      <c r="GF69" s="78"/>
      <c r="GG69" s="80" t="str">
        <f t="shared" si="269"/>
        <v/>
      </c>
      <c r="GH69" s="80" t="str">
        <f t="shared" si="270"/>
        <v/>
      </c>
      <c r="GI69" s="80" t="str">
        <f t="shared" si="271"/>
        <v/>
      </c>
      <c r="GJ69" s="80" t="str">
        <f t="shared" si="272"/>
        <v/>
      </c>
      <c r="GK69" s="80" t="str">
        <f t="shared" si="273"/>
        <v/>
      </c>
      <c r="GL69" s="80" t="str">
        <f t="shared" si="274"/>
        <v/>
      </c>
      <c r="GM69" s="80" t="str">
        <f t="shared" si="275"/>
        <v/>
      </c>
      <c r="GN69" s="80" t="str">
        <f t="shared" si="276"/>
        <v/>
      </c>
      <c r="GO69" s="77">
        <v>53</v>
      </c>
      <c r="GP69" s="83"/>
      <c r="GQ69" s="81"/>
      <c r="GR69" s="80" t="str">
        <f t="shared" si="277"/>
        <v/>
      </c>
      <c r="GS69" s="80" t="str">
        <f t="shared" si="278"/>
        <v/>
      </c>
      <c r="GT69" s="80" t="str">
        <f t="shared" si="279"/>
        <v/>
      </c>
      <c r="GU69" s="80" t="str">
        <f t="shared" si="280"/>
        <v/>
      </c>
      <c r="GV69" s="80" t="str">
        <f t="shared" si="281"/>
        <v/>
      </c>
      <c r="GW69" s="80" t="str">
        <f t="shared" si="282"/>
        <v/>
      </c>
      <c r="GX69" s="80" t="str">
        <f t="shared" si="283"/>
        <v/>
      </c>
      <c r="GY69" s="80" t="str">
        <f t="shared" si="284"/>
        <v/>
      </c>
      <c r="GZ69" s="82">
        <v>53</v>
      </c>
      <c r="HA69" s="78"/>
      <c r="HB69" s="78"/>
      <c r="HC69" s="80" t="str">
        <f t="shared" si="285"/>
        <v/>
      </c>
      <c r="HD69" s="80" t="str">
        <f t="shared" si="286"/>
        <v/>
      </c>
      <c r="HE69" s="80" t="str">
        <f t="shared" si="287"/>
        <v/>
      </c>
      <c r="HF69" s="80" t="str">
        <f t="shared" si="288"/>
        <v/>
      </c>
      <c r="HG69" s="80" t="str">
        <f t="shared" si="289"/>
        <v/>
      </c>
      <c r="HH69" s="80" t="str">
        <f t="shared" si="290"/>
        <v/>
      </c>
      <c r="HI69" s="80" t="str">
        <f t="shared" si="291"/>
        <v/>
      </c>
      <c r="HJ69" s="80" t="str">
        <f t="shared" si="292"/>
        <v/>
      </c>
      <c r="HK69" s="77">
        <v>53</v>
      </c>
      <c r="HL69" s="83"/>
      <c r="HM69" s="83"/>
      <c r="HN69" s="83"/>
      <c r="HO69" s="83"/>
      <c r="HP69" s="83"/>
      <c r="HQ69" s="83"/>
      <c r="HR69" s="83"/>
      <c r="HS69" s="83"/>
      <c r="HT69" s="83"/>
      <c r="HU69" s="83"/>
      <c r="HV69" s="83"/>
      <c r="HW69" s="92"/>
      <c r="HX69" s="93"/>
      <c r="HY69" s="91" t="str">
        <f>IFERROR(IF(AND(#REF!="FEM",#REF!=1,#REF!="infantis"),#REF!,""),"")</f>
        <v/>
      </c>
      <c r="HZ69" s="75" t="e">
        <f>IF($HY69=#REF!,#REF!,"")</f>
        <v>#REF!</v>
      </c>
      <c r="IA69" s="75" t="e">
        <f>IF($HY69=#REF!,#REF!,"")</f>
        <v>#REF!</v>
      </c>
      <c r="IB69" s="75" t="e">
        <f>IF($IA69=#REF!,#REF!,"")</f>
        <v>#REF!</v>
      </c>
      <c r="IC69" s="91" t="str">
        <f>IFERROR(IF(AND($IA69="fem",#REF!=1,#REF!="infantis"),#REF!,""),"")</f>
        <v/>
      </c>
      <c r="ID69" s="91" t="str">
        <f>IFERROR(IF(AND($IA69="fem",#REF!=1,#REF!="infantis"),#REF!,""),"")</f>
        <v/>
      </c>
      <c r="IE69" s="91" t="str">
        <f>IFERROR(IF(AND($IA69="fem",#REF!=1,#REF!="infantis"),#REF!,""),"")</f>
        <v/>
      </c>
      <c r="IF69" s="75" t="e">
        <f>IF($IB69=#REF!,#REF!,"")</f>
        <v>#REF!</v>
      </c>
      <c r="IG69" s="55" t="str">
        <f>IFERROR(RANK(IF69,IF:IF,0)+ COUNTIF($IF$15:IF68,IF69),"")</f>
        <v/>
      </c>
      <c r="II69" s="91" t="str">
        <f>IFERROR(IF(AND(#REF!="mas",#REF!=1,#REF!="infantis"),#REF!,""),"")</f>
        <v/>
      </c>
      <c r="IJ69" s="75" t="e">
        <f>IF($II69=#REF!,#REF!,"")</f>
        <v>#REF!</v>
      </c>
      <c r="IK69" s="75" t="e">
        <f>IF($II69=#REF!,#REF!,"")</f>
        <v>#REF!</v>
      </c>
      <c r="IL69" s="91" t="str">
        <f>IFERROR(IF(AND($IK69="mas",#REF!=1),#REF!,""),"")</f>
        <v/>
      </c>
      <c r="IM69" s="91" t="str">
        <f>IFERROR(IF(AND($IK69="mas",#REF!=1,#REF!="infantis"),#REF!,""),"")</f>
        <v/>
      </c>
      <c r="IN69" s="91" t="str">
        <f>IFERROR(IF(AND($IK69="mas",#REF!=1,#REF!="infantis"),#REF!,""),"")</f>
        <v/>
      </c>
      <c r="IO69" s="91" t="str">
        <f>IFERROR(IF(AND($IK69="mas",#REF!=1,#REF!="infantis"),#REF!,""),"")</f>
        <v/>
      </c>
      <c r="IP69" s="91" t="str">
        <f>IFERROR(IF(AND($IK69="mas",#REF!=1),#REF!,""),"")</f>
        <v/>
      </c>
      <c r="IQ69" s="55" t="str">
        <f>IFERROR(RANK(IP69,IP:IP,0)+ COUNTIF($IQ$11:IQ64,IP69),"")</f>
        <v/>
      </c>
      <c r="IS69" s="91" t="str">
        <f>IFERROR(IF(AND(#REF!="FEM",#REF!=2,#REF!="infantis"),#REF!,""),"")</f>
        <v/>
      </c>
      <c r="IT69" s="75" t="e">
        <f>IF(IS69=#REF!,#REF!,"")</f>
        <v>#REF!</v>
      </c>
      <c r="IU69" s="75" t="e">
        <f>IF(IS69=#REF!,#REF!,"")</f>
        <v>#REF!</v>
      </c>
      <c r="IV69" s="91" t="str">
        <f>IFERROR(IF(AND(IU69="fem",#REF!=2),#REF!,""),"")</f>
        <v/>
      </c>
      <c r="IW69" s="91" t="str">
        <f>IFERROR(IF(AND(IU69="fem",#REF!=2),#REF!,""),"")</f>
        <v/>
      </c>
      <c r="IX69" s="91" t="str">
        <f>IFERROR(IF(AND(IU69="fem",#REF!=2),#REF!,""),"")</f>
        <v/>
      </c>
      <c r="IY69" s="91" t="str">
        <f>IFERROR(IF(AND(IU69="fem",#REF!=2),#REF!,""),"")</f>
        <v/>
      </c>
      <c r="IZ69" s="91" t="str">
        <f>IFERROR(IF(AND(IU69="fem",#REF!=2),#REF!,""),"")</f>
        <v/>
      </c>
      <c r="JA69" s="77" t="str">
        <f>IFERROR(RANK(IZ69,IZ:IZ,0)+ COUNTIF($IZ$15:$IZ68,IZ69),"")</f>
        <v/>
      </c>
      <c r="JC69" s="91" t="str">
        <f>IFERROR(IF(AND(#REF!="mas",#REF!=2,#REF!="infantis"),#REF!,""),"")</f>
        <v/>
      </c>
      <c r="JD69" s="75" t="e">
        <f>IF(JC69=#REF!,#REF!,"")</f>
        <v>#REF!</v>
      </c>
      <c r="JE69" s="75" t="e">
        <f>IF(JC69=#REF!,#REF!,"")</f>
        <v>#REF!</v>
      </c>
      <c r="JF69" s="91" t="str">
        <f>IFERROR(IF(AND(JE69="mas",#REF!=2),#REF!,""),"")</f>
        <v/>
      </c>
      <c r="JG69" s="91" t="str">
        <f>IFERROR(IF(AND(JE69="mas",#REF!=2),#REF!,""),"")</f>
        <v/>
      </c>
      <c r="JH69" s="91" t="str">
        <f>IFERROR(IF(AND(JE69="mas",#REF!=2),#REF!,""),"")</f>
        <v/>
      </c>
      <c r="JI69" s="91" t="str">
        <f>IFERROR(IF(AND(JE69="mas",#REF!=2),#REF!,""),"")</f>
        <v/>
      </c>
      <c r="JJ69" s="91" t="str">
        <f>IFERROR(IF(AND(JE69="mas",#REF!=2),#REF!,""),"")</f>
        <v/>
      </c>
      <c r="JK69" s="77" t="str">
        <f>IFERROR(RANK(JJ69,JJ:JJ,0)+ COUNTIF($JJ$15:$JJ68,JJ69),"")</f>
        <v/>
      </c>
      <c r="JM69" s="53" t="str">
        <f>IFERROR(IF(AND(#REF!="fem",#REF!=3,#REF!="infantis"),#REF!,""),"")</f>
        <v/>
      </c>
      <c r="JN69" s="75" t="e">
        <f>IF($JM69=#REF!,#REF!,"")</f>
        <v>#REF!</v>
      </c>
      <c r="JO69" s="75" t="e">
        <f>IF($JM69=#REF!,#REF!,"")</f>
        <v>#REF!</v>
      </c>
      <c r="JP69" s="75" t="e">
        <f>IF($JO69=#REF!,#REF!,"")</f>
        <v>#REF!</v>
      </c>
      <c r="JQ69" s="75" t="e">
        <f>IF($JP69=#REF!,#REF!,"")</f>
        <v>#REF!</v>
      </c>
      <c r="JR69" s="75" t="e">
        <f>IF($JP69=#REF!,#REF!,"")</f>
        <v>#REF!</v>
      </c>
      <c r="JS69" s="75" t="e">
        <f>IF($JP69=#REF!,#REF!,"")</f>
        <v>#REF!</v>
      </c>
      <c r="JT69" s="75" t="e">
        <f>IF($JP69=#REF!,#REF!,"")</f>
        <v>#REF!</v>
      </c>
      <c r="JU69" s="55" t="str">
        <f>IFERROR(RANK(JT69,JT:JT,0)+ COUNTIF($JT$15:JT68,JT69),"")</f>
        <v/>
      </c>
      <c r="JW69" s="53" t="str">
        <f>IFERROR(IF(AND(#REF!="mas",#REF!=3,#REF!="infantis"),#REF!,""),"")</f>
        <v/>
      </c>
      <c r="JX69" s="54" t="e">
        <f>IF($JW69=#REF!,#REF!,"")</f>
        <v>#REF!</v>
      </c>
      <c r="JY69" s="54" t="e">
        <f>IF($JW69=#REF!,#REF!,"")</f>
        <v>#REF!</v>
      </c>
      <c r="JZ69" s="54" t="e">
        <f>IF($JY69=#REF!,#REF!,"")</f>
        <v>#REF!</v>
      </c>
      <c r="KA69" s="54" t="e">
        <f>IF($JZ69=#REF!,#REF!,"")</f>
        <v>#REF!</v>
      </c>
      <c r="KB69" s="54" t="e">
        <f>IF($JZ69=#REF!,#REF!,"")</f>
        <v>#REF!</v>
      </c>
      <c r="KC69" s="54" t="e">
        <f>IF($JZ69=#REF!,#REF!,"")</f>
        <v>#REF!</v>
      </c>
      <c r="KD69" s="54" t="e">
        <f>IF($JZ69=#REF!,#REF!,"")</f>
        <v>#REF!</v>
      </c>
      <c r="KE69" s="55" t="str">
        <f>IFERROR(RANK(KD69,KD:KD,0)+ COUNTIF($KD$15:KD68,KD69),"")</f>
        <v/>
      </c>
      <c r="KG69" s="91" t="str">
        <f>IFERROR(IF(AND(#REF!="fem",#REF!=1,#REF!="iniciados"),#REF!,""),"")</f>
        <v/>
      </c>
      <c r="KH69" s="75" t="e">
        <f>IF(KG69=#REF!,#REF!,"")</f>
        <v>#REF!</v>
      </c>
      <c r="KI69" s="75" t="e">
        <f>IF(KG69=#REF!,#REF!,"")</f>
        <v>#REF!</v>
      </c>
      <c r="KJ69" s="91" t="str">
        <f>IFERROR(IF(AND(KI69="fem",#REF!=1),#REF!,""),"")</f>
        <v/>
      </c>
      <c r="KK69" s="91" t="str">
        <f>IFERROR(IF(AND(KI69="fem",#REF!=1),#REF!,""),"")</f>
        <v/>
      </c>
      <c r="KL69" s="91" t="str">
        <f>IFERROR(IF(AND(KI69="fem",#REF!=1),#REF!,""),"")</f>
        <v/>
      </c>
      <c r="KM69" s="91" t="str">
        <f>IFERROR(IF(AND(KI69="fem",#REF!=1),#REF!,""),"")</f>
        <v/>
      </c>
      <c r="KN69" s="91" t="str">
        <f>IFERROR(IF(AND(KI69="fem",#REF!=1),#REF!,""),"")</f>
        <v/>
      </c>
      <c r="KO69" s="77" t="str">
        <f>IFERROR(RANK(KN69,KN:KN,0)+ COUNTIF($KN$15:KN68,KN69),"")</f>
        <v/>
      </c>
      <c r="KQ69" s="91" t="str">
        <f>IFERROR(IF(AND(#REF!="mas",#REF!=1,#REF!="iniciados"),#REF!,""),"")</f>
        <v/>
      </c>
      <c r="KR69" s="75" t="e">
        <f>IF(KQ69=#REF!,#REF!,"")</f>
        <v>#REF!</v>
      </c>
      <c r="KS69" s="75" t="e">
        <f>IF(KQ69=#REF!,#REF!,"")</f>
        <v>#REF!</v>
      </c>
      <c r="KT69" s="91" t="str">
        <f>IFERROR(IF(AND(KS69="mas",#REF!=1),#REF!,""),"")</f>
        <v/>
      </c>
      <c r="KU69" s="91" t="str">
        <f>IFERROR(IF(AND(KS69="mas",#REF!=1),#REF!,""),"")</f>
        <v/>
      </c>
      <c r="KV69" s="91" t="str">
        <f>IFERROR(IF(AND(KS69="mas",#REF!=1),#REF!,""),"")</f>
        <v/>
      </c>
      <c r="KW69" s="91" t="str">
        <f>IFERROR(IF(AND(KS69="mas",#REF!=1),#REF!,""),"")</f>
        <v/>
      </c>
      <c r="KX69" s="91" t="str">
        <f>IFERROR(IF(AND(KS69="mas",#REF!=1),#REF!,""),"")</f>
        <v/>
      </c>
      <c r="KY69" s="77" t="str">
        <f>IFERROR(RANK(KX69,KX:KX,0)+ COUNTIF($KX$15:KX68,KX69),"")</f>
        <v/>
      </c>
      <c r="LA69" s="91" t="str">
        <f>IFERROR(IF(AND(#REF!="fem",#REF!=2,#REF!="iniciados"),#REF!,""),"")</f>
        <v/>
      </c>
      <c r="LB69" s="75" t="e">
        <f>IF(LA69=#REF!,#REF!,"")</f>
        <v>#REF!</v>
      </c>
      <c r="LC69" s="75" t="e">
        <f>IF(LA69=#REF!,#REF!,"")</f>
        <v>#REF!</v>
      </c>
      <c r="LD69" s="91" t="str">
        <f>IFERROR(IF(AND(LC69="fem",#REF!=2),#REF!,""),"")</f>
        <v/>
      </c>
      <c r="LE69" s="91" t="str">
        <f>IFERROR(IF(AND(LC69="fem",#REF!=2),#REF!,""),"")</f>
        <v/>
      </c>
      <c r="LF69" s="91" t="str">
        <f>IFERROR(IF(AND(LC69="fem",#REF!=2),#REF!,""),"")</f>
        <v/>
      </c>
      <c r="LG69" s="91" t="str">
        <f>IFERROR(IF(AND(LC69="fem",#REF!=2),#REF!,""),"")</f>
        <v/>
      </c>
      <c r="LH69" s="91" t="str">
        <f>IFERROR(IF(AND(LC69="fem",#REF!=2),#REF!,""),"")</f>
        <v/>
      </c>
      <c r="LI69" s="77" t="str">
        <f>IFERROR(RANK(LH69,LH:LH,0)+ COUNTIF($KX$15:LH68,LH69),"")</f>
        <v/>
      </c>
      <c r="LK69" s="91" t="str">
        <f>IFERROR(IF(AND(#REF!="mas",#REF!=2,#REF!="iniciados"),#REF!,""),"")</f>
        <v/>
      </c>
      <c r="LL69" s="75" t="e">
        <f>IF(LK69=#REF!,#REF!,"")</f>
        <v>#REF!</v>
      </c>
      <c r="LM69" s="75" t="e">
        <f>IF(LK69=#REF!,#REF!,"")</f>
        <v>#REF!</v>
      </c>
      <c r="LN69" s="91" t="str">
        <f>IFERROR(IF(AND(LM69="mas",#REF!=2),#REF!,""),"")</f>
        <v/>
      </c>
      <c r="LO69" s="91" t="str">
        <f>IFERROR(IF(AND(LM69="mas",#REF!=2),#REF!,""),"")</f>
        <v/>
      </c>
      <c r="LP69" s="91" t="str">
        <f>IFERROR(IF(AND(LM69="mas",#REF!=2),#REF!,""),"")</f>
        <v/>
      </c>
      <c r="LQ69" s="91" t="str">
        <f>IFERROR(IF(AND(LM69="mas",#REF!=2),#REF!,""),"")</f>
        <v/>
      </c>
      <c r="LR69" s="91" t="str">
        <f>IFERROR(IF(AND(LM69="mas",#REF!=2),#REF!,""),"")</f>
        <v/>
      </c>
      <c r="LS69" s="77" t="str">
        <f>IFERROR(RANK(LR69,LR:LR,0)+ COUNTIF($LR$15:LR67,LR69),"")</f>
        <v/>
      </c>
      <c r="LU69" s="53" t="str">
        <f>IFERROR(IF(AND(#REF!="fem",#REF!=3,#REF!="iniciados"),#REF!,""),"")</f>
        <v/>
      </c>
      <c r="LV69" s="75" t="e">
        <f>IF(LU69=#REF!,#REF!,"")</f>
        <v>#REF!</v>
      </c>
      <c r="LW69" s="75" t="e">
        <f>IF(LU69=#REF!,#REF!,"")</f>
        <v>#REF!</v>
      </c>
      <c r="LX69" s="53" t="str">
        <f>IFERROR(IF(AND(LW69="fem",#REF!=3),#REF!,""),"")</f>
        <v/>
      </c>
      <c r="LY69" s="91" t="str">
        <f>IFERROR(IF(AND(LW69="fem",#REF!=3),#REF!,""),"")</f>
        <v/>
      </c>
      <c r="LZ69" s="91" t="str">
        <f>IFERROR(IF(AND(LW69="fem",#REF!=3),#REF!,""),"")</f>
        <v/>
      </c>
      <c r="MA69" s="91" t="str">
        <f>IFERROR(IF(AND(LW69="fem",#REF!=3),#REF!,""),"")</f>
        <v/>
      </c>
      <c r="MB69" s="91" t="str">
        <f>IFERROR(IF(AND(LW69="fem",#REF!=3),#REF!,""),"")</f>
        <v/>
      </c>
      <c r="MC69" s="55" t="str">
        <f>IFERROR(RANK(MB69,MB:MB,0)+ COUNTIF($MB$15:MB68,MB69),"")</f>
        <v/>
      </c>
      <c r="ME69" s="91" t="str">
        <f>IFERROR(IF(AND(#REF!="mas",#REF!=3,#REF!="iniciados"),#REF!,""),"")</f>
        <v/>
      </c>
      <c r="MF69" s="75" t="e">
        <f>IF(ME69=#REF!,#REF!,"")</f>
        <v>#REF!</v>
      </c>
      <c r="MG69" s="75" t="e">
        <f>IF(ME69=#REF!,#REF!,"")</f>
        <v>#REF!</v>
      </c>
      <c r="MH69" s="91" t="str">
        <f>IFERROR(IF(AND(MG69="mas",#REF!=3),#REF!,""),"")</f>
        <v/>
      </c>
      <c r="MI69" s="91" t="str">
        <f>IFERROR(IF(AND(MG69="mas",#REF!=3),#REF!,""),"")</f>
        <v/>
      </c>
      <c r="MJ69" s="91" t="str">
        <f>IFERROR(IF(AND(MG69="mas",#REF!=3),#REF!,""),"")</f>
        <v/>
      </c>
      <c r="MK69" s="91" t="str">
        <f>IFERROR(IF(AND(MG69="mas",#REF!=3),#REF!,""),"")</f>
        <v/>
      </c>
      <c r="ML69" s="91" t="str">
        <f>IFERROR(IF(AND(MG69="mas",#REF!=3),#REF!,""),"")</f>
        <v/>
      </c>
      <c r="MM69" s="55" t="str">
        <f>IFERROR(RANK(ML69,ML:ML,0)+ COUNTIF($ML$15:ML68,ML69),"")</f>
        <v/>
      </c>
      <c r="MO69" s="91" t="str">
        <f>IFERROR(IF(AND(#REF!="fem",#REF!=3,#REF!="juvenis"),#REF!,""),"")</f>
        <v/>
      </c>
      <c r="MP69" s="75" t="e">
        <f>IF(MO69=#REF!,#REF!,"")</f>
        <v>#REF!</v>
      </c>
      <c r="MQ69" s="75" t="e">
        <f>IF(MO69=#REF!,#REF!,"")</f>
        <v>#REF!</v>
      </c>
      <c r="MR69" s="91" t="str">
        <f>IFERROR(IF(AND(MQ69="fem",#REF!=3),#REF!,""),"")</f>
        <v/>
      </c>
      <c r="MS69" s="91" t="str">
        <f>IFERROR(IF(AND(MQ69="fem",#REF!=3),#REF!,""),"")</f>
        <v/>
      </c>
      <c r="MT69" s="91" t="str">
        <f>IFERROR(IF(AND(MQ69="fem",#REF!=3),#REF!,""),"")</f>
        <v/>
      </c>
      <c r="MU69" s="91" t="str">
        <f>IFERROR(IF(AND(MQ69="fem",#REF!=3),#REF!,""),"")</f>
        <v/>
      </c>
      <c r="MV69" s="91" t="str">
        <f>IFERROR(IF(AND(MQ69="fem",#REF!=3),#REF!,""),"")</f>
        <v/>
      </c>
      <c r="MW69" s="55" t="str">
        <f>IFERROR(RANK(MV69,MV:MV,0)+ COUNTIF($MV$15:MV68,MV69),"")</f>
        <v/>
      </c>
      <c r="MY69" s="91" t="str">
        <f>IFERROR(IF(AND(#REF!="mas",#REF!=3,#REF!="juvenis"),#REF!,""),"")</f>
        <v/>
      </c>
      <c r="MZ69" s="75" t="e">
        <f>IF(MY69=#REF!,#REF!,"")</f>
        <v>#REF!</v>
      </c>
      <c r="NA69" s="75" t="e">
        <f>IF(MY69=#REF!,#REF!,"")</f>
        <v>#REF!</v>
      </c>
      <c r="NB69" s="91" t="str">
        <f>IFERROR(IF(AND(NA69="mas",#REF!=3),#REF!,""),"")</f>
        <v/>
      </c>
      <c r="NC69" s="91" t="str">
        <f>IFERROR(IF(AND(NA69="mas",#REF!=3),#REF!,""),"")</f>
        <v/>
      </c>
      <c r="ND69" s="91" t="str">
        <f>IFERROR(IF(AND(NA69="mas",#REF!=3),#REF!,""),"")</f>
        <v/>
      </c>
      <c r="NE69" s="91" t="str">
        <f>IFERROR(IF(AND(NA69="mas",#REF!=3),#REF!,""),"")</f>
        <v/>
      </c>
      <c r="NF69" s="91" t="str">
        <f>IFERROR(IF(AND(NA69="mas",#REF!=3),#REF!,""),"")</f>
        <v/>
      </c>
      <c r="NG69" s="55" t="str">
        <f>IFERROR(RANK(NF69,NF:NF,0)+ COUNTIF($NF$15:NF68,NF69),"")</f>
        <v/>
      </c>
      <c r="NI69" s="91" t="str">
        <f>IFERROR(IF(AND(#REF!="fem",#REF!=2,#REF!="juvenis"),#REF!,""),"")</f>
        <v/>
      </c>
      <c r="NJ69" s="75" t="e">
        <f>IF(NI69=#REF!,#REF!,"")</f>
        <v>#REF!</v>
      </c>
      <c r="NK69" s="75" t="e">
        <f>IF(NI69=#REF!,#REF!,"")</f>
        <v>#REF!</v>
      </c>
      <c r="NL69" s="91" t="str">
        <f>IFERROR(IF(AND(NK69="fem",#REF!=2),#REF!,""),"")</f>
        <v/>
      </c>
      <c r="NM69" s="91" t="str">
        <f>IFERROR(IF(AND(NK69="fem",#REF!=2),#REF!,""),"")</f>
        <v/>
      </c>
      <c r="NN69" s="91" t="str">
        <f>IFERROR(IF(AND(NK69="fem",#REF!=2),#REF!,""),"")</f>
        <v/>
      </c>
      <c r="NO69" s="91" t="str">
        <f>IFERROR(IF(AND(NK69="fem",#REF!=2),#REF!,""),"")</f>
        <v/>
      </c>
      <c r="NP69" s="91" t="str">
        <f>IFERROR(IF(AND(NK69="fem",#REF!=2),#REF!,""),"")</f>
        <v/>
      </c>
      <c r="NQ69" s="77" t="str">
        <f>IFERROR(RANK(NP69,NP:NP,0)+ COUNTIF($NP$15:NP68,NP69),"")</f>
        <v/>
      </c>
      <c r="NS69" s="91" t="str">
        <f>IFERROR(IF(AND(#REF!="mas",#REF!=2,#REF!="juvenis"),#REF!,""),"")</f>
        <v/>
      </c>
      <c r="NT69" s="75" t="e">
        <f>IF(NS69=#REF!,#REF!,"")</f>
        <v>#REF!</v>
      </c>
      <c r="NU69" s="75" t="e">
        <f>IF(NS69=#REF!,#REF!,"")</f>
        <v>#REF!</v>
      </c>
      <c r="NV69" s="91" t="str">
        <f>IFERROR(IF(AND(NU69="mas",#REF!=2),#REF!,""),"")</f>
        <v/>
      </c>
      <c r="NW69" s="91" t="str">
        <f>IFERROR(IF(AND(NU69="mas",#REF!=2),#REF!,""),"")</f>
        <v/>
      </c>
      <c r="NX69" s="91" t="str">
        <f>IFERROR(IF(AND(NU69="mas",#REF!=2),#REF!,""),"")</f>
        <v/>
      </c>
      <c r="NY69" s="91" t="str">
        <f>IFERROR(IF(AND(NU69="mas",#REF!=2),#REF!,""),"")</f>
        <v/>
      </c>
      <c r="NZ69" s="91" t="str">
        <f>IFERROR(IF(AND(NU69="mas",#REF!=2),#REF!,""),"")</f>
        <v/>
      </c>
      <c r="OA69" s="55" t="str">
        <f>IFERROR(RANK(NZ69,NZ:NZ,0)+ COUNTIF($NZ$15:NZ68,NZ69),"")</f>
        <v/>
      </c>
      <c r="OC69" s="91" t="str">
        <f>IFERROR(IF(AND(#REF!="fem",#REF!=2,#REF!="juniores"),#REF!,""),"")</f>
        <v/>
      </c>
      <c r="OD69" s="75" t="e">
        <f>IF(OC69=#REF!,#REF!,"")</f>
        <v>#REF!</v>
      </c>
      <c r="OE69" s="75" t="e">
        <f>IF(OC69=#REF!,#REF!,"")</f>
        <v>#REF!</v>
      </c>
      <c r="OF69" s="91" t="str">
        <f>IFERROR(IF(AND(OE69="fem",#REF!=2),#REF!,""),"")</f>
        <v/>
      </c>
      <c r="OG69" s="91" t="str">
        <f>IFERROR(IF(AND(OE69="fem",#REF!=2),#REF!,""),"")</f>
        <v/>
      </c>
      <c r="OH69" s="91" t="str">
        <f>IFERROR(IF(AND(OE69="fem",#REF!=2),#REF!,""),"")</f>
        <v/>
      </c>
      <c r="OI69" s="91" t="str">
        <f>IFERROR(IF(AND(OE69="fem",#REF!=2),#REF!,""),"")</f>
        <v/>
      </c>
      <c r="OJ69" s="91" t="str">
        <f>IFERROR(IF(AND(OE69="fem",#REF!=2),#REF!,""),"")</f>
        <v/>
      </c>
      <c r="OK69" s="77" t="str">
        <f>IFERROR(RANK(OJ69,OJ:OJ,0)+ COUNTIF($NZ$15:OJ67,OJ69),"")</f>
        <v/>
      </c>
      <c r="OM69" s="91" t="str">
        <f>IFERROR(IF(AND(#REF!="mas",#REF!=2,#REF!="juniores"),#REF!,""),"")</f>
        <v/>
      </c>
      <c r="ON69" s="75" t="e">
        <f>IF(OM69=#REF!,#REF!,"")</f>
        <v>#REF!</v>
      </c>
      <c r="OO69" s="75" t="e">
        <f>IF(OM69=#REF!,#REF!,"")</f>
        <v>#REF!</v>
      </c>
      <c r="OP69" s="91" t="str">
        <f>IFERROR(IF(AND(OO69="mas",#REF!=2),#REF!,""),"")</f>
        <v/>
      </c>
      <c r="OQ69" s="91" t="str">
        <f>IFERROR(IF(AND(OO69="mas",#REF!=2),#REF!,""),"")</f>
        <v/>
      </c>
      <c r="OR69" s="91" t="str">
        <f>IFERROR(IF(AND(OO69="mas",#REF!=2),#REF!,""),"")</f>
        <v/>
      </c>
      <c r="OS69" s="91" t="str">
        <f>IFERROR(IF(AND(OO69="mas",#REF!=2),#REF!,""),"")</f>
        <v/>
      </c>
      <c r="OT69" s="91" t="str">
        <f>IFERROR(IF(AND(OO69="mas",#REF!=2),#REF!,""),"")</f>
        <v/>
      </c>
      <c r="OU69" s="77" t="str">
        <f>IFERROR(RANK(OT69,OT:OT,0)+ COUNTIF($NZ$15:OT67,OT69),"")</f>
        <v/>
      </c>
      <c r="OW69" s="91" t="str">
        <f>IFERROR(IF(AND(#REF!="fem",#REF!=3,#REF!="juniores"),#REF!,""),"")</f>
        <v/>
      </c>
      <c r="OX69" s="75" t="e">
        <f>IF(OW69=#REF!,#REF!,"")</f>
        <v>#REF!</v>
      </c>
      <c r="OY69" s="75" t="e">
        <f>IF(OW69=#REF!,#REF!,"")</f>
        <v>#REF!</v>
      </c>
      <c r="OZ69" s="91" t="str">
        <f>IFERROR(IF(AND(OY69="fem",#REF!=3),#REF!,""),"")</f>
        <v/>
      </c>
      <c r="PA69" s="91" t="str">
        <f>IFERROR(IF(AND(OY69="fem",#REF!=3),#REF!,""),"")</f>
        <v/>
      </c>
      <c r="PB69" s="91" t="str">
        <f>IFERROR(IF(AND(OY69="fem",#REF!=3),#REF!,""),"")</f>
        <v/>
      </c>
      <c r="PC69" s="91" t="str">
        <f>IFERROR(IF(AND(OY69="fem",#REF!=3),#REF!,""),"")</f>
        <v/>
      </c>
      <c r="PD69" s="91" t="str">
        <f>IFERROR(IF(AND(OY69="fem",#REF!=3),#REF!,""),"")</f>
        <v/>
      </c>
      <c r="PE69" s="77" t="str">
        <f>IFERROR(RANK(PD69,PD:PD,0)+ COUNTIF($NZ$15:PD67,PD69),"")</f>
        <v/>
      </c>
      <c r="PG69" s="91" t="str">
        <f>IFERROR(IF(AND(#REF!="mas",#REF!=3,#REF!="juniores"),#REF!,""),"")</f>
        <v/>
      </c>
      <c r="PH69" s="75" t="e">
        <f>IF(PG69=#REF!,#REF!,"")</f>
        <v>#REF!</v>
      </c>
      <c r="PI69" s="75" t="e">
        <f>IF(PG69=#REF!,#REF!,"")</f>
        <v>#REF!</v>
      </c>
      <c r="PJ69" s="91" t="str">
        <f>IFERROR(IF(AND(PI69="mas",#REF!=3),#REF!,""),"")</f>
        <v/>
      </c>
      <c r="PK69" s="91" t="str">
        <f>IFERROR(IF(AND(PI69="mas",#REF!=3),#REF!,""),"")</f>
        <v/>
      </c>
      <c r="PL69" s="91" t="str">
        <f>IFERROR(IF(AND(PI69="mas",#REF!=3),#REF!,""),"")</f>
        <v/>
      </c>
      <c r="PM69" s="91" t="str">
        <f>IFERROR(IF(AND(PI69="mas",#REF!=3),#REF!,""),"")</f>
        <v/>
      </c>
      <c r="PN69" s="91" t="str">
        <f>IFERROR(IF(AND(PI69="mas",#REF!=3),#REF!,""),"")</f>
        <v/>
      </c>
      <c r="PO69" s="77" t="str">
        <f>IFERROR(RANK(PN69,PN:PN,0)+ COUNTIF($NZ$15:PN67,PN69),"")</f>
        <v/>
      </c>
    </row>
    <row r="70" spans="2:431" s="73" customFormat="1" ht="18.75" customHeight="1" x14ac:dyDescent="0.3">
      <c r="B70" s="74" t="str">
        <f t="shared" si="159"/>
        <v/>
      </c>
      <c r="C70" s="74" t="str">
        <f t="shared" si="160"/>
        <v/>
      </c>
      <c r="D70" s="75" t="str">
        <f t="shared" si="161"/>
        <v/>
      </c>
      <c r="E70" s="76" t="str">
        <f t="shared" si="162"/>
        <v/>
      </c>
      <c r="F70" s="118" t="str">
        <f t="shared" si="163"/>
        <v/>
      </c>
      <c r="G70" s="118" t="str">
        <f t="shared" si="164"/>
        <v/>
      </c>
      <c r="H70" s="118" t="str">
        <f t="shared" si="165"/>
        <v/>
      </c>
      <c r="I70" s="119" t="str">
        <f t="shared" si="166"/>
        <v/>
      </c>
      <c r="J70" s="77">
        <v>54</v>
      </c>
      <c r="K70" s="78"/>
      <c r="L70" s="78"/>
      <c r="M70" s="74" t="str">
        <f t="shared" si="293"/>
        <v/>
      </c>
      <c r="N70" s="74" t="str">
        <f t="shared" si="167"/>
        <v/>
      </c>
      <c r="O70" s="75" t="str">
        <f t="shared" si="168"/>
        <v/>
      </c>
      <c r="P70" s="75" t="str">
        <f t="shared" si="169"/>
        <v/>
      </c>
      <c r="Q70" s="75" t="str">
        <f t="shared" si="295"/>
        <v/>
      </c>
      <c r="R70" s="75" t="str">
        <f t="shared" si="296"/>
        <v/>
      </c>
      <c r="S70" s="75" t="str">
        <f>IFERROR(INDEX(#REF!,MATCH($U70,$IQ$17:$IQ$72,0)),"")</f>
        <v/>
      </c>
      <c r="T70" s="75" t="str">
        <f t="shared" si="170"/>
        <v/>
      </c>
      <c r="U70" s="77">
        <v>54</v>
      </c>
      <c r="V70" s="84"/>
      <c r="X70" s="80" t="str">
        <f t="shared" si="171"/>
        <v/>
      </c>
      <c r="Y70" s="80" t="str">
        <f t="shared" si="172"/>
        <v/>
      </c>
      <c r="Z70" s="76" t="str">
        <f t="shared" si="173"/>
        <v/>
      </c>
      <c r="AA70" s="76" t="str">
        <f t="shared" si="174"/>
        <v/>
      </c>
      <c r="AB70" s="118" t="str">
        <f t="shared" si="175"/>
        <v/>
      </c>
      <c r="AC70" s="118" t="str">
        <f t="shared" si="176"/>
        <v/>
      </c>
      <c r="AD70" s="118" t="str">
        <f t="shared" si="177"/>
        <v/>
      </c>
      <c r="AE70" s="118" t="str">
        <f t="shared" si="178"/>
        <v/>
      </c>
      <c r="AF70" s="77">
        <v>54</v>
      </c>
      <c r="AG70" s="78"/>
      <c r="AH70" s="78"/>
      <c r="AI70" s="80" t="str">
        <f t="shared" si="179"/>
        <v/>
      </c>
      <c r="AJ70" s="80" t="str">
        <f t="shared" si="180"/>
        <v/>
      </c>
      <c r="AK70" s="80" t="str">
        <f t="shared" si="181"/>
        <v/>
      </c>
      <c r="AL70" s="80" t="str">
        <f t="shared" si="182"/>
        <v/>
      </c>
      <c r="AM70" s="80" t="str">
        <f t="shared" si="183"/>
        <v/>
      </c>
      <c r="AN70" s="80" t="str">
        <f t="shared" si="184"/>
        <v/>
      </c>
      <c r="AO70" s="80" t="str">
        <f t="shared" si="185"/>
        <v/>
      </c>
      <c r="AP70" s="80" t="str">
        <f t="shared" si="186"/>
        <v/>
      </c>
      <c r="AQ70" s="77">
        <v>54</v>
      </c>
      <c r="AR70" s="84"/>
      <c r="AT70" s="146" t="str">
        <f t="shared" si="132"/>
        <v/>
      </c>
      <c r="AU70" s="146" t="str">
        <f t="shared" si="133"/>
        <v/>
      </c>
      <c r="AV70" s="146" t="str">
        <f t="shared" si="134"/>
        <v/>
      </c>
      <c r="AW70" s="147" t="str">
        <f t="shared" si="135"/>
        <v/>
      </c>
      <c r="AX70" s="147" t="str">
        <f t="shared" si="136"/>
        <v/>
      </c>
      <c r="AY70" s="147" t="str">
        <f t="shared" si="137"/>
        <v/>
      </c>
      <c r="AZ70" s="147" t="str">
        <f t="shared" si="138"/>
        <v/>
      </c>
      <c r="BA70" s="147" t="str">
        <f t="shared" si="139"/>
        <v/>
      </c>
      <c r="BB70" s="149">
        <v>54</v>
      </c>
      <c r="BC70" s="78"/>
      <c r="BD70" s="78"/>
      <c r="BE70" s="80" t="str">
        <f t="shared" si="294"/>
        <v/>
      </c>
      <c r="BF70" s="80" t="str">
        <f t="shared" si="187"/>
        <v/>
      </c>
      <c r="BG70" s="80" t="str">
        <f t="shared" si="188"/>
        <v/>
      </c>
      <c r="BH70" s="80" t="str">
        <f t="shared" si="189"/>
        <v/>
      </c>
      <c r="BI70" s="80" t="str">
        <f t="shared" si="190"/>
        <v/>
      </c>
      <c r="BJ70" s="80" t="str">
        <f t="shared" si="191"/>
        <v/>
      </c>
      <c r="BK70" s="80" t="str">
        <f t="shared" si="192"/>
        <v/>
      </c>
      <c r="BL70" s="80" t="str">
        <f t="shared" si="193"/>
        <v/>
      </c>
      <c r="BM70" s="77">
        <v>54</v>
      </c>
      <c r="BN70" s="84"/>
      <c r="BP70" s="80" t="str">
        <f t="shared" si="194"/>
        <v/>
      </c>
      <c r="BQ70" s="80" t="str">
        <f t="shared" si="195"/>
        <v/>
      </c>
      <c r="BR70" s="76" t="str">
        <f t="shared" si="196"/>
        <v/>
      </c>
      <c r="BS70" s="76" t="str">
        <f t="shared" si="197"/>
        <v/>
      </c>
      <c r="BT70" s="118" t="str">
        <f t="shared" si="198"/>
        <v/>
      </c>
      <c r="BU70" s="118" t="str">
        <f t="shared" si="199"/>
        <v/>
      </c>
      <c r="BV70" s="118" t="str">
        <f t="shared" si="200"/>
        <v/>
      </c>
      <c r="BW70" s="118" t="str">
        <f t="shared" si="201"/>
        <v/>
      </c>
      <c r="BX70" s="77">
        <v>54</v>
      </c>
      <c r="BY70" s="78"/>
      <c r="BZ70" s="78"/>
      <c r="CA70" s="80" t="str">
        <f t="shared" si="202"/>
        <v/>
      </c>
      <c r="CB70" s="80" t="str">
        <f t="shared" si="297"/>
        <v/>
      </c>
      <c r="CC70" s="80" t="str">
        <f t="shared" si="297"/>
        <v/>
      </c>
      <c r="CD70" s="76" t="str">
        <f t="shared" si="203"/>
        <v/>
      </c>
      <c r="CE70" s="118" t="str">
        <f t="shared" si="204"/>
        <v/>
      </c>
      <c r="CF70" s="118" t="str">
        <f t="shared" si="205"/>
        <v/>
      </c>
      <c r="CG70" s="118" t="str">
        <f t="shared" si="206"/>
        <v/>
      </c>
      <c r="CH70" s="117" t="str">
        <f t="shared" si="143"/>
        <v/>
      </c>
      <c r="CI70" s="77">
        <v>54</v>
      </c>
      <c r="CJ70" s="84"/>
      <c r="CL70" s="80" t="str">
        <f t="shared" si="207"/>
        <v/>
      </c>
      <c r="CM70" s="80" t="str">
        <f t="shared" si="208"/>
        <v/>
      </c>
      <c r="CN70" s="76" t="str">
        <f t="shared" si="209"/>
        <v/>
      </c>
      <c r="CO70" s="76" t="str">
        <f t="shared" si="210"/>
        <v/>
      </c>
      <c r="CP70" s="118" t="str">
        <f t="shared" si="211"/>
        <v/>
      </c>
      <c r="CQ70" s="118" t="str">
        <f t="shared" si="212"/>
        <v/>
      </c>
      <c r="CR70" s="118" t="str">
        <f t="shared" si="213"/>
        <v/>
      </c>
      <c r="CS70" s="118" t="str">
        <f t="shared" si="214"/>
        <v/>
      </c>
      <c r="CT70" s="77">
        <v>54</v>
      </c>
      <c r="CU70" s="78"/>
      <c r="CV70" s="78"/>
      <c r="CW70" s="80" t="str">
        <f t="shared" si="215"/>
        <v/>
      </c>
      <c r="CX70" s="80" t="str">
        <f t="shared" si="216"/>
        <v/>
      </c>
      <c r="CY70" s="76" t="str">
        <f t="shared" si="217"/>
        <v/>
      </c>
      <c r="CZ70" s="76" t="str">
        <f t="shared" si="218"/>
        <v/>
      </c>
      <c r="DA70" s="118" t="str">
        <f t="shared" si="219"/>
        <v/>
      </c>
      <c r="DB70" s="118" t="str">
        <f t="shared" si="220"/>
        <v/>
      </c>
      <c r="DC70" s="118" t="str">
        <f t="shared" si="221"/>
        <v/>
      </c>
      <c r="DD70" s="118" t="str">
        <f t="shared" si="222"/>
        <v/>
      </c>
      <c r="DE70" s="77">
        <v>54</v>
      </c>
      <c r="DF70" s="84"/>
      <c r="DH70" s="115" t="str">
        <f t="shared" si="145"/>
        <v/>
      </c>
      <c r="DI70" s="115" t="str">
        <f t="shared" si="146"/>
        <v/>
      </c>
      <c r="DJ70" s="121" t="str">
        <f t="shared" si="147"/>
        <v/>
      </c>
      <c r="DK70" s="121" t="str">
        <f t="shared" si="148"/>
        <v/>
      </c>
      <c r="DL70" s="117" t="str">
        <f t="shared" si="149"/>
        <v/>
      </c>
      <c r="DM70" s="117" t="str">
        <f t="shared" si="150"/>
        <v/>
      </c>
      <c r="DN70" s="117" t="str">
        <f t="shared" si="151"/>
        <v/>
      </c>
      <c r="DO70" s="117" t="str">
        <f t="shared" si="152"/>
        <v/>
      </c>
      <c r="DP70" s="77">
        <v>54</v>
      </c>
      <c r="DQ70" s="78"/>
      <c r="DR70" s="78"/>
      <c r="DS70" s="115" t="str">
        <f t="shared" si="223"/>
        <v/>
      </c>
      <c r="DT70" s="115" t="str">
        <f t="shared" si="224"/>
        <v/>
      </c>
      <c r="DU70" s="115" t="str">
        <f t="shared" si="225"/>
        <v/>
      </c>
      <c r="DV70" s="115" t="str">
        <f t="shared" si="226"/>
        <v/>
      </c>
      <c r="DW70" s="117" t="str">
        <f t="shared" si="227"/>
        <v/>
      </c>
      <c r="DX70" s="117" t="str">
        <f t="shared" si="298"/>
        <v/>
      </c>
      <c r="DY70" s="117" t="str">
        <f t="shared" si="298"/>
        <v/>
      </c>
      <c r="DZ70" s="117" t="str">
        <f t="shared" si="228"/>
        <v/>
      </c>
      <c r="EA70" s="77">
        <v>54</v>
      </c>
      <c r="EB70" s="84"/>
      <c r="EC70" s="81"/>
      <c r="ED70" s="80" t="str">
        <f t="shared" si="229"/>
        <v/>
      </c>
      <c r="EE70" s="80" t="str">
        <f t="shared" si="230"/>
        <v/>
      </c>
      <c r="EF70" s="80" t="str">
        <f t="shared" si="231"/>
        <v/>
      </c>
      <c r="EG70" s="82" t="str">
        <f t="shared" si="232"/>
        <v/>
      </c>
      <c r="EH70" s="118" t="str">
        <f t="shared" si="233"/>
        <v/>
      </c>
      <c r="EI70" s="118" t="str">
        <f t="shared" si="234"/>
        <v/>
      </c>
      <c r="EJ70" s="118" t="str">
        <f t="shared" si="235"/>
        <v/>
      </c>
      <c r="EK70" s="118" t="str">
        <f t="shared" si="236"/>
        <v/>
      </c>
      <c r="EL70" s="82">
        <v>54</v>
      </c>
      <c r="EM70" s="78"/>
      <c r="EN70" s="78"/>
      <c r="EO70" s="80" t="str">
        <f t="shared" si="237"/>
        <v/>
      </c>
      <c r="EP70" s="80" t="str">
        <f t="shared" si="238"/>
        <v/>
      </c>
      <c r="EQ70" s="80" t="str">
        <f t="shared" si="239"/>
        <v/>
      </c>
      <c r="ER70" s="80" t="str">
        <f t="shared" si="240"/>
        <v/>
      </c>
      <c r="ES70" s="80" t="str">
        <f t="shared" si="241"/>
        <v/>
      </c>
      <c r="ET70" s="80" t="str">
        <f t="shared" si="242"/>
        <v/>
      </c>
      <c r="EU70" s="80" t="str">
        <f t="shared" si="243"/>
        <v/>
      </c>
      <c r="EV70" s="80" t="str">
        <f t="shared" si="244"/>
        <v/>
      </c>
      <c r="EW70" s="77">
        <v>54</v>
      </c>
      <c r="EX70" s="84"/>
      <c r="EY70" s="81"/>
      <c r="EZ70" s="80" t="str">
        <f t="shared" si="245"/>
        <v/>
      </c>
      <c r="FA70" s="80" t="str">
        <f t="shared" si="246"/>
        <v/>
      </c>
      <c r="FB70" s="76" t="str">
        <f t="shared" si="247"/>
        <v/>
      </c>
      <c r="FC70" s="76" t="str">
        <f t="shared" si="248"/>
        <v/>
      </c>
      <c r="FD70" s="118" t="str">
        <f t="shared" si="249"/>
        <v/>
      </c>
      <c r="FE70" s="118" t="str">
        <f t="shared" si="250"/>
        <v/>
      </c>
      <c r="FF70" s="118" t="str">
        <f t="shared" si="251"/>
        <v/>
      </c>
      <c r="FG70" s="118" t="str">
        <f t="shared" si="252"/>
        <v/>
      </c>
      <c r="FH70" s="82">
        <v>54</v>
      </c>
      <c r="FI70" s="78"/>
      <c r="FJ70" s="78"/>
      <c r="FK70" s="80" t="str">
        <f t="shared" si="253"/>
        <v/>
      </c>
      <c r="FL70" s="80" t="str">
        <f t="shared" si="254"/>
        <v/>
      </c>
      <c r="FM70" s="76" t="str">
        <f t="shared" si="255"/>
        <v/>
      </c>
      <c r="FN70" s="76" t="str">
        <f t="shared" si="256"/>
        <v/>
      </c>
      <c r="FO70" s="118" t="str">
        <f t="shared" si="257"/>
        <v/>
      </c>
      <c r="FP70" s="118" t="str">
        <f t="shared" si="258"/>
        <v/>
      </c>
      <c r="FQ70" s="118" t="str">
        <f t="shared" si="259"/>
        <v/>
      </c>
      <c r="FR70" s="118" t="str">
        <f t="shared" si="260"/>
        <v/>
      </c>
      <c r="FS70" s="77">
        <v>54</v>
      </c>
      <c r="FT70" s="84"/>
      <c r="FU70" s="81"/>
      <c r="FV70" s="80" t="str">
        <f t="shared" si="261"/>
        <v/>
      </c>
      <c r="FW70" s="80" t="str">
        <f t="shared" si="262"/>
        <v/>
      </c>
      <c r="FX70" s="80" t="str">
        <f t="shared" si="263"/>
        <v/>
      </c>
      <c r="FY70" s="80" t="str">
        <f t="shared" si="264"/>
        <v/>
      </c>
      <c r="FZ70" s="80" t="str">
        <f t="shared" si="265"/>
        <v/>
      </c>
      <c r="GA70" s="80" t="str">
        <f t="shared" si="266"/>
        <v/>
      </c>
      <c r="GB70" s="80" t="str">
        <f t="shared" si="267"/>
        <v/>
      </c>
      <c r="GC70" s="80" t="str">
        <f t="shared" si="268"/>
        <v/>
      </c>
      <c r="GD70" s="82">
        <v>54</v>
      </c>
      <c r="GE70" s="78"/>
      <c r="GF70" s="78"/>
      <c r="GG70" s="80" t="str">
        <f t="shared" si="269"/>
        <v/>
      </c>
      <c r="GH70" s="80" t="str">
        <f t="shared" si="270"/>
        <v/>
      </c>
      <c r="GI70" s="80" t="str">
        <f t="shared" si="271"/>
        <v/>
      </c>
      <c r="GJ70" s="80" t="str">
        <f t="shared" si="272"/>
        <v/>
      </c>
      <c r="GK70" s="80" t="str">
        <f t="shared" si="273"/>
        <v/>
      </c>
      <c r="GL70" s="80" t="str">
        <f t="shared" si="274"/>
        <v/>
      </c>
      <c r="GM70" s="80" t="str">
        <f t="shared" si="275"/>
        <v/>
      </c>
      <c r="GN70" s="80" t="str">
        <f t="shared" si="276"/>
        <v/>
      </c>
      <c r="GO70" s="77">
        <v>54</v>
      </c>
      <c r="GP70" s="84"/>
      <c r="GQ70" s="81"/>
      <c r="GR70" s="80" t="str">
        <f t="shared" si="277"/>
        <v/>
      </c>
      <c r="GS70" s="80" t="str">
        <f t="shared" si="278"/>
        <v/>
      </c>
      <c r="GT70" s="80" t="str">
        <f t="shared" si="279"/>
        <v/>
      </c>
      <c r="GU70" s="80" t="str">
        <f t="shared" si="280"/>
        <v/>
      </c>
      <c r="GV70" s="80" t="str">
        <f t="shared" si="281"/>
        <v/>
      </c>
      <c r="GW70" s="80" t="str">
        <f t="shared" si="282"/>
        <v/>
      </c>
      <c r="GX70" s="80" t="str">
        <f t="shared" si="283"/>
        <v/>
      </c>
      <c r="GY70" s="80" t="str">
        <f t="shared" si="284"/>
        <v/>
      </c>
      <c r="GZ70" s="82">
        <v>54</v>
      </c>
      <c r="HA70" s="78"/>
      <c r="HB70" s="78"/>
      <c r="HC70" s="80" t="str">
        <f t="shared" si="285"/>
        <v/>
      </c>
      <c r="HD70" s="80" t="str">
        <f t="shared" si="286"/>
        <v/>
      </c>
      <c r="HE70" s="80" t="str">
        <f t="shared" si="287"/>
        <v/>
      </c>
      <c r="HF70" s="80" t="str">
        <f t="shared" si="288"/>
        <v/>
      </c>
      <c r="HG70" s="80" t="str">
        <f t="shared" si="289"/>
        <v/>
      </c>
      <c r="HH70" s="80" t="str">
        <f t="shared" si="290"/>
        <v/>
      </c>
      <c r="HI70" s="80" t="str">
        <f t="shared" si="291"/>
        <v/>
      </c>
      <c r="HJ70" s="80" t="str">
        <f t="shared" si="292"/>
        <v/>
      </c>
      <c r="HK70" s="77">
        <v>54</v>
      </c>
      <c r="HL70" s="84"/>
      <c r="HM70" s="84"/>
      <c r="HN70" s="84"/>
      <c r="HO70" s="84"/>
      <c r="HP70" s="84"/>
      <c r="HQ70" s="84"/>
      <c r="HR70" s="84"/>
      <c r="HS70" s="84"/>
      <c r="HT70" s="84"/>
      <c r="HU70" s="84"/>
      <c r="HV70" s="84"/>
      <c r="HW70" s="94"/>
      <c r="HX70" s="93"/>
      <c r="HY70" s="91" t="str">
        <f>IFERROR(IF(AND(#REF!="FEM",#REF!=1,#REF!="infantis"),#REF!,""),"")</f>
        <v/>
      </c>
      <c r="HZ70" s="75" t="e">
        <f>IF($HY70=#REF!,#REF!,"")</f>
        <v>#REF!</v>
      </c>
      <c r="IA70" s="75" t="e">
        <f>IF($HY70=#REF!,#REF!,"")</f>
        <v>#REF!</v>
      </c>
      <c r="IB70" s="75" t="e">
        <f>IF($IA70=#REF!,#REF!,"")</f>
        <v>#REF!</v>
      </c>
      <c r="IC70" s="91" t="str">
        <f>IFERROR(IF(AND($IA70="fem",#REF!=1,#REF!="infantis"),#REF!,""),"")</f>
        <v/>
      </c>
      <c r="ID70" s="91" t="str">
        <f>IFERROR(IF(AND($IA70="fem",#REF!=1,#REF!="infantis"),#REF!,""),"")</f>
        <v/>
      </c>
      <c r="IE70" s="91" t="str">
        <f>IFERROR(IF(AND($IA70="fem",#REF!=1,#REF!="infantis"),#REF!,""),"")</f>
        <v/>
      </c>
      <c r="IF70" s="75" t="e">
        <f>IF($IB70=#REF!,#REF!,"")</f>
        <v>#REF!</v>
      </c>
      <c r="IG70" s="55" t="str">
        <f>IFERROR(RANK(IF70,IF:IF,0)+ COUNTIF($IF$15:IF69,IF70),"")</f>
        <v/>
      </c>
      <c r="II70" s="91" t="str">
        <f>IFERROR(IF(AND(#REF!="mas",#REF!=1,#REF!="infantis"),#REF!,""),"")</f>
        <v/>
      </c>
      <c r="IJ70" s="75" t="e">
        <f>IF($II70=#REF!,#REF!,"")</f>
        <v>#REF!</v>
      </c>
      <c r="IK70" s="75" t="e">
        <f>IF($II70=#REF!,#REF!,"")</f>
        <v>#REF!</v>
      </c>
      <c r="IL70" s="91" t="str">
        <f>IFERROR(IF(AND($IK70="mas",#REF!=1),#REF!,""),"")</f>
        <v/>
      </c>
      <c r="IM70" s="91" t="str">
        <f>IFERROR(IF(AND($IK70="mas",#REF!=1,#REF!="infantis"),#REF!,""),"")</f>
        <v/>
      </c>
      <c r="IN70" s="91" t="str">
        <f>IFERROR(IF(AND($IK70="mas",#REF!=1,#REF!="infantis"),#REF!,""),"")</f>
        <v/>
      </c>
      <c r="IO70" s="91" t="str">
        <f>IFERROR(IF(AND($IK70="mas",#REF!=1,#REF!="infantis"),#REF!,""),"")</f>
        <v/>
      </c>
      <c r="IP70" s="91" t="str">
        <f>IFERROR(IF(AND($IK70="mas",#REF!=1),#REF!,""),"")</f>
        <v/>
      </c>
      <c r="IQ70" s="55" t="str">
        <f>IFERROR(RANK(IP70,IP:IP,0)+ COUNTIF($IQ$11:IQ65,IP70),"")</f>
        <v/>
      </c>
      <c r="IS70" s="91" t="str">
        <f>IFERROR(IF(AND(#REF!="FEM",#REF!=2,#REF!="infantis"),#REF!,""),"")</f>
        <v/>
      </c>
      <c r="IT70" s="75" t="e">
        <f>IF(IS70=#REF!,#REF!,"")</f>
        <v>#REF!</v>
      </c>
      <c r="IU70" s="75" t="e">
        <f>IF(IS70=#REF!,#REF!,"")</f>
        <v>#REF!</v>
      </c>
      <c r="IV70" s="91" t="str">
        <f>IFERROR(IF(AND(IU70="fem",#REF!=2),#REF!,""),"")</f>
        <v/>
      </c>
      <c r="IW70" s="91" t="str">
        <f>IFERROR(IF(AND(IU70="fem",#REF!=2),#REF!,""),"")</f>
        <v/>
      </c>
      <c r="IX70" s="91" t="str">
        <f>IFERROR(IF(AND(IU70="fem",#REF!=2),#REF!,""),"")</f>
        <v/>
      </c>
      <c r="IY70" s="91" t="str">
        <f>IFERROR(IF(AND(IU70="fem",#REF!=2),#REF!,""),"")</f>
        <v/>
      </c>
      <c r="IZ70" s="91" t="str">
        <f>IFERROR(IF(AND(IU70="fem",#REF!=2),#REF!,""),"")</f>
        <v/>
      </c>
      <c r="JA70" s="77" t="str">
        <f>IFERROR(RANK(IZ70,IZ:IZ,0)+ COUNTIF($IZ$15:$IZ69,IZ70),"")</f>
        <v/>
      </c>
      <c r="JC70" s="91" t="str">
        <f>IFERROR(IF(AND(#REF!="mas",#REF!=2,#REF!="infantis"),#REF!,""),"")</f>
        <v/>
      </c>
      <c r="JD70" s="75" t="e">
        <f>IF(JC70=#REF!,#REF!,"")</f>
        <v>#REF!</v>
      </c>
      <c r="JE70" s="75" t="e">
        <f>IF(JC70=#REF!,#REF!,"")</f>
        <v>#REF!</v>
      </c>
      <c r="JF70" s="91" t="str">
        <f>IFERROR(IF(AND(JE70="mas",#REF!=2),#REF!,""),"")</f>
        <v/>
      </c>
      <c r="JG70" s="91" t="str">
        <f>IFERROR(IF(AND(JE70="mas",#REF!=2),#REF!,""),"")</f>
        <v/>
      </c>
      <c r="JH70" s="91" t="str">
        <f>IFERROR(IF(AND(JE70="mas",#REF!=2),#REF!,""),"")</f>
        <v/>
      </c>
      <c r="JI70" s="91" t="str">
        <f>IFERROR(IF(AND(JE70="mas",#REF!=2),#REF!,""),"")</f>
        <v/>
      </c>
      <c r="JJ70" s="91" t="str">
        <f>IFERROR(IF(AND(JE70="mas",#REF!=2),#REF!,""),"")</f>
        <v/>
      </c>
      <c r="JK70" s="77" t="str">
        <f>IFERROR(RANK(JJ70,JJ:JJ,0)+ COUNTIF($JJ$15:$JJ69,JJ70),"")</f>
        <v/>
      </c>
      <c r="JM70" s="53" t="str">
        <f>IFERROR(IF(AND(#REF!="fem",#REF!=3,#REF!="infantis"),#REF!,""),"")</f>
        <v/>
      </c>
      <c r="JN70" s="75" t="e">
        <f>IF($JM70=#REF!,#REF!,"")</f>
        <v>#REF!</v>
      </c>
      <c r="JO70" s="75" t="e">
        <f>IF($JM70=#REF!,#REF!,"")</f>
        <v>#REF!</v>
      </c>
      <c r="JP70" s="75" t="e">
        <f>IF($JO70=#REF!,#REF!,"")</f>
        <v>#REF!</v>
      </c>
      <c r="JQ70" s="75" t="e">
        <f>IF($JP70=#REF!,#REF!,"")</f>
        <v>#REF!</v>
      </c>
      <c r="JR70" s="75" t="e">
        <f>IF($JP70=#REF!,#REF!,"")</f>
        <v>#REF!</v>
      </c>
      <c r="JS70" s="75" t="e">
        <f>IF($JP70=#REF!,#REF!,"")</f>
        <v>#REF!</v>
      </c>
      <c r="JT70" s="75" t="e">
        <f>IF($JP70=#REF!,#REF!,"")</f>
        <v>#REF!</v>
      </c>
      <c r="JU70" s="55" t="str">
        <f>IFERROR(RANK(JT70,JT:JT,0)+ COUNTIF($JT$15:JT69,JT70),"")</f>
        <v/>
      </c>
      <c r="JW70" s="53" t="str">
        <f>IFERROR(IF(AND(#REF!="mas",#REF!=3,#REF!="infantis"),#REF!,""),"")</f>
        <v/>
      </c>
      <c r="JX70" s="54" t="e">
        <f>IF($JW70=#REF!,#REF!,"")</f>
        <v>#REF!</v>
      </c>
      <c r="JY70" s="54" t="e">
        <f>IF($JW70=#REF!,#REF!,"")</f>
        <v>#REF!</v>
      </c>
      <c r="JZ70" s="54" t="e">
        <f>IF($JY70=#REF!,#REF!,"")</f>
        <v>#REF!</v>
      </c>
      <c r="KA70" s="54" t="e">
        <f>IF($JZ70=#REF!,#REF!,"")</f>
        <v>#REF!</v>
      </c>
      <c r="KB70" s="54" t="e">
        <f>IF($JZ70=#REF!,#REF!,"")</f>
        <v>#REF!</v>
      </c>
      <c r="KC70" s="54" t="e">
        <f>IF($JZ70=#REF!,#REF!,"")</f>
        <v>#REF!</v>
      </c>
      <c r="KD70" s="54" t="e">
        <f>IF($JZ70=#REF!,#REF!,"")</f>
        <v>#REF!</v>
      </c>
      <c r="KE70" s="55" t="str">
        <f>IFERROR(RANK(KD70,KD:KD,0)+ COUNTIF($KD$15:KD69,KD70),"")</f>
        <v/>
      </c>
      <c r="KG70" s="91" t="str">
        <f>IFERROR(IF(AND(#REF!="fem",#REF!=1,#REF!="iniciados"),#REF!,""),"")</f>
        <v/>
      </c>
      <c r="KH70" s="75" t="e">
        <f>IF(KG70=#REF!,#REF!,"")</f>
        <v>#REF!</v>
      </c>
      <c r="KI70" s="75" t="e">
        <f>IF(KG70=#REF!,#REF!,"")</f>
        <v>#REF!</v>
      </c>
      <c r="KJ70" s="91" t="str">
        <f>IFERROR(IF(AND(KI70="fem",#REF!=1),#REF!,""),"")</f>
        <v/>
      </c>
      <c r="KK70" s="91" t="str">
        <f>IFERROR(IF(AND(KI70="fem",#REF!=1),#REF!,""),"")</f>
        <v/>
      </c>
      <c r="KL70" s="91" t="str">
        <f>IFERROR(IF(AND(KI70="fem",#REF!=1),#REF!,""),"")</f>
        <v/>
      </c>
      <c r="KM70" s="91" t="str">
        <f>IFERROR(IF(AND(KI70="fem",#REF!=1),#REF!,""),"")</f>
        <v/>
      </c>
      <c r="KN70" s="91" t="str">
        <f>IFERROR(IF(AND(KI70="fem",#REF!=1),#REF!,""),"")</f>
        <v/>
      </c>
      <c r="KO70" s="77" t="str">
        <f>IFERROR(RANK(KN70,KN:KN,0)+ COUNTIF($KN$15:KN69,KN70),"")</f>
        <v/>
      </c>
      <c r="KQ70" s="91" t="str">
        <f>IFERROR(IF(AND(#REF!="mas",#REF!=1,#REF!="iniciados"),#REF!,""),"")</f>
        <v/>
      </c>
      <c r="KR70" s="75" t="e">
        <f>IF(KQ70=#REF!,#REF!,"")</f>
        <v>#REF!</v>
      </c>
      <c r="KS70" s="75" t="e">
        <f>IF(KQ70=#REF!,#REF!,"")</f>
        <v>#REF!</v>
      </c>
      <c r="KT70" s="91" t="str">
        <f>IFERROR(IF(AND(KS70="mas",#REF!=1),#REF!,""),"")</f>
        <v/>
      </c>
      <c r="KU70" s="91" t="str">
        <f>IFERROR(IF(AND(KS70="mas",#REF!=1),#REF!,""),"")</f>
        <v/>
      </c>
      <c r="KV70" s="91" t="str">
        <f>IFERROR(IF(AND(KS70="mas",#REF!=1),#REF!,""),"")</f>
        <v/>
      </c>
      <c r="KW70" s="91" t="str">
        <f>IFERROR(IF(AND(KS70="mas",#REF!=1),#REF!,""),"")</f>
        <v/>
      </c>
      <c r="KX70" s="91" t="str">
        <f>IFERROR(IF(AND(KS70="mas",#REF!=1),#REF!,""),"")</f>
        <v/>
      </c>
      <c r="KY70" s="77" t="str">
        <f>IFERROR(RANK(KX70,KX:KX,0)+ COUNTIF($KX$15:KX69,KX70),"")</f>
        <v/>
      </c>
      <c r="LA70" s="91" t="str">
        <f>IFERROR(IF(AND(#REF!="fem",#REF!=2,#REF!="iniciados"),#REF!,""),"")</f>
        <v/>
      </c>
      <c r="LB70" s="75" t="e">
        <f>IF(LA70=#REF!,#REF!,"")</f>
        <v>#REF!</v>
      </c>
      <c r="LC70" s="75" t="e">
        <f>IF(LA70=#REF!,#REF!,"")</f>
        <v>#REF!</v>
      </c>
      <c r="LD70" s="91" t="str">
        <f>IFERROR(IF(AND(LC70="fem",#REF!=2),#REF!,""),"")</f>
        <v/>
      </c>
      <c r="LE70" s="91" t="str">
        <f>IFERROR(IF(AND(LC70="fem",#REF!=2),#REF!,""),"")</f>
        <v/>
      </c>
      <c r="LF70" s="91" t="str">
        <f>IFERROR(IF(AND(LC70="fem",#REF!=2),#REF!,""),"")</f>
        <v/>
      </c>
      <c r="LG70" s="91" t="str">
        <f>IFERROR(IF(AND(LC70="fem",#REF!=2),#REF!,""),"")</f>
        <v/>
      </c>
      <c r="LH70" s="91" t="str">
        <f>IFERROR(IF(AND(LC70="fem",#REF!=2),#REF!,""),"")</f>
        <v/>
      </c>
      <c r="LI70" s="77" t="str">
        <f>IFERROR(RANK(LH70,LH:LH,0)+ COUNTIF($KX$15:LH69,LH70),"")</f>
        <v/>
      </c>
      <c r="LK70" s="91" t="str">
        <f>IFERROR(IF(AND(#REF!="mas",#REF!=2,#REF!="iniciados"),#REF!,""),"")</f>
        <v/>
      </c>
      <c r="LL70" s="75" t="e">
        <f>IF(LK70=#REF!,#REF!,"")</f>
        <v>#REF!</v>
      </c>
      <c r="LM70" s="75" t="e">
        <f>IF(LK70=#REF!,#REF!,"")</f>
        <v>#REF!</v>
      </c>
      <c r="LN70" s="91" t="str">
        <f>IFERROR(IF(AND(LM70="mas",#REF!=2),#REF!,""),"")</f>
        <v/>
      </c>
      <c r="LO70" s="91" t="str">
        <f>IFERROR(IF(AND(LM70="mas",#REF!=2),#REF!,""),"")</f>
        <v/>
      </c>
      <c r="LP70" s="91" t="str">
        <f>IFERROR(IF(AND(LM70="mas",#REF!=2),#REF!,""),"")</f>
        <v/>
      </c>
      <c r="LQ70" s="91" t="str">
        <f>IFERROR(IF(AND(LM70="mas",#REF!=2),#REF!,""),"")</f>
        <v/>
      </c>
      <c r="LR70" s="91" t="str">
        <f>IFERROR(IF(AND(LM70="mas",#REF!=2),#REF!,""),"")</f>
        <v/>
      </c>
      <c r="LS70" s="77" t="str">
        <f>IFERROR(RANK(LR70,LR:LR,0)+ COUNTIF($LR$15:LR68,LR70),"")</f>
        <v/>
      </c>
      <c r="LU70" s="53" t="str">
        <f>IFERROR(IF(AND(#REF!="fem",#REF!=3,#REF!="iniciados"),#REF!,""),"")</f>
        <v/>
      </c>
      <c r="LV70" s="75" t="e">
        <f>IF(LU70=#REF!,#REF!,"")</f>
        <v>#REF!</v>
      </c>
      <c r="LW70" s="75" t="e">
        <f>IF(LU70=#REF!,#REF!,"")</f>
        <v>#REF!</v>
      </c>
      <c r="LX70" s="53" t="str">
        <f>IFERROR(IF(AND(LW70="fem",#REF!=3),#REF!,""),"")</f>
        <v/>
      </c>
      <c r="LY70" s="91" t="str">
        <f>IFERROR(IF(AND(LW70="fem",#REF!=3),#REF!,""),"")</f>
        <v/>
      </c>
      <c r="LZ70" s="91" t="str">
        <f>IFERROR(IF(AND(LW70="fem",#REF!=3),#REF!,""),"")</f>
        <v/>
      </c>
      <c r="MA70" s="91" t="str">
        <f>IFERROR(IF(AND(LW70="fem",#REF!=3),#REF!,""),"")</f>
        <v/>
      </c>
      <c r="MB70" s="91" t="str">
        <f>IFERROR(IF(AND(LW70="fem",#REF!=3),#REF!,""),"")</f>
        <v/>
      </c>
      <c r="MC70" s="55" t="str">
        <f>IFERROR(RANK(MB70,MB:MB,0)+ COUNTIF($MB$15:MB69,MB70),"")</f>
        <v/>
      </c>
      <c r="ME70" s="91" t="str">
        <f>IFERROR(IF(AND(#REF!="mas",#REF!=3,#REF!="iniciados"),#REF!,""),"")</f>
        <v/>
      </c>
      <c r="MF70" s="75" t="e">
        <f>IF(ME70=#REF!,#REF!,"")</f>
        <v>#REF!</v>
      </c>
      <c r="MG70" s="75" t="e">
        <f>IF(ME70=#REF!,#REF!,"")</f>
        <v>#REF!</v>
      </c>
      <c r="MH70" s="91" t="str">
        <f>IFERROR(IF(AND(MG70="mas",#REF!=3),#REF!,""),"")</f>
        <v/>
      </c>
      <c r="MI70" s="91" t="str">
        <f>IFERROR(IF(AND(MG70="mas",#REF!=3),#REF!,""),"")</f>
        <v/>
      </c>
      <c r="MJ70" s="91" t="str">
        <f>IFERROR(IF(AND(MG70="mas",#REF!=3),#REF!,""),"")</f>
        <v/>
      </c>
      <c r="MK70" s="91" t="str">
        <f>IFERROR(IF(AND(MG70="mas",#REF!=3),#REF!,""),"")</f>
        <v/>
      </c>
      <c r="ML70" s="91" t="str">
        <f>IFERROR(IF(AND(MG70="mas",#REF!=3),#REF!,""),"")</f>
        <v/>
      </c>
      <c r="MM70" s="55" t="str">
        <f>IFERROR(RANK(ML70,ML:ML,0)+ COUNTIF($ML$15:ML69,ML70),"")</f>
        <v/>
      </c>
      <c r="MO70" s="91" t="str">
        <f>IFERROR(IF(AND(#REF!="fem",#REF!=3,#REF!="juvenis"),#REF!,""),"")</f>
        <v/>
      </c>
      <c r="MP70" s="75" t="e">
        <f>IF(MO70=#REF!,#REF!,"")</f>
        <v>#REF!</v>
      </c>
      <c r="MQ70" s="75" t="e">
        <f>IF(MO70=#REF!,#REF!,"")</f>
        <v>#REF!</v>
      </c>
      <c r="MR70" s="91" t="str">
        <f>IFERROR(IF(AND(MQ70="fem",#REF!=3),#REF!,""),"")</f>
        <v/>
      </c>
      <c r="MS70" s="91" t="str">
        <f>IFERROR(IF(AND(MQ70="fem",#REF!=3),#REF!,""),"")</f>
        <v/>
      </c>
      <c r="MT70" s="91" t="str">
        <f>IFERROR(IF(AND(MQ70="fem",#REF!=3),#REF!,""),"")</f>
        <v/>
      </c>
      <c r="MU70" s="91" t="str">
        <f>IFERROR(IF(AND(MQ70="fem",#REF!=3),#REF!,""),"")</f>
        <v/>
      </c>
      <c r="MV70" s="91" t="str">
        <f>IFERROR(IF(AND(MQ70="fem",#REF!=3),#REF!,""),"")</f>
        <v/>
      </c>
      <c r="MW70" s="55" t="str">
        <f>IFERROR(RANK(MV70,MV:MV,0)+ COUNTIF($MV$15:MV69,MV70),"")</f>
        <v/>
      </c>
      <c r="MY70" s="91" t="str">
        <f>IFERROR(IF(AND(#REF!="mas",#REF!=3,#REF!="juvenis"),#REF!,""),"")</f>
        <v/>
      </c>
      <c r="MZ70" s="75" t="e">
        <f>IF(MY70=#REF!,#REF!,"")</f>
        <v>#REF!</v>
      </c>
      <c r="NA70" s="75" t="e">
        <f>IF(MY70=#REF!,#REF!,"")</f>
        <v>#REF!</v>
      </c>
      <c r="NB70" s="91" t="str">
        <f>IFERROR(IF(AND(NA70="mas",#REF!=3),#REF!,""),"")</f>
        <v/>
      </c>
      <c r="NC70" s="91" t="str">
        <f>IFERROR(IF(AND(NA70="mas",#REF!=3),#REF!,""),"")</f>
        <v/>
      </c>
      <c r="ND70" s="91" t="str">
        <f>IFERROR(IF(AND(NA70="mas",#REF!=3),#REF!,""),"")</f>
        <v/>
      </c>
      <c r="NE70" s="91" t="str">
        <f>IFERROR(IF(AND(NA70="mas",#REF!=3),#REF!,""),"")</f>
        <v/>
      </c>
      <c r="NF70" s="91" t="str">
        <f>IFERROR(IF(AND(NA70="mas",#REF!=3),#REF!,""),"")</f>
        <v/>
      </c>
      <c r="NG70" s="55" t="str">
        <f>IFERROR(RANK(NF70,NF:NF,0)+ COUNTIF($NF$15:NF69,NF70),"")</f>
        <v/>
      </c>
      <c r="NI70" s="91" t="str">
        <f>IFERROR(IF(AND(#REF!="fem",#REF!=2,#REF!="juvenis"),#REF!,""),"")</f>
        <v/>
      </c>
      <c r="NJ70" s="75" t="e">
        <f>IF(NI70=#REF!,#REF!,"")</f>
        <v>#REF!</v>
      </c>
      <c r="NK70" s="75" t="e">
        <f>IF(NI70=#REF!,#REF!,"")</f>
        <v>#REF!</v>
      </c>
      <c r="NL70" s="91" t="str">
        <f>IFERROR(IF(AND(NK70="fem",#REF!=2),#REF!,""),"")</f>
        <v/>
      </c>
      <c r="NM70" s="91" t="str">
        <f>IFERROR(IF(AND(NK70="fem",#REF!=2),#REF!,""),"")</f>
        <v/>
      </c>
      <c r="NN70" s="91" t="str">
        <f>IFERROR(IF(AND(NK70="fem",#REF!=2),#REF!,""),"")</f>
        <v/>
      </c>
      <c r="NO70" s="91" t="str">
        <f>IFERROR(IF(AND(NK70="fem",#REF!=2),#REF!,""),"")</f>
        <v/>
      </c>
      <c r="NP70" s="91" t="str">
        <f>IFERROR(IF(AND(NK70="fem",#REF!=2),#REF!,""),"")</f>
        <v/>
      </c>
      <c r="NQ70" s="77" t="str">
        <f>IFERROR(RANK(NP70,NP:NP,0)+ COUNTIF($NP$15:NP69,NP70),"")</f>
        <v/>
      </c>
      <c r="NS70" s="91" t="str">
        <f>IFERROR(IF(AND(#REF!="mas",#REF!=2,#REF!="juvenis"),#REF!,""),"")</f>
        <v/>
      </c>
      <c r="NT70" s="75" t="e">
        <f>IF(NS70=#REF!,#REF!,"")</f>
        <v>#REF!</v>
      </c>
      <c r="NU70" s="75" t="e">
        <f>IF(NS70=#REF!,#REF!,"")</f>
        <v>#REF!</v>
      </c>
      <c r="NV70" s="91" t="str">
        <f>IFERROR(IF(AND(NU70="mas",#REF!=2),#REF!,""),"")</f>
        <v/>
      </c>
      <c r="NW70" s="91" t="str">
        <f>IFERROR(IF(AND(NU70="mas",#REF!=2),#REF!,""),"")</f>
        <v/>
      </c>
      <c r="NX70" s="91" t="str">
        <f>IFERROR(IF(AND(NU70="mas",#REF!=2),#REF!,""),"")</f>
        <v/>
      </c>
      <c r="NY70" s="91" t="str">
        <f>IFERROR(IF(AND(NU70="mas",#REF!=2),#REF!,""),"")</f>
        <v/>
      </c>
      <c r="NZ70" s="91" t="str">
        <f>IFERROR(IF(AND(NU70="mas",#REF!=2),#REF!,""),"")</f>
        <v/>
      </c>
      <c r="OA70" s="55" t="str">
        <f>IFERROR(RANK(NZ70,NZ:NZ,0)+ COUNTIF($NZ$15:NZ69,NZ70),"")</f>
        <v/>
      </c>
      <c r="OC70" s="91" t="str">
        <f>IFERROR(IF(AND(#REF!="fem",#REF!=2,#REF!="juniores"),#REF!,""),"")</f>
        <v/>
      </c>
      <c r="OD70" s="75" t="e">
        <f>IF(OC70=#REF!,#REF!,"")</f>
        <v>#REF!</v>
      </c>
      <c r="OE70" s="75" t="e">
        <f>IF(OC70=#REF!,#REF!,"")</f>
        <v>#REF!</v>
      </c>
      <c r="OF70" s="91" t="str">
        <f>IFERROR(IF(AND(OE70="fem",#REF!=2),#REF!,""),"")</f>
        <v/>
      </c>
      <c r="OG70" s="91" t="str">
        <f>IFERROR(IF(AND(OE70="fem",#REF!=2),#REF!,""),"")</f>
        <v/>
      </c>
      <c r="OH70" s="91" t="str">
        <f>IFERROR(IF(AND(OE70="fem",#REF!=2),#REF!,""),"")</f>
        <v/>
      </c>
      <c r="OI70" s="91" t="str">
        <f>IFERROR(IF(AND(OE70="fem",#REF!=2),#REF!,""),"")</f>
        <v/>
      </c>
      <c r="OJ70" s="91" t="str">
        <f>IFERROR(IF(AND(OE70="fem",#REF!=2),#REF!,""),"")</f>
        <v/>
      </c>
      <c r="OK70" s="77" t="str">
        <f>IFERROR(RANK(OJ70,OJ:OJ,0)+ COUNTIF($NZ$15:OJ68,OJ70),"")</f>
        <v/>
      </c>
      <c r="OM70" s="91" t="str">
        <f>IFERROR(IF(AND(#REF!="mas",#REF!=2,#REF!="juniores"),#REF!,""),"")</f>
        <v/>
      </c>
      <c r="ON70" s="75" t="e">
        <f>IF(OM70=#REF!,#REF!,"")</f>
        <v>#REF!</v>
      </c>
      <c r="OO70" s="75" t="e">
        <f>IF(OM70=#REF!,#REF!,"")</f>
        <v>#REF!</v>
      </c>
      <c r="OP70" s="91" t="str">
        <f>IFERROR(IF(AND(OO70="mas",#REF!=2),#REF!,""),"")</f>
        <v/>
      </c>
      <c r="OQ70" s="91" t="str">
        <f>IFERROR(IF(AND(OO70="mas",#REF!=2),#REF!,""),"")</f>
        <v/>
      </c>
      <c r="OR70" s="91" t="str">
        <f>IFERROR(IF(AND(OO70="mas",#REF!=2),#REF!,""),"")</f>
        <v/>
      </c>
      <c r="OS70" s="91" t="str">
        <f>IFERROR(IF(AND(OO70="mas",#REF!=2),#REF!,""),"")</f>
        <v/>
      </c>
      <c r="OT70" s="91" t="str">
        <f>IFERROR(IF(AND(OO70="mas",#REF!=2),#REF!,""),"")</f>
        <v/>
      </c>
      <c r="OU70" s="77" t="str">
        <f>IFERROR(RANK(OT70,OT:OT,0)+ COUNTIF($NZ$15:OT68,OT70),"")</f>
        <v/>
      </c>
      <c r="OW70" s="91" t="str">
        <f>IFERROR(IF(AND(#REF!="fem",#REF!=3,#REF!="juniores"),#REF!,""),"")</f>
        <v/>
      </c>
      <c r="OX70" s="75" t="e">
        <f>IF(OW70=#REF!,#REF!,"")</f>
        <v>#REF!</v>
      </c>
      <c r="OY70" s="75" t="e">
        <f>IF(OW70=#REF!,#REF!,"")</f>
        <v>#REF!</v>
      </c>
      <c r="OZ70" s="91" t="str">
        <f>IFERROR(IF(AND(OY70="fem",#REF!=3),#REF!,""),"")</f>
        <v/>
      </c>
      <c r="PA70" s="91" t="str">
        <f>IFERROR(IF(AND(OY70="fem",#REF!=3),#REF!,""),"")</f>
        <v/>
      </c>
      <c r="PB70" s="91" t="str">
        <f>IFERROR(IF(AND(OY70="fem",#REF!=3),#REF!,""),"")</f>
        <v/>
      </c>
      <c r="PC70" s="91" t="str">
        <f>IFERROR(IF(AND(OY70="fem",#REF!=3),#REF!,""),"")</f>
        <v/>
      </c>
      <c r="PD70" s="91" t="str">
        <f>IFERROR(IF(AND(OY70="fem",#REF!=3),#REF!,""),"")</f>
        <v/>
      </c>
      <c r="PE70" s="77" t="str">
        <f>IFERROR(RANK(PD70,PD:PD,0)+ COUNTIF($NZ$15:PD68,PD70),"")</f>
        <v/>
      </c>
      <c r="PG70" s="91" t="str">
        <f>IFERROR(IF(AND(#REF!="mas",#REF!=3,#REF!="juniores"),#REF!,""),"")</f>
        <v/>
      </c>
      <c r="PH70" s="75" t="e">
        <f>IF(PG70=#REF!,#REF!,"")</f>
        <v>#REF!</v>
      </c>
      <c r="PI70" s="75" t="e">
        <f>IF(PG70=#REF!,#REF!,"")</f>
        <v>#REF!</v>
      </c>
      <c r="PJ70" s="91" t="str">
        <f>IFERROR(IF(AND(PI70="mas",#REF!=3),#REF!,""),"")</f>
        <v/>
      </c>
      <c r="PK70" s="91" t="str">
        <f>IFERROR(IF(AND(PI70="mas",#REF!=3),#REF!,""),"")</f>
        <v/>
      </c>
      <c r="PL70" s="91" t="str">
        <f>IFERROR(IF(AND(PI70="mas",#REF!=3),#REF!,""),"")</f>
        <v/>
      </c>
      <c r="PM70" s="91" t="str">
        <f>IFERROR(IF(AND(PI70="mas",#REF!=3),#REF!,""),"")</f>
        <v/>
      </c>
      <c r="PN70" s="91" t="str">
        <f>IFERROR(IF(AND(PI70="mas",#REF!=3),#REF!,""),"")</f>
        <v/>
      </c>
      <c r="PO70" s="77" t="str">
        <f>IFERROR(RANK(PN70,PN:PN,0)+ COUNTIF($NZ$15:PN68,PN70),"")</f>
        <v/>
      </c>
    </row>
    <row r="71" spans="2:431" s="85" customFormat="1" ht="18.75" customHeight="1" x14ac:dyDescent="0.3">
      <c r="B71" s="74" t="str">
        <f t="shared" si="159"/>
        <v/>
      </c>
      <c r="C71" s="74" t="str">
        <f t="shared" si="160"/>
        <v/>
      </c>
      <c r="D71" s="75" t="str">
        <f t="shared" si="161"/>
        <v/>
      </c>
      <c r="E71" s="76" t="str">
        <f t="shared" si="162"/>
        <v/>
      </c>
      <c r="F71" s="118" t="str">
        <f t="shared" si="163"/>
        <v/>
      </c>
      <c r="G71" s="118" t="str">
        <f t="shared" si="164"/>
        <v/>
      </c>
      <c r="H71" s="118" t="str">
        <f t="shared" si="165"/>
        <v/>
      </c>
      <c r="I71" s="119" t="str">
        <f t="shared" si="166"/>
        <v/>
      </c>
      <c r="J71" s="77">
        <v>55</v>
      </c>
      <c r="K71" s="78"/>
      <c r="L71" s="78"/>
      <c r="M71" s="74" t="str">
        <f t="shared" si="293"/>
        <v/>
      </c>
      <c r="N71" s="74" t="str">
        <f t="shared" si="167"/>
        <v/>
      </c>
      <c r="O71" s="75" t="str">
        <f t="shared" si="168"/>
        <v/>
      </c>
      <c r="P71" s="75" t="str">
        <f t="shared" si="169"/>
        <v/>
      </c>
      <c r="Q71" s="75" t="str">
        <f t="shared" si="295"/>
        <v/>
      </c>
      <c r="R71" s="75" t="str">
        <f t="shared" si="296"/>
        <v/>
      </c>
      <c r="S71" s="75" t="str">
        <f>IFERROR(INDEX(#REF!,MATCH($U71,$IQ$17:$IQ$72,0)),"")</f>
        <v/>
      </c>
      <c r="T71" s="75" t="str">
        <f t="shared" si="170"/>
        <v/>
      </c>
      <c r="U71" s="77">
        <v>55</v>
      </c>
      <c r="V71" s="86"/>
      <c r="X71" s="80" t="str">
        <f t="shared" si="171"/>
        <v/>
      </c>
      <c r="Y71" s="80" t="str">
        <f t="shared" si="172"/>
        <v/>
      </c>
      <c r="Z71" s="76" t="str">
        <f t="shared" si="173"/>
        <v/>
      </c>
      <c r="AA71" s="76" t="str">
        <f t="shared" si="174"/>
        <v/>
      </c>
      <c r="AB71" s="118" t="str">
        <f t="shared" si="175"/>
        <v/>
      </c>
      <c r="AC71" s="118" t="str">
        <f t="shared" si="176"/>
        <v/>
      </c>
      <c r="AD71" s="118" t="str">
        <f t="shared" si="177"/>
        <v/>
      </c>
      <c r="AE71" s="118" t="str">
        <f t="shared" si="178"/>
        <v/>
      </c>
      <c r="AF71" s="77">
        <v>55</v>
      </c>
      <c r="AG71" s="78"/>
      <c r="AH71" s="78"/>
      <c r="AI71" s="80" t="str">
        <f t="shared" si="179"/>
        <v/>
      </c>
      <c r="AJ71" s="80" t="str">
        <f t="shared" si="180"/>
        <v/>
      </c>
      <c r="AK71" s="80" t="str">
        <f t="shared" si="181"/>
        <v/>
      </c>
      <c r="AL71" s="80" t="str">
        <f t="shared" si="182"/>
        <v/>
      </c>
      <c r="AM71" s="80" t="str">
        <f t="shared" si="183"/>
        <v/>
      </c>
      <c r="AN71" s="80" t="str">
        <f t="shared" si="184"/>
        <v/>
      </c>
      <c r="AO71" s="80" t="str">
        <f t="shared" si="185"/>
        <v/>
      </c>
      <c r="AP71" s="80" t="str">
        <f t="shared" si="186"/>
        <v/>
      </c>
      <c r="AQ71" s="77">
        <v>55</v>
      </c>
      <c r="AR71" s="86"/>
      <c r="AT71" s="146" t="str">
        <f t="shared" si="132"/>
        <v/>
      </c>
      <c r="AU71" s="146" t="str">
        <f t="shared" si="133"/>
        <v/>
      </c>
      <c r="AV71" s="146" t="str">
        <f t="shared" si="134"/>
        <v/>
      </c>
      <c r="AW71" s="147" t="str">
        <f t="shared" si="135"/>
        <v/>
      </c>
      <c r="AX71" s="147" t="str">
        <f t="shared" si="136"/>
        <v/>
      </c>
      <c r="AY71" s="147" t="str">
        <f t="shared" si="137"/>
        <v/>
      </c>
      <c r="AZ71" s="147" t="str">
        <f t="shared" si="138"/>
        <v/>
      </c>
      <c r="BA71" s="147" t="str">
        <f t="shared" si="139"/>
        <v/>
      </c>
      <c r="BB71" s="149">
        <v>55</v>
      </c>
      <c r="BC71" s="78"/>
      <c r="BD71" s="78"/>
      <c r="BE71" s="80" t="str">
        <f t="shared" si="294"/>
        <v/>
      </c>
      <c r="BF71" s="80" t="str">
        <f t="shared" si="187"/>
        <v/>
      </c>
      <c r="BG71" s="80" t="str">
        <f t="shared" si="188"/>
        <v/>
      </c>
      <c r="BH71" s="80" t="str">
        <f t="shared" si="189"/>
        <v/>
      </c>
      <c r="BI71" s="80" t="str">
        <f t="shared" si="190"/>
        <v/>
      </c>
      <c r="BJ71" s="80" t="str">
        <f t="shared" si="191"/>
        <v/>
      </c>
      <c r="BK71" s="80" t="str">
        <f t="shared" si="192"/>
        <v/>
      </c>
      <c r="BL71" s="80" t="str">
        <f t="shared" si="193"/>
        <v/>
      </c>
      <c r="BM71" s="77">
        <v>55</v>
      </c>
      <c r="BN71" s="86"/>
      <c r="BP71" s="80" t="str">
        <f t="shared" si="194"/>
        <v/>
      </c>
      <c r="BQ71" s="80" t="str">
        <f t="shared" si="195"/>
        <v/>
      </c>
      <c r="BR71" s="76" t="str">
        <f t="shared" si="196"/>
        <v/>
      </c>
      <c r="BS71" s="76" t="str">
        <f t="shared" si="197"/>
        <v/>
      </c>
      <c r="BT71" s="118" t="str">
        <f t="shared" si="198"/>
        <v/>
      </c>
      <c r="BU71" s="118" t="str">
        <f t="shared" si="199"/>
        <v/>
      </c>
      <c r="BV71" s="118" t="str">
        <f t="shared" si="200"/>
        <v/>
      </c>
      <c r="BW71" s="118" t="str">
        <f t="shared" si="201"/>
        <v/>
      </c>
      <c r="BX71" s="77">
        <v>55</v>
      </c>
      <c r="BY71" s="78"/>
      <c r="BZ71" s="78"/>
      <c r="CA71" s="80" t="str">
        <f t="shared" si="202"/>
        <v/>
      </c>
      <c r="CB71" s="80" t="str">
        <f t="shared" si="297"/>
        <v/>
      </c>
      <c r="CC71" s="80" t="str">
        <f t="shared" si="297"/>
        <v/>
      </c>
      <c r="CD71" s="76" t="str">
        <f t="shared" si="203"/>
        <v/>
      </c>
      <c r="CE71" s="118" t="str">
        <f t="shared" si="204"/>
        <v/>
      </c>
      <c r="CF71" s="118" t="str">
        <f t="shared" si="205"/>
        <v/>
      </c>
      <c r="CG71" s="118" t="str">
        <f t="shared" si="206"/>
        <v/>
      </c>
      <c r="CH71" s="117" t="str">
        <f t="shared" si="143"/>
        <v/>
      </c>
      <c r="CI71" s="77">
        <v>55</v>
      </c>
      <c r="CJ71" s="86"/>
      <c r="CL71" s="80" t="str">
        <f t="shared" si="207"/>
        <v/>
      </c>
      <c r="CM71" s="80" t="str">
        <f t="shared" si="208"/>
        <v/>
      </c>
      <c r="CN71" s="76" t="str">
        <f t="shared" si="209"/>
        <v/>
      </c>
      <c r="CO71" s="76" t="str">
        <f t="shared" si="210"/>
        <v/>
      </c>
      <c r="CP71" s="118" t="str">
        <f t="shared" si="211"/>
        <v/>
      </c>
      <c r="CQ71" s="118" t="str">
        <f t="shared" si="212"/>
        <v/>
      </c>
      <c r="CR71" s="118" t="str">
        <f t="shared" si="213"/>
        <v/>
      </c>
      <c r="CS71" s="118" t="str">
        <f t="shared" si="214"/>
        <v/>
      </c>
      <c r="CT71" s="77">
        <v>55</v>
      </c>
      <c r="CU71" s="78"/>
      <c r="CV71" s="78"/>
      <c r="CW71" s="80" t="str">
        <f t="shared" si="215"/>
        <v/>
      </c>
      <c r="CX71" s="80" t="str">
        <f t="shared" si="216"/>
        <v/>
      </c>
      <c r="CY71" s="76" t="str">
        <f t="shared" si="217"/>
        <v/>
      </c>
      <c r="CZ71" s="76" t="str">
        <f t="shared" si="218"/>
        <v/>
      </c>
      <c r="DA71" s="118" t="str">
        <f t="shared" si="219"/>
        <v/>
      </c>
      <c r="DB71" s="118" t="str">
        <f t="shared" si="220"/>
        <v/>
      </c>
      <c r="DC71" s="118" t="str">
        <f t="shared" si="221"/>
        <v/>
      </c>
      <c r="DD71" s="118" t="str">
        <f t="shared" si="222"/>
        <v/>
      </c>
      <c r="DE71" s="77">
        <v>55</v>
      </c>
      <c r="DF71" s="86"/>
      <c r="DH71" s="115" t="str">
        <f t="shared" si="145"/>
        <v/>
      </c>
      <c r="DI71" s="115" t="str">
        <f t="shared" si="146"/>
        <v/>
      </c>
      <c r="DJ71" s="121" t="str">
        <f t="shared" si="147"/>
        <v/>
      </c>
      <c r="DK71" s="121" t="str">
        <f t="shared" si="148"/>
        <v/>
      </c>
      <c r="DL71" s="117" t="str">
        <f t="shared" si="149"/>
        <v/>
      </c>
      <c r="DM71" s="117" t="str">
        <f t="shared" si="150"/>
        <v/>
      </c>
      <c r="DN71" s="117" t="str">
        <f t="shared" si="151"/>
        <v/>
      </c>
      <c r="DO71" s="117" t="str">
        <f t="shared" si="152"/>
        <v/>
      </c>
      <c r="DP71" s="77">
        <v>55</v>
      </c>
      <c r="DQ71" s="78"/>
      <c r="DR71" s="78"/>
      <c r="DS71" s="115" t="str">
        <f t="shared" si="223"/>
        <v/>
      </c>
      <c r="DT71" s="115" t="str">
        <f t="shared" si="224"/>
        <v/>
      </c>
      <c r="DU71" s="115" t="str">
        <f t="shared" si="225"/>
        <v/>
      </c>
      <c r="DV71" s="115" t="str">
        <f t="shared" si="226"/>
        <v/>
      </c>
      <c r="DW71" s="117" t="str">
        <f t="shared" si="227"/>
        <v/>
      </c>
      <c r="DX71" s="117" t="str">
        <f t="shared" si="298"/>
        <v/>
      </c>
      <c r="DY71" s="117" t="str">
        <f t="shared" si="298"/>
        <v/>
      </c>
      <c r="DZ71" s="117" t="str">
        <f t="shared" si="228"/>
        <v/>
      </c>
      <c r="EA71" s="77">
        <v>55</v>
      </c>
      <c r="EB71" s="86"/>
      <c r="EC71" s="87"/>
      <c r="ED71" s="80" t="str">
        <f t="shared" si="229"/>
        <v/>
      </c>
      <c r="EE71" s="80" t="str">
        <f t="shared" si="230"/>
        <v/>
      </c>
      <c r="EF71" s="80" t="str">
        <f t="shared" si="231"/>
        <v/>
      </c>
      <c r="EG71" s="82" t="str">
        <f t="shared" si="232"/>
        <v/>
      </c>
      <c r="EH71" s="118" t="str">
        <f t="shared" si="233"/>
        <v/>
      </c>
      <c r="EI71" s="118" t="str">
        <f t="shared" si="234"/>
        <v/>
      </c>
      <c r="EJ71" s="118" t="str">
        <f t="shared" si="235"/>
        <v/>
      </c>
      <c r="EK71" s="118" t="str">
        <f t="shared" si="236"/>
        <v/>
      </c>
      <c r="EL71" s="82">
        <v>55</v>
      </c>
      <c r="EM71" s="78"/>
      <c r="EN71" s="78"/>
      <c r="EO71" s="80" t="str">
        <f t="shared" si="237"/>
        <v/>
      </c>
      <c r="EP71" s="80" t="str">
        <f t="shared" si="238"/>
        <v/>
      </c>
      <c r="EQ71" s="80" t="str">
        <f t="shared" si="239"/>
        <v/>
      </c>
      <c r="ER71" s="80" t="str">
        <f t="shared" si="240"/>
        <v/>
      </c>
      <c r="ES71" s="80" t="str">
        <f t="shared" si="241"/>
        <v/>
      </c>
      <c r="ET71" s="80" t="str">
        <f t="shared" si="242"/>
        <v/>
      </c>
      <c r="EU71" s="80" t="str">
        <f t="shared" si="243"/>
        <v/>
      </c>
      <c r="EV71" s="80" t="str">
        <f t="shared" si="244"/>
        <v/>
      </c>
      <c r="EW71" s="77">
        <v>55</v>
      </c>
      <c r="EX71" s="84"/>
      <c r="EY71" s="87"/>
      <c r="EZ71" s="80" t="str">
        <f t="shared" si="245"/>
        <v/>
      </c>
      <c r="FA71" s="80" t="str">
        <f t="shared" si="246"/>
        <v/>
      </c>
      <c r="FB71" s="76" t="str">
        <f t="shared" si="247"/>
        <v/>
      </c>
      <c r="FC71" s="76" t="str">
        <f t="shared" si="248"/>
        <v/>
      </c>
      <c r="FD71" s="118" t="str">
        <f t="shared" si="249"/>
        <v/>
      </c>
      <c r="FE71" s="118" t="str">
        <f t="shared" si="250"/>
        <v/>
      </c>
      <c r="FF71" s="118" t="str">
        <f t="shared" si="251"/>
        <v/>
      </c>
      <c r="FG71" s="118" t="str">
        <f t="shared" si="252"/>
        <v/>
      </c>
      <c r="FH71" s="82">
        <v>55</v>
      </c>
      <c r="FI71" s="78"/>
      <c r="FJ71" s="78"/>
      <c r="FK71" s="80" t="str">
        <f t="shared" si="253"/>
        <v/>
      </c>
      <c r="FL71" s="80" t="str">
        <f t="shared" si="254"/>
        <v/>
      </c>
      <c r="FM71" s="76" t="str">
        <f t="shared" si="255"/>
        <v/>
      </c>
      <c r="FN71" s="76" t="str">
        <f t="shared" si="256"/>
        <v/>
      </c>
      <c r="FO71" s="118" t="str">
        <f t="shared" si="257"/>
        <v/>
      </c>
      <c r="FP71" s="118" t="str">
        <f t="shared" si="258"/>
        <v/>
      </c>
      <c r="FQ71" s="118" t="str">
        <f t="shared" si="259"/>
        <v/>
      </c>
      <c r="FR71" s="118" t="str">
        <f t="shared" si="260"/>
        <v/>
      </c>
      <c r="FS71" s="77">
        <v>55</v>
      </c>
      <c r="FT71" s="84"/>
      <c r="FU71" s="87"/>
      <c r="FV71" s="80" t="str">
        <f t="shared" si="261"/>
        <v/>
      </c>
      <c r="FW71" s="80" t="str">
        <f t="shared" si="262"/>
        <v/>
      </c>
      <c r="FX71" s="80" t="str">
        <f t="shared" si="263"/>
        <v/>
      </c>
      <c r="FY71" s="80" t="str">
        <f t="shared" si="264"/>
        <v/>
      </c>
      <c r="FZ71" s="80" t="str">
        <f t="shared" si="265"/>
        <v/>
      </c>
      <c r="GA71" s="80" t="str">
        <f t="shared" si="266"/>
        <v/>
      </c>
      <c r="GB71" s="80" t="str">
        <f t="shared" si="267"/>
        <v/>
      </c>
      <c r="GC71" s="80" t="str">
        <f t="shared" si="268"/>
        <v/>
      </c>
      <c r="GD71" s="82">
        <v>55</v>
      </c>
      <c r="GE71" s="78"/>
      <c r="GF71" s="78"/>
      <c r="GG71" s="80" t="str">
        <f t="shared" si="269"/>
        <v/>
      </c>
      <c r="GH71" s="80" t="str">
        <f t="shared" si="270"/>
        <v/>
      </c>
      <c r="GI71" s="80" t="str">
        <f t="shared" si="271"/>
        <v/>
      </c>
      <c r="GJ71" s="80" t="str">
        <f t="shared" si="272"/>
        <v/>
      </c>
      <c r="GK71" s="80" t="str">
        <f t="shared" si="273"/>
        <v/>
      </c>
      <c r="GL71" s="80" t="str">
        <f t="shared" si="274"/>
        <v/>
      </c>
      <c r="GM71" s="80" t="str">
        <f t="shared" si="275"/>
        <v/>
      </c>
      <c r="GN71" s="80" t="str">
        <f t="shared" si="276"/>
        <v/>
      </c>
      <c r="GO71" s="77">
        <v>55</v>
      </c>
      <c r="GP71" s="84"/>
      <c r="GQ71" s="87"/>
      <c r="GR71" s="80" t="str">
        <f t="shared" si="277"/>
        <v/>
      </c>
      <c r="GS71" s="80" t="str">
        <f t="shared" si="278"/>
        <v/>
      </c>
      <c r="GT71" s="80" t="str">
        <f t="shared" si="279"/>
        <v/>
      </c>
      <c r="GU71" s="80" t="str">
        <f t="shared" si="280"/>
        <v/>
      </c>
      <c r="GV71" s="80" t="str">
        <f t="shared" si="281"/>
        <v/>
      </c>
      <c r="GW71" s="80" t="str">
        <f t="shared" si="282"/>
        <v/>
      </c>
      <c r="GX71" s="80" t="str">
        <f t="shared" si="283"/>
        <v/>
      </c>
      <c r="GY71" s="80" t="str">
        <f t="shared" si="284"/>
        <v/>
      </c>
      <c r="GZ71" s="82">
        <v>55</v>
      </c>
      <c r="HA71" s="78"/>
      <c r="HB71" s="78"/>
      <c r="HC71" s="80" t="str">
        <f t="shared" si="285"/>
        <v/>
      </c>
      <c r="HD71" s="80" t="str">
        <f t="shared" si="286"/>
        <v/>
      </c>
      <c r="HE71" s="80" t="str">
        <f t="shared" si="287"/>
        <v/>
      </c>
      <c r="HF71" s="80" t="str">
        <f t="shared" si="288"/>
        <v/>
      </c>
      <c r="HG71" s="80" t="str">
        <f t="shared" si="289"/>
        <v/>
      </c>
      <c r="HH71" s="80" t="str">
        <f t="shared" si="290"/>
        <v/>
      </c>
      <c r="HI71" s="80" t="str">
        <f t="shared" si="291"/>
        <v/>
      </c>
      <c r="HJ71" s="80" t="str">
        <f t="shared" si="292"/>
        <v/>
      </c>
      <c r="HK71" s="77">
        <v>55</v>
      </c>
      <c r="HL71" s="84"/>
      <c r="HM71" s="84"/>
      <c r="HN71" s="84"/>
      <c r="HO71" s="84"/>
      <c r="HP71" s="84"/>
      <c r="HQ71" s="84"/>
      <c r="HR71" s="84"/>
      <c r="HS71" s="84"/>
      <c r="HT71" s="84"/>
      <c r="HU71" s="84"/>
      <c r="HV71" s="84"/>
      <c r="HW71" s="94"/>
      <c r="HX71" s="95"/>
      <c r="HY71" s="91" t="str">
        <f>IFERROR(IF(AND(#REF!="FEM",#REF!=1,#REF!="infantis"),#REF!,""),"")</f>
        <v/>
      </c>
      <c r="HZ71" s="75" t="e">
        <f>IF($HY71=#REF!,#REF!,"")</f>
        <v>#REF!</v>
      </c>
      <c r="IA71" s="75" t="e">
        <f>IF($HY71=#REF!,#REF!,"")</f>
        <v>#REF!</v>
      </c>
      <c r="IB71" s="75" t="e">
        <f>IF($IA71=#REF!,#REF!,"")</f>
        <v>#REF!</v>
      </c>
      <c r="IC71" s="91" t="str">
        <f>IFERROR(IF(AND($IA71="fem",#REF!=1,#REF!="infantis"),#REF!,""),"")</f>
        <v/>
      </c>
      <c r="ID71" s="91" t="str">
        <f>IFERROR(IF(AND($IA71="fem",#REF!=1,#REF!="infantis"),#REF!,""),"")</f>
        <v/>
      </c>
      <c r="IE71" s="91" t="str">
        <f>IFERROR(IF(AND($IA71="fem",#REF!=1,#REF!="infantis"),#REF!,""),"")</f>
        <v/>
      </c>
      <c r="IF71" s="75" t="e">
        <f>IF($IB71=#REF!,#REF!,"")</f>
        <v>#REF!</v>
      </c>
      <c r="IG71" s="55" t="str">
        <f>IFERROR(RANK(IF71,IF:IF,0)+ COUNTIF($IF$15:IF70,IF71),"")</f>
        <v/>
      </c>
      <c r="IH71" s="73"/>
      <c r="II71" s="91" t="str">
        <f>IFERROR(IF(AND(#REF!="mas",#REF!=1,#REF!="infantis"),#REF!,""),"")</f>
        <v/>
      </c>
      <c r="IJ71" s="75" t="e">
        <f>IF($II71=#REF!,#REF!,"")</f>
        <v>#REF!</v>
      </c>
      <c r="IK71" s="75" t="e">
        <f>IF($II71=#REF!,#REF!,"")</f>
        <v>#REF!</v>
      </c>
      <c r="IL71" s="91" t="str">
        <f>IFERROR(IF(AND($IK71="mas",#REF!=1),#REF!,""),"")</f>
        <v/>
      </c>
      <c r="IM71" s="91" t="str">
        <f>IFERROR(IF(AND($IK71="mas",#REF!=1,#REF!="infantis"),#REF!,""),"")</f>
        <v/>
      </c>
      <c r="IN71" s="91" t="str">
        <f>IFERROR(IF(AND($IK71="mas",#REF!=1,#REF!="infantis"),#REF!,""),"")</f>
        <v/>
      </c>
      <c r="IO71" s="91" t="str">
        <f>IFERROR(IF(AND($IK71="mas",#REF!=1,#REF!="infantis"),#REF!,""),"")</f>
        <v/>
      </c>
      <c r="IP71" s="91" t="str">
        <f>IFERROR(IF(AND($IK71="mas",#REF!=1),#REF!,""),"")</f>
        <v/>
      </c>
      <c r="IQ71" s="55" t="str">
        <f>IFERROR(RANK(IP71,IP:IP,0)+ COUNTIF($IQ$11:IQ66,IP71),"")</f>
        <v/>
      </c>
      <c r="IS71" s="91" t="str">
        <f>IFERROR(IF(AND(#REF!="FEM",#REF!=2,#REF!="infantis"),#REF!,""),"")</f>
        <v/>
      </c>
      <c r="IT71" s="75" t="e">
        <f>IF(IS71=#REF!,#REF!,"")</f>
        <v>#REF!</v>
      </c>
      <c r="IU71" s="75" t="e">
        <f>IF(IS71=#REF!,#REF!,"")</f>
        <v>#REF!</v>
      </c>
      <c r="IV71" s="91" t="str">
        <f>IFERROR(IF(AND(IU71="fem",#REF!=2),#REF!,""),"")</f>
        <v/>
      </c>
      <c r="IW71" s="91" t="str">
        <f>IFERROR(IF(AND(IU71="fem",#REF!=2),#REF!,""),"")</f>
        <v/>
      </c>
      <c r="IX71" s="91" t="str">
        <f>IFERROR(IF(AND(IU71="fem",#REF!=2),#REF!,""),"")</f>
        <v/>
      </c>
      <c r="IY71" s="91" t="str">
        <f>IFERROR(IF(AND(IU71="fem",#REF!=2),#REF!,""),"")</f>
        <v/>
      </c>
      <c r="IZ71" s="91" t="str">
        <f>IFERROR(IF(AND(IU71="fem",#REF!=2),#REF!,""),"")</f>
        <v/>
      </c>
      <c r="JA71" s="77" t="str">
        <f>IFERROR(RANK(IZ71,IZ:IZ,0)+ COUNTIF($IZ$15:$IZ70,IZ71),"")</f>
        <v/>
      </c>
      <c r="JB71" s="73"/>
      <c r="JC71" s="91" t="str">
        <f>IFERROR(IF(AND(#REF!="mas",#REF!=2,#REF!="infantis"),#REF!,""),"")</f>
        <v/>
      </c>
      <c r="JD71" s="75" t="e">
        <f>IF(JC71=#REF!,#REF!,"")</f>
        <v>#REF!</v>
      </c>
      <c r="JE71" s="75" t="e">
        <f>IF(JC71=#REF!,#REF!,"")</f>
        <v>#REF!</v>
      </c>
      <c r="JF71" s="91" t="str">
        <f>IFERROR(IF(AND(JE71="mas",#REF!=2),#REF!,""),"")</f>
        <v/>
      </c>
      <c r="JG71" s="91" t="str">
        <f>IFERROR(IF(AND(JE71="mas",#REF!=2),#REF!,""),"")</f>
        <v/>
      </c>
      <c r="JH71" s="91" t="str">
        <f>IFERROR(IF(AND(JE71="mas",#REF!=2),#REF!,""),"")</f>
        <v/>
      </c>
      <c r="JI71" s="91" t="str">
        <f>IFERROR(IF(AND(JE71="mas",#REF!=2),#REF!,""),"")</f>
        <v/>
      </c>
      <c r="JJ71" s="91" t="str">
        <f>IFERROR(IF(AND(JE71="mas",#REF!=2),#REF!,""),"")</f>
        <v/>
      </c>
      <c r="JK71" s="77" t="str">
        <f>IFERROR(RANK(JJ71,JJ:JJ,0)+ COUNTIF($JJ$15:$JJ70,JJ71),"")</f>
        <v/>
      </c>
      <c r="JL71" s="73"/>
      <c r="JM71" s="53" t="str">
        <f>IFERROR(IF(AND(#REF!="fem",#REF!=3,#REF!="infantis"),#REF!,""),"")</f>
        <v/>
      </c>
      <c r="JN71" s="75" t="e">
        <f>IF($JM71=#REF!,#REF!,"")</f>
        <v>#REF!</v>
      </c>
      <c r="JO71" s="75" t="e">
        <f>IF($JM71=#REF!,#REF!,"")</f>
        <v>#REF!</v>
      </c>
      <c r="JP71" s="75" t="e">
        <f>IF($JO71=#REF!,#REF!,"")</f>
        <v>#REF!</v>
      </c>
      <c r="JQ71" s="75" t="e">
        <f>IF($JP71=#REF!,#REF!,"")</f>
        <v>#REF!</v>
      </c>
      <c r="JR71" s="75" t="e">
        <f>IF($JP71=#REF!,#REF!,"")</f>
        <v>#REF!</v>
      </c>
      <c r="JS71" s="75" t="e">
        <f>IF($JP71=#REF!,#REF!,"")</f>
        <v>#REF!</v>
      </c>
      <c r="JT71" s="75" t="e">
        <f>IF($JP71=#REF!,#REF!,"")</f>
        <v>#REF!</v>
      </c>
      <c r="JU71" s="55" t="str">
        <f>IFERROR(RANK(JT71,JT:JT,0)+ COUNTIF($JT$15:JT70,JT71),"")</f>
        <v/>
      </c>
      <c r="JV71" s="73"/>
      <c r="JW71" s="53" t="str">
        <f>IFERROR(IF(AND(#REF!="mas",#REF!=3,#REF!="infantis"),#REF!,""),"")</f>
        <v/>
      </c>
      <c r="JX71" s="54" t="e">
        <f>IF($JW71=#REF!,#REF!,"")</f>
        <v>#REF!</v>
      </c>
      <c r="JY71" s="54" t="e">
        <f>IF($JW71=#REF!,#REF!,"")</f>
        <v>#REF!</v>
      </c>
      <c r="JZ71" s="54" t="e">
        <f>IF($JY71=#REF!,#REF!,"")</f>
        <v>#REF!</v>
      </c>
      <c r="KA71" s="54" t="e">
        <f>IF($JZ71=#REF!,#REF!,"")</f>
        <v>#REF!</v>
      </c>
      <c r="KB71" s="54" t="e">
        <f>IF($JZ71=#REF!,#REF!,"")</f>
        <v>#REF!</v>
      </c>
      <c r="KC71" s="54" t="e">
        <f>IF($JZ71=#REF!,#REF!,"")</f>
        <v>#REF!</v>
      </c>
      <c r="KD71" s="54" t="e">
        <f>IF($JZ71=#REF!,#REF!,"")</f>
        <v>#REF!</v>
      </c>
      <c r="KE71" s="55" t="str">
        <f>IFERROR(RANK(KD71,KD:KD,0)+ COUNTIF($KD$15:KD70,KD71),"")</f>
        <v/>
      </c>
      <c r="KF71" s="73"/>
      <c r="KG71" s="91" t="str">
        <f>IFERROR(IF(AND(#REF!="fem",#REF!=1,#REF!="iniciados"),#REF!,""),"")</f>
        <v/>
      </c>
      <c r="KH71" s="75" t="e">
        <f>IF(KG71=#REF!,#REF!,"")</f>
        <v>#REF!</v>
      </c>
      <c r="KI71" s="75" t="e">
        <f>IF(KG71=#REF!,#REF!,"")</f>
        <v>#REF!</v>
      </c>
      <c r="KJ71" s="91" t="str">
        <f>IFERROR(IF(AND(KI71="fem",#REF!=1),#REF!,""),"")</f>
        <v/>
      </c>
      <c r="KK71" s="91" t="str">
        <f>IFERROR(IF(AND(KI71="fem",#REF!=1),#REF!,""),"")</f>
        <v/>
      </c>
      <c r="KL71" s="91" t="str">
        <f>IFERROR(IF(AND(KI71="fem",#REF!=1),#REF!,""),"")</f>
        <v/>
      </c>
      <c r="KM71" s="91" t="str">
        <f>IFERROR(IF(AND(KI71="fem",#REF!=1),#REF!,""),"")</f>
        <v/>
      </c>
      <c r="KN71" s="91" t="str">
        <f>IFERROR(IF(AND(KI71="fem",#REF!=1),#REF!,""),"")</f>
        <v/>
      </c>
      <c r="KO71" s="77" t="str">
        <f>IFERROR(RANK(KN71,KN:KN,0)+ COUNTIF($KN$15:KN70,KN71),"")</f>
        <v/>
      </c>
      <c r="KQ71" s="91" t="str">
        <f>IFERROR(IF(AND(#REF!="mas",#REF!=1,#REF!="iniciados"),#REF!,""),"")</f>
        <v/>
      </c>
      <c r="KR71" s="75" t="e">
        <f>IF(KQ71=#REF!,#REF!,"")</f>
        <v>#REF!</v>
      </c>
      <c r="KS71" s="75" t="e">
        <f>IF(KQ71=#REF!,#REF!,"")</f>
        <v>#REF!</v>
      </c>
      <c r="KT71" s="91" t="str">
        <f>IFERROR(IF(AND(KS71="mas",#REF!=1),#REF!,""),"")</f>
        <v/>
      </c>
      <c r="KU71" s="91" t="str">
        <f>IFERROR(IF(AND(KS71="mas",#REF!=1),#REF!,""),"")</f>
        <v/>
      </c>
      <c r="KV71" s="91" t="str">
        <f>IFERROR(IF(AND(KS71="mas",#REF!=1),#REF!,""),"")</f>
        <v/>
      </c>
      <c r="KW71" s="91" t="str">
        <f>IFERROR(IF(AND(KS71="mas",#REF!=1),#REF!,""),"")</f>
        <v/>
      </c>
      <c r="KX71" s="91" t="str">
        <f>IFERROR(IF(AND(KS71="mas",#REF!=1),#REF!,""),"")</f>
        <v/>
      </c>
      <c r="KY71" s="77" t="str">
        <f>IFERROR(RANK(KX71,KX:KX,0)+ COUNTIF($KX$15:KX70,KX71),"")</f>
        <v/>
      </c>
      <c r="LA71" s="91" t="str">
        <f>IFERROR(IF(AND(#REF!="fem",#REF!=2,#REF!="iniciados"),#REF!,""),"")</f>
        <v/>
      </c>
      <c r="LB71" s="75" t="e">
        <f>IF(LA71=#REF!,#REF!,"")</f>
        <v>#REF!</v>
      </c>
      <c r="LC71" s="75" t="e">
        <f>IF(LA71=#REF!,#REF!,"")</f>
        <v>#REF!</v>
      </c>
      <c r="LD71" s="91" t="str">
        <f>IFERROR(IF(AND(LC71="fem",#REF!=2),#REF!,""),"")</f>
        <v/>
      </c>
      <c r="LE71" s="91" t="str">
        <f>IFERROR(IF(AND(LC71="fem",#REF!=2),#REF!,""),"")</f>
        <v/>
      </c>
      <c r="LF71" s="91" t="str">
        <f>IFERROR(IF(AND(LC71="fem",#REF!=2),#REF!,""),"")</f>
        <v/>
      </c>
      <c r="LG71" s="91" t="str">
        <f>IFERROR(IF(AND(LC71="fem",#REF!=2),#REF!,""),"")</f>
        <v/>
      </c>
      <c r="LH71" s="91" t="str">
        <f>IFERROR(IF(AND(LC71="fem",#REF!=2),#REF!,""),"")</f>
        <v/>
      </c>
      <c r="LI71" s="77" t="str">
        <f>IFERROR(RANK(LH71,LH:LH,0)+ COUNTIF($KX$15:LH70,LH71),"")</f>
        <v/>
      </c>
      <c r="LK71" s="91" t="str">
        <f>IFERROR(IF(AND(#REF!="mas",#REF!=2,#REF!="iniciados"),#REF!,""),"")</f>
        <v/>
      </c>
      <c r="LL71" s="75" t="e">
        <f>IF(LK71=#REF!,#REF!,"")</f>
        <v>#REF!</v>
      </c>
      <c r="LM71" s="75" t="e">
        <f>IF(LK71=#REF!,#REF!,"")</f>
        <v>#REF!</v>
      </c>
      <c r="LN71" s="91" t="str">
        <f>IFERROR(IF(AND(LM71="mas",#REF!=2),#REF!,""),"")</f>
        <v/>
      </c>
      <c r="LO71" s="91" t="str">
        <f>IFERROR(IF(AND(LM71="mas",#REF!=2),#REF!,""),"")</f>
        <v/>
      </c>
      <c r="LP71" s="91" t="str">
        <f>IFERROR(IF(AND(LM71="mas",#REF!=2),#REF!,""),"")</f>
        <v/>
      </c>
      <c r="LQ71" s="91" t="str">
        <f>IFERROR(IF(AND(LM71="mas",#REF!=2),#REF!,""),"")</f>
        <v/>
      </c>
      <c r="LR71" s="91" t="str">
        <f>IFERROR(IF(AND(LM71="mas",#REF!=2),#REF!,""),"")</f>
        <v/>
      </c>
      <c r="LS71" s="77" t="str">
        <f>IFERROR(RANK(LR71,LR:LR,0)+ COUNTIF($LR$15:LR69,LR71),"")</f>
        <v/>
      </c>
      <c r="LU71" s="53" t="str">
        <f>IFERROR(IF(AND(#REF!="fem",#REF!=3,#REF!="iniciados"),#REF!,""),"")</f>
        <v/>
      </c>
      <c r="LV71" s="75" t="e">
        <f>IF(LU71=#REF!,#REF!,"")</f>
        <v>#REF!</v>
      </c>
      <c r="LW71" s="75" t="e">
        <f>IF(LU71=#REF!,#REF!,"")</f>
        <v>#REF!</v>
      </c>
      <c r="LX71" s="53" t="str">
        <f>IFERROR(IF(AND(LW71="fem",#REF!=3),#REF!,""),"")</f>
        <v/>
      </c>
      <c r="LY71" s="91" t="str">
        <f>IFERROR(IF(AND(LW71="fem",#REF!=3),#REF!,""),"")</f>
        <v/>
      </c>
      <c r="LZ71" s="91" t="str">
        <f>IFERROR(IF(AND(LW71="fem",#REF!=3),#REF!,""),"")</f>
        <v/>
      </c>
      <c r="MA71" s="91" t="str">
        <f>IFERROR(IF(AND(LW71="fem",#REF!=3),#REF!,""),"")</f>
        <v/>
      </c>
      <c r="MB71" s="91" t="str">
        <f>IFERROR(IF(AND(LW71="fem",#REF!=3),#REF!,""),"")</f>
        <v/>
      </c>
      <c r="MC71" s="55" t="str">
        <f>IFERROR(RANK(MB71,MB:MB,0)+ COUNTIF($MB$15:MB70,MB71),"")</f>
        <v/>
      </c>
      <c r="ME71" s="91" t="str">
        <f>IFERROR(IF(AND(#REF!="mas",#REF!=3,#REF!="iniciados"),#REF!,""),"")</f>
        <v/>
      </c>
      <c r="MF71" s="75" t="e">
        <f>IF(ME71=#REF!,#REF!,"")</f>
        <v>#REF!</v>
      </c>
      <c r="MG71" s="75" t="e">
        <f>IF(ME71=#REF!,#REF!,"")</f>
        <v>#REF!</v>
      </c>
      <c r="MH71" s="91" t="str">
        <f>IFERROR(IF(AND(MG71="mas",#REF!=3),#REF!,""),"")</f>
        <v/>
      </c>
      <c r="MI71" s="91" t="str">
        <f>IFERROR(IF(AND(MG71="mas",#REF!=3),#REF!,""),"")</f>
        <v/>
      </c>
      <c r="MJ71" s="91" t="str">
        <f>IFERROR(IF(AND(MG71="mas",#REF!=3),#REF!,""),"")</f>
        <v/>
      </c>
      <c r="MK71" s="91" t="str">
        <f>IFERROR(IF(AND(MG71="mas",#REF!=3),#REF!,""),"")</f>
        <v/>
      </c>
      <c r="ML71" s="91" t="str">
        <f>IFERROR(IF(AND(MG71="mas",#REF!=3),#REF!,""),"")</f>
        <v/>
      </c>
      <c r="MM71" s="55" t="str">
        <f>IFERROR(RANK(ML71,ML:ML,0)+ COUNTIF($ML$15:ML70,ML71),"")</f>
        <v/>
      </c>
      <c r="MO71" s="91" t="str">
        <f>IFERROR(IF(AND(#REF!="fem",#REF!=3,#REF!="juvenis"),#REF!,""),"")</f>
        <v/>
      </c>
      <c r="MP71" s="75" t="e">
        <f>IF(MO71=#REF!,#REF!,"")</f>
        <v>#REF!</v>
      </c>
      <c r="MQ71" s="75" t="e">
        <f>IF(MO71=#REF!,#REF!,"")</f>
        <v>#REF!</v>
      </c>
      <c r="MR71" s="91" t="str">
        <f>IFERROR(IF(AND(MQ71="fem",#REF!=3),#REF!,""),"")</f>
        <v/>
      </c>
      <c r="MS71" s="91" t="str">
        <f>IFERROR(IF(AND(MQ71="fem",#REF!=3),#REF!,""),"")</f>
        <v/>
      </c>
      <c r="MT71" s="91" t="str">
        <f>IFERROR(IF(AND(MQ71="fem",#REF!=3),#REF!,""),"")</f>
        <v/>
      </c>
      <c r="MU71" s="91" t="str">
        <f>IFERROR(IF(AND(MQ71="fem",#REF!=3),#REF!,""),"")</f>
        <v/>
      </c>
      <c r="MV71" s="91" t="str">
        <f>IFERROR(IF(AND(MQ71="fem",#REF!=3),#REF!,""),"")</f>
        <v/>
      </c>
      <c r="MW71" s="55" t="str">
        <f>IFERROR(RANK(MV71,MV:MV,0)+ COUNTIF($MV$15:MV70,MV71),"")</f>
        <v/>
      </c>
      <c r="MY71" s="91" t="str">
        <f>IFERROR(IF(AND(#REF!="mas",#REF!=3,#REF!="juvenis"),#REF!,""),"")</f>
        <v/>
      </c>
      <c r="MZ71" s="75" t="e">
        <f>IF(MY71=#REF!,#REF!,"")</f>
        <v>#REF!</v>
      </c>
      <c r="NA71" s="75" t="e">
        <f>IF(MY71=#REF!,#REF!,"")</f>
        <v>#REF!</v>
      </c>
      <c r="NB71" s="91" t="str">
        <f>IFERROR(IF(AND(NA71="mas",#REF!=3),#REF!,""),"")</f>
        <v/>
      </c>
      <c r="NC71" s="91" t="str">
        <f>IFERROR(IF(AND(NA71="mas",#REF!=3),#REF!,""),"")</f>
        <v/>
      </c>
      <c r="ND71" s="91" t="str">
        <f>IFERROR(IF(AND(NA71="mas",#REF!=3),#REF!,""),"")</f>
        <v/>
      </c>
      <c r="NE71" s="91" t="str">
        <f>IFERROR(IF(AND(NA71="mas",#REF!=3),#REF!,""),"")</f>
        <v/>
      </c>
      <c r="NF71" s="91" t="str">
        <f>IFERROR(IF(AND(NA71="mas",#REF!=3),#REF!,""),"")</f>
        <v/>
      </c>
      <c r="NG71" s="55" t="str">
        <f>IFERROR(RANK(NF71,NF:NF,0)+ COUNTIF($NF$15:NF70,NF71),"")</f>
        <v/>
      </c>
      <c r="NI71" s="91" t="str">
        <f>IFERROR(IF(AND(#REF!="fem",#REF!=2,#REF!="juvenis"),#REF!,""),"")</f>
        <v/>
      </c>
      <c r="NJ71" s="75" t="e">
        <f>IF(NI71=#REF!,#REF!,"")</f>
        <v>#REF!</v>
      </c>
      <c r="NK71" s="75" t="e">
        <f>IF(NI71=#REF!,#REF!,"")</f>
        <v>#REF!</v>
      </c>
      <c r="NL71" s="91" t="str">
        <f>IFERROR(IF(AND(NK71="fem",#REF!=2),#REF!,""),"")</f>
        <v/>
      </c>
      <c r="NM71" s="91" t="str">
        <f>IFERROR(IF(AND(NK71="fem",#REF!=2),#REF!,""),"")</f>
        <v/>
      </c>
      <c r="NN71" s="91" t="str">
        <f>IFERROR(IF(AND(NK71="fem",#REF!=2),#REF!,""),"")</f>
        <v/>
      </c>
      <c r="NO71" s="91" t="str">
        <f>IFERROR(IF(AND(NK71="fem",#REF!=2),#REF!,""),"")</f>
        <v/>
      </c>
      <c r="NP71" s="91" t="str">
        <f>IFERROR(IF(AND(NK71="fem",#REF!=2),#REF!,""),"")</f>
        <v/>
      </c>
      <c r="NQ71" s="77" t="str">
        <f>IFERROR(RANK(NP71,NP:NP,0)+ COUNTIF($NP$15:NP70,NP71),"")</f>
        <v/>
      </c>
      <c r="NS71" s="91" t="str">
        <f>IFERROR(IF(AND(#REF!="mas",#REF!=2,#REF!="juvenis"),#REF!,""),"")</f>
        <v/>
      </c>
      <c r="NT71" s="75" t="e">
        <f>IF(NS71=#REF!,#REF!,"")</f>
        <v>#REF!</v>
      </c>
      <c r="NU71" s="75" t="e">
        <f>IF(NS71=#REF!,#REF!,"")</f>
        <v>#REF!</v>
      </c>
      <c r="NV71" s="91" t="str">
        <f>IFERROR(IF(AND(NU71="mas",#REF!=2),#REF!,""),"")</f>
        <v/>
      </c>
      <c r="NW71" s="91" t="str">
        <f>IFERROR(IF(AND(NU71="mas",#REF!=2),#REF!,""),"")</f>
        <v/>
      </c>
      <c r="NX71" s="91" t="str">
        <f>IFERROR(IF(AND(NU71="mas",#REF!=2),#REF!,""),"")</f>
        <v/>
      </c>
      <c r="NY71" s="91" t="str">
        <f>IFERROR(IF(AND(NU71="mas",#REF!=2),#REF!,""),"")</f>
        <v/>
      </c>
      <c r="NZ71" s="91" t="str">
        <f>IFERROR(IF(AND(NU71="mas",#REF!=2),#REF!,""),"")</f>
        <v/>
      </c>
      <c r="OA71" s="55" t="str">
        <f>IFERROR(RANK(NZ71,NZ:NZ,0)+ COUNTIF($NZ$15:NZ70,NZ71),"")</f>
        <v/>
      </c>
      <c r="OC71" s="91" t="str">
        <f>IFERROR(IF(AND(#REF!="fem",#REF!=2,#REF!="juniores"),#REF!,""),"")</f>
        <v/>
      </c>
      <c r="OD71" s="75" t="e">
        <f>IF(OC71=#REF!,#REF!,"")</f>
        <v>#REF!</v>
      </c>
      <c r="OE71" s="75" t="e">
        <f>IF(OC71=#REF!,#REF!,"")</f>
        <v>#REF!</v>
      </c>
      <c r="OF71" s="91" t="str">
        <f>IFERROR(IF(AND(OE71="fem",#REF!=2),#REF!,""),"")</f>
        <v/>
      </c>
      <c r="OG71" s="91" t="str">
        <f>IFERROR(IF(AND(OE71="fem",#REF!=2),#REF!,""),"")</f>
        <v/>
      </c>
      <c r="OH71" s="91" t="str">
        <f>IFERROR(IF(AND(OE71="fem",#REF!=2),#REF!,""),"")</f>
        <v/>
      </c>
      <c r="OI71" s="91" t="str">
        <f>IFERROR(IF(AND(OE71="fem",#REF!=2),#REF!,""),"")</f>
        <v/>
      </c>
      <c r="OJ71" s="91" t="str">
        <f>IFERROR(IF(AND(OE71="fem",#REF!=2),#REF!,""),"")</f>
        <v/>
      </c>
      <c r="OK71" s="77" t="str">
        <f>IFERROR(RANK(OJ71,OJ:OJ,0)+ COUNTIF($NZ$15:OJ69,OJ71),"")</f>
        <v/>
      </c>
      <c r="OM71" s="91" t="str">
        <f>IFERROR(IF(AND(#REF!="mas",#REF!=2,#REF!="juniores"),#REF!,""),"")</f>
        <v/>
      </c>
      <c r="ON71" s="75" t="e">
        <f>IF(OM71=#REF!,#REF!,"")</f>
        <v>#REF!</v>
      </c>
      <c r="OO71" s="75" t="e">
        <f>IF(OM71=#REF!,#REF!,"")</f>
        <v>#REF!</v>
      </c>
      <c r="OP71" s="91" t="str">
        <f>IFERROR(IF(AND(OO71="mas",#REF!=2),#REF!,""),"")</f>
        <v/>
      </c>
      <c r="OQ71" s="91" t="str">
        <f>IFERROR(IF(AND(OO71="mas",#REF!=2),#REF!,""),"")</f>
        <v/>
      </c>
      <c r="OR71" s="91" t="str">
        <f>IFERROR(IF(AND(OO71="mas",#REF!=2),#REF!,""),"")</f>
        <v/>
      </c>
      <c r="OS71" s="91" t="str">
        <f>IFERROR(IF(AND(OO71="mas",#REF!=2),#REF!,""),"")</f>
        <v/>
      </c>
      <c r="OT71" s="91" t="str">
        <f>IFERROR(IF(AND(OO71="mas",#REF!=2),#REF!,""),"")</f>
        <v/>
      </c>
      <c r="OU71" s="77" t="str">
        <f>IFERROR(RANK(OT71,OT:OT,0)+ COUNTIF($NZ$15:OT69,OT71),"")</f>
        <v/>
      </c>
      <c r="OW71" s="91" t="str">
        <f>IFERROR(IF(AND(#REF!="fem",#REF!=3,#REF!="juniores"),#REF!,""),"")</f>
        <v/>
      </c>
      <c r="OX71" s="75" t="e">
        <f>IF(OW71=#REF!,#REF!,"")</f>
        <v>#REF!</v>
      </c>
      <c r="OY71" s="75" t="e">
        <f>IF(OW71=#REF!,#REF!,"")</f>
        <v>#REF!</v>
      </c>
      <c r="OZ71" s="91" t="str">
        <f>IFERROR(IF(AND(OY71="fem",#REF!=3),#REF!,""),"")</f>
        <v/>
      </c>
      <c r="PA71" s="91" t="str">
        <f>IFERROR(IF(AND(OY71="fem",#REF!=3),#REF!,""),"")</f>
        <v/>
      </c>
      <c r="PB71" s="91" t="str">
        <f>IFERROR(IF(AND(OY71="fem",#REF!=3),#REF!,""),"")</f>
        <v/>
      </c>
      <c r="PC71" s="91" t="str">
        <f>IFERROR(IF(AND(OY71="fem",#REF!=3),#REF!,""),"")</f>
        <v/>
      </c>
      <c r="PD71" s="91" t="str">
        <f>IFERROR(IF(AND(OY71="fem",#REF!=3),#REF!,""),"")</f>
        <v/>
      </c>
      <c r="PE71" s="77" t="str">
        <f>IFERROR(RANK(PD71,PD:PD,0)+ COUNTIF($NZ$15:PD69,PD71),"")</f>
        <v/>
      </c>
      <c r="PG71" s="91" t="str">
        <f>IFERROR(IF(AND(#REF!="mas",#REF!=3,#REF!="juniores"),#REF!,""),"")</f>
        <v/>
      </c>
      <c r="PH71" s="75" t="e">
        <f>IF(PG71=#REF!,#REF!,"")</f>
        <v>#REF!</v>
      </c>
      <c r="PI71" s="75" t="e">
        <f>IF(PG71=#REF!,#REF!,"")</f>
        <v>#REF!</v>
      </c>
      <c r="PJ71" s="91" t="str">
        <f>IFERROR(IF(AND(PI71="mas",#REF!=3),#REF!,""),"")</f>
        <v/>
      </c>
      <c r="PK71" s="91" t="str">
        <f>IFERROR(IF(AND(PI71="mas",#REF!=3),#REF!,""),"")</f>
        <v/>
      </c>
      <c r="PL71" s="91" t="str">
        <f>IFERROR(IF(AND(PI71="mas",#REF!=3),#REF!,""),"")</f>
        <v/>
      </c>
      <c r="PM71" s="91" t="str">
        <f>IFERROR(IF(AND(PI71="mas",#REF!=3),#REF!,""),"")</f>
        <v/>
      </c>
      <c r="PN71" s="91" t="str">
        <f>IFERROR(IF(AND(PI71="mas",#REF!=3),#REF!,""),"")</f>
        <v/>
      </c>
      <c r="PO71" s="77" t="str">
        <f>IFERROR(RANK(PN71,PN:PN,0)+ COUNTIF($NZ$15:PN69,PN71),"")</f>
        <v/>
      </c>
    </row>
    <row r="72" spans="2:431" s="73" customFormat="1" ht="18.75" customHeight="1" x14ac:dyDescent="0.3">
      <c r="B72" s="74" t="str">
        <f t="shared" si="159"/>
        <v/>
      </c>
      <c r="C72" s="74" t="str">
        <f t="shared" si="160"/>
        <v/>
      </c>
      <c r="D72" s="75" t="str">
        <f t="shared" si="161"/>
        <v/>
      </c>
      <c r="E72" s="76" t="str">
        <f t="shared" si="162"/>
        <v/>
      </c>
      <c r="F72" s="118" t="str">
        <f t="shared" si="163"/>
        <v/>
      </c>
      <c r="G72" s="118" t="str">
        <f t="shared" si="164"/>
        <v/>
      </c>
      <c r="H72" s="118" t="str">
        <f t="shared" si="165"/>
        <v/>
      </c>
      <c r="I72" s="119" t="str">
        <f t="shared" si="166"/>
        <v/>
      </c>
      <c r="J72" s="77">
        <v>56</v>
      </c>
      <c r="K72" s="78"/>
      <c r="L72" s="78"/>
      <c r="M72" s="74" t="str">
        <f t="shared" si="293"/>
        <v/>
      </c>
      <c r="N72" s="74" t="str">
        <f t="shared" si="167"/>
        <v/>
      </c>
      <c r="O72" s="75" t="str">
        <f t="shared" si="168"/>
        <v/>
      </c>
      <c r="P72" s="75" t="str">
        <f t="shared" si="169"/>
        <v/>
      </c>
      <c r="Q72" s="75" t="str">
        <f t="shared" si="295"/>
        <v/>
      </c>
      <c r="R72" s="75" t="str">
        <f t="shared" si="296"/>
        <v/>
      </c>
      <c r="S72" s="75" t="str">
        <f>IFERROR(INDEX(#REF!,MATCH($U72,$IQ$17:$IQ$72,0)),"")</f>
        <v/>
      </c>
      <c r="T72" s="75" t="str">
        <f t="shared" si="170"/>
        <v/>
      </c>
      <c r="U72" s="77">
        <v>56</v>
      </c>
      <c r="V72" s="88"/>
      <c r="X72" s="80" t="str">
        <f t="shared" si="171"/>
        <v/>
      </c>
      <c r="Y72" s="80" t="str">
        <f t="shared" si="172"/>
        <v/>
      </c>
      <c r="Z72" s="76" t="str">
        <f t="shared" si="173"/>
        <v/>
      </c>
      <c r="AA72" s="76" t="str">
        <f t="shared" si="174"/>
        <v/>
      </c>
      <c r="AB72" s="118" t="str">
        <f t="shared" si="175"/>
        <v/>
      </c>
      <c r="AC72" s="118" t="str">
        <f t="shared" si="176"/>
        <v/>
      </c>
      <c r="AD72" s="118" t="str">
        <f t="shared" si="177"/>
        <v/>
      </c>
      <c r="AE72" s="118" t="str">
        <f t="shared" si="178"/>
        <v/>
      </c>
      <c r="AF72" s="77">
        <v>56</v>
      </c>
      <c r="AG72" s="78"/>
      <c r="AH72" s="78"/>
      <c r="AI72" s="80" t="str">
        <f t="shared" si="179"/>
        <v/>
      </c>
      <c r="AJ72" s="80" t="str">
        <f t="shared" si="180"/>
        <v/>
      </c>
      <c r="AK72" s="80" t="str">
        <f t="shared" si="181"/>
        <v/>
      </c>
      <c r="AL72" s="80" t="str">
        <f t="shared" si="182"/>
        <v/>
      </c>
      <c r="AM72" s="80" t="str">
        <f t="shared" si="183"/>
        <v/>
      </c>
      <c r="AN72" s="80" t="str">
        <f t="shared" si="184"/>
        <v/>
      </c>
      <c r="AO72" s="80" t="str">
        <f t="shared" si="185"/>
        <v/>
      </c>
      <c r="AP72" s="80" t="str">
        <f t="shared" si="186"/>
        <v/>
      </c>
      <c r="AQ72" s="77">
        <v>56</v>
      </c>
      <c r="AR72" s="88"/>
      <c r="AT72" s="146" t="str">
        <f t="shared" si="132"/>
        <v/>
      </c>
      <c r="AU72" s="146" t="str">
        <f t="shared" si="133"/>
        <v/>
      </c>
      <c r="AV72" s="146" t="str">
        <f t="shared" si="134"/>
        <v/>
      </c>
      <c r="AW72" s="147" t="str">
        <f t="shared" si="135"/>
        <v/>
      </c>
      <c r="AX72" s="147" t="str">
        <f t="shared" si="136"/>
        <v/>
      </c>
      <c r="AY72" s="147" t="str">
        <f t="shared" si="137"/>
        <v/>
      </c>
      <c r="AZ72" s="147" t="str">
        <f t="shared" si="138"/>
        <v/>
      </c>
      <c r="BA72" s="147" t="str">
        <f t="shared" si="139"/>
        <v/>
      </c>
      <c r="BB72" s="149">
        <v>56</v>
      </c>
      <c r="BC72" s="78"/>
      <c r="BD72" s="78"/>
      <c r="BE72" s="80" t="str">
        <f t="shared" si="294"/>
        <v/>
      </c>
      <c r="BF72" s="80" t="str">
        <f t="shared" si="187"/>
        <v/>
      </c>
      <c r="BG72" s="80" t="str">
        <f t="shared" si="188"/>
        <v/>
      </c>
      <c r="BH72" s="80" t="str">
        <f t="shared" si="189"/>
        <v/>
      </c>
      <c r="BI72" s="80" t="str">
        <f t="shared" si="190"/>
        <v/>
      </c>
      <c r="BJ72" s="80" t="str">
        <f t="shared" si="191"/>
        <v/>
      </c>
      <c r="BK72" s="80" t="str">
        <f t="shared" si="192"/>
        <v/>
      </c>
      <c r="BL72" s="80" t="str">
        <f t="shared" si="193"/>
        <v/>
      </c>
      <c r="BM72" s="77">
        <v>56</v>
      </c>
      <c r="BN72" s="88"/>
      <c r="BP72" s="80" t="str">
        <f t="shared" si="194"/>
        <v/>
      </c>
      <c r="BQ72" s="80" t="str">
        <f t="shared" si="195"/>
        <v/>
      </c>
      <c r="BR72" s="76" t="str">
        <f t="shared" si="196"/>
        <v/>
      </c>
      <c r="BS72" s="76" t="str">
        <f t="shared" si="197"/>
        <v/>
      </c>
      <c r="BT72" s="118" t="str">
        <f t="shared" si="198"/>
        <v/>
      </c>
      <c r="BU72" s="118" t="str">
        <f t="shared" si="199"/>
        <v/>
      </c>
      <c r="BV72" s="118" t="str">
        <f t="shared" si="200"/>
        <v/>
      </c>
      <c r="BW72" s="118" t="str">
        <f t="shared" si="201"/>
        <v/>
      </c>
      <c r="BX72" s="77">
        <v>56</v>
      </c>
      <c r="BY72" s="78"/>
      <c r="BZ72" s="78"/>
      <c r="CA72" s="80" t="str">
        <f t="shared" si="202"/>
        <v/>
      </c>
      <c r="CB72" s="80" t="str">
        <f t="shared" si="297"/>
        <v/>
      </c>
      <c r="CC72" s="80" t="str">
        <f t="shared" si="297"/>
        <v/>
      </c>
      <c r="CD72" s="76" t="str">
        <f t="shared" si="203"/>
        <v/>
      </c>
      <c r="CE72" s="118" t="str">
        <f t="shared" si="204"/>
        <v/>
      </c>
      <c r="CF72" s="118" t="str">
        <f t="shared" si="205"/>
        <v/>
      </c>
      <c r="CG72" s="118" t="str">
        <f t="shared" si="206"/>
        <v/>
      </c>
      <c r="CH72" s="117" t="str">
        <f t="shared" si="143"/>
        <v/>
      </c>
      <c r="CI72" s="77">
        <v>56</v>
      </c>
      <c r="CJ72" s="88"/>
      <c r="CL72" s="80" t="str">
        <f t="shared" si="207"/>
        <v/>
      </c>
      <c r="CM72" s="80" t="str">
        <f t="shared" si="208"/>
        <v/>
      </c>
      <c r="CN72" s="76" t="str">
        <f t="shared" si="209"/>
        <v/>
      </c>
      <c r="CO72" s="76" t="str">
        <f t="shared" si="210"/>
        <v/>
      </c>
      <c r="CP72" s="118" t="str">
        <f t="shared" si="211"/>
        <v/>
      </c>
      <c r="CQ72" s="118" t="str">
        <f t="shared" si="212"/>
        <v/>
      </c>
      <c r="CR72" s="118" t="str">
        <f t="shared" si="213"/>
        <v/>
      </c>
      <c r="CS72" s="118" t="str">
        <f t="shared" si="214"/>
        <v/>
      </c>
      <c r="CT72" s="77">
        <v>56</v>
      </c>
      <c r="CU72" s="78"/>
      <c r="CV72" s="78"/>
      <c r="CW72" s="80" t="str">
        <f t="shared" si="215"/>
        <v/>
      </c>
      <c r="CX72" s="80" t="str">
        <f t="shared" si="216"/>
        <v/>
      </c>
      <c r="CY72" s="76" t="str">
        <f t="shared" si="217"/>
        <v/>
      </c>
      <c r="CZ72" s="76" t="str">
        <f t="shared" si="218"/>
        <v/>
      </c>
      <c r="DA72" s="118" t="str">
        <f t="shared" si="219"/>
        <v/>
      </c>
      <c r="DB72" s="118" t="str">
        <f t="shared" si="220"/>
        <v/>
      </c>
      <c r="DC72" s="118" t="str">
        <f t="shared" si="221"/>
        <v/>
      </c>
      <c r="DD72" s="118" t="str">
        <f t="shared" si="222"/>
        <v/>
      </c>
      <c r="DE72" s="77">
        <v>56</v>
      </c>
      <c r="DF72" s="88"/>
      <c r="DH72" s="115" t="str">
        <f t="shared" si="145"/>
        <v/>
      </c>
      <c r="DI72" s="115" t="str">
        <f t="shared" si="146"/>
        <v/>
      </c>
      <c r="DJ72" s="121" t="str">
        <f t="shared" si="147"/>
        <v/>
      </c>
      <c r="DK72" s="121" t="str">
        <f t="shared" si="148"/>
        <v/>
      </c>
      <c r="DL72" s="117" t="str">
        <f t="shared" si="149"/>
        <v/>
      </c>
      <c r="DM72" s="117" t="str">
        <f t="shared" si="150"/>
        <v/>
      </c>
      <c r="DN72" s="117" t="str">
        <f t="shared" si="151"/>
        <v/>
      </c>
      <c r="DO72" s="117" t="str">
        <f t="shared" si="152"/>
        <v/>
      </c>
      <c r="DP72" s="77">
        <v>56</v>
      </c>
      <c r="DQ72" s="78"/>
      <c r="DR72" s="78"/>
      <c r="DS72" s="115" t="str">
        <f t="shared" si="223"/>
        <v/>
      </c>
      <c r="DT72" s="115" t="str">
        <f t="shared" si="224"/>
        <v/>
      </c>
      <c r="DU72" s="115" t="str">
        <f t="shared" si="225"/>
        <v/>
      </c>
      <c r="DV72" s="115" t="str">
        <f t="shared" si="226"/>
        <v/>
      </c>
      <c r="DW72" s="117" t="str">
        <f t="shared" si="227"/>
        <v/>
      </c>
      <c r="DX72" s="117" t="str">
        <f t="shared" si="298"/>
        <v/>
      </c>
      <c r="DY72" s="117" t="str">
        <f t="shared" si="298"/>
        <v/>
      </c>
      <c r="DZ72" s="117" t="str">
        <f t="shared" si="228"/>
        <v/>
      </c>
      <c r="EA72" s="77">
        <v>56</v>
      </c>
      <c r="EB72" s="88"/>
      <c r="EC72" s="81"/>
      <c r="ED72" s="80" t="str">
        <f t="shared" si="229"/>
        <v/>
      </c>
      <c r="EE72" s="80" t="str">
        <f t="shared" si="230"/>
        <v/>
      </c>
      <c r="EF72" s="80" t="str">
        <f t="shared" si="231"/>
        <v/>
      </c>
      <c r="EG72" s="82" t="str">
        <f t="shared" si="232"/>
        <v/>
      </c>
      <c r="EH72" s="118" t="str">
        <f t="shared" si="233"/>
        <v/>
      </c>
      <c r="EI72" s="118" t="str">
        <f t="shared" si="234"/>
        <v/>
      </c>
      <c r="EJ72" s="118" t="str">
        <f t="shared" si="235"/>
        <v/>
      </c>
      <c r="EK72" s="118" t="str">
        <f t="shared" si="236"/>
        <v/>
      </c>
      <c r="EL72" s="82">
        <v>56</v>
      </c>
      <c r="EM72" s="78"/>
      <c r="EN72" s="78"/>
      <c r="EO72" s="80" t="str">
        <f t="shared" si="237"/>
        <v/>
      </c>
      <c r="EP72" s="80" t="str">
        <f t="shared" si="238"/>
        <v/>
      </c>
      <c r="EQ72" s="80" t="str">
        <f t="shared" si="239"/>
        <v/>
      </c>
      <c r="ER72" s="80" t="str">
        <f t="shared" si="240"/>
        <v/>
      </c>
      <c r="ES72" s="80" t="str">
        <f t="shared" si="241"/>
        <v/>
      </c>
      <c r="ET72" s="80" t="str">
        <f t="shared" si="242"/>
        <v/>
      </c>
      <c r="EU72" s="80" t="str">
        <f t="shared" si="243"/>
        <v/>
      </c>
      <c r="EV72" s="80" t="str">
        <f t="shared" si="244"/>
        <v/>
      </c>
      <c r="EW72" s="77">
        <v>56</v>
      </c>
      <c r="EX72" s="89"/>
      <c r="EY72" s="81"/>
      <c r="EZ72" s="80" t="str">
        <f t="shared" si="245"/>
        <v/>
      </c>
      <c r="FA72" s="80" t="str">
        <f t="shared" si="246"/>
        <v/>
      </c>
      <c r="FB72" s="76" t="str">
        <f t="shared" si="247"/>
        <v/>
      </c>
      <c r="FC72" s="76" t="str">
        <f t="shared" si="248"/>
        <v/>
      </c>
      <c r="FD72" s="118" t="str">
        <f t="shared" si="249"/>
        <v/>
      </c>
      <c r="FE72" s="118" t="str">
        <f t="shared" si="250"/>
        <v/>
      </c>
      <c r="FF72" s="118" t="str">
        <f t="shared" si="251"/>
        <v/>
      </c>
      <c r="FG72" s="118" t="str">
        <f t="shared" si="252"/>
        <v/>
      </c>
      <c r="FH72" s="82">
        <v>56</v>
      </c>
      <c r="FI72" s="78"/>
      <c r="FJ72" s="78"/>
      <c r="FK72" s="80" t="str">
        <f t="shared" si="253"/>
        <v/>
      </c>
      <c r="FL72" s="80" t="str">
        <f t="shared" si="254"/>
        <v/>
      </c>
      <c r="FM72" s="76" t="str">
        <f t="shared" si="255"/>
        <v/>
      </c>
      <c r="FN72" s="76" t="str">
        <f t="shared" si="256"/>
        <v/>
      </c>
      <c r="FO72" s="118" t="str">
        <f t="shared" si="257"/>
        <v/>
      </c>
      <c r="FP72" s="118" t="str">
        <f t="shared" si="258"/>
        <v/>
      </c>
      <c r="FQ72" s="118" t="str">
        <f t="shared" si="259"/>
        <v/>
      </c>
      <c r="FR72" s="118" t="str">
        <f t="shared" si="260"/>
        <v/>
      </c>
      <c r="FS72" s="77">
        <v>56</v>
      </c>
      <c r="FT72" s="89"/>
      <c r="FU72" s="81"/>
      <c r="FV72" s="80" t="str">
        <f t="shared" si="261"/>
        <v/>
      </c>
      <c r="FW72" s="80" t="str">
        <f t="shared" si="262"/>
        <v/>
      </c>
      <c r="FX72" s="80" t="str">
        <f t="shared" si="263"/>
        <v/>
      </c>
      <c r="FY72" s="80" t="str">
        <f t="shared" si="264"/>
        <v/>
      </c>
      <c r="FZ72" s="80" t="str">
        <f t="shared" si="265"/>
        <v/>
      </c>
      <c r="GA72" s="80" t="str">
        <f t="shared" si="266"/>
        <v/>
      </c>
      <c r="GB72" s="80" t="str">
        <f t="shared" si="267"/>
        <v/>
      </c>
      <c r="GC72" s="80" t="str">
        <f t="shared" si="268"/>
        <v/>
      </c>
      <c r="GD72" s="82">
        <v>56</v>
      </c>
      <c r="GE72" s="78"/>
      <c r="GF72" s="78"/>
      <c r="GG72" s="80" t="str">
        <f t="shared" si="269"/>
        <v/>
      </c>
      <c r="GH72" s="80" t="str">
        <f t="shared" si="270"/>
        <v/>
      </c>
      <c r="GI72" s="80" t="str">
        <f t="shared" si="271"/>
        <v/>
      </c>
      <c r="GJ72" s="80" t="str">
        <f t="shared" si="272"/>
        <v/>
      </c>
      <c r="GK72" s="80" t="str">
        <f t="shared" si="273"/>
        <v/>
      </c>
      <c r="GL72" s="80" t="str">
        <f t="shared" si="274"/>
        <v/>
      </c>
      <c r="GM72" s="80" t="str">
        <f t="shared" si="275"/>
        <v/>
      </c>
      <c r="GN72" s="80" t="str">
        <f t="shared" si="276"/>
        <v/>
      </c>
      <c r="GO72" s="77">
        <v>56</v>
      </c>
      <c r="GP72" s="89"/>
      <c r="GQ72" s="81"/>
      <c r="GR72" s="80" t="str">
        <f t="shared" si="277"/>
        <v/>
      </c>
      <c r="GS72" s="80" t="str">
        <f t="shared" si="278"/>
        <v/>
      </c>
      <c r="GT72" s="80" t="str">
        <f t="shared" si="279"/>
        <v/>
      </c>
      <c r="GU72" s="80" t="str">
        <f t="shared" si="280"/>
        <v/>
      </c>
      <c r="GV72" s="80" t="str">
        <f t="shared" si="281"/>
        <v/>
      </c>
      <c r="GW72" s="80" t="str">
        <f t="shared" si="282"/>
        <v/>
      </c>
      <c r="GX72" s="80" t="str">
        <f t="shared" si="283"/>
        <v/>
      </c>
      <c r="GY72" s="80" t="str">
        <f t="shared" si="284"/>
        <v/>
      </c>
      <c r="GZ72" s="82">
        <v>56</v>
      </c>
      <c r="HA72" s="78"/>
      <c r="HB72" s="78"/>
      <c r="HC72" s="80" t="str">
        <f t="shared" si="285"/>
        <v/>
      </c>
      <c r="HD72" s="80" t="str">
        <f t="shared" si="286"/>
        <v/>
      </c>
      <c r="HE72" s="80" t="str">
        <f t="shared" si="287"/>
        <v/>
      </c>
      <c r="HF72" s="80" t="str">
        <f t="shared" si="288"/>
        <v/>
      </c>
      <c r="HG72" s="80" t="str">
        <f t="shared" si="289"/>
        <v/>
      </c>
      <c r="HH72" s="80" t="str">
        <f t="shared" si="290"/>
        <v/>
      </c>
      <c r="HI72" s="80" t="str">
        <f t="shared" si="291"/>
        <v/>
      </c>
      <c r="HJ72" s="80" t="str">
        <f t="shared" si="292"/>
        <v/>
      </c>
      <c r="HK72" s="77">
        <v>56</v>
      </c>
      <c r="HL72" s="89"/>
      <c r="HM72" s="89"/>
      <c r="HN72" s="89"/>
      <c r="HO72" s="89"/>
      <c r="HP72" s="89"/>
      <c r="HQ72" s="89"/>
      <c r="HR72" s="89"/>
      <c r="HS72" s="89"/>
      <c r="HT72" s="89"/>
      <c r="HU72" s="89"/>
      <c r="HV72" s="89"/>
      <c r="HW72" s="96"/>
      <c r="HX72" s="97"/>
      <c r="HY72" s="91" t="str">
        <f>IFERROR(IF(AND(#REF!="FEM",#REF!=1,#REF!="infantis"),#REF!,""),"")</f>
        <v/>
      </c>
      <c r="HZ72" s="75" t="e">
        <f>IF($HY72=#REF!,#REF!,"")</f>
        <v>#REF!</v>
      </c>
      <c r="IA72" s="75" t="e">
        <f>IF($HY72=#REF!,#REF!,"")</f>
        <v>#REF!</v>
      </c>
      <c r="IB72" s="75" t="e">
        <f>IF($IA72=#REF!,#REF!,"")</f>
        <v>#REF!</v>
      </c>
      <c r="IC72" s="91" t="str">
        <f>IFERROR(IF(AND($IA72="fem",#REF!=1,#REF!="infantis"),#REF!,""),"")</f>
        <v/>
      </c>
      <c r="ID72" s="91" t="str">
        <f>IFERROR(IF(AND($IA72="fem",#REF!=1,#REF!="infantis"),#REF!,""),"")</f>
        <v/>
      </c>
      <c r="IE72" s="91" t="str">
        <f>IFERROR(IF(AND($IA72="fem",#REF!=1,#REF!="infantis"),#REF!,""),"")</f>
        <v/>
      </c>
      <c r="IF72" s="75" t="e">
        <f>IF($IB72=#REF!,#REF!,"")</f>
        <v>#REF!</v>
      </c>
      <c r="IG72" s="55" t="str">
        <f>IFERROR(RANK(IF72,IF:IF,0)+ COUNTIF($IF$15:IF71,IF72),"")</f>
        <v/>
      </c>
      <c r="II72" s="91" t="str">
        <f>IFERROR(IF(AND(#REF!="mas",#REF!=1,#REF!="infantis"),#REF!,""),"")</f>
        <v/>
      </c>
      <c r="IJ72" s="75" t="e">
        <f>IF($II72=#REF!,#REF!,"")</f>
        <v>#REF!</v>
      </c>
      <c r="IK72" s="75" t="e">
        <f>IF($II72=#REF!,#REF!,"")</f>
        <v>#REF!</v>
      </c>
      <c r="IL72" s="91" t="str">
        <f>IFERROR(IF(AND($IK72="mas",#REF!=1),#REF!,""),"")</f>
        <v/>
      </c>
      <c r="IM72" s="91" t="str">
        <f>IFERROR(IF(AND($IK72="mas",#REF!=1,#REF!="infantis"),#REF!,""),"")</f>
        <v/>
      </c>
      <c r="IN72" s="91" t="str">
        <f>IFERROR(IF(AND($IK72="mas",#REF!=1,#REF!="infantis"),#REF!,""),"")</f>
        <v/>
      </c>
      <c r="IO72" s="91" t="str">
        <f>IFERROR(IF(AND($IK72="mas",#REF!=1,#REF!="infantis"),#REF!,""),"")</f>
        <v/>
      </c>
      <c r="IP72" s="91" t="str">
        <f>IFERROR(IF(AND($IK72="mas",#REF!=1),#REF!,""),"")</f>
        <v/>
      </c>
      <c r="IQ72" s="55" t="str">
        <f>IFERROR(RANK(IP72,IP:IP,0)+ COUNTIF($IQ$11:IQ67,IP72),"")</f>
        <v/>
      </c>
      <c r="IS72" s="91" t="str">
        <f>IFERROR(IF(AND(#REF!="FEM",#REF!=2,#REF!="infantis"),#REF!,""),"")</f>
        <v/>
      </c>
      <c r="IT72" s="75" t="e">
        <f>IF(IS72=#REF!,#REF!,"")</f>
        <v>#REF!</v>
      </c>
      <c r="IU72" s="75" t="e">
        <f>IF(IS72=#REF!,#REF!,"")</f>
        <v>#REF!</v>
      </c>
      <c r="IV72" s="91" t="str">
        <f>IFERROR(IF(AND(IU72="fem",#REF!=2),#REF!,""),"")</f>
        <v/>
      </c>
      <c r="IW72" s="91" t="str">
        <f>IFERROR(IF(AND(IU72="fem",#REF!=2),#REF!,""),"")</f>
        <v/>
      </c>
      <c r="IX72" s="91" t="str">
        <f>IFERROR(IF(AND(IU72="fem",#REF!=2),#REF!,""),"")</f>
        <v/>
      </c>
      <c r="IY72" s="91" t="str">
        <f>IFERROR(IF(AND(IU72="fem",#REF!=2),#REF!,""),"")</f>
        <v/>
      </c>
      <c r="IZ72" s="91" t="str">
        <f>IFERROR(IF(AND(IU72="fem",#REF!=2),#REF!,""),"")</f>
        <v/>
      </c>
      <c r="JA72" s="77" t="str">
        <f>IFERROR(RANK(IZ72,IZ:IZ,0)+ COUNTIF($IZ$15:$IZ71,IZ72),"")</f>
        <v/>
      </c>
      <c r="JC72" s="91" t="str">
        <f>IFERROR(IF(AND(#REF!="mas",#REF!=2,#REF!="infantis"),#REF!,""),"")</f>
        <v/>
      </c>
      <c r="JD72" s="75" t="e">
        <f>IF(JC72=#REF!,#REF!,"")</f>
        <v>#REF!</v>
      </c>
      <c r="JE72" s="75" t="e">
        <f>IF(JC72=#REF!,#REF!,"")</f>
        <v>#REF!</v>
      </c>
      <c r="JF72" s="91" t="str">
        <f>IFERROR(IF(AND(JE72="mas",#REF!=2),#REF!,""),"")</f>
        <v/>
      </c>
      <c r="JG72" s="91" t="str">
        <f>IFERROR(IF(AND(JE72="mas",#REF!=2),#REF!,""),"")</f>
        <v/>
      </c>
      <c r="JH72" s="91" t="str">
        <f>IFERROR(IF(AND(JE72="mas",#REF!=2),#REF!,""),"")</f>
        <v/>
      </c>
      <c r="JI72" s="91" t="str">
        <f>IFERROR(IF(AND(JE72="mas",#REF!=2),#REF!,""),"")</f>
        <v/>
      </c>
      <c r="JJ72" s="91" t="str">
        <f>IFERROR(IF(AND(JE72="mas",#REF!=2),#REF!,""),"")</f>
        <v/>
      </c>
      <c r="JK72" s="77" t="str">
        <f>IFERROR(RANK(JJ72,JJ:JJ,0)+ COUNTIF($JJ$15:$JJ71,JJ72),"")</f>
        <v/>
      </c>
      <c r="JM72" s="53" t="str">
        <f>IFERROR(IF(AND(#REF!="fem",#REF!=3,#REF!="infantis"),#REF!,""),"")</f>
        <v/>
      </c>
      <c r="JN72" s="75" t="e">
        <f>IF($JM72=#REF!,#REF!,"")</f>
        <v>#REF!</v>
      </c>
      <c r="JO72" s="75" t="e">
        <f>IF($JM72=#REF!,#REF!,"")</f>
        <v>#REF!</v>
      </c>
      <c r="JP72" s="75" t="e">
        <f>IF($JO72=#REF!,#REF!,"")</f>
        <v>#REF!</v>
      </c>
      <c r="JQ72" s="75" t="e">
        <f>IF($JP72=#REF!,#REF!,"")</f>
        <v>#REF!</v>
      </c>
      <c r="JR72" s="75" t="e">
        <f>IF($JP72=#REF!,#REF!,"")</f>
        <v>#REF!</v>
      </c>
      <c r="JS72" s="75" t="e">
        <f>IF($JP72=#REF!,#REF!,"")</f>
        <v>#REF!</v>
      </c>
      <c r="JT72" s="75" t="e">
        <f>IF($JP72=#REF!,#REF!,"")</f>
        <v>#REF!</v>
      </c>
      <c r="JU72" s="55" t="str">
        <f>IFERROR(RANK(JT72,JT:JT,0)+ COUNTIF($JT$15:JT71,JT72),"")</f>
        <v/>
      </c>
      <c r="JW72" s="53" t="str">
        <f>IFERROR(IF(AND(#REF!="mas",#REF!=3,#REF!="infantis"),#REF!,""),"")</f>
        <v/>
      </c>
      <c r="JX72" s="54" t="e">
        <f>IF($JW72=#REF!,#REF!,"")</f>
        <v>#REF!</v>
      </c>
      <c r="JY72" s="54" t="e">
        <f>IF($JW72=#REF!,#REF!,"")</f>
        <v>#REF!</v>
      </c>
      <c r="JZ72" s="54" t="e">
        <f>IF($JY72=#REF!,#REF!,"")</f>
        <v>#REF!</v>
      </c>
      <c r="KA72" s="54" t="e">
        <f>IF($JZ72=#REF!,#REF!,"")</f>
        <v>#REF!</v>
      </c>
      <c r="KB72" s="54" t="e">
        <f>IF($JZ72=#REF!,#REF!,"")</f>
        <v>#REF!</v>
      </c>
      <c r="KC72" s="54" t="e">
        <f>IF($JZ72=#REF!,#REF!,"")</f>
        <v>#REF!</v>
      </c>
      <c r="KD72" s="54" t="e">
        <f>IF($JZ72=#REF!,#REF!,"")</f>
        <v>#REF!</v>
      </c>
      <c r="KE72" s="55" t="str">
        <f>IFERROR(RANK(KD72,KD:KD,0)+ COUNTIF($KD$15:KD71,KD72),"")</f>
        <v/>
      </c>
      <c r="KG72" s="91" t="str">
        <f>IFERROR(IF(AND(#REF!="fem",#REF!=1,#REF!="iniciados"),#REF!,""),"")</f>
        <v/>
      </c>
      <c r="KH72" s="75" t="e">
        <f>IF(KG72=#REF!,#REF!,"")</f>
        <v>#REF!</v>
      </c>
      <c r="KI72" s="75" t="e">
        <f>IF(KG72=#REF!,#REF!,"")</f>
        <v>#REF!</v>
      </c>
      <c r="KJ72" s="91" t="str">
        <f>IFERROR(IF(AND(KI72="fem",#REF!=1),#REF!,""),"")</f>
        <v/>
      </c>
      <c r="KK72" s="91" t="str">
        <f>IFERROR(IF(AND(KI72="fem",#REF!=1),#REF!,""),"")</f>
        <v/>
      </c>
      <c r="KL72" s="91" t="str">
        <f>IFERROR(IF(AND(KI72="fem",#REF!=1),#REF!,""),"")</f>
        <v/>
      </c>
      <c r="KM72" s="91" t="str">
        <f>IFERROR(IF(AND(KI72="fem",#REF!=1),#REF!,""),"")</f>
        <v/>
      </c>
      <c r="KN72" s="91" t="str">
        <f>IFERROR(IF(AND(KI72="fem",#REF!=1),#REF!,""),"")</f>
        <v/>
      </c>
      <c r="KO72" s="77" t="str">
        <f>IFERROR(RANK(KN72,KN:KN,0)+ COUNTIF($KN$15:KN71,KN72),"")</f>
        <v/>
      </c>
      <c r="KQ72" s="91" t="str">
        <f>IFERROR(IF(AND(#REF!="mas",#REF!=1,#REF!="iniciados"),#REF!,""),"")</f>
        <v/>
      </c>
      <c r="KR72" s="75" t="e">
        <f>IF(KQ72=#REF!,#REF!,"")</f>
        <v>#REF!</v>
      </c>
      <c r="KS72" s="75" t="e">
        <f>IF(KQ72=#REF!,#REF!,"")</f>
        <v>#REF!</v>
      </c>
      <c r="KT72" s="91" t="str">
        <f>IFERROR(IF(AND(KS72="mas",#REF!=1),#REF!,""),"")</f>
        <v/>
      </c>
      <c r="KU72" s="91" t="str">
        <f>IFERROR(IF(AND(KS72="mas",#REF!=1),#REF!,""),"")</f>
        <v/>
      </c>
      <c r="KV72" s="91" t="str">
        <f>IFERROR(IF(AND(KS72="mas",#REF!=1),#REF!,""),"")</f>
        <v/>
      </c>
      <c r="KW72" s="91" t="str">
        <f>IFERROR(IF(AND(KS72="mas",#REF!=1),#REF!,""),"")</f>
        <v/>
      </c>
      <c r="KX72" s="91" t="str">
        <f>IFERROR(IF(AND(KS72="mas",#REF!=1),#REF!,""),"")</f>
        <v/>
      </c>
      <c r="KY72" s="77" t="str">
        <f>IFERROR(RANK(KX72,KX:KX,0)+ COUNTIF($KX$15:KX71,KX72),"")</f>
        <v/>
      </c>
      <c r="LA72" s="91" t="str">
        <f>IFERROR(IF(AND(#REF!="fem",#REF!=2,#REF!="iniciados"),#REF!,""),"")</f>
        <v/>
      </c>
      <c r="LB72" s="75" t="e">
        <f>IF(LA72=#REF!,#REF!,"")</f>
        <v>#REF!</v>
      </c>
      <c r="LC72" s="75" t="e">
        <f>IF(LA72=#REF!,#REF!,"")</f>
        <v>#REF!</v>
      </c>
      <c r="LD72" s="91" t="str">
        <f>IFERROR(IF(AND(LC72="fem",#REF!=2),#REF!,""),"")</f>
        <v/>
      </c>
      <c r="LE72" s="91" t="str">
        <f>IFERROR(IF(AND(LC72="fem",#REF!=2),#REF!,""),"")</f>
        <v/>
      </c>
      <c r="LF72" s="91" t="str">
        <f>IFERROR(IF(AND(LC72="fem",#REF!=2),#REF!,""),"")</f>
        <v/>
      </c>
      <c r="LG72" s="91" t="str">
        <f>IFERROR(IF(AND(LC72="fem",#REF!=2),#REF!,""),"")</f>
        <v/>
      </c>
      <c r="LH72" s="91" t="str">
        <f>IFERROR(IF(AND(LC72="fem",#REF!=2),#REF!,""),"")</f>
        <v/>
      </c>
      <c r="LI72" s="77" t="str">
        <f>IFERROR(RANK(LH72,LH:LH,0)+ COUNTIF($KX$15:LH71,LH72),"")</f>
        <v/>
      </c>
      <c r="LK72" s="91" t="str">
        <f>IFERROR(IF(AND(#REF!="mas",#REF!=2,#REF!="iniciados"),#REF!,""),"")</f>
        <v/>
      </c>
      <c r="LL72" s="75" t="e">
        <f>IF(LK72=#REF!,#REF!,"")</f>
        <v>#REF!</v>
      </c>
      <c r="LM72" s="75" t="e">
        <f>IF(LK72=#REF!,#REF!,"")</f>
        <v>#REF!</v>
      </c>
      <c r="LN72" s="91" t="str">
        <f>IFERROR(IF(AND(LM72="mas",#REF!=2),#REF!,""),"")</f>
        <v/>
      </c>
      <c r="LO72" s="91" t="str">
        <f>IFERROR(IF(AND(LM72="mas",#REF!=2),#REF!,""),"")</f>
        <v/>
      </c>
      <c r="LP72" s="91" t="str">
        <f>IFERROR(IF(AND(LM72="mas",#REF!=2),#REF!,""),"")</f>
        <v/>
      </c>
      <c r="LQ72" s="91" t="str">
        <f>IFERROR(IF(AND(LM72="mas",#REF!=2),#REF!,""),"")</f>
        <v/>
      </c>
      <c r="LR72" s="91" t="str">
        <f>IFERROR(IF(AND(LM72="mas",#REF!=2),#REF!,""),"")</f>
        <v/>
      </c>
      <c r="LS72" s="77" t="str">
        <f>IFERROR(RANK(LR72,LR:LR,0)+ COUNTIF($LR$15:LR70,LR72),"")</f>
        <v/>
      </c>
      <c r="LU72" s="53" t="str">
        <f>IFERROR(IF(AND(#REF!="fem",#REF!=3,#REF!="iniciados"),#REF!,""),"")</f>
        <v/>
      </c>
      <c r="LV72" s="75" t="e">
        <f>IF(LU72=#REF!,#REF!,"")</f>
        <v>#REF!</v>
      </c>
      <c r="LW72" s="75" t="e">
        <f>IF(LU72=#REF!,#REF!,"")</f>
        <v>#REF!</v>
      </c>
      <c r="LX72" s="53" t="str">
        <f>IFERROR(IF(AND(LW72="fem",#REF!=3),#REF!,""),"")</f>
        <v/>
      </c>
      <c r="LY72" s="91" t="str">
        <f>IFERROR(IF(AND(LW72="fem",#REF!=3),#REF!,""),"")</f>
        <v/>
      </c>
      <c r="LZ72" s="91" t="str">
        <f>IFERROR(IF(AND(LW72="fem",#REF!=3),#REF!,""),"")</f>
        <v/>
      </c>
      <c r="MA72" s="91" t="str">
        <f>IFERROR(IF(AND(LW72="fem",#REF!=3),#REF!,""),"")</f>
        <v/>
      </c>
      <c r="MB72" s="91" t="str">
        <f>IFERROR(IF(AND(LW72="fem",#REF!=3),#REF!,""),"")</f>
        <v/>
      </c>
      <c r="MC72" s="55" t="str">
        <f>IFERROR(RANK(MB72,MB:MB,0)+ COUNTIF($MB$15:MB71,MB72),"")</f>
        <v/>
      </c>
      <c r="ME72" s="91" t="str">
        <f>IFERROR(IF(AND(#REF!="mas",#REF!=3,#REF!="iniciados"),#REF!,""),"")</f>
        <v/>
      </c>
      <c r="MF72" s="75" t="e">
        <f>IF(ME72=#REF!,#REF!,"")</f>
        <v>#REF!</v>
      </c>
      <c r="MG72" s="75" t="e">
        <f>IF(ME72=#REF!,#REF!,"")</f>
        <v>#REF!</v>
      </c>
      <c r="MH72" s="91" t="str">
        <f>IFERROR(IF(AND(MG72="mas",#REF!=3),#REF!,""),"")</f>
        <v/>
      </c>
      <c r="MI72" s="91" t="str">
        <f>IFERROR(IF(AND(MG72="mas",#REF!=3),#REF!,""),"")</f>
        <v/>
      </c>
      <c r="MJ72" s="91" t="str">
        <f>IFERROR(IF(AND(MG72="mas",#REF!=3),#REF!,""),"")</f>
        <v/>
      </c>
      <c r="MK72" s="91" t="str">
        <f>IFERROR(IF(AND(MG72="mas",#REF!=3),#REF!,""),"")</f>
        <v/>
      </c>
      <c r="ML72" s="91" t="str">
        <f>IFERROR(IF(AND(MG72="mas",#REF!=3),#REF!,""),"")</f>
        <v/>
      </c>
      <c r="MM72" s="55" t="str">
        <f>IFERROR(RANK(ML72,ML:ML,0)+ COUNTIF($ML$15:ML71,ML72),"")</f>
        <v/>
      </c>
      <c r="MO72" s="91" t="str">
        <f>IFERROR(IF(AND(#REF!="fem",#REF!=3,#REF!="juvenis"),#REF!,""),"")</f>
        <v/>
      </c>
      <c r="MP72" s="75" t="e">
        <f>IF(MO72=#REF!,#REF!,"")</f>
        <v>#REF!</v>
      </c>
      <c r="MQ72" s="75" t="e">
        <f>IF(MO72=#REF!,#REF!,"")</f>
        <v>#REF!</v>
      </c>
      <c r="MR72" s="91" t="str">
        <f>IFERROR(IF(AND(MQ72="fem",#REF!=3),#REF!,""),"")</f>
        <v/>
      </c>
      <c r="MS72" s="91" t="str">
        <f>IFERROR(IF(AND(MQ72="fem",#REF!=3),#REF!,""),"")</f>
        <v/>
      </c>
      <c r="MT72" s="91" t="str">
        <f>IFERROR(IF(AND(MQ72="fem",#REF!=3),#REF!,""),"")</f>
        <v/>
      </c>
      <c r="MU72" s="91" t="str">
        <f>IFERROR(IF(AND(MQ72="fem",#REF!=3),#REF!,""),"")</f>
        <v/>
      </c>
      <c r="MV72" s="91" t="str">
        <f>IFERROR(IF(AND(MQ72="fem",#REF!=3),#REF!,""),"")</f>
        <v/>
      </c>
      <c r="MW72" s="55" t="str">
        <f>IFERROR(RANK(MV72,MV:MV,0)+ COUNTIF($MV$15:MV71,MV72),"")</f>
        <v/>
      </c>
      <c r="MY72" s="91" t="str">
        <f>IFERROR(IF(AND(#REF!="mas",#REF!=3,#REF!="juvenis"),#REF!,""),"")</f>
        <v/>
      </c>
      <c r="MZ72" s="75" t="e">
        <f>IF(MY72=#REF!,#REF!,"")</f>
        <v>#REF!</v>
      </c>
      <c r="NA72" s="75" t="e">
        <f>IF(MY72=#REF!,#REF!,"")</f>
        <v>#REF!</v>
      </c>
      <c r="NB72" s="91" t="str">
        <f>IFERROR(IF(AND(NA72="mas",#REF!=3),#REF!,""),"")</f>
        <v/>
      </c>
      <c r="NC72" s="91" t="str">
        <f>IFERROR(IF(AND(NA72="mas",#REF!=3),#REF!,""),"")</f>
        <v/>
      </c>
      <c r="ND72" s="91" t="str">
        <f>IFERROR(IF(AND(NA72="mas",#REF!=3),#REF!,""),"")</f>
        <v/>
      </c>
      <c r="NE72" s="91" t="str">
        <f>IFERROR(IF(AND(NA72="mas",#REF!=3),#REF!,""),"")</f>
        <v/>
      </c>
      <c r="NF72" s="91" t="str">
        <f>IFERROR(IF(AND(NA72="mas",#REF!=3),#REF!,""),"")</f>
        <v/>
      </c>
      <c r="NG72" s="55" t="str">
        <f>IFERROR(RANK(NF72,NF:NF,0)+ COUNTIF($NF$15:NF71,NF72),"")</f>
        <v/>
      </c>
      <c r="NI72" s="91" t="str">
        <f>IFERROR(IF(AND(#REF!="fem",#REF!=2,#REF!="juvenis"),#REF!,""),"")</f>
        <v/>
      </c>
      <c r="NJ72" s="75" t="e">
        <f>IF(NI72=#REF!,#REF!,"")</f>
        <v>#REF!</v>
      </c>
      <c r="NK72" s="75" t="e">
        <f>IF(NI72=#REF!,#REF!,"")</f>
        <v>#REF!</v>
      </c>
      <c r="NL72" s="91" t="str">
        <f>IFERROR(IF(AND(NK72="fem",#REF!=2),#REF!,""),"")</f>
        <v/>
      </c>
      <c r="NM72" s="91" t="str">
        <f>IFERROR(IF(AND(NK72="fem",#REF!=2),#REF!,""),"")</f>
        <v/>
      </c>
      <c r="NN72" s="91" t="str">
        <f>IFERROR(IF(AND(NK72="fem",#REF!=2),#REF!,""),"")</f>
        <v/>
      </c>
      <c r="NO72" s="91" t="str">
        <f>IFERROR(IF(AND(NK72="fem",#REF!=2),#REF!,""),"")</f>
        <v/>
      </c>
      <c r="NP72" s="91" t="str">
        <f>IFERROR(IF(AND(NK72="fem",#REF!=2),#REF!,""),"")</f>
        <v/>
      </c>
      <c r="NQ72" s="77" t="str">
        <f>IFERROR(RANK(NP72,NP:NP,0)+ COUNTIF($NP$15:NP71,NP72),"")</f>
        <v/>
      </c>
      <c r="NS72" s="91" t="str">
        <f>IFERROR(IF(AND(#REF!="mas",#REF!=2,#REF!="juvenis"),#REF!,""),"")</f>
        <v/>
      </c>
      <c r="NT72" s="75" t="e">
        <f>IF(NS72=#REF!,#REF!,"")</f>
        <v>#REF!</v>
      </c>
      <c r="NU72" s="75" t="e">
        <f>IF(NS72=#REF!,#REF!,"")</f>
        <v>#REF!</v>
      </c>
      <c r="NV72" s="91" t="str">
        <f>IFERROR(IF(AND(NU72="mas",#REF!=2),#REF!,""),"")</f>
        <v/>
      </c>
      <c r="NW72" s="91" t="str">
        <f>IFERROR(IF(AND(NU72="mas",#REF!=2),#REF!,""),"")</f>
        <v/>
      </c>
      <c r="NX72" s="91" t="str">
        <f>IFERROR(IF(AND(NU72="mas",#REF!=2),#REF!,""),"")</f>
        <v/>
      </c>
      <c r="NY72" s="91" t="str">
        <f>IFERROR(IF(AND(NU72="mas",#REF!=2),#REF!,""),"")</f>
        <v/>
      </c>
      <c r="NZ72" s="91" t="str">
        <f>IFERROR(IF(AND(NU72="mas",#REF!=2),#REF!,""),"")</f>
        <v/>
      </c>
      <c r="OA72" s="55" t="str">
        <f>IFERROR(RANK(NZ72,NZ:NZ,0)+ COUNTIF($NZ$15:NZ71,NZ72),"")</f>
        <v/>
      </c>
      <c r="OC72" s="91" t="str">
        <f>IFERROR(IF(AND(#REF!="fem",#REF!=2,#REF!="juniores"),#REF!,""),"")</f>
        <v/>
      </c>
      <c r="OD72" s="75" t="e">
        <f>IF(OC72=#REF!,#REF!,"")</f>
        <v>#REF!</v>
      </c>
      <c r="OE72" s="75" t="e">
        <f>IF(OC72=#REF!,#REF!,"")</f>
        <v>#REF!</v>
      </c>
      <c r="OF72" s="91" t="str">
        <f>IFERROR(IF(AND(OE72="fem",#REF!=2),#REF!,""),"")</f>
        <v/>
      </c>
      <c r="OG72" s="91" t="str">
        <f>IFERROR(IF(AND(OE72="fem",#REF!=2),#REF!,""),"")</f>
        <v/>
      </c>
      <c r="OH72" s="91" t="str">
        <f>IFERROR(IF(AND(OE72="fem",#REF!=2),#REF!,""),"")</f>
        <v/>
      </c>
      <c r="OI72" s="91" t="str">
        <f>IFERROR(IF(AND(OE72="fem",#REF!=2),#REF!,""),"")</f>
        <v/>
      </c>
      <c r="OJ72" s="91" t="str">
        <f>IFERROR(IF(AND(OE72="fem",#REF!=2),#REF!,""),"")</f>
        <v/>
      </c>
      <c r="OK72" s="77" t="str">
        <f>IFERROR(RANK(OJ72,OJ:OJ,0)+ COUNTIF($NZ$15:OJ70,OJ72),"")</f>
        <v/>
      </c>
      <c r="OM72" s="91" t="str">
        <f>IFERROR(IF(AND(#REF!="mas",#REF!=2,#REF!="juniores"),#REF!,""),"")</f>
        <v/>
      </c>
      <c r="ON72" s="75" t="e">
        <f>IF(OM72=#REF!,#REF!,"")</f>
        <v>#REF!</v>
      </c>
      <c r="OO72" s="75" t="e">
        <f>IF(OM72=#REF!,#REF!,"")</f>
        <v>#REF!</v>
      </c>
      <c r="OP72" s="91" t="str">
        <f>IFERROR(IF(AND(OO72="mas",#REF!=2),#REF!,""),"")</f>
        <v/>
      </c>
      <c r="OQ72" s="91" t="str">
        <f>IFERROR(IF(AND(OO72="mas",#REF!=2),#REF!,""),"")</f>
        <v/>
      </c>
      <c r="OR72" s="91" t="str">
        <f>IFERROR(IF(AND(OO72="mas",#REF!=2),#REF!,""),"")</f>
        <v/>
      </c>
      <c r="OS72" s="91" t="str">
        <f>IFERROR(IF(AND(OO72="mas",#REF!=2),#REF!,""),"")</f>
        <v/>
      </c>
      <c r="OT72" s="91" t="str">
        <f>IFERROR(IF(AND(OO72="mas",#REF!=2),#REF!,""),"")</f>
        <v/>
      </c>
      <c r="OU72" s="77" t="str">
        <f>IFERROR(RANK(OT72,OT:OT,0)+ COUNTIF($NZ$15:OT70,OT72),"")</f>
        <v/>
      </c>
      <c r="OW72" s="91" t="str">
        <f>IFERROR(IF(AND(#REF!="fem",#REF!=3,#REF!="juniores"),#REF!,""),"")</f>
        <v/>
      </c>
      <c r="OX72" s="75" t="e">
        <f>IF(OW72=#REF!,#REF!,"")</f>
        <v>#REF!</v>
      </c>
      <c r="OY72" s="75" t="e">
        <f>IF(OW72=#REF!,#REF!,"")</f>
        <v>#REF!</v>
      </c>
      <c r="OZ72" s="91" t="str">
        <f>IFERROR(IF(AND(OY72="fem",#REF!=3),#REF!,""),"")</f>
        <v/>
      </c>
      <c r="PA72" s="91" t="str">
        <f>IFERROR(IF(AND(OY72="fem",#REF!=3),#REF!,""),"")</f>
        <v/>
      </c>
      <c r="PB72" s="91" t="str">
        <f>IFERROR(IF(AND(OY72="fem",#REF!=3),#REF!,""),"")</f>
        <v/>
      </c>
      <c r="PC72" s="91" t="str">
        <f>IFERROR(IF(AND(OY72="fem",#REF!=3),#REF!,""),"")</f>
        <v/>
      </c>
      <c r="PD72" s="91" t="str">
        <f>IFERROR(IF(AND(OY72="fem",#REF!=3),#REF!,""),"")</f>
        <v/>
      </c>
      <c r="PE72" s="77" t="str">
        <f>IFERROR(RANK(PD72,PD:PD,0)+ COUNTIF($NZ$15:PD70,PD72),"")</f>
        <v/>
      </c>
      <c r="PG72" s="91" t="str">
        <f>IFERROR(IF(AND(#REF!="mas",#REF!=3,#REF!="juniores"),#REF!,""),"")</f>
        <v/>
      </c>
      <c r="PH72" s="75" t="e">
        <f>IF(PG72=#REF!,#REF!,"")</f>
        <v>#REF!</v>
      </c>
      <c r="PI72" s="75" t="e">
        <f>IF(PG72=#REF!,#REF!,"")</f>
        <v>#REF!</v>
      </c>
      <c r="PJ72" s="91" t="str">
        <f>IFERROR(IF(AND(PI72="mas",#REF!=3),#REF!,""),"")</f>
        <v/>
      </c>
      <c r="PK72" s="91" t="str">
        <f>IFERROR(IF(AND(PI72="mas",#REF!=3),#REF!,""),"")</f>
        <v/>
      </c>
      <c r="PL72" s="91" t="str">
        <f>IFERROR(IF(AND(PI72="mas",#REF!=3),#REF!,""),"")</f>
        <v/>
      </c>
      <c r="PM72" s="91" t="str">
        <f>IFERROR(IF(AND(PI72="mas",#REF!=3),#REF!,""),"")</f>
        <v/>
      </c>
      <c r="PN72" s="91" t="str">
        <f>IFERROR(IF(AND(PI72="mas",#REF!=3),#REF!,""),"")</f>
        <v/>
      </c>
      <c r="PO72" s="77" t="str">
        <f>IFERROR(RANK(PN72,PN:PN,0)+ COUNTIF($NZ$15:PN70,PN72),"")</f>
        <v/>
      </c>
    </row>
    <row r="75" spans="2:431" ht="18.75" customHeight="1" x14ac:dyDescent="0.3"/>
  </sheetData>
  <sheetProtection algorithmName="SHA-512" hashValue="Z+P/ikIlxlE41e1B93PDIX1NXDuCOGCEs8zoNgKdScbkbn6dMg6FaBL6oHNbyID1Sh4GsHIzyfLCzPTc+mbc2A==" saltValue="q+Xz1OQ9BD3HnG9mbI6k7Q==" spinCount="100000" sheet="1" objects="1" scenarios="1" selectLockedCells="1"/>
  <mergeCells count="330">
    <mergeCell ref="BE14:BE15"/>
    <mergeCell ref="BF14:BF15"/>
    <mergeCell ref="BG14:BG15"/>
    <mergeCell ref="BH14:BH15"/>
    <mergeCell ref="BI14:BI15"/>
    <mergeCell ref="BJ14:BJ15"/>
    <mergeCell ref="BK14:BK15"/>
    <mergeCell ref="BL14:BL15"/>
    <mergeCell ref="BM14:BM15"/>
    <mergeCell ref="AT14:AT15"/>
    <mergeCell ref="AU14:AU15"/>
    <mergeCell ref="AV14:AV15"/>
    <mergeCell ref="AW14:AW15"/>
    <mergeCell ref="AX14:AX15"/>
    <mergeCell ref="AY14:AY15"/>
    <mergeCell ref="AZ14:AZ15"/>
    <mergeCell ref="BA14:BA15"/>
    <mergeCell ref="BB14:BB15"/>
    <mergeCell ref="AT3:AU3"/>
    <mergeCell ref="AU8:AV9"/>
    <mergeCell ref="AW8:AY9"/>
    <mergeCell ref="BF8:BG9"/>
    <mergeCell ref="BH8:BJ9"/>
    <mergeCell ref="AU10:AZ10"/>
    <mergeCell ref="BF10:BK10"/>
    <mergeCell ref="AV12:AW13"/>
    <mergeCell ref="AX12:BB13"/>
    <mergeCell ref="BG12:BH13"/>
    <mergeCell ref="BI12:BM13"/>
    <mergeCell ref="AT13:AU13"/>
    <mergeCell ref="BE13:BF13"/>
    <mergeCell ref="GR14:GR15"/>
    <mergeCell ref="GS14:GS15"/>
    <mergeCell ref="GT14:GT15"/>
    <mergeCell ref="GU14:GU15"/>
    <mergeCell ref="GV14:GV15"/>
    <mergeCell ref="GW14:GW15"/>
    <mergeCell ref="GX14:GX15"/>
    <mergeCell ref="GY14:GY15"/>
    <mergeCell ref="GZ14:GZ15"/>
    <mergeCell ref="GR3:GS3"/>
    <mergeCell ref="GS8:GT9"/>
    <mergeCell ref="GU8:GW9"/>
    <mergeCell ref="HD8:HE9"/>
    <mergeCell ref="HF8:HH9"/>
    <mergeCell ref="GS10:GX10"/>
    <mergeCell ref="HD10:HI10"/>
    <mergeCell ref="HC14:HC15"/>
    <mergeCell ref="HD14:HD15"/>
    <mergeCell ref="HE14:HE15"/>
    <mergeCell ref="HF14:HF15"/>
    <mergeCell ref="HG14:HG15"/>
    <mergeCell ref="HH14:HH15"/>
    <mergeCell ref="HI14:HI15"/>
    <mergeCell ref="GV12:GZ13"/>
    <mergeCell ref="HE12:HF13"/>
    <mergeCell ref="HG12:HK13"/>
    <mergeCell ref="GR13:GS13"/>
    <mergeCell ref="HC13:HD13"/>
    <mergeCell ref="HK14:HK15"/>
    <mergeCell ref="GT12:GU13"/>
    <mergeCell ref="GR5:GZ7"/>
    <mergeCell ref="HC5:HK7"/>
    <mergeCell ref="HJ14:HJ15"/>
    <mergeCell ref="FV14:FV15"/>
    <mergeCell ref="FW14:FW15"/>
    <mergeCell ref="FX14:FX15"/>
    <mergeCell ref="FY14:FY15"/>
    <mergeCell ref="GK14:GK15"/>
    <mergeCell ref="GL14:GL15"/>
    <mergeCell ref="GM14:GM15"/>
    <mergeCell ref="GN14:GN15"/>
    <mergeCell ref="GO14:GO15"/>
    <mergeCell ref="FZ14:FZ15"/>
    <mergeCell ref="GA14:GA15"/>
    <mergeCell ref="GB14:GB15"/>
    <mergeCell ref="GC14:GC15"/>
    <mergeCell ref="GD14:GD15"/>
    <mergeCell ref="GG14:GG15"/>
    <mergeCell ref="GH14:GH15"/>
    <mergeCell ref="GI14:GI15"/>
    <mergeCell ref="GJ14:GJ15"/>
    <mergeCell ref="FV3:FW3"/>
    <mergeCell ref="FW8:FX9"/>
    <mergeCell ref="FY8:GA9"/>
    <mergeCell ref="GH8:GI9"/>
    <mergeCell ref="GJ8:GL9"/>
    <mergeCell ref="FW10:GB10"/>
    <mergeCell ref="GH10:GM10"/>
    <mergeCell ref="FX12:FY13"/>
    <mergeCell ref="FZ12:GD13"/>
    <mergeCell ref="GI12:GJ13"/>
    <mergeCell ref="GK12:GO13"/>
    <mergeCell ref="FV13:FW13"/>
    <mergeCell ref="GG13:GH13"/>
    <mergeCell ref="FV5:GD7"/>
    <mergeCell ref="GG5:GO7"/>
    <mergeCell ref="FB12:FC13"/>
    <mergeCell ref="FD12:FH13"/>
    <mergeCell ref="FM12:FN13"/>
    <mergeCell ref="FO12:FS13"/>
    <mergeCell ref="EZ13:FA13"/>
    <mergeCell ref="FK13:FL13"/>
    <mergeCell ref="EZ14:EZ15"/>
    <mergeCell ref="FA14:FA15"/>
    <mergeCell ref="FB14:FB15"/>
    <mergeCell ref="FC14:FC15"/>
    <mergeCell ref="FD14:FD15"/>
    <mergeCell ref="FE14:FE15"/>
    <mergeCell ref="FF14:FF15"/>
    <mergeCell ref="FG14:FG15"/>
    <mergeCell ref="FH14:FH15"/>
    <mergeCell ref="FK14:FK15"/>
    <mergeCell ref="FL14:FL15"/>
    <mergeCell ref="FM14:FM15"/>
    <mergeCell ref="FN14:FN15"/>
    <mergeCell ref="FO14:FO15"/>
    <mergeCell ref="FP14:FP15"/>
    <mergeCell ref="FQ14:FQ15"/>
    <mergeCell ref="FR14:FR15"/>
    <mergeCell ref="FS14:FS15"/>
    <mergeCell ref="EZ3:FA3"/>
    <mergeCell ref="FA8:FB9"/>
    <mergeCell ref="FC8:FE9"/>
    <mergeCell ref="FL8:FM9"/>
    <mergeCell ref="FN8:FP9"/>
    <mergeCell ref="FA10:FF10"/>
    <mergeCell ref="FL10:FQ10"/>
    <mergeCell ref="EP8:EQ9"/>
    <mergeCell ref="ER8:ET9"/>
    <mergeCell ref="EP10:EU10"/>
    <mergeCell ref="EO5:EW7"/>
    <mergeCell ref="EZ5:FH7"/>
    <mergeCell ref="FK5:FS7"/>
    <mergeCell ref="ED3:EE3"/>
    <mergeCell ref="EE8:EF9"/>
    <mergeCell ref="EG8:EI9"/>
    <mergeCell ref="ED14:ED15"/>
    <mergeCell ref="EE14:EE15"/>
    <mergeCell ref="EF14:EF15"/>
    <mergeCell ref="EG14:EG15"/>
    <mergeCell ref="EH14:EH15"/>
    <mergeCell ref="EI14:EI15"/>
    <mergeCell ref="EE10:EJ10"/>
    <mergeCell ref="EF12:EG13"/>
    <mergeCell ref="EH12:EL13"/>
    <mergeCell ref="ED5:EL7"/>
    <mergeCell ref="EQ12:ER13"/>
    <mergeCell ref="ES12:EW13"/>
    <mergeCell ref="ED13:EE13"/>
    <mergeCell ref="EO13:EP13"/>
    <mergeCell ref="EO14:EO15"/>
    <mergeCell ref="EP14:EP15"/>
    <mergeCell ref="EQ14:EQ15"/>
    <mergeCell ref="ER14:ER15"/>
    <mergeCell ref="ES14:ES15"/>
    <mergeCell ref="ET14:ET15"/>
    <mergeCell ref="EU14:EU15"/>
    <mergeCell ref="EV14:EV15"/>
    <mergeCell ref="EW14:EW15"/>
    <mergeCell ref="EJ14:EJ15"/>
    <mergeCell ref="EK14:EK15"/>
    <mergeCell ref="EL14:EL15"/>
    <mergeCell ref="CW14:CW15"/>
    <mergeCell ref="CX14:CX15"/>
    <mergeCell ref="CY14:CY15"/>
    <mergeCell ref="CZ14:CZ15"/>
    <mergeCell ref="DA14:DA15"/>
    <mergeCell ref="DB14:DB15"/>
    <mergeCell ref="DC14:DC15"/>
    <mergeCell ref="DD14:DD15"/>
    <mergeCell ref="DE14:DE15"/>
    <mergeCell ref="CL14:CL15"/>
    <mergeCell ref="CM14:CM15"/>
    <mergeCell ref="CN14:CN15"/>
    <mergeCell ref="CO14:CO15"/>
    <mergeCell ref="CP14:CP15"/>
    <mergeCell ref="CQ14:CQ15"/>
    <mergeCell ref="CR14:CR15"/>
    <mergeCell ref="CS14:CS15"/>
    <mergeCell ref="CT14:CT15"/>
    <mergeCell ref="CL3:CM3"/>
    <mergeCell ref="CM8:CN9"/>
    <mergeCell ref="CO8:CQ9"/>
    <mergeCell ref="CX8:CY9"/>
    <mergeCell ref="CZ8:DB9"/>
    <mergeCell ref="CM10:CR10"/>
    <mergeCell ref="CX10:DC10"/>
    <mergeCell ref="CW5:DE7"/>
    <mergeCell ref="CN12:CO13"/>
    <mergeCell ref="CP12:CT13"/>
    <mergeCell ref="CY12:CZ13"/>
    <mergeCell ref="DA12:DE13"/>
    <mergeCell ref="CL13:CM13"/>
    <mergeCell ref="CW13:CX13"/>
    <mergeCell ref="BP14:BP15"/>
    <mergeCell ref="BQ14:BQ15"/>
    <mergeCell ref="BR14:BR15"/>
    <mergeCell ref="BS14:BS15"/>
    <mergeCell ref="CI14:CI15"/>
    <mergeCell ref="BT14:BT15"/>
    <mergeCell ref="BU14:BU15"/>
    <mergeCell ref="BV14:BV15"/>
    <mergeCell ref="CE14:CE15"/>
    <mergeCell ref="CF14:CF15"/>
    <mergeCell ref="CG14:CG15"/>
    <mergeCell ref="BW14:BW15"/>
    <mergeCell ref="BX14:BX15"/>
    <mergeCell ref="CA14:CA15"/>
    <mergeCell ref="CB14:CB15"/>
    <mergeCell ref="CC14:CC15"/>
    <mergeCell ref="CD14:CD15"/>
    <mergeCell ref="CH14:CH15"/>
    <mergeCell ref="BP3:BQ3"/>
    <mergeCell ref="BQ8:BR9"/>
    <mergeCell ref="BS8:BU9"/>
    <mergeCell ref="CB8:CC9"/>
    <mergeCell ref="CD8:CF9"/>
    <mergeCell ref="BQ10:BV10"/>
    <mergeCell ref="CB10:CG10"/>
    <mergeCell ref="BR12:BS13"/>
    <mergeCell ref="BT12:BX13"/>
    <mergeCell ref="CC12:CD13"/>
    <mergeCell ref="CE12:CI13"/>
    <mergeCell ref="BP13:BQ13"/>
    <mergeCell ref="CA13:CB13"/>
    <mergeCell ref="AI14:AI15"/>
    <mergeCell ref="AJ14:AJ15"/>
    <mergeCell ref="AK14:AK15"/>
    <mergeCell ref="AL14:AL15"/>
    <mergeCell ref="AP14:AP15"/>
    <mergeCell ref="AQ14:AQ15"/>
    <mergeCell ref="AN14:AN15"/>
    <mergeCell ref="AO14:AO15"/>
    <mergeCell ref="AB14:AB15"/>
    <mergeCell ref="AC14:AC15"/>
    <mergeCell ref="AD14:AD15"/>
    <mergeCell ref="AM14:AM15"/>
    <mergeCell ref="X3:Y3"/>
    <mergeCell ref="Y8:Z9"/>
    <mergeCell ref="X14:X15"/>
    <mergeCell ref="Y14:Y15"/>
    <mergeCell ref="Z14:Z15"/>
    <mergeCell ref="B5:J7"/>
    <mergeCell ref="M5:U7"/>
    <mergeCell ref="X5:AF7"/>
    <mergeCell ref="AA8:AC9"/>
    <mergeCell ref="Y10:AD10"/>
    <mergeCell ref="Z12:AA13"/>
    <mergeCell ref="AB12:AF13"/>
    <mergeCell ref="X13:Y13"/>
    <mergeCell ref="AA14:AA15"/>
    <mergeCell ref="AE14:AE15"/>
    <mergeCell ref="AF14:AF15"/>
    <mergeCell ref="B3:C3"/>
    <mergeCell ref="B13:C13"/>
    <mergeCell ref="T14:T15"/>
    <mergeCell ref="U14:U15"/>
    <mergeCell ref="P14:P15"/>
    <mergeCell ref="J14:J15"/>
    <mergeCell ref="B14:B15"/>
    <mergeCell ref="M14:M15"/>
    <mergeCell ref="N14:N15"/>
    <mergeCell ref="N8:O9"/>
    <mergeCell ref="P8:R9"/>
    <mergeCell ref="N10:S10"/>
    <mergeCell ref="E8:G9"/>
    <mergeCell ref="C8:D9"/>
    <mergeCell ref="C10:H10"/>
    <mergeCell ref="I14:I15"/>
    <mergeCell ref="E14:E15"/>
    <mergeCell ref="C14:C15"/>
    <mergeCell ref="D14:D15"/>
    <mergeCell ref="O14:O15"/>
    <mergeCell ref="M13:N13"/>
    <mergeCell ref="Q12:U13"/>
    <mergeCell ref="O12:P13"/>
    <mergeCell ref="D12:E13"/>
    <mergeCell ref="F12:J13"/>
    <mergeCell ref="F14:F15"/>
    <mergeCell ref="G14:G15"/>
    <mergeCell ref="H14:H15"/>
    <mergeCell ref="Q14:Q15"/>
    <mergeCell ref="R14:R15"/>
    <mergeCell ref="S14:S15"/>
    <mergeCell ref="DH14:DH15"/>
    <mergeCell ref="DI14:DI15"/>
    <mergeCell ref="DJ14:DJ15"/>
    <mergeCell ref="DK14:DK15"/>
    <mergeCell ref="DL14:DL15"/>
    <mergeCell ref="DM14:DM15"/>
    <mergeCell ref="DN14:DN15"/>
    <mergeCell ref="DO14:DO15"/>
    <mergeCell ref="DP14:DP15"/>
    <mergeCell ref="DH3:DI3"/>
    <mergeCell ref="DI8:DJ9"/>
    <mergeCell ref="DK8:DM9"/>
    <mergeCell ref="DT8:DU9"/>
    <mergeCell ref="DV8:DX9"/>
    <mergeCell ref="DI10:DN10"/>
    <mergeCell ref="DT10:DY10"/>
    <mergeCell ref="DH5:DP7"/>
    <mergeCell ref="DS5:EA7"/>
    <mergeCell ref="DS14:DS15"/>
    <mergeCell ref="DT14:DT15"/>
    <mergeCell ref="DU14:DU15"/>
    <mergeCell ref="DV14:DV15"/>
    <mergeCell ref="DW14:DW15"/>
    <mergeCell ref="DX14:DX15"/>
    <mergeCell ref="DY14:DY15"/>
    <mergeCell ref="DZ14:DZ15"/>
    <mergeCell ref="EA14:EA15"/>
    <mergeCell ref="AI5:AQ7"/>
    <mergeCell ref="AT5:BB7"/>
    <mergeCell ref="BE5:BM7"/>
    <mergeCell ref="BP5:BX7"/>
    <mergeCell ref="CA5:CI7"/>
    <mergeCell ref="CL5:CT7"/>
    <mergeCell ref="DU12:DV13"/>
    <mergeCell ref="DW12:EA13"/>
    <mergeCell ref="DS13:DT13"/>
    <mergeCell ref="DJ12:DK13"/>
    <mergeCell ref="DL12:DP13"/>
    <mergeCell ref="DH13:DI13"/>
    <mergeCell ref="AJ8:AK9"/>
    <mergeCell ref="AL8:AN9"/>
    <mergeCell ref="AJ10:AO10"/>
    <mergeCell ref="AK12:AL13"/>
    <mergeCell ref="AM12:AQ13"/>
    <mergeCell ref="AI13:AJ13"/>
  </mergeCells>
  <conditionalFormatting sqref="KG17:KO72 KQ17:KY72 LA17:LI72 NI17:NQ72 OC17:OK72 OM17:OU72 OW17:PE72 PG17:PO72 LK17:MM72 IP20:IP72 IP68:IQ68 IJ68:IL68 IL20:IL72 IF17:IG72 HZ17:IB72 IJ17:IK72 JC17:JK72 IS17:JA72 IQ17:IQ72 HZ18:IG72 JM17:JU72 MY17:NG72 MO17:MW72 NS17:OA72">
    <cfRule type="cellIs" dxfId="13" priority="35" operator="equal">
      <formula>0</formula>
    </cfRule>
  </conditionalFormatting>
  <conditionalFormatting sqref="JW17:KE72">
    <cfRule type="cellIs" dxfId="12" priority="3" operator="equal">
      <formula>0</formula>
    </cfRule>
  </conditionalFormatting>
  <conditionalFormatting sqref="KA17:KD72">
    <cfRule type="cellIs" dxfId="11" priority="2" operator="equal">
      <formula>0</formula>
    </cfRule>
  </conditionalFormatting>
  <conditionalFormatting sqref="JX17:KE72">
    <cfRule type="cellIs" dxfId="10" priority="1" operator="equal">
      <formula>0</formula>
    </cfRule>
  </conditionalFormatting>
  <printOptions horizontalCentered="1"/>
  <pageMargins left="0" right="0" top="0" bottom="0" header="0.31496062992125984" footer="0.31496062992125984"/>
  <pageSetup paperSize="9" scale="64" orientation="portrait" r:id="rId1"/>
  <colBreaks count="4" manualBreakCount="4">
    <brk id="11" min="3" max="71" man="1"/>
    <brk id="22" min="3" max="71" man="1"/>
    <brk id="33" min="3" max="71" man="1"/>
    <brk id="77" min="3" max="71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olha33"/>
  <dimension ref="A1:AE409"/>
  <sheetViews>
    <sheetView zoomScale="70" zoomScaleNormal="70" workbookViewId="0">
      <selection activeCell="D8" sqref="D8"/>
    </sheetView>
  </sheetViews>
  <sheetFormatPr defaultColWidth="9.109375" defaultRowHeight="13.8" x14ac:dyDescent="0.3"/>
  <cols>
    <col min="1" max="1" width="4.6640625" style="17" customWidth="1"/>
    <col min="2" max="2" width="37.44140625" style="17" customWidth="1"/>
    <col min="3" max="3" width="35.6640625" style="17" customWidth="1"/>
    <col min="4" max="4" width="12.88671875" style="17" customWidth="1"/>
    <col min="5" max="5" width="9.109375" style="17" hidden="1" customWidth="1"/>
    <col min="6" max="6" width="13.44140625" style="16" customWidth="1"/>
    <col min="7" max="7" width="9.109375" style="17"/>
    <col min="8" max="8" width="8.5546875" style="122" customWidth="1"/>
    <col min="9" max="9" width="8.33203125" style="122" customWidth="1"/>
    <col min="10" max="10" width="12" style="122" customWidth="1"/>
    <col min="11" max="11" width="2" style="122" customWidth="1"/>
    <col min="12" max="12" width="5.5546875" style="122" customWidth="1"/>
    <col min="13" max="13" width="4.5546875" style="123" customWidth="1"/>
    <col min="14" max="14" width="10.33203125" style="123" customWidth="1"/>
    <col min="15" max="15" width="9.109375" style="124" customWidth="1"/>
    <col min="16" max="16" width="8.5546875" style="122" customWidth="1"/>
    <col min="17" max="17" width="8.33203125" style="122" customWidth="1"/>
    <col min="18" max="18" width="12" style="122" customWidth="1"/>
    <col min="19" max="19" width="2" style="122" customWidth="1"/>
    <col min="20" max="20" width="5.5546875" style="122" customWidth="1"/>
    <col min="21" max="21" width="4.5546875" style="123" customWidth="1"/>
    <col min="22" max="22" width="10.33203125" style="123" customWidth="1"/>
    <col min="23" max="23" width="9.109375" style="124" customWidth="1"/>
    <col min="24" max="24" width="8.5546875" style="122" customWidth="1"/>
    <col min="25" max="25" width="8.33203125" style="122" customWidth="1"/>
    <col min="26" max="26" width="12" style="122" customWidth="1"/>
    <col min="27" max="27" width="2" style="122" customWidth="1"/>
    <col min="28" max="28" width="5.5546875" style="122" customWidth="1"/>
    <col min="29" max="29" width="5.6640625" style="123" bestFit="1" customWidth="1"/>
    <col min="30" max="30" width="10.33203125" style="123" customWidth="1"/>
    <col min="31" max="31" width="9.109375" style="124" customWidth="1"/>
    <col min="32" max="16384" width="9.109375" style="17"/>
  </cols>
  <sheetData>
    <row r="1" spans="1:31" ht="15" customHeight="1" x14ac:dyDescent="0.3">
      <c r="A1" s="732" t="s">
        <v>170</v>
      </c>
      <c r="B1" s="733"/>
      <c r="C1" s="733"/>
      <c r="D1" s="733"/>
      <c r="E1" s="733"/>
      <c r="F1" s="733"/>
      <c r="G1" s="236"/>
      <c r="M1" s="355"/>
      <c r="N1" s="355"/>
      <c r="U1" s="355"/>
      <c r="V1" s="355"/>
      <c r="AC1" s="355"/>
      <c r="AD1" s="355"/>
    </row>
    <row r="2" spans="1:31" ht="40.5" customHeight="1" x14ac:dyDescent="0.3">
      <c r="A2" s="733"/>
      <c r="B2" s="733"/>
      <c r="C2" s="733"/>
      <c r="D2" s="733"/>
      <c r="E2" s="733"/>
      <c r="F2" s="733"/>
      <c r="G2" s="236"/>
      <c r="M2" s="355"/>
      <c r="N2" s="355"/>
      <c r="U2" s="355"/>
      <c r="V2" s="355"/>
      <c r="AC2" s="355"/>
      <c r="AD2" s="355"/>
    </row>
    <row r="3" spans="1:31" ht="26.25" customHeight="1" x14ac:dyDescent="0.3">
      <c r="A3" s="733"/>
      <c r="B3" s="733"/>
      <c r="C3" s="733"/>
      <c r="D3" s="733"/>
      <c r="E3" s="733"/>
      <c r="F3" s="733"/>
      <c r="G3" s="236"/>
      <c r="M3" s="355"/>
      <c r="N3" s="355"/>
      <c r="U3" s="355"/>
      <c r="V3" s="355"/>
      <c r="AC3" s="355"/>
      <c r="AD3" s="355"/>
    </row>
    <row r="4" spans="1:31" ht="29.25" customHeight="1" x14ac:dyDescent="0.3">
      <c r="A4" s="236"/>
      <c r="B4" s="350" t="s">
        <v>99</v>
      </c>
      <c r="C4" s="351" t="s">
        <v>106</v>
      </c>
      <c r="D4" s="236"/>
      <c r="E4" s="733"/>
      <c r="F4" s="733"/>
      <c r="G4" s="236"/>
      <c r="M4" s="355"/>
      <c r="N4" s="355"/>
      <c r="U4" s="355"/>
      <c r="V4" s="355"/>
      <c r="AC4" s="355"/>
      <c r="AD4" s="355"/>
    </row>
    <row r="5" spans="1:31" ht="29.25" customHeight="1" x14ac:dyDescent="0.3">
      <c r="A5" s="351"/>
      <c r="B5" s="351"/>
      <c r="C5" s="236"/>
      <c r="D5" s="734" t="s">
        <v>171</v>
      </c>
      <c r="E5" s="672"/>
      <c r="F5" s="672"/>
      <c r="G5" s="236"/>
      <c r="M5" s="355"/>
      <c r="N5" s="355"/>
      <c r="U5" s="355"/>
      <c r="V5" s="355"/>
      <c r="AC5" s="355"/>
      <c r="AD5" s="355"/>
    </row>
    <row r="6" spans="1:31" ht="21" x14ac:dyDescent="0.3">
      <c r="A6" s="66"/>
      <c r="B6" s="236"/>
      <c r="C6" s="129"/>
      <c r="D6" s="129" t="s">
        <v>172</v>
      </c>
      <c r="E6" s="236"/>
      <c r="G6" s="236"/>
      <c r="M6" s="355"/>
      <c r="N6" s="355"/>
      <c r="U6" s="355"/>
      <c r="V6" s="355"/>
      <c r="AC6" s="355"/>
      <c r="AD6" s="355"/>
    </row>
    <row r="7" spans="1:31" ht="66.75" customHeight="1" x14ac:dyDescent="0.3">
      <c r="A7" s="130"/>
      <c r="B7" s="130"/>
      <c r="C7" s="140" t="s">
        <v>86</v>
      </c>
      <c r="D7" s="131" t="s">
        <v>169</v>
      </c>
      <c r="E7" s="71"/>
      <c r="F7" s="730" t="s">
        <v>173</v>
      </c>
      <c r="G7" s="236"/>
      <c r="H7" s="355"/>
      <c r="I7" s="355"/>
      <c r="J7" s="355"/>
      <c r="K7" s="355"/>
      <c r="L7" s="355"/>
      <c r="M7" s="122"/>
      <c r="N7" s="122"/>
      <c r="P7" s="355"/>
      <c r="Q7" s="355"/>
      <c r="R7" s="355"/>
      <c r="S7" s="355"/>
      <c r="T7" s="355"/>
      <c r="U7" s="122"/>
      <c r="V7" s="122"/>
      <c r="X7" s="355"/>
      <c r="Y7" s="355"/>
      <c r="Z7" s="355"/>
      <c r="AA7" s="355"/>
      <c r="AB7" s="355"/>
      <c r="AC7" s="122"/>
      <c r="AD7" s="122"/>
    </row>
    <row r="8" spans="1:31" ht="29.25" customHeight="1" x14ac:dyDescent="0.3">
      <c r="A8" s="132" t="s">
        <v>174</v>
      </c>
      <c r="B8" s="133" t="e">
        <f>IF(#REF!=0,"",#REF!)</f>
        <v>#REF!</v>
      </c>
      <c r="C8" s="132" t="s">
        <v>96</v>
      </c>
      <c r="D8" s="134" t="e">
        <f>#REF!</f>
        <v>#REF!</v>
      </c>
      <c r="E8" s="71"/>
      <c r="F8" s="730"/>
      <c r="G8" s="236"/>
      <c r="H8" s="731" t="s">
        <v>4</v>
      </c>
      <c r="I8" s="731"/>
      <c r="J8" s="731"/>
      <c r="K8" s="731"/>
      <c r="L8" s="731"/>
      <c r="M8" s="731"/>
      <c r="N8" s="731"/>
      <c r="O8" s="731"/>
      <c r="P8" s="731" t="s">
        <v>68</v>
      </c>
      <c r="Q8" s="731"/>
      <c r="R8" s="731"/>
      <c r="S8" s="731"/>
      <c r="T8" s="731"/>
      <c r="U8" s="731"/>
      <c r="V8" s="731"/>
      <c r="W8" s="731"/>
      <c r="X8" s="731" t="s">
        <v>67</v>
      </c>
      <c r="Y8" s="731"/>
      <c r="Z8" s="731"/>
      <c r="AA8" s="731"/>
      <c r="AB8" s="731"/>
      <c r="AC8" s="731"/>
      <c r="AD8" s="731"/>
      <c r="AE8" s="731"/>
    </row>
    <row r="9" spans="1:31" s="128" customFormat="1" ht="23.25" customHeight="1" x14ac:dyDescent="0.3">
      <c r="A9" s="135" t="s">
        <v>175</v>
      </c>
      <c r="B9" s="133" t="e">
        <f>IF(#REF!=0,"",#REF!)</f>
        <v>#REF!</v>
      </c>
      <c r="C9" s="133" t="e">
        <f>IF(#REF!=0,"",#REF!)</f>
        <v>#REF!</v>
      </c>
      <c r="D9" s="136" t="e">
        <f>#REF!</f>
        <v>#REF!</v>
      </c>
      <c r="E9" s="137" t="e">
        <f>INDEX(M:M,MATCH(D9,N:N,1))</f>
        <v>#REF!</v>
      </c>
      <c r="F9" s="138" t="str">
        <f>IFERROR((INDEX(O:O,MATCH(D9,N:N,1))),"")</f>
        <v/>
      </c>
      <c r="G9" s="139"/>
      <c r="H9" s="122" t="s">
        <v>95</v>
      </c>
      <c r="I9" s="125" t="e">
        <f>D8</f>
        <v>#REF!</v>
      </c>
      <c r="J9" s="125"/>
      <c r="K9" s="122">
        <v>1</v>
      </c>
      <c r="L9" s="126" t="e">
        <f>+I9+2*I10</f>
        <v>#REF!</v>
      </c>
      <c r="M9" s="127">
        <v>5</v>
      </c>
      <c r="N9" s="127" t="e">
        <f>+L13</f>
        <v>#REF!</v>
      </c>
      <c r="O9" s="124">
        <f>O10-0.03</f>
        <v>0.50000000000002132</v>
      </c>
      <c r="P9" s="122" t="s">
        <v>95</v>
      </c>
      <c r="Q9" s="125" t="e">
        <f>D15</f>
        <v>#REF!</v>
      </c>
      <c r="R9" s="125"/>
      <c r="S9" s="122">
        <v>1</v>
      </c>
      <c r="T9" s="126" t="e">
        <f>+Q9+2*Q10</f>
        <v>#REF!</v>
      </c>
      <c r="U9" s="127">
        <v>5</v>
      </c>
      <c r="V9" s="127" t="e">
        <f>+T13</f>
        <v>#REF!</v>
      </c>
      <c r="W9" s="124">
        <f>W10-0.03</f>
        <v>0.50000000000002132</v>
      </c>
      <c r="X9" s="122" t="s">
        <v>95</v>
      </c>
      <c r="Y9" s="125" t="e">
        <f>D22</f>
        <v>#REF!</v>
      </c>
      <c r="Z9" s="125"/>
      <c r="AA9" s="122">
        <v>1</v>
      </c>
      <c r="AB9" s="126" t="e">
        <f>+Y9+2*Y10</f>
        <v>#REF!</v>
      </c>
      <c r="AC9" s="127">
        <v>5</v>
      </c>
      <c r="AD9" s="127" t="e">
        <f>+AB13</f>
        <v>#REF!</v>
      </c>
      <c r="AE9" s="124">
        <f>AE10-0.03</f>
        <v>0.50000000000002132</v>
      </c>
    </row>
    <row r="10" spans="1:31" s="128" customFormat="1" ht="23.25" customHeight="1" x14ac:dyDescent="0.3">
      <c r="A10" s="135" t="s">
        <v>176</v>
      </c>
      <c r="B10" s="133" t="e">
        <f>IF(#REF!=0,"",#REF!)</f>
        <v>#REF!</v>
      </c>
      <c r="C10" s="133" t="e">
        <f>IF(#REF!=0,"",#REF!)</f>
        <v>#REF!</v>
      </c>
      <c r="D10" s="136" t="e">
        <f>#REF!</f>
        <v>#REF!</v>
      </c>
      <c r="E10" s="137" t="e">
        <f>INDEX(M:M,MATCH(D10,N:N,1))</f>
        <v>#REF!</v>
      </c>
      <c r="F10" s="138" t="str">
        <f>IFERROR((INDEX(O:O,MATCH(D10,N:N,1))),"")</f>
        <v/>
      </c>
      <c r="G10" s="139"/>
      <c r="H10" s="122" t="s">
        <v>177</v>
      </c>
      <c r="I10" s="125" t="e">
        <f>#REF!</f>
        <v>#REF!</v>
      </c>
      <c r="J10" s="125"/>
      <c r="K10" s="122">
        <v>2</v>
      </c>
      <c r="L10" s="126" t="e">
        <f>+I9+I10</f>
        <v>#REF!</v>
      </c>
      <c r="M10" s="127">
        <v>4.99</v>
      </c>
      <c r="N10" s="127" t="e">
        <f>+N9+$J$12</f>
        <v>#REF!</v>
      </c>
      <c r="O10" s="124">
        <f>O11-0.03</f>
        <v>0.53000000000002134</v>
      </c>
      <c r="P10" s="122" t="s">
        <v>177</v>
      </c>
      <c r="Q10" s="125" t="e">
        <f>#REF!</f>
        <v>#REF!</v>
      </c>
      <c r="R10" s="125"/>
      <c r="S10" s="122">
        <v>2</v>
      </c>
      <c r="T10" s="126" t="e">
        <f>+Q9+Q10</f>
        <v>#REF!</v>
      </c>
      <c r="U10" s="127">
        <v>4.99</v>
      </c>
      <c r="V10" s="127" t="e">
        <f>+V9+$R$12</f>
        <v>#REF!</v>
      </c>
      <c r="W10" s="124">
        <f>W11-0.03</f>
        <v>0.53000000000002134</v>
      </c>
      <c r="X10" s="122" t="s">
        <v>177</v>
      </c>
      <c r="Y10" s="125" t="e">
        <f>#REF!</f>
        <v>#REF!</v>
      </c>
      <c r="Z10" s="125"/>
      <c r="AA10" s="122">
        <v>2</v>
      </c>
      <c r="AB10" s="126" t="e">
        <f>+Y9+Y10</f>
        <v>#REF!</v>
      </c>
      <c r="AC10" s="127">
        <v>4.99</v>
      </c>
      <c r="AD10" s="127" t="e">
        <f>+AD9+$Z$12</f>
        <v>#REF!</v>
      </c>
      <c r="AE10" s="124">
        <f>AE11-0.03</f>
        <v>0.53000000000002134</v>
      </c>
    </row>
    <row r="11" spans="1:31" s="128" customFormat="1" ht="23.25" customHeight="1" x14ac:dyDescent="0.3">
      <c r="A11" s="135" t="s">
        <v>178</v>
      </c>
      <c r="B11" s="133" t="e">
        <f>IF(#REF!=0,"",#REF!)</f>
        <v>#REF!</v>
      </c>
      <c r="C11" s="133" t="e">
        <f>IF(#REF!=0,"",#REF!)</f>
        <v>#REF!</v>
      </c>
      <c r="D11" s="136" t="e">
        <f>#REF!</f>
        <v>#REF!</v>
      </c>
      <c r="E11" s="137" t="e">
        <f>INDEX(#REF!,MATCH(#REF!,#REF!,1))</f>
        <v>#REF!</v>
      </c>
      <c r="F11" s="138" t="str">
        <f>IFERROR((INDEX(O:O,MATCH(D11,N:N,1))),"")</f>
        <v/>
      </c>
      <c r="G11" s="139"/>
      <c r="H11" s="122" t="s">
        <v>179</v>
      </c>
      <c r="I11" s="122">
        <v>1</v>
      </c>
      <c r="J11" s="125" t="e">
        <f>+I10</f>
        <v>#REF!</v>
      </c>
      <c r="K11" s="122">
        <v>3</v>
      </c>
      <c r="L11" s="126" t="e">
        <f>+I9</f>
        <v>#REF!</v>
      </c>
      <c r="M11" s="127">
        <v>4.9800000000000004</v>
      </c>
      <c r="N11" s="127" t="e">
        <f>+N10+$J$12</f>
        <v>#REF!</v>
      </c>
      <c r="O11" s="124">
        <f>O12-0.03</f>
        <v>0.56000000000002137</v>
      </c>
      <c r="P11" s="122" t="s">
        <v>179</v>
      </c>
      <c r="Q11" s="122">
        <v>1</v>
      </c>
      <c r="R11" s="125" t="e">
        <f>+Q10</f>
        <v>#REF!</v>
      </c>
      <c r="S11" s="122">
        <v>3</v>
      </c>
      <c r="T11" s="126" t="e">
        <f>+Q9</f>
        <v>#REF!</v>
      </c>
      <c r="U11" s="127">
        <v>4.9800000000000004</v>
      </c>
      <c r="V11" s="127" t="e">
        <f t="shared" ref="V11:V74" si="0">+V10+$R$12</f>
        <v>#REF!</v>
      </c>
      <c r="W11" s="124">
        <f>W12-0.03</f>
        <v>0.56000000000002137</v>
      </c>
      <c r="X11" s="122" t="s">
        <v>179</v>
      </c>
      <c r="Y11" s="122">
        <v>1</v>
      </c>
      <c r="Z11" s="125" t="e">
        <f>+Y10</f>
        <v>#REF!</v>
      </c>
      <c r="AA11" s="122">
        <v>3</v>
      </c>
      <c r="AB11" s="126" t="e">
        <f>+Y9</f>
        <v>#REF!</v>
      </c>
      <c r="AC11" s="127">
        <v>4.9800000000000004</v>
      </c>
      <c r="AD11" s="127" t="e">
        <f t="shared" ref="AD11:AD74" si="1">+AD10+$Z$12</f>
        <v>#REF!</v>
      </c>
      <c r="AE11" s="124">
        <f>AE12-0.03</f>
        <v>0.56000000000002137</v>
      </c>
    </row>
    <row r="12" spans="1:31" s="128" customFormat="1" ht="23.25" customHeight="1" x14ac:dyDescent="0.3">
      <c r="A12" s="135" t="s">
        <v>180</v>
      </c>
      <c r="B12" s="133" t="e">
        <f>IF(#REF!=0,"",#REF!)</f>
        <v>#REF!</v>
      </c>
      <c r="C12" s="133" t="e">
        <f>IF(#REF!=0,"",#REF!)</f>
        <v>#REF!</v>
      </c>
      <c r="D12" s="136" t="e">
        <f>#REF!</f>
        <v>#REF!</v>
      </c>
      <c r="E12" s="137" t="e">
        <f>INDEX(#REF!,MATCH(#REF!,#REF!,1))</f>
        <v>#REF!</v>
      </c>
      <c r="F12" s="138" t="str">
        <f>IFERROR((INDEX(O:O,MATCH(D12,N:N,1))),"")</f>
        <v/>
      </c>
      <c r="H12" s="122"/>
      <c r="I12" s="122">
        <v>0.01</v>
      </c>
      <c r="J12" s="122" t="e">
        <f>+I12*J11/I11</f>
        <v>#REF!</v>
      </c>
      <c r="K12" s="122">
        <v>4</v>
      </c>
      <c r="L12" s="126" t="e">
        <f>+I9-I10</f>
        <v>#REF!</v>
      </c>
      <c r="M12" s="127">
        <v>4.97</v>
      </c>
      <c r="N12" s="127" t="e">
        <f>+N11+$J$12</f>
        <v>#REF!</v>
      </c>
      <c r="O12" s="124">
        <f>O13-0.03</f>
        <v>0.5900000000000214</v>
      </c>
      <c r="P12" s="122"/>
      <c r="Q12" s="122">
        <v>0.01</v>
      </c>
      <c r="R12" s="122" t="e">
        <f>+Q12*R11/Q11</f>
        <v>#REF!</v>
      </c>
      <c r="S12" s="122">
        <v>4</v>
      </c>
      <c r="T12" s="126" t="e">
        <f>+Q9-Q10</f>
        <v>#REF!</v>
      </c>
      <c r="U12" s="127">
        <v>4.97</v>
      </c>
      <c r="V12" s="127" t="e">
        <f t="shared" si="0"/>
        <v>#REF!</v>
      </c>
      <c r="W12" s="124">
        <f>W13-0.03</f>
        <v>0.5900000000000214</v>
      </c>
      <c r="X12" s="122"/>
      <c r="Y12" s="122">
        <v>0.01</v>
      </c>
      <c r="Z12" s="122" t="e">
        <f>+Y12*Z11/Y11</f>
        <v>#REF!</v>
      </c>
      <c r="AA12" s="122">
        <v>4</v>
      </c>
      <c r="AB12" s="126" t="e">
        <f>+Y9-Y10</f>
        <v>#REF!</v>
      </c>
      <c r="AC12" s="127">
        <v>4.97</v>
      </c>
      <c r="AD12" s="127" t="e">
        <f t="shared" si="1"/>
        <v>#REF!</v>
      </c>
      <c r="AE12" s="124">
        <f>AE13-0.03</f>
        <v>0.5900000000000214</v>
      </c>
    </row>
    <row r="13" spans="1:31" s="128" customFormat="1" ht="23.25" customHeight="1" x14ac:dyDescent="0.3">
      <c r="A13" s="135" t="s">
        <v>181</v>
      </c>
      <c r="B13" s="133" t="e">
        <f>IF(#REF!=0,"",#REF!)</f>
        <v>#REF!</v>
      </c>
      <c r="C13" s="133" t="e">
        <f>IF(#REF!=0,"",#REF!)</f>
        <v>#REF!</v>
      </c>
      <c r="D13" s="136" t="e">
        <f>#REF!</f>
        <v>#REF!</v>
      </c>
      <c r="E13" s="137"/>
      <c r="F13" s="138" t="str">
        <f>IFERROR((INDEX(O:O,MATCH(D13,N:N,1))),"")</f>
        <v/>
      </c>
      <c r="H13" s="122"/>
      <c r="I13" s="122"/>
      <c r="J13" s="125"/>
      <c r="K13" s="122">
        <v>5</v>
      </c>
      <c r="L13" s="126" t="e">
        <f>+I9-(2*I10)</f>
        <v>#REF!</v>
      </c>
      <c r="M13" s="127">
        <v>4.96</v>
      </c>
      <c r="N13" s="127" t="e">
        <f>+N12+$J$12</f>
        <v>#REF!</v>
      </c>
      <c r="O13" s="124">
        <f>O14-0.03</f>
        <v>0.62000000000002142</v>
      </c>
      <c r="P13" s="122"/>
      <c r="Q13" s="122"/>
      <c r="R13" s="125"/>
      <c r="S13" s="122">
        <v>5</v>
      </c>
      <c r="T13" s="126" t="e">
        <f>+Q9-(2*Q10)</f>
        <v>#REF!</v>
      </c>
      <c r="U13" s="127">
        <v>4.96</v>
      </c>
      <c r="V13" s="127" t="e">
        <f t="shared" si="0"/>
        <v>#REF!</v>
      </c>
      <c r="W13" s="124">
        <f>W14-0.03</f>
        <v>0.62000000000002142</v>
      </c>
      <c r="X13" s="122"/>
      <c r="Y13" s="122"/>
      <c r="Z13" s="125"/>
      <c r="AA13" s="122">
        <v>5</v>
      </c>
      <c r="AB13" s="126" t="e">
        <f>+Y9-(2*Y10)</f>
        <v>#REF!</v>
      </c>
      <c r="AC13" s="127">
        <v>4.96</v>
      </c>
      <c r="AD13" s="127" t="e">
        <f t="shared" si="1"/>
        <v>#REF!</v>
      </c>
      <c r="AE13" s="124">
        <f>AE14-0.03</f>
        <v>0.62000000000002142</v>
      </c>
    </row>
    <row r="14" spans="1:31" ht="66" customHeight="1" x14ac:dyDescent="0.3">
      <c r="A14" s="130"/>
      <c r="B14" s="130"/>
      <c r="C14" s="140" t="s">
        <v>68</v>
      </c>
      <c r="D14" s="131" t="s">
        <v>169</v>
      </c>
      <c r="E14" s="71"/>
      <c r="F14" s="730" t="s">
        <v>173</v>
      </c>
      <c r="G14" s="236"/>
      <c r="M14" s="127">
        <v>4.95</v>
      </c>
      <c r="N14" s="127" t="e">
        <f t="shared" ref="N14:N74" si="2">+N13+$J$12</f>
        <v>#REF!</v>
      </c>
      <c r="O14" s="124">
        <v>0.65000000000002145</v>
      </c>
      <c r="U14" s="127">
        <v>4.95</v>
      </c>
      <c r="V14" s="127" t="e">
        <f t="shared" si="0"/>
        <v>#REF!</v>
      </c>
      <c r="W14" s="124">
        <v>0.65000000000002145</v>
      </c>
      <c r="AC14" s="127">
        <v>4.95</v>
      </c>
      <c r="AD14" s="127" t="e">
        <f t="shared" si="1"/>
        <v>#REF!</v>
      </c>
      <c r="AE14" s="124">
        <v>0.65000000000002145</v>
      </c>
    </row>
    <row r="15" spans="1:31" ht="29.25" customHeight="1" x14ac:dyDescent="0.3">
      <c r="A15" s="132" t="s">
        <v>174</v>
      </c>
      <c r="B15" s="133" t="e">
        <f>IF(#REF!=0,"",#REF!)</f>
        <v>#REF!</v>
      </c>
      <c r="C15" s="132" t="s">
        <v>96</v>
      </c>
      <c r="D15" s="134" t="e">
        <f>#REF!</f>
        <v>#REF!</v>
      </c>
      <c r="E15" s="71"/>
      <c r="F15" s="730"/>
      <c r="G15" s="236"/>
      <c r="M15" s="127">
        <v>4.9400000000000004</v>
      </c>
      <c r="N15" s="127" t="e">
        <f t="shared" si="2"/>
        <v>#REF!</v>
      </c>
      <c r="O15" s="124">
        <v>0.68000000000002148</v>
      </c>
      <c r="U15" s="127">
        <v>4.9400000000000004</v>
      </c>
      <c r="V15" s="127" t="e">
        <f t="shared" si="0"/>
        <v>#REF!</v>
      </c>
      <c r="W15" s="124">
        <v>0.68000000000002148</v>
      </c>
      <c r="AC15" s="127">
        <v>4.9400000000000004</v>
      </c>
      <c r="AD15" s="127" t="e">
        <f t="shared" si="1"/>
        <v>#REF!</v>
      </c>
      <c r="AE15" s="124">
        <v>0.68000000000002148</v>
      </c>
    </row>
    <row r="16" spans="1:31" ht="23.25" customHeight="1" x14ac:dyDescent="0.3">
      <c r="A16" s="135" t="s">
        <v>175</v>
      </c>
      <c r="B16" s="133" t="e">
        <f>IF(#REF!=0,"",#REF!)</f>
        <v>#REF!</v>
      </c>
      <c r="C16" s="133" t="e">
        <f>IF(#REF!=0,"",#REF!)</f>
        <v>#REF!</v>
      </c>
      <c r="D16" s="136" t="e">
        <f>#REF!</f>
        <v>#REF!</v>
      </c>
      <c r="E16" s="137" t="e">
        <f>INDEX(M:M,MATCH(D16,N:N,1))</f>
        <v>#REF!</v>
      </c>
      <c r="F16" s="138" t="str">
        <f>IFERROR((INDEX(W:W,MATCH(D16,V:V,1))),"")</f>
        <v/>
      </c>
      <c r="G16" s="236"/>
      <c r="M16" s="127">
        <v>4.93</v>
      </c>
      <c r="N16" s="127" t="e">
        <f t="shared" si="2"/>
        <v>#REF!</v>
      </c>
      <c r="O16" s="124">
        <v>0.7100000000000215</v>
      </c>
      <c r="U16" s="127">
        <v>4.93</v>
      </c>
      <c r="V16" s="127" t="e">
        <f t="shared" si="0"/>
        <v>#REF!</v>
      </c>
      <c r="W16" s="124">
        <v>0.7100000000000215</v>
      </c>
      <c r="AC16" s="127">
        <v>4.93</v>
      </c>
      <c r="AD16" s="127" t="e">
        <f t="shared" si="1"/>
        <v>#REF!</v>
      </c>
      <c r="AE16" s="124">
        <v>0.7100000000000215</v>
      </c>
    </row>
    <row r="17" spans="1:31" ht="23.25" customHeight="1" x14ac:dyDescent="0.3">
      <c r="A17" s="135" t="s">
        <v>176</v>
      </c>
      <c r="B17" s="133" t="e">
        <f>IF(#REF!=0,"",#REF!)</f>
        <v>#REF!</v>
      </c>
      <c r="C17" s="133" t="e">
        <f>IF(#REF!=0,"",#REF!)</f>
        <v>#REF!</v>
      </c>
      <c r="D17" s="136" t="e">
        <f>#REF!</f>
        <v>#REF!</v>
      </c>
      <c r="E17" s="137" t="e">
        <f>INDEX(M:M,MATCH(D17,N:N,1))</f>
        <v>#REF!</v>
      </c>
      <c r="F17" s="138" t="str">
        <f>IFERROR((INDEX(W:W,MATCH(D17,V:V,1))),"")</f>
        <v/>
      </c>
      <c r="G17" s="236"/>
      <c r="M17" s="127">
        <v>4.92</v>
      </c>
      <c r="N17" s="127" t="e">
        <f t="shared" si="2"/>
        <v>#REF!</v>
      </c>
      <c r="O17" s="124">
        <v>0.74000000000002153</v>
      </c>
      <c r="U17" s="127">
        <v>4.92</v>
      </c>
      <c r="V17" s="127" t="e">
        <f t="shared" si="0"/>
        <v>#REF!</v>
      </c>
      <c r="W17" s="124">
        <v>0.74000000000002153</v>
      </c>
      <c r="AC17" s="127">
        <v>4.92</v>
      </c>
      <c r="AD17" s="127" t="e">
        <f t="shared" si="1"/>
        <v>#REF!</v>
      </c>
      <c r="AE17" s="124">
        <v>0.74000000000002153</v>
      </c>
    </row>
    <row r="18" spans="1:31" ht="23.25" customHeight="1" x14ac:dyDescent="0.3">
      <c r="A18" s="135" t="s">
        <v>178</v>
      </c>
      <c r="B18" s="133" t="e">
        <f>IF(#REF!=0,"",#REF!)</f>
        <v>#REF!</v>
      </c>
      <c r="C18" s="133" t="e">
        <f>IF(#REF!=0,"",#REF!)</f>
        <v>#REF!</v>
      </c>
      <c r="D18" s="136" t="e">
        <f>#REF!</f>
        <v>#REF!</v>
      </c>
      <c r="E18" s="137" t="e">
        <f>INDEX(#REF!,MATCH(#REF!,#REF!,1))</f>
        <v>#REF!</v>
      </c>
      <c r="F18" s="138" t="str">
        <f>IFERROR((INDEX(W:W,MATCH(D18,V:V,1))),"")</f>
        <v/>
      </c>
      <c r="G18" s="236"/>
      <c r="M18" s="127">
        <v>4.91</v>
      </c>
      <c r="N18" s="127" t="e">
        <f t="shared" si="2"/>
        <v>#REF!</v>
      </c>
      <c r="O18" s="124">
        <v>0.77000000000002156</v>
      </c>
      <c r="U18" s="127">
        <v>4.91</v>
      </c>
      <c r="V18" s="127" t="e">
        <f t="shared" si="0"/>
        <v>#REF!</v>
      </c>
      <c r="W18" s="124">
        <v>0.77000000000002156</v>
      </c>
      <c r="AC18" s="127">
        <v>4.91</v>
      </c>
      <c r="AD18" s="127" t="e">
        <f t="shared" si="1"/>
        <v>#REF!</v>
      </c>
      <c r="AE18" s="124">
        <v>0.77000000000002156</v>
      </c>
    </row>
    <row r="19" spans="1:31" ht="23.25" customHeight="1" x14ac:dyDescent="0.3">
      <c r="A19" s="135" t="s">
        <v>180</v>
      </c>
      <c r="B19" s="133" t="e">
        <f>IF(#REF!=0,"",#REF!)</f>
        <v>#REF!</v>
      </c>
      <c r="C19" s="133" t="e">
        <f>IF(#REF!=0,"",#REF!)</f>
        <v>#REF!</v>
      </c>
      <c r="D19" s="136" t="e">
        <f>#REF!</f>
        <v>#REF!</v>
      </c>
      <c r="E19" s="137" t="e">
        <f>INDEX(#REF!,MATCH(#REF!,#REF!,1))</f>
        <v>#REF!</v>
      </c>
      <c r="F19" s="138" t="str">
        <f>IFERROR((INDEX(W:W,MATCH(D19,V:V,1))),"")</f>
        <v/>
      </c>
      <c r="G19" s="236"/>
      <c r="M19" s="127">
        <v>4.9000000000000004</v>
      </c>
      <c r="N19" s="127" t="e">
        <f t="shared" si="2"/>
        <v>#REF!</v>
      </c>
      <c r="O19" s="124">
        <v>0.80000000000002158</v>
      </c>
      <c r="U19" s="127">
        <v>4.9000000000000004</v>
      </c>
      <c r="V19" s="127" t="e">
        <f t="shared" si="0"/>
        <v>#REF!</v>
      </c>
      <c r="W19" s="124">
        <v>0.80000000000002158</v>
      </c>
      <c r="AC19" s="127">
        <v>4.9000000000000004</v>
      </c>
      <c r="AD19" s="127" t="e">
        <f t="shared" si="1"/>
        <v>#REF!</v>
      </c>
      <c r="AE19" s="124">
        <v>0.80000000000002158</v>
      </c>
    </row>
    <row r="20" spans="1:31" ht="23.25" customHeight="1" x14ac:dyDescent="0.3">
      <c r="A20" s="135" t="s">
        <v>181</v>
      </c>
      <c r="B20" s="133" t="e">
        <f>IF(#REF!=0,"",#REF!)</f>
        <v>#REF!</v>
      </c>
      <c r="C20" s="133" t="e">
        <f>IF(#REF!=0,"",#REF!)</f>
        <v>#REF!</v>
      </c>
      <c r="D20" s="136" t="e">
        <f>#REF!</f>
        <v>#REF!</v>
      </c>
      <c r="E20" s="137"/>
      <c r="F20" s="138" t="str">
        <f>IFERROR((INDEX(W:W,MATCH(D20,V:V,1))),"")</f>
        <v/>
      </c>
      <c r="G20" s="236"/>
      <c r="M20" s="127">
        <v>4.8899999999999997</v>
      </c>
      <c r="N20" s="127" t="e">
        <f t="shared" si="2"/>
        <v>#REF!</v>
      </c>
      <c r="O20" s="124">
        <v>0.83000000000002161</v>
      </c>
      <c r="U20" s="127">
        <v>4.8899999999999997</v>
      </c>
      <c r="V20" s="127" t="e">
        <f t="shared" si="0"/>
        <v>#REF!</v>
      </c>
      <c r="W20" s="124">
        <v>0.83000000000002161</v>
      </c>
      <c r="AC20" s="127">
        <v>4.8899999999999997</v>
      </c>
      <c r="AD20" s="127" t="e">
        <f t="shared" si="1"/>
        <v>#REF!</v>
      </c>
      <c r="AE20" s="124">
        <v>0.83000000000002161</v>
      </c>
    </row>
    <row r="21" spans="1:31" ht="66" customHeight="1" x14ac:dyDescent="0.3">
      <c r="A21" s="130"/>
      <c r="B21" s="130"/>
      <c r="C21" s="140" t="s">
        <v>67</v>
      </c>
      <c r="D21" s="131" t="s">
        <v>169</v>
      </c>
      <c r="E21" s="71"/>
      <c r="F21" s="730" t="s">
        <v>173</v>
      </c>
      <c r="G21" s="236"/>
      <c r="M21" s="127">
        <v>4.88</v>
      </c>
      <c r="N21" s="127" t="e">
        <f t="shared" si="2"/>
        <v>#REF!</v>
      </c>
      <c r="O21" s="124">
        <v>0.86000000000002164</v>
      </c>
      <c r="U21" s="127">
        <v>4.88</v>
      </c>
      <c r="V21" s="127" t="e">
        <f t="shared" si="0"/>
        <v>#REF!</v>
      </c>
      <c r="W21" s="124">
        <v>0.86000000000002164</v>
      </c>
      <c r="AC21" s="127">
        <v>4.88</v>
      </c>
      <c r="AD21" s="127" t="e">
        <f t="shared" si="1"/>
        <v>#REF!</v>
      </c>
      <c r="AE21" s="124">
        <v>0.86000000000002164</v>
      </c>
    </row>
    <row r="22" spans="1:31" ht="29.25" customHeight="1" x14ac:dyDescent="0.3">
      <c r="A22" s="132" t="s">
        <v>174</v>
      </c>
      <c r="B22" s="133" t="e">
        <f>IF(#REF!=0,"",#REF!)</f>
        <v>#REF!</v>
      </c>
      <c r="C22" s="132" t="s">
        <v>96</v>
      </c>
      <c r="D22" s="134" t="e">
        <f>#REF!</f>
        <v>#REF!</v>
      </c>
      <c r="E22" s="71"/>
      <c r="F22" s="730"/>
      <c r="G22" s="236"/>
      <c r="M22" s="127">
        <v>4.87</v>
      </c>
      <c r="N22" s="127" t="e">
        <f t="shared" si="2"/>
        <v>#REF!</v>
      </c>
      <c r="O22" s="124">
        <v>0.89000000000002166</v>
      </c>
      <c r="U22" s="127">
        <v>4.87</v>
      </c>
      <c r="V22" s="127" t="e">
        <f t="shared" si="0"/>
        <v>#REF!</v>
      </c>
      <c r="W22" s="124">
        <v>0.89000000000002166</v>
      </c>
      <c r="AC22" s="127">
        <v>4.87</v>
      </c>
      <c r="AD22" s="127" t="e">
        <f t="shared" si="1"/>
        <v>#REF!</v>
      </c>
      <c r="AE22" s="124">
        <v>0.89000000000002166</v>
      </c>
    </row>
    <row r="23" spans="1:31" ht="23.25" customHeight="1" x14ac:dyDescent="0.3">
      <c r="A23" s="135" t="s">
        <v>175</v>
      </c>
      <c r="B23" s="133" t="e">
        <f>IF(#REF!=0,"",#REF!)</f>
        <v>#REF!</v>
      </c>
      <c r="C23" s="133" t="e">
        <f>IF(#REF!=0,"",#REF!)</f>
        <v>#REF!</v>
      </c>
      <c r="D23" s="136" t="e">
        <f>#REF!</f>
        <v>#REF!</v>
      </c>
      <c r="E23" s="137" t="e">
        <f>INDEX(M:M,MATCH(D23,N:N,1))</f>
        <v>#REF!</v>
      </c>
      <c r="F23" s="138" t="str">
        <f>IFERROR((INDEX(W:W,MATCH(D23,V:V,1))),"")</f>
        <v/>
      </c>
      <c r="G23" s="236"/>
      <c r="M23" s="127">
        <v>4.8600000000000003</v>
      </c>
      <c r="N23" s="127" t="e">
        <f t="shared" si="2"/>
        <v>#REF!</v>
      </c>
      <c r="O23" s="124">
        <v>0.92000000000002169</v>
      </c>
      <c r="U23" s="127">
        <v>4.8600000000000003</v>
      </c>
      <c r="V23" s="127" t="e">
        <f t="shared" si="0"/>
        <v>#REF!</v>
      </c>
      <c r="W23" s="124">
        <v>0.92000000000002169</v>
      </c>
      <c r="AC23" s="127">
        <v>4.8600000000000003</v>
      </c>
      <c r="AD23" s="127" t="e">
        <f t="shared" si="1"/>
        <v>#REF!</v>
      </c>
      <c r="AE23" s="124">
        <v>0.92000000000002169</v>
      </c>
    </row>
    <row r="24" spans="1:31" ht="23.25" customHeight="1" x14ac:dyDescent="0.3">
      <c r="A24" s="135" t="s">
        <v>176</v>
      </c>
      <c r="B24" s="133" t="e">
        <f>IF(#REF!=0,"",#REF!)</f>
        <v>#REF!</v>
      </c>
      <c r="C24" s="133" t="e">
        <f>IF(#REF!=0,"",#REF!)</f>
        <v>#REF!</v>
      </c>
      <c r="D24" s="136" t="e">
        <f>#REF!</f>
        <v>#REF!</v>
      </c>
      <c r="E24" s="137" t="e">
        <f>INDEX(M:M,MATCH(D24,N:N,1))</f>
        <v>#REF!</v>
      </c>
      <c r="F24" s="138" t="str">
        <f>IFERROR((INDEX(W:W,MATCH(D24,V:V,1))),"")</f>
        <v/>
      </c>
      <c r="G24" s="236"/>
      <c r="M24" s="127">
        <v>4.8499999999999996</v>
      </c>
      <c r="N24" s="127" t="e">
        <f t="shared" si="2"/>
        <v>#REF!</v>
      </c>
      <c r="O24" s="124">
        <v>0.95000000000002172</v>
      </c>
      <c r="U24" s="127">
        <v>4.8499999999999996</v>
      </c>
      <c r="V24" s="127" t="e">
        <f t="shared" si="0"/>
        <v>#REF!</v>
      </c>
      <c r="W24" s="124">
        <v>0.95000000000002172</v>
      </c>
      <c r="AC24" s="127">
        <v>4.8499999999999996</v>
      </c>
      <c r="AD24" s="127" t="e">
        <f t="shared" si="1"/>
        <v>#REF!</v>
      </c>
      <c r="AE24" s="124">
        <v>0.95000000000002172</v>
      </c>
    </row>
    <row r="25" spans="1:31" ht="23.25" customHeight="1" x14ac:dyDescent="0.3">
      <c r="A25" s="135" t="s">
        <v>178</v>
      </c>
      <c r="B25" s="133" t="e">
        <f>IF(#REF!=0,"",#REF!)</f>
        <v>#REF!</v>
      </c>
      <c r="C25" s="133" t="e">
        <f>IF(#REF!=0,"",#REF!)</f>
        <v>#REF!</v>
      </c>
      <c r="D25" s="136" t="e">
        <f>#REF!</f>
        <v>#REF!</v>
      </c>
      <c r="E25" s="137" t="e">
        <f>INDEX(#REF!,MATCH(#REF!,#REF!,1))</f>
        <v>#REF!</v>
      </c>
      <c r="F25" s="138" t="str">
        <f>IFERROR((INDEX(W:W,MATCH(D25,V:V,1))),"")</f>
        <v/>
      </c>
      <c r="G25" s="236"/>
      <c r="M25" s="127">
        <v>4.84</v>
      </c>
      <c r="N25" s="127" t="e">
        <f t="shared" si="2"/>
        <v>#REF!</v>
      </c>
      <c r="O25" s="124">
        <v>0.98000000000002174</v>
      </c>
      <c r="U25" s="127">
        <v>4.84</v>
      </c>
      <c r="V25" s="127" t="e">
        <f t="shared" si="0"/>
        <v>#REF!</v>
      </c>
      <c r="W25" s="124">
        <v>0.98000000000002174</v>
      </c>
      <c r="AC25" s="127">
        <v>4.84</v>
      </c>
      <c r="AD25" s="127" t="e">
        <f t="shared" si="1"/>
        <v>#REF!</v>
      </c>
      <c r="AE25" s="124">
        <v>0.98000000000002174</v>
      </c>
    </row>
    <row r="26" spans="1:31" ht="23.25" customHeight="1" x14ac:dyDescent="0.3">
      <c r="A26" s="135" t="s">
        <v>180</v>
      </c>
      <c r="B26" s="133" t="e">
        <f>IF(#REF!=0,"",#REF!)</f>
        <v>#REF!</v>
      </c>
      <c r="C26" s="133" t="e">
        <f>IF(#REF!=0,"",#REF!)</f>
        <v>#REF!</v>
      </c>
      <c r="D26" s="136" t="e">
        <f>#REF!</f>
        <v>#REF!</v>
      </c>
      <c r="E26" s="137" t="e">
        <f>INDEX(#REF!,MATCH(#REF!,#REF!,1))</f>
        <v>#REF!</v>
      </c>
      <c r="F26" s="138" t="str">
        <f>IFERROR((INDEX(W:W,MATCH(D26,V:V,1))),"")</f>
        <v/>
      </c>
      <c r="G26" s="236"/>
      <c r="M26" s="127">
        <v>4.83</v>
      </c>
      <c r="N26" s="127" t="e">
        <f t="shared" si="2"/>
        <v>#REF!</v>
      </c>
      <c r="O26" s="124">
        <v>1.0100000000000218</v>
      </c>
      <c r="U26" s="127">
        <v>4.83</v>
      </c>
      <c r="V26" s="127" t="e">
        <f t="shared" si="0"/>
        <v>#REF!</v>
      </c>
      <c r="W26" s="124">
        <v>1.0100000000000218</v>
      </c>
      <c r="AC26" s="127">
        <v>4.83</v>
      </c>
      <c r="AD26" s="127" t="e">
        <f t="shared" si="1"/>
        <v>#REF!</v>
      </c>
      <c r="AE26" s="124">
        <v>1.0100000000000218</v>
      </c>
    </row>
    <row r="27" spans="1:31" ht="23.25" customHeight="1" x14ac:dyDescent="0.3">
      <c r="A27" s="135" t="s">
        <v>181</v>
      </c>
      <c r="B27" s="133" t="e">
        <f>IF(#REF!=0,"",#REF!)</f>
        <v>#REF!</v>
      </c>
      <c r="C27" s="133" t="e">
        <f>IF(#REF!=0,"",#REF!)</f>
        <v>#REF!</v>
      </c>
      <c r="D27" s="136" t="e">
        <f>#REF!</f>
        <v>#REF!</v>
      </c>
      <c r="E27" s="137"/>
      <c r="F27" s="138" t="str">
        <f>IFERROR((INDEX(W:W,MATCH(D27,V:V,1))),"")</f>
        <v/>
      </c>
      <c r="G27" s="236"/>
      <c r="M27" s="127">
        <v>4.82</v>
      </c>
      <c r="N27" s="127" t="e">
        <f t="shared" si="2"/>
        <v>#REF!</v>
      </c>
      <c r="O27" s="124">
        <v>1.0400000000000218</v>
      </c>
      <c r="U27" s="127">
        <v>4.82</v>
      </c>
      <c r="V27" s="127" t="e">
        <f t="shared" si="0"/>
        <v>#REF!</v>
      </c>
      <c r="W27" s="124">
        <v>1.0400000000000218</v>
      </c>
      <c r="AC27" s="127">
        <v>4.82</v>
      </c>
      <c r="AD27" s="127" t="e">
        <f t="shared" si="1"/>
        <v>#REF!</v>
      </c>
      <c r="AE27" s="124">
        <v>1.0400000000000218</v>
      </c>
    </row>
    <row r="28" spans="1:31" ht="23.25" customHeight="1" x14ac:dyDescent="0.3">
      <c r="A28" s="236"/>
      <c r="B28" s="236"/>
      <c r="C28" s="236"/>
      <c r="D28" s="236"/>
      <c r="E28" s="236"/>
      <c r="F28" s="236"/>
      <c r="G28" s="236"/>
      <c r="H28" s="236"/>
      <c r="M28" s="127">
        <v>4.8099999999999996</v>
      </c>
      <c r="N28" s="127" t="e">
        <f t="shared" si="2"/>
        <v>#REF!</v>
      </c>
      <c r="O28" s="124">
        <v>1.0700000000000218</v>
      </c>
      <c r="U28" s="127">
        <v>4.8099999999999996</v>
      </c>
      <c r="V28" s="127" t="e">
        <f t="shared" si="0"/>
        <v>#REF!</v>
      </c>
      <c r="W28" s="124">
        <v>1.0700000000000218</v>
      </c>
      <c r="AC28" s="127">
        <v>4.8099999999999996</v>
      </c>
      <c r="AD28" s="127" t="e">
        <f t="shared" si="1"/>
        <v>#REF!</v>
      </c>
      <c r="AE28" s="124">
        <v>1.0700000000000218</v>
      </c>
    </row>
    <row r="29" spans="1:31" ht="23.25" customHeight="1" x14ac:dyDescent="0.3">
      <c r="A29" s="236"/>
      <c r="B29" s="236"/>
      <c r="C29" s="236"/>
      <c r="D29" s="236"/>
      <c r="E29" s="236"/>
      <c r="F29" s="236"/>
      <c r="G29" s="236"/>
      <c r="H29" s="236"/>
      <c r="M29" s="127">
        <v>4.8</v>
      </c>
      <c r="N29" s="127" t="e">
        <f t="shared" si="2"/>
        <v>#REF!</v>
      </c>
      <c r="O29" s="124">
        <v>1.1000000000000218</v>
      </c>
      <c r="U29" s="127">
        <v>4.8</v>
      </c>
      <c r="V29" s="127" t="e">
        <f t="shared" si="0"/>
        <v>#REF!</v>
      </c>
      <c r="W29" s="124">
        <v>1.1000000000000218</v>
      </c>
      <c r="AC29" s="127">
        <v>4.8</v>
      </c>
      <c r="AD29" s="127" t="e">
        <f t="shared" si="1"/>
        <v>#REF!</v>
      </c>
      <c r="AE29" s="124">
        <v>1.1000000000000218</v>
      </c>
    </row>
    <row r="30" spans="1:31" ht="23.25" customHeight="1" x14ac:dyDescent="0.3">
      <c r="A30" s="236"/>
      <c r="B30" s="236"/>
      <c r="C30" s="236"/>
      <c r="D30" s="236"/>
      <c r="E30" s="236"/>
      <c r="F30" s="236"/>
      <c r="G30" s="236"/>
      <c r="H30" s="236"/>
      <c r="M30" s="127">
        <v>4.79</v>
      </c>
      <c r="N30" s="127" t="e">
        <f t="shared" si="2"/>
        <v>#REF!</v>
      </c>
      <c r="O30" s="124">
        <v>1.1300000000000219</v>
      </c>
      <c r="U30" s="127">
        <v>4.79</v>
      </c>
      <c r="V30" s="127" t="e">
        <f t="shared" si="0"/>
        <v>#REF!</v>
      </c>
      <c r="W30" s="124">
        <v>1.1300000000000219</v>
      </c>
      <c r="AC30" s="127">
        <v>4.79</v>
      </c>
      <c r="AD30" s="127" t="e">
        <f t="shared" si="1"/>
        <v>#REF!</v>
      </c>
      <c r="AE30" s="124">
        <v>1.1300000000000219</v>
      </c>
    </row>
    <row r="31" spans="1:31" ht="23.25" customHeight="1" x14ac:dyDescent="0.3">
      <c r="A31" s="236"/>
      <c r="B31" s="236"/>
      <c r="C31" s="236"/>
      <c r="D31" s="236"/>
      <c r="E31" s="236"/>
      <c r="F31" s="236"/>
      <c r="G31" s="236"/>
      <c r="H31" s="236"/>
      <c r="M31" s="127">
        <v>4.78</v>
      </c>
      <c r="N31" s="127" t="e">
        <f t="shared" si="2"/>
        <v>#REF!</v>
      </c>
      <c r="O31" s="124">
        <v>1.1600000000000219</v>
      </c>
      <c r="U31" s="127">
        <v>4.78</v>
      </c>
      <c r="V31" s="127" t="e">
        <f t="shared" si="0"/>
        <v>#REF!</v>
      </c>
      <c r="W31" s="124">
        <v>1.1600000000000219</v>
      </c>
      <c r="AC31" s="127">
        <v>4.78</v>
      </c>
      <c r="AD31" s="127" t="e">
        <f t="shared" si="1"/>
        <v>#REF!</v>
      </c>
      <c r="AE31" s="124">
        <v>1.1600000000000219</v>
      </c>
    </row>
    <row r="32" spans="1:31" x14ac:dyDescent="0.3">
      <c r="A32" s="236"/>
      <c r="B32" s="236"/>
      <c r="C32" s="236"/>
      <c r="D32" s="236"/>
      <c r="E32" s="236"/>
      <c r="F32" s="236"/>
      <c r="G32" s="236"/>
      <c r="H32" s="236"/>
      <c r="M32" s="127">
        <v>4.7699999999999996</v>
      </c>
      <c r="N32" s="127" t="e">
        <f t="shared" si="2"/>
        <v>#REF!</v>
      </c>
      <c r="O32" s="124">
        <v>1.1900000000000219</v>
      </c>
      <c r="U32" s="127">
        <v>4.7699999999999996</v>
      </c>
      <c r="V32" s="127" t="e">
        <f t="shared" si="0"/>
        <v>#REF!</v>
      </c>
      <c r="W32" s="124">
        <v>1.1900000000000219</v>
      </c>
      <c r="AC32" s="127">
        <v>4.7699999999999996</v>
      </c>
      <c r="AD32" s="127" t="e">
        <f t="shared" si="1"/>
        <v>#REF!</v>
      </c>
      <c r="AE32" s="124">
        <v>1.1900000000000219</v>
      </c>
    </row>
    <row r="33" spans="6:31" x14ac:dyDescent="0.3">
      <c r="F33" s="236"/>
      <c r="G33" s="236"/>
      <c r="H33" s="236"/>
      <c r="M33" s="127">
        <v>4.7600000000000096</v>
      </c>
      <c r="N33" s="127" t="e">
        <f t="shared" si="2"/>
        <v>#REF!</v>
      </c>
      <c r="O33" s="124">
        <v>1.220000000000022</v>
      </c>
      <c r="U33" s="127">
        <v>4.7600000000000096</v>
      </c>
      <c r="V33" s="127" t="e">
        <f t="shared" si="0"/>
        <v>#REF!</v>
      </c>
      <c r="W33" s="124">
        <v>1.220000000000022</v>
      </c>
      <c r="AC33" s="127">
        <v>4.7600000000000096</v>
      </c>
      <c r="AD33" s="127" t="e">
        <f t="shared" si="1"/>
        <v>#REF!</v>
      </c>
      <c r="AE33" s="124">
        <v>1.220000000000022</v>
      </c>
    </row>
    <row r="34" spans="6:31" x14ac:dyDescent="0.3">
      <c r="F34" s="236"/>
      <c r="G34" s="236"/>
      <c r="H34" s="236"/>
      <c r="M34" s="127">
        <v>4.7500000000000098</v>
      </c>
      <c r="N34" s="127" t="e">
        <f t="shared" si="2"/>
        <v>#REF!</v>
      </c>
      <c r="O34" s="124">
        <v>1.250000000000022</v>
      </c>
      <c r="U34" s="127">
        <v>4.7500000000000098</v>
      </c>
      <c r="V34" s="127" t="e">
        <f t="shared" si="0"/>
        <v>#REF!</v>
      </c>
      <c r="W34" s="124">
        <v>1.250000000000022</v>
      </c>
      <c r="AC34" s="127">
        <v>4.7500000000000098</v>
      </c>
      <c r="AD34" s="127" t="e">
        <f t="shared" si="1"/>
        <v>#REF!</v>
      </c>
      <c r="AE34" s="124">
        <v>1.250000000000022</v>
      </c>
    </row>
    <row r="35" spans="6:31" x14ac:dyDescent="0.3">
      <c r="G35" s="236"/>
      <c r="M35" s="127">
        <v>4.74000000000001</v>
      </c>
      <c r="N35" s="127" t="e">
        <f t="shared" si="2"/>
        <v>#REF!</v>
      </c>
      <c r="O35" s="124">
        <v>1.280000000000022</v>
      </c>
      <c r="U35" s="127">
        <v>4.74000000000001</v>
      </c>
      <c r="V35" s="127" t="e">
        <f t="shared" si="0"/>
        <v>#REF!</v>
      </c>
      <c r="W35" s="124">
        <v>1.280000000000022</v>
      </c>
      <c r="AC35" s="127">
        <v>4.74000000000001</v>
      </c>
      <c r="AD35" s="127" t="e">
        <f t="shared" si="1"/>
        <v>#REF!</v>
      </c>
      <c r="AE35" s="124">
        <v>1.280000000000022</v>
      </c>
    </row>
    <row r="36" spans="6:31" x14ac:dyDescent="0.3">
      <c r="G36" s="236"/>
      <c r="M36" s="127">
        <v>4.7300000000000102</v>
      </c>
      <c r="N36" s="127" t="e">
        <f t="shared" si="2"/>
        <v>#REF!</v>
      </c>
      <c r="O36" s="124">
        <v>1.310000000000022</v>
      </c>
      <c r="U36" s="127">
        <v>4.7300000000000102</v>
      </c>
      <c r="V36" s="127" t="e">
        <f t="shared" si="0"/>
        <v>#REF!</v>
      </c>
      <c r="W36" s="124">
        <v>1.310000000000022</v>
      </c>
      <c r="AC36" s="127">
        <v>4.7300000000000102</v>
      </c>
      <c r="AD36" s="127" t="e">
        <f t="shared" si="1"/>
        <v>#REF!</v>
      </c>
      <c r="AE36" s="124">
        <v>1.310000000000022</v>
      </c>
    </row>
    <row r="37" spans="6:31" x14ac:dyDescent="0.3">
      <c r="G37" s="236"/>
      <c r="M37" s="127">
        <v>4.7200000000000104</v>
      </c>
      <c r="N37" s="127" t="e">
        <f t="shared" si="2"/>
        <v>#REF!</v>
      </c>
      <c r="O37" s="124">
        <v>1.3400000000000221</v>
      </c>
      <c r="U37" s="127">
        <v>4.7200000000000104</v>
      </c>
      <c r="V37" s="127" t="e">
        <f t="shared" si="0"/>
        <v>#REF!</v>
      </c>
      <c r="W37" s="124">
        <v>1.3400000000000221</v>
      </c>
      <c r="AC37" s="127">
        <v>4.7200000000000104</v>
      </c>
      <c r="AD37" s="127" t="e">
        <f t="shared" si="1"/>
        <v>#REF!</v>
      </c>
      <c r="AE37" s="124">
        <v>1.3400000000000221</v>
      </c>
    </row>
    <row r="38" spans="6:31" x14ac:dyDescent="0.3">
      <c r="G38" s="236"/>
      <c r="M38" s="127">
        <v>4.7100000000000097</v>
      </c>
      <c r="N38" s="127" t="e">
        <f t="shared" si="2"/>
        <v>#REF!</v>
      </c>
      <c r="O38" s="124">
        <v>1.3700000000000221</v>
      </c>
      <c r="U38" s="127">
        <v>4.7100000000000097</v>
      </c>
      <c r="V38" s="127" t="e">
        <f t="shared" si="0"/>
        <v>#REF!</v>
      </c>
      <c r="W38" s="124">
        <v>1.3700000000000221</v>
      </c>
      <c r="AC38" s="127">
        <v>4.7100000000000097</v>
      </c>
      <c r="AD38" s="127" t="e">
        <f t="shared" si="1"/>
        <v>#REF!</v>
      </c>
      <c r="AE38" s="124">
        <v>1.3700000000000221</v>
      </c>
    </row>
    <row r="39" spans="6:31" x14ac:dyDescent="0.3">
      <c r="G39" s="236"/>
      <c r="M39" s="127">
        <v>4.7000000000000099</v>
      </c>
      <c r="N39" s="127" t="e">
        <f t="shared" si="2"/>
        <v>#REF!</v>
      </c>
      <c r="O39" s="124">
        <v>1.4000000000000221</v>
      </c>
      <c r="U39" s="127">
        <v>4.7000000000000099</v>
      </c>
      <c r="V39" s="127" t="e">
        <f t="shared" si="0"/>
        <v>#REF!</v>
      </c>
      <c r="W39" s="124">
        <v>1.4000000000000221</v>
      </c>
      <c r="AC39" s="127">
        <v>4.7000000000000099</v>
      </c>
      <c r="AD39" s="127" t="e">
        <f t="shared" si="1"/>
        <v>#REF!</v>
      </c>
      <c r="AE39" s="124">
        <v>1.4000000000000221</v>
      </c>
    </row>
    <row r="40" spans="6:31" x14ac:dyDescent="0.3">
      <c r="G40" s="236"/>
      <c r="M40" s="127">
        <v>4.6900000000000102</v>
      </c>
      <c r="N40" s="127" t="e">
        <f t="shared" si="2"/>
        <v>#REF!</v>
      </c>
      <c r="O40" s="124">
        <v>1.4300000000000221</v>
      </c>
      <c r="U40" s="127">
        <v>4.6900000000000102</v>
      </c>
      <c r="V40" s="127" t="e">
        <f t="shared" si="0"/>
        <v>#REF!</v>
      </c>
      <c r="W40" s="124">
        <v>1.4300000000000221</v>
      </c>
      <c r="AC40" s="127">
        <v>4.6900000000000102</v>
      </c>
      <c r="AD40" s="127" t="e">
        <f t="shared" si="1"/>
        <v>#REF!</v>
      </c>
      <c r="AE40" s="124">
        <v>1.4300000000000221</v>
      </c>
    </row>
    <row r="41" spans="6:31" x14ac:dyDescent="0.3">
      <c r="G41" s="236"/>
      <c r="M41" s="127">
        <v>4.6800000000000104</v>
      </c>
      <c r="N41" s="127" t="e">
        <f t="shared" si="2"/>
        <v>#REF!</v>
      </c>
      <c r="O41" s="124">
        <v>1.4600000000000222</v>
      </c>
      <c r="U41" s="127">
        <v>4.6800000000000104</v>
      </c>
      <c r="V41" s="127" t="e">
        <f t="shared" si="0"/>
        <v>#REF!</v>
      </c>
      <c r="W41" s="124">
        <v>1.4600000000000222</v>
      </c>
      <c r="AC41" s="127">
        <v>4.6800000000000104</v>
      </c>
      <c r="AD41" s="127" t="e">
        <f t="shared" si="1"/>
        <v>#REF!</v>
      </c>
      <c r="AE41" s="124">
        <v>1.4600000000000222</v>
      </c>
    </row>
    <row r="42" spans="6:31" x14ac:dyDescent="0.3">
      <c r="G42" s="236"/>
      <c r="M42" s="127">
        <v>4.6700000000000097</v>
      </c>
      <c r="N42" s="127" t="e">
        <f t="shared" si="2"/>
        <v>#REF!</v>
      </c>
      <c r="O42" s="124">
        <v>1.4900000000000222</v>
      </c>
      <c r="U42" s="127">
        <v>4.6700000000000097</v>
      </c>
      <c r="V42" s="127" t="e">
        <f t="shared" si="0"/>
        <v>#REF!</v>
      </c>
      <c r="W42" s="124">
        <v>1.4900000000000222</v>
      </c>
      <c r="AC42" s="127">
        <v>4.6700000000000097</v>
      </c>
      <c r="AD42" s="127" t="e">
        <f t="shared" si="1"/>
        <v>#REF!</v>
      </c>
      <c r="AE42" s="124">
        <v>1.4900000000000222</v>
      </c>
    </row>
    <row r="43" spans="6:31" x14ac:dyDescent="0.3">
      <c r="G43" s="236"/>
      <c r="M43" s="127">
        <v>4.6600000000000099</v>
      </c>
      <c r="N43" s="127" t="e">
        <f t="shared" si="2"/>
        <v>#REF!</v>
      </c>
      <c r="O43" s="124">
        <v>1.5200000000000222</v>
      </c>
      <c r="U43" s="127">
        <v>4.6600000000000099</v>
      </c>
      <c r="V43" s="127" t="e">
        <f t="shared" si="0"/>
        <v>#REF!</v>
      </c>
      <c r="W43" s="124">
        <v>1.5200000000000222</v>
      </c>
      <c r="AC43" s="127">
        <v>4.6600000000000099</v>
      </c>
      <c r="AD43" s="127" t="e">
        <f t="shared" si="1"/>
        <v>#REF!</v>
      </c>
      <c r="AE43" s="124">
        <v>1.5200000000000222</v>
      </c>
    </row>
    <row r="44" spans="6:31" x14ac:dyDescent="0.3">
      <c r="G44" s="236"/>
      <c r="M44" s="127">
        <v>4.6500000000000101</v>
      </c>
      <c r="N44" s="127" t="e">
        <f t="shared" si="2"/>
        <v>#REF!</v>
      </c>
      <c r="O44" s="124">
        <v>1.5500000000000222</v>
      </c>
      <c r="U44" s="127">
        <v>4.6500000000000101</v>
      </c>
      <c r="V44" s="127" t="e">
        <f t="shared" si="0"/>
        <v>#REF!</v>
      </c>
      <c r="W44" s="124">
        <v>1.5500000000000222</v>
      </c>
      <c r="AC44" s="127">
        <v>4.6500000000000101</v>
      </c>
      <c r="AD44" s="127" t="e">
        <f t="shared" si="1"/>
        <v>#REF!</v>
      </c>
      <c r="AE44" s="124">
        <v>1.5500000000000222</v>
      </c>
    </row>
    <row r="45" spans="6:31" x14ac:dyDescent="0.3">
      <c r="G45" s="236"/>
      <c r="M45" s="127">
        <v>4.6400000000000103</v>
      </c>
      <c r="N45" s="127" t="e">
        <f t="shared" si="2"/>
        <v>#REF!</v>
      </c>
      <c r="O45" s="124">
        <v>1.5800000000000223</v>
      </c>
      <c r="U45" s="127">
        <v>4.6400000000000103</v>
      </c>
      <c r="V45" s="127" t="e">
        <f t="shared" si="0"/>
        <v>#REF!</v>
      </c>
      <c r="W45" s="124">
        <v>1.5800000000000223</v>
      </c>
      <c r="AC45" s="127">
        <v>4.6400000000000103</v>
      </c>
      <c r="AD45" s="127" t="e">
        <f t="shared" si="1"/>
        <v>#REF!</v>
      </c>
      <c r="AE45" s="124">
        <v>1.5800000000000223</v>
      </c>
    </row>
    <row r="46" spans="6:31" x14ac:dyDescent="0.3">
      <c r="G46" s="236"/>
      <c r="M46" s="127">
        <v>4.6300000000000097</v>
      </c>
      <c r="N46" s="127" t="e">
        <f t="shared" si="2"/>
        <v>#REF!</v>
      </c>
      <c r="O46" s="124">
        <v>1.6100000000000223</v>
      </c>
      <c r="U46" s="127">
        <v>4.6300000000000097</v>
      </c>
      <c r="V46" s="127" t="e">
        <f t="shared" si="0"/>
        <v>#REF!</v>
      </c>
      <c r="W46" s="124">
        <v>1.6100000000000223</v>
      </c>
      <c r="AC46" s="127">
        <v>4.6300000000000097</v>
      </c>
      <c r="AD46" s="127" t="e">
        <f t="shared" si="1"/>
        <v>#REF!</v>
      </c>
      <c r="AE46" s="124">
        <v>1.6100000000000223</v>
      </c>
    </row>
    <row r="47" spans="6:31" x14ac:dyDescent="0.3">
      <c r="G47" s="236"/>
      <c r="M47" s="127">
        <v>4.6200000000000099</v>
      </c>
      <c r="N47" s="127" t="e">
        <f t="shared" si="2"/>
        <v>#REF!</v>
      </c>
      <c r="O47" s="124">
        <v>1.6400000000000223</v>
      </c>
      <c r="U47" s="127">
        <v>4.6200000000000099</v>
      </c>
      <c r="V47" s="127" t="e">
        <f t="shared" si="0"/>
        <v>#REF!</v>
      </c>
      <c r="W47" s="124">
        <v>1.6400000000000223</v>
      </c>
      <c r="AC47" s="127">
        <v>4.6200000000000099</v>
      </c>
      <c r="AD47" s="127" t="e">
        <f t="shared" si="1"/>
        <v>#REF!</v>
      </c>
      <c r="AE47" s="124">
        <v>1.6400000000000223</v>
      </c>
    </row>
    <row r="48" spans="6:31" x14ac:dyDescent="0.3">
      <c r="G48" s="236"/>
      <c r="M48" s="127">
        <v>4.6100000000000101</v>
      </c>
      <c r="N48" s="127" t="e">
        <f t="shared" si="2"/>
        <v>#REF!</v>
      </c>
      <c r="O48" s="124">
        <v>1.6700000000000224</v>
      </c>
      <c r="U48" s="127">
        <v>4.6100000000000101</v>
      </c>
      <c r="V48" s="127" t="e">
        <f t="shared" si="0"/>
        <v>#REF!</v>
      </c>
      <c r="W48" s="124">
        <v>1.6700000000000224</v>
      </c>
      <c r="AC48" s="127">
        <v>4.6100000000000101</v>
      </c>
      <c r="AD48" s="127" t="e">
        <f t="shared" si="1"/>
        <v>#REF!</v>
      </c>
      <c r="AE48" s="124">
        <v>1.6700000000000224</v>
      </c>
    </row>
    <row r="49" spans="13:31" x14ac:dyDescent="0.3">
      <c r="M49" s="127">
        <v>4.6000000000000103</v>
      </c>
      <c r="N49" s="127" t="e">
        <f t="shared" si="2"/>
        <v>#REF!</v>
      </c>
      <c r="O49" s="124">
        <v>1.7000000000000224</v>
      </c>
      <c r="U49" s="127">
        <v>4.6000000000000103</v>
      </c>
      <c r="V49" s="127" t="e">
        <f t="shared" si="0"/>
        <v>#REF!</v>
      </c>
      <c r="W49" s="124">
        <v>1.7000000000000224</v>
      </c>
      <c r="AC49" s="127">
        <v>4.6000000000000103</v>
      </c>
      <c r="AD49" s="127" t="e">
        <f t="shared" si="1"/>
        <v>#REF!</v>
      </c>
      <c r="AE49" s="124">
        <v>1.7000000000000224</v>
      </c>
    </row>
    <row r="50" spans="13:31" x14ac:dyDescent="0.3">
      <c r="M50" s="127">
        <v>4.5900000000000096</v>
      </c>
      <c r="N50" s="127" t="e">
        <f t="shared" si="2"/>
        <v>#REF!</v>
      </c>
      <c r="O50" s="124">
        <v>1.7300000000000224</v>
      </c>
      <c r="U50" s="127">
        <v>4.5900000000000096</v>
      </c>
      <c r="V50" s="127" t="e">
        <f t="shared" si="0"/>
        <v>#REF!</v>
      </c>
      <c r="W50" s="124">
        <v>1.7300000000000224</v>
      </c>
      <c r="AC50" s="127">
        <v>4.5900000000000096</v>
      </c>
      <c r="AD50" s="127" t="e">
        <f t="shared" si="1"/>
        <v>#REF!</v>
      </c>
      <c r="AE50" s="124">
        <v>1.7300000000000224</v>
      </c>
    </row>
    <row r="51" spans="13:31" x14ac:dyDescent="0.3">
      <c r="M51" s="127">
        <v>4.5800000000000098</v>
      </c>
      <c r="N51" s="127" t="e">
        <f t="shared" si="2"/>
        <v>#REF!</v>
      </c>
      <c r="O51" s="124">
        <v>1.7600000000000224</v>
      </c>
      <c r="U51" s="127">
        <v>4.5800000000000098</v>
      </c>
      <c r="V51" s="127" t="e">
        <f t="shared" si="0"/>
        <v>#REF!</v>
      </c>
      <c r="W51" s="124">
        <v>1.7600000000000224</v>
      </c>
      <c r="AC51" s="127">
        <v>4.5800000000000098</v>
      </c>
      <c r="AD51" s="127" t="e">
        <f t="shared" si="1"/>
        <v>#REF!</v>
      </c>
      <c r="AE51" s="124">
        <v>1.7600000000000224</v>
      </c>
    </row>
    <row r="52" spans="13:31" x14ac:dyDescent="0.3">
      <c r="M52" s="127">
        <v>4.5700000000000101</v>
      </c>
      <c r="N52" s="127" t="e">
        <f t="shared" si="2"/>
        <v>#REF!</v>
      </c>
      <c r="O52" s="124">
        <v>1.7900000000000225</v>
      </c>
      <c r="U52" s="127">
        <v>4.5700000000000101</v>
      </c>
      <c r="V52" s="127" t="e">
        <f t="shared" si="0"/>
        <v>#REF!</v>
      </c>
      <c r="W52" s="124">
        <v>1.7900000000000225</v>
      </c>
      <c r="AC52" s="127">
        <v>4.5700000000000101</v>
      </c>
      <c r="AD52" s="127" t="e">
        <f t="shared" si="1"/>
        <v>#REF!</v>
      </c>
      <c r="AE52" s="124">
        <v>1.7900000000000225</v>
      </c>
    </row>
    <row r="53" spans="13:31" x14ac:dyDescent="0.3">
      <c r="M53" s="127">
        <v>4.5600000000000103</v>
      </c>
      <c r="N53" s="127" t="e">
        <f t="shared" si="2"/>
        <v>#REF!</v>
      </c>
      <c r="O53" s="124">
        <v>1.8200000000000225</v>
      </c>
      <c r="U53" s="127">
        <v>4.5600000000000103</v>
      </c>
      <c r="V53" s="127" t="e">
        <f t="shared" si="0"/>
        <v>#REF!</v>
      </c>
      <c r="W53" s="124">
        <v>1.8200000000000225</v>
      </c>
      <c r="AC53" s="127">
        <v>4.5600000000000103</v>
      </c>
      <c r="AD53" s="127" t="e">
        <f t="shared" si="1"/>
        <v>#REF!</v>
      </c>
      <c r="AE53" s="124">
        <v>1.8200000000000225</v>
      </c>
    </row>
    <row r="54" spans="13:31" x14ac:dyDescent="0.3">
      <c r="M54" s="127">
        <v>4.5500000000000096</v>
      </c>
      <c r="N54" s="127" t="e">
        <f t="shared" si="2"/>
        <v>#REF!</v>
      </c>
      <c r="O54" s="124">
        <v>1.8500000000000225</v>
      </c>
      <c r="U54" s="127">
        <v>4.5500000000000096</v>
      </c>
      <c r="V54" s="127" t="e">
        <f t="shared" si="0"/>
        <v>#REF!</v>
      </c>
      <c r="W54" s="124">
        <v>1.8500000000000225</v>
      </c>
      <c r="AC54" s="127">
        <v>4.5500000000000096</v>
      </c>
      <c r="AD54" s="127" t="e">
        <f t="shared" si="1"/>
        <v>#REF!</v>
      </c>
      <c r="AE54" s="124">
        <v>1.8500000000000225</v>
      </c>
    </row>
    <row r="55" spans="13:31" x14ac:dyDescent="0.3">
      <c r="M55" s="127">
        <v>4.5400000000000098</v>
      </c>
      <c r="N55" s="127" t="e">
        <f t="shared" si="2"/>
        <v>#REF!</v>
      </c>
      <c r="O55" s="124">
        <v>1.8800000000000225</v>
      </c>
      <c r="U55" s="127">
        <v>4.5400000000000098</v>
      </c>
      <c r="V55" s="127" t="e">
        <f t="shared" si="0"/>
        <v>#REF!</v>
      </c>
      <c r="W55" s="124">
        <v>1.8800000000000225</v>
      </c>
      <c r="AC55" s="127">
        <v>4.5400000000000098</v>
      </c>
      <c r="AD55" s="127" t="e">
        <f t="shared" si="1"/>
        <v>#REF!</v>
      </c>
      <c r="AE55" s="124">
        <v>1.8800000000000225</v>
      </c>
    </row>
    <row r="56" spans="13:31" x14ac:dyDescent="0.3">
      <c r="M56" s="127">
        <v>4.53000000000001</v>
      </c>
      <c r="N56" s="127" t="e">
        <f t="shared" si="2"/>
        <v>#REF!</v>
      </c>
      <c r="O56" s="124">
        <v>1.9100000000000226</v>
      </c>
      <c r="U56" s="127">
        <v>4.53000000000001</v>
      </c>
      <c r="V56" s="127" t="e">
        <f t="shared" si="0"/>
        <v>#REF!</v>
      </c>
      <c r="W56" s="124">
        <v>1.9100000000000226</v>
      </c>
      <c r="AC56" s="127">
        <v>4.53000000000001</v>
      </c>
      <c r="AD56" s="127" t="e">
        <f t="shared" si="1"/>
        <v>#REF!</v>
      </c>
      <c r="AE56" s="124">
        <v>1.9100000000000226</v>
      </c>
    </row>
    <row r="57" spans="13:31" x14ac:dyDescent="0.3">
      <c r="M57" s="127">
        <v>4.5200000000000102</v>
      </c>
      <c r="N57" s="127" t="e">
        <f t="shared" si="2"/>
        <v>#REF!</v>
      </c>
      <c r="O57" s="124">
        <v>1.9400000000000226</v>
      </c>
      <c r="U57" s="127">
        <v>4.5200000000000102</v>
      </c>
      <c r="V57" s="127" t="e">
        <f t="shared" si="0"/>
        <v>#REF!</v>
      </c>
      <c r="W57" s="124">
        <v>1.9400000000000226</v>
      </c>
      <c r="AC57" s="127">
        <v>4.5200000000000102</v>
      </c>
      <c r="AD57" s="127" t="e">
        <f t="shared" si="1"/>
        <v>#REF!</v>
      </c>
      <c r="AE57" s="124">
        <v>1.9400000000000226</v>
      </c>
    </row>
    <row r="58" spans="13:31" x14ac:dyDescent="0.3">
      <c r="M58" s="127">
        <v>4.5100000000000096</v>
      </c>
      <c r="N58" s="127" t="e">
        <f t="shared" si="2"/>
        <v>#REF!</v>
      </c>
      <c r="O58" s="124">
        <v>1.9700000000000226</v>
      </c>
      <c r="U58" s="127">
        <v>4.5100000000000096</v>
      </c>
      <c r="V58" s="127" t="e">
        <f t="shared" si="0"/>
        <v>#REF!</v>
      </c>
      <c r="W58" s="124">
        <v>1.9700000000000226</v>
      </c>
      <c r="AC58" s="127">
        <v>4.5100000000000096</v>
      </c>
      <c r="AD58" s="127" t="e">
        <f t="shared" si="1"/>
        <v>#REF!</v>
      </c>
      <c r="AE58" s="124">
        <v>1.9700000000000226</v>
      </c>
    </row>
    <row r="59" spans="13:31" x14ac:dyDescent="0.3">
      <c r="M59" s="127">
        <v>4.5000000000000098</v>
      </c>
      <c r="N59" s="127" t="e">
        <f t="shared" si="2"/>
        <v>#REF!</v>
      </c>
      <c r="O59" s="124">
        <v>2.0000000000000226</v>
      </c>
      <c r="U59" s="127">
        <v>4.5000000000000098</v>
      </c>
      <c r="V59" s="127" t="e">
        <f t="shared" si="0"/>
        <v>#REF!</v>
      </c>
      <c r="W59" s="124">
        <v>2.0000000000000226</v>
      </c>
      <c r="AC59" s="127">
        <v>4.5000000000000098</v>
      </c>
      <c r="AD59" s="127" t="e">
        <f t="shared" si="1"/>
        <v>#REF!</v>
      </c>
      <c r="AE59" s="124">
        <v>2.0000000000000226</v>
      </c>
    </row>
    <row r="60" spans="13:31" x14ac:dyDescent="0.3">
      <c r="M60" s="127">
        <v>4.49000000000001</v>
      </c>
      <c r="N60" s="127" t="e">
        <f t="shared" si="2"/>
        <v>#REF!</v>
      </c>
      <c r="O60" s="124">
        <v>2.0300000000000225</v>
      </c>
      <c r="U60" s="127">
        <v>4.49000000000001</v>
      </c>
      <c r="V60" s="127" t="e">
        <f t="shared" si="0"/>
        <v>#REF!</v>
      </c>
      <c r="W60" s="124">
        <v>2.0300000000000225</v>
      </c>
      <c r="AC60" s="127">
        <v>4.49000000000001</v>
      </c>
      <c r="AD60" s="127" t="e">
        <f t="shared" si="1"/>
        <v>#REF!</v>
      </c>
      <c r="AE60" s="124">
        <v>2.0300000000000225</v>
      </c>
    </row>
    <row r="61" spans="13:31" x14ac:dyDescent="0.3">
      <c r="M61" s="127">
        <v>4.4800000000000102</v>
      </c>
      <c r="N61" s="127" t="e">
        <f t="shared" si="2"/>
        <v>#REF!</v>
      </c>
      <c r="O61" s="124">
        <v>2.0600000000000223</v>
      </c>
      <c r="U61" s="127">
        <v>4.4800000000000102</v>
      </c>
      <c r="V61" s="127" t="e">
        <f t="shared" si="0"/>
        <v>#REF!</v>
      </c>
      <c r="W61" s="124">
        <v>2.0600000000000223</v>
      </c>
      <c r="AC61" s="127">
        <v>4.4800000000000102</v>
      </c>
      <c r="AD61" s="127" t="e">
        <f t="shared" si="1"/>
        <v>#REF!</v>
      </c>
      <c r="AE61" s="124">
        <v>2.0600000000000223</v>
      </c>
    </row>
    <row r="62" spans="13:31" x14ac:dyDescent="0.3">
      <c r="M62" s="127">
        <v>4.4700000000000104</v>
      </c>
      <c r="N62" s="127" t="e">
        <f t="shared" si="2"/>
        <v>#REF!</v>
      </c>
      <c r="O62" s="124">
        <v>2.0900000000000221</v>
      </c>
      <c r="U62" s="127">
        <v>4.4700000000000104</v>
      </c>
      <c r="V62" s="127" t="e">
        <f t="shared" si="0"/>
        <v>#REF!</v>
      </c>
      <c r="W62" s="124">
        <v>2.0900000000000221</v>
      </c>
      <c r="AC62" s="127">
        <v>4.4700000000000104</v>
      </c>
      <c r="AD62" s="127" t="e">
        <f t="shared" si="1"/>
        <v>#REF!</v>
      </c>
      <c r="AE62" s="124">
        <v>2.0900000000000221</v>
      </c>
    </row>
    <row r="63" spans="13:31" x14ac:dyDescent="0.3">
      <c r="M63" s="127">
        <v>4.4600000000000097</v>
      </c>
      <c r="N63" s="127" t="e">
        <f t="shared" si="2"/>
        <v>#REF!</v>
      </c>
      <c r="O63" s="124">
        <v>2.1200000000000219</v>
      </c>
      <c r="U63" s="127">
        <v>4.4600000000000097</v>
      </c>
      <c r="V63" s="127" t="e">
        <f t="shared" si="0"/>
        <v>#REF!</v>
      </c>
      <c r="W63" s="124">
        <v>2.1200000000000219</v>
      </c>
      <c r="AC63" s="127">
        <v>4.4600000000000097</v>
      </c>
      <c r="AD63" s="127" t="e">
        <f t="shared" si="1"/>
        <v>#REF!</v>
      </c>
      <c r="AE63" s="124">
        <v>2.1200000000000219</v>
      </c>
    </row>
    <row r="64" spans="13:31" x14ac:dyDescent="0.3">
      <c r="M64" s="127">
        <v>4.4500000000000099</v>
      </c>
      <c r="N64" s="127" t="e">
        <f t="shared" si="2"/>
        <v>#REF!</v>
      </c>
      <c r="O64" s="124">
        <v>2.1500000000000217</v>
      </c>
      <c r="U64" s="127">
        <v>4.4500000000000099</v>
      </c>
      <c r="V64" s="127" t="e">
        <f t="shared" si="0"/>
        <v>#REF!</v>
      </c>
      <c r="W64" s="124">
        <v>2.1500000000000217</v>
      </c>
      <c r="AC64" s="127">
        <v>4.4500000000000099</v>
      </c>
      <c r="AD64" s="127" t="e">
        <f t="shared" si="1"/>
        <v>#REF!</v>
      </c>
      <c r="AE64" s="124">
        <v>2.1500000000000217</v>
      </c>
    </row>
    <row r="65" spans="13:31" x14ac:dyDescent="0.3">
      <c r="M65" s="127">
        <v>4.4400000000000102</v>
      </c>
      <c r="N65" s="127" t="e">
        <f t="shared" si="2"/>
        <v>#REF!</v>
      </c>
      <c r="O65" s="124">
        <v>2.1800000000000215</v>
      </c>
      <c r="U65" s="127">
        <v>4.4400000000000102</v>
      </c>
      <c r="V65" s="127" t="e">
        <f t="shared" si="0"/>
        <v>#REF!</v>
      </c>
      <c r="W65" s="124">
        <v>2.1800000000000215</v>
      </c>
      <c r="AC65" s="127">
        <v>4.4400000000000102</v>
      </c>
      <c r="AD65" s="127" t="e">
        <f t="shared" si="1"/>
        <v>#REF!</v>
      </c>
      <c r="AE65" s="124">
        <v>2.1800000000000215</v>
      </c>
    </row>
    <row r="66" spans="13:31" x14ac:dyDescent="0.3">
      <c r="M66" s="127">
        <v>4.4300000000000104</v>
      </c>
      <c r="N66" s="127" t="e">
        <f t="shared" si="2"/>
        <v>#REF!</v>
      </c>
      <c r="O66" s="124">
        <v>2.2100000000000213</v>
      </c>
      <c r="U66" s="127">
        <v>4.4300000000000104</v>
      </c>
      <c r="V66" s="127" t="e">
        <f t="shared" si="0"/>
        <v>#REF!</v>
      </c>
      <c r="W66" s="124">
        <v>2.2100000000000213</v>
      </c>
      <c r="AC66" s="127">
        <v>4.4300000000000104</v>
      </c>
      <c r="AD66" s="127" t="e">
        <f t="shared" si="1"/>
        <v>#REF!</v>
      </c>
      <c r="AE66" s="124">
        <v>2.2100000000000213</v>
      </c>
    </row>
    <row r="67" spans="13:31" x14ac:dyDescent="0.3">
      <c r="M67" s="127">
        <v>4.4200000000000097</v>
      </c>
      <c r="N67" s="127" t="e">
        <f t="shared" si="2"/>
        <v>#REF!</v>
      </c>
      <c r="O67" s="124">
        <v>2.2400000000000211</v>
      </c>
      <c r="U67" s="127">
        <v>4.4200000000000097</v>
      </c>
      <c r="V67" s="127" t="e">
        <f t="shared" si="0"/>
        <v>#REF!</v>
      </c>
      <c r="W67" s="124">
        <v>2.2400000000000211</v>
      </c>
      <c r="AC67" s="127">
        <v>4.4200000000000097</v>
      </c>
      <c r="AD67" s="127" t="e">
        <f t="shared" si="1"/>
        <v>#REF!</v>
      </c>
      <c r="AE67" s="124">
        <v>2.2400000000000211</v>
      </c>
    </row>
    <row r="68" spans="13:31" x14ac:dyDescent="0.3">
      <c r="M68" s="127">
        <v>4.4100000000000099</v>
      </c>
      <c r="N68" s="127" t="e">
        <f t="shared" si="2"/>
        <v>#REF!</v>
      </c>
      <c r="O68" s="124">
        <v>2.2700000000000209</v>
      </c>
      <c r="U68" s="127">
        <v>4.4100000000000099</v>
      </c>
      <c r="V68" s="127" t="e">
        <f t="shared" si="0"/>
        <v>#REF!</v>
      </c>
      <c r="W68" s="124">
        <v>2.2700000000000209</v>
      </c>
      <c r="AC68" s="127">
        <v>4.4100000000000099</v>
      </c>
      <c r="AD68" s="127" t="e">
        <f t="shared" si="1"/>
        <v>#REF!</v>
      </c>
      <c r="AE68" s="124">
        <v>2.2700000000000209</v>
      </c>
    </row>
    <row r="69" spans="13:31" x14ac:dyDescent="0.3">
      <c r="M69" s="127">
        <v>4.4000000000000101</v>
      </c>
      <c r="N69" s="127" t="e">
        <f t="shared" si="2"/>
        <v>#REF!</v>
      </c>
      <c r="O69" s="124">
        <v>2.3000000000000207</v>
      </c>
      <c r="U69" s="127">
        <v>4.4000000000000101</v>
      </c>
      <c r="V69" s="127" t="e">
        <f t="shared" si="0"/>
        <v>#REF!</v>
      </c>
      <c r="W69" s="124">
        <v>2.3000000000000207</v>
      </c>
      <c r="AC69" s="127">
        <v>4.4000000000000101</v>
      </c>
      <c r="AD69" s="127" t="e">
        <f t="shared" si="1"/>
        <v>#REF!</v>
      </c>
      <c r="AE69" s="124">
        <v>2.3000000000000207</v>
      </c>
    </row>
    <row r="70" spans="13:31" x14ac:dyDescent="0.3">
      <c r="M70" s="127">
        <v>4.3900000000000103</v>
      </c>
      <c r="N70" s="127" t="e">
        <f t="shared" si="2"/>
        <v>#REF!</v>
      </c>
      <c r="O70" s="124">
        <v>2.3300000000000205</v>
      </c>
      <c r="U70" s="127">
        <v>4.3900000000000103</v>
      </c>
      <c r="V70" s="127" t="e">
        <f t="shared" si="0"/>
        <v>#REF!</v>
      </c>
      <c r="W70" s="124">
        <v>2.3300000000000205</v>
      </c>
      <c r="AC70" s="127">
        <v>4.3900000000000103</v>
      </c>
      <c r="AD70" s="127" t="e">
        <f t="shared" si="1"/>
        <v>#REF!</v>
      </c>
      <c r="AE70" s="124">
        <v>2.3300000000000205</v>
      </c>
    </row>
    <row r="71" spans="13:31" x14ac:dyDescent="0.3">
      <c r="M71" s="127">
        <v>4.3800000000000097</v>
      </c>
      <c r="N71" s="127" t="e">
        <f t="shared" si="2"/>
        <v>#REF!</v>
      </c>
      <c r="O71" s="124">
        <v>2.3600000000000203</v>
      </c>
      <c r="U71" s="127">
        <v>4.3800000000000097</v>
      </c>
      <c r="V71" s="127" t="e">
        <f t="shared" si="0"/>
        <v>#REF!</v>
      </c>
      <c r="W71" s="124">
        <v>2.3600000000000203</v>
      </c>
      <c r="AC71" s="127">
        <v>4.3800000000000097</v>
      </c>
      <c r="AD71" s="127" t="e">
        <f t="shared" si="1"/>
        <v>#REF!</v>
      </c>
      <c r="AE71" s="124">
        <v>2.3600000000000203</v>
      </c>
    </row>
    <row r="72" spans="13:31" x14ac:dyDescent="0.3">
      <c r="M72" s="127">
        <v>4.3700000000000099</v>
      </c>
      <c r="N72" s="127" t="e">
        <f t="shared" si="2"/>
        <v>#REF!</v>
      </c>
      <c r="O72" s="124">
        <v>2.3900000000000201</v>
      </c>
      <c r="U72" s="127">
        <v>4.3700000000000099</v>
      </c>
      <c r="V72" s="127" t="e">
        <f t="shared" si="0"/>
        <v>#REF!</v>
      </c>
      <c r="W72" s="124">
        <v>2.3900000000000201</v>
      </c>
      <c r="AC72" s="127">
        <v>4.3700000000000099</v>
      </c>
      <c r="AD72" s="127" t="e">
        <f t="shared" si="1"/>
        <v>#REF!</v>
      </c>
      <c r="AE72" s="124">
        <v>2.3900000000000201</v>
      </c>
    </row>
    <row r="73" spans="13:31" x14ac:dyDescent="0.3">
      <c r="M73" s="127">
        <v>4.3600000000000101</v>
      </c>
      <c r="N73" s="127" t="e">
        <f t="shared" si="2"/>
        <v>#REF!</v>
      </c>
      <c r="O73" s="124">
        <v>2.4200000000000199</v>
      </c>
      <c r="U73" s="127">
        <v>4.3600000000000101</v>
      </c>
      <c r="V73" s="127" t="e">
        <f t="shared" si="0"/>
        <v>#REF!</v>
      </c>
      <c r="W73" s="124">
        <v>2.4200000000000199</v>
      </c>
      <c r="AC73" s="127">
        <v>4.3600000000000101</v>
      </c>
      <c r="AD73" s="127" t="e">
        <f t="shared" si="1"/>
        <v>#REF!</v>
      </c>
      <c r="AE73" s="124">
        <v>2.4200000000000199</v>
      </c>
    </row>
    <row r="74" spans="13:31" x14ac:dyDescent="0.3">
      <c r="M74" s="127">
        <v>4.3500000000000103</v>
      </c>
      <c r="N74" s="127" t="e">
        <f t="shared" si="2"/>
        <v>#REF!</v>
      </c>
      <c r="O74" s="124">
        <v>2.4500000000000197</v>
      </c>
      <c r="U74" s="127">
        <v>4.3500000000000103</v>
      </c>
      <c r="V74" s="127" t="e">
        <f t="shared" si="0"/>
        <v>#REF!</v>
      </c>
      <c r="W74" s="124">
        <v>2.4500000000000197</v>
      </c>
      <c r="AC74" s="127">
        <v>4.3500000000000103</v>
      </c>
      <c r="AD74" s="127" t="e">
        <f t="shared" si="1"/>
        <v>#REF!</v>
      </c>
      <c r="AE74" s="124">
        <v>2.4500000000000197</v>
      </c>
    </row>
    <row r="75" spans="13:31" x14ac:dyDescent="0.3">
      <c r="M75" s="127">
        <v>4.3400000000000096</v>
      </c>
      <c r="N75" s="127" t="e">
        <f t="shared" ref="N75:N138" si="3">+N74+$J$12</f>
        <v>#REF!</v>
      </c>
      <c r="O75" s="124">
        <v>2.4800000000000195</v>
      </c>
      <c r="U75" s="127">
        <v>4.3400000000000096</v>
      </c>
      <c r="V75" s="127" t="e">
        <f t="shared" ref="V75:V138" si="4">+V74+$R$12</f>
        <v>#REF!</v>
      </c>
      <c r="W75" s="124">
        <v>2.4800000000000195</v>
      </c>
      <c r="AC75" s="127">
        <v>4.3400000000000096</v>
      </c>
      <c r="AD75" s="127" t="e">
        <f t="shared" ref="AD75:AD138" si="5">+AD74+$Z$12</f>
        <v>#REF!</v>
      </c>
      <c r="AE75" s="124">
        <v>2.4800000000000195</v>
      </c>
    </row>
    <row r="76" spans="13:31" x14ac:dyDescent="0.3">
      <c r="M76" s="127">
        <v>4.3300000000000098</v>
      </c>
      <c r="N76" s="127" t="e">
        <f t="shared" si="3"/>
        <v>#REF!</v>
      </c>
      <c r="O76" s="124">
        <v>2.5100000000000193</v>
      </c>
      <c r="U76" s="127">
        <v>4.3300000000000098</v>
      </c>
      <c r="V76" s="127" t="e">
        <f t="shared" si="4"/>
        <v>#REF!</v>
      </c>
      <c r="W76" s="124">
        <v>2.5100000000000193</v>
      </c>
      <c r="AC76" s="127">
        <v>4.3300000000000098</v>
      </c>
      <c r="AD76" s="127" t="e">
        <f t="shared" si="5"/>
        <v>#REF!</v>
      </c>
      <c r="AE76" s="124">
        <v>2.5100000000000193</v>
      </c>
    </row>
    <row r="77" spans="13:31" x14ac:dyDescent="0.3">
      <c r="M77" s="127">
        <v>4.3200000000000101</v>
      </c>
      <c r="N77" s="127" t="e">
        <f t="shared" si="3"/>
        <v>#REF!</v>
      </c>
      <c r="O77" s="124">
        <v>2.5400000000000191</v>
      </c>
      <c r="U77" s="127">
        <v>4.3200000000000101</v>
      </c>
      <c r="V77" s="127" t="e">
        <f t="shared" si="4"/>
        <v>#REF!</v>
      </c>
      <c r="W77" s="124">
        <v>2.5400000000000191</v>
      </c>
      <c r="AC77" s="127">
        <v>4.3200000000000101</v>
      </c>
      <c r="AD77" s="127" t="e">
        <f t="shared" si="5"/>
        <v>#REF!</v>
      </c>
      <c r="AE77" s="124">
        <v>2.5400000000000191</v>
      </c>
    </row>
    <row r="78" spans="13:31" x14ac:dyDescent="0.3">
      <c r="M78" s="127">
        <v>4.3100000000000103</v>
      </c>
      <c r="N78" s="127" t="e">
        <f t="shared" si="3"/>
        <v>#REF!</v>
      </c>
      <c r="O78" s="124">
        <v>2.5700000000000189</v>
      </c>
      <c r="U78" s="127">
        <v>4.3100000000000103</v>
      </c>
      <c r="V78" s="127" t="e">
        <f t="shared" si="4"/>
        <v>#REF!</v>
      </c>
      <c r="W78" s="124">
        <v>2.5700000000000189</v>
      </c>
      <c r="AC78" s="127">
        <v>4.3100000000000103</v>
      </c>
      <c r="AD78" s="127" t="e">
        <f t="shared" si="5"/>
        <v>#REF!</v>
      </c>
      <c r="AE78" s="124">
        <v>2.5700000000000189</v>
      </c>
    </row>
    <row r="79" spans="13:31" x14ac:dyDescent="0.3">
      <c r="M79" s="127">
        <v>4.3000000000000096</v>
      </c>
      <c r="N79" s="127" t="e">
        <f t="shared" si="3"/>
        <v>#REF!</v>
      </c>
      <c r="O79" s="124">
        <v>2.6000000000000187</v>
      </c>
      <c r="U79" s="127">
        <v>4.3000000000000096</v>
      </c>
      <c r="V79" s="127" t="e">
        <f t="shared" si="4"/>
        <v>#REF!</v>
      </c>
      <c r="W79" s="124">
        <v>2.6000000000000187</v>
      </c>
      <c r="AC79" s="127">
        <v>4.3000000000000096</v>
      </c>
      <c r="AD79" s="127" t="e">
        <f t="shared" si="5"/>
        <v>#REF!</v>
      </c>
      <c r="AE79" s="124">
        <v>2.6000000000000187</v>
      </c>
    </row>
    <row r="80" spans="13:31" x14ac:dyDescent="0.3">
      <c r="M80" s="127">
        <v>4.2900000000000196</v>
      </c>
      <c r="N80" s="127" t="e">
        <f t="shared" si="3"/>
        <v>#REF!</v>
      </c>
      <c r="O80" s="124">
        <v>2.6300000000000185</v>
      </c>
      <c r="U80" s="127">
        <v>4.2900000000000196</v>
      </c>
      <c r="V80" s="127" t="e">
        <f t="shared" si="4"/>
        <v>#REF!</v>
      </c>
      <c r="W80" s="124">
        <v>2.6300000000000185</v>
      </c>
      <c r="AC80" s="127">
        <v>4.2900000000000196</v>
      </c>
      <c r="AD80" s="127" t="e">
        <f t="shared" si="5"/>
        <v>#REF!</v>
      </c>
      <c r="AE80" s="124">
        <v>2.6300000000000185</v>
      </c>
    </row>
    <row r="81" spans="13:31" x14ac:dyDescent="0.3">
      <c r="M81" s="127">
        <v>4.2800000000000198</v>
      </c>
      <c r="N81" s="127" t="e">
        <f t="shared" si="3"/>
        <v>#REF!</v>
      </c>
      <c r="O81" s="124">
        <v>2.6600000000000183</v>
      </c>
      <c r="U81" s="127">
        <v>4.2800000000000198</v>
      </c>
      <c r="V81" s="127" t="e">
        <f t="shared" si="4"/>
        <v>#REF!</v>
      </c>
      <c r="W81" s="124">
        <v>2.6600000000000183</v>
      </c>
      <c r="AC81" s="127">
        <v>4.2800000000000198</v>
      </c>
      <c r="AD81" s="127" t="e">
        <f t="shared" si="5"/>
        <v>#REF!</v>
      </c>
      <c r="AE81" s="124">
        <v>2.6600000000000183</v>
      </c>
    </row>
    <row r="82" spans="13:31" x14ac:dyDescent="0.3">
      <c r="M82" s="127">
        <v>4.27000000000002</v>
      </c>
      <c r="N82" s="127" t="e">
        <f t="shared" si="3"/>
        <v>#REF!</v>
      </c>
      <c r="O82" s="124">
        <v>2.6900000000000182</v>
      </c>
      <c r="U82" s="127">
        <v>4.27000000000002</v>
      </c>
      <c r="V82" s="127" t="e">
        <f t="shared" si="4"/>
        <v>#REF!</v>
      </c>
      <c r="W82" s="124">
        <v>2.6900000000000182</v>
      </c>
      <c r="AC82" s="127">
        <v>4.27000000000002</v>
      </c>
      <c r="AD82" s="127" t="e">
        <f t="shared" si="5"/>
        <v>#REF!</v>
      </c>
      <c r="AE82" s="124">
        <v>2.6900000000000182</v>
      </c>
    </row>
    <row r="83" spans="13:31" x14ac:dyDescent="0.3">
      <c r="M83" s="127">
        <v>4.2600000000000202</v>
      </c>
      <c r="N83" s="127" t="e">
        <f t="shared" si="3"/>
        <v>#REF!</v>
      </c>
      <c r="O83" s="124">
        <v>2.720000000000018</v>
      </c>
      <c r="U83" s="127">
        <v>4.2600000000000202</v>
      </c>
      <c r="V83" s="127" t="e">
        <f t="shared" si="4"/>
        <v>#REF!</v>
      </c>
      <c r="W83" s="124">
        <v>2.720000000000018</v>
      </c>
      <c r="AC83" s="127">
        <v>4.2600000000000202</v>
      </c>
      <c r="AD83" s="127" t="e">
        <f t="shared" si="5"/>
        <v>#REF!</v>
      </c>
      <c r="AE83" s="124">
        <v>2.720000000000018</v>
      </c>
    </row>
    <row r="84" spans="13:31" x14ac:dyDescent="0.3">
      <c r="M84" s="127">
        <v>4.2500000000000204</v>
      </c>
      <c r="N84" s="127" t="e">
        <f t="shared" si="3"/>
        <v>#REF!</v>
      </c>
      <c r="O84" s="124">
        <v>2.7500000000000178</v>
      </c>
      <c r="U84" s="127">
        <v>4.2500000000000204</v>
      </c>
      <c r="V84" s="127" t="e">
        <f t="shared" si="4"/>
        <v>#REF!</v>
      </c>
      <c r="W84" s="124">
        <v>2.7500000000000178</v>
      </c>
      <c r="AC84" s="127">
        <v>4.2500000000000204</v>
      </c>
      <c r="AD84" s="127" t="e">
        <f t="shared" si="5"/>
        <v>#REF!</v>
      </c>
      <c r="AE84" s="124">
        <v>2.7500000000000178</v>
      </c>
    </row>
    <row r="85" spans="13:31" x14ac:dyDescent="0.3">
      <c r="M85" s="127">
        <v>4.2400000000000198</v>
      </c>
      <c r="N85" s="127" t="e">
        <f t="shared" si="3"/>
        <v>#REF!</v>
      </c>
      <c r="O85" s="124">
        <v>2.7800000000000176</v>
      </c>
      <c r="U85" s="127">
        <v>4.2400000000000198</v>
      </c>
      <c r="V85" s="127" t="e">
        <f t="shared" si="4"/>
        <v>#REF!</v>
      </c>
      <c r="W85" s="124">
        <v>2.7800000000000176</v>
      </c>
      <c r="AC85" s="127">
        <v>4.2400000000000198</v>
      </c>
      <c r="AD85" s="127" t="e">
        <f t="shared" si="5"/>
        <v>#REF!</v>
      </c>
      <c r="AE85" s="124">
        <v>2.7800000000000176</v>
      </c>
    </row>
    <row r="86" spans="13:31" x14ac:dyDescent="0.3">
      <c r="M86" s="127">
        <v>4.23000000000002</v>
      </c>
      <c r="N86" s="127" t="e">
        <f t="shared" si="3"/>
        <v>#REF!</v>
      </c>
      <c r="O86" s="124">
        <v>2.8100000000000174</v>
      </c>
      <c r="U86" s="127">
        <v>4.23000000000002</v>
      </c>
      <c r="V86" s="127" t="e">
        <f t="shared" si="4"/>
        <v>#REF!</v>
      </c>
      <c r="W86" s="124">
        <v>2.8100000000000174</v>
      </c>
      <c r="AC86" s="127">
        <v>4.23000000000002</v>
      </c>
      <c r="AD86" s="127" t="e">
        <f t="shared" si="5"/>
        <v>#REF!</v>
      </c>
      <c r="AE86" s="124">
        <v>2.8100000000000174</v>
      </c>
    </row>
    <row r="87" spans="13:31" x14ac:dyDescent="0.3">
      <c r="M87" s="127">
        <v>4.2200000000000202</v>
      </c>
      <c r="N87" s="127" t="e">
        <f t="shared" si="3"/>
        <v>#REF!</v>
      </c>
      <c r="O87" s="124">
        <v>2.8400000000000172</v>
      </c>
      <c r="U87" s="127">
        <v>4.2200000000000202</v>
      </c>
      <c r="V87" s="127" t="e">
        <f t="shared" si="4"/>
        <v>#REF!</v>
      </c>
      <c r="W87" s="124">
        <v>2.8400000000000172</v>
      </c>
      <c r="AC87" s="127">
        <v>4.2200000000000202</v>
      </c>
      <c r="AD87" s="127" t="e">
        <f t="shared" si="5"/>
        <v>#REF!</v>
      </c>
      <c r="AE87" s="124">
        <v>2.8400000000000172</v>
      </c>
    </row>
    <row r="88" spans="13:31" x14ac:dyDescent="0.3">
      <c r="M88" s="127">
        <v>4.2100000000000204</v>
      </c>
      <c r="N88" s="127" t="e">
        <f t="shared" si="3"/>
        <v>#REF!</v>
      </c>
      <c r="O88" s="124">
        <v>2.870000000000017</v>
      </c>
      <c r="U88" s="127">
        <v>4.2100000000000204</v>
      </c>
      <c r="V88" s="127" t="e">
        <f t="shared" si="4"/>
        <v>#REF!</v>
      </c>
      <c r="W88" s="124">
        <v>2.870000000000017</v>
      </c>
      <c r="AC88" s="127">
        <v>4.2100000000000204</v>
      </c>
      <c r="AD88" s="127" t="e">
        <f t="shared" si="5"/>
        <v>#REF!</v>
      </c>
      <c r="AE88" s="124">
        <v>2.870000000000017</v>
      </c>
    </row>
    <row r="89" spans="13:31" x14ac:dyDescent="0.3">
      <c r="M89" s="127">
        <v>4.2000000000000197</v>
      </c>
      <c r="N89" s="127" t="e">
        <f t="shared" si="3"/>
        <v>#REF!</v>
      </c>
      <c r="O89" s="124">
        <v>2.9000000000000168</v>
      </c>
      <c r="U89" s="127">
        <v>4.2000000000000197</v>
      </c>
      <c r="V89" s="127" t="e">
        <f t="shared" si="4"/>
        <v>#REF!</v>
      </c>
      <c r="W89" s="124">
        <v>2.9000000000000168</v>
      </c>
      <c r="AC89" s="127">
        <v>4.2000000000000197</v>
      </c>
      <c r="AD89" s="127" t="e">
        <f t="shared" si="5"/>
        <v>#REF!</v>
      </c>
      <c r="AE89" s="124">
        <v>2.9000000000000168</v>
      </c>
    </row>
    <row r="90" spans="13:31" x14ac:dyDescent="0.3">
      <c r="M90" s="127">
        <v>4.1900000000000199</v>
      </c>
      <c r="N90" s="127" t="e">
        <f t="shared" si="3"/>
        <v>#REF!</v>
      </c>
      <c r="O90" s="124">
        <v>2.9300000000000166</v>
      </c>
      <c r="U90" s="127">
        <v>4.1900000000000199</v>
      </c>
      <c r="V90" s="127" t="e">
        <f t="shared" si="4"/>
        <v>#REF!</v>
      </c>
      <c r="W90" s="124">
        <v>2.9300000000000166</v>
      </c>
      <c r="AC90" s="127">
        <v>4.1900000000000199</v>
      </c>
      <c r="AD90" s="127" t="e">
        <f t="shared" si="5"/>
        <v>#REF!</v>
      </c>
      <c r="AE90" s="124">
        <v>2.9300000000000166</v>
      </c>
    </row>
    <row r="91" spans="13:31" x14ac:dyDescent="0.3">
      <c r="M91" s="127">
        <v>4.1800000000000201</v>
      </c>
      <c r="N91" s="127" t="e">
        <f t="shared" si="3"/>
        <v>#REF!</v>
      </c>
      <c r="O91" s="124">
        <v>2.9600000000000164</v>
      </c>
      <c r="U91" s="127">
        <v>4.1800000000000201</v>
      </c>
      <c r="V91" s="127" t="e">
        <f t="shared" si="4"/>
        <v>#REF!</v>
      </c>
      <c r="W91" s="124">
        <v>2.9600000000000164</v>
      </c>
      <c r="AC91" s="127">
        <v>4.1800000000000201</v>
      </c>
      <c r="AD91" s="127" t="e">
        <f t="shared" si="5"/>
        <v>#REF!</v>
      </c>
      <c r="AE91" s="124">
        <v>2.9600000000000164</v>
      </c>
    </row>
    <row r="92" spans="13:31" x14ac:dyDescent="0.3">
      <c r="M92" s="127">
        <v>4.1700000000000204</v>
      </c>
      <c r="N92" s="127" t="e">
        <f t="shared" si="3"/>
        <v>#REF!</v>
      </c>
      <c r="O92" s="124">
        <v>2.9900000000000162</v>
      </c>
      <c r="U92" s="127">
        <v>4.1700000000000204</v>
      </c>
      <c r="V92" s="127" t="e">
        <f t="shared" si="4"/>
        <v>#REF!</v>
      </c>
      <c r="W92" s="124">
        <v>2.9900000000000162</v>
      </c>
      <c r="AC92" s="127">
        <v>4.1700000000000204</v>
      </c>
      <c r="AD92" s="127" t="e">
        <f t="shared" si="5"/>
        <v>#REF!</v>
      </c>
      <c r="AE92" s="124">
        <v>2.9900000000000162</v>
      </c>
    </row>
    <row r="93" spans="13:31" x14ac:dyDescent="0.3">
      <c r="M93" s="127">
        <v>4.1600000000000197</v>
      </c>
      <c r="N93" s="127" t="e">
        <f t="shared" si="3"/>
        <v>#REF!</v>
      </c>
      <c r="O93" s="124">
        <v>3.020000000000016</v>
      </c>
      <c r="U93" s="127">
        <v>4.1600000000000197</v>
      </c>
      <c r="V93" s="127" t="e">
        <f t="shared" si="4"/>
        <v>#REF!</v>
      </c>
      <c r="W93" s="124">
        <v>3.020000000000016</v>
      </c>
      <c r="AC93" s="127">
        <v>4.1600000000000197</v>
      </c>
      <c r="AD93" s="127" t="e">
        <f t="shared" si="5"/>
        <v>#REF!</v>
      </c>
      <c r="AE93" s="124">
        <v>3.020000000000016</v>
      </c>
    </row>
    <row r="94" spans="13:31" x14ac:dyDescent="0.3">
      <c r="M94" s="127">
        <v>4.1500000000000199</v>
      </c>
      <c r="N94" s="127" t="e">
        <f t="shared" si="3"/>
        <v>#REF!</v>
      </c>
      <c r="O94" s="124">
        <v>3.0500000000000158</v>
      </c>
      <c r="U94" s="127">
        <v>4.1500000000000199</v>
      </c>
      <c r="V94" s="127" t="e">
        <f t="shared" si="4"/>
        <v>#REF!</v>
      </c>
      <c r="W94" s="124">
        <v>3.0500000000000158</v>
      </c>
      <c r="AC94" s="127">
        <v>4.1500000000000199</v>
      </c>
      <c r="AD94" s="127" t="e">
        <f t="shared" si="5"/>
        <v>#REF!</v>
      </c>
      <c r="AE94" s="124">
        <v>3.0500000000000158</v>
      </c>
    </row>
    <row r="95" spans="13:31" x14ac:dyDescent="0.3">
      <c r="M95" s="127">
        <v>4.1400000000000201</v>
      </c>
      <c r="N95" s="127" t="e">
        <f t="shared" si="3"/>
        <v>#REF!</v>
      </c>
      <c r="O95" s="124">
        <v>3.0800000000000156</v>
      </c>
      <c r="U95" s="127">
        <v>4.1400000000000201</v>
      </c>
      <c r="V95" s="127" t="e">
        <f t="shared" si="4"/>
        <v>#REF!</v>
      </c>
      <c r="W95" s="124">
        <v>3.0800000000000156</v>
      </c>
      <c r="AC95" s="127">
        <v>4.1400000000000201</v>
      </c>
      <c r="AD95" s="127" t="e">
        <f t="shared" si="5"/>
        <v>#REF!</v>
      </c>
      <c r="AE95" s="124">
        <v>3.0800000000000156</v>
      </c>
    </row>
    <row r="96" spans="13:31" x14ac:dyDescent="0.3">
      <c r="M96" s="127">
        <v>4.1300000000000203</v>
      </c>
      <c r="N96" s="127" t="e">
        <f t="shared" si="3"/>
        <v>#REF!</v>
      </c>
      <c r="O96" s="124">
        <v>3.1100000000000154</v>
      </c>
      <c r="U96" s="127">
        <v>4.1300000000000203</v>
      </c>
      <c r="V96" s="127" t="e">
        <f t="shared" si="4"/>
        <v>#REF!</v>
      </c>
      <c r="W96" s="124">
        <v>3.1100000000000154</v>
      </c>
      <c r="AC96" s="127">
        <v>4.1300000000000203</v>
      </c>
      <c r="AD96" s="127" t="e">
        <f t="shared" si="5"/>
        <v>#REF!</v>
      </c>
      <c r="AE96" s="124">
        <v>3.1100000000000154</v>
      </c>
    </row>
    <row r="97" spans="13:31" x14ac:dyDescent="0.3">
      <c r="M97" s="127">
        <v>4.1200000000000196</v>
      </c>
      <c r="N97" s="127" t="e">
        <f t="shared" si="3"/>
        <v>#REF!</v>
      </c>
      <c r="O97" s="124">
        <v>3.1400000000000152</v>
      </c>
      <c r="U97" s="127">
        <v>4.1200000000000196</v>
      </c>
      <c r="V97" s="127" t="e">
        <f t="shared" si="4"/>
        <v>#REF!</v>
      </c>
      <c r="W97" s="124">
        <v>3.1400000000000152</v>
      </c>
      <c r="AC97" s="127">
        <v>4.1200000000000196</v>
      </c>
      <c r="AD97" s="127" t="e">
        <f t="shared" si="5"/>
        <v>#REF!</v>
      </c>
      <c r="AE97" s="124">
        <v>3.1400000000000152</v>
      </c>
    </row>
    <row r="98" spans="13:31" x14ac:dyDescent="0.3">
      <c r="M98" s="127">
        <v>4.1100000000000199</v>
      </c>
      <c r="N98" s="127" t="e">
        <f t="shared" si="3"/>
        <v>#REF!</v>
      </c>
      <c r="O98" s="124">
        <v>3.170000000000015</v>
      </c>
      <c r="U98" s="127">
        <v>4.1100000000000199</v>
      </c>
      <c r="V98" s="127" t="e">
        <f t="shared" si="4"/>
        <v>#REF!</v>
      </c>
      <c r="W98" s="124">
        <v>3.170000000000015</v>
      </c>
      <c r="AC98" s="127">
        <v>4.1100000000000199</v>
      </c>
      <c r="AD98" s="127" t="e">
        <f t="shared" si="5"/>
        <v>#REF!</v>
      </c>
      <c r="AE98" s="124">
        <v>3.170000000000015</v>
      </c>
    </row>
    <row r="99" spans="13:31" x14ac:dyDescent="0.3">
      <c r="M99" s="127">
        <v>4.1000000000000201</v>
      </c>
      <c r="N99" s="127" t="e">
        <f t="shared" si="3"/>
        <v>#REF!</v>
      </c>
      <c r="O99" s="124">
        <v>3.2000000000000148</v>
      </c>
      <c r="U99" s="127">
        <v>4.1000000000000201</v>
      </c>
      <c r="V99" s="127" t="e">
        <f t="shared" si="4"/>
        <v>#REF!</v>
      </c>
      <c r="W99" s="124">
        <v>3.2000000000000148</v>
      </c>
      <c r="AC99" s="127">
        <v>4.1000000000000201</v>
      </c>
      <c r="AD99" s="127" t="e">
        <f t="shared" si="5"/>
        <v>#REF!</v>
      </c>
      <c r="AE99" s="124">
        <v>3.2000000000000148</v>
      </c>
    </row>
    <row r="100" spans="13:31" x14ac:dyDescent="0.3">
      <c r="M100" s="127">
        <v>4.0900000000000203</v>
      </c>
      <c r="N100" s="127" t="e">
        <f t="shared" si="3"/>
        <v>#REF!</v>
      </c>
      <c r="O100" s="124">
        <v>3.2300000000000146</v>
      </c>
      <c r="U100" s="127">
        <v>4.0900000000000203</v>
      </c>
      <c r="V100" s="127" t="e">
        <f t="shared" si="4"/>
        <v>#REF!</v>
      </c>
      <c r="W100" s="124">
        <v>3.2300000000000146</v>
      </c>
      <c r="AC100" s="127">
        <v>4.0900000000000203</v>
      </c>
      <c r="AD100" s="127" t="e">
        <f t="shared" si="5"/>
        <v>#REF!</v>
      </c>
      <c r="AE100" s="124">
        <v>3.2300000000000146</v>
      </c>
    </row>
    <row r="101" spans="13:31" x14ac:dyDescent="0.3">
      <c r="M101" s="127">
        <v>4.0800000000000196</v>
      </c>
      <c r="N101" s="127" t="e">
        <f t="shared" si="3"/>
        <v>#REF!</v>
      </c>
      <c r="O101" s="124">
        <v>3.2600000000000144</v>
      </c>
      <c r="U101" s="127">
        <v>4.0800000000000196</v>
      </c>
      <c r="V101" s="127" t="e">
        <f t="shared" si="4"/>
        <v>#REF!</v>
      </c>
      <c r="W101" s="124">
        <v>3.2600000000000144</v>
      </c>
      <c r="AC101" s="127">
        <v>4.0800000000000196</v>
      </c>
      <c r="AD101" s="127" t="e">
        <f t="shared" si="5"/>
        <v>#REF!</v>
      </c>
      <c r="AE101" s="124">
        <v>3.2600000000000144</v>
      </c>
    </row>
    <row r="102" spans="13:31" x14ac:dyDescent="0.3">
      <c r="M102" s="127">
        <v>4.0700000000000198</v>
      </c>
      <c r="N102" s="127" t="e">
        <f t="shared" si="3"/>
        <v>#REF!</v>
      </c>
      <c r="O102" s="124">
        <v>3.2900000000000142</v>
      </c>
      <c r="U102" s="127">
        <v>4.0700000000000198</v>
      </c>
      <c r="V102" s="127" t="e">
        <f t="shared" si="4"/>
        <v>#REF!</v>
      </c>
      <c r="W102" s="124">
        <v>3.2900000000000142</v>
      </c>
      <c r="AC102" s="127">
        <v>4.0700000000000198</v>
      </c>
      <c r="AD102" s="127" t="e">
        <f t="shared" si="5"/>
        <v>#REF!</v>
      </c>
      <c r="AE102" s="124">
        <v>3.2900000000000142</v>
      </c>
    </row>
    <row r="103" spans="13:31" x14ac:dyDescent="0.3">
      <c r="M103" s="127">
        <v>4.06000000000002</v>
      </c>
      <c r="N103" s="127" t="e">
        <f t="shared" si="3"/>
        <v>#REF!</v>
      </c>
      <c r="O103" s="124">
        <v>3.3200000000000141</v>
      </c>
      <c r="U103" s="127">
        <v>4.06000000000002</v>
      </c>
      <c r="V103" s="127" t="e">
        <f t="shared" si="4"/>
        <v>#REF!</v>
      </c>
      <c r="W103" s="124">
        <v>3.3200000000000141</v>
      </c>
      <c r="AC103" s="127">
        <v>4.06000000000002</v>
      </c>
      <c r="AD103" s="127" t="e">
        <f t="shared" si="5"/>
        <v>#REF!</v>
      </c>
      <c r="AE103" s="124">
        <v>3.3200000000000141</v>
      </c>
    </row>
    <row r="104" spans="13:31" x14ac:dyDescent="0.3">
      <c r="M104" s="127">
        <v>4.0500000000000203</v>
      </c>
      <c r="N104" s="127" t="e">
        <f t="shared" si="3"/>
        <v>#REF!</v>
      </c>
      <c r="O104" s="124">
        <v>3.3500000000000139</v>
      </c>
      <c r="U104" s="127">
        <v>4.0500000000000203</v>
      </c>
      <c r="V104" s="127" t="e">
        <f t="shared" si="4"/>
        <v>#REF!</v>
      </c>
      <c r="W104" s="124">
        <v>3.3500000000000139</v>
      </c>
      <c r="AC104" s="127">
        <v>4.0500000000000203</v>
      </c>
      <c r="AD104" s="127" t="e">
        <f t="shared" si="5"/>
        <v>#REF!</v>
      </c>
      <c r="AE104" s="124">
        <v>3.3500000000000139</v>
      </c>
    </row>
    <row r="105" spans="13:31" x14ac:dyDescent="0.3">
      <c r="M105" s="127">
        <v>4.0400000000000196</v>
      </c>
      <c r="N105" s="127" t="e">
        <f t="shared" si="3"/>
        <v>#REF!</v>
      </c>
      <c r="O105" s="124">
        <v>3.3800000000000137</v>
      </c>
      <c r="U105" s="127">
        <v>4.0400000000000196</v>
      </c>
      <c r="V105" s="127" t="e">
        <f t="shared" si="4"/>
        <v>#REF!</v>
      </c>
      <c r="W105" s="124">
        <v>3.3800000000000137</v>
      </c>
      <c r="AC105" s="127">
        <v>4.0400000000000196</v>
      </c>
      <c r="AD105" s="127" t="e">
        <f t="shared" si="5"/>
        <v>#REF!</v>
      </c>
      <c r="AE105" s="124">
        <v>3.3800000000000137</v>
      </c>
    </row>
    <row r="106" spans="13:31" x14ac:dyDescent="0.3">
      <c r="M106" s="127">
        <v>4.0300000000000198</v>
      </c>
      <c r="N106" s="127" t="e">
        <f t="shared" si="3"/>
        <v>#REF!</v>
      </c>
      <c r="O106" s="124">
        <v>3.4100000000000135</v>
      </c>
      <c r="U106" s="127">
        <v>4.0300000000000198</v>
      </c>
      <c r="V106" s="127" t="e">
        <f t="shared" si="4"/>
        <v>#REF!</v>
      </c>
      <c r="W106" s="124">
        <v>3.4100000000000135</v>
      </c>
      <c r="AC106" s="127">
        <v>4.0300000000000198</v>
      </c>
      <c r="AD106" s="127" t="e">
        <f t="shared" si="5"/>
        <v>#REF!</v>
      </c>
      <c r="AE106" s="124">
        <v>3.4100000000000135</v>
      </c>
    </row>
    <row r="107" spans="13:31" x14ac:dyDescent="0.3">
      <c r="M107" s="127">
        <v>4.02000000000002</v>
      </c>
      <c r="N107" s="127" t="e">
        <f t="shared" si="3"/>
        <v>#REF!</v>
      </c>
      <c r="O107" s="124">
        <v>3.4400000000000133</v>
      </c>
      <c r="U107" s="127">
        <v>4.02000000000002</v>
      </c>
      <c r="V107" s="127" t="e">
        <f t="shared" si="4"/>
        <v>#REF!</v>
      </c>
      <c r="W107" s="124">
        <v>3.4400000000000133</v>
      </c>
      <c r="AC107" s="127">
        <v>4.02000000000002</v>
      </c>
      <c r="AD107" s="127" t="e">
        <f t="shared" si="5"/>
        <v>#REF!</v>
      </c>
      <c r="AE107" s="124">
        <v>3.4400000000000133</v>
      </c>
    </row>
    <row r="108" spans="13:31" x14ac:dyDescent="0.3">
      <c r="M108" s="127">
        <v>4.0100000000000202</v>
      </c>
      <c r="N108" s="127" t="e">
        <f t="shared" si="3"/>
        <v>#REF!</v>
      </c>
      <c r="O108" s="124">
        <v>3.4700000000000131</v>
      </c>
      <c r="U108" s="127">
        <v>4.0100000000000202</v>
      </c>
      <c r="V108" s="127" t="e">
        <f t="shared" si="4"/>
        <v>#REF!</v>
      </c>
      <c r="W108" s="124">
        <v>3.4700000000000131</v>
      </c>
      <c r="AC108" s="127">
        <v>4.0100000000000202</v>
      </c>
      <c r="AD108" s="127" t="e">
        <f t="shared" si="5"/>
        <v>#REF!</v>
      </c>
      <c r="AE108" s="124">
        <v>3.4700000000000131</v>
      </c>
    </row>
    <row r="109" spans="13:31" x14ac:dyDescent="0.3">
      <c r="M109" s="127">
        <v>4.0000000000000204</v>
      </c>
      <c r="N109" s="127" t="e">
        <f t="shared" si="3"/>
        <v>#REF!</v>
      </c>
      <c r="O109" s="124">
        <v>3.5000000000000129</v>
      </c>
      <c r="U109" s="127">
        <v>4.0000000000000204</v>
      </c>
      <c r="V109" s="127" t="e">
        <f t="shared" si="4"/>
        <v>#REF!</v>
      </c>
      <c r="W109" s="124">
        <v>3.5000000000000129</v>
      </c>
      <c r="AC109" s="127">
        <v>4.0000000000000204</v>
      </c>
      <c r="AD109" s="127" t="e">
        <f t="shared" si="5"/>
        <v>#REF!</v>
      </c>
      <c r="AE109" s="124">
        <v>3.5000000000000129</v>
      </c>
    </row>
    <row r="110" spans="13:31" x14ac:dyDescent="0.3">
      <c r="M110" s="127">
        <v>3.9900000000000202</v>
      </c>
      <c r="N110" s="127" t="e">
        <f t="shared" si="3"/>
        <v>#REF!</v>
      </c>
      <c r="O110" s="124">
        <v>3.5300000000000127</v>
      </c>
      <c r="U110" s="127">
        <v>3.9900000000000202</v>
      </c>
      <c r="V110" s="127" t="e">
        <f t="shared" si="4"/>
        <v>#REF!</v>
      </c>
      <c r="W110" s="124">
        <v>3.5300000000000127</v>
      </c>
      <c r="AC110" s="127">
        <v>3.9900000000000202</v>
      </c>
      <c r="AD110" s="127" t="e">
        <f t="shared" si="5"/>
        <v>#REF!</v>
      </c>
      <c r="AE110" s="124">
        <v>3.5300000000000127</v>
      </c>
    </row>
    <row r="111" spans="13:31" x14ac:dyDescent="0.3">
      <c r="M111" s="127">
        <v>3.98000000000002</v>
      </c>
      <c r="N111" s="127" t="e">
        <f t="shared" si="3"/>
        <v>#REF!</v>
      </c>
      <c r="O111" s="124">
        <v>3.5600000000000125</v>
      </c>
      <c r="U111" s="127">
        <v>3.98000000000002</v>
      </c>
      <c r="V111" s="127" t="e">
        <f t="shared" si="4"/>
        <v>#REF!</v>
      </c>
      <c r="W111" s="124">
        <v>3.5600000000000125</v>
      </c>
      <c r="AC111" s="127">
        <v>3.98000000000002</v>
      </c>
      <c r="AD111" s="127" t="e">
        <f t="shared" si="5"/>
        <v>#REF!</v>
      </c>
      <c r="AE111" s="124">
        <v>3.5600000000000125</v>
      </c>
    </row>
    <row r="112" spans="13:31" x14ac:dyDescent="0.3">
      <c r="M112" s="127">
        <v>3.9700000000000202</v>
      </c>
      <c r="N112" s="127" t="e">
        <f t="shared" si="3"/>
        <v>#REF!</v>
      </c>
      <c r="O112" s="124">
        <v>3.5900000000000123</v>
      </c>
      <c r="U112" s="127">
        <v>3.9700000000000202</v>
      </c>
      <c r="V112" s="127" t="e">
        <f t="shared" si="4"/>
        <v>#REF!</v>
      </c>
      <c r="W112" s="124">
        <v>3.5900000000000123</v>
      </c>
      <c r="AC112" s="127">
        <v>3.9700000000000202</v>
      </c>
      <c r="AD112" s="127" t="e">
        <f t="shared" si="5"/>
        <v>#REF!</v>
      </c>
      <c r="AE112" s="124">
        <v>3.5900000000000123</v>
      </c>
    </row>
    <row r="113" spans="13:31" x14ac:dyDescent="0.3">
      <c r="M113" s="127">
        <v>3.9600000000000199</v>
      </c>
      <c r="N113" s="127" t="e">
        <f t="shared" si="3"/>
        <v>#REF!</v>
      </c>
      <c r="O113" s="124">
        <v>3.6200000000000121</v>
      </c>
      <c r="U113" s="127">
        <v>3.9600000000000199</v>
      </c>
      <c r="V113" s="127" t="e">
        <f t="shared" si="4"/>
        <v>#REF!</v>
      </c>
      <c r="W113" s="124">
        <v>3.6200000000000121</v>
      </c>
      <c r="AC113" s="127">
        <v>3.9600000000000199</v>
      </c>
      <c r="AD113" s="127" t="e">
        <f t="shared" si="5"/>
        <v>#REF!</v>
      </c>
      <c r="AE113" s="124">
        <v>3.6200000000000121</v>
      </c>
    </row>
    <row r="114" spans="13:31" x14ac:dyDescent="0.3">
      <c r="M114" s="127">
        <v>3.9500000000000202</v>
      </c>
      <c r="N114" s="127" t="e">
        <f t="shared" si="3"/>
        <v>#REF!</v>
      </c>
      <c r="O114" s="124">
        <v>3.6500000000000119</v>
      </c>
      <c r="U114" s="127">
        <v>3.9500000000000202</v>
      </c>
      <c r="V114" s="127" t="e">
        <f t="shared" si="4"/>
        <v>#REF!</v>
      </c>
      <c r="W114" s="124">
        <v>3.6500000000000119</v>
      </c>
      <c r="AC114" s="127">
        <v>3.9500000000000202</v>
      </c>
      <c r="AD114" s="127" t="e">
        <f t="shared" si="5"/>
        <v>#REF!</v>
      </c>
      <c r="AE114" s="124">
        <v>3.6500000000000119</v>
      </c>
    </row>
    <row r="115" spans="13:31" x14ac:dyDescent="0.3">
      <c r="M115" s="127">
        <v>3.9400000000000199</v>
      </c>
      <c r="N115" s="127" t="e">
        <f t="shared" si="3"/>
        <v>#REF!</v>
      </c>
      <c r="O115" s="124">
        <v>3.6800000000000117</v>
      </c>
      <c r="U115" s="127">
        <v>3.9400000000000199</v>
      </c>
      <c r="V115" s="127" t="e">
        <f t="shared" si="4"/>
        <v>#REF!</v>
      </c>
      <c r="W115" s="124">
        <v>3.6800000000000117</v>
      </c>
      <c r="AC115" s="127">
        <v>3.9400000000000199</v>
      </c>
      <c r="AD115" s="127" t="e">
        <f t="shared" si="5"/>
        <v>#REF!</v>
      </c>
      <c r="AE115" s="124">
        <v>3.6800000000000117</v>
      </c>
    </row>
    <row r="116" spans="13:31" x14ac:dyDescent="0.3">
      <c r="M116" s="127">
        <v>3.9300000000000201</v>
      </c>
      <c r="N116" s="127" t="e">
        <f t="shared" si="3"/>
        <v>#REF!</v>
      </c>
      <c r="O116" s="124">
        <v>3.7100000000000115</v>
      </c>
      <c r="U116" s="127">
        <v>3.9300000000000201</v>
      </c>
      <c r="V116" s="127" t="e">
        <f t="shared" si="4"/>
        <v>#REF!</v>
      </c>
      <c r="W116" s="124">
        <v>3.7100000000000115</v>
      </c>
      <c r="AC116" s="127">
        <v>3.9300000000000201</v>
      </c>
      <c r="AD116" s="127" t="e">
        <f t="shared" si="5"/>
        <v>#REF!</v>
      </c>
      <c r="AE116" s="124">
        <v>3.7100000000000115</v>
      </c>
    </row>
    <row r="117" spans="13:31" x14ac:dyDescent="0.3">
      <c r="M117" s="127">
        <v>3.9200000000000199</v>
      </c>
      <c r="N117" s="127" t="e">
        <f t="shared" si="3"/>
        <v>#REF!</v>
      </c>
      <c r="O117" s="124">
        <v>3.7400000000000113</v>
      </c>
      <c r="U117" s="127">
        <v>3.9200000000000199</v>
      </c>
      <c r="V117" s="127" t="e">
        <f t="shared" si="4"/>
        <v>#REF!</v>
      </c>
      <c r="W117" s="124">
        <v>3.7400000000000113</v>
      </c>
      <c r="AC117" s="127">
        <v>3.9200000000000199</v>
      </c>
      <c r="AD117" s="127" t="e">
        <f t="shared" si="5"/>
        <v>#REF!</v>
      </c>
      <c r="AE117" s="124">
        <v>3.7400000000000113</v>
      </c>
    </row>
    <row r="118" spans="13:31" x14ac:dyDescent="0.3">
      <c r="M118" s="127">
        <v>3.9100000000000201</v>
      </c>
      <c r="N118" s="127" t="e">
        <f t="shared" si="3"/>
        <v>#REF!</v>
      </c>
      <c r="O118" s="124">
        <v>3.7700000000000111</v>
      </c>
      <c r="U118" s="127">
        <v>3.9100000000000201</v>
      </c>
      <c r="V118" s="127" t="e">
        <f t="shared" si="4"/>
        <v>#REF!</v>
      </c>
      <c r="W118" s="124">
        <v>3.7700000000000111</v>
      </c>
      <c r="AC118" s="127">
        <v>3.9100000000000201</v>
      </c>
      <c r="AD118" s="127" t="e">
        <f t="shared" si="5"/>
        <v>#REF!</v>
      </c>
      <c r="AE118" s="124">
        <v>3.7700000000000111</v>
      </c>
    </row>
    <row r="119" spans="13:31" x14ac:dyDescent="0.3">
      <c r="M119" s="127">
        <v>3.9000000000000199</v>
      </c>
      <c r="N119" s="127" t="e">
        <f t="shared" si="3"/>
        <v>#REF!</v>
      </c>
      <c r="O119" s="124">
        <v>3.8000000000000109</v>
      </c>
      <c r="U119" s="127">
        <v>3.9000000000000199</v>
      </c>
      <c r="V119" s="127" t="e">
        <f t="shared" si="4"/>
        <v>#REF!</v>
      </c>
      <c r="W119" s="124">
        <v>3.8000000000000109</v>
      </c>
      <c r="AC119" s="127">
        <v>3.9000000000000199</v>
      </c>
      <c r="AD119" s="127" t="e">
        <f t="shared" si="5"/>
        <v>#REF!</v>
      </c>
      <c r="AE119" s="124">
        <v>3.8000000000000109</v>
      </c>
    </row>
    <row r="120" spans="13:31" x14ac:dyDescent="0.3">
      <c r="M120" s="127">
        <v>3.8900000000000201</v>
      </c>
      <c r="N120" s="127" t="e">
        <f t="shared" si="3"/>
        <v>#REF!</v>
      </c>
      <c r="O120" s="124">
        <v>3.8300000000000107</v>
      </c>
      <c r="U120" s="127">
        <v>3.8900000000000201</v>
      </c>
      <c r="V120" s="127" t="e">
        <f t="shared" si="4"/>
        <v>#REF!</v>
      </c>
      <c r="W120" s="124">
        <v>3.8300000000000107</v>
      </c>
      <c r="AC120" s="127">
        <v>3.8900000000000201</v>
      </c>
      <c r="AD120" s="127" t="e">
        <f t="shared" si="5"/>
        <v>#REF!</v>
      </c>
      <c r="AE120" s="124">
        <v>3.8300000000000107</v>
      </c>
    </row>
    <row r="121" spans="13:31" x14ac:dyDescent="0.3">
      <c r="M121" s="127">
        <v>3.8800000000000199</v>
      </c>
      <c r="N121" s="127" t="e">
        <f t="shared" si="3"/>
        <v>#REF!</v>
      </c>
      <c r="O121" s="124">
        <v>3.8600000000000105</v>
      </c>
      <c r="U121" s="127">
        <v>3.8800000000000199</v>
      </c>
      <c r="V121" s="127" t="e">
        <f t="shared" si="4"/>
        <v>#REF!</v>
      </c>
      <c r="W121" s="124">
        <v>3.8600000000000105</v>
      </c>
      <c r="AC121" s="127">
        <v>3.8800000000000199</v>
      </c>
      <c r="AD121" s="127" t="e">
        <f t="shared" si="5"/>
        <v>#REF!</v>
      </c>
      <c r="AE121" s="124">
        <v>3.8600000000000105</v>
      </c>
    </row>
    <row r="122" spans="13:31" x14ac:dyDescent="0.3">
      <c r="M122" s="127">
        <v>3.8700000000000201</v>
      </c>
      <c r="N122" s="127" t="e">
        <f t="shared" si="3"/>
        <v>#REF!</v>
      </c>
      <c r="O122" s="124">
        <v>3.8900000000000103</v>
      </c>
      <c r="U122" s="127">
        <v>3.8700000000000201</v>
      </c>
      <c r="V122" s="127" t="e">
        <f t="shared" si="4"/>
        <v>#REF!</v>
      </c>
      <c r="W122" s="124">
        <v>3.8900000000000103</v>
      </c>
      <c r="AC122" s="127">
        <v>3.8700000000000201</v>
      </c>
      <c r="AD122" s="127" t="e">
        <f t="shared" si="5"/>
        <v>#REF!</v>
      </c>
      <c r="AE122" s="124">
        <v>3.8900000000000103</v>
      </c>
    </row>
    <row r="123" spans="13:31" x14ac:dyDescent="0.3">
      <c r="M123" s="127">
        <v>3.8600000000000199</v>
      </c>
      <c r="N123" s="127" t="e">
        <f t="shared" si="3"/>
        <v>#REF!</v>
      </c>
      <c r="O123" s="124">
        <v>3.9200000000000101</v>
      </c>
      <c r="U123" s="127">
        <v>3.8600000000000199</v>
      </c>
      <c r="V123" s="127" t="e">
        <f t="shared" si="4"/>
        <v>#REF!</v>
      </c>
      <c r="W123" s="124">
        <v>3.9200000000000101</v>
      </c>
      <c r="AC123" s="127">
        <v>3.8600000000000199</v>
      </c>
      <c r="AD123" s="127" t="e">
        <f t="shared" si="5"/>
        <v>#REF!</v>
      </c>
      <c r="AE123" s="124">
        <v>3.9200000000000101</v>
      </c>
    </row>
    <row r="124" spans="13:31" x14ac:dyDescent="0.3">
      <c r="M124" s="127">
        <v>3.8500000000000201</v>
      </c>
      <c r="N124" s="127" t="e">
        <f t="shared" si="3"/>
        <v>#REF!</v>
      </c>
      <c r="O124" s="124">
        <v>3.9500000000000099</v>
      </c>
      <c r="U124" s="127">
        <v>3.8500000000000201</v>
      </c>
      <c r="V124" s="127" t="e">
        <f t="shared" si="4"/>
        <v>#REF!</v>
      </c>
      <c r="W124" s="124">
        <v>3.9500000000000099</v>
      </c>
      <c r="AC124" s="127">
        <v>3.8500000000000201</v>
      </c>
      <c r="AD124" s="127" t="e">
        <f t="shared" si="5"/>
        <v>#REF!</v>
      </c>
      <c r="AE124" s="124">
        <v>3.9500000000000099</v>
      </c>
    </row>
    <row r="125" spans="13:31" x14ac:dyDescent="0.3">
      <c r="M125" s="127">
        <v>3.8400000000000198</v>
      </c>
      <c r="N125" s="127" t="e">
        <f t="shared" si="3"/>
        <v>#REF!</v>
      </c>
      <c r="O125" s="124">
        <v>3.9800000000000098</v>
      </c>
      <c r="U125" s="127">
        <v>3.8400000000000198</v>
      </c>
      <c r="V125" s="127" t="e">
        <f t="shared" si="4"/>
        <v>#REF!</v>
      </c>
      <c r="W125" s="124">
        <v>3.9800000000000098</v>
      </c>
      <c r="AC125" s="127">
        <v>3.8400000000000198</v>
      </c>
      <c r="AD125" s="127" t="e">
        <f t="shared" si="5"/>
        <v>#REF!</v>
      </c>
      <c r="AE125" s="124">
        <v>3.9800000000000098</v>
      </c>
    </row>
    <row r="126" spans="13:31" x14ac:dyDescent="0.3">
      <c r="M126" s="127">
        <v>3.8300000000000201</v>
      </c>
      <c r="N126" s="127" t="e">
        <f t="shared" si="3"/>
        <v>#REF!</v>
      </c>
      <c r="O126" s="124">
        <v>4.0100000000000096</v>
      </c>
      <c r="U126" s="127">
        <v>3.8300000000000201</v>
      </c>
      <c r="V126" s="127" t="e">
        <f t="shared" si="4"/>
        <v>#REF!</v>
      </c>
      <c r="W126" s="124">
        <v>4.0100000000000096</v>
      </c>
      <c r="AC126" s="127">
        <v>3.8300000000000201</v>
      </c>
      <c r="AD126" s="127" t="e">
        <f t="shared" si="5"/>
        <v>#REF!</v>
      </c>
      <c r="AE126" s="124">
        <v>4.0100000000000096</v>
      </c>
    </row>
    <row r="127" spans="13:31" x14ac:dyDescent="0.3">
      <c r="M127" s="127">
        <v>3.8200000000000198</v>
      </c>
      <c r="N127" s="127" t="e">
        <f t="shared" si="3"/>
        <v>#REF!</v>
      </c>
      <c r="O127" s="124">
        <v>4.0400000000000098</v>
      </c>
      <c r="U127" s="127">
        <v>3.8200000000000198</v>
      </c>
      <c r="V127" s="127" t="e">
        <f t="shared" si="4"/>
        <v>#REF!</v>
      </c>
      <c r="W127" s="124">
        <v>4.0400000000000098</v>
      </c>
      <c r="AC127" s="127">
        <v>3.8200000000000198</v>
      </c>
      <c r="AD127" s="127" t="e">
        <f t="shared" si="5"/>
        <v>#REF!</v>
      </c>
      <c r="AE127" s="124">
        <v>4.0400000000000098</v>
      </c>
    </row>
    <row r="128" spans="13:31" x14ac:dyDescent="0.3">
      <c r="M128" s="127">
        <v>3.8100000000000298</v>
      </c>
      <c r="N128" s="127" t="e">
        <f t="shared" si="3"/>
        <v>#REF!</v>
      </c>
      <c r="O128" s="124">
        <v>4.0700000000000101</v>
      </c>
      <c r="U128" s="127">
        <v>3.8100000000000298</v>
      </c>
      <c r="V128" s="127" t="e">
        <f t="shared" si="4"/>
        <v>#REF!</v>
      </c>
      <c r="W128" s="124">
        <v>4.0700000000000101</v>
      </c>
      <c r="AC128" s="127">
        <v>3.8100000000000298</v>
      </c>
      <c r="AD128" s="127" t="e">
        <f t="shared" si="5"/>
        <v>#REF!</v>
      </c>
      <c r="AE128" s="124">
        <v>4.0700000000000101</v>
      </c>
    </row>
    <row r="129" spans="13:31" x14ac:dyDescent="0.3">
      <c r="M129" s="127">
        <v>3.80000000000003</v>
      </c>
      <c r="N129" s="127" t="e">
        <f t="shared" si="3"/>
        <v>#REF!</v>
      </c>
      <c r="O129" s="124">
        <v>4.1000000000000103</v>
      </c>
      <c r="U129" s="127">
        <v>3.80000000000003</v>
      </c>
      <c r="V129" s="127" t="e">
        <f t="shared" si="4"/>
        <v>#REF!</v>
      </c>
      <c r="W129" s="124">
        <v>4.1000000000000103</v>
      </c>
      <c r="AC129" s="127">
        <v>3.80000000000003</v>
      </c>
      <c r="AD129" s="127" t="e">
        <f t="shared" si="5"/>
        <v>#REF!</v>
      </c>
      <c r="AE129" s="124">
        <v>4.1000000000000103</v>
      </c>
    </row>
    <row r="130" spans="13:31" x14ac:dyDescent="0.3">
      <c r="M130" s="127">
        <v>3.7900000000000298</v>
      </c>
      <c r="N130" s="127" t="e">
        <f t="shared" si="3"/>
        <v>#REF!</v>
      </c>
      <c r="O130" s="124">
        <v>4.1300000000000106</v>
      </c>
      <c r="U130" s="127">
        <v>3.7900000000000298</v>
      </c>
      <c r="V130" s="127" t="e">
        <f t="shared" si="4"/>
        <v>#REF!</v>
      </c>
      <c r="W130" s="124">
        <v>4.1300000000000106</v>
      </c>
      <c r="AC130" s="127">
        <v>3.7900000000000298</v>
      </c>
      <c r="AD130" s="127" t="e">
        <f t="shared" si="5"/>
        <v>#REF!</v>
      </c>
      <c r="AE130" s="124">
        <v>4.1300000000000106</v>
      </c>
    </row>
    <row r="131" spans="13:31" x14ac:dyDescent="0.3">
      <c r="M131" s="127">
        <v>3.78000000000003</v>
      </c>
      <c r="N131" s="127" t="e">
        <f t="shared" si="3"/>
        <v>#REF!</v>
      </c>
      <c r="O131" s="124">
        <v>4.1600000000000108</v>
      </c>
      <c r="U131" s="127">
        <v>3.78000000000003</v>
      </c>
      <c r="V131" s="127" t="e">
        <f t="shared" si="4"/>
        <v>#REF!</v>
      </c>
      <c r="W131" s="124">
        <v>4.1600000000000108</v>
      </c>
      <c r="AC131" s="127">
        <v>3.78000000000003</v>
      </c>
      <c r="AD131" s="127" t="e">
        <f t="shared" si="5"/>
        <v>#REF!</v>
      </c>
      <c r="AE131" s="124">
        <v>4.1600000000000108</v>
      </c>
    </row>
    <row r="132" spans="13:31" x14ac:dyDescent="0.3">
      <c r="M132" s="127">
        <v>3.7700000000000302</v>
      </c>
      <c r="N132" s="127" t="e">
        <f t="shared" si="3"/>
        <v>#REF!</v>
      </c>
      <c r="O132" s="124">
        <v>4.190000000000011</v>
      </c>
      <c r="U132" s="127">
        <v>3.7700000000000302</v>
      </c>
      <c r="V132" s="127" t="e">
        <f t="shared" si="4"/>
        <v>#REF!</v>
      </c>
      <c r="W132" s="124">
        <v>4.190000000000011</v>
      </c>
      <c r="AC132" s="127">
        <v>3.7700000000000302</v>
      </c>
      <c r="AD132" s="127" t="e">
        <f t="shared" si="5"/>
        <v>#REF!</v>
      </c>
      <c r="AE132" s="124">
        <v>4.190000000000011</v>
      </c>
    </row>
    <row r="133" spans="13:31" x14ac:dyDescent="0.3">
      <c r="M133" s="127">
        <v>3.76000000000003</v>
      </c>
      <c r="N133" s="127" t="e">
        <f t="shared" si="3"/>
        <v>#REF!</v>
      </c>
      <c r="O133" s="124">
        <v>4.2200000000000113</v>
      </c>
      <c r="U133" s="127">
        <v>3.76000000000003</v>
      </c>
      <c r="V133" s="127" t="e">
        <f t="shared" si="4"/>
        <v>#REF!</v>
      </c>
      <c r="W133" s="124">
        <v>4.2200000000000113</v>
      </c>
      <c r="AC133" s="127">
        <v>3.76000000000003</v>
      </c>
      <c r="AD133" s="127" t="e">
        <f t="shared" si="5"/>
        <v>#REF!</v>
      </c>
      <c r="AE133" s="124">
        <v>4.2200000000000113</v>
      </c>
    </row>
    <row r="134" spans="13:31" x14ac:dyDescent="0.3">
      <c r="M134" s="127">
        <v>3.7500000000000302</v>
      </c>
      <c r="N134" s="127" t="e">
        <f t="shared" si="3"/>
        <v>#REF!</v>
      </c>
      <c r="O134" s="124">
        <v>4.2500000000000115</v>
      </c>
      <c r="U134" s="127">
        <v>3.7500000000000302</v>
      </c>
      <c r="V134" s="127" t="e">
        <f t="shared" si="4"/>
        <v>#REF!</v>
      </c>
      <c r="W134" s="124">
        <v>4.2500000000000115</v>
      </c>
      <c r="AC134" s="127">
        <v>3.7500000000000302</v>
      </c>
      <c r="AD134" s="127" t="e">
        <f t="shared" si="5"/>
        <v>#REF!</v>
      </c>
      <c r="AE134" s="124">
        <v>4.2500000000000115</v>
      </c>
    </row>
    <row r="135" spans="13:31" x14ac:dyDescent="0.3">
      <c r="M135" s="127">
        <v>3.74000000000003</v>
      </c>
      <c r="N135" s="127" t="e">
        <f t="shared" si="3"/>
        <v>#REF!</v>
      </c>
      <c r="O135" s="124">
        <v>4.2800000000000118</v>
      </c>
      <c r="U135" s="127">
        <v>3.74000000000003</v>
      </c>
      <c r="V135" s="127" t="e">
        <f t="shared" si="4"/>
        <v>#REF!</v>
      </c>
      <c r="W135" s="124">
        <v>4.2800000000000118</v>
      </c>
      <c r="AC135" s="127">
        <v>3.74000000000003</v>
      </c>
      <c r="AD135" s="127" t="e">
        <f t="shared" si="5"/>
        <v>#REF!</v>
      </c>
      <c r="AE135" s="124">
        <v>4.2800000000000118</v>
      </c>
    </row>
    <row r="136" spans="13:31" x14ac:dyDescent="0.3">
      <c r="M136" s="127">
        <v>3.7300000000000302</v>
      </c>
      <c r="N136" s="127" t="e">
        <f t="shared" si="3"/>
        <v>#REF!</v>
      </c>
      <c r="O136" s="124">
        <v>4.310000000000012</v>
      </c>
      <c r="U136" s="127">
        <v>3.7300000000000302</v>
      </c>
      <c r="V136" s="127" t="e">
        <f t="shared" si="4"/>
        <v>#REF!</v>
      </c>
      <c r="W136" s="124">
        <v>4.310000000000012</v>
      </c>
      <c r="AC136" s="127">
        <v>3.7300000000000302</v>
      </c>
      <c r="AD136" s="127" t="e">
        <f t="shared" si="5"/>
        <v>#REF!</v>
      </c>
      <c r="AE136" s="124">
        <v>4.310000000000012</v>
      </c>
    </row>
    <row r="137" spans="13:31" x14ac:dyDescent="0.3">
      <c r="M137" s="127">
        <v>3.7200000000000299</v>
      </c>
      <c r="N137" s="127" t="e">
        <f t="shared" si="3"/>
        <v>#REF!</v>
      </c>
      <c r="O137" s="124">
        <v>4.3400000000000123</v>
      </c>
      <c r="U137" s="127">
        <v>3.7200000000000299</v>
      </c>
      <c r="V137" s="127" t="e">
        <f t="shared" si="4"/>
        <v>#REF!</v>
      </c>
      <c r="W137" s="124">
        <v>4.3400000000000123</v>
      </c>
      <c r="AC137" s="127">
        <v>3.7200000000000299</v>
      </c>
      <c r="AD137" s="127" t="e">
        <f t="shared" si="5"/>
        <v>#REF!</v>
      </c>
      <c r="AE137" s="124">
        <v>4.3400000000000123</v>
      </c>
    </row>
    <row r="138" spans="13:31" x14ac:dyDescent="0.3">
      <c r="M138" s="127">
        <v>3.7100000000000302</v>
      </c>
      <c r="N138" s="127" t="e">
        <f t="shared" si="3"/>
        <v>#REF!</v>
      </c>
      <c r="O138" s="124">
        <v>4.3700000000000125</v>
      </c>
      <c r="U138" s="127">
        <v>3.7100000000000302</v>
      </c>
      <c r="V138" s="127" t="e">
        <f t="shared" si="4"/>
        <v>#REF!</v>
      </c>
      <c r="W138" s="124">
        <v>4.3700000000000125</v>
      </c>
      <c r="AC138" s="127">
        <v>3.7100000000000302</v>
      </c>
      <c r="AD138" s="127" t="e">
        <f t="shared" si="5"/>
        <v>#REF!</v>
      </c>
      <c r="AE138" s="124">
        <v>4.3700000000000125</v>
      </c>
    </row>
    <row r="139" spans="13:31" x14ac:dyDescent="0.3">
      <c r="M139" s="127">
        <v>3.7000000000000299</v>
      </c>
      <c r="N139" s="127" t="e">
        <f t="shared" ref="N139:N202" si="6">+N138+$J$12</f>
        <v>#REF!</v>
      </c>
      <c r="O139" s="124">
        <v>4.4000000000000128</v>
      </c>
      <c r="U139" s="127">
        <v>3.7000000000000299</v>
      </c>
      <c r="V139" s="127" t="e">
        <f t="shared" ref="V139:V202" si="7">+V138+$R$12</f>
        <v>#REF!</v>
      </c>
      <c r="W139" s="124">
        <v>4.4000000000000128</v>
      </c>
      <c r="AC139" s="127">
        <v>3.7000000000000299</v>
      </c>
      <c r="AD139" s="127" t="e">
        <f t="shared" ref="AD139:AD202" si="8">+AD138+$Z$12</f>
        <v>#REF!</v>
      </c>
      <c r="AE139" s="124">
        <v>4.4000000000000128</v>
      </c>
    </row>
    <row r="140" spans="13:31" x14ac:dyDescent="0.3">
      <c r="M140" s="127">
        <v>3.6900000000000301</v>
      </c>
      <c r="N140" s="127" t="e">
        <f t="shared" si="6"/>
        <v>#REF!</v>
      </c>
      <c r="O140" s="124">
        <v>4.430000000000013</v>
      </c>
      <c r="U140" s="127">
        <v>3.6900000000000301</v>
      </c>
      <c r="V140" s="127" t="e">
        <f t="shared" si="7"/>
        <v>#REF!</v>
      </c>
      <c r="W140" s="124">
        <v>4.430000000000013</v>
      </c>
      <c r="AC140" s="127">
        <v>3.6900000000000301</v>
      </c>
      <c r="AD140" s="127" t="e">
        <f t="shared" si="8"/>
        <v>#REF!</v>
      </c>
      <c r="AE140" s="124">
        <v>4.430000000000013</v>
      </c>
    </row>
    <row r="141" spans="13:31" x14ac:dyDescent="0.3">
      <c r="M141" s="127">
        <v>3.6800000000000299</v>
      </c>
      <c r="N141" s="127" t="e">
        <f t="shared" si="6"/>
        <v>#REF!</v>
      </c>
      <c r="O141" s="124">
        <v>4.4600000000000133</v>
      </c>
      <c r="U141" s="127">
        <v>3.6800000000000299</v>
      </c>
      <c r="V141" s="127" t="e">
        <f t="shared" si="7"/>
        <v>#REF!</v>
      </c>
      <c r="W141" s="124">
        <v>4.4600000000000133</v>
      </c>
      <c r="AC141" s="127">
        <v>3.6800000000000299</v>
      </c>
      <c r="AD141" s="127" t="e">
        <f t="shared" si="8"/>
        <v>#REF!</v>
      </c>
      <c r="AE141" s="124">
        <v>4.4600000000000133</v>
      </c>
    </row>
    <row r="142" spans="13:31" x14ac:dyDescent="0.3">
      <c r="M142" s="127">
        <v>3.6700000000000301</v>
      </c>
      <c r="N142" s="127" t="e">
        <f t="shared" si="6"/>
        <v>#REF!</v>
      </c>
      <c r="O142" s="124">
        <v>4.4900000000000135</v>
      </c>
      <c r="U142" s="127">
        <v>3.6700000000000301</v>
      </c>
      <c r="V142" s="127" t="e">
        <f t="shared" si="7"/>
        <v>#REF!</v>
      </c>
      <c r="W142" s="124">
        <v>4.4900000000000135</v>
      </c>
      <c r="AC142" s="127">
        <v>3.6700000000000301</v>
      </c>
      <c r="AD142" s="127" t="e">
        <f t="shared" si="8"/>
        <v>#REF!</v>
      </c>
      <c r="AE142" s="124">
        <v>4.4900000000000135</v>
      </c>
    </row>
    <row r="143" spans="13:31" x14ac:dyDescent="0.3">
      <c r="M143" s="127">
        <v>3.6600000000000299</v>
      </c>
      <c r="N143" s="127" t="e">
        <f t="shared" si="6"/>
        <v>#REF!</v>
      </c>
      <c r="O143" s="124">
        <v>4.5200000000000138</v>
      </c>
      <c r="U143" s="127">
        <v>3.6600000000000299</v>
      </c>
      <c r="V143" s="127" t="e">
        <f t="shared" si="7"/>
        <v>#REF!</v>
      </c>
      <c r="W143" s="124">
        <v>4.5200000000000138</v>
      </c>
      <c r="AC143" s="127">
        <v>3.6600000000000299</v>
      </c>
      <c r="AD143" s="127" t="e">
        <f t="shared" si="8"/>
        <v>#REF!</v>
      </c>
      <c r="AE143" s="124">
        <v>4.5200000000000138</v>
      </c>
    </row>
    <row r="144" spans="13:31" x14ac:dyDescent="0.3">
      <c r="M144" s="127">
        <v>3.6500000000000301</v>
      </c>
      <c r="N144" s="127" t="e">
        <f t="shared" si="6"/>
        <v>#REF!</v>
      </c>
      <c r="O144" s="124">
        <v>4.550000000000014</v>
      </c>
      <c r="U144" s="127">
        <v>3.6500000000000301</v>
      </c>
      <c r="V144" s="127" t="e">
        <f t="shared" si="7"/>
        <v>#REF!</v>
      </c>
      <c r="W144" s="124">
        <v>4.550000000000014</v>
      </c>
      <c r="AC144" s="127">
        <v>3.6500000000000301</v>
      </c>
      <c r="AD144" s="127" t="e">
        <f t="shared" si="8"/>
        <v>#REF!</v>
      </c>
      <c r="AE144" s="124">
        <v>4.550000000000014</v>
      </c>
    </row>
    <row r="145" spans="13:31" x14ac:dyDescent="0.3">
      <c r="M145" s="127">
        <v>3.6400000000000299</v>
      </c>
      <c r="N145" s="127" t="e">
        <f t="shared" si="6"/>
        <v>#REF!</v>
      </c>
      <c r="O145" s="124">
        <v>4.5800000000000143</v>
      </c>
      <c r="U145" s="127">
        <v>3.6400000000000299</v>
      </c>
      <c r="V145" s="127" t="e">
        <f t="shared" si="7"/>
        <v>#REF!</v>
      </c>
      <c r="W145" s="124">
        <v>4.5800000000000143</v>
      </c>
      <c r="AC145" s="127">
        <v>3.6400000000000299</v>
      </c>
      <c r="AD145" s="127" t="e">
        <f t="shared" si="8"/>
        <v>#REF!</v>
      </c>
      <c r="AE145" s="124">
        <v>4.5800000000000143</v>
      </c>
    </row>
    <row r="146" spans="13:31" x14ac:dyDescent="0.3">
      <c r="M146" s="127">
        <v>3.6300000000000301</v>
      </c>
      <c r="N146" s="127" t="e">
        <f t="shared" si="6"/>
        <v>#REF!</v>
      </c>
      <c r="O146" s="124">
        <v>4.6100000000000145</v>
      </c>
      <c r="U146" s="127">
        <v>3.6300000000000301</v>
      </c>
      <c r="V146" s="127" t="e">
        <f t="shared" si="7"/>
        <v>#REF!</v>
      </c>
      <c r="W146" s="124">
        <v>4.6100000000000145</v>
      </c>
      <c r="AC146" s="127">
        <v>3.6300000000000301</v>
      </c>
      <c r="AD146" s="127" t="e">
        <f t="shared" si="8"/>
        <v>#REF!</v>
      </c>
      <c r="AE146" s="124">
        <v>4.6100000000000145</v>
      </c>
    </row>
    <row r="147" spans="13:31" x14ac:dyDescent="0.3">
      <c r="M147" s="127">
        <v>3.6200000000000299</v>
      </c>
      <c r="N147" s="127" t="e">
        <f t="shared" si="6"/>
        <v>#REF!</v>
      </c>
      <c r="O147" s="124">
        <v>4.6400000000000148</v>
      </c>
      <c r="U147" s="127">
        <v>3.6200000000000299</v>
      </c>
      <c r="V147" s="127" t="e">
        <f t="shared" si="7"/>
        <v>#REF!</v>
      </c>
      <c r="W147" s="124">
        <v>4.6400000000000148</v>
      </c>
      <c r="AC147" s="127">
        <v>3.6200000000000299</v>
      </c>
      <c r="AD147" s="127" t="e">
        <f t="shared" si="8"/>
        <v>#REF!</v>
      </c>
      <c r="AE147" s="124">
        <v>4.6400000000000148</v>
      </c>
    </row>
    <row r="148" spans="13:31" x14ac:dyDescent="0.3">
      <c r="M148" s="127">
        <v>3.6100000000000301</v>
      </c>
      <c r="N148" s="127" t="e">
        <f t="shared" si="6"/>
        <v>#REF!</v>
      </c>
      <c r="O148" s="124">
        <v>4.670000000000015</v>
      </c>
      <c r="U148" s="127">
        <v>3.6100000000000301</v>
      </c>
      <c r="V148" s="127" t="e">
        <f t="shared" si="7"/>
        <v>#REF!</v>
      </c>
      <c r="W148" s="124">
        <v>4.670000000000015</v>
      </c>
      <c r="AC148" s="127">
        <v>3.6100000000000301</v>
      </c>
      <c r="AD148" s="127" t="e">
        <f t="shared" si="8"/>
        <v>#REF!</v>
      </c>
      <c r="AE148" s="124">
        <v>4.670000000000015</v>
      </c>
    </row>
    <row r="149" spans="13:31" x14ac:dyDescent="0.3">
      <c r="M149" s="127">
        <v>3.6000000000000298</v>
      </c>
      <c r="N149" s="127" t="e">
        <f t="shared" si="6"/>
        <v>#REF!</v>
      </c>
      <c r="O149" s="124">
        <v>4.7000000000000153</v>
      </c>
      <c r="U149" s="127">
        <v>3.6000000000000298</v>
      </c>
      <c r="V149" s="127" t="e">
        <f t="shared" si="7"/>
        <v>#REF!</v>
      </c>
      <c r="W149" s="124">
        <v>4.7000000000000153</v>
      </c>
      <c r="AC149" s="127">
        <v>3.6000000000000298</v>
      </c>
      <c r="AD149" s="127" t="e">
        <f t="shared" si="8"/>
        <v>#REF!</v>
      </c>
      <c r="AE149" s="124">
        <v>4.7000000000000153</v>
      </c>
    </row>
    <row r="150" spans="13:31" x14ac:dyDescent="0.3">
      <c r="M150" s="127">
        <v>3.5900000000000301</v>
      </c>
      <c r="N150" s="127" t="e">
        <f t="shared" si="6"/>
        <v>#REF!</v>
      </c>
      <c r="O150" s="124">
        <v>4.7300000000000155</v>
      </c>
      <c r="U150" s="127">
        <v>3.5900000000000301</v>
      </c>
      <c r="V150" s="127" t="e">
        <f t="shared" si="7"/>
        <v>#REF!</v>
      </c>
      <c r="W150" s="124">
        <v>4.7300000000000155</v>
      </c>
      <c r="AC150" s="127">
        <v>3.5900000000000301</v>
      </c>
      <c r="AD150" s="127" t="e">
        <f t="shared" si="8"/>
        <v>#REF!</v>
      </c>
      <c r="AE150" s="124">
        <v>4.7300000000000155</v>
      </c>
    </row>
    <row r="151" spans="13:31" x14ac:dyDescent="0.3">
      <c r="M151" s="127">
        <v>3.5800000000000298</v>
      </c>
      <c r="N151" s="127" t="e">
        <f t="shared" si="6"/>
        <v>#REF!</v>
      </c>
      <c r="O151" s="124">
        <v>4.7600000000000158</v>
      </c>
      <c r="U151" s="127">
        <v>3.5800000000000298</v>
      </c>
      <c r="V151" s="127" t="e">
        <f t="shared" si="7"/>
        <v>#REF!</v>
      </c>
      <c r="W151" s="124">
        <v>4.7600000000000158</v>
      </c>
      <c r="AC151" s="127">
        <v>3.5800000000000298</v>
      </c>
      <c r="AD151" s="127" t="e">
        <f t="shared" si="8"/>
        <v>#REF!</v>
      </c>
      <c r="AE151" s="124">
        <v>4.7600000000000158</v>
      </c>
    </row>
    <row r="152" spans="13:31" x14ac:dyDescent="0.3">
      <c r="M152" s="127">
        <v>3.57000000000003</v>
      </c>
      <c r="N152" s="127" t="e">
        <f t="shared" si="6"/>
        <v>#REF!</v>
      </c>
      <c r="O152" s="124">
        <v>4.790000000000016</v>
      </c>
      <c r="U152" s="127">
        <v>3.57000000000003</v>
      </c>
      <c r="V152" s="127" t="e">
        <f t="shared" si="7"/>
        <v>#REF!</v>
      </c>
      <c r="W152" s="124">
        <v>4.790000000000016</v>
      </c>
      <c r="AC152" s="127">
        <v>3.57000000000003</v>
      </c>
      <c r="AD152" s="127" t="e">
        <f t="shared" si="8"/>
        <v>#REF!</v>
      </c>
      <c r="AE152" s="124">
        <v>4.790000000000016</v>
      </c>
    </row>
    <row r="153" spans="13:31" x14ac:dyDescent="0.3">
      <c r="M153" s="127">
        <v>3.5600000000000298</v>
      </c>
      <c r="N153" s="127" t="e">
        <f t="shared" si="6"/>
        <v>#REF!</v>
      </c>
      <c r="O153" s="124">
        <v>4.8200000000000163</v>
      </c>
      <c r="U153" s="127">
        <v>3.5600000000000298</v>
      </c>
      <c r="V153" s="127" t="e">
        <f t="shared" si="7"/>
        <v>#REF!</v>
      </c>
      <c r="W153" s="124">
        <v>4.8200000000000163</v>
      </c>
      <c r="AC153" s="127">
        <v>3.5600000000000298</v>
      </c>
      <c r="AD153" s="127" t="e">
        <f t="shared" si="8"/>
        <v>#REF!</v>
      </c>
      <c r="AE153" s="124">
        <v>4.8200000000000163</v>
      </c>
    </row>
    <row r="154" spans="13:31" x14ac:dyDescent="0.3">
      <c r="M154" s="127">
        <v>3.55000000000003</v>
      </c>
      <c r="N154" s="127" t="e">
        <f t="shared" si="6"/>
        <v>#REF!</v>
      </c>
      <c r="O154" s="124">
        <v>4.8500000000000165</v>
      </c>
      <c r="U154" s="127">
        <v>3.55000000000003</v>
      </c>
      <c r="V154" s="127" t="e">
        <f t="shared" si="7"/>
        <v>#REF!</v>
      </c>
      <c r="W154" s="124">
        <v>4.8500000000000165</v>
      </c>
      <c r="AC154" s="127">
        <v>3.55000000000003</v>
      </c>
      <c r="AD154" s="127" t="e">
        <f t="shared" si="8"/>
        <v>#REF!</v>
      </c>
      <c r="AE154" s="124">
        <v>4.8500000000000165</v>
      </c>
    </row>
    <row r="155" spans="13:31" x14ac:dyDescent="0.3">
      <c r="M155" s="127">
        <v>3.5400000000000298</v>
      </c>
      <c r="N155" s="127" t="e">
        <f t="shared" si="6"/>
        <v>#REF!</v>
      </c>
      <c r="O155" s="124">
        <v>4.8800000000000168</v>
      </c>
      <c r="U155" s="127">
        <v>3.5400000000000298</v>
      </c>
      <c r="V155" s="127" t="e">
        <f t="shared" si="7"/>
        <v>#REF!</v>
      </c>
      <c r="W155" s="124">
        <v>4.8800000000000168</v>
      </c>
      <c r="AC155" s="127">
        <v>3.5400000000000298</v>
      </c>
      <c r="AD155" s="127" t="e">
        <f t="shared" si="8"/>
        <v>#REF!</v>
      </c>
      <c r="AE155" s="124">
        <v>4.8800000000000168</v>
      </c>
    </row>
    <row r="156" spans="13:31" x14ac:dyDescent="0.3">
      <c r="M156" s="127">
        <v>3.53000000000003</v>
      </c>
      <c r="N156" s="127" t="e">
        <f t="shared" si="6"/>
        <v>#REF!</v>
      </c>
      <c r="O156" s="124">
        <v>4.910000000000017</v>
      </c>
      <c r="U156" s="127">
        <v>3.53000000000003</v>
      </c>
      <c r="V156" s="127" t="e">
        <f t="shared" si="7"/>
        <v>#REF!</v>
      </c>
      <c r="W156" s="124">
        <v>4.910000000000017</v>
      </c>
      <c r="AC156" s="127">
        <v>3.53000000000003</v>
      </c>
      <c r="AD156" s="127" t="e">
        <f t="shared" si="8"/>
        <v>#REF!</v>
      </c>
      <c r="AE156" s="124">
        <v>4.910000000000017</v>
      </c>
    </row>
    <row r="157" spans="13:31" x14ac:dyDescent="0.3">
      <c r="M157" s="127">
        <v>3.5200000000000302</v>
      </c>
      <c r="N157" s="127" t="e">
        <f t="shared" si="6"/>
        <v>#REF!</v>
      </c>
      <c r="O157" s="124">
        <v>4.9400000000000173</v>
      </c>
      <c r="U157" s="127">
        <v>3.5200000000000302</v>
      </c>
      <c r="V157" s="127" t="e">
        <f t="shared" si="7"/>
        <v>#REF!</v>
      </c>
      <c r="W157" s="124">
        <v>4.9400000000000173</v>
      </c>
      <c r="AC157" s="127">
        <v>3.5200000000000302</v>
      </c>
      <c r="AD157" s="127" t="e">
        <f t="shared" si="8"/>
        <v>#REF!</v>
      </c>
      <c r="AE157" s="124">
        <v>4.9400000000000173</v>
      </c>
    </row>
    <row r="158" spans="13:31" x14ac:dyDescent="0.3">
      <c r="M158" s="127">
        <v>3.51000000000003</v>
      </c>
      <c r="N158" s="127" t="e">
        <f t="shared" si="6"/>
        <v>#REF!</v>
      </c>
      <c r="O158" s="124">
        <v>4.9700000000000175</v>
      </c>
      <c r="U158" s="127">
        <v>3.51000000000003</v>
      </c>
      <c r="V158" s="127" t="e">
        <f t="shared" si="7"/>
        <v>#REF!</v>
      </c>
      <c r="W158" s="124">
        <v>4.9700000000000175</v>
      </c>
      <c r="AC158" s="127">
        <v>3.51000000000003</v>
      </c>
      <c r="AD158" s="127" t="e">
        <f t="shared" si="8"/>
        <v>#REF!</v>
      </c>
      <c r="AE158" s="124">
        <v>4.9700000000000175</v>
      </c>
    </row>
    <row r="159" spans="13:31" x14ac:dyDescent="0.3">
      <c r="M159" s="127">
        <v>3.5000000000000302</v>
      </c>
      <c r="N159" s="127" t="e">
        <f t="shared" si="6"/>
        <v>#REF!</v>
      </c>
      <c r="O159" s="124">
        <v>5.0000000000000178</v>
      </c>
      <c r="U159" s="127">
        <v>3.5000000000000302</v>
      </c>
      <c r="V159" s="127" t="e">
        <f t="shared" si="7"/>
        <v>#REF!</v>
      </c>
      <c r="W159" s="124">
        <v>5.0000000000000178</v>
      </c>
      <c r="AC159" s="127">
        <v>3.5000000000000302</v>
      </c>
      <c r="AD159" s="127" t="e">
        <f t="shared" si="8"/>
        <v>#REF!</v>
      </c>
      <c r="AE159" s="124">
        <v>5.0000000000000178</v>
      </c>
    </row>
    <row r="160" spans="13:31" x14ac:dyDescent="0.3">
      <c r="M160" s="127">
        <v>3.49000000000003</v>
      </c>
      <c r="N160" s="127" t="e">
        <f t="shared" si="6"/>
        <v>#REF!</v>
      </c>
      <c r="O160" s="124">
        <v>5.1000000000000174</v>
      </c>
      <c r="U160" s="127">
        <v>3.49000000000003</v>
      </c>
      <c r="V160" s="127" t="e">
        <f t="shared" si="7"/>
        <v>#REF!</v>
      </c>
      <c r="W160" s="124">
        <v>5.1000000000000174</v>
      </c>
      <c r="AC160" s="127">
        <v>3.49000000000003</v>
      </c>
      <c r="AD160" s="127" t="e">
        <f t="shared" si="8"/>
        <v>#REF!</v>
      </c>
      <c r="AE160" s="124">
        <v>5.1000000000000174</v>
      </c>
    </row>
    <row r="161" spans="13:31" x14ac:dyDescent="0.3">
      <c r="M161" s="127">
        <v>3.4800000000000302</v>
      </c>
      <c r="N161" s="127" t="e">
        <f t="shared" si="6"/>
        <v>#REF!</v>
      </c>
      <c r="O161" s="124">
        <v>5.2000000000000171</v>
      </c>
      <c r="U161" s="127">
        <v>3.4800000000000302</v>
      </c>
      <c r="V161" s="127" t="e">
        <f t="shared" si="7"/>
        <v>#REF!</v>
      </c>
      <c r="W161" s="124">
        <v>5.2000000000000171</v>
      </c>
      <c r="AC161" s="127">
        <v>3.4800000000000302</v>
      </c>
      <c r="AD161" s="127" t="e">
        <f t="shared" si="8"/>
        <v>#REF!</v>
      </c>
      <c r="AE161" s="124">
        <v>5.2000000000000171</v>
      </c>
    </row>
    <row r="162" spans="13:31" x14ac:dyDescent="0.3">
      <c r="M162" s="127">
        <v>3.4700000000000299</v>
      </c>
      <c r="N162" s="127" t="e">
        <f t="shared" si="6"/>
        <v>#REF!</v>
      </c>
      <c r="O162" s="124">
        <v>5.3000000000000167</v>
      </c>
      <c r="U162" s="127">
        <v>3.4700000000000299</v>
      </c>
      <c r="V162" s="127" t="e">
        <f t="shared" si="7"/>
        <v>#REF!</v>
      </c>
      <c r="W162" s="124">
        <v>5.3000000000000167</v>
      </c>
      <c r="AC162" s="127">
        <v>3.4700000000000299</v>
      </c>
      <c r="AD162" s="127" t="e">
        <f t="shared" si="8"/>
        <v>#REF!</v>
      </c>
      <c r="AE162" s="124">
        <v>5.3000000000000167</v>
      </c>
    </row>
    <row r="163" spans="13:31" x14ac:dyDescent="0.3">
      <c r="M163" s="127">
        <v>3.4600000000000302</v>
      </c>
      <c r="N163" s="127" t="e">
        <f t="shared" si="6"/>
        <v>#REF!</v>
      </c>
      <c r="O163" s="124">
        <v>5.4000000000000163</v>
      </c>
      <c r="U163" s="127">
        <v>3.4600000000000302</v>
      </c>
      <c r="V163" s="127" t="e">
        <f t="shared" si="7"/>
        <v>#REF!</v>
      </c>
      <c r="W163" s="124">
        <v>5.4000000000000163</v>
      </c>
      <c r="AC163" s="127">
        <v>3.4600000000000302</v>
      </c>
      <c r="AD163" s="127" t="e">
        <f t="shared" si="8"/>
        <v>#REF!</v>
      </c>
      <c r="AE163" s="124">
        <v>5.4000000000000163</v>
      </c>
    </row>
    <row r="164" spans="13:31" x14ac:dyDescent="0.3">
      <c r="M164" s="127">
        <v>3.4500000000000299</v>
      </c>
      <c r="N164" s="127" t="e">
        <f t="shared" si="6"/>
        <v>#REF!</v>
      </c>
      <c r="O164" s="124">
        <v>5.500000000000016</v>
      </c>
      <c r="U164" s="127">
        <v>3.4500000000000299</v>
      </c>
      <c r="V164" s="127" t="e">
        <f t="shared" si="7"/>
        <v>#REF!</v>
      </c>
      <c r="W164" s="124">
        <v>5.500000000000016</v>
      </c>
      <c r="AC164" s="127">
        <v>3.4500000000000299</v>
      </c>
      <c r="AD164" s="127" t="e">
        <f t="shared" si="8"/>
        <v>#REF!</v>
      </c>
      <c r="AE164" s="124">
        <v>5.500000000000016</v>
      </c>
    </row>
    <row r="165" spans="13:31" x14ac:dyDescent="0.3">
      <c r="M165" s="127">
        <v>3.4400000000000301</v>
      </c>
      <c r="N165" s="127" t="e">
        <f t="shared" si="6"/>
        <v>#REF!</v>
      </c>
      <c r="O165" s="124">
        <v>5.6000000000000156</v>
      </c>
      <c r="U165" s="127">
        <v>3.4400000000000301</v>
      </c>
      <c r="V165" s="127" t="e">
        <f t="shared" si="7"/>
        <v>#REF!</v>
      </c>
      <c r="W165" s="124">
        <v>5.6000000000000156</v>
      </c>
      <c r="AC165" s="127">
        <v>3.4400000000000301</v>
      </c>
      <c r="AD165" s="127" t="e">
        <f t="shared" si="8"/>
        <v>#REF!</v>
      </c>
      <c r="AE165" s="124">
        <v>5.6000000000000156</v>
      </c>
    </row>
    <row r="166" spans="13:31" x14ac:dyDescent="0.3">
      <c r="M166" s="127">
        <v>3.4300000000000299</v>
      </c>
      <c r="N166" s="127" t="e">
        <f t="shared" si="6"/>
        <v>#REF!</v>
      </c>
      <c r="O166" s="124">
        <v>5.7000000000000153</v>
      </c>
      <c r="U166" s="127">
        <v>3.4300000000000299</v>
      </c>
      <c r="V166" s="127" t="e">
        <f t="shared" si="7"/>
        <v>#REF!</v>
      </c>
      <c r="W166" s="124">
        <v>5.7000000000000153</v>
      </c>
      <c r="AC166" s="127">
        <v>3.4300000000000299</v>
      </c>
      <c r="AD166" s="127" t="e">
        <f t="shared" si="8"/>
        <v>#REF!</v>
      </c>
      <c r="AE166" s="124">
        <v>5.7000000000000153</v>
      </c>
    </row>
    <row r="167" spans="13:31" x14ac:dyDescent="0.3">
      <c r="M167" s="127">
        <v>3.4200000000000301</v>
      </c>
      <c r="N167" s="127" t="e">
        <f t="shared" si="6"/>
        <v>#REF!</v>
      </c>
      <c r="O167" s="124">
        <v>5.8000000000000149</v>
      </c>
      <c r="U167" s="127">
        <v>3.4200000000000301</v>
      </c>
      <c r="V167" s="127" t="e">
        <f t="shared" si="7"/>
        <v>#REF!</v>
      </c>
      <c r="W167" s="124">
        <v>5.8000000000000149</v>
      </c>
      <c r="AC167" s="127">
        <v>3.4200000000000301</v>
      </c>
      <c r="AD167" s="127" t="e">
        <f t="shared" si="8"/>
        <v>#REF!</v>
      </c>
      <c r="AE167" s="124">
        <v>5.8000000000000149</v>
      </c>
    </row>
    <row r="168" spans="13:31" x14ac:dyDescent="0.3">
      <c r="M168" s="127">
        <v>3.4100000000000299</v>
      </c>
      <c r="N168" s="127" t="e">
        <f t="shared" si="6"/>
        <v>#REF!</v>
      </c>
      <c r="O168" s="124">
        <v>5.9000000000000146</v>
      </c>
      <c r="U168" s="127">
        <v>3.4100000000000299</v>
      </c>
      <c r="V168" s="127" t="e">
        <f t="shared" si="7"/>
        <v>#REF!</v>
      </c>
      <c r="W168" s="124">
        <v>5.9000000000000146</v>
      </c>
      <c r="AC168" s="127">
        <v>3.4100000000000299</v>
      </c>
      <c r="AD168" s="127" t="e">
        <f t="shared" si="8"/>
        <v>#REF!</v>
      </c>
      <c r="AE168" s="124">
        <v>5.9000000000000146</v>
      </c>
    </row>
    <row r="169" spans="13:31" x14ac:dyDescent="0.3">
      <c r="M169" s="127">
        <v>3.4000000000000301</v>
      </c>
      <c r="N169" s="127" t="e">
        <f t="shared" si="6"/>
        <v>#REF!</v>
      </c>
      <c r="O169" s="124">
        <v>6.0000000000000142</v>
      </c>
      <c r="U169" s="127">
        <v>3.4000000000000301</v>
      </c>
      <c r="V169" s="127" t="e">
        <f t="shared" si="7"/>
        <v>#REF!</v>
      </c>
      <c r="W169" s="124">
        <v>6.0000000000000142</v>
      </c>
      <c r="AC169" s="127">
        <v>3.4000000000000301</v>
      </c>
      <c r="AD169" s="127" t="e">
        <f t="shared" si="8"/>
        <v>#REF!</v>
      </c>
      <c r="AE169" s="124">
        <v>6.0000000000000142</v>
      </c>
    </row>
    <row r="170" spans="13:31" x14ac:dyDescent="0.3">
      <c r="M170" s="127">
        <v>3.3900000000000299</v>
      </c>
      <c r="N170" s="127" t="e">
        <f t="shared" si="6"/>
        <v>#REF!</v>
      </c>
      <c r="O170" s="124">
        <v>6.1000000000000139</v>
      </c>
      <c r="U170" s="127">
        <v>3.3900000000000299</v>
      </c>
      <c r="V170" s="127" t="e">
        <f t="shared" si="7"/>
        <v>#REF!</v>
      </c>
      <c r="W170" s="124">
        <v>6.1000000000000139</v>
      </c>
      <c r="AC170" s="127">
        <v>3.3900000000000299</v>
      </c>
      <c r="AD170" s="127" t="e">
        <f t="shared" si="8"/>
        <v>#REF!</v>
      </c>
      <c r="AE170" s="124">
        <v>6.1000000000000139</v>
      </c>
    </row>
    <row r="171" spans="13:31" x14ac:dyDescent="0.3">
      <c r="M171" s="127">
        <v>3.3800000000000301</v>
      </c>
      <c r="N171" s="127" t="e">
        <f t="shared" si="6"/>
        <v>#REF!</v>
      </c>
      <c r="O171" s="124">
        <v>6.2000000000000135</v>
      </c>
      <c r="U171" s="127">
        <v>3.3800000000000301</v>
      </c>
      <c r="V171" s="127" t="e">
        <f t="shared" si="7"/>
        <v>#REF!</v>
      </c>
      <c r="W171" s="124">
        <v>6.2000000000000135</v>
      </c>
      <c r="AC171" s="127">
        <v>3.3800000000000301</v>
      </c>
      <c r="AD171" s="127" t="e">
        <f t="shared" si="8"/>
        <v>#REF!</v>
      </c>
      <c r="AE171" s="124">
        <v>6.2000000000000135</v>
      </c>
    </row>
    <row r="172" spans="13:31" x14ac:dyDescent="0.3">
      <c r="M172" s="127">
        <v>3.3700000000000299</v>
      </c>
      <c r="N172" s="127" t="e">
        <f t="shared" si="6"/>
        <v>#REF!</v>
      </c>
      <c r="O172" s="124">
        <v>6.3000000000000131</v>
      </c>
      <c r="U172" s="127">
        <v>3.3700000000000299</v>
      </c>
      <c r="V172" s="127" t="e">
        <f t="shared" si="7"/>
        <v>#REF!</v>
      </c>
      <c r="W172" s="124">
        <v>6.3000000000000131</v>
      </c>
      <c r="AC172" s="127">
        <v>3.3700000000000299</v>
      </c>
      <c r="AD172" s="127" t="e">
        <f t="shared" si="8"/>
        <v>#REF!</v>
      </c>
      <c r="AE172" s="124">
        <v>6.3000000000000131</v>
      </c>
    </row>
    <row r="173" spans="13:31" x14ac:dyDescent="0.3">
      <c r="M173" s="127">
        <v>3.3600000000000301</v>
      </c>
      <c r="N173" s="127" t="e">
        <f t="shared" si="6"/>
        <v>#REF!</v>
      </c>
      <c r="O173" s="124">
        <v>6.4000000000000128</v>
      </c>
      <c r="U173" s="127">
        <v>3.3600000000000301</v>
      </c>
      <c r="V173" s="127" t="e">
        <f t="shared" si="7"/>
        <v>#REF!</v>
      </c>
      <c r="W173" s="124">
        <v>6.4000000000000128</v>
      </c>
      <c r="AC173" s="127">
        <v>3.3600000000000301</v>
      </c>
      <c r="AD173" s="127" t="e">
        <f t="shared" si="8"/>
        <v>#REF!</v>
      </c>
      <c r="AE173" s="124">
        <v>6.4000000000000128</v>
      </c>
    </row>
    <row r="174" spans="13:31" x14ac:dyDescent="0.3">
      <c r="M174" s="127">
        <v>3.3500000000000298</v>
      </c>
      <c r="N174" s="127" t="e">
        <f t="shared" si="6"/>
        <v>#REF!</v>
      </c>
      <c r="O174" s="124">
        <v>6.5000000000000124</v>
      </c>
      <c r="U174" s="127">
        <v>3.3500000000000298</v>
      </c>
      <c r="V174" s="127" t="e">
        <f t="shared" si="7"/>
        <v>#REF!</v>
      </c>
      <c r="W174" s="124">
        <v>6.5000000000000124</v>
      </c>
      <c r="AC174" s="127">
        <v>3.3500000000000298</v>
      </c>
      <c r="AD174" s="127" t="e">
        <f t="shared" si="8"/>
        <v>#REF!</v>
      </c>
      <c r="AE174" s="124">
        <v>6.5000000000000124</v>
      </c>
    </row>
    <row r="175" spans="13:31" x14ac:dyDescent="0.3">
      <c r="M175" s="127">
        <v>3.3400000000000398</v>
      </c>
      <c r="N175" s="127" t="e">
        <f t="shared" si="6"/>
        <v>#REF!</v>
      </c>
      <c r="O175" s="124">
        <v>6.6000000000000121</v>
      </c>
      <c r="U175" s="127">
        <v>3.3400000000000398</v>
      </c>
      <c r="V175" s="127" t="e">
        <f t="shared" si="7"/>
        <v>#REF!</v>
      </c>
      <c r="W175" s="124">
        <v>6.6000000000000121</v>
      </c>
      <c r="AC175" s="127">
        <v>3.3400000000000398</v>
      </c>
      <c r="AD175" s="127" t="e">
        <f t="shared" si="8"/>
        <v>#REF!</v>
      </c>
      <c r="AE175" s="124">
        <v>6.6000000000000121</v>
      </c>
    </row>
    <row r="176" spans="13:31" x14ac:dyDescent="0.3">
      <c r="M176" s="127">
        <v>3.33000000000004</v>
      </c>
      <c r="N176" s="127" t="e">
        <f t="shared" si="6"/>
        <v>#REF!</v>
      </c>
      <c r="O176" s="124">
        <v>6.7000000000000117</v>
      </c>
      <c r="U176" s="127">
        <v>3.33000000000004</v>
      </c>
      <c r="V176" s="127" t="e">
        <f t="shared" si="7"/>
        <v>#REF!</v>
      </c>
      <c r="W176" s="124">
        <v>6.7000000000000117</v>
      </c>
      <c r="AC176" s="127">
        <v>3.33000000000004</v>
      </c>
      <c r="AD176" s="127" t="e">
        <f t="shared" si="8"/>
        <v>#REF!</v>
      </c>
      <c r="AE176" s="124">
        <v>6.7000000000000117</v>
      </c>
    </row>
    <row r="177" spans="13:31" x14ac:dyDescent="0.3">
      <c r="M177" s="127">
        <v>3.3200000000000398</v>
      </c>
      <c r="N177" s="127" t="e">
        <f t="shared" si="6"/>
        <v>#REF!</v>
      </c>
      <c r="O177" s="124">
        <v>6.8000000000000114</v>
      </c>
      <c r="U177" s="127">
        <v>3.3200000000000398</v>
      </c>
      <c r="V177" s="127" t="e">
        <f t="shared" si="7"/>
        <v>#REF!</v>
      </c>
      <c r="W177" s="124">
        <v>6.8000000000000114</v>
      </c>
      <c r="AC177" s="127">
        <v>3.3200000000000398</v>
      </c>
      <c r="AD177" s="127" t="e">
        <f t="shared" si="8"/>
        <v>#REF!</v>
      </c>
      <c r="AE177" s="124">
        <v>6.8000000000000114</v>
      </c>
    </row>
    <row r="178" spans="13:31" x14ac:dyDescent="0.3">
      <c r="M178" s="127">
        <v>3.31000000000004</v>
      </c>
      <c r="N178" s="127" t="e">
        <f t="shared" si="6"/>
        <v>#REF!</v>
      </c>
      <c r="O178" s="124">
        <v>6.900000000000011</v>
      </c>
      <c r="U178" s="127">
        <v>3.31000000000004</v>
      </c>
      <c r="V178" s="127" t="e">
        <f t="shared" si="7"/>
        <v>#REF!</v>
      </c>
      <c r="W178" s="124">
        <v>6.900000000000011</v>
      </c>
      <c r="AC178" s="127">
        <v>3.31000000000004</v>
      </c>
      <c r="AD178" s="127" t="e">
        <f t="shared" si="8"/>
        <v>#REF!</v>
      </c>
      <c r="AE178" s="124">
        <v>6.900000000000011</v>
      </c>
    </row>
    <row r="179" spans="13:31" x14ac:dyDescent="0.3">
      <c r="M179" s="127">
        <v>3.3000000000000398</v>
      </c>
      <c r="N179" s="127" t="e">
        <f t="shared" si="6"/>
        <v>#REF!</v>
      </c>
      <c r="O179" s="124">
        <v>7.0000000000000107</v>
      </c>
      <c r="U179" s="127">
        <v>3.3000000000000398</v>
      </c>
      <c r="V179" s="127" t="e">
        <f t="shared" si="7"/>
        <v>#REF!</v>
      </c>
      <c r="W179" s="124">
        <v>7.0000000000000107</v>
      </c>
      <c r="AC179" s="127">
        <v>3.3000000000000398</v>
      </c>
      <c r="AD179" s="127" t="e">
        <f t="shared" si="8"/>
        <v>#REF!</v>
      </c>
      <c r="AE179" s="124">
        <v>7.0000000000000107</v>
      </c>
    </row>
    <row r="180" spans="13:31" x14ac:dyDescent="0.3">
      <c r="M180" s="127">
        <v>3.29000000000004</v>
      </c>
      <c r="N180" s="127" t="e">
        <f t="shared" si="6"/>
        <v>#REF!</v>
      </c>
      <c r="O180" s="124">
        <v>7.1000000000000103</v>
      </c>
      <c r="U180" s="127">
        <v>3.29000000000004</v>
      </c>
      <c r="V180" s="127" t="e">
        <f t="shared" si="7"/>
        <v>#REF!</v>
      </c>
      <c r="W180" s="124">
        <v>7.1000000000000103</v>
      </c>
      <c r="AC180" s="127">
        <v>3.29000000000004</v>
      </c>
      <c r="AD180" s="127" t="e">
        <f t="shared" si="8"/>
        <v>#REF!</v>
      </c>
      <c r="AE180" s="124">
        <v>7.1000000000000103</v>
      </c>
    </row>
    <row r="181" spans="13:31" x14ac:dyDescent="0.3">
      <c r="M181" s="127">
        <v>3.2800000000000402</v>
      </c>
      <c r="N181" s="127" t="e">
        <f t="shared" si="6"/>
        <v>#REF!</v>
      </c>
      <c r="O181" s="124">
        <v>7.2000000000000099</v>
      </c>
      <c r="U181" s="127">
        <v>3.2800000000000402</v>
      </c>
      <c r="V181" s="127" t="e">
        <f t="shared" si="7"/>
        <v>#REF!</v>
      </c>
      <c r="W181" s="124">
        <v>7.2000000000000099</v>
      </c>
      <c r="AC181" s="127">
        <v>3.2800000000000402</v>
      </c>
      <c r="AD181" s="127" t="e">
        <f t="shared" si="8"/>
        <v>#REF!</v>
      </c>
      <c r="AE181" s="124">
        <v>7.2000000000000099</v>
      </c>
    </row>
    <row r="182" spans="13:31" x14ac:dyDescent="0.3">
      <c r="M182" s="127">
        <v>3.27000000000004</v>
      </c>
      <c r="N182" s="127" t="e">
        <f t="shared" si="6"/>
        <v>#REF!</v>
      </c>
      <c r="O182" s="124">
        <v>7.3000000000000096</v>
      </c>
      <c r="U182" s="127">
        <v>3.27000000000004</v>
      </c>
      <c r="V182" s="127" t="e">
        <f t="shared" si="7"/>
        <v>#REF!</v>
      </c>
      <c r="W182" s="124">
        <v>7.3000000000000096</v>
      </c>
      <c r="AC182" s="127">
        <v>3.27000000000004</v>
      </c>
      <c r="AD182" s="127" t="e">
        <f t="shared" si="8"/>
        <v>#REF!</v>
      </c>
      <c r="AE182" s="124">
        <v>7.3000000000000096</v>
      </c>
    </row>
    <row r="183" spans="13:31" x14ac:dyDescent="0.3">
      <c r="M183" s="127">
        <v>3.2600000000000402</v>
      </c>
      <c r="N183" s="127" t="e">
        <f t="shared" si="6"/>
        <v>#REF!</v>
      </c>
      <c r="O183" s="124">
        <v>7.4000000000000092</v>
      </c>
      <c r="U183" s="127">
        <v>3.2600000000000402</v>
      </c>
      <c r="V183" s="127" t="e">
        <f t="shared" si="7"/>
        <v>#REF!</v>
      </c>
      <c r="W183" s="124">
        <v>7.4000000000000092</v>
      </c>
      <c r="AC183" s="127">
        <v>3.2600000000000402</v>
      </c>
      <c r="AD183" s="127" t="e">
        <f t="shared" si="8"/>
        <v>#REF!</v>
      </c>
      <c r="AE183" s="124">
        <v>7.4000000000000092</v>
      </c>
    </row>
    <row r="184" spans="13:31" x14ac:dyDescent="0.3">
      <c r="M184" s="127">
        <v>3.25000000000004</v>
      </c>
      <c r="N184" s="127" t="e">
        <f t="shared" si="6"/>
        <v>#REF!</v>
      </c>
      <c r="O184" s="124">
        <v>7.5000000000000089</v>
      </c>
      <c r="U184" s="127">
        <v>3.25000000000004</v>
      </c>
      <c r="V184" s="127" t="e">
        <f t="shared" si="7"/>
        <v>#REF!</v>
      </c>
      <c r="W184" s="124">
        <v>7.5000000000000089</v>
      </c>
      <c r="AC184" s="127">
        <v>3.25000000000004</v>
      </c>
      <c r="AD184" s="127" t="e">
        <f t="shared" si="8"/>
        <v>#REF!</v>
      </c>
      <c r="AE184" s="124">
        <v>7.5000000000000089</v>
      </c>
    </row>
    <row r="185" spans="13:31" x14ac:dyDescent="0.3">
      <c r="M185" s="127">
        <v>3.2400000000000402</v>
      </c>
      <c r="N185" s="127" t="e">
        <f t="shared" si="6"/>
        <v>#REF!</v>
      </c>
      <c r="O185" s="124">
        <v>7.6000000000000085</v>
      </c>
      <c r="U185" s="127">
        <v>3.2400000000000402</v>
      </c>
      <c r="V185" s="127" t="e">
        <f t="shared" si="7"/>
        <v>#REF!</v>
      </c>
      <c r="W185" s="124">
        <v>7.6000000000000085</v>
      </c>
      <c r="AC185" s="127">
        <v>3.2400000000000402</v>
      </c>
      <c r="AD185" s="127" t="e">
        <f t="shared" si="8"/>
        <v>#REF!</v>
      </c>
      <c r="AE185" s="124">
        <v>7.6000000000000085</v>
      </c>
    </row>
    <row r="186" spans="13:31" x14ac:dyDescent="0.3">
      <c r="M186" s="127">
        <v>3.23000000000004</v>
      </c>
      <c r="N186" s="127" t="e">
        <f t="shared" si="6"/>
        <v>#REF!</v>
      </c>
      <c r="O186" s="124">
        <v>7.7000000000000082</v>
      </c>
      <c r="U186" s="127">
        <v>3.23000000000004</v>
      </c>
      <c r="V186" s="127" t="e">
        <f t="shared" si="7"/>
        <v>#REF!</v>
      </c>
      <c r="W186" s="124">
        <v>7.7000000000000082</v>
      </c>
      <c r="AC186" s="127">
        <v>3.23000000000004</v>
      </c>
      <c r="AD186" s="127" t="e">
        <f t="shared" si="8"/>
        <v>#REF!</v>
      </c>
      <c r="AE186" s="124">
        <v>7.7000000000000082</v>
      </c>
    </row>
    <row r="187" spans="13:31" x14ac:dyDescent="0.3">
      <c r="M187" s="127">
        <v>3.2200000000000402</v>
      </c>
      <c r="N187" s="127" t="e">
        <f t="shared" si="6"/>
        <v>#REF!</v>
      </c>
      <c r="O187" s="124">
        <v>7.8000000000000078</v>
      </c>
      <c r="U187" s="127">
        <v>3.2200000000000402</v>
      </c>
      <c r="V187" s="127" t="e">
        <f t="shared" si="7"/>
        <v>#REF!</v>
      </c>
      <c r="W187" s="124">
        <v>7.8000000000000078</v>
      </c>
      <c r="AC187" s="127">
        <v>3.2200000000000402</v>
      </c>
      <c r="AD187" s="127" t="e">
        <f t="shared" si="8"/>
        <v>#REF!</v>
      </c>
      <c r="AE187" s="124">
        <v>7.8000000000000078</v>
      </c>
    </row>
    <row r="188" spans="13:31" x14ac:dyDescent="0.3">
      <c r="M188" s="127">
        <v>3.2100000000000399</v>
      </c>
      <c r="N188" s="127" t="e">
        <f t="shared" si="6"/>
        <v>#REF!</v>
      </c>
      <c r="O188" s="124">
        <v>7.9000000000000075</v>
      </c>
      <c r="U188" s="127">
        <v>3.2100000000000399</v>
      </c>
      <c r="V188" s="127" t="e">
        <f t="shared" si="7"/>
        <v>#REF!</v>
      </c>
      <c r="W188" s="124">
        <v>7.9000000000000075</v>
      </c>
      <c r="AC188" s="127">
        <v>3.2100000000000399</v>
      </c>
      <c r="AD188" s="127" t="e">
        <f t="shared" si="8"/>
        <v>#REF!</v>
      </c>
      <c r="AE188" s="124">
        <v>7.9000000000000075</v>
      </c>
    </row>
    <row r="189" spans="13:31" x14ac:dyDescent="0.3">
      <c r="M189" s="127">
        <v>3.2000000000000401</v>
      </c>
      <c r="N189" s="127" t="e">
        <f t="shared" si="6"/>
        <v>#REF!</v>
      </c>
      <c r="O189" s="124">
        <v>8.0000000000000071</v>
      </c>
      <c r="U189" s="127">
        <v>3.2000000000000401</v>
      </c>
      <c r="V189" s="127" t="e">
        <f t="shared" si="7"/>
        <v>#REF!</v>
      </c>
      <c r="W189" s="124">
        <v>8.0000000000000071</v>
      </c>
      <c r="AC189" s="127">
        <v>3.2000000000000401</v>
      </c>
      <c r="AD189" s="127" t="e">
        <f t="shared" si="8"/>
        <v>#REF!</v>
      </c>
      <c r="AE189" s="124">
        <v>8.0000000000000071</v>
      </c>
    </row>
    <row r="190" spans="13:31" x14ac:dyDescent="0.3">
      <c r="M190" s="127">
        <v>3.1900000000000399</v>
      </c>
      <c r="N190" s="127" t="e">
        <f t="shared" si="6"/>
        <v>#REF!</v>
      </c>
      <c r="O190" s="124">
        <v>8.1000000000000068</v>
      </c>
      <c r="U190" s="127">
        <v>3.1900000000000399</v>
      </c>
      <c r="V190" s="127" t="e">
        <f t="shared" si="7"/>
        <v>#REF!</v>
      </c>
      <c r="W190" s="124">
        <v>8.1000000000000068</v>
      </c>
      <c r="AC190" s="127">
        <v>3.1900000000000399</v>
      </c>
      <c r="AD190" s="127" t="e">
        <f t="shared" si="8"/>
        <v>#REF!</v>
      </c>
      <c r="AE190" s="124">
        <v>8.1000000000000068</v>
      </c>
    </row>
    <row r="191" spans="13:31" x14ac:dyDescent="0.3">
      <c r="M191" s="127">
        <v>3.1800000000000401</v>
      </c>
      <c r="N191" s="127" t="e">
        <f t="shared" si="6"/>
        <v>#REF!</v>
      </c>
      <c r="O191" s="124">
        <v>8.2000000000000064</v>
      </c>
      <c r="U191" s="127">
        <v>3.1800000000000401</v>
      </c>
      <c r="V191" s="127" t="e">
        <f t="shared" si="7"/>
        <v>#REF!</v>
      </c>
      <c r="W191" s="124">
        <v>8.2000000000000064</v>
      </c>
      <c r="AC191" s="127">
        <v>3.1800000000000401</v>
      </c>
      <c r="AD191" s="127" t="e">
        <f t="shared" si="8"/>
        <v>#REF!</v>
      </c>
      <c r="AE191" s="124">
        <v>8.2000000000000064</v>
      </c>
    </row>
    <row r="192" spans="13:31" x14ac:dyDescent="0.3">
      <c r="M192" s="127">
        <v>3.1700000000000399</v>
      </c>
      <c r="N192" s="127" t="e">
        <f t="shared" si="6"/>
        <v>#REF!</v>
      </c>
      <c r="O192" s="124">
        <v>8.300000000000006</v>
      </c>
      <c r="U192" s="127">
        <v>3.1700000000000399</v>
      </c>
      <c r="V192" s="127" t="e">
        <f t="shared" si="7"/>
        <v>#REF!</v>
      </c>
      <c r="W192" s="124">
        <v>8.300000000000006</v>
      </c>
      <c r="AC192" s="127">
        <v>3.1700000000000399</v>
      </c>
      <c r="AD192" s="127" t="e">
        <f t="shared" si="8"/>
        <v>#REF!</v>
      </c>
      <c r="AE192" s="124">
        <v>8.300000000000006</v>
      </c>
    </row>
    <row r="193" spans="13:31" x14ac:dyDescent="0.3">
      <c r="M193" s="127">
        <v>3.1600000000000401</v>
      </c>
      <c r="N193" s="127" t="e">
        <f t="shared" si="6"/>
        <v>#REF!</v>
      </c>
      <c r="O193" s="124">
        <v>8.4000000000000057</v>
      </c>
      <c r="U193" s="127">
        <v>3.1600000000000401</v>
      </c>
      <c r="V193" s="127" t="e">
        <f t="shared" si="7"/>
        <v>#REF!</v>
      </c>
      <c r="W193" s="124">
        <v>8.4000000000000057</v>
      </c>
      <c r="AC193" s="127">
        <v>3.1600000000000401</v>
      </c>
      <c r="AD193" s="127" t="e">
        <f t="shared" si="8"/>
        <v>#REF!</v>
      </c>
      <c r="AE193" s="124">
        <v>8.4000000000000057</v>
      </c>
    </row>
    <row r="194" spans="13:31" x14ac:dyDescent="0.3">
      <c r="M194" s="127">
        <v>3.1500000000000399</v>
      </c>
      <c r="N194" s="127" t="e">
        <f t="shared" si="6"/>
        <v>#REF!</v>
      </c>
      <c r="O194" s="124">
        <v>8.5000000000000053</v>
      </c>
      <c r="U194" s="127">
        <v>3.1500000000000399</v>
      </c>
      <c r="V194" s="127" t="e">
        <f t="shared" si="7"/>
        <v>#REF!</v>
      </c>
      <c r="W194" s="124">
        <v>8.5000000000000053</v>
      </c>
      <c r="AC194" s="127">
        <v>3.1500000000000399</v>
      </c>
      <c r="AD194" s="127" t="e">
        <f t="shared" si="8"/>
        <v>#REF!</v>
      </c>
      <c r="AE194" s="124">
        <v>8.5000000000000053</v>
      </c>
    </row>
    <row r="195" spans="13:31" x14ac:dyDescent="0.3">
      <c r="M195" s="127">
        <v>3.1400000000000401</v>
      </c>
      <c r="N195" s="127" t="e">
        <f t="shared" si="6"/>
        <v>#REF!</v>
      </c>
      <c r="O195" s="124">
        <v>8.600000000000005</v>
      </c>
      <c r="U195" s="127">
        <v>3.1400000000000401</v>
      </c>
      <c r="V195" s="127" t="e">
        <f t="shared" si="7"/>
        <v>#REF!</v>
      </c>
      <c r="W195" s="124">
        <v>8.600000000000005</v>
      </c>
      <c r="AC195" s="127">
        <v>3.1400000000000401</v>
      </c>
      <c r="AD195" s="127" t="e">
        <f t="shared" si="8"/>
        <v>#REF!</v>
      </c>
      <c r="AE195" s="124">
        <v>8.600000000000005</v>
      </c>
    </row>
    <row r="196" spans="13:31" x14ac:dyDescent="0.3">
      <c r="M196" s="127">
        <v>3.1300000000000399</v>
      </c>
      <c r="N196" s="127" t="e">
        <f t="shared" si="6"/>
        <v>#REF!</v>
      </c>
      <c r="O196" s="124">
        <v>8.7000000000000046</v>
      </c>
      <c r="U196" s="127">
        <v>3.1300000000000399</v>
      </c>
      <c r="V196" s="127" t="e">
        <f t="shared" si="7"/>
        <v>#REF!</v>
      </c>
      <c r="W196" s="124">
        <v>8.7000000000000046</v>
      </c>
      <c r="AC196" s="127">
        <v>3.1300000000000399</v>
      </c>
      <c r="AD196" s="127" t="e">
        <f t="shared" si="8"/>
        <v>#REF!</v>
      </c>
      <c r="AE196" s="124">
        <v>8.7000000000000046</v>
      </c>
    </row>
    <row r="197" spans="13:31" x14ac:dyDescent="0.3">
      <c r="M197" s="127">
        <v>3.1200000000000401</v>
      </c>
      <c r="N197" s="127" t="e">
        <f t="shared" si="6"/>
        <v>#REF!</v>
      </c>
      <c r="O197" s="124">
        <v>8.8000000000000043</v>
      </c>
      <c r="U197" s="127">
        <v>3.1200000000000401</v>
      </c>
      <c r="V197" s="127" t="e">
        <f t="shared" si="7"/>
        <v>#REF!</v>
      </c>
      <c r="W197" s="124">
        <v>8.8000000000000043</v>
      </c>
      <c r="AC197" s="127">
        <v>3.1200000000000401</v>
      </c>
      <c r="AD197" s="127" t="e">
        <f t="shared" si="8"/>
        <v>#REF!</v>
      </c>
      <c r="AE197" s="124">
        <v>8.8000000000000043</v>
      </c>
    </row>
    <row r="198" spans="13:31" x14ac:dyDescent="0.3">
      <c r="M198" s="127">
        <v>3.1100000000000398</v>
      </c>
      <c r="N198" s="127" t="e">
        <f t="shared" si="6"/>
        <v>#REF!</v>
      </c>
      <c r="O198" s="124">
        <v>8.9000000000000039</v>
      </c>
      <c r="U198" s="127">
        <v>3.1100000000000398</v>
      </c>
      <c r="V198" s="127" t="e">
        <f t="shared" si="7"/>
        <v>#REF!</v>
      </c>
      <c r="W198" s="124">
        <v>8.9000000000000039</v>
      </c>
      <c r="AC198" s="127">
        <v>3.1100000000000398</v>
      </c>
      <c r="AD198" s="127" t="e">
        <f t="shared" si="8"/>
        <v>#REF!</v>
      </c>
      <c r="AE198" s="124">
        <v>8.9000000000000039</v>
      </c>
    </row>
    <row r="199" spans="13:31" x14ac:dyDescent="0.3">
      <c r="M199" s="127">
        <v>3.1000000000000401</v>
      </c>
      <c r="N199" s="127" t="e">
        <f t="shared" si="6"/>
        <v>#REF!</v>
      </c>
      <c r="O199" s="124">
        <v>9.0000000000000036</v>
      </c>
      <c r="U199" s="127">
        <v>3.1000000000000401</v>
      </c>
      <c r="V199" s="127" t="e">
        <f t="shared" si="7"/>
        <v>#REF!</v>
      </c>
      <c r="W199" s="124">
        <v>9.0000000000000036</v>
      </c>
      <c r="AC199" s="127">
        <v>3.1000000000000401</v>
      </c>
      <c r="AD199" s="127" t="e">
        <f t="shared" si="8"/>
        <v>#REF!</v>
      </c>
      <c r="AE199" s="124">
        <v>9.0000000000000036</v>
      </c>
    </row>
    <row r="200" spans="13:31" x14ac:dyDescent="0.3">
      <c r="M200" s="127">
        <v>3.0900000000000398</v>
      </c>
      <c r="N200" s="127" t="e">
        <f t="shared" si="6"/>
        <v>#REF!</v>
      </c>
      <c r="O200" s="124">
        <v>9.1000000000000032</v>
      </c>
      <c r="U200" s="127">
        <v>3.0900000000000398</v>
      </c>
      <c r="V200" s="127" t="e">
        <f t="shared" si="7"/>
        <v>#REF!</v>
      </c>
      <c r="W200" s="124">
        <v>9.1000000000000032</v>
      </c>
      <c r="AC200" s="127">
        <v>3.0900000000000398</v>
      </c>
      <c r="AD200" s="127" t="e">
        <f t="shared" si="8"/>
        <v>#REF!</v>
      </c>
      <c r="AE200" s="124">
        <v>9.1000000000000032</v>
      </c>
    </row>
    <row r="201" spans="13:31" x14ac:dyDescent="0.3">
      <c r="M201" s="127">
        <v>3.08000000000004</v>
      </c>
      <c r="N201" s="127" t="e">
        <f t="shared" si="6"/>
        <v>#REF!</v>
      </c>
      <c r="O201" s="124">
        <v>9.2000000000000028</v>
      </c>
      <c r="U201" s="127">
        <v>3.08000000000004</v>
      </c>
      <c r="V201" s="127" t="e">
        <f t="shared" si="7"/>
        <v>#REF!</v>
      </c>
      <c r="W201" s="124">
        <v>9.2000000000000028</v>
      </c>
      <c r="AC201" s="127">
        <v>3.08000000000004</v>
      </c>
      <c r="AD201" s="127" t="e">
        <f t="shared" si="8"/>
        <v>#REF!</v>
      </c>
      <c r="AE201" s="124">
        <v>9.2000000000000028</v>
      </c>
    </row>
    <row r="202" spans="13:31" x14ac:dyDescent="0.3">
      <c r="M202" s="127">
        <v>3.0700000000000398</v>
      </c>
      <c r="N202" s="127" t="e">
        <f t="shared" si="6"/>
        <v>#REF!</v>
      </c>
      <c r="O202" s="124">
        <v>9.3000000000000025</v>
      </c>
      <c r="U202" s="127">
        <v>3.0700000000000398</v>
      </c>
      <c r="V202" s="127" t="e">
        <f t="shared" si="7"/>
        <v>#REF!</v>
      </c>
      <c r="W202" s="124">
        <v>9.3000000000000025</v>
      </c>
      <c r="AC202" s="127">
        <v>3.0700000000000398</v>
      </c>
      <c r="AD202" s="127" t="e">
        <f t="shared" si="8"/>
        <v>#REF!</v>
      </c>
      <c r="AE202" s="124">
        <v>9.3000000000000025</v>
      </c>
    </row>
    <row r="203" spans="13:31" x14ac:dyDescent="0.3">
      <c r="M203" s="127">
        <v>3.06000000000004</v>
      </c>
      <c r="N203" s="127" t="e">
        <f t="shared" ref="N203:N266" si="9">+N202+$J$12</f>
        <v>#REF!</v>
      </c>
      <c r="O203" s="124">
        <v>9.4000000000000021</v>
      </c>
      <c r="U203" s="127">
        <v>3.06000000000004</v>
      </c>
      <c r="V203" s="127" t="e">
        <f t="shared" ref="V203:V266" si="10">+V202+$R$12</f>
        <v>#REF!</v>
      </c>
      <c r="W203" s="124">
        <v>9.4000000000000021</v>
      </c>
      <c r="AC203" s="127">
        <v>3.06000000000004</v>
      </c>
      <c r="AD203" s="127" t="e">
        <f t="shared" ref="AD203:AD266" si="11">+AD202+$Z$12</f>
        <v>#REF!</v>
      </c>
      <c r="AE203" s="124">
        <v>9.4000000000000021</v>
      </c>
    </row>
    <row r="204" spans="13:31" x14ac:dyDescent="0.3">
      <c r="M204" s="127">
        <v>3.0500000000000398</v>
      </c>
      <c r="N204" s="127" t="e">
        <f t="shared" si="9"/>
        <v>#REF!</v>
      </c>
      <c r="O204" s="124">
        <v>9.5000000000000018</v>
      </c>
      <c r="U204" s="127">
        <v>3.0500000000000398</v>
      </c>
      <c r="V204" s="127" t="e">
        <f t="shared" si="10"/>
        <v>#REF!</v>
      </c>
      <c r="W204" s="124">
        <v>9.5000000000000018</v>
      </c>
      <c r="AC204" s="127">
        <v>3.0500000000000398</v>
      </c>
      <c r="AD204" s="127" t="e">
        <f t="shared" si="11"/>
        <v>#REF!</v>
      </c>
      <c r="AE204" s="124">
        <v>9.5000000000000018</v>
      </c>
    </row>
    <row r="205" spans="13:31" x14ac:dyDescent="0.3">
      <c r="M205" s="127">
        <v>3.04000000000004</v>
      </c>
      <c r="N205" s="127" t="e">
        <f t="shared" si="9"/>
        <v>#REF!</v>
      </c>
      <c r="O205" s="124">
        <v>9.6000000000000014</v>
      </c>
      <c r="U205" s="127">
        <v>3.04000000000004</v>
      </c>
      <c r="V205" s="127" t="e">
        <f t="shared" si="10"/>
        <v>#REF!</v>
      </c>
      <c r="W205" s="124">
        <v>9.6000000000000014</v>
      </c>
      <c r="AC205" s="127">
        <v>3.04000000000004</v>
      </c>
      <c r="AD205" s="127" t="e">
        <f t="shared" si="11"/>
        <v>#REF!</v>
      </c>
      <c r="AE205" s="124">
        <v>9.6000000000000014</v>
      </c>
    </row>
    <row r="206" spans="13:31" x14ac:dyDescent="0.3">
      <c r="M206" s="127">
        <v>3.0300000000000402</v>
      </c>
      <c r="N206" s="127" t="e">
        <f t="shared" si="9"/>
        <v>#REF!</v>
      </c>
      <c r="O206" s="124">
        <v>9.7000000000000011</v>
      </c>
      <c r="U206" s="127">
        <v>3.0300000000000402</v>
      </c>
      <c r="V206" s="127" t="e">
        <f t="shared" si="10"/>
        <v>#REF!</v>
      </c>
      <c r="W206" s="124">
        <v>9.7000000000000011</v>
      </c>
      <c r="AC206" s="127">
        <v>3.0300000000000402</v>
      </c>
      <c r="AD206" s="127" t="e">
        <f t="shared" si="11"/>
        <v>#REF!</v>
      </c>
      <c r="AE206" s="124">
        <v>9.7000000000000011</v>
      </c>
    </row>
    <row r="207" spans="13:31" x14ac:dyDescent="0.3">
      <c r="M207" s="127">
        <v>3.02000000000004</v>
      </c>
      <c r="N207" s="127" t="e">
        <f t="shared" si="9"/>
        <v>#REF!</v>
      </c>
      <c r="O207" s="124">
        <v>9.8000000000000007</v>
      </c>
      <c r="U207" s="127">
        <v>3.02000000000004</v>
      </c>
      <c r="V207" s="127" t="e">
        <f t="shared" si="10"/>
        <v>#REF!</v>
      </c>
      <c r="W207" s="124">
        <v>9.8000000000000007</v>
      </c>
      <c r="AC207" s="127">
        <v>3.02000000000004</v>
      </c>
      <c r="AD207" s="127" t="e">
        <f t="shared" si="11"/>
        <v>#REF!</v>
      </c>
      <c r="AE207" s="124">
        <v>9.8000000000000007</v>
      </c>
    </row>
    <row r="208" spans="13:31" x14ac:dyDescent="0.3">
      <c r="M208" s="127">
        <v>3.0100000000000402</v>
      </c>
      <c r="N208" s="127" t="e">
        <f t="shared" si="9"/>
        <v>#REF!</v>
      </c>
      <c r="O208" s="124">
        <v>9.9</v>
      </c>
      <c r="U208" s="127">
        <v>3.0100000000000402</v>
      </c>
      <c r="V208" s="127" t="e">
        <f t="shared" si="10"/>
        <v>#REF!</v>
      </c>
      <c r="W208" s="124">
        <v>9.9</v>
      </c>
      <c r="AC208" s="127">
        <v>3.0100000000000402</v>
      </c>
      <c r="AD208" s="127" t="e">
        <f t="shared" si="11"/>
        <v>#REF!</v>
      </c>
      <c r="AE208" s="124">
        <v>9.9</v>
      </c>
    </row>
    <row r="209" spans="13:31" x14ac:dyDescent="0.3">
      <c r="M209" s="127">
        <v>3.00000000000004</v>
      </c>
      <c r="N209" s="127" t="e">
        <f t="shared" si="9"/>
        <v>#REF!</v>
      </c>
      <c r="O209" s="124">
        <v>10</v>
      </c>
      <c r="U209" s="127">
        <v>3.00000000000004</v>
      </c>
      <c r="V209" s="127" t="e">
        <f t="shared" si="10"/>
        <v>#REF!</v>
      </c>
      <c r="W209" s="124">
        <v>10</v>
      </c>
      <c r="AC209" s="127">
        <v>3.00000000000004</v>
      </c>
      <c r="AD209" s="127" t="e">
        <f t="shared" si="11"/>
        <v>#REF!</v>
      </c>
      <c r="AE209" s="124">
        <v>10</v>
      </c>
    </row>
    <row r="210" spans="13:31" x14ac:dyDescent="0.3">
      <c r="M210" s="127">
        <v>2.9900000000000402</v>
      </c>
      <c r="N210" s="127" t="e">
        <f t="shared" si="9"/>
        <v>#REF!</v>
      </c>
      <c r="O210" s="124">
        <v>9.9</v>
      </c>
      <c r="U210" s="127">
        <v>2.9900000000000402</v>
      </c>
      <c r="V210" s="127" t="e">
        <f t="shared" si="10"/>
        <v>#REF!</v>
      </c>
      <c r="W210" s="124">
        <v>9.9</v>
      </c>
      <c r="AC210" s="127">
        <v>2.9900000000000402</v>
      </c>
      <c r="AD210" s="127" t="e">
        <f t="shared" si="11"/>
        <v>#REF!</v>
      </c>
      <c r="AE210" s="124">
        <v>9.9</v>
      </c>
    </row>
    <row r="211" spans="13:31" x14ac:dyDescent="0.3">
      <c r="M211" s="127">
        <v>2.98000000000004</v>
      </c>
      <c r="N211" s="127" t="e">
        <f t="shared" si="9"/>
        <v>#REF!</v>
      </c>
      <c r="O211" s="124">
        <v>9.8000000000000007</v>
      </c>
      <c r="U211" s="127">
        <v>2.98000000000004</v>
      </c>
      <c r="V211" s="127" t="e">
        <f t="shared" si="10"/>
        <v>#REF!</v>
      </c>
      <c r="W211" s="124">
        <v>9.8000000000000007</v>
      </c>
      <c r="AC211" s="127">
        <v>2.98000000000004</v>
      </c>
      <c r="AD211" s="127" t="e">
        <f t="shared" si="11"/>
        <v>#REF!</v>
      </c>
      <c r="AE211" s="124">
        <v>9.8000000000000007</v>
      </c>
    </row>
    <row r="212" spans="13:31" x14ac:dyDescent="0.3">
      <c r="M212" s="127">
        <v>2.9700000000000402</v>
      </c>
      <c r="N212" s="127" t="e">
        <f t="shared" si="9"/>
        <v>#REF!</v>
      </c>
      <c r="O212" s="124">
        <v>9.7000000000000011</v>
      </c>
      <c r="U212" s="127">
        <v>2.9700000000000402</v>
      </c>
      <c r="V212" s="127" t="e">
        <f t="shared" si="10"/>
        <v>#REF!</v>
      </c>
      <c r="W212" s="124">
        <v>9.7000000000000011</v>
      </c>
      <c r="AC212" s="127">
        <v>2.9700000000000402</v>
      </c>
      <c r="AD212" s="127" t="e">
        <f t="shared" si="11"/>
        <v>#REF!</v>
      </c>
      <c r="AE212" s="124">
        <v>9.7000000000000011</v>
      </c>
    </row>
    <row r="213" spans="13:31" x14ac:dyDescent="0.3">
      <c r="M213" s="127">
        <v>2.9600000000000399</v>
      </c>
      <c r="N213" s="127" t="e">
        <f t="shared" si="9"/>
        <v>#REF!</v>
      </c>
      <c r="O213" s="124">
        <v>9.6000000000000014</v>
      </c>
      <c r="U213" s="127">
        <v>2.9600000000000399</v>
      </c>
      <c r="V213" s="127" t="e">
        <f t="shared" si="10"/>
        <v>#REF!</v>
      </c>
      <c r="W213" s="124">
        <v>9.6000000000000014</v>
      </c>
      <c r="AC213" s="127">
        <v>2.9600000000000399</v>
      </c>
      <c r="AD213" s="127" t="e">
        <f t="shared" si="11"/>
        <v>#REF!</v>
      </c>
      <c r="AE213" s="124">
        <v>9.6000000000000014</v>
      </c>
    </row>
    <row r="214" spans="13:31" x14ac:dyDescent="0.3">
      <c r="M214" s="127">
        <v>2.9500000000000401</v>
      </c>
      <c r="N214" s="127" t="e">
        <f t="shared" si="9"/>
        <v>#REF!</v>
      </c>
      <c r="O214" s="124">
        <v>9.5000000000000018</v>
      </c>
      <c r="U214" s="127">
        <v>2.9500000000000401</v>
      </c>
      <c r="V214" s="127" t="e">
        <f t="shared" si="10"/>
        <v>#REF!</v>
      </c>
      <c r="W214" s="124">
        <v>9.5000000000000018</v>
      </c>
      <c r="AC214" s="127">
        <v>2.9500000000000401</v>
      </c>
      <c r="AD214" s="127" t="e">
        <f t="shared" si="11"/>
        <v>#REF!</v>
      </c>
      <c r="AE214" s="124">
        <v>9.5000000000000018</v>
      </c>
    </row>
    <row r="215" spans="13:31" x14ac:dyDescent="0.3">
      <c r="M215" s="127">
        <v>2.9400000000000399</v>
      </c>
      <c r="N215" s="127" t="e">
        <f t="shared" si="9"/>
        <v>#REF!</v>
      </c>
      <c r="O215" s="124">
        <v>9.4000000000000021</v>
      </c>
      <c r="U215" s="127">
        <v>2.9400000000000399</v>
      </c>
      <c r="V215" s="127" t="e">
        <f t="shared" si="10"/>
        <v>#REF!</v>
      </c>
      <c r="W215" s="124">
        <v>9.4000000000000021</v>
      </c>
      <c r="AC215" s="127">
        <v>2.9400000000000399</v>
      </c>
      <c r="AD215" s="127" t="e">
        <f t="shared" si="11"/>
        <v>#REF!</v>
      </c>
      <c r="AE215" s="124">
        <v>9.4000000000000021</v>
      </c>
    </row>
    <row r="216" spans="13:31" x14ac:dyDescent="0.3">
      <c r="M216" s="127">
        <v>2.9300000000000401</v>
      </c>
      <c r="N216" s="127" t="e">
        <f t="shared" si="9"/>
        <v>#REF!</v>
      </c>
      <c r="O216" s="124">
        <v>9.3000000000000025</v>
      </c>
      <c r="U216" s="127">
        <v>2.9300000000000401</v>
      </c>
      <c r="V216" s="127" t="e">
        <f t="shared" si="10"/>
        <v>#REF!</v>
      </c>
      <c r="W216" s="124">
        <v>9.3000000000000025</v>
      </c>
      <c r="AC216" s="127">
        <v>2.9300000000000401</v>
      </c>
      <c r="AD216" s="127" t="e">
        <f t="shared" si="11"/>
        <v>#REF!</v>
      </c>
      <c r="AE216" s="124">
        <v>9.3000000000000025</v>
      </c>
    </row>
    <row r="217" spans="13:31" x14ac:dyDescent="0.3">
      <c r="M217" s="127">
        <v>2.9200000000000399</v>
      </c>
      <c r="N217" s="127" t="e">
        <f t="shared" si="9"/>
        <v>#REF!</v>
      </c>
      <c r="O217" s="124">
        <v>9.2000000000000028</v>
      </c>
      <c r="U217" s="127">
        <v>2.9200000000000399</v>
      </c>
      <c r="V217" s="127" t="e">
        <f t="shared" si="10"/>
        <v>#REF!</v>
      </c>
      <c r="W217" s="124">
        <v>9.2000000000000028</v>
      </c>
      <c r="AC217" s="127">
        <v>2.9200000000000399</v>
      </c>
      <c r="AD217" s="127" t="e">
        <f t="shared" si="11"/>
        <v>#REF!</v>
      </c>
      <c r="AE217" s="124">
        <v>9.2000000000000028</v>
      </c>
    </row>
    <row r="218" spans="13:31" x14ac:dyDescent="0.3">
      <c r="M218" s="127">
        <v>2.9100000000000401</v>
      </c>
      <c r="N218" s="127" t="e">
        <f t="shared" si="9"/>
        <v>#REF!</v>
      </c>
      <c r="O218" s="124">
        <v>9.1000000000000032</v>
      </c>
      <c r="U218" s="127">
        <v>2.9100000000000401</v>
      </c>
      <c r="V218" s="127" t="e">
        <f t="shared" si="10"/>
        <v>#REF!</v>
      </c>
      <c r="W218" s="124">
        <v>9.1000000000000032</v>
      </c>
      <c r="AC218" s="127">
        <v>2.9100000000000401</v>
      </c>
      <c r="AD218" s="127" t="e">
        <f t="shared" si="11"/>
        <v>#REF!</v>
      </c>
      <c r="AE218" s="124">
        <v>9.1000000000000032</v>
      </c>
    </row>
    <row r="219" spans="13:31" x14ac:dyDescent="0.3">
      <c r="M219" s="127">
        <v>2.9000000000000399</v>
      </c>
      <c r="N219" s="127" t="e">
        <f t="shared" si="9"/>
        <v>#REF!</v>
      </c>
      <c r="O219" s="124">
        <v>9.0000000000000036</v>
      </c>
      <c r="U219" s="127">
        <v>2.9000000000000399</v>
      </c>
      <c r="V219" s="127" t="e">
        <f t="shared" si="10"/>
        <v>#REF!</v>
      </c>
      <c r="W219" s="124">
        <v>9.0000000000000036</v>
      </c>
      <c r="AC219" s="127">
        <v>2.9000000000000399</v>
      </c>
      <c r="AD219" s="127" t="e">
        <f t="shared" si="11"/>
        <v>#REF!</v>
      </c>
      <c r="AE219" s="124">
        <v>9.0000000000000036</v>
      </c>
    </row>
    <row r="220" spans="13:31" x14ac:dyDescent="0.3">
      <c r="M220" s="127">
        <v>2.8900000000000401</v>
      </c>
      <c r="N220" s="127" t="e">
        <f t="shared" si="9"/>
        <v>#REF!</v>
      </c>
      <c r="O220" s="124">
        <v>8.9000000000000039</v>
      </c>
      <c r="U220" s="127">
        <v>2.8900000000000401</v>
      </c>
      <c r="V220" s="127" t="e">
        <f t="shared" si="10"/>
        <v>#REF!</v>
      </c>
      <c r="W220" s="124">
        <v>8.9000000000000039</v>
      </c>
      <c r="AC220" s="127">
        <v>2.8900000000000401</v>
      </c>
      <c r="AD220" s="127" t="e">
        <f t="shared" si="11"/>
        <v>#REF!</v>
      </c>
      <c r="AE220" s="124">
        <v>8.9000000000000039</v>
      </c>
    </row>
    <row r="221" spans="13:31" x14ac:dyDescent="0.3">
      <c r="M221" s="127">
        <v>2.8800000000000399</v>
      </c>
      <c r="N221" s="127" t="e">
        <f t="shared" si="9"/>
        <v>#REF!</v>
      </c>
      <c r="O221" s="124">
        <v>8.8000000000000043</v>
      </c>
      <c r="U221" s="127">
        <v>2.8800000000000399</v>
      </c>
      <c r="V221" s="127" t="e">
        <f t="shared" si="10"/>
        <v>#REF!</v>
      </c>
      <c r="W221" s="124">
        <v>8.8000000000000043</v>
      </c>
      <c r="AC221" s="127">
        <v>2.8800000000000399</v>
      </c>
      <c r="AD221" s="127" t="e">
        <f t="shared" si="11"/>
        <v>#REF!</v>
      </c>
      <c r="AE221" s="124">
        <v>8.8000000000000043</v>
      </c>
    </row>
    <row r="222" spans="13:31" x14ac:dyDescent="0.3">
      <c r="M222" s="127">
        <v>2.8700000000000498</v>
      </c>
      <c r="N222" s="127" t="e">
        <f t="shared" si="9"/>
        <v>#REF!</v>
      </c>
      <c r="O222" s="124">
        <v>8.7000000000000046</v>
      </c>
      <c r="U222" s="127">
        <v>2.8700000000000498</v>
      </c>
      <c r="V222" s="127" t="e">
        <f t="shared" si="10"/>
        <v>#REF!</v>
      </c>
      <c r="W222" s="124">
        <v>8.7000000000000046</v>
      </c>
      <c r="AC222" s="127">
        <v>2.8700000000000498</v>
      </c>
      <c r="AD222" s="127" t="e">
        <f t="shared" si="11"/>
        <v>#REF!</v>
      </c>
      <c r="AE222" s="124">
        <v>8.7000000000000046</v>
      </c>
    </row>
    <row r="223" spans="13:31" x14ac:dyDescent="0.3">
      <c r="M223" s="127">
        <v>2.8600000000000501</v>
      </c>
      <c r="N223" s="127" t="e">
        <f t="shared" si="9"/>
        <v>#REF!</v>
      </c>
      <c r="O223" s="124">
        <v>8.600000000000005</v>
      </c>
      <c r="U223" s="127">
        <v>2.8600000000000501</v>
      </c>
      <c r="V223" s="127" t="e">
        <f t="shared" si="10"/>
        <v>#REF!</v>
      </c>
      <c r="W223" s="124">
        <v>8.600000000000005</v>
      </c>
      <c r="AC223" s="127">
        <v>2.8600000000000501</v>
      </c>
      <c r="AD223" s="127" t="e">
        <f t="shared" si="11"/>
        <v>#REF!</v>
      </c>
      <c r="AE223" s="124">
        <v>8.600000000000005</v>
      </c>
    </row>
    <row r="224" spans="13:31" x14ac:dyDescent="0.3">
      <c r="M224" s="127">
        <v>2.8500000000000498</v>
      </c>
      <c r="N224" s="127" t="e">
        <f t="shared" si="9"/>
        <v>#REF!</v>
      </c>
      <c r="O224" s="124">
        <v>8.5000000000000053</v>
      </c>
      <c r="U224" s="127">
        <v>2.8500000000000498</v>
      </c>
      <c r="V224" s="127" t="e">
        <f t="shared" si="10"/>
        <v>#REF!</v>
      </c>
      <c r="W224" s="124">
        <v>8.5000000000000053</v>
      </c>
      <c r="AC224" s="127">
        <v>2.8500000000000498</v>
      </c>
      <c r="AD224" s="127" t="e">
        <f t="shared" si="11"/>
        <v>#REF!</v>
      </c>
      <c r="AE224" s="124">
        <v>8.5000000000000053</v>
      </c>
    </row>
    <row r="225" spans="13:31" x14ac:dyDescent="0.3">
      <c r="M225" s="127">
        <v>2.84000000000005</v>
      </c>
      <c r="N225" s="127" t="e">
        <f t="shared" si="9"/>
        <v>#REF!</v>
      </c>
      <c r="O225" s="124">
        <v>8.4000000000000057</v>
      </c>
      <c r="U225" s="127">
        <v>2.84000000000005</v>
      </c>
      <c r="V225" s="127" t="e">
        <f t="shared" si="10"/>
        <v>#REF!</v>
      </c>
      <c r="W225" s="124">
        <v>8.4000000000000057</v>
      </c>
      <c r="AC225" s="127">
        <v>2.84000000000005</v>
      </c>
      <c r="AD225" s="127" t="e">
        <f t="shared" si="11"/>
        <v>#REF!</v>
      </c>
      <c r="AE225" s="124">
        <v>8.4000000000000057</v>
      </c>
    </row>
    <row r="226" spans="13:31" x14ac:dyDescent="0.3">
      <c r="M226" s="127">
        <v>2.8300000000000498</v>
      </c>
      <c r="N226" s="127" t="e">
        <f t="shared" si="9"/>
        <v>#REF!</v>
      </c>
      <c r="O226" s="124">
        <v>8.300000000000006</v>
      </c>
      <c r="U226" s="127">
        <v>2.8300000000000498</v>
      </c>
      <c r="V226" s="127" t="e">
        <f t="shared" si="10"/>
        <v>#REF!</v>
      </c>
      <c r="W226" s="124">
        <v>8.300000000000006</v>
      </c>
      <c r="AC226" s="127">
        <v>2.8300000000000498</v>
      </c>
      <c r="AD226" s="127" t="e">
        <f t="shared" si="11"/>
        <v>#REF!</v>
      </c>
      <c r="AE226" s="124">
        <v>8.300000000000006</v>
      </c>
    </row>
    <row r="227" spans="13:31" x14ac:dyDescent="0.3">
      <c r="M227" s="127">
        <v>2.82000000000005</v>
      </c>
      <c r="N227" s="127" t="e">
        <f t="shared" si="9"/>
        <v>#REF!</v>
      </c>
      <c r="O227" s="124">
        <v>8.2000000000000064</v>
      </c>
      <c r="U227" s="127">
        <v>2.82000000000005</v>
      </c>
      <c r="V227" s="127" t="e">
        <f t="shared" si="10"/>
        <v>#REF!</v>
      </c>
      <c r="W227" s="124">
        <v>8.2000000000000064</v>
      </c>
      <c r="AC227" s="127">
        <v>2.82000000000005</v>
      </c>
      <c r="AD227" s="127" t="e">
        <f t="shared" si="11"/>
        <v>#REF!</v>
      </c>
      <c r="AE227" s="124">
        <v>8.2000000000000064</v>
      </c>
    </row>
    <row r="228" spans="13:31" x14ac:dyDescent="0.3">
      <c r="M228" s="127">
        <v>2.8100000000000498</v>
      </c>
      <c r="N228" s="127" t="e">
        <f t="shared" si="9"/>
        <v>#REF!</v>
      </c>
      <c r="O228" s="124">
        <v>8.1000000000000068</v>
      </c>
      <c r="U228" s="127">
        <v>2.8100000000000498</v>
      </c>
      <c r="V228" s="127" t="e">
        <f t="shared" si="10"/>
        <v>#REF!</v>
      </c>
      <c r="W228" s="124">
        <v>8.1000000000000068</v>
      </c>
      <c r="AC228" s="127">
        <v>2.8100000000000498</v>
      </c>
      <c r="AD228" s="127" t="e">
        <f t="shared" si="11"/>
        <v>#REF!</v>
      </c>
      <c r="AE228" s="124">
        <v>8.1000000000000068</v>
      </c>
    </row>
    <row r="229" spans="13:31" x14ac:dyDescent="0.3">
      <c r="M229" s="127">
        <v>2.80000000000005</v>
      </c>
      <c r="N229" s="127" t="e">
        <f t="shared" si="9"/>
        <v>#REF!</v>
      </c>
      <c r="O229" s="124">
        <v>8.0000000000000071</v>
      </c>
      <c r="U229" s="127">
        <v>2.80000000000005</v>
      </c>
      <c r="V229" s="127" t="e">
        <f t="shared" si="10"/>
        <v>#REF!</v>
      </c>
      <c r="W229" s="124">
        <v>8.0000000000000071</v>
      </c>
      <c r="AC229" s="127">
        <v>2.80000000000005</v>
      </c>
      <c r="AD229" s="127" t="e">
        <f t="shared" si="11"/>
        <v>#REF!</v>
      </c>
      <c r="AE229" s="124">
        <v>8.0000000000000071</v>
      </c>
    </row>
    <row r="230" spans="13:31" x14ac:dyDescent="0.3">
      <c r="M230" s="127">
        <v>2.7900000000000502</v>
      </c>
      <c r="N230" s="127" t="e">
        <f t="shared" si="9"/>
        <v>#REF!</v>
      </c>
      <c r="O230" s="124">
        <v>7.9000000000000075</v>
      </c>
      <c r="U230" s="127">
        <v>2.7900000000000502</v>
      </c>
      <c r="V230" s="127" t="e">
        <f t="shared" si="10"/>
        <v>#REF!</v>
      </c>
      <c r="W230" s="124">
        <v>7.9000000000000075</v>
      </c>
      <c r="AC230" s="127">
        <v>2.7900000000000502</v>
      </c>
      <c r="AD230" s="127" t="e">
        <f t="shared" si="11"/>
        <v>#REF!</v>
      </c>
      <c r="AE230" s="124">
        <v>7.9000000000000075</v>
      </c>
    </row>
    <row r="231" spans="13:31" x14ac:dyDescent="0.3">
      <c r="M231" s="127">
        <v>2.78000000000005</v>
      </c>
      <c r="N231" s="127" t="e">
        <f t="shared" si="9"/>
        <v>#REF!</v>
      </c>
      <c r="O231" s="124">
        <v>7.8000000000000078</v>
      </c>
      <c r="U231" s="127">
        <v>2.78000000000005</v>
      </c>
      <c r="V231" s="127" t="e">
        <f t="shared" si="10"/>
        <v>#REF!</v>
      </c>
      <c r="W231" s="124">
        <v>7.8000000000000078</v>
      </c>
      <c r="AC231" s="127">
        <v>2.78000000000005</v>
      </c>
      <c r="AD231" s="127" t="e">
        <f t="shared" si="11"/>
        <v>#REF!</v>
      </c>
      <c r="AE231" s="124">
        <v>7.8000000000000078</v>
      </c>
    </row>
    <row r="232" spans="13:31" x14ac:dyDescent="0.3">
      <c r="M232" s="127">
        <v>2.7700000000000502</v>
      </c>
      <c r="N232" s="127" t="e">
        <f t="shared" si="9"/>
        <v>#REF!</v>
      </c>
      <c r="O232" s="124">
        <v>7.7000000000000082</v>
      </c>
      <c r="U232" s="127">
        <v>2.7700000000000502</v>
      </c>
      <c r="V232" s="127" t="e">
        <f t="shared" si="10"/>
        <v>#REF!</v>
      </c>
      <c r="W232" s="124">
        <v>7.7000000000000082</v>
      </c>
      <c r="AC232" s="127">
        <v>2.7700000000000502</v>
      </c>
      <c r="AD232" s="127" t="e">
        <f t="shared" si="11"/>
        <v>#REF!</v>
      </c>
      <c r="AE232" s="124">
        <v>7.7000000000000082</v>
      </c>
    </row>
    <row r="233" spans="13:31" x14ac:dyDescent="0.3">
      <c r="M233" s="127">
        <v>2.76000000000005</v>
      </c>
      <c r="N233" s="127" t="e">
        <f t="shared" si="9"/>
        <v>#REF!</v>
      </c>
      <c r="O233" s="124">
        <v>7.6000000000000085</v>
      </c>
      <c r="U233" s="127">
        <v>2.76000000000005</v>
      </c>
      <c r="V233" s="127" t="e">
        <f t="shared" si="10"/>
        <v>#REF!</v>
      </c>
      <c r="W233" s="124">
        <v>7.6000000000000085</v>
      </c>
      <c r="AC233" s="127">
        <v>2.76000000000005</v>
      </c>
      <c r="AD233" s="127" t="e">
        <f t="shared" si="11"/>
        <v>#REF!</v>
      </c>
      <c r="AE233" s="124">
        <v>7.6000000000000085</v>
      </c>
    </row>
    <row r="234" spans="13:31" x14ac:dyDescent="0.3">
      <c r="M234" s="127">
        <v>2.7500000000000502</v>
      </c>
      <c r="N234" s="127" t="e">
        <f t="shared" si="9"/>
        <v>#REF!</v>
      </c>
      <c r="O234" s="124">
        <v>7.5000000000000089</v>
      </c>
      <c r="U234" s="127">
        <v>2.7500000000000502</v>
      </c>
      <c r="V234" s="127" t="e">
        <f t="shared" si="10"/>
        <v>#REF!</v>
      </c>
      <c r="W234" s="124">
        <v>7.5000000000000089</v>
      </c>
      <c r="AC234" s="127">
        <v>2.7500000000000502</v>
      </c>
      <c r="AD234" s="127" t="e">
        <f t="shared" si="11"/>
        <v>#REF!</v>
      </c>
      <c r="AE234" s="124">
        <v>7.5000000000000089</v>
      </c>
    </row>
    <row r="235" spans="13:31" x14ac:dyDescent="0.3">
      <c r="M235" s="127">
        <v>2.74000000000005</v>
      </c>
      <c r="N235" s="127" t="e">
        <f t="shared" si="9"/>
        <v>#REF!</v>
      </c>
      <c r="O235" s="124">
        <v>7.4000000000000092</v>
      </c>
      <c r="U235" s="127">
        <v>2.74000000000005</v>
      </c>
      <c r="V235" s="127" t="e">
        <f t="shared" si="10"/>
        <v>#REF!</v>
      </c>
      <c r="W235" s="124">
        <v>7.4000000000000092</v>
      </c>
      <c r="AC235" s="127">
        <v>2.74000000000005</v>
      </c>
      <c r="AD235" s="127" t="e">
        <f t="shared" si="11"/>
        <v>#REF!</v>
      </c>
      <c r="AE235" s="124">
        <v>7.4000000000000092</v>
      </c>
    </row>
    <row r="236" spans="13:31" x14ac:dyDescent="0.3">
      <c r="M236" s="127">
        <v>2.7300000000000502</v>
      </c>
      <c r="N236" s="127" t="e">
        <f t="shared" si="9"/>
        <v>#REF!</v>
      </c>
      <c r="O236" s="124">
        <v>7.3000000000000096</v>
      </c>
      <c r="U236" s="127">
        <v>2.7300000000000502</v>
      </c>
      <c r="V236" s="127" t="e">
        <f t="shared" si="10"/>
        <v>#REF!</v>
      </c>
      <c r="W236" s="124">
        <v>7.3000000000000096</v>
      </c>
      <c r="AC236" s="127">
        <v>2.7300000000000502</v>
      </c>
      <c r="AD236" s="127" t="e">
        <f t="shared" si="11"/>
        <v>#REF!</v>
      </c>
      <c r="AE236" s="124">
        <v>7.3000000000000096</v>
      </c>
    </row>
    <row r="237" spans="13:31" x14ac:dyDescent="0.3">
      <c r="M237" s="127">
        <v>2.7200000000000499</v>
      </c>
      <c r="N237" s="127" t="e">
        <f t="shared" si="9"/>
        <v>#REF!</v>
      </c>
      <c r="O237" s="124">
        <v>7.2000000000000099</v>
      </c>
      <c r="U237" s="127">
        <v>2.7200000000000499</v>
      </c>
      <c r="V237" s="127" t="e">
        <f t="shared" si="10"/>
        <v>#REF!</v>
      </c>
      <c r="W237" s="124">
        <v>7.2000000000000099</v>
      </c>
      <c r="AC237" s="127">
        <v>2.7200000000000499</v>
      </c>
      <c r="AD237" s="127" t="e">
        <f t="shared" si="11"/>
        <v>#REF!</v>
      </c>
      <c r="AE237" s="124">
        <v>7.2000000000000099</v>
      </c>
    </row>
    <row r="238" spans="13:31" x14ac:dyDescent="0.3">
      <c r="M238" s="127">
        <v>2.7100000000000501</v>
      </c>
      <c r="N238" s="127" t="e">
        <f t="shared" si="9"/>
        <v>#REF!</v>
      </c>
      <c r="O238" s="124">
        <v>7.1000000000000103</v>
      </c>
      <c r="U238" s="127">
        <v>2.7100000000000501</v>
      </c>
      <c r="V238" s="127" t="e">
        <f t="shared" si="10"/>
        <v>#REF!</v>
      </c>
      <c r="W238" s="124">
        <v>7.1000000000000103</v>
      </c>
      <c r="AC238" s="127">
        <v>2.7100000000000501</v>
      </c>
      <c r="AD238" s="127" t="e">
        <f t="shared" si="11"/>
        <v>#REF!</v>
      </c>
      <c r="AE238" s="124">
        <v>7.1000000000000103</v>
      </c>
    </row>
    <row r="239" spans="13:31" x14ac:dyDescent="0.3">
      <c r="M239" s="127">
        <v>2.7000000000000499</v>
      </c>
      <c r="N239" s="127" t="e">
        <f t="shared" si="9"/>
        <v>#REF!</v>
      </c>
      <c r="O239" s="124">
        <v>7.0000000000000107</v>
      </c>
      <c r="U239" s="127">
        <v>2.7000000000000499</v>
      </c>
      <c r="V239" s="127" t="e">
        <f t="shared" si="10"/>
        <v>#REF!</v>
      </c>
      <c r="W239" s="124">
        <v>7.0000000000000107</v>
      </c>
      <c r="AC239" s="127">
        <v>2.7000000000000499</v>
      </c>
      <c r="AD239" s="127" t="e">
        <f t="shared" si="11"/>
        <v>#REF!</v>
      </c>
      <c r="AE239" s="124">
        <v>7.0000000000000107</v>
      </c>
    </row>
    <row r="240" spans="13:31" x14ac:dyDescent="0.3">
      <c r="M240" s="127">
        <v>2.6900000000000501</v>
      </c>
      <c r="N240" s="127" t="e">
        <f t="shared" si="9"/>
        <v>#REF!</v>
      </c>
      <c r="O240" s="124">
        <v>6.900000000000011</v>
      </c>
      <c r="U240" s="127">
        <v>2.6900000000000501</v>
      </c>
      <c r="V240" s="127" t="e">
        <f t="shared" si="10"/>
        <v>#REF!</v>
      </c>
      <c r="W240" s="124">
        <v>6.900000000000011</v>
      </c>
      <c r="AC240" s="127">
        <v>2.6900000000000501</v>
      </c>
      <c r="AD240" s="127" t="e">
        <f t="shared" si="11"/>
        <v>#REF!</v>
      </c>
      <c r="AE240" s="124">
        <v>6.900000000000011</v>
      </c>
    </row>
    <row r="241" spans="13:31" x14ac:dyDescent="0.3">
      <c r="M241" s="127">
        <v>2.6800000000000499</v>
      </c>
      <c r="N241" s="127" t="e">
        <f t="shared" si="9"/>
        <v>#REF!</v>
      </c>
      <c r="O241" s="124">
        <v>6.8000000000000114</v>
      </c>
      <c r="U241" s="127">
        <v>2.6800000000000499</v>
      </c>
      <c r="V241" s="127" t="e">
        <f t="shared" si="10"/>
        <v>#REF!</v>
      </c>
      <c r="W241" s="124">
        <v>6.8000000000000114</v>
      </c>
      <c r="AC241" s="127">
        <v>2.6800000000000499</v>
      </c>
      <c r="AD241" s="127" t="e">
        <f t="shared" si="11"/>
        <v>#REF!</v>
      </c>
      <c r="AE241" s="124">
        <v>6.8000000000000114</v>
      </c>
    </row>
    <row r="242" spans="13:31" x14ac:dyDescent="0.3">
      <c r="M242" s="127">
        <v>2.6700000000000501</v>
      </c>
      <c r="N242" s="127" t="e">
        <f t="shared" si="9"/>
        <v>#REF!</v>
      </c>
      <c r="O242" s="124">
        <v>6.7000000000000117</v>
      </c>
      <c r="U242" s="127">
        <v>2.6700000000000501</v>
      </c>
      <c r="V242" s="127" t="e">
        <f t="shared" si="10"/>
        <v>#REF!</v>
      </c>
      <c r="W242" s="124">
        <v>6.7000000000000117</v>
      </c>
      <c r="AC242" s="127">
        <v>2.6700000000000501</v>
      </c>
      <c r="AD242" s="127" t="e">
        <f t="shared" si="11"/>
        <v>#REF!</v>
      </c>
      <c r="AE242" s="124">
        <v>6.7000000000000117</v>
      </c>
    </row>
    <row r="243" spans="13:31" x14ac:dyDescent="0.3">
      <c r="M243" s="127">
        <v>2.6600000000000499</v>
      </c>
      <c r="N243" s="127" t="e">
        <f t="shared" si="9"/>
        <v>#REF!</v>
      </c>
      <c r="O243" s="124">
        <v>6.6000000000000121</v>
      </c>
      <c r="U243" s="127">
        <v>2.6600000000000499</v>
      </c>
      <c r="V243" s="127" t="e">
        <f t="shared" si="10"/>
        <v>#REF!</v>
      </c>
      <c r="W243" s="124">
        <v>6.6000000000000121</v>
      </c>
      <c r="AC243" s="127">
        <v>2.6600000000000499</v>
      </c>
      <c r="AD243" s="127" t="e">
        <f t="shared" si="11"/>
        <v>#REF!</v>
      </c>
      <c r="AE243" s="124">
        <v>6.6000000000000121</v>
      </c>
    </row>
    <row r="244" spans="13:31" x14ac:dyDescent="0.3">
      <c r="M244" s="127">
        <v>2.6500000000000501</v>
      </c>
      <c r="N244" s="127" t="e">
        <f t="shared" si="9"/>
        <v>#REF!</v>
      </c>
      <c r="O244" s="124">
        <v>6.5000000000000124</v>
      </c>
      <c r="U244" s="127">
        <v>2.6500000000000501</v>
      </c>
      <c r="V244" s="127" t="e">
        <f t="shared" si="10"/>
        <v>#REF!</v>
      </c>
      <c r="W244" s="124">
        <v>6.5000000000000124</v>
      </c>
      <c r="AC244" s="127">
        <v>2.6500000000000501</v>
      </c>
      <c r="AD244" s="127" t="e">
        <f t="shared" si="11"/>
        <v>#REF!</v>
      </c>
      <c r="AE244" s="124">
        <v>6.5000000000000124</v>
      </c>
    </row>
    <row r="245" spans="13:31" x14ac:dyDescent="0.3">
      <c r="M245" s="127">
        <v>2.6400000000000499</v>
      </c>
      <c r="N245" s="127" t="e">
        <f t="shared" si="9"/>
        <v>#REF!</v>
      </c>
      <c r="O245" s="124">
        <v>6.4000000000000128</v>
      </c>
      <c r="U245" s="127">
        <v>2.6400000000000499</v>
      </c>
      <c r="V245" s="127" t="e">
        <f t="shared" si="10"/>
        <v>#REF!</v>
      </c>
      <c r="W245" s="124">
        <v>6.4000000000000128</v>
      </c>
      <c r="AC245" s="127">
        <v>2.6400000000000499</v>
      </c>
      <c r="AD245" s="127" t="e">
        <f t="shared" si="11"/>
        <v>#REF!</v>
      </c>
      <c r="AE245" s="124">
        <v>6.4000000000000128</v>
      </c>
    </row>
    <row r="246" spans="13:31" x14ac:dyDescent="0.3">
      <c r="M246" s="127">
        <v>2.6300000000000501</v>
      </c>
      <c r="N246" s="127" t="e">
        <f t="shared" si="9"/>
        <v>#REF!</v>
      </c>
      <c r="O246" s="124">
        <v>6.3000000000000131</v>
      </c>
      <c r="U246" s="127">
        <v>2.6300000000000501</v>
      </c>
      <c r="V246" s="127" t="e">
        <f t="shared" si="10"/>
        <v>#REF!</v>
      </c>
      <c r="W246" s="124">
        <v>6.3000000000000131</v>
      </c>
      <c r="AC246" s="127">
        <v>2.6300000000000501</v>
      </c>
      <c r="AD246" s="127" t="e">
        <f t="shared" si="11"/>
        <v>#REF!</v>
      </c>
      <c r="AE246" s="124">
        <v>6.3000000000000131</v>
      </c>
    </row>
    <row r="247" spans="13:31" x14ac:dyDescent="0.3">
      <c r="M247" s="127">
        <v>2.6200000000000498</v>
      </c>
      <c r="N247" s="127" t="e">
        <f t="shared" si="9"/>
        <v>#REF!</v>
      </c>
      <c r="O247" s="124">
        <v>6.2000000000000135</v>
      </c>
      <c r="U247" s="127">
        <v>2.6200000000000498</v>
      </c>
      <c r="V247" s="127" t="e">
        <f t="shared" si="10"/>
        <v>#REF!</v>
      </c>
      <c r="W247" s="124">
        <v>6.2000000000000135</v>
      </c>
      <c r="AC247" s="127">
        <v>2.6200000000000498</v>
      </c>
      <c r="AD247" s="127" t="e">
        <f t="shared" si="11"/>
        <v>#REF!</v>
      </c>
      <c r="AE247" s="124">
        <v>6.2000000000000135</v>
      </c>
    </row>
    <row r="248" spans="13:31" x14ac:dyDescent="0.3">
      <c r="M248" s="127">
        <v>2.6100000000000501</v>
      </c>
      <c r="N248" s="127" t="e">
        <f t="shared" si="9"/>
        <v>#REF!</v>
      </c>
      <c r="O248" s="124">
        <v>6.1000000000000139</v>
      </c>
      <c r="U248" s="127">
        <v>2.6100000000000501</v>
      </c>
      <c r="V248" s="127" t="e">
        <f t="shared" si="10"/>
        <v>#REF!</v>
      </c>
      <c r="W248" s="124">
        <v>6.1000000000000139</v>
      </c>
      <c r="AC248" s="127">
        <v>2.6100000000000501</v>
      </c>
      <c r="AD248" s="127" t="e">
        <f t="shared" si="11"/>
        <v>#REF!</v>
      </c>
      <c r="AE248" s="124">
        <v>6.1000000000000139</v>
      </c>
    </row>
    <row r="249" spans="13:31" x14ac:dyDescent="0.3">
      <c r="M249" s="127">
        <v>2.6000000000000498</v>
      </c>
      <c r="N249" s="127" t="e">
        <f t="shared" si="9"/>
        <v>#REF!</v>
      </c>
      <c r="O249" s="124">
        <v>6.0000000000000142</v>
      </c>
      <c r="U249" s="127">
        <v>2.6000000000000498</v>
      </c>
      <c r="V249" s="127" t="e">
        <f t="shared" si="10"/>
        <v>#REF!</v>
      </c>
      <c r="W249" s="124">
        <v>6.0000000000000142</v>
      </c>
      <c r="AC249" s="127">
        <v>2.6000000000000498</v>
      </c>
      <c r="AD249" s="127" t="e">
        <f t="shared" si="11"/>
        <v>#REF!</v>
      </c>
      <c r="AE249" s="124">
        <v>6.0000000000000142</v>
      </c>
    </row>
    <row r="250" spans="13:31" x14ac:dyDescent="0.3">
      <c r="M250" s="127">
        <v>2.59000000000005</v>
      </c>
      <c r="N250" s="127" t="e">
        <f t="shared" si="9"/>
        <v>#REF!</v>
      </c>
      <c r="O250" s="124">
        <v>5.9000000000000146</v>
      </c>
      <c r="U250" s="127">
        <v>2.59000000000005</v>
      </c>
      <c r="V250" s="127" t="e">
        <f t="shared" si="10"/>
        <v>#REF!</v>
      </c>
      <c r="W250" s="124">
        <v>5.9000000000000146</v>
      </c>
      <c r="AC250" s="127">
        <v>2.59000000000005</v>
      </c>
      <c r="AD250" s="127" t="e">
        <f t="shared" si="11"/>
        <v>#REF!</v>
      </c>
      <c r="AE250" s="124">
        <v>5.9000000000000146</v>
      </c>
    </row>
    <row r="251" spans="13:31" x14ac:dyDescent="0.3">
      <c r="M251" s="127">
        <v>2.5800000000000498</v>
      </c>
      <c r="N251" s="127" t="e">
        <f t="shared" si="9"/>
        <v>#REF!</v>
      </c>
      <c r="O251" s="124">
        <v>5.8000000000000149</v>
      </c>
      <c r="U251" s="127">
        <v>2.5800000000000498</v>
      </c>
      <c r="V251" s="127" t="e">
        <f t="shared" si="10"/>
        <v>#REF!</v>
      </c>
      <c r="W251" s="124">
        <v>5.8000000000000149</v>
      </c>
      <c r="AC251" s="127">
        <v>2.5800000000000498</v>
      </c>
      <c r="AD251" s="127" t="e">
        <f t="shared" si="11"/>
        <v>#REF!</v>
      </c>
      <c r="AE251" s="124">
        <v>5.8000000000000149</v>
      </c>
    </row>
    <row r="252" spans="13:31" x14ac:dyDescent="0.3">
      <c r="M252" s="127">
        <v>2.57000000000005</v>
      </c>
      <c r="N252" s="127" t="e">
        <f t="shared" si="9"/>
        <v>#REF!</v>
      </c>
      <c r="O252" s="124">
        <v>5.7000000000000153</v>
      </c>
      <c r="U252" s="127">
        <v>2.57000000000005</v>
      </c>
      <c r="V252" s="127" t="e">
        <f t="shared" si="10"/>
        <v>#REF!</v>
      </c>
      <c r="W252" s="124">
        <v>5.7000000000000153</v>
      </c>
      <c r="AC252" s="127">
        <v>2.57000000000005</v>
      </c>
      <c r="AD252" s="127" t="e">
        <f t="shared" si="11"/>
        <v>#REF!</v>
      </c>
      <c r="AE252" s="124">
        <v>5.7000000000000153</v>
      </c>
    </row>
    <row r="253" spans="13:31" x14ac:dyDescent="0.3">
      <c r="M253" s="127">
        <v>2.5600000000000498</v>
      </c>
      <c r="N253" s="127" t="e">
        <f t="shared" si="9"/>
        <v>#REF!</v>
      </c>
      <c r="O253" s="124">
        <v>5.6000000000000156</v>
      </c>
      <c r="U253" s="127">
        <v>2.5600000000000498</v>
      </c>
      <c r="V253" s="127" t="e">
        <f t="shared" si="10"/>
        <v>#REF!</v>
      </c>
      <c r="W253" s="124">
        <v>5.6000000000000156</v>
      </c>
      <c r="AC253" s="127">
        <v>2.5600000000000498</v>
      </c>
      <c r="AD253" s="127" t="e">
        <f t="shared" si="11"/>
        <v>#REF!</v>
      </c>
      <c r="AE253" s="124">
        <v>5.6000000000000156</v>
      </c>
    </row>
    <row r="254" spans="13:31" x14ac:dyDescent="0.3">
      <c r="M254" s="127">
        <v>2.55000000000005</v>
      </c>
      <c r="N254" s="127" t="e">
        <f t="shared" si="9"/>
        <v>#REF!</v>
      </c>
      <c r="O254" s="124">
        <v>5.500000000000016</v>
      </c>
      <c r="U254" s="127">
        <v>2.55000000000005</v>
      </c>
      <c r="V254" s="127" t="e">
        <f t="shared" si="10"/>
        <v>#REF!</v>
      </c>
      <c r="W254" s="124">
        <v>5.500000000000016</v>
      </c>
      <c r="AC254" s="127">
        <v>2.55000000000005</v>
      </c>
      <c r="AD254" s="127" t="e">
        <f t="shared" si="11"/>
        <v>#REF!</v>
      </c>
      <c r="AE254" s="124">
        <v>5.500000000000016</v>
      </c>
    </row>
    <row r="255" spans="13:31" x14ac:dyDescent="0.3">
      <c r="M255" s="127">
        <v>2.5400000000000502</v>
      </c>
      <c r="N255" s="127" t="e">
        <f t="shared" si="9"/>
        <v>#REF!</v>
      </c>
      <c r="O255" s="124">
        <v>5.4000000000000163</v>
      </c>
      <c r="U255" s="127">
        <v>2.5400000000000502</v>
      </c>
      <c r="V255" s="127" t="e">
        <f t="shared" si="10"/>
        <v>#REF!</v>
      </c>
      <c r="W255" s="124">
        <v>5.4000000000000163</v>
      </c>
      <c r="AC255" s="127">
        <v>2.5400000000000502</v>
      </c>
      <c r="AD255" s="127" t="e">
        <f t="shared" si="11"/>
        <v>#REF!</v>
      </c>
      <c r="AE255" s="124">
        <v>5.4000000000000163</v>
      </c>
    </row>
    <row r="256" spans="13:31" x14ac:dyDescent="0.3">
      <c r="M256" s="127">
        <v>2.53000000000005</v>
      </c>
      <c r="N256" s="127" t="e">
        <f t="shared" si="9"/>
        <v>#REF!</v>
      </c>
      <c r="O256" s="124">
        <v>5.3000000000000167</v>
      </c>
      <c r="U256" s="127">
        <v>2.53000000000005</v>
      </c>
      <c r="V256" s="127" t="e">
        <f t="shared" si="10"/>
        <v>#REF!</v>
      </c>
      <c r="W256" s="124">
        <v>5.3000000000000167</v>
      </c>
      <c r="AC256" s="127">
        <v>2.53000000000005</v>
      </c>
      <c r="AD256" s="127" t="e">
        <f t="shared" si="11"/>
        <v>#REF!</v>
      </c>
      <c r="AE256" s="124">
        <v>5.3000000000000167</v>
      </c>
    </row>
    <row r="257" spans="13:31" x14ac:dyDescent="0.3">
      <c r="M257" s="127">
        <v>2.5200000000000502</v>
      </c>
      <c r="N257" s="127" t="e">
        <f t="shared" si="9"/>
        <v>#REF!</v>
      </c>
      <c r="O257" s="124">
        <v>5.2000000000000171</v>
      </c>
      <c r="U257" s="127">
        <v>2.5200000000000502</v>
      </c>
      <c r="V257" s="127" t="e">
        <f t="shared" si="10"/>
        <v>#REF!</v>
      </c>
      <c r="W257" s="124">
        <v>5.2000000000000171</v>
      </c>
      <c r="AC257" s="127">
        <v>2.5200000000000502</v>
      </c>
      <c r="AD257" s="127" t="e">
        <f t="shared" si="11"/>
        <v>#REF!</v>
      </c>
      <c r="AE257" s="124">
        <v>5.2000000000000171</v>
      </c>
    </row>
    <row r="258" spans="13:31" x14ac:dyDescent="0.3">
      <c r="M258" s="127">
        <v>2.51000000000005</v>
      </c>
      <c r="N258" s="127" t="e">
        <f t="shared" si="9"/>
        <v>#REF!</v>
      </c>
      <c r="O258" s="124">
        <v>5.1000000000000174</v>
      </c>
      <c r="U258" s="127">
        <v>2.51000000000005</v>
      </c>
      <c r="V258" s="127" t="e">
        <f t="shared" si="10"/>
        <v>#REF!</v>
      </c>
      <c r="W258" s="124">
        <v>5.1000000000000174</v>
      </c>
      <c r="AC258" s="127">
        <v>2.51000000000005</v>
      </c>
      <c r="AD258" s="127" t="e">
        <f t="shared" si="11"/>
        <v>#REF!</v>
      </c>
      <c r="AE258" s="124">
        <v>5.1000000000000174</v>
      </c>
    </row>
    <row r="259" spans="13:31" x14ac:dyDescent="0.3">
      <c r="M259" s="127">
        <v>2.5000000000000502</v>
      </c>
      <c r="N259" s="127" t="e">
        <f t="shared" si="9"/>
        <v>#REF!</v>
      </c>
      <c r="O259" s="124">
        <v>5.0000000000000178</v>
      </c>
      <c r="U259" s="127">
        <v>2.5000000000000502</v>
      </c>
      <c r="V259" s="127" t="e">
        <f t="shared" si="10"/>
        <v>#REF!</v>
      </c>
      <c r="W259" s="124">
        <v>5.0000000000000178</v>
      </c>
      <c r="AC259" s="127">
        <v>2.5000000000000502</v>
      </c>
      <c r="AD259" s="127" t="e">
        <f t="shared" si="11"/>
        <v>#REF!</v>
      </c>
      <c r="AE259" s="124">
        <v>5.0000000000000178</v>
      </c>
    </row>
    <row r="260" spans="13:31" x14ac:dyDescent="0.3">
      <c r="M260" s="127">
        <v>2.49000000000005</v>
      </c>
      <c r="N260" s="127" t="e">
        <f t="shared" si="9"/>
        <v>#REF!</v>
      </c>
      <c r="O260" s="124">
        <v>4.9700000000000175</v>
      </c>
      <c r="U260" s="127">
        <v>2.49000000000005</v>
      </c>
      <c r="V260" s="127" t="e">
        <f t="shared" si="10"/>
        <v>#REF!</v>
      </c>
      <c r="W260" s="124">
        <v>4.9700000000000175</v>
      </c>
      <c r="AC260" s="127">
        <v>2.49000000000005</v>
      </c>
      <c r="AD260" s="127" t="e">
        <f t="shared" si="11"/>
        <v>#REF!</v>
      </c>
      <c r="AE260" s="124">
        <v>4.9700000000000175</v>
      </c>
    </row>
    <row r="261" spans="13:31" x14ac:dyDescent="0.3">
      <c r="M261" s="127">
        <v>2.4800000000000502</v>
      </c>
      <c r="N261" s="127" t="e">
        <f t="shared" si="9"/>
        <v>#REF!</v>
      </c>
      <c r="O261" s="124">
        <v>4.9400000000000173</v>
      </c>
      <c r="U261" s="127">
        <v>2.4800000000000502</v>
      </c>
      <c r="V261" s="127" t="e">
        <f t="shared" si="10"/>
        <v>#REF!</v>
      </c>
      <c r="W261" s="124">
        <v>4.9400000000000173</v>
      </c>
      <c r="AC261" s="127">
        <v>2.4800000000000502</v>
      </c>
      <c r="AD261" s="127" t="e">
        <f t="shared" si="11"/>
        <v>#REF!</v>
      </c>
      <c r="AE261" s="124">
        <v>4.9400000000000173</v>
      </c>
    </row>
    <row r="262" spans="13:31" x14ac:dyDescent="0.3">
      <c r="M262" s="127">
        <v>2.4700000000000499</v>
      </c>
      <c r="N262" s="127" t="e">
        <f t="shared" si="9"/>
        <v>#REF!</v>
      </c>
      <c r="O262" s="124">
        <v>4.910000000000017</v>
      </c>
      <c r="U262" s="127">
        <v>2.4700000000000499</v>
      </c>
      <c r="V262" s="127" t="e">
        <f t="shared" si="10"/>
        <v>#REF!</v>
      </c>
      <c r="W262" s="124">
        <v>4.910000000000017</v>
      </c>
      <c r="AC262" s="127">
        <v>2.4700000000000499</v>
      </c>
      <c r="AD262" s="127" t="e">
        <f t="shared" si="11"/>
        <v>#REF!</v>
      </c>
      <c r="AE262" s="124">
        <v>4.910000000000017</v>
      </c>
    </row>
    <row r="263" spans="13:31" x14ac:dyDescent="0.3">
      <c r="M263" s="127">
        <v>2.4600000000000501</v>
      </c>
      <c r="N263" s="127" t="e">
        <f t="shared" si="9"/>
        <v>#REF!</v>
      </c>
      <c r="O263" s="124">
        <v>4.8800000000000168</v>
      </c>
      <c r="U263" s="127">
        <v>2.4600000000000501</v>
      </c>
      <c r="V263" s="127" t="e">
        <f t="shared" si="10"/>
        <v>#REF!</v>
      </c>
      <c r="W263" s="124">
        <v>4.8800000000000168</v>
      </c>
      <c r="AC263" s="127">
        <v>2.4600000000000501</v>
      </c>
      <c r="AD263" s="127" t="e">
        <f t="shared" si="11"/>
        <v>#REF!</v>
      </c>
      <c r="AE263" s="124">
        <v>4.8800000000000168</v>
      </c>
    </row>
    <row r="264" spans="13:31" x14ac:dyDescent="0.3">
      <c r="M264" s="127">
        <v>2.4500000000000499</v>
      </c>
      <c r="N264" s="127" t="e">
        <f t="shared" si="9"/>
        <v>#REF!</v>
      </c>
      <c r="O264" s="124">
        <v>4.8500000000000165</v>
      </c>
      <c r="U264" s="127">
        <v>2.4500000000000499</v>
      </c>
      <c r="V264" s="127" t="e">
        <f t="shared" si="10"/>
        <v>#REF!</v>
      </c>
      <c r="W264" s="124">
        <v>4.8500000000000165</v>
      </c>
      <c r="AC264" s="127">
        <v>2.4500000000000499</v>
      </c>
      <c r="AD264" s="127" t="e">
        <f t="shared" si="11"/>
        <v>#REF!</v>
      </c>
      <c r="AE264" s="124">
        <v>4.8500000000000165</v>
      </c>
    </row>
    <row r="265" spans="13:31" x14ac:dyDescent="0.3">
      <c r="M265" s="127">
        <v>2.4400000000000501</v>
      </c>
      <c r="N265" s="127" t="e">
        <f t="shared" si="9"/>
        <v>#REF!</v>
      </c>
      <c r="O265" s="124">
        <v>4.8200000000000163</v>
      </c>
      <c r="U265" s="127">
        <v>2.4400000000000501</v>
      </c>
      <c r="V265" s="127" t="e">
        <f t="shared" si="10"/>
        <v>#REF!</v>
      </c>
      <c r="W265" s="124">
        <v>4.8200000000000163</v>
      </c>
      <c r="AC265" s="127">
        <v>2.4400000000000501</v>
      </c>
      <c r="AD265" s="127" t="e">
        <f t="shared" si="11"/>
        <v>#REF!</v>
      </c>
      <c r="AE265" s="124">
        <v>4.8200000000000163</v>
      </c>
    </row>
    <row r="266" spans="13:31" x14ac:dyDescent="0.3">
      <c r="M266" s="127">
        <v>2.4300000000000499</v>
      </c>
      <c r="N266" s="127" t="e">
        <f t="shared" si="9"/>
        <v>#REF!</v>
      </c>
      <c r="O266" s="124">
        <v>4.790000000000016</v>
      </c>
      <c r="U266" s="127">
        <v>2.4300000000000499</v>
      </c>
      <c r="V266" s="127" t="e">
        <f t="shared" si="10"/>
        <v>#REF!</v>
      </c>
      <c r="W266" s="124">
        <v>4.790000000000016</v>
      </c>
      <c r="AC266" s="127">
        <v>2.4300000000000499</v>
      </c>
      <c r="AD266" s="127" t="e">
        <f t="shared" si="11"/>
        <v>#REF!</v>
      </c>
      <c r="AE266" s="124">
        <v>4.790000000000016</v>
      </c>
    </row>
    <row r="267" spans="13:31" x14ac:dyDescent="0.3">
      <c r="M267" s="127">
        <v>2.4200000000000501</v>
      </c>
      <c r="N267" s="127" t="e">
        <f t="shared" ref="N267:N330" si="12">+N266+$J$12</f>
        <v>#REF!</v>
      </c>
      <c r="O267" s="124">
        <v>4.7600000000000158</v>
      </c>
      <c r="U267" s="127">
        <v>2.4200000000000501</v>
      </c>
      <c r="V267" s="127" t="e">
        <f t="shared" ref="V267:V330" si="13">+V266+$R$12</f>
        <v>#REF!</v>
      </c>
      <c r="W267" s="124">
        <v>4.7600000000000158</v>
      </c>
      <c r="AC267" s="127">
        <v>2.4200000000000501</v>
      </c>
      <c r="AD267" s="127" t="e">
        <f t="shared" ref="AD267:AD330" si="14">+AD266+$Z$12</f>
        <v>#REF!</v>
      </c>
      <c r="AE267" s="124">
        <v>4.7600000000000158</v>
      </c>
    </row>
    <row r="268" spans="13:31" x14ac:dyDescent="0.3">
      <c r="M268" s="127">
        <v>2.4100000000000499</v>
      </c>
      <c r="N268" s="127" t="e">
        <f t="shared" si="12"/>
        <v>#REF!</v>
      </c>
      <c r="O268" s="124">
        <v>4.7300000000000155</v>
      </c>
      <c r="U268" s="127">
        <v>2.4100000000000499</v>
      </c>
      <c r="V268" s="127" t="e">
        <f t="shared" si="13"/>
        <v>#REF!</v>
      </c>
      <c r="W268" s="124">
        <v>4.7300000000000155</v>
      </c>
      <c r="AC268" s="127">
        <v>2.4100000000000499</v>
      </c>
      <c r="AD268" s="127" t="e">
        <f t="shared" si="14"/>
        <v>#REF!</v>
      </c>
      <c r="AE268" s="124">
        <v>4.7300000000000155</v>
      </c>
    </row>
    <row r="269" spans="13:31" x14ac:dyDescent="0.3">
      <c r="M269" s="127">
        <v>2.4000000000000599</v>
      </c>
      <c r="N269" s="127" t="e">
        <f t="shared" si="12"/>
        <v>#REF!</v>
      </c>
      <c r="O269" s="124">
        <v>4.7000000000000153</v>
      </c>
      <c r="U269" s="127">
        <v>2.4000000000000599</v>
      </c>
      <c r="V269" s="127" t="e">
        <f t="shared" si="13"/>
        <v>#REF!</v>
      </c>
      <c r="W269" s="124">
        <v>4.7000000000000153</v>
      </c>
      <c r="AC269" s="127">
        <v>2.4000000000000599</v>
      </c>
      <c r="AD269" s="127" t="e">
        <f t="shared" si="14"/>
        <v>#REF!</v>
      </c>
      <c r="AE269" s="124">
        <v>4.7000000000000153</v>
      </c>
    </row>
    <row r="270" spans="13:31" x14ac:dyDescent="0.3">
      <c r="M270" s="127">
        <v>2.3900000000000601</v>
      </c>
      <c r="N270" s="127" t="e">
        <f t="shared" si="12"/>
        <v>#REF!</v>
      </c>
      <c r="O270" s="124">
        <v>4.670000000000015</v>
      </c>
      <c r="U270" s="127">
        <v>2.3900000000000601</v>
      </c>
      <c r="V270" s="127" t="e">
        <f t="shared" si="13"/>
        <v>#REF!</v>
      </c>
      <c r="W270" s="124">
        <v>4.670000000000015</v>
      </c>
      <c r="AC270" s="127">
        <v>2.3900000000000601</v>
      </c>
      <c r="AD270" s="127" t="e">
        <f t="shared" si="14"/>
        <v>#REF!</v>
      </c>
      <c r="AE270" s="124">
        <v>4.670000000000015</v>
      </c>
    </row>
    <row r="271" spans="13:31" x14ac:dyDescent="0.3">
      <c r="M271" s="127">
        <v>2.3800000000000598</v>
      </c>
      <c r="N271" s="127" t="e">
        <f t="shared" si="12"/>
        <v>#REF!</v>
      </c>
      <c r="O271" s="124">
        <v>4.6400000000000148</v>
      </c>
      <c r="U271" s="127">
        <v>2.3800000000000598</v>
      </c>
      <c r="V271" s="127" t="e">
        <f t="shared" si="13"/>
        <v>#REF!</v>
      </c>
      <c r="W271" s="124">
        <v>4.6400000000000148</v>
      </c>
      <c r="AC271" s="127">
        <v>2.3800000000000598</v>
      </c>
      <c r="AD271" s="127" t="e">
        <f t="shared" si="14"/>
        <v>#REF!</v>
      </c>
      <c r="AE271" s="124">
        <v>4.6400000000000148</v>
      </c>
    </row>
    <row r="272" spans="13:31" x14ac:dyDescent="0.3">
      <c r="M272" s="127">
        <v>2.3700000000000601</v>
      </c>
      <c r="N272" s="127" t="e">
        <f t="shared" si="12"/>
        <v>#REF!</v>
      </c>
      <c r="O272" s="124">
        <v>4.6100000000000145</v>
      </c>
      <c r="U272" s="127">
        <v>2.3700000000000601</v>
      </c>
      <c r="V272" s="127" t="e">
        <f t="shared" si="13"/>
        <v>#REF!</v>
      </c>
      <c r="W272" s="124">
        <v>4.6100000000000145</v>
      </c>
      <c r="AC272" s="127">
        <v>2.3700000000000601</v>
      </c>
      <c r="AD272" s="127" t="e">
        <f t="shared" si="14"/>
        <v>#REF!</v>
      </c>
      <c r="AE272" s="124">
        <v>4.6100000000000145</v>
      </c>
    </row>
    <row r="273" spans="13:31" x14ac:dyDescent="0.3">
      <c r="M273" s="127">
        <v>2.3600000000000598</v>
      </c>
      <c r="N273" s="127" t="e">
        <f t="shared" si="12"/>
        <v>#REF!</v>
      </c>
      <c r="O273" s="124">
        <v>4.5800000000000143</v>
      </c>
      <c r="U273" s="127">
        <v>2.3600000000000598</v>
      </c>
      <c r="V273" s="127" t="e">
        <f t="shared" si="13"/>
        <v>#REF!</v>
      </c>
      <c r="W273" s="124">
        <v>4.5800000000000143</v>
      </c>
      <c r="AC273" s="127">
        <v>2.3600000000000598</v>
      </c>
      <c r="AD273" s="127" t="e">
        <f t="shared" si="14"/>
        <v>#REF!</v>
      </c>
      <c r="AE273" s="124">
        <v>4.5800000000000143</v>
      </c>
    </row>
    <row r="274" spans="13:31" x14ac:dyDescent="0.3">
      <c r="M274" s="127">
        <v>2.35000000000006</v>
      </c>
      <c r="N274" s="127" t="e">
        <f t="shared" si="12"/>
        <v>#REF!</v>
      </c>
      <c r="O274" s="124">
        <v>4.550000000000014</v>
      </c>
      <c r="U274" s="127">
        <v>2.35000000000006</v>
      </c>
      <c r="V274" s="127" t="e">
        <f t="shared" si="13"/>
        <v>#REF!</v>
      </c>
      <c r="W274" s="124">
        <v>4.550000000000014</v>
      </c>
      <c r="AC274" s="127">
        <v>2.35000000000006</v>
      </c>
      <c r="AD274" s="127" t="e">
        <f t="shared" si="14"/>
        <v>#REF!</v>
      </c>
      <c r="AE274" s="124">
        <v>4.550000000000014</v>
      </c>
    </row>
    <row r="275" spans="13:31" x14ac:dyDescent="0.3">
      <c r="M275" s="127">
        <v>2.3400000000000598</v>
      </c>
      <c r="N275" s="127" t="e">
        <f t="shared" si="12"/>
        <v>#REF!</v>
      </c>
      <c r="O275" s="124">
        <v>4.5200000000000138</v>
      </c>
      <c r="U275" s="127">
        <v>2.3400000000000598</v>
      </c>
      <c r="V275" s="127" t="e">
        <f t="shared" si="13"/>
        <v>#REF!</v>
      </c>
      <c r="W275" s="124">
        <v>4.5200000000000138</v>
      </c>
      <c r="AC275" s="127">
        <v>2.3400000000000598</v>
      </c>
      <c r="AD275" s="127" t="e">
        <f t="shared" si="14"/>
        <v>#REF!</v>
      </c>
      <c r="AE275" s="124">
        <v>4.5200000000000138</v>
      </c>
    </row>
    <row r="276" spans="13:31" x14ac:dyDescent="0.3">
      <c r="M276" s="127">
        <v>2.33000000000006</v>
      </c>
      <c r="N276" s="127" t="e">
        <f t="shared" si="12"/>
        <v>#REF!</v>
      </c>
      <c r="O276" s="124">
        <v>4.4900000000000135</v>
      </c>
      <c r="U276" s="127">
        <v>2.33000000000006</v>
      </c>
      <c r="V276" s="127" t="e">
        <f t="shared" si="13"/>
        <v>#REF!</v>
      </c>
      <c r="W276" s="124">
        <v>4.4900000000000135</v>
      </c>
      <c r="AC276" s="127">
        <v>2.33000000000006</v>
      </c>
      <c r="AD276" s="127" t="e">
        <f t="shared" si="14"/>
        <v>#REF!</v>
      </c>
      <c r="AE276" s="124">
        <v>4.4900000000000135</v>
      </c>
    </row>
    <row r="277" spans="13:31" x14ac:dyDescent="0.3">
      <c r="M277" s="127">
        <v>2.3200000000000598</v>
      </c>
      <c r="N277" s="127" t="e">
        <f t="shared" si="12"/>
        <v>#REF!</v>
      </c>
      <c r="O277" s="124">
        <v>4.4600000000000133</v>
      </c>
      <c r="U277" s="127">
        <v>2.3200000000000598</v>
      </c>
      <c r="V277" s="127" t="e">
        <f t="shared" si="13"/>
        <v>#REF!</v>
      </c>
      <c r="W277" s="124">
        <v>4.4600000000000133</v>
      </c>
      <c r="AC277" s="127">
        <v>2.3200000000000598</v>
      </c>
      <c r="AD277" s="127" t="e">
        <f t="shared" si="14"/>
        <v>#REF!</v>
      </c>
      <c r="AE277" s="124">
        <v>4.4600000000000133</v>
      </c>
    </row>
    <row r="278" spans="13:31" x14ac:dyDescent="0.3">
      <c r="M278" s="127">
        <v>2.31000000000006</v>
      </c>
      <c r="N278" s="127" t="e">
        <f t="shared" si="12"/>
        <v>#REF!</v>
      </c>
      <c r="O278" s="124">
        <v>4.430000000000013</v>
      </c>
      <c r="U278" s="127">
        <v>2.31000000000006</v>
      </c>
      <c r="V278" s="127" t="e">
        <f t="shared" si="13"/>
        <v>#REF!</v>
      </c>
      <c r="W278" s="124">
        <v>4.430000000000013</v>
      </c>
      <c r="AC278" s="127">
        <v>2.31000000000006</v>
      </c>
      <c r="AD278" s="127" t="e">
        <f t="shared" si="14"/>
        <v>#REF!</v>
      </c>
      <c r="AE278" s="124">
        <v>4.430000000000013</v>
      </c>
    </row>
    <row r="279" spans="13:31" x14ac:dyDescent="0.3">
      <c r="M279" s="127">
        <v>2.3000000000000602</v>
      </c>
      <c r="N279" s="127" t="e">
        <f t="shared" si="12"/>
        <v>#REF!</v>
      </c>
      <c r="O279" s="124">
        <v>4.4000000000000128</v>
      </c>
      <c r="U279" s="127">
        <v>2.3000000000000602</v>
      </c>
      <c r="V279" s="127" t="e">
        <f t="shared" si="13"/>
        <v>#REF!</v>
      </c>
      <c r="W279" s="124">
        <v>4.4000000000000128</v>
      </c>
      <c r="AC279" s="127">
        <v>2.3000000000000602</v>
      </c>
      <c r="AD279" s="127" t="e">
        <f t="shared" si="14"/>
        <v>#REF!</v>
      </c>
      <c r="AE279" s="124">
        <v>4.4000000000000128</v>
      </c>
    </row>
    <row r="280" spans="13:31" x14ac:dyDescent="0.3">
      <c r="M280" s="127">
        <v>2.29000000000006</v>
      </c>
      <c r="N280" s="127" t="e">
        <f t="shared" si="12"/>
        <v>#REF!</v>
      </c>
      <c r="O280" s="124">
        <v>4.3700000000000125</v>
      </c>
      <c r="U280" s="127">
        <v>2.29000000000006</v>
      </c>
      <c r="V280" s="127" t="e">
        <f t="shared" si="13"/>
        <v>#REF!</v>
      </c>
      <c r="W280" s="124">
        <v>4.3700000000000125</v>
      </c>
      <c r="AC280" s="127">
        <v>2.29000000000006</v>
      </c>
      <c r="AD280" s="127" t="e">
        <f t="shared" si="14"/>
        <v>#REF!</v>
      </c>
      <c r="AE280" s="124">
        <v>4.3700000000000125</v>
      </c>
    </row>
    <row r="281" spans="13:31" x14ac:dyDescent="0.3">
      <c r="M281" s="127">
        <v>2.2800000000000602</v>
      </c>
      <c r="N281" s="127" t="e">
        <f t="shared" si="12"/>
        <v>#REF!</v>
      </c>
      <c r="O281" s="124">
        <v>4.3400000000000123</v>
      </c>
      <c r="U281" s="127">
        <v>2.2800000000000602</v>
      </c>
      <c r="V281" s="127" t="e">
        <f t="shared" si="13"/>
        <v>#REF!</v>
      </c>
      <c r="W281" s="124">
        <v>4.3400000000000123</v>
      </c>
      <c r="AC281" s="127">
        <v>2.2800000000000602</v>
      </c>
      <c r="AD281" s="127" t="e">
        <f t="shared" si="14"/>
        <v>#REF!</v>
      </c>
      <c r="AE281" s="124">
        <v>4.3400000000000123</v>
      </c>
    </row>
    <row r="282" spans="13:31" x14ac:dyDescent="0.3">
      <c r="M282" s="127">
        <v>2.27000000000006</v>
      </c>
      <c r="N282" s="127" t="e">
        <f t="shared" si="12"/>
        <v>#REF!</v>
      </c>
      <c r="O282" s="124">
        <v>4.310000000000012</v>
      </c>
      <c r="U282" s="127">
        <v>2.27000000000006</v>
      </c>
      <c r="V282" s="127" t="e">
        <f t="shared" si="13"/>
        <v>#REF!</v>
      </c>
      <c r="W282" s="124">
        <v>4.310000000000012</v>
      </c>
      <c r="AC282" s="127">
        <v>2.27000000000006</v>
      </c>
      <c r="AD282" s="127" t="e">
        <f t="shared" si="14"/>
        <v>#REF!</v>
      </c>
      <c r="AE282" s="124">
        <v>4.310000000000012</v>
      </c>
    </row>
    <row r="283" spans="13:31" x14ac:dyDescent="0.3">
      <c r="M283" s="127">
        <v>2.2600000000000602</v>
      </c>
      <c r="N283" s="127" t="e">
        <f t="shared" si="12"/>
        <v>#REF!</v>
      </c>
      <c r="O283" s="124">
        <v>4.2800000000000118</v>
      </c>
      <c r="U283" s="127">
        <v>2.2600000000000602</v>
      </c>
      <c r="V283" s="127" t="e">
        <f t="shared" si="13"/>
        <v>#REF!</v>
      </c>
      <c r="W283" s="124">
        <v>4.2800000000000118</v>
      </c>
      <c r="AC283" s="127">
        <v>2.2600000000000602</v>
      </c>
      <c r="AD283" s="127" t="e">
        <f t="shared" si="14"/>
        <v>#REF!</v>
      </c>
      <c r="AE283" s="124">
        <v>4.2800000000000118</v>
      </c>
    </row>
    <row r="284" spans="13:31" x14ac:dyDescent="0.3">
      <c r="M284" s="127">
        <v>2.25000000000006</v>
      </c>
      <c r="N284" s="127" t="e">
        <f t="shared" si="12"/>
        <v>#REF!</v>
      </c>
      <c r="O284" s="124">
        <v>4.2500000000000115</v>
      </c>
      <c r="U284" s="127">
        <v>2.25000000000006</v>
      </c>
      <c r="V284" s="127" t="e">
        <f t="shared" si="13"/>
        <v>#REF!</v>
      </c>
      <c r="W284" s="124">
        <v>4.2500000000000115</v>
      </c>
      <c r="AC284" s="127">
        <v>2.25000000000006</v>
      </c>
      <c r="AD284" s="127" t="e">
        <f t="shared" si="14"/>
        <v>#REF!</v>
      </c>
      <c r="AE284" s="124">
        <v>4.2500000000000115</v>
      </c>
    </row>
    <row r="285" spans="13:31" x14ac:dyDescent="0.3">
      <c r="M285" s="127">
        <v>2.2400000000000602</v>
      </c>
      <c r="N285" s="127" t="e">
        <f t="shared" si="12"/>
        <v>#REF!</v>
      </c>
      <c r="O285" s="124">
        <v>4.2200000000000113</v>
      </c>
      <c r="U285" s="127">
        <v>2.2400000000000602</v>
      </c>
      <c r="V285" s="127" t="e">
        <f t="shared" si="13"/>
        <v>#REF!</v>
      </c>
      <c r="W285" s="124">
        <v>4.2200000000000113</v>
      </c>
      <c r="AC285" s="127">
        <v>2.2400000000000602</v>
      </c>
      <c r="AD285" s="127" t="e">
        <f t="shared" si="14"/>
        <v>#REF!</v>
      </c>
      <c r="AE285" s="124">
        <v>4.2200000000000113</v>
      </c>
    </row>
    <row r="286" spans="13:31" x14ac:dyDescent="0.3">
      <c r="M286" s="127">
        <v>2.2300000000000599</v>
      </c>
      <c r="N286" s="127" t="e">
        <f t="shared" si="12"/>
        <v>#REF!</v>
      </c>
      <c r="O286" s="124">
        <v>4.190000000000011</v>
      </c>
      <c r="U286" s="127">
        <v>2.2300000000000599</v>
      </c>
      <c r="V286" s="127" t="e">
        <f t="shared" si="13"/>
        <v>#REF!</v>
      </c>
      <c r="W286" s="124">
        <v>4.190000000000011</v>
      </c>
      <c r="AC286" s="127">
        <v>2.2300000000000599</v>
      </c>
      <c r="AD286" s="127" t="e">
        <f t="shared" si="14"/>
        <v>#REF!</v>
      </c>
      <c r="AE286" s="124">
        <v>4.190000000000011</v>
      </c>
    </row>
    <row r="287" spans="13:31" x14ac:dyDescent="0.3">
      <c r="M287" s="127">
        <v>2.2200000000000601</v>
      </c>
      <c r="N287" s="127" t="e">
        <f t="shared" si="12"/>
        <v>#REF!</v>
      </c>
      <c r="O287" s="124">
        <v>4.1600000000000108</v>
      </c>
      <c r="U287" s="127">
        <v>2.2200000000000601</v>
      </c>
      <c r="V287" s="127" t="e">
        <f t="shared" si="13"/>
        <v>#REF!</v>
      </c>
      <c r="W287" s="124">
        <v>4.1600000000000108</v>
      </c>
      <c r="AC287" s="127">
        <v>2.2200000000000601</v>
      </c>
      <c r="AD287" s="127" t="e">
        <f t="shared" si="14"/>
        <v>#REF!</v>
      </c>
      <c r="AE287" s="124">
        <v>4.1600000000000108</v>
      </c>
    </row>
    <row r="288" spans="13:31" x14ac:dyDescent="0.3">
      <c r="M288" s="127">
        <v>2.2100000000000599</v>
      </c>
      <c r="N288" s="127" t="e">
        <f t="shared" si="12"/>
        <v>#REF!</v>
      </c>
      <c r="O288" s="124">
        <v>4.1300000000000106</v>
      </c>
      <c r="U288" s="127">
        <v>2.2100000000000599</v>
      </c>
      <c r="V288" s="127" t="e">
        <f t="shared" si="13"/>
        <v>#REF!</v>
      </c>
      <c r="W288" s="124">
        <v>4.1300000000000106</v>
      </c>
      <c r="AC288" s="127">
        <v>2.2100000000000599</v>
      </c>
      <c r="AD288" s="127" t="e">
        <f t="shared" si="14"/>
        <v>#REF!</v>
      </c>
      <c r="AE288" s="124">
        <v>4.1300000000000106</v>
      </c>
    </row>
    <row r="289" spans="13:31" x14ac:dyDescent="0.3">
      <c r="M289" s="127">
        <v>2.2000000000000601</v>
      </c>
      <c r="N289" s="127" t="e">
        <f t="shared" si="12"/>
        <v>#REF!</v>
      </c>
      <c r="O289" s="124">
        <v>4.1000000000000103</v>
      </c>
      <c r="U289" s="127">
        <v>2.2000000000000601</v>
      </c>
      <c r="V289" s="127" t="e">
        <f t="shared" si="13"/>
        <v>#REF!</v>
      </c>
      <c r="W289" s="124">
        <v>4.1000000000000103</v>
      </c>
      <c r="AC289" s="127">
        <v>2.2000000000000601</v>
      </c>
      <c r="AD289" s="127" t="e">
        <f t="shared" si="14"/>
        <v>#REF!</v>
      </c>
      <c r="AE289" s="124">
        <v>4.1000000000000103</v>
      </c>
    </row>
    <row r="290" spans="13:31" x14ac:dyDescent="0.3">
      <c r="M290" s="127">
        <v>2.1900000000000599</v>
      </c>
      <c r="N290" s="127" t="e">
        <f t="shared" si="12"/>
        <v>#REF!</v>
      </c>
      <c r="O290" s="124">
        <v>4.0700000000000101</v>
      </c>
      <c r="U290" s="127">
        <v>2.1900000000000599</v>
      </c>
      <c r="V290" s="127" t="e">
        <f t="shared" si="13"/>
        <v>#REF!</v>
      </c>
      <c r="W290" s="124">
        <v>4.0700000000000101</v>
      </c>
      <c r="AC290" s="127">
        <v>2.1900000000000599</v>
      </c>
      <c r="AD290" s="127" t="e">
        <f t="shared" si="14"/>
        <v>#REF!</v>
      </c>
      <c r="AE290" s="124">
        <v>4.0700000000000101</v>
      </c>
    </row>
    <row r="291" spans="13:31" x14ac:dyDescent="0.3">
      <c r="M291" s="127">
        <v>2.1800000000000601</v>
      </c>
      <c r="N291" s="127" t="e">
        <f t="shared" si="12"/>
        <v>#REF!</v>
      </c>
      <c r="O291" s="124">
        <v>4.0400000000000098</v>
      </c>
      <c r="U291" s="127">
        <v>2.1800000000000601</v>
      </c>
      <c r="V291" s="127" t="e">
        <f t="shared" si="13"/>
        <v>#REF!</v>
      </c>
      <c r="W291" s="124">
        <v>4.0400000000000098</v>
      </c>
      <c r="AC291" s="127">
        <v>2.1800000000000601</v>
      </c>
      <c r="AD291" s="127" t="e">
        <f t="shared" si="14"/>
        <v>#REF!</v>
      </c>
      <c r="AE291" s="124">
        <v>4.0400000000000098</v>
      </c>
    </row>
    <row r="292" spans="13:31" x14ac:dyDescent="0.3">
      <c r="M292" s="127">
        <v>2.1700000000000599</v>
      </c>
      <c r="N292" s="127" t="e">
        <f t="shared" si="12"/>
        <v>#REF!</v>
      </c>
      <c r="O292" s="124">
        <v>4.0100000000000096</v>
      </c>
      <c r="U292" s="127">
        <v>2.1700000000000599</v>
      </c>
      <c r="V292" s="127" t="e">
        <f t="shared" si="13"/>
        <v>#REF!</v>
      </c>
      <c r="W292" s="124">
        <v>4.0100000000000096</v>
      </c>
      <c r="AC292" s="127">
        <v>2.1700000000000599</v>
      </c>
      <c r="AD292" s="127" t="e">
        <f t="shared" si="14"/>
        <v>#REF!</v>
      </c>
      <c r="AE292" s="124">
        <v>4.0100000000000096</v>
      </c>
    </row>
    <row r="293" spans="13:31" x14ac:dyDescent="0.3">
      <c r="M293" s="127">
        <v>2.1600000000000601</v>
      </c>
      <c r="N293" s="127" t="e">
        <f t="shared" si="12"/>
        <v>#REF!</v>
      </c>
      <c r="O293" s="124">
        <v>3.9800000000000098</v>
      </c>
      <c r="U293" s="127">
        <v>2.1600000000000601</v>
      </c>
      <c r="V293" s="127" t="e">
        <f t="shared" si="13"/>
        <v>#REF!</v>
      </c>
      <c r="W293" s="124">
        <v>3.9800000000000098</v>
      </c>
      <c r="AC293" s="127">
        <v>2.1600000000000601</v>
      </c>
      <c r="AD293" s="127" t="e">
        <f t="shared" si="14"/>
        <v>#REF!</v>
      </c>
      <c r="AE293" s="124">
        <v>3.9800000000000098</v>
      </c>
    </row>
    <row r="294" spans="13:31" x14ac:dyDescent="0.3">
      <c r="M294" s="127">
        <v>2.1500000000000599</v>
      </c>
      <c r="N294" s="127" t="e">
        <f t="shared" si="12"/>
        <v>#REF!</v>
      </c>
      <c r="O294" s="124">
        <v>3.9500000000000099</v>
      </c>
      <c r="U294" s="127">
        <v>2.1500000000000599</v>
      </c>
      <c r="V294" s="127" t="e">
        <f t="shared" si="13"/>
        <v>#REF!</v>
      </c>
      <c r="W294" s="124">
        <v>3.9500000000000099</v>
      </c>
      <c r="AC294" s="127">
        <v>2.1500000000000599</v>
      </c>
      <c r="AD294" s="127" t="e">
        <f t="shared" si="14"/>
        <v>#REF!</v>
      </c>
      <c r="AE294" s="124">
        <v>3.9500000000000099</v>
      </c>
    </row>
    <row r="295" spans="13:31" x14ac:dyDescent="0.3">
      <c r="M295" s="127">
        <v>2.1400000000000601</v>
      </c>
      <c r="N295" s="127" t="e">
        <f t="shared" si="12"/>
        <v>#REF!</v>
      </c>
      <c r="O295" s="124">
        <v>3.9200000000000101</v>
      </c>
      <c r="U295" s="127">
        <v>2.1400000000000601</v>
      </c>
      <c r="V295" s="127" t="e">
        <f t="shared" si="13"/>
        <v>#REF!</v>
      </c>
      <c r="W295" s="124">
        <v>3.9200000000000101</v>
      </c>
      <c r="AC295" s="127">
        <v>2.1400000000000601</v>
      </c>
      <c r="AD295" s="127" t="e">
        <f t="shared" si="14"/>
        <v>#REF!</v>
      </c>
      <c r="AE295" s="124">
        <v>3.9200000000000101</v>
      </c>
    </row>
    <row r="296" spans="13:31" x14ac:dyDescent="0.3">
      <c r="M296" s="127">
        <v>2.1300000000000598</v>
      </c>
      <c r="N296" s="127" t="e">
        <f t="shared" si="12"/>
        <v>#REF!</v>
      </c>
      <c r="O296" s="124">
        <v>3.8900000000000103</v>
      </c>
      <c r="U296" s="127">
        <v>2.1300000000000598</v>
      </c>
      <c r="V296" s="127" t="e">
        <f t="shared" si="13"/>
        <v>#REF!</v>
      </c>
      <c r="W296" s="124">
        <v>3.8900000000000103</v>
      </c>
      <c r="AC296" s="127">
        <v>2.1300000000000598</v>
      </c>
      <c r="AD296" s="127" t="e">
        <f t="shared" si="14"/>
        <v>#REF!</v>
      </c>
      <c r="AE296" s="124">
        <v>3.8900000000000103</v>
      </c>
    </row>
    <row r="297" spans="13:31" x14ac:dyDescent="0.3">
      <c r="M297" s="127">
        <v>2.1200000000000601</v>
      </c>
      <c r="N297" s="127" t="e">
        <f t="shared" si="12"/>
        <v>#REF!</v>
      </c>
      <c r="O297" s="124">
        <v>3.8600000000000105</v>
      </c>
      <c r="U297" s="127">
        <v>2.1200000000000601</v>
      </c>
      <c r="V297" s="127" t="e">
        <f t="shared" si="13"/>
        <v>#REF!</v>
      </c>
      <c r="W297" s="124">
        <v>3.8600000000000105</v>
      </c>
      <c r="AC297" s="127">
        <v>2.1200000000000601</v>
      </c>
      <c r="AD297" s="127" t="e">
        <f t="shared" si="14"/>
        <v>#REF!</v>
      </c>
      <c r="AE297" s="124">
        <v>3.8600000000000105</v>
      </c>
    </row>
    <row r="298" spans="13:31" x14ac:dyDescent="0.3">
      <c r="M298" s="127">
        <v>2.1100000000000598</v>
      </c>
      <c r="N298" s="127" t="e">
        <f t="shared" si="12"/>
        <v>#REF!</v>
      </c>
      <c r="O298" s="124">
        <v>3.8300000000000107</v>
      </c>
      <c r="U298" s="127">
        <v>2.1100000000000598</v>
      </c>
      <c r="V298" s="127" t="e">
        <f t="shared" si="13"/>
        <v>#REF!</v>
      </c>
      <c r="W298" s="124">
        <v>3.8300000000000107</v>
      </c>
      <c r="AC298" s="127">
        <v>2.1100000000000598</v>
      </c>
      <c r="AD298" s="127" t="e">
        <f t="shared" si="14"/>
        <v>#REF!</v>
      </c>
      <c r="AE298" s="124">
        <v>3.8300000000000107</v>
      </c>
    </row>
    <row r="299" spans="13:31" x14ac:dyDescent="0.3">
      <c r="M299" s="127">
        <v>2.10000000000006</v>
      </c>
      <c r="N299" s="127" t="e">
        <f t="shared" si="12"/>
        <v>#REF!</v>
      </c>
      <c r="O299" s="124">
        <v>3.8000000000000109</v>
      </c>
      <c r="U299" s="127">
        <v>2.10000000000006</v>
      </c>
      <c r="V299" s="127" t="e">
        <f t="shared" si="13"/>
        <v>#REF!</v>
      </c>
      <c r="W299" s="124">
        <v>3.8000000000000109</v>
      </c>
      <c r="AC299" s="127">
        <v>2.10000000000006</v>
      </c>
      <c r="AD299" s="127" t="e">
        <f t="shared" si="14"/>
        <v>#REF!</v>
      </c>
      <c r="AE299" s="124">
        <v>3.8000000000000109</v>
      </c>
    </row>
    <row r="300" spans="13:31" x14ac:dyDescent="0.3">
      <c r="M300" s="127">
        <v>2.0900000000000598</v>
      </c>
      <c r="N300" s="127" t="e">
        <f t="shared" si="12"/>
        <v>#REF!</v>
      </c>
      <c r="O300" s="124">
        <v>3.7700000000000111</v>
      </c>
      <c r="U300" s="127">
        <v>2.0900000000000598</v>
      </c>
      <c r="V300" s="127" t="e">
        <f t="shared" si="13"/>
        <v>#REF!</v>
      </c>
      <c r="W300" s="124">
        <v>3.7700000000000111</v>
      </c>
      <c r="AC300" s="127">
        <v>2.0900000000000598</v>
      </c>
      <c r="AD300" s="127" t="e">
        <f t="shared" si="14"/>
        <v>#REF!</v>
      </c>
      <c r="AE300" s="124">
        <v>3.7700000000000111</v>
      </c>
    </row>
    <row r="301" spans="13:31" x14ac:dyDescent="0.3">
      <c r="M301" s="127">
        <v>2.08000000000006</v>
      </c>
      <c r="N301" s="127" t="e">
        <f t="shared" si="12"/>
        <v>#REF!</v>
      </c>
      <c r="O301" s="124">
        <v>3.7400000000000113</v>
      </c>
      <c r="U301" s="127">
        <v>2.08000000000006</v>
      </c>
      <c r="V301" s="127" t="e">
        <f t="shared" si="13"/>
        <v>#REF!</v>
      </c>
      <c r="W301" s="124">
        <v>3.7400000000000113</v>
      </c>
      <c r="AC301" s="127">
        <v>2.08000000000006</v>
      </c>
      <c r="AD301" s="127" t="e">
        <f t="shared" si="14"/>
        <v>#REF!</v>
      </c>
      <c r="AE301" s="124">
        <v>3.7400000000000113</v>
      </c>
    </row>
    <row r="302" spans="13:31" x14ac:dyDescent="0.3">
      <c r="M302" s="127">
        <v>2.0700000000000598</v>
      </c>
      <c r="N302" s="127" t="e">
        <f t="shared" si="12"/>
        <v>#REF!</v>
      </c>
      <c r="O302" s="124">
        <v>3.7100000000000115</v>
      </c>
      <c r="U302" s="127">
        <v>2.0700000000000598</v>
      </c>
      <c r="V302" s="127" t="e">
        <f t="shared" si="13"/>
        <v>#REF!</v>
      </c>
      <c r="W302" s="124">
        <v>3.7100000000000115</v>
      </c>
      <c r="AC302" s="127">
        <v>2.0700000000000598</v>
      </c>
      <c r="AD302" s="127" t="e">
        <f t="shared" si="14"/>
        <v>#REF!</v>
      </c>
      <c r="AE302" s="124">
        <v>3.7100000000000115</v>
      </c>
    </row>
    <row r="303" spans="13:31" x14ac:dyDescent="0.3">
      <c r="M303" s="127">
        <v>2.06000000000006</v>
      </c>
      <c r="N303" s="127" t="e">
        <f t="shared" si="12"/>
        <v>#REF!</v>
      </c>
      <c r="O303" s="124">
        <v>3.6800000000000117</v>
      </c>
      <c r="U303" s="127">
        <v>2.06000000000006</v>
      </c>
      <c r="V303" s="127" t="e">
        <f t="shared" si="13"/>
        <v>#REF!</v>
      </c>
      <c r="W303" s="124">
        <v>3.6800000000000117</v>
      </c>
      <c r="AC303" s="127">
        <v>2.06000000000006</v>
      </c>
      <c r="AD303" s="127" t="e">
        <f t="shared" si="14"/>
        <v>#REF!</v>
      </c>
      <c r="AE303" s="124">
        <v>3.6800000000000117</v>
      </c>
    </row>
    <row r="304" spans="13:31" x14ac:dyDescent="0.3">
      <c r="M304" s="127">
        <v>2.0500000000000602</v>
      </c>
      <c r="N304" s="127" t="e">
        <f t="shared" si="12"/>
        <v>#REF!</v>
      </c>
      <c r="O304" s="124">
        <v>3.6500000000000119</v>
      </c>
      <c r="U304" s="127">
        <v>2.0500000000000602</v>
      </c>
      <c r="V304" s="127" t="e">
        <f t="shared" si="13"/>
        <v>#REF!</v>
      </c>
      <c r="W304" s="124">
        <v>3.6500000000000119</v>
      </c>
      <c r="AC304" s="127">
        <v>2.0500000000000602</v>
      </c>
      <c r="AD304" s="127" t="e">
        <f t="shared" si="14"/>
        <v>#REF!</v>
      </c>
      <c r="AE304" s="124">
        <v>3.6500000000000119</v>
      </c>
    </row>
    <row r="305" spans="13:31" x14ac:dyDescent="0.3">
      <c r="M305" s="127">
        <v>2.04000000000006</v>
      </c>
      <c r="N305" s="127" t="e">
        <f t="shared" si="12"/>
        <v>#REF!</v>
      </c>
      <c r="O305" s="124">
        <v>3.6200000000000121</v>
      </c>
      <c r="U305" s="127">
        <v>2.04000000000006</v>
      </c>
      <c r="V305" s="127" t="e">
        <f t="shared" si="13"/>
        <v>#REF!</v>
      </c>
      <c r="W305" s="124">
        <v>3.6200000000000121</v>
      </c>
      <c r="AC305" s="127">
        <v>2.04000000000006</v>
      </c>
      <c r="AD305" s="127" t="e">
        <f t="shared" si="14"/>
        <v>#REF!</v>
      </c>
      <c r="AE305" s="124">
        <v>3.6200000000000121</v>
      </c>
    </row>
    <row r="306" spans="13:31" x14ac:dyDescent="0.3">
      <c r="M306" s="127">
        <v>2.0300000000000602</v>
      </c>
      <c r="N306" s="127" t="e">
        <f t="shared" si="12"/>
        <v>#REF!</v>
      </c>
      <c r="O306" s="124">
        <v>3.5900000000000123</v>
      </c>
      <c r="U306" s="127">
        <v>2.0300000000000602</v>
      </c>
      <c r="V306" s="127" t="e">
        <f t="shared" si="13"/>
        <v>#REF!</v>
      </c>
      <c r="W306" s="124">
        <v>3.5900000000000123</v>
      </c>
      <c r="AC306" s="127">
        <v>2.0300000000000602</v>
      </c>
      <c r="AD306" s="127" t="e">
        <f t="shared" si="14"/>
        <v>#REF!</v>
      </c>
      <c r="AE306" s="124">
        <v>3.5900000000000123</v>
      </c>
    </row>
    <row r="307" spans="13:31" x14ac:dyDescent="0.3">
      <c r="M307" s="127">
        <v>2.02000000000006</v>
      </c>
      <c r="N307" s="127" t="e">
        <f t="shared" si="12"/>
        <v>#REF!</v>
      </c>
      <c r="O307" s="124">
        <v>3.5600000000000125</v>
      </c>
      <c r="U307" s="127">
        <v>2.02000000000006</v>
      </c>
      <c r="V307" s="127" t="e">
        <f t="shared" si="13"/>
        <v>#REF!</v>
      </c>
      <c r="W307" s="124">
        <v>3.5600000000000125</v>
      </c>
      <c r="AC307" s="127">
        <v>2.02000000000006</v>
      </c>
      <c r="AD307" s="127" t="e">
        <f t="shared" si="14"/>
        <v>#REF!</v>
      </c>
      <c r="AE307" s="124">
        <v>3.5600000000000125</v>
      </c>
    </row>
    <row r="308" spans="13:31" x14ac:dyDescent="0.3">
      <c r="M308" s="127">
        <v>2.0100000000000602</v>
      </c>
      <c r="N308" s="127" t="e">
        <f t="shared" si="12"/>
        <v>#REF!</v>
      </c>
      <c r="O308" s="124">
        <v>3.5300000000000127</v>
      </c>
      <c r="U308" s="127">
        <v>2.0100000000000602</v>
      </c>
      <c r="V308" s="127" t="e">
        <f t="shared" si="13"/>
        <v>#REF!</v>
      </c>
      <c r="W308" s="124">
        <v>3.5300000000000127</v>
      </c>
      <c r="AC308" s="127">
        <v>2.0100000000000602</v>
      </c>
      <c r="AD308" s="127" t="e">
        <f t="shared" si="14"/>
        <v>#REF!</v>
      </c>
      <c r="AE308" s="124">
        <v>3.5300000000000127</v>
      </c>
    </row>
    <row r="309" spans="13:31" x14ac:dyDescent="0.3">
      <c r="M309" s="127">
        <v>2.00000000000006</v>
      </c>
      <c r="N309" s="127" t="e">
        <f t="shared" si="12"/>
        <v>#REF!</v>
      </c>
      <c r="O309" s="124">
        <v>3.5000000000000129</v>
      </c>
      <c r="U309" s="127">
        <v>2.00000000000006</v>
      </c>
      <c r="V309" s="127" t="e">
        <f t="shared" si="13"/>
        <v>#REF!</v>
      </c>
      <c r="W309" s="124">
        <v>3.5000000000000129</v>
      </c>
      <c r="AC309" s="127">
        <v>2.00000000000006</v>
      </c>
      <c r="AD309" s="127" t="e">
        <f t="shared" si="14"/>
        <v>#REF!</v>
      </c>
      <c r="AE309" s="124">
        <v>3.5000000000000129</v>
      </c>
    </row>
    <row r="310" spans="13:31" x14ac:dyDescent="0.3">
      <c r="M310" s="127">
        <v>1.9900000000000599</v>
      </c>
      <c r="N310" s="127" t="e">
        <f t="shared" si="12"/>
        <v>#REF!</v>
      </c>
      <c r="O310" s="124">
        <v>3.4700000000000131</v>
      </c>
      <c r="U310" s="127">
        <v>1.9900000000000599</v>
      </c>
      <c r="V310" s="127" t="e">
        <f t="shared" si="13"/>
        <v>#REF!</v>
      </c>
      <c r="W310" s="124">
        <v>3.4700000000000131</v>
      </c>
      <c r="AC310" s="127">
        <v>1.9900000000000599</v>
      </c>
      <c r="AD310" s="127" t="e">
        <f t="shared" si="14"/>
        <v>#REF!</v>
      </c>
      <c r="AE310" s="124">
        <v>3.4700000000000131</v>
      </c>
    </row>
    <row r="311" spans="13:31" x14ac:dyDescent="0.3">
      <c r="M311" s="127">
        <v>1.9800000000000599</v>
      </c>
      <c r="N311" s="127" t="e">
        <f t="shared" si="12"/>
        <v>#REF!</v>
      </c>
      <c r="O311" s="124">
        <v>3.4400000000000133</v>
      </c>
      <c r="U311" s="127">
        <v>1.9800000000000599</v>
      </c>
      <c r="V311" s="127" t="e">
        <f t="shared" si="13"/>
        <v>#REF!</v>
      </c>
      <c r="W311" s="124">
        <v>3.4400000000000133</v>
      </c>
      <c r="AC311" s="127">
        <v>1.9800000000000599</v>
      </c>
      <c r="AD311" s="127" t="e">
        <f t="shared" si="14"/>
        <v>#REF!</v>
      </c>
      <c r="AE311" s="124">
        <v>3.4400000000000133</v>
      </c>
    </row>
    <row r="312" spans="13:31" x14ac:dyDescent="0.3">
      <c r="M312" s="127">
        <v>1.9700000000000599</v>
      </c>
      <c r="N312" s="127" t="e">
        <f t="shared" si="12"/>
        <v>#REF!</v>
      </c>
      <c r="O312" s="124">
        <v>3.4100000000000135</v>
      </c>
      <c r="U312" s="127">
        <v>1.9700000000000599</v>
      </c>
      <c r="V312" s="127" t="e">
        <f t="shared" si="13"/>
        <v>#REF!</v>
      </c>
      <c r="W312" s="124">
        <v>3.4100000000000135</v>
      </c>
      <c r="AC312" s="127">
        <v>1.9700000000000599</v>
      </c>
      <c r="AD312" s="127" t="e">
        <f t="shared" si="14"/>
        <v>#REF!</v>
      </c>
      <c r="AE312" s="124">
        <v>3.4100000000000135</v>
      </c>
    </row>
    <row r="313" spans="13:31" x14ac:dyDescent="0.3">
      <c r="M313" s="127">
        <v>1.9600000000000599</v>
      </c>
      <c r="N313" s="127" t="e">
        <f t="shared" si="12"/>
        <v>#REF!</v>
      </c>
      <c r="O313" s="124">
        <v>3.3800000000000137</v>
      </c>
      <c r="U313" s="127">
        <v>1.9600000000000599</v>
      </c>
      <c r="V313" s="127" t="e">
        <f t="shared" si="13"/>
        <v>#REF!</v>
      </c>
      <c r="W313" s="124">
        <v>3.3800000000000137</v>
      </c>
      <c r="AC313" s="127">
        <v>1.9600000000000599</v>
      </c>
      <c r="AD313" s="127" t="e">
        <f t="shared" si="14"/>
        <v>#REF!</v>
      </c>
      <c r="AE313" s="124">
        <v>3.3800000000000137</v>
      </c>
    </row>
    <row r="314" spans="13:31" x14ac:dyDescent="0.3">
      <c r="M314" s="127">
        <v>1.9500000000000599</v>
      </c>
      <c r="N314" s="127" t="e">
        <f t="shared" si="12"/>
        <v>#REF!</v>
      </c>
      <c r="O314" s="124">
        <v>3.3500000000000139</v>
      </c>
      <c r="U314" s="127">
        <v>1.9500000000000599</v>
      </c>
      <c r="V314" s="127" t="e">
        <f t="shared" si="13"/>
        <v>#REF!</v>
      </c>
      <c r="W314" s="124">
        <v>3.3500000000000139</v>
      </c>
      <c r="AC314" s="127">
        <v>1.9500000000000599</v>
      </c>
      <c r="AD314" s="127" t="e">
        <f t="shared" si="14"/>
        <v>#REF!</v>
      </c>
      <c r="AE314" s="124">
        <v>3.3500000000000139</v>
      </c>
    </row>
    <row r="315" spans="13:31" x14ac:dyDescent="0.3">
      <c r="M315" s="127">
        <v>1.9400000000000699</v>
      </c>
      <c r="N315" s="127" t="e">
        <f t="shared" si="12"/>
        <v>#REF!</v>
      </c>
      <c r="O315" s="124">
        <v>3.3200000000000141</v>
      </c>
      <c r="U315" s="127">
        <v>1.9400000000000699</v>
      </c>
      <c r="V315" s="127" t="e">
        <f t="shared" si="13"/>
        <v>#REF!</v>
      </c>
      <c r="W315" s="124">
        <v>3.3200000000000141</v>
      </c>
      <c r="AC315" s="127">
        <v>1.9400000000000699</v>
      </c>
      <c r="AD315" s="127" t="e">
        <f t="shared" si="14"/>
        <v>#REF!</v>
      </c>
      <c r="AE315" s="124">
        <v>3.3200000000000141</v>
      </c>
    </row>
    <row r="316" spans="13:31" x14ac:dyDescent="0.3">
      <c r="M316" s="127">
        <v>1.9300000000000701</v>
      </c>
      <c r="N316" s="127" t="e">
        <f t="shared" si="12"/>
        <v>#REF!</v>
      </c>
      <c r="O316" s="124">
        <v>3.2900000000000142</v>
      </c>
      <c r="U316" s="127">
        <v>1.9300000000000701</v>
      </c>
      <c r="V316" s="127" t="e">
        <f t="shared" si="13"/>
        <v>#REF!</v>
      </c>
      <c r="W316" s="124">
        <v>3.2900000000000142</v>
      </c>
      <c r="AC316" s="127">
        <v>1.9300000000000701</v>
      </c>
      <c r="AD316" s="127" t="e">
        <f t="shared" si="14"/>
        <v>#REF!</v>
      </c>
      <c r="AE316" s="124">
        <v>3.2900000000000142</v>
      </c>
    </row>
    <row r="317" spans="13:31" x14ac:dyDescent="0.3">
      <c r="M317" s="127">
        <v>1.9200000000000701</v>
      </c>
      <c r="N317" s="127" t="e">
        <f t="shared" si="12"/>
        <v>#REF!</v>
      </c>
      <c r="O317" s="124">
        <v>3.2600000000000144</v>
      </c>
      <c r="U317" s="127">
        <v>1.9200000000000701</v>
      </c>
      <c r="V317" s="127" t="e">
        <f t="shared" si="13"/>
        <v>#REF!</v>
      </c>
      <c r="W317" s="124">
        <v>3.2600000000000144</v>
      </c>
      <c r="AC317" s="127">
        <v>1.9200000000000701</v>
      </c>
      <c r="AD317" s="127" t="e">
        <f t="shared" si="14"/>
        <v>#REF!</v>
      </c>
      <c r="AE317" s="124">
        <v>3.2600000000000144</v>
      </c>
    </row>
    <row r="318" spans="13:31" x14ac:dyDescent="0.3">
      <c r="M318" s="127">
        <v>1.9100000000000701</v>
      </c>
      <c r="N318" s="127" t="e">
        <f t="shared" si="12"/>
        <v>#REF!</v>
      </c>
      <c r="O318" s="124">
        <v>3.2300000000000146</v>
      </c>
      <c r="U318" s="127">
        <v>1.9100000000000701</v>
      </c>
      <c r="V318" s="127" t="e">
        <f t="shared" si="13"/>
        <v>#REF!</v>
      </c>
      <c r="W318" s="124">
        <v>3.2300000000000146</v>
      </c>
      <c r="AC318" s="127">
        <v>1.9100000000000701</v>
      </c>
      <c r="AD318" s="127" t="e">
        <f t="shared" si="14"/>
        <v>#REF!</v>
      </c>
      <c r="AE318" s="124">
        <v>3.2300000000000146</v>
      </c>
    </row>
    <row r="319" spans="13:31" x14ac:dyDescent="0.3">
      <c r="M319" s="127">
        <v>1.9000000000000701</v>
      </c>
      <c r="N319" s="127" t="e">
        <f t="shared" si="12"/>
        <v>#REF!</v>
      </c>
      <c r="O319" s="124">
        <v>3.2000000000000148</v>
      </c>
      <c r="U319" s="127">
        <v>1.9000000000000701</v>
      </c>
      <c r="V319" s="127" t="e">
        <f t="shared" si="13"/>
        <v>#REF!</v>
      </c>
      <c r="W319" s="124">
        <v>3.2000000000000148</v>
      </c>
      <c r="AC319" s="127">
        <v>1.9000000000000701</v>
      </c>
      <c r="AD319" s="127" t="e">
        <f t="shared" si="14"/>
        <v>#REF!</v>
      </c>
      <c r="AE319" s="124">
        <v>3.2000000000000148</v>
      </c>
    </row>
    <row r="320" spans="13:31" x14ac:dyDescent="0.3">
      <c r="M320" s="127">
        <v>1.8900000000000701</v>
      </c>
      <c r="N320" s="127" t="e">
        <f t="shared" si="12"/>
        <v>#REF!</v>
      </c>
      <c r="O320" s="124">
        <v>3.170000000000015</v>
      </c>
      <c r="U320" s="127">
        <v>1.8900000000000701</v>
      </c>
      <c r="V320" s="127" t="e">
        <f t="shared" si="13"/>
        <v>#REF!</v>
      </c>
      <c r="W320" s="124">
        <v>3.170000000000015</v>
      </c>
      <c r="AC320" s="127">
        <v>1.8900000000000701</v>
      </c>
      <c r="AD320" s="127" t="e">
        <f t="shared" si="14"/>
        <v>#REF!</v>
      </c>
      <c r="AE320" s="124">
        <v>3.170000000000015</v>
      </c>
    </row>
    <row r="321" spans="13:31" x14ac:dyDescent="0.3">
      <c r="M321" s="127">
        <v>1.8800000000000701</v>
      </c>
      <c r="N321" s="127" t="e">
        <f t="shared" si="12"/>
        <v>#REF!</v>
      </c>
      <c r="O321" s="124">
        <v>3.1400000000000152</v>
      </c>
      <c r="U321" s="127">
        <v>1.8800000000000701</v>
      </c>
      <c r="V321" s="127" t="e">
        <f t="shared" si="13"/>
        <v>#REF!</v>
      </c>
      <c r="W321" s="124">
        <v>3.1400000000000152</v>
      </c>
      <c r="AC321" s="127">
        <v>1.8800000000000701</v>
      </c>
      <c r="AD321" s="127" t="e">
        <f t="shared" si="14"/>
        <v>#REF!</v>
      </c>
      <c r="AE321" s="124">
        <v>3.1400000000000152</v>
      </c>
    </row>
    <row r="322" spans="13:31" x14ac:dyDescent="0.3">
      <c r="M322" s="127">
        <v>1.8700000000000701</v>
      </c>
      <c r="N322" s="127" t="e">
        <f t="shared" si="12"/>
        <v>#REF!</v>
      </c>
      <c r="O322" s="124">
        <v>3.1100000000000154</v>
      </c>
      <c r="U322" s="127">
        <v>1.8700000000000701</v>
      </c>
      <c r="V322" s="127" t="e">
        <f t="shared" si="13"/>
        <v>#REF!</v>
      </c>
      <c r="W322" s="124">
        <v>3.1100000000000154</v>
      </c>
      <c r="AC322" s="127">
        <v>1.8700000000000701</v>
      </c>
      <c r="AD322" s="127" t="e">
        <f t="shared" si="14"/>
        <v>#REF!</v>
      </c>
      <c r="AE322" s="124">
        <v>3.1100000000000154</v>
      </c>
    </row>
    <row r="323" spans="13:31" x14ac:dyDescent="0.3">
      <c r="M323" s="127">
        <v>1.86000000000007</v>
      </c>
      <c r="N323" s="127" t="e">
        <f t="shared" si="12"/>
        <v>#REF!</v>
      </c>
      <c r="O323" s="124">
        <v>3.0800000000000156</v>
      </c>
      <c r="U323" s="127">
        <v>1.86000000000007</v>
      </c>
      <c r="V323" s="127" t="e">
        <f t="shared" si="13"/>
        <v>#REF!</v>
      </c>
      <c r="W323" s="124">
        <v>3.0800000000000156</v>
      </c>
      <c r="AC323" s="127">
        <v>1.86000000000007</v>
      </c>
      <c r="AD323" s="127" t="e">
        <f t="shared" si="14"/>
        <v>#REF!</v>
      </c>
      <c r="AE323" s="124">
        <v>3.0800000000000156</v>
      </c>
    </row>
    <row r="324" spans="13:31" x14ac:dyDescent="0.3">
      <c r="M324" s="127">
        <v>1.85000000000007</v>
      </c>
      <c r="N324" s="127" t="e">
        <f t="shared" si="12"/>
        <v>#REF!</v>
      </c>
      <c r="O324" s="124">
        <v>3.0500000000000158</v>
      </c>
      <c r="U324" s="127">
        <v>1.85000000000007</v>
      </c>
      <c r="V324" s="127" t="e">
        <f t="shared" si="13"/>
        <v>#REF!</v>
      </c>
      <c r="W324" s="124">
        <v>3.0500000000000158</v>
      </c>
      <c r="AC324" s="127">
        <v>1.85000000000007</v>
      </c>
      <c r="AD324" s="127" t="e">
        <f t="shared" si="14"/>
        <v>#REF!</v>
      </c>
      <c r="AE324" s="124">
        <v>3.0500000000000158</v>
      </c>
    </row>
    <row r="325" spans="13:31" x14ac:dyDescent="0.3">
      <c r="M325" s="127">
        <v>1.84000000000007</v>
      </c>
      <c r="N325" s="127" t="e">
        <f t="shared" si="12"/>
        <v>#REF!</v>
      </c>
      <c r="O325" s="124">
        <v>3.020000000000016</v>
      </c>
      <c r="U325" s="127">
        <v>1.84000000000007</v>
      </c>
      <c r="V325" s="127" t="e">
        <f t="shared" si="13"/>
        <v>#REF!</v>
      </c>
      <c r="W325" s="124">
        <v>3.020000000000016</v>
      </c>
      <c r="AC325" s="127">
        <v>1.84000000000007</v>
      </c>
      <c r="AD325" s="127" t="e">
        <f t="shared" si="14"/>
        <v>#REF!</v>
      </c>
      <c r="AE325" s="124">
        <v>3.020000000000016</v>
      </c>
    </row>
    <row r="326" spans="13:31" x14ac:dyDescent="0.3">
      <c r="M326" s="127">
        <v>1.83000000000007</v>
      </c>
      <c r="N326" s="127" t="e">
        <f t="shared" si="12"/>
        <v>#REF!</v>
      </c>
      <c r="O326" s="124">
        <v>2.9900000000000162</v>
      </c>
      <c r="U326" s="127">
        <v>1.83000000000007</v>
      </c>
      <c r="V326" s="127" t="e">
        <f t="shared" si="13"/>
        <v>#REF!</v>
      </c>
      <c r="W326" s="124">
        <v>2.9900000000000162</v>
      </c>
      <c r="AC326" s="127">
        <v>1.83000000000007</v>
      </c>
      <c r="AD326" s="127" t="e">
        <f t="shared" si="14"/>
        <v>#REF!</v>
      </c>
      <c r="AE326" s="124">
        <v>2.9900000000000162</v>
      </c>
    </row>
    <row r="327" spans="13:31" x14ac:dyDescent="0.3">
      <c r="M327" s="127">
        <v>1.82000000000007</v>
      </c>
      <c r="N327" s="127" t="e">
        <f t="shared" si="12"/>
        <v>#REF!</v>
      </c>
      <c r="O327" s="124">
        <v>2.9600000000000164</v>
      </c>
      <c r="U327" s="127">
        <v>1.82000000000007</v>
      </c>
      <c r="V327" s="127" t="e">
        <f t="shared" si="13"/>
        <v>#REF!</v>
      </c>
      <c r="W327" s="124">
        <v>2.9600000000000164</v>
      </c>
      <c r="AC327" s="127">
        <v>1.82000000000007</v>
      </c>
      <c r="AD327" s="127" t="e">
        <f t="shared" si="14"/>
        <v>#REF!</v>
      </c>
      <c r="AE327" s="124">
        <v>2.9600000000000164</v>
      </c>
    </row>
    <row r="328" spans="13:31" x14ac:dyDescent="0.3">
      <c r="M328" s="127">
        <v>1.81000000000007</v>
      </c>
      <c r="N328" s="127" t="e">
        <f t="shared" si="12"/>
        <v>#REF!</v>
      </c>
      <c r="O328" s="124">
        <v>2.9300000000000166</v>
      </c>
      <c r="U328" s="127">
        <v>1.81000000000007</v>
      </c>
      <c r="V328" s="127" t="e">
        <f t="shared" si="13"/>
        <v>#REF!</v>
      </c>
      <c r="W328" s="124">
        <v>2.9300000000000166</v>
      </c>
      <c r="AC328" s="127">
        <v>1.81000000000007</v>
      </c>
      <c r="AD328" s="127" t="e">
        <f t="shared" si="14"/>
        <v>#REF!</v>
      </c>
      <c r="AE328" s="124">
        <v>2.9300000000000166</v>
      </c>
    </row>
    <row r="329" spans="13:31" x14ac:dyDescent="0.3">
      <c r="M329" s="127">
        <v>1.80000000000007</v>
      </c>
      <c r="N329" s="127" t="e">
        <f t="shared" si="12"/>
        <v>#REF!</v>
      </c>
      <c r="O329" s="124">
        <v>2.9000000000000168</v>
      </c>
      <c r="U329" s="127">
        <v>1.80000000000007</v>
      </c>
      <c r="V329" s="127" t="e">
        <f t="shared" si="13"/>
        <v>#REF!</v>
      </c>
      <c r="W329" s="124">
        <v>2.9000000000000168</v>
      </c>
      <c r="AC329" s="127">
        <v>1.80000000000007</v>
      </c>
      <c r="AD329" s="127" t="e">
        <f t="shared" si="14"/>
        <v>#REF!</v>
      </c>
      <c r="AE329" s="124">
        <v>2.9000000000000168</v>
      </c>
    </row>
    <row r="330" spans="13:31" x14ac:dyDescent="0.3">
      <c r="M330" s="127">
        <v>1.79000000000007</v>
      </c>
      <c r="N330" s="127" t="e">
        <f t="shared" si="12"/>
        <v>#REF!</v>
      </c>
      <c r="O330" s="124">
        <v>2.870000000000017</v>
      </c>
      <c r="U330" s="127">
        <v>1.79000000000007</v>
      </c>
      <c r="V330" s="127" t="e">
        <f t="shared" si="13"/>
        <v>#REF!</v>
      </c>
      <c r="W330" s="124">
        <v>2.870000000000017</v>
      </c>
      <c r="AC330" s="127">
        <v>1.79000000000007</v>
      </c>
      <c r="AD330" s="127" t="e">
        <f t="shared" si="14"/>
        <v>#REF!</v>
      </c>
      <c r="AE330" s="124">
        <v>2.870000000000017</v>
      </c>
    </row>
    <row r="331" spans="13:31" x14ac:dyDescent="0.3">
      <c r="M331" s="127">
        <v>1.78000000000007</v>
      </c>
      <c r="N331" s="127" t="e">
        <f t="shared" ref="N331:N394" si="15">+N330+$J$12</f>
        <v>#REF!</v>
      </c>
      <c r="O331" s="124">
        <v>2.8400000000000172</v>
      </c>
      <c r="U331" s="127">
        <v>1.78000000000007</v>
      </c>
      <c r="V331" s="127" t="e">
        <f t="shared" ref="V331:V394" si="16">+V330+$R$12</f>
        <v>#REF!</v>
      </c>
      <c r="W331" s="124">
        <v>2.8400000000000172</v>
      </c>
      <c r="AC331" s="127">
        <v>1.78000000000007</v>
      </c>
      <c r="AD331" s="127" t="e">
        <f t="shared" ref="AD331:AD394" si="17">+AD330+$Z$12</f>
        <v>#REF!</v>
      </c>
      <c r="AE331" s="124">
        <v>2.8400000000000172</v>
      </c>
    </row>
    <row r="332" spans="13:31" x14ac:dyDescent="0.3">
      <c r="M332" s="127">
        <v>1.77000000000007</v>
      </c>
      <c r="N332" s="127" t="e">
        <f t="shared" si="15"/>
        <v>#REF!</v>
      </c>
      <c r="O332" s="124">
        <v>2.8100000000000174</v>
      </c>
      <c r="U332" s="127">
        <v>1.77000000000007</v>
      </c>
      <c r="V332" s="127" t="e">
        <f t="shared" si="16"/>
        <v>#REF!</v>
      </c>
      <c r="W332" s="124">
        <v>2.8100000000000174</v>
      </c>
      <c r="AC332" s="127">
        <v>1.77000000000007</v>
      </c>
      <c r="AD332" s="127" t="e">
        <f t="shared" si="17"/>
        <v>#REF!</v>
      </c>
      <c r="AE332" s="124">
        <v>2.8100000000000174</v>
      </c>
    </row>
    <row r="333" spans="13:31" x14ac:dyDescent="0.3">
      <c r="M333" s="127">
        <v>1.76000000000007</v>
      </c>
      <c r="N333" s="127" t="e">
        <f t="shared" si="15"/>
        <v>#REF!</v>
      </c>
      <c r="O333" s="124">
        <v>2.7800000000000176</v>
      </c>
      <c r="U333" s="127">
        <v>1.76000000000007</v>
      </c>
      <c r="V333" s="127" t="e">
        <f t="shared" si="16"/>
        <v>#REF!</v>
      </c>
      <c r="W333" s="124">
        <v>2.7800000000000176</v>
      </c>
      <c r="AC333" s="127">
        <v>1.76000000000007</v>
      </c>
      <c r="AD333" s="127" t="e">
        <f t="shared" si="17"/>
        <v>#REF!</v>
      </c>
      <c r="AE333" s="124">
        <v>2.7800000000000176</v>
      </c>
    </row>
    <row r="334" spans="13:31" x14ac:dyDescent="0.3">
      <c r="M334" s="127">
        <v>1.7500000000000699</v>
      </c>
      <c r="N334" s="127" t="e">
        <f t="shared" si="15"/>
        <v>#REF!</v>
      </c>
      <c r="O334" s="124">
        <v>2.7500000000000178</v>
      </c>
      <c r="U334" s="127">
        <v>1.7500000000000699</v>
      </c>
      <c r="V334" s="127" t="e">
        <f t="shared" si="16"/>
        <v>#REF!</v>
      </c>
      <c r="W334" s="124">
        <v>2.7500000000000178</v>
      </c>
      <c r="AC334" s="127">
        <v>1.7500000000000699</v>
      </c>
      <c r="AD334" s="127" t="e">
        <f t="shared" si="17"/>
        <v>#REF!</v>
      </c>
      <c r="AE334" s="124">
        <v>2.7500000000000178</v>
      </c>
    </row>
    <row r="335" spans="13:31" x14ac:dyDescent="0.3">
      <c r="M335" s="127">
        <v>1.7400000000000699</v>
      </c>
      <c r="N335" s="127" t="e">
        <f t="shared" si="15"/>
        <v>#REF!</v>
      </c>
      <c r="O335" s="124">
        <v>2.720000000000018</v>
      </c>
      <c r="U335" s="127">
        <v>1.7400000000000699</v>
      </c>
      <c r="V335" s="127" t="e">
        <f t="shared" si="16"/>
        <v>#REF!</v>
      </c>
      <c r="W335" s="124">
        <v>2.720000000000018</v>
      </c>
      <c r="AC335" s="127">
        <v>1.7400000000000699</v>
      </c>
      <c r="AD335" s="127" t="e">
        <f t="shared" si="17"/>
        <v>#REF!</v>
      </c>
      <c r="AE335" s="124">
        <v>2.720000000000018</v>
      </c>
    </row>
    <row r="336" spans="13:31" x14ac:dyDescent="0.3">
      <c r="M336" s="127">
        <v>1.7300000000000699</v>
      </c>
      <c r="N336" s="127" t="e">
        <f t="shared" si="15"/>
        <v>#REF!</v>
      </c>
      <c r="O336" s="124">
        <v>2.6900000000000182</v>
      </c>
      <c r="U336" s="127">
        <v>1.7300000000000699</v>
      </c>
      <c r="V336" s="127" t="e">
        <f t="shared" si="16"/>
        <v>#REF!</v>
      </c>
      <c r="W336" s="124">
        <v>2.6900000000000182</v>
      </c>
      <c r="AC336" s="127">
        <v>1.7300000000000699</v>
      </c>
      <c r="AD336" s="127" t="e">
        <f t="shared" si="17"/>
        <v>#REF!</v>
      </c>
      <c r="AE336" s="124">
        <v>2.6900000000000182</v>
      </c>
    </row>
    <row r="337" spans="13:31" x14ac:dyDescent="0.3">
      <c r="M337" s="127">
        <v>1.7200000000000699</v>
      </c>
      <c r="N337" s="127" t="e">
        <f t="shared" si="15"/>
        <v>#REF!</v>
      </c>
      <c r="O337" s="124">
        <v>2.6600000000000183</v>
      </c>
      <c r="U337" s="127">
        <v>1.7200000000000699</v>
      </c>
      <c r="V337" s="127" t="e">
        <f t="shared" si="16"/>
        <v>#REF!</v>
      </c>
      <c r="W337" s="124">
        <v>2.6600000000000183</v>
      </c>
      <c r="AC337" s="127">
        <v>1.7200000000000699</v>
      </c>
      <c r="AD337" s="127" t="e">
        <f t="shared" si="17"/>
        <v>#REF!</v>
      </c>
      <c r="AE337" s="124">
        <v>2.6600000000000183</v>
      </c>
    </row>
    <row r="338" spans="13:31" x14ac:dyDescent="0.3">
      <c r="M338" s="127">
        <v>1.7100000000000699</v>
      </c>
      <c r="N338" s="127" t="e">
        <f t="shared" si="15"/>
        <v>#REF!</v>
      </c>
      <c r="O338" s="124">
        <v>2.6300000000000185</v>
      </c>
      <c r="U338" s="127">
        <v>1.7100000000000699</v>
      </c>
      <c r="V338" s="127" t="e">
        <f t="shared" si="16"/>
        <v>#REF!</v>
      </c>
      <c r="W338" s="124">
        <v>2.6300000000000185</v>
      </c>
      <c r="AC338" s="127">
        <v>1.7100000000000699</v>
      </c>
      <c r="AD338" s="127" t="e">
        <f t="shared" si="17"/>
        <v>#REF!</v>
      </c>
      <c r="AE338" s="124">
        <v>2.6300000000000185</v>
      </c>
    </row>
    <row r="339" spans="13:31" x14ac:dyDescent="0.3">
      <c r="M339" s="127">
        <v>1.7000000000000699</v>
      </c>
      <c r="N339" s="127" t="e">
        <f t="shared" si="15"/>
        <v>#REF!</v>
      </c>
      <c r="O339" s="124">
        <v>2.6000000000000187</v>
      </c>
      <c r="U339" s="127">
        <v>1.7000000000000699</v>
      </c>
      <c r="V339" s="127" t="e">
        <f t="shared" si="16"/>
        <v>#REF!</v>
      </c>
      <c r="W339" s="124">
        <v>2.6000000000000187</v>
      </c>
      <c r="AC339" s="127">
        <v>1.7000000000000699</v>
      </c>
      <c r="AD339" s="127" t="e">
        <f t="shared" si="17"/>
        <v>#REF!</v>
      </c>
      <c r="AE339" s="124">
        <v>2.6000000000000187</v>
      </c>
    </row>
    <row r="340" spans="13:31" x14ac:dyDescent="0.3">
      <c r="M340" s="127">
        <v>1.6900000000000699</v>
      </c>
      <c r="N340" s="127" t="e">
        <f t="shared" si="15"/>
        <v>#REF!</v>
      </c>
      <c r="O340" s="124">
        <v>2.5700000000000189</v>
      </c>
      <c r="U340" s="127">
        <v>1.6900000000000699</v>
      </c>
      <c r="V340" s="127" t="e">
        <f t="shared" si="16"/>
        <v>#REF!</v>
      </c>
      <c r="W340" s="124">
        <v>2.5700000000000189</v>
      </c>
      <c r="AC340" s="127">
        <v>1.6900000000000699</v>
      </c>
      <c r="AD340" s="127" t="e">
        <f t="shared" si="17"/>
        <v>#REF!</v>
      </c>
      <c r="AE340" s="124">
        <v>2.5700000000000189</v>
      </c>
    </row>
    <row r="341" spans="13:31" x14ac:dyDescent="0.3">
      <c r="M341" s="127">
        <v>1.6800000000000701</v>
      </c>
      <c r="N341" s="127" t="e">
        <f t="shared" si="15"/>
        <v>#REF!</v>
      </c>
      <c r="O341" s="124">
        <v>2.5400000000000191</v>
      </c>
      <c r="U341" s="127">
        <v>1.6800000000000701</v>
      </c>
      <c r="V341" s="127" t="e">
        <f t="shared" si="16"/>
        <v>#REF!</v>
      </c>
      <c r="W341" s="124">
        <v>2.5400000000000191</v>
      </c>
      <c r="AC341" s="127">
        <v>1.6800000000000701</v>
      </c>
      <c r="AD341" s="127" t="e">
        <f t="shared" si="17"/>
        <v>#REF!</v>
      </c>
      <c r="AE341" s="124">
        <v>2.5400000000000191</v>
      </c>
    </row>
    <row r="342" spans="13:31" x14ac:dyDescent="0.3">
      <c r="M342" s="127">
        <v>1.6700000000000701</v>
      </c>
      <c r="N342" s="127" t="e">
        <f t="shared" si="15"/>
        <v>#REF!</v>
      </c>
      <c r="O342" s="124">
        <v>2.5100000000000193</v>
      </c>
      <c r="U342" s="127">
        <v>1.6700000000000701</v>
      </c>
      <c r="V342" s="127" t="e">
        <f t="shared" si="16"/>
        <v>#REF!</v>
      </c>
      <c r="W342" s="124">
        <v>2.5100000000000193</v>
      </c>
      <c r="AC342" s="127">
        <v>1.6700000000000701</v>
      </c>
      <c r="AD342" s="127" t="e">
        <f t="shared" si="17"/>
        <v>#REF!</v>
      </c>
      <c r="AE342" s="124">
        <v>2.5100000000000193</v>
      </c>
    </row>
    <row r="343" spans="13:31" x14ac:dyDescent="0.3">
      <c r="M343" s="127">
        <v>1.6600000000000701</v>
      </c>
      <c r="N343" s="127" t="e">
        <f t="shared" si="15"/>
        <v>#REF!</v>
      </c>
      <c r="O343" s="124">
        <v>2.4800000000000195</v>
      </c>
      <c r="U343" s="127">
        <v>1.6600000000000701</v>
      </c>
      <c r="V343" s="127" t="e">
        <f t="shared" si="16"/>
        <v>#REF!</v>
      </c>
      <c r="W343" s="124">
        <v>2.4800000000000195</v>
      </c>
      <c r="AC343" s="127">
        <v>1.6600000000000701</v>
      </c>
      <c r="AD343" s="127" t="e">
        <f t="shared" si="17"/>
        <v>#REF!</v>
      </c>
      <c r="AE343" s="124">
        <v>2.4800000000000195</v>
      </c>
    </row>
    <row r="344" spans="13:31" x14ac:dyDescent="0.3">
      <c r="M344" s="127">
        <v>1.6500000000000701</v>
      </c>
      <c r="N344" s="127" t="e">
        <f t="shared" si="15"/>
        <v>#REF!</v>
      </c>
      <c r="O344" s="124">
        <v>2.4500000000000197</v>
      </c>
      <c r="U344" s="127">
        <v>1.6500000000000701</v>
      </c>
      <c r="V344" s="127" t="e">
        <f t="shared" si="16"/>
        <v>#REF!</v>
      </c>
      <c r="W344" s="124">
        <v>2.4500000000000197</v>
      </c>
      <c r="AC344" s="127">
        <v>1.6500000000000701</v>
      </c>
      <c r="AD344" s="127" t="e">
        <f t="shared" si="17"/>
        <v>#REF!</v>
      </c>
      <c r="AE344" s="124">
        <v>2.4500000000000197</v>
      </c>
    </row>
    <row r="345" spans="13:31" x14ac:dyDescent="0.3">
      <c r="M345" s="127">
        <v>1.6400000000000701</v>
      </c>
      <c r="N345" s="127" t="e">
        <f t="shared" si="15"/>
        <v>#REF!</v>
      </c>
      <c r="O345" s="124">
        <v>2.4200000000000199</v>
      </c>
      <c r="U345" s="127">
        <v>1.6400000000000701</v>
      </c>
      <c r="V345" s="127" t="e">
        <f t="shared" si="16"/>
        <v>#REF!</v>
      </c>
      <c r="W345" s="124">
        <v>2.4200000000000199</v>
      </c>
      <c r="AC345" s="127">
        <v>1.6400000000000701</v>
      </c>
      <c r="AD345" s="127" t="e">
        <f t="shared" si="17"/>
        <v>#REF!</v>
      </c>
      <c r="AE345" s="124">
        <v>2.4200000000000199</v>
      </c>
    </row>
    <row r="346" spans="13:31" x14ac:dyDescent="0.3">
      <c r="M346" s="127">
        <v>1.6300000000000701</v>
      </c>
      <c r="N346" s="127" t="e">
        <f t="shared" si="15"/>
        <v>#REF!</v>
      </c>
      <c r="O346" s="124">
        <v>2.3900000000000201</v>
      </c>
      <c r="U346" s="127">
        <v>1.6300000000000701</v>
      </c>
      <c r="V346" s="127" t="e">
        <f t="shared" si="16"/>
        <v>#REF!</v>
      </c>
      <c r="W346" s="124">
        <v>2.3900000000000201</v>
      </c>
      <c r="AC346" s="127">
        <v>1.6300000000000701</v>
      </c>
      <c r="AD346" s="127" t="e">
        <f t="shared" si="17"/>
        <v>#REF!</v>
      </c>
      <c r="AE346" s="124">
        <v>2.3900000000000201</v>
      </c>
    </row>
    <row r="347" spans="13:31" x14ac:dyDescent="0.3">
      <c r="M347" s="127">
        <v>1.6200000000000701</v>
      </c>
      <c r="N347" s="127" t="e">
        <f t="shared" si="15"/>
        <v>#REF!</v>
      </c>
      <c r="O347" s="124">
        <v>2.3600000000000203</v>
      </c>
      <c r="U347" s="127">
        <v>1.6200000000000701</v>
      </c>
      <c r="V347" s="127" t="e">
        <f t="shared" si="16"/>
        <v>#REF!</v>
      </c>
      <c r="W347" s="124">
        <v>2.3600000000000203</v>
      </c>
      <c r="AC347" s="127">
        <v>1.6200000000000701</v>
      </c>
      <c r="AD347" s="127" t="e">
        <f t="shared" si="17"/>
        <v>#REF!</v>
      </c>
      <c r="AE347" s="124">
        <v>2.3600000000000203</v>
      </c>
    </row>
    <row r="348" spans="13:31" x14ac:dyDescent="0.3">
      <c r="M348" s="127">
        <v>1.61000000000007</v>
      </c>
      <c r="N348" s="127" t="e">
        <f t="shared" si="15"/>
        <v>#REF!</v>
      </c>
      <c r="O348" s="124">
        <v>2.3300000000000205</v>
      </c>
      <c r="U348" s="127">
        <v>1.61000000000007</v>
      </c>
      <c r="V348" s="127" t="e">
        <f t="shared" si="16"/>
        <v>#REF!</v>
      </c>
      <c r="W348" s="124">
        <v>2.3300000000000205</v>
      </c>
      <c r="AC348" s="127">
        <v>1.61000000000007</v>
      </c>
      <c r="AD348" s="127" t="e">
        <f t="shared" si="17"/>
        <v>#REF!</v>
      </c>
      <c r="AE348" s="124">
        <v>2.3300000000000205</v>
      </c>
    </row>
    <row r="349" spans="13:31" x14ac:dyDescent="0.3">
      <c r="M349" s="127">
        <v>1.60000000000007</v>
      </c>
      <c r="N349" s="127" t="e">
        <f t="shared" si="15"/>
        <v>#REF!</v>
      </c>
      <c r="O349" s="124">
        <v>2.3000000000000207</v>
      </c>
      <c r="U349" s="127">
        <v>1.60000000000007</v>
      </c>
      <c r="V349" s="127" t="e">
        <f t="shared" si="16"/>
        <v>#REF!</v>
      </c>
      <c r="W349" s="124">
        <v>2.3000000000000207</v>
      </c>
      <c r="AC349" s="127">
        <v>1.60000000000007</v>
      </c>
      <c r="AD349" s="127" t="e">
        <f t="shared" si="17"/>
        <v>#REF!</v>
      </c>
      <c r="AE349" s="124">
        <v>2.3000000000000207</v>
      </c>
    </row>
    <row r="350" spans="13:31" x14ac:dyDescent="0.3">
      <c r="M350" s="127">
        <v>1.59000000000007</v>
      </c>
      <c r="N350" s="127" t="e">
        <f t="shared" si="15"/>
        <v>#REF!</v>
      </c>
      <c r="O350" s="124">
        <v>2.2700000000000209</v>
      </c>
      <c r="U350" s="127">
        <v>1.59000000000007</v>
      </c>
      <c r="V350" s="127" t="e">
        <f t="shared" si="16"/>
        <v>#REF!</v>
      </c>
      <c r="W350" s="124">
        <v>2.2700000000000209</v>
      </c>
      <c r="AC350" s="127">
        <v>1.59000000000007</v>
      </c>
      <c r="AD350" s="127" t="e">
        <f t="shared" si="17"/>
        <v>#REF!</v>
      </c>
      <c r="AE350" s="124">
        <v>2.2700000000000209</v>
      </c>
    </row>
    <row r="351" spans="13:31" x14ac:dyDescent="0.3">
      <c r="M351" s="127">
        <v>1.58000000000007</v>
      </c>
      <c r="N351" s="127" t="e">
        <f t="shared" si="15"/>
        <v>#REF!</v>
      </c>
      <c r="O351" s="124">
        <v>2.2400000000000211</v>
      </c>
      <c r="U351" s="127">
        <v>1.58000000000007</v>
      </c>
      <c r="V351" s="127" t="e">
        <f t="shared" si="16"/>
        <v>#REF!</v>
      </c>
      <c r="W351" s="124">
        <v>2.2400000000000211</v>
      </c>
      <c r="AC351" s="127">
        <v>1.58000000000007</v>
      </c>
      <c r="AD351" s="127" t="e">
        <f t="shared" si="17"/>
        <v>#REF!</v>
      </c>
      <c r="AE351" s="124">
        <v>2.2400000000000211</v>
      </c>
    </row>
    <row r="352" spans="13:31" x14ac:dyDescent="0.3">
      <c r="M352" s="127">
        <v>1.57000000000007</v>
      </c>
      <c r="N352" s="127" t="e">
        <f t="shared" si="15"/>
        <v>#REF!</v>
      </c>
      <c r="O352" s="124">
        <v>2.2100000000000213</v>
      </c>
      <c r="U352" s="127">
        <v>1.57000000000007</v>
      </c>
      <c r="V352" s="127" t="e">
        <f t="shared" si="16"/>
        <v>#REF!</v>
      </c>
      <c r="W352" s="124">
        <v>2.2100000000000213</v>
      </c>
      <c r="AC352" s="127">
        <v>1.57000000000007</v>
      </c>
      <c r="AD352" s="127" t="e">
        <f t="shared" si="17"/>
        <v>#REF!</v>
      </c>
      <c r="AE352" s="124">
        <v>2.2100000000000213</v>
      </c>
    </row>
    <row r="353" spans="13:31" x14ac:dyDescent="0.3">
      <c r="M353" s="127">
        <v>1.56000000000007</v>
      </c>
      <c r="N353" s="127" t="e">
        <f t="shared" si="15"/>
        <v>#REF!</v>
      </c>
      <c r="O353" s="124">
        <v>2.1800000000000215</v>
      </c>
      <c r="U353" s="127">
        <v>1.56000000000007</v>
      </c>
      <c r="V353" s="127" t="e">
        <f t="shared" si="16"/>
        <v>#REF!</v>
      </c>
      <c r="W353" s="124">
        <v>2.1800000000000215</v>
      </c>
      <c r="AC353" s="127">
        <v>1.56000000000007</v>
      </c>
      <c r="AD353" s="127" t="e">
        <f t="shared" si="17"/>
        <v>#REF!</v>
      </c>
      <c r="AE353" s="124">
        <v>2.1800000000000215</v>
      </c>
    </row>
    <row r="354" spans="13:31" x14ac:dyDescent="0.3">
      <c r="M354" s="127">
        <v>1.55000000000007</v>
      </c>
      <c r="N354" s="127" t="e">
        <f t="shared" si="15"/>
        <v>#REF!</v>
      </c>
      <c r="O354" s="124">
        <v>2.1500000000000217</v>
      </c>
      <c r="U354" s="127">
        <v>1.55000000000007</v>
      </c>
      <c r="V354" s="127" t="e">
        <f t="shared" si="16"/>
        <v>#REF!</v>
      </c>
      <c r="W354" s="124">
        <v>2.1500000000000217</v>
      </c>
      <c r="AC354" s="127">
        <v>1.55000000000007</v>
      </c>
      <c r="AD354" s="127" t="e">
        <f t="shared" si="17"/>
        <v>#REF!</v>
      </c>
      <c r="AE354" s="124">
        <v>2.1500000000000217</v>
      </c>
    </row>
    <row r="355" spans="13:31" x14ac:dyDescent="0.3">
      <c r="M355" s="127">
        <v>1.54000000000007</v>
      </c>
      <c r="N355" s="127" t="e">
        <f t="shared" si="15"/>
        <v>#REF!</v>
      </c>
      <c r="O355" s="124">
        <v>2.1200000000000219</v>
      </c>
      <c r="U355" s="127">
        <v>1.54000000000007</v>
      </c>
      <c r="V355" s="127" t="e">
        <f t="shared" si="16"/>
        <v>#REF!</v>
      </c>
      <c r="W355" s="124">
        <v>2.1200000000000219</v>
      </c>
      <c r="AC355" s="127">
        <v>1.54000000000007</v>
      </c>
      <c r="AD355" s="127" t="e">
        <f t="shared" si="17"/>
        <v>#REF!</v>
      </c>
      <c r="AE355" s="124">
        <v>2.1200000000000219</v>
      </c>
    </row>
    <row r="356" spans="13:31" x14ac:dyDescent="0.3">
      <c r="M356" s="127">
        <v>1.53000000000007</v>
      </c>
      <c r="N356" s="127" t="e">
        <f t="shared" si="15"/>
        <v>#REF!</v>
      </c>
      <c r="O356" s="124">
        <v>2.0900000000000221</v>
      </c>
      <c r="U356" s="127">
        <v>1.53000000000007</v>
      </c>
      <c r="V356" s="127" t="e">
        <f t="shared" si="16"/>
        <v>#REF!</v>
      </c>
      <c r="W356" s="124">
        <v>2.0900000000000221</v>
      </c>
      <c r="AC356" s="127">
        <v>1.53000000000007</v>
      </c>
      <c r="AD356" s="127" t="e">
        <f t="shared" si="17"/>
        <v>#REF!</v>
      </c>
      <c r="AE356" s="124">
        <v>2.0900000000000221</v>
      </c>
    </row>
    <row r="357" spans="13:31" x14ac:dyDescent="0.3">
      <c r="M357" s="127">
        <v>1.52000000000007</v>
      </c>
      <c r="N357" s="127" t="e">
        <f t="shared" si="15"/>
        <v>#REF!</v>
      </c>
      <c r="O357" s="124">
        <v>2.0600000000000223</v>
      </c>
      <c r="U357" s="127">
        <v>1.52000000000007</v>
      </c>
      <c r="V357" s="127" t="e">
        <f t="shared" si="16"/>
        <v>#REF!</v>
      </c>
      <c r="W357" s="124">
        <v>2.0600000000000223</v>
      </c>
      <c r="AC357" s="127">
        <v>1.52000000000007</v>
      </c>
      <c r="AD357" s="127" t="e">
        <f t="shared" si="17"/>
        <v>#REF!</v>
      </c>
      <c r="AE357" s="124">
        <v>2.0600000000000223</v>
      </c>
    </row>
    <row r="358" spans="13:31" x14ac:dyDescent="0.3">
      <c r="M358" s="127">
        <v>1.51000000000007</v>
      </c>
      <c r="N358" s="127" t="e">
        <f t="shared" si="15"/>
        <v>#REF!</v>
      </c>
      <c r="O358" s="124">
        <v>2.0300000000000225</v>
      </c>
      <c r="U358" s="127">
        <v>1.51000000000007</v>
      </c>
      <c r="V358" s="127" t="e">
        <f t="shared" si="16"/>
        <v>#REF!</v>
      </c>
      <c r="W358" s="124">
        <v>2.0300000000000225</v>
      </c>
      <c r="AC358" s="127">
        <v>1.51000000000007</v>
      </c>
      <c r="AD358" s="127" t="e">
        <f t="shared" si="17"/>
        <v>#REF!</v>
      </c>
      <c r="AE358" s="124">
        <v>2.0300000000000225</v>
      </c>
    </row>
    <row r="359" spans="13:31" x14ac:dyDescent="0.3">
      <c r="M359" s="127">
        <v>1.5000000000000699</v>
      </c>
      <c r="N359" s="127" t="e">
        <f t="shared" si="15"/>
        <v>#REF!</v>
      </c>
      <c r="O359" s="124">
        <v>2.0000000000000226</v>
      </c>
      <c r="U359" s="127">
        <v>1.5000000000000699</v>
      </c>
      <c r="V359" s="127" t="e">
        <f t="shared" si="16"/>
        <v>#REF!</v>
      </c>
      <c r="W359" s="124">
        <v>2.0000000000000226</v>
      </c>
      <c r="AC359" s="127">
        <v>1.5000000000000699</v>
      </c>
      <c r="AD359" s="127" t="e">
        <f t="shared" si="17"/>
        <v>#REF!</v>
      </c>
      <c r="AE359" s="124">
        <v>2.0000000000000226</v>
      </c>
    </row>
    <row r="360" spans="13:31" x14ac:dyDescent="0.3">
      <c r="M360" s="127">
        <v>1.4900000000000699</v>
      </c>
      <c r="N360" s="127" t="e">
        <f t="shared" si="15"/>
        <v>#REF!</v>
      </c>
      <c r="O360" s="124">
        <v>1.9700000000000226</v>
      </c>
      <c r="U360" s="127">
        <v>1.4900000000000699</v>
      </c>
      <c r="V360" s="127" t="e">
        <f t="shared" si="16"/>
        <v>#REF!</v>
      </c>
      <c r="W360" s="124">
        <v>1.9700000000000226</v>
      </c>
      <c r="AC360" s="127">
        <v>1.4900000000000699</v>
      </c>
      <c r="AD360" s="127" t="e">
        <f t="shared" si="17"/>
        <v>#REF!</v>
      </c>
      <c r="AE360" s="124">
        <v>1.9700000000000226</v>
      </c>
    </row>
    <row r="361" spans="13:31" x14ac:dyDescent="0.3">
      <c r="M361" s="127">
        <v>1.4800000000000699</v>
      </c>
      <c r="N361" s="127" t="e">
        <f t="shared" si="15"/>
        <v>#REF!</v>
      </c>
      <c r="O361" s="124">
        <v>1.9400000000000226</v>
      </c>
      <c r="U361" s="127">
        <v>1.4800000000000699</v>
      </c>
      <c r="V361" s="127" t="e">
        <f t="shared" si="16"/>
        <v>#REF!</v>
      </c>
      <c r="W361" s="124">
        <v>1.9400000000000226</v>
      </c>
      <c r="AC361" s="127">
        <v>1.4800000000000699</v>
      </c>
      <c r="AD361" s="127" t="e">
        <f t="shared" si="17"/>
        <v>#REF!</v>
      </c>
      <c r="AE361" s="124">
        <v>1.9400000000000226</v>
      </c>
    </row>
    <row r="362" spans="13:31" x14ac:dyDescent="0.3">
      <c r="M362" s="127">
        <v>1.4700000000000799</v>
      </c>
      <c r="N362" s="127" t="e">
        <f t="shared" si="15"/>
        <v>#REF!</v>
      </c>
      <c r="O362" s="124">
        <v>1.9100000000000226</v>
      </c>
      <c r="U362" s="127">
        <v>1.4700000000000799</v>
      </c>
      <c r="V362" s="127" t="e">
        <f t="shared" si="16"/>
        <v>#REF!</v>
      </c>
      <c r="W362" s="124">
        <v>1.9100000000000226</v>
      </c>
      <c r="AC362" s="127">
        <v>1.4700000000000799</v>
      </c>
      <c r="AD362" s="127" t="e">
        <f t="shared" si="17"/>
        <v>#REF!</v>
      </c>
      <c r="AE362" s="124">
        <v>1.9100000000000226</v>
      </c>
    </row>
    <row r="363" spans="13:31" x14ac:dyDescent="0.3">
      <c r="M363" s="127">
        <v>1.4600000000000799</v>
      </c>
      <c r="N363" s="127" t="e">
        <f t="shared" si="15"/>
        <v>#REF!</v>
      </c>
      <c r="O363" s="124">
        <v>1.8800000000000225</v>
      </c>
      <c r="U363" s="127">
        <v>1.4600000000000799</v>
      </c>
      <c r="V363" s="127" t="e">
        <f t="shared" si="16"/>
        <v>#REF!</v>
      </c>
      <c r="W363" s="124">
        <v>1.8800000000000225</v>
      </c>
      <c r="AC363" s="127">
        <v>1.4600000000000799</v>
      </c>
      <c r="AD363" s="127" t="e">
        <f t="shared" si="17"/>
        <v>#REF!</v>
      </c>
      <c r="AE363" s="124">
        <v>1.8800000000000225</v>
      </c>
    </row>
    <row r="364" spans="13:31" x14ac:dyDescent="0.3">
      <c r="M364" s="127">
        <v>1.4500000000000799</v>
      </c>
      <c r="N364" s="127" t="e">
        <f t="shared" si="15"/>
        <v>#REF!</v>
      </c>
      <c r="O364" s="124">
        <v>1.8500000000000225</v>
      </c>
      <c r="U364" s="127">
        <v>1.4500000000000799</v>
      </c>
      <c r="V364" s="127" t="e">
        <f t="shared" si="16"/>
        <v>#REF!</v>
      </c>
      <c r="W364" s="124">
        <v>1.8500000000000225</v>
      </c>
      <c r="AC364" s="127">
        <v>1.4500000000000799</v>
      </c>
      <c r="AD364" s="127" t="e">
        <f t="shared" si="17"/>
        <v>#REF!</v>
      </c>
      <c r="AE364" s="124">
        <v>1.8500000000000225</v>
      </c>
    </row>
    <row r="365" spans="13:31" x14ac:dyDescent="0.3">
      <c r="M365" s="127">
        <v>1.4400000000000801</v>
      </c>
      <c r="N365" s="127" t="e">
        <f t="shared" si="15"/>
        <v>#REF!</v>
      </c>
      <c r="O365" s="124">
        <v>1.8200000000000225</v>
      </c>
      <c r="U365" s="127">
        <v>1.4400000000000801</v>
      </c>
      <c r="V365" s="127" t="e">
        <f t="shared" si="16"/>
        <v>#REF!</v>
      </c>
      <c r="W365" s="124">
        <v>1.8200000000000225</v>
      </c>
      <c r="AC365" s="127">
        <v>1.4400000000000801</v>
      </c>
      <c r="AD365" s="127" t="e">
        <f t="shared" si="17"/>
        <v>#REF!</v>
      </c>
      <c r="AE365" s="124">
        <v>1.8200000000000225</v>
      </c>
    </row>
    <row r="366" spans="13:31" x14ac:dyDescent="0.3">
      <c r="M366" s="127">
        <v>1.4300000000000801</v>
      </c>
      <c r="N366" s="127" t="e">
        <f t="shared" si="15"/>
        <v>#REF!</v>
      </c>
      <c r="O366" s="124">
        <v>1.7900000000000225</v>
      </c>
      <c r="U366" s="127">
        <v>1.4300000000000801</v>
      </c>
      <c r="V366" s="127" t="e">
        <f t="shared" si="16"/>
        <v>#REF!</v>
      </c>
      <c r="W366" s="124">
        <v>1.7900000000000225</v>
      </c>
      <c r="AC366" s="127">
        <v>1.4300000000000801</v>
      </c>
      <c r="AD366" s="127" t="e">
        <f t="shared" si="17"/>
        <v>#REF!</v>
      </c>
      <c r="AE366" s="124">
        <v>1.7900000000000225</v>
      </c>
    </row>
    <row r="367" spans="13:31" x14ac:dyDescent="0.3">
      <c r="M367" s="127">
        <v>1.4200000000000801</v>
      </c>
      <c r="N367" s="127" t="e">
        <f t="shared" si="15"/>
        <v>#REF!</v>
      </c>
      <c r="O367" s="124">
        <v>1.7600000000000224</v>
      </c>
      <c r="U367" s="127">
        <v>1.4200000000000801</v>
      </c>
      <c r="V367" s="127" t="e">
        <f t="shared" si="16"/>
        <v>#REF!</v>
      </c>
      <c r="W367" s="124">
        <v>1.7600000000000224</v>
      </c>
      <c r="AC367" s="127">
        <v>1.4200000000000801</v>
      </c>
      <c r="AD367" s="127" t="e">
        <f t="shared" si="17"/>
        <v>#REF!</v>
      </c>
      <c r="AE367" s="124">
        <v>1.7600000000000224</v>
      </c>
    </row>
    <row r="368" spans="13:31" x14ac:dyDescent="0.3">
      <c r="M368" s="127">
        <v>1.4100000000000801</v>
      </c>
      <c r="N368" s="127" t="e">
        <f t="shared" si="15"/>
        <v>#REF!</v>
      </c>
      <c r="O368" s="124">
        <v>1.7300000000000224</v>
      </c>
      <c r="U368" s="127">
        <v>1.4100000000000801</v>
      </c>
      <c r="V368" s="127" t="e">
        <f t="shared" si="16"/>
        <v>#REF!</v>
      </c>
      <c r="W368" s="124">
        <v>1.7300000000000224</v>
      </c>
      <c r="AC368" s="127">
        <v>1.4100000000000801</v>
      </c>
      <c r="AD368" s="127" t="e">
        <f t="shared" si="17"/>
        <v>#REF!</v>
      </c>
      <c r="AE368" s="124">
        <v>1.7300000000000224</v>
      </c>
    </row>
    <row r="369" spans="13:31" x14ac:dyDescent="0.3">
      <c r="M369" s="127">
        <v>1.4000000000000801</v>
      </c>
      <c r="N369" s="127" t="e">
        <f t="shared" si="15"/>
        <v>#REF!</v>
      </c>
      <c r="O369" s="124">
        <v>1.7000000000000224</v>
      </c>
      <c r="U369" s="127">
        <v>1.4000000000000801</v>
      </c>
      <c r="V369" s="127" t="e">
        <f t="shared" si="16"/>
        <v>#REF!</v>
      </c>
      <c r="W369" s="124">
        <v>1.7000000000000224</v>
      </c>
      <c r="AC369" s="127">
        <v>1.4000000000000801</v>
      </c>
      <c r="AD369" s="127" t="e">
        <f t="shared" si="17"/>
        <v>#REF!</v>
      </c>
      <c r="AE369" s="124">
        <v>1.7000000000000224</v>
      </c>
    </row>
    <row r="370" spans="13:31" x14ac:dyDescent="0.3">
      <c r="M370" s="127">
        <v>1.3900000000000801</v>
      </c>
      <c r="N370" s="127" t="e">
        <f t="shared" si="15"/>
        <v>#REF!</v>
      </c>
      <c r="O370" s="124">
        <v>1.6700000000000224</v>
      </c>
      <c r="U370" s="127">
        <v>1.3900000000000801</v>
      </c>
      <c r="V370" s="127" t="e">
        <f t="shared" si="16"/>
        <v>#REF!</v>
      </c>
      <c r="W370" s="124">
        <v>1.6700000000000224</v>
      </c>
      <c r="AC370" s="127">
        <v>1.3900000000000801</v>
      </c>
      <c r="AD370" s="127" t="e">
        <f t="shared" si="17"/>
        <v>#REF!</v>
      </c>
      <c r="AE370" s="124">
        <v>1.6700000000000224</v>
      </c>
    </row>
    <row r="371" spans="13:31" x14ac:dyDescent="0.3">
      <c r="M371" s="127">
        <v>1.3800000000000801</v>
      </c>
      <c r="N371" s="127" t="e">
        <f t="shared" si="15"/>
        <v>#REF!</v>
      </c>
      <c r="O371" s="124">
        <v>1.6400000000000223</v>
      </c>
      <c r="U371" s="127">
        <v>1.3800000000000801</v>
      </c>
      <c r="V371" s="127" t="e">
        <f t="shared" si="16"/>
        <v>#REF!</v>
      </c>
      <c r="W371" s="124">
        <v>1.6400000000000223</v>
      </c>
      <c r="AC371" s="127">
        <v>1.3800000000000801</v>
      </c>
      <c r="AD371" s="127" t="e">
        <f t="shared" si="17"/>
        <v>#REF!</v>
      </c>
      <c r="AE371" s="124">
        <v>1.6400000000000223</v>
      </c>
    </row>
    <row r="372" spans="13:31" x14ac:dyDescent="0.3">
      <c r="M372" s="127">
        <v>1.37000000000008</v>
      </c>
      <c r="N372" s="127" t="e">
        <f t="shared" si="15"/>
        <v>#REF!</v>
      </c>
      <c r="O372" s="124">
        <v>1.6100000000000223</v>
      </c>
      <c r="U372" s="127">
        <v>1.37000000000008</v>
      </c>
      <c r="V372" s="127" t="e">
        <f t="shared" si="16"/>
        <v>#REF!</v>
      </c>
      <c r="W372" s="124">
        <v>1.6100000000000223</v>
      </c>
      <c r="AC372" s="127">
        <v>1.37000000000008</v>
      </c>
      <c r="AD372" s="127" t="e">
        <f t="shared" si="17"/>
        <v>#REF!</v>
      </c>
      <c r="AE372" s="124">
        <v>1.6100000000000223</v>
      </c>
    </row>
    <row r="373" spans="13:31" x14ac:dyDescent="0.3">
      <c r="M373" s="127">
        <v>1.36000000000008</v>
      </c>
      <c r="N373" s="127" t="e">
        <f t="shared" si="15"/>
        <v>#REF!</v>
      </c>
      <c r="O373" s="124">
        <v>1.5800000000000223</v>
      </c>
      <c r="U373" s="127">
        <v>1.36000000000008</v>
      </c>
      <c r="V373" s="127" t="e">
        <f t="shared" si="16"/>
        <v>#REF!</v>
      </c>
      <c r="W373" s="124">
        <v>1.5800000000000223</v>
      </c>
      <c r="AC373" s="127">
        <v>1.36000000000008</v>
      </c>
      <c r="AD373" s="127" t="e">
        <f t="shared" si="17"/>
        <v>#REF!</v>
      </c>
      <c r="AE373" s="124">
        <v>1.5800000000000223</v>
      </c>
    </row>
    <row r="374" spans="13:31" x14ac:dyDescent="0.3">
      <c r="M374" s="127">
        <v>1.35000000000008</v>
      </c>
      <c r="N374" s="127" t="e">
        <f t="shared" si="15"/>
        <v>#REF!</v>
      </c>
      <c r="O374" s="124">
        <v>1.5500000000000222</v>
      </c>
      <c r="U374" s="127">
        <v>1.35000000000008</v>
      </c>
      <c r="V374" s="127" t="e">
        <f t="shared" si="16"/>
        <v>#REF!</v>
      </c>
      <c r="W374" s="124">
        <v>1.5500000000000222</v>
      </c>
      <c r="AC374" s="127">
        <v>1.35000000000008</v>
      </c>
      <c r="AD374" s="127" t="e">
        <f t="shared" si="17"/>
        <v>#REF!</v>
      </c>
      <c r="AE374" s="124">
        <v>1.5500000000000222</v>
      </c>
    </row>
    <row r="375" spans="13:31" x14ac:dyDescent="0.3">
      <c r="M375" s="127">
        <v>1.34000000000008</v>
      </c>
      <c r="N375" s="127" t="e">
        <f t="shared" si="15"/>
        <v>#REF!</v>
      </c>
      <c r="O375" s="124">
        <v>1.5200000000000222</v>
      </c>
      <c r="U375" s="127">
        <v>1.34000000000008</v>
      </c>
      <c r="V375" s="127" t="e">
        <f t="shared" si="16"/>
        <v>#REF!</v>
      </c>
      <c r="W375" s="124">
        <v>1.5200000000000222</v>
      </c>
      <c r="AC375" s="127">
        <v>1.34000000000008</v>
      </c>
      <c r="AD375" s="127" t="e">
        <f t="shared" si="17"/>
        <v>#REF!</v>
      </c>
      <c r="AE375" s="124">
        <v>1.5200000000000222</v>
      </c>
    </row>
    <row r="376" spans="13:31" x14ac:dyDescent="0.3">
      <c r="M376" s="127">
        <v>1.33000000000008</v>
      </c>
      <c r="N376" s="127" t="e">
        <f t="shared" si="15"/>
        <v>#REF!</v>
      </c>
      <c r="O376" s="124">
        <v>1.4900000000000222</v>
      </c>
      <c r="U376" s="127">
        <v>1.33000000000008</v>
      </c>
      <c r="V376" s="127" t="e">
        <f t="shared" si="16"/>
        <v>#REF!</v>
      </c>
      <c r="W376" s="124">
        <v>1.4900000000000222</v>
      </c>
      <c r="AC376" s="127">
        <v>1.33000000000008</v>
      </c>
      <c r="AD376" s="127" t="e">
        <f t="shared" si="17"/>
        <v>#REF!</v>
      </c>
      <c r="AE376" s="124">
        <v>1.4900000000000222</v>
      </c>
    </row>
    <row r="377" spans="13:31" x14ac:dyDescent="0.3">
      <c r="M377" s="127">
        <v>1.32000000000008</v>
      </c>
      <c r="N377" s="127" t="e">
        <f t="shared" si="15"/>
        <v>#REF!</v>
      </c>
      <c r="O377" s="124">
        <v>1.4600000000000222</v>
      </c>
      <c r="U377" s="127">
        <v>1.32000000000008</v>
      </c>
      <c r="V377" s="127" t="e">
        <f t="shared" si="16"/>
        <v>#REF!</v>
      </c>
      <c r="W377" s="124">
        <v>1.4600000000000222</v>
      </c>
      <c r="AC377" s="127">
        <v>1.32000000000008</v>
      </c>
      <c r="AD377" s="127" t="e">
        <f t="shared" si="17"/>
        <v>#REF!</v>
      </c>
      <c r="AE377" s="124">
        <v>1.4600000000000222</v>
      </c>
    </row>
    <row r="378" spans="13:31" x14ac:dyDescent="0.3">
      <c r="M378" s="127">
        <v>1.31000000000008</v>
      </c>
      <c r="N378" s="127" t="e">
        <f t="shared" si="15"/>
        <v>#REF!</v>
      </c>
      <c r="O378" s="124">
        <v>1.4300000000000221</v>
      </c>
      <c r="U378" s="127">
        <v>1.31000000000008</v>
      </c>
      <c r="V378" s="127" t="e">
        <f t="shared" si="16"/>
        <v>#REF!</v>
      </c>
      <c r="W378" s="124">
        <v>1.4300000000000221</v>
      </c>
      <c r="AC378" s="127">
        <v>1.31000000000008</v>
      </c>
      <c r="AD378" s="127" t="e">
        <f t="shared" si="17"/>
        <v>#REF!</v>
      </c>
      <c r="AE378" s="124">
        <v>1.4300000000000221</v>
      </c>
    </row>
    <row r="379" spans="13:31" x14ac:dyDescent="0.3">
      <c r="M379" s="127">
        <v>1.30000000000008</v>
      </c>
      <c r="N379" s="127" t="e">
        <f t="shared" si="15"/>
        <v>#REF!</v>
      </c>
      <c r="O379" s="124">
        <v>1.4000000000000221</v>
      </c>
      <c r="U379" s="127">
        <v>1.30000000000008</v>
      </c>
      <c r="V379" s="127" t="e">
        <f t="shared" si="16"/>
        <v>#REF!</v>
      </c>
      <c r="W379" s="124">
        <v>1.4000000000000221</v>
      </c>
      <c r="AC379" s="127">
        <v>1.30000000000008</v>
      </c>
      <c r="AD379" s="127" t="e">
        <f t="shared" si="17"/>
        <v>#REF!</v>
      </c>
      <c r="AE379" s="124">
        <v>1.4000000000000221</v>
      </c>
    </row>
    <row r="380" spans="13:31" x14ac:dyDescent="0.3">
      <c r="M380" s="127">
        <v>1.29000000000008</v>
      </c>
      <c r="N380" s="127" t="e">
        <f t="shared" si="15"/>
        <v>#REF!</v>
      </c>
      <c r="O380" s="124">
        <v>1.3700000000000221</v>
      </c>
      <c r="U380" s="127">
        <v>1.29000000000008</v>
      </c>
      <c r="V380" s="127" t="e">
        <f t="shared" si="16"/>
        <v>#REF!</v>
      </c>
      <c r="W380" s="124">
        <v>1.3700000000000221</v>
      </c>
      <c r="AC380" s="127">
        <v>1.29000000000008</v>
      </c>
      <c r="AD380" s="127" t="e">
        <f t="shared" si="17"/>
        <v>#REF!</v>
      </c>
      <c r="AE380" s="124">
        <v>1.3700000000000221</v>
      </c>
    </row>
    <row r="381" spans="13:31" x14ac:dyDescent="0.3">
      <c r="M381" s="127">
        <v>1.28000000000008</v>
      </c>
      <c r="N381" s="127" t="e">
        <f t="shared" si="15"/>
        <v>#REF!</v>
      </c>
      <c r="O381" s="124">
        <v>1.3400000000000221</v>
      </c>
      <c r="U381" s="127">
        <v>1.28000000000008</v>
      </c>
      <c r="V381" s="127" t="e">
        <f t="shared" si="16"/>
        <v>#REF!</v>
      </c>
      <c r="W381" s="124">
        <v>1.3400000000000221</v>
      </c>
      <c r="AC381" s="127">
        <v>1.28000000000008</v>
      </c>
      <c r="AD381" s="127" t="e">
        <f t="shared" si="17"/>
        <v>#REF!</v>
      </c>
      <c r="AE381" s="124">
        <v>1.3400000000000221</v>
      </c>
    </row>
    <row r="382" spans="13:31" x14ac:dyDescent="0.3">
      <c r="M382" s="127">
        <v>1.27000000000008</v>
      </c>
      <c r="N382" s="127" t="e">
        <f t="shared" si="15"/>
        <v>#REF!</v>
      </c>
      <c r="O382" s="124">
        <v>1.310000000000022</v>
      </c>
      <c r="U382" s="127">
        <v>1.27000000000008</v>
      </c>
      <c r="V382" s="127" t="e">
        <f t="shared" si="16"/>
        <v>#REF!</v>
      </c>
      <c r="W382" s="124">
        <v>1.310000000000022</v>
      </c>
      <c r="AC382" s="127">
        <v>1.27000000000008</v>
      </c>
      <c r="AD382" s="127" t="e">
        <f t="shared" si="17"/>
        <v>#REF!</v>
      </c>
      <c r="AE382" s="124">
        <v>1.310000000000022</v>
      </c>
    </row>
    <row r="383" spans="13:31" x14ac:dyDescent="0.3">
      <c r="M383" s="127">
        <v>1.2600000000000799</v>
      </c>
      <c r="N383" s="127" t="e">
        <f t="shared" si="15"/>
        <v>#REF!</v>
      </c>
      <c r="O383" s="124">
        <v>1.280000000000022</v>
      </c>
      <c r="U383" s="127">
        <v>1.2600000000000799</v>
      </c>
      <c r="V383" s="127" t="e">
        <f t="shared" si="16"/>
        <v>#REF!</v>
      </c>
      <c r="W383" s="124">
        <v>1.280000000000022</v>
      </c>
      <c r="AC383" s="127">
        <v>1.2600000000000799</v>
      </c>
      <c r="AD383" s="127" t="e">
        <f t="shared" si="17"/>
        <v>#REF!</v>
      </c>
      <c r="AE383" s="124">
        <v>1.280000000000022</v>
      </c>
    </row>
    <row r="384" spans="13:31" x14ac:dyDescent="0.3">
      <c r="M384" s="127">
        <v>1.2500000000000799</v>
      </c>
      <c r="N384" s="127" t="e">
        <f t="shared" si="15"/>
        <v>#REF!</v>
      </c>
      <c r="O384" s="124">
        <v>1.250000000000022</v>
      </c>
      <c r="U384" s="127">
        <v>1.2500000000000799</v>
      </c>
      <c r="V384" s="127" t="e">
        <f t="shared" si="16"/>
        <v>#REF!</v>
      </c>
      <c r="W384" s="124">
        <v>1.250000000000022</v>
      </c>
      <c r="AC384" s="127">
        <v>1.2500000000000799</v>
      </c>
      <c r="AD384" s="127" t="e">
        <f t="shared" si="17"/>
        <v>#REF!</v>
      </c>
      <c r="AE384" s="124">
        <v>1.250000000000022</v>
      </c>
    </row>
    <row r="385" spans="13:31" x14ac:dyDescent="0.3">
      <c r="M385" s="127">
        <v>1.2400000000000799</v>
      </c>
      <c r="N385" s="127" t="e">
        <f t="shared" si="15"/>
        <v>#REF!</v>
      </c>
      <c r="O385" s="124">
        <v>1.220000000000022</v>
      </c>
      <c r="U385" s="127">
        <v>1.2400000000000799</v>
      </c>
      <c r="V385" s="127" t="e">
        <f t="shared" si="16"/>
        <v>#REF!</v>
      </c>
      <c r="W385" s="124">
        <v>1.220000000000022</v>
      </c>
      <c r="AC385" s="127">
        <v>1.2400000000000799</v>
      </c>
      <c r="AD385" s="127" t="e">
        <f t="shared" si="17"/>
        <v>#REF!</v>
      </c>
      <c r="AE385" s="124">
        <v>1.220000000000022</v>
      </c>
    </row>
    <row r="386" spans="13:31" x14ac:dyDescent="0.3">
      <c r="M386" s="127">
        <v>1.2300000000000799</v>
      </c>
      <c r="N386" s="127" t="e">
        <f t="shared" si="15"/>
        <v>#REF!</v>
      </c>
      <c r="O386" s="124">
        <v>1.1900000000000219</v>
      </c>
      <c r="U386" s="127">
        <v>1.2300000000000799</v>
      </c>
      <c r="V386" s="127" t="e">
        <f t="shared" si="16"/>
        <v>#REF!</v>
      </c>
      <c r="W386" s="124">
        <v>1.1900000000000219</v>
      </c>
      <c r="AC386" s="127">
        <v>1.2300000000000799</v>
      </c>
      <c r="AD386" s="127" t="e">
        <f t="shared" si="17"/>
        <v>#REF!</v>
      </c>
      <c r="AE386" s="124">
        <v>1.1900000000000219</v>
      </c>
    </row>
    <row r="387" spans="13:31" x14ac:dyDescent="0.3">
      <c r="M387" s="127">
        <v>1.2200000000000799</v>
      </c>
      <c r="N387" s="127" t="e">
        <f t="shared" si="15"/>
        <v>#REF!</v>
      </c>
      <c r="O387" s="124">
        <v>1.1600000000000219</v>
      </c>
      <c r="U387" s="127">
        <v>1.2200000000000799</v>
      </c>
      <c r="V387" s="127" t="e">
        <f t="shared" si="16"/>
        <v>#REF!</v>
      </c>
      <c r="W387" s="124">
        <v>1.1600000000000219</v>
      </c>
      <c r="AC387" s="127">
        <v>1.2200000000000799</v>
      </c>
      <c r="AD387" s="127" t="e">
        <f t="shared" si="17"/>
        <v>#REF!</v>
      </c>
      <c r="AE387" s="124">
        <v>1.1600000000000219</v>
      </c>
    </row>
    <row r="388" spans="13:31" x14ac:dyDescent="0.3">
      <c r="M388" s="127">
        <v>1.2100000000000799</v>
      </c>
      <c r="N388" s="127" t="e">
        <f t="shared" si="15"/>
        <v>#REF!</v>
      </c>
      <c r="O388" s="124">
        <v>1.1300000000000219</v>
      </c>
      <c r="U388" s="127">
        <v>1.2100000000000799</v>
      </c>
      <c r="V388" s="127" t="e">
        <f t="shared" si="16"/>
        <v>#REF!</v>
      </c>
      <c r="W388" s="124">
        <v>1.1300000000000219</v>
      </c>
      <c r="AC388" s="127">
        <v>1.2100000000000799</v>
      </c>
      <c r="AD388" s="127" t="e">
        <f t="shared" si="17"/>
        <v>#REF!</v>
      </c>
      <c r="AE388" s="124">
        <v>1.1300000000000219</v>
      </c>
    </row>
    <row r="389" spans="13:31" x14ac:dyDescent="0.3">
      <c r="M389" s="127">
        <v>1.2000000000000799</v>
      </c>
      <c r="N389" s="127" t="e">
        <f t="shared" si="15"/>
        <v>#REF!</v>
      </c>
      <c r="O389" s="124">
        <v>1.1000000000000218</v>
      </c>
      <c r="U389" s="127">
        <v>1.2000000000000799</v>
      </c>
      <c r="V389" s="127" t="e">
        <f t="shared" si="16"/>
        <v>#REF!</v>
      </c>
      <c r="W389" s="124">
        <v>1.1000000000000218</v>
      </c>
      <c r="AC389" s="127">
        <v>1.2000000000000799</v>
      </c>
      <c r="AD389" s="127" t="e">
        <f t="shared" si="17"/>
        <v>#REF!</v>
      </c>
      <c r="AE389" s="124">
        <v>1.1000000000000218</v>
      </c>
    </row>
    <row r="390" spans="13:31" x14ac:dyDescent="0.3">
      <c r="M390" s="127">
        <v>1.1900000000000801</v>
      </c>
      <c r="N390" s="127" t="e">
        <f t="shared" si="15"/>
        <v>#REF!</v>
      </c>
      <c r="O390" s="124">
        <v>1.0700000000000218</v>
      </c>
      <c r="U390" s="127">
        <v>1.1900000000000801</v>
      </c>
      <c r="V390" s="127" t="e">
        <f t="shared" si="16"/>
        <v>#REF!</v>
      </c>
      <c r="W390" s="124">
        <v>1.0700000000000218</v>
      </c>
      <c r="AC390" s="127">
        <v>1.1900000000000801</v>
      </c>
      <c r="AD390" s="127" t="e">
        <f t="shared" si="17"/>
        <v>#REF!</v>
      </c>
      <c r="AE390" s="124">
        <v>1.0700000000000218</v>
      </c>
    </row>
    <row r="391" spans="13:31" x14ac:dyDescent="0.3">
      <c r="M391" s="127">
        <v>1.1800000000000801</v>
      </c>
      <c r="N391" s="127" t="e">
        <f t="shared" si="15"/>
        <v>#REF!</v>
      </c>
      <c r="O391" s="124">
        <v>1.0400000000000218</v>
      </c>
      <c r="U391" s="127">
        <v>1.1800000000000801</v>
      </c>
      <c r="V391" s="127" t="e">
        <f t="shared" si="16"/>
        <v>#REF!</v>
      </c>
      <c r="W391" s="124">
        <v>1.0400000000000218</v>
      </c>
      <c r="AC391" s="127">
        <v>1.1800000000000801</v>
      </c>
      <c r="AD391" s="127" t="e">
        <f t="shared" si="17"/>
        <v>#REF!</v>
      </c>
      <c r="AE391" s="124">
        <v>1.0400000000000218</v>
      </c>
    </row>
    <row r="392" spans="13:31" x14ac:dyDescent="0.3">
      <c r="M392" s="127">
        <v>1.1700000000000801</v>
      </c>
      <c r="N392" s="127" t="e">
        <f t="shared" si="15"/>
        <v>#REF!</v>
      </c>
      <c r="O392" s="124">
        <v>1.0100000000000218</v>
      </c>
      <c r="U392" s="127">
        <v>1.1700000000000801</v>
      </c>
      <c r="V392" s="127" t="e">
        <f t="shared" si="16"/>
        <v>#REF!</v>
      </c>
      <c r="W392" s="124">
        <v>1.0100000000000218</v>
      </c>
      <c r="AC392" s="127">
        <v>1.1700000000000801</v>
      </c>
      <c r="AD392" s="127" t="e">
        <f t="shared" si="17"/>
        <v>#REF!</v>
      </c>
      <c r="AE392" s="124">
        <v>1.0100000000000218</v>
      </c>
    </row>
    <row r="393" spans="13:31" x14ac:dyDescent="0.3">
      <c r="M393" s="127">
        <v>1.1600000000000801</v>
      </c>
      <c r="N393" s="127" t="e">
        <f t="shared" si="15"/>
        <v>#REF!</v>
      </c>
      <c r="O393" s="124">
        <v>0.98000000000002174</v>
      </c>
      <c r="U393" s="127">
        <v>1.1600000000000801</v>
      </c>
      <c r="V393" s="127" t="e">
        <f t="shared" si="16"/>
        <v>#REF!</v>
      </c>
      <c r="W393" s="124">
        <v>0.98000000000002174</v>
      </c>
      <c r="AC393" s="127">
        <v>1.1600000000000801</v>
      </c>
      <c r="AD393" s="127" t="e">
        <f t="shared" si="17"/>
        <v>#REF!</v>
      </c>
      <c r="AE393" s="124">
        <v>0.98000000000002174</v>
      </c>
    </row>
    <row r="394" spans="13:31" x14ac:dyDescent="0.3">
      <c r="M394" s="127">
        <v>1.1500000000000801</v>
      </c>
      <c r="N394" s="127" t="e">
        <f t="shared" si="15"/>
        <v>#REF!</v>
      </c>
      <c r="O394" s="124">
        <v>0.95000000000002172</v>
      </c>
      <c r="U394" s="127">
        <v>1.1500000000000801</v>
      </c>
      <c r="V394" s="127" t="e">
        <f t="shared" si="16"/>
        <v>#REF!</v>
      </c>
      <c r="W394" s="124">
        <v>0.95000000000002172</v>
      </c>
      <c r="AC394" s="127">
        <v>1.1500000000000801</v>
      </c>
      <c r="AD394" s="127" t="e">
        <f t="shared" si="17"/>
        <v>#REF!</v>
      </c>
      <c r="AE394" s="124">
        <v>0.95000000000002172</v>
      </c>
    </row>
    <row r="395" spans="13:31" x14ac:dyDescent="0.3">
      <c r="M395" s="127">
        <v>1.1400000000000801</v>
      </c>
      <c r="N395" s="127" t="e">
        <f t="shared" ref="N395:N409" si="18">+N394+$J$12</f>
        <v>#REF!</v>
      </c>
      <c r="O395" s="124">
        <v>0.92000000000002169</v>
      </c>
      <c r="U395" s="127">
        <v>1.1400000000000801</v>
      </c>
      <c r="V395" s="127" t="e">
        <f t="shared" ref="V395:V409" si="19">+V394+$R$12</f>
        <v>#REF!</v>
      </c>
      <c r="W395" s="124">
        <v>0.92000000000002169</v>
      </c>
      <c r="AC395" s="127">
        <v>1.1400000000000801</v>
      </c>
      <c r="AD395" s="127" t="e">
        <f t="shared" ref="AD395:AD409" si="20">+AD394+$Z$12</f>
        <v>#REF!</v>
      </c>
      <c r="AE395" s="124">
        <v>0.92000000000002169</v>
      </c>
    </row>
    <row r="396" spans="13:31" x14ac:dyDescent="0.3">
      <c r="M396" s="127">
        <v>1.1300000000000801</v>
      </c>
      <c r="N396" s="127" t="e">
        <f t="shared" si="18"/>
        <v>#REF!</v>
      </c>
      <c r="O396" s="124">
        <v>0.89000000000002166</v>
      </c>
      <c r="U396" s="127">
        <v>1.1300000000000801</v>
      </c>
      <c r="V396" s="127" t="e">
        <f t="shared" si="19"/>
        <v>#REF!</v>
      </c>
      <c r="W396" s="124">
        <v>0.89000000000002166</v>
      </c>
      <c r="AC396" s="127">
        <v>1.1300000000000801</v>
      </c>
      <c r="AD396" s="127" t="e">
        <f t="shared" si="20"/>
        <v>#REF!</v>
      </c>
      <c r="AE396" s="124">
        <v>0.89000000000002166</v>
      </c>
    </row>
    <row r="397" spans="13:31" x14ac:dyDescent="0.3">
      <c r="M397" s="127">
        <v>1.12000000000008</v>
      </c>
      <c r="N397" s="127" t="e">
        <f t="shared" si="18"/>
        <v>#REF!</v>
      </c>
      <c r="O397" s="124">
        <v>0.86000000000002164</v>
      </c>
      <c r="U397" s="127">
        <v>1.12000000000008</v>
      </c>
      <c r="V397" s="127" t="e">
        <f t="shared" si="19"/>
        <v>#REF!</v>
      </c>
      <c r="W397" s="124">
        <v>0.86000000000002164</v>
      </c>
      <c r="AC397" s="127">
        <v>1.12000000000008</v>
      </c>
      <c r="AD397" s="127" t="e">
        <f t="shared" si="20"/>
        <v>#REF!</v>
      </c>
      <c r="AE397" s="124">
        <v>0.86000000000002164</v>
      </c>
    </row>
    <row r="398" spans="13:31" x14ac:dyDescent="0.3">
      <c r="M398" s="127">
        <v>1.11000000000008</v>
      </c>
      <c r="N398" s="127" t="e">
        <f t="shared" si="18"/>
        <v>#REF!</v>
      </c>
      <c r="O398" s="124">
        <v>0.83000000000002161</v>
      </c>
      <c r="U398" s="127">
        <v>1.11000000000008</v>
      </c>
      <c r="V398" s="127" t="e">
        <f t="shared" si="19"/>
        <v>#REF!</v>
      </c>
      <c r="W398" s="124">
        <v>0.83000000000002161</v>
      </c>
      <c r="AC398" s="127">
        <v>1.11000000000008</v>
      </c>
      <c r="AD398" s="127" t="e">
        <f t="shared" si="20"/>
        <v>#REF!</v>
      </c>
      <c r="AE398" s="124">
        <v>0.83000000000002161</v>
      </c>
    </row>
    <row r="399" spans="13:31" x14ac:dyDescent="0.3">
      <c r="M399" s="127">
        <v>1.10000000000008</v>
      </c>
      <c r="N399" s="127" t="e">
        <f t="shared" si="18"/>
        <v>#REF!</v>
      </c>
      <c r="O399" s="124">
        <v>0.80000000000002158</v>
      </c>
      <c r="U399" s="127">
        <v>1.10000000000008</v>
      </c>
      <c r="V399" s="127" t="e">
        <f t="shared" si="19"/>
        <v>#REF!</v>
      </c>
      <c r="W399" s="124">
        <v>0.80000000000002158</v>
      </c>
      <c r="AC399" s="127">
        <v>1.10000000000008</v>
      </c>
      <c r="AD399" s="127" t="e">
        <f t="shared" si="20"/>
        <v>#REF!</v>
      </c>
      <c r="AE399" s="124">
        <v>0.80000000000002158</v>
      </c>
    </row>
    <row r="400" spans="13:31" x14ac:dyDescent="0.3">
      <c r="M400" s="127">
        <v>1.09000000000008</v>
      </c>
      <c r="N400" s="127" t="e">
        <f t="shared" si="18"/>
        <v>#REF!</v>
      </c>
      <c r="O400" s="124">
        <v>0.77000000000002156</v>
      </c>
      <c r="U400" s="127">
        <v>1.09000000000008</v>
      </c>
      <c r="V400" s="127" t="e">
        <f t="shared" si="19"/>
        <v>#REF!</v>
      </c>
      <c r="W400" s="124">
        <v>0.77000000000002156</v>
      </c>
      <c r="AC400" s="127">
        <v>1.09000000000008</v>
      </c>
      <c r="AD400" s="127" t="e">
        <f t="shared" si="20"/>
        <v>#REF!</v>
      </c>
      <c r="AE400" s="124">
        <v>0.77000000000002156</v>
      </c>
    </row>
    <row r="401" spans="13:31" x14ac:dyDescent="0.3">
      <c r="M401" s="127">
        <v>1.08000000000008</v>
      </c>
      <c r="N401" s="127" t="e">
        <f t="shared" si="18"/>
        <v>#REF!</v>
      </c>
      <c r="O401" s="124">
        <v>0.74000000000002153</v>
      </c>
      <c r="U401" s="127">
        <v>1.08000000000008</v>
      </c>
      <c r="V401" s="127" t="e">
        <f t="shared" si="19"/>
        <v>#REF!</v>
      </c>
      <c r="W401" s="124">
        <v>0.74000000000002153</v>
      </c>
      <c r="AC401" s="127">
        <v>1.08000000000008</v>
      </c>
      <c r="AD401" s="127" t="e">
        <f t="shared" si="20"/>
        <v>#REF!</v>
      </c>
      <c r="AE401" s="124">
        <v>0.74000000000002153</v>
      </c>
    </row>
    <row r="402" spans="13:31" x14ac:dyDescent="0.3">
      <c r="M402" s="127">
        <v>1.07000000000008</v>
      </c>
      <c r="N402" s="127" t="e">
        <f t="shared" si="18"/>
        <v>#REF!</v>
      </c>
      <c r="O402" s="124">
        <v>0.7100000000000215</v>
      </c>
      <c r="U402" s="127">
        <v>1.07000000000008</v>
      </c>
      <c r="V402" s="127" t="e">
        <f t="shared" si="19"/>
        <v>#REF!</v>
      </c>
      <c r="W402" s="124">
        <v>0.7100000000000215</v>
      </c>
      <c r="AC402" s="127">
        <v>1.07000000000008</v>
      </c>
      <c r="AD402" s="127" t="e">
        <f t="shared" si="20"/>
        <v>#REF!</v>
      </c>
      <c r="AE402" s="124">
        <v>0.7100000000000215</v>
      </c>
    </row>
    <row r="403" spans="13:31" x14ac:dyDescent="0.3">
      <c r="M403" s="127">
        <v>1.06000000000008</v>
      </c>
      <c r="N403" s="127" t="e">
        <f t="shared" si="18"/>
        <v>#REF!</v>
      </c>
      <c r="O403" s="124">
        <v>0.68000000000002148</v>
      </c>
      <c r="U403" s="127">
        <v>1.06000000000008</v>
      </c>
      <c r="V403" s="127" t="e">
        <f t="shared" si="19"/>
        <v>#REF!</v>
      </c>
      <c r="W403" s="124">
        <v>0.68000000000002148</v>
      </c>
      <c r="AC403" s="127">
        <v>1.06000000000008</v>
      </c>
      <c r="AD403" s="127" t="e">
        <f t="shared" si="20"/>
        <v>#REF!</v>
      </c>
      <c r="AE403" s="124">
        <v>0.68000000000002148</v>
      </c>
    </row>
    <row r="404" spans="13:31" x14ac:dyDescent="0.3">
      <c r="M404" s="127">
        <v>1.05000000000008</v>
      </c>
      <c r="N404" s="127" t="e">
        <f t="shared" si="18"/>
        <v>#REF!</v>
      </c>
      <c r="O404" s="124">
        <v>0.65000000000002145</v>
      </c>
      <c r="U404" s="127">
        <v>1.05000000000008</v>
      </c>
      <c r="V404" s="127" t="e">
        <f t="shared" si="19"/>
        <v>#REF!</v>
      </c>
      <c r="W404" s="124">
        <v>0.65000000000002145</v>
      </c>
      <c r="AC404" s="127">
        <v>1.05000000000008</v>
      </c>
      <c r="AD404" s="127" t="e">
        <f t="shared" si="20"/>
        <v>#REF!</v>
      </c>
      <c r="AE404" s="124">
        <v>0.65000000000002145</v>
      </c>
    </row>
    <row r="405" spans="13:31" x14ac:dyDescent="0.3">
      <c r="M405" s="127">
        <v>1.04000000000008</v>
      </c>
      <c r="N405" s="127" t="e">
        <f t="shared" si="18"/>
        <v>#REF!</v>
      </c>
      <c r="O405" s="124">
        <v>0.62000000000002142</v>
      </c>
      <c r="U405" s="127">
        <v>1.04000000000008</v>
      </c>
      <c r="V405" s="127" t="e">
        <f t="shared" si="19"/>
        <v>#REF!</v>
      </c>
      <c r="W405" s="124">
        <v>0.62000000000002142</v>
      </c>
      <c r="AC405" s="127">
        <v>1.04000000000008</v>
      </c>
      <c r="AD405" s="127" t="e">
        <f t="shared" si="20"/>
        <v>#REF!</v>
      </c>
      <c r="AE405" s="124">
        <v>0.62000000000002142</v>
      </c>
    </row>
    <row r="406" spans="13:31" x14ac:dyDescent="0.3">
      <c r="M406" s="127">
        <v>1.03000000000008</v>
      </c>
      <c r="N406" s="127" t="e">
        <f t="shared" si="18"/>
        <v>#REF!</v>
      </c>
      <c r="O406" s="124">
        <v>0.5900000000000214</v>
      </c>
      <c r="U406" s="127">
        <v>1.03000000000008</v>
      </c>
      <c r="V406" s="127" t="e">
        <f t="shared" si="19"/>
        <v>#REF!</v>
      </c>
      <c r="W406" s="124">
        <v>0.5900000000000214</v>
      </c>
      <c r="AC406" s="127">
        <v>1.03000000000008</v>
      </c>
      <c r="AD406" s="127" t="e">
        <f t="shared" si="20"/>
        <v>#REF!</v>
      </c>
      <c r="AE406" s="124">
        <v>0.5900000000000214</v>
      </c>
    </row>
    <row r="407" spans="13:31" x14ac:dyDescent="0.3">
      <c r="M407" s="127">
        <v>1.02000000000008</v>
      </c>
      <c r="N407" s="127" t="e">
        <f t="shared" si="18"/>
        <v>#REF!</v>
      </c>
      <c r="O407" s="124">
        <v>0.56000000000002137</v>
      </c>
      <c r="U407" s="127">
        <v>1.02000000000008</v>
      </c>
      <c r="V407" s="127" t="e">
        <f t="shared" si="19"/>
        <v>#REF!</v>
      </c>
      <c r="W407" s="124">
        <v>0.56000000000002137</v>
      </c>
      <c r="AC407" s="127">
        <v>1.02000000000008</v>
      </c>
      <c r="AD407" s="127" t="e">
        <f t="shared" si="20"/>
        <v>#REF!</v>
      </c>
      <c r="AE407" s="124">
        <v>0.56000000000002137</v>
      </c>
    </row>
    <row r="408" spans="13:31" x14ac:dyDescent="0.3">
      <c r="M408" s="127">
        <v>1.0100000000000799</v>
      </c>
      <c r="N408" s="127" t="e">
        <f t="shared" si="18"/>
        <v>#REF!</v>
      </c>
      <c r="O408" s="124">
        <v>0.53000000000002134</v>
      </c>
      <c r="U408" s="127">
        <v>1.0100000000000799</v>
      </c>
      <c r="V408" s="127" t="e">
        <f t="shared" si="19"/>
        <v>#REF!</v>
      </c>
      <c r="W408" s="124">
        <v>0.53000000000002134</v>
      </c>
      <c r="AC408" s="127">
        <v>1.0100000000000799</v>
      </c>
      <c r="AD408" s="127" t="e">
        <f t="shared" si="20"/>
        <v>#REF!</v>
      </c>
      <c r="AE408" s="124">
        <v>0.53000000000002134</v>
      </c>
    </row>
    <row r="409" spans="13:31" x14ac:dyDescent="0.3">
      <c r="M409" s="127">
        <v>1.0000000000000899</v>
      </c>
      <c r="N409" s="127" t="e">
        <f t="shared" si="18"/>
        <v>#REF!</v>
      </c>
      <c r="O409" s="124">
        <v>0.50000000000002132</v>
      </c>
      <c r="U409" s="127">
        <v>1.0000000000000899</v>
      </c>
      <c r="V409" s="127" t="e">
        <f t="shared" si="19"/>
        <v>#REF!</v>
      </c>
      <c r="W409" s="124">
        <v>0.50000000000002132</v>
      </c>
      <c r="AC409" s="127">
        <v>1.0000000000000899</v>
      </c>
      <c r="AD409" s="127" t="e">
        <f t="shared" si="20"/>
        <v>#REF!</v>
      </c>
      <c r="AE409" s="124">
        <v>0.50000000000002132</v>
      </c>
    </row>
  </sheetData>
  <sheetProtection algorithmName="SHA-512" hashValue="oEHx3n/Am6/fFK3LUqqFh6qyI0qSXbuApZM/S988ssiInR4jPIky67BUX4H8KvZy2VQ7HVj+h1urwIOFeg/N1Q==" saltValue="HGdXYfC7ac8BpFg4IEoqyA==" spinCount="100000" sheet="1" objects="1" scenarios="1" selectLockedCells="1"/>
  <mergeCells count="9">
    <mergeCell ref="F14:F15"/>
    <mergeCell ref="P8:W8"/>
    <mergeCell ref="F21:F22"/>
    <mergeCell ref="X8:AE8"/>
    <mergeCell ref="A1:F3"/>
    <mergeCell ref="E4:F4"/>
    <mergeCell ref="D5:F5"/>
    <mergeCell ref="F7:F8"/>
    <mergeCell ref="H8:O8"/>
  </mergeCells>
  <conditionalFormatting sqref="E9:F12 F13">
    <cfRule type="cellIs" dxfId="9" priority="11" operator="between">
      <formula>0</formula>
      <formula>4.99</formula>
    </cfRule>
    <cfRule type="cellIs" dxfId="8" priority="12" operator="between">
      <formula>5</formula>
      <formula>10</formula>
    </cfRule>
  </conditionalFormatting>
  <conditionalFormatting sqref="E16:F19 F17:F20">
    <cfRule type="cellIs" dxfId="7" priority="7" operator="between">
      <formula>0</formula>
      <formula>4.99</formula>
    </cfRule>
    <cfRule type="cellIs" dxfId="6" priority="8" operator="between">
      <formula>5</formula>
      <formula>10</formula>
    </cfRule>
  </conditionalFormatting>
  <conditionalFormatting sqref="E16:F19 F17:F20">
    <cfRule type="cellIs" dxfId="5" priority="5" operator="between">
      <formula>0</formula>
      <formula>4.99</formula>
    </cfRule>
    <cfRule type="cellIs" dxfId="4" priority="6" operator="between">
      <formula>5</formula>
      <formula>10</formula>
    </cfRule>
  </conditionalFormatting>
  <conditionalFormatting sqref="E23:F26 F27">
    <cfRule type="cellIs" dxfId="3" priority="3" operator="between">
      <formula>0</formula>
      <formula>4.99</formula>
    </cfRule>
    <cfRule type="cellIs" dxfId="2" priority="4" operator="between">
      <formula>5</formula>
      <formula>10</formula>
    </cfRule>
  </conditionalFormatting>
  <conditionalFormatting sqref="E23:F26 F27">
    <cfRule type="cellIs" dxfId="1" priority="1" operator="between">
      <formula>0</formula>
      <formula>4.99</formula>
    </cfRule>
    <cfRule type="cellIs" dxfId="0" priority="2" operator="between">
      <formula>5</formula>
      <formula>10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E7FF6-E2E3-4700-90AC-5CF66A357030}">
  <dimension ref="A1:P15"/>
  <sheetViews>
    <sheetView showGridLines="0" tabSelected="1" view="pageBreakPreview" zoomScale="130" zoomScaleNormal="145" zoomScaleSheetLayoutView="130" workbookViewId="0">
      <selection activeCell="C3" sqref="C3:G3"/>
    </sheetView>
  </sheetViews>
  <sheetFormatPr defaultColWidth="9.109375" defaultRowHeight="22.8" x14ac:dyDescent="0.3"/>
  <cols>
    <col min="1" max="1" width="1.33203125" style="407" customWidth="1"/>
    <col min="2" max="5" width="11.33203125" style="407" customWidth="1"/>
    <col min="6" max="6" width="0.44140625" style="407" customWidth="1"/>
    <col min="7" max="7" width="9.109375" style="408" customWidth="1"/>
    <col min="8" max="8" width="1.33203125" style="407" customWidth="1"/>
    <col min="9" max="10" width="15.109375" style="409" customWidth="1"/>
    <col min="11" max="11" width="1.44140625" style="409" customWidth="1"/>
    <col min="12" max="12" width="29.5546875" style="409" customWidth="1"/>
    <col min="13" max="13" width="1.33203125" style="407" customWidth="1"/>
    <col min="14" max="14" width="16.44140625" style="409" customWidth="1"/>
    <col min="15" max="16" width="1.33203125" style="407" customWidth="1"/>
    <col min="17" max="16384" width="9.109375" style="407"/>
  </cols>
  <sheetData>
    <row r="1" spans="1:16" ht="52.2" customHeight="1" x14ac:dyDescent="0.3">
      <c r="A1" s="406"/>
      <c r="B1" s="504"/>
      <c r="C1" s="504"/>
      <c r="D1" s="504"/>
      <c r="E1" s="504"/>
      <c r="F1" s="504"/>
      <c r="G1" s="504"/>
      <c r="I1" s="505" t="s">
        <v>6</v>
      </c>
      <c r="J1" s="506"/>
      <c r="K1" s="506"/>
      <c r="L1" s="506"/>
      <c r="M1" s="506"/>
      <c r="N1" s="506"/>
      <c r="O1" s="506"/>
      <c r="P1" s="406"/>
    </row>
    <row r="2" spans="1:16" ht="2.4" customHeight="1" thickBot="1" x14ac:dyDescent="0.35">
      <c r="A2" s="406"/>
      <c r="M2" s="406"/>
      <c r="O2" s="406"/>
      <c r="P2" s="406"/>
    </row>
    <row r="3" spans="1:16" ht="20.399999999999999" customHeight="1" thickBot="1" x14ac:dyDescent="0.35">
      <c r="A3" s="406"/>
      <c r="B3" s="410" t="s">
        <v>183</v>
      </c>
      <c r="C3" s="507"/>
      <c r="D3" s="507"/>
      <c r="E3" s="507"/>
      <c r="F3" s="507"/>
      <c r="G3" s="507"/>
      <c r="I3" s="410" t="s">
        <v>184</v>
      </c>
      <c r="J3" s="507"/>
      <c r="K3" s="507"/>
      <c r="L3" s="507"/>
      <c r="M3" s="507"/>
      <c r="N3" s="507"/>
      <c r="O3" s="507"/>
      <c r="P3" s="406"/>
    </row>
    <row r="4" spans="1:16" ht="2.4" customHeight="1" x14ac:dyDescent="0.3">
      <c r="A4" s="406"/>
      <c r="M4" s="406"/>
      <c r="O4" s="406"/>
      <c r="P4" s="406"/>
    </row>
    <row r="5" spans="1:16" s="406" customFormat="1" ht="80.400000000000006" customHeight="1" x14ac:dyDescent="0.3">
      <c r="B5" s="508"/>
      <c r="C5" s="508"/>
      <c r="D5" s="508"/>
      <c r="E5" s="508"/>
      <c r="F5" s="508"/>
      <c r="G5" s="508"/>
      <c r="I5" s="411"/>
      <c r="J5" s="411"/>
      <c r="K5" s="412"/>
      <c r="L5" s="411"/>
      <c r="M5" s="409"/>
      <c r="N5" s="411"/>
      <c r="O5" s="409"/>
      <c r="P5" s="409"/>
    </row>
    <row r="6" spans="1:16" s="406" customFormat="1" ht="6" customHeight="1" x14ac:dyDescent="0.3">
      <c r="B6" s="508"/>
      <c r="C6" s="508"/>
      <c r="D6" s="508"/>
      <c r="E6" s="508"/>
      <c r="F6" s="508"/>
      <c r="G6" s="508"/>
      <c r="I6" s="412"/>
      <c r="J6" s="412"/>
      <c r="K6" s="412"/>
      <c r="L6" s="412"/>
      <c r="M6" s="409"/>
      <c r="N6" s="412"/>
      <c r="O6" s="409"/>
      <c r="P6" s="409"/>
    </row>
    <row r="7" spans="1:16" s="406" customFormat="1" ht="80.400000000000006" customHeight="1" x14ac:dyDescent="0.3">
      <c r="B7" s="508"/>
      <c r="C7" s="508"/>
      <c r="D7" s="508"/>
      <c r="E7" s="508"/>
      <c r="F7" s="508"/>
      <c r="G7" s="508"/>
      <c r="I7" s="411"/>
      <c r="J7" s="411"/>
      <c r="K7" s="412"/>
      <c r="L7" s="413"/>
      <c r="M7" s="409"/>
      <c r="N7" s="413"/>
      <c r="O7" s="409"/>
      <c r="P7" s="409"/>
    </row>
    <row r="8" spans="1:16" ht="5.25" customHeight="1" x14ac:dyDescent="0.3">
      <c r="A8" s="406"/>
      <c r="B8" s="414"/>
      <c r="C8" s="414"/>
      <c r="D8" s="414"/>
      <c r="E8" s="414"/>
      <c r="F8" s="414"/>
      <c r="G8" s="415"/>
      <c r="H8" s="416"/>
      <c r="I8" s="417"/>
      <c r="J8" s="417"/>
      <c r="K8" s="417"/>
      <c r="L8" s="417"/>
      <c r="M8" s="418"/>
      <c r="N8" s="417"/>
      <c r="O8" s="418"/>
      <c r="P8" s="418"/>
    </row>
    <row r="9" spans="1:16" s="406" customFormat="1" ht="7.2" customHeight="1" x14ac:dyDescent="0.3">
      <c r="B9" s="419"/>
      <c r="G9" s="420"/>
      <c r="H9" s="420"/>
      <c r="J9" s="503" t="s">
        <v>230</v>
      </c>
      <c r="K9" s="503"/>
      <c r="L9" s="503"/>
      <c r="M9" s="503"/>
      <c r="N9" s="503"/>
      <c r="P9" s="418"/>
    </row>
    <row r="10" spans="1:16" ht="5.25" customHeight="1" x14ac:dyDescent="0.3">
      <c r="A10" s="406"/>
      <c r="B10" s="419"/>
      <c r="G10" s="419"/>
      <c r="H10" s="416"/>
      <c r="I10" s="421"/>
      <c r="J10" s="503"/>
      <c r="K10" s="503"/>
      <c r="L10" s="503"/>
      <c r="M10" s="503"/>
      <c r="N10" s="503"/>
      <c r="P10" s="418"/>
    </row>
    <row r="11" spans="1:16" s="406" customFormat="1" ht="55.95" customHeight="1" x14ac:dyDescent="0.3">
      <c r="B11" s="502"/>
      <c r="C11" s="502"/>
      <c r="D11" s="502"/>
      <c r="E11" s="502"/>
      <c r="F11" s="502"/>
      <c r="G11" s="502"/>
      <c r="H11" s="502"/>
      <c r="I11" s="502"/>
      <c r="J11" s="502"/>
      <c r="K11" s="502"/>
      <c r="L11" s="502"/>
      <c r="M11" s="502"/>
      <c r="N11" s="502"/>
      <c r="O11" s="422"/>
      <c r="P11" s="409"/>
    </row>
    <row r="12" spans="1:16" ht="5.25" customHeight="1" x14ac:dyDescent="0.3">
      <c r="A12" s="406"/>
      <c r="B12" s="502"/>
      <c r="C12" s="502"/>
      <c r="D12" s="502"/>
      <c r="E12" s="502"/>
      <c r="F12" s="502"/>
      <c r="G12" s="502"/>
      <c r="H12" s="502"/>
      <c r="I12" s="502"/>
      <c r="J12" s="502"/>
      <c r="K12" s="502"/>
      <c r="L12" s="502"/>
      <c r="M12" s="502"/>
      <c r="N12" s="502"/>
      <c r="O12" s="422"/>
      <c r="P12" s="409"/>
    </row>
    <row r="13" spans="1:16" ht="22.8" customHeight="1" x14ac:dyDescent="0.3">
      <c r="A13" s="406"/>
      <c r="B13" s="502"/>
      <c r="C13" s="502"/>
      <c r="D13" s="502"/>
      <c r="E13" s="502"/>
      <c r="F13" s="502"/>
      <c r="G13" s="502"/>
      <c r="H13" s="502"/>
      <c r="I13" s="502"/>
      <c r="J13" s="502"/>
      <c r="K13" s="502"/>
      <c r="L13" s="502"/>
      <c r="M13" s="502"/>
      <c r="N13" s="502"/>
      <c r="O13" s="422"/>
      <c r="P13" s="409"/>
    </row>
    <row r="14" spans="1:16" ht="22.8" customHeight="1" x14ac:dyDescent="0.3">
      <c r="A14" s="406"/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422"/>
      <c r="P14" s="409"/>
    </row>
    <row r="15" spans="1:16" ht="13.8" x14ac:dyDescent="0.3">
      <c r="G15" s="407"/>
      <c r="I15" s="407"/>
      <c r="J15" s="407"/>
      <c r="K15" s="407"/>
      <c r="L15" s="407"/>
      <c r="N15" s="407"/>
    </row>
  </sheetData>
  <sheetProtection algorithmName="SHA-512" hashValue="t+zMoBh9hsAiYdCl1pUxwmyjRCVhR0OxrCaFzOM4zj0xE/1SsqtbB/Qud+Q95q+3wIX4G74bxYPxQ/tvnJ8Xsg==" saltValue="oQNGuZr789z16bOQZvoJhQ==" spinCount="100000" sheet="1" objects="1" scenarios="1" selectLockedCells="1"/>
  <mergeCells count="7">
    <mergeCell ref="B11:N14"/>
    <mergeCell ref="J9:N10"/>
    <mergeCell ref="B1:G1"/>
    <mergeCell ref="I1:O1"/>
    <mergeCell ref="C3:G3"/>
    <mergeCell ref="J3:O3"/>
    <mergeCell ref="B5:G7"/>
  </mergeCells>
  <conditionalFormatting sqref="C3">
    <cfRule type="cellIs" dxfId="65" priority="2" operator="equal">
      <formula>""</formula>
    </cfRule>
  </conditionalFormatting>
  <conditionalFormatting sqref="J3">
    <cfRule type="cellIs" dxfId="64" priority="1" operator="equal">
      <formula>""</formula>
    </cfRule>
  </conditionalFormatting>
  <dataValidations count="2">
    <dataValidation allowBlank="1" showInputMessage="1" showErrorMessage="1" prompt="Colocar a data por extenso" sqref="C3" xr:uid="{DC19508B-CE8E-40B8-A151-992B3EFA19F1}"/>
    <dataValidation allowBlank="1" showInputMessage="1" showErrorMessage="1" prompt="colocar o nome da prova" sqref="J3" xr:uid="{D8F01296-DFD5-43ED-98F9-6EBE4575683C}"/>
  </dataValidations>
  <pageMargins left="0.7" right="0.7" top="0.75" bottom="0.75" header="0.3" footer="0.3"/>
  <pageSetup paperSize="9" scale="4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84F4F-293B-4201-BA0C-D69F93C3719C}">
  <dimension ref="B1:L128"/>
  <sheetViews>
    <sheetView showGridLines="0" view="pageBreakPreview" zoomScale="145" zoomScaleNormal="85" zoomScaleSheetLayoutView="145" workbookViewId="0">
      <selection activeCell="B12" sqref="B12:H70"/>
    </sheetView>
  </sheetViews>
  <sheetFormatPr defaultColWidth="9.109375" defaultRowHeight="13.8" x14ac:dyDescent="0.3"/>
  <cols>
    <col min="1" max="1" width="2" style="233" customWidth="1"/>
    <col min="2" max="2" width="4.5546875" style="232" customWidth="1"/>
    <col min="3" max="3" width="29" style="233" customWidth="1"/>
    <col min="4" max="4" width="27.109375" style="234" customWidth="1"/>
    <col min="5" max="5" width="10.33203125" style="234" bestFit="1" customWidth="1"/>
    <col min="6" max="6" width="7.88671875" style="233" bestFit="1" customWidth="1"/>
    <col min="7" max="7" width="7.6640625" style="233" customWidth="1"/>
    <col min="8" max="8" width="11.44140625" style="233" customWidth="1"/>
    <col min="9" max="9" width="2" style="262" customWidth="1"/>
    <col min="10" max="10" width="14.109375" style="234" hidden="1" customWidth="1"/>
    <col min="11" max="11" width="9.109375" style="233"/>
    <col min="12" max="14" width="9.109375" style="233" customWidth="1"/>
    <col min="15" max="16384" width="9.109375" style="233"/>
  </cols>
  <sheetData>
    <row r="1" spans="2:12" ht="38.4" customHeight="1" x14ac:dyDescent="0.3">
      <c r="F1" s="234"/>
      <c r="G1" s="232"/>
      <c r="H1" s="232"/>
      <c r="I1" s="233"/>
      <c r="K1" s="234"/>
      <c r="L1" s="231"/>
    </row>
    <row r="2" spans="2:12" ht="14.4" customHeight="1" x14ac:dyDescent="0.3">
      <c r="B2" s="511" t="s">
        <v>213</v>
      </c>
      <c r="C2" s="512"/>
      <c r="D2" s="512"/>
      <c r="E2" s="512"/>
      <c r="F2" s="512"/>
      <c r="G2" s="512"/>
      <c r="H2" s="512"/>
      <c r="I2" s="233"/>
      <c r="K2" s="234"/>
      <c r="L2" s="249"/>
    </row>
    <row r="3" spans="2:12" ht="13.8" customHeight="1" x14ac:dyDescent="0.3">
      <c r="B3" s="512"/>
      <c r="C3" s="512"/>
      <c r="D3" s="512"/>
      <c r="E3" s="512"/>
      <c r="F3" s="512"/>
      <c r="G3" s="512"/>
      <c r="H3" s="512"/>
      <c r="I3" s="233"/>
      <c r="K3" s="234"/>
      <c r="L3" s="249"/>
    </row>
    <row r="4" spans="2:12" s="446" customFormat="1" ht="29.4" customHeight="1" x14ac:dyDescent="0.3">
      <c r="B4" s="512"/>
      <c r="C4" s="512"/>
      <c r="D4" s="512"/>
      <c r="E4" s="512"/>
      <c r="F4" s="512"/>
      <c r="G4" s="512"/>
      <c r="H4" s="512"/>
      <c r="I4" s="445"/>
      <c r="J4" s="234"/>
      <c r="K4" s="234"/>
    </row>
    <row r="5" spans="2:12" s="446" customFormat="1" ht="19.2" customHeight="1" x14ac:dyDescent="0.3">
      <c r="B5" s="513" t="str">
        <f>IF(menú!$J$3="","",menú!$J$3)</f>
        <v/>
      </c>
      <c r="C5" s="513"/>
      <c r="D5" s="513"/>
      <c r="E5" s="513"/>
      <c r="F5" s="513"/>
      <c r="G5" s="513"/>
      <c r="H5" s="513"/>
      <c r="I5" s="445"/>
      <c r="J5" s="234"/>
      <c r="K5" s="234"/>
    </row>
    <row r="6" spans="2:12" ht="7.5" customHeight="1" thickBot="1" x14ac:dyDescent="0.35">
      <c r="B6" s="514"/>
      <c r="C6" s="514"/>
      <c r="D6" s="514"/>
      <c r="E6" s="514"/>
      <c r="F6" s="514"/>
      <c r="G6" s="514"/>
      <c r="H6" s="514"/>
      <c r="I6" s="445"/>
      <c r="K6" s="234"/>
    </row>
    <row r="7" spans="2:12" ht="14.4" customHeight="1" thickTop="1" thickBot="1" x14ac:dyDescent="0.35">
      <c r="B7" s="447" t="str">
        <f>IF(menú!$J$9="","",menú!$J$9)</f>
        <v>José Emanuel Rocha - 2011-2019 - 15jan</v>
      </c>
      <c r="C7" s="448"/>
      <c r="D7" s="448"/>
      <c r="E7" s="515" t="str">
        <f>IF(menú!$C$3="","",menú!$C$3)</f>
        <v/>
      </c>
      <c r="F7" s="515"/>
      <c r="G7" s="515"/>
      <c r="H7" s="515"/>
      <c r="I7" s="233"/>
      <c r="K7" s="234"/>
    </row>
    <row r="8" spans="2:12" s="249" customFormat="1" ht="3.75" customHeight="1" thickTop="1" x14ac:dyDescent="0.3"/>
    <row r="9" spans="2:12" ht="15" customHeight="1" x14ac:dyDescent="0.3">
      <c r="B9" s="509" t="s">
        <v>7</v>
      </c>
      <c r="C9" s="509" t="s">
        <v>8</v>
      </c>
      <c r="D9" s="509" t="s">
        <v>9</v>
      </c>
      <c r="E9" s="509" t="s">
        <v>10</v>
      </c>
      <c r="F9" s="509" t="s">
        <v>11</v>
      </c>
      <c r="G9" s="509" t="s">
        <v>13</v>
      </c>
      <c r="H9" s="516" t="s">
        <v>14</v>
      </c>
      <c r="J9" s="509" t="s">
        <v>12</v>
      </c>
    </row>
    <row r="10" spans="2:12" s="231" customFormat="1" ht="20.25" customHeight="1" x14ac:dyDescent="0.3">
      <c r="B10" s="509"/>
      <c r="C10" s="509"/>
      <c r="D10" s="509"/>
      <c r="E10" s="509"/>
      <c r="F10" s="509"/>
      <c r="G10" s="509"/>
      <c r="H10" s="516"/>
      <c r="I10" s="253"/>
      <c r="J10" s="509"/>
      <c r="K10" s="231" t="s">
        <v>218</v>
      </c>
    </row>
    <row r="11" spans="2:12" s="249" customFormat="1" ht="6.75" customHeight="1" x14ac:dyDescent="0.3">
      <c r="B11" s="403"/>
      <c r="C11" s="403"/>
      <c r="D11" s="510"/>
      <c r="E11" s="510"/>
      <c r="F11" s="403"/>
      <c r="G11" s="403"/>
      <c r="H11" s="336"/>
      <c r="J11" s="403"/>
    </row>
    <row r="12" spans="2:12" s="249" customFormat="1" ht="18" customHeight="1" x14ac:dyDescent="0.3">
      <c r="B12" s="207"/>
      <c r="C12" s="360"/>
      <c r="D12" s="360"/>
      <c r="E12" s="207"/>
      <c r="F12" s="207"/>
      <c r="G12" s="207"/>
      <c r="H12" s="207"/>
      <c r="I12" s="318"/>
      <c r="J12" s="207"/>
      <c r="K12" s="275">
        <f t="shared" ref="K12:K43" ca="1" si="0">RAND()</f>
        <v>0.54978328209599425</v>
      </c>
    </row>
    <row r="13" spans="2:12" s="236" customFormat="1" ht="18" customHeight="1" x14ac:dyDescent="0.3">
      <c r="B13" s="207"/>
      <c r="C13" s="360"/>
      <c r="D13" s="360"/>
      <c r="E13" s="207"/>
      <c r="F13" s="207"/>
      <c r="G13" s="207"/>
      <c r="H13" s="207"/>
      <c r="I13" s="319"/>
      <c r="J13" s="207"/>
      <c r="K13" s="275">
        <f t="shared" ca="1" si="0"/>
        <v>0.5362142912692428</v>
      </c>
    </row>
    <row r="14" spans="2:12" s="236" customFormat="1" ht="18" customHeight="1" x14ac:dyDescent="0.3">
      <c r="B14" s="207"/>
      <c r="C14" s="360"/>
      <c r="D14" s="360"/>
      <c r="E14" s="207"/>
      <c r="F14" s="207"/>
      <c r="G14" s="207"/>
      <c r="H14" s="207"/>
      <c r="I14" s="319"/>
      <c r="J14" s="207"/>
      <c r="K14" s="275">
        <f t="shared" ca="1" si="0"/>
        <v>0.52517223810870139</v>
      </c>
    </row>
    <row r="15" spans="2:12" s="236" customFormat="1" ht="18" customHeight="1" x14ac:dyDescent="0.3">
      <c r="B15" s="207"/>
      <c r="C15" s="360"/>
      <c r="D15" s="360"/>
      <c r="E15" s="207"/>
      <c r="F15" s="207"/>
      <c r="G15" s="207"/>
      <c r="H15" s="207"/>
      <c r="I15" s="318"/>
      <c r="J15" s="207"/>
      <c r="K15" s="275">
        <f t="shared" ca="1" si="0"/>
        <v>0.72261797621795887</v>
      </c>
    </row>
    <row r="16" spans="2:12" s="236" customFormat="1" ht="18" customHeight="1" x14ac:dyDescent="0.3">
      <c r="B16" s="207"/>
      <c r="C16" s="360"/>
      <c r="D16" s="360"/>
      <c r="E16" s="207"/>
      <c r="F16" s="207"/>
      <c r="G16" s="207"/>
      <c r="H16" s="207"/>
      <c r="I16" s="318"/>
      <c r="J16" s="207"/>
      <c r="K16" s="275">
        <f t="shared" ca="1" si="0"/>
        <v>0.650248088618399</v>
      </c>
    </row>
    <row r="17" spans="2:11" s="236" customFormat="1" ht="18" customHeight="1" x14ac:dyDescent="0.3">
      <c r="B17" s="207"/>
      <c r="C17" s="360"/>
      <c r="D17" s="360"/>
      <c r="E17" s="207"/>
      <c r="F17" s="207"/>
      <c r="G17" s="207"/>
      <c r="H17" s="207"/>
      <c r="I17" s="275"/>
      <c r="J17" s="207"/>
      <c r="K17" s="275">
        <f t="shared" ca="1" si="0"/>
        <v>0.29028175430043257</v>
      </c>
    </row>
    <row r="18" spans="2:11" s="236" customFormat="1" ht="18" customHeight="1" x14ac:dyDescent="0.3">
      <c r="B18" s="207"/>
      <c r="C18" s="360"/>
      <c r="D18" s="360"/>
      <c r="E18" s="207"/>
      <c r="F18" s="207"/>
      <c r="G18" s="207"/>
      <c r="H18" s="207"/>
      <c r="I18" s="319"/>
      <c r="J18" s="207"/>
      <c r="K18" s="275">
        <f t="shared" ca="1" si="0"/>
        <v>0.15417076302413057</v>
      </c>
    </row>
    <row r="19" spans="2:11" s="236" customFormat="1" ht="18" customHeight="1" x14ac:dyDescent="0.3">
      <c r="B19" s="207"/>
      <c r="C19" s="360"/>
      <c r="D19" s="360"/>
      <c r="E19" s="207"/>
      <c r="F19" s="207"/>
      <c r="G19" s="207"/>
      <c r="H19" s="207"/>
      <c r="I19" s="319"/>
      <c r="J19" s="207"/>
      <c r="K19" s="275">
        <f t="shared" ca="1" si="0"/>
        <v>0.24211654904260627</v>
      </c>
    </row>
    <row r="20" spans="2:11" s="236" customFormat="1" ht="18" customHeight="1" x14ac:dyDescent="0.3">
      <c r="B20" s="207"/>
      <c r="C20" s="360"/>
      <c r="D20" s="360"/>
      <c r="E20" s="207"/>
      <c r="F20" s="207"/>
      <c r="G20" s="207"/>
      <c r="H20" s="207"/>
      <c r="I20" s="318"/>
      <c r="J20" s="207"/>
      <c r="K20" s="275">
        <f t="shared" ca="1" si="0"/>
        <v>0.88659849729109397</v>
      </c>
    </row>
    <row r="21" spans="2:11" s="236" customFormat="1" ht="18" customHeight="1" x14ac:dyDescent="0.3">
      <c r="B21" s="207"/>
      <c r="C21" s="360"/>
      <c r="D21" s="360"/>
      <c r="E21" s="207"/>
      <c r="F21" s="207"/>
      <c r="G21" s="207"/>
      <c r="H21" s="207"/>
      <c r="I21" s="319"/>
      <c r="J21" s="207"/>
      <c r="K21" s="275">
        <f t="shared" ca="1" si="0"/>
        <v>0.39390963168831317</v>
      </c>
    </row>
    <row r="22" spans="2:11" s="236" customFormat="1" ht="18" customHeight="1" x14ac:dyDescent="0.3">
      <c r="B22" s="207"/>
      <c r="C22" s="360"/>
      <c r="D22" s="360"/>
      <c r="E22" s="207"/>
      <c r="F22" s="207"/>
      <c r="G22" s="207"/>
      <c r="H22" s="207"/>
      <c r="I22" s="318"/>
      <c r="J22" s="207"/>
      <c r="K22" s="275">
        <f t="shared" ca="1" si="0"/>
        <v>3.6649135744897254E-3</v>
      </c>
    </row>
    <row r="23" spans="2:11" s="236" customFormat="1" ht="18" customHeight="1" x14ac:dyDescent="0.3">
      <c r="B23" s="207"/>
      <c r="C23" s="360"/>
      <c r="D23" s="360"/>
      <c r="E23" s="207"/>
      <c r="F23" s="207"/>
      <c r="G23" s="207"/>
      <c r="H23" s="207"/>
      <c r="I23" s="318"/>
      <c r="J23" s="207"/>
      <c r="K23" s="275">
        <f t="shared" ca="1" si="0"/>
        <v>7.2725142239523977E-2</v>
      </c>
    </row>
    <row r="24" spans="2:11" s="236" customFormat="1" ht="18" customHeight="1" x14ac:dyDescent="0.3">
      <c r="B24" s="207"/>
      <c r="C24" s="360"/>
      <c r="D24" s="360"/>
      <c r="E24" s="207"/>
      <c r="F24" s="207"/>
      <c r="G24" s="207"/>
      <c r="H24" s="207"/>
      <c r="I24" s="319"/>
      <c r="J24" s="207"/>
      <c r="K24" s="275">
        <f t="shared" ca="1" si="0"/>
        <v>0.21955829346985067</v>
      </c>
    </row>
    <row r="25" spans="2:11" s="236" customFormat="1" ht="18" customHeight="1" x14ac:dyDescent="0.3">
      <c r="B25" s="207"/>
      <c r="C25" s="360"/>
      <c r="D25" s="360"/>
      <c r="E25" s="207"/>
      <c r="F25" s="207"/>
      <c r="G25" s="207"/>
      <c r="H25" s="207"/>
      <c r="I25" s="318"/>
      <c r="J25" s="207"/>
      <c r="K25" s="275">
        <f t="shared" ca="1" si="0"/>
        <v>0.99181050464081955</v>
      </c>
    </row>
    <row r="26" spans="2:11" s="236" customFormat="1" ht="18" customHeight="1" x14ac:dyDescent="0.3">
      <c r="B26" s="207"/>
      <c r="C26" s="360"/>
      <c r="D26" s="360"/>
      <c r="E26" s="207"/>
      <c r="F26" s="207"/>
      <c r="G26" s="207"/>
      <c r="H26" s="207"/>
      <c r="I26" s="275"/>
      <c r="J26" s="207"/>
      <c r="K26" s="275">
        <f t="shared" ca="1" si="0"/>
        <v>0.5360588924598072</v>
      </c>
    </row>
    <row r="27" spans="2:11" s="236" customFormat="1" ht="18" customHeight="1" x14ac:dyDescent="0.3">
      <c r="B27" s="207"/>
      <c r="C27" s="360"/>
      <c r="D27" s="360"/>
      <c r="E27" s="207"/>
      <c r="F27" s="207"/>
      <c r="G27" s="207"/>
      <c r="H27" s="207"/>
      <c r="I27" s="318"/>
      <c r="J27" s="207"/>
      <c r="K27" s="275">
        <f t="shared" ca="1" si="0"/>
        <v>0.27755326064085117</v>
      </c>
    </row>
    <row r="28" spans="2:11" s="236" customFormat="1" ht="18" customHeight="1" x14ac:dyDescent="0.3">
      <c r="B28" s="207"/>
      <c r="C28" s="360"/>
      <c r="D28" s="360"/>
      <c r="E28" s="207"/>
      <c r="F28" s="207"/>
      <c r="G28" s="207"/>
      <c r="H28" s="207"/>
      <c r="I28" s="319"/>
      <c r="J28" s="207"/>
      <c r="K28" s="275">
        <f t="shared" ca="1" si="0"/>
        <v>0.37866467057725095</v>
      </c>
    </row>
    <row r="29" spans="2:11" s="236" customFormat="1" ht="18" customHeight="1" x14ac:dyDescent="0.3">
      <c r="B29" s="207"/>
      <c r="C29" s="360"/>
      <c r="D29" s="360"/>
      <c r="E29" s="207"/>
      <c r="F29" s="207"/>
      <c r="G29" s="207"/>
      <c r="H29" s="207"/>
      <c r="I29" s="275"/>
      <c r="J29" s="207"/>
      <c r="K29" s="275">
        <f t="shared" ca="1" si="0"/>
        <v>0.33907542116428246</v>
      </c>
    </row>
    <row r="30" spans="2:11" s="236" customFormat="1" ht="18" customHeight="1" x14ac:dyDescent="0.3">
      <c r="B30" s="207"/>
      <c r="C30" s="360"/>
      <c r="D30" s="360"/>
      <c r="E30" s="207"/>
      <c r="F30" s="207"/>
      <c r="G30" s="207"/>
      <c r="H30" s="207"/>
      <c r="I30" s="275"/>
      <c r="J30" s="207"/>
      <c r="K30" s="275">
        <f t="shared" ca="1" si="0"/>
        <v>0.7473426314459839</v>
      </c>
    </row>
    <row r="31" spans="2:11" s="236" customFormat="1" ht="18" customHeight="1" x14ac:dyDescent="0.3">
      <c r="B31" s="207"/>
      <c r="C31" s="360"/>
      <c r="D31" s="360"/>
      <c r="E31" s="207"/>
      <c r="F31" s="207"/>
      <c r="G31" s="207"/>
      <c r="H31" s="207"/>
      <c r="I31" s="275"/>
      <c r="J31" s="207"/>
      <c r="K31" s="275">
        <f t="shared" ca="1" si="0"/>
        <v>0.43169931404955719</v>
      </c>
    </row>
    <row r="32" spans="2:11" s="236" customFormat="1" ht="18" customHeight="1" x14ac:dyDescent="0.3">
      <c r="B32" s="207"/>
      <c r="C32" s="360"/>
      <c r="D32" s="360"/>
      <c r="E32" s="207"/>
      <c r="F32" s="207"/>
      <c r="G32" s="207"/>
      <c r="H32" s="207"/>
      <c r="I32" s="275"/>
      <c r="J32" s="207"/>
      <c r="K32" s="275">
        <f t="shared" ca="1" si="0"/>
        <v>0.34793187825754912</v>
      </c>
    </row>
    <row r="33" spans="2:11" s="236" customFormat="1" ht="18" customHeight="1" x14ac:dyDescent="0.3">
      <c r="B33" s="207"/>
      <c r="C33" s="360"/>
      <c r="D33" s="360"/>
      <c r="E33" s="207"/>
      <c r="F33" s="207"/>
      <c r="G33" s="207"/>
      <c r="H33" s="207"/>
      <c r="I33" s="275"/>
      <c r="J33" s="207"/>
      <c r="K33" s="275">
        <f t="shared" ca="1" si="0"/>
        <v>0.43378270229339111</v>
      </c>
    </row>
    <row r="34" spans="2:11" s="236" customFormat="1" ht="18" customHeight="1" x14ac:dyDescent="0.3">
      <c r="B34" s="207"/>
      <c r="C34" s="360"/>
      <c r="D34" s="360"/>
      <c r="E34" s="207"/>
      <c r="F34" s="207"/>
      <c r="G34" s="207"/>
      <c r="H34" s="207"/>
      <c r="I34" s="275"/>
      <c r="J34" s="207"/>
      <c r="K34" s="275">
        <f t="shared" ca="1" si="0"/>
        <v>0.83203249588102313</v>
      </c>
    </row>
    <row r="35" spans="2:11" s="236" customFormat="1" ht="18" customHeight="1" x14ac:dyDescent="0.3">
      <c r="B35" s="207"/>
      <c r="C35" s="360"/>
      <c r="D35" s="360"/>
      <c r="E35" s="207"/>
      <c r="F35" s="207"/>
      <c r="G35" s="207"/>
      <c r="H35" s="207"/>
      <c r="I35" s="275"/>
      <c r="J35" s="207"/>
      <c r="K35" s="275">
        <f t="shared" ca="1" si="0"/>
        <v>0.47581996465063559</v>
      </c>
    </row>
    <row r="36" spans="2:11" s="236" customFormat="1" ht="18" customHeight="1" x14ac:dyDescent="0.3">
      <c r="B36" s="207"/>
      <c r="C36" s="360"/>
      <c r="D36" s="360"/>
      <c r="E36" s="207"/>
      <c r="F36" s="207"/>
      <c r="G36" s="207"/>
      <c r="H36" s="207"/>
      <c r="I36" s="275"/>
      <c r="J36" s="207"/>
      <c r="K36" s="275">
        <f t="shared" ca="1" si="0"/>
        <v>0.57693618599385776</v>
      </c>
    </row>
    <row r="37" spans="2:11" s="236" customFormat="1" ht="18" customHeight="1" x14ac:dyDescent="0.3">
      <c r="B37" s="207"/>
      <c r="C37" s="360"/>
      <c r="D37" s="360"/>
      <c r="E37" s="207"/>
      <c r="F37" s="207"/>
      <c r="G37" s="207"/>
      <c r="H37" s="207"/>
      <c r="I37" s="275"/>
      <c r="J37" s="207"/>
      <c r="K37" s="275">
        <f t="shared" ca="1" si="0"/>
        <v>0.55481060302871599</v>
      </c>
    </row>
    <row r="38" spans="2:11" s="236" customFormat="1" ht="18" customHeight="1" x14ac:dyDescent="0.3">
      <c r="B38" s="207"/>
      <c r="C38" s="360"/>
      <c r="D38" s="360"/>
      <c r="E38" s="207"/>
      <c r="F38" s="207"/>
      <c r="G38" s="207"/>
      <c r="H38" s="207"/>
      <c r="I38" s="275"/>
      <c r="J38" s="207"/>
      <c r="K38" s="275">
        <f t="shared" ca="1" si="0"/>
        <v>0.29498939882212949</v>
      </c>
    </row>
    <row r="39" spans="2:11" s="236" customFormat="1" ht="18" customHeight="1" x14ac:dyDescent="0.3">
      <c r="B39" s="207"/>
      <c r="C39" s="360"/>
      <c r="D39" s="360"/>
      <c r="E39" s="207"/>
      <c r="F39" s="207"/>
      <c r="G39" s="207"/>
      <c r="H39" s="207"/>
      <c r="I39" s="275"/>
      <c r="J39" s="207"/>
      <c r="K39" s="275">
        <f t="shared" ca="1" si="0"/>
        <v>0.19675459227992709</v>
      </c>
    </row>
    <row r="40" spans="2:11" s="236" customFormat="1" ht="18" customHeight="1" x14ac:dyDescent="0.3">
      <c r="B40" s="207"/>
      <c r="C40" s="360"/>
      <c r="D40" s="360"/>
      <c r="E40" s="207"/>
      <c r="F40" s="207"/>
      <c r="G40" s="207"/>
      <c r="H40" s="207"/>
      <c r="I40" s="275"/>
      <c r="J40" s="207"/>
      <c r="K40" s="275">
        <f t="shared" ca="1" si="0"/>
        <v>0.88524500220163205</v>
      </c>
    </row>
    <row r="41" spans="2:11" s="236" customFormat="1" ht="18" customHeight="1" x14ac:dyDescent="0.3">
      <c r="B41" s="207"/>
      <c r="C41" s="360"/>
      <c r="D41" s="360"/>
      <c r="E41" s="207"/>
      <c r="F41" s="207"/>
      <c r="G41" s="207"/>
      <c r="H41" s="207"/>
      <c r="I41" s="275"/>
      <c r="J41" s="207"/>
      <c r="K41" s="275">
        <f t="shared" ca="1" si="0"/>
        <v>0.21141958280813666</v>
      </c>
    </row>
    <row r="42" spans="2:11" s="236" customFormat="1" ht="18" customHeight="1" x14ac:dyDescent="0.3">
      <c r="B42" s="207"/>
      <c r="C42" s="360"/>
      <c r="D42" s="360"/>
      <c r="E42" s="207"/>
      <c r="F42" s="207"/>
      <c r="G42" s="207"/>
      <c r="H42" s="207"/>
      <c r="I42" s="275"/>
      <c r="J42" s="207"/>
      <c r="K42" s="275">
        <f t="shared" ca="1" si="0"/>
        <v>0.50556837195040349</v>
      </c>
    </row>
    <row r="43" spans="2:11" s="236" customFormat="1" ht="18" customHeight="1" x14ac:dyDescent="0.3">
      <c r="B43" s="207"/>
      <c r="C43" s="360"/>
      <c r="D43" s="360"/>
      <c r="E43" s="207"/>
      <c r="F43" s="207"/>
      <c r="G43" s="207"/>
      <c r="H43" s="207"/>
      <c r="I43" s="275"/>
      <c r="J43" s="207"/>
      <c r="K43" s="275">
        <f t="shared" ca="1" si="0"/>
        <v>0.32450767193186292</v>
      </c>
    </row>
    <row r="44" spans="2:11" s="236" customFormat="1" ht="18" customHeight="1" x14ac:dyDescent="0.3">
      <c r="B44" s="207"/>
      <c r="C44" s="360"/>
      <c r="D44" s="360"/>
      <c r="E44" s="207"/>
      <c r="F44" s="207"/>
      <c r="G44" s="207"/>
      <c r="H44" s="207"/>
      <c r="I44" s="275"/>
      <c r="J44" s="207"/>
      <c r="K44" s="275">
        <f t="shared" ref="K44:K68" ca="1" si="1">RAND()</f>
        <v>0.43541922237799846</v>
      </c>
    </row>
    <row r="45" spans="2:11" s="236" customFormat="1" ht="18" customHeight="1" x14ac:dyDescent="0.3">
      <c r="B45" s="207"/>
      <c r="C45" s="360"/>
      <c r="D45" s="360"/>
      <c r="E45" s="207"/>
      <c r="F45" s="207"/>
      <c r="G45" s="207"/>
      <c r="H45" s="207"/>
      <c r="I45" s="468"/>
      <c r="J45" s="207"/>
      <c r="K45" s="275">
        <f t="shared" ca="1" si="1"/>
        <v>7.1273522704361714E-2</v>
      </c>
    </row>
    <row r="46" spans="2:11" s="236" customFormat="1" ht="18" customHeight="1" x14ac:dyDescent="0.3">
      <c r="B46" s="207"/>
      <c r="C46" s="360"/>
      <c r="D46" s="360"/>
      <c r="E46" s="207"/>
      <c r="F46" s="207"/>
      <c r="G46" s="207"/>
      <c r="H46" s="207"/>
      <c r="I46" s="275"/>
      <c r="J46" s="207"/>
      <c r="K46" s="275">
        <f t="shared" ca="1" si="1"/>
        <v>3.880212230855562E-2</v>
      </c>
    </row>
    <row r="47" spans="2:11" s="236" customFormat="1" ht="18" customHeight="1" x14ac:dyDescent="0.3">
      <c r="B47" s="207"/>
      <c r="C47" s="360"/>
      <c r="D47" s="360"/>
      <c r="E47" s="207"/>
      <c r="F47" s="207"/>
      <c r="G47" s="207"/>
      <c r="H47" s="207"/>
      <c r="I47" s="275"/>
      <c r="J47" s="207"/>
      <c r="K47" s="275">
        <f t="shared" ca="1" si="1"/>
        <v>0.84085404107747452</v>
      </c>
    </row>
    <row r="48" spans="2:11" s="236" customFormat="1" ht="18" customHeight="1" x14ac:dyDescent="0.3">
      <c r="B48" s="207"/>
      <c r="C48" s="360"/>
      <c r="D48" s="360"/>
      <c r="E48" s="207"/>
      <c r="F48" s="207"/>
      <c r="G48" s="207"/>
      <c r="H48" s="207"/>
      <c r="I48" s="275"/>
      <c r="J48" s="207"/>
      <c r="K48" s="275">
        <f t="shared" ca="1" si="1"/>
        <v>0.29054179120511736</v>
      </c>
    </row>
    <row r="49" spans="2:11" s="236" customFormat="1" ht="18" customHeight="1" x14ac:dyDescent="0.3">
      <c r="B49" s="207"/>
      <c r="C49" s="360"/>
      <c r="D49" s="360"/>
      <c r="E49" s="207"/>
      <c r="F49" s="207"/>
      <c r="G49" s="207"/>
      <c r="H49" s="207"/>
      <c r="I49" s="275"/>
      <c r="J49" s="207"/>
      <c r="K49" s="275">
        <f t="shared" ca="1" si="1"/>
        <v>0.23138207021841573</v>
      </c>
    </row>
    <row r="50" spans="2:11" ht="18" customHeight="1" x14ac:dyDescent="0.3">
      <c r="B50" s="207"/>
      <c r="C50" s="360"/>
      <c r="D50" s="360"/>
      <c r="E50" s="207"/>
      <c r="F50" s="207"/>
      <c r="G50" s="207"/>
      <c r="H50" s="207"/>
      <c r="I50" s="468"/>
      <c r="J50" s="207"/>
      <c r="K50" s="275">
        <f t="shared" ca="1" si="1"/>
        <v>2.6163301099286107E-2</v>
      </c>
    </row>
    <row r="51" spans="2:11" ht="18" customHeight="1" x14ac:dyDescent="0.3">
      <c r="B51" s="207"/>
      <c r="C51" s="360"/>
      <c r="D51" s="360"/>
      <c r="E51" s="207"/>
      <c r="F51" s="207"/>
      <c r="G51" s="207"/>
      <c r="H51" s="207"/>
      <c r="I51" s="275"/>
      <c r="J51" s="207"/>
      <c r="K51" s="275">
        <f t="shared" ca="1" si="1"/>
        <v>2.5128104303509757E-2</v>
      </c>
    </row>
    <row r="52" spans="2:11" ht="18" customHeight="1" x14ac:dyDescent="0.3">
      <c r="B52" s="207"/>
      <c r="C52" s="360"/>
      <c r="D52" s="360"/>
      <c r="E52" s="207"/>
      <c r="F52" s="207"/>
      <c r="G52" s="207"/>
      <c r="H52" s="207"/>
      <c r="I52" s="468"/>
      <c r="J52" s="207"/>
      <c r="K52" s="275">
        <f t="shared" ca="1" si="1"/>
        <v>3.8104923751309472E-2</v>
      </c>
    </row>
    <row r="53" spans="2:11" ht="18" customHeight="1" x14ac:dyDescent="0.3">
      <c r="B53" s="207"/>
      <c r="C53" s="360"/>
      <c r="D53" s="360"/>
      <c r="E53" s="207"/>
      <c r="F53" s="207"/>
      <c r="G53" s="207"/>
      <c r="H53" s="207"/>
      <c r="I53" s="275"/>
      <c r="J53" s="207"/>
      <c r="K53" s="275">
        <f t="shared" ca="1" si="1"/>
        <v>0.71226713012650522</v>
      </c>
    </row>
    <row r="54" spans="2:11" ht="18" customHeight="1" x14ac:dyDescent="0.3">
      <c r="B54" s="207"/>
      <c r="C54" s="360"/>
      <c r="D54" s="360"/>
      <c r="E54" s="207"/>
      <c r="F54" s="207"/>
      <c r="G54" s="207"/>
      <c r="H54" s="207"/>
      <c r="I54" s="468"/>
      <c r="J54" s="207"/>
      <c r="K54" s="275">
        <f t="shared" ca="1" si="1"/>
        <v>0.94407498969943426</v>
      </c>
    </row>
    <row r="55" spans="2:11" ht="18" customHeight="1" x14ac:dyDescent="0.3">
      <c r="B55" s="207"/>
      <c r="C55" s="360"/>
      <c r="D55" s="360"/>
      <c r="E55" s="207"/>
      <c r="F55" s="207"/>
      <c r="G55" s="207"/>
      <c r="H55" s="207"/>
      <c r="I55" s="468"/>
      <c r="J55" s="207"/>
      <c r="K55" s="275">
        <f t="shared" ca="1" si="1"/>
        <v>0.89081620519833227</v>
      </c>
    </row>
    <row r="56" spans="2:11" ht="18" customHeight="1" x14ac:dyDescent="0.3">
      <c r="B56" s="207"/>
      <c r="C56" s="360"/>
      <c r="D56" s="360"/>
      <c r="E56" s="207"/>
      <c r="F56" s="207"/>
      <c r="G56" s="207"/>
      <c r="H56" s="207"/>
      <c r="I56" s="468"/>
      <c r="J56" s="207"/>
      <c r="K56" s="275">
        <f t="shared" ca="1" si="1"/>
        <v>0.83697367286681867</v>
      </c>
    </row>
    <row r="57" spans="2:11" ht="18" customHeight="1" x14ac:dyDescent="0.3">
      <c r="B57" s="207"/>
      <c r="C57" s="360"/>
      <c r="D57" s="360"/>
      <c r="E57" s="207"/>
      <c r="F57" s="207"/>
      <c r="G57" s="207"/>
      <c r="H57" s="207"/>
      <c r="I57" s="468"/>
      <c r="J57" s="207"/>
      <c r="K57" s="275">
        <f t="shared" ca="1" si="1"/>
        <v>0.52928028414603212</v>
      </c>
    </row>
    <row r="58" spans="2:11" ht="18" customHeight="1" x14ac:dyDescent="0.3">
      <c r="B58" s="207"/>
      <c r="C58" s="360"/>
      <c r="D58" s="360"/>
      <c r="E58" s="207"/>
      <c r="F58" s="207"/>
      <c r="G58" s="207"/>
      <c r="H58" s="207"/>
      <c r="I58" s="468"/>
      <c r="J58" s="207"/>
      <c r="K58" s="275">
        <f t="shared" ca="1" si="1"/>
        <v>0.69872351668812149</v>
      </c>
    </row>
    <row r="59" spans="2:11" ht="18" customHeight="1" x14ac:dyDescent="0.3">
      <c r="B59" s="207"/>
      <c r="C59" s="360"/>
      <c r="D59" s="360"/>
      <c r="E59" s="207"/>
      <c r="F59" s="207"/>
      <c r="G59" s="207"/>
      <c r="H59" s="207"/>
      <c r="I59" s="468"/>
      <c r="J59" s="207"/>
      <c r="K59" s="275">
        <f t="shared" ca="1" si="1"/>
        <v>6.950829756188226E-2</v>
      </c>
    </row>
    <row r="60" spans="2:11" ht="18" customHeight="1" x14ac:dyDescent="0.3">
      <c r="B60" s="207"/>
      <c r="C60" s="360"/>
      <c r="D60" s="360"/>
      <c r="E60" s="207"/>
      <c r="F60" s="207"/>
      <c r="G60" s="207"/>
      <c r="H60" s="207"/>
      <c r="I60" s="468"/>
      <c r="J60" s="207"/>
      <c r="K60" s="275">
        <f t="shared" ca="1" si="1"/>
        <v>0.25104868183554996</v>
      </c>
    </row>
    <row r="61" spans="2:11" ht="18" customHeight="1" x14ac:dyDescent="0.3">
      <c r="B61" s="207"/>
      <c r="C61" s="360"/>
      <c r="D61" s="360"/>
      <c r="E61" s="207"/>
      <c r="F61" s="207"/>
      <c r="G61" s="207"/>
      <c r="H61" s="207"/>
      <c r="I61" s="468"/>
      <c r="J61" s="207"/>
      <c r="K61" s="275">
        <f t="shared" ca="1" si="1"/>
        <v>0.14056754728787857</v>
      </c>
    </row>
    <row r="62" spans="2:11" ht="18" customHeight="1" x14ac:dyDescent="0.3">
      <c r="B62" s="207"/>
      <c r="C62" s="360"/>
      <c r="D62" s="360"/>
      <c r="E62" s="207"/>
      <c r="F62" s="207"/>
      <c r="G62" s="207"/>
      <c r="H62" s="207"/>
      <c r="I62" s="468"/>
      <c r="J62" s="207"/>
      <c r="K62" s="275">
        <f t="shared" ca="1" si="1"/>
        <v>0.87636724820653811</v>
      </c>
    </row>
    <row r="63" spans="2:11" ht="18" customHeight="1" x14ac:dyDescent="0.3">
      <c r="B63" s="207"/>
      <c r="C63" s="360"/>
      <c r="D63" s="360"/>
      <c r="E63" s="207"/>
      <c r="F63" s="207"/>
      <c r="G63" s="207"/>
      <c r="H63" s="207"/>
      <c r="I63" s="468"/>
      <c r="J63" s="207"/>
      <c r="K63" s="275">
        <f t="shared" ca="1" si="1"/>
        <v>0.73342564591815906</v>
      </c>
    </row>
    <row r="64" spans="2:11" ht="18" customHeight="1" x14ac:dyDescent="0.3">
      <c r="B64" s="207"/>
      <c r="C64" s="360"/>
      <c r="D64" s="360"/>
      <c r="E64" s="207"/>
      <c r="F64" s="207"/>
      <c r="G64" s="207"/>
      <c r="H64" s="207"/>
      <c r="I64" s="468"/>
      <c r="J64" s="207"/>
      <c r="K64" s="275">
        <f t="shared" ca="1" si="1"/>
        <v>0.63360104989929134</v>
      </c>
    </row>
    <row r="65" spans="2:11" ht="18" customHeight="1" x14ac:dyDescent="0.3">
      <c r="B65" s="207"/>
      <c r="C65" s="360"/>
      <c r="D65" s="360"/>
      <c r="E65" s="207"/>
      <c r="F65" s="207"/>
      <c r="G65" s="207"/>
      <c r="H65" s="207"/>
      <c r="I65" s="468"/>
      <c r="J65" s="207"/>
      <c r="K65" s="275">
        <f t="shared" ca="1" si="1"/>
        <v>0.55204752640775689</v>
      </c>
    </row>
    <row r="66" spans="2:11" ht="18" customHeight="1" x14ac:dyDescent="0.3">
      <c r="B66" s="207"/>
      <c r="C66" s="360"/>
      <c r="D66" s="360"/>
      <c r="E66" s="207"/>
      <c r="F66" s="207"/>
      <c r="G66" s="207"/>
      <c r="H66" s="207"/>
      <c r="I66" s="468"/>
      <c r="J66" s="207"/>
      <c r="K66" s="275">
        <f t="shared" ca="1" si="1"/>
        <v>0.15236912723921303</v>
      </c>
    </row>
    <row r="67" spans="2:11" ht="18" customHeight="1" x14ac:dyDescent="0.3">
      <c r="B67" s="207"/>
      <c r="C67" s="360"/>
      <c r="D67" s="360"/>
      <c r="E67" s="207"/>
      <c r="F67" s="207"/>
      <c r="G67" s="207"/>
      <c r="H67" s="207"/>
      <c r="I67" s="468"/>
      <c r="J67" s="207"/>
      <c r="K67" s="275">
        <f t="shared" ca="1" si="1"/>
        <v>0.13003345089061857</v>
      </c>
    </row>
    <row r="68" spans="2:11" ht="18" customHeight="1" x14ac:dyDescent="0.3">
      <c r="B68" s="207"/>
      <c r="C68" s="360"/>
      <c r="D68" s="360"/>
      <c r="E68" s="207"/>
      <c r="F68" s="207"/>
      <c r="G68" s="207"/>
      <c r="H68" s="207"/>
      <c r="I68" s="468"/>
      <c r="J68" s="207"/>
      <c r="K68" s="275">
        <f t="shared" ca="1" si="1"/>
        <v>0.28115606221996425</v>
      </c>
    </row>
    <row r="69" spans="2:11" ht="18" customHeight="1" x14ac:dyDescent="0.3">
      <c r="B69" s="207"/>
      <c r="C69" s="360"/>
      <c r="D69" s="360"/>
      <c r="E69" s="207"/>
      <c r="F69" s="207"/>
      <c r="G69" s="207"/>
      <c r="H69" s="207"/>
      <c r="I69" s="468"/>
      <c r="J69" s="207"/>
      <c r="K69" s="275">
        <f t="shared" ref="K69:K76" ca="1" si="2">RAND()</f>
        <v>0.12745029415536391</v>
      </c>
    </row>
    <row r="70" spans="2:11" ht="18" customHeight="1" x14ac:dyDescent="0.3">
      <c r="B70" s="207"/>
      <c r="C70" s="360"/>
      <c r="D70" s="360"/>
      <c r="E70" s="207"/>
      <c r="F70" s="207"/>
      <c r="G70" s="207"/>
      <c r="H70" s="207"/>
      <c r="I70" s="468"/>
      <c r="J70" s="207"/>
      <c r="K70" s="275">
        <f t="shared" ca="1" si="2"/>
        <v>0.22115402656575811</v>
      </c>
    </row>
    <row r="71" spans="2:11" ht="18" customHeight="1" x14ac:dyDescent="0.3">
      <c r="B71" s="207"/>
      <c r="C71" s="360"/>
      <c r="D71" s="360"/>
      <c r="E71" s="207"/>
      <c r="F71" s="207"/>
      <c r="G71" s="207"/>
      <c r="H71" s="207"/>
      <c r="I71" s="468"/>
      <c r="J71" s="207"/>
      <c r="K71" s="275">
        <f t="shared" ca="1" si="2"/>
        <v>0.36263702530985842</v>
      </c>
    </row>
    <row r="72" spans="2:11" ht="18" customHeight="1" x14ac:dyDescent="0.3">
      <c r="B72" s="207"/>
      <c r="C72" s="360"/>
      <c r="D72" s="360"/>
      <c r="E72" s="207"/>
      <c r="F72" s="207"/>
      <c r="G72" s="207"/>
      <c r="H72" s="207"/>
      <c r="I72" s="468"/>
      <c r="J72" s="207"/>
      <c r="K72" s="275">
        <f t="shared" ca="1" si="2"/>
        <v>0.33831115786561328</v>
      </c>
    </row>
    <row r="73" spans="2:11" ht="20.25" customHeight="1" x14ac:dyDescent="0.3">
      <c r="B73" s="207"/>
      <c r="C73" s="360"/>
      <c r="D73" s="360"/>
      <c r="E73" s="207"/>
      <c r="F73" s="207"/>
      <c r="G73" s="207"/>
      <c r="H73" s="207"/>
      <c r="I73" s="468"/>
      <c r="J73" s="207"/>
      <c r="K73" s="275">
        <f t="shared" ca="1" si="2"/>
        <v>0.88472024193153442</v>
      </c>
    </row>
    <row r="74" spans="2:11" ht="20.25" customHeight="1" x14ac:dyDescent="0.3">
      <c r="B74" s="207"/>
      <c r="C74" s="360"/>
      <c r="D74" s="360"/>
      <c r="E74" s="207"/>
      <c r="F74" s="207"/>
      <c r="G74" s="207"/>
      <c r="H74" s="207"/>
      <c r="I74" s="468"/>
      <c r="J74" s="207"/>
      <c r="K74" s="275">
        <f t="shared" ca="1" si="2"/>
        <v>0.22869842929307649</v>
      </c>
    </row>
    <row r="75" spans="2:11" ht="20.25" customHeight="1" x14ac:dyDescent="0.3">
      <c r="B75" s="207"/>
      <c r="C75" s="360"/>
      <c r="D75" s="360"/>
      <c r="E75" s="207"/>
      <c r="F75" s="207"/>
      <c r="G75" s="207"/>
      <c r="H75" s="207"/>
      <c r="I75" s="468"/>
      <c r="J75" s="207"/>
      <c r="K75" s="275">
        <f t="shared" ca="1" si="2"/>
        <v>0.65053525183011662</v>
      </c>
    </row>
    <row r="76" spans="2:11" ht="20.25" customHeight="1" x14ac:dyDescent="0.3">
      <c r="B76" s="207"/>
      <c r="C76" s="360"/>
      <c r="D76" s="360"/>
      <c r="E76" s="207"/>
      <c r="F76" s="207"/>
      <c r="G76" s="207"/>
      <c r="H76" s="207"/>
      <c r="I76" s="468"/>
      <c r="J76" s="207"/>
      <c r="K76" s="275">
        <f t="shared" ca="1" si="2"/>
        <v>0.71766002571808252</v>
      </c>
    </row>
    <row r="77" spans="2:11" ht="20.25" customHeight="1" x14ac:dyDescent="0.3">
      <c r="B77" s="207"/>
      <c r="C77" s="360"/>
      <c r="D77" s="360"/>
      <c r="E77" s="207"/>
      <c r="F77" s="207"/>
      <c r="G77" s="207"/>
      <c r="H77" s="207"/>
      <c r="I77" s="468"/>
      <c r="J77" s="207"/>
      <c r="K77" s="275">
        <f t="shared" ref="K77:K108" ca="1" si="3">RAND()</f>
        <v>0.98514154015461297</v>
      </c>
    </row>
    <row r="78" spans="2:11" ht="20.25" customHeight="1" x14ac:dyDescent="0.3">
      <c r="B78" s="207"/>
      <c r="C78" s="360"/>
      <c r="D78" s="360"/>
      <c r="E78" s="207"/>
      <c r="F78" s="207"/>
      <c r="G78" s="207"/>
      <c r="H78" s="207"/>
      <c r="I78" s="468"/>
      <c r="J78" s="207"/>
      <c r="K78" s="275">
        <f t="shared" ca="1" si="3"/>
        <v>0.66078953339936319</v>
      </c>
    </row>
    <row r="79" spans="2:11" ht="20.25" customHeight="1" x14ac:dyDescent="0.3">
      <c r="B79" s="207"/>
      <c r="C79" s="360"/>
      <c r="D79" s="360"/>
      <c r="E79" s="207"/>
      <c r="F79" s="207"/>
      <c r="G79" s="207"/>
      <c r="H79" s="207"/>
      <c r="I79" s="468"/>
      <c r="J79" s="207"/>
      <c r="K79" s="275">
        <f t="shared" ca="1" si="3"/>
        <v>0.25524405861737953</v>
      </c>
    </row>
    <row r="80" spans="2:11" ht="20.25" customHeight="1" x14ac:dyDescent="0.3">
      <c r="B80" s="207"/>
      <c r="C80" s="360"/>
      <c r="D80" s="360"/>
      <c r="E80" s="207"/>
      <c r="F80" s="207"/>
      <c r="G80" s="207"/>
      <c r="H80" s="207"/>
      <c r="I80" s="468"/>
      <c r="J80" s="207"/>
      <c r="K80" s="275">
        <f t="shared" ca="1" si="3"/>
        <v>0.17238777388419335</v>
      </c>
    </row>
    <row r="81" spans="2:11" ht="20.25" customHeight="1" x14ac:dyDescent="0.3">
      <c r="B81" s="207"/>
      <c r="C81" s="360"/>
      <c r="D81" s="360"/>
      <c r="E81" s="207"/>
      <c r="F81" s="207"/>
      <c r="G81" s="207"/>
      <c r="H81" s="207"/>
      <c r="I81" s="468"/>
      <c r="J81" s="207"/>
      <c r="K81" s="275">
        <f t="shared" ca="1" si="3"/>
        <v>0.32586645859759711</v>
      </c>
    </row>
    <row r="82" spans="2:11" ht="20.25" customHeight="1" x14ac:dyDescent="0.3">
      <c r="B82" s="207"/>
      <c r="C82" s="360"/>
      <c r="D82" s="360"/>
      <c r="E82" s="207"/>
      <c r="F82" s="207"/>
      <c r="G82" s="207"/>
      <c r="H82" s="207"/>
      <c r="I82" s="468"/>
      <c r="J82" s="207"/>
      <c r="K82" s="275">
        <f t="shared" ca="1" si="3"/>
        <v>5.9745487008513454E-2</v>
      </c>
    </row>
    <row r="83" spans="2:11" ht="20.25" customHeight="1" x14ac:dyDescent="0.3">
      <c r="B83" s="207"/>
      <c r="C83" s="360"/>
      <c r="D83" s="360"/>
      <c r="E83" s="207"/>
      <c r="F83" s="207"/>
      <c r="G83" s="207"/>
      <c r="H83" s="207"/>
      <c r="I83" s="468"/>
      <c r="J83" s="207"/>
      <c r="K83" s="275">
        <f t="shared" ca="1" si="3"/>
        <v>0.49785602641632998</v>
      </c>
    </row>
    <row r="84" spans="2:11" ht="20.25" customHeight="1" x14ac:dyDescent="0.3">
      <c r="B84" s="207"/>
      <c r="C84" s="360"/>
      <c r="D84" s="360"/>
      <c r="E84" s="207"/>
      <c r="F84" s="207"/>
      <c r="G84" s="207"/>
      <c r="H84" s="207"/>
      <c r="I84" s="468"/>
      <c r="J84" s="207"/>
      <c r="K84" s="275">
        <f t="shared" ca="1" si="3"/>
        <v>0.63546888400627677</v>
      </c>
    </row>
    <row r="85" spans="2:11" ht="20.25" customHeight="1" x14ac:dyDescent="0.3">
      <c r="B85" s="207"/>
      <c r="C85" s="360"/>
      <c r="D85" s="360"/>
      <c r="E85" s="207"/>
      <c r="F85" s="207"/>
      <c r="G85" s="207"/>
      <c r="H85" s="207"/>
      <c r="I85" s="468"/>
      <c r="J85" s="207"/>
      <c r="K85" s="275">
        <f t="shared" ca="1" si="3"/>
        <v>0.54389076274272519</v>
      </c>
    </row>
    <row r="86" spans="2:11" ht="20.25" customHeight="1" x14ac:dyDescent="0.3">
      <c r="B86" s="207"/>
      <c r="C86" s="360"/>
      <c r="D86" s="360"/>
      <c r="E86" s="207"/>
      <c r="F86" s="207"/>
      <c r="G86" s="207"/>
      <c r="H86" s="207"/>
      <c r="I86" s="468"/>
      <c r="J86" s="207"/>
      <c r="K86" s="275">
        <f t="shared" ca="1" si="3"/>
        <v>0.60040500337670044</v>
      </c>
    </row>
    <row r="87" spans="2:11" ht="20.25" customHeight="1" x14ac:dyDescent="0.3">
      <c r="B87" s="207"/>
      <c r="C87" s="360"/>
      <c r="D87" s="360"/>
      <c r="E87" s="207"/>
      <c r="F87" s="207"/>
      <c r="G87" s="207"/>
      <c r="H87" s="207"/>
      <c r="I87" s="468"/>
      <c r="J87" s="207"/>
      <c r="K87" s="275">
        <f t="shared" ca="1" si="3"/>
        <v>0.69482419009036567</v>
      </c>
    </row>
    <row r="88" spans="2:11" ht="20.25" customHeight="1" x14ac:dyDescent="0.3">
      <c r="B88" s="207"/>
      <c r="C88" s="360"/>
      <c r="D88" s="360"/>
      <c r="E88" s="207"/>
      <c r="F88" s="207"/>
      <c r="G88" s="207"/>
      <c r="H88" s="207"/>
      <c r="I88" s="468"/>
      <c r="J88" s="207"/>
      <c r="K88" s="275">
        <f t="shared" ca="1" si="3"/>
        <v>9.2275309398627936E-2</v>
      </c>
    </row>
    <row r="89" spans="2:11" ht="20.25" customHeight="1" x14ac:dyDescent="0.3">
      <c r="B89" s="207"/>
      <c r="C89" s="360"/>
      <c r="D89" s="360"/>
      <c r="E89" s="207"/>
      <c r="F89" s="207"/>
      <c r="G89" s="207"/>
      <c r="H89" s="207"/>
      <c r="I89" s="468"/>
      <c r="J89" s="207"/>
      <c r="K89" s="275">
        <f t="shared" ca="1" si="3"/>
        <v>0.33181962379533525</v>
      </c>
    </row>
    <row r="90" spans="2:11" ht="20.25" customHeight="1" x14ac:dyDescent="0.3">
      <c r="B90" s="207"/>
      <c r="C90" s="360"/>
      <c r="D90" s="360"/>
      <c r="E90" s="207"/>
      <c r="F90" s="207"/>
      <c r="G90" s="207"/>
      <c r="H90" s="207"/>
      <c r="I90" s="468"/>
      <c r="J90" s="207"/>
      <c r="K90" s="275">
        <f t="shared" ca="1" si="3"/>
        <v>0.49910786954098851</v>
      </c>
    </row>
    <row r="91" spans="2:11" ht="20.25" customHeight="1" x14ac:dyDescent="0.3">
      <c r="B91" s="207"/>
      <c r="C91" s="360"/>
      <c r="D91" s="360"/>
      <c r="E91" s="207"/>
      <c r="F91" s="207"/>
      <c r="G91" s="207"/>
      <c r="H91" s="207"/>
      <c r="I91" s="468"/>
      <c r="J91" s="207"/>
      <c r="K91" s="275">
        <f t="shared" ca="1" si="3"/>
        <v>0.80319772215345053</v>
      </c>
    </row>
    <row r="92" spans="2:11" ht="20.25" customHeight="1" x14ac:dyDescent="0.3">
      <c r="B92" s="207"/>
      <c r="C92" s="360"/>
      <c r="D92" s="360"/>
      <c r="E92" s="207"/>
      <c r="F92" s="207"/>
      <c r="G92" s="207"/>
      <c r="H92" s="207"/>
      <c r="I92" s="468"/>
      <c r="J92" s="207"/>
      <c r="K92" s="275">
        <f t="shared" ca="1" si="3"/>
        <v>0.20627928996317757</v>
      </c>
    </row>
    <row r="93" spans="2:11" ht="20.25" customHeight="1" x14ac:dyDescent="0.3">
      <c r="B93" s="207"/>
      <c r="C93" s="360"/>
      <c r="D93" s="360"/>
      <c r="E93" s="207"/>
      <c r="F93" s="207"/>
      <c r="G93" s="207"/>
      <c r="H93" s="207"/>
      <c r="I93" s="468"/>
      <c r="J93" s="207"/>
      <c r="K93" s="275">
        <f t="shared" ca="1" si="3"/>
        <v>0.91096995059582031</v>
      </c>
    </row>
    <row r="94" spans="2:11" ht="20.25" customHeight="1" x14ac:dyDescent="0.3">
      <c r="B94" s="207"/>
      <c r="C94" s="360"/>
      <c r="D94" s="360"/>
      <c r="E94" s="207"/>
      <c r="F94" s="207"/>
      <c r="G94" s="207"/>
      <c r="H94" s="207"/>
      <c r="I94" s="468"/>
      <c r="J94" s="207"/>
      <c r="K94" s="275">
        <f t="shared" ca="1" si="3"/>
        <v>0.62837346816329342</v>
      </c>
    </row>
    <row r="95" spans="2:11" ht="20.25" customHeight="1" x14ac:dyDescent="0.3">
      <c r="B95" s="207"/>
      <c r="C95" s="360"/>
      <c r="D95" s="360"/>
      <c r="E95" s="207"/>
      <c r="F95" s="207"/>
      <c r="G95" s="207"/>
      <c r="H95" s="207"/>
      <c r="I95" s="468"/>
      <c r="J95" s="207"/>
      <c r="K95" s="275">
        <f t="shared" ca="1" si="3"/>
        <v>0.6858900320402026</v>
      </c>
    </row>
    <row r="96" spans="2:11" ht="20.25" customHeight="1" x14ac:dyDescent="0.3">
      <c r="B96" s="207"/>
      <c r="C96" s="360"/>
      <c r="D96" s="360"/>
      <c r="E96" s="207"/>
      <c r="F96" s="207"/>
      <c r="G96" s="207"/>
      <c r="H96" s="207"/>
      <c r="I96" s="468"/>
      <c r="J96" s="207"/>
      <c r="K96" s="275">
        <f t="shared" ca="1" si="3"/>
        <v>0.92894327184514924</v>
      </c>
    </row>
    <row r="97" spans="2:11" ht="20.25" customHeight="1" x14ac:dyDescent="0.3">
      <c r="B97" s="207"/>
      <c r="C97" s="360"/>
      <c r="D97" s="360"/>
      <c r="E97" s="207"/>
      <c r="F97" s="207"/>
      <c r="G97" s="207"/>
      <c r="H97" s="207"/>
      <c r="I97" s="468"/>
      <c r="J97" s="207"/>
      <c r="K97" s="275">
        <f t="shared" ca="1" si="3"/>
        <v>0.82441401676673054</v>
      </c>
    </row>
    <row r="98" spans="2:11" ht="23.25" customHeight="1" x14ac:dyDescent="0.3">
      <c r="B98" s="207"/>
      <c r="C98" s="360"/>
      <c r="D98" s="360"/>
      <c r="E98" s="207"/>
      <c r="F98" s="207"/>
      <c r="G98" s="207"/>
      <c r="H98" s="207"/>
      <c r="I98" s="468"/>
      <c r="J98" s="207"/>
      <c r="K98" s="275">
        <f t="shared" ca="1" si="3"/>
        <v>0.7533465180592388</v>
      </c>
    </row>
    <row r="99" spans="2:11" ht="23.25" customHeight="1" x14ac:dyDescent="0.3">
      <c r="B99" s="207"/>
      <c r="C99" s="360"/>
      <c r="D99" s="360"/>
      <c r="E99" s="207"/>
      <c r="F99" s="207"/>
      <c r="G99" s="207"/>
      <c r="H99" s="207"/>
      <c r="I99" s="468"/>
      <c r="J99" s="207"/>
      <c r="K99" s="275">
        <f t="shared" ca="1" si="3"/>
        <v>0.41490101848979999</v>
      </c>
    </row>
    <row r="100" spans="2:11" ht="23.25" customHeight="1" x14ac:dyDescent="0.3">
      <c r="B100" s="207" t="s">
        <v>5</v>
      </c>
      <c r="C100" s="360" t="s">
        <v>5</v>
      </c>
      <c r="D100" s="360" t="s">
        <v>5</v>
      </c>
      <c r="E100" s="207" t="s">
        <v>5</v>
      </c>
      <c r="F100" s="207" t="s">
        <v>5</v>
      </c>
      <c r="G100" s="207" t="s">
        <v>5</v>
      </c>
      <c r="H100" s="207" t="s">
        <v>5</v>
      </c>
      <c r="I100" s="468"/>
      <c r="J100" s="207"/>
      <c r="K100" s="275">
        <f t="shared" ca="1" si="3"/>
        <v>0.88821107602168548</v>
      </c>
    </row>
    <row r="101" spans="2:11" ht="23.25" customHeight="1" x14ac:dyDescent="0.3">
      <c r="B101" s="207" t="s">
        <v>5</v>
      </c>
      <c r="C101" s="360" t="s">
        <v>5</v>
      </c>
      <c r="D101" s="360" t="s">
        <v>5</v>
      </c>
      <c r="E101" s="207" t="s">
        <v>5</v>
      </c>
      <c r="F101" s="207" t="s">
        <v>5</v>
      </c>
      <c r="G101" s="207" t="s">
        <v>5</v>
      </c>
      <c r="H101" s="207" t="s">
        <v>5</v>
      </c>
      <c r="I101" s="468"/>
      <c r="J101" s="207"/>
      <c r="K101" s="275">
        <f t="shared" ca="1" si="3"/>
        <v>0.93394735783099181</v>
      </c>
    </row>
    <row r="102" spans="2:11" ht="23.25" customHeight="1" x14ac:dyDescent="0.3">
      <c r="B102" s="207" t="s">
        <v>5</v>
      </c>
      <c r="C102" s="360" t="s">
        <v>5</v>
      </c>
      <c r="D102" s="360" t="s">
        <v>5</v>
      </c>
      <c r="E102" s="207" t="s">
        <v>5</v>
      </c>
      <c r="F102" s="207" t="s">
        <v>5</v>
      </c>
      <c r="G102" s="207" t="s">
        <v>5</v>
      </c>
      <c r="H102" s="207" t="s">
        <v>5</v>
      </c>
      <c r="I102" s="468"/>
      <c r="J102" s="207"/>
      <c r="K102" s="275">
        <f t="shared" ca="1" si="3"/>
        <v>0.71312725777840902</v>
      </c>
    </row>
    <row r="103" spans="2:11" ht="23.25" customHeight="1" x14ac:dyDescent="0.3">
      <c r="B103" s="207" t="s">
        <v>5</v>
      </c>
      <c r="C103" s="360" t="s">
        <v>5</v>
      </c>
      <c r="D103" s="360" t="s">
        <v>5</v>
      </c>
      <c r="E103" s="207" t="s">
        <v>5</v>
      </c>
      <c r="F103" s="207" t="s">
        <v>5</v>
      </c>
      <c r="G103" s="207" t="s">
        <v>5</v>
      </c>
      <c r="H103" s="207" t="s">
        <v>5</v>
      </c>
      <c r="I103" s="468"/>
      <c r="J103" s="207"/>
      <c r="K103" s="275">
        <f t="shared" ca="1" si="3"/>
        <v>0.88466379918585203</v>
      </c>
    </row>
    <row r="104" spans="2:11" ht="23.25" customHeight="1" x14ac:dyDescent="0.3">
      <c r="B104" s="207" t="s">
        <v>5</v>
      </c>
      <c r="C104" s="360" t="s">
        <v>5</v>
      </c>
      <c r="D104" s="360" t="s">
        <v>5</v>
      </c>
      <c r="E104" s="207" t="s">
        <v>5</v>
      </c>
      <c r="F104" s="207" t="s">
        <v>5</v>
      </c>
      <c r="G104" s="207" t="s">
        <v>5</v>
      </c>
      <c r="H104" s="207" t="s">
        <v>5</v>
      </c>
      <c r="I104" s="468"/>
      <c r="J104" s="207"/>
      <c r="K104" s="275">
        <f t="shared" ca="1" si="3"/>
        <v>0.9519752988747</v>
      </c>
    </row>
    <row r="105" spans="2:11" ht="23.25" customHeight="1" x14ac:dyDescent="0.3">
      <c r="B105" s="207" t="s">
        <v>5</v>
      </c>
      <c r="C105" s="360" t="s">
        <v>5</v>
      </c>
      <c r="D105" s="360" t="s">
        <v>5</v>
      </c>
      <c r="E105" s="207" t="s">
        <v>5</v>
      </c>
      <c r="F105" s="207" t="s">
        <v>5</v>
      </c>
      <c r="G105" s="207" t="s">
        <v>5</v>
      </c>
      <c r="H105" s="207" t="s">
        <v>5</v>
      </c>
      <c r="I105" s="468"/>
      <c r="J105" s="207"/>
      <c r="K105" s="275">
        <f t="shared" ca="1" si="3"/>
        <v>0.7507248012642791</v>
      </c>
    </row>
    <row r="106" spans="2:11" ht="23.25" customHeight="1" x14ac:dyDescent="0.3">
      <c r="B106" s="207" t="s">
        <v>5</v>
      </c>
      <c r="C106" s="360" t="s">
        <v>5</v>
      </c>
      <c r="D106" s="360" t="s">
        <v>5</v>
      </c>
      <c r="E106" s="207" t="s">
        <v>5</v>
      </c>
      <c r="F106" s="207" t="s">
        <v>5</v>
      </c>
      <c r="G106" s="207" t="s">
        <v>5</v>
      </c>
      <c r="H106" s="207" t="s">
        <v>5</v>
      </c>
      <c r="I106" s="468"/>
      <c r="J106" s="207"/>
      <c r="K106" s="275">
        <f t="shared" ca="1" si="3"/>
        <v>3.38810629783457E-2</v>
      </c>
    </row>
    <row r="107" spans="2:11" ht="23.25" customHeight="1" x14ac:dyDescent="0.3">
      <c r="B107" s="207" t="s">
        <v>5</v>
      </c>
      <c r="C107" s="360" t="s">
        <v>5</v>
      </c>
      <c r="D107" s="360" t="s">
        <v>5</v>
      </c>
      <c r="E107" s="207" t="s">
        <v>5</v>
      </c>
      <c r="F107" s="207" t="s">
        <v>5</v>
      </c>
      <c r="G107" s="207" t="s">
        <v>5</v>
      </c>
      <c r="H107" s="207" t="s">
        <v>5</v>
      </c>
      <c r="I107" s="468"/>
      <c r="J107" s="207" t="s">
        <v>5</v>
      </c>
      <c r="K107" s="275">
        <f t="shared" ca="1" si="3"/>
        <v>0.79264123044311374</v>
      </c>
    </row>
    <row r="108" spans="2:11" ht="23.25" customHeight="1" x14ac:dyDescent="0.3">
      <c r="B108" s="207" t="s">
        <v>5</v>
      </c>
      <c r="C108" s="360" t="s">
        <v>5</v>
      </c>
      <c r="D108" s="360" t="s">
        <v>5</v>
      </c>
      <c r="E108" s="207" t="s">
        <v>5</v>
      </c>
      <c r="F108" s="207" t="s">
        <v>5</v>
      </c>
      <c r="G108" s="207" t="s">
        <v>5</v>
      </c>
      <c r="H108" s="207" t="s">
        <v>5</v>
      </c>
      <c r="I108" s="468"/>
      <c r="J108" s="207" t="s">
        <v>5</v>
      </c>
      <c r="K108" s="275">
        <f t="shared" ca="1" si="3"/>
        <v>0.34256905162385631</v>
      </c>
    </row>
    <row r="109" spans="2:11" ht="23.25" customHeight="1" x14ac:dyDescent="0.3">
      <c r="F109" s="232"/>
      <c r="G109" s="232"/>
    </row>
    <row r="110" spans="2:11" x14ac:dyDescent="0.3">
      <c r="F110" s="232"/>
      <c r="G110" s="232"/>
    </row>
    <row r="111" spans="2:11" x14ac:dyDescent="0.3">
      <c r="F111" s="232"/>
      <c r="G111" s="232"/>
    </row>
    <row r="112" spans="2:11" x14ac:dyDescent="0.3">
      <c r="F112" s="232"/>
      <c r="G112" s="232"/>
    </row>
    <row r="113" spans="6:7" x14ac:dyDescent="0.3">
      <c r="F113" s="232"/>
      <c r="G113" s="232"/>
    </row>
    <row r="114" spans="6:7" x14ac:dyDescent="0.3">
      <c r="F114" s="232"/>
      <c r="G114" s="232"/>
    </row>
    <row r="115" spans="6:7" x14ac:dyDescent="0.3">
      <c r="F115" s="232"/>
      <c r="G115" s="232"/>
    </row>
    <row r="116" spans="6:7" x14ac:dyDescent="0.3">
      <c r="F116" s="232"/>
      <c r="G116" s="232"/>
    </row>
    <row r="117" spans="6:7" x14ac:dyDescent="0.3">
      <c r="F117" s="232"/>
      <c r="G117" s="232"/>
    </row>
    <row r="118" spans="6:7" x14ac:dyDescent="0.3">
      <c r="F118" s="232"/>
      <c r="G118" s="232"/>
    </row>
    <row r="119" spans="6:7" x14ac:dyDescent="0.3">
      <c r="F119" s="232"/>
      <c r="G119" s="232"/>
    </row>
    <row r="120" spans="6:7" x14ac:dyDescent="0.3">
      <c r="F120" s="232"/>
      <c r="G120" s="232"/>
    </row>
    <row r="121" spans="6:7" x14ac:dyDescent="0.3">
      <c r="F121" s="232"/>
      <c r="G121" s="232"/>
    </row>
    <row r="122" spans="6:7" x14ac:dyDescent="0.3">
      <c r="F122" s="232"/>
      <c r="G122" s="232"/>
    </row>
    <row r="123" spans="6:7" x14ac:dyDescent="0.3">
      <c r="F123" s="232"/>
      <c r="G123" s="232"/>
    </row>
    <row r="124" spans="6:7" x14ac:dyDescent="0.3">
      <c r="F124" s="232"/>
      <c r="G124" s="232"/>
    </row>
    <row r="125" spans="6:7" x14ac:dyDescent="0.3">
      <c r="F125" s="232"/>
      <c r="G125" s="232"/>
    </row>
    <row r="126" spans="6:7" x14ac:dyDescent="0.3">
      <c r="F126" s="232"/>
      <c r="G126" s="232"/>
    </row>
    <row r="127" spans="6:7" x14ac:dyDescent="0.3">
      <c r="F127" s="232"/>
      <c r="G127" s="232"/>
    </row>
    <row r="128" spans="6:7" x14ac:dyDescent="0.3">
      <c r="F128" s="232"/>
      <c r="G128" s="232"/>
    </row>
  </sheetData>
  <sheetProtection algorithmName="SHA-512" hashValue="7lc4rYNfG7yhdQ9ViihShjbL5AS/pg0jaQp+QFkZ3R8we4VyUGtTkthaxQb0YoK0Hm5yWktQHFUG8Voz9o15kQ==" saltValue="eepO7ZXjO0/KfiLFueBGbQ==" spinCount="100000" sheet="1" objects="1" scenarios="1" selectLockedCells="1" sort="0"/>
  <sortState xmlns:xlrd2="http://schemas.microsoft.com/office/spreadsheetml/2017/richdata2" ref="C12:K68">
    <sortCondition ref="D12:D68"/>
  </sortState>
  <mergeCells count="12">
    <mergeCell ref="J9:J10"/>
    <mergeCell ref="D11:E11"/>
    <mergeCell ref="B2:H4"/>
    <mergeCell ref="B5:H6"/>
    <mergeCell ref="E7:H7"/>
    <mergeCell ref="B9:B10"/>
    <mergeCell ref="C9:C10"/>
    <mergeCell ref="D9:D10"/>
    <mergeCell ref="E9:E10"/>
    <mergeCell ref="F9:F10"/>
    <mergeCell ref="G9:G10"/>
    <mergeCell ref="H9:H10"/>
  </mergeCells>
  <conditionalFormatting sqref="I20 I15:I16">
    <cfRule type="cellIs" dxfId="63" priority="3" operator="equal">
      <formula>0</formula>
    </cfRule>
  </conditionalFormatting>
  <conditionalFormatting sqref="B69:H108 C12:H68">
    <cfRule type="expression" dxfId="62" priority="2">
      <formula>XEZ1048492="falta"</formula>
    </cfRule>
  </conditionalFormatting>
  <conditionalFormatting sqref="B12:B68">
    <cfRule type="expression" dxfId="61" priority="1">
      <formula>XEZ1048492="falta"</formula>
    </cfRule>
  </conditionalFormatting>
  <dataValidations count="3">
    <dataValidation type="list" allowBlank="1" showInputMessage="1" showErrorMessage="1" sqref="G12:G108" xr:uid="{A11B04E1-ACFF-4FC8-9A2D-790BF04DBD5D}">
      <formula1>níveis</formula1>
    </dataValidation>
    <dataValidation type="list" allowBlank="1" showInputMessage="1" showErrorMessage="1" sqref="F12:F108" xr:uid="{EA849C9C-4597-4650-846A-C4FE6695A6DF}">
      <formula1>sexo</formula1>
    </dataValidation>
    <dataValidation type="list" allowBlank="1" showInputMessage="1" showErrorMessage="1" sqref="H12:H108" xr:uid="{5514539D-4FCA-4A61-A393-609107934AAA}">
      <formula1>aparelhos</formula1>
    </dataValidation>
  </dataValidations>
  <printOptions horizontalCentered="1" verticalCentered="1"/>
  <pageMargins left="0" right="0" top="0" bottom="0" header="0.31496062992125984" footer="0.31496062992125984"/>
  <pageSetup paperSize="9" scale="5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5"/>
  <dimension ref="A1:M128"/>
  <sheetViews>
    <sheetView showGridLines="0" view="pageBreakPreview" zoomScale="145" zoomScaleNormal="85" zoomScaleSheetLayoutView="145" workbookViewId="0">
      <selection activeCell="C12" sqref="C12"/>
    </sheetView>
  </sheetViews>
  <sheetFormatPr defaultColWidth="9.109375" defaultRowHeight="13.8" x14ac:dyDescent="0.3"/>
  <cols>
    <col min="1" max="1" width="2" style="233" customWidth="1"/>
    <col min="2" max="2" width="4.5546875" style="232" customWidth="1"/>
    <col min="3" max="3" width="29" style="233" customWidth="1"/>
    <col min="4" max="4" width="27.109375" style="234" customWidth="1"/>
    <col min="5" max="5" width="10.33203125" style="234" bestFit="1" customWidth="1"/>
    <col min="6" max="6" width="7.88671875" style="233" bestFit="1" customWidth="1"/>
    <col min="7" max="7" width="7.6640625" style="233" customWidth="1"/>
    <col min="8" max="8" width="11.44140625" style="233" customWidth="1"/>
    <col min="9" max="9" width="2" style="262" customWidth="1"/>
    <col min="10" max="10" width="16.33203125" style="233" hidden="1" customWidth="1"/>
    <col min="11" max="13" width="9.109375" style="233" hidden="1" customWidth="1"/>
    <col min="14" max="16384" width="9.109375" style="233"/>
  </cols>
  <sheetData>
    <row r="1" spans="1:13" ht="38.4" customHeight="1" x14ac:dyDescent="0.3">
      <c r="A1" s="467" t="s">
        <v>216</v>
      </c>
      <c r="F1" s="234"/>
      <c r="G1" s="232"/>
      <c r="H1" s="232"/>
      <c r="I1" s="233"/>
      <c r="J1" s="234"/>
      <c r="K1" s="231" t="s">
        <v>22</v>
      </c>
      <c r="L1" s="233">
        <v>1</v>
      </c>
      <c r="M1" s="233" t="s">
        <v>211</v>
      </c>
    </row>
    <row r="2" spans="1:13" ht="14.4" customHeight="1" x14ac:dyDescent="0.3">
      <c r="B2" s="511" t="s">
        <v>210</v>
      </c>
      <c r="C2" s="512"/>
      <c r="D2" s="512"/>
      <c r="E2" s="512"/>
      <c r="F2" s="512"/>
      <c r="G2" s="512"/>
      <c r="H2" s="512"/>
      <c r="I2" s="233"/>
      <c r="J2" s="234"/>
      <c r="K2" s="249" t="s">
        <v>16</v>
      </c>
      <c r="L2" s="233">
        <v>2</v>
      </c>
      <c r="M2" s="233" t="s">
        <v>182</v>
      </c>
    </row>
    <row r="3" spans="1:13" ht="13.8" customHeight="1" x14ac:dyDescent="0.3">
      <c r="B3" s="512"/>
      <c r="C3" s="512"/>
      <c r="D3" s="512"/>
      <c r="E3" s="512"/>
      <c r="F3" s="512"/>
      <c r="G3" s="512"/>
      <c r="H3" s="512"/>
      <c r="I3" s="233"/>
      <c r="J3" s="234"/>
      <c r="K3" s="234"/>
      <c r="L3" s="233">
        <v>3</v>
      </c>
      <c r="M3" s="233" t="s">
        <v>212</v>
      </c>
    </row>
    <row r="4" spans="1:13" s="446" customFormat="1" ht="29.4" customHeight="1" x14ac:dyDescent="0.3">
      <c r="B4" s="512"/>
      <c r="C4" s="512"/>
      <c r="D4" s="512"/>
      <c r="E4" s="512"/>
      <c r="F4" s="512"/>
      <c r="G4" s="512"/>
      <c r="H4" s="512"/>
      <c r="I4" s="445"/>
      <c r="J4" s="234"/>
      <c r="K4" s="234"/>
    </row>
    <row r="5" spans="1:13" s="446" customFormat="1" ht="19.2" customHeight="1" x14ac:dyDescent="0.3">
      <c r="B5" s="513" t="str">
        <f>IF(menú!$J$3="","",menú!$J$3)</f>
        <v/>
      </c>
      <c r="C5" s="513"/>
      <c r="D5" s="513"/>
      <c r="E5" s="513"/>
      <c r="F5" s="513"/>
      <c r="G5" s="513"/>
      <c r="H5" s="513"/>
      <c r="I5" s="445"/>
      <c r="J5" s="234"/>
      <c r="K5" s="234"/>
    </row>
    <row r="6" spans="1:13" ht="7.5" customHeight="1" thickBot="1" x14ac:dyDescent="0.35">
      <c r="B6" s="514"/>
      <c r="C6" s="514"/>
      <c r="D6" s="514"/>
      <c r="E6" s="514"/>
      <c r="F6" s="514"/>
      <c r="G6" s="514"/>
      <c r="H6" s="514"/>
      <c r="I6" s="445"/>
      <c r="J6" s="234"/>
      <c r="K6" s="234"/>
    </row>
    <row r="7" spans="1:13" ht="14.4" customHeight="1" thickTop="1" thickBot="1" x14ac:dyDescent="0.35">
      <c r="B7" s="447" t="str">
        <f>IF(menú!$J$9="","",menú!$J$9)</f>
        <v>José Emanuel Rocha - 2011-2019 - 15jan</v>
      </c>
      <c r="C7" s="448"/>
      <c r="D7" s="448"/>
      <c r="E7" s="515" t="str">
        <f>IF(menú!$C$3="","",menú!$C$3)</f>
        <v/>
      </c>
      <c r="F7" s="515"/>
      <c r="G7" s="515"/>
      <c r="H7" s="515"/>
      <c r="I7" s="233"/>
      <c r="J7" s="234"/>
      <c r="K7" s="234"/>
    </row>
    <row r="8" spans="1:13" s="249" customFormat="1" ht="3.75" customHeight="1" thickTop="1" x14ac:dyDescent="0.3"/>
    <row r="9" spans="1:13" ht="15" customHeight="1" x14ac:dyDescent="0.3">
      <c r="B9" s="509" t="s">
        <v>7</v>
      </c>
      <c r="C9" s="509" t="s">
        <v>8</v>
      </c>
      <c r="D9" s="509" t="s">
        <v>9</v>
      </c>
      <c r="E9" s="509" t="s">
        <v>10</v>
      </c>
      <c r="F9" s="509" t="s">
        <v>11</v>
      </c>
      <c r="G9" s="509" t="s">
        <v>13</v>
      </c>
      <c r="H9" s="516" t="s">
        <v>14</v>
      </c>
    </row>
    <row r="10" spans="1:13" s="231" customFormat="1" ht="20.25" customHeight="1" x14ac:dyDescent="0.3">
      <c r="B10" s="509"/>
      <c r="C10" s="509"/>
      <c r="D10" s="509"/>
      <c r="E10" s="509"/>
      <c r="F10" s="509"/>
      <c r="G10" s="509"/>
      <c r="H10" s="516"/>
      <c r="I10" s="253"/>
    </row>
    <row r="11" spans="1:13" s="249" customFormat="1" ht="6.75" customHeight="1" x14ac:dyDescent="0.3">
      <c r="B11" s="357"/>
      <c r="C11" s="357"/>
      <c r="D11" s="510"/>
      <c r="E11" s="510"/>
      <c r="F11" s="357"/>
      <c r="G11" s="357"/>
      <c r="H11" s="336"/>
    </row>
    <row r="12" spans="1:13" s="249" customFormat="1" ht="18" customHeight="1" x14ac:dyDescent="0.3">
      <c r="B12" s="207"/>
      <c r="C12" s="360"/>
      <c r="D12" s="360"/>
      <c r="E12" s="207"/>
      <c r="F12" s="207"/>
      <c r="G12" s="207"/>
      <c r="H12" s="207"/>
    </row>
    <row r="13" spans="1:13" s="236" customFormat="1" ht="18" customHeight="1" x14ac:dyDescent="0.3">
      <c r="B13" s="207"/>
      <c r="C13" s="360"/>
      <c r="D13" s="360"/>
      <c r="E13" s="207"/>
      <c r="F13" s="207"/>
      <c r="G13" s="207"/>
      <c r="H13" s="207"/>
      <c r="I13" s="318"/>
    </row>
    <row r="14" spans="1:13" s="236" customFormat="1" ht="18" customHeight="1" x14ac:dyDescent="0.3">
      <c r="B14" s="207"/>
      <c r="C14" s="360"/>
      <c r="D14" s="360"/>
      <c r="E14" s="207"/>
      <c r="F14" s="207"/>
      <c r="G14" s="207"/>
      <c r="H14" s="207"/>
      <c r="I14" s="319"/>
    </row>
    <row r="15" spans="1:13" s="236" customFormat="1" ht="18" customHeight="1" x14ac:dyDescent="0.3">
      <c r="B15" s="207"/>
      <c r="C15" s="360"/>
      <c r="D15" s="360"/>
      <c r="E15" s="207"/>
      <c r="F15" s="207"/>
      <c r="G15" s="207"/>
      <c r="H15" s="207"/>
      <c r="I15" s="318"/>
    </row>
    <row r="16" spans="1:13" s="236" customFormat="1" ht="18" customHeight="1" x14ac:dyDescent="0.3">
      <c r="B16" s="207"/>
      <c r="C16" s="360"/>
      <c r="D16" s="360"/>
      <c r="E16" s="207"/>
      <c r="F16" s="207"/>
      <c r="G16" s="207"/>
      <c r="H16" s="207"/>
      <c r="I16" s="319"/>
    </row>
    <row r="17" spans="2:9" s="236" customFormat="1" ht="18" customHeight="1" x14ac:dyDescent="0.3">
      <c r="B17" s="207"/>
      <c r="C17" s="360"/>
      <c r="D17" s="360"/>
      <c r="E17" s="207"/>
      <c r="F17" s="207"/>
      <c r="G17" s="207"/>
      <c r="H17" s="207"/>
      <c r="I17" s="318"/>
    </row>
    <row r="18" spans="2:9" s="236" customFormat="1" ht="18" customHeight="1" x14ac:dyDescent="0.3">
      <c r="B18" s="207"/>
      <c r="C18" s="360"/>
      <c r="D18" s="360"/>
      <c r="E18" s="207"/>
      <c r="F18" s="207"/>
      <c r="G18" s="207"/>
      <c r="H18" s="207"/>
      <c r="I18" s="319"/>
    </row>
    <row r="19" spans="2:9" s="236" customFormat="1" ht="18" customHeight="1" x14ac:dyDescent="0.3">
      <c r="B19" s="207"/>
      <c r="C19" s="360"/>
      <c r="D19" s="360"/>
      <c r="E19" s="207"/>
      <c r="F19" s="207"/>
      <c r="G19" s="207"/>
      <c r="H19" s="207"/>
      <c r="I19" s="318"/>
    </row>
    <row r="20" spans="2:9" s="236" customFormat="1" ht="18" customHeight="1" x14ac:dyDescent="0.3">
      <c r="B20" s="207"/>
      <c r="C20" s="360"/>
      <c r="D20" s="360"/>
      <c r="E20" s="207"/>
      <c r="F20" s="207"/>
      <c r="G20" s="207"/>
      <c r="H20" s="207"/>
      <c r="I20" s="319"/>
    </row>
    <row r="21" spans="2:9" s="236" customFormat="1" ht="18" customHeight="1" x14ac:dyDescent="0.3">
      <c r="B21" s="207"/>
      <c r="C21" s="360"/>
      <c r="D21" s="360"/>
      <c r="E21" s="207"/>
      <c r="F21" s="207"/>
      <c r="G21" s="207"/>
      <c r="H21" s="207"/>
      <c r="I21" s="318"/>
    </row>
    <row r="22" spans="2:9" s="236" customFormat="1" ht="18" customHeight="1" x14ac:dyDescent="0.3">
      <c r="B22" s="207"/>
      <c r="C22" s="360"/>
      <c r="D22" s="360"/>
      <c r="E22" s="207"/>
      <c r="F22" s="207"/>
      <c r="G22" s="207"/>
      <c r="H22" s="207"/>
      <c r="I22" s="319"/>
    </row>
    <row r="23" spans="2:9" s="236" customFormat="1" ht="18" customHeight="1" x14ac:dyDescent="0.3">
      <c r="B23" s="207"/>
      <c r="C23" s="360"/>
      <c r="D23" s="360"/>
      <c r="E23" s="207"/>
      <c r="F23" s="207"/>
      <c r="G23" s="207"/>
      <c r="H23" s="207"/>
      <c r="I23" s="318"/>
    </row>
    <row r="24" spans="2:9" s="236" customFormat="1" ht="18" customHeight="1" x14ac:dyDescent="0.3">
      <c r="B24" s="207"/>
      <c r="C24" s="360"/>
      <c r="D24" s="360"/>
      <c r="E24" s="207"/>
      <c r="F24" s="207"/>
      <c r="G24" s="207"/>
      <c r="H24" s="207"/>
      <c r="I24" s="319"/>
    </row>
    <row r="25" spans="2:9" s="236" customFormat="1" ht="18" customHeight="1" x14ac:dyDescent="0.3">
      <c r="B25" s="207"/>
      <c r="C25" s="360"/>
      <c r="D25" s="360"/>
      <c r="E25" s="207"/>
      <c r="F25" s="207"/>
      <c r="G25" s="207"/>
      <c r="H25" s="207"/>
      <c r="I25" s="318"/>
    </row>
    <row r="26" spans="2:9" s="236" customFormat="1" ht="18" customHeight="1" x14ac:dyDescent="0.3">
      <c r="B26" s="207"/>
      <c r="C26" s="360"/>
      <c r="D26" s="360"/>
      <c r="E26" s="207"/>
      <c r="F26" s="207"/>
      <c r="G26" s="207"/>
      <c r="H26" s="207"/>
      <c r="I26" s="319"/>
    </row>
    <row r="27" spans="2:9" s="236" customFormat="1" ht="18" customHeight="1" x14ac:dyDescent="0.3">
      <c r="B27" s="207"/>
      <c r="C27" s="360"/>
      <c r="D27" s="360"/>
      <c r="E27" s="207"/>
      <c r="F27" s="207"/>
      <c r="G27" s="207"/>
      <c r="H27" s="207"/>
      <c r="I27" s="318"/>
    </row>
    <row r="28" spans="2:9" s="236" customFormat="1" ht="18" customHeight="1" x14ac:dyDescent="0.3">
      <c r="B28" s="207"/>
      <c r="C28" s="360"/>
      <c r="D28" s="360"/>
      <c r="E28" s="207"/>
      <c r="F28" s="207"/>
      <c r="G28" s="207"/>
      <c r="H28" s="207"/>
      <c r="I28" s="249"/>
    </row>
    <row r="29" spans="2:9" s="236" customFormat="1" ht="18" customHeight="1" x14ac:dyDescent="0.3">
      <c r="B29" s="207"/>
      <c r="C29" s="360"/>
      <c r="D29" s="360"/>
      <c r="E29" s="207"/>
      <c r="F29" s="207"/>
      <c r="G29" s="207"/>
      <c r="H29" s="207"/>
      <c r="I29" s="249"/>
    </row>
    <row r="30" spans="2:9" s="236" customFormat="1" ht="18" customHeight="1" x14ac:dyDescent="0.3">
      <c r="B30" s="207"/>
      <c r="C30" s="360"/>
      <c r="D30" s="360"/>
      <c r="E30" s="207"/>
      <c r="F30" s="207"/>
      <c r="G30" s="207"/>
      <c r="H30" s="207"/>
      <c r="I30" s="249"/>
    </row>
    <row r="31" spans="2:9" s="236" customFormat="1" ht="18" customHeight="1" x14ac:dyDescent="0.3">
      <c r="B31" s="207"/>
      <c r="C31" s="360"/>
      <c r="D31" s="360"/>
      <c r="E31" s="207"/>
      <c r="F31" s="207"/>
      <c r="G31" s="207"/>
      <c r="H31" s="207"/>
      <c r="I31" s="249"/>
    </row>
    <row r="32" spans="2:9" s="236" customFormat="1" ht="18" customHeight="1" x14ac:dyDescent="0.3">
      <c r="B32" s="207"/>
      <c r="C32" s="360"/>
      <c r="D32" s="360"/>
      <c r="E32" s="207"/>
      <c r="F32" s="207"/>
      <c r="G32" s="207"/>
      <c r="H32" s="207"/>
      <c r="I32" s="249"/>
    </row>
    <row r="33" spans="2:9" s="236" customFormat="1" ht="18" customHeight="1" x14ac:dyDescent="0.3">
      <c r="B33" s="207"/>
      <c r="C33" s="360"/>
      <c r="D33" s="360"/>
      <c r="E33" s="207"/>
      <c r="F33" s="207"/>
      <c r="G33" s="207"/>
      <c r="H33" s="207"/>
      <c r="I33" s="249"/>
    </row>
    <row r="34" spans="2:9" s="236" customFormat="1" ht="18" customHeight="1" x14ac:dyDescent="0.3">
      <c r="B34" s="207"/>
      <c r="C34" s="360"/>
      <c r="D34" s="360"/>
      <c r="E34" s="207"/>
      <c r="F34" s="207"/>
      <c r="G34" s="207"/>
      <c r="H34" s="207"/>
      <c r="I34" s="249"/>
    </row>
    <row r="35" spans="2:9" s="236" customFormat="1" ht="18" customHeight="1" x14ac:dyDescent="0.3">
      <c r="B35" s="207"/>
      <c r="C35" s="360"/>
      <c r="D35" s="360"/>
      <c r="E35" s="207"/>
      <c r="F35" s="207"/>
      <c r="G35" s="207"/>
      <c r="H35" s="207"/>
      <c r="I35" s="249"/>
    </row>
    <row r="36" spans="2:9" s="236" customFormat="1" ht="18" customHeight="1" x14ac:dyDescent="0.3">
      <c r="B36" s="207"/>
      <c r="C36" s="360"/>
      <c r="D36" s="360"/>
      <c r="E36" s="207"/>
      <c r="F36" s="207"/>
      <c r="G36" s="207"/>
      <c r="H36" s="207"/>
      <c r="I36" s="249"/>
    </row>
    <row r="37" spans="2:9" s="236" customFormat="1" ht="18" customHeight="1" x14ac:dyDescent="0.3">
      <c r="B37" s="207"/>
      <c r="C37" s="360"/>
      <c r="D37" s="360"/>
      <c r="E37" s="207"/>
      <c r="F37" s="207"/>
      <c r="G37" s="207"/>
      <c r="H37" s="207"/>
      <c r="I37" s="249"/>
    </row>
    <row r="38" spans="2:9" s="236" customFormat="1" ht="18" customHeight="1" x14ac:dyDescent="0.3">
      <c r="B38" s="207"/>
      <c r="C38" s="360"/>
      <c r="D38" s="360"/>
      <c r="E38" s="207"/>
      <c r="F38" s="207"/>
      <c r="G38" s="207"/>
      <c r="H38" s="207"/>
      <c r="I38" s="249"/>
    </row>
    <row r="39" spans="2:9" s="236" customFormat="1" ht="18" customHeight="1" x14ac:dyDescent="0.3">
      <c r="B39" s="207"/>
      <c r="C39" s="360"/>
      <c r="D39" s="360"/>
      <c r="E39" s="207"/>
      <c r="F39" s="207"/>
      <c r="G39" s="207"/>
      <c r="H39" s="207"/>
      <c r="I39" s="249"/>
    </row>
    <row r="40" spans="2:9" s="236" customFormat="1" ht="18" customHeight="1" x14ac:dyDescent="0.3">
      <c r="B40" s="207"/>
      <c r="C40" s="360"/>
      <c r="D40" s="360"/>
      <c r="E40" s="207"/>
      <c r="F40" s="207"/>
      <c r="G40" s="207"/>
      <c r="H40" s="207"/>
      <c r="I40" s="249"/>
    </row>
    <row r="41" spans="2:9" s="236" customFormat="1" ht="18" customHeight="1" x14ac:dyDescent="0.3">
      <c r="B41" s="207"/>
      <c r="C41" s="360"/>
      <c r="D41" s="360"/>
      <c r="E41" s="207"/>
      <c r="F41" s="207"/>
      <c r="G41" s="207"/>
      <c r="H41" s="207"/>
      <c r="I41" s="249"/>
    </row>
    <row r="42" spans="2:9" s="236" customFormat="1" ht="18" customHeight="1" x14ac:dyDescent="0.3">
      <c r="B42" s="207"/>
      <c r="C42" s="360"/>
      <c r="D42" s="360"/>
      <c r="E42" s="207"/>
      <c r="F42" s="207"/>
      <c r="G42" s="207"/>
      <c r="H42" s="207"/>
      <c r="I42" s="249"/>
    </row>
    <row r="43" spans="2:9" s="236" customFormat="1" ht="18" customHeight="1" x14ac:dyDescent="0.3">
      <c r="B43" s="207"/>
      <c r="C43" s="360"/>
      <c r="D43" s="360"/>
      <c r="E43" s="207"/>
      <c r="F43" s="207"/>
      <c r="G43" s="207"/>
      <c r="H43" s="207"/>
      <c r="I43" s="249"/>
    </row>
    <row r="44" spans="2:9" s="236" customFormat="1" ht="18" customHeight="1" x14ac:dyDescent="0.3">
      <c r="B44" s="207"/>
      <c r="C44" s="360"/>
      <c r="D44" s="360"/>
      <c r="E44" s="207"/>
      <c r="F44" s="207"/>
      <c r="G44" s="207"/>
      <c r="H44" s="207"/>
      <c r="I44" s="249"/>
    </row>
    <row r="45" spans="2:9" s="236" customFormat="1" ht="18" customHeight="1" x14ac:dyDescent="0.3">
      <c r="B45" s="207"/>
      <c r="C45" s="360"/>
      <c r="D45" s="360"/>
      <c r="E45" s="207"/>
      <c r="F45" s="207"/>
      <c r="G45" s="207"/>
      <c r="H45" s="207"/>
      <c r="I45" s="249"/>
    </row>
    <row r="46" spans="2:9" s="236" customFormat="1" ht="18" customHeight="1" x14ac:dyDescent="0.3">
      <c r="B46" s="207"/>
      <c r="C46" s="360"/>
      <c r="D46" s="360"/>
      <c r="E46" s="207"/>
      <c r="F46" s="207"/>
      <c r="G46" s="207"/>
      <c r="H46" s="207"/>
      <c r="I46" s="249"/>
    </row>
    <row r="47" spans="2:9" s="236" customFormat="1" ht="18" customHeight="1" x14ac:dyDescent="0.3">
      <c r="B47" s="207"/>
      <c r="C47" s="360"/>
      <c r="D47" s="360"/>
      <c r="E47" s="207"/>
      <c r="F47" s="207"/>
      <c r="G47" s="207"/>
      <c r="H47" s="207"/>
      <c r="I47" s="249"/>
    </row>
    <row r="48" spans="2:9" s="236" customFormat="1" ht="18" customHeight="1" x14ac:dyDescent="0.3">
      <c r="B48" s="207"/>
      <c r="C48" s="360"/>
      <c r="D48" s="360"/>
      <c r="E48" s="207"/>
      <c r="F48" s="207"/>
      <c r="G48" s="207"/>
      <c r="H48" s="207"/>
      <c r="I48" s="249"/>
    </row>
    <row r="49" spans="2:9" s="236" customFormat="1" ht="18" customHeight="1" x14ac:dyDescent="0.3">
      <c r="B49" s="207"/>
      <c r="C49" s="360"/>
      <c r="D49" s="360"/>
      <c r="E49" s="207"/>
      <c r="F49" s="207"/>
      <c r="G49" s="207"/>
      <c r="H49" s="207"/>
      <c r="I49" s="249"/>
    </row>
    <row r="50" spans="2:9" ht="18" customHeight="1" x14ac:dyDescent="0.3">
      <c r="B50" s="207"/>
      <c r="C50" s="360"/>
      <c r="D50" s="360"/>
      <c r="E50" s="207"/>
      <c r="F50" s="207"/>
      <c r="G50" s="207"/>
      <c r="H50" s="207"/>
      <c r="I50" s="249"/>
    </row>
    <row r="51" spans="2:9" ht="18" customHeight="1" x14ac:dyDescent="0.3">
      <c r="B51" s="207"/>
      <c r="C51" s="360"/>
      <c r="D51" s="360"/>
      <c r="E51" s="207"/>
      <c r="F51" s="207"/>
      <c r="G51" s="207"/>
      <c r="H51" s="207"/>
    </row>
    <row r="52" spans="2:9" ht="18" customHeight="1" x14ac:dyDescent="0.3">
      <c r="B52" s="207"/>
      <c r="C52" s="360"/>
      <c r="D52" s="360"/>
      <c r="E52" s="207"/>
      <c r="F52" s="207"/>
      <c r="G52" s="207"/>
      <c r="H52" s="207"/>
    </row>
    <row r="53" spans="2:9" ht="18" customHeight="1" x14ac:dyDescent="0.3">
      <c r="B53" s="207"/>
      <c r="C53" s="360"/>
      <c r="D53" s="360"/>
      <c r="E53" s="207"/>
      <c r="F53" s="207"/>
      <c r="G53" s="207"/>
      <c r="H53" s="207"/>
    </row>
    <row r="54" spans="2:9" ht="18" customHeight="1" x14ac:dyDescent="0.3">
      <c r="B54" s="207"/>
      <c r="C54" s="360"/>
      <c r="D54" s="360"/>
      <c r="E54" s="207"/>
      <c r="F54" s="207"/>
      <c r="G54" s="207"/>
      <c r="H54" s="207"/>
    </row>
    <row r="55" spans="2:9" ht="18" customHeight="1" x14ac:dyDescent="0.3">
      <c r="B55" s="207"/>
      <c r="C55" s="360"/>
      <c r="D55" s="360"/>
      <c r="E55" s="207"/>
      <c r="F55" s="207"/>
      <c r="G55" s="207"/>
      <c r="H55" s="207"/>
    </row>
    <row r="56" spans="2:9" ht="18" customHeight="1" x14ac:dyDescent="0.3">
      <c r="B56" s="207"/>
      <c r="C56" s="360"/>
      <c r="D56" s="360"/>
      <c r="E56" s="207"/>
      <c r="F56" s="207"/>
      <c r="G56" s="207"/>
      <c r="H56" s="207"/>
    </row>
    <row r="57" spans="2:9" ht="18" customHeight="1" x14ac:dyDescent="0.3">
      <c r="B57" s="207"/>
      <c r="C57" s="360"/>
      <c r="D57" s="360"/>
      <c r="E57" s="207"/>
      <c r="F57" s="207"/>
      <c r="G57" s="207"/>
      <c r="H57" s="207"/>
    </row>
    <row r="58" spans="2:9" ht="18" customHeight="1" x14ac:dyDescent="0.3">
      <c r="B58" s="207"/>
      <c r="C58" s="360"/>
      <c r="D58" s="360"/>
      <c r="E58" s="207"/>
      <c r="F58" s="207"/>
      <c r="G58" s="207"/>
      <c r="H58" s="207"/>
    </row>
    <row r="59" spans="2:9" ht="18" customHeight="1" x14ac:dyDescent="0.3">
      <c r="B59" s="207"/>
      <c r="C59" s="360"/>
      <c r="D59" s="360"/>
      <c r="E59" s="207"/>
      <c r="F59" s="207"/>
      <c r="G59" s="207"/>
      <c r="H59" s="207"/>
    </row>
    <row r="60" spans="2:9" ht="18" customHeight="1" x14ac:dyDescent="0.3">
      <c r="B60" s="207"/>
      <c r="C60" s="360"/>
      <c r="D60" s="360"/>
      <c r="E60" s="207"/>
      <c r="F60" s="207"/>
      <c r="G60" s="207"/>
      <c r="H60" s="207"/>
    </row>
    <row r="61" spans="2:9" ht="18" customHeight="1" x14ac:dyDescent="0.3">
      <c r="B61" s="207"/>
      <c r="C61" s="360"/>
      <c r="D61" s="360"/>
      <c r="E61" s="207"/>
      <c r="F61" s="207"/>
      <c r="G61" s="207"/>
      <c r="H61" s="207"/>
    </row>
    <row r="62" spans="2:9" ht="18" customHeight="1" x14ac:dyDescent="0.3">
      <c r="B62" s="207"/>
      <c r="C62" s="360"/>
      <c r="D62" s="360"/>
      <c r="E62" s="207"/>
      <c r="F62" s="207"/>
      <c r="G62" s="207"/>
      <c r="H62" s="207"/>
    </row>
    <row r="63" spans="2:9" ht="18" customHeight="1" x14ac:dyDescent="0.3">
      <c r="B63" s="207"/>
      <c r="C63" s="360"/>
      <c r="D63" s="360"/>
      <c r="E63" s="207"/>
      <c r="F63" s="207"/>
      <c r="G63" s="207"/>
      <c r="H63" s="207"/>
    </row>
    <row r="64" spans="2:9" ht="18" customHeight="1" x14ac:dyDescent="0.3">
      <c r="B64" s="207"/>
      <c r="C64" s="360"/>
      <c r="D64" s="360"/>
      <c r="E64" s="207"/>
      <c r="F64" s="207"/>
      <c r="G64" s="207"/>
      <c r="H64" s="207"/>
    </row>
    <row r="65" spans="2:8" ht="18" customHeight="1" x14ac:dyDescent="0.3">
      <c r="B65" s="207"/>
      <c r="C65" s="360"/>
      <c r="D65" s="360"/>
      <c r="E65" s="207"/>
      <c r="F65" s="207"/>
      <c r="G65" s="207"/>
      <c r="H65" s="207"/>
    </row>
    <row r="66" spans="2:8" ht="18" customHeight="1" x14ac:dyDescent="0.3">
      <c r="B66" s="207"/>
      <c r="C66" s="360"/>
      <c r="D66" s="360"/>
      <c r="E66" s="207"/>
      <c r="F66" s="207"/>
      <c r="G66" s="207"/>
      <c r="H66" s="207"/>
    </row>
    <row r="67" spans="2:8" ht="18" customHeight="1" x14ac:dyDescent="0.3">
      <c r="B67" s="207"/>
      <c r="C67" s="360"/>
      <c r="D67" s="360"/>
      <c r="E67" s="207"/>
      <c r="F67" s="207"/>
      <c r="G67" s="207"/>
      <c r="H67" s="207"/>
    </row>
    <row r="68" spans="2:8" ht="18" customHeight="1" x14ac:dyDescent="0.3">
      <c r="B68" s="207"/>
      <c r="C68" s="360"/>
      <c r="D68" s="360"/>
      <c r="E68" s="207"/>
      <c r="F68" s="207"/>
      <c r="G68" s="207"/>
      <c r="H68" s="207"/>
    </row>
    <row r="69" spans="2:8" ht="18" customHeight="1" x14ac:dyDescent="0.3">
      <c r="B69" s="207"/>
      <c r="C69" s="360"/>
      <c r="D69" s="360"/>
      <c r="E69" s="207"/>
      <c r="F69" s="207"/>
      <c r="G69" s="207"/>
      <c r="H69" s="207"/>
    </row>
    <row r="70" spans="2:8" ht="18" customHeight="1" x14ac:dyDescent="0.3">
      <c r="B70" s="207"/>
      <c r="C70" s="360"/>
      <c r="D70" s="360"/>
      <c r="E70" s="207"/>
      <c r="F70" s="207"/>
      <c r="G70" s="207"/>
      <c r="H70" s="207"/>
    </row>
    <row r="71" spans="2:8" ht="18" customHeight="1" x14ac:dyDescent="0.3">
      <c r="B71" s="207"/>
      <c r="C71" s="360"/>
      <c r="D71" s="360"/>
      <c r="E71" s="207"/>
      <c r="F71" s="207"/>
      <c r="G71" s="207"/>
      <c r="H71" s="207"/>
    </row>
    <row r="72" spans="2:8" ht="18" customHeight="1" x14ac:dyDescent="0.3">
      <c r="B72" s="207"/>
      <c r="C72" s="360"/>
      <c r="D72" s="360"/>
      <c r="E72" s="207"/>
      <c r="F72" s="207"/>
      <c r="G72" s="207"/>
      <c r="H72" s="207"/>
    </row>
    <row r="73" spans="2:8" ht="20.25" customHeight="1" x14ac:dyDescent="0.3">
      <c r="B73" s="207"/>
      <c r="C73" s="360"/>
      <c r="D73" s="360"/>
      <c r="E73" s="207"/>
      <c r="F73" s="207"/>
      <c r="G73" s="207"/>
      <c r="H73" s="207"/>
    </row>
    <row r="74" spans="2:8" ht="20.25" customHeight="1" x14ac:dyDescent="0.3">
      <c r="B74" s="207"/>
      <c r="C74" s="360"/>
      <c r="D74" s="360"/>
      <c r="E74" s="207"/>
      <c r="F74" s="207"/>
      <c r="G74" s="207"/>
      <c r="H74" s="207"/>
    </row>
    <row r="75" spans="2:8" ht="20.25" customHeight="1" x14ac:dyDescent="0.3">
      <c r="B75" s="207"/>
      <c r="C75" s="360"/>
      <c r="D75" s="360"/>
      <c r="E75" s="207"/>
      <c r="F75" s="207"/>
      <c r="G75" s="207"/>
      <c r="H75" s="207"/>
    </row>
    <row r="76" spans="2:8" ht="20.25" customHeight="1" x14ac:dyDescent="0.3">
      <c r="B76" s="207"/>
      <c r="C76" s="360"/>
      <c r="D76" s="360"/>
      <c r="E76" s="207"/>
      <c r="F76" s="207"/>
      <c r="G76" s="207"/>
      <c r="H76" s="207"/>
    </row>
    <row r="77" spans="2:8" ht="20.25" customHeight="1" x14ac:dyDescent="0.3">
      <c r="B77" s="207"/>
      <c r="C77" s="360"/>
      <c r="D77" s="360"/>
      <c r="E77" s="207"/>
      <c r="F77" s="207"/>
      <c r="G77" s="207"/>
      <c r="H77" s="207"/>
    </row>
    <row r="78" spans="2:8" ht="20.25" customHeight="1" x14ac:dyDescent="0.3">
      <c r="B78" s="207"/>
      <c r="C78" s="360"/>
      <c r="D78" s="360"/>
      <c r="E78" s="207"/>
      <c r="F78" s="207"/>
      <c r="G78" s="207"/>
      <c r="H78" s="207"/>
    </row>
    <row r="79" spans="2:8" ht="20.25" customHeight="1" x14ac:dyDescent="0.3">
      <c r="B79" s="207"/>
      <c r="C79" s="360"/>
      <c r="D79" s="360"/>
      <c r="E79" s="207"/>
      <c r="F79" s="207"/>
      <c r="G79" s="207"/>
      <c r="H79" s="207"/>
    </row>
    <row r="80" spans="2:8" ht="20.25" customHeight="1" x14ac:dyDescent="0.3">
      <c r="B80" s="207"/>
      <c r="C80" s="360"/>
      <c r="D80" s="360"/>
      <c r="E80" s="207"/>
      <c r="F80" s="207"/>
      <c r="G80" s="207"/>
      <c r="H80" s="207"/>
    </row>
    <row r="81" spans="2:8" ht="20.25" customHeight="1" x14ac:dyDescent="0.3">
      <c r="B81" s="207"/>
      <c r="C81" s="360"/>
      <c r="D81" s="360"/>
      <c r="E81" s="207"/>
      <c r="F81" s="207"/>
      <c r="G81" s="207"/>
      <c r="H81" s="207"/>
    </row>
    <row r="82" spans="2:8" ht="20.25" customHeight="1" x14ac:dyDescent="0.3">
      <c r="B82" s="207"/>
      <c r="C82" s="360"/>
      <c r="D82" s="360"/>
      <c r="E82" s="207"/>
      <c r="F82" s="207"/>
      <c r="G82" s="207"/>
      <c r="H82" s="207"/>
    </row>
    <row r="83" spans="2:8" ht="20.25" customHeight="1" x14ac:dyDescent="0.3">
      <c r="B83" s="207"/>
      <c r="C83" s="360"/>
      <c r="D83" s="360"/>
      <c r="E83" s="207"/>
      <c r="F83" s="207"/>
      <c r="G83" s="207"/>
      <c r="H83" s="207"/>
    </row>
    <row r="84" spans="2:8" ht="20.25" customHeight="1" x14ac:dyDescent="0.3">
      <c r="B84" s="207"/>
      <c r="C84" s="360"/>
      <c r="D84" s="360"/>
      <c r="E84" s="207"/>
      <c r="F84" s="207"/>
      <c r="G84" s="207"/>
      <c r="H84" s="207"/>
    </row>
    <row r="85" spans="2:8" ht="20.25" customHeight="1" x14ac:dyDescent="0.3">
      <c r="B85" s="207"/>
      <c r="C85" s="360"/>
      <c r="D85" s="360"/>
      <c r="E85" s="207"/>
      <c r="F85" s="207"/>
      <c r="G85" s="207"/>
      <c r="H85" s="207"/>
    </row>
    <row r="86" spans="2:8" ht="20.25" customHeight="1" x14ac:dyDescent="0.3">
      <c r="B86" s="207"/>
      <c r="C86" s="360"/>
      <c r="D86" s="360"/>
      <c r="E86" s="207"/>
      <c r="F86" s="207"/>
      <c r="G86" s="207"/>
      <c r="H86" s="207"/>
    </row>
    <row r="87" spans="2:8" ht="20.25" customHeight="1" x14ac:dyDescent="0.3">
      <c r="B87" s="207"/>
      <c r="C87" s="360"/>
      <c r="D87" s="360"/>
      <c r="E87" s="207"/>
      <c r="F87" s="207"/>
      <c r="G87" s="207"/>
      <c r="H87" s="207"/>
    </row>
    <row r="88" spans="2:8" ht="20.25" customHeight="1" x14ac:dyDescent="0.3">
      <c r="B88" s="207"/>
      <c r="C88" s="360"/>
      <c r="D88" s="360"/>
      <c r="E88" s="207"/>
      <c r="F88" s="207"/>
      <c r="G88" s="207"/>
      <c r="H88" s="207"/>
    </row>
    <row r="89" spans="2:8" ht="20.25" customHeight="1" x14ac:dyDescent="0.3">
      <c r="B89" s="207"/>
      <c r="C89" s="360"/>
      <c r="D89" s="360"/>
      <c r="E89" s="207"/>
      <c r="F89" s="207"/>
      <c r="G89" s="207"/>
      <c r="H89" s="207"/>
    </row>
    <row r="90" spans="2:8" ht="20.25" customHeight="1" x14ac:dyDescent="0.3">
      <c r="B90" s="207"/>
      <c r="C90" s="360"/>
      <c r="D90" s="360"/>
      <c r="E90" s="207"/>
      <c r="F90" s="207"/>
      <c r="G90" s="207"/>
      <c r="H90" s="207"/>
    </row>
    <row r="91" spans="2:8" ht="20.25" customHeight="1" x14ac:dyDescent="0.3">
      <c r="B91" s="207"/>
      <c r="C91" s="360"/>
      <c r="D91" s="360"/>
      <c r="E91" s="207"/>
      <c r="F91" s="207"/>
      <c r="G91" s="207"/>
      <c r="H91" s="207"/>
    </row>
    <row r="92" spans="2:8" ht="20.25" customHeight="1" x14ac:dyDescent="0.3">
      <c r="B92" s="207"/>
      <c r="C92" s="360"/>
      <c r="D92" s="360"/>
      <c r="E92" s="207"/>
      <c r="F92" s="207"/>
      <c r="G92" s="207"/>
      <c r="H92" s="207"/>
    </row>
    <row r="93" spans="2:8" ht="20.25" customHeight="1" x14ac:dyDescent="0.3">
      <c r="B93" s="207"/>
      <c r="C93" s="360"/>
      <c r="D93" s="360"/>
      <c r="E93" s="207"/>
      <c r="F93" s="207"/>
      <c r="G93" s="207"/>
      <c r="H93" s="207"/>
    </row>
    <row r="94" spans="2:8" ht="20.25" customHeight="1" x14ac:dyDescent="0.3">
      <c r="B94" s="207"/>
      <c r="C94" s="360"/>
      <c r="D94" s="360"/>
      <c r="E94" s="207"/>
      <c r="F94" s="207"/>
      <c r="G94" s="207"/>
      <c r="H94" s="207"/>
    </row>
    <row r="95" spans="2:8" ht="20.25" customHeight="1" x14ac:dyDescent="0.3">
      <c r="B95" s="207"/>
      <c r="C95" s="360"/>
      <c r="D95" s="360"/>
      <c r="E95" s="207"/>
      <c r="F95" s="207"/>
      <c r="G95" s="207"/>
      <c r="H95" s="207"/>
    </row>
    <row r="96" spans="2:8" ht="20.25" customHeight="1" x14ac:dyDescent="0.3">
      <c r="B96" s="207"/>
      <c r="C96" s="360"/>
      <c r="D96" s="360"/>
      <c r="E96" s="207"/>
      <c r="F96" s="207"/>
      <c r="G96" s="207"/>
      <c r="H96" s="207"/>
    </row>
    <row r="97" spans="2:8" ht="20.25" customHeight="1" x14ac:dyDescent="0.3">
      <c r="B97" s="207"/>
      <c r="C97" s="360"/>
      <c r="D97" s="360"/>
      <c r="E97" s="207"/>
      <c r="F97" s="207"/>
      <c r="G97" s="207"/>
      <c r="H97" s="207"/>
    </row>
    <row r="98" spans="2:8" ht="23.25" customHeight="1" x14ac:dyDescent="0.3">
      <c r="B98" s="207"/>
      <c r="C98" s="360"/>
      <c r="D98" s="360"/>
      <c r="E98" s="207"/>
      <c r="F98" s="207"/>
      <c r="G98" s="207"/>
      <c r="H98" s="207"/>
    </row>
    <row r="99" spans="2:8" ht="23.25" customHeight="1" x14ac:dyDescent="0.3">
      <c r="B99" s="207"/>
      <c r="C99" s="360"/>
      <c r="D99" s="360"/>
      <c r="E99" s="207"/>
      <c r="F99" s="207"/>
      <c r="G99" s="207"/>
      <c r="H99" s="207"/>
    </row>
    <row r="100" spans="2:8" ht="23.25" customHeight="1" x14ac:dyDescent="0.3">
      <c r="B100" s="207" t="s">
        <v>5</v>
      </c>
      <c r="C100" s="360" t="s">
        <v>5</v>
      </c>
      <c r="D100" s="360" t="s">
        <v>5</v>
      </c>
      <c r="E100" s="207" t="s">
        <v>5</v>
      </c>
      <c r="F100" s="207" t="s">
        <v>5</v>
      </c>
      <c r="G100" s="207" t="s">
        <v>5</v>
      </c>
      <c r="H100" s="207" t="s">
        <v>5</v>
      </c>
    </row>
    <row r="101" spans="2:8" ht="23.25" customHeight="1" x14ac:dyDescent="0.3">
      <c r="B101" s="207" t="s">
        <v>5</v>
      </c>
      <c r="C101" s="360" t="s">
        <v>5</v>
      </c>
      <c r="D101" s="360" t="s">
        <v>5</v>
      </c>
      <c r="E101" s="207" t="s">
        <v>5</v>
      </c>
      <c r="F101" s="207" t="s">
        <v>5</v>
      </c>
      <c r="G101" s="207" t="s">
        <v>5</v>
      </c>
      <c r="H101" s="207" t="s">
        <v>5</v>
      </c>
    </row>
    <row r="102" spans="2:8" ht="23.25" customHeight="1" x14ac:dyDescent="0.3">
      <c r="B102" s="207" t="s">
        <v>5</v>
      </c>
      <c r="C102" s="360" t="s">
        <v>5</v>
      </c>
      <c r="D102" s="360" t="s">
        <v>5</v>
      </c>
      <c r="E102" s="207" t="s">
        <v>5</v>
      </c>
      <c r="F102" s="207" t="s">
        <v>5</v>
      </c>
      <c r="G102" s="207" t="s">
        <v>5</v>
      </c>
      <c r="H102" s="207" t="s">
        <v>5</v>
      </c>
    </row>
    <row r="103" spans="2:8" ht="23.25" customHeight="1" x14ac:dyDescent="0.3">
      <c r="B103" s="207" t="s">
        <v>5</v>
      </c>
      <c r="C103" s="360" t="s">
        <v>5</v>
      </c>
      <c r="D103" s="360" t="s">
        <v>5</v>
      </c>
      <c r="E103" s="207" t="s">
        <v>5</v>
      </c>
      <c r="F103" s="207" t="s">
        <v>5</v>
      </c>
      <c r="G103" s="207" t="s">
        <v>5</v>
      </c>
      <c r="H103" s="207" t="s">
        <v>5</v>
      </c>
    </row>
    <row r="104" spans="2:8" ht="23.25" customHeight="1" x14ac:dyDescent="0.3">
      <c r="B104" s="207" t="s">
        <v>5</v>
      </c>
      <c r="C104" s="360" t="s">
        <v>5</v>
      </c>
      <c r="D104" s="360" t="s">
        <v>5</v>
      </c>
      <c r="E104" s="207" t="s">
        <v>5</v>
      </c>
      <c r="F104" s="207" t="s">
        <v>5</v>
      </c>
      <c r="G104" s="207" t="s">
        <v>5</v>
      </c>
      <c r="H104" s="207" t="s">
        <v>5</v>
      </c>
    </row>
    <row r="105" spans="2:8" ht="23.25" customHeight="1" x14ac:dyDescent="0.3">
      <c r="B105" s="207" t="s">
        <v>5</v>
      </c>
      <c r="C105" s="360" t="s">
        <v>5</v>
      </c>
      <c r="D105" s="360" t="s">
        <v>5</v>
      </c>
      <c r="E105" s="207" t="s">
        <v>5</v>
      </c>
      <c r="F105" s="207" t="s">
        <v>5</v>
      </c>
      <c r="G105" s="207" t="s">
        <v>5</v>
      </c>
      <c r="H105" s="207" t="s">
        <v>5</v>
      </c>
    </row>
    <row r="106" spans="2:8" ht="23.25" customHeight="1" x14ac:dyDescent="0.3">
      <c r="B106" s="207" t="s">
        <v>5</v>
      </c>
      <c r="C106" s="360" t="s">
        <v>5</v>
      </c>
      <c r="D106" s="360" t="s">
        <v>5</v>
      </c>
      <c r="E106" s="207" t="s">
        <v>5</v>
      </c>
      <c r="F106" s="207" t="s">
        <v>5</v>
      </c>
      <c r="G106" s="207" t="s">
        <v>5</v>
      </c>
      <c r="H106" s="207" t="s">
        <v>5</v>
      </c>
    </row>
    <row r="107" spans="2:8" ht="23.25" customHeight="1" x14ac:dyDescent="0.3">
      <c r="B107" s="207" t="s">
        <v>5</v>
      </c>
      <c r="C107" s="360" t="s">
        <v>5</v>
      </c>
      <c r="D107" s="360" t="s">
        <v>5</v>
      </c>
      <c r="E107" s="207" t="s">
        <v>5</v>
      </c>
      <c r="F107" s="207" t="s">
        <v>5</v>
      </c>
      <c r="G107" s="207" t="s">
        <v>5</v>
      </c>
      <c r="H107" s="207" t="s">
        <v>5</v>
      </c>
    </row>
    <row r="108" spans="2:8" ht="23.25" customHeight="1" x14ac:dyDescent="0.3">
      <c r="B108" s="207" t="s">
        <v>5</v>
      </c>
      <c r="C108" s="360" t="s">
        <v>5</v>
      </c>
      <c r="D108" s="360" t="s">
        <v>5</v>
      </c>
      <c r="E108" s="207" t="s">
        <v>5</v>
      </c>
      <c r="F108" s="207" t="s">
        <v>5</v>
      </c>
      <c r="G108" s="207" t="s">
        <v>5</v>
      </c>
      <c r="H108" s="207" t="s">
        <v>5</v>
      </c>
    </row>
    <row r="109" spans="2:8" ht="23.25" customHeight="1" x14ac:dyDescent="0.3">
      <c r="F109" s="232"/>
      <c r="G109" s="232"/>
    </row>
    <row r="110" spans="2:8" x14ac:dyDescent="0.3">
      <c r="F110" s="232"/>
      <c r="G110" s="232"/>
    </row>
    <row r="111" spans="2:8" x14ac:dyDescent="0.3">
      <c r="F111" s="232"/>
      <c r="G111" s="232"/>
    </row>
    <row r="112" spans="2:8" x14ac:dyDescent="0.3">
      <c r="F112" s="232"/>
      <c r="G112" s="232"/>
    </row>
    <row r="113" spans="6:7" x14ac:dyDescent="0.3">
      <c r="F113" s="232"/>
      <c r="G113" s="232"/>
    </row>
    <row r="114" spans="6:7" x14ac:dyDescent="0.3">
      <c r="F114" s="232"/>
      <c r="G114" s="232"/>
    </row>
    <row r="115" spans="6:7" x14ac:dyDescent="0.3">
      <c r="F115" s="232"/>
      <c r="G115" s="232"/>
    </row>
    <row r="116" spans="6:7" x14ac:dyDescent="0.3">
      <c r="F116" s="232"/>
      <c r="G116" s="232"/>
    </row>
    <row r="117" spans="6:7" x14ac:dyDescent="0.3">
      <c r="F117" s="232"/>
      <c r="G117" s="232"/>
    </row>
    <row r="118" spans="6:7" x14ac:dyDescent="0.3">
      <c r="F118" s="232"/>
      <c r="G118" s="232"/>
    </row>
    <row r="119" spans="6:7" x14ac:dyDescent="0.3">
      <c r="F119" s="232"/>
      <c r="G119" s="232"/>
    </row>
    <row r="120" spans="6:7" x14ac:dyDescent="0.3">
      <c r="F120" s="232"/>
      <c r="G120" s="232"/>
    </row>
    <row r="121" spans="6:7" x14ac:dyDescent="0.3">
      <c r="F121" s="232"/>
      <c r="G121" s="232"/>
    </row>
    <row r="122" spans="6:7" x14ac:dyDescent="0.3">
      <c r="F122" s="232"/>
      <c r="G122" s="232"/>
    </row>
    <row r="123" spans="6:7" x14ac:dyDescent="0.3">
      <c r="F123" s="232"/>
      <c r="G123" s="232"/>
    </row>
    <row r="124" spans="6:7" x14ac:dyDescent="0.3">
      <c r="F124" s="232"/>
      <c r="G124" s="232"/>
    </row>
    <row r="125" spans="6:7" x14ac:dyDescent="0.3">
      <c r="F125" s="232"/>
      <c r="G125" s="232"/>
    </row>
    <row r="126" spans="6:7" x14ac:dyDescent="0.3">
      <c r="F126" s="232"/>
      <c r="G126" s="232"/>
    </row>
    <row r="127" spans="6:7" x14ac:dyDescent="0.3">
      <c r="F127" s="232"/>
      <c r="G127" s="232"/>
    </row>
    <row r="128" spans="6:7" x14ac:dyDescent="0.3">
      <c r="F128" s="232"/>
      <c r="G128" s="232"/>
    </row>
  </sheetData>
  <sheetProtection algorithmName="SHA-512" hashValue="AvDw6eqXPsM07gUeFtR4V9grxyLDURnFR22mH5lE3HNlrlkq2YFxuGY5Y2fAzgQ1BIAvB3CNHv5qjzG6svQttQ==" saltValue="gUpA8MDVK+S0Fze7wr4NzQ==" spinCount="100000" sheet="1" objects="1" scenarios="1" selectLockedCells="1"/>
  <sortState xmlns:xlrd2="http://schemas.microsoft.com/office/spreadsheetml/2017/richdata2" ref="C21:I26">
    <sortCondition ref="I21:I26"/>
  </sortState>
  <mergeCells count="11">
    <mergeCell ref="D11:E11"/>
    <mergeCell ref="B2:H4"/>
    <mergeCell ref="E7:H7"/>
    <mergeCell ref="B5:H6"/>
    <mergeCell ref="G9:G10"/>
    <mergeCell ref="B9:B10"/>
    <mergeCell ref="H9:H10"/>
    <mergeCell ref="C9:C10"/>
    <mergeCell ref="D9:D10"/>
    <mergeCell ref="E9:E10"/>
    <mergeCell ref="F9:F10"/>
  </mergeCells>
  <conditionalFormatting sqref="I20 I15:I16">
    <cfRule type="cellIs" dxfId="60" priority="42" operator="equal">
      <formula>0</formula>
    </cfRule>
  </conditionalFormatting>
  <conditionalFormatting sqref="B12:H108">
    <cfRule type="expression" dxfId="59" priority="1">
      <formula>$B12="falta"</formula>
    </cfRule>
  </conditionalFormatting>
  <dataValidations count="3">
    <dataValidation type="list" allowBlank="1" showInputMessage="1" showErrorMessage="1" sqref="F12:F108" xr:uid="{18DCE490-BDEA-4CA4-B726-FAAE6E991306}">
      <formula1>sexo</formula1>
    </dataValidation>
    <dataValidation type="list" allowBlank="1" showInputMessage="1" showErrorMessage="1" sqref="G12:G108" xr:uid="{75CEFB6B-327D-4947-B37E-E1CE767C99D9}">
      <formula1>níveis</formula1>
    </dataValidation>
    <dataValidation type="list" allowBlank="1" showInputMessage="1" showErrorMessage="1" sqref="H12:H108" xr:uid="{670FED34-C459-4440-A846-FB2AF5E46B14}">
      <formula1>aparelhos</formula1>
    </dataValidation>
  </dataValidations>
  <hyperlinks>
    <hyperlink ref="A1" location="Classificações!A1" display="Classificações!A1" xr:uid="{73232C08-A10C-4B36-B15E-362B775ABF98}"/>
  </hyperlinks>
  <printOptions horizontalCentered="1" verticalCentered="1"/>
  <pageMargins left="0" right="0" top="0" bottom="0" header="0.31496062992125984" footer="0.31496062992125984"/>
  <pageSetup paperSize="9" scale="5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8"/>
  <dimension ref="A1:AA310"/>
  <sheetViews>
    <sheetView showGridLines="0" view="pageBreakPreview" zoomScale="85" zoomScaleNormal="100" zoomScaleSheetLayoutView="85" workbookViewId="0">
      <pane xSplit="5" topLeftCell="F1" activePane="topRight" state="frozenSplit"/>
      <selection activeCell="T16" sqref="T16:W19"/>
      <selection pane="topRight" activeCell="I17" sqref="I17"/>
    </sheetView>
  </sheetViews>
  <sheetFormatPr defaultColWidth="9.109375" defaultRowHeight="13.8" x14ac:dyDescent="0.25"/>
  <cols>
    <col min="1" max="1" width="4.44140625" style="142" customWidth="1"/>
    <col min="2" max="2" width="18.6640625" style="15" customWidth="1"/>
    <col min="3" max="3" width="28.6640625" style="15" bestFit="1" customWidth="1"/>
    <col min="4" max="4" width="14.5546875" style="15" customWidth="1"/>
    <col min="5" max="5" width="5.109375" style="141" hidden="1" customWidth="1"/>
    <col min="6" max="6" width="7.6640625" style="141" hidden="1" customWidth="1"/>
    <col min="7" max="7" width="7.6640625" style="99" hidden="1" customWidth="1"/>
    <col min="8" max="8" width="0.6640625" style="141" customWidth="1"/>
    <col min="9" max="12" width="13" style="141" customWidth="1"/>
    <col min="13" max="14" width="0.6640625" style="65" hidden="1" customWidth="1"/>
    <col min="15" max="15" width="1.44140625" style="65" hidden="1" customWidth="1"/>
    <col min="16" max="16" width="6.33203125" style="143" hidden="1" customWidth="1"/>
    <col min="17" max="17" width="10.33203125" style="143" hidden="1" customWidth="1"/>
    <col min="18" max="19" width="7.6640625" style="143" hidden="1" customWidth="1"/>
    <col min="20" max="20" width="10.33203125" style="141" hidden="1" customWidth="1"/>
    <col min="21" max="21" width="6.88671875" style="99" hidden="1" customWidth="1"/>
    <col min="22" max="22" width="4" style="141" hidden="1" customWidth="1"/>
    <col min="23" max="23" width="14.6640625" style="141" hidden="1" customWidth="1"/>
    <col min="24" max="24" width="6.6640625" style="141" customWidth="1"/>
    <col min="25" max="25" width="6.6640625" style="141" hidden="1" customWidth="1"/>
    <col min="26" max="26" width="6.6640625" style="141" customWidth="1"/>
    <col min="27" max="27" width="6.109375" style="141" bestFit="1" customWidth="1"/>
    <col min="28" max="16384" width="9.109375" style="141"/>
  </cols>
  <sheetData>
    <row r="1" spans="1:27" ht="15" customHeight="1" x14ac:dyDescent="0.3">
      <c r="A1" s="517" t="s">
        <v>28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</row>
    <row r="2" spans="1:27" ht="15" customHeight="1" x14ac:dyDescent="0.3">
      <c r="A2" s="517"/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</row>
    <row r="3" spans="1:27" ht="15" customHeight="1" x14ac:dyDescent="0.3">
      <c r="A3" s="517"/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</row>
    <row r="4" spans="1:27" ht="15" customHeight="1" x14ac:dyDescent="0.3">
      <c r="A4" s="232"/>
      <c r="B4" s="234"/>
      <c r="C4" s="321"/>
      <c r="D4" s="321"/>
      <c r="E4" s="236"/>
      <c r="F4" s="236"/>
      <c r="G4" s="242"/>
      <c r="H4" s="236"/>
      <c r="I4" s="236"/>
      <c r="J4" s="236"/>
      <c r="K4" s="236"/>
      <c r="L4" s="236"/>
      <c r="M4" s="243"/>
      <c r="N4" s="243"/>
      <c r="O4" s="243"/>
      <c r="P4" s="249"/>
      <c r="Q4" s="249"/>
      <c r="R4" s="249"/>
      <c r="S4" s="249"/>
      <c r="T4" s="233"/>
      <c r="U4" s="242"/>
      <c r="V4" s="236"/>
      <c r="W4" s="236"/>
      <c r="X4" s="236"/>
      <c r="Y4" s="236"/>
      <c r="Z4" s="236"/>
      <c r="AA4" s="236"/>
    </row>
    <row r="5" spans="1:27" ht="21" customHeight="1" x14ac:dyDescent="0.3">
      <c r="A5" s="257" t="s">
        <v>29</v>
      </c>
      <c r="B5" s="258"/>
      <c r="C5" s="282"/>
      <c r="D5" s="519" t="s">
        <v>30</v>
      </c>
      <c r="E5" s="519"/>
      <c r="F5" s="519"/>
      <c r="G5" s="519"/>
      <c r="H5" s="520"/>
      <c r="I5" s="526" t="s">
        <v>31</v>
      </c>
      <c r="J5" s="527"/>
      <c r="K5" s="527"/>
      <c r="L5" s="527"/>
      <c r="M5" s="271"/>
      <c r="N5" s="271"/>
      <c r="O5" s="271"/>
      <c r="P5" s="271"/>
      <c r="Q5" s="271"/>
      <c r="R5" s="271"/>
      <c r="S5" s="271"/>
      <c r="T5" s="271"/>
      <c r="U5" s="271"/>
      <c r="V5" s="277"/>
      <c r="W5" s="236"/>
      <c r="X5" s="236"/>
      <c r="Y5" s="236"/>
      <c r="Z5" s="236"/>
      <c r="AA5" s="236"/>
    </row>
    <row r="6" spans="1:27" ht="21" customHeight="1" x14ac:dyDescent="0.3">
      <c r="A6" s="518" t="e">
        <f>#REF!</f>
        <v>#REF!</v>
      </c>
      <c r="B6" s="518"/>
      <c r="C6" s="518"/>
      <c r="D6" s="521" t="s">
        <v>9</v>
      </c>
      <c r="E6" s="521"/>
      <c r="F6" s="521"/>
      <c r="G6" s="521"/>
      <c r="H6" s="522"/>
      <c r="I6" s="528" t="s">
        <v>32</v>
      </c>
      <c r="J6" s="529"/>
      <c r="K6" s="529"/>
      <c r="L6" s="529"/>
      <c r="M6" s="271"/>
      <c r="N6" s="271"/>
      <c r="O6" s="271"/>
      <c r="P6" s="271"/>
      <c r="Q6" s="271"/>
      <c r="R6" s="271"/>
      <c r="S6" s="271"/>
      <c r="T6" s="271"/>
      <c r="U6" s="271"/>
      <c r="V6" s="278"/>
      <c r="W6" s="236"/>
      <c r="X6" s="236"/>
      <c r="Y6" s="236"/>
      <c r="Z6" s="236"/>
      <c r="AA6" s="236"/>
    </row>
    <row r="7" spans="1:27" s="143" customFormat="1" ht="3.75" customHeight="1" x14ac:dyDescent="0.3">
      <c r="A7" s="273"/>
      <c r="B7" s="259"/>
      <c r="C7" s="259"/>
      <c r="D7" s="259"/>
      <c r="E7" s="273"/>
      <c r="F7" s="273"/>
      <c r="G7" s="273"/>
      <c r="H7" s="273"/>
      <c r="I7" s="274"/>
      <c r="J7" s="274"/>
      <c r="K7" s="274"/>
      <c r="L7" s="274"/>
      <c r="M7" s="273"/>
      <c r="N7" s="273"/>
      <c r="O7" s="273"/>
      <c r="P7" s="263"/>
      <c r="Q7" s="263"/>
      <c r="R7" s="263"/>
      <c r="S7" s="263"/>
      <c r="T7" s="273"/>
      <c r="U7" s="273"/>
      <c r="V7" s="273"/>
      <c r="W7" s="249"/>
      <c r="X7" s="249"/>
      <c r="Y7" s="249"/>
      <c r="Z7" s="249"/>
      <c r="AA7" s="249"/>
    </row>
    <row r="8" spans="1:27" s="143" customFormat="1" ht="20.25" customHeight="1" x14ac:dyDescent="0.3">
      <c r="A8" s="509" t="s">
        <v>7</v>
      </c>
      <c r="B8" s="509" t="s">
        <v>33</v>
      </c>
      <c r="C8" s="509" t="s">
        <v>9</v>
      </c>
      <c r="D8" s="516" t="s">
        <v>34</v>
      </c>
      <c r="E8" s="273"/>
      <c r="F8" s="273"/>
      <c r="G8" s="273"/>
      <c r="H8" s="273"/>
      <c r="I8" s="524" t="s">
        <v>2</v>
      </c>
      <c r="J8" s="523" t="s">
        <v>35</v>
      </c>
      <c r="K8" s="525" t="s">
        <v>3</v>
      </c>
      <c r="L8" s="525"/>
      <c r="M8" s="273"/>
      <c r="N8" s="273"/>
      <c r="O8" s="273"/>
      <c r="P8" s="263"/>
      <c r="Q8" s="263"/>
      <c r="R8" s="263"/>
      <c r="S8" s="263"/>
      <c r="T8" s="273"/>
      <c r="U8" s="273"/>
      <c r="V8" s="273"/>
      <c r="W8" s="249"/>
      <c r="X8" s="249"/>
      <c r="Y8" s="249"/>
      <c r="Z8" s="249"/>
      <c r="AA8" s="249"/>
    </row>
    <row r="9" spans="1:27" s="3" customFormat="1" ht="20.25" customHeight="1" x14ac:dyDescent="0.3">
      <c r="A9" s="509"/>
      <c r="B9" s="509"/>
      <c r="C9" s="509"/>
      <c r="D9" s="516"/>
      <c r="E9" s="345"/>
      <c r="F9" s="338"/>
      <c r="G9" s="344"/>
      <c r="H9" s="253"/>
      <c r="I9" s="524"/>
      <c r="J9" s="523"/>
      <c r="K9" s="250" t="s">
        <v>36</v>
      </c>
      <c r="L9" s="250" t="s">
        <v>37</v>
      </c>
      <c r="M9" s="344"/>
      <c r="N9" s="341"/>
      <c r="O9" s="311"/>
      <c r="P9" s="264"/>
      <c r="Q9" s="264"/>
      <c r="R9" s="231"/>
      <c r="S9" s="266"/>
      <c r="T9" s="265"/>
      <c r="U9" s="341"/>
      <c r="V9" s="340"/>
      <c r="W9" s="231"/>
      <c r="X9" s="231"/>
      <c r="Y9" s="231"/>
      <c r="Z9" s="231"/>
      <c r="AA9" s="231"/>
    </row>
    <row r="10" spans="1:27" s="143" customFormat="1" ht="3.75" customHeight="1" x14ac:dyDescent="0.3">
      <c r="A10" s="273"/>
      <c r="B10" s="259"/>
      <c r="C10" s="259"/>
      <c r="D10" s="259"/>
      <c r="E10" s="273"/>
      <c r="F10" s="273"/>
      <c r="G10" s="273"/>
      <c r="H10" s="273"/>
      <c r="I10" s="274"/>
      <c r="J10" s="274"/>
      <c r="K10" s="274"/>
      <c r="L10" s="274"/>
      <c r="M10" s="273"/>
      <c r="N10" s="273"/>
      <c r="O10" s="273"/>
      <c r="P10" s="266"/>
      <c r="Q10" s="266"/>
      <c r="R10" s="266"/>
      <c r="S10" s="266"/>
      <c r="T10" s="235"/>
      <c r="U10" s="253"/>
      <c r="V10" s="273"/>
      <c r="W10" s="249"/>
      <c r="X10" s="249"/>
      <c r="Y10" s="249"/>
      <c r="Z10" s="249"/>
      <c r="AA10" s="249"/>
    </row>
    <row r="11" spans="1:27" s="143" customFormat="1" ht="20.25" customHeight="1" x14ac:dyDescent="0.25">
      <c r="A11" s="255" t="e">
        <f>#REF!</f>
        <v>#REF!</v>
      </c>
      <c r="B11" s="256" t="e">
        <f>#REF!</f>
        <v>#REF!</v>
      </c>
      <c r="C11" s="256" t="e">
        <f>#REF!</f>
        <v>#REF!</v>
      </c>
      <c r="D11" s="255" t="e">
        <f>#REF!</f>
        <v>#REF!</v>
      </c>
      <c r="E11" s="255" t="e">
        <f>#REF!</f>
        <v>#REF!</v>
      </c>
      <c r="F11" s="255" t="e">
        <f>#REF!</f>
        <v>#REF!</v>
      </c>
      <c r="G11" s="268"/>
      <c r="H11" s="273"/>
      <c r="I11" s="252">
        <v>7</v>
      </c>
      <c r="J11" s="280">
        <v>8</v>
      </c>
      <c r="K11" s="281">
        <v>8</v>
      </c>
      <c r="L11" s="281">
        <v>8</v>
      </c>
      <c r="M11" s="246"/>
      <c r="N11" s="246"/>
      <c r="O11" s="268"/>
      <c r="P11" s="266"/>
      <c r="Q11" s="266" t="e">
        <f>IF(#REF!=3,(K11+J11+I11)/3-#REF!+#REF!,0)</f>
        <v>#REF!</v>
      </c>
      <c r="R11" s="266" t="e">
        <f>IF(#REF!=5,-MIN(I11,J11,K11,L11,#REF!)-MAX(I11,J11,K11,L11,#REF!),0)</f>
        <v>#REF!</v>
      </c>
      <c r="S11" s="266" t="e">
        <f>IF(#REF!=5,(K11+J11+I11+R11+L11+#REF!)/3-#REF!+#REF!,0)</f>
        <v>#REF!</v>
      </c>
      <c r="T11" s="235" t="e">
        <f>Q11+S11</f>
        <v>#REF!</v>
      </c>
      <c r="U11" s="269" t="str">
        <f>IFERROR((IF(T11=0,"")+T11),"0,0")</f>
        <v>0,0</v>
      </c>
      <c r="V11" s="237" t="str">
        <f>IFERROR(RANK(#REF!,#REF!,0),"")</f>
        <v/>
      </c>
      <c r="W11" s="275"/>
      <c r="X11" s="279"/>
      <c r="Y11" s="249"/>
      <c r="Z11" s="249"/>
      <c r="AA11" s="249"/>
    </row>
    <row r="12" spans="1:27" s="20" customFormat="1" ht="20.25" customHeight="1" x14ac:dyDescent="0.25">
      <c r="A12" s="255" t="e">
        <f>#REF!</f>
        <v>#REF!</v>
      </c>
      <c r="B12" s="256" t="e">
        <f>#REF!</f>
        <v>#REF!</v>
      </c>
      <c r="C12" s="256" t="e">
        <f>#REF!</f>
        <v>#REF!</v>
      </c>
      <c r="D12" s="255" t="e">
        <f>#REF!</f>
        <v>#REF!</v>
      </c>
      <c r="E12" s="255" t="e">
        <f>#REF!</f>
        <v>#REF!</v>
      </c>
      <c r="F12" s="255" t="e">
        <f>#REF!</f>
        <v>#REF!</v>
      </c>
      <c r="G12" s="246"/>
      <c r="H12" s="246"/>
      <c r="I12" s="252"/>
      <c r="J12" s="280"/>
      <c r="K12" s="281"/>
      <c r="L12" s="281"/>
      <c r="M12" s="246"/>
      <c r="N12" s="246"/>
      <c r="O12" s="268"/>
      <c r="P12" s="266"/>
      <c r="Q12" s="266" t="e">
        <f>IF(#REF!=3,(K12+J12+I12)/3-#REF!+#REF!,0)</f>
        <v>#REF!</v>
      </c>
      <c r="R12" s="266" t="e">
        <f>IF(#REF!=5,-MIN(I12,J12,K12,L12,#REF!)-MAX(I12,J12,K12,L12,#REF!),0)</f>
        <v>#REF!</v>
      </c>
      <c r="S12" s="266" t="e">
        <f>IF(#REF!=5,(K12+J12+I12+R12+L12+#REF!)/3-#REF!+#REF!,0)</f>
        <v>#REF!</v>
      </c>
      <c r="T12" s="235" t="e">
        <f t="shared" ref="T12:T75" si="0">Q12+S12</f>
        <v>#REF!</v>
      </c>
      <c r="U12" s="269" t="str">
        <f t="shared" ref="U12:U75" si="1">IFERROR((IF(T12=0,"")+T12),"0,0")</f>
        <v>0,0</v>
      </c>
      <c r="V12" s="237" t="str">
        <f>IFERROR(RANK(#REF!,#REF!,0),"")</f>
        <v/>
      </c>
      <c r="W12" s="276"/>
      <c r="X12" s="238"/>
      <c r="Y12" s="238"/>
      <c r="Z12" s="238"/>
      <c r="AA12" s="238"/>
    </row>
    <row r="13" spans="1:27" s="20" customFormat="1" ht="20.25" customHeight="1" x14ac:dyDescent="0.25">
      <c r="A13" s="255" t="e">
        <f>#REF!</f>
        <v>#REF!</v>
      </c>
      <c r="B13" s="256" t="e">
        <f>#REF!</f>
        <v>#REF!</v>
      </c>
      <c r="C13" s="256" t="e">
        <f>#REF!</f>
        <v>#REF!</v>
      </c>
      <c r="D13" s="255" t="s">
        <v>18</v>
      </c>
      <c r="E13" s="255" t="e">
        <f>#REF!</f>
        <v>#REF!</v>
      </c>
      <c r="F13" s="255" t="e">
        <f>#REF!</f>
        <v>#REF!</v>
      </c>
      <c r="G13" s="246"/>
      <c r="H13" s="246"/>
      <c r="I13" s="252">
        <v>7</v>
      </c>
      <c r="J13" s="280">
        <v>7</v>
      </c>
      <c r="K13" s="281">
        <v>7.5</v>
      </c>
      <c r="L13" s="281">
        <v>7</v>
      </c>
      <c r="M13" s="246"/>
      <c r="N13" s="246"/>
      <c r="O13" s="268"/>
      <c r="P13" s="266"/>
      <c r="Q13" s="266" t="e">
        <f>IF(#REF!=3,(K13+J13+I13)/3-#REF!+#REF!,0)</f>
        <v>#REF!</v>
      </c>
      <c r="R13" s="266" t="e">
        <f>IF(#REF!=5,-MIN(I13,J13,K13,L13,#REF!)-MAX(I13,J13,K13,L13,#REF!),0)</f>
        <v>#REF!</v>
      </c>
      <c r="S13" s="266" t="e">
        <f>IF(#REF!=5,(K13+J13+I13+R13+L13+#REF!)/3-#REF!+#REF!,0)</f>
        <v>#REF!</v>
      </c>
      <c r="T13" s="235" t="e">
        <f t="shared" si="0"/>
        <v>#REF!</v>
      </c>
      <c r="U13" s="269" t="str">
        <f t="shared" si="1"/>
        <v>0,0</v>
      </c>
      <c r="V13" s="237" t="str">
        <f>IFERROR(RANK(#REF!,#REF!,0),"")</f>
        <v/>
      </c>
      <c r="W13" s="276"/>
      <c r="X13" s="238"/>
      <c r="Y13" s="238"/>
      <c r="Z13" s="238"/>
      <c r="AA13" s="238"/>
    </row>
    <row r="14" spans="1:27" s="20" customFormat="1" ht="20.25" customHeight="1" x14ac:dyDescent="0.25">
      <c r="A14" s="255" t="e">
        <f>#REF!</f>
        <v>#REF!</v>
      </c>
      <c r="B14" s="256" t="e">
        <f>#REF!</f>
        <v>#REF!</v>
      </c>
      <c r="C14" s="256" t="e">
        <f>#REF!</f>
        <v>#REF!</v>
      </c>
      <c r="D14" s="255" t="e">
        <f>#REF!</f>
        <v>#REF!</v>
      </c>
      <c r="E14" s="255" t="e">
        <f>#REF!</f>
        <v>#REF!</v>
      </c>
      <c r="F14" s="255" t="e">
        <f>#REF!</f>
        <v>#REF!</v>
      </c>
      <c r="G14" s="246"/>
      <c r="H14" s="246"/>
      <c r="I14" s="252">
        <v>7.5</v>
      </c>
      <c r="J14" s="280">
        <v>7.5</v>
      </c>
      <c r="K14" s="281">
        <v>8.5</v>
      </c>
      <c r="L14" s="281">
        <v>7.5</v>
      </c>
      <c r="M14" s="246"/>
      <c r="N14" s="246"/>
      <c r="O14" s="268"/>
      <c r="P14" s="266"/>
      <c r="Q14" s="266" t="e">
        <f>IF(#REF!=3,(K14+J14+I14)/3-#REF!+#REF!,0)</f>
        <v>#REF!</v>
      </c>
      <c r="R14" s="266" t="e">
        <f>IF(#REF!=5,-MIN(I14,J14,K14,L14,#REF!)-MAX(I14,J14,K14,L14,#REF!),0)</f>
        <v>#REF!</v>
      </c>
      <c r="S14" s="266" t="e">
        <f>IF(#REF!=5,(K14+J14+I14+R14+L14+#REF!)/3-#REF!+#REF!,0)</f>
        <v>#REF!</v>
      </c>
      <c r="T14" s="235" t="e">
        <f t="shared" si="0"/>
        <v>#REF!</v>
      </c>
      <c r="U14" s="269" t="str">
        <f t="shared" si="1"/>
        <v>0,0</v>
      </c>
      <c r="V14" s="237" t="str">
        <f>IFERROR(RANK(#REF!,#REF!,0),"")</f>
        <v/>
      </c>
      <c r="W14" s="276"/>
      <c r="X14" s="238"/>
      <c r="Y14" s="238"/>
      <c r="Z14" s="238"/>
      <c r="AA14" s="238"/>
    </row>
    <row r="15" spans="1:27" s="20" customFormat="1" ht="20.25" customHeight="1" x14ac:dyDescent="0.25">
      <c r="A15" s="255" t="e">
        <f>#REF!</f>
        <v>#REF!</v>
      </c>
      <c r="B15" s="256" t="e">
        <f>#REF!</f>
        <v>#REF!</v>
      </c>
      <c r="C15" s="256" t="e">
        <f>#REF!</f>
        <v>#REF!</v>
      </c>
      <c r="D15" s="255" t="e">
        <f>#REF!</f>
        <v>#REF!</v>
      </c>
      <c r="E15" s="255" t="e">
        <f>#REF!</f>
        <v>#REF!</v>
      </c>
      <c r="F15" s="255" t="e">
        <f>#REF!</f>
        <v>#REF!</v>
      </c>
      <c r="G15" s="246"/>
      <c r="H15" s="246"/>
      <c r="I15" s="252">
        <v>5.5</v>
      </c>
      <c r="J15" s="280">
        <v>6</v>
      </c>
      <c r="K15" s="281">
        <v>7</v>
      </c>
      <c r="L15" s="281">
        <v>5</v>
      </c>
      <c r="M15" s="246"/>
      <c r="N15" s="246"/>
      <c r="O15" s="268"/>
      <c r="P15" s="266"/>
      <c r="Q15" s="266" t="e">
        <f>IF(#REF!=3,(K15+J15+I15)/3-#REF!+#REF!,0)</f>
        <v>#REF!</v>
      </c>
      <c r="R15" s="266" t="e">
        <f>IF(#REF!=5,-MIN(I15,J15,K15,L15,#REF!)-MAX(I15,J15,K15,L15,#REF!),0)</f>
        <v>#REF!</v>
      </c>
      <c r="S15" s="266" t="e">
        <f>IF(#REF!=5,(K15+J15+I15+R15+L15+#REF!)/3-#REF!+#REF!,0)</f>
        <v>#REF!</v>
      </c>
      <c r="T15" s="235" t="e">
        <f t="shared" si="0"/>
        <v>#REF!</v>
      </c>
      <c r="U15" s="269" t="str">
        <f t="shared" si="1"/>
        <v>0,0</v>
      </c>
      <c r="V15" s="237" t="str">
        <f>IFERROR(RANK(#REF!,#REF!,0),"")</f>
        <v/>
      </c>
      <c r="W15" s="276"/>
      <c r="X15" s="238"/>
      <c r="Y15" s="238"/>
      <c r="Z15" s="238"/>
      <c r="AA15" s="238"/>
    </row>
    <row r="16" spans="1:27" s="20" customFormat="1" ht="20.25" customHeight="1" x14ac:dyDescent="0.25">
      <c r="A16" s="255" t="e">
        <f>#REF!</f>
        <v>#REF!</v>
      </c>
      <c r="B16" s="256" t="e">
        <f>#REF!</f>
        <v>#REF!</v>
      </c>
      <c r="C16" s="256" t="e">
        <f>#REF!</f>
        <v>#REF!</v>
      </c>
      <c r="D16" s="255" t="e">
        <f>#REF!</f>
        <v>#REF!</v>
      </c>
      <c r="E16" s="255" t="e">
        <f>#REF!</f>
        <v>#REF!</v>
      </c>
      <c r="F16" s="255" t="e">
        <f>#REF!</f>
        <v>#REF!</v>
      </c>
      <c r="G16" s="246"/>
      <c r="H16" s="246"/>
      <c r="I16" s="252">
        <v>6</v>
      </c>
      <c r="J16" s="280">
        <v>7</v>
      </c>
      <c r="K16" s="281">
        <v>8.5</v>
      </c>
      <c r="L16" s="281">
        <v>8.5</v>
      </c>
      <c r="M16" s="246"/>
      <c r="N16" s="246"/>
      <c r="O16" s="268"/>
      <c r="P16" s="266"/>
      <c r="Q16" s="266" t="e">
        <f>IF(#REF!=3,(K16+J16+I16)/3-#REF!+#REF!,0)</f>
        <v>#REF!</v>
      </c>
      <c r="R16" s="266" t="e">
        <f>IF(#REF!=5,-MIN(I16,J16,K16,L16,#REF!)-MAX(I16,J16,K16,L16,#REF!),0)</f>
        <v>#REF!</v>
      </c>
      <c r="S16" s="266" t="e">
        <f>IF(#REF!=5,(K16+J16+I16+R16+L16+#REF!)/3-#REF!+#REF!,0)</f>
        <v>#REF!</v>
      </c>
      <c r="T16" s="235" t="e">
        <f t="shared" si="0"/>
        <v>#REF!</v>
      </c>
      <c r="U16" s="269" t="str">
        <f t="shared" si="1"/>
        <v>0,0</v>
      </c>
      <c r="V16" s="237" t="str">
        <f>IFERROR(RANK(#REF!,#REF!,0),"")</f>
        <v/>
      </c>
      <c r="W16" s="276"/>
      <c r="X16" s="238"/>
      <c r="Y16" s="238"/>
      <c r="Z16" s="238"/>
      <c r="AA16" s="238"/>
    </row>
    <row r="17" spans="1:23" s="20" customFormat="1" ht="20.25" customHeight="1" x14ac:dyDescent="0.25">
      <c r="A17" s="255" t="e">
        <f>#REF!</f>
        <v>#REF!</v>
      </c>
      <c r="B17" s="256" t="e">
        <f>#REF!</f>
        <v>#REF!</v>
      </c>
      <c r="C17" s="256" t="e">
        <f>#REF!</f>
        <v>#REF!</v>
      </c>
      <c r="D17" s="255" t="e">
        <f>#REF!</f>
        <v>#REF!</v>
      </c>
      <c r="E17" s="255" t="e">
        <f>#REF!</f>
        <v>#REF!</v>
      </c>
      <c r="F17" s="255" t="e">
        <f>#REF!</f>
        <v>#REF!</v>
      </c>
      <c r="G17" s="246"/>
      <c r="H17" s="246"/>
      <c r="I17" s="252">
        <v>8.5</v>
      </c>
      <c r="J17" s="280">
        <v>8</v>
      </c>
      <c r="K17" s="281">
        <v>8.5</v>
      </c>
      <c r="L17" s="281">
        <v>8.5</v>
      </c>
      <c r="M17" s="246"/>
      <c r="N17" s="246"/>
      <c r="O17" s="268"/>
      <c r="P17" s="266"/>
      <c r="Q17" s="266" t="e">
        <f>IF(#REF!=3,(K17+J17+I17)/3-#REF!+#REF!,0)</f>
        <v>#REF!</v>
      </c>
      <c r="R17" s="266" t="e">
        <f>IF(#REF!=5,-MIN(I17,J17,K17,L17,#REF!)-MAX(I17,J17,K17,L17,#REF!),0)</f>
        <v>#REF!</v>
      </c>
      <c r="S17" s="266" t="e">
        <f>IF(#REF!=5,(K17+J17+I17+R17+L17+#REF!)/3-#REF!+#REF!,0)</f>
        <v>#REF!</v>
      </c>
      <c r="T17" s="235" t="e">
        <f t="shared" si="0"/>
        <v>#REF!</v>
      </c>
      <c r="U17" s="269" t="str">
        <f t="shared" si="1"/>
        <v>0,0</v>
      </c>
      <c r="V17" s="237" t="str">
        <f>IFERROR(RANK(#REF!,#REF!,0),"")</f>
        <v/>
      </c>
      <c r="W17" s="276"/>
    </row>
    <row r="18" spans="1:23" s="20" customFormat="1" ht="20.25" customHeight="1" x14ac:dyDescent="0.25">
      <c r="A18" s="255" t="e">
        <f>#REF!</f>
        <v>#REF!</v>
      </c>
      <c r="B18" s="256" t="e">
        <f>#REF!</f>
        <v>#REF!</v>
      </c>
      <c r="C18" s="256" t="e">
        <f>#REF!</f>
        <v>#REF!</v>
      </c>
      <c r="D18" s="255" t="e">
        <f>#REF!</f>
        <v>#REF!</v>
      </c>
      <c r="E18" s="255" t="e">
        <f>#REF!</f>
        <v>#REF!</v>
      </c>
      <c r="F18" s="255" t="e">
        <f>#REF!</f>
        <v>#REF!</v>
      </c>
      <c r="G18" s="246"/>
      <c r="H18" s="246"/>
      <c r="I18" s="252">
        <v>5.5</v>
      </c>
      <c r="J18" s="280">
        <v>5.5</v>
      </c>
      <c r="K18" s="281">
        <v>7</v>
      </c>
      <c r="L18" s="281">
        <v>7</v>
      </c>
      <c r="M18" s="246"/>
      <c r="N18" s="246"/>
      <c r="O18" s="268"/>
      <c r="P18" s="266"/>
      <c r="Q18" s="266" t="e">
        <f>IF(#REF!=3,(K18+J18+I18)/3-#REF!+#REF!,0)</f>
        <v>#REF!</v>
      </c>
      <c r="R18" s="266" t="e">
        <f>IF(#REF!=5,-MIN(I18,J18,K18,L18,#REF!)-MAX(I18,J18,K18,L18,#REF!),0)</f>
        <v>#REF!</v>
      </c>
      <c r="S18" s="266" t="e">
        <f>IF(#REF!=5,(K18+J18+I18+R18+L18+#REF!)/3-#REF!+#REF!,0)</f>
        <v>#REF!</v>
      </c>
      <c r="T18" s="235" t="e">
        <f t="shared" si="0"/>
        <v>#REF!</v>
      </c>
      <c r="U18" s="269" t="str">
        <f t="shared" si="1"/>
        <v>0,0</v>
      </c>
      <c r="V18" s="237" t="str">
        <f>IFERROR(RANK(#REF!,#REF!,0),"")</f>
        <v/>
      </c>
      <c r="W18" s="276"/>
    </row>
    <row r="19" spans="1:23" s="20" customFormat="1" ht="20.25" customHeight="1" x14ac:dyDescent="0.25">
      <c r="A19" s="255" t="e">
        <f>#REF!</f>
        <v>#REF!</v>
      </c>
      <c r="B19" s="256" t="e">
        <f>#REF!</f>
        <v>#REF!</v>
      </c>
      <c r="C19" s="256" t="e">
        <f>#REF!</f>
        <v>#REF!</v>
      </c>
      <c r="D19" s="255" t="e">
        <f>#REF!</f>
        <v>#REF!</v>
      </c>
      <c r="E19" s="255" t="e">
        <f>#REF!</f>
        <v>#REF!</v>
      </c>
      <c r="F19" s="255" t="e">
        <f>#REF!</f>
        <v>#REF!</v>
      </c>
      <c r="G19" s="246"/>
      <c r="H19" s="246"/>
      <c r="I19" s="252">
        <v>8.5</v>
      </c>
      <c r="J19" s="280">
        <v>9</v>
      </c>
      <c r="K19" s="281">
        <v>8.5</v>
      </c>
      <c r="L19" s="281">
        <v>9</v>
      </c>
      <c r="M19" s="246"/>
      <c r="N19" s="246"/>
      <c r="O19" s="268"/>
      <c r="P19" s="266"/>
      <c r="Q19" s="266" t="e">
        <f>IF(#REF!=3,(K19+J19+I19)/3-#REF!+#REF!,0)</f>
        <v>#REF!</v>
      </c>
      <c r="R19" s="266" t="e">
        <f>IF(#REF!=5,-MIN(I19,J19,K19,L19,#REF!)-MAX(I19,J19,K19,L19,#REF!),0)</f>
        <v>#REF!</v>
      </c>
      <c r="S19" s="266" t="e">
        <f>IF(#REF!=5,(K19+J19+I19+R19+L19+#REF!)/3-#REF!+#REF!,0)</f>
        <v>#REF!</v>
      </c>
      <c r="T19" s="235" t="e">
        <f t="shared" si="0"/>
        <v>#REF!</v>
      </c>
      <c r="U19" s="269" t="str">
        <f t="shared" si="1"/>
        <v>0,0</v>
      </c>
      <c r="V19" s="237" t="str">
        <f>IFERROR(RANK(#REF!,#REF!,0),"")</f>
        <v/>
      </c>
      <c r="W19" s="276"/>
    </row>
    <row r="20" spans="1:23" s="20" customFormat="1" ht="20.25" customHeight="1" x14ac:dyDescent="0.25">
      <c r="A20" s="255" t="e">
        <f>#REF!</f>
        <v>#REF!</v>
      </c>
      <c r="B20" s="256" t="e">
        <f>#REF!</f>
        <v>#REF!</v>
      </c>
      <c r="C20" s="256" t="e">
        <f>#REF!</f>
        <v>#REF!</v>
      </c>
      <c r="D20" s="255" t="e">
        <f>#REF!</f>
        <v>#REF!</v>
      </c>
      <c r="E20" s="255" t="e">
        <f>#REF!</f>
        <v>#REF!</v>
      </c>
      <c r="F20" s="255" t="e">
        <f>#REF!</f>
        <v>#REF!</v>
      </c>
      <c r="G20" s="246"/>
      <c r="H20" s="246"/>
      <c r="I20" s="252">
        <v>9.5</v>
      </c>
      <c r="J20" s="280">
        <v>9.5</v>
      </c>
      <c r="K20" s="281">
        <v>8.5</v>
      </c>
      <c r="L20" s="281">
        <v>8.5</v>
      </c>
      <c r="M20" s="246"/>
      <c r="N20" s="246"/>
      <c r="O20" s="268"/>
      <c r="P20" s="266"/>
      <c r="Q20" s="266" t="e">
        <f>IF(#REF!=3,(K20+J20+I20)/3-#REF!+#REF!,0)</f>
        <v>#REF!</v>
      </c>
      <c r="R20" s="266" t="e">
        <f>IF(#REF!=5,-MIN(I20,J20,K20,L20,#REF!)-MAX(I20,J20,K20,L20,#REF!),0)</f>
        <v>#REF!</v>
      </c>
      <c r="S20" s="266" t="e">
        <f>IF(#REF!=5,(K20+J20+I20+R20+L20+#REF!)/3-#REF!+#REF!,0)</f>
        <v>#REF!</v>
      </c>
      <c r="T20" s="235" t="e">
        <f t="shared" si="0"/>
        <v>#REF!</v>
      </c>
      <c r="U20" s="269" t="str">
        <f t="shared" si="1"/>
        <v>0,0</v>
      </c>
      <c r="V20" s="237" t="str">
        <f>IFERROR(RANK(#REF!,#REF!,0),"")</f>
        <v/>
      </c>
      <c r="W20" s="276"/>
    </row>
    <row r="21" spans="1:23" s="20" customFormat="1" ht="20.25" customHeight="1" x14ac:dyDescent="0.25">
      <c r="A21" s="255" t="e">
        <f>#REF!</f>
        <v>#REF!</v>
      </c>
      <c r="B21" s="256" t="e">
        <f>#REF!</f>
        <v>#REF!</v>
      </c>
      <c r="C21" s="256" t="e">
        <f>#REF!</f>
        <v>#REF!</v>
      </c>
      <c r="D21" s="255" t="e">
        <f>#REF!</f>
        <v>#REF!</v>
      </c>
      <c r="E21" s="255" t="e">
        <f>#REF!</f>
        <v>#REF!</v>
      </c>
      <c r="F21" s="255" t="e">
        <f>#REF!</f>
        <v>#REF!</v>
      </c>
      <c r="G21" s="246"/>
      <c r="H21" s="246"/>
      <c r="I21" s="252">
        <v>7.5</v>
      </c>
      <c r="J21" s="280">
        <v>7</v>
      </c>
      <c r="K21" s="281">
        <v>8.5</v>
      </c>
      <c r="L21" s="281">
        <v>8</v>
      </c>
      <c r="M21" s="246"/>
      <c r="N21" s="246"/>
      <c r="O21" s="268"/>
      <c r="P21" s="266"/>
      <c r="Q21" s="266" t="e">
        <f>IF(#REF!=3,(K21+J21+I21)/3-#REF!+#REF!,0)</f>
        <v>#REF!</v>
      </c>
      <c r="R21" s="266" t="e">
        <f>IF(#REF!=5,-MIN(I21,J21,K21,L21,#REF!)-MAX(I21,J21,K21,L21,#REF!),0)</f>
        <v>#REF!</v>
      </c>
      <c r="S21" s="266" t="e">
        <f>IF(#REF!=5,(K21+J21+I21+R21+L21+#REF!)/3-#REF!+#REF!,0)</f>
        <v>#REF!</v>
      </c>
      <c r="T21" s="235" t="e">
        <f t="shared" si="0"/>
        <v>#REF!</v>
      </c>
      <c r="U21" s="269" t="str">
        <f t="shared" si="1"/>
        <v>0,0</v>
      </c>
      <c r="V21" s="237" t="str">
        <f>IFERROR(RANK(#REF!,#REF!,0),"")</f>
        <v/>
      </c>
      <c r="W21" s="276"/>
    </row>
    <row r="22" spans="1:23" s="20" customFormat="1" ht="20.25" customHeight="1" x14ac:dyDescent="0.25">
      <c r="A22" s="255" t="e">
        <f>#REF!</f>
        <v>#REF!</v>
      </c>
      <c r="B22" s="256" t="e">
        <f>#REF!</f>
        <v>#REF!</v>
      </c>
      <c r="C22" s="256" t="e">
        <f>#REF!</f>
        <v>#REF!</v>
      </c>
      <c r="D22" s="255" t="e">
        <f>#REF!</f>
        <v>#REF!</v>
      </c>
      <c r="E22" s="255" t="e">
        <f>#REF!</f>
        <v>#REF!</v>
      </c>
      <c r="F22" s="255" t="e">
        <f>#REF!</f>
        <v>#REF!</v>
      </c>
      <c r="G22" s="246"/>
      <c r="H22" s="246"/>
      <c r="I22" s="252">
        <v>6.5</v>
      </c>
      <c r="J22" s="280">
        <v>6</v>
      </c>
      <c r="K22" s="281">
        <v>6.5</v>
      </c>
      <c r="L22" s="281">
        <v>3.5</v>
      </c>
      <c r="M22" s="246"/>
      <c r="N22" s="246"/>
      <c r="O22" s="268"/>
      <c r="P22" s="266"/>
      <c r="Q22" s="266" t="e">
        <f>IF(#REF!=3,(K22+J22+I22)/3-#REF!+#REF!,0)</f>
        <v>#REF!</v>
      </c>
      <c r="R22" s="266" t="e">
        <f>IF(#REF!=5,-MIN(I22,J22,K22,L22,#REF!)-MAX(I22,J22,K22,L22,#REF!),0)</f>
        <v>#REF!</v>
      </c>
      <c r="S22" s="266" t="e">
        <f>IF(#REF!=5,(K22+J22+I22+R22+L22+#REF!)/3-#REF!+#REF!,0)</f>
        <v>#REF!</v>
      </c>
      <c r="T22" s="235" t="e">
        <f t="shared" si="0"/>
        <v>#REF!</v>
      </c>
      <c r="U22" s="269" t="str">
        <f t="shared" si="1"/>
        <v>0,0</v>
      </c>
      <c r="V22" s="237" t="str">
        <f>IFERROR(RANK(#REF!,#REF!,0),"")</f>
        <v/>
      </c>
      <c r="W22" s="276"/>
    </row>
    <row r="23" spans="1:23" s="20" customFormat="1" ht="20.25" customHeight="1" x14ac:dyDescent="0.25">
      <c r="A23" s="255" t="e">
        <f>#REF!</f>
        <v>#REF!</v>
      </c>
      <c r="B23" s="256" t="e">
        <f>#REF!</f>
        <v>#REF!</v>
      </c>
      <c r="C23" s="256" t="e">
        <f>#REF!</f>
        <v>#REF!</v>
      </c>
      <c r="D23" s="255" t="e">
        <f>#REF!</f>
        <v>#REF!</v>
      </c>
      <c r="E23" s="255" t="e">
        <f>#REF!</f>
        <v>#REF!</v>
      </c>
      <c r="F23" s="255" t="e">
        <f>#REF!</f>
        <v>#REF!</v>
      </c>
      <c r="G23" s="246"/>
      <c r="H23" s="246"/>
      <c r="I23" s="343">
        <v>7</v>
      </c>
      <c r="J23" s="280">
        <v>7.5</v>
      </c>
      <c r="K23" s="281">
        <v>7.5</v>
      </c>
      <c r="L23" s="281">
        <v>7.5</v>
      </c>
      <c r="M23" s="246"/>
      <c r="N23" s="246"/>
      <c r="O23" s="268"/>
      <c r="P23" s="266"/>
      <c r="Q23" s="266" t="e">
        <f>IF(#REF!=3,(K23+J23+I23)/3-#REF!+#REF!,0)</f>
        <v>#REF!</v>
      </c>
      <c r="R23" s="266" t="e">
        <f>IF(#REF!=5,-MIN(I23,J23,K23,L23,#REF!)-MAX(I23,J23,K23,L23,#REF!),0)</f>
        <v>#REF!</v>
      </c>
      <c r="S23" s="266" t="e">
        <f>IF(#REF!=5,(K23+J23+I23+R23+L23+#REF!)/3-#REF!+#REF!,0)</f>
        <v>#REF!</v>
      </c>
      <c r="T23" s="235" t="e">
        <f t="shared" si="0"/>
        <v>#REF!</v>
      </c>
      <c r="U23" s="269" t="str">
        <f t="shared" si="1"/>
        <v>0,0</v>
      </c>
      <c r="V23" s="237" t="str">
        <f>IFERROR(RANK(#REF!,#REF!,0),"")</f>
        <v/>
      </c>
      <c r="W23" s="276"/>
    </row>
    <row r="24" spans="1:23" s="20" customFormat="1" ht="20.25" customHeight="1" x14ac:dyDescent="0.25">
      <c r="A24" s="255" t="e">
        <f>#REF!</f>
        <v>#REF!</v>
      </c>
      <c r="B24" s="256" t="e">
        <f>#REF!</f>
        <v>#REF!</v>
      </c>
      <c r="C24" s="256" t="e">
        <f>#REF!</f>
        <v>#REF!</v>
      </c>
      <c r="D24" s="255" t="e">
        <f>#REF!</f>
        <v>#REF!</v>
      </c>
      <c r="E24" s="255" t="e">
        <f>#REF!</f>
        <v>#REF!</v>
      </c>
      <c r="F24" s="255" t="e">
        <f>#REF!</f>
        <v>#REF!</v>
      </c>
      <c r="G24" s="246"/>
      <c r="H24" s="246"/>
      <c r="I24" s="343">
        <v>5.5</v>
      </c>
      <c r="J24" s="280">
        <v>6.5</v>
      </c>
      <c r="K24" s="281">
        <v>0</v>
      </c>
      <c r="L24" s="281">
        <v>0</v>
      </c>
      <c r="M24" s="246"/>
      <c r="N24" s="246"/>
      <c r="O24" s="268"/>
      <c r="P24" s="266"/>
      <c r="Q24" s="266" t="e">
        <f>IF(#REF!=3,(K24+J24+I24)/3-#REF!+#REF!,0)</f>
        <v>#REF!</v>
      </c>
      <c r="R24" s="266" t="e">
        <f>IF(#REF!=5,-MIN(I24,J24,K24,L24,#REF!)-MAX(I24,J24,K24,L24,#REF!),0)</f>
        <v>#REF!</v>
      </c>
      <c r="S24" s="266" t="e">
        <f>IF(#REF!=5,(K24+J24+I24+R24+L24+#REF!)/3-#REF!+#REF!,0)</f>
        <v>#REF!</v>
      </c>
      <c r="T24" s="235" t="e">
        <f t="shared" si="0"/>
        <v>#REF!</v>
      </c>
      <c r="U24" s="269" t="str">
        <f t="shared" si="1"/>
        <v>0,0</v>
      </c>
      <c r="V24" s="237" t="str">
        <f>IFERROR(RANK(#REF!,#REF!,0),"")</f>
        <v/>
      </c>
      <c r="W24" s="276"/>
    </row>
    <row r="25" spans="1:23" s="20" customFormat="1" ht="20.25" customHeight="1" x14ac:dyDescent="0.25">
      <c r="A25" s="255" t="e">
        <f>#REF!</f>
        <v>#REF!</v>
      </c>
      <c r="B25" s="256" t="e">
        <f>#REF!</f>
        <v>#REF!</v>
      </c>
      <c r="C25" s="256" t="e">
        <f>#REF!</f>
        <v>#REF!</v>
      </c>
      <c r="D25" s="255" t="e">
        <f>#REF!</f>
        <v>#REF!</v>
      </c>
      <c r="E25" s="255" t="e">
        <f>#REF!</f>
        <v>#REF!</v>
      </c>
      <c r="F25" s="255" t="e">
        <f>#REF!</f>
        <v>#REF!</v>
      </c>
      <c r="G25" s="246"/>
      <c r="H25" s="246"/>
      <c r="I25" s="343">
        <v>7</v>
      </c>
      <c r="J25" s="280">
        <v>7</v>
      </c>
      <c r="K25" s="281">
        <v>8</v>
      </c>
      <c r="L25" s="281">
        <v>8</v>
      </c>
      <c r="M25" s="246"/>
      <c r="N25" s="246"/>
      <c r="O25" s="268"/>
      <c r="P25" s="266"/>
      <c r="Q25" s="266" t="e">
        <f>IF(#REF!=3,(K25+J25+I25)/3-#REF!+#REF!,0)</f>
        <v>#REF!</v>
      </c>
      <c r="R25" s="266" t="e">
        <f>IF(#REF!=5,-MIN(I25,J25,K25,L25,#REF!)-MAX(I25,J25,K25,L25,#REF!),0)</f>
        <v>#REF!</v>
      </c>
      <c r="S25" s="266" t="e">
        <f>IF(#REF!=5,(K25+J25+I25+R25+L25+#REF!)/3-#REF!+#REF!,0)</f>
        <v>#REF!</v>
      </c>
      <c r="T25" s="235" t="e">
        <f t="shared" si="0"/>
        <v>#REF!</v>
      </c>
      <c r="U25" s="269" t="str">
        <f t="shared" si="1"/>
        <v>0,0</v>
      </c>
      <c r="V25" s="237" t="str">
        <f>IFERROR(RANK(#REF!,#REF!,0),"")</f>
        <v/>
      </c>
      <c r="W25" s="276"/>
    </row>
    <row r="26" spans="1:23" s="20" customFormat="1" ht="20.25" customHeight="1" x14ac:dyDescent="0.25">
      <c r="A26" s="255" t="e">
        <f>#REF!</f>
        <v>#REF!</v>
      </c>
      <c r="B26" s="256" t="e">
        <f>#REF!</f>
        <v>#REF!</v>
      </c>
      <c r="C26" s="256" t="e">
        <f>#REF!</f>
        <v>#REF!</v>
      </c>
      <c r="D26" s="255" t="e">
        <f>#REF!</f>
        <v>#REF!</v>
      </c>
      <c r="E26" s="255" t="e">
        <f>#REF!</f>
        <v>#REF!</v>
      </c>
      <c r="F26" s="255" t="e">
        <f>#REF!</f>
        <v>#REF!</v>
      </c>
      <c r="G26" s="246"/>
      <c r="H26" s="246"/>
      <c r="I26" s="343">
        <v>7.5</v>
      </c>
      <c r="J26" s="280">
        <v>5.5</v>
      </c>
      <c r="K26" s="281">
        <v>6.5</v>
      </c>
      <c r="L26" s="281">
        <v>7</v>
      </c>
      <c r="M26" s="246"/>
      <c r="N26" s="246"/>
      <c r="O26" s="268"/>
      <c r="P26" s="266"/>
      <c r="Q26" s="266" t="e">
        <f>IF(#REF!=3,(K26+J26+I26)/3-#REF!+#REF!,0)</f>
        <v>#REF!</v>
      </c>
      <c r="R26" s="266" t="e">
        <f>IF(#REF!=5,-MIN(I26,J26,K26,L26,#REF!)-MAX(I26,J26,K26,L26,#REF!),0)</f>
        <v>#REF!</v>
      </c>
      <c r="S26" s="266" t="e">
        <f>IF(#REF!=5,(K26+J26+I26+R26+L26+#REF!)/3-#REF!+#REF!,0)</f>
        <v>#REF!</v>
      </c>
      <c r="T26" s="235" t="e">
        <f t="shared" si="0"/>
        <v>#REF!</v>
      </c>
      <c r="U26" s="269" t="str">
        <f t="shared" si="1"/>
        <v>0,0</v>
      </c>
      <c r="V26" s="237" t="str">
        <f>IFERROR(RANK(#REF!,#REF!,0),"")</f>
        <v/>
      </c>
      <c r="W26" s="276"/>
    </row>
    <row r="27" spans="1:23" s="20" customFormat="1" ht="20.25" customHeight="1" x14ac:dyDescent="0.25">
      <c r="A27" s="255" t="e">
        <f>#REF!</f>
        <v>#REF!</v>
      </c>
      <c r="B27" s="256" t="e">
        <f>#REF!</f>
        <v>#REF!</v>
      </c>
      <c r="C27" s="256" t="e">
        <f>#REF!</f>
        <v>#REF!</v>
      </c>
      <c r="D27" s="255" t="e">
        <f>#REF!</f>
        <v>#REF!</v>
      </c>
      <c r="E27" s="255" t="e">
        <f>#REF!</f>
        <v>#REF!</v>
      </c>
      <c r="F27" s="255" t="e">
        <f>#REF!</f>
        <v>#REF!</v>
      </c>
      <c r="G27" s="246"/>
      <c r="H27" s="246"/>
      <c r="I27" s="343">
        <v>6</v>
      </c>
      <c r="J27" s="280">
        <v>4.5</v>
      </c>
      <c r="K27" s="281">
        <v>6.5</v>
      </c>
      <c r="L27" s="281">
        <v>6</v>
      </c>
      <c r="M27" s="246"/>
      <c r="N27" s="246"/>
      <c r="O27" s="268"/>
      <c r="P27" s="266"/>
      <c r="Q27" s="266" t="e">
        <f>IF(#REF!=3,(K27+J27+I27)/3-#REF!+#REF!,0)</f>
        <v>#REF!</v>
      </c>
      <c r="R27" s="266" t="e">
        <f>IF(#REF!=5,-MIN(I27,J27,K27,L27,#REF!)-MAX(I27,J27,K27,L27,#REF!),0)</f>
        <v>#REF!</v>
      </c>
      <c r="S27" s="266" t="e">
        <f>IF(#REF!=5,(K27+J27+I27+R27+L27+#REF!)/3-#REF!+#REF!,0)</f>
        <v>#REF!</v>
      </c>
      <c r="T27" s="235" t="e">
        <f t="shared" si="0"/>
        <v>#REF!</v>
      </c>
      <c r="U27" s="269" t="str">
        <f t="shared" si="1"/>
        <v>0,0</v>
      </c>
      <c r="V27" s="237" t="str">
        <f>IFERROR(RANK(#REF!,#REF!,0),"")</f>
        <v/>
      </c>
      <c r="W27" s="276"/>
    </row>
    <row r="28" spans="1:23" s="20" customFormat="1" ht="20.25" customHeight="1" x14ac:dyDescent="0.25">
      <c r="A28" s="255" t="e">
        <f>#REF!</f>
        <v>#REF!</v>
      </c>
      <c r="B28" s="256" t="e">
        <f>#REF!</f>
        <v>#REF!</v>
      </c>
      <c r="C28" s="256" t="e">
        <f>#REF!</f>
        <v>#REF!</v>
      </c>
      <c r="D28" s="255" t="e">
        <f>#REF!</f>
        <v>#REF!</v>
      </c>
      <c r="E28" s="255" t="e">
        <f>#REF!</f>
        <v>#REF!</v>
      </c>
      <c r="F28" s="255" t="e">
        <f>#REF!</f>
        <v>#REF!</v>
      </c>
      <c r="G28" s="246"/>
      <c r="H28" s="246"/>
      <c r="I28" s="343">
        <v>8</v>
      </c>
      <c r="J28" s="280">
        <v>8</v>
      </c>
      <c r="K28" s="281">
        <v>5.5</v>
      </c>
      <c r="L28" s="281">
        <v>7</v>
      </c>
      <c r="M28" s="246"/>
      <c r="N28" s="246"/>
      <c r="O28" s="268"/>
      <c r="P28" s="266"/>
      <c r="Q28" s="266" t="e">
        <f>IF(#REF!=3,(K28+J28+I28)/3-#REF!+#REF!,0)</f>
        <v>#REF!</v>
      </c>
      <c r="R28" s="266" t="e">
        <f>IF(#REF!=5,-MIN(I28,J28,K28,L28,#REF!)-MAX(I28,J28,K28,L28,#REF!),0)</f>
        <v>#REF!</v>
      </c>
      <c r="S28" s="266" t="e">
        <f>IF(#REF!=5,(K28+J28+I28+R28+L28+#REF!)/3-#REF!+#REF!,0)</f>
        <v>#REF!</v>
      </c>
      <c r="T28" s="235" t="e">
        <f t="shared" si="0"/>
        <v>#REF!</v>
      </c>
      <c r="U28" s="269" t="str">
        <f t="shared" si="1"/>
        <v>0,0</v>
      </c>
      <c r="V28" s="237" t="str">
        <f>IFERROR(RANK(#REF!,#REF!,0),"")</f>
        <v/>
      </c>
      <c r="W28" s="276"/>
    </row>
    <row r="29" spans="1:23" s="20" customFormat="1" ht="20.25" customHeight="1" x14ac:dyDescent="0.25">
      <c r="A29" s="255" t="e">
        <f>#REF!</f>
        <v>#REF!</v>
      </c>
      <c r="B29" s="256" t="e">
        <f>#REF!</f>
        <v>#REF!</v>
      </c>
      <c r="C29" s="256" t="e">
        <f>#REF!</f>
        <v>#REF!</v>
      </c>
      <c r="D29" s="255" t="e">
        <f>#REF!</f>
        <v>#REF!</v>
      </c>
      <c r="E29" s="255" t="e">
        <f>#REF!</f>
        <v>#REF!</v>
      </c>
      <c r="F29" s="255" t="e">
        <f>#REF!</f>
        <v>#REF!</v>
      </c>
      <c r="G29" s="246"/>
      <c r="H29" s="246"/>
      <c r="I29" s="343">
        <v>8.5</v>
      </c>
      <c r="J29" s="280">
        <v>8</v>
      </c>
      <c r="K29" s="281">
        <v>5.5</v>
      </c>
      <c r="L29" s="281">
        <v>8</v>
      </c>
      <c r="M29" s="246"/>
      <c r="N29" s="246"/>
      <c r="O29" s="268"/>
      <c r="P29" s="266"/>
      <c r="Q29" s="266" t="e">
        <f>IF(#REF!=3,(K29+J29+I29)/3-#REF!+#REF!,0)</f>
        <v>#REF!</v>
      </c>
      <c r="R29" s="266" t="e">
        <f>IF(#REF!=5,-MIN(I29,J29,K29,L29,#REF!)-MAX(I29,J29,K29,L29,#REF!),0)</f>
        <v>#REF!</v>
      </c>
      <c r="S29" s="266" t="e">
        <f>IF(#REF!=5,(K29+J29+I29+R29+L29+#REF!)/3-#REF!+#REF!,0)</f>
        <v>#REF!</v>
      </c>
      <c r="T29" s="235" t="e">
        <f t="shared" si="0"/>
        <v>#REF!</v>
      </c>
      <c r="U29" s="269" t="str">
        <f t="shared" si="1"/>
        <v>0,0</v>
      </c>
      <c r="V29" s="237" t="str">
        <f>IFERROR(RANK(#REF!,#REF!,0),"")</f>
        <v/>
      </c>
      <c r="W29" s="276"/>
    </row>
    <row r="30" spans="1:23" s="20" customFormat="1" ht="20.25" customHeight="1" x14ac:dyDescent="0.25">
      <c r="A30" s="255" t="e">
        <f>#REF!</f>
        <v>#REF!</v>
      </c>
      <c r="B30" s="256" t="e">
        <f>#REF!</f>
        <v>#REF!</v>
      </c>
      <c r="C30" s="256" t="e">
        <f>#REF!</f>
        <v>#REF!</v>
      </c>
      <c r="D30" s="255" t="e">
        <f>#REF!</f>
        <v>#REF!</v>
      </c>
      <c r="E30" s="255" t="e">
        <f>#REF!</f>
        <v>#REF!</v>
      </c>
      <c r="F30" s="255" t="e">
        <f>#REF!</f>
        <v>#REF!</v>
      </c>
      <c r="G30" s="246"/>
      <c r="H30" s="246"/>
      <c r="I30" s="343">
        <v>9</v>
      </c>
      <c r="J30" s="280">
        <v>7</v>
      </c>
      <c r="K30" s="281">
        <v>6</v>
      </c>
      <c r="L30" s="281">
        <v>7</v>
      </c>
      <c r="M30" s="246"/>
      <c r="N30" s="246"/>
      <c r="O30" s="268"/>
      <c r="P30" s="266"/>
      <c r="Q30" s="266" t="e">
        <f>IF(#REF!=3,(K30+J30+I30)/3-#REF!+#REF!,0)</f>
        <v>#REF!</v>
      </c>
      <c r="R30" s="266" t="e">
        <f>IF(#REF!=5,-MIN(I30,J30,K30,L30,#REF!)-MAX(I30,J30,K30,L30,#REF!),0)</f>
        <v>#REF!</v>
      </c>
      <c r="S30" s="266" t="e">
        <f>IF(#REF!=5,(K30+J30+I30+R30+L30+#REF!)/3-#REF!+#REF!,0)</f>
        <v>#REF!</v>
      </c>
      <c r="T30" s="235" t="e">
        <f t="shared" si="0"/>
        <v>#REF!</v>
      </c>
      <c r="U30" s="269" t="str">
        <f t="shared" si="1"/>
        <v>0,0</v>
      </c>
      <c r="V30" s="237" t="str">
        <f>IFERROR(RANK(#REF!,#REF!,0),"")</f>
        <v/>
      </c>
      <c r="W30" s="276"/>
    </row>
    <row r="31" spans="1:23" s="20" customFormat="1" ht="15.6" x14ac:dyDescent="0.25">
      <c r="A31" s="255" t="e">
        <f>#REF!</f>
        <v>#REF!</v>
      </c>
      <c r="B31" s="256" t="e">
        <f>#REF!</f>
        <v>#REF!</v>
      </c>
      <c r="C31" s="256" t="e">
        <f>#REF!</f>
        <v>#REF!</v>
      </c>
      <c r="D31" s="255" t="e">
        <f>#REF!</f>
        <v>#REF!</v>
      </c>
      <c r="E31" s="255" t="e">
        <f>#REF!</f>
        <v>#REF!</v>
      </c>
      <c r="F31" s="255" t="e">
        <f>#REF!</f>
        <v>#REF!</v>
      </c>
      <c r="G31" s="246"/>
      <c r="H31" s="246"/>
      <c r="I31" s="251"/>
      <c r="J31" s="251"/>
      <c r="K31" s="251"/>
      <c r="L31" s="251"/>
      <c r="M31" s="246"/>
      <c r="N31" s="246"/>
      <c r="O31" s="268"/>
      <c r="P31" s="266"/>
      <c r="Q31" s="266" t="e">
        <f>IF(#REF!=3,(K31+J31+I31)/3-#REF!+#REF!,0)</f>
        <v>#REF!</v>
      </c>
      <c r="R31" s="266" t="e">
        <f>IF(#REF!=5,-MIN(I31,J31,K31,L31,#REF!)-MAX(I31,J31,K31,L31,#REF!),0)</f>
        <v>#REF!</v>
      </c>
      <c r="S31" s="266" t="e">
        <f>IF(#REF!=5,(K31+J31+I31+R31+L31+#REF!)/3-#REF!+#REF!,0)</f>
        <v>#REF!</v>
      </c>
      <c r="T31" s="235" t="e">
        <f t="shared" si="0"/>
        <v>#REF!</v>
      </c>
      <c r="U31" s="269" t="str">
        <f t="shared" si="1"/>
        <v>0,0</v>
      </c>
      <c r="V31" s="237" t="str">
        <f>IFERROR(RANK(#REF!,#REF!,0),"")</f>
        <v/>
      </c>
      <c r="W31" s="276"/>
    </row>
    <row r="32" spans="1:23" s="20" customFormat="1" ht="15.6" x14ac:dyDescent="0.25">
      <c r="A32" s="255" t="e">
        <f>#REF!</f>
        <v>#REF!</v>
      </c>
      <c r="B32" s="256" t="e">
        <f>#REF!</f>
        <v>#REF!</v>
      </c>
      <c r="C32" s="256" t="e">
        <f>#REF!</f>
        <v>#REF!</v>
      </c>
      <c r="D32" s="255" t="e">
        <f>#REF!</f>
        <v>#REF!</v>
      </c>
      <c r="E32" s="255" t="e">
        <f>#REF!</f>
        <v>#REF!</v>
      </c>
      <c r="F32" s="255" t="e">
        <f>#REF!</f>
        <v>#REF!</v>
      </c>
      <c r="G32" s="246"/>
      <c r="H32" s="246"/>
      <c r="I32" s="251"/>
      <c r="J32" s="251"/>
      <c r="K32" s="251"/>
      <c r="L32" s="251"/>
      <c r="M32" s="246"/>
      <c r="N32" s="246"/>
      <c r="O32" s="268"/>
      <c r="P32" s="266"/>
      <c r="Q32" s="266" t="e">
        <f>IF(#REF!=3,(K32+J32+I32)/3-#REF!+#REF!,0)</f>
        <v>#REF!</v>
      </c>
      <c r="R32" s="266" t="e">
        <f>IF(#REF!=5,-MIN(I32,J32,K32,L32,#REF!)-MAX(I32,J32,K32,L32,#REF!),0)</f>
        <v>#REF!</v>
      </c>
      <c r="S32" s="266" t="e">
        <f>IF(#REF!=5,(K32+J32+I32+R32+L32+#REF!)/3-#REF!+#REF!,0)</f>
        <v>#REF!</v>
      </c>
      <c r="T32" s="235" t="e">
        <f t="shared" si="0"/>
        <v>#REF!</v>
      </c>
      <c r="U32" s="269" t="str">
        <f t="shared" si="1"/>
        <v>0,0</v>
      </c>
      <c r="V32" s="237" t="str">
        <f>IFERROR(RANK(#REF!,#REF!,0),"")</f>
        <v/>
      </c>
      <c r="W32" s="276"/>
    </row>
    <row r="33" spans="1:23" s="20" customFormat="1" ht="15.6" x14ac:dyDescent="0.25">
      <c r="A33" s="255" t="e">
        <f>#REF!</f>
        <v>#REF!</v>
      </c>
      <c r="B33" s="256" t="e">
        <f>#REF!</f>
        <v>#REF!</v>
      </c>
      <c r="C33" s="256" t="e">
        <f>#REF!</f>
        <v>#REF!</v>
      </c>
      <c r="D33" s="255" t="e">
        <f>#REF!</f>
        <v>#REF!</v>
      </c>
      <c r="E33" s="255" t="e">
        <f>#REF!</f>
        <v>#REF!</v>
      </c>
      <c r="F33" s="255" t="e">
        <f>#REF!</f>
        <v>#REF!</v>
      </c>
      <c r="G33" s="246"/>
      <c r="H33" s="246"/>
      <c r="I33" s="251"/>
      <c r="J33" s="251"/>
      <c r="K33" s="251"/>
      <c r="L33" s="251"/>
      <c r="M33" s="246"/>
      <c r="N33" s="246"/>
      <c r="O33" s="268"/>
      <c r="P33" s="266"/>
      <c r="Q33" s="266" t="e">
        <f>IF(#REF!=3,(K33+J33+I33)/3-#REF!+#REF!,0)</f>
        <v>#REF!</v>
      </c>
      <c r="R33" s="266" t="e">
        <f>IF(#REF!=5,-MIN(I33,J33,K33,L33,#REF!)-MAX(I33,J33,K33,L33,#REF!),0)</f>
        <v>#REF!</v>
      </c>
      <c r="S33" s="266" t="e">
        <f>IF(#REF!=5,(K33+J33+I33+R33+L33+#REF!)/3-#REF!+#REF!,0)</f>
        <v>#REF!</v>
      </c>
      <c r="T33" s="235" t="e">
        <f t="shared" si="0"/>
        <v>#REF!</v>
      </c>
      <c r="U33" s="269" t="str">
        <f t="shared" si="1"/>
        <v>0,0</v>
      </c>
      <c r="V33" s="237" t="str">
        <f>IFERROR(RANK(#REF!,#REF!,0),"")</f>
        <v/>
      </c>
      <c r="W33" s="276"/>
    </row>
    <row r="34" spans="1:23" s="20" customFormat="1" ht="15.6" x14ac:dyDescent="0.25">
      <c r="A34" s="255" t="e">
        <f>#REF!</f>
        <v>#REF!</v>
      </c>
      <c r="B34" s="256" t="e">
        <f>#REF!</f>
        <v>#REF!</v>
      </c>
      <c r="C34" s="256" t="e">
        <f>#REF!</f>
        <v>#REF!</v>
      </c>
      <c r="D34" s="255" t="e">
        <f>#REF!</f>
        <v>#REF!</v>
      </c>
      <c r="E34" s="255" t="e">
        <f>#REF!</f>
        <v>#REF!</v>
      </c>
      <c r="F34" s="255" t="e">
        <f>#REF!</f>
        <v>#REF!</v>
      </c>
      <c r="G34" s="246"/>
      <c r="H34" s="246"/>
      <c r="I34" s="251"/>
      <c r="J34" s="251"/>
      <c r="K34" s="251"/>
      <c r="L34" s="251"/>
      <c r="M34" s="246"/>
      <c r="N34" s="246"/>
      <c r="O34" s="268"/>
      <c r="P34" s="266"/>
      <c r="Q34" s="266" t="e">
        <f>IF(#REF!=3,(K34+J34+I34)/3-#REF!+#REF!,0)</f>
        <v>#REF!</v>
      </c>
      <c r="R34" s="266" t="e">
        <f>IF(#REF!=5,-MIN(I34,J34,K34,L34,#REF!)-MAX(I34,J34,K34,L34,#REF!),0)</f>
        <v>#REF!</v>
      </c>
      <c r="S34" s="266" t="e">
        <f>IF(#REF!=5,(K34+J34+I34+R34+L34+#REF!)/3-#REF!+#REF!,0)</f>
        <v>#REF!</v>
      </c>
      <c r="T34" s="235" t="e">
        <f t="shared" si="0"/>
        <v>#REF!</v>
      </c>
      <c r="U34" s="269" t="str">
        <f t="shared" si="1"/>
        <v>0,0</v>
      </c>
      <c r="V34" s="237" t="str">
        <f>IFERROR(RANK(#REF!,#REF!,0),"")</f>
        <v/>
      </c>
      <c r="W34" s="276"/>
    </row>
    <row r="35" spans="1:23" s="20" customFormat="1" ht="15.6" x14ac:dyDescent="0.25">
      <c r="A35" s="255" t="e">
        <f>#REF!</f>
        <v>#REF!</v>
      </c>
      <c r="B35" s="256" t="e">
        <f>#REF!</f>
        <v>#REF!</v>
      </c>
      <c r="C35" s="256" t="e">
        <f>#REF!</f>
        <v>#REF!</v>
      </c>
      <c r="D35" s="255" t="e">
        <f>#REF!</f>
        <v>#REF!</v>
      </c>
      <c r="E35" s="255" t="e">
        <f>#REF!</f>
        <v>#REF!</v>
      </c>
      <c r="F35" s="255" t="e">
        <f>#REF!</f>
        <v>#REF!</v>
      </c>
      <c r="G35" s="246"/>
      <c r="H35" s="246"/>
      <c r="I35" s="251"/>
      <c r="J35" s="251"/>
      <c r="K35" s="251"/>
      <c r="L35" s="251"/>
      <c r="M35" s="246"/>
      <c r="N35" s="246"/>
      <c r="O35" s="268"/>
      <c r="P35" s="266"/>
      <c r="Q35" s="266" t="e">
        <f>IF(#REF!=3,(K35+J35+I35)/3-#REF!+#REF!,0)</f>
        <v>#REF!</v>
      </c>
      <c r="R35" s="266" t="e">
        <f>IF(#REF!=5,-MIN(I35,J35,K35,L35,#REF!)-MAX(I35,J35,K35,L35,#REF!),0)</f>
        <v>#REF!</v>
      </c>
      <c r="S35" s="266" t="e">
        <f>IF(#REF!=5,(K35+J35+I35+R35+L35+#REF!)/3-#REF!+#REF!,0)</f>
        <v>#REF!</v>
      </c>
      <c r="T35" s="235" t="e">
        <f t="shared" si="0"/>
        <v>#REF!</v>
      </c>
      <c r="U35" s="269" t="str">
        <f t="shared" si="1"/>
        <v>0,0</v>
      </c>
      <c r="V35" s="237" t="str">
        <f>IFERROR(RANK(#REF!,#REF!,0),"")</f>
        <v/>
      </c>
      <c r="W35" s="276"/>
    </row>
    <row r="36" spans="1:23" s="20" customFormat="1" ht="15.6" x14ac:dyDescent="0.25">
      <c r="A36" s="255" t="e">
        <f>#REF!</f>
        <v>#REF!</v>
      </c>
      <c r="B36" s="256" t="e">
        <f>#REF!</f>
        <v>#REF!</v>
      </c>
      <c r="C36" s="256" t="e">
        <f>#REF!</f>
        <v>#REF!</v>
      </c>
      <c r="D36" s="255" t="e">
        <f>#REF!</f>
        <v>#REF!</v>
      </c>
      <c r="E36" s="255" t="e">
        <f>#REF!</f>
        <v>#REF!</v>
      </c>
      <c r="F36" s="255" t="e">
        <f>#REF!</f>
        <v>#REF!</v>
      </c>
      <c r="G36" s="246"/>
      <c r="H36" s="246"/>
      <c r="I36" s="251"/>
      <c r="J36" s="251"/>
      <c r="K36" s="251"/>
      <c r="L36" s="251"/>
      <c r="M36" s="246"/>
      <c r="N36" s="246"/>
      <c r="O36" s="268"/>
      <c r="P36" s="266"/>
      <c r="Q36" s="266" t="e">
        <f>IF(#REF!=3,(K36+J36+I36)/3-#REF!+#REF!,0)</f>
        <v>#REF!</v>
      </c>
      <c r="R36" s="266" t="e">
        <f>IF(#REF!=5,-MIN(I36,J36,K36,L36,#REF!)-MAX(I36,J36,K36,L36,#REF!),0)</f>
        <v>#REF!</v>
      </c>
      <c r="S36" s="266" t="e">
        <f>IF(#REF!=5,(K36+J36+I36+R36+L36+#REF!)/3-#REF!+#REF!,0)</f>
        <v>#REF!</v>
      </c>
      <c r="T36" s="235" t="e">
        <f t="shared" si="0"/>
        <v>#REF!</v>
      </c>
      <c r="U36" s="269" t="str">
        <f t="shared" si="1"/>
        <v>0,0</v>
      </c>
      <c r="V36" s="237" t="str">
        <f>IFERROR(RANK(#REF!,#REF!,0),"")</f>
        <v/>
      </c>
      <c r="W36" s="276"/>
    </row>
    <row r="37" spans="1:23" s="20" customFormat="1" ht="15.6" x14ac:dyDescent="0.25">
      <c r="A37" s="255" t="e">
        <f>#REF!</f>
        <v>#REF!</v>
      </c>
      <c r="B37" s="256" t="e">
        <f>#REF!</f>
        <v>#REF!</v>
      </c>
      <c r="C37" s="256" t="e">
        <f>#REF!</f>
        <v>#REF!</v>
      </c>
      <c r="D37" s="255" t="e">
        <f>#REF!</f>
        <v>#REF!</v>
      </c>
      <c r="E37" s="255" t="e">
        <f>#REF!</f>
        <v>#REF!</v>
      </c>
      <c r="F37" s="255" t="e">
        <f>#REF!</f>
        <v>#REF!</v>
      </c>
      <c r="G37" s="246"/>
      <c r="H37" s="246"/>
      <c r="I37" s="251"/>
      <c r="J37" s="251"/>
      <c r="K37" s="251"/>
      <c r="L37" s="251"/>
      <c r="M37" s="246"/>
      <c r="N37" s="246"/>
      <c r="O37" s="268"/>
      <c r="P37" s="266"/>
      <c r="Q37" s="266" t="e">
        <f>IF(#REF!=3,(K37+J37+I37)/3-#REF!+#REF!,0)</f>
        <v>#REF!</v>
      </c>
      <c r="R37" s="266" t="e">
        <f>IF(#REF!=5,-MIN(I37,J37,K37,L37,#REF!)-MAX(I37,J37,K37,L37,#REF!),0)</f>
        <v>#REF!</v>
      </c>
      <c r="S37" s="266" t="e">
        <f>IF(#REF!=5,(K37+J37+I37+R37+L37+#REF!)/3-#REF!+#REF!,0)</f>
        <v>#REF!</v>
      </c>
      <c r="T37" s="235" t="e">
        <f t="shared" si="0"/>
        <v>#REF!</v>
      </c>
      <c r="U37" s="269" t="str">
        <f t="shared" si="1"/>
        <v>0,0</v>
      </c>
      <c r="V37" s="237" t="str">
        <f>IFERROR(RANK(#REF!,#REF!,0),"")</f>
        <v/>
      </c>
      <c r="W37" s="276"/>
    </row>
    <row r="38" spans="1:23" s="20" customFormat="1" ht="15.6" x14ac:dyDescent="0.25">
      <c r="A38" s="255" t="e">
        <f>#REF!</f>
        <v>#REF!</v>
      </c>
      <c r="B38" s="256" t="e">
        <f>#REF!</f>
        <v>#REF!</v>
      </c>
      <c r="C38" s="256" t="e">
        <f>#REF!</f>
        <v>#REF!</v>
      </c>
      <c r="D38" s="255" t="e">
        <f>#REF!</f>
        <v>#REF!</v>
      </c>
      <c r="E38" s="255" t="e">
        <f>#REF!</f>
        <v>#REF!</v>
      </c>
      <c r="F38" s="255" t="e">
        <f>#REF!</f>
        <v>#REF!</v>
      </c>
      <c r="G38" s="246"/>
      <c r="H38" s="246"/>
      <c r="I38" s="251"/>
      <c r="J38" s="251"/>
      <c r="K38" s="251"/>
      <c r="L38" s="251"/>
      <c r="M38" s="246"/>
      <c r="N38" s="246"/>
      <c r="O38" s="268"/>
      <c r="P38" s="266"/>
      <c r="Q38" s="266" t="e">
        <f>IF(#REF!=3,(K38+J38+I38)/3-#REF!+#REF!,0)</f>
        <v>#REF!</v>
      </c>
      <c r="R38" s="266" t="e">
        <f>IF(#REF!=5,-MIN(I38,J38,K38,L38,#REF!)-MAX(I38,J38,K38,L38,#REF!),0)</f>
        <v>#REF!</v>
      </c>
      <c r="S38" s="266" t="e">
        <f>IF(#REF!=5,(K38+J38+I38+R38+L38+#REF!)/3-#REF!+#REF!,0)</f>
        <v>#REF!</v>
      </c>
      <c r="T38" s="235" t="e">
        <f t="shared" si="0"/>
        <v>#REF!</v>
      </c>
      <c r="U38" s="269" t="str">
        <f t="shared" si="1"/>
        <v>0,0</v>
      </c>
      <c r="V38" s="237" t="str">
        <f>IFERROR(RANK(#REF!,#REF!,0),"")</f>
        <v/>
      </c>
      <c r="W38" s="276"/>
    </row>
    <row r="39" spans="1:23" s="20" customFormat="1" ht="15.6" x14ac:dyDescent="0.25">
      <c r="A39" s="255" t="e">
        <f>#REF!</f>
        <v>#REF!</v>
      </c>
      <c r="B39" s="256" t="e">
        <f>#REF!</f>
        <v>#REF!</v>
      </c>
      <c r="C39" s="256" t="e">
        <f>#REF!</f>
        <v>#REF!</v>
      </c>
      <c r="D39" s="255" t="e">
        <f>#REF!</f>
        <v>#REF!</v>
      </c>
      <c r="E39" s="255" t="e">
        <f>#REF!</f>
        <v>#REF!</v>
      </c>
      <c r="F39" s="255" t="e">
        <f>#REF!</f>
        <v>#REF!</v>
      </c>
      <c r="G39" s="246"/>
      <c r="H39" s="246"/>
      <c r="I39" s="251"/>
      <c r="J39" s="251"/>
      <c r="K39" s="251"/>
      <c r="L39" s="251"/>
      <c r="M39" s="246"/>
      <c r="N39" s="246"/>
      <c r="O39" s="268"/>
      <c r="P39" s="266"/>
      <c r="Q39" s="266" t="e">
        <f>IF(#REF!=3,(K39+J39+I39)/3-#REF!+#REF!,0)</f>
        <v>#REF!</v>
      </c>
      <c r="R39" s="266" t="e">
        <f>IF(#REF!=5,-MIN(I39,J39,K39,L39,#REF!)-MAX(I39,J39,K39,L39,#REF!),0)</f>
        <v>#REF!</v>
      </c>
      <c r="S39" s="266" t="e">
        <f>IF(#REF!=5,(K39+J39+I39+R39+L39+#REF!)/3-#REF!+#REF!,0)</f>
        <v>#REF!</v>
      </c>
      <c r="T39" s="235" t="e">
        <f t="shared" si="0"/>
        <v>#REF!</v>
      </c>
      <c r="U39" s="269" t="str">
        <f t="shared" si="1"/>
        <v>0,0</v>
      </c>
      <c r="V39" s="237" t="str">
        <f>IFERROR(RANK(#REF!,#REF!,0),"")</f>
        <v/>
      </c>
      <c r="W39" s="276"/>
    </row>
    <row r="40" spans="1:23" s="20" customFormat="1" ht="15.6" x14ac:dyDescent="0.25">
      <c r="A40" s="255" t="e">
        <f>#REF!</f>
        <v>#REF!</v>
      </c>
      <c r="B40" s="256" t="e">
        <f>#REF!</f>
        <v>#REF!</v>
      </c>
      <c r="C40" s="256" t="e">
        <f>#REF!</f>
        <v>#REF!</v>
      </c>
      <c r="D40" s="255" t="e">
        <f>#REF!</f>
        <v>#REF!</v>
      </c>
      <c r="E40" s="255" t="e">
        <f>#REF!</f>
        <v>#REF!</v>
      </c>
      <c r="F40" s="255" t="e">
        <f>#REF!</f>
        <v>#REF!</v>
      </c>
      <c r="G40" s="246"/>
      <c r="H40" s="246"/>
      <c r="I40" s="251"/>
      <c r="J40" s="251"/>
      <c r="K40" s="251"/>
      <c r="L40" s="251"/>
      <c r="M40" s="246"/>
      <c r="N40" s="246"/>
      <c r="O40" s="268"/>
      <c r="P40" s="266"/>
      <c r="Q40" s="266" t="e">
        <f>IF(#REF!=3,(K40+J40+I40)/3-#REF!+#REF!,0)</f>
        <v>#REF!</v>
      </c>
      <c r="R40" s="266" t="e">
        <f>IF(#REF!=5,-MIN(I40,J40,K40,L40,#REF!)-MAX(I40,J40,K40,L40,#REF!),0)</f>
        <v>#REF!</v>
      </c>
      <c r="S40" s="266" t="e">
        <f>IF(#REF!=5,(K40+J40+I40+R40+L40+#REF!)/3-#REF!+#REF!,0)</f>
        <v>#REF!</v>
      </c>
      <c r="T40" s="235" t="e">
        <f t="shared" si="0"/>
        <v>#REF!</v>
      </c>
      <c r="U40" s="269" t="str">
        <f t="shared" si="1"/>
        <v>0,0</v>
      </c>
      <c r="V40" s="237" t="str">
        <f>IFERROR(RANK(#REF!,#REF!,0),"")</f>
        <v/>
      </c>
      <c r="W40" s="276"/>
    </row>
    <row r="41" spans="1:23" s="20" customFormat="1" ht="15.6" x14ac:dyDescent="0.25">
      <c r="A41" s="255" t="e">
        <f>#REF!</f>
        <v>#REF!</v>
      </c>
      <c r="B41" s="256" t="e">
        <f>#REF!</f>
        <v>#REF!</v>
      </c>
      <c r="C41" s="256" t="e">
        <f>#REF!</f>
        <v>#REF!</v>
      </c>
      <c r="D41" s="255" t="e">
        <f>#REF!</f>
        <v>#REF!</v>
      </c>
      <c r="E41" s="255" t="e">
        <f>#REF!</f>
        <v>#REF!</v>
      </c>
      <c r="F41" s="255" t="e">
        <f>#REF!</f>
        <v>#REF!</v>
      </c>
      <c r="G41" s="246"/>
      <c r="H41" s="246"/>
      <c r="I41" s="251"/>
      <c r="J41" s="251"/>
      <c r="K41" s="251"/>
      <c r="L41" s="251"/>
      <c r="M41" s="246"/>
      <c r="N41" s="246"/>
      <c r="O41" s="268"/>
      <c r="P41" s="266"/>
      <c r="Q41" s="266" t="e">
        <f>IF(#REF!=3,(K41+J41+I41)/3-#REF!+#REF!,0)</f>
        <v>#REF!</v>
      </c>
      <c r="R41" s="266" t="e">
        <f>IF(#REF!=5,-MIN(I41,J41,K41,L41,#REF!)-MAX(I41,J41,K41,L41,#REF!),0)</f>
        <v>#REF!</v>
      </c>
      <c r="S41" s="266" t="e">
        <f>IF(#REF!=5,(K41+J41+I41+R41+L41+#REF!)/3-#REF!+#REF!,0)</f>
        <v>#REF!</v>
      </c>
      <c r="T41" s="235" t="e">
        <f t="shared" si="0"/>
        <v>#REF!</v>
      </c>
      <c r="U41" s="269" t="str">
        <f t="shared" si="1"/>
        <v>0,0</v>
      </c>
      <c r="V41" s="237" t="str">
        <f>IFERROR(RANK(#REF!,#REF!,0),"")</f>
        <v/>
      </c>
      <c r="W41" s="276"/>
    </row>
    <row r="42" spans="1:23" s="20" customFormat="1" ht="15.6" x14ac:dyDescent="0.25">
      <c r="A42" s="255" t="e">
        <f>#REF!</f>
        <v>#REF!</v>
      </c>
      <c r="B42" s="256" t="e">
        <f>#REF!</f>
        <v>#REF!</v>
      </c>
      <c r="C42" s="256" t="e">
        <f>#REF!</f>
        <v>#REF!</v>
      </c>
      <c r="D42" s="255" t="e">
        <f>#REF!</f>
        <v>#REF!</v>
      </c>
      <c r="E42" s="255" t="e">
        <f>#REF!</f>
        <v>#REF!</v>
      </c>
      <c r="F42" s="255" t="e">
        <f>#REF!</f>
        <v>#REF!</v>
      </c>
      <c r="G42" s="246"/>
      <c r="H42" s="246"/>
      <c r="I42" s="251"/>
      <c r="J42" s="251"/>
      <c r="K42" s="251"/>
      <c r="L42" s="251"/>
      <c r="M42" s="246"/>
      <c r="N42" s="246"/>
      <c r="O42" s="268"/>
      <c r="P42" s="266"/>
      <c r="Q42" s="266" t="e">
        <f>IF(#REF!=3,(K42+J42+I42)/3-#REF!+#REF!,0)</f>
        <v>#REF!</v>
      </c>
      <c r="R42" s="266" t="e">
        <f>IF(#REF!=5,-MIN(I42,J42,K42,L42,#REF!)-MAX(I42,J42,K42,L42,#REF!),0)</f>
        <v>#REF!</v>
      </c>
      <c r="S42" s="266" t="e">
        <f>IF(#REF!=5,(K42+J42+I42+R42+L42+#REF!)/3-#REF!+#REF!,0)</f>
        <v>#REF!</v>
      </c>
      <c r="T42" s="235" t="e">
        <f t="shared" si="0"/>
        <v>#REF!</v>
      </c>
      <c r="U42" s="269" t="str">
        <f t="shared" si="1"/>
        <v>0,0</v>
      </c>
      <c r="V42" s="237" t="str">
        <f>IFERROR(RANK(#REF!,#REF!,0),"")</f>
        <v/>
      </c>
      <c r="W42" s="276"/>
    </row>
    <row r="43" spans="1:23" s="20" customFormat="1" ht="15.6" x14ac:dyDescent="0.25">
      <c r="A43" s="255" t="e">
        <f>#REF!</f>
        <v>#REF!</v>
      </c>
      <c r="B43" s="256" t="e">
        <f>#REF!</f>
        <v>#REF!</v>
      </c>
      <c r="C43" s="256" t="e">
        <f>#REF!</f>
        <v>#REF!</v>
      </c>
      <c r="D43" s="255" t="e">
        <f>#REF!</f>
        <v>#REF!</v>
      </c>
      <c r="E43" s="255" t="e">
        <f>#REF!</f>
        <v>#REF!</v>
      </c>
      <c r="F43" s="255" t="e">
        <f>#REF!</f>
        <v>#REF!</v>
      </c>
      <c r="G43" s="246"/>
      <c r="H43" s="246"/>
      <c r="I43" s="251"/>
      <c r="J43" s="251"/>
      <c r="K43" s="251"/>
      <c r="L43" s="251"/>
      <c r="M43" s="246"/>
      <c r="N43" s="246"/>
      <c r="O43" s="268"/>
      <c r="P43" s="266"/>
      <c r="Q43" s="266" t="e">
        <f>IF(#REF!=3,(K43+J43+I43)/3-#REF!+#REF!,0)</f>
        <v>#REF!</v>
      </c>
      <c r="R43" s="266" t="e">
        <f>IF(#REF!=5,-MIN(I43,J43,K43,L43,#REF!)-MAX(I43,J43,K43,L43,#REF!),0)</f>
        <v>#REF!</v>
      </c>
      <c r="S43" s="266" t="e">
        <f>IF(#REF!=5,(K43+J43+I43+R43+L43+#REF!)/3-#REF!+#REF!,0)</f>
        <v>#REF!</v>
      </c>
      <c r="T43" s="235" t="e">
        <f t="shared" si="0"/>
        <v>#REF!</v>
      </c>
      <c r="U43" s="269" t="str">
        <f t="shared" si="1"/>
        <v>0,0</v>
      </c>
      <c r="V43" s="237" t="str">
        <f>IFERROR(RANK(#REF!,#REF!,0),"")</f>
        <v/>
      </c>
      <c r="W43" s="276"/>
    </row>
    <row r="44" spans="1:23" s="20" customFormat="1" ht="15.6" x14ac:dyDescent="0.25">
      <c r="A44" s="255" t="e">
        <f>#REF!</f>
        <v>#REF!</v>
      </c>
      <c r="B44" s="256" t="e">
        <f>#REF!</f>
        <v>#REF!</v>
      </c>
      <c r="C44" s="256" t="e">
        <f>#REF!</f>
        <v>#REF!</v>
      </c>
      <c r="D44" s="255" t="e">
        <f>#REF!</f>
        <v>#REF!</v>
      </c>
      <c r="E44" s="255" t="e">
        <f>#REF!</f>
        <v>#REF!</v>
      </c>
      <c r="F44" s="255" t="e">
        <f>#REF!</f>
        <v>#REF!</v>
      </c>
      <c r="G44" s="246"/>
      <c r="H44" s="246"/>
      <c r="I44" s="251"/>
      <c r="J44" s="251"/>
      <c r="K44" s="251"/>
      <c r="L44" s="251"/>
      <c r="M44" s="246"/>
      <c r="N44" s="246"/>
      <c r="O44" s="268"/>
      <c r="P44" s="266"/>
      <c r="Q44" s="266" t="e">
        <f>IF(#REF!=3,(K44+J44+I44)/3-#REF!+#REF!,0)</f>
        <v>#REF!</v>
      </c>
      <c r="R44" s="266" t="e">
        <f>IF(#REF!=5,-MIN(I44,J44,K44,L44,#REF!)-MAX(I44,J44,K44,L44,#REF!),0)</f>
        <v>#REF!</v>
      </c>
      <c r="S44" s="266" t="e">
        <f>IF(#REF!=5,(K44+J44+I44+R44+L44+#REF!)/3-#REF!+#REF!,0)</f>
        <v>#REF!</v>
      </c>
      <c r="T44" s="235" t="e">
        <f t="shared" si="0"/>
        <v>#REF!</v>
      </c>
      <c r="U44" s="269" t="str">
        <f t="shared" si="1"/>
        <v>0,0</v>
      </c>
      <c r="V44" s="237" t="str">
        <f>IFERROR(RANK(#REF!,#REF!,0),"")</f>
        <v/>
      </c>
      <c r="W44" s="276"/>
    </row>
    <row r="45" spans="1:23" s="20" customFormat="1" ht="15.6" x14ac:dyDescent="0.25">
      <c r="A45" s="255" t="e">
        <f>#REF!</f>
        <v>#REF!</v>
      </c>
      <c r="B45" s="256" t="e">
        <f>#REF!</f>
        <v>#REF!</v>
      </c>
      <c r="C45" s="256" t="e">
        <f>#REF!</f>
        <v>#REF!</v>
      </c>
      <c r="D45" s="255" t="e">
        <f>#REF!</f>
        <v>#REF!</v>
      </c>
      <c r="E45" s="255" t="e">
        <f>#REF!</f>
        <v>#REF!</v>
      </c>
      <c r="F45" s="255" t="e">
        <f>#REF!</f>
        <v>#REF!</v>
      </c>
      <c r="G45" s="246"/>
      <c r="H45" s="246"/>
      <c r="I45" s="251"/>
      <c r="J45" s="251"/>
      <c r="K45" s="251"/>
      <c r="L45" s="251"/>
      <c r="M45" s="246"/>
      <c r="N45" s="246"/>
      <c r="O45" s="268"/>
      <c r="P45" s="266"/>
      <c r="Q45" s="266" t="e">
        <f>IF(#REF!=3,(K45+J45+I45)/3-#REF!+#REF!,0)</f>
        <v>#REF!</v>
      </c>
      <c r="R45" s="266" t="e">
        <f>IF(#REF!=5,-MIN(I45,J45,K45,L45,#REF!)-MAX(I45,J45,K45,L45,#REF!),0)</f>
        <v>#REF!</v>
      </c>
      <c r="S45" s="266" t="e">
        <f>IF(#REF!=5,(K45+J45+I45+R45+L45+#REF!)/3-#REF!+#REF!,0)</f>
        <v>#REF!</v>
      </c>
      <c r="T45" s="235" t="e">
        <f t="shared" si="0"/>
        <v>#REF!</v>
      </c>
      <c r="U45" s="269" t="str">
        <f t="shared" si="1"/>
        <v>0,0</v>
      </c>
      <c r="V45" s="237" t="str">
        <f>IFERROR(RANK(#REF!,#REF!,0),"")</f>
        <v/>
      </c>
      <c r="W45" s="276"/>
    </row>
    <row r="46" spans="1:23" s="20" customFormat="1" ht="15.6" x14ac:dyDescent="0.25">
      <c r="A46" s="255" t="e">
        <f>#REF!</f>
        <v>#REF!</v>
      </c>
      <c r="B46" s="256" t="e">
        <f>#REF!</f>
        <v>#REF!</v>
      </c>
      <c r="C46" s="256" t="e">
        <f>#REF!</f>
        <v>#REF!</v>
      </c>
      <c r="D46" s="255" t="e">
        <f>#REF!</f>
        <v>#REF!</v>
      </c>
      <c r="E46" s="255" t="e">
        <f>#REF!</f>
        <v>#REF!</v>
      </c>
      <c r="F46" s="255" t="e">
        <f>#REF!</f>
        <v>#REF!</v>
      </c>
      <c r="G46" s="246"/>
      <c r="H46" s="246"/>
      <c r="I46" s="251"/>
      <c r="J46" s="251"/>
      <c r="K46" s="251"/>
      <c r="L46" s="251"/>
      <c r="M46" s="246"/>
      <c r="N46" s="246"/>
      <c r="O46" s="268"/>
      <c r="P46" s="266"/>
      <c r="Q46" s="266" t="e">
        <f>IF(#REF!=3,(K46+J46+I46)/3-#REF!+#REF!,0)</f>
        <v>#REF!</v>
      </c>
      <c r="R46" s="266" t="e">
        <f>IF(#REF!=5,-MIN(I46,J46,K46,L46,#REF!)-MAX(I46,J46,K46,L46,#REF!),0)</f>
        <v>#REF!</v>
      </c>
      <c r="S46" s="266" t="e">
        <f>IF(#REF!=5,(K46+J46+I46+R46+L46+#REF!)/3-#REF!+#REF!,0)</f>
        <v>#REF!</v>
      </c>
      <c r="T46" s="235" t="e">
        <f t="shared" si="0"/>
        <v>#REF!</v>
      </c>
      <c r="U46" s="269" t="str">
        <f t="shared" si="1"/>
        <v>0,0</v>
      </c>
      <c r="V46" s="237" t="str">
        <f>IFERROR(RANK(#REF!,#REF!,0),"")</f>
        <v/>
      </c>
      <c r="W46" s="276"/>
    </row>
    <row r="47" spans="1:23" s="20" customFormat="1" ht="15.6" x14ac:dyDescent="0.25">
      <c r="A47" s="255" t="e">
        <f>#REF!</f>
        <v>#REF!</v>
      </c>
      <c r="B47" s="256" t="e">
        <f>#REF!</f>
        <v>#REF!</v>
      </c>
      <c r="C47" s="256" t="e">
        <f>#REF!</f>
        <v>#REF!</v>
      </c>
      <c r="D47" s="255" t="e">
        <f>#REF!</f>
        <v>#REF!</v>
      </c>
      <c r="E47" s="255" t="e">
        <f>#REF!</f>
        <v>#REF!</v>
      </c>
      <c r="F47" s="255" t="e">
        <f>#REF!</f>
        <v>#REF!</v>
      </c>
      <c r="G47" s="246"/>
      <c r="H47" s="246"/>
      <c r="I47" s="251"/>
      <c r="J47" s="251"/>
      <c r="K47" s="251"/>
      <c r="L47" s="251"/>
      <c r="M47" s="246"/>
      <c r="N47" s="246"/>
      <c r="O47" s="268"/>
      <c r="P47" s="266"/>
      <c r="Q47" s="266" t="e">
        <f>IF(#REF!=3,(K47+J47+I47)/3-#REF!+#REF!,0)</f>
        <v>#REF!</v>
      </c>
      <c r="R47" s="266" t="e">
        <f>IF(#REF!=5,-MIN(I47,J47,K47,L47,#REF!)-MAX(I47,J47,K47,L47,#REF!),0)</f>
        <v>#REF!</v>
      </c>
      <c r="S47" s="266" t="e">
        <f>IF(#REF!=5,(K47+J47+I47+R47+L47+#REF!)/3-#REF!+#REF!,0)</f>
        <v>#REF!</v>
      </c>
      <c r="T47" s="235" t="e">
        <f t="shared" si="0"/>
        <v>#REF!</v>
      </c>
      <c r="U47" s="269" t="str">
        <f t="shared" si="1"/>
        <v>0,0</v>
      </c>
      <c r="V47" s="237" t="str">
        <f>IFERROR(RANK(#REF!,#REF!,0),"")</f>
        <v/>
      </c>
      <c r="W47" s="276"/>
    </row>
    <row r="48" spans="1:23" s="20" customFormat="1" ht="15.6" x14ac:dyDescent="0.25">
      <c r="A48" s="255" t="e">
        <f>#REF!</f>
        <v>#REF!</v>
      </c>
      <c r="B48" s="256" t="e">
        <f>#REF!</f>
        <v>#REF!</v>
      </c>
      <c r="C48" s="256" t="e">
        <f>#REF!</f>
        <v>#REF!</v>
      </c>
      <c r="D48" s="255" t="e">
        <f>#REF!</f>
        <v>#REF!</v>
      </c>
      <c r="E48" s="255" t="e">
        <f>#REF!</f>
        <v>#REF!</v>
      </c>
      <c r="F48" s="255" t="e">
        <f>#REF!</f>
        <v>#REF!</v>
      </c>
      <c r="G48" s="246"/>
      <c r="H48" s="246"/>
      <c r="I48" s="251"/>
      <c r="J48" s="251" t="e">
        <f>IF(SUM(#REF!)=0,"",(SUM(#REF!)))</f>
        <v>#REF!</v>
      </c>
      <c r="K48" s="251" t="e">
        <f>IF(SUM(#REF!)=0,"",(SUM(#REF!)))</f>
        <v>#REF!</v>
      </c>
      <c r="L48" s="251" t="e">
        <f>IF(SUM(#REF!)=0,"",(SUM(#REF!)))</f>
        <v>#REF!</v>
      </c>
      <c r="M48" s="246"/>
      <c r="N48" s="246"/>
      <c r="O48" s="268"/>
      <c r="P48" s="266"/>
      <c r="Q48" s="266" t="e">
        <f>IF(#REF!=3,(K48+J48+I48)/3-#REF!+#REF!,0)</f>
        <v>#REF!</v>
      </c>
      <c r="R48" s="266" t="e">
        <f>IF(#REF!=5,-MIN(I48,J48,K48,L48,#REF!)-MAX(I48,J48,K48,L48,#REF!),0)</f>
        <v>#REF!</v>
      </c>
      <c r="S48" s="266" t="e">
        <f>IF(#REF!=5,(K48+J48+I48+R48+L48+#REF!)/3-#REF!+#REF!,0)</f>
        <v>#REF!</v>
      </c>
      <c r="T48" s="235" t="e">
        <f t="shared" si="0"/>
        <v>#REF!</v>
      </c>
      <c r="U48" s="269" t="str">
        <f t="shared" si="1"/>
        <v>0,0</v>
      </c>
      <c r="V48" s="237" t="str">
        <f>IFERROR(RANK(#REF!,#REF!,0),"")</f>
        <v/>
      </c>
      <c r="W48" s="276"/>
    </row>
    <row r="49" spans="1:23" s="20" customFormat="1" ht="15.6" x14ac:dyDescent="0.25">
      <c r="A49" s="255" t="e">
        <f>#REF!</f>
        <v>#REF!</v>
      </c>
      <c r="B49" s="256" t="e">
        <f>#REF!</f>
        <v>#REF!</v>
      </c>
      <c r="C49" s="256" t="e">
        <f>#REF!</f>
        <v>#REF!</v>
      </c>
      <c r="D49" s="255" t="e">
        <f>#REF!</f>
        <v>#REF!</v>
      </c>
      <c r="E49" s="255" t="e">
        <f>#REF!</f>
        <v>#REF!</v>
      </c>
      <c r="F49" s="255" t="e">
        <f>#REF!</f>
        <v>#REF!</v>
      </c>
      <c r="G49" s="246"/>
      <c r="H49" s="246"/>
      <c r="I49" s="251"/>
      <c r="J49" s="251" t="e">
        <f>IF(SUM(#REF!)=0,"",(SUM(#REF!)))</f>
        <v>#REF!</v>
      </c>
      <c r="K49" s="251" t="e">
        <f>IF(SUM(#REF!)=0,"",(SUM(#REF!)))</f>
        <v>#REF!</v>
      </c>
      <c r="L49" s="251" t="e">
        <f>IF(SUM(#REF!)=0,"",(SUM(#REF!)))</f>
        <v>#REF!</v>
      </c>
      <c r="M49" s="246"/>
      <c r="N49" s="246"/>
      <c r="O49" s="268"/>
      <c r="P49" s="266"/>
      <c r="Q49" s="266" t="e">
        <f>IF(#REF!=3,(K49+J49+I49)/3-#REF!+#REF!,0)</f>
        <v>#REF!</v>
      </c>
      <c r="R49" s="266" t="e">
        <f>IF(#REF!=5,-MIN(I49,J49,K49,L49,#REF!)-MAX(I49,J49,K49,L49,#REF!),0)</f>
        <v>#REF!</v>
      </c>
      <c r="S49" s="266" t="e">
        <f>IF(#REF!=5,(K49+J49+I49+R49+L49+#REF!)/3-#REF!+#REF!,0)</f>
        <v>#REF!</v>
      </c>
      <c r="T49" s="235" t="e">
        <f t="shared" si="0"/>
        <v>#REF!</v>
      </c>
      <c r="U49" s="269" t="str">
        <f t="shared" si="1"/>
        <v>0,0</v>
      </c>
      <c r="V49" s="237" t="str">
        <f>IFERROR(RANK(#REF!,#REF!,0),"")</f>
        <v/>
      </c>
      <c r="W49" s="276"/>
    </row>
    <row r="50" spans="1:23" s="20" customFormat="1" ht="15.6" x14ac:dyDescent="0.25">
      <c r="A50" s="255" t="e">
        <f>#REF!</f>
        <v>#REF!</v>
      </c>
      <c r="B50" s="256" t="e">
        <f>#REF!</f>
        <v>#REF!</v>
      </c>
      <c r="C50" s="256" t="e">
        <f>#REF!</f>
        <v>#REF!</v>
      </c>
      <c r="D50" s="255" t="e">
        <f>#REF!</f>
        <v>#REF!</v>
      </c>
      <c r="E50" s="255" t="e">
        <f>#REF!</f>
        <v>#REF!</v>
      </c>
      <c r="F50" s="255" t="e">
        <f>#REF!</f>
        <v>#REF!</v>
      </c>
      <c r="G50" s="246"/>
      <c r="H50" s="246"/>
      <c r="I50" s="251"/>
      <c r="J50" s="251" t="e">
        <f>IF(SUM(#REF!)=0,"",(SUM(#REF!)))</f>
        <v>#REF!</v>
      </c>
      <c r="K50" s="251" t="e">
        <f>IF(SUM(#REF!)=0,"",(SUM(#REF!)))</f>
        <v>#REF!</v>
      </c>
      <c r="L50" s="251" t="e">
        <f>IF(SUM(#REF!)=0,"",(SUM(#REF!)))</f>
        <v>#REF!</v>
      </c>
      <c r="M50" s="246"/>
      <c r="N50" s="246"/>
      <c r="O50" s="268"/>
      <c r="P50" s="266"/>
      <c r="Q50" s="266" t="e">
        <f>IF(#REF!=3,(K50+J50+I50)/3-#REF!+#REF!,0)</f>
        <v>#REF!</v>
      </c>
      <c r="R50" s="266" t="e">
        <f>IF(#REF!=5,-MIN(I50,J50,K50,L50,#REF!)-MAX(I50,J50,K50,L50,#REF!),0)</f>
        <v>#REF!</v>
      </c>
      <c r="S50" s="266" t="e">
        <f>IF(#REF!=5,(K50+J50+I50+R50+L50+#REF!)/3-#REF!+#REF!,0)</f>
        <v>#REF!</v>
      </c>
      <c r="T50" s="235" t="e">
        <f t="shared" si="0"/>
        <v>#REF!</v>
      </c>
      <c r="U50" s="269" t="str">
        <f t="shared" si="1"/>
        <v>0,0</v>
      </c>
      <c r="V50" s="237" t="str">
        <f>IFERROR(RANK(#REF!,#REF!,0),"")</f>
        <v/>
      </c>
      <c r="W50" s="276"/>
    </row>
    <row r="51" spans="1:23" s="20" customFormat="1" ht="15.6" x14ac:dyDescent="0.25">
      <c r="A51" s="255" t="e">
        <f>#REF!</f>
        <v>#REF!</v>
      </c>
      <c r="B51" s="256" t="e">
        <f>#REF!</f>
        <v>#REF!</v>
      </c>
      <c r="C51" s="256" t="e">
        <f>#REF!</f>
        <v>#REF!</v>
      </c>
      <c r="D51" s="255" t="e">
        <f>#REF!</f>
        <v>#REF!</v>
      </c>
      <c r="E51" s="255" t="e">
        <f>#REF!</f>
        <v>#REF!</v>
      </c>
      <c r="F51" s="255" t="e">
        <f>#REF!</f>
        <v>#REF!</v>
      </c>
      <c r="G51" s="246"/>
      <c r="H51" s="246"/>
      <c r="I51" s="251"/>
      <c r="J51" s="251" t="e">
        <f>IF(SUM(#REF!)=0,"",(SUM(#REF!)))</f>
        <v>#REF!</v>
      </c>
      <c r="K51" s="251" t="e">
        <f>IF(SUM(#REF!)=0,"",(SUM(#REF!)))</f>
        <v>#REF!</v>
      </c>
      <c r="L51" s="251" t="e">
        <f>IF(SUM(#REF!)=0,"",(SUM(#REF!)))</f>
        <v>#REF!</v>
      </c>
      <c r="M51" s="246"/>
      <c r="N51" s="246"/>
      <c r="O51" s="268"/>
      <c r="P51" s="266"/>
      <c r="Q51" s="266" t="e">
        <f>IF(#REF!=3,(K51+J51+I51)/3-#REF!+#REF!,0)</f>
        <v>#REF!</v>
      </c>
      <c r="R51" s="266" t="e">
        <f>IF(#REF!=5,-MIN(I51,J51,K51,L51,#REF!)-MAX(I51,J51,K51,L51,#REF!),0)</f>
        <v>#REF!</v>
      </c>
      <c r="S51" s="266" t="e">
        <f>IF(#REF!=5,(K51+J51+I51+R51+L51+#REF!)/3-#REF!+#REF!,0)</f>
        <v>#REF!</v>
      </c>
      <c r="T51" s="235" t="e">
        <f t="shared" si="0"/>
        <v>#REF!</v>
      </c>
      <c r="U51" s="269" t="str">
        <f t="shared" si="1"/>
        <v>0,0</v>
      </c>
      <c r="V51" s="237" t="str">
        <f>IFERROR(RANK(#REF!,#REF!,0),"")</f>
        <v/>
      </c>
      <c r="W51" s="276"/>
    </row>
    <row r="52" spans="1:23" s="20" customFormat="1" ht="15.6" x14ac:dyDescent="0.25">
      <c r="A52" s="255" t="e">
        <f>#REF!</f>
        <v>#REF!</v>
      </c>
      <c r="B52" s="256" t="e">
        <f>#REF!</f>
        <v>#REF!</v>
      </c>
      <c r="C52" s="256" t="e">
        <f>#REF!</f>
        <v>#REF!</v>
      </c>
      <c r="D52" s="255" t="e">
        <f>#REF!</f>
        <v>#REF!</v>
      </c>
      <c r="E52" s="255" t="e">
        <f>#REF!</f>
        <v>#REF!</v>
      </c>
      <c r="F52" s="255" t="e">
        <f>#REF!</f>
        <v>#REF!</v>
      </c>
      <c r="G52" s="246"/>
      <c r="H52" s="246"/>
      <c r="I52" s="251"/>
      <c r="J52" s="251" t="e">
        <f>IF(SUM(#REF!)=0,"",(SUM(#REF!)))</f>
        <v>#REF!</v>
      </c>
      <c r="K52" s="251" t="e">
        <f>IF(SUM(#REF!)=0,"",(SUM(#REF!)))</f>
        <v>#REF!</v>
      </c>
      <c r="L52" s="251" t="e">
        <f>IF(SUM(#REF!)=0,"",(SUM(#REF!)))</f>
        <v>#REF!</v>
      </c>
      <c r="M52" s="246"/>
      <c r="N52" s="246"/>
      <c r="O52" s="268"/>
      <c r="P52" s="266"/>
      <c r="Q52" s="266" t="e">
        <f>IF(#REF!=3,(K52+J52+I52)/3-#REF!+#REF!,0)</f>
        <v>#REF!</v>
      </c>
      <c r="R52" s="266" t="e">
        <f>IF(#REF!=5,-MIN(I52,J52,K52,L52,#REF!)-MAX(I52,J52,K52,L52,#REF!),0)</f>
        <v>#REF!</v>
      </c>
      <c r="S52" s="266" t="e">
        <f>IF(#REF!=5,(K52+J52+I52+R52+L52+#REF!)/3-#REF!+#REF!,0)</f>
        <v>#REF!</v>
      </c>
      <c r="T52" s="235" t="e">
        <f t="shared" si="0"/>
        <v>#REF!</v>
      </c>
      <c r="U52" s="269" t="str">
        <f t="shared" si="1"/>
        <v>0,0</v>
      </c>
      <c r="V52" s="237" t="str">
        <f>IFERROR(RANK(#REF!,#REF!,0),"")</f>
        <v/>
      </c>
      <c r="W52" s="276"/>
    </row>
    <row r="53" spans="1:23" s="20" customFormat="1" ht="15.6" x14ac:dyDescent="0.25">
      <c r="A53" s="255" t="e">
        <f>#REF!</f>
        <v>#REF!</v>
      </c>
      <c r="B53" s="256" t="e">
        <f>#REF!</f>
        <v>#REF!</v>
      </c>
      <c r="C53" s="256" t="e">
        <f>#REF!</f>
        <v>#REF!</v>
      </c>
      <c r="D53" s="255" t="e">
        <f>#REF!</f>
        <v>#REF!</v>
      </c>
      <c r="E53" s="255" t="e">
        <f>#REF!</f>
        <v>#REF!</v>
      </c>
      <c r="F53" s="255" t="e">
        <f>#REF!</f>
        <v>#REF!</v>
      </c>
      <c r="G53" s="246"/>
      <c r="H53" s="246"/>
      <c r="I53" s="251"/>
      <c r="J53" s="251" t="e">
        <f>IF(SUM(#REF!)=0,"",(SUM(#REF!)))</f>
        <v>#REF!</v>
      </c>
      <c r="K53" s="251" t="e">
        <f>IF(SUM(#REF!)=0,"",(SUM(#REF!)))</f>
        <v>#REF!</v>
      </c>
      <c r="L53" s="251" t="e">
        <f>IF(SUM(#REF!)=0,"",(SUM(#REF!)))</f>
        <v>#REF!</v>
      </c>
      <c r="M53" s="246"/>
      <c r="N53" s="246"/>
      <c r="O53" s="268"/>
      <c r="P53" s="266"/>
      <c r="Q53" s="266" t="e">
        <f>IF(#REF!=3,(K53+J53+I53)/3-#REF!+#REF!,0)</f>
        <v>#REF!</v>
      </c>
      <c r="R53" s="266" t="e">
        <f>IF(#REF!=5,-MIN(I53,J53,K53,L53,#REF!)-MAX(I53,J53,K53,L53,#REF!),0)</f>
        <v>#REF!</v>
      </c>
      <c r="S53" s="266" t="e">
        <f>IF(#REF!=5,(K53+J53+I53+R53+L53+#REF!)/3-#REF!+#REF!,0)</f>
        <v>#REF!</v>
      </c>
      <c r="T53" s="235" t="e">
        <f t="shared" si="0"/>
        <v>#REF!</v>
      </c>
      <c r="U53" s="269" t="str">
        <f t="shared" si="1"/>
        <v>0,0</v>
      </c>
      <c r="V53" s="237" t="str">
        <f>IFERROR(RANK(#REF!,#REF!,0),"")</f>
        <v/>
      </c>
      <c r="W53" s="276"/>
    </row>
    <row r="54" spans="1:23" s="20" customFormat="1" ht="15.6" x14ac:dyDescent="0.25">
      <c r="A54" s="255" t="e">
        <f>#REF!</f>
        <v>#REF!</v>
      </c>
      <c r="B54" s="256" t="e">
        <f>#REF!</f>
        <v>#REF!</v>
      </c>
      <c r="C54" s="256" t="e">
        <f>#REF!</f>
        <v>#REF!</v>
      </c>
      <c r="D54" s="255" t="e">
        <f>#REF!</f>
        <v>#REF!</v>
      </c>
      <c r="E54" s="255" t="e">
        <f>#REF!</f>
        <v>#REF!</v>
      </c>
      <c r="F54" s="255" t="e">
        <f>#REF!</f>
        <v>#REF!</v>
      </c>
      <c r="G54" s="246"/>
      <c r="H54" s="246"/>
      <c r="I54" s="251"/>
      <c r="J54" s="251" t="e">
        <f>IF(SUM(#REF!)=0,"",(SUM(#REF!)))</f>
        <v>#REF!</v>
      </c>
      <c r="K54" s="251" t="e">
        <f>IF(SUM(#REF!)=0,"",(SUM(#REF!)))</f>
        <v>#REF!</v>
      </c>
      <c r="L54" s="251" t="e">
        <f>IF(SUM(#REF!)=0,"",(SUM(#REF!)))</f>
        <v>#REF!</v>
      </c>
      <c r="M54" s="246"/>
      <c r="N54" s="246"/>
      <c r="O54" s="268"/>
      <c r="P54" s="266"/>
      <c r="Q54" s="266" t="e">
        <f>IF(#REF!=3,(K54+J54+I54)/3-#REF!+#REF!,0)</f>
        <v>#REF!</v>
      </c>
      <c r="R54" s="266" t="e">
        <f>IF(#REF!=5,-MIN(I54,J54,K54,L54,#REF!)-MAX(I54,J54,K54,L54,#REF!),0)</f>
        <v>#REF!</v>
      </c>
      <c r="S54" s="266" t="e">
        <f>IF(#REF!=5,(K54+J54+I54+R54+L54+#REF!)/3-#REF!+#REF!,0)</f>
        <v>#REF!</v>
      </c>
      <c r="T54" s="235" t="e">
        <f t="shared" si="0"/>
        <v>#REF!</v>
      </c>
      <c r="U54" s="269" t="str">
        <f t="shared" si="1"/>
        <v>0,0</v>
      </c>
      <c r="V54" s="237" t="str">
        <f>IFERROR(RANK(#REF!,#REF!,0),"")</f>
        <v/>
      </c>
      <c r="W54" s="276"/>
    </row>
    <row r="55" spans="1:23" s="20" customFormat="1" ht="15.6" x14ac:dyDescent="0.25">
      <c r="A55" s="255" t="e">
        <f>#REF!</f>
        <v>#REF!</v>
      </c>
      <c r="B55" s="256" t="e">
        <f>#REF!</f>
        <v>#REF!</v>
      </c>
      <c r="C55" s="256" t="e">
        <f>#REF!</f>
        <v>#REF!</v>
      </c>
      <c r="D55" s="255" t="e">
        <f>#REF!</f>
        <v>#REF!</v>
      </c>
      <c r="E55" s="255" t="e">
        <f>#REF!</f>
        <v>#REF!</v>
      </c>
      <c r="F55" s="255" t="e">
        <f>#REF!</f>
        <v>#REF!</v>
      </c>
      <c r="G55" s="246"/>
      <c r="H55" s="246"/>
      <c r="I55" s="251"/>
      <c r="J55" s="251" t="e">
        <f>IF(SUM(#REF!)=0,"",(SUM(#REF!)))</f>
        <v>#REF!</v>
      </c>
      <c r="K55" s="251" t="e">
        <f>IF(SUM(#REF!)=0,"",(SUM(#REF!)))</f>
        <v>#REF!</v>
      </c>
      <c r="L55" s="251" t="e">
        <f>IF(SUM(#REF!)=0,"",(SUM(#REF!)))</f>
        <v>#REF!</v>
      </c>
      <c r="M55" s="246"/>
      <c r="N55" s="246"/>
      <c r="O55" s="268"/>
      <c r="P55" s="266"/>
      <c r="Q55" s="266" t="e">
        <f>IF(#REF!=3,(K55+J55+I55)/3-#REF!+#REF!,0)</f>
        <v>#REF!</v>
      </c>
      <c r="R55" s="266" t="e">
        <f>IF(#REF!=5,-MIN(I55,J55,K55,L55,#REF!)-MAX(I55,J55,K55,L55,#REF!),0)</f>
        <v>#REF!</v>
      </c>
      <c r="S55" s="266" t="e">
        <f>IF(#REF!=5,(K55+J55+I55+R55+L55+#REF!)/3-#REF!+#REF!,0)</f>
        <v>#REF!</v>
      </c>
      <c r="T55" s="235" t="e">
        <f t="shared" si="0"/>
        <v>#REF!</v>
      </c>
      <c r="U55" s="269" t="str">
        <f t="shared" si="1"/>
        <v>0,0</v>
      </c>
      <c r="V55" s="237" t="str">
        <f>IFERROR(RANK(#REF!,#REF!,0),"")</f>
        <v/>
      </c>
      <c r="W55" s="276"/>
    </row>
    <row r="56" spans="1:23" s="20" customFormat="1" ht="15.6" x14ac:dyDescent="0.25">
      <c r="A56" s="255" t="e">
        <f>#REF!</f>
        <v>#REF!</v>
      </c>
      <c r="B56" s="256" t="e">
        <f>#REF!</f>
        <v>#REF!</v>
      </c>
      <c r="C56" s="256" t="e">
        <f>#REF!</f>
        <v>#REF!</v>
      </c>
      <c r="D56" s="255" t="e">
        <f>#REF!</f>
        <v>#REF!</v>
      </c>
      <c r="E56" s="255" t="e">
        <f>#REF!</f>
        <v>#REF!</v>
      </c>
      <c r="F56" s="255" t="e">
        <f>#REF!</f>
        <v>#REF!</v>
      </c>
      <c r="G56" s="246"/>
      <c r="H56" s="246"/>
      <c r="I56" s="251"/>
      <c r="J56" s="251" t="e">
        <f>IF(SUM(#REF!)=0,"",(SUM(#REF!)))</f>
        <v>#REF!</v>
      </c>
      <c r="K56" s="251" t="e">
        <f>IF(SUM(#REF!)=0,"",(SUM(#REF!)))</f>
        <v>#REF!</v>
      </c>
      <c r="L56" s="251" t="e">
        <f>IF(SUM(#REF!)=0,"",(SUM(#REF!)))</f>
        <v>#REF!</v>
      </c>
      <c r="M56" s="246"/>
      <c r="N56" s="246"/>
      <c r="O56" s="268"/>
      <c r="P56" s="266"/>
      <c r="Q56" s="266" t="e">
        <f>IF(#REF!=3,(K56+J56+I56)/3-#REF!+#REF!,0)</f>
        <v>#REF!</v>
      </c>
      <c r="R56" s="266" t="e">
        <f>IF(#REF!=5,-MIN(I56,J56,K56,L56,#REF!)-MAX(I56,J56,K56,L56,#REF!),0)</f>
        <v>#REF!</v>
      </c>
      <c r="S56" s="266" t="e">
        <f>IF(#REF!=5,(K56+J56+I56+R56+L56+#REF!)/3-#REF!+#REF!,0)</f>
        <v>#REF!</v>
      </c>
      <c r="T56" s="235" t="e">
        <f t="shared" si="0"/>
        <v>#REF!</v>
      </c>
      <c r="U56" s="269" t="str">
        <f t="shared" si="1"/>
        <v>0,0</v>
      </c>
      <c r="V56" s="237" t="str">
        <f>IFERROR(RANK(#REF!,#REF!,0),"")</f>
        <v/>
      </c>
      <c r="W56" s="276"/>
    </row>
    <row r="57" spans="1:23" s="20" customFormat="1" ht="15.6" x14ac:dyDescent="0.25">
      <c r="A57" s="255" t="e">
        <f>#REF!</f>
        <v>#REF!</v>
      </c>
      <c r="B57" s="256" t="e">
        <f>#REF!</f>
        <v>#REF!</v>
      </c>
      <c r="C57" s="256" t="e">
        <f>#REF!</f>
        <v>#REF!</v>
      </c>
      <c r="D57" s="255" t="e">
        <f>#REF!</f>
        <v>#REF!</v>
      </c>
      <c r="E57" s="255" t="e">
        <f>#REF!</f>
        <v>#REF!</v>
      </c>
      <c r="F57" s="255" t="e">
        <f>#REF!</f>
        <v>#REF!</v>
      </c>
      <c r="G57" s="246"/>
      <c r="H57" s="246"/>
      <c r="I57" s="251"/>
      <c r="J57" s="251" t="e">
        <f>IF(SUM(#REF!)=0,"",(SUM(#REF!)))</f>
        <v>#REF!</v>
      </c>
      <c r="K57" s="251" t="e">
        <f>IF(SUM(#REF!)=0,"",(SUM(#REF!)))</f>
        <v>#REF!</v>
      </c>
      <c r="L57" s="251" t="e">
        <f>IF(SUM(#REF!)=0,"",(SUM(#REF!)))</f>
        <v>#REF!</v>
      </c>
      <c r="M57" s="246"/>
      <c r="N57" s="246"/>
      <c r="O57" s="268"/>
      <c r="P57" s="266"/>
      <c r="Q57" s="266" t="e">
        <f>IF(#REF!=3,(K57+J57+I57)/3-#REF!+#REF!,0)</f>
        <v>#REF!</v>
      </c>
      <c r="R57" s="266" t="e">
        <f>IF(#REF!=5,-MIN(I57,J57,K57,L57,#REF!)-MAX(I57,J57,K57,L57,#REF!),0)</f>
        <v>#REF!</v>
      </c>
      <c r="S57" s="266" t="e">
        <f>IF(#REF!=5,(K57+J57+I57+R57+L57+#REF!)/3-#REF!+#REF!,0)</f>
        <v>#REF!</v>
      </c>
      <c r="T57" s="235" t="e">
        <f t="shared" si="0"/>
        <v>#REF!</v>
      </c>
      <c r="U57" s="269" t="str">
        <f t="shared" si="1"/>
        <v>0,0</v>
      </c>
      <c r="V57" s="237" t="str">
        <f>IFERROR(RANK(#REF!,#REF!,0),"")</f>
        <v/>
      </c>
      <c r="W57" s="276"/>
    </row>
    <row r="58" spans="1:23" s="20" customFormat="1" ht="15.6" x14ac:dyDescent="0.25">
      <c r="A58" s="255" t="e">
        <f>#REF!</f>
        <v>#REF!</v>
      </c>
      <c r="B58" s="256" t="e">
        <f>#REF!</f>
        <v>#REF!</v>
      </c>
      <c r="C58" s="256" t="e">
        <f>#REF!</f>
        <v>#REF!</v>
      </c>
      <c r="D58" s="255" t="e">
        <f>#REF!</f>
        <v>#REF!</v>
      </c>
      <c r="E58" s="255" t="e">
        <f>#REF!</f>
        <v>#REF!</v>
      </c>
      <c r="F58" s="255" t="e">
        <f>#REF!</f>
        <v>#REF!</v>
      </c>
      <c r="G58" s="246"/>
      <c r="H58" s="246"/>
      <c r="I58" s="251"/>
      <c r="J58" s="251" t="e">
        <f>IF(SUM(#REF!)=0,"",(SUM(#REF!)))</f>
        <v>#REF!</v>
      </c>
      <c r="K58" s="251" t="e">
        <f>IF(SUM(#REF!)=0,"",(SUM(#REF!)))</f>
        <v>#REF!</v>
      </c>
      <c r="L58" s="251" t="e">
        <f>IF(SUM(#REF!)=0,"",(SUM(#REF!)))</f>
        <v>#REF!</v>
      </c>
      <c r="M58" s="246"/>
      <c r="N58" s="246"/>
      <c r="O58" s="268"/>
      <c r="P58" s="266"/>
      <c r="Q58" s="266" t="e">
        <f>IF(#REF!=3,(K58+J58+I58)/3-#REF!+#REF!,0)</f>
        <v>#REF!</v>
      </c>
      <c r="R58" s="266" t="e">
        <f>IF(#REF!=5,-MIN(I58,J58,K58,L58,#REF!)-MAX(I58,J58,K58,L58,#REF!),0)</f>
        <v>#REF!</v>
      </c>
      <c r="S58" s="266" t="e">
        <f>IF(#REF!=5,(K58+J58+I58+R58+L58+#REF!)/3-#REF!+#REF!,0)</f>
        <v>#REF!</v>
      </c>
      <c r="T58" s="235" t="e">
        <f t="shared" si="0"/>
        <v>#REF!</v>
      </c>
      <c r="U58" s="269" t="str">
        <f t="shared" si="1"/>
        <v>0,0</v>
      </c>
      <c r="V58" s="237" t="str">
        <f>IFERROR(RANK(#REF!,#REF!,0),"")</f>
        <v/>
      </c>
      <c r="W58" s="276"/>
    </row>
    <row r="59" spans="1:23" s="20" customFormat="1" ht="15.6" x14ac:dyDescent="0.25">
      <c r="A59" s="255" t="e">
        <f>#REF!</f>
        <v>#REF!</v>
      </c>
      <c r="B59" s="256" t="e">
        <f>#REF!</f>
        <v>#REF!</v>
      </c>
      <c r="C59" s="256" t="e">
        <f>#REF!</f>
        <v>#REF!</v>
      </c>
      <c r="D59" s="255" t="e">
        <f>#REF!</f>
        <v>#REF!</v>
      </c>
      <c r="E59" s="255" t="e">
        <f>#REF!</f>
        <v>#REF!</v>
      </c>
      <c r="F59" s="255" t="e">
        <f>#REF!</f>
        <v>#REF!</v>
      </c>
      <c r="G59" s="246"/>
      <c r="H59" s="246"/>
      <c r="I59" s="251"/>
      <c r="J59" s="251" t="e">
        <f>IF(SUM(#REF!)=0,"",(SUM(#REF!)))</f>
        <v>#REF!</v>
      </c>
      <c r="K59" s="251" t="e">
        <f>IF(SUM(#REF!)=0,"",(SUM(#REF!)))</f>
        <v>#REF!</v>
      </c>
      <c r="L59" s="251" t="e">
        <f>IF(SUM(#REF!)=0,"",(SUM(#REF!)))</f>
        <v>#REF!</v>
      </c>
      <c r="M59" s="246"/>
      <c r="N59" s="246"/>
      <c r="O59" s="268"/>
      <c r="P59" s="266"/>
      <c r="Q59" s="266" t="e">
        <f>IF(#REF!=3,(K59+J59+I59)/3-#REF!+#REF!,0)</f>
        <v>#REF!</v>
      </c>
      <c r="R59" s="266" t="e">
        <f>IF(#REF!=5,-MIN(I59,J59,K59,L59,#REF!)-MAX(I59,J59,K59,L59,#REF!),0)</f>
        <v>#REF!</v>
      </c>
      <c r="S59" s="266" t="e">
        <f>IF(#REF!=5,(K59+J59+I59+R59+L59+#REF!)/3-#REF!+#REF!,0)</f>
        <v>#REF!</v>
      </c>
      <c r="T59" s="235" t="e">
        <f t="shared" si="0"/>
        <v>#REF!</v>
      </c>
      <c r="U59" s="269" t="str">
        <f t="shared" si="1"/>
        <v>0,0</v>
      </c>
      <c r="V59" s="237" t="str">
        <f>IFERROR(RANK(#REF!,#REF!,0),"")</f>
        <v/>
      </c>
      <c r="W59" s="276"/>
    </row>
    <row r="60" spans="1:23" s="20" customFormat="1" ht="15.6" x14ac:dyDescent="0.25">
      <c r="A60" s="255" t="e">
        <f>#REF!</f>
        <v>#REF!</v>
      </c>
      <c r="B60" s="256" t="e">
        <f>#REF!</f>
        <v>#REF!</v>
      </c>
      <c r="C60" s="256" t="e">
        <f>#REF!</f>
        <v>#REF!</v>
      </c>
      <c r="D60" s="255" t="e">
        <f>#REF!</f>
        <v>#REF!</v>
      </c>
      <c r="E60" s="255" t="e">
        <f>#REF!</f>
        <v>#REF!</v>
      </c>
      <c r="F60" s="255" t="e">
        <f>#REF!</f>
        <v>#REF!</v>
      </c>
      <c r="G60" s="246"/>
      <c r="H60" s="246"/>
      <c r="I60" s="251"/>
      <c r="J60" s="251" t="e">
        <f>IF(SUM(#REF!)=0,"",(SUM(#REF!)))</f>
        <v>#REF!</v>
      </c>
      <c r="K60" s="251" t="e">
        <f>IF(SUM(#REF!)=0,"",(SUM(#REF!)))</f>
        <v>#REF!</v>
      </c>
      <c r="L60" s="251" t="e">
        <f>IF(SUM(#REF!)=0,"",(SUM(#REF!)))</f>
        <v>#REF!</v>
      </c>
      <c r="M60" s="246"/>
      <c r="N60" s="246"/>
      <c r="O60" s="268"/>
      <c r="P60" s="266"/>
      <c r="Q60" s="266" t="e">
        <f>IF(#REF!=3,(K60+J60+I60)/3-#REF!+#REF!,0)</f>
        <v>#REF!</v>
      </c>
      <c r="R60" s="266" t="e">
        <f>IF(#REF!=5,-MIN(I60,J60,K60,L60,#REF!)-MAX(I60,J60,K60,L60,#REF!),0)</f>
        <v>#REF!</v>
      </c>
      <c r="S60" s="266" t="e">
        <f>IF(#REF!=5,(K60+J60+I60+R60+L60+#REF!)/3-#REF!+#REF!,0)</f>
        <v>#REF!</v>
      </c>
      <c r="T60" s="235" t="e">
        <f t="shared" si="0"/>
        <v>#REF!</v>
      </c>
      <c r="U60" s="269" t="str">
        <f t="shared" si="1"/>
        <v>0,0</v>
      </c>
      <c r="V60" s="237" t="str">
        <f>IFERROR(RANK(#REF!,#REF!,0),"")</f>
        <v/>
      </c>
      <c r="W60" s="276"/>
    </row>
    <row r="61" spans="1:23" s="20" customFormat="1" ht="15.6" x14ac:dyDescent="0.25">
      <c r="A61" s="255" t="e">
        <f>#REF!</f>
        <v>#REF!</v>
      </c>
      <c r="B61" s="256" t="e">
        <f>#REF!</f>
        <v>#REF!</v>
      </c>
      <c r="C61" s="256" t="e">
        <f>#REF!</f>
        <v>#REF!</v>
      </c>
      <c r="D61" s="255" t="e">
        <f>#REF!</f>
        <v>#REF!</v>
      </c>
      <c r="E61" s="255" t="e">
        <f>#REF!</f>
        <v>#REF!</v>
      </c>
      <c r="F61" s="255" t="e">
        <f>#REF!</f>
        <v>#REF!</v>
      </c>
      <c r="G61" s="246"/>
      <c r="H61" s="246"/>
      <c r="I61" s="251"/>
      <c r="J61" s="251" t="e">
        <f>IF(SUM(#REF!)=0,"",(SUM(#REF!)))</f>
        <v>#REF!</v>
      </c>
      <c r="K61" s="251" t="e">
        <f>IF(SUM(#REF!)=0,"",(SUM(#REF!)))</f>
        <v>#REF!</v>
      </c>
      <c r="L61" s="251" t="e">
        <f>IF(SUM(#REF!)=0,"",(SUM(#REF!)))</f>
        <v>#REF!</v>
      </c>
      <c r="M61" s="246"/>
      <c r="N61" s="246"/>
      <c r="O61" s="268"/>
      <c r="P61" s="266"/>
      <c r="Q61" s="266" t="e">
        <f>IF(#REF!=3,(K61+J61+I61)/3-#REF!+#REF!,0)</f>
        <v>#REF!</v>
      </c>
      <c r="R61" s="266" t="e">
        <f>IF(#REF!=5,-MIN(I61,J61,K61,L61,#REF!)-MAX(I61,J61,K61,L61,#REF!),0)</f>
        <v>#REF!</v>
      </c>
      <c r="S61" s="266" t="e">
        <f>IF(#REF!=5,(K61+J61+I61+R61+L61+#REF!)/3-#REF!+#REF!,0)</f>
        <v>#REF!</v>
      </c>
      <c r="T61" s="235" t="e">
        <f t="shared" si="0"/>
        <v>#REF!</v>
      </c>
      <c r="U61" s="269" t="str">
        <f t="shared" si="1"/>
        <v>0,0</v>
      </c>
      <c r="V61" s="237" t="str">
        <f>IFERROR(RANK(#REF!,#REF!,0),"")</f>
        <v/>
      </c>
      <c r="W61" s="276"/>
    </row>
    <row r="62" spans="1:23" s="20" customFormat="1" ht="15.6" x14ac:dyDescent="0.25">
      <c r="A62" s="255" t="e">
        <f>#REF!</f>
        <v>#REF!</v>
      </c>
      <c r="B62" s="256" t="e">
        <f>#REF!</f>
        <v>#REF!</v>
      </c>
      <c r="C62" s="256" t="e">
        <f>#REF!</f>
        <v>#REF!</v>
      </c>
      <c r="D62" s="255" t="e">
        <f>#REF!</f>
        <v>#REF!</v>
      </c>
      <c r="E62" s="255" t="e">
        <f>#REF!</f>
        <v>#REF!</v>
      </c>
      <c r="F62" s="255" t="e">
        <f>#REF!</f>
        <v>#REF!</v>
      </c>
      <c r="G62" s="246"/>
      <c r="H62" s="246"/>
      <c r="I62" s="251"/>
      <c r="J62" s="251" t="e">
        <f>IF(SUM(#REF!)=0,"",(SUM(#REF!)))</f>
        <v>#REF!</v>
      </c>
      <c r="K62" s="251" t="e">
        <f>IF(SUM(#REF!)=0,"",(SUM(#REF!)))</f>
        <v>#REF!</v>
      </c>
      <c r="L62" s="251" t="e">
        <f>IF(SUM(#REF!)=0,"",(SUM(#REF!)))</f>
        <v>#REF!</v>
      </c>
      <c r="M62" s="246"/>
      <c r="N62" s="246"/>
      <c r="O62" s="268"/>
      <c r="P62" s="266"/>
      <c r="Q62" s="266" t="e">
        <f>IF(#REF!=3,(K62+J62+I62)/3-#REF!+#REF!,0)</f>
        <v>#REF!</v>
      </c>
      <c r="R62" s="266" t="e">
        <f>IF(#REF!=5,-MIN(I62,J62,K62,L62,#REF!)-MAX(I62,J62,K62,L62,#REF!),0)</f>
        <v>#REF!</v>
      </c>
      <c r="S62" s="266" t="e">
        <f>IF(#REF!=5,(K62+J62+I62+R62+L62+#REF!)/3-#REF!+#REF!,0)</f>
        <v>#REF!</v>
      </c>
      <c r="T62" s="235" t="e">
        <f t="shared" si="0"/>
        <v>#REF!</v>
      </c>
      <c r="U62" s="269" t="str">
        <f t="shared" si="1"/>
        <v>0,0</v>
      </c>
      <c r="V62" s="237" t="str">
        <f>IFERROR(RANK(#REF!,#REF!,0),"")</f>
        <v/>
      </c>
      <c r="W62" s="276"/>
    </row>
    <row r="63" spans="1:23" s="20" customFormat="1" ht="15.6" x14ac:dyDescent="0.25">
      <c r="A63" s="255" t="e">
        <f>#REF!</f>
        <v>#REF!</v>
      </c>
      <c r="B63" s="256" t="e">
        <f>#REF!</f>
        <v>#REF!</v>
      </c>
      <c r="C63" s="256" t="e">
        <f>#REF!</f>
        <v>#REF!</v>
      </c>
      <c r="D63" s="255" t="e">
        <f>#REF!</f>
        <v>#REF!</v>
      </c>
      <c r="E63" s="255" t="e">
        <f>#REF!</f>
        <v>#REF!</v>
      </c>
      <c r="F63" s="255" t="e">
        <f>#REF!</f>
        <v>#REF!</v>
      </c>
      <c r="G63" s="246"/>
      <c r="H63" s="246"/>
      <c r="I63" s="251"/>
      <c r="J63" s="251" t="e">
        <f>IF(SUM(#REF!)=0,"",(SUM(#REF!)))</f>
        <v>#REF!</v>
      </c>
      <c r="K63" s="251" t="e">
        <f>IF(SUM(#REF!)=0,"",(SUM(#REF!)))</f>
        <v>#REF!</v>
      </c>
      <c r="L63" s="251" t="e">
        <f>IF(SUM(#REF!)=0,"",(SUM(#REF!)))</f>
        <v>#REF!</v>
      </c>
      <c r="M63" s="246"/>
      <c r="N63" s="246"/>
      <c r="O63" s="268"/>
      <c r="P63" s="266"/>
      <c r="Q63" s="266" t="e">
        <f>IF(#REF!=3,(K63+J63+I63)/3-#REF!+#REF!,0)</f>
        <v>#REF!</v>
      </c>
      <c r="R63" s="266" t="e">
        <f>IF(#REF!=5,-MIN(I63,J63,K63,L63,#REF!)-MAX(I63,J63,K63,L63,#REF!),0)</f>
        <v>#REF!</v>
      </c>
      <c r="S63" s="266" t="e">
        <f>IF(#REF!=5,(K63+J63+I63+R63+L63+#REF!)/3-#REF!+#REF!,0)</f>
        <v>#REF!</v>
      </c>
      <c r="T63" s="235" t="e">
        <f t="shared" si="0"/>
        <v>#REF!</v>
      </c>
      <c r="U63" s="269" t="str">
        <f t="shared" si="1"/>
        <v>0,0</v>
      </c>
      <c r="V63" s="237" t="str">
        <f>IFERROR(RANK(#REF!,#REF!,0),"")</f>
        <v/>
      </c>
      <c r="W63" s="276"/>
    </row>
    <row r="64" spans="1:23" s="20" customFormat="1" ht="15.6" x14ac:dyDescent="0.25">
      <c r="A64" s="255" t="e">
        <f>#REF!</f>
        <v>#REF!</v>
      </c>
      <c r="B64" s="256" t="e">
        <f>#REF!</f>
        <v>#REF!</v>
      </c>
      <c r="C64" s="256" t="e">
        <f>#REF!</f>
        <v>#REF!</v>
      </c>
      <c r="D64" s="255" t="e">
        <f>#REF!</f>
        <v>#REF!</v>
      </c>
      <c r="E64" s="255" t="e">
        <f>#REF!</f>
        <v>#REF!</v>
      </c>
      <c r="F64" s="255" t="e">
        <f>#REF!</f>
        <v>#REF!</v>
      </c>
      <c r="G64" s="246"/>
      <c r="H64" s="246"/>
      <c r="I64" s="251"/>
      <c r="J64" s="251" t="e">
        <f>IF(SUM(#REF!)=0,"",(SUM(#REF!)))</f>
        <v>#REF!</v>
      </c>
      <c r="K64" s="251" t="e">
        <f>IF(SUM(#REF!)=0,"",(SUM(#REF!)))</f>
        <v>#REF!</v>
      </c>
      <c r="L64" s="251" t="e">
        <f>IF(SUM(#REF!)=0,"",(SUM(#REF!)))</f>
        <v>#REF!</v>
      </c>
      <c r="M64" s="246"/>
      <c r="N64" s="246"/>
      <c r="O64" s="268"/>
      <c r="P64" s="266"/>
      <c r="Q64" s="266" t="e">
        <f>IF(#REF!=3,(K64+J64+I64)/3-#REF!+#REF!,0)</f>
        <v>#REF!</v>
      </c>
      <c r="R64" s="266" t="e">
        <f>IF(#REF!=5,-MIN(I64,J64,K64,L64,#REF!)-MAX(I64,J64,K64,L64,#REF!),0)</f>
        <v>#REF!</v>
      </c>
      <c r="S64" s="266" t="e">
        <f>IF(#REF!=5,(K64+J64+I64+R64+L64+#REF!)/3-#REF!+#REF!,0)</f>
        <v>#REF!</v>
      </c>
      <c r="T64" s="235" t="e">
        <f t="shared" si="0"/>
        <v>#REF!</v>
      </c>
      <c r="U64" s="269" t="str">
        <f t="shared" si="1"/>
        <v>0,0</v>
      </c>
      <c r="V64" s="237" t="str">
        <f>IFERROR(RANK(#REF!,#REF!,0),"")</f>
        <v/>
      </c>
      <c r="W64" s="276"/>
    </row>
    <row r="65" spans="1:23" s="20" customFormat="1" ht="15.6" x14ac:dyDescent="0.25">
      <c r="A65" s="255" t="e">
        <f>#REF!</f>
        <v>#REF!</v>
      </c>
      <c r="B65" s="256" t="e">
        <f>#REF!</f>
        <v>#REF!</v>
      </c>
      <c r="C65" s="256" t="e">
        <f>#REF!</f>
        <v>#REF!</v>
      </c>
      <c r="D65" s="255" t="e">
        <f>#REF!</f>
        <v>#REF!</v>
      </c>
      <c r="E65" s="255" t="e">
        <f>#REF!</f>
        <v>#REF!</v>
      </c>
      <c r="F65" s="255" t="e">
        <f>#REF!</f>
        <v>#REF!</v>
      </c>
      <c r="G65" s="246"/>
      <c r="H65" s="246"/>
      <c r="I65" s="251" t="e">
        <f>IF(SUM(#REF!)=0,"",(SUM(#REF!)))</f>
        <v>#REF!</v>
      </c>
      <c r="J65" s="251" t="e">
        <f>IF(SUM(#REF!)=0,"",(SUM(#REF!)))</f>
        <v>#REF!</v>
      </c>
      <c r="K65" s="251" t="e">
        <f>IF(SUM(#REF!)=0,"",(SUM(#REF!)))</f>
        <v>#REF!</v>
      </c>
      <c r="L65" s="251" t="e">
        <f>IF(SUM(#REF!)=0,"",(SUM(#REF!)))</f>
        <v>#REF!</v>
      </c>
      <c r="M65" s="246"/>
      <c r="N65" s="246"/>
      <c r="O65" s="268"/>
      <c r="P65" s="266"/>
      <c r="Q65" s="266" t="e">
        <f>IF(#REF!=3,(K65+J65+I65)/3-#REF!+#REF!,0)</f>
        <v>#REF!</v>
      </c>
      <c r="R65" s="266" t="e">
        <f>IF(#REF!=5,-MIN(I65,J65,K65,L65,#REF!)-MAX(I65,J65,K65,L65,#REF!),0)</f>
        <v>#REF!</v>
      </c>
      <c r="S65" s="266" t="e">
        <f>IF(#REF!=5,(K65+J65+I65+R65+L65+#REF!)/3-#REF!+#REF!,0)</f>
        <v>#REF!</v>
      </c>
      <c r="T65" s="235" t="e">
        <f t="shared" si="0"/>
        <v>#REF!</v>
      </c>
      <c r="U65" s="269" t="str">
        <f t="shared" si="1"/>
        <v>0,0</v>
      </c>
      <c r="V65" s="237" t="str">
        <f>IFERROR(RANK(#REF!,#REF!,0),"")</f>
        <v/>
      </c>
      <c r="W65" s="276"/>
    </row>
    <row r="66" spans="1:23" s="20" customFormat="1" ht="15.6" x14ac:dyDescent="0.25">
      <c r="A66" s="255" t="e">
        <f>#REF!</f>
        <v>#REF!</v>
      </c>
      <c r="B66" s="256" t="e">
        <f>#REF!</f>
        <v>#REF!</v>
      </c>
      <c r="C66" s="256" t="e">
        <f>#REF!</f>
        <v>#REF!</v>
      </c>
      <c r="D66" s="255" t="e">
        <f>#REF!</f>
        <v>#REF!</v>
      </c>
      <c r="E66" s="255" t="e">
        <f>#REF!</f>
        <v>#REF!</v>
      </c>
      <c r="F66" s="255" t="e">
        <f>#REF!</f>
        <v>#REF!</v>
      </c>
      <c r="G66" s="246"/>
      <c r="H66" s="246"/>
      <c r="I66" s="251" t="e">
        <f>IF(SUM(#REF!)=0,"",(SUM(#REF!)))</f>
        <v>#REF!</v>
      </c>
      <c r="J66" s="251" t="e">
        <f>IF(SUM(#REF!)=0,"",(SUM(#REF!)))</f>
        <v>#REF!</v>
      </c>
      <c r="K66" s="251" t="e">
        <f>IF(SUM(#REF!)=0,"",(SUM(#REF!)))</f>
        <v>#REF!</v>
      </c>
      <c r="L66" s="251" t="e">
        <f>IF(SUM(#REF!)=0,"",(SUM(#REF!)))</f>
        <v>#REF!</v>
      </c>
      <c r="M66" s="246"/>
      <c r="N66" s="246"/>
      <c r="O66" s="268"/>
      <c r="P66" s="266"/>
      <c r="Q66" s="266" t="e">
        <f>IF(#REF!=3,(K66+J66+I66)/3-#REF!+#REF!,0)</f>
        <v>#REF!</v>
      </c>
      <c r="R66" s="266" t="e">
        <f>IF(#REF!=5,-MIN(I66,J66,K66,L66,#REF!)-MAX(I66,J66,K66,L66,#REF!),0)</f>
        <v>#REF!</v>
      </c>
      <c r="S66" s="266" t="e">
        <f>IF(#REF!=5,(K66+J66+I66+R66+L66+#REF!)/3-#REF!+#REF!,0)</f>
        <v>#REF!</v>
      </c>
      <c r="T66" s="235" t="e">
        <f t="shared" si="0"/>
        <v>#REF!</v>
      </c>
      <c r="U66" s="269" t="str">
        <f t="shared" si="1"/>
        <v>0,0</v>
      </c>
      <c r="V66" s="237" t="str">
        <f>IFERROR(RANK(#REF!,#REF!,0),"")</f>
        <v/>
      </c>
      <c r="W66" s="276"/>
    </row>
    <row r="67" spans="1:23" s="20" customFormat="1" ht="15.6" x14ac:dyDescent="0.25">
      <c r="A67" s="255" t="e">
        <f>#REF!</f>
        <v>#REF!</v>
      </c>
      <c r="B67" s="256" t="e">
        <f>#REF!</f>
        <v>#REF!</v>
      </c>
      <c r="C67" s="256" t="e">
        <f>#REF!</f>
        <v>#REF!</v>
      </c>
      <c r="D67" s="255" t="e">
        <f>#REF!</f>
        <v>#REF!</v>
      </c>
      <c r="E67" s="255" t="e">
        <f>#REF!</f>
        <v>#REF!</v>
      </c>
      <c r="F67" s="255" t="e">
        <f>#REF!</f>
        <v>#REF!</v>
      </c>
      <c r="G67" s="246"/>
      <c r="H67" s="246"/>
      <c r="I67" s="251" t="e">
        <f>IF(SUM(#REF!)=0,"",(SUM(#REF!)))</f>
        <v>#REF!</v>
      </c>
      <c r="J67" s="251" t="e">
        <f>IF(SUM(#REF!)=0,"",(SUM(#REF!)))</f>
        <v>#REF!</v>
      </c>
      <c r="K67" s="251" t="e">
        <f>IF(SUM(#REF!)=0,"",(SUM(#REF!)))</f>
        <v>#REF!</v>
      </c>
      <c r="L67" s="251" t="e">
        <f>IF(SUM(#REF!)=0,"",(SUM(#REF!)))</f>
        <v>#REF!</v>
      </c>
      <c r="M67" s="246"/>
      <c r="N67" s="246"/>
      <c r="O67" s="268"/>
      <c r="P67" s="266"/>
      <c r="Q67" s="266" t="e">
        <f>IF(#REF!=3,(K67+J67+I67)/3-#REF!+#REF!,0)</f>
        <v>#REF!</v>
      </c>
      <c r="R67" s="266" t="e">
        <f>IF(#REF!=5,-MIN(I67,J67,K67,L67,#REF!)-MAX(I67,J67,K67,L67,#REF!),0)</f>
        <v>#REF!</v>
      </c>
      <c r="S67" s="266" t="e">
        <f>IF(#REF!=5,(K67+J67+I67+R67+L67+#REF!)/3-#REF!+#REF!,0)</f>
        <v>#REF!</v>
      </c>
      <c r="T67" s="235" t="e">
        <f t="shared" si="0"/>
        <v>#REF!</v>
      </c>
      <c r="U67" s="269" t="str">
        <f t="shared" si="1"/>
        <v>0,0</v>
      </c>
      <c r="V67" s="237" t="str">
        <f>IFERROR(RANK(#REF!,#REF!,0),"")</f>
        <v/>
      </c>
      <c r="W67" s="276"/>
    </row>
    <row r="68" spans="1:23" s="20" customFormat="1" ht="15.6" x14ac:dyDescent="0.25">
      <c r="A68" s="255" t="e">
        <f>#REF!</f>
        <v>#REF!</v>
      </c>
      <c r="B68" s="256" t="e">
        <f>#REF!</f>
        <v>#REF!</v>
      </c>
      <c r="C68" s="256" t="e">
        <f>#REF!</f>
        <v>#REF!</v>
      </c>
      <c r="D68" s="255" t="e">
        <f>#REF!</f>
        <v>#REF!</v>
      </c>
      <c r="E68" s="255" t="e">
        <f>#REF!</f>
        <v>#REF!</v>
      </c>
      <c r="F68" s="255" t="e">
        <f>#REF!</f>
        <v>#REF!</v>
      </c>
      <c r="G68" s="246"/>
      <c r="H68" s="246"/>
      <c r="I68" s="251" t="e">
        <f>IF(SUM(#REF!)=0,"",(SUM(#REF!)))</f>
        <v>#REF!</v>
      </c>
      <c r="J68" s="251" t="e">
        <f>IF(SUM(#REF!)=0,"",(SUM(#REF!)))</f>
        <v>#REF!</v>
      </c>
      <c r="K68" s="251" t="e">
        <f>IF(SUM(#REF!)=0,"",(SUM(#REF!)))</f>
        <v>#REF!</v>
      </c>
      <c r="L68" s="251" t="e">
        <f>IF(SUM(#REF!)=0,"",(SUM(#REF!)))</f>
        <v>#REF!</v>
      </c>
      <c r="M68" s="246"/>
      <c r="N68" s="246"/>
      <c r="O68" s="268"/>
      <c r="P68" s="266"/>
      <c r="Q68" s="266" t="e">
        <f>IF(#REF!=3,(K68+J68+I68)/3-#REF!+#REF!,0)</f>
        <v>#REF!</v>
      </c>
      <c r="R68" s="266" t="e">
        <f>IF(#REF!=5,-MIN(I68,J68,K68,L68,#REF!)-MAX(I68,J68,K68,L68,#REF!),0)</f>
        <v>#REF!</v>
      </c>
      <c r="S68" s="266" t="e">
        <f>IF(#REF!=5,(K68+J68+I68+R68+L68+#REF!)/3-#REF!+#REF!,0)</f>
        <v>#REF!</v>
      </c>
      <c r="T68" s="235" t="e">
        <f t="shared" si="0"/>
        <v>#REF!</v>
      </c>
      <c r="U68" s="269" t="str">
        <f t="shared" si="1"/>
        <v>0,0</v>
      </c>
      <c r="V68" s="237" t="str">
        <f>IFERROR(RANK(#REF!,#REF!,0),"")</f>
        <v/>
      </c>
      <c r="W68" s="276"/>
    </row>
    <row r="69" spans="1:23" s="20" customFormat="1" ht="15.6" x14ac:dyDescent="0.25">
      <c r="A69" s="255" t="e">
        <f>#REF!</f>
        <v>#REF!</v>
      </c>
      <c r="B69" s="256" t="e">
        <f>#REF!</f>
        <v>#REF!</v>
      </c>
      <c r="C69" s="256" t="e">
        <f>#REF!</f>
        <v>#REF!</v>
      </c>
      <c r="D69" s="255" t="e">
        <f>#REF!</f>
        <v>#REF!</v>
      </c>
      <c r="E69" s="255" t="e">
        <f>#REF!</f>
        <v>#REF!</v>
      </c>
      <c r="F69" s="255" t="e">
        <f>#REF!</f>
        <v>#REF!</v>
      </c>
      <c r="G69" s="246"/>
      <c r="H69" s="246"/>
      <c r="I69" s="251" t="e">
        <f>IF(SUM(#REF!)=0,"",(SUM(#REF!)))</f>
        <v>#REF!</v>
      </c>
      <c r="J69" s="251" t="e">
        <f>IF(SUM(#REF!)=0,"",(SUM(#REF!)))</f>
        <v>#REF!</v>
      </c>
      <c r="K69" s="251" t="e">
        <f>IF(SUM(#REF!)=0,"",(SUM(#REF!)))</f>
        <v>#REF!</v>
      </c>
      <c r="L69" s="251" t="e">
        <f>IF(SUM(#REF!)=0,"",(SUM(#REF!)))</f>
        <v>#REF!</v>
      </c>
      <c r="M69" s="246"/>
      <c r="N69" s="246"/>
      <c r="O69" s="268"/>
      <c r="P69" s="266"/>
      <c r="Q69" s="266" t="e">
        <f>IF(#REF!=3,(K69+J69+I69)/3-#REF!+#REF!,0)</f>
        <v>#REF!</v>
      </c>
      <c r="R69" s="266" t="e">
        <f>IF(#REF!=5,-MIN(I69,J69,K69,L69,#REF!)-MAX(I69,J69,K69,L69,#REF!),0)</f>
        <v>#REF!</v>
      </c>
      <c r="S69" s="266" t="e">
        <f>IF(#REF!=5,(K69+J69+I69+R69+L69+#REF!)/3-#REF!+#REF!,0)</f>
        <v>#REF!</v>
      </c>
      <c r="T69" s="235" t="e">
        <f t="shared" si="0"/>
        <v>#REF!</v>
      </c>
      <c r="U69" s="269" t="str">
        <f t="shared" si="1"/>
        <v>0,0</v>
      </c>
      <c r="V69" s="237" t="str">
        <f>IFERROR(RANK(#REF!,#REF!,0),"")</f>
        <v/>
      </c>
      <c r="W69" s="276"/>
    </row>
    <row r="70" spans="1:23" s="20" customFormat="1" ht="15.6" x14ac:dyDescent="0.25">
      <c r="A70" s="255" t="e">
        <f>#REF!</f>
        <v>#REF!</v>
      </c>
      <c r="B70" s="256" t="e">
        <f>#REF!</f>
        <v>#REF!</v>
      </c>
      <c r="C70" s="256" t="e">
        <f>#REF!</f>
        <v>#REF!</v>
      </c>
      <c r="D70" s="255" t="e">
        <f>#REF!</f>
        <v>#REF!</v>
      </c>
      <c r="E70" s="255" t="e">
        <f>#REF!</f>
        <v>#REF!</v>
      </c>
      <c r="F70" s="255" t="e">
        <f>#REF!</f>
        <v>#REF!</v>
      </c>
      <c r="G70" s="246"/>
      <c r="H70" s="246"/>
      <c r="I70" s="251" t="e">
        <f>IF(SUM(#REF!)=0,"",(SUM(#REF!)))</f>
        <v>#REF!</v>
      </c>
      <c r="J70" s="251" t="e">
        <f>IF(SUM(#REF!)=0,"",(SUM(#REF!)))</f>
        <v>#REF!</v>
      </c>
      <c r="K70" s="251" t="e">
        <f>IF(SUM(#REF!)=0,"",(SUM(#REF!)))</f>
        <v>#REF!</v>
      </c>
      <c r="L70" s="251" t="e">
        <f>IF(SUM(#REF!)=0,"",(SUM(#REF!)))</f>
        <v>#REF!</v>
      </c>
      <c r="M70" s="246"/>
      <c r="N70" s="246"/>
      <c r="O70" s="268"/>
      <c r="P70" s="266"/>
      <c r="Q70" s="266" t="e">
        <f>IF(#REF!=3,(K70+J70+I70)/3-#REF!+#REF!,0)</f>
        <v>#REF!</v>
      </c>
      <c r="R70" s="266" t="e">
        <f>IF(#REF!=5,-MIN(I70,J70,K70,L70,#REF!)-MAX(I70,J70,K70,L70,#REF!),0)</f>
        <v>#REF!</v>
      </c>
      <c r="S70" s="266" t="e">
        <f>IF(#REF!=5,(K70+J70+I70+R70+L70+#REF!)/3-#REF!+#REF!,0)</f>
        <v>#REF!</v>
      </c>
      <c r="T70" s="235" t="e">
        <f t="shared" si="0"/>
        <v>#REF!</v>
      </c>
      <c r="U70" s="269" t="str">
        <f t="shared" si="1"/>
        <v>0,0</v>
      </c>
      <c r="V70" s="237" t="str">
        <f>IFERROR(RANK(#REF!,#REF!,0),"")</f>
        <v/>
      </c>
      <c r="W70" s="276"/>
    </row>
    <row r="71" spans="1:23" s="20" customFormat="1" ht="15.6" x14ac:dyDescent="0.25">
      <c r="A71" s="255" t="e">
        <f>#REF!</f>
        <v>#REF!</v>
      </c>
      <c r="B71" s="256" t="e">
        <f>#REF!</f>
        <v>#REF!</v>
      </c>
      <c r="C71" s="256" t="e">
        <f>#REF!</f>
        <v>#REF!</v>
      </c>
      <c r="D71" s="255" t="e">
        <f>#REF!</f>
        <v>#REF!</v>
      </c>
      <c r="E71" s="255" t="e">
        <f>#REF!</f>
        <v>#REF!</v>
      </c>
      <c r="F71" s="255" t="e">
        <f>#REF!</f>
        <v>#REF!</v>
      </c>
      <c r="G71" s="246"/>
      <c r="H71" s="246"/>
      <c r="I71" s="251" t="e">
        <f>IF(SUM(#REF!)=0,"",(SUM(#REF!)))</f>
        <v>#REF!</v>
      </c>
      <c r="J71" s="251" t="e">
        <f>IF(SUM(#REF!)=0,"",(SUM(#REF!)))</f>
        <v>#REF!</v>
      </c>
      <c r="K71" s="251" t="e">
        <f>IF(SUM(#REF!)=0,"",(SUM(#REF!)))</f>
        <v>#REF!</v>
      </c>
      <c r="L71" s="251" t="e">
        <f>IF(SUM(#REF!)=0,"",(SUM(#REF!)))</f>
        <v>#REF!</v>
      </c>
      <c r="M71" s="246"/>
      <c r="N71" s="246"/>
      <c r="O71" s="268"/>
      <c r="P71" s="266"/>
      <c r="Q71" s="266" t="e">
        <f>IF(#REF!=3,(K71+J71+I71)/3-#REF!+#REF!,0)</f>
        <v>#REF!</v>
      </c>
      <c r="R71" s="266" t="e">
        <f>IF(#REF!=5,-MIN(I71,J71,K71,L71,#REF!)-MAX(I71,J71,K71,L71,#REF!),0)</f>
        <v>#REF!</v>
      </c>
      <c r="S71" s="266" t="e">
        <f>IF(#REF!=5,(K71+J71+I71+R71+L71+#REF!)/3-#REF!+#REF!,0)</f>
        <v>#REF!</v>
      </c>
      <c r="T71" s="235" t="e">
        <f t="shared" si="0"/>
        <v>#REF!</v>
      </c>
      <c r="U71" s="269" t="str">
        <f t="shared" si="1"/>
        <v>0,0</v>
      </c>
      <c r="V71" s="237" t="str">
        <f>IFERROR(RANK(#REF!,#REF!,0),"")</f>
        <v/>
      </c>
      <c r="W71" s="276"/>
    </row>
    <row r="72" spans="1:23" s="20" customFormat="1" ht="15.6" x14ac:dyDescent="0.25">
      <c r="A72" s="255" t="e">
        <f>#REF!</f>
        <v>#REF!</v>
      </c>
      <c r="B72" s="256" t="e">
        <f>#REF!</f>
        <v>#REF!</v>
      </c>
      <c r="C72" s="256" t="e">
        <f>#REF!</f>
        <v>#REF!</v>
      </c>
      <c r="D72" s="255" t="e">
        <f>#REF!</f>
        <v>#REF!</v>
      </c>
      <c r="E72" s="255" t="e">
        <f>#REF!</f>
        <v>#REF!</v>
      </c>
      <c r="F72" s="255" t="e">
        <f>#REF!</f>
        <v>#REF!</v>
      </c>
      <c r="G72" s="246"/>
      <c r="H72" s="246"/>
      <c r="I72" s="251" t="e">
        <f>IF(SUM(#REF!)=0,"",(SUM(#REF!)))</f>
        <v>#REF!</v>
      </c>
      <c r="J72" s="251" t="e">
        <f>IF(SUM(#REF!)=0,"",(SUM(#REF!)))</f>
        <v>#REF!</v>
      </c>
      <c r="K72" s="251" t="e">
        <f>IF(SUM(#REF!)=0,"",(SUM(#REF!)))</f>
        <v>#REF!</v>
      </c>
      <c r="L72" s="251" t="e">
        <f>IF(SUM(#REF!)=0,"",(SUM(#REF!)))</f>
        <v>#REF!</v>
      </c>
      <c r="M72" s="246"/>
      <c r="N72" s="246"/>
      <c r="O72" s="268"/>
      <c r="P72" s="266"/>
      <c r="Q72" s="266" t="e">
        <f>IF(#REF!=3,(K72+J72+I72)/3-#REF!+#REF!,0)</f>
        <v>#REF!</v>
      </c>
      <c r="R72" s="266" t="e">
        <f>IF(#REF!=5,-MIN(I72,J72,K72,L72,#REF!)-MAX(I72,J72,K72,L72,#REF!),0)</f>
        <v>#REF!</v>
      </c>
      <c r="S72" s="266" t="e">
        <f>IF(#REF!=5,(K72+J72+I72+R72+L72+#REF!)/3-#REF!+#REF!,0)</f>
        <v>#REF!</v>
      </c>
      <c r="T72" s="235" t="e">
        <f t="shared" si="0"/>
        <v>#REF!</v>
      </c>
      <c r="U72" s="269" t="str">
        <f t="shared" si="1"/>
        <v>0,0</v>
      </c>
      <c r="V72" s="237" t="str">
        <f>IFERROR(RANK(#REF!,#REF!,0),"")</f>
        <v/>
      </c>
      <c r="W72" s="276"/>
    </row>
    <row r="73" spans="1:23" s="20" customFormat="1" ht="15.6" x14ac:dyDescent="0.25">
      <c r="A73" s="255" t="e">
        <f>#REF!</f>
        <v>#REF!</v>
      </c>
      <c r="B73" s="256" t="e">
        <f>#REF!</f>
        <v>#REF!</v>
      </c>
      <c r="C73" s="256" t="e">
        <f>#REF!</f>
        <v>#REF!</v>
      </c>
      <c r="D73" s="255" t="e">
        <f>#REF!</f>
        <v>#REF!</v>
      </c>
      <c r="E73" s="255" t="e">
        <f>#REF!</f>
        <v>#REF!</v>
      </c>
      <c r="F73" s="255" t="e">
        <f>#REF!</f>
        <v>#REF!</v>
      </c>
      <c r="G73" s="246"/>
      <c r="H73" s="246"/>
      <c r="I73" s="251" t="e">
        <f>IF(SUM(#REF!)=0,"",(SUM(#REF!)))</f>
        <v>#REF!</v>
      </c>
      <c r="J73" s="251" t="e">
        <f>IF(SUM(#REF!)=0,"",(SUM(#REF!)))</f>
        <v>#REF!</v>
      </c>
      <c r="K73" s="251" t="e">
        <f>IF(SUM(#REF!)=0,"",(SUM(#REF!)))</f>
        <v>#REF!</v>
      </c>
      <c r="L73" s="251" t="e">
        <f>IF(SUM(#REF!)=0,"",(SUM(#REF!)))</f>
        <v>#REF!</v>
      </c>
      <c r="M73" s="246"/>
      <c r="N73" s="246"/>
      <c r="O73" s="268"/>
      <c r="P73" s="266"/>
      <c r="Q73" s="266" t="e">
        <f>IF(#REF!=3,(K73+J73+I73)/3-#REF!+#REF!,0)</f>
        <v>#REF!</v>
      </c>
      <c r="R73" s="266" t="e">
        <f>IF(#REF!=5,-MIN(I73,J73,K73,L73,#REF!)-MAX(I73,J73,K73,L73,#REF!),0)</f>
        <v>#REF!</v>
      </c>
      <c r="S73" s="266" t="e">
        <f>IF(#REF!=5,(K73+J73+I73+R73+L73+#REF!)/3-#REF!+#REF!,0)</f>
        <v>#REF!</v>
      </c>
      <c r="T73" s="235" t="e">
        <f t="shared" si="0"/>
        <v>#REF!</v>
      </c>
      <c r="U73" s="269" t="str">
        <f t="shared" si="1"/>
        <v>0,0</v>
      </c>
      <c r="V73" s="237" t="str">
        <f>IFERROR(RANK(#REF!,#REF!,0),"")</f>
        <v/>
      </c>
      <c r="W73" s="276"/>
    </row>
    <row r="74" spans="1:23" s="20" customFormat="1" ht="15.6" x14ac:dyDescent="0.25">
      <c r="A74" s="255" t="e">
        <f>#REF!</f>
        <v>#REF!</v>
      </c>
      <c r="B74" s="256" t="e">
        <f>#REF!</f>
        <v>#REF!</v>
      </c>
      <c r="C74" s="256" t="e">
        <f>#REF!</f>
        <v>#REF!</v>
      </c>
      <c r="D74" s="255" t="e">
        <f>#REF!</f>
        <v>#REF!</v>
      </c>
      <c r="E74" s="255" t="e">
        <f>#REF!</f>
        <v>#REF!</v>
      </c>
      <c r="F74" s="255" t="e">
        <f>#REF!</f>
        <v>#REF!</v>
      </c>
      <c r="G74" s="246"/>
      <c r="H74" s="246"/>
      <c r="I74" s="251" t="e">
        <f>IF(SUM(#REF!)=0,"",(SUM(#REF!)))</f>
        <v>#REF!</v>
      </c>
      <c r="J74" s="251" t="e">
        <f>IF(SUM(#REF!)=0,"",(SUM(#REF!)))</f>
        <v>#REF!</v>
      </c>
      <c r="K74" s="251" t="e">
        <f>IF(SUM(#REF!)=0,"",(SUM(#REF!)))</f>
        <v>#REF!</v>
      </c>
      <c r="L74" s="251" t="e">
        <f>IF(SUM(#REF!)=0,"",(SUM(#REF!)))</f>
        <v>#REF!</v>
      </c>
      <c r="M74" s="246"/>
      <c r="N74" s="246"/>
      <c r="O74" s="268"/>
      <c r="P74" s="266"/>
      <c r="Q74" s="266" t="e">
        <f>IF(#REF!=3,(K74+J74+I74)/3-#REF!+#REF!,0)</f>
        <v>#REF!</v>
      </c>
      <c r="R74" s="266" t="e">
        <f>IF(#REF!=5,-MIN(I74,J74,K74,L74,#REF!)-MAX(I74,J74,K74,L74,#REF!),0)</f>
        <v>#REF!</v>
      </c>
      <c r="S74" s="266" t="e">
        <f>IF(#REF!=5,(K74+J74+I74+R74+L74+#REF!)/3-#REF!+#REF!,0)</f>
        <v>#REF!</v>
      </c>
      <c r="T74" s="235" t="e">
        <f t="shared" si="0"/>
        <v>#REF!</v>
      </c>
      <c r="U74" s="269" t="str">
        <f t="shared" si="1"/>
        <v>0,0</v>
      </c>
      <c r="V74" s="237" t="str">
        <f>IFERROR(RANK(#REF!,#REF!,0),"")</f>
        <v/>
      </c>
      <c r="W74" s="276"/>
    </row>
    <row r="75" spans="1:23" s="20" customFormat="1" ht="15.6" x14ac:dyDescent="0.25">
      <c r="A75" s="255" t="e">
        <f>#REF!</f>
        <v>#REF!</v>
      </c>
      <c r="B75" s="256" t="e">
        <f>#REF!</f>
        <v>#REF!</v>
      </c>
      <c r="C75" s="256" t="e">
        <f>#REF!</f>
        <v>#REF!</v>
      </c>
      <c r="D75" s="255" t="e">
        <f>#REF!</f>
        <v>#REF!</v>
      </c>
      <c r="E75" s="255" t="e">
        <f>#REF!</f>
        <v>#REF!</v>
      </c>
      <c r="F75" s="255" t="e">
        <f>#REF!</f>
        <v>#REF!</v>
      </c>
      <c r="G75" s="246"/>
      <c r="H75" s="246"/>
      <c r="I75" s="251" t="e">
        <f>IF(SUM(#REF!)=0,"",(SUM(#REF!)))</f>
        <v>#REF!</v>
      </c>
      <c r="J75" s="251" t="e">
        <f>IF(SUM(#REF!)=0,"",(SUM(#REF!)))</f>
        <v>#REF!</v>
      </c>
      <c r="K75" s="251" t="e">
        <f>IF(SUM(#REF!)=0,"",(SUM(#REF!)))</f>
        <v>#REF!</v>
      </c>
      <c r="L75" s="251" t="e">
        <f>IF(SUM(#REF!)=0,"",(SUM(#REF!)))</f>
        <v>#REF!</v>
      </c>
      <c r="M75" s="246"/>
      <c r="N75" s="246"/>
      <c r="O75" s="268"/>
      <c r="P75" s="266"/>
      <c r="Q75" s="266" t="e">
        <f>IF(#REF!=3,(K75+J75+I75)/3-#REF!+#REF!,0)</f>
        <v>#REF!</v>
      </c>
      <c r="R75" s="266" t="e">
        <f>IF(#REF!=5,-MIN(I75,J75,K75,L75,#REF!)-MAX(I75,J75,K75,L75,#REF!),0)</f>
        <v>#REF!</v>
      </c>
      <c r="S75" s="266" t="e">
        <f>IF(#REF!=5,(K75+J75+I75+R75+L75+#REF!)/3-#REF!+#REF!,0)</f>
        <v>#REF!</v>
      </c>
      <c r="T75" s="235" t="e">
        <f t="shared" si="0"/>
        <v>#REF!</v>
      </c>
      <c r="U75" s="269" t="str">
        <f t="shared" si="1"/>
        <v>0,0</v>
      </c>
      <c r="V75" s="237" t="str">
        <f>IFERROR(RANK(#REF!,#REF!,0),"")</f>
        <v/>
      </c>
      <c r="W75" s="276"/>
    </row>
    <row r="76" spans="1:23" s="20" customFormat="1" ht="15.6" x14ac:dyDescent="0.25">
      <c r="A76" s="255" t="e">
        <f>#REF!</f>
        <v>#REF!</v>
      </c>
      <c r="B76" s="256" t="e">
        <f>#REF!</f>
        <v>#REF!</v>
      </c>
      <c r="C76" s="256" t="e">
        <f>#REF!</f>
        <v>#REF!</v>
      </c>
      <c r="D76" s="255" t="e">
        <f>#REF!</f>
        <v>#REF!</v>
      </c>
      <c r="E76" s="255" t="e">
        <f>#REF!</f>
        <v>#REF!</v>
      </c>
      <c r="F76" s="255" t="e">
        <f>#REF!</f>
        <v>#REF!</v>
      </c>
      <c r="G76" s="246"/>
      <c r="H76" s="246"/>
      <c r="I76" s="251" t="e">
        <f>IF(SUM(#REF!)=0,"",(SUM(#REF!)))</f>
        <v>#REF!</v>
      </c>
      <c r="J76" s="251" t="e">
        <f>IF(SUM(#REF!)=0,"",(SUM(#REF!)))</f>
        <v>#REF!</v>
      </c>
      <c r="K76" s="251" t="e">
        <f>IF(SUM(#REF!)=0,"",(SUM(#REF!)))</f>
        <v>#REF!</v>
      </c>
      <c r="L76" s="251" t="e">
        <f>IF(SUM(#REF!)=0,"",(SUM(#REF!)))</f>
        <v>#REF!</v>
      </c>
      <c r="M76" s="246"/>
      <c r="N76" s="246"/>
      <c r="O76" s="268"/>
      <c r="P76" s="266"/>
      <c r="Q76" s="266" t="e">
        <f>IF(#REF!=3,(K76+J76+I76)/3-#REF!+#REF!,0)</f>
        <v>#REF!</v>
      </c>
      <c r="R76" s="266" t="e">
        <f>IF(#REF!=5,-MIN(I76,J76,K76,L76,#REF!)-MAX(I76,J76,K76,L76,#REF!),0)</f>
        <v>#REF!</v>
      </c>
      <c r="S76" s="266" t="e">
        <f>IF(#REF!=5,(K76+J76+I76+R76+L76+#REF!)/3-#REF!+#REF!,0)</f>
        <v>#REF!</v>
      </c>
      <c r="T76" s="235" t="e">
        <f t="shared" ref="T76:T98" si="2">Q76+S76</f>
        <v>#REF!</v>
      </c>
      <c r="U76" s="269" t="str">
        <f t="shared" ref="U76:U98" si="3">IFERROR((IF(T76=0,"")+T76),"0,0")</f>
        <v>0,0</v>
      </c>
      <c r="V76" s="237" t="str">
        <f>IFERROR(RANK(#REF!,#REF!,0),"")</f>
        <v/>
      </c>
      <c r="W76" s="276"/>
    </row>
    <row r="77" spans="1:23" s="20" customFormat="1" ht="15.6" x14ac:dyDescent="0.25">
      <c r="A77" s="255" t="e">
        <f>#REF!</f>
        <v>#REF!</v>
      </c>
      <c r="B77" s="256" t="e">
        <f>#REF!</f>
        <v>#REF!</v>
      </c>
      <c r="C77" s="256" t="e">
        <f>#REF!</f>
        <v>#REF!</v>
      </c>
      <c r="D77" s="255" t="e">
        <f>#REF!</f>
        <v>#REF!</v>
      </c>
      <c r="E77" s="255" t="e">
        <f>#REF!</f>
        <v>#REF!</v>
      </c>
      <c r="F77" s="255" t="e">
        <f>#REF!</f>
        <v>#REF!</v>
      </c>
      <c r="G77" s="246"/>
      <c r="H77" s="246"/>
      <c r="I77" s="251" t="e">
        <f>IF(SUM(#REF!)=0,"",(SUM(#REF!)))</f>
        <v>#REF!</v>
      </c>
      <c r="J77" s="251" t="e">
        <f>IF(SUM(#REF!)=0,"",(SUM(#REF!)))</f>
        <v>#REF!</v>
      </c>
      <c r="K77" s="251" t="e">
        <f>IF(SUM(#REF!)=0,"",(SUM(#REF!)))</f>
        <v>#REF!</v>
      </c>
      <c r="L77" s="251" t="e">
        <f>IF(SUM(#REF!)=0,"",(SUM(#REF!)))</f>
        <v>#REF!</v>
      </c>
      <c r="M77" s="246"/>
      <c r="N77" s="246"/>
      <c r="O77" s="268"/>
      <c r="P77" s="266"/>
      <c r="Q77" s="266" t="e">
        <f>IF(#REF!=3,(K77+J77+I77)/3-#REF!+#REF!,0)</f>
        <v>#REF!</v>
      </c>
      <c r="R77" s="266" t="e">
        <f>IF(#REF!=5,-MIN(I77,J77,K77,L77,#REF!)-MAX(I77,J77,K77,L77,#REF!),0)</f>
        <v>#REF!</v>
      </c>
      <c r="S77" s="266" t="e">
        <f>IF(#REF!=5,(K77+J77+I77+R77+L77+#REF!)/3-#REF!+#REF!,0)</f>
        <v>#REF!</v>
      </c>
      <c r="T77" s="235" t="e">
        <f t="shared" si="2"/>
        <v>#REF!</v>
      </c>
      <c r="U77" s="269" t="str">
        <f t="shared" si="3"/>
        <v>0,0</v>
      </c>
      <c r="V77" s="237" t="str">
        <f>IFERROR(RANK(#REF!,#REF!,0),"")</f>
        <v/>
      </c>
      <c r="W77" s="276"/>
    </row>
    <row r="78" spans="1:23" s="20" customFormat="1" ht="15.6" x14ac:dyDescent="0.25">
      <c r="A78" s="255" t="e">
        <f>#REF!</f>
        <v>#REF!</v>
      </c>
      <c r="B78" s="256" t="e">
        <f>#REF!</f>
        <v>#REF!</v>
      </c>
      <c r="C78" s="256" t="e">
        <f>#REF!</f>
        <v>#REF!</v>
      </c>
      <c r="D78" s="255" t="e">
        <f>#REF!</f>
        <v>#REF!</v>
      </c>
      <c r="E78" s="255" t="e">
        <f>#REF!</f>
        <v>#REF!</v>
      </c>
      <c r="F78" s="255" t="e">
        <f>#REF!</f>
        <v>#REF!</v>
      </c>
      <c r="G78" s="246"/>
      <c r="H78" s="246"/>
      <c r="I78" s="251" t="e">
        <f>IF(SUM(#REF!)=0,"",(SUM(#REF!)))</f>
        <v>#REF!</v>
      </c>
      <c r="J78" s="251" t="e">
        <f>IF(SUM(#REF!)=0,"",(SUM(#REF!)))</f>
        <v>#REF!</v>
      </c>
      <c r="K78" s="251" t="e">
        <f>IF(SUM(#REF!)=0,"",(SUM(#REF!)))</f>
        <v>#REF!</v>
      </c>
      <c r="L78" s="251" t="e">
        <f>IF(SUM(#REF!)=0,"",(SUM(#REF!)))</f>
        <v>#REF!</v>
      </c>
      <c r="M78" s="246"/>
      <c r="N78" s="246"/>
      <c r="O78" s="268"/>
      <c r="P78" s="266"/>
      <c r="Q78" s="266" t="e">
        <f>IF(#REF!=3,(K78+J78+I78)/3-#REF!+#REF!,0)</f>
        <v>#REF!</v>
      </c>
      <c r="R78" s="266" t="e">
        <f>IF(#REF!=5,-MIN(I78,J78,K78,L78,#REF!)-MAX(I78,J78,K78,L78,#REF!),0)</f>
        <v>#REF!</v>
      </c>
      <c r="S78" s="266" t="e">
        <f>IF(#REF!=5,(K78+J78+I78+R78+L78+#REF!)/3-#REF!+#REF!,0)</f>
        <v>#REF!</v>
      </c>
      <c r="T78" s="235" t="e">
        <f t="shared" si="2"/>
        <v>#REF!</v>
      </c>
      <c r="U78" s="269" t="str">
        <f t="shared" si="3"/>
        <v>0,0</v>
      </c>
      <c r="V78" s="237" t="str">
        <f>IFERROR(RANK(#REF!,#REF!,0),"")</f>
        <v/>
      </c>
      <c r="W78" s="276"/>
    </row>
    <row r="79" spans="1:23" s="20" customFormat="1" ht="15.6" x14ac:dyDescent="0.25">
      <c r="A79" s="255" t="e">
        <f>#REF!</f>
        <v>#REF!</v>
      </c>
      <c r="B79" s="256" t="e">
        <f>#REF!</f>
        <v>#REF!</v>
      </c>
      <c r="C79" s="256" t="e">
        <f>#REF!</f>
        <v>#REF!</v>
      </c>
      <c r="D79" s="255" t="e">
        <f>#REF!</f>
        <v>#REF!</v>
      </c>
      <c r="E79" s="255" t="e">
        <f>#REF!</f>
        <v>#REF!</v>
      </c>
      <c r="F79" s="255" t="e">
        <f>#REF!</f>
        <v>#REF!</v>
      </c>
      <c r="G79" s="246"/>
      <c r="H79" s="246"/>
      <c r="I79" s="251" t="e">
        <f>IF(SUM(#REF!)=0,"",(SUM(#REF!)))</f>
        <v>#REF!</v>
      </c>
      <c r="J79" s="251" t="e">
        <f>IF(SUM(#REF!)=0,"",(SUM(#REF!)))</f>
        <v>#REF!</v>
      </c>
      <c r="K79" s="251" t="e">
        <f>IF(SUM(#REF!)=0,"",(SUM(#REF!)))</f>
        <v>#REF!</v>
      </c>
      <c r="L79" s="251" t="e">
        <f>IF(SUM(#REF!)=0,"",(SUM(#REF!)))</f>
        <v>#REF!</v>
      </c>
      <c r="M79" s="246"/>
      <c r="N79" s="246"/>
      <c r="O79" s="268"/>
      <c r="P79" s="266"/>
      <c r="Q79" s="266" t="e">
        <f>IF(#REF!=3,(K79+J79+I79)/3-#REF!+#REF!,0)</f>
        <v>#REF!</v>
      </c>
      <c r="R79" s="266" t="e">
        <f>IF(#REF!=5,-MIN(I79,J79,K79,L79,#REF!)-MAX(I79,J79,K79,L79,#REF!),0)</f>
        <v>#REF!</v>
      </c>
      <c r="S79" s="266" t="e">
        <f>IF(#REF!=5,(K79+J79+I79+R79+L79+#REF!)/3-#REF!+#REF!,0)</f>
        <v>#REF!</v>
      </c>
      <c r="T79" s="235" t="e">
        <f t="shared" si="2"/>
        <v>#REF!</v>
      </c>
      <c r="U79" s="269" t="str">
        <f t="shared" si="3"/>
        <v>0,0</v>
      </c>
      <c r="V79" s="237" t="str">
        <f>IFERROR(RANK(#REF!,#REF!,0),"")</f>
        <v/>
      </c>
      <c r="W79" s="276"/>
    </row>
    <row r="80" spans="1:23" s="20" customFormat="1" ht="15.6" x14ac:dyDescent="0.25">
      <c r="A80" s="255" t="e">
        <f>#REF!</f>
        <v>#REF!</v>
      </c>
      <c r="B80" s="256" t="e">
        <f>#REF!</f>
        <v>#REF!</v>
      </c>
      <c r="C80" s="256" t="e">
        <f>#REF!</f>
        <v>#REF!</v>
      </c>
      <c r="D80" s="255" t="e">
        <f>#REF!</f>
        <v>#REF!</v>
      </c>
      <c r="E80" s="255" t="e">
        <f>#REF!</f>
        <v>#REF!</v>
      </c>
      <c r="F80" s="255" t="e">
        <f>#REF!</f>
        <v>#REF!</v>
      </c>
      <c r="G80" s="246"/>
      <c r="H80" s="246"/>
      <c r="I80" s="251" t="e">
        <f>IF(SUM(#REF!)=0,"",(SUM(#REF!)))</f>
        <v>#REF!</v>
      </c>
      <c r="J80" s="251" t="e">
        <f>IF(SUM(#REF!)=0,"",(SUM(#REF!)))</f>
        <v>#REF!</v>
      </c>
      <c r="K80" s="251" t="e">
        <f>IF(SUM(#REF!)=0,"",(SUM(#REF!)))</f>
        <v>#REF!</v>
      </c>
      <c r="L80" s="251" t="e">
        <f>IF(SUM(#REF!)=0,"",(SUM(#REF!)))</f>
        <v>#REF!</v>
      </c>
      <c r="M80" s="246"/>
      <c r="N80" s="246"/>
      <c r="O80" s="268"/>
      <c r="P80" s="266"/>
      <c r="Q80" s="266" t="e">
        <f>IF(#REF!=3,(K80+J80+I80)/3-#REF!+#REF!,0)</f>
        <v>#REF!</v>
      </c>
      <c r="R80" s="266" t="e">
        <f>IF(#REF!=5,-MIN(I80,J80,K80,L80,#REF!)-MAX(I80,J80,K80,L80,#REF!),0)</f>
        <v>#REF!</v>
      </c>
      <c r="S80" s="266" t="e">
        <f>IF(#REF!=5,(K80+J80+I80+R80+L80+#REF!)/3-#REF!+#REF!,0)</f>
        <v>#REF!</v>
      </c>
      <c r="T80" s="235" t="e">
        <f t="shared" si="2"/>
        <v>#REF!</v>
      </c>
      <c r="U80" s="269" t="str">
        <f t="shared" si="3"/>
        <v>0,0</v>
      </c>
      <c r="V80" s="237" t="str">
        <f>IFERROR(RANK(#REF!,#REF!,0),"")</f>
        <v/>
      </c>
      <c r="W80" s="276"/>
    </row>
    <row r="81" spans="1:23" s="20" customFormat="1" ht="15.6" x14ac:dyDescent="0.25">
      <c r="A81" s="255" t="e">
        <f>#REF!</f>
        <v>#REF!</v>
      </c>
      <c r="B81" s="256" t="e">
        <f>#REF!</f>
        <v>#REF!</v>
      </c>
      <c r="C81" s="256" t="e">
        <f>#REF!</f>
        <v>#REF!</v>
      </c>
      <c r="D81" s="255" t="e">
        <f>#REF!</f>
        <v>#REF!</v>
      </c>
      <c r="E81" s="255" t="e">
        <f>#REF!</f>
        <v>#REF!</v>
      </c>
      <c r="F81" s="255" t="e">
        <f>#REF!</f>
        <v>#REF!</v>
      </c>
      <c r="G81" s="246"/>
      <c r="H81" s="246"/>
      <c r="I81" s="251" t="e">
        <f>IF(SUM(#REF!)=0,"",(SUM(#REF!)))</f>
        <v>#REF!</v>
      </c>
      <c r="J81" s="251" t="e">
        <f>IF(SUM(#REF!)=0,"",(SUM(#REF!)))</f>
        <v>#REF!</v>
      </c>
      <c r="K81" s="251" t="e">
        <f>IF(SUM(#REF!)=0,"",(SUM(#REF!)))</f>
        <v>#REF!</v>
      </c>
      <c r="L81" s="251" t="e">
        <f>IF(SUM(#REF!)=0,"",(SUM(#REF!)))</f>
        <v>#REF!</v>
      </c>
      <c r="M81" s="246"/>
      <c r="N81" s="246"/>
      <c r="O81" s="268"/>
      <c r="P81" s="266"/>
      <c r="Q81" s="266" t="e">
        <f>IF(#REF!=3,(K81+J81+I81)/3-#REF!+#REF!,0)</f>
        <v>#REF!</v>
      </c>
      <c r="R81" s="266" t="e">
        <f>IF(#REF!=5,-MIN(I81,J81,K81,L81,#REF!)-MAX(I81,J81,K81,L81,#REF!),0)</f>
        <v>#REF!</v>
      </c>
      <c r="S81" s="266" t="e">
        <f>IF(#REF!=5,(K81+J81+I81+R81+L81+#REF!)/3-#REF!+#REF!,0)</f>
        <v>#REF!</v>
      </c>
      <c r="T81" s="235" t="e">
        <f t="shared" si="2"/>
        <v>#REF!</v>
      </c>
      <c r="U81" s="269" t="str">
        <f t="shared" si="3"/>
        <v>0,0</v>
      </c>
      <c r="V81" s="237" t="str">
        <f>IFERROR(RANK(#REF!,#REF!,0),"")</f>
        <v/>
      </c>
      <c r="W81" s="276"/>
    </row>
    <row r="82" spans="1:23" s="20" customFormat="1" ht="15.6" x14ac:dyDescent="0.25">
      <c r="A82" s="255" t="e">
        <f>#REF!</f>
        <v>#REF!</v>
      </c>
      <c r="B82" s="256" t="e">
        <f>#REF!</f>
        <v>#REF!</v>
      </c>
      <c r="C82" s="256" t="e">
        <f>#REF!</f>
        <v>#REF!</v>
      </c>
      <c r="D82" s="255" t="e">
        <f>#REF!</f>
        <v>#REF!</v>
      </c>
      <c r="E82" s="255" t="e">
        <f>#REF!</f>
        <v>#REF!</v>
      </c>
      <c r="F82" s="255" t="e">
        <f>#REF!</f>
        <v>#REF!</v>
      </c>
      <c r="G82" s="246"/>
      <c r="H82" s="246"/>
      <c r="I82" s="251" t="e">
        <f>IF(SUM(#REF!)=0,"",(SUM(#REF!)))</f>
        <v>#REF!</v>
      </c>
      <c r="J82" s="251" t="e">
        <f>IF(SUM(#REF!)=0,"",(SUM(#REF!)))</f>
        <v>#REF!</v>
      </c>
      <c r="K82" s="251" t="e">
        <f>IF(SUM(#REF!)=0,"",(SUM(#REF!)))</f>
        <v>#REF!</v>
      </c>
      <c r="L82" s="251" t="e">
        <f>IF(SUM(#REF!)=0,"",(SUM(#REF!)))</f>
        <v>#REF!</v>
      </c>
      <c r="M82" s="246"/>
      <c r="N82" s="246"/>
      <c r="O82" s="268"/>
      <c r="P82" s="266"/>
      <c r="Q82" s="266" t="e">
        <f>IF(#REF!=3,(K82+J82+I82)/3-#REF!+#REF!,0)</f>
        <v>#REF!</v>
      </c>
      <c r="R82" s="266" t="e">
        <f>IF(#REF!=5,-MIN(I82,J82,K82,L82,#REF!)-MAX(I82,J82,K82,L82,#REF!),0)</f>
        <v>#REF!</v>
      </c>
      <c r="S82" s="266" t="e">
        <f>IF(#REF!=5,(K82+J82+I82+R82+L82+#REF!)/3-#REF!+#REF!,0)</f>
        <v>#REF!</v>
      </c>
      <c r="T82" s="235" t="e">
        <f t="shared" si="2"/>
        <v>#REF!</v>
      </c>
      <c r="U82" s="269" t="str">
        <f t="shared" si="3"/>
        <v>0,0</v>
      </c>
      <c r="V82" s="237" t="str">
        <f>IFERROR(RANK(#REF!,#REF!,0),"")</f>
        <v/>
      </c>
      <c r="W82" s="276"/>
    </row>
    <row r="83" spans="1:23" s="20" customFormat="1" ht="15.6" x14ac:dyDescent="0.25">
      <c r="A83" s="255" t="e">
        <f>#REF!</f>
        <v>#REF!</v>
      </c>
      <c r="B83" s="256" t="e">
        <f>#REF!</f>
        <v>#REF!</v>
      </c>
      <c r="C83" s="256" t="e">
        <f>#REF!</f>
        <v>#REF!</v>
      </c>
      <c r="D83" s="255" t="e">
        <f>#REF!</f>
        <v>#REF!</v>
      </c>
      <c r="E83" s="255" t="e">
        <f>#REF!</f>
        <v>#REF!</v>
      </c>
      <c r="F83" s="255" t="e">
        <f>#REF!</f>
        <v>#REF!</v>
      </c>
      <c r="G83" s="246"/>
      <c r="H83" s="246"/>
      <c r="I83" s="251" t="e">
        <f>IF(SUM(#REF!)=0,"",(SUM(#REF!)))</f>
        <v>#REF!</v>
      </c>
      <c r="J83" s="251" t="e">
        <f>IF(SUM(#REF!)=0,"",(SUM(#REF!)))</f>
        <v>#REF!</v>
      </c>
      <c r="K83" s="251" t="e">
        <f>IF(SUM(#REF!)=0,"",(SUM(#REF!)))</f>
        <v>#REF!</v>
      </c>
      <c r="L83" s="251" t="e">
        <f>IF(SUM(#REF!)=0,"",(SUM(#REF!)))</f>
        <v>#REF!</v>
      </c>
      <c r="M83" s="246"/>
      <c r="N83" s="246"/>
      <c r="O83" s="268"/>
      <c r="P83" s="266"/>
      <c r="Q83" s="266" t="e">
        <f>IF(#REF!=3,(K83+J83+I83)/3-#REF!+#REF!,0)</f>
        <v>#REF!</v>
      </c>
      <c r="R83" s="266" t="e">
        <f>IF(#REF!=5,-MIN(I83,J83,K83,L83,#REF!)-MAX(I83,J83,K83,L83,#REF!),0)</f>
        <v>#REF!</v>
      </c>
      <c r="S83" s="266" t="e">
        <f>IF(#REF!=5,(K83+J83+I83+R83+L83+#REF!)/3-#REF!+#REF!,0)</f>
        <v>#REF!</v>
      </c>
      <c r="T83" s="235" t="e">
        <f t="shared" si="2"/>
        <v>#REF!</v>
      </c>
      <c r="U83" s="269" t="str">
        <f t="shared" si="3"/>
        <v>0,0</v>
      </c>
      <c r="V83" s="237" t="str">
        <f>IFERROR(RANK(#REF!,#REF!,0),"")</f>
        <v/>
      </c>
      <c r="W83" s="276"/>
    </row>
    <row r="84" spans="1:23" s="20" customFormat="1" ht="15.6" x14ac:dyDescent="0.25">
      <c r="A84" s="255" t="e">
        <f>#REF!</f>
        <v>#REF!</v>
      </c>
      <c r="B84" s="256" t="e">
        <f>#REF!</f>
        <v>#REF!</v>
      </c>
      <c r="C84" s="256" t="e">
        <f>#REF!</f>
        <v>#REF!</v>
      </c>
      <c r="D84" s="255" t="e">
        <f>#REF!</f>
        <v>#REF!</v>
      </c>
      <c r="E84" s="255" t="e">
        <f>#REF!</f>
        <v>#REF!</v>
      </c>
      <c r="F84" s="255" t="e">
        <f>#REF!</f>
        <v>#REF!</v>
      </c>
      <c r="G84" s="246"/>
      <c r="H84" s="246"/>
      <c r="I84" s="251" t="e">
        <f>IF(SUM(#REF!)=0,"",(SUM(#REF!)))</f>
        <v>#REF!</v>
      </c>
      <c r="J84" s="251" t="e">
        <f>IF(SUM(#REF!)=0,"",(SUM(#REF!)))</f>
        <v>#REF!</v>
      </c>
      <c r="K84" s="251" t="e">
        <f>IF(SUM(#REF!)=0,"",(SUM(#REF!)))</f>
        <v>#REF!</v>
      </c>
      <c r="L84" s="251" t="e">
        <f>IF(SUM(#REF!)=0,"",(SUM(#REF!)))</f>
        <v>#REF!</v>
      </c>
      <c r="M84" s="246"/>
      <c r="N84" s="246"/>
      <c r="O84" s="268"/>
      <c r="P84" s="266"/>
      <c r="Q84" s="266" t="e">
        <f>IF(#REF!=3,(K84+J84+I84)/3-#REF!+#REF!,0)</f>
        <v>#REF!</v>
      </c>
      <c r="R84" s="266" t="e">
        <f>IF(#REF!=5,-MIN(I84,J84,K84,L84,#REF!)-MAX(I84,J84,K84,L84,#REF!),0)</f>
        <v>#REF!</v>
      </c>
      <c r="S84" s="266" t="e">
        <f>IF(#REF!=5,(K84+J84+I84+R84+L84+#REF!)/3-#REF!+#REF!,0)</f>
        <v>#REF!</v>
      </c>
      <c r="T84" s="235" t="e">
        <f t="shared" si="2"/>
        <v>#REF!</v>
      </c>
      <c r="U84" s="269" t="str">
        <f t="shared" si="3"/>
        <v>0,0</v>
      </c>
      <c r="V84" s="237" t="str">
        <f>IFERROR(RANK(#REF!,#REF!,0),"")</f>
        <v/>
      </c>
      <c r="W84" s="276"/>
    </row>
    <row r="85" spans="1:23" s="20" customFormat="1" ht="15.6" x14ac:dyDescent="0.25">
      <c r="A85" s="255" t="e">
        <f>#REF!</f>
        <v>#REF!</v>
      </c>
      <c r="B85" s="256" t="e">
        <f>#REF!</f>
        <v>#REF!</v>
      </c>
      <c r="C85" s="256" t="e">
        <f>#REF!</f>
        <v>#REF!</v>
      </c>
      <c r="D85" s="255" t="e">
        <f>#REF!</f>
        <v>#REF!</v>
      </c>
      <c r="E85" s="255" t="e">
        <f>#REF!</f>
        <v>#REF!</v>
      </c>
      <c r="F85" s="255" t="e">
        <f>#REF!</f>
        <v>#REF!</v>
      </c>
      <c r="G85" s="246"/>
      <c r="H85" s="246"/>
      <c r="I85" s="251" t="e">
        <f>IF(SUM(#REF!)=0,"",(SUM(#REF!)))</f>
        <v>#REF!</v>
      </c>
      <c r="J85" s="251" t="e">
        <f>IF(SUM(#REF!)=0,"",(SUM(#REF!)))</f>
        <v>#REF!</v>
      </c>
      <c r="K85" s="251" t="e">
        <f>IF(SUM(#REF!)=0,"",(SUM(#REF!)))</f>
        <v>#REF!</v>
      </c>
      <c r="L85" s="251" t="e">
        <f>IF(SUM(#REF!)=0,"",(SUM(#REF!)))</f>
        <v>#REF!</v>
      </c>
      <c r="M85" s="246"/>
      <c r="N85" s="246"/>
      <c r="O85" s="268"/>
      <c r="P85" s="266"/>
      <c r="Q85" s="266" t="e">
        <f>IF(#REF!=3,(K85+J85+I85)/3-#REF!+#REF!,0)</f>
        <v>#REF!</v>
      </c>
      <c r="R85" s="266" t="e">
        <f>IF(#REF!=5,-MIN(I85,J85,K85,L85,#REF!)-MAX(I85,J85,K85,L85,#REF!),0)</f>
        <v>#REF!</v>
      </c>
      <c r="S85" s="266" t="e">
        <f>IF(#REF!=5,(K85+J85+I85+R85+L85+#REF!)/3-#REF!+#REF!,0)</f>
        <v>#REF!</v>
      </c>
      <c r="T85" s="235" t="e">
        <f t="shared" si="2"/>
        <v>#REF!</v>
      </c>
      <c r="U85" s="269" t="str">
        <f t="shared" si="3"/>
        <v>0,0</v>
      </c>
      <c r="V85" s="237" t="str">
        <f>IFERROR(RANK(#REF!,#REF!,0),"")</f>
        <v/>
      </c>
      <c r="W85" s="276"/>
    </row>
    <row r="86" spans="1:23" s="20" customFormat="1" ht="15.6" x14ac:dyDescent="0.25">
      <c r="A86" s="255" t="e">
        <f>#REF!</f>
        <v>#REF!</v>
      </c>
      <c r="B86" s="256" t="e">
        <f>#REF!</f>
        <v>#REF!</v>
      </c>
      <c r="C86" s="256" t="e">
        <f>#REF!</f>
        <v>#REF!</v>
      </c>
      <c r="D86" s="255" t="e">
        <f>#REF!</f>
        <v>#REF!</v>
      </c>
      <c r="E86" s="255" t="e">
        <f>#REF!</f>
        <v>#REF!</v>
      </c>
      <c r="F86" s="255" t="e">
        <f>#REF!</f>
        <v>#REF!</v>
      </c>
      <c r="G86" s="246"/>
      <c r="H86" s="246"/>
      <c r="I86" s="251" t="e">
        <f>IF(SUM(#REF!)=0,"",(SUM(#REF!)))</f>
        <v>#REF!</v>
      </c>
      <c r="J86" s="251" t="e">
        <f>IF(SUM(#REF!)=0,"",(SUM(#REF!)))</f>
        <v>#REF!</v>
      </c>
      <c r="K86" s="251" t="e">
        <f>IF(SUM(#REF!)=0,"",(SUM(#REF!)))</f>
        <v>#REF!</v>
      </c>
      <c r="L86" s="251" t="e">
        <f>IF(SUM(#REF!)=0,"",(SUM(#REF!)))</f>
        <v>#REF!</v>
      </c>
      <c r="M86" s="246"/>
      <c r="N86" s="246"/>
      <c r="O86" s="268"/>
      <c r="P86" s="266"/>
      <c r="Q86" s="266" t="e">
        <f>IF(#REF!=3,(K86+J86+I86)/3-#REF!+#REF!,0)</f>
        <v>#REF!</v>
      </c>
      <c r="R86" s="266" t="e">
        <f>IF(#REF!=5,-MIN(I86,J86,K86,L86,#REF!)-MAX(I86,J86,K86,L86,#REF!),0)</f>
        <v>#REF!</v>
      </c>
      <c r="S86" s="266" t="e">
        <f>IF(#REF!=5,(K86+J86+I86+R86+L86+#REF!)/3-#REF!+#REF!,0)</f>
        <v>#REF!</v>
      </c>
      <c r="T86" s="235" t="e">
        <f t="shared" si="2"/>
        <v>#REF!</v>
      </c>
      <c r="U86" s="269" t="str">
        <f t="shared" si="3"/>
        <v>0,0</v>
      </c>
      <c r="V86" s="237" t="str">
        <f>IFERROR(RANK(#REF!,#REF!,0),"")</f>
        <v/>
      </c>
      <c r="W86" s="276"/>
    </row>
    <row r="87" spans="1:23" s="20" customFormat="1" ht="15.6" x14ac:dyDescent="0.25">
      <c r="A87" s="255" t="e">
        <f>#REF!</f>
        <v>#REF!</v>
      </c>
      <c r="B87" s="256" t="e">
        <f>#REF!</f>
        <v>#REF!</v>
      </c>
      <c r="C87" s="256" t="e">
        <f>#REF!</f>
        <v>#REF!</v>
      </c>
      <c r="D87" s="255" t="e">
        <f>#REF!</f>
        <v>#REF!</v>
      </c>
      <c r="E87" s="255" t="e">
        <f>#REF!</f>
        <v>#REF!</v>
      </c>
      <c r="F87" s="255" t="e">
        <f>#REF!</f>
        <v>#REF!</v>
      </c>
      <c r="G87" s="246"/>
      <c r="H87" s="246"/>
      <c r="I87" s="251" t="e">
        <f>IF(SUM(#REF!)=0,"",(SUM(#REF!)))</f>
        <v>#REF!</v>
      </c>
      <c r="J87" s="251" t="e">
        <f>IF(SUM(#REF!)=0,"",(SUM(#REF!)))</f>
        <v>#REF!</v>
      </c>
      <c r="K87" s="251" t="e">
        <f>IF(SUM(#REF!)=0,"",(SUM(#REF!)))</f>
        <v>#REF!</v>
      </c>
      <c r="L87" s="251" t="e">
        <f>IF(SUM(#REF!)=0,"",(SUM(#REF!)))</f>
        <v>#REF!</v>
      </c>
      <c r="M87" s="246"/>
      <c r="N87" s="246"/>
      <c r="O87" s="268"/>
      <c r="P87" s="266"/>
      <c r="Q87" s="266" t="e">
        <f>IF(#REF!=3,(K87+J87+I87)/3-#REF!+#REF!,0)</f>
        <v>#REF!</v>
      </c>
      <c r="R87" s="266" t="e">
        <f>IF(#REF!=5,-MIN(I87,J87,K87,L87,#REF!)-MAX(I87,J87,K87,L87,#REF!),0)</f>
        <v>#REF!</v>
      </c>
      <c r="S87" s="266" t="e">
        <f>IF(#REF!=5,(K87+J87+I87+R87+L87+#REF!)/3-#REF!+#REF!,0)</f>
        <v>#REF!</v>
      </c>
      <c r="T87" s="235" t="e">
        <f t="shared" si="2"/>
        <v>#REF!</v>
      </c>
      <c r="U87" s="269" t="str">
        <f t="shared" si="3"/>
        <v>0,0</v>
      </c>
      <c r="V87" s="237" t="str">
        <f>IFERROR(RANK(#REF!,#REF!,0),"")</f>
        <v/>
      </c>
      <c r="W87" s="276"/>
    </row>
    <row r="88" spans="1:23" s="20" customFormat="1" ht="15.6" x14ac:dyDescent="0.25">
      <c r="A88" s="255" t="e">
        <f>#REF!</f>
        <v>#REF!</v>
      </c>
      <c r="B88" s="256" t="e">
        <f>#REF!</f>
        <v>#REF!</v>
      </c>
      <c r="C88" s="256" t="e">
        <f>#REF!</f>
        <v>#REF!</v>
      </c>
      <c r="D88" s="255" t="e">
        <f>#REF!</f>
        <v>#REF!</v>
      </c>
      <c r="E88" s="255" t="e">
        <f>#REF!</f>
        <v>#REF!</v>
      </c>
      <c r="F88" s="255" t="e">
        <f>#REF!</f>
        <v>#REF!</v>
      </c>
      <c r="G88" s="246"/>
      <c r="H88" s="246"/>
      <c r="I88" s="251" t="e">
        <f>IF(SUM(#REF!)=0,"",(SUM(#REF!)))</f>
        <v>#REF!</v>
      </c>
      <c r="J88" s="251" t="e">
        <f>IF(SUM(#REF!)=0,"",(SUM(#REF!)))</f>
        <v>#REF!</v>
      </c>
      <c r="K88" s="251" t="e">
        <f>IF(SUM(#REF!)=0,"",(SUM(#REF!)))</f>
        <v>#REF!</v>
      </c>
      <c r="L88" s="251" t="e">
        <f>IF(SUM(#REF!)=0,"",(SUM(#REF!)))</f>
        <v>#REF!</v>
      </c>
      <c r="M88" s="246"/>
      <c r="N88" s="246"/>
      <c r="O88" s="268"/>
      <c r="P88" s="266"/>
      <c r="Q88" s="266" t="e">
        <f>IF(#REF!=3,(K88+J88+I88)/3-#REF!+#REF!,0)</f>
        <v>#REF!</v>
      </c>
      <c r="R88" s="266" t="e">
        <f>IF(#REF!=5,-MIN(I88,J88,K88,L88,#REF!)-MAX(I88,J88,K88,L88,#REF!),0)</f>
        <v>#REF!</v>
      </c>
      <c r="S88" s="266" t="e">
        <f>IF(#REF!=5,(K88+J88+I88+R88+L88+#REF!)/3-#REF!+#REF!,0)</f>
        <v>#REF!</v>
      </c>
      <c r="T88" s="235" t="e">
        <f t="shared" si="2"/>
        <v>#REF!</v>
      </c>
      <c r="U88" s="269" t="str">
        <f t="shared" si="3"/>
        <v>0,0</v>
      </c>
      <c r="V88" s="237" t="str">
        <f>IFERROR(RANK(#REF!,#REF!,0),"")</f>
        <v/>
      </c>
      <c r="W88" s="276"/>
    </row>
    <row r="89" spans="1:23" s="20" customFormat="1" ht="15.6" x14ac:dyDescent="0.25">
      <c r="A89" s="255" t="e">
        <f>#REF!</f>
        <v>#REF!</v>
      </c>
      <c r="B89" s="256" t="e">
        <f>#REF!</f>
        <v>#REF!</v>
      </c>
      <c r="C89" s="256" t="e">
        <f>#REF!</f>
        <v>#REF!</v>
      </c>
      <c r="D89" s="255" t="e">
        <f>#REF!</f>
        <v>#REF!</v>
      </c>
      <c r="E89" s="255" t="e">
        <f>#REF!</f>
        <v>#REF!</v>
      </c>
      <c r="F89" s="255" t="e">
        <f>#REF!</f>
        <v>#REF!</v>
      </c>
      <c r="G89" s="246"/>
      <c r="H89" s="246"/>
      <c r="I89" s="251" t="e">
        <f>IF(SUM(#REF!)=0,"",(SUM(#REF!)))</f>
        <v>#REF!</v>
      </c>
      <c r="J89" s="251" t="e">
        <f>IF(SUM(#REF!)=0,"",(SUM(#REF!)))</f>
        <v>#REF!</v>
      </c>
      <c r="K89" s="251" t="e">
        <f>IF(SUM(#REF!)=0,"",(SUM(#REF!)))</f>
        <v>#REF!</v>
      </c>
      <c r="L89" s="251" t="e">
        <f>IF(SUM(#REF!)=0,"",(SUM(#REF!)))</f>
        <v>#REF!</v>
      </c>
      <c r="M89" s="246"/>
      <c r="N89" s="246"/>
      <c r="O89" s="268"/>
      <c r="P89" s="266"/>
      <c r="Q89" s="266" t="e">
        <f>IF(#REF!=3,(K89+J89+I89)/3-#REF!+#REF!,0)</f>
        <v>#REF!</v>
      </c>
      <c r="R89" s="266" t="e">
        <f>IF(#REF!=5,-MIN(I89,J89,K89,L89,#REF!)-MAX(I89,J89,K89,L89,#REF!),0)</f>
        <v>#REF!</v>
      </c>
      <c r="S89" s="266" t="e">
        <f>IF(#REF!=5,(K89+J89+I89+R89+L89+#REF!)/3-#REF!+#REF!,0)</f>
        <v>#REF!</v>
      </c>
      <c r="T89" s="235" t="e">
        <f t="shared" si="2"/>
        <v>#REF!</v>
      </c>
      <c r="U89" s="269" t="str">
        <f t="shared" si="3"/>
        <v>0,0</v>
      </c>
      <c r="V89" s="237" t="str">
        <f>IFERROR(RANK(#REF!,#REF!,0),"")</f>
        <v/>
      </c>
      <c r="W89" s="276"/>
    </row>
    <row r="90" spans="1:23" s="20" customFormat="1" ht="15.6" x14ac:dyDescent="0.25">
      <c r="A90" s="255" t="e">
        <f>#REF!</f>
        <v>#REF!</v>
      </c>
      <c r="B90" s="256" t="e">
        <f>#REF!</f>
        <v>#REF!</v>
      </c>
      <c r="C90" s="256" t="e">
        <f>#REF!</f>
        <v>#REF!</v>
      </c>
      <c r="D90" s="255" t="e">
        <f>#REF!</f>
        <v>#REF!</v>
      </c>
      <c r="E90" s="255" t="e">
        <f>#REF!</f>
        <v>#REF!</v>
      </c>
      <c r="F90" s="255" t="e">
        <f>#REF!</f>
        <v>#REF!</v>
      </c>
      <c r="G90" s="246"/>
      <c r="H90" s="246"/>
      <c r="I90" s="251" t="e">
        <f>IF(SUM(#REF!)=0,"",(SUM(#REF!)))</f>
        <v>#REF!</v>
      </c>
      <c r="J90" s="251" t="e">
        <f>IF(SUM(#REF!)=0,"",(SUM(#REF!)))</f>
        <v>#REF!</v>
      </c>
      <c r="K90" s="251" t="e">
        <f>IF(SUM(#REF!)=0,"",(SUM(#REF!)))</f>
        <v>#REF!</v>
      </c>
      <c r="L90" s="251" t="e">
        <f>IF(SUM(#REF!)=0,"",(SUM(#REF!)))</f>
        <v>#REF!</v>
      </c>
      <c r="M90" s="246"/>
      <c r="N90" s="246"/>
      <c r="O90" s="268"/>
      <c r="P90" s="266"/>
      <c r="Q90" s="266" t="e">
        <f>IF(#REF!=3,(K90+J90+I90)/3-#REF!+#REF!,0)</f>
        <v>#REF!</v>
      </c>
      <c r="R90" s="266" t="e">
        <f>IF(#REF!=5,-MIN(I90,J90,K90,L90,#REF!)-MAX(I90,J90,K90,L90,#REF!),0)</f>
        <v>#REF!</v>
      </c>
      <c r="S90" s="266" t="e">
        <f>IF(#REF!=5,(K90+J90+I90+R90+L90+#REF!)/3-#REF!+#REF!,0)</f>
        <v>#REF!</v>
      </c>
      <c r="T90" s="235" t="e">
        <f t="shared" si="2"/>
        <v>#REF!</v>
      </c>
      <c r="U90" s="269" t="str">
        <f t="shared" si="3"/>
        <v>0,0</v>
      </c>
      <c r="V90" s="237" t="str">
        <f>IFERROR(RANK(#REF!,#REF!,0),"")</f>
        <v/>
      </c>
      <c r="W90" s="276"/>
    </row>
    <row r="91" spans="1:23" s="20" customFormat="1" ht="15.6" x14ac:dyDescent="0.25">
      <c r="A91" s="255" t="e">
        <f>#REF!</f>
        <v>#REF!</v>
      </c>
      <c r="B91" s="256" t="e">
        <f>#REF!</f>
        <v>#REF!</v>
      </c>
      <c r="C91" s="256" t="e">
        <f>#REF!</f>
        <v>#REF!</v>
      </c>
      <c r="D91" s="255" t="e">
        <f>#REF!</f>
        <v>#REF!</v>
      </c>
      <c r="E91" s="255" t="e">
        <f>#REF!</f>
        <v>#REF!</v>
      </c>
      <c r="F91" s="255" t="e">
        <f>#REF!</f>
        <v>#REF!</v>
      </c>
      <c r="G91" s="246"/>
      <c r="H91" s="246"/>
      <c r="I91" s="251" t="e">
        <f>IF(SUM(#REF!)=0,"",(SUM(#REF!)))</f>
        <v>#REF!</v>
      </c>
      <c r="J91" s="251" t="e">
        <f>IF(SUM(#REF!)=0,"",(SUM(#REF!)))</f>
        <v>#REF!</v>
      </c>
      <c r="K91" s="251" t="e">
        <f>IF(SUM(#REF!)=0,"",(SUM(#REF!)))</f>
        <v>#REF!</v>
      </c>
      <c r="L91" s="251" t="e">
        <f>IF(SUM(#REF!)=0,"",(SUM(#REF!)))</f>
        <v>#REF!</v>
      </c>
      <c r="M91" s="246"/>
      <c r="N91" s="246"/>
      <c r="O91" s="268"/>
      <c r="P91" s="266"/>
      <c r="Q91" s="266" t="e">
        <f>IF(#REF!=3,(K91+J91+I91)/3-#REF!+#REF!,0)</f>
        <v>#REF!</v>
      </c>
      <c r="R91" s="266" t="e">
        <f>IF(#REF!=5,-MIN(I91,J91,K91,L91,#REF!)-MAX(I91,J91,K91,L91,#REF!),0)</f>
        <v>#REF!</v>
      </c>
      <c r="S91" s="266" t="e">
        <f>IF(#REF!=5,(K91+J91+I91+R91+L91+#REF!)/3-#REF!+#REF!,0)</f>
        <v>#REF!</v>
      </c>
      <c r="T91" s="235" t="e">
        <f t="shared" si="2"/>
        <v>#REF!</v>
      </c>
      <c r="U91" s="269" t="str">
        <f t="shared" si="3"/>
        <v>0,0</v>
      </c>
      <c r="V91" s="237" t="str">
        <f>IFERROR(RANK(#REF!,#REF!,0),"")</f>
        <v/>
      </c>
      <c r="W91" s="276"/>
    </row>
    <row r="92" spans="1:23" s="20" customFormat="1" ht="15.6" x14ac:dyDescent="0.25">
      <c r="A92" s="255" t="e">
        <f>#REF!</f>
        <v>#REF!</v>
      </c>
      <c r="B92" s="256" t="e">
        <f>#REF!</f>
        <v>#REF!</v>
      </c>
      <c r="C92" s="256" t="e">
        <f>#REF!</f>
        <v>#REF!</v>
      </c>
      <c r="D92" s="255" t="e">
        <f>#REF!</f>
        <v>#REF!</v>
      </c>
      <c r="E92" s="255" t="e">
        <f>#REF!</f>
        <v>#REF!</v>
      </c>
      <c r="F92" s="255" t="e">
        <f>#REF!</f>
        <v>#REF!</v>
      </c>
      <c r="G92" s="246"/>
      <c r="H92" s="246"/>
      <c r="I92" s="251" t="e">
        <f>IF(SUM(#REF!)=0,"",(SUM(#REF!)))</f>
        <v>#REF!</v>
      </c>
      <c r="J92" s="251" t="e">
        <f>IF(SUM(#REF!)=0,"",(SUM(#REF!)))</f>
        <v>#REF!</v>
      </c>
      <c r="K92" s="251" t="e">
        <f>IF(SUM(#REF!)=0,"",(SUM(#REF!)))</f>
        <v>#REF!</v>
      </c>
      <c r="L92" s="251" t="e">
        <f>IF(SUM(#REF!)=0,"",(SUM(#REF!)))</f>
        <v>#REF!</v>
      </c>
      <c r="M92" s="246"/>
      <c r="N92" s="246"/>
      <c r="O92" s="268"/>
      <c r="P92" s="266"/>
      <c r="Q92" s="266" t="e">
        <f>IF(#REF!=3,(K92+J92+I92)/3-#REF!+#REF!,0)</f>
        <v>#REF!</v>
      </c>
      <c r="R92" s="266" t="e">
        <f>IF(#REF!=5,-MIN(I92,J92,K92,L92,#REF!)-MAX(I92,J92,K92,L92,#REF!),0)</f>
        <v>#REF!</v>
      </c>
      <c r="S92" s="266" t="e">
        <f>IF(#REF!=5,(K92+J92+I92+R92+L92+#REF!)/3-#REF!+#REF!,0)</f>
        <v>#REF!</v>
      </c>
      <c r="T92" s="235" t="e">
        <f t="shared" si="2"/>
        <v>#REF!</v>
      </c>
      <c r="U92" s="269" t="str">
        <f t="shared" si="3"/>
        <v>0,0</v>
      </c>
      <c r="V92" s="237" t="str">
        <f>IFERROR(RANK(#REF!,#REF!,0),"")</f>
        <v/>
      </c>
      <c r="W92" s="276"/>
    </row>
    <row r="93" spans="1:23" s="20" customFormat="1" ht="15.6" x14ac:dyDescent="0.25">
      <c r="A93" s="255" t="e">
        <f>#REF!</f>
        <v>#REF!</v>
      </c>
      <c r="B93" s="256" t="e">
        <f>#REF!</f>
        <v>#REF!</v>
      </c>
      <c r="C93" s="256" t="e">
        <f>#REF!</f>
        <v>#REF!</v>
      </c>
      <c r="D93" s="255" t="e">
        <f>#REF!</f>
        <v>#REF!</v>
      </c>
      <c r="E93" s="255" t="e">
        <f>#REF!</f>
        <v>#REF!</v>
      </c>
      <c r="F93" s="255" t="e">
        <f>#REF!</f>
        <v>#REF!</v>
      </c>
      <c r="G93" s="246"/>
      <c r="H93" s="246"/>
      <c r="I93" s="251" t="e">
        <f>IF(SUM(#REF!)=0,"",(SUM(#REF!)))</f>
        <v>#REF!</v>
      </c>
      <c r="J93" s="251" t="e">
        <f>IF(SUM(#REF!)=0,"",(SUM(#REF!)))</f>
        <v>#REF!</v>
      </c>
      <c r="K93" s="251" t="e">
        <f>IF(SUM(#REF!)=0,"",(SUM(#REF!)))</f>
        <v>#REF!</v>
      </c>
      <c r="L93" s="251" t="e">
        <f>IF(SUM(#REF!)=0,"",(SUM(#REF!)))</f>
        <v>#REF!</v>
      </c>
      <c r="M93" s="246"/>
      <c r="N93" s="246"/>
      <c r="O93" s="268"/>
      <c r="P93" s="266"/>
      <c r="Q93" s="266" t="e">
        <f>IF(#REF!=3,(K93+J93+I93)/3-#REF!+#REF!,0)</f>
        <v>#REF!</v>
      </c>
      <c r="R93" s="266" t="e">
        <f>IF(#REF!=5,-MIN(I93,J93,K93,L93,#REF!)-MAX(I93,J93,K93,L93,#REF!),0)</f>
        <v>#REF!</v>
      </c>
      <c r="S93" s="266" t="e">
        <f>IF(#REF!=5,(K93+J93+I93+R93+L93+#REF!)/3-#REF!+#REF!,0)</f>
        <v>#REF!</v>
      </c>
      <c r="T93" s="235" t="e">
        <f t="shared" si="2"/>
        <v>#REF!</v>
      </c>
      <c r="U93" s="269" t="str">
        <f t="shared" si="3"/>
        <v>0,0</v>
      </c>
      <c r="V93" s="237" t="str">
        <f>IFERROR(RANK(#REF!,#REF!,0),"")</f>
        <v/>
      </c>
      <c r="W93" s="276"/>
    </row>
    <row r="94" spans="1:23" s="20" customFormat="1" ht="15.6" x14ac:dyDescent="0.25">
      <c r="A94" s="255" t="e">
        <f>#REF!</f>
        <v>#REF!</v>
      </c>
      <c r="B94" s="256" t="e">
        <f>#REF!</f>
        <v>#REF!</v>
      </c>
      <c r="C94" s="256" t="e">
        <f>#REF!</f>
        <v>#REF!</v>
      </c>
      <c r="D94" s="255" t="e">
        <f>#REF!</f>
        <v>#REF!</v>
      </c>
      <c r="E94" s="255" t="e">
        <f>#REF!</f>
        <v>#REF!</v>
      </c>
      <c r="F94" s="255" t="e">
        <f>#REF!</f>
        <v>#REF!</v>
      </c>
      <c r="G94" s="246"/>
      <c r="H94" s="246"/>
      <c r="I94" s="251" t="e">
        <f>IF(SUM(#REF!)=0,"",(SUM(#REF!)))</f>
        <v>#REF!</v>
      </c>
      <c r="J94" s="251" t="e">
        <f>IF(SUM(#REF!)=0,"",(SUM(#REF!)))</f>
        <v>#REF!</v>
      </c>
      <c r="K94" s="251" t="e">
        <f>IF(SUM(#REF!)=0,"",(SUM(#REF!)))</f>
        <v>#REF!</v>
      </c>
      <c r="L94" s="251" t="e">
        <f>IF(SUM(#REF!)=0,"",(SUM(#REF!)))</f>
        <v>#REF!</v>
      </c>
      <c r="M94" s="246"/>
      <c r="N94" s="246"/>
      <c r="O94" s="268"/>
      <c r="P94" s="266"/>
      <c r="Q94" s="266" t="e">
        <f>IF(#REF!=3,(K94+J94+I94)/3-#REF!+#REF!,0)</f>
        <v>#REF!</v>
      </c>
      <c r="R94" s="266" t="e">
        <f>IF(#REF!=5,-MIN(I94,J94,K94,L94,#REF!)-MAX(I94,J94,K94,L94,#REF!),0)</f>
        <v>#REF!</v>
      </c>
      <c r="S94" s="266" t="e">
        <f>IF(#REF!=5,(K94+J94+I94+R94+L94+#REF!)/3-#REF!+#REF!,0)</f>
        <v>#REF!</v>
      </c>
      <c r="T94" s="235" t="e">
        <f t="shared" si="2"/>
        <v>#REF!</v>
      </c>
      <c r="U94" s="269" t="str">
        <f t="shared" si="3"/>
        <v>0,0</v>
      </c>
      <c r="V94" s="237" t="str">
        <f>IFERROR(RANK(#REF!,#REF!,0),"")</f>
        <v/>
      </c>
      <c r="W94" s="276"/>
    </row>
    <row r="95" spans="1:23" s="20" customFormat="1" ht="15.6" x14ac:dyDescent="0.25">
      <c r="A95" s="255" t="e">
        <f>#REF!</f>
        <v>#REF!</v>
      </c>
      <c r="B95" s="256" t="e">
        <f>#REF!</f>
        <v>#REF!</v>
      </c>
      <c r="C95" s="256" t="e">
        <f>#REF!</f>
        <v>#REF!</v>
      </c>
      <c r="D95" s="255" t="e">
        <f>#REF!</f>
        <v>#REF!</v>
      </c>
      <c r="E95" s="255" t="e">
        <f>#REF!</f>
        <v>#REF!</v>
      </c>
      <c r="F95" s="255" t="e">
        <f>#REF!</f>
        <v>#REF!</v>
      </c>
      <c r="G95" s="246"/>
      <c r="H95" s="246"/>
      <c r="I95" s="251" t="e">
        <f>IF(SUM(#REF!)=0,"",(SUM(#REF!)))</f>
        <v>#REF!</v>
      </c>
      <c r="J95" s="251" t="e">
        <f>IF(SUM(#REF!)=0,"",(SUM(#REF!)))</f>
        <v>#REF!</v>
      </c>
      <c r="K95" s="251" t="e">
        <f>IF(SUM(#REF!)=0,"",(SUM(#REF!)))</f>
        <v>#REF!</v>
      </c>
      <c r="L95" s="251" t="e">
        <f>IF(SUM(#REF!)=0,"",(SUM(#REF!)))</f>
        <v>#REF!</v>
      </c>
      <c r="M95" s="246"/>
      <c r="N95" s="246"/>
      <c r="O95" s="268"/>
      <c r="P95" s="266"/>
      <c r="Q95" s="266" t="e">
        <f>IF(#REF!=3,(K95+J95+I95)/3-#REF!+#REF!,0)</f>
        <v>#REF!</v>
      </c>
      <c r="R95" s="266" t="e">
        <f>IF(#REF!=5,-MIN(I95,J95,K95,L95,#REF!)-MAX(I95,J95,K95,L95,#REF!),0)</f>
        <v>#REF!</v>
      </c>
      <c r="S95" s="266" t="e">
        <f>IF(#REF!=5,(K95+J95+I95+R95+L95+#REF!)/3-#REF!+#REF!,0)</f>
        <v>#REF!</v>
      </c>
      <c r="T95" s="235" t="e">
        <f t="shared" si="2"/>
        <v>#REF!</v>
      </c>
      <c r="U95" s="269" t="str">
        <f t="shared" si="3"/>
        <v>0,0</v>
      </c>
      <c r="V95" s="237" t="str">
        <f>IFERROR(RANK(#REF!,#REF!,0),"")</f>
        <v/>
      </c>
      <c r="W95" s="276"/>
    </row>
    <row r="96" spans="1:23" s="20" customFormat="1" ht="15.6" x14ac:dyDescent="0.25">
      <c r="A96" s="255" t="e">
        <f>#REF!</f>
        <v>#REF!</v>
      </c>
      <c r="B96" s="256" t="e">
        <f>#REF!</f>
        <v>#REF!</v>
      </c>
      <c r="C96" s="256" t="e">
        <f>#REF!</f>
        <v>#REF!</v>
      </c>
      <c r="D96" s="255" t="e">
        <f>#REF!</f>
        <v>#REF!</v>
      </c>
      <c r="E96" s="255" t="e">
        <f>#REF!</f>
        <v>#REF!</v>
      </c>
      <c r="F96" s="255" t="e">
        <f>#REF!</f>
        <v>#REF!</v>
      </c>
      <c r="G96" s="246"/>
      <c r="H96" s="246"/>
      <c r="I96" s="251" t="e">
        <f>IF(SUM(#REF!)=0,"",(SUM(#REF!)))</f>
        <v>#REF!</v>
      </c>
      <c r="J96" s="251" t="e">
        <f>IF(SUM(#REF!)=0,"",(SUM(#REF!)))</f>
        <v>#REF!</v>
      </c>
      <c r="K96" s="251" t="e">
        <f>IF(SUM(#REF!)=0,"",(SUM(#REF!)))</f>
        <v>#REF!</v>
      </c>
      <c r="L96" s="251" t="e">
        <f>IF(SUM(#REF!)=0,"",(SUM(#REF!)))</f>
        <v>#REF!</v>
      </c>
      <c r="M96" s="246"/>
      <c r="N96" s="246"/>
      <c r="O96" s="268"/>
      <c r="P96" s="266"/>
      <c r="Q96" s="266" t="e">
        <f>IF(#REF!=3,(K96+J96+I96)/3-#REF!+#REF!,0)</f>
        <v>#REF!</v>
      </c>
      <c r="R96" s="266" t="e">
        <f>IF(#REF!=5,-MIN(I96,J96,K96,L96,#REF!)-MAX(I96,J96,K96,L96,#REF!),0)</f>
        <v>#REF!</v>
      </c>
      <c r="S96" s="266" t="e">
        <f>IF(#REF!=5,(K96+J96+I96+R96+L96+#REF!)/3-#REF!+#REF!,0)</f>
        <v>#REF!</v>
      </c>
      <c r="T96" s="235" t="e">
        <f t="shared" si="2"/>
        <v>#REF!</v>
      </c>
      <c r="U96" s="269" t="str">
        <f t="shared" si="3"/>
        <v>0,0</v>
      </c>
      <c r="V96" s="237" t="str">
        <f>IFERROR(RANK(#REF!,#REF!,0),"")</f>
        <v/>
      </c>
      <c r="W96" s="276"/>
    </row>
    <row r="97" spans="1:23" s="20" customFormat="1" ht="15.6" x14ac:dyDescent="0.25">
      <c r="A97" s="255" t="e">
        <f>#REF!</f>
        <v>#REF!</v>
      </c>
      <c r="B97" s="256" t="e">
        <f>#REF!</f>
        <v>#REF!</v>
      </c>
      <c r="C97" s="256" t="e">
        <f>#REF!</f>
        <v>#REF!</v>
      </c>
      <c r="D97" s="255" t="e">
        <f>#REF!</f>
        <v>#REF!</v>
      </c>
      <c r="E97" s="255" t="e">
        <f>#REF!</f>
        <v>#REF!</v>
      </c>
      <c r="F97" s="255" t="e">
        <f>#REF!</f>
        <v>#REF!</v>
      </c>
      <c r="G97" s="246"/>
      <c r="H97" s="246"/>
      <c r="I97" s="251" t="e">
        <f>IF(SUM(#REF!)=0,"",(SUM(#REF!)))</f>
        <v>#REF!</v>
      </c>
      <c r="J97" s="251" t="e">
        <f>IF(SUM(#REF!)=0,"",(SUM(#REF!)))</f>
        <v>#REF!</v>
      </c>
      <c r="K97" s="251" t="e">
        <f>IF(SUM(#REF!)=0,"",(SUM(#REF!)))</f>
        <v>#REF!</v>
      </c>
      <c r="L97" s="251" t="e">
        <f>IF(SUM(#REF!)=0,"",(SUM(#REF!)))</f>
        <v>#REF!</v>
      </c>
      <c r="M97" s="246"/>
      <c r="N97" s="246"/>
      <c r="O97" s="268"/>
      <c r="P97" s="266"/>
      <c r="Q97" s="266" t="e">
        <f>IF(#REF!=3,(K97+J97+I97)/3-#REF!+#REF!,0)</f>
        <v>#REF!</v>
      </c>
      <c r="R97" s="266" t="e">
        <f>IF(#REF!=5,-MIN(I97,J97,K97,L97,#REF!)-MAX(I97,J97,K97,L97,#REF!),0)</f>
        <v>#REF!</v>
      </c>
      <c r="S97" s="266" t="e">
        <f>IF(#REF!=5,(K97+J97+I97+R97+L97+#REF!)/3-#REF!+#REF!,0)</f>
        <v>#REF!</v>
      </c>
      <c r="T97" s="235" t="e">
        <f t="shared" si="2"/>
        <v>#REF!</v>
      </c>
      <c r="U97" s="269" t="str">
        <f t="shared" si="3"/>
        <v>0,0</v>
      </c>
      <c r="V97" s="237" t="str">
        <f>IFERROR(RANK(#REF!,#REF!,0),"")</f>
        <v/>
      </c>
      <c r="W97" s="276"/>
    </row>
    <row r="98" spans="1:23" s="20" customFormat="1" ht="15.6" x14ac:dyDescent="0.25">
      <c r="A98" s="255" t="e">
        <f>#REF!</f>
        <v>#REF!</v>
      </c>
      <c r="B98" s="256" t="e">
        <f>#REF!</f>
        <v>#REF!</v>
      </c>
      <c r="C98" s="256" t="e">
        <f>#REF!</f>
        <v>#REF!</v>
      </c>
      <c r="D98" s="255" t="e">
        <f>#REF!</f>
        <v>#REF!</v>
      </c>
      <c r="E98" s="255" t="e">
        <f>#REF!</f>
        <v>#REF!</v>
      </c>
      <c r="F98" s="255" t="e">
        <f>#REF!</f>
        <v>#REF!</v>
      </c>
      <c r="G98" s="246"/>
      <c r="H98" s="246"/>
      <c r="I98" s="251" t="e">
        <f>IF(SUM(#REF!)=0,"",(SUM(#REF!)))</f>
        <v>#REF!</v>
      </c>
      <c r="J98" s="251" t="e">
        <f>IF(SUM(#REF!)=0,"",(SUM(#REF!)))</f>
        <v>#REF!</v>
      </c>
      <c r="K98" s="251" t="e">
        <f>IF(SUM(#REF!)=0,"",(SUM(#REF!)))</f>
        <v>#REF!</v>
      </c>
      <c r="L98" s="251" t="e">
        <f>IF(SUM(#REF!)=0,"",(SUM(#REF!)))</f>
        <v>#REF!</v>
      </c>
      <c r="M98" s="246"/>
      <c r="N98" s="246"/>
      <c r="O98" s="268"/>
      <c r="P98" s="266"/>
      <c r="Q98" s="266" t="e">
        <f>IF(#REF!=3,(K98+J98+I98)/3-#REF!+#REF!,0)</f>
        <v>#REF!</v>
      </c>
      <c r="R98" s="266" t="e">
        <f>IF(#REF!=5,-MIN(I98,J98,K98,L98,#REF!)-MAX(I98,J98,K98,L98,#REF!),0)</f>
        <v>#REF!</v>
      </c>
      <c r="S98" s="266" t="e">
        <f>IF(#REF!=5,(K98+J98+I98+R98+L98+#REF!)/3-#REF!+#REF!,0)</f>
        <v>#REF!</v>
      </c>
      <c r="T98" s="235" t="e">
        <f t="shared" si="2"/>
        <v>#REF!</v>
      </c>
      <c r="U98" s="269" t="str">
        <f t="shared" si="3"/>
        <v>0,0</v>
      </c>
      <c r="V98" s="237" t="str">
        <f>IFERROR(RANK(#REF!,#REF!,0),"")</f>
        <v/>
      </c>
      <c r="W98" s="276"/>
    </row>
    <row r="99" spans="1:23" s="20" customFormat="1" x14ac:dyDescent="0.25">
      <c r="A99" s="239"/>
      <c r="B99" s="240"/>
      <c r="C99" s="240"/>
      <c r="D99" s="240"/>
      <c r="E99" s="240"/>
      <c r="F99" s="239"/>
      <c r="G99" s="239"/>
      <c r="H99" s="247"/>
      <c r="I99" s="251" t="e">
        <f>IF(SUM(#REF!)=0,"",(SUM(#REF!)))</f>
        <v>#REF!</v>
      </c>
      <c r="J99" s="270" t="str">
        <f>IFERROR((AVERAGE(J11:J98)),"")</f>
        <v/>
      </c>
      <c r="K99" s="251" t="e">
        <f>IF(SUM(#REF!)=0,"",(SUM(#REF!)))</f>
        <v>#REF!</v>
      </c>
      <c r="L99" s="251" t="e">
        <f>IF(SUM(#REF!)=0,"",(SUM(#REF!)))</f>
        <v>#REF!</v>
      </c>
      <c r="M99" s="247"/>
      <c r="N99" s="247"/>
      <c r="O99" s="267"/>
      <c r="P99" s="267"/>
      <c r="Q99" s="267"/>
      <c r="R99" s="232"/>
      <c r="S99" s="261"/>
      <c r="T99" s="232"/>
      <c r="U99" s="238"/>
      <c r="V99" s="238"/>
      <c r="W99" s="238"/>
    </row>
    <row r="100" spans="1:23" s="20" customFormat="1" x14ac:dyDescent="0.25">
      <c r="A100" s="239"/>
      <c r="B100" s="240"/>
      <c r="C100" s="240"/>
      <c r="D100" s="240"/>
      <c r="E100" s="240"/>
      <c r="F100" s="239"/>
      <c r="G100" s="239"/>
      <c r="H100" s="247"/>
      <c r="I100" s="232"/>
      <c r="J100" s="232"/>
      <c r="K100" s="232"/>
      <c r="L100" s="232"/>
      <c r="M100" s="247"/>
      <c r="N100" s="247"/>
      <c r="O100" s="267"/>
      <c r="P100" s="267"/>
      <c r="Q100" s="267"/>
      <c r="R100" s="232"/>
      <c r="S100" s="261"/>
      <c r="T100" s="232"/>
      <c r="U100" s="238"/>
      <c r="V100" s="238"/>
      <c r="W100" s="238"/>
    </row>
    <row r="101" spans="1:23" s="20" customFormat="1" x14ac:dyDescent="0.25">
      <c r="A101" s="239"/>
      <c r="B101" s="240"/>
      <c r="C101" s="240"/>
      <c r="D101" s="240"/>
      <c r="E101" s="240"/>
      <c r="F101" s="239"/>
      <c r="G101" s="239"/>
      <c r="H101" s="247"/>
      <c r="I101" s="232"/>
      <c r="J101" s="232"/>
      <c r="K101" s="232"/>
      <c r="L101" s="232"/>
      <c r="M101" s="247"/>
      <c r="N101" s="247"/>
      <c r="O101" s="267"/>
      <c r="P101" s="267"/>
      <c r="Q101" s="267"/>
      <c r="R101" s="232"/>
      <c r="S101" s="261"/>
      <c r="T101" s="232"/>
      <c r="U101" s="238"/>
      <c r="V101" s="238"/>
      <c r="W101" s="238"/>
    </row>
    <row r="102" spans="1:23" s="20" customFormat="1" x14ac:dyDescent="0.25">
      <c r="A102" s="239"/>
      <c r="B102" s="240"/>
      <c r="C102" s="240"/>
      <c r="D102" s="240"/>
      <c r="E102" s="240"/>
      <c r="F102" s="239"/>
      <c r="G102" s="239"/>
      <c r="H102" s="247"/>
      <c r="I102" s="232"/>
      <c r="J102" s="232"/>
      <c r="K102" s="232"/>
      <c r="L102" s="232"/>
      <c r="M102" s="247"/>
      <c r="N102" s="247"/>
      <c r="O102" s="267"/>
      <c r="P102" s="267"/>
      <c r="Q102" s="267"/>
      <c r="R102" s="232"/>
      <c r="S102" s="261"/>
      <c r="T102" s="232"/>
      <c r="U102" s="238"/>
      <c r="V102" s="238"/>
      <c r="W102" s="238"/>
    </row>
    <row r="103" spans="1:23" s="20" customFormat="1" x14ac:dyDescent="0.25">
      <c r="A103" s="239"/>
      <c r="B103" s="240"/>
      <c r="C103" s="240"/>
      <c r="D103" s="240"/>
      <c r="E103" s="240"/>
      <c r="F103" s="239"/>
      <c r="G103" s="239"/>
      <c r="H103" s="247"/>
      <c r="I103" s="232"/>
      <c r="J103" s="232"/>
      <c r="K103" s="232"/>
      <c r="L103" s="232"/>
      <c r="M103" s="247"/>
      <c r="N103" s="247"/>
      <c r="O103" s="267"/>
      <c r="P103" s="267"/>
      <c r="Q103" s="267"/>
      <c r="R103" s="232"/>
      <c r="S103" s="261"/>
      <c r="T103" s="232"/>
      <c r="U103" s="238"/>
      <c r="V103" s="238"/>
      <c r="W103" s="238"/>
    </row>
    <row r="104" spans="1:23" s="20" customFormat="1" x14ac:dyDescent="0.25">
      <c r="A104" s="239"/>
      <c r="B104" s="240"/>
      <c r="C104" s="240"/>
      <c r="D104" s="240"/>
      <c r="E104" s="240"/>
      <c r="F104" s="239"/>
      <c r="G104" s="239"/>
      <c r="H104" s="247"/>
      <c r="I104" s="232"/>
      <c r="J104" s="232"/>
      <c r="K104" s="232"/>
      <c r="L104" s="232"/>
      <c r="M104" s="247"/>
      <c r="N104" s="247"/>
      <c r="O104" s="267"/>
      <c r="P104" s="267"/>
      <c r="Q104" s="267"/>
      <c r="R104" s="232"/>
      <c r="S104" s="261"/>
      <c r="T104" s="232"/>
      <c r="U104" s="238"/>
      <c r="V104" s="238"/>
      <c r="W104" s="238"/>
    </row>
    <row r="105" spans="1:23" s="20" customFormat="1" x14ac:dyDescent="0.25">
      <c r="A105" s="239"/>
      <c r="B105" s="240"/>
      <c r="C105" s="240"/>
      <c r="D105" s="240"/>
      <c r="E105" s="240"/>
      <c r="F105" s="239"/>
      <c r="G105" s="239"/>
      <c r="H105" s="247"/>
      <c r="I105" s="232"/>
      <c r="J105" s="232"/>
      <c r="K105" s="232"/>
      <c r="L105" s="232"/>
      <c r="M105" s="247"/>
      <c r="N105" s="247"/>
      <c r="O105" s="267"/>
      <c r="P105" s="267"/>
      <c r="Q105" s="267"/>
      <c r="R105" s="232"/>
      <c r="S105" s="261"/>
      <c r="T105" s="232"/>
      <c r="U105" s="238"/>
      <c r="V105" s="238"/>
      <c r="W105" s="238"/>
    </row>
    <row r="106" spans="1:23" s="20" customFormat="1" x14ac:dyDescent="0.25">
      <c r="A106" s="239"/>
      <c r="B106" s="240"/>
      <c r="C106" s="240"/>
      <c r="D106" s="240"/>
      <c r="E106" s="239"/>
      <c r="F106" s="239"/>
      <c r="G106" s="272"/>
      <c r="H106" s="247"/>
      <c r="I106" s="232"/>
      <c r="J106" s="232"/>
      <c r="K106" s="232"/>
      <c r="L106" s="232"/>
      <c r="M106" s="247"/>
      <c r="N106" s="247"/>
      <c r="O106" s="247"/>
      <c r="P106" s="267"/>
      <c r="Q106" s="267"/>
      <c r="R106" s="267"/>
      <c r="S106" s="267"/>
      <c r="T106" s="232"/>
      <c r="U106" s="261"/>
      <c r="V106" s="239"/>
      <c r="W106" s="238"/>
    </row>
    <row r="107" spans="1:23" s="20" customFormat="1" x14ac:dyDescent="0.25">
      <c r="A107" s="239"/>
      <c r="B107" s="240"/>
      <c r="C107" s="240"/>
      <c r="D107" s="240"/>
      <c r="E107" s="239"/>
      <c r="F107" s="239"/>
      <c r="G107" s="272"/>
      <c r="H107" s="247"/>
      <c r="I107" s="232"/>
      <c r="J107" s="232"/>
      <c r="K107" s="232"/>
      <c r="L107" s="232"/>
      <c r="M107" s="247"/>
      <c r="N107" s="247"/>
      <c r="O107" s="247"/>
      <c r="P107" s="267"/>
      <c r="Q107" s="267"/>
      <c r="R107" s="267"/>
      <c r="S107" s="267"/>
      <c r="T107" s="232"/>
      <c r="U107" s="261"/>
      <c r="V107" s="239"/>
      <c r="W107" s="238"/>
    </row>
    <row r="108" spans="1:23" s="20" customFormat="1" x14ac:dyDescent="0.25">
      <c r="A108" s="239"/>
      <c r="B108" s="240"/>
      <c r="C108" s="240"/>
      <c r="D108" s="240"/>
      <c r="E108" s="239"/>
      <c r="F108" s="239"/>
      <c r="G108" s="272"/>
      <c r="H108" s="247"/>
      <c r="I108" s="232"/>
      <c r="J108" s="232"/>
      <c r="K108" s="232"/>
      <c r="L108" s="232"/>
      <c r="M108" s="247"/>
      <c r="N108" s="247"/>
      <c r="O108" s="247"/>
      <c r="P108" s="267"/>
      <c r="Q108" s="267"/>
      <c r="R108" s="267"/>
      <c r="S108" s="267"/>
      <c r="T108" s="232"/>
      <c r="U108" s="261"/>
      <c r="V108" s="239"/>
      <c r="W108" s="238"/>
    </row>
    <row r="109" spans="1:23" s="20" customFormat="1" x14ac:dyDescent="0.25">
      <c r="A109" s="239"/>
      <c r="B109" s="240"/>
      <c r="C109" s="240"/>
      <c r="D109" s="240"/>
      <c r="E109" s="239"/>
      <c r="F109" s="239"/>
      <c r="G109" s="272"/>
      <c r="H109" s="247"/>
      <c r="I109" s="232"/>
      <c r="J109" s="232"/>
      <c r="K109" s="232"/>
      <c r="L109" s="232"/>
      <c r="M109" s="247"/>
      <c r="N109" s="247"/>
      <c r="O109" s="247"/>
      <c r="P109" s="267"/>
      <c r="Q109" s="267"/>
      <c r="R109" s="267"/>
      <c r="S109" s="267"/>
      <c r="T109" s="232"/>
      <c r="U109" s="261"/>
      <c r="V109" s="239"/>
      <c r="W109" s="238"/>
    </row>
    <row r="110" spans="1:23" s="20" customFormat="1" x14ac:dyDescent="0.25">
      <c r="A110" s="239"/>
      <c r="B110" s="240"/>
      <c r="C110" s="240"/>
      <c r="D110" s="240"/>
      <c r="E110" s="239"/>
      <c r="F110" s="239"/>
      <c r="G110" s="272"/>
      <c r="H110" s="247"/>
      <c r="I110" s="232"/>
      <c r="J110" s="232"/>
      <c r="K110" s="232"/>
      <c r="L110" s="232"/>
      <c r="M110" s="247"/>
      <c r="N110" s="247"/>
      <c r="O110" s="247"/>
      <c r="P110" s="267"/>
      <c r="Q110" s="267"/>
      <c r="R110" s="267"/>
      <c r="S110" s="267"/>
      <c r="T110" s="232"/>
      <c r="U110" s="261"/>
      <c r="V110" s="239"/>
      <c r="W110" s="238"/>
    </row>
    <row r="111" spans="1:23" s="20" customFormat="1" x14ac:dyDescent="0.25">
      <c r="A111" s="239"/>
      <c r="B111" s="240"/>
      <c r="C111" s="240"/>
      <c r="D111" s="240"/>
      <c r="E111" s="239"/>
      <c r="F111" s="239"/>
      <c r="G111" s="272"/>
      <c r="H111" s="247"/>
      <c r="I111" s="232"/>
      <c r="J111" s="232"/>
      <c r="K111" s="232"/>
      <c r="L111" s="232"/>
      <c r="M111" s="247"/>
      <c r="N111" s="247"/>
      <c r="O111" s="247"/>
      <c r="P111" s="267"/>
      <c r="Q111" s="267"/>
      <c r="R111" s="267"/>
      <c r="S111" s="267"/>
      <c r="T111" s="232"/>
      <c r="U111" s="261"/>
      <c r="V111" s="239"/>
      <c r="W111" s="238"/>
    </row>
    <row r="112" spans="1:23" s="20" customFormat="1" x14ac:dyDescent="0.25">
      <c r="A112" s="239"/>
      <c r="B112" s="240"/>
      <c r="C112" s="240"/>
      <c r="D112" s="240"/>
      <c r="E112" s="239"/>
      <c r="F112" s="239"/>
      <c r="G112" s="272"/>
      <c r="H112" s="247"/>
      <c r="I112" s="232"/>
      <c r="J112" s="232"/>
      <c r="K112" s="232"/>
      <c r="L112" s="232"/>
      <c r="M112" s="247"/>
      <c r="N112" s="247"/>
      <c r="O112" s="247"/>
      <c r="P112" s="267"/>
      <c r="Q112" s="267"/>
      <c r="R112" s="267"/>
      <c r="S112" s="267"/>
      <c r="T112" s="232"/>
      <c r="U112" s="261"/>
      <c r="V112" s="239"/>
      <c r="W112" s="238"/>
    </row>
    <row r="113" spans="1:22" s="20" customFormat="1" x14ac:dyDescent="0.25">
      <c r="A113" s="239"/>
      <c r="B113" s="240"/>
      <c r="C113" s="240"/>
      <c r="D113" s="240"/>
      <c r="E113" s="239"/>
      <c r="F113" s="239"/>
      <c r="G113" s="272"/>
      <c r="H113" s="247"/>
      <c r="I113" s="232"/>
      <c r="J113" s="232"/>
      <c r="K113" s="232"/>
      <c r="L113" s="232"/>
      <c r="M113" s="247"/>
      <c r="N113" s="247"/>
      <c r="O113" s="247"/>
      <c r="P113" s="267"/>
      <c r="Q113" s="267"/>
      <c r="R113" s="267"/>
      <c r="S113" s="267"/>
      <c r="T113" s="232"/>
      <c r="U113" s="261"/>
      <c r="V113" s="239"/>
    </row>
    <row r="114" spans="1:22" s="20" customFormat="1" x14ac:dyDescent="0.25">
      <c r="A114" s="239"/>
      <c r="B114" s="240"/>
      <c r="C114" s="240"/>
      <c r="D114" s="240"/>
      <c r="E114" s="239"/>
      <c r="F114" s="239"/>
      <c r="G114" s="272"/>
      <c r="H114" s="247"/>
      <c r="I114" s="232"/>
      <c r="J114" s="232"/>
      <c r="K114" s="232"/>
      <c r="L114" s="232"/>
      <c r="M114" s="247"/>
      <c r="N114" s="247"/>
      <c r="O114" s="247"/>
      <c r="P114" s="267"/>
      <c r="Q114" s="267"/>
      <c r="R114" s="267"/>
      <c r="S114" s="267"/>
      <c r="T114" s="232"/>
      <c r="U114" s="261"/>
      <c r="V114" s="239"/>
    </row>
    <row r="115" spans="1:22" s="20" customFormat="1" x14ac:dyDescent="0.25">
      <c r="A115" s="239"/>
      <c r="B115" s="240"/>
      <c r="C115" s="240"/>
      <c r="D115" s="240"/>
      <c r="E115" s="239"/>
      <c r="F115" s="239"/>
      <c r="G115" s="272"/>
      <c r="H115" s="247"/>
      <c r="I115" s="232"/>
      <c r="J115" s="232"/>
      <c r="K115" s="232"/>
      <c r="L115" s="232"/>
      <c r="M115" s="247"/>
      <c r="N115" s="247"/>
      <c r="O115" s="247"/>
      <c r="P115" s="267"/>
      <c r="Q115" s="267"/>
      <c r="R115" s="267"/>
      <c r="S115" s="267"/>
      <c r="T115" s="232"/>
      <c r="U115" s="261"/>
      <c r="V115" s="239"/>
    </row>
    <row r="116" spans="1:22" s="20" customFormat="1" x14ac:dyDescent="0.25">
      <c r="A116" s="239"/>
      <c r="B116" s="240"/>
      <c r="C116" s="240"/>
      <c r="D116" s="240"/>
      <c r="E116" s="239"/>
      <c r="F116" s="239"/>
      <c r="G116" s="272"/>
      <c r="H116" s="247"/>
      <c r="I116" s="232"/>
      <c r="J116" s="232"/>
      <c r="K116" s="232"/>
      <c r="L116" s="232"/>
      <c r="M116" s="247"/>
      <c r="N116" s="247"/>
      <c r="O116" s="247"/>
      <c r="P116" s="267"/>
      <c r="Q116" s="267"/>
      <c r="R116" s="267"/>
      <c r="S116" s="267"/>
      <c r="T116" s="232"/>
      <c r="U116" s="261"/>
      <c r="V116" s="239"/>
    </row>
    <row r="117" spans="1:22" s="20" customFormat="1" x14ac:dyDescent="0.25">
      <c r="A117" s="239"/>
      <c r="B117" s="240"/>
      <c r="C117" s="240"/>
      <c r="D117" s="240"/>
      <c r="E117" s="239"/>
      <c r="F117" s="239"/>
      <c r="G117" s="272"/>
      <c r="H117" s="247"/>
      <c r="I117" s="232"/>
      <c r="J117" s="232"/>
      <c r="K117" s="232"/>
      <c r="L117" s="232"/>
      <c r="M117" s="247"/>
      <c r="N117" s="247"/>
      <c r="O117" s="247"/>
      <c r="P117" s="267"/>
      <c r="Q117" s="267"/>
      <c r="R117" s="267"/>
      <c r="S117" s="267"/>
      <c r="T117" s="232"/>
      <c r="U117" s="261"/>
      <c r="V117" s="239"/>
    </row>
    <row r="118" spans="1:22" s="20" customFormat="1" x14ac:dyDescent="0.25">
      <c r="A118" s="239"/>
      <c r="B118" s="240"/>
      <c r="C118" s="240"/>
      <c r="D118" s="240"/>
      <c r="E118" s="239"/>
      <c r="F118" s="239"/>
      <c r="G118" s="272"/>
      <c r="H118" s="247"/>
      <c r="I118" s="232"/>
      <c r="J118" s="232"/>
      <c r="K118" s="232"/>
      <c r="L118" s="232"/>
      <c r="M118" s="247"/>
      <c r="N118" s="247"/>
      <c r="O118" s="247"/>
      <c r="P118" s="267"/>
      <c r="Q118" s="267"/>
      <c r="R118" s="267"/>
      <c r="S118" s="267"/>
      <c r="T118" s="232"/>
      <c r="U118" s="261"/>
      <c r="V118" s="239"/>
    </row>
    <row r="119" spans="1:22" s="20" customFormat="1" x14ac:dyDescent="0.25">
      <c r="A119" s="239"/>
      <c r="B119" s="240"/>
      <c r="C119" s="240"/>
      <c r="D119" s="240"/>
      <c r="E119" s="239"/>
      <c r="F119" s="239"/>
      <c r="G119" s="272"/>
      <c r="H119" s="247"/>
      <c r="I119" s="232"/>
      <c r="J119" s="232"/>
      <c r="K119" s="232"/>
      <c r="L119" s="232"/>
      <c r="M119" s="247"/>
      <c r="N119" s="247"/>
      <c r="O119" s="247"/>
      <c r="P119" s="267"/>
      <c r="Q119" s="267"/>
      <c r="R119" s="267"/>
      <c r="S119" s="267"/>
      <c r="T119" s="232"/>
      <c r="U119" s="261"/>
      <c r="V119" s="239"/>
    </row>
    <row r="120" spans="1:22" s="20" customFormat="1" x14ac:dyDescent="0.25">
      <c r="A120" s="239"/>
      <c r="B120" s="240"/>
      <c r="C120" s="240"/>
      <c r="D120" s="240"/>
      <c r="E120" s="239"/>
      <c r="F120" s="239"/>
      <c r="G120" s="272"/>
      <c r="H120" s="247"/>
      <c r="I120" s="232"/>
      <c r="J120" s="232"/>
      <c r="K120" s="232"/>
      <c r="L120" s="232"/>
      <c r="M120" s="247"/>
      <c r="N120" s="247"/>
      <c r="O120" s="247"/>
      <c r="P120" s="267"/>
      <c r="Q120" s="267"/>
      <c r="R120" s="267"/>
      <c r="S120" s="267"/>
      <c r="T120" s="232"/>
      <c r="U120" s="261"/>
      <c r="V120" s="239"/>
    </row>
    <row r="121" spans="1:22" s="20" customFormat="1" x14ac:dyDescent="0.25">
      <c r="A121" s="239"/>
      <c r="B121" s="240"/>
      <c r="C121" s="240"/>
      <c r="D121" s="240"/>
      <c r="E121" s="239"/>
      <c r="F121" s="239"/>
      <c r="G121" s="272"/>
      <c r="H121" s="247"/>
      <c r="I121" s="232"/>
      <c r="J121" s="232"/>
      <c r="K121" s="232"/>
      <c r="L121" s="232"/>
      <c r="M121" s="247"/>
      <c r="N121" s="247"/>
      <c r="O121" s="247"/>
      <c r="P121" s="267"/>
      <c r="Q121" s="267"/>
      <c r="R121" s="267"/>
      <c r="S121" s="267"/>
      <c r="T121" s="232"/>
      <c r="U121" s="261"/>
      <c r="V121" s="239"/>
    </row>
    <row r="122" spans="1:22" s="20" customFormat="1" x14ac:dyDescent="0.25">
      <c r="A122" s="239"/>
      <c r="B122" s="240"/>
      <c r="C122" s="240"/>
      <c r="D122" s="240"/>
      <c r="E122" s="239"/>
      <c r="F122" s="239"/>
      <c r="G122" s="272"/>
      <c r="H122" s="247"/>
      <c r="I122" s="232"/>
      <c r="J122" s="232"/>
      <c r="K122" s="232"/>
      <c r="L122" s="232"/>
      <c r="M122" s="247"/>
      <c r="N122" s="247"/>
      <c r="O122" s="247"/>
      <c r="P122" s="267"/>
      <c r="Q122" s="267"/>
      <c r="R122" s="267"/>
      <c r="S122" s="267"/>
      <c r="T122" s="232"/>
      <c r="U122" s="261"/>
      <c r="V122" s="239"/>
    </row>
    <row r="123" spans="1:22" s="20" customFormat="1" x14ac:dyDescent="0.25">
      <c r="A123" s="239"/>
      <c r="B123" s="240"/>
      <c r="C123" s="240"/>
      <c r="D123" s="240"/>
      <c r="E123" s="239"/>
      <c r="F123" s="239"/>
      <c r="G123" s="272"/>
      <c r="H123" s="247"/>
      <c r="I123" s="232"/>
      <c r="J123" s="232"/>
      <c r="K123" s="232"/>
      <c r="L123" s="232"/>
      <c r="M123" s="247"/>
      <c r="N123" s="247"/>
      <c r="O123" s="247"/>
      <c r="P123" s="267"/>
      <c r="Q123" s="267"/>
      <c r="R123" s="267"/>
      <c r="S123" s="267"/>
      <c r="T123" s="232"/>
      <c r="U123" s="261"/>
      <c r="V123" s="239"/>
    </row>
    <row r="124" spans="1:22" s="20" customFormat="1" x14ac:dyDescent="0.25">
      <c r="A124" s="239"/>
      <c r="B124" s="240"/>
      <c r="C124" s="240"/>
      <c r="D124" s="240"/>
      <c r="E124" s="239"/>
      <c r="F124" s="239"/>
      <c r="G124" s="272"/>
      <c r="H124" s="247"/>
      <c r="I124" s="232"/>
      <c r="J124" s="232"/>
      <c r="K124" s="232"/>
      <c r="L124" s="232"/>
      <c r="M124" s="247"/>
      <c r="N124" s="247"/>
      <c r="O124" s="247"/>
      <c r="P124" s="267"/>
      <c r="Q124" s="267"/>
      <c r="R124" s="267"/>
      <c r="S124" s="267"/>
      <c r="T124" s="232"/>
      <c r="U124" s="261"/>
      <c r="V124" s="239"/>
    </row>
    <row r="125" spans="1:22" s="20" customFormat="1" x14ac:dyDescent="0.25">
      <c r="A125" s="239"/>
      <c r="B125" s="240"/>
      <c r="C125" s="240"/>
      <c r="D125" s="240"/>
      <c r="E125" s="239"/>
      <c r="F125" s="239"/>
      <c r="G125" s="272"/>
      <c r="H125" s="247"/>
      <c r="I125" s="232"/>
      <c r="J125" s="232"/>
      <c r="K125" s="232"/>
      <c r="L125" s="232"/>
      <c r="M125" s="247"/>
      <c r="N125" s="247"/>
      <c r="O125" s="247"/>
      <c r="P125" s="267"/>
      <c r="Q125" s="267"/>
      <c r="R125" s="267"/>
      <c r="S125" s="267"/>
      <c r="T125" s="232"/>
      <c r="U125" s="261"/>
      <c r="V125" s="239"/>
    </row>
    <row r="126" spans="1:22" s="20" customFormat="1" x14ac:dyDescent="0.25">
      <c r="A126" s="239"/>
      <c r="B126" s="240"/>
      <c r="C126" s="240"/>
      <c r="D126" s="240"/>
      <c r="E126" s="239"/>
      <c r="F126" s="239"/>
      <c r="G126" s="272"/>
      <c r="H126" s="247"/>
      <c r="I126" s="232"/>
      <c r="J126" s="232"/>
      <c r="K126" s="232"/>
      <c r="L126" s="232"/>
      <c r="M126" s="247"/>
      <c r="N126" s="247"/>
      <c r="O126" s="247"/>
      <c r="P126" s="267"/>
      <c r="Q126" s="267"/>
      <c r="R126" s="267"/>
      <c r="S126" s="267"/>
      <c r="T126" s="232"/>
      <c r="U126" s="261"/>
      <c r="V126" s="239"/>
    </row>
    <row r="127" spans="1:22" s="20" customFormat="1" x14ac:dyDescent="0.25">
      <c r="A127" s="239"/>
      <c r="B127" s="240"/>
      <c r="C127" s="240"/>
      <c r="D127" s="240"/>
      <c r="E127" s="239"/>
      <c r="F127" s="239"/>
      <c r="G127" s="272"/>
      <c r="H127" s="247"/>
      <c r="I127" s="232"/>
      <c r="J127" s="232"/>
      <c r="K127" s="232"/>
      <c r="L127" s="232"/>
      <c r="M127" s="247"/>
      <c r="N127" s="247"/>
      <c r="O127" s="247"/>
      <c r="P127" s="267"/>
      <c r="Q127" s="267"/>
      <c r="R127" s="267"/>
      <c r="S127" s="267"/>
      <c r="T127" s="232"/>
      <c r="U127" s="261"/>
      <c r="V127" s="239"/>
    </row>
    <row r="128" spans="1:22" s="20" customFormat="1" x14ac:dyDescent="0.25">
      <c r="A128" s="239"/>
      <c r="B128" s="240"/>
      <c r="C128" s="240"/>
      <c r="D128" s="240"/>
      <c r="E128" s="239"/>
      <c r="F128" s="239"/>
      <c r="G128" s="272"/>
      <c r="H128" s="247"/>
      <c r="I128" s="232"/>
      <c r="J128" s="232"/>
      <c r="K128" s="232"/>
      <c r="L128" s="232"/>
      <c r="M128" s="247"/>
      <c r="N128" s="247"/>
      <c r="O128" s="247"/>
      <c r="P128" s="267"/>
      <c r="Q128" s="267"/>
      <c r="R128" s="267"/>
      <c r="S128" s="267"/>
      <c r="T128" s="232"/>
      <c r="U128" s="261"/>
      <c r="V128" s="239"/>
    </row>
    <row r="129" spans="1:22" s="20" customFormat="1" x14ac:dyDescent="0.25">
      <c r="A129" s="239"/>
      <c r="B129" s="240"/>
      <c r="C129" s="240"/>
      <c r="D129" s="240"/>
      <c r="E129" s="239"/>
      <c r="F129" s="239"/>
      <c r="G129" s="272"/>
      <c r="H129" s="247"/>
      <c r="I129" s="232"/>
      <c r="J129" s="232"/>
      <c r="K129" s="232"/>
      <c r="L129" s="232"/>
      <c r="M129" s="247"/>
      <c r="N129" s="247"/>
      <c r="O129" s="247"/>
      <c r="P129" s="267"/>
      <c r="Q129" s="267"/>
      <c r="R129" s="267"/>
      <c r="S129" s="267"/>
      <c r="T129" s="232"/>
      <c r="U129" s="261"/>
      <c r="V129" s="239"/>
    </row>
    <row r="130" spans="1:22" s="20" customFormat="1" x14ac:dyDescent="0.25">
      <c r="A130" s="239"/>
      <c r="B130" s="240"/>
      <c r="C130" s="240"/>
      <c r="D130" s="240"/>
      <c r="E130" s="239"/>
      <c r="F130" s="239"/>
      <c r="G130" s="272"/>
      <c r="H130" s="247"/>
      <c r="I130" s="232"/>
      <c r="J130" s="232"/>
      <c r="K130" s="232"/>
      <c r="L130" s="232"/>
      <c r="M130" s="247"/>
      <c r="N130" s="247"/>
      <c r="O130" s="247"/>
      <c r="P130" s="267"/>
      <c r="Q130" s="267"/>
      <c r="R130" s="267"/>
      <c r="S130" s="267"/>
      <c r="T130" s="232"/>
      <c r="U130" s="261"/>
      <c r="V130" s="239"/>
    </row>
    <row r="131" spans="1:22" s="20" customFormat="1" x14ac:dyDescent="0.25">
      <c r="A131" s="239"/>
      <c r="B131" s="240"/>
      <c r="C131" s="240"/>
      <c r="D131" s="240"/>
      <c r="E131" s="239"/>
      <c r="F131" s="239"/>
      <c r="G131" s="272"/>
      <c r="H131" s="247"/>
      <c r="I131" s="232"/>
      <c r="J131" s="232"/>
      <c r="K131" s="232"/>
      <c r="L131" s="232"/>
      <c r="M131" s="247"/>
      <c r="N131" s="247"/>
      <c r="O131" s="247"/>
      <c r="P131" s="267"/>
      <c r="Q131" s="267"/>
      <c r="R131" s="267"/>
      <c r="S131" s="267"/>
      <c r="T131" s="232"/>
      <c r="U131" s="261"/>
      <c r="V131" s="239"/>
    </row>
    <row r="132" spans="1:22" s="20" customFormat="1" x14ac:dyDescent="0.25">
      <c r="A132" s="239"/>
      <c r="B132" s="240"/>
      <c r="C132" s="240"/>
      <c r="D132" s="240"/>
      <c r="E132" s="239"/>
      <c r="F132" s="239"/>
      <c r="G132" s="272"/>
      <c r="H132" s="247"/>
      <c r="I132" s="232"/>
      <c r="J132" s="232"/>
      <c r="K132" s="232"/>
      <c r="L132" s="232"/>
      <c r="M132" s="247"/>
      <c r="N132" s="247"/>
      <c r="O132" s="247"/>
      <c r="P132" s="267"/>
      <c r="Q132" s="267"/>
      <c r="R132" s="267"/>
      <c r="S132" s="267"/>
      <c r="T132" s="232"/>
      <c r="U132" s="261"/>
      <c r="V132" s="239"/>
    </row>
    <row r="133" spans="1:22" s="20" customFormat="1" x14ac:dyDescent="0.25">
      <c r="A133" s="239"/>
      <c r="B133" s="240"/>
      <c r="C133" s="240"/>
      <c r="D133" s="240"/>
      <c r="E133" s="239"/>
      <c r="F133" s="239"/>
      <c r="G133" s="272"/>
      <c r="H133" s="247"/>
      <c r="I133" s="232"/>
      <c r="J133" s="232"/>
      <c r="K133" s="232"/>
      <c r="L133" s="232"/>
      <c r="M133" s="247"/>
      <c r="N133" s="247"/>
      <c r="O133" s="247"/>
      <c r="P133" s="267"/>
      <c r="Q133" s="267"/>
      <c r="R133" s="267"/>
      <c r="S133" s="267"/>
      <c r="T133" s="232"/>
      <c r="U133" s="261"/>
      <c r="V133" s="239"/>
    </row>
    <row r="134" spans="1:22" s="20" customFormat="1" x14ac:dyDescent="0.25">
      <c r="A134" s="239"/>
      <c r="B134" s="240"/>
      <c r="C134" s="240"/>
      <c r="D134" s="240"/>
      <c r="E134" s="239"/>
      <c r="F134" s="239"/>
      <c r="G134" s="272"/>
      <c r="H134" s="247"/>
      <c r="I134" s="232"/>
      <c r="J134" s="232"/>
      <c r="K134" s="232"/>
      <c r="L134" s="232"/>
      <c r="M134" s="247"/>
      <c r="N134" s="247"/>
      <c r="O134" s="247"/>
      <c r="P134" s="267"/>
      <c r="Q134" s="267"/>
      <c r="R134" s="267"/>
      <c r="S134" s="267"/>
      <c r="T134" s="232"/>
      <c r="U134" s="261"/>
      <c r="V134" s="239"/>
    </row>
    <row r="135" spans="1:22" s="20" customFormat="1" x14ac:dyDescent="0.25">
      <c r="A135" s="239"/>
      <c r="B135" s="240"/>
      <c r="C135" s="240"/>
      <c r="D135" s="240"/>
      <c r="E135" s="239"/>
      <c r="F135" s="239"/>
      <c r="G135" s="272"/>
      <c r="H135" s="247"/>
      <c r="I135" s="232"/>
      <c r="J135" s="232"/>
      <c r="K135" s="232"/>
      <c r="L135" s="232"/>
      <c r="M135" s="247"/>
      <c r="N135" s="247"/>
      <c r="O135" s="247"/>
      <c r="P135" s="267"/>
      <c r="Q135" s="267"/>
      <c r="R135" s="267"/>
      <c r="S135" s="267"/>
      <c r="T135" s="232"/>
      <c r="U135" s="261"/>
      <c r="V135" s="239"/>
    </row>
    <row r="136" spans="1:22" s="20" customFormat="1" x14ac:dyDescent="0.25">
      <c r="A136" s="239"/>
      <c r="B136" s="240"/>
      <c r="C136" s="240"/>
      <c r="D136" s="240"/>
      <c r="E136" s="239"/>
      <c r="F136" s="239"/>
      <c r="G136" s="272"/>
      <c r="H136" s="247"/>
      <c r="I136" s="232"/>
      <c r="J136" s="232"/>
      <c r="K136" s="232"/>
      <c r="L136" s="232"/>
      <c r="M136" s="247"/>
      <c r="N136" s="247"/>
      <c r="O136" s="247"/>
      <c r="P136" s="267"/>
      <c r="Q136" s="267"/>
      <c r="R136" s="267"/>
      <c r="S136" s="267"/>
      <c r="T136" s="232"/>
      <c r="U136" s="261"/>
      <c r="V136" s="239"/>
    </row>
    <row r="137" spans="1:22" s="20" customFormat="1" x14ac:dyDescent="0.25">
      <c r="A137" s="239"/>
      <c r="B137" s="240"/>
      <c r="C137" s="240"/>
      <c r="D137" s="240"/>
      <c r="E137" s="239"/>
      <c r="F137" s="239"/>
      <c r="G137" s="272"/>
      <c r="H137" s="247"/>
      <c r="I137" s="232"/>
      <c r="J137" s="232"/>
      <c r="K137" s="232"/>
      <c r="L137" s="232"/>
      <c r="M137" s="247"/>
      <c r="N137" s="247"/>
      <c r="O137" s="247"/>
      <c r="P137" s="267"/>
      <c r="Q137" s="267"/>
      <c r="R137" s="267"/>
      <c r="S137" s="267"/>
      <c r="T137" s="232"/>
      <c r="U137" s="261"/>
      <c r="V137" s="239"/>
    </row>
    <row r="138" spans="1:22" s="20" customFormat="1" x14ac:dyDescent="0.25">
      <c r="A138" s="239"/>
      <c r="B138" s="240"/>
      <c r="C138" s="240"/>
      <c r="D138" s="240"/>
      <c r="E138" s="239"/>
      <c r="F138" s="239"/>
      <c r="G138" s="272"/>
      <c r="H138" s="247"/>
      <c r="I138" s="232"/>
      <c r="J138" s="232"/>
      <c r="K138" s="232"/>
      <c r="L138" s="232"/>
      <c r="M138" s="247"/>
      <c r="N138" s="247"/>
      <c r="O138" s="247"/>
      <c r="P138" s="267"/>
      <c r="Q138" s="267"/>
      <c r="R138" s="267"/>
      <c r="S138" s="267"/>
      <c r="T138" s="232"/>
      <c r="U138" s="261"/>
      <c r="V138" s="239"/>
    </row>
    <row r="139" spans="1:22" s="20" customFormat="1" x14ac:dyDescent="0.25">
      <c r="A139" s="239"/>
      <c r="B139" s="240"/>
      <c r="C139" s="240"/>
      <c r="D139" s="240"/>
      <c r="E139" s="239"/>
      <c r="F139" s="239"/>
      <c r="G139" s="272"/>
      <c r="H139" s="247"/>
      <c r="I139" s="232"/>
      <c r="J139" s="232"/>
      <c r="K139" s="232"/>
      <c r="L139" s="232"/>
      <c r="M139" s="247"/>
      <c r="N139" s="247"/>
      <c r="O139" s="247"/>
      <c r="P139" s="267"/>
      <c r="Q139" s="267"/>
      <c r="R139" s="267"/>
      <c r="S139" s="267"/>
      <c r="T139" s="232"/>
      <c r="U139" s="261"/>
      <c r="V139" s="239"/>
    </row>
    <row r="140" spans="1:22" s="20" customFormat="1" x14ac:dyDescent="0.25">
      <c r="A140" s="239"/>
      <c r="B140" s="240"/>
      <c r="C140" s="240"/>
      <c r="D140" s="240"/>
      <c r="E140" s="239"/>
      <c r="F140" s="239"/>
      <c r="G140" s="272"/>
      <c r="H140" s="247"/>
      <c r="I140" s="232"/>
      <c r="J140" s="232"/>
      <c r="K140" s="232"/>
      <c r="L140" s="232"/>
      <c r="M140" s="247"/>
      <c r="N140" s="247"/>
      <c r="O140" s="247"/>
      <c r="P140" s="267"/>
      <c r="Q140" s="267"/>
      <c r="R140" s="267"/>
      <c r="S140" s="267"/>
      <c r="T140" s="232"/>
      <c r="U140" s="261"/>
      <c r="V140" s="239"/>
    </row>
    <row r="141" spans="1:22" s="20" customFormat="1" x14ac:dyDescent="0.25">
      <c r="A141" s="239"/>
      <c r="B141" s="240"/>
      <c r="C141" s="240"/>
      <c r="D141" s="240"/>
      <c r="E141" s="239"/>
      <c r="F141" s="239"/>
      <c r="G141" s="272"/>
      <c r="H141" s="247"/>
      <c r="I141" s="232"/>
      <c r="J141" s="232"/>
      <c r="K141" s="232"/>
      <c r="L141" s="232"/>
      <c r="M141" s="247"/>
      <c r="N141" s="247"/>
      <c r="O141" s="247"/>
      <c r="P141" s="267"/>
      <c r="Q141" s="267"/>
      <c r="R141" s="267"/>
      <c r="S141" s="267"/>
      <c r="T141" s="232"/>
      <c r="U141" s="261"/>
      <c r="V141" s="239"/>
    </row>
    <row r="142" spans="1:22" s="20" customFormat="1" x14ac:dyDescent="0.25">
      <c r="A142" s="239"/>
      <c r="B142" s="240"/>
      <c r="C142" s="240"/>
      <c r="D142" s="240"/>
      <c r="E142" s="239"/>
      <c r="F142" s="239"/>
      <c r="G142" s="272"/>
      <c r="H142" s="247"/>
      <c r="I142" s="232"/>
      <c r="J142" s="232"/>
      <c r="K142" s="232"/>
      <c r="L142" s="232"/>
      <c r="M142" s="247"/>
      <c r="N142" s="247"/>
      <c r="O142" s="247"/>
      <c r="P142" s="267"/>
      <c r="Q142" s="267"/>
      <c r="R142" s="267"/>
      <c r="S142" s="267"/>
      <c r="T142" s="232"/>
      <c r="U142" s="261"/>
      <c r="V142" s="239"/>
    </row>
    <row r="143" spans="1:22" s="20" customFormat="1" x14ac:dyDescent="0.25">
      <c r="A143" s="239"/>
      <c r="B143" s="240"/>
      <c r="C143" s="240"/>
      <c r="D143" s="240"/>
      <c r="E143" s="239"/>
      <c r="F143" s="239"/>
      <c r="G143" s="272"/>
      <c r="H143" s="247"/>
      <c r="I143" s="232"/>
      <c r="J143" s="232"/>
      <c r="K143" s="232"/>
      <c r="L143" s="232"/>
      <c r="M143" s="247"/>
      <c r="N143" s="247"/>
      <c r="O143" s="247"/>
      <c r="P143" s="267"/>
      <c r="Q143" s="267"/>
      <c r="R143" s="267"/>
      <c r="S143" s="267"/>
      <c r="T143" s="232"/>
      <c r="U143" s="261"/>
      <c r="V143" s="239"/>
    </row>
    <row r="144" spans="1:22" s="20" customFormat="1" x14ac:dyDescent="0.25">
      <c r="A144" s="239"/>
      <c r="B144" s="240"/>
      <c r="C144" s="240"/>
      <c r="D144" s="240"/>
      <c r="E144" s="239"/>
      <c r="F144" s="239"/>
      <c r="G144" s="272"/>
      <c r="H144" s="247"/>
      <c r="I144" s="232"/>
      <c r="J144" s="232"/>
      <c r="K144" s="232"/>
      <c r="L144" s="232"/>
      <c r="M144" s="247"/>
      <c r="N144" s="247"/>
      <c r="O144" s="247"/>
      <c r="P144" s="267"/>
      <c r="Q144" s="267"/>
      <c r="R144" s="267"/>
      <c r="S144" s="267"/>
      <c r="T144" s="232"/>
      <c r="U144" s="261"/>
      <c r="V144" s="239"/>
    </row>
    <row r="145" spans="1:22" s="20" customFormat="1" x14ac:dyDescent="0.25">
      <c r="A145" s="239"/>
      <c r="B145" s="240"/>
      <c r="C145" s="240"/>
      <c r="D145" s="240"/>
      <c r="E145" s="239"/>
      <c r="F145" s="239"/>
      <c r="G145" s="272"/>
      <c r="H145" s="247"/>
      <c r="I145" s="232"/>
      <c r="J145" s="232"/>
      <c r="K145" s="232"/>
      <c r="L145" s="232"/>
      <c r="M145" s="247"/>
      <c r="N145" s="247"/>
      <c r="O145" s="247"/>
      <c r="P145" s="267"/>
      <c r="Q145" s="267"/>
      <c r="R145" s="267"/>
      <c r="S145" s="267"/>
      <c r="T145" s="232"/>
      <c r="U145" s="261"/>
      <c r="V145" s="239"/>
    </row>
    <row r="146" spans="1:22" s="20" customFormat="1" x14ac:dyDescent="0.25">
      <c r="A146" s="239"/>
      <c r="B146" s="240"/>
      <c r="C146" s="240"/>
      <c r="D146" s="240"/>
      <c r="E146" s="239"/>
      <c r="F146" s="239"/>
      <c r="G146" s="272"/>
      <c r="H146" s="247"/>
      <c r="I146" s="232"/>
      <c r="J146" s="232"/>
      <c r="K146" s="232"/>
      <c r="L146" s="232"/>
      <c r="M146" s="247"/>
      <c r="N146" s="247"/>
      <c r="O146" s="247"/>
      <c r="P146" s="267"/>
      <c r="Q146" s="267"/>
      <c r="R146" s="267"/>
      <c r="S146" s="267"/>
      <c r="T146" s="232"/>
      <c r="U146" s="261"/>
      <c r="V146" s="239"/>
    </row>
    <row r="147" spans="1:22" s="20" customFormat="1" x14ac:dyDescent="0.25">
      <c r="A147" s="239"/>
      <c r="B147" s="240"/>
      <c r="C147" s="240"/>
      <c r="D147" s="240"/>
      <c r="E147" s="239"/>
      <c r="F147" s="239"/>
      <c r="G147" s="272"/>
      <c r="H147" s="247"/>
      <c r="I147" s="232"/>
      <c r="J147" s="232"/>
      <c r="K147" s="232"/>
      <c r="L147" s="232"/>
      <c r="M147" s="247"/>
      <c r="N147" s="247"/>
      <c r="O147" s="247"/>
      <c r="P147" s="267"/>
      <c r="Q147" s="267"/>
      <c r="R147" s="267"/>
      <c r="S147" s="267"/>
      <c r="T147" s="232"/>
      <c r="U147" s="261"/>
      <c r="V147" s="239"/>
    </row>
    <row r="148" spans="1:22" s="20" customFormat="1" x14ac:dyDescent="0.25">
      <c r="A148" s="239"/>
      <c r="B148" s="240"/>
      <c r="C148" s="240"/>
      <c r="D148" s="240"/>
      <c r="E148" s="239"/>
      <c r="F148" s="239"/>
      <c r="G148" s="272"/>
      <c r="H148" s="247"/>
      <c r="I148" s="232"/>
      <c r="J148" s="232"/>
      <c r="K148" s="232"/>
      <c r="L148" s="232"/>
      <c r="M148" s="247"/>
      <c r="N148" s="247"/>
      <c r="O148" s="247"/>
      <c r="P148" s="267"/>
      <c r="Q148" s="267"/>
      <c r="R148" s="267"/>
      <c r="S148" s="267"/>
      <c r="T148" s="232"/>
      <c r="U148" s="261"/>
      <c r="V148" s="239"/>
    </row>
    <row r="149" spans="1:22" s="20" customFormat="1" x14ac:dyDescent="0.25">
      <c r="A149" s="239"/>
      <c r="B149" s="240"/>
      <c r="C149" s="240"/>
      <c r="D149" s="240"/>
      <c r="E149" s="239"/>
      <c r="F149" s="239"/>
      <c r="G149" s="272"/>
      <c r="H149" s="247"/>
      <c r="I149" s="232"/>
      <c r="J149" s="232"/>
      <c r="K149" s="232"/>
      <c r="L149" s="232"/>
      <c r="M149" s="247"/>
      <c r="N149" s="247"/>
      <c r="O149" s="247"/>
      <c r="P149" s="267"/>
      <c r="Q149" s="267"/>
      <c r="R149" s="267"/>
      <c r="S149" s="267"/>
      <c r="T149" s="232"/>
      <c r="U149" s="261"/>
      <c r="V149" s="239"/>
    </row>
    <row r="150" spans="1:22" s="20" customFormat="1" x14ac:dyDescent="0.25">
      <c r="A150" s="239"/>
      <c r="B150" s="240"/>
      <c r="C150" s="240"/>
      <c r="D150" s="240"/>
      <c r="E150" s="239"/>
      <c r="F150" s="239"/>
      <c r="G150" s="272"/>
      <c r="H150" s="247"/>
      <c r="I150" s="232"/>
      <c r="J150" s="232"/>
      <c r="K150" s="232"/>
      <c r="L150" s="232"/>
      <c r="M150" s="247"/>
      <c r="N150" s="247"/>
      <c r="O150" s="247"/>
      <c r="P150" s="267"/>
      <c r="Q150" s="267"/>
      <c r="R150" s="267"/>
      <c r="S150" s="267"/>
      <c r="T150" s="232"/>
      <c r="U150" s="261"/>
      <c r="V150" s="239"/>
    </row>
    <row r="151" spans="1:22" s="20" customFormat="1" x14ac:dyDescent="0.25">
      <c r="A151" s="239"/>
      <c r="B151" s="240"/>
      <c r="C151" s="240"/>
      <c r="D151" s="240"/>
      <c r="E151" s="239"/>
      <c r="F151" s="239"/>
      <c r="G151" s="272"/>
      <c r="H151" s="247"/>
      <c r="I151" s="232"/>
      <c r="J151" s="232"/>
      <c r="K151" s="232"/>
      <c r="L151" s="232"/>
      <c r="M151" s="247"/>
      <c r="N151" s="247"/>
      <c r="O151" s="247"/>
      <c r="P151" s="267"/>
      <c r="Q151" s="267"/>
      <c r="R151" s="267"/>
      <c r="S151" s="267"/>
      <c r="T151" s="232"/>
      <c r="U151" s="261"/>
      <c r="V151" s="239"/>
    </row>
    <row r="152" spans="1:22" s="20" customFormat="1" x14ac:dyDescent="0.25">
      <c r="A152" s="239"/>
      <c r="B152" s="240"/>
      <c r="C152" s="240"/>
      <c r="D152" s="240"/>
      <c r="E152" s="239"/>
      <c r="F152" s="239"/>
      <c r="G152" s="272"/>
      <c r="H152" s="247"/>
      <c r="I152" s="232"/>
      <c r="J152" s="232"/>
      <c r="K152" s="232"/>
      <c r="L152" s="232"/>
      <c r="M152" s="247"/>
      <c r="N152" s="247"/>
      <c r="O152" s="247"/>
      <c r="P152" s="267"/>
      <c r="Q152" s="267"/>
      <c r="R152" s="267"/>
      <c r="S152" s="267"/>
      <c r="T152" s="232"/>
      <c r="U152" s="261"/>
      <c r="V152" s="239"/>
    </row>
    <row r="153" spans="1:22" s="20" customFormat="1" x14ac:dyDescent="0.25">
      <c r="A153" s="239"/>
      <c r="B153" s="240"/>
      <c r="C153" s="240"/>
      <c r="D153" s="240"/>
      <c r="E153" s="239"/>
      <c r="F153" s="239"/>
      <c r="G153" s="272"/>
      <c r="H153" s="247"/>
      <c r="I153" s="232"/>
      <c r="J153" s="232"/>
      <c r="K153" s="232"/>
      <c r="L153" s="232"/>
      <c r="M153" s="247"/>
      <c r="N153" s="247"/>
      <c r="O153" s="247"/>
      <c r="P153" s="267"/>
      <c r="Q153" s="267"/>
      <c r="R153" s="267"/>
      <c r="S153" s="267"/>
      <c r="T153" s="232"/>
      <c r="U153" s="261"/>
      <c r="V153" s="239"/>
    </row>
    <row r="154" spans="1:22" s="20" customFormat="1" x14ac:dyDescent="0.25">
      <c r="A154" s="239"/>
      <c r="B154" s="240"/>
      <c r="C154" s="240"/>
      <c r="D154" s="240"/>
      <c r="E154" s="239"/>
      <c r="F154" s="239"/>
      <c r="G154" s="272"/>
      <c r="H154" s="247"/>
      <c r="I154" s="232"/>
      <c r="J154" s="232"/>
      <c r="K154" s="232"/>
      <c r="L154" s="232"/>
      <c r="M154" s="247"/>
      <c r="N154" s="247"/>
      <c r="O154" s="247"/>
      <c r="P154" s="267"/>
      <c r="Q154" s="267"/>
      <c r="R154" s="267"/>
      <c r="S154" s="267"/>
      <c r="T154" s="232"/>
      <c r="U154" s="261"/>
      <c r="V154" s="239"/>
    </row>
    <row r="155" spans="1:22" s="20" customFormat="1" x14ac:dyDescent="0.25">
      <c r="A155" s="239"/>
      <c r="B155" s="240"/>
      <c r="C155" s="240"/>
      <c r="D155" s="240"/>
      <c r="E155" s="239"/>
      <c r="F155" s="239"/>
      <c r="G155" s="272"/>
      <c r="H155" s="247"/>
      <c r="I155" s="232"/>
      <c r="J155" s="232"/>
      <c r="K155" s="232"/>
      <c r="L155" s="232"/>
      <c r="M155" s="247"/>
      <c r="N155" s="247"/>
      <c r="O155" s="247"/>
      <c r="P155" s="267"/>
      <c r="Q155" s="267"/>
      <c r="R155" s="267"/>
      <c r="S155" s="267"/>
      <c r="T155" s="232"/>
      <c r="U155" s="261"/>
      <c r="V155" s="239"/>
    </row>
    <row r="156" spans="1:22" s="20" customFormat="1" x14ac:dyDescent="0.25">
      <c r="A156" s="239"/>
      <c r="B156" s="240"/>
      <c r="C156" s="240"/>
      <c r="D156" s="240"/>
      <c r="E156" s="239"/>
      <c r="F156" s="239"/>
      <c r="G156" s="272"/>
      <c r="H156" s="247"/>
      <c r="I156" s="232"/>
      <c r="J156" s="232"/>
      <c r="K156" s="232"/>
      <c r="L156" s="232"/>
      <c r="M156" s="247"/>
      <c r="N156" s="247"/>
      <c r="O156" s="247"/>
      <c r="P156" s="267"/>
      <c r="Q156" s="267"/>
      <c r="R156" s="267"/>
      <c r="S156" s="267"/>
      <c r="T156" s="232"/>
      <c r="U156" s="261"/>
      <c r="V156" s="239"/>
    </row>
    <row r="157" spans="1:22" s="20" customFormat="1" x14ac:dyDescent="0.25">
      <c r="A157" s="239"/>
      <c r="B157" s="240"/>
      <c r="C157" s="240"/>
      <c r="D157" s="240"/>
      <c r="E157" s="239"/>
      <c r="F157" s="239"/>
      <c r="G157" s="272"/>
      <c r="H157" s="247"/>
      <c r="I157" s="232"/>
      <c r="J157" s="232"/>
      <c r="K157" s="232"/>
      <c r="L157" s="232"/>
      <c r="M157" s="247"/>
      <c r="N157" s="247"/>
      <c r="O157" s="247"/>
      <c r="P157" s="267"/>
      <c r="Q157" s="267"/>
      <c r="R157" s="267"/>
      <c r="S157" s="267"/>
      <c r="T157" s="232"/>
      <c r="U157" s="261"/>
      <c r="V157" s="239"/>
    </row>
    <row r="158" spans="1:22" s="20" customFormat="1" x14ac:dyDescent="0.25">
      <c r="A158" s="239"/>
      <c r="B158" s="240"/>
      <c r="C158" s="240"/>
      <c r="D158" s="240"/>
      <c r="E158" s="239"/>
      <c r="F158" s="239"/>
      <c r="G158" s="272"/>
      <c r="H158" s="247"/>
      <c r="I158" s="232"/>
      <c r="J158" s="232"/>
      <c r="K158" s="232"/>
      <c r="L158" s="232"/>
      <c r="M158" s="247"/>
      <c r="N158" s="247"/>
      <c r="O158" s="247"/>
      <c r="P158" s="267"/>
      <c r="Q158" s="267"/>
      <c r="R158" s="267"/>
      <c r="S158" s="267"/>
      <c r="T158" s="232"/>
      <c r="U158" s="261"/>
      <c r="V158" s="239"/>
    </row>
    <row r="159" spans="1:22" s="20" customFormat="1" x14ac:dyDescent="0.25">
      <c r="A159" s="239"/>
      <c r="B159" s="240"/>
      <c r="C159" s="240"/>
      <c r="D159" s="240"/>
      <c r="E159" s="239"/>
      <c r="F159" s="239"/>
      <c r="G159" s="272"/>
      <c r="H159" s="247"/>
      <c r="I159" s="232"/>
      <c r="J159" s="232"/>
      <c r="K159" s="232"/>
      <c r="L159" s="232"/>
      <c r="M159" s="247"/>
      <c r="N159" s="247"/>
      <c r="O159" s="247"/>
      <c r="P159" s="267"/>
      <c r="Q159" s="267"/>
      <c r="R159" s="267"/>
      <c r="S159" s="267"/>
      <c r="T159" s="232"/>
      <c r="U159" s="261"/>
      <c r="V159" s="239"/>
    </row>
    <row r="160" spans="1:22" s="20" customFormat="1" x14ac:dyDescent="0.25">
      <c r="A160" s="239"/>
      <c r="B160" s="240"/>
      <c r="C160" s="240"/>
      <c r="D160" s="240"/>
      <c r="E160" s="239"/>
      <c r="F160" s="239"/>
      <c r="G160" s="272"/>
      <c r="H160" s="247"/>
      <c r="I160" s="232"/>
      <c r="J160" s="232"/>
      <c r="K160" s="232"/>
      <c r="L160" s="232"/>
      <c r="M160" s="247"/>
      <c r="N160" s="247"/>
      <c r="O160" s="247"/>
      <c r="P160" s="267"/>
      <c r="Q160" s="267"/>
      <c r="R160" s="267"/>
      <c r="S160" s="267"/>
      <c r="T160" s="232"/>
      <c r="U160" s="261"/>
      <c r="V160" s="239"/>
    </row>
    <row r="161" spans="1:22" s="20" customFormat="1" x14ac:dyDescent="0.25">
      <c r="A161" s="239"/>
      <c r="B161" s="240"/>
      <c r="C161" s="240"/>
      <c r="D161" s="240"/>
      <c r="E161" s="239"/>
      <c r="F161" s="239"/>
      <c r="G161" s="272"/>
      <c r="H161" s="247"/>
      <c r="I161" s="232"/>
      <c r="J161" s="232"/>
      <c r="K161" s="232"/>
      <c r="L161" s="232"/>
      <c r="M161" s="247"/>
      <c r="N161" s="247"/>
      <c r="O161" s="247"/>
      <c r="P161" s="267"/>
      <c r="Q161" s="267"/>
      <c r="R161" s="267"/>
      <c r="S161" s="267"/>
      <c r="T161" s="232"/>
      <c r="U161" s="261"/>
      <c r="V161" s="239"/>
    </row>
    <row r="162" spans="1:22" s="20" customFormat="1" x14ac:dyDescent="0.25">
      <c r="A162" s="239"/>
      <c r="B162" s="240"/>
      <c r="C162" s="240"/>
      <c r="D162" s="240"/>
      <c r="E162" s="239"/>
      <c r="F162" s="239"/>
      <c r="G162" s="272"/>
      <c r="H162" s="247"/>
      <c r="I162" s="232"/>
      <c r="J162" s="232"/>
      <c r="K162" s="232"/>
      <c r="L162" s="232"/>
      <c r="M162" s="247"/>
      <c r="N162" s="247"/>
      <c r="O162" s="247"/>
      <c r="P162" s="267"/>
      <c r="Q162" s="267"/>
      <c r="R162" s="267"/>
      <c r="S162" s="267"/>
      <c r="T162" s="232"/>
      <c r="U162" s="261"/>
      <c r="V162" s="239"/>
    </row>
    <row r="163" spans="1:22" s="20" customFormat="1" x14ac:dyDescent="0.25">
      <c r="A163" s="239"/>
      <c r="B163" s="240"/>
      <c r="C163" s="240"/>
      <c r="D163" s="240"/>
      <c r="E163" s="239"/>
      <c r="F163" s="239"/>
      <c r="G163" s="272"/>
      <c r="H163" s="247"/>
      <c r="I163" s="232"/>
      <c r="J163" s="232"/>
      <c r="K163" s="232"/>
      <c r="L163" s="232"/>
      <c r="M163" s="247"/>
      <c r="N163" s="247"/>
      <c r="O163" s="247"/>
      <c r="P163" s="267"/>
      <c r="Q163" s="267"/>
      <c r="R163" s="267"/>
      <c r="S163" s="267"/>
      <c r="T163" s="232"/>
      <c r="U163" s="261"/>
      <c r="V163" s="239"/>
    </row>
    <row r="164" spans="1:22" s="20" customFormat="1" x14ac:dyDescent="0.25">
      <c r="A164" s="239"/>
      <c r="B164" s="240"/>
      <c r="C164" s="240"/>
      <c r="D164" s="240"/>
      <c r="E164" s="239"/>
      <c r="F164" s="239"/>
      <c r="G164" s="272"/>
      <c r="H164" s="247"/>
      <c r="I164" s="232"/>
      <c r="J164" s="232"/>
      <c r="K164" s="232"/>
      <c r="L164" s="232"/>
      <c r="M164" s="247"/>
      <c r="N164" s="247"/>
      <c r="O164" s="247"/>
      <c r="P164" s="267"/>
      <c r="Q164" s="267"/>
      <c r="R164" s="267"/>
      <c r="S164" s="267"/>
      <c r="T164" s="232"/>
      <c r="U164" s="261"/>
      <c r="V164" s="239"/>
    </row>
    <row r="165" spans="1:22" s="20" customFormat="1" x14ac:dyDescent="0.25">
      <c r="A165" s="239"/>
      <c r="B165" s="240"/>
      <c r="C165" s="240"/>
      <c r="D165" s="240"/>
      <c r="E165" s="239"/>
      <c r="F165" s="239"/>
      <c r="G165" s="272"/>
      <c r="H165" s="247"/>
      <c r="I165" s="232"/>
      <c r="J165" s="232"/>
      <c r="K165" s="232"/>
      <c r="L165" s="232"/>
      <c r="M165" s="247"/>
      <c r="N165" s="247"/>
      <c r="O165" s="247"/>
      <c r="P165" s="267"/>
      <c r="Q165" s="267"/>
      <c r="R165" s="267"/>
      <c r="S165" s="267"/>
      <c r="T165" s="232"/>
      <c r="U165" s="261"/>
      <c r="V165" s="239"/>
    </row>
    <row r="166" spans="1:22" s="20" customFormat="1" x14ac:dyDescent="0.25">
      <c r="A166" s="239"/>
      <c r="B166" s="240"/>
      <c r="C166" s="240"/>
      <c r="D166" s="240"/>
      <c r="E166" s="239"/>
      <c r="F166" s="239"/>
      <c r="G166" s="272"/>
      <c r="H166" s="247"/>
      <c r="I166" s="232"/>
      <c r="J166" s="232"/>
      <c r="K166" s="232"/>
      <c r="L166" s="232"/>
      <c r="M166" s="247"/>
      <c r="N166" s="247"/>
      <c r="O166" s="247"/>
      <c r="P166" s="267"/>
      <c r="Q166" s="267"/>
      <c r="R166" s="267"/>
      <c r="S166" s="267"/>
      <c r="T166" s="232"/>
      <c r="U166" s="261"/>
      <c r="V166" s="239"/>
    </row>
    <row r="167" spans="1:22" s="20" customFormat="1" x14ac:dyDescent="0.25">
      <c r="A167" s="239"/>
      <c r="B167" s="240"/>
      <c r="C167" s="240"/>
      <c r="D167" s="240"/>
      <c r="E167" s="239"/>
      <c r="F167" s="239"/>
      <c r="G167" s="272"/>
      <c r="H167" s="247"/>
      <c r="I167" s="232"/>
      <c r="J167" s="232"/>
      <c r="K167" s="232"/>
      <c r="L167" s="232"/>
      <c r="M167" s="247"/>
      <c r="N167" s="247"/>
      <c r="O167" s="247"/>
      <c r="P167" s="267"/>
      <c r="Q167" s="267"/>
      <c r="R167" s="267"/>
      <c r="S167" s="267"/>
      <c r="T167" s="232"/>
      <c r="U167" s="261"/>
      <c r="V167" s="239"/>
    </row>
    <row r="168" spans="1:22" s="20" customFormat="1" x14ac:dyDescent="0.25">
      <c r="A168" s="239"/>
      <c r="B168" s="240"/>
      <c r="C168" s="240"/>
      <c r="D168" s="240"/>
      <c r="E168" s="239"/>
      <c r="F168" s="239"/>
      <c r="G168" s="272"/>
      <c r="H168" s="247"/>
      <c r="I168" s="232"/>
      <c r="J168" s="232"/>
      <c r="K168" s="232"/>
      <c r="L168" s="232"/>
      <c r="M168" s="247"/>
      <c r="N168" s="247"/>
      <c r="O168" s="247"/>
      <c r="P168" s="267"/>
      <c r="Q168" s="267"/>
      <c r="R168" s="267"/>
      <c r="S168" s="267"/>
      <c r="T168" s="232"/>
      <c r="U168" s="261"/>
      <c r="V168" s="239"/>
    </row>
    <row r="169" spans="1:22" s="20" customFormat="1" x14ac:dyDescent="0.25">
      <c r="A169" s="239"/>
      <c r="B169" s="240"/>
      <c r="C169" s="240"/>
      <c r="D169" s="240"/>
      <c r="E169" s="239"/>
      <c r="F169" s="239"/>
      <c r="G169" s="272"/>
      <c r="H169" s="247"/>
      <c r="I169" s="232"/>
      <c r="J169" s="232"/>
      <c r="K169" s="232"/>
      <c r="L169" s="232"/>
      <c r="M169" s="247"/>
      <c r="N169" s="247"/>
      <c r="O169" s="247"/>
      <c r="P169" s="267"/>
      <c r="Q169" s="267"/>
      <c r="R169" s="267"/>
      <c r="S169" s="267"/>
      <c r="T169" s="232"/>
      <c r="U169" s="261"/>
      <c r="V169" s="239"/>
    </row>
    <row r="170" spans="1:22" s="20" customFormat="1" x14ac:dyDescent="0.25">
      <c r="A170" s="239"/>
      <c r="B170" s="240"/>
      <c r="C170" s="240"/>
      <c r="D170" s="240"/>
      <c r="E170" s="239"/>
      <c r="F170" s="239"/>
      <c r="G170" s="272"/>
      <c r="H170" s="247"/>
      <c r="I170" s="232"/>
      <c r="J170" s="232"/>
      <c r="K170" s="232"/>
      <c r="L170" s="232"/>
      <c r="M170" s="247"/>
      <c r="N170" s="247"/>
      <c r="O170" s="247"/>
      <c r="P170" s="267"/>
      <c r="Q170" s="267"/>
      <c r="R170" s="267"/>
      <c r="S170" s="267"/>
      <c r="T170" s="232"/>
      <c r="U170" s="261"/>
      <c r="V170" s="239"/>
    </row>
    <row r="171" spans="1:22" s="20" customFormat="1" x14ac:dyDescent="0.25">
      <c r="A171" s="239"/>
      <c r="B171" s="240"/>
      <c r="C171" s="240"/>
      <c r="D171" s="240"/>
      <c r="E171" s="239"/>
      <c r="F171" s="239"/>
      <c r="G171" s="272"/>
      <c r="H171" s="247"/>
      <c r="I171" s="232"/>
      <c r="J171" s="232"/>
      <c r="K171" s="232"/>
      <c r="L171" s="232"/>
      <c r="M171" s="247"/>
      <c r="N171" s="247"/>
      <c r="O171" s="247"/>
      <c r="P171" s="267"/>
      <c r="Q171" s="267"/>
      <c r="R171" s="267"/>
      <c r="S171" s="267"/>
      <c r="T171" s="232"/>
      <c r="U171" s="261"/>
      <c r="V171" s="239"/>
    </row>
    <row r="172" spans="1:22" s="20" customFormat="1" x14ac:dyDescent="0.25">
      <c r="A172" s="239"/>
      <c r="B172" s="240"/>
      <c r="C172" s="240"/>
      <c r="D172" s="240"/>
      <c r="E172" s="239"/>
      <c r="F172" s="239"/>
      <c r="G172" s="272"/>
      <c r="H172" s="247"/>
      <c r="I172" s="232"/>
      <c r="J172" s="232"/>
      <c r="K172" s="232"/>
      <c r="L172" s="232"/>
      <c r="M172" s="247"/>
      <c r="N172" s="247"/>
      <c r="O172" s="247"/>
      <c r="P172" s="267"/>
      <c r="Q172" s="267"/>
      <c r="R172" s="267"/>
      <c r="S172" s="267"/>
      <c r="T172" s="232"/>
      <c r="U172" s="261"/>
      <c r="V172" s="239"/>
    </row>
    <row r="173" spans="1:22" s="20" customFormat="1" x14ac:dyDescent="0.25">
      <c r="A173" s="239"/>
      <c r="B173" s="240"/>
      <c r="C173" s="240"/>
      <c r="D173" s="240"/>
      <c r="E173" s="239"/>
      <c r="F173" s="239"/>
      <c r="G173" s="272"/>
      <c r="H173" s="247"/>
      <c r="I173" s="232"/>
      <c r="J173" s="232"/>
      <c r="K173" s="232"/>
      <c r="L173" s="232"/>
      <c r="M173" s="247"/>
      <c r="N173" s="247"/>
      <c r="O173" s="247"/>
      <c r="P173" s="267"/>
      <c r="Q173" s="267"/>
      <c r="R173" s="267"/>
      <c r="S173" s="267"/>
      <c r="T173" s="232"/>
      <c r="U173" s="261"/>
      <c r="V173" s="239"/>
    </row>
    <row r="174" spans="1:22" s="20" customFormat="1" x14ac:dyDescent="0.25">
      <c r="A174" s="239"/>
      <c r="B174" s="240"/>
      <c r="C174" s="240"/>
      <c r="D174" s="240"/>
      <c r="E174" s="239"/>
      <c r="F174" s="239"/>
      <c r="G174" s="272"/>
      <c r="H174" s="247"/>
      <c r="I174" s="232"/>
      <c r="J174" s="232"/>
      <c r="K174" s="232"/>
      <c r="L174" s="232"/>
      <c r="M174" s="247"/>
      <c r="N174" s="247"/>
      <c r="O174" s="247"/>
      <c r="P174" s="267"/>
      <c r="Q174" s="267"/>
      <c r="R174" s="267"/>
      <c r="S174" s="267"/>
      <c r="T174" s="232"/>
      <c r="U174" s="261"/>
      <c r="V174" s="239"/>
    </row>
    <row r="175" spans="1:22" s="20" customFormat="1" x14ac:dyDescent="0.25">
      <c r="A175" s="239"/>
      <c r="B175" s="240"/>
      <c r="C175" s="240"/>
      <c r="D175" s="240"/>
      <c r="E175" s="239"/>
      <c r="F175" s="239"/>
      <c r="G175" s="272"/>
      <c r="H175" s="247"/>
      <c r="I175" s="232"/>
      <c r="J175" s="232"/>
      <c r="K175" s="232"/>
      <c r="L175" s="232"/>
      <c r="M175" s="247"/>
      <c r="N175" s="247"/>
      <c r="O175" s="247"/>
      <c r="P175" s="267"/>
      <c r="Q175" s="267"/>
      <c r="R175" s="267"/>
      <c r="S175" s="267"/>
      <c r="T175" s="232"/>
      <c r="U175" s="261"/>
      <c r="V175" s="239"/>
    </row>
    <row r="176" spans="1:22" s="20" customFormat="1" x14ac:dyDescent="0.25">
      <c r="A176" s="239"/>
      <c r="B176" s="240"/>
      <c r="C176" s="240"/>
      <c r="D176" s="240"/>
      <c r="E176" s="239"/>
      <c r="F176" s="239"/>
      <c r="G176" s="272"/>
      <c r="H176" s="247"/>
      <c r="I176" s="232"/>
      <c r="J176" s="232"/>
      <c r="K176" s="232"/>
      <c r="L176" s="232"/>
      <c r="M176" s="247"/>
      <c r="N176" s="247"/>
      <c r="O176" s="247"/>
      <c r="P176" s="267"/>
      <c r="Q176" s="267"/>
      <c r="R176" s="267"/>
      <c r="S176" s="267"/>
      <c r="T176" s="232"/>
      <c r="U176" s="261"/>
      <c r="V176" s="239"/>
    </row>
    <row r="177" spans="1:22" s="20" customFormat="1" x14ac:dyDescent="0.25">
      <c r="A177" s="239"/>
      <c r="B177" s="240"/>
      <c r="C177" s="240"/>
      <c r="D177" s="240"/>
      <c r="E177" s="239"/>
      <c r="F177" s="239"/>
      <c r="G177" s="272"/>
      <c r="H177" s="247"/>
      <c r="I177" s="232"/>
      <c r="J177" s="232"/>
      <c r="K177" s="232"/>
      <c r="L177" s="232"/>
      <c r="M177" s="247"/>
      <c r="N177" s="247"/>
      <c r="O177" s="247"/>
      <c r="P177" s="267"/>
      <c r="Q177" s="267"/>
      <c r="R177" s="267"/>
      <c r="S177" s="267"/>
      <c r="T177" s="232"/>
      <c r="U177" s="261"/>
      <c r="V177" s="239"/>
    </row>
    <row r="178" spans="1:22" s="20" customFormat="1" x14ac:dyDescent="0.25">
      <c r="A178" s="239"/>
      <c r="B178" s="240"/>
      <c r="C178" s="240"/>
      <c r="D178" s="240"/>
      <c r="E178" s="239"/>
      <c r="F178" s="239"/>
      <c r="G178" s="272"/>
      <c r="H178" s="247"/>
      <c r="I178" s="232"/>
      <c r="J178" s="232"/>
      <c r="K178" s="232"/>
      <c r="L178" s="232"/>
      <c r="M178" s="247"/>
      <c r="N178" s="247"/>
      <c r="O178" s="247"/>
      <c r="P178" s="267"/>
      <c r="Q178" s="267"/>
      <c r="R178" s="267"/>
      <c r="S178" s="267"/>
      <c r="T178" s="232"/>
      <c r="U178" s="261"/>
      <c r="V178" s="239"/>
    </row>
    <row r="179" spans="1:22" s="20" customFormat="1" x14ac:dyDescent="0.25">
      <c r="A179" s="239"/>
      <c r="B179" s="240"/>
      <c r="C179" s="240"/>
      <c r="D179" s="240"/>
      <c r="E179" s="239"/>
      <c r="F179" s="239"/>
      <c r="G179" s="272"/>
      <c r="H179" s="247"/>
      <c r="I179" s="232"/>
      <c r="J179" s="232"/>
      <c r="K179" s="232"/>
      <c r="L179" s="232"/>
      <c r="M179" s="247"/>
      <c r="N179" s="247"/>
      <c r="O179" s="247"/>
      <c r="P179" s="267"/>
      <c r="Q179" s="267"/>
      <c r="R179" s="267"/>
      <c r="S179" s="267"/>
      <c r="T179" s="232"/>
      <c r="U179" s="261"/>
      <c r="V179" s="239"/>
    </row>
    <row r="180" spans="1:22" s="20" customFormat="1" x14ac:dyDescent="0.25">
      <c r="A180" s="239"/>
      <c r="B180" s="240"/>
      <c r="C180" s="240"/>
      <c r="D180" s="240"/>
      <c r="E180" s="239"/>
      <c r="F180" s="239"/>
      <c r="G180" s="272"/>
      <c r="H180" s="247"/>
      <c r="I180" s="232"/>
      <c r="J180" s="232"/>
      <c r="K180" s="232"/>
      <c r="L180" s="232"/>
      <c r="M180" s="247"/>
      <c r="N180" s="247"/>
      <c r="O180" s="247"/>
      <c r="P180" s="267"/>
      <c r="Q180" s="267"/>
      <c r="R180" s="267"/>
      <c r="S180" s="267"/>
      <c r="T180" s="232"/>
      <c r="U180" s="261"/>
      <c r="V180" s="239"/>
    </row>
    <row r="181" spans="1:22" s="20" customFormat="1" x14ac:dyDescent="0.25">
      <c r="A181" s="239"/>
      <c r="B181" s="240"/>
      <c r="C181" s="240"/>
      <c r="D181" s="240"/>
      <c r="E181" s="239"/>
      <c r="F181" s="239"/>
      <c r="G181" s="272"/>
      <c r="H181" s="247"/>
      <c r="I181" s="232"/>
      <c r="J181" s="232"/>
      <c r="K181" s="232"/>
      <c r="L181" s="232"/>
      <c r="M181" s="247"/>
      <c r="N181" s="247"/>
      <c r="O181" s="247"/>
      <c r="P181" s="267"/>
      <c r="Q181" s="267"/>
      <c r="R181" s="267"/>
      <c r="S181" s="267"/>
      <c r="T181" s="232"/>
      <c r="U181" s="261"/>
      <c r="V181" s="239"/>
    </row>
    <row r="182" spans="1:22" s="20" customFormat="1" x14ac:dyDescent="0.25">
      <c r="A182" s="239"/>
      <c r="B182" s="240"/>
      <c r="C182" s="240"/>
      <c r="D182" s="240"/>
      <c r="E182" s="239"/>
      <c r="F182" s="239"/>
      <c r="G182" s="272"/>
      <c r="H182" s="247"/>
      <c r="I182" s="232"/>
      <c r="J182" s="232"/>
      <c r="K182" s="232"/>
      <c r="L182" s="232"/>
      <c r="M182" s="247"/>
      <c r="N182" s="247"/>
      <c r="O182" s="247"/>
      <c r="P182" s="267"/>
      <c r="Q182" s="267"/>
      <c r="R182" s="267"/>
      <c r="S182" s="267"/>
      <c r="T182" s="232"/>
      <c r="U182" s="261"/>
      <c r="V182" s="239"/>
    </row>
    <row r="183" spans="1:22" s="20" customFormat="1" x14ac:dyDescent="0.25">
      <c r="A183" s="239"/>
      <c r="B183" s="240"/>
      <c r="C183" s="240"/>
      <c r="D183" s="240"/>
      <c r="E183" s="239"/>
      <c r="F183" s="239"/>
      <c r="G183" s="272"/>
      <c r="H183" s="247"/>
      <c r="I183" s="232"/>
      <c r="J183" s="232"/>
      <c r="K183" s="232"/>
      <c r="L183" s="232"/>
      <c r="M183" s="247"/>
      <c r="N183" s="247"/>
      <c r="O183" s="247"/>
      <c r="P183" s="267"/>
      <c r="Q183" s="267"/>
      <c r="R183" s="267"/>
      <c r="S183" s="267"/>
      <c r="T183" s="232"/>
      <c r="U183" s="261"/>
      <c r="V183" s="239"/>
    </row>
    <row r="184" spans="1:22" s="20" customFormat="1" x14ac:dyDescent="0.25">
      <c r="A184" s="239"/>
      <c r="B184" s="240"/>
      <c r="C184" s="240"/>
      <c r="D184" s="240"/>
      <c r="E184" s="239"/>
      <c r="F184" s="239"/>
      <c r="G184" s="272"/>
      <c r="H184" s="247"/>
      <c r="I184" s="232"/>
      <c r="J184" s="232"/>
      <c r="K184" s="232"/>
      <c r="L184" s="232"/>
      <c r="M184" s="247"/>
      <c r="N184" s="247"/>
      <c r="O184" s="247"/>
      <c r="P184" s="267"/>
      <c r="Q184" s="267"/>
      <c r="R184" s="267"/>
      <c r="S184" s="267"/>
      <c r="T184" s="232"/>
      <c r="U184" s="261"/>
      <c r="V184" s="239"/>
    </row>
    <row r="185" spans="1:22" s="20" customFormat="1" x14ac:dyDescent="0.25">
      <c r="A185" s="239"/>
      <c r="B185" s="240"/>
      <c r="C185" s="240"/>
      <c r="D185" s="240"/>
      <c r="E185" s="239"/>
      <c r="F185" s="239"/>
      <c r="G185" s="272"/>
      <c r="H185" s="247"/>
      <c r="I185" s="232"/>
      <c r="J185" s="232"/>
      <c r="K185" s="232"/>
      <c r="L185" s="232"/>
      <c r="M185" s="247"/>
      <c r="N185" s="247"/>
      <c r="O185" s="247"/>
      <c r="P185" s="267"/>
      <c r="Q185" s="267"/>
      <c r="R185" s="267"/>
      <c r="S185" s="267"/>
      <c r="T185" s="232"/>
      <c r="U185" s="261"/>
      <c r="V185" s="239"/>
    </row>
    <row r="186" spans="1:22" s="20" customFormat="1" x14ac:dyDescent="0.25">
      <c r="A186" s="239"/>
      <c r="B186" s="240"/>
      <c r="C186" s="240"/>
      <c r="D186" s="240"/>
      <c r="E186" s="239"/>
      <c r="F186" s="239"/>
      <c r="G186" s="272"/>
      <c r="H186" s="247"/>
      <c r="I186" s="232"/>
      <c r="J186" s="232"/>
      <c r="K186" s="232"/>
      <c r="L186" s="232"/>
      <c r="M186" s="247"/>
      <c r="N186" s="247"/>
      <c r="O186" s="247"/>
      <c r="P186" s="267"/>
      <c r="Q186" s="267"/>
      <c r="R186" s="267"/>
      <c r="S186" s="267"/>
      <c r="T186" s="232"/>
      <c r="U186" s="261"/>
      <c r="V186" s="239"/>
    </row>
    <row r="187" spans="1:22" s="20" customFormat="1" x14ac:dyDescent="0.25">
      <c r="A187" s="239"/>
      <c r="B187" s="240"/>
      <c r="C187" s="240"/>
      <c r="D187" s="240"/>
      <c r="E187" s="239"/>
      <c r="F187" s="239"/>
      <c r="G187" s="272"/>
      <c r="H187" s="247"/>
      <c r="I187" s="232"/>
      <c r="J187" s="232"/>
      <c r="K187" s="232"/>
      <c r="L187" s="232"/>
      <c r="M187" s="247"/>
      <c r="N187" s="247"/>
      <c r="O187" s="247"/>
      <c r="P187" s="267"/>
      <c r="Q187" s="267"/>
      <c r="R187" s="267"/>
      <c r="S187" s="267"/>
      <c r="T187" s="232"/>
      <c r="U187" s="261"/>
      <c r="V187" s="239"/>
    </row>
    <row r="188" spans="1:22" s="20" customFormat="1" x14ac:dyDescent="0.25">
      <c r="A188" s="239"/>
      <c r="B188" s="240"/>
      <c r="C188" s="240"/>
      <c r="D188" s="240"/>
      <c r="E188" s="239"/>
      <c r="F188" s="239"/>
      <c r="G188" s="272"/>
      <c r="H188" s="247"/>
      <c r="I188" s="232"/>
      <c r="J188" s="232"/>
      <c r="K188" s="232"/>
      <c r="L188" s="232"/>
      <c r="M188" s="247"/>
      <c r="N188" s="247"/>
      <c r="O188" s="247"/>
      <c r="P188" s="267"/>
      <c r="Q188" s="267"/>
      <c r="R188" s="267"/>
      <c r="S188" s="267"/>
      <c r="T188" s="232"/>
      <c r="U188" s="261"/>
      <c r="V188" s="239"/>
    </row>
    <row r="189" spans="1:22" s="20" customFormat="1" x14ac:dyDescent="0.25">
      <c r="A189" s="239"/>
      <c r="B189" s="240"/>
      <c r="C189" s="240"/>
      <c r="D189" s="240"/>
      <c r="E189" s="239"/>
      <c r="F189" s="239"/>
      <c r="G189" s="272"/>
      <c r="H189" s="247"/>
      <c r="I189" s="232"/>
      <c r="J189" s="232"/>
      <c r="K189" s="232"/>
      <c r="L189" s="232"/>
      <c r="M189" s="247"/>
      <c r="N189" s="247"/>
      <c r="O189" s="247"/>
      <c r="P189" s="267"/>
      <c r="Q189" s="267"/>
      <c r="R189" s="267"/>
      <c r="S189" s="267"/>
      <c r="T189" s="232"/>
      <c r="U189" s="261"/>
      <c r="V189" s="239"/>
    </row>
    <row r="190" spans="1:22" s="20" customFormat="1" x14ac:dyDescent="0.25">
      <c r="A190" s="239"/>
      <c r="B190" s="240"/>
      <c r="C190" s="240"/>
      <c r="D190" s="240"/>
      <c r="E190" s="239"/>
      <c r="F190" s="239"/>
      <c r="G190" s="272"/>
      <c r="H190" s="247"/>
      <c r="I190" s="232"/>
      <c r="J190" s="232"/>
      <c r="K190" s="232"/>
      <c r="L190" s="232"/>
      <c r="M190" s="247"/>
      <c r="N190" s="247"/>
      <c r="O190" s="247"/>
      <c r="P190" s="267"/>
      <c r="Q190" s="267"/>
      <c r="R190" s="267"/>
      <c r="S190" s="267"/>
      <c r="T190" s="232"/>
      <c r="U190" s="261"/>
      <c r="V190" s="239"/>
    </row>
    <row r="191" spans="1:22" s="20" customFormat="1" x14ac:dyDescent="0.25">
      <c r="A191" s="239"/>
      <c r="B191" s="240"/>
      <c r="C191" s="240"/>
      <c r="D191" s="240"/>
      <c r="E191" s="239"/>
      <c r="F191" s="239"/>
      <c r="G191" s="272"/>
      <c r="H191" s="247"/>
      <c r="I191" s="232"/>
      <c r="J191" s="232"/>
      <c r="K191" s="232"/>
      <c r="L191" s="232"/>
      <c r="M191" s="247"/>
      <c r="N191" s="247"/>
      <c r="O191" s="247"/>
      <c r="P191" s="267"/>
      <c r="Q191" s="267"/>
      <c r="R191" s="267"/>
      <c r="S191" s="267"/>
      <c r="T191" s="232"/>
      <c r="U191" s="261"/>
      <c r="V191" s="239"/>
    </row>
    <row r="192" spans="1:22" s="20" customFormat="1" x14ac:dyDescent="0.25">
      <c r="A192" s="239"/>
      <c r="B192" s="240"/>
      <c r="C192" s="240"/>
      <c r="D192" s="240"/>
      <c r="E192" s="239"/>
      <c r="F192" s="239"/>
      <c r="G192" s="272"/>
      <c r="H192" s="247"/>
      <c r="I192" s="232"/>
      <c r="J192" s="232"/>
      <c r="K192" s="232"/>
      <c r="L192" s="232"/>
      <c r="M192" s="247"/>
      <c r="N192" s="247"/>
      <c r="O192" s="247"/>
      <c r="P192" s="267"/>
      <c r="Q192" s="267"/>
      <c r="R192" s="267"/>
      <c r="S192" s="267"/>
      <c r="T192" s="232"/>
      <c r="U192" s="261"/>
      <c r="V192" s="239"/>
    </row>
    <row r="193" spans="1:22" s="20" customFormat="1" x14ac:dyDescent="0.25">
      <c r="A193" s="239"/>
      <c r="B193" s="240"/>
      <c r="C193" s="240"/>
      <c r="D193" s="240"/>
      <c r="E193" s="239"/>
      <c r="F193" s="239"/>
      <c r="G193" s="272"/>
      <c r="H193" s="247"/>
      <c r="I193" s="232"/>
      <c r="J193" s="232"/>
      <c r="K193" s="232"/>
      <c r="L193" s="232"/>
      <c r="M193" s="247"/>
      <c r="N193" s="247"/>
      <c r="O193" s="247"/>
      <c r="P193" s="267"/>
      <c r="Q193" s="267"/>
      <c r="R193" s="267"/>
      <c r="S193" s="267"/>
      <c r="T193" s="232"/>
      <c r="U193" s="261"/>
      <c r="V193" s="239"/>
    </row>
    <row r="194" spans="1:22" s="20" customFormat="1" x14ac:dyDescent="0.25">
      <c r="A194" s="239"/>
      <c r="B194" s="240"/>
      <c r="C194" s="240"/>
      <c r="D194" s="240"/>
      <c r="E194" s="239"/>
      <c r="F194" s="239"/>
      <c r="G194" s="272"/>
      <c r="H194" s="247"/>
      <c r="I194" s="232"/>
      <c r="J194" s="232"/>
      <c r="K194" s="232"/>
      <c r="L194" s="232"/>
      <c r="M194" s="247"/>
      <c r="N194" s="247"/>
      <c r="O194" s="247"/>
      <c r="P194" s="267"/>
      <c r="Q194" s="267"/>
      <c r="R194" s="267"/>
      <c r="S194" s="267"/>
      <c r="T194" s="232"/>
      <c r="U194" s="261"/>
      <c r="V194" s="239"/>
    </row>
    <row r="195" spans="1:22" s="20" customFormat="1" x14ac:dyDescent="0.25">
      <c r="A195" s="239"/>
      <c r="B195" s="240"/>
      <c r="C195" s="240"/>
      <c r="D195" s="240"/>
      <c r="E195" s="239"/>
      <c r="F195" s="239"/>
      <c r="G195" s="272"/>
      <c r="H195" s="247"/>
      <c r="I195" s="232"/>
      <c r="J195" s="232"/>
      <c r="K195" s="232"/>
      <c r="L195" s="232"/>
      <c r="M195" s="247"/>
      <c r="N195" s="247"/>
      <c r="O195" s="247"/>
      <c r="P195" s="267"/>
      <c r="Q195" s="267"/>
      <c r="R195" s="267"/>
      <c r="S195" s="267"/>
      <c r="T195" s="232"/>
      <c r="U195" s="261"/>
      <c r="V195" s="239"/>
    </row>
    <row r="196" spans="1:22" s="20" customFormat="1" x14ac:dyDescent="0.25">
      <c r="A196" s="239"/>
      <c r="B196" s="240"/>
      <c r="C196" s="240"/>
      <c r="D196" s="240"/>
      <c r="E196" s="239"/>
      <c r="F196" s="239"/>
      <c r="G196" s="272"/>
      <c r="H196" s="247"/>
      <c r="I196" s="232"/>
      <c r="J196" s="232"/>
      <c r="K196" s="232"/>
      <c r="L196" s="232"/>
      <c r="M196" s="247"/>
      <c r="N196" s="247"/>
      <c r="O196" s="247"/>
      <c r="P196" s="267"/>
      <c r="Q196" s="267"/>
      <c r="R196" s="267"/>
      <c r="S196" s="267"/>
      <c r="T196" s="232"/>
      <c r="U196" s="261"/>
      <c r="V196" s="239"/>
    </row>
    <row r="197" spans="1:22" s="20" customFormat="1" x14ac:dyDescent="0.25">
      <c r="A197" s="239"/>
      <c r="B197" s="240"/>
      <c r="C197" s="240"/>
      <c r="D197" s="240"/>
      <c r="E197" s="239"/>
      <c r="F197" s="239"/>
      <c r="G197" s="272"/>
      <c r="H197" s="247"/>
      <c r="I197" s="232"/>
      <c r="J197" s="232"/>
      <c r="K197" s="232"/>
      <c r="L197" s="232"/>
      <c r="M197" s="247"/>
      <c r="N197" s="247"/>
      <c r="O197" s="247"/>
      <c r="P197" s="267"/>
      <c r="Q197" s="267"/>
      <c r="R197" s="267"/>
      <c r="S197" s="267"/>
      <c r="T197" s="232"/>
      <c r="U197" s="261"/>
      <c r="V197" s="239"/>
    </row>
    <row r="198" spans="1:22" s="20" customFormat="1" x14ac:dyDescent="0.25">
      <c r="A198" s="239"/>
      <c r="B198" s="240"/>
      <c r="C198" s="240"/>
      <c r="D198" s="240"/>
      <c r="E198" s="239"/>
      <c r="F198" s="239"/>
      <c r="G198" s="272"/>
      <c r="H198" s="247"/>
      <c r="I198" s="232"/>
      <c r="J198" s="232"/>
      <c r="K198" s="232"/>
      <c r="L198" s="232"/>
      <c r="M198" s="247"/>
      <c r="N198" s="247"/>
      <c r="O198" s="247"/>
      <c r="P198" s="267"/>
      <c r="Q198" s="267"/>
      <c r="R198" s="267"/>
      <c r="S198" s="267"/>
      <c r="T198" s="232"/>
      <c r="U198" s="261"/>
      <c r="V198" s="239"/>
    </row>
    <row r="199" spans="1:22" s="20" customFormat="1" x14ac:dyDescent="0.25">
      <c r="A199" s="239"/>
      <c r="B199" s="240"/>
      <c r="C199" s="240"/>
      <c r="D199" s="240"/>
      <c r="E199" s="239"/>
      <c r="F199" s="239"/>
      <c r="G199" s="272"/>
      <c r="H199" s="247"/>
      <c r="I199" s="232"/>
      <c r="J199" s="232"/>
      <c r="K199" s="232"/>
      <c r="L199" s="232"/>
      <c r="M199" s="247"/>
      <c r="N199" s="247"/>
      <c r="O199" s="247"/>
      <c r="P199" s="267"/>
      <c r="Q199" s="267"/>
      <c r="R199" s="267"/>
      <c r="S199" s="267"/>
      <c r="T199" s="232"/>
      <c r="U199" s="261"/>
      <c r="V199" s="239"/>
    </row>
    <row r="200" spans="1:22" s="20" customFormat="1" x14ac:dyDescent="0.25">
      <c r="A200" s="239"/>
      <c r="B200" s="240"/>
      <c r="C200" s="240"/>
      <c r="D200" s="240"/>
      <c r="E200" s="239"/>
      <c r="F200" s="239"/>
      <c r="G200" s="272"/>
      <c r="H200" s="247"/>
      <c r="I200" s="232"/>
      <c r="J200" s="232"/>
      <c r="K200" s="232"/>
      <c r="L200" s="232"/>
      <c r="M200" s="247"/>
      <c r="N200" s="247"/>
      <c r="O200" s="247"/>
      <c r="P200" s="267"/>
      <c r="Q200" s="267"/>
      <c r="R200" s="267"/>
      <c r="S200" s="267"/>
      <c r="T200" s="232"/>
      <c r="U200" s="261"/>
      <c r="V200" s="239"/>
    </row>
    <row r="201" spans="1:22" s="20" customFormat="1" x14ac:dyDescent="0.25">
      <c r="A201" s="239"/>
      <c r="B201" s="240"/>
      <c r="C201" s="240"/>
      <c r="D201" s="240"/>
      <c r="E201" s="239"/>
      <c r="F201" s="239"/>
      <c r="G201" s="272"/>
      <c r="H201" s="247"/>
      <c r="I201" s="232"/>
      <c r="J201" s="232"/>
      <c r="K201" s="232"/>
      <c r="L201" s="232"/>
      <c r="M201" s="247"/>
      <c r="N201" s="247"/>
      <c r="O201" s="247"/>
      <c r="P201" s="267"/>
      <c r="Q201" s="267"/>
      <c r="R201" s="267"/>
      <c r="S201" s="267"/>
      <c r="T201" s="232"/>
      <c r="U201" s="261"/>
      <c r="V201" s="239"/>
    </row>
    <row r="202" spans="1:22" s="20" customFormat="1" x14ac:dyDescent="0.25">
      <c r="A202" s="239"/>
      <c r="B202" s="240"/>
      <c r="C202" s="240"/>
      <c r="D202" s="240"/>
      <c r="E202" s="239"/>
      <c r="F202" s="239"/>
      <c r="G202" s="272"/>
      <c r="H202" s="247"/>
      <c r="I202" s="232"/>
      <c r="J202" s="232"/>
      <c r="K202" s="232"/>
      <c r="L202" s="232"/>
      <c r="M202" s="247"/>
      <c r="N202" s="247"/>
      <c r="O202" s="247"/>
      <c r="P202" s="267"/>
      <c r="Q202" s="267"/>
      <c r="R202" s="267"/>
      <c r="S202" s="267"/>
      <c r="T202" s="232"/>
      <c r="U202" s="261"/>
      <c r="V202" s="239"/>
    </row>
    <row r="203" spans="1:22" s="20" customFormat="1" x14ac:dyDescent="0.25">
      <c r="A203" s="239"/>
      <c r="B203" s="240"/>
      <c r="C203" s="240"/>
      <c r="D203" s="240"/>
      <c r="E203" s="239"/>
      <c r="F203" s="239"/>
      <c r="G203" s="272"/>
      <c r="H203" s="247"/>
      <c r="I203" s="232"/>
      <c r="J203" s="232"/>
      <c r="K203" s="232"/>
      <c r="L203" s="232"/>
      <c r="M203" s="247"/>
      <c r="N203" s="247"/>
      <c r="O203" s="247"/>
      <c r="P203" s="267"/>
      <c r="Q203" s="267"/>
      <c r="R203" s="267"/>
      <c r="S203" s="267"/>
      <c r="T203" s="232"/>
      <c r="U203" s="261"/>
      <c r="V203" s="239"/>
    </row>
    <row r="204" spans="1:22" s="20" customFormat="1" x14ac:dyDescent="0.25">
      <c r="A204" s="239"/>
      <c r="B204" s="240"/>
      <c r="C204" s="240"/>
      <c r="D204" s="240"/>
      <c r="E204" s="239"/>
      <c r="F204" s="239"/>
      <c r="G204" s="272"/>
      <c r="H204" s="247"/>
      <c r="I204" s="232"/>
      <c r="J204" s="232"/>
      <c r="K204" s="232"/>
      <c r="L204" s="232"/>
      <c r="M204" s="247"/>
      <c r="N204" s="247"/>
      <c r="O204" s="247"/>
      <c r="P204" s="267"/>
      <c r="Q204" s="267"/>
      <c r="R204" s="267"/>
      <c r="S204" s="267"/>
      <c r="T204" s="232"/>
      <c r="U204" s="261"/>
      <c r="V204" s="239"/>
    </row>
    <row r="205" spans="1:22" s="20" customFormat="1" x14ac:dyDescent="0.25">
      <c r="A205" s="239"/>
      <c r="B205" s="240"/>
      <c r="C205" s="240"/>
      <c r="D205" s="240"/>
      <c r="E205" s="239"/>
      <c r="F205" s="239"/>
      <c r="G205" s="272"/>
      <c r="H205" s="247"/>
      <c r="I205" s="232"/>
      <c r="J205" s="232"/>
      <c r="K205" s="232"/>
      <c r="L205" s="232"/>
      <c r="M205" s="247"/>
      <c r="N205" s="247"/>
      <c r="O205" s="247"/>
      <c r="P205" s="267"/>
      <c r="Q205" s="267"/>
      <c r="R205" s="267"/>
      <c r="S205" s="267"/>
      <c r="T205" s="232"/>
      <c r="U205" s="261"/>
      <c r="V205" s="239"/>
    </row>
    <row r="206" spans="1:22" s="20" customFormat="1" x14ac:dyDescent="0.25">
      <c r="A206" s="239"/>
      <c r="B206" s="240"/>
      <c r="C206" s="240"/>
      <c r="D206" s="240"/>
      <c r="E206" s="239"/>
      <c r="F206" s="239"/>
      <c r="G206" s="272"/>
      <c r="H206" s="247"/>
      <c r="I206" s="232"/>
      <c r="J206" s="232"/>
      <c r="K206" s="232"/>
      <c r="L206" s="232"/>
      <c r="M206" s="247"/>
      <c r="N206" s="247"/>
      <c r="O206" s="247"/>
      <c r="P206" s="267"/>
      <c r="Q206" s="267"/>
      <c r="R206" s="267"/>
      <c r="S206" s="267"/>
      <c r="T206" s="232"/>
      <c r="U206" s="261"/>
      <c r="V206" s="239"/>
    </row>
    <row r="207" spans="1:22" s="20" customFormat="1" x14ac:dyDescent="0.25">
      <c r="A207" s="239"/>
      <c r="B207" s="240"/>
      <c r="C207" s="240"/>
      <c r="D207" s="240"/>
      <c r="E207" s="239"/>
      <c r="F207" s="239"/>
      <c r="G207" s="272"/>
      <c r="H207" s="247"/>
      <c r="I207" s="232"/>
      <c r="J207" s="232"/>
      <c r="K207" s="232"/>
      <c r="L207" s="232"/>
      <c r="M207" s="247"/>
      <c r="N207" s="247"/>
      <c r="O207" s="247"/>
      <c r="P207" s="267"/>
      <c r="Q207" s="267"/>
      <c r="R207" s="267"/>
      <c r="S207" s="267"/>
      <c r="T207" s="232"/>
      <c r="U207" s="261"/>
      <c r="V207" s="239"/>
    </row>
    <row r="208" spans="1:22" s="20" customFormat="1" x14ac:dyDescent="0.25">
      <c r="A208" s="239"/>
      <c r="B208" s="240"/>
      <c r="C208" s="240"/>
      <c r="D208" s="240"/>
      <c r="E208" s="239"/>
      <c r="F208" s="239"/>
      <c r="G208" s="272"/>
      <c r="H208" s="247"/>
      <c r="I208" s="232"/>
      <c r="J208" s="232"/>
      <c r="K208" s="232"/>
      <c r="L208" s="232"/>
      <c r="M208" s="247"/>
      <c r="N208" s="247"/>
      <c r="O208" s="247"/>
      <c r="P208" s="267"/>
      <c r="Q208" s="267"/>
      <c r="R208" s="267"/>
      <c r="S208" s="267"/>
      <c r="T208" s="232"/>
      <c r="U208" s="261"/>
      <c r="V208" s="239"/>
    </row>
    <row r="209" spans="1:27" s="20" customFormat="1" x14ac:dyDescent="0.25">
      <c r="A209" s="239"/>
      <c r="B209" s="240"/>
      <c r="C209" s="240"/>
      <c r="D209" s="240"/>
      <c r="E209" s="239"/>
      <c r="F209" s="239"/>
      <c r="G209" s="272"/>
      <c r="H209" s="247"/>
      <c r="I209" s="232"/>
      <c r="J209" s="232"/>
      <c r="K209" s="232"/>
      <c r="L209" s="232"/>
      <c r="M209" s="247"/>
      <c r="N209" s="247"/>
      <c r="O209" s="247"/>
      <c r="P209" s="267"/>
      <c r="Q209" s="267"/>
      <c r="R209" s="267"/>
      <c r="S209" s="267"/>
      <c r="T209" s="232"/>
      <c r="U209" s="261"/>
      <c r="V209" s="239"/>
      <c r="W209" s="238"/>
      <c r="X209" s="238"/>
      <c r="Y209" s="238"/>
      <c r="Z209" s="238"/>
      <c r="AA209" s="238"/>
    </row>
    <row r="210" spans="1:27" s="20" customFormat="1" x14ac:dyDescent="0.25">
      <c r="A210" s="239"/>
      <c r="B210" s="240"/>
      <c r="C210" s="240"/>
      <c r="D210" s="240"/>
      <c r="E210" s="239"/>
      <c r="F210" s="239"/>
      <c r="G210" s="272"/>
      <c r="H210" s="247"/>
      <c r="I210" s="232"/>
      <c r="J210" s="232"/>
      <c r="K210" s="232"/>
      <c r="L210" s="232"/>
      <c r="M210" s="247"/>
      <c r="N210" s="247"/>
      <c r="O210" s="247"/>
      <c r="P210" s="267"/>
      <c r="Q210" s="267"/>
      <c r="R210" s="267"/>
      <c r="S210" s="267"/>
      <c r="T210" s="232"/>
      <c r="U210" s="261"/>
      <c r="V210" s="239"/>
      <c r="W210" s="238"/>
      <c r="X210" s="238"/>
      <c r="Y210" s="238"/>
      <c r="Z210" s="238"/>
      <c r="AA210" s="238"/>
    </row>
    <row r="211" spans="1:27" s="20" customFormat="1" x14ac:dyDescent="0.25">
      <c r="A211" s="239"/>
      <c r="B211" s="240"/>
      <c r="C211" s="240"/>
      <c r="D211" s="240"/>
      <c r="E211" s="239"/>
      <c r="F211" s="239"/>
      <c r="G211" s="272"/>
      <c r="H211" s="247"/>
      <c r="I211" s="232"/>
      <c r="J211" s="232"/>
      <c r="K211" s="232"/>
      <c r="L211" s="232"/>
      <c r="M211" s="247"/>
      <c r="N211" s="247"/>
      <c r="O211" s="247"/>
      <c r="P211" s="267"/>
      <c r="Q211" s="267"/>
      <c r="R211" s="267"/>
      <c r="S211" s="267"/>
      <c r="T211" s="232"/>
      <c r="U211" s="261"/>
      <c r="V211" s="239"/>
      <c r="W211" s="238"/>
      <c r="X211" s="238"/>
      <c r="Y211" s="238"/>
      <c r="Z211" s="238"/>
      <c r="AA211" s="238"/>
    </row>
    <row r="212" spans="1:27" s="20" customFormat="1" x14ac:dyDescent="0.25">
      <c r="A212" s="239"/>
      <c r="B212" s="240"/>
      <c r="C212" s="240"/>
      <c r="D212" s="240"/>
      <c r="E212" s="239"/>
      <c r="F212" s="239"/>
      <c r="G212" s="272"/>
      <c r="H212" s="247"/>
      <c r="I212" s="232"/>
      <c r="J212" s="232"/>
      <c r="K212" s="232"/>
      <c r="L212" s="232"/>
      <c r="M212" s="247"/>
      <c r="N212" s="247"/>
      <c r="O212" s="247"/>
      <c r="P212" s="267"/>
      <c r="Q212" s="267"/>
      <c r="R212" s="267"/>
      <c r="S212" s="267"/>
      <c r="T212" s="232"/>
      <c r="U212" s="261"/>
      <c r="V212" s="239"/>
      <c r="W212" s="238"/>
      <c r="X212" s="238"/>
      <c r="Y212" s="238"/>
      <c r="Z212" s="238"/>
      <c r="AA212" s="238"/>
    </row>
    <row r="213" spans="1:27" s="20" customFormat="1" x14ac:dyDescent="0.25">
      <c r="A213" s="239"/>
      <c r="B213" s="240"/>
      <c r="C213" s="240"/>
      <c r="D213" s="240"/>
      <c r="E213" s="239"/>
      <c r="F213" s="239"/>
      <c r="G213" s="272"/>
      <c r="H213" s="247"/>
      <c r="I213" s="232"/>
      <c r="J213" s="232"/>
      <c r="K213" s="232"/>
      <c r="L213" s="232"/>
      <c r="M213" s="247"/>
      <c r="N213" s="247"/>
      <c r="O213" s="247"/>
      <c r="P213" s="267"/>
      <c r="Q213" s="267"/>
      <c r="R213" s="267"/>
      <c r="S213" s="267"/>
      <c r="T213" s="232"/>
      <c r="U213" s="261"/>
      <c r="V213" s="239"/>
      <c r="W213" s="238"/>
      <c r="X213" s="238"/>
      <c r="Y213" s="238"/>
      <c r="Z213" s="238"/>
      <c r="AA213" s="238"/>
    </row>
    <row r="214" spans="1:27" s="20" customFormat="1" x14ac:dyDescent="0.25">
      <c r="A214" s="239"/>
      <c r="B214" s="240"/>
      <c r="C214" s="240"/>
      <c r="D214" s="240"/>
      <c r="E214" s="239"/>
      <c r="F214" s="239"/>
      <c r="G214" s="272"/>
      <c r="H214" s="247"/>
      <c r="I214" s="232"/>
      <c r="J214" s="232"/>
      <c r="K214" s="232"/>
      <c r="L214" s="232"/>
      <c r="M214" s="247"/>
      <c r="N214" s="247"/>
      <c r="O214" s="247"/>
      <c r="P214" s="267"/>
      <c r="Q214" s="267"/>
      <c r="R214" s="267"/>
      <c r="S214" s="267"/>
      <c r="T214" s="232"/>
      <c r="U214" s="261"/>
      <c r="V214" s="239"/>
      <c r="W214" s="238"/>
      <c r="X214" s="238"/>
      <c r="Y214" s="238"/>
      <c r="Z214" s="238"/>
      <c r="AA214" s="238"/>
    </row>
    <row r="215" spans="1:27" s="20" customFormat="1" x14ac:dyDescent="0.25">
      <c r="A215" s="239"/>
      <c r="B215" s="240"/>
      <c r="C215" s="240"/>
      <c r="D215" s="240"/>
      <c r="E215" s="239"/>
      <c r="F215" s="239"/>
      <c r="G215" s="272"/>
      <c r="H215" s="247"/>
      <c r="I215" s="232"/>
      <c r="J215" s="232"/>
      <c r="K215" s="232"/>
      <c r="L215" s="232"/>
      <c r="M215" s="247"/>
      <c r="N215" s="247"/>
      <c r="O215" s="247"/>
      <c r="P215" s="267"/>
      <c r="Q215" s="267"/>
      <c r="R215" s="267"/>
      <c r="S215" s="267"/>
      <c r="T215" s="232"/>
      <c r="U215" s="261"/>
      <c r="V215" s="239"/>
      <c r="W215" s="238"/>
      <c r="X215" s="238"/>
      <c r="Y215" s="238"/>
      <c r="Z215" s="238"/>
      <c r="AA215" s="238"/>
    </row>
    <row r="216" spans="1:27" s="20" customFormat="1" x14ac:dyDescent="0.25">
      <c r="A216" s="239"/>
      <c r="B216" s="240"/>
      <c r="C216" s="240"/>
      <c r="D216" s="240"/>
      <c r="E216" s="239"/>
      <c r="F216" s="239"/>
      <c r="G216" s="272"/>
      <c r="H216" s="247"/>
      <c r="I216" s="232"/>
      <c r="J216" s="232"/>
      <c r="K216" s="232"/>
      <c r="L216" s="232"/>
      <c r="M216" s="247"/>
      <c r="N216" s="247"/>
      <c r="O216" s="247"/>
      <c r="P216" s="267"/>
      <c r="Q216" s="267"/>
      <c r="R216" s="267"/>
      <c r="S216" s="267"/>
      <c r="T216" s="232"/>
      <c r="U216" s="261"/>
      <c r="V216" s="239"/>
      <c r="W216" s="238"/>
      <c r="X216" s="238"/>
      <c r="Y216" s="238"/>
      <c r="Z216" s="238"/>
      <c r="AA216" s="238"/>
    </row>
    <row r="217" spans="1:27" s="20" customFormat="1" x14ac:dyDescent="0.25">
      <c r="A217" s="239"/>
      <c r="B217" s="240"/>
      <c r="C217" s="240"/>
      <c r="D217" s="240"/>
      <c r="E217" s="239"/>
      <c r="F217" s="239"/>
      <c r="G217" s="272"/>
      <c r="H217" s="247"/>
      <c r="I217" s="232"/>
      <c r="J217" s="232"/>
      <c r="K217" s="232"/>
      <c r="L217" s="232"/>
      <c r="M217" s="247"/>
      <c r="N217" s="247"/>
      <c r="O217" s="247"/>
      <c r="P217" s="267"/>
      <c r="Q217" s="267"/>
      <c r="R217" s="267"/>
      <c r="S217" s="267"/>
      <c r="T217" s="232"/>
      <c r="U217" s="261"/>
      <c r="V217" s="239"/>
      <c r="W217" s="238"/>
      <c r="X217" s="238"/>
      <c r="Y217" s="238"/>
      <c r="Z217" s="238"/>
      <c r="AA217" s="238"/>
    </row>
    <row r="218" spans="1:27" s="20" customFormat="1" x14ac:dyDescent="0.25">
      <c r="A218" s="239"/>
      <c r="B218" s="240"/>
      <c r="C218" s="240"/>
      <c r="D218" s="240"/>
      <c r="E218" s="239"/>
      <c r="F218" s="239"/>
      <c r="G218" s="272"/>
      <c r="H218" s="247"/>
      <c r="I218" s="232"/>
      <c r="J218" s="232"/>
      <c r="K218" s="232"/>
      <c r="L218" s="232"/>
      <c r="M218" s="247"/>
      <c r="N218" s="247"/>
      <c r="O218" s="247"/>
      <c r="P218" s="267"/>
      <c r="Q218" s="267"/>
      <c r="R218" s="267"/>
      <c r="S218" s="267"/>
      <c r="T218" s="232"/>
      <c r="U218" s="261"/>
      <c r="V218" s="239"/>
      <c r="W218" s="238"/>
      <c r="X218" s="238"/>
      <c r="Y218" s="238"/>
      <c r="Z218" s="238"/>
      <c r="AA218" s="238"/>
    </row>
    <row r="219" spans="1:27" s="20" customFormat="1" x14ac:dyDescent="0.25">
      <c r="A219" s="239"/>
      <c r="B219" s="240"/>
      <c r="C219" s="240"/>
      <c r="D219" s="240"/>
      <c r="E219" s="239"/>
      <c r="F219" s="239"/>
      <c r="G219" s="272"/>
      <c r="H219" s="247"/>
      <c r="I219" s="232"/>
      <c r="J219" s="232"/>
      <c r="K219" s="232"/>
      <c r="L219" s="232"/>
      <c r="M219" s="247"/>
      <c r="N219" s="247"/>
      <c r="O219" s="247"/>
      <c r="P219" s="267"/>
      <c r="Q219" s="267"/>
      <c r="R219" s="267"/>
      <c r="S219" s="267"/>
      <c r="T219" s="232"/>
      <c r="U219" s="261"/>
      <c r="V219" s="239"/>
      <c r="W219" s="238"/>
      <c r="X219" s="238"/>
      <c r="Y219" s="238"/>
      <c r="Z219" s="238"/>
      <c r="AA219" s="238"/>
    </row>
    <row r="220" spans="1:27" s="20" customFormat="1" x14ac:dyDescent="0.25">
      <c r="A220" s="239"/>
      <c r="B220" s="240"/>
      <c r="C220" s="240"/>
      <c r="D220" s="240"/>
      <c r="E220" s="239"/>
      <c r="F220" s="239"/>
      <c r="G220" s="272"/>
      <c r="H220" s="247"/>
      <c r="I220" s="232"/>
      <c r="J220" s="232"/>
      <c r="K220" s="232"/>
      <c r="L220" s="232"/>
      <c r="M220" s="247"/>
      <c r="N220" s="247"/>
      <c r="O220" s="247"/>
      <c r="P220" s="267"/>
      <c r="Q220" s="267"/>
      <c r="R220" s="267"/>
      <c r="S220" s="267"/>
      <c r="T220" s="232"/>
      <c r="U220" s="261"/>
      <c r="V220" s="239"/>
      <c r="W220" s="238"/>
      <c r="X220" s="238"/>
      <c r="Y220" s="238"/>
      <c r="Z220" s="238"/>
      <c r="AA220" s="238"/>
    </row>
    <row r="221" spans="1:27" s="20" customFormat="1" x14ac:dyDescent="0.25">
      <c r="A221" s="239"/>
      <c r="B221" s="240"/>
      <c r="C221" s="240"/>
      <c r="D221" s="240"/>
      <c r="E221" s="239"/>
      <c r="F221" s="239"/>
      <c r="G221" s="272"/>
      <c r="H221" s="247"/>
      <c r="I221" s="232"/>
      <c r="J221" s="232"/>
      <c r="K221" s="232"/>
      <c r="L221" s="232"/>
      <c r="M221" s="247"/>
      <c r="N221" s="247"/>
      <c r="O221" s="247"/>
      <c r="P221" s="267"/>
      <c r="Q221" s="267"/>
      <c r="R221" s="267"/>
      <c r="S221" s="267"/>
      <c r="T221" s="232"/>
      <c r="U221" s="261"/>
      <c r="V221" s="239"/>
      <c r="W221" s="238"/>
      <c r="X221" s="238"/>
      <c r="Y221" s="238"/>
      <c r="Z221" s="238"/>
      <c r="AA221" s="238"/>
    </row>
    <row r="222" spans="1:27" x14ac:dyDescent="0.25">
      <c r="A222" s="232"/>
      <c r="B222" s="234"/>
      <c r="C222" s="234"/>
      <c r="D222" s="234"/>
      <c r="E222" s="232"/>
      <c r="F222" s="232"/>
      <c r="G222" s="261"/>
      <c r="H222" s="232"/>
      <c r="I222" s="232"/>
      <c r="J222" s="232"/>
      <c r="K222" s="232"/>
      <c r="L222" s="232"/>
      <c r="M222" s="247"/>
      <c r="N222" s="247"/>
      <c r="O222" s="247"/>
      <c r="P222" s="267"/>
      <c r="Q222" s="267"/>
      <c r="R222" s="267"/>
      <c r="S222" s="267"/>
      <c r="T222" s="232"/>
      <c r="U222" s="261"/>
      <c r="V222" s="232"/>
      <c r="W222" s="232"/>
      <c r="X222" s="232"/>
      <c r="Y222" s="232"/>
      <c r="Z222" s="232"/>
      <c r="AA222" s="232"/>
    </row>
    <row r="223" spans="1:27" x14ac:dyDescent="0.25">
      <c r="A223" s="232"/>
      <c r="B223" s="234"/>
      <c r="C223" s="234"/>
      <c r="D223" s="234"/>
      <c r="E223" s="232"/>
      <c r="F223" s="232"/>
      <c r="G223" s="261"/>
      <c r="H223" s="232"/>
      <c r="I223" s="232"/>
      <c r="J223" s="232"/>
      <c r="K223" s="232"/>
      <c r="L223" s="232"/>
      <c r="M223" s="247"/>
      <c r="N223" s="247"/>
      <c r="O223" s="247"/>
      <c r="P223" s="267"/>
      <c r="Q223" s="267"/>
      <c r="R223" s="267"/>
      <c r="S223" s="267"/>
      <c r="T223" s="232"/>
      <c r="U223" s="261"/>
      <c r="V223" s="232"/>
      <c r="W223" s="232"/>
      <c r="X223" s="232"/>
      <c r="Y223" s="232"/>
      <c r="Z223" s="232"/>
      <c r="AA223" s="232"/>
    </row>
    <row r="224" spans="1:27" x14ac:dyDescent="0.25">
      <c r="A224" s="232"/>
      <c r="B224" s="234"/>
      <c r="C224" s="234"/>
      <c r="D224" s="234"/>
      <c r="E224" s="232"/>
      <c r="F224" s="232"/>
      <c r="G224" s="261"/>
      <c r="H224" s="232"/>
      <c r="I224" s="232"/>
      <c r="J224" s="232"/>
      <c r="K224" s="232"/>
      <c r="L224" s="232"/>
      <c r="M224" s="247"/>
      <c r="N224" s="247"/>
      <c r="O224" s="247"/>
      <c r="P224" s="267"/>
      <c r="Q224" s="267"/>
      <c r="R224" s="267"/>
      <c r="S224" s="267"/>
      <c r="T224" s="232"/>
      <c r="U224" s="261"/>
      <c r="V224" s="232"/>
      <c r="W224" s="232"/>
      <c r="X224" s="232"/>
      <c r="Y224" s="232"/>
      <c r="Z224" s="232"/>
      <c r="AA224" s="232"/>
    </row>
    <row r="225" spans="5:27" x14ac:dyDescent="0.25">
      <c r="E225" s="232"/>
      <c r="F225" s="232"/>
      <c r="G225" s="261"/>
      <c r="H225" s="232"/>
      <c r="I225" s="232"/>
      <c r="J225" s="232"/>
      <c r="K225" s="232"/>
      <c r="L225" s="232"/>
      <c r="M225" s="247"/>
      <c r="N225" s="247"/>
      <c r="O225" s="247"/>
      <c r="P225" s="267"/>
      <c r="Q225" s="267"/>
      <c r="R225" s="267"/>
      <c r="S225" s="267"/>
      <c r="T225" s="232"/>
      <c r="U225" s="261"/>
      <c r="V225" s="232"/>
      <c r="W225" s="232"/>
      <c r="X225" s="232"/>
      <c r="Y225" s="232"/>
      <c r="Z225" s="232"/>
      <c r="AA225" s="232"/>
    </row>
    <row r="226" spans="5:27" x14ac:dyDescent="0.25">
      <c r="E226" s="232"/>
      <c r="F226" s="232"/>
      <c r="G226" s="261"/>
      <c r="H226" s="232"/>
      <c r="I226" s="232"/>
      <c r="J226" s="232"/>
      <c r="K226" s="232"/>
      <c r="L226" s="232"/>
      <c r="M226" s="247"/>
      <c r="N226" s="247"/>
      <c r="O226" s="247"/>
      <c r="P226" s="267"/>
      <c r="Q226" s="267"/>
      <c r="R226" s="267"/>
      <c r="S226" s="267"/>
      <c r="T226" s="232"/>
      <c r="U226" s="261"/>
      <c r="V226" s="232"/>
      <c r="W226" s="232"/>
      <c r="X226" s="232"/>
      <c r="Y226" s="232"/>
      <c r="Z226" s="232"/>
      <c r="AA226" s="232"/>
    </row>
    <row r="227" spans="5:27" x14ac:dyDescent="0.25">
      <c r="E227" s="232"/>
      <c r="F227" s="232"/>
      <c r="G227" s="261"/>
      <c r="H227" s="232"/>
      <c r="I227" s="232"/>
      <c r="J227" s="232"/>
      <c r="K227" s="232"/>
      <c r="L227" s="232"/>
      <c r="M227" s="247"/>
      <c r="N227" s="247"/>
      <c r="O227" s="247"/>
      <c r="P227" s="267"/>
      <c r="Q227" s="267"/>
      <c r="R227" s="267"/>
      <c r="S227" s="267"/>
      <c r="T227" s="232"/>
      <c r="U227" s="261"/>
      <c r="V227" s="232"/>
      <c r="W227" s="232"/>
      <c r="X227" s="232"/>
      <c r="Y227" s="232"/>
      <c r="Z227" s="232"/>
      <c r="AA227" s="232"/>
    </row>
    <row r="228" spans="5:27" x14ac:dyDescent="0.25">
      <c r="E228" s="232"/>
      <c r="F228" s="232"/>
      <c r="G228" s="261"/>
      <c r="H228" s="232"/>
      <c r="I228" s="232"/>
      <c r="J228" s="232"/>
      <c r="K228" s="232"/>
      <c r="L228" s="232"/>
      <c r="M228" s="247"/>
      <c r="N228" s="247"/>
      <c r="O228" s="247"/>
      <c r="P228" s="267"/>
      <c r="Q228" s="267"/>
      <c r="R228" s="267"/>
      <c r="S228" s="267"/>
      <c r="T228" s="232"/>
      <c r="U228" s="261"/>
      <c r="V228" s="232"/>
      <c r="W228" s="232"/>
      <c r="X228" s="232"/>
      <c r="Y228" s="232"/>
      <c r="Z228" s="232"/>
      <c r="AA228" s="232"/>
    </row>
    <row r="229" spans="5:27" x14ac:dyDescent="0.25">
      <c r="E229" s="232"/>
      <c r="F229" s="232"/>
      <c r="G229" s="261"/>
      <c r="H229" s="232"/>
      <c r="I229" s="232"/>
      <c r="J229" s="232"/>
      <c r="K229" s="232"/>
      <c r="L229" s="232"/>
      <c r="M229" s="247"/>
      <c r="N229" s="247"/>
      <c r="O229" s="247"/>
      <c r="P229" s="267"/>
      <c r="Q229" s="267"/>
      <c r="R229" s="267"/>
      <c r="S229" s="267"/>
      <c r="T229" s="232"/>
      <c r="U229" s="261"/>
      <c r="V229" s="232"/>
      <c r="W229" s="232"/>
      <c r="X229" s="232"/>
      <c r="Y229" s="232"/>
      <c r="Z229" s="232"/>
      <c r="AA229" s="232"/>
    </row>
    <row r="230" spans="5:27" x14ac:dyDescent="0.25">
      <c r="E230" s="232"/>
      <c r="F230" s="232"/>
      <c r="G230" s="261"/>
      <c r="H230" s="232"/>
      <c r="I230" s="232"/>
      <c r="J230" s="232"/>
      <c r="K230" s="232"/>
      <c r="L230" s="232"/>
      <c r="M230" s="247"/>
      <c r="N230" s="247"/>
      <c r="O230" s="247"/>
      <c r="P230" s="267"/>
      <c r="Q230" s="267"/>
      <c r="R230" s="267"/>
      <c r="S230" s="267"/>
      <c r="T230" s="232"/>
      <c r="U230" s="261"/>
      <c r="V230" s="232"/>
      <c r="W230" s="232"/>
      <c r="X230" s="232"/>
      <c r="Y230" s="232"/>
      <c r="Z230" s="232"/>
      <c r="AA230" s="232"/>
    </row>
    <row r="231" spans="5:27" x14ac:dyDescent="0.25">
      <c r="E231" s="232"/>
      <c r="F231" s="232"/>
      <c r="G231" s="261"/>
      <c r="H231" s="232"/>
      <c r="I231" s="232"/>
      <c r="J231" s="232"/>
      <c r="K231" s="232"/>
      <c r="L231" s="232"/>
      <c r="M231" s="247"/>
      <c r="N231" s="247"/>
      <c r="O231" s="247"/>
      <c r="P231" s="267"/>
      <c r="Q231" s="267"/>
      <c r="R231" s="267"/>
      <c r="S231" s="267"/>
      <c r="T231" s="232"/>
      <c r="U231" s="261"/>
      <c r="V231" s="232"/>
      <c r="W231" s="232"/>
      <c r="X231" s="232"/>
      <c r="Y231" s="232"/>
      <c r="Z231" s="232"/>
      <c r="AA231" s="232"/>
    </row>
    <row r="232" spans="5:27" x14ac:dyDescent="0.25">
      <c r="E232" s="232"/>
      <c r="F232" s="232"/>
      <c r="G232" s="261"/>
      <c r="H232" s="232"/>
      <c r="I232" s="232"/>
      <c r="J232" s="232"/>
      <c r="K232" s="232"/>
      <c r="L232" s="232"/>
      <c r="M232" s="247"/>
      <c r="N232" s="247"/>
      <c r="O232" s="247"/>
      <c r="P232" s="267"/>
      <c r="Q232" s="267"/>
      <c r="R232" s="267"/>
      <c r="S232" s="267"/>
      <c r="T232" s="232"/>
      <c r="U232" s="261"/>
      <c r="V232" s="232"/>
      <c r="W232" s="232"/>
      <c r="X232" s="232"/>
      <c r="Y232" s="232"/>
      <c r="Z232" s="232"/>
      <c r="AA232" s="232"/>
    </row>
    <row r="233" spans="5:27" x14ac:dyDescent="0.25">
      <c r="E233" s="232"/>
      <c r="F233" s="232"/>
      <c r="G233" s="261"/>
      <c r="H233" s="232"/>
      <c r="I233" s="232"/>
      <c r="J233" s="232"/>
      <c r="K233" s="232"/>
      <c r="L233" s="232"/>
      <c r="M233" s="247"/>
      <c r="N233" s="247"/>
      <c r="O233" s="247"/>
      <c r="P233" s="267"/>
      <c r="Q233" s="267"/>
      <c r="R233" s="267"/>
      <c r="S233" s="267"/>
      <c r="T233" s="232"/>
      <c r="U233" s="261"/>
      <c r="V233" s="232"/>
      <c r="W233" s="232"/>
      <c r="X233" s="232"/>
      <c r="Y233" s="232"/>
      <c r="Z233" s="232"/>
      <c r="AA233" s="232"/>
    </row>
    <row r="234" spans="5:27" x14ac:dyDescent="0.25">
      <c r="E234" s="232"/>
      <c r="F234" s="232"/>
      <c r="G234" s="261"/>
      <c r="H234" s="232"/>
      <c r="I234" s="232"/>
      <c r="J234" s="232"/>
      <c r="K234" s="232"/>
      <c r="L234" s="232"/>
      <c r="M234" s="247"/>
      <c r="N234" s="247"/>
      <c r="O234" s="247"/>
      <c r="P234" s="267"/>
      <c r="Q234" s="267"/>
      <c r="R234" s="267"/>
      <c r="S234" s="267"/>
      <c r="T234" s="232"/>
      <c r="U234" s="261"/>
      <c r="V234" s="232"/>
      <c r="W234" s="232"/>
      <c r="X234" s="232"/>
      <c r="Y234" s="232"/>
      <c r="Z234" s="232"/>
      <c r="AA234" s="232"/>
    </row>
    <row r="235" spans="5:27" x14ac:dyDescent="0.25">
      <c r="E235" s="232"/>
      <c r="F235" s="232"/>
      <c r="G235" s="261"/>
      <c r="H235" s="232"/>
      <c r="I235" s="232"/>
      <c r="J235" s="232"/>
      <c r="K235" s="232"/>
      <c r="L235" s="232"/>
      <c r="M235" s="247"/>
      <c r="N235" s="247"/>
      <c r="O235" s="247"/>
      <c r="P235" s="267"/>
      <c r="Q235" s="267"/>
      <c r="R235" s="267"/>
      <c r="S235" s="267"/>
      <c r="T235" s="232"/>
      <c r="U235" s="261"/>
      <c r="V235" s="232"/>
      <c r="W235" s="232"/>
      <c r="X235" s="232"/>
      <c r="Y235" s="232"/>
      <c r="Z235" s="232"/>
      <c r="AA235" s="232"/>
    </row>
    <row r="236" spans="5:27" x14ac:dyDescent="0.25">
      <c r="E236" s="232"/>
      <c r="F236" s="232"/>
      <c r="G236" s="261"/>
      <c r="H236" s="232"/>
      <c r="I236" s="232"/>
      <c r="J236" s="232"/>
      <c r="K236" s="232"/>
      <c r="L236" s="232"/>
      <c r="M236" s="247"/>
      <c r="N236" s="247"/>
      <c r="O236" s="247"/>
      <c r="P236" s="267"/>
      <c r="Q236" s="267"/>
      <c r="R236" s="267"/>
      <c r="S236" s="267"/>
      <c r="T236" s="232"/>
      <c r="U236" s="261"/>
      <c r="V236" s="232"/>
      <c r="W236" s="232"/>
      <c r="X236" s="232"/>
      <c r="Y236" s="232"/>
      <c r="Z236" s="232"/>
      <c r="AA236" s="232"/>
    </row>
    <row r="237" spans="5:27" x14ac:dyDescent="0.25">
      <c r="E237" s="232"/>
      <c r="F237" s="232"/>
      <c r="G237" s="261"/>
      <c r="H237" s="232"/>
      <c r="I237" s="232"/>
      <c r="J237" s="232"/>
      <c r="K237" s="232"/>
      <c r="L237" s="232"/>
      <c r="M237" s="247"/>
      <c r="N237" s="247"/>
      <c r="O237" s="247"/>
      <c r="P237" s="267"/>
      <c r="Q237" s="267"/>
      <c r="R237" s="267"/>
      <c r="S237" s="267"/>
      <c r="T237" s="232"/>
      <c r="U237" s="261"/>
      <c r="V237" s="232"/>
      <c r="W237" s="232"/>
      <c r="X237" s="232"/>
      <c r="Y237" s="232"/>
      <c r="Z237" s="232"/>
      <c r="AA237" s="232"/>
    </row>
    <row r="238" spans="5:27" x14ac:dyDescent="0.25">
      <c r="E238" s="232"/>
      <c r="F238" s="232"/>
      <c r="G238" s="261"/>
      <c r="H238" s="232"/>
      <c r="I238" s="232"/>
      <c r="J238" s="232"/>
      <c r="K238" s="232"/>
      <c r="L238" s="232"/>
      <c r="M238" s="247"/>
      <c r="N238" s="247"/>
      <c r="O238" s="247"/>
      <c r="P238" s="267"/>
      <c r="Q238" s="267"/>
      <c r="R238" s="267"/>
      <c r="S238" s="267"/>
      <c r="T238" s="232"/>
      <c r="U238" s="261"/>
      <c r="V238" s="232"/>
      <c r="W238" s="232"/>
      <c r="X238" s="232"/>
      <c r="Y238" s="232"/>
      <c r="Z238" s="232"/>
      <c r="AA238" s="232"/>
    </row>
    <row r="239" spans="5:27" x14ac:dyDescent="0.25">
      <c r="E239" s="232"/>
      <c r="F239" s="232"/>
      <c r="G239" s="261"/>
      <c r="H239" s="232"/>
      <c r="I239" s="232"/>
      <c r="J239" s="232"/>
      <c r="K239" s="232"/>
      <c r="L239" s="232"/>
      <c r="M239" s="247"/>
      <c r="N239" s="247"/>
      <c r="O239" s="247"/>
      <c r="P239" s="267"/>
      <c r="Q239" s="267"/>
      <c r="R239" s="267"/>
      <c r="S239" s="267"/>
      <c r="T239" s="232"/>
      <c r="U239" s="261"/>
      <c r="V239" s="232"/>
      <c r="W239" s="232"/>
      <c r="X239" s="232"/>
      <c r="Y239" s="232"/>
      <c r="Z239" s="232"/>
      <c r="AA239" s="232"/>
    </row>
    <row r="240" spans="5:27" x14ac:dyDescent="0.25">
      <c r="E240" s="232"/>
      <c r="F240" s="232"/>
      <c r="G240" s="261"/>
      <c r="H240" s="232"/>
      <c r="I240" s="232"/>
      <c r="J240" s="232"/>
      <c r="K240" s="232"/>
      <c r="L240" s="232"/>
      <c r="M240" s="247"/>
      <c r="N240" s="247"/>
      <c r="O240" s="247"/>
      <c r="P240" s="267"/>
      <c r="Q240" s="267"/>
      <c r="R240" s="267"/>
      <c r="S240" s="267"/>
      <c r="T240" s="232"/>
      <c r="U240" s="261"/>
      <c r="V240" s="232"/>
      <c r="W240" s="232"/>
      <c r="X240" s="232"/>
      <c r="Y240" s="232"/>
      <c r="Z240" s="232"/>
      <c r="AA240" s="232"/>
    </row>
    <row r="241" spans="5:27" x14ac:dyDescent="0.25">
      <c r="E241" s="232"/>
      <c r="F241" s="232"/>
      <c r="G241" s="261"/>
      <c r="H241" s="232"/>
      <c r="I241" s="232"/>
      <c r="J241" s="232"/>
      <c r="K241" s="232"/>
      <c r="L241" s="232"/>
      <c r="M241" s="247"/>
      <c r="N241" s="247"/>
      <c r="O241" s="247"/>
      <c r="P241" s="267"/>
      <c r="Q241" s="267"/>
      <c r="R241" s="267"/>
      <c r="S241" s="267"/>
      <c r="T241" s="232"/>
      <c r="U241" s="261"/>
      <c r="V241" s="232"/>
      <c r="W241" s="232"/>
      <c r="X241" s="232"/>
      <c r="Y241" s="232"/>
      <c r="Z241" s="232"/>
      <c r="AA241" s="232"/>
    </row>
    <row r="242" spans="5:27" x14ac:dyDescent="0.25">
      <c r="E242" s="232"/>
      <c r="F242" s="232"/>
      <c r="G242" s="261"/>
      <c r="H242" s="232"/>
      <c r="I242" s="232"/>
      <c r="J242" s="232"/>
      <c r="K242" s="232"/>
      <c r="L242" s="232"/>
      <c r="M242" s="247"/>
      <c r="N242" s="247"/>
      <c r="O242" s="247"/>
      <c r="P242" s="267"/>
      <c r="Q242" s="267"/>
      <c r="R242" s="267"/>
      <c r="S242" s="267"/>
      <c r="T242" s="232"/>
      <c r="U242" s="261"/>
      <c r="V242" s="232"/>
      <c r="W242" s="232"/>
      <c r="X242" s="232"/>
      <c r="Y242" s="232"/>
      <c r="Z242" s="232"/>
      <c r="AA242" s="232"/>
    </row>
    <row r="243" spans="5:27" x14ac:dyDescent="0.25">
      <c r="E243" s="232"/>
      <c r="F243" s="232"/>
      <c r="G243" s="261"/>
      <c r="H243" s="232"/>
      <c r="I243" s="232"/>
      <c r="J243" s="232"/>
      <c r="K243" s="232"/>
      <c r="L243" s="232"/>
      <c r="M243" s="247"/>
      <c r="N243" s="247"/>
      <c r="O243" s="247"/>
      <c r="P243" s="267"/>
      <c r="Q243" s="267"/>
      <c r="R243" s="267"/>
      <c r="S243" s="267"/>
      <c r="T243" s="232"/>
      <c r="U243" s="261"/>
      <c r="V243" s="232"/>
      <c r="W243" s="232"/>
      <c r="X243" s="232"/>
      <c r="Y243" s="232"/>
      <c r="Z243" s="232"/>
      <c r="AA243" s="232"/>
    </row>
    <row r="244" spans="5:27" x14ac:dyDescent="0.25">
      <c r="E244" s="232"/>
      <c r="F244" s="232"/>
      <c r="G244" s="261"/>
      <c r="H244" s="232"/>
      <c r="I244" s="232"/>
      <c r="J244" s="232"/>
      <c r="K244" s="232"/>
      <c r="L244" s="232"/>
      <c r="M244" s="247"/>
      <c r="N244" s="247"/>
      <c r="O244" s="247"/>
      <c r="P244" s="267"/>
      <c r="Q244" s="267"/>
      <c r="R244" s="267"/>
      <c r="S244" s="267"/>
      <c r="T244" s="232"/>
      <c r="U244" s="261"/>
      <c r="V244" s="232"/>
      <c r="W244" s="232"/>
      <c r="X244" s="232"/>
      <c r="Y244" s="232"/>
      <c r="Z244" s="232"/>
      <c r="AA244" s="232"/>
    </row>
    <row r="245" spans="5:27" x14ac:dyDescent="0.25">
      <c r="E245" s="232"/>
      <c r="F245" s="232"/>
      <c r="G245" s="261"/>
      <c r="H245" s="232"/>
      <c r="I245" s="232"/>
      <c r="J245" s="232"/>
      <c r="K245" s="232"/>
      <c r="L245" s="232"/>
      <c r="M245" s="247"/>
      <c r="N245" s="247"/>
      <c r="O245" s="247"/>
      <c r="P245" s="267"/>
      <c r="Q245" s="267"/>
      <c r="R245" s="267"/>
      <c r="S245" s="267"/>
      <c r="T245" s="232"/>
      <c r="U245" s="261"/>
      <c r="V245" s="232"/>
      <c r="W245" s="232"/>
      <c r="X245" s="232"/>
      <c r="Y245" s="232"/>
      <c r="Z245" s="232"/>
      <c r="AA245" s="232"/>
    </row>
    <row r="246" spans="5:27" x14ac:dyDescent="0.25">
      <c r="E246" s="232"/>
      <c r="F246" s="232"/>
      <c r="G246" s="261"/>
      <c r="H246" s="232"/>
      <c r="I246" s="232"/>
      <c r="J246" s="232"/>
      <c r="K246" s="232"/>
      <c r="L246" s="232"/>
      <c r="M246" s="247"/>
      <c r="N246" s="247"/>
      <c r="O246" s="247"/>
      <c r="P246" s="267"/>
      <c r="Q246" s="267"/>
      <c r="R246" s="267"/>
      <c r="S246" s="267"/>
      <c r="T246" s="232"/>
      <c r="U246" s="261"/>
      <c r="V246" s="232"/>
      <c r="W246" s="232"/>
      <c r="X246" s="232"/>
      <c r="Y246" s="232"/>
      <c r="Z246" s="232"/>
      <c r="AA246" s="232"/>
    </row>
    <row r="247" spans="5:27" x14ac:dyDescent="0.25">
      <c r="E247" s="232"/>
      <c r="F247" s="232"/>
      <c r="G247" s="261"/>
      <c r="H247" s="232"/>
      <c r="I247" s="232"/>
      <c r="J247" s="232"/>
      <c r="K247" s="232"/>
      <c r="L247" s="232"/>
      <c r="M247" s="247"/>
      <c r="N247" s="247"/>
      <c r="O247" s="247"/>
      <c r="P247" s="267"/>
      <c r="Q247" s="267"/>
      <c r="R247" s="267"/>
      <c r="S247" s="267"/>
      <c r="T247" s="232"/>
      <c r="U247" s="261"/>
      <c r="V247" s="232"/>
      <c r="W247" s="232"/>
      <c r="X247" s="232"/>
      <c r="Y247" s="232"/>
      <c r="Z247" s="232"/>
      <c r="AA247" s="232"/>
    </row>
    <row r="248" spans="5:27" x14ac:dyDescent="0.25">
      <c r="E248" s="232"/>
      <c r="F248" s="232"/>
      <c r="G248" s="261"/>
      <c r="H248" s="232"/>
      <c r="I248" s="232"/>
      <c r="J248" s="232"/>
      <c r="K248" s="232"/>
      <c r="L248" s="232"/>
      <c r="M248" s="247"/>
      <c r="N248" s="247"/>
      <c r="O248" s="247"/>
      <c r="P248" s="267"/>
      <c r="Q248" s="267"/>
      <c r="R248" s="267"/>
      <c r="S248" s="267"/>
      <c r="T248" s="232"/>
      <c r="U248" s="261"/>
      <c r="V248" s="232"/>
      <c r="W248" s="232"/>
      <c r="X248" s="232"/>
      <c r="Y248" s="232"/>
      <c r="Z248" s="232"/>
      <c r="AA248" s="232"/>
    </row>
    <row r="249" spans="5:27" x14ac:dyDescent="0.25">
      <c r="E249" s="232"/>
      <c r="F249" s="232"/>
      <c r="G249" s="261"/>
      <c r="H249" s="232"/>
      <c r="I249" s="232"/>
      <c r="J249" s="232"/>
      <c r="K249" s="232"/>
      <c r="L249" s="232"/>
      <c r="M249" s="247"/>
      <c r="N249" s="247"/>
      <c r="O249" s="247"/>
      <c r="P249" s="267"/>
      <c r="Q249" s="267"/>
      <c r="R249" s="267"/>
      <c r="S249" s="267"/>
      <c r="T249" s="232"/>
      <c r="U249" s="261"/>
      <c r="V249" s="232"/>
      <c r="W249" s="232"/>
      <c r="X249" s="232"/>
      <c r="Y249" s="232"/>
      <c r="Z249" s="232"/>
      <c r="AA249" s="232"/>
    </row>
    <row r="250" spans="5:27" x14ac:dyDescent="0.25">
      <c r="E250" s="232"/>
      <c r="F250" s="232"/>
      <c r="G250" s="261"/>
      <c r="H250" s="232"/>
      <c r="I250" s="232"/>
      <c r="J250" s="232"/>
      <c r="K250" s="232"/>
      <c r="L250" s="232"/>
      <c r="M250" s="247"/>
      <c r="N250" s="247"/>
      <c r="O250" s="247"/>
      <c r="P250" s="267"/>
      <c r="Q250" s="267"/>
      <c r="R250" s="267"/>
      <c r="S250" s="267"/>
      <c r="T250" s="232"/>
      <c r="U250" s="261"/>
      <c r="V250" s="232"/>
      <c r="W250" s="232"/>
      <c r="X250" s="232"/>
      <c r="Y250" s="232"/>
      <c r="Z250" s="232"/>
      <c r="AA250" s="232"/>
    </row>
    <row r="251" spans="5:27" x14ac:dyDescent="0.25">
      <c r="E251" s="232"/>
      <c r="F251" s="232"/>
      <c r="G251" s="261"/>
      <c r="H251" s="232"/>
      <c r="I251" s="232"/>
      <c r="J251" s="232"/>
      <c r="K251" s="232"/>
      <c r="L251" s="232"/>
      <c r="M251" s="247"/>
      <c r="N251" s="247"/>
      <c r="O251" s="247"/>
      <c r="P251" s="267"/>
      <c r="Q251" s="267"/>
      <c r="R251" s="267"/>
      <c r="S251" s="267"/>
      <c r="T251" s="232"/>
      <c r="U251" s="261"/>
      <c r="V251" s="232"/>
      <c r="W251" s="232"/>
      <c r="X251" s="232"/>
      <c r="Y251" s="232"/>
      <c r="Z251" s="232"/>
      <c r="AA251" s="232"/>
    </row>
    <row r="252" spans="5:27" x14ac:dyDescent="0.25">
      <c r="E252" s="232"/>
      <c r="F252" s="232"/>
      <c r="G252" s="261"/>
      <c r="H252" s="232"/>
      <c r="I252" s="232"/>
      <c r="J252" s="232"/>
      <c r="K252" s="232"/>
      <c r="L252" s="232"/>
      <c r="M252" s="247"/>
      <c r="N252" s="247"/>
      <c r="O252" s="247"/>
      <c r="P252" s="267"/>
      <c r="Q252" s="267"/>
      <c r="R252" s="267"/>
      <c r="S252" s="267"/>
      <c r="T252" s="232"/>
      <c r="U252" s="261"/>
      <c r="V252" s="232"/>
      <c r="W252" s="232"/>
      <c r="X252" s="232"/>
      <c r="Y252" s="232"/>
      <c r="Z252" s="232"/>
      <c r="AA252" s="232"/>
    </row>
    <row r="253" spans="5:27" x14ac:dyDescent="0.25">
      <c r="E253" s="232"/>
      <c r="F253" s="232"/>
      <c r="G253" s="261"/>
      <c r="H253" s="232"/>
      <c r="I253" s="232"/>
      <c r="J253" s="232"/>
      <c r="K253" s="232"/>
      <c r="L253" s="232"/>
      <c r="M253" s="247"/>
      <c r="N253" s="247"/>
      <c r="O253" s="247"/>
      <c r="P253" s="267"/>
      <c r="Q253" s="267"/>
      <c r="R253" s="267"/>
      <c r="S253" s="267"/>
      <c r="T253" s="232"/>
      <c r="U253" s="261"/>
      <c r="V253" s="232"/>
      <c r="W253" s="232"/>
      <c r="X253" s="232"/>
      <c r="Y253" s="232"/>
      <c r="Z253" s="232"/>
      <c r="AA253" s="232"/>
    </row>
    <row r="254" spans="5:27" x14ac:dyDescent="0.25">
      <c r="E254" s="232"/>
      <c r="F254" s="232"/>
      <c r="G254" s="261"/>
      <c r="H254" s="232"/>
      <c r="I254" s="232"/>
      <c r="J254" s="232"/>
      <c r="K254" s="232"/>
      <c r="L254" s="232"/>
      <c r="M254" s="247"/>
      <c r="N254" s="247"/>
      <c r="O254" s="247"/>
      <c r="P254" s="267"/>
      <c r="Q254" s="267"/>
      <c r="R254" s="267"/>
      <c r="S254" s="267"/>
      <c r="T254" s="232"/>
      <c r="U254" s="261"/>
      <c r="V254" s="232"/>
      <c r="W254" s="232"/>
      <c r="X254" s="232"/>
      <c r="Y254" s="232"/>
      <c r="Z254" s="232"/>
      <c r="AA254" s="232"/>
    </row>
    <row r="255" spans="5:27" x14ac:dyDescent="0.25">
      <c r="E255" s="232"/>
      <c r="F255" s="232"/>
      <c r="G255" s="261"/>
      <c r="H255" s="232"/>
      <c r="I255" s="232"/>
      <c r="J255" s="232"/>
      <c r="K255" s="232"/>
      <c r="L255" s="232"/>
      <c r="M255" s="247"/>
      <c r="N255" s="247"/>
      <c r="O255" s="247"/>
      <c r="P255" s="267"/>
      <c r="Q255" s="267"/>
      <c r="R255" s="267"/>
      <c r="S255" s="267"/>
      <c r="T255" s="232"/>
      <c r="U255" s="261"/>
      <c r="V255" s="232"/>
      <c r="W255" s="232"/>
      <c r="X255" s="232"/>
      <c r="Y255" s="232"/>
      <c r="Z255" s="232"/>
      <c r="AA255" s="232"/>
    </row>
    <row r="256" spans="5:27" x14ac:dyDescent="0.25">
      <c r="E256" s="232"/>
      <c r="F256" s="232"/>
      <c r="G256" s="261"/>
      <c r="H256" s="232"/>
      <c r="I256" s="232"/>
      <c r="J256" s="232"/>
      <c r="K256" s="232"/>
      <c r="L256" s="232"/>
      <c r="M256" s="247"/>
      <c r="N256" s="247"/>
      <c r="O256" s="247"/>
      <c r="P256" s="267"/>
      <c r="Q256" s="267"/>
      <c r="R256" s="267"/>
      <c r="S256" s="267"/>
      <c r="T256" s="232"/>
      <c r="U256" s="261"/>
      <c r="V256" s="232"/>
      <c r="W256" s="232"/>
      <c r="X256" s="232"/>
      <c r="Y256" s="232"/>
      <c r="Z256" s="232"/>
      <c r="AA256" s="232"/>
    </row>
    <row r="257" spans="5:27" x14ac:dyDescent="0.25">
      <c r="E257" s="232"/>
      <c r="F257" s="232"/>
      <c r="G257" s="261"/>
      <c r="H257" s="232"/>
      <c r="I257" s="232"/>
      <c r="J257" s="232"/>
      <c r="K257" s="232"/>
      <c r="L257" s="232"/>
      <c r="M257" s="247"/>
      <c r="N257" s="247"/>
      <c r="O257" s="247"/>
      <c r="P257" s="267"/>
      <c r="Q257" s="267"/>
      <c r="R257" s="267"/>
      <c r="S257" s="267"/>
      <c r="T257" s="232"/>
      <c r="U257" s="261"/>
      <c r="V257" s="232"/>
      <c r="W257" s="232"/>
      <c r="X257" s="232"/>
      <c r="Y257" s="232"/>
      <c r="Z257" s="232"/>
      <c r="AA257" s="232"/>
    </row>
    <row r="258" spans="5:27" x14ac:dyDescent="0.25">
      <c r="E258" s="232"/>
      <c r="F258" s="232"/>
      <c r="G258" s="261"/>
      <c r="H258" s="232"/>
      <c r="I258" s="232"/>
      <c r="J258" s="232"/>
      <c r="K258" s="232"/>
      <c r="L258" s="232"/>
      <c r="M258" s="247"/>
      <c r="N258" s="247"/>
      <c r="O258" s="247"/>
      <c r="P258" s="267"/>
      <c r="Q258" s="267"/>
      <c r="R258" s="267"/>
      <c r="S258" s="267"/>
      <c r="T258" s="232"/>
      <c r="U258" s="261"/>
      <c r="V258" s="232"/>
      <c r="W258" s="232"/>
      <c r="X258" s="232"/>
      <c r="Y258" s="232"/>
      <c r="Z258" s="232"/>
      <c r="AA258" s="232"/>
    </row>
    <row r="259" spans="5:27" x14ac:dyDescent="0.25">
      <c r="E259" s="232"/>
      <c r="F259" s="232"/>
      <c r="G259" s="261"/>
      <c r="H259" s="232"/>
      <c r="I259" s="232"/>
      <c r="J259" s="232"/>
      <c r="K259" s="232"/>
      <c r="L259" s="232"/>
      <c r="M259" s="247"/>
      <c r="N259" s="247"/>
      <c r="O259" s="247"/>
      <c r="P259" s="267"/>
      <c r="Q259" s="267"/>
      <c r="R259" s="267"/>
      <c r="S259" s="267"/>
      <c r="T259" s="232"/>
      <c r="U259" s="261"/>
      <c r="V259" s="232"/>
      <c r="W259" s="232"/>
      <c r="X259" s="232"/>
      <c r="Y259" s="232"/>
      <c r="Z259" s="232"/>
      <c r="AA259" s="232"/>
    </row>
    <row r="260" spans="5:27" x14ac:dyDescent="0.25">
      <c r="E260" s="232"/>
      <c r="F260" s="232"/>
      <c r="G260" s="261"/>
      <c r="H260" s="232"/>
      <c r="I260" s="232"/>
      <c r="J260" s="232"/>
      <c r="K260" s="232"/>
      <c r="L260" s="232"/>
      <c r="M260" s="247"/>
      <c r="N260" s="247"/>
      <c r="O260" s="247"/>
      <c r="P260" s="267"/>
      <c r="Q260" s="267"/>
      <c r="R260" s="267"/>
      <c r="S260" s="267"/>
      <c r="T260" s="232"/>
      <c r="U260" s="261"/>
      <c r="V260" s="232"/>
      <c r="W260" s="232"/>
      <c r="X260" s="232"/>
      <c r="Y260" s="232"/>
      <c r="Z260" s="232"/>
      <c r="AA260" s="232"/>
    </row>
    <row r="261" spans="5:27" x14ac:dyDescent="0.25">
      <c r="E261" s="232"/>
      <c r="F261" s="232"/>
      <c r="G261" s="261"/>
      <c r="H261" s="232"/>
      <c r="I261" s="232"/>
      <c r="J261" s="232"/>
      <c r="K261" s="232"/>
      <c r="L261" s="232"/>
      <c r="M261" s="247"/>
      <c r="N261" s="247"/>
      <c r="O261" s="247"/>
      <c r="P261" s="267"/>
      <c r="Q261" s="267"/>
      <c r="R261" s="267"/>
      <c r="S261" s="267"/>
      <c r="T261" s="232"/>
      <c r="U261" s="261"/>
      <c r="V261" s="232"/>
      <c r="W261" s="232"/>
      <c r="X261" s="232"/>
      <c r="Y261" s="232"/>
      <c r="Z261" s="232"/>
      <c r="AA261" s="232"/>
    </row>
    <row r="262" spans="5:27" x14ac:dyDescent="0.25">
      <c r="E262" s="232"/>
      <c r="F262" s="232"/>
      <c r="G262" s="261"/>
      <c r="H262" s="232"/>
      <c r="I262" s="232"/>
      <c r="J262" s="232"/>
      <c r="K262" s="232"/>
      <c r="L262" s="232"/>
      <c r="M262" s="247"/>
      <c r="N262" s="247"/>
      <c r="O262" s="247"/>
      <c r="P262" s="267"/>
      <c r="Q262" s="267"/>
      <c r="R262" s="267"/>
      <c r="S262" s="267"/>
      <c r="T262" s="232"/>
      <c r="U262" s="261"/>
      <c r="V262" s="232"/>
      <c r="W262" s="232"/>
      <c r="X262" s="232"/>
      <c r="Y262" s="232"/>
      <c r="Z262" s="232"/>
      <c r="AA262" s="232"/>
    </row>
    <row r="263" spans="5:27" x14ac:dyDescent="0.25">
      <c r="E263" s="232"/>
      <c r="F263" s="232"/>
      <c r="G263" s="261"/>
      <c r="H263" s="232"/>
      <c r="I263" s="232"/>
      <c r="J263" s="232"/>
      <c r="K263" s="232"/>
      <c r="L263" s="232"/>
      <c r="M263" s="247"/>
      <c r="N263" s="247"/>
      <c r="O263" s="247"/>
      <c r="P263" s="267"/>
      <c r="Q263" s="267"/>
      <c r="R263" s="267"/>
      <c r="S263" s="267"/>
      <c r="T263" s="232"/>
      <c r="U263" s="261"/>
      <c r="V263" s="232"/>
      <c r="W263" s="232"/>
      <c r="X263" s="232"/>
      <c r="Y263" s="232"/>
      <c r="Z263" s="232"/>
      <c r="AA263" s="232"/>
    </row>
    <row r="264" spans="5:27" x14ac:dyDescent="0.25">
      <c r="E264" s="232"/>
      <c r="F264" s="232"/>
      <c r="G264" s="261"/>
      <c r="H264" s="232"/>
      <c r="I264" s="232"/>
      <c r="J264" s="232"/>
      <c r="K264" s="232"/>
      <c r="L264" s="232"/>
      <c r="M264" s="247"/>
      <c r="N264" s="247"/>
      <c r="O264" s="247"/>
      <c r="P264" s="267"/>
      <c r="Q264" s="267"/>
      <c r="R264" s="267"/>
      <c r="S264" s="267"/>
      <c r="T264" s="232"/>
      <c r="U264" s="261"/>
      <c r="V264" s="232"/>
      <c r="W264" s="232"/>
      <c r="X264" s="232"/>
      <c r="Y264" s="232"/>
      <c r="Z264" s="232"/>
      <c r="AA264" s="232"/>
    </row>
    <row r="265" spans="5:27" x14ac:dyDescent="0.25">
      <c r="E265" s="232"/>
      <c r="F265" s="232"/>
      <c r="G265" s="261"/>
      <c r="H265" s="232"/>
      <c r="I265" s="232"/>
      <c r="J265" s="232"/>
      <c r="K265" s="232"/>
      <c r="L265" s="232"/>
      <c r="M265" s="247"/>
      <c r="N265" s="247"/>
      <c r="O265" s="247"/>
      <c r="P265" s="267"/>
      <c r="Q265" s="267"/>
      <c r="R265" s="267"/>
      <c r="S265" s="267"/>
      <c r="T265" s="232"/>
      <c r="U265" s="261"/>
      <c r="V265" s="232"/>
      <c r="W265" s="232"/>
      <c r="X265" s="232"/>
      <c r="Y265" s="232"/>
      <c r="Z265" s="232"/>
      <c r="AA265" s="232"/>
    </row>
    <row r="266" spans="5:27" x14ac:dyDescent="0.25">
      <c r="E266" s="232"/>
      <c r="F266" s="232"/>
      <c r="G266" s="261"/>
      <c r="H266" s="232"/>
      <c r="I266" s="232"/>
      <c r="J266" s="232"/>
      <c r="K266" s="232"/>
      <c r="L266" s="232"/>
      <c r="M266" s="247"/>
      <c r="N266" s="247"/>
      <c r="O266" s="247"/>
      <c r="P266" s="267"/>
      <c r="Q266" s="267"/>
      <c r="R266" s="267"/>
      <c r="S266" s="267"/>
      <c r="T266" s="232"/>
      <c r="U266" s="261"/>
      <c r="V266" s="232"/>
      <c r="W266" s="232"/>
      <c r="X266" s="232"/>
      <c r="Y266" s="232"/>
      <c r="Z266" s="232"/>
      <c r="AA266" s="232"/>
    </row>
    <row r="267" spans="5:27" x14ac:dyDescent="0.25">
      <c r="E267" s="232"/>
      <c r="F267" s="232"/>
      <c r="G267" s="261"/>
      <c r="H267" s="232"/>
      <c r="I267" s="232"/>
      <c r="J267" s="232"/>
      <c r="K267" s="232"/>
      <c r="L267" s="232"/>
      <c r="M267" s="247"/>
      <c r="N267" s="247"/>
      <c r="O267" s="247"/>
      <c r="P267" s="267"/>
      <c r="Q267" s="267"/>
      <c r="R267" s="267"/>
      <c r="S267" s="267"/>
      <c r="T267" s="232"/>
      <c r="U267" s="261"/>
      <c r="V267" s="232"/>
      <c r="W267" s="232"/>
      <c r="X267" s="232"/>
      <c r="Y267" s="232"/>
      <c r="Z267" s="232"/>
      <c r="AA267" s="232"/>
    </row>
    <row r="268" spans="5:27" x14ac:dyDescent="0.25">
      <c r="E268" s="232"/>
      <c r="F268" s="232"/>
      <c r="G268" s="261"/>
      <c r="H268" s="232"/>
      <c r="I268" s="232"/>
      <c r="J268" s="232"/>
      <c r="K268" s="232"/>
      <c r="L268" s="232"/>
      <c r="M268" s="247"/>
      <c r="N268" s="247"/>
      <c r="O268" s="247"/>
      <c r="P268" s="267"/>
      <c r="Q268" s="267"/>
      <c r="R268" s="267"/>
      <c r="S268" s="267"/>
      <c r="T268" s="232"/>
      <c r="U268" s="261"/>
      <c r="V268" s="232"/>
      <c r="W268" s="232"/>
      <c r="X268" s="232"/>
      <c r="Y268" s="232"/>
      <c r="Z268" s="232"/>
      <c r="AA268" s="232"/>
    </row>
    <row r="269" spans="5:27" x14ac:dyDescent="0.25">
      <c r="E269" s="232"/>
      <c r="F269" s="232"/>
      <c r="G269" s="261"/>
      <c r="H269" s="232"/>
      <c r="I269" s="232"/>
      <c r="J269" s="232"/>
      <c r="K269" s="232"/>
      <c r="L269" s="232"/>
      <c r="M269" s="247"/>
      <c r="N269" s="247"/>
      <c r="O269" s="247"/>
      <c r="P269" s="267"/>
      <c r="Q269" s="267"/>
      <c r="R269" s="267"/>
      <c r="S269" s="267"/>
      <c r="T269" s="232"/>
      <c r="U269" s="261"/>
      <c r="V269" s="232"/>
      <c r="W269" s="232"/>
      <c r="X269" s="232"/>
      <c r="Y269" s="232"/>
      <c r="Z269" s="232"/>
      <c r="AA269" s="232"/>
    </row>
    <row r="270" spans="5:27" x14ac:dyDescent="0.25">
      <c r="E270" s="232"/>
      <c r="F270" s="232"/>
      <c r="G270" s="261"/>
      <c r="H270" s="232"/>
      <c r="I270" s="232"/>
      <c r="J270" s="232"/>
      <c r="K270" s="232"/>
      <c r="L270" s="232"/>
      <c r="M270" s="247"/>
      <c r="N270" s="247"/>
      <c r="O270" s="247"/>
      <c r="P270" s="267"/>
      <c r="Q270" s="267"/>
      <c r="R270" s="267"/>
      <c r="S270" s="267"/>
      <c r="T270" s="232"/>
      <c r="U270" s="261"/>
      <c r="V270" s="232"/>
      <c r="W270" s="232"/>
      <c r="X270" s="232"/>
      <c r="Y270" s="232"/>
      <c r="Z270" s="232"/>
      <c r="AA270" s="232"/>
    </row>
    <row r="271" spans="5:27" x14ac:dyDescent="0.25">
      <c r="E271" s="232"/>
      <c r="F271" s="232"/>
      <c r="G271" s="261"/>
      <c r="H271" s="232"/>
      <c r="I271" s="232"/>
      <c r="J271" s="232"/>
      <c r="K271" s="232"/>
      <c r="L271" s="232"/>
      <c r="M271" s="247"/>
      <c r="N271" s="247"/>
      <c r="O271" s="247"/>
      <c r="P271" s="267"/>
      <c r="Q271" s="267"/>
      <c r="R271" s="267"/>
      <c r="S271" s="267"/>
      <c r="T271" s="232"/>
      <c r="U271" s="261"/>
      <c r="V271" s="232"/>
      <c r="W271" s="232"/>
      <c r="X271" s="232"/>
      <c r="Y271" s="232"/>
      <c r="Z271" s="232"/>
      <c r="AA271" s="232"/>
    </row>
    <row r="272" spans="5:27" x14ac:dyDescent="0.25">
      <c r="E272" s="232"/>
      <c r="F272" s="232"/>
      <c r="G272" s="261"/>
      <c r="H272" s="232"/>
      <c r="I272" s="232"/>
      <c r="J272" s="232"/>
      <c r="K272" s="232"/>
      <c r="L272" s="232"/>
      <c r="M272" s="247"/>
      <c r="N272" s="247"/>
      <c r="O272" s="247"/>
      <c r="P272" s="267"/>
      <c r="Q272" s="267"/>
      <c r="R272" s="267"/>
      <c r="S272" s="267"/>
      <c r="T272" s="232"/>
      <c r="U272" s="261"/>
      <c r="V272" s="232"/>
      <c r="W272" s="232"/>
      <c r="X272" s="232"/>
      <c r="Y272" s="232"/>
      <c r="Z272" s="232"/>
      <c r="AA272" s="232"/>
    </row>
    <row r="273" spans="5:27" x14ac:dyDescent="0.25">
      <c r="E273" s="232"/>
      <c r="F273" s="232"/>
      <c r="G273" s="261"/>
      <c r="H273" s="232"/>
      <c r="I273" s="232"/>
      <c r="J273" s="232"/>
      <c r="K273" s="232"/>
      <c r="L273" s="232"/>
      <c r="M273" s="247"/>
      <c r="N273" s="247"/>
      <c r="O273" s="247"/>
      <c r="P273" s="267"/>
      <c r="Q273" s="267"/>
      <c r="R273" s="267"/>
      <c r="S273" s="267"/>
      <c r="T273" s="232"/>
      <c r="U273" s="261"/>
      <c r="V273" s="232"/>
      <c r="W273" s="232"/>
      <c r="X273" s="232"/>
      <c r="Y273" s="232"/>
      <c r="Z273" s="232"/>
      <c r="AA273" s="232"/>
    </row>
    <row r="274" spans="5:27" x14ac:dyDescent="0.25">
      <c r="E274" s="232"/>
      <c r="F274" s="232"/>
      <c r="G274" s="261"/>
      <c r="H274" s="232"/>
      <c r="I274" s="232"/>
      <c r="J274" s="232"/>
      <c r="K274" s="232"/>
      <c r="L274" s="232"/>
      <c r="M274" s="247"/>
      <c r="N274" s="247"/>
      <c r="O274" s="247"/>
      <c r="P274" s="267"/>
      <c r="Q274" s="267"/>
      <c r="R274" s="267"/>
      <c r="S274" s="267"/>
      <c r="T274" s="232"/>
      <c r="U274" s="261"/>
      <c r="V274" s="232"/>
      <c r="W274" s="232"/>
      <c r="X274" s="232"/>
      <c r="Y274" s="232"/>
      <c r="Z274" s="232"/>
      <c r="AA274" s="232"/>
    </row>
    <row r="275" spans="5:27" x14ac:dyDescent="0.25">
      <c r="E275" s="232"/>
      <c r="F275" s="232"/>
      <c r="G275" s="261"/>
      <c r="H275" s="232"/>
      <c r="I275" s="232"/>
      <c r="J275" s="232"/>
      <c r="K275" s="232"/>
      <c r="L275" s="232"/>
      <c r="M275" s="247"/>
      <c r="N275" s="247"/>
      <c r="O275" s="247"/>
      <c r="P275" s="267"/>
      <c r="Q275" s="267"/>
      <c r="R275" s="267"/>
      <c r="S275" s="267"/>
      <c r="T275" s="232"/>
      <c r="U275" s="261"/>
      <c r="V275" s="232"/>
      <c r="W275" s="232"/>
      <c r="X275" s="232"/>
      <c r="Y275" s="232"/>
      <c r="Z275" s="232"/>
      <c r="AA275" s="232"/>
    </row>
    <row r="276" spans="5:27" x14ac:dyDescent="0.25">
      <c r="E276" s="232"/>
      <c r="F276" s="232"/>
      <c r="G276" s="261"/>
      <c r="H276" s="232"/>
      <c r="I276" s="232"/>
      <c r="J276" s="232"/>
      <c r="K276" s="232"/>
      <c r="L276" s="232"/>
      <c r="M276" s="247"/>
      <c r="N276" s="247"/>
      <c r="O276" s="247"/>
      <c r="P276" s="267"/>
      <c r="Q276" s="267"/>
      <c r="R276" s="267"/>
      <c r="S276" s="267"/>
      <c r="T276" s="232"/>
      <c r="U276" s="261"/>
      <c r="V276" s="232"/>
      <c r="W276" s="232"/>
      <c r="X276" s="232"/>
      <c r="Y276" s="232"/>
      <c r="Z276" s="232"/>
      <c r="AA276" s="232"/>
    </row>
    <row r="277" spans="5:27" x14ac:dyDescent="0.25">
      <c r="E277" s="232"/>
      <c r="F277" s="232"/>
      <c r="G277" s="261"/>
      <c r="H277" s="232"/>
      <c r="I277" s="232"/>
      <c r="J277" s="232"/>
      <c r="K277" s="232"/>
      <c r="L277" s="232"/>
      <c r="M277" s="247"/>
      <c r="N277" s="247"/>
      <c r="O277" s="247"/>
      <c r="P277" s="267"/>
      <c r="Q277" s="267"/>
      <c r="R277" s="267"/>
      <c r="S277" s="267"/>
      <c r="T277" s="232"/>
      <c r="U277" s="261"/>
      <c r="V277" s="232"/>
      <c r="W277" s="232"/>
      <c r="X277" s="232"/>
      <c r="Y277" s="232"/>
      <c r="Z277" s="232"/>
      <c r="AA277" s="232"/>
    </row>
    <row r="278" spans="5:27" x14ac:dyDescent="0.25">
      <c r="E278" s="232"/>
      <c r="F278" s="232"/>
      <c r="G278" s="261"/>
      <c r="H278" s="232"/>
      <c r="I278" s="232"/>
      <c r="J278" s="232"/>
      <c r="K278" s="232"/>
      <c r="L278" s="232"/>
      <c r="M278" s="247"/>
      <c r="N278" s="247"/>
      <c r="O278" s="247"/>
      <c r="P278" s="267"/>
      <c r="Q278" s="267"/>
      <c r="R278" s="267"/>
      <c r="S278" s="267"/>
      <c r="T278" s="232"/>
      <c r="U278" s="261"/>
      <c r="V278" s="232"/>
      <c r="W278" s="232"/>
      <c r="X278" s="232"/>
      <c r="Y278" s="232"/>
      <c r="Z278" s="232"/>
      <c r="AA278" s="232"/>
    </row>
    <row r="279" spans="5:27" x14ac:dyDescent="0.25">
      <c r="E279" s="232"/>
      <c r="F279" s="232"/>
      <c r="G279" s="261"/>
      <c r="H279" s="232"/>
      <c r="I279" s="232"/>
      <c r="J279" s="232"/>
      <c r="K279" s="232"/>
      <c r="L279" s="232"/>
      <c r="M279" s="247"/>
      <c r="N279" s="247"/>
      <c r="O279" s="247"/>
      <c r="P279" s="267"/>
      <c r="Q279" s="267"/>
      <c r="R279" s="267"/>
      <c r="S279" s="267"/>
      <c r="T279" s="232"/>
      <c r="U279" s="261"/>
      <c r="V279" s="232"/>
      <c r="W279" s="232"/>
      <c r="X279" s="232"/>
      <c r="Y279" s="232"/>
      <c r="Z279" s="232"/>
      <c r="AA279" s="232"/>
    </row>
    <row r="280" spans="5:27" x14ac:dyDescent="0.25">
      <c r="E280" s="232"/>
      <c r="F280" s="232"/>
      <c r="G280" s="261"/>
      <c r="H280" s="232"/>
      <c r="I280" s="232"/>
      <c r="J280" s="232"/>
      <c r="K280" s="232"/>
      <c r="L280" s="232"/>
      <c r="M280" s="247"/>
      <c r="N280" s="247"/>
      <c r="O280" s="247"/>
      <c r="P280" s="267"/>
      <c r="Q280" s="267"/>
      <c r="R280" s="267"/>
      <c r="S280" s="267"/>
      <c r="T280" s="232"/>
      <c r="U280" s="261"/>
      <c r="V280" s="232"/>
      <c r="W280" s="232"/>
      <c r="X280" s="232"/>
      <c r="Y280" s="232"/>
      <c r="Z280" s="232"/>
      <c r="AA280" s="232"/>
    </row>
    <row r="281" spans="5:27" x14ac:dyDescent="0.25">
      <c r="E281" s="232"/>
      <c r="F281" s="232"/>
      <c r="G281" s="261"/>
      <c r="H281" s="232"/>
      <c r="I281" s="232"/>
      <c r="J281" s="232"/>
      <c r="K281" s="232"/>
      <c r="L281" s="232"/>
      <c r="M281" s="247"/>
      <c r="N281" s="247"/>
      <c r="O281" s="247"/>
      <c r="P281" s="267"/>
      <c r="Q281" s="267"/>
      <c r="R281" s="267"/>
      <c r="S281" s="267"/>
      <c r="T281" s="232"/>
      <c r="U281" s="261"/>
      <c r="V281" s="232"/>
      <c r="W281" s="232"/>
      <c r="X281" s="232"/>
      <c r="Y281" s="232"/>
      <c r="Z281" s="232"/>
      <c r="AA281" s="232"/>
    </row>
    <row r="282" spans="5:27" x14ac:dyDescent="0.25">
      <c r="E282" s="232"/>
      <c r="F282" s="232"/>
      <c r="G282" s="261"/>
      <c r="H282" s="232"/>
      <c r="I282" s="232"/>
      <c r="J282" s="232"/>
      <c r="K282" s="232"/>
      <c r="L282" s="232"/>
      <c r="M282" s="247"/>
      <c r="N282" s="247"/>
      <c r="O282" s="247"/>
      <c r="P282" s="267"/>
      <c r="Q282" s="267"/>
      <c r="R282" s="267"/>
      <c r="S282" s="267"/>
      <c r="T282" s="232"/>
      <c r="U282" s="261"/>
      <c r="V282" s="232"/>
      <c r="W282" s="232"/>
      <c r="X282" s="232"/>
      <c r="Y282" s="232"/>
      <c r="Z282" s="232"/>
      <c r="AA282" s="232"/>
    </row>
    <row r="283" spans="5:27" x14ac:dyDescent="0.25">
      <c r="E283" s="232"/>
      <c r="F283" s="232"/>
      <c r="G283" s="261"/>
      <c r="H283" s="232"/>
      <c r="I283" s="232"/>
      <c r="J283" s="232"/>
      <c r="K283" s="232"/>
      <c r="L283" s="232"/>
      <c r="M283" s="247"/>
      <c r="N283" s="247"/>
      <c r="O283" s="247"/>
      <c r="P283" s="267"/>
      <c r="Q283" s="267"/>
      <c r="R283" s="267"/>
      <c r="S283" s="267"/>
      <c r="T283" s="232"/>
      <c r="U283" s="261"/>
      <c r="V283" s="232"/>
      <c r="W283" s="232"/>
      <c r="X283" s="232"/>
      <c r="Y283" s="232"/>
      <c r="Z283" s="232"/>
      <c r="AA283" s="232"/>
    </row>
    <row r="284" spans="5:27" x14ac:dyDescent="0.25">
      <c r="E284" s="232"/>
      <c r="F284" s="232"/>
      <c r="G284" s="261"/>
      <c r="H284" s="232"/>
      <c r="I284" s="232"/>
      <c r="J284" s="232"/>
      <c r="K284" s="232"/>
      <c r="L284" s="232"/>
      <c r="M284" s="247"/>
      <c r="N284" s="247"/>
      <c r="O284" s="247"/>
      <c r="P284" s="267"/>
      <c r="Q284" s="267"/>
      <c r="R284" s="267"/>
      <c r="S284" s="267"/>
      <c r="T284" s="232"/>
      <c r="U284" s="261"/>
      <c r="V284" s="232"/>
      <c r="W284" s="232"/>
      <c r="X284" s="232"/>
      <c r="Y284" s="232"/>
      <c r="Z284" s="232"/>
      <c r="AA284" s="232"/>
    </row>
    <row r="285" spans="5:27" x14ac:dyDescent="0.25">
      <c r="E285" s="232"/>
      <c r="F285" s="232"/>
      <c r="G285" s="261"/>
      <c r="H285" s="232"/>
      <c r="I285" s="232"/>
      <c r="J285" s="232"/>
      <c r="K285" s="232"/>
      <c r="L285" s="232"/>
      <c r="M285" s="247"/>
      <c r="N285" s="247"/>
      <c r="O285" s="247"/>
      <c r="P285" s="267"/>
      <c r="Q285" s="267"/>
      <c r="R285" s="267"/>
      <c r="S285" s="267"/>
      <c r="T285" s="232"/>
      <c r="U285" s="261"/>
      <c r="V285" s="232"/>
      <c r="W285" s="232"/>
      <c r="X285" s="232"/>
      <c r="Y285" s="232"/>
      <c r="Z285" s="232"/>
      <c r="AA285" s="232"/>
    </row>
    <row r="286" spans="5:27" x14ac:dyDescent="0.25">
      <c r="E286" s="232"/>
      <c r="F286" s="232"/>
      <c r="G286" s="261"/>
      <c r="H286" s="232"/>
      <c r="I286" s="232"/>
      <c r="J286" s="232"/>
      <c r="K286" s="232"/>
      <c r="L286" s="232"/>
      <c r="M286" s="247"/>
      <c r="N286" s="247"/>
      <c r="O286" s="247"/>
      <c r="P286" s="267"/>
      <c r="Q286" s="267"/>
      <c r="R286" s="267"/>
      <c r="S286" s="267"/>
      <c r="T286" s="232"/>
      <c r="U286" s="261"/>
      <c r="V286" s="232"/>
      <c r="W286" s="232"/>
      <c r="X286" s="232"/>
      <c r="Y286" s="232"/>
      <c r="Z286" s="232"/>
      <c r="AA286" s="232"/>
    </row>
    <row r="287" spans="5:27" x14ac:dyDescent="0.25">
      <c r="E287" s="232"/>
      <c r="F287" s="232"/>
      <c r="G287" s="261"/>
      <c r="H287" s="232"/>
      <c r="I287" s="232"/>
      <c r="J287" s="232"/>
      <c r="K287" s="232"/>
      <c r="L287" s="232"/>
      <c r="M287" s="247"/>
      <c r="N287" s="247"/>
      <c r="O287" s="247"/>
      <c r="P287" s="267"/>
      <c r="Q287" s="267"/>
      <c r="R287" s="267"/>
      <c r="S287" s="267"/>
      <c r="T287" s="232"/>
      <c r="U287" s="261"/>
      <c r="V287" s="232"/>
      <c r="W287" s="232"/>
      <c r="X287" s="232"/>
      <c r="Y287" s="232"/>
      <c r="Z287" s="232"/>
      <c r="AA287" s="232"/>
    </row>
    <row r="288" spans="5:27" x14ac:dyDescent="0.25">
      <c r="E288" s="232"/>
      <c r="F288" s="232"/>
      <c r="G288" s="261"/>
      <c r="H288" s="232"/>
      <c r="I288" s="232"/>
      <c r="J288" s="232"/>
      <c r="K288" s="232"/>
      <c r="L288" s="232"/>
      <c r="M288" s="247"/>
      <c r="N288" s="247"/>
      <c r="O288" s="247"/>
      <c r="P288" s="267"/>
      <c r="Q288" s="267"/>
      <c r="R288" s="267"/>
      <c r="S288" s="267"/>
      <c r="T288" s="232"/>
      <c r="U288" s="261"/>
      <c r="V288" s="232"/>
      <c r="W288" s="232"/>
      <c r="X288" s="232"/>
      <c r="Y288" s="232"/>
      <c r="Z288" s="232"/>
      <c r="AA288" s="232"/>
    </row>
    <row r="289" spans="5:27" x14ac:dyDescent="0.25">
      <c r="E289" s="232"/>
      <c r="F289" s="232"/>
      <c r="G289" s="261"/>
      <c r="H289" s="232"/>
      <c r="I289" s="232"/>
      <c r="J289" s="232"/>
      <c r="K289" s="232"/>
      <c r="L289" s="232"/>
      <c r="M289" s="247"/>
      <c r="N289" s="247"/>
      <c r="O289" s="247"/>
      <c r="P289" s="267"/>
      <c r="Q289" s="267"/>
      <c r="R289" s="267"/>
      <c r="S289" s="267"/>
      <c r="T289" s="232"/>
      <c r="U289" s="261"/>
      <c r="V289" s="232"/>
      <c r="W289" s="232"/>
      <c r="X289" s="232"/>
      <c r="Y289" s="232"/>
      <c r="Z289" s="232"/>
      <c r="AA289" s="232"/>
    </row>
    <row r="290" spans="5:27" x14ac:dyDescent="0.25">
      <c r="E290" s="232"/>
      <c r="F290" s="232"/>
      <c r="G290" s="261"/>
      <c r="H290" s="232"/>
      <c r="I290" s="232"/>
      <c r="J290" s="232"/>
      <c r="K290" s="232"/>
      <c r="L290" s="232"/>
      <c r="M290" s="247"/>
      <c r="N290" s="247"/>
      <c r="O290" s="247"/>
      <c r="P290" s="267"/>
      <c r="Q290" s="267"/>
      <c r="R290" s="267"/>
      <c r="S290" s="267"/>
      <c r="T290" s="232"/>
      <c r="U290" s="261"/>
      <c r="V290" s="232"/>
      <c r="W290" s="232"/>
      <c r="X290" s="232"/>
      <c r="Y290" s="232"/>
      <c r="Z290" s="232"/>
      <c r="AA290" s="232"/>
    </row>
    <row r="291" spans="5:27" x14ac:dyDescent="0.25">
      <c r="E291" s="232"/>
      <c r="F291" s="232"/>
      <c r="G291" s="261"/>
      <c r="H291" s="232"/>
      <c r="I291" s="232"/>
      <c r="J291" s="232"/>
      <c r="K291" s="232"/>
      <c r="L291" s="232"/>
      <c r="M291" s="247"/>
      <c r="N291" s="247"/>
      <c r="O291" s="247"/>
      <c r="P291" s="267"/>
      <c r="Q291" s="267"/>
      <c r="R291" s="267"/>
      <c r="S291" s="267"/>
      <c r="T291" s="232"/>
      <c r="U291" s="261"/>
      <c r="V291" s="232"/>
      <c r="W291" s="232"/>
      <c r="X291" s="232"/>
      <c r="Y291" s="232"/>
      <c r="Z291" s="232"/>
      <c r="AA291" s="232"/>
    </row>
    <row r="292" spans="5:27" x14ac:dyDescent="0.25">
      <c r="E292" s="232"/>
      <c r="F292" s="232"/>
      <c r="G292" s="261"/>
      <c r="H292" s="232"/>
      <c r="I292" s="232"/>
      <c r="J292" s="232"/>
      <c r="K292" s="232"/>
      <c r="L292" s="232"/>
      <c r="M292" s="247"/>
      <c r="N292" s="247"/>
      <c r="O292" s="247"/>
      <c r="P292" s="267"/>
      <c r="Q292" s="267"/>
      <c r="R292" s="267"/>
      <c r="S292" s="267"/>
      <c r="T292" s="232"/>
      <c r="U292" s="261"/>
      <c r="V292" s="232"/>
      <c r="W292" s="232"/>
      <c r="X292" s="232"/>
      <c r="Y292" s="232"/>
      <c r="Z292" s="232"/>
      <c r="AA292" s="232"/>
    </row>
    <row r="293" spans="5:27" x14ac:dyDescent="0.25">
      <c r="E293" s="232"/>
      <c r="F293" s="232"/>
      <c r="G293" s="261"/>
      <c r="H293" s="232"/>
      <c r="I293" s="232"/>
      <c r="J293" s="232"/>
      <c r="K293" s="232"/>
      <c r="L293" s="232"/>
      <c r="M293" s="247"/>
      <c r="N293" s="247"/>
      <c r="O293" s="247"/>
      <c r="P293" s="267"/>
      <c r="Q293" s="267"/>
      <c r="R293" s="267"/>
      <c r="S293" s="267"/>
      <c r="T293" s="232"/>
      <c r="U293" s="261"/>
      <c r="V293" s="232"/>
      <c r="W293" s="232"/>
      <c r="X293" s="232"/>
      <c r="Y293" s="232"/>
      <c r="Z293" s="232"/>
      <c r="AA293" s="232"/>
    </row>
    <row r="294" spans="5:27" x14ac:dyDescent="0.25">
      <c r="E294" s="232"/>
      <c r="F294" s="232"/>
      <c r="G294" s="261"/>
      <c r="H294" s="232"/>
      <c r="I294" s="232"/>
      <c r="J294" s="232"/>
      <c r="K294" s="232"/>
      <c r="L294" s="232"/>
      <c r="M294" s="247"/>
      <c r="N294" s="247"/>
      <c r="O294" s="247"/>
      <c r="P294" s="267"/>
      <c r="Q294" s="267"/>
      <c r="R294" s="267"/>
      <c r="S294" s="267"/>
      <c r="T294" s="232"/>
      <c r="U294" s="261"/>
      <c r="V294" s="232"/>
      <c r="W294" s="232"/>
      <c r="X294" s="232"/>
      <c r="Y294" s="232"/>
      <c r="Z294" s="232"/>
      <c r="AA294" s="232"/>
    </row>
    <row r="295" spans="5:27" x14ac:dyDescent="0.25">
      <c r="E295" s="232"/>
      <c r="F295" s="232"/>
      <c r="G295" s="261"/>
      <c r="H295" s="232"/>
      <c r="I295" s="232"/>
      <c r="J295" s="232"/>
      <c r="K295" s="232"/>
      <c r="L295" s="232"/>
      <c r="M295" s="247"/>
      <c r="N295" s="247"/>
      <c r="O295" s="247"/>
      <c r="P295" s="267"/>
      <c r="Q295" s="267"/>
      <c r="R295" s="267"/>
      <c r="S295" s="267"/>
      <c r="T295" s="232"/>
      <c r="U295" s="261"/>
      <c r="V295" s="232"/>
      <c r="W295" s="232"/>
      <c r="X295" s="232"/>
      <c r="Y295" s="232"/>
      <c r="Z295" s="232"/>
      <c r="AA295" s="232"/>
    </row>
    <row r="296" spans="5:27" x14ac:dyDescent="0.25">
      <c r="E296" s="232"/>
      <c r="F296" s="232"/>
      <c r="G296" s="261"/>
      <c r="H296" s="232"/>
      <c r="I296" s="232"/>
      <c r="J296" s="232"/>
      <c r="K296" s="232"/>
      <c r="L296" s="232"/>
      <c r="M296" s="247"/>
      <c r="N296" s="247"/>
      <c r="O296" s="247"/>
      <c r="P296" s="267"/>
      <c r="Q296" s="267"/>
      <c r="R296" s="267"/>
      <c r="S296" s="267"/>
      <c r="T296" s="232"/>
      <c r="U296" s="261"/>
      <c r="V296" s="232"/>
      <c r="W296" s="232"/>
      <c r="X296" s="232"/>
      <c r="Y296" s="232"/>
      <c r="Z296" s="232"/>
      <c r="AA296" s="232"/>
    </row>
    <row r="297" spans="5:27" x14ac:dyDescent="0.25">
      <c r="E297" s="232"/>
      <c r="F297" s="232"/>
      <c r="G297" s="261"/>
      <c r="H297" s="232"/>
      <c r="I297" s="232"/>
      <c r="J297" s="232"/>
      <c r="K297" s="232"/>
      <c r="L297" s="232"/>
      <c r="M297" s="247"/>
      <c r="N297" s="247"/>
      <c r="O297" s="247"/>
      <c r="P297" s="267"/>
      <c r="Q297" s="267"/>
      <c r="R297" s="267"/>
      <c r="S297" s="267"/>
      <c r="T297" s="232"/>
      <c r="U297" s="261"/>
      <c r="V297" s="232"/>
      <c r="W297" s="232"/>
      <c r="X297" s="232"/>
      <c r="Y297" s="232"/>
      <c r="Z297" s="232"/>
      <c r="AA297" s="232"/>
    </row>
    <row r="298" spans="5:27" x14ac:dyDescent="0.25">
      <c r="E298" s="232"/>
      <c r="F298" s="232"/>
      <c r="G298" s="261"/>
      <c r="H298" s="232"/>
      <c r="I298" s="232"/>
      <c r="J298" s="232"/>
      <c r="K298" s="232"/>
      <c r="L298" s="232"/>
      <c r="M298" s="247"/>
      <c r="N298" s="247"/>
      <c r="O298" s="247"/>
      <c r="P298" s="267"/>
      <c r="Q298" s="267"/>
      <c r="R298" s="267"/>
      <c r="S298" s="267"/>
      <c r="T298" s="232"/>
      <c r="U298" s="261"/>
      <c r="V298" s="232"/>
      <c r="W298" s="232"/>
      <c r="X298" s="232"/>
      <c r="Y298" s="232"/>
      <c r="Z298" s="232"/>
      <c r="AA298" s="232"/>
    </row>
    <row r="299" spans="5:27" x14ac:dyDescent="0.25">
      <c r="E299" s="232"/>
      <c r="F299" s="232"/>
      <c r="G299" s="261"/>
      <c r="H299" s="232"/>
      <c r="I299" s="232"/>
      <c r="J299" s="232"/>
      <c r="K299" s="232"/>
      <c r="L299" s="232"/>
      <c r="M299" s="247"/>
      <c r="N299" s="247"/>
      <c r="O299" s="247"/>
      <c r="P299" s="267"/>
      <c r="Q299" s="267"/>
      <c r="R299" s="267"/>
      <c r="S299" s="267"/>
      <c r="T299" s="232"/>
      <c r="U299" s="261"/>
      <c r="V299" s="232"/>
      <c r="W299" s="232"/>
      <c r="X299" s="232"/>
      <c r="Y299" s="232"/>
      <c r="Z299" s="232"/>
      <c r="AA299" s="232"/>
    </row>
    <row r="300" spans="5:27" x14ac:dyDescent="0.25">
      <c r="E300" s="232"/>
      <c r="F300" s="232"/>
      <c r="G300" s="261"/>
      <c r="H300" s="232"/>
      <c r="I300" s="232"/>
      <c r="J300" s="232"/>
      <c r="K300" s="232"/>
      <c r="L300" s="232"/>
      <c r="M300" s="247"/>
      <c r="N300" s="247"/>
      <c r="O300" s="247"/>
      <c r="P300" s="267"/>
      <c r="Q300" s="267"/>
      <c r="R300" s="267"/>
      <c r="S300" s="267"/>
      <c r="T300" s="232"/>
      <c r="U300" s="261"/>
      <c r="V300" s="232"/>
      <c r="W300" s="232"/>
      <c r="X300" s="232"/>
      <c r="Y300" s="232"/>
      <c r="Z300" s="232"/>
      <c r="AA300" s="232"/>
    </row>
    <row r="301" spans="5:27" x14ac:dyDescent="0.25">
      <c r="E301" s="232"/>
      <c r="F301" s="232"/>
      <c r="G301" s="261"/>
      <c r="H301" s="232"/>
      <c r="I301" s="232"/>
      <c r="J301" s="232"/>
      <c r="K301" s="232"/>
      <c r="L301" s="232"/>
      <c r="M301" s="247"/>
      <c r="N301" s="247"/>
      <c r="O301" s="247"/>
      <c r="P301" s="267"/>
      <c r="Q301" s="267"/>
      <c r="R301" s="267"/>
      <c r="S301" s="267"/>
      <c r="T301" s="232"/>
      <c r="U301" s="261"/>
      <c r="V301" s="232"/>
      <c r="W301" s="232"/>
      <c r="X301" s="232"/>
      <c r="Y301" s="232"/>
      <c r="Z301" s="232"/>
      <c r="AA301" s="232"/>
    </row>
    <row r="302" spans="5:27" x14ac:dyDescent="0.25">
      <c r="E302" s="232"/>
      <c r="F302" s="232"/>
      <c r="G302" s="261"/>
      <c r="H302" s="232"/>
      <c r="I302" s="232"/>
      <c r="J302" s="232"/>
      <c r="K302" s="232"/>
      <c r="L302" s="232"/>
      <c r="M302" s="247"/>
      <c r="N302" s="247"/>
      <c r="O302" s="247"/>
      <c r="P302" s="267"/>
      <c r="Q302" s="267"/>
      <c r="R302" s="267"/>
      <c r="S302" s="267"/>
      <c r="T302" s="232"/>
      <c r="U302" s="261"/>
      <c r="V302" s="232"/>
      <c r="W302" s="232"/>
      <c r="X302" s="232"/>
      <c r="Y302" s="232"/>
      <c r="Z302" s="232"/>
      <c r="AA302" s="232"/>
    </row>
    <row r="303" spans="5:27" x14ac:dyDescent="0.25">
      <c r="E303" s="232"/>
      <c r="F303" s="232"/>
      <c r="G303" s="261"/>
      <c r="H303" s="232"/>
      <c r="I303" s="232"/>
      <c r="J303" s="232"/>
      <c r="K303" s="232"/>
      <c r="L303" s="232"/>
      <c r="M303" s="247"/>
      <c r="N303" s="247"/>
      <c r="O303" s="247"/>
      <c r="P303" s="267"/>
      <c r="Q303" s="267"/>
      <c r="R303" s="267"/>
      <c r="S303" s="267"/>
      <c r="T303" s="232"/>
      <c r="U303" s="261"/>
      <c r="V303" s="232"/>
      <c r="W303" s="232"/>
      <c r="X303" s="232"/>
      <c r="Y303" s="232"/>
      <c r="Z303" s="232"/>
      <c r="AA303" s="232"/>
    </row>
    <row r="304" spans="5:27" x14ac:dyDescent="0.25">
      <c r="E304" s="232"/>
      <c r="F304" s="232"/>
      <c r="G304" s="261"/>
      <c r="H304" s="232"/>
      <c r="I304" s="232"/>
      <c r="J304" s="232"/>
      <c r="K304" s="232"/>
      <c r="L304" s="232"/>
      <c r="M304" s="247"/>
      <c r="N304" s="247"/>
      <c r="O304" s="247"/>
      <c r="P304" s="267"/>
      <c r="Q304" s="267"/>
      <c r="R304" s="267"/>
      <c r="S304" s="267"/>
      <c r="T304" s="232"/>
      <c r="U304" s="261"/>
      <c r="V304" s="232"/>
      <c r="W304" s="232"/>
      <c r="X304" s="232"/>
      <c r="Y304" s="232"/>
      <c r="Z304" s="232"/>
      <c r="AA304" s="232"/>
    </row>
    <row r="305" spans="5:27" x14ac:dyDescent="0.25">
      <c r="E305" s="232"/>
      <c r="F305" s="232"/>
      <c r="G305" s="261"/>
      <c r="H305" s="232"/>
      <c r="I305" s="232"/>
      <c r="J305" s="232"/>
      <c r="K305" s="232"/>
      <c r="L305" s="232"/>
      <c r="M305" s="247"/>
      <c r="N305" s="247"/>
      <c r="O305" s="247"/>
      <c r="P305" s="267"/>
      <c r="Q305" s="267"/>
      <c r="R305" s="267"/>
      <c r="S305" s="267"/>
      <c r="T305" s="232"/>
      <c r="U305" s="261"/>
      <c r="V305" s="232"/>
      <c r="W305" s="232"/>
      <c r="X305" s="232"/>
      <c r="Y305" s="232"/>
      <c r="Z305" s="232"/>
      <c r="AA305" s="232"/>
    </row>
    <row r="306" spans="5:27" x14ac:dyDescent="0.25">
      <c r="E306" s="232"/>
      <c r="F306" s="232"/>
      <c r="G306" s="261"/>
      <c r="H306" s="232"/>
      <c r="I306" s="232"/>
      <c r="J306" s="232"/>
      <c r="K306" s="232"/>
      <c r="L306" s="232"/>
      <c r="M306" s="247"/>
      <c r="N306" s="247"/>
      <c r="O306" s="247"/>
      <c r="P306" s="267"/>
      <c r="Q306" s="267"/>
      <c r="R306" s="267"/>
      <c r="S306" s="267"/>
      <c r="T306" s="232"/>
      <c r="U306" s="261"/>
      <c r="V306" s="232"/>
      <c r="W306" s="232"/>
      <c r="X306" s="232"/>
      <c r="Y306" s="232"/>
      <c r="Z306" s="232"/>
      <c r="AA306" s="232"/>
    </row>
    <row r="307" spans="5:27" x14ac:dyDescent="0.25">
      <c r="E307" s="232"/>
      <c r="F307" s="232"/>
      <c r="G307" s="261"/>
      <c r="H307" s="232"/>
      <c r="I307" s="232"/>
      <c r="J307" s="232"/>
      <c r="K307" s="232"/>
      <c r="L307" s="232"/>
      <c r="M307" s="247"/>
      <c r="N307" s="247"/>
      <c r="O307" s="247"/>
      <c r="P307" s="267"/>
      <c r="Q307" s="267"/>
      <c r="R307" s="267"/>
      <c r="S307" s="267"/>
      <c r="T307" s="232"/>
      <c r="U307" s="261"/>
      <c r="V307" s="232"/>
      <c r="W307" s="232"/>
      <c r="X307" s="232"/>
      <c r="Y307" s="232"/>
      <c r="Z307" s="232"/>
      <c r="AA307" s="232"/>
    </row>
    <row r="308" spans="5:27" x14ac:dyDescent="0.25">
      <c r="E308" s="232"/>
      <c r="F308" s="232"/>
      <c r="G308" s="261"/>
      <c r="H308" s="232"/>
      <c r="I308" s="232"/>
      <c r="J308" s="232"/>
      <c r="K308" s="232"/>
      <c r="L308" s="232"/>
      <c r="M308" s="247"/>
      <c r="N308" s="247"/>
      <c r="O308" s="247"/>
      <c r="P308" s="249"/>
      <c r="Q308" s="249"/>
      <c r="R308" s="249"/>
      <c r="S308" s="249"/>
      <c r="T308" s="233"/>
      <c r="U308" s="261"/>
      <c r="V308" s="232"/>
      <c r="W308" s="232"/>
      <c r="X308" s="232"/>
      <c r="Y308" s="232"/>
      <c r="Z308" s="232"/>
      <c r="AA308" s="232"/>
    </row>
    <row r="309" spans="5:27" x14ac:dyDescent="0.25">
      <c r="E309" s="232"/>
      <c r="F309" s="232"/>
      <c r="G309" s="261"/>
      <c r="H309" s="232"/>
      <c r="I309" s="233"/>
      <c r="J309" s="233"/>
      <c r="K309" s="233"/>
      <c r="L309" s="233"/>
      <c r="M309" s="248"/>
      <c r="N309" s="248"/>
      <c r="O309" s="248"/>
      <c r="P309" s="249"/>
      <c r="Q309" s="249"/>
      <c r="R309" s="249"/>
      <c r="S309" s="249"/>
      <c r="T309" s="233"/>
      <c r="U309" s="262"/>
      <c r="V309" s="232"/>
      <c r="W309" s="232"/>
      <c r="X309" s="232"/>
      <c r="Y309" s="232"/>
      <c r="Z309" s="232"/>
      <c r="AA309" s="232"/>
    </row>
    <row r="310" spans="5:27" x14ac:dyDescent="0.25">
      <c r="E310" s="232"/>
      <c r="F310" s="232"/>
      <c r="G310" s="261"/>
      <c r="H310" s="232"/>
      <c r="I310" s="233"/>
      <c r="J310" s="233"/>
      <c r="K310" s="233"/>
      <c r="L310" s="233"/>
      <c r="M310" s="248"/>
      <c r="N310" s="248"/>
      <c r="O310" s="248"/>
      <c r="P310" s="249"/>
      <c r="Q310" s="249"/>
      <c r="R310" s="249"/>
      <c r="S310" s="249"/>
      <c r="T310" s="233"/>
      <c r="U310" s="262"/>
      <c r="V310" s="232"/>
      <c r="W310" s="232"/>
      <c r="X310" s="232"/>
      <c r="Y310" s="232"/>
      <c r="Z310" s="232"/>
      <c r="AA310" s="232"/>
    </row>
  </sheetData>
  <sheetProtection algorithmName="SHA-512" hashValue="pnF3jFDc93pPlRZN1QbO0X0QCDHz0LyY7xCpurwueradoiFDnfXHnJQrYtnQqUbSEwJuHDUWyb+69rTN0IameA==" saltValue="4uvfWWfQKpKC9I8URJ4pcQ==" spinCount="100000" sheet="1" objects="1" scenarios="1" selectLockedCells="1"/>
  <mergeCells count="13">
    <mergeCell ref="A1:L3"/>
    <mergeCell ref="A6:C6"/>
    <mergeCell ref="D5:H5"/>
    <mergeCell ref="D6:H6"/>
    <mergeCell ref="J8:J9"/>
    <mergeCell ref="I8:I9"/>
    <mergeCell ref="D8:D9"/>
    <mergeCell ref="K8:L8"/>
    <mergeCell ref="C8:C9"/>
    <mergeCell ref="B8:B9"/>
    <mergeCell ref="A8:A9"/>
    <mergeCell ref="I5:L5"/>
    <mergeCell ref="I6:L6"/>
  </mergeCells>
  <conditionalFormatting sqref="Y13:Y100 T10:T98 N11:N98">
    <cfRule type="cellIs" dxfId="58" priority="5" operator="equal">
      <formula>0</formula>
    </cfRule>
  </conditionalFormatting>
  <conditionalFormatting sqref="S11:T98 A11:G11 A12:H98 M11:Q98">
    <cfRule type="cellIs" dxfId="57" priority="4" operator="equal">
      <formula>0</formula>
    </cfRule>
  </conditionalFormatting>
  <printOptions horizontalCentered="1" verticalCentered="1"/>
  <pageMargins left="0" right="0" top="0" bottom="0" header="0.31496062992125984" footer="0.31496062992125984"/>
  <pageSetup paperSize="9" scale="37" orientation="portrait" r:id="rId1"/>
  <colBreaks count="1" manualBreakCount="1">
    <brk id="22" max="3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9"/>
  <dimension ref="A1:AA310"/>
  <sheetViews>
    <sheetView showGridLines="0" view="pageBreakPreview" zoomScale="85" zoomScaleNormal="100" zoomScaleSheetLayoutView="85" workbookViewId="0">
      <pane xSplit="5" topLeftCell="F1" activePane="topRight" state="frozenSplit"/>
      <selection activeCell="T16" sqref="T16:W19"/>
      <selection pane="topRight" activeCell="I17" sqref="I17"/>
    </sheetView>
  </sheetViews>
  <sheetFormatPr defaultColWidth="9.109375" defaultRowHeight="13.8" x14ac:dyDescent="0.25"/>
  <cols>
    <col min="1" max="1" width="4.44140625" style="232" customWidth="1"/>
    <col min="2" max="2" width="18.6640625" style="234" customWidth="1"/>
    <col min="3" max="3" width="28.6640625" style="234" bestFit="1" customWidth="1"/>
    <col min="4" max="4" width="14.5546875" style="234" customWidth="1"/>
    <col min="5" max="5" width="5.109375" style="233" hidden="1" customWidth="1"/>
    <col min="6" max="6" width="7.6640625" style="233" hidden="1" customWidth="1"/>
    <col min="7" max="7" width="7.6640625" style="262" hidden="1" customWidth="1"/>
    <col min="8" max="8" width="0.6640625" style="233" customWidth="1"/>
    <col min="9" max="12" width="13" style="233" customWidth="1"/>
    <col min="13" max="14" width="0.6640625" style="248" hidden="1" customWidth="1"/>
    <col min="15" max="15" width="1.44140625" style="248" hidden="1" customWidth="1"/>
    <col min="16" max="16" width="6.33203125" style="249" hidden="1" customWidth="1"/>
    <col min="17" max="17" width="10.33203125" style="249" hidden="1" customWidth="1"/>
    <col min="18" max="19" width="7.6640625" style="249" hidden="1" customWidth="1"/>
    <col min="20" max="20" width="10.33203125" style="233" hidden="1" customWidth="1"/>
    <col min="21" max="21" width="6.88671875" style="262" hidden="1" customWidth="1"/>
    <col min="22" max="22" width="4" style="233" hidden="1" customWidth="1"/>
    <col min="23" max="23" width="14.6640625" style="233" hidden="1" customWidth="1"/>
    <col min="24" max="24" width="6.6640625" style="233" customWidth="1"/>
    <col min="25" max="25" width="6.6640625" style="233" hidden="1" customWidth="1"/>
    <col min="26" max="26" width="6.6640625" style="233" customWidth="1"/>
    <col min="27" max="27" width="6.109375" style="233" bestFit="1" customWidth="1"/>
    <col min="28" max="16384" width="9.109375" style="233"/>
  </cols>
  <sheetData>
    <row r="1" spans="1:27" ht="15" customHeight="1" x14ac:dyDescent="0.3">
      <c r="A1" s="517" t="s">
        <v>38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</row>
    <row r="2" spans="1:27" ht="15" customHeight="1" x14ac:dyDescent="0.3">
      <c r="A2" s="517"/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</row>
    <row r="3" spans="1:27" ht="15" customHeight="1" x14ac:dyDescent="0.3">
      <c r="A3" s="517"/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</row>
    <row r="4" spans="1:27" ht="15" customHeight="1" x14ac:dyDescent="0.3">
      <c r="C4" s="321"/>
      <c r="D4" s="321"/>
      <c r="E4" s="236"/>
      <c r="F4" s="236"/>
      <c r="G4" s="242"/>
      <c r="H4" s="236"/>
      <c r="I4" s="236"/>
      <c r="J4" s="236"/>
      <c r="K4" s="236"/>
      <c r="L4" s="236"/>
      <c r="M4" s="243"/>
      <c r="N4" s="243"/>
      <c r="O4" s="243"/>
      <c r="U4" s="242"/>
      <c r="V4" s="236"/>
      <c r="W4" s="236"/>
      <c r="X4" s="236"/>
      <c r="Y4" s="236"/>
      <c r="Z4" s="236"/>
      <c r="AA4" s="236"/>
    </row>
    <row r="5" spans="1:27" ht="21" customHeight="1" x14ac:dyDescent="0.3">
      <c r="A5" s="257" t="s">
        <v>29</v>
      </c>
      <c r="B5" s="258"/>
      <c r="C5" s="282"/>
      <c r="D5" s="519" t="s">
        <v>39</v>
      </c>
      <c r="E5" s="519"/>
      <c r="F5" s="519"/>
      <c r="G5" s="519"/>
      <c r="H5" s="520"/>
      <c r="I5" s="526" t="s">
        <v>40</v>
      </c>
      <c r="J5" s="527"/>
      <c r="K5" s="527"/>
      <c r="L5" s="527"/>
      <c r="M5" s="271"/>
      <c r="N5" s="271"/>
      <c r="O5" s="271"/>
      <c r="P5" s="271"/>
      <c r="Q5" s="271"/>
      <c r="R5" s="271"/>
      <c r="S5" s="271"/>
      <c r="T5" s="271"/>
      <c r="U5" s="271"/>
      <c r="V5" s="277"/>
      <c r="W5" s="236"/>
      <c r="X5" s="236"/>
      <c r="Y5" s="236"/>
      <c r="Z5" s="236"/>
      <c r="AA5" s="236"/>
    </row>
    <row r="6" spans="1:27" ht="21" customHeight="1" x14ac:dyDescent="0.3">
      <c r="A6" s="518" t="e">
        <f>#REF!</f>
        <v>#REF!</v>
      </c>
      <c r="B6" s="518"/>
      <c r="C6" s="518"/>
      <c r="D6" s="521" t="s">
        <v>9</v>
      </c>
      <c r="E6" s="521"/>
      <c r="F6" s="521"/>
      <c r="G6" s="521"/>
      <c r="H6" s="522"/>
      <c r="I6" s="528" t="s">
        <v>41</v>
      </c>
      <c r="J6" s="529"/>
      <c r="K6" s="529"/>
      <c r="L6" s="529"/>
      <c r="M6" s="271"/>
      <c r="N6" s="271"/>
      <c r="O6" s="271"/>
      <c r="P6" s="271"/>
      <c r="Q6" s="271"/>
      <c r="R6" s="271"/>
      <c r="S6" s="271"/>
      <c r="T6" s="271"/>
      <c r="U6" s="271"/>
      <c r="V6" s="278"/>
      <c r="W6" s="236"/>
      <c r="X6" s="236"/>
      <c r="Y6" s="236"/>
      <c r="Z6" s="236"/>
      <c r="AA6" s="236"/>
    </row>
    <row r="7" spans="1:27" s="249" customFormat="1" ht="3.75" customHeight="1" x14ac:dyDescent="0.3">
      <c r="A7" s="273"/>
      <c r="B7" s="259"/>
      <c r="C7" s="259"/>
      <c r="D7" s="259"/>
      <c r="E7" s="273"/>
      <c r="F7" s="273"/>
      <c r="G7" s="273"/>
      <c r="H7" s="273"/>
      <c r="I7" s="274"/>
      <c r="J7" s="274"/>
      <c r="K7" s="274"/>
      <c r="L7" s="274"/>
      <c r="M7" s="273"/>
      <c r="N7" s="273"/>
      <c r="O7" s="273"/>
      <c r="P7" s="263"/>
      <c r="Q7" s="263"/>
      <c r="R7" s="263"/>
      <c r="S7" s="263"/>
      <c r="T7" s="273"/>
      <c r="U7" s="273"/>
      <c r="V7" s="273"/>
    </row>
    <row r="8" spans="1:27" s="249" customFormat="1" ht="20.25" customHeight="1" x14ac:dyDescent="0.3">
      <c r="A8" s="509" t="s">
        <v>7</v>
      </c>
      <c r="B8" s="509" t="s">
        <v>33</v>
      </c>
      <c r="C8" s="509" t="s">
        <v>9</v>
      </c>
      <c r="D8" s="516" t="s">
        <v>34</v>
      </c>
      <c r="E8" s="273"/>
      <c r="F8" s="273"/>
      <c r="G8" s="273"/>
      <c r="H8" s="273"/>
      <c r="I8" s="524" t="s">
        <v>2</v>
      </c>
      <c r="J8" s="523" t="s">
        <v>35</v>
      </c>
      <c r="K8" s="525" t="s">
        <v>3</v>
      </c>
      <c r="L8" s="525"/>
      <c r="M8" s="273"/>
      <c r="N8" s="273"/>
      <c r="O8" s="273"/>
      <c r="P8" s="263"/>
      <c r="Q8" s="263"/>
      <c r="R8" s="263"/>
      <c r="S8" s="263"/>
      <c r="T8" s="273"/>
      <c r="U8" s="273"/>
      <c r="V8" s="273"/>
    </row>
    <row r="9" spans="1:27" s="231" customFormat="1" ht="20.25" customHeight="1" x14ac:dyDescent="0.3">
      <c r="A9" s="509"/>
      <c r="B9" s="509"/>
      <c r="C9" s="509"/>
      <c r="D9" s="516"/>
      <c r="E9" s="345"/>
      <c r="F9" s="338"/>
      <c r="G9" s="344"/>
      <c r="H9" s="253"/>
      <c r="I9" s="524"/>
      <c r="J9" s="523"/>
      <c r="K9" s="250" t="s">
        <v>36</v>
      </c>
      <c r="L9" s="250" t="s">
        <v>37</v>
      </c>
      <c r="M9" s="344"/>
      <c r="N9" s="341"/>
      <c r="O9" s="311"/>
      <c r="P9" s="264"/>
      <c r="Q9" s="264"/>
      <c r="S9" s="266"/>
      <c r="T9" s="265"/>
      <c r="U9" s="341"/>
      <c r="V9" s="340"/>
    </row>
    <row r="10" spans="1:27" s="249" customFormat="1" ht="3.75" customHeight="1" x14ac:dyDescent="0.3">
      <c r="A10" s="273"/>
      <c r="B10" s="259"/>
      <c r="C10" s="259"/>
      <c r="D10" s="259"/>
      <c r="E10" s="273"/>
      <c r="F10" s="273"/>
      <c r="G10" s="273"/>
      <c r="H10" s="273"/>
      <c r="I10" s="274"/>
      <c r="J10" s="274"/>
      <c r="K10" s="274"/>
      <c r="L10" s="274"/>
      <c r="M10" s="273"/>
      <c r="N10" s="273"/>
      <c r="O10" s="273"/>
      <c r="P10" s="266"/>
      <c r="Q10" s="266"/>
      <c r="R10" s="266"/>
      <c r="S10" s="266"/>
      <c r="T10" s="235"/>
      <c r="U10" s="253"/>
      <c r="V10" s="273"/>
    </row>
    <row r="11" spans="1:27" s="249" customFormat="1" ht="20.25" customHeight="1" x14ac:dyDescent="0.25">
      <c r="A11" s="255" t="e">
        <f>#REF!</f>
        <v>#REF!</v>
      </c>
      <c r="B11" s="256" t="e">
        <f>#REF!</f>
        <v>#REF!</v>
      </c>
      <c r="C11" s="256" t="e">
        <f>#REF!</f>
        <v>#REF!</v>
      </c>
      <c r="D11" s="255" t="e">
        <f>#REF!</f>
        <v>#REF!</v>
      </c>
      <c r="E11" s="255" t="e">
        <f>#REF!</f>
        <v>#REF!</v>
      </c>
      <c r="F11" s="255" t="e">
        <f>#REF!</f>
        <v>#REF!</v>
      </c>
      <c r="G11" s="268"/>
      <c r="H11" s="273"/>
      <c r="I11" s="252">
        <v>6.5</v>
      </c>
      <c r="J11" s="280">
        <v>8</v>
      </c>
      <c r="K11" s="281">
        <v>7.5</v>
      </c>
      <c r="L11" s="281">
        <v>8</v>
      </c>
      <c r="M11" s="246"/>
      <c r="N11" s="246"/>
      <c r="O11" s="268"/>
      <c r="P11" s="266"/>
      <c r="Q11" s="266" t="e">
        <f>IF(#REF!=3,(K11+J11+I11)/3-#REF!+#REF!,0)</f>
        <v>#REF!</v>
      </c>
      <c r="R11" s="266" t="e">
        <f>IF(#REF!=5,-MIN(I11,J11,K11,L11,#REF!)-MAX(I11,J11,K11,L11,#REF!),0)</f>
        <v>#REF!</v>
      </c>
      <c r="S11" s="266" t="e">
        <f>IF(#REF!=5,(K11+J11+I11+R11+L11+#REF!)/3-#REF!+#REF!,0)</f>
        <v>#REF!</v>
      </c>
      <c r="T11" s="235" t="e">
        <f>Q11+S11</f>
        <v>#REF!</v>
      </c>
      <c r="U11" s="269" t="str">
        <f>IFERROR((IF(T11=0,"")+T11),"0,0")</f>
        <v>0,0</v>
      </c>
      <c r="V11" s="237" t="str">
        <f>IFERROR(RANK(#REF!,#REF!,0),"")</f>
        <v/>
      </c>
      <c r="W11" s="275"/>
      <c r="X11" s="279"/>
    </row>
    <row r="12" spans="1:27" s="238" customFormat="1" ht="20.25" customHeight="1" x14ac:dyDescent="0.25">
      <c r="A12" s="255" t="e">
        <f>#REF!</f>
        <v>#REF!</v>
      </c>
      <c r="B12" s="256" t="e">
        <f>#REF!</f>
        <v>#REF!</v>
      </c>
      <c r="C12" s="256" t="e">
        <f>#REF!</f>
        <v>#REF!</v>
      </c>
      <c r="D12" s="255" t="e">
        <f>#REF!</f>
        <v>#REF!</v>
      </c>
      <c r="E12" s="255" t="e">
        <f>#REF!</f>
        <v>#REF!</v>
      </c>
      <c r="F12" s="255" t="e">
        <f>#REF!</f>
        <v>#REF!</v>
      </c>
      <c r="G12" s="246"/>
      <c r="H12" s="246"/>
      <c r="I12" s="252"/>
      <c r="J12" s="280"/>
      <c r="K12" s="281"/>
      <c r="L12" s="281"/>
      <c r="M12" s="246"/>
      <c r="N12" s="246"/>
      <c r="O12" s="268"/>
      <c r="P12" s="266"/>
      <c r="Q12" s="266" t="e">
        <f>IF(#REF!=3,(K12+J12+I12)/3-#REF!+#REF!,0)</f>
        <v>#REF!</v>
      </c>
      <c r="R12" s="266" t="e">
        <f>IF(#REF!=5,-MIN(I12,J12,K12,L12,#REF!)-MAX(I12,J12,K12,L12,#REF!),0)</f>
        <v>#REF!</v>
      </c>
      <c r="S12" s="266" t="e">
        <f>IF(#REF!=5,(K12+J12+I12+R12+L12+#REF!)/3-#REF!+#REF!,0)</f>
        <v>#REF!</v>
      </c>
      <c r="T12" s="235" t="e">
        <f t="shared" ref="T12:T75" si="0">Q12+S12</f>
        <v>#REF!</v>
      </c>
      <c r="U12" s="269" t="str">
        <f t="shared" ref="U12:U75" si="1">IFERROR((IF(T12=0,"")+T12),"0,0")</f>
        <v>0,0</v>
      </c>
      <c r="V12" s="237" t="str">
        <f>IFERROR(RANK(#REF!,#REF!,0),"")</f>
        <v/>
      </c>
      <c r="W12" s="276"/>
    </row>
    <row r="13" spans="1:27" s="238" customFormat="1" ht="20.25" customHeight="1" x14ac:dyDescent="0.25">
      <c r="A13" s="255" t="e">
        <f>#REF!</f>
        <v>#REF!</v>
      </c>
      <c r="B13" s="256" t="e">
        <f>#REF!</f>
        <v>#REF!</v>
      </c>
      <c r="C13" s="256" t="e">
        <f>#REF!</f>
        <v>#REF!</v>
      </c>
      <c r="D13" s="255" t="s">
        <v>18</v>
      </c>
      <c r="E13" s="255" t="e">
        <f>#REF!</f>
        <v>#REF!</v>
      </c>
      <c r="F13" s="255" t="e">
        <f>#REF!</f>
        <v>#REF!</v>
      </c>
      <c r="G13" s="246"/>
      <c r="H13" s="246"/>
      <c r="I13" s="252">
        <v>6.5</v>
      </c>
      <c r="J13" s="280">
        <v>6.5</v>
      </c>
      <c r="K13" s="281">
        <v>8.5</v>
      </c>
      <c r="L13" s="281">
        <v>7.5</v>
      </c>
      <c r="M13" s="246"/>
      <c r="N13" s="246"/>
      <c r="O13" s="268"/>
      <c r="P13" s="266"/>
      <c r="Q13" s="266" t="e">
        <f>IF(#REF!=3,(K13+J13+I13)/3-#REF!+#REF!,0)</f>
        <v>#REF!</v>
      </c>
      <c r="R13" s="266" t="e">
        <f>IF(#REF!=5,-MIN(I13,J13,K13,L13,#REF!)-MAX(I13,J13,K13,L13,#REF!),0)</f>
        <v>#REF!</v>
      </c>
      <c r="S13" s="266" t="e">
        <f>IF(#REF!=5,(K13+J13+I13+R13+L13+#REF!)/3-#REF!+#REF!,0)</f>
        <v>#REF!</v>
      </c>
      <c r="T13" s="235" t="e">
        <f t="shared" si="0"/>
        <v>#REF!</v>
      </c>
      <c r="U13" s="269" t="str">
        <f t="shared" si="1"/>
        <v>0,0</v>
      </c>
      <c r="V13" s="237" t="str">
        <f>IFERROR(RANK(#REF!,#REF!,0),"")</f>
        <v/>
      </c>
      <c r="W13" s="276"/>
    </row>
    <row r="14" spans="1:27" s="238" customFormat="1" ht="20.25" customHeight="1" x14ac:dyDescent="0.25">
      <c r="A14" s="255" t="e">
        <f>#REF!</f>
        <v>#REF!</v>
      </c>
      <c r="B14" s="256" t="e">
        <f>#REF!</f>
        <v>#REF!</v>
      </c>
      <c r="C14" s="256" t="e">
        <f>#REF!</f>
        <v>#REF!</v>
      </c>
      <c r="D14" s="255" t="e">
        <f>#REF!</f>
        <v>#REF!</v>
      </c>
      <c r="E14" s="255" t="e">
        <f>#REF!</f>
        <v>#REF!</v>
      </c>
      <c r="F14" s="255" t="e">
        <f>#REF!</f>
        <v>#REF!</v>
      </c>
      <c r="G14" s="246"/>
      <c r="H14" s="246"/>
      <c r="I14" s="252">
        <v>7.5</v>
      </c>
      <c r="J14" s="280">
        <v>8</v>
      </c>
      <c r="K14" s="281">
        <v>8</v>
      </c>
      <c r="L14" s="281">
        <v>7.5</v>
      </c>
      <c r="M14" s="246"/>
      <c r="N14" s="246"/>
      <c r="O14" s="268"/>
      <c r="P14" s="266"/>
      <c r="Q14" s="266" t="e">
        <f>IF(#REF!=3,(K14+J14+I14)/3-#REF!+#REF!,0)</f>
        <v>#REF!</v>
      </c>
      <c r="R14" s="266" t="e">
        <f>IF(#REF!=5,-MIN(I14,J14,K14,L14,#REF!)-MAX(I14,J14,K14,L14,#REF!),0)</f>
        <v>#REF!</v>
      </c>
      <c r="S14" s="266" t="e">
        <f>IF(#REF!=5,(K14+J14+I14+R14+L14+#REF!)/3-#REF!+#REF!,0)</f>
        <v>#REF!</v>
      </c>
      <c r="T14" s="235" t="e">
        <f t="shared" si="0"/>
        <v>#REF!</v>
      </c>
      <c r="U14" s="269" t="str">
        <f t="shared" si="1"/>
        <v>0,0</v>
      </c>
      <c r="V14" s="237" t="str">
        <f>IFERROR(RANK(#REF!,#REF!,0),"")</f>
        <v/>
      </c>
      <c r="W14" s="276"/>
    </row>
    <row r="15" spans="1:27" s="238" customFormat="1" ht="20.25" customHeight="1" x14ac:dyDescent="0.25">
      <c r="A15" s="255" t="e">
        <f>#REF!</f>
        <v>#REF!</v>
      </c>
      <c r="B15" s="256" t="e">
        <f>#REF!</f>
        <v>#REF!</v>
      </c>
      <c r="C15" s="256" t="e">
        <f>#REF!</f>
        <v>#REF!</v>
      </c>
      <c r="D15" s="255" t="e">
        <f>#REF!</f>
        <v>#REF!</v>
      </c>
      <c r="E15" s="255" t="e">
        <f>#REF!</f>
        <v>#REF!</v>
      </c>
      <c r="F15" s="255" t="e">
        <f>#REF!</f>
        <v>#REF!</v>
      </c>
      <c r="G15" s="246"/>
      <c r="H15" s="246"/>
      <c r="I15" s="252">
        <v>4.5</v>
      </c>
      <c r="J15" s="280">
        <v>6.5</v>
      </c>
      <c r="K15" s="281">
        <v>7</v>
      </c>
      <c r="L15" s="281">
        <v>6</v>
      </c>
      <c r="M15" s="246"/>
      <c r="N15" s="246"/>
      <c r="O15" s="268"/>
      <c r="P15" s="266"/>
      <c r="Q15" s="266" t="e">
        <f>IF(#REF!=3,(K15+J15+I15)/3-#REF!+#REF!,0)</f>
        <v>#REF!</v>
      </c>
      <c r="R15" s="266" t="e">
        <f>IF(#REF!=5,-MIN(I15,J15,K15,L15,#REF!)-MAX(I15,J15,K15,L15,#REF!),0)</f>
        <v>#REF!</v>
      </c>
      <c r="S15" s="266" t="e">
        <f>IF(#REF!=5,(K15+J15+I15+R15+L15+#REF!)/3-#REF!+#REF!,0)</f>
        <v>#REF!</v>
      </c>
      <c r="T15" s="235" t="e">
        <f t="shared" si="0"/>
        <v>#REF!</v>
      </c>
      <c r="U15" s="269" t="str">
        <f t="shared" si="1"/>
        <v>0,0</v>
      </c>
      <c r="V15" s="237" t="str">
        <f>IFERROR(RANK(#REF!,#REF!,0),"")</f>
        <v/>
      </c>
      <c r="W15" s="276"/>
    </row>
    <row r="16" spans="1:27" s="238" customFormat="1" ht="20.25" customHeight="1" x14ac:dyDescent="0.25">
      <c r="A16" s="255" t="e">
        <f>#REF!</f>
        <v>#REF!</v>
      </c>
      <c r="B16" s="256" t="e">
        <f>#REF!</f>
        <v>#REF!</v>
      </c>
      <c r="C16" s="256" t="e">
        <f>#REF!</f>
        <v>#REF!</v>
      </c>
      <c r="D16" s="255" t="e">
        <f>#REF!</f>
        <v>#REF!</v>
      </c>
      <c r="E16" s="255" t="e">
        <f>#REF!</f>
        <v>#REF!</v>
      </c>
      <c r="F16" s="255" t="e">
        <f>#REF!</f>
        <v>#REF!</v>
      </c>
      <c r="G16" s="246"/>
      <c r="H16" s="246"/>
      <c r="I16" s="252">
        <v>7</v>
      </c>
      <c r="J16" s="280">
        <v>7</v>
      </c>
      <c r="K16" s="281">
        <v>8.5</v>
      </c>
      <c r="L16" s="281">
        <v>9</v>
      </c>
      <c r="M16" s="246"/>
      <c r="N16" s="246"/>
      <c r="O16" s="268"/>
      <c r="P16" s="266"/>
      <c r="Q16" s="266" t="e">
        <f>IF(#REF!=3,(K16+J16+I16)/3-#REF!+#REF!,0)</f>
        <v>#REF!</v>
      </c>
      <c r="R16" s="266" t="e">
        <f>IF(#REF!=5,-MIN(I16,J16,K16,L16,#REF!)-MAX(I16,J16,K16,L16,#REF!),0)</f>
        <v>#REF!</v>
      </c>
      <c r="S16" s="266" t="e">
        <f>IF(#REF!=5,(K16+J16+I16+R16+L16+#REF!)/3-#REF!+#REF!,0)</f>
        <v>#REF!</v>
      </c>
      <c r="T16" s="235" t="e">
        <f t="shared" si="0"/>
        <v>#REF!</v>
      </c>
      <c r="U16" s="269" t="str">
        <f t="shared" si="1"/>
        <v>0,0</v>
      </c>
      <c r="V16" s="237" t="str">
        <f>IFERROR(RANK(#REF!,#REF!,0),"")</f>
        <v/>
      </c>
      <c r="W16" s="276"/>
    </row>
    <row r="17" spans="1:23" s="238" customFormat="1" ht="20.25" customHeight="1" x14ac:dyDescent="0.25">
      <c r="A17" s="255" t="e">
        <f>#REF!</f>
        <v>#REF!</v>
      </c>
      <c r="B17" s="256" t="e">
        <f>#REF!</f>
        <v>#REF!</v>
      </c>
      <c r="C17" s="256" t="e">
        <f>#REF!</f>
        <v>#REF!</v>
      </c>
      <c r="D17" s="255" t="e">
        <f>#REF!</f>
        <v>#REF!</v>
      </c>
      <c r="E17" s="255" t="e">
        <f>#REF!</f>
        <v>#REF!</v>
      </c>
      <c r="F17" s="255" t="e">
        <f>#REF!</f>
        <v>#REF!</v>
      </c>
      <c r="G17" s="246"/>
      <c r="H17" s="246"/>
      <c r="I17" s="252">
        <v>8.5</v>
      </c>
      <c r="J17" s="280">
        <v>6</v>
      </c>
      <c r="K17" s="281">
        <v>7.5</v>
      </c>
      <c r="L17" s="281">
        <v>8.5</v>
      </c>
      <c r="M17" s="246"/>
      <c r="N17" s="246"/>
      <c r="O17" s="268"/>
      <c r="P17" s="266"/>
      <c r="Q17" s="266" t="e">
        <f>IF(#REF!=3,(K17+J17+I17)/3-#REF!+#REF!,0)</f>
        <v>#REF!</v>
      </c>
      <c r="R17" s="266" t="e">
        <f>IF(#REF!=5,-MIN(I17,J17,K17,L17,#REF!)-MAX(I17,J17,K17,L17,#REF!),0)</f>
        <v>#REF!</v>
      </c>
      <c r="S17" s="266" t="e">
        <f>IF(#REF!=5,(K17+J17+I17+R17+L17+#REF!)/3-#REF!+#REF!,0)</f>
        <v>#REF!</v>
      </c>
      <c r="T17" s="235" t="e">
        <f t="shared" si="0"/>
        <v>#REF!</v>
      </c>
      <c r="U17" s="269" t="str">
        <f t="shared" si="1"/>
        <v>0,0</v>
      </c>
      <c r="V17" s="237" t="str">
        <f>IFERROR(RANK(#REF!,#REF!,0),"")</f>
        <v/>
      </c>
      <c r="W17" s="276"/>
    </row>
    <row r="18" spans="1:23" s="238" customFormat="1" ht="20.25" customHeight="1" x14ac:dyDescent="0.25">
      <c r="A18" s="255" t="e">
        <f>#REF!</f>
        <v>#REF!</v>
      </c>
      <c r="B18" s="256" t="e">
        <f>#REF!</f>
        <v>#REF!</v>
      </c>
      <c r="C18" s="256" t="e">
        <f>#REF!</f>
        <v>#REF!</v>
      </c>
      <c r="D18" s="255" t="e">
        <f>#REF!</f>
        <v>#REF!</v>
      </c>
      <c r="E18" s="255" t="e">
        <f>#REF!</f>
        <v>#REF!</v>
      </c>
      <c r="F18" s="255" t="e">
        <f>#REF!</f>
        <v>#REF!</v>
      </c>
      <c r="G18" s="246"/>
      <c r="H18" s="246"/>
      <c r="I18" s="252">
        <v>5</v>
      </c>
      <c r="J18" s="280">
        <v>5.5</v>
      </c>
      <c r="K18" s="281">
        <v>6.5</v>
      </c>
      <c r="L18" s="281">
        <v>7.5</v>
      </c>
      <c r="M18" s="246"/>
      <c r="N18" s="246"/>
      <c r="O18" s="268"/>
      <c r="P18" s="266"/>
      <c r="Q18" s="266" t="e">
        <f>IF(#REF!=3,(K18+J18+I18)/3-#REF!+#REF!,0)</f>
        <v>#REF!</v>
      </c>
      <c r="R18" s="266" t="e">
        <f>IF(#REF!=5,-MIN(I18,J18,K18,L18,#REF!)-MAX(I18,J18,K18,L18,#REF!),0)</f>
        <v>#REF!</v>
      </c>
      <c r="S18" s="266" t="e">
        <f>IF(#REF!=5,(K18+J18+I18+R18+L18+#REF!)/3-#REF!+#REF!,0)</f>
        <v>#REF!</v>
      </c>
      <c r="T18" s="235" t="e">
        <f t="shared" si="0"/>
        <v>#REF!</v>
      </c>
      <c r="U18" s="269" t="str">
        <f t="shared" si="1"/>
        <v>0,0</v>
      </c>
      <c r="V18" s="237" t="str">
        <f>IFERROR(RANK(#REF!,#REF!,0),"")</f>
        <v/>
      </c>
      <c r="W18" s="276"/>
    </row>
    <row r="19" spans="1:23" s="238" customFormat="1" ht="20.25" customHeight="1" x14ac:dyDescent="0.25">
      <c r="A19" s="255" t="e">
        <f>#REF!</f>
        <v>#REF!</v>
      </c>
      <c r="B19" s="256" t="e">
        <f>#REF!</f>
        <v>#REF!</v>
      </c>
      <c r="C19" s="256" t="e">
        <f>#REF!</f>
        <v>#REF!</v>
      </c>
      <c r="D19" s="255" t="e">
        <f>#REF!</f>
        <v>#REF!</v>
      </c>
      <c r="E19" s="255" t="e">
        <f>#REF!</f>
        <v>#REF!</v>
      </c>
      <c r="F19" s="255" t="e">
        <f>#REF!</f>
        <v>#REF!</v>
      </c>
      <c r="G19" s="246"/>
      <c r="H19" s="246"/>
      <c r="I19" s="252">
        <v>9</v>
      </c>
      <c r="J19" s="280">
        <v>9.5</v>
      </c>
      <c r="K19" s="281">
        <v>8</v>
      </c>
      <c r="L19" s="281">
        <v>8.5</v>
      </c>
      <c r="M19" s="246"/>
      <c r="N19" s="246"/>
      <c r="O19" s="268"/>
      <c r="P19" s="266"/>
      <c r="Q19" s="266" t="e">
        <f>IF(#REF!=3,(K19+J19+I19)/3-#REF!+#REF!,0)</f>
        <v>#REF!</v>
      </c>
      <c r="R19" s="266" t="e">
        <f>IF(#REF!=5,-MIN(I19,J19,K19,L19,#REF!)-MAX(I19,J19,K19,L19,#REF!),0)</f>
        <v>#REF!</v>
      </c>
      <c r="S19" s="266" t="e">
        <f>IF(#REF!=5,(K19+J19+I19+R19+L19+#REF!)/3-#REF!+#REF!,0)</f>
        <v>#REF!</v>
      </c>
      <c r="T19" s="235" t="e">
        <f t="shared" si="0"/>
        <v>#REF!</v>
      </c>
      <c r="U19" s="269" t="str">
        <f t="shared" si="1"/>
        <v>0,0</v>
      </c>
      <c r="V19" s="237" t="str">
        <f>IFERROR(RANK(#REF!,#REF!,0),"")</f>
        <v/>
      </c>
      <c r="W19" s="276"/>
    </row>
    <row r="20" spans="1:23" s="238" customFormat="1" ht="20.25" customHeight="1" x14ac:dyDescent="0.25">
      <c r="A20" s="255" t="e">
        <f>#REF!</f>
        <v>#REF!</v>
      </c>
      <c r="B20" s="256" t="e">
        <f>#REF!</f>
        <v>#REF!</v>
      </c>
      <c r="C20" s="256" t="e">
        <f>#REF!</f>
        <v>#REF!</v>
      </c>
      <c r="D20" s="255" t="e">
        <f>#REF!</f>
        <v>#REF!</v>
      </c>
      <c r="E20" s="255" t="e">
        <f>#REF!</f>
        <v>#REF!</v>
      </c>
      <c r="F20" s="255" t="e">
        <f>#REF!</f>
        <v>#REF!</v>
      </c>
      <c r="G20" s="246"/>
      <c r="H20" s="246"/>
      <c r="I20" s="252">
        <v>8.5</v>
      </c>
      <c r="J20" s="280">
        <v>9.5</v>
      </c>
      <c r="K20" s="281">
        <v>9</v>
      </c>
      <c r="L20" s="281">
        <v>8.5</v>
      </c>
      <c r="M20" s="246"/>
      <c r="N20" s="246"/>
      <c r="O20" s="268"/>
      <c r="P20" s="266"/>
      <c r="Q20" s="266" t="e">
        <f>IF(#REF!=3,(K20+J20+I20)/3-#REF!+#REF!,0)</f>
        <v>#REF!</v>
      </c>
      <c r="R20" s="266" t="e">
        <f>IF(#REF!=5,-MIN(I20,J20,K20,L20,#REF!)-MAX(I20,J20,K20,L20,#REF!),0)</f>
        <v>#REF!</v>
      </c>
      <c r="S20" s="266" t="e">
        <f>IF(#REF!=5,(K20+J20+I20+R20+L20+#REF!)/3-#REF!+#REF!,0)</f>
        <v>#REF!</v>
      </c>
      <c r="T20" s="235" t="e">
        <f t="shared" si="0"/>
        <v>#REF!</v>
      </c>
      <c r="U20" s="269" t="str">
        <f t="shared" si="1"/>
        <v>0,0</v>
      </c>
      <c r="V20" s="237" t="str">
        <f>IFERROR(RANK(#REF!,#REF!,0),"")</f>
        <v/>
      </c>
      <c r="W20" s="276"/>
    </row>
    <row r="21" spans="1:23" s="238" customFormat="1" ht="20.25" customHeight="1" x14ac:dyDescent="0.25">
      <c r="A21" s="255" t="e">
        <f>#REF!</f>
        <v>#REF!</v>
      </c>
      <c r="B21" s="256" t="e">
        <f>#REF!</f>
        <v>#REF!</v>
      </c>
      <c r="C21" s="256" t="e">
        <f>#REF!</f>
        <v>#REF!</v>
      </c>
      <c r="D21" s="255" t="e">
        <f>#REF!</f>
        <v>#REF!</v>
      </c>
      <c r="E21" s="255" t="e">
        <f>#REF!</f>
        <v>#REF!</v>
      </c>
      <c r="F21" s="255" t="e">
        <f>#REF!</f>
        <v>#REF!</v>
      </c>
      <c r="G21" s="246"/>
      <c r="H21" s="246"/>
      <c r="I21" s="252">
        <v>8</v>
      </c>
      <c r="J21" s="280">
        <v>7</v>
      </c>
      <c r="K21" s="281">
        <v>6.5</v>
      </c>
      <c r="L21" s="281">
        <v>8</v>
      </c>
      <c r="M21" s="246"/>
      <c r="N21" s="246"/>
      <c r="O21" s="268"/>
      <c r="P21" s="266"/>
      <c r="Q21" s="266" t="e">
        <f>IF(#REF!=3,(K21+J21+I21)/3-#REF!+#REF!,0)</f>
        <v>#REF!</v>
      </c>
      <c r="R21" s="266" t="e">
        <f>IF(#REF!=5,-MIN(I21,J21,K21,L21,#REF!)-MAX(I21,J21,K21,L21,#REF!),0)</f>
        <v>#REF!</v>
      </c>
      <c r="S21" s="266" t="e">
        <f>IF(#REF!=5,(K21+J21+I21+R21+L21+#REF!)/3-#REF!+#REF!,0)</f>
        <v>#REF!</v>
      </c>
      <c r="T21" s="235" t="e">
        <f t="shared" si="0"/>
        <v>#REF!</v>
      </c>
      <c r="U21" s="269" t="str">
        <f t="shared" si="1"/>
        <v>0,0</v>
      </c>
      <c r="V21" s="237" t="str">
        <f>IFERROR(RANK(#REF!,#REF!,0),"")</f>
        <v/>
      </c>
      <c r="W21" s="276"/>
    </row>
    <row r="22" spans="1:23" s="238" customFormat="1" ht="20.25" customHeight="1" x14ac:dyDescent="0.25">
      <c r="A22" s="255" t="e">
        <f>#REF!</f>
        <v>#REF!</v>
      </c>
      <c r="B22" s="256" t="e">
        <f>#REF!</f>
        <v>#REF!</v>
      </c>
      <c r="C22" s="256" t="e">
        <f>#REF!</f>
        <v>#REF!</v>
      </c>
      <c r="D22" s="255" t="e">
        <f>#REF!</f>
        <v>#REF!</v>
      </c>
      <c r="E22" s="255" t="e">
        <f>#REF!</f>
        <v>#REF!</v>
      </c>
      <c r="F22" s="255" t="e">
        <f>#REF!</f>
        <v>#REF!</v>
      </c>
      <c r="G22" s="246"/>
      <c r="H22" s="246"/>
      <c r="I22" s="252">
        <v>7</v>
      </c>
      <c r="J22" s="280">
        <v>5.5</v>
      </c>
      <c r="K22" s="281">
        <v>6.5</v>
      </c>
      <c r="L22" s="281">
        <v>3</v>
      </c>
      <c r="M22" s="246"/>
      <c r="N22" s="246"/>
      <c r="O22" s="268"/>
      <c r="P22" s="266"/>
      <c r="Q22" s="266" t="e">
        <f>IF(#REF!=3,(K22+J22+I22)/3-#REF!+#REF!,0)</f>
        <v>#REF!</v>
      </c>
      <c r="R22" s="266" t="e">
        <f>IF(#REF!=5,-MIN(I22,J22,K22,L22,#REF!)-MAX(I22,J22,K22,L22,#REF!),0)</f>
        <v>#REF!</v>
      </c>
      <c r="S22" s="266" t="e">
        <f>IF(#REF!=5,(K22+J22+I22+R22+L22+#REF!)/3-#REF!+#REF!,0)</f>
        <v>#REF!</v>
      </c>
      <c r="T22" s="235" t="e">
        <f t="shared" si="0"/>
        <v>#REF!</v>
      </c>
      <c r="U22" s="269" t="str">
        <f t="shared" si="1"/>
        <v>0,0</v>
      </c>
      <c r="V22" s="237" t="str">
        <f>IFERROR(RANK(#REF!,#REF!,0),"")</f>
        <v/>
      </c>
      <c r="W22" s="276"/>
    </row>
    <row r="23" spans="1:23" s="238" customFormat="1" ht="20.25" customHeight="1" x14ac:dyDescent="0.25">
      <c r="A23" s="255" t="e">
        <f>#REF!</f>
        <v>#REF!</v>
      </c>
      <c r="B23" s="256" t="e">
        <f>#REF!</f>
        <v>#REF!</v>
      </c>
      <c r="C23" s="256" t="e">
        <f>#REF!</f>
        <v>#REF!</v>
      </c>
      <c r="D23" s="255" t="e">
        <f>#REF!</f>
        <v>#REF!</v>
      </c>
      <c r="E23" s="255" t="e">
        <f>#REF!</f>
        <v>#REF!</v>
      </c>
      <c r="F23" s="255" t="e">
        <f>#REF!</f>
        <v>#REF!</v>
      </c>
      <c r="G23" s="246"/>
      <c r="H23" s="246"/>
      <c r="I23" s="343">
        <v>7</v>
      </c>
      <c r="J23" s="280">
        <v>8</v>
      </c>
      <c r="K23" s="281">
        <v>7.5</v>
      </c>
      <c r="L23" s="281">
        <v>7.5</v>
      </c>
      <c r="M23" s="246"/>
      <c r="N23" s="246"/>
      <c r="O23" s="268"/>
      <c r="P23" s="266"/>
      <c r="Q23" s="266" t="e">
        <f>IF(#REF!=3,(K23+J23+I23)/3-#REF!+#REF!,0)</f>
        <v>#REF!</v>
      </c>
      <c r="R23" s="266" t="e">
        <f>IF(#REF!=5,-MIN(I23,J23,K23,L23,#REF!)-MAX(I23,J23,K23,L23,#REF!),0)</f>
        <v>#REF!</v>
      </c>
      <c r="S23" s="266" t="e">
        <f>IF(#REF!=5,(K23+J23+I23+R23+L23+#REF!)/3-#REF!+#REF!,0)</f>
        <v>#REF!</v>
      </c>
      <c r="T23" s="235" t="e">
        <f t="shared" si="0"/>
        <v>#REF!</v>
      </c>
      <c r="U23" s="269" t="str">
        <f t="shared" si="1"/>
        <v>0,0</v>
      </c>
      <c r="V23" s="237" t="str">
        <f>IFERROR(RANK(#REF!,#REF!,0),"")</f>
        <v/>
      </c>
      <c r="W23" s="276"/>
    </row>
    <row r="24" spans="1:23" s="238" customFormat="1" ht="20.25" customHeight="1" x14ac:dyDescent="0.25">
      <c r="A24" s="255" t="e">
        <f>#REF!</f>
        <v>#REF!</v>
      </c>
      <c r="B24" s="256" t="e">
        <f>#REF!</f>
        <v>#REF!</v>
      </c>
      <c r="C24" s="256" t="e">
        <f>#REF!</f>
        <v>#REF!</v>
      </c>
      <c r="D24" s="255" t="e">
        <f>#REF!</f>
        <v>#REF!</v>
      </c>
      <c r="E24" s="255" t="e">
        <f>#REF!</f>
        <v>#REF!</v>
      </c>
      <c r="F24" s="255" t="e">
        <f>#REF!</f>
        <v>#REF!</v>
      </c>
      <c r="G24" s="246"/>
      <c r="H24" s="246"/>
      <c r="I24" s="343">
        <v>6</v>
      </c>
      <c r="J24" s="280">
        <v>5.5</v>
      </c>
      <c r="K24" s="281">
        <v>0</v>
      </c>
      <c r="L24" s="281">
        <v>0</v>
      </c>
      <c r="M24" s="246"/>
      <c r="N24" s="246"/>
      <c r="O24" s="268"/>
      <c r="P24" s="266"/>
      <c r="Q24" s="266" t="e">
        <f>IF(#REF!=3,(K24+J24+I24)/3-#REF!+#REF!,0)</f>
        <v>#REF!</v>
      </c>
      <c r="R24" s="266" t="e">
        <f>IF(#REF!=5,-MIN(I24,J24,K24,L24,#REF!)-MAX(I24,J24,K24,L24,#REF!),0)</f>
        <v>#REF!</v>
      </c>
      <c r="S24" s="266" t="e">
        <f>IF(#REF!=5,(K24+J24+I24+R24+L24+#REF!)/3-#REF!+#REF!,0)</f>
        <v>#REF!</v>
      </c>
      <c r="T24" s="235" t="e">
        <f t="shared" si="0"/>
        <v>#REF!</v>
      </c>
      <c r="U24" s="269" t="str">
        <f t="shared" si="1"/>
        <v>0,0</v>
      </c>
      <c r="V24" s="237" t="str">
        <f>IFERROR(RANK(#REF!,#REF!,0),"")</f>
        <v/>
      </c>
      <c r="W24" s="276"/>
    </row>
    <row r="25" spans="1:23" s="238" customFormat="1" ht="20.25" customHeight="1" x14ac:dyDescent="0.25">
      <c r="A25" s="255" t="e">
        <f>#REF!</f>
        <v>#REF!</v>
      </c>
      <c r="B25" s="256" t="e">
        <f>#REF!</f>
        <v>#REF!</v>
      </c>
      <c r="C25" s="256" t="e">
        <f>#REF!</f>
        <v>#REF!</v>
      </c>
      <c r="D25" s="255" t="e">
        <f>#REF!</f>
        <v>#REF!</v>
      </c>
      <c r="E25" s="255" t="e">
        <f>#REF!</f>
        <v>#REF!</v>
      </c>
      <c r="F25" s="255" t="e">
        <f>#REF!</f>
        <v>#REF!</v>
      </c>
      <c r="G25" s="246"/>
      <c r="H25" s="246"/>
      <c r="I25" s="343">
        <v>8.5</v>
      </c>
      <c r="J25" s="280">
        <v>7</v>
      </c>
      <c r="K25" s="281">
        <v>8.5</v>
      </c>
      <c r="L25" s="281">
        <v>8</v>
      </c>
      <c r="M25" s="246"/>
      <c r="N25" s="246"/>
      <c r="O25" s="268"/>
      <c r="P25" s="266"/>
      <c r="Q25" s="266" t="e">
        <f>IF(#REF!=3,(K25+J25+I25)/3-#REF!+#REF!,0)</f>
        <v>#REF!</v>
      </c>
      <c r="R25" s="266" t="e">
        <f>IF(#REF!=5,-MIN(I25,J25,K25,L25,#REF!)-MAX(I25,J25,K25,L25,#REF!),0)</f>
        <v>#REF!</v>
      </c>
      <c r="S25" s="266" t="e">
        <f>IF(#REF!=5,(K25+J25+I25+R25+L25+#REF!)/3-#REF!+#REF!,0)</f>
        <v>#REF!</v>
      </c>
      <c r="T25" s="235" t="e">
        <f t="shared" si="0"/>
        <v>#REF!</v>
      </c>
      <c r="U25" s="269" t="str">
        <f t="shared" si="1"/>
        <v>0,0</v>
      </c>
      <c r="V25" s="237" t="str">
        <f>IFERROR(RANK(#REF!,#REF!,0),"")</f>
        <v/>
      </c>
      <c r="W25" s="276"/>
    </row>
    <row r="26" spans="1:23" s="238" customFormat="1" ht="20.25" customHeight="1" x14ac:dyDescent="0.25">
      <c r="A26" s="255" t="e">
        <f>#REF!</f>
        <v>#REF!</v>
      </c>
      <c r="B26" s="256" t="e">
        <f>#REF!</f>
        <v>#REF!</v>
      </c>
      <c r="C26" s="256" t="e">
        <f>#REF!</f>
        <v>#REF!</v>
      </c>
      <c r="D26" s="255" t="e">
        <f>#REF!</f>
        <v>#REF!</v>
      </c>
      <c r="E26" s="255" t="e">
        <f>#REF!</f>
        <v>#REF!</v>
      </c>
      <c r="F26" s="255" t="e">
        <f>#REF!</f>
        <v>#REF!</v>
      </c>
      <c r="G26" s="246"/>
      <c r="H26" s="246"/>
      <c r="I26" s="343">
        <v>7.5</v>
      </c>
      <c r="J26" s="280">
        <v>5</v>
      </c>
      <c r="K26" s="281">
        <v>7.5</v>
      </c>
      <c r="L26" s="281">
        <v>7</v>
      </c>
      <c r="M26" s="246"/>
      <c r="N26" s="246"/>
      <c r="O26" s="268"/>
      <c r="P26" s="266"/>
      <c r="Q26" s="266" t="e">
        <f>IF(#REF!=3,(K26+J26+I26)/3-#REF!+#REF!,0)</f>
        <v>#REF!</v>
      </c>
      <c r="R26" s="266" t="e">
        <f>IF(#REF!=5,-MIN(I26,J26,K26,L26,#REF!)-MAX(I26,J26,K26,L26,#REF!),0)</f>
        <v>#REF!</v>
      </c>
      <c r="S26" s="266" t="e">
        <f>IF(#REF!=5,(K26+J26+I26+R26+L26+#REF!)/3-#REF!+#REF!,0)</f>
        <v>#REF!</v>
      </c>
      <c r="T26" s="235" t="e">
        <f t="shared" si="0"/>
        <v>#REF!</v>
      </c>
      <c r="U26" s="269" t="str">
        <f t="shared" si="1"/>
        <v>0,0</v>
      </c>
      <c r="V26" s="237" t="str">
        <f>IFERROR(RANK(#REF!,#REF!,0),"")</f>
        <v/>
      </c>
      <c r="W26" s="276"/>
    </row>
    <row r="27" spans="1:23" s="238" customFormat="1" ht="20.25" customHeight="1" x14ac:dyDescent="0.25">
      <c r="A27" s="255" t="e">
        <f>#REF!</f>
        <v>#REF!</v>
      </c>
      <c r="B27" s="256" t="e">
        <f>#REF!</f>
        <v>#REF!</v>
      </c>
      <c r="C27" s="256" t="e">
        <f>#REF!</f>
        <v>#REF!</v>
      </c>
      <c r="D27" s="255" t="e">
        <f>#REF!</f>
        <v>#REF!</v>
      </c>
      <c r="E27" s="255" t="e">
        <f>#REF!</f>
        <v>#REF!</v>
      </c>
      <c r="F27" s="255" t="e">
        <f>#REF!</f>
        <v>#REF!</v>
      </c>
      <c r="G27" s="246"/>
      <c r="H27" s="246"/>
      <c r="I27" s="343">
        <v>6</v>
      </c>
      <c r="J27" s="280">
        <v>4.5</v>
      </c>
      <c r="K27" s="281">
        <v>6.5</v>
      </c>
      <c r="L27" s="281">
        <v>6</v>
      </c>
      <c r="M27" s="246"/>
      <c r="N27" s="246"/>
      <c r="O27" s="268"/>
      <c r="P27" s="266"/>
      <c r="Q27" s="266" t="e">
        <f>IF(#REF!=3,(K27+J27+I27)/3-#REF!+#REF!,0)</f>
        <v>#REF!</v>
      </c>
      <c r="R27" s="266" t="e">
        <f>IF(#REF!=5,-MIN(I27,J27,K27,L27,#REF!)-MAX(I27,J27,K27,L27,#REF!),0)</f>
        <v>#REF!</v>
      </c>
      <c r="S27" s="266" t="e">
        <f>IF(#REF!=5,(K27+J27+I27+R27+L27+#REF!)/3-#REF!+#REF!,0)</f>
        <v>#REF!</v>
      </c>
      <c r="T27" s="235" t="e">
        <f t="shared" si="0"/>
        <v>#REF!</v>
      </c>
      <c r="U27" s="269" t="str">
        <f t="shared" si="1"/>
        <v>0,0</v>
      </c>
      <c r="V27" s="237" t="str">
        <f>IFERROR(RANK(#REF!,#REF!,0),"")</f>
        <v/>
      </c>
      <c r="W27" s="276"/>
    </row>
    <row r="28" spans="1:23" s="238" customFormat="1" ht="20.25" customHeight="1" x14ac:dyDescent="0.25">
      <c r="A28" s="255" t="e">
        <f>#REF!</f>
        <v>#REF!</v>
      </c>
      <c r="B28" s="256" t="e">
        <f>#REF!</f>
        <v>#REF!</v>
      </c>
      <c r="C28" s="256" t="e">
        <f>#REF!</f>
        <v>#REF!</v>
      </c>
      <c r="D28" s="255" t="e">
        <f>#REF!</f>
        <v>#REF!</v>
      </c>
      <c r="E28" s="255" t="e">
        <f>#REF!</f>
        <v>#REF!</v>
      </c>
      <c r="F28" s="255" t="e">
        <f>#REF!</f>
        <v>#REF!</v>
      </c>
      <c r="G28" s="246"/>
      <c r="H28" s="246"/>
      <c r="I28" s="343">
        <v>8.5</v>
      </c>
      <c r="J28" s="280">
        <v>8</v>
      </c>
      <c r="K28" s="281">
        <v>5.5</v>
      </c>
      <c r="L28" s="281">
        <v>8</v>
      </c>
      <c r="M28" s="246"/>
      <c r="N28" s="246"/>
      <c r="O28" s="268"/>
      <c r="P28" s="266"/>
      <c r="Q28" s="266" t="e">
        <f>IF(#REF!=3,(K28+J28+I28)/3-#REF!+#REF!,0)</f>
        <v>#REF!</v>
      </c>
      <c r="R28" s="266" t="e">
        <f>IF(#REF!=5,-MIN(I28,J28,K28,L28,#REF!)-MAX(I28,J28,K28,L28,#REF!),0)</f>
        <v>#REF!</v>
      </c>
      <c r="S28" s="266" t="e">
        <f>IF(#REF!=5,(K28+J28+I28+R28+L28+#REF!)/3-#REF!+#REF!,0)</f>
        <v>#REF!</v>
      </c>
      <c r="T28" s="235" t="e">
        <f t="shared" si="0"/>
        <v>#REF!</v>
      </c>
      <c r="U28" s="269" t="str">
        <f t="shared" si="1"/>
        <v>0,0</v>
      </c>
      <c r="V28" s="237" t="str">
        <f>IFERROR(RANK(#REF!,#REF!,0),"")</f>
        <v/>
      </c>
      <c r="W28" s="276"/>
    </row>
    <row r="29" spans="1:23" s="238" customFormat="1" ht="20.25" customHeight="1" x14ac:dyDescent="0.25">
      <c r="A29" s="255" t="e">
        <f>#REF!</f>
        <v>#REF!</v>
      </c>
      <c r="B29" s="256" t="e">
        <f>#REF!</f>
        <v>#REF!</v>
      </c>
      <c r="C29" s="256" t="e">
        <f>#REF!</f>
        <v>#REF!</v>
      </c>
      <c r="D29" s="255" t="e">
        <f>#REF!</f>
        <v>#REF!</v>
      </c>
      <c r="E29" s="255" t="e">
        <f>#REF!</f>
        <v>#REF!</v>
      </c>
      <c r="F29" s="255" t="e">
        <f>#REF!</f>
        <v>#REF!</v>
      </c>
      <c r="G29" s="246"/>
      <c r="H29" s="246"/>
      <c r="I29" s="343">
        <v>8</v>
      </c>
      <c r="J29" s="280">
        <v>9</v>
      </c>
      <c r="K29" s="281">
        <v>4.5</v>
      </c>
      <c r="L29" s="281">
        <v>7</v>
      </c>
      <c r="M29" s="246"/>
      <c r="N29" s="246"/>
      <c r="O29" s="268"/>
      <c r="P29" s="266"/>
      <c r="Q29" s="266" t="e">
        <f>IF(#REF!=3,(K29+J29+I29)/3-#REF!+#REF!,0)</f>
        <v>#REF!</v>
      </c>
      <c r="R29" s="266" t="e">
        <f>IF(#REF!=5,-MIN(I29,J29,K29,L29,#REF!)-MAX(I29,J29,K29,L29,#REF!),0)</f>
        <v>#REF!</v>
      </c>
      <c r="S29" s="266" t="e">
        <f>IF(#REF!=5,(K29+J29+I29+R29+L29+#REF!)/3-#REF!+#REF!,0)</f>
        <v>#REF!</v>
      </c>
      <c r="T29" s="235" t="e">
        <f t="shared" si="0"/>
        <v>#REF!</v>
      </c>
      <c r="U29" s="269" t="str">
        <f t="shared" si="1"/>
        <v>0,0</v>
      </c>
      <c r="V29" s="237" t="str">
        <f>IFERROR(RANK(#REF!,#REF!,0),"")</f>
        <v/>
      </c>
      <c r="W29" s="276"/>
    </row>
    <row r="30" spans="1:23" s="238" customFormat="1" ht="20.25" customHeight="1" x14ac:dyDescent="0.25">
      <c r="A30" s="255" t="e">
        <f>#REF!</f>
        <v>#REF!</v>
      </c>
      <c r="B30" s="256" t="e">
        <f>#REF!</f>
        <v>#REF!</v>
      </c>
      <c r="C30" s="256" t="e">
        <f>#REF!</f>
        <v>#REF!</v>
      </c>
      <c r="D30" s="255" t="e">
        <f>#REF!</f>
        <v>#REF!</v>
      </c>
      <c r="E30" s="255" t="e">
        <f>#REF!</f>
        <v>#REF!</v>
      </c>
      <c r="F30" s="255" t="e">
        <f>#REF!</f>
        <v>#REF!</v>
      </c>
      <c r="G30" s="246"/>
      <c r="H30" s="246"/>
      <c r="I30" s="343">
        <v>8</v>
      </c>
      <c r="J30" s="280">
        <v>8</v>
      </c>
      <c r="K30" s="281">
        <v>6.5</v>
      </c>
      <c r="L30" s="281">
        <v>6.5</v>
      </c>
      <c r="M30" s="246"/>
      <c r="N30" s="246"/>
      <c r="O30" s="268"/>
      <c r="P30" s="266"/>
      <c r="Q30" s="266" t="e">
        <f>IF(#REF!=3,(K30+J30+I30)/3-#REF!+#REF!,0)</f>
        <v>#REF!</v>
      </c>
      <c r="R30" s="266" t="e">
        <f>IF(#REF!=5,-MIN(I30,J30,K30,L30,#REF!)-MAX(I30,J30,K30,L30,#REF!),0)</f>
        <v>#REF!</v>
      </c>
      <c r="S30" s="266" t="e">
        <f>IF(#REF!=5,(K30+J30+I30+R30+L30+#REF!)/3-#REF!+#REF!,0)</f>
        <v>#REF!</v>
      </c>
      <c r="T30" s="235" t="e">
        <f t="shared" si="0"/>
        <v>#REF!</v>
      </c>
      <c r="U30" s="269" t="str">
        <f t="shared" si="1"/>
        <v>0,0</v>
      </c>
      <c r="V30" s="237" t="str">
        <f>IFERROR(RANK(#REF!,#REF!,0),"")</f>
        <v/>
      </c>
      <c r="W30" s="276"/>
    </row>
    <row r="31" spans="1:23" s="238" customFormat="1" ht="15.6" x14ac:dyDescent="0.25">
      <c r="A31" s="255" t="e">
        <f>#REF!</f>
        <v>#REF!</v>
      </c>
      <c r="B31" s="256" t="e">
        <f>#REF!</f>
        <v>#REF!</v>
      </c>
      <c r="C31" s="256" t="e">
        <f>#REF!</f>
        <v>#REF!</v>
      </c>
      <c r="D31" s="255" t="e">
        <f>#REF!</f>
        <v>#REF!</v>
      </c>
      <c r="E31" s="255" t="e">
        <f>#REF!</f>
        <v>#REF!</v>
      </c>
      <c r="F31" s="255" t="e">
        <f>#REF!</f>
        <v>#REF!</v>
      </c>
      <c r="G31" s="246"/>
      <c r="H31" s="246"/>
      <c r="I31" s="251"/>
      <c r="J31" s="251"/>
      <c r="K31" s="251"/>
      <c r="L31" s="251"/>
      <c r="M31" s="246"/>
      <c r="N31" s="246"/>
      <c r="O31" s="268"/>
      <c r="P31" s="266"/>
      <c r="Q31" s="266" t="e">
        <f>IF(#REF!=3,(K31+J31+I31)/3-#REF!+#REF!,0)</f>
        <v>#REF!</v>
      </c>
      <c r="R31" s="266" t="e">
        <f>IF(#REF!=5,-MIN(I31,J31,K31,L31,#REF!)-MAX(I31,J31,K31,L31,#REF!),0)</f>
        <v>#REF!</v>
      </c>
      <c r="S31" s="266" t="e">
        <f>IF(#REF!=5,(K31+J31+I31+R31+L31+#REF!)/3-#REF!+#REF!,0)</f>
        <v>#REF!</v>
      </c>
      <c r="T31" s="235" t="e">
        <f t="shared" si="0"/>
        <v>#REF!</v>
      </c>
      <c r="U31" s="269" t="str">
        <f t="shared" si="1"/>
        <v>0,0</v>
      </c>
      <c r="V31" s="237" t="str">
        <f>IFERROR(RANK(#REF!,#REF!,0),"")</f>
        <v/>
      </c>
      <c r="W31" s="276"/>
    </row>
    <row r="32" spans="1:23" s="238" customFormat="1" ht="15.6" x14ac:dyDescent="0.25">
      <c r="A32" s="255" t="e">
        <f>#REF!</f>
        <v>#REF!</v>
      </c>
      <c r="B32" s="256" t="e">
        <f>#REF!</f>
        <v>#REF!</v>
      </c>
      <c r="C32" s="256" t="e">
        <f>#REF!</f>
        <v>#REF!</v>
      </c>
      <c r="D32" s="255" t="e">
        <f>#REF!</f>
        <v>#REF!</v>
      </c>
      <c r="E32" s="255" t="e">
        <f>#REF!</f>
        <v>#REF!</v>
      </c>
      <c r="F32" s="255" t="e">
        <f>#REF!</f>
        <v>#REF!</v>
      </c>
      <c r="G32" s="246"/>
      <c r="H32" s="246"/>
      <c r="I32" s="251"/>
      <c r="J32" s="251"/>
      <c r="K32" s="251"/>
      <c r="L32" s="251"/>
      <c r="M32" s="246"/>
      <c r="N32" s="246"/>
      <c r="O32" s="268"/>
      <c r="P32" s="266"/>
      <c r="Q32" s="266" t="e">
        <f>IF(#REF!=3,(K32+J32+I32)/3-#REF!+#REF!,0)</f>
        <v>#REF!</v>
      </c>
      <c r="R32" s="266" t="e">
        <f>IF(#REF!=5,-MIN(I32,J32,K32,L32,#REF!)-MAX(I32,J32,K32,L32,#REF!),0)</f>
        <v>#REF!</v>
      </c>
      <c r="S32" s="266" t="e">
        <f>IF(#REF!=5,(K32+J32+I32+R32+L32+#REF!)/3-#REF!+#REF!,0)</f>
        <v>#REF!</v>
      </c>
      <c r="T32" s="235" t="e">
        <f t="shared" si="0"/>
        <v>#REF!</v>
      </c>
      <c r="U32" s="269" t="str">
        <f t="shared" si="1"/>
        <v>0,0</v>
      </c>
      <c r="V32" s="237" t="str">
        <f>IFERROR(RANK(#REF!,#REF!,0),"")</f>
        <v/>
      </c>
      <c r="W32" s="276"/>
    </row>
    <row r="33" spans="1:23" s="238" customFormat="1" ht="15.6" x14ac:dyDescent="0.25">
      <c r="A33" s="255" t="e">
        <f>#REF!</f>
        <v>#REF!</v>
      </c>
      <c r="B33" s="256" t="e">
        <f>#REF!</f>
        <v>#REF!</v>
      </c>
      <c r="C33" s="256" t="e">
        <f>#REF!</f>
        <v>#REF!</v>
      </c>
      <c r="D33" s="255" t="e">
        <f>#REF!</f>
        <v>#REF!</v>
      </c>
      <c r="E33" s="255" t="e">
        <f>#REF!</f>
        <v>#REF!</v>
      </c>
      <c r="F33" s="255" t="e">
        <f>#REF!</f>
        <v>#REF!</v>
      </c>
      <c r="G33" s="246"/>
      <c r="H33" s="246"/>
      <c r="I33" s="251"/>
      <c r="J33" s="251"/>
      <c r="K33" s="251"/>
      <c r="L33" s="251"/>
      <c r="M33" s="246"/>
      <c r="N33" s="246"/>
      <c r="O33" s="268"/>
      <c r="P33" s="266"/>
      <c r="Q33" s="266" t="e">
        <f>IF(#REF!=3,(K33+J33+I33)/3-#REF!+#REF!,0)</f>
        <v>#REF!</v>
      </c>
      <c r="R33" s="266" t="e">
        <f>IF(#REF!=5,-MIN(I33,J33,K33,L33,#REF!)-MAX(I33,J33,K33,L33,#REF!),0)</f>
        <v>#REF!</v>
      </c>
      <c r="S33" s="266" t="e">
        <f>IF(#REF!=5,(K33+J33+I33+R33+L33+#REF!)/3-#REF!+#REF!,0)</f>
        <v>#REF!</v>
      </c>
      <c r="T33" s="235" t="e">
        <f t="shared" si="0"/>
        <v>#REF!</v>
      </c>
      <c r="U33" s="269" t="str">
        <f t="shared" si="1"/>
        <v>0,0</v>
      </c>
      <c r="V33" s="237" t="str">
        <f>IFERROR(RANK(#REF!,#REF!,0),"")</f>
        <v/>
      </c>
      <c r="W33" s="276"/>
    </row>
    <row r="34" spans="1:23" s="238" customFormat="1" ht="15.6" x14ac:dyDescent="0.25">
      <c r="A34" s="255" t="e">
        <f>#REF!</f>
        <v>#REF!</v>
      </c>
      <c r="B34" s="256" t="e">
        <f>#REF!</f>
        <v>#REF!</v>
      </c>
      <c r="C34" s="256" t="e">
        <f>#REF!</f>
        <v>#REF!</v>
      </c>
      <c r="D34" s="255" t="e">
        <f>#REF!</f>
        <v>#REF!</v>
      </c>
      <c r="E34" s="255" t="e">
        <f>#REF!</f>
        <v>#REF!</v>
      </c>
      <c r="F34" s="255" t="e">
        <f>#REF!</f>
        <v>#REF!</v>
      </c>
      <c r="G34" s="246"/>
      <c r="H34" s="246"/>
      <c r="I34" s="251"/>
      <c r="J34" s="251"/>
      <c r="K34" s="251"/>
      <c r="L34" s="251"/>
      <c r="M34" s="246"/>
      <c r="N34" s="246"/>
      <c r="O34" s="268"/>
      <c r="P34" s="266"/>
      <c r="Q34" s="266" t="e">
        <f>IF(#REF!=3,(K34+J34+I34)/3-#REF!+#REF!,0)</f>
        <v>#REF!</v>
      </c>
      <c r="R34" s="266" t="e">
        <f>IF(#REF!=5,-MIN(I34,J34,K34,L34,#REF!)-MAX(I34,J34,K34,L34,#REF!),0)</f>
        <v>#REF!</v>
      </c>
      <c r="S34" s="266" t="e">
        <f>IF(#REF!=5,(K34+J34+I34+R34+L34+#REF!)/3-#REF!+#REF!,0)</f>
        <v>#REF!</v>
      </c>
      <c r="T34" s="235" t="e">
        <f t="shared" si="0"/>
        <v>#REF!</v>
      </c>
      <c r="U34" s="269" t="str">
        <f t="shared" si="1"/>
        <v>0,0</v>
      </c>
      <c r="V34" s="237" t="str">
        <f>IFERROR(RANK(#REF!,#REF!,0),"")</f>
        <v/>
      </c>
      <c r="W34" s="276"/>
    </row>
    <row r="35" spans="1:23" s="238" customFormat="1" ht="15.6" x14ac:dyDescent="0.25">
      <c r="A35" s="255" t="e">
        <f>#REF!</f>
        <v>#REF!</v>
      </c>
      <c r="B35" s="256" t="e">
        <f>#REF!</f>
        <v>#REF!</v>
      </c>
      <c r="C35" s="256" t="e">
        <f>#REF!</f>
        <v>#REF!</v>
      </c>
      <c r="D35" s="255" t="e">
        <f>#REF!</f>
        <v>#REF!</v>
      </c>
      <c r="E35" s="255" t="e">
        <f>#REF!</f>
        <v>#REF!</v>
      </c>
      <c r="F35" s="255" t="e">
        <f>#REF!</f>
        <v>#REF!</v>
      </c>
      <c r="G35" s="246"/>
      <c r="H35" s="246"/>
      <c r="I35" s="251"/>
      <c r="J35" s="251"/>
      <c r="K35" s="251"/>
      <c r="L35" s="251"/>
      <c r="M35" s="246"/>
      <c r="N35" s="246"/>
      <c r="O35" s="268"/>
      <c r="P35" s="266"/>
      <c r="Q35" s="266" t="e">
        <f>IF(#REF!=3,(K35+J35+I35)/3-#REF!+#REF!,0)</f>
        <v>#REF!</v>
      </c>
      <c r="R35" s="266" t="e">
        <f>IF(#REF!=5,-MIN(I35,J35,K35,L35,#REF!)-MAX(I35,J35,K35,L35,#REF!),0)</f>
        <v>#REF!</v>
      </c>
      <c r="S35" s="266" t="e">
        <f>IF(#REF!=5,(K35+J35+I35+R35+L35+#REF!)/3-#REF!+#REF!,0)</f>
        <v>#REF!</v>
      </c>
      <c r="T35" s="235" t="e">
        <f t="shared" si="0"/>
        <v>#REF!</v>
      </c>
      <c r="U35" s="269" t="str">
        <f t="shared" si="1"/>
        <v>0,0</v>
      </c>
      <c r="V35" s="237" t="str">
        <f>IFERROR(RANK(#REF!,#REF!,0),"")</f>
        <v/>
      </c>
      <c r="W35" s="276"/>
    </row>
    <row r="36" spans="1:23" s="238" customFormat="1" ht="15.6" x14ac:dyDescent="0.25">
      <c r="A36" s="255" t="e">
        <f>#REF!</f>
        <v>#REF!</v>
      </c>
      <c r="B36" s="256" t="e">
        <f>#REF!</f>
        <v>#REF!</v>
      </c>
      <c r="C36" s="256" t="e">
        <f>#REF!</f>
        <v>#REF!</v>
      </c>
      <c r="D36" s="255" t="e">
        <f>#REF!</f>
        <v>#REF!</v>
      </c>
      <c r="E36" s="255" t="e">
        <f>#REF!</f>
        <v>#REF!</v>
      </c>
      <c r="F36" s="255" t="e">
        <f>#REF!</f>
        <v>#REF!</v>
      </c>
      <c r="G36" s="246"/>
      <c r="H36" s="246"/>
      <c r="I36" s="251"/>
      <c r="J36" s="251"/>
      <c r="K36" s="251"/>
      <c r="L36" s="251"/>
      <c r="M36" s="246"/>
      <c r="N36" s="246"/>
      <c r="O36" s="268"/>
      <c r="P36" s="266"/>
      <c r="Q36" s="266" t="e">
        <f>IF(#REF!=3,(K36+J36+I36)/3-#REF!+#REF!,0)</f>
        <v>#REF!</v>
      </c>
      <c r="R36" s="266" t="e">
        <f>IF(#REF!=5,-MIN(I36,J36,K36,L36,#REF!)-MAX(I36,J36,K36,L36,#REF!),0)</f>
        <v>#REF!</v>
      </c>
      <c r="S36" s="266" t="e">
        <f>IF(#REF!=5,(K36+J36+I36+R36+L36+#REF!)/3-#REF!+#REF!,0)</f>
        <v>#REF!</v>
      </c>
      <c r="T36" s="235" t="e">
        <f t="shared" si="0"/>
        <v>#REF!</v>
      </c>
      <c r="U36" s="269" t="str">
        <f t="shared" si="1"/>
        <v>0,0</v>
      </c>
      <c r="V36" s="237" t="str">
        <f>IFERROR(RANK(#REF!,#REF!,0),"")</f>
        <v/>
      </c>
      <c r="W36" s="276"/>
    </row>
    <row r="37" spans="1:23" s="238" customFormat="1" ht="15.6" x14ac:dyDescent="0.25">
      <c r="A37" s="255" t="e">
        <f>#REF!</f>
        <v>#REF!</v>
      </c>
      <c r="B37" s="256" t="e">
        <f>#REF!</f>
        <v>#REF!</v>
      </c>
      <c r="C37" s="256" t="e">
        <f>#REF!</f>
        <v>#REF!</v>
      </c>
      <c r="D37" s="255" t="e">
        <f>#REF!</f>
        <v>#REF!</v>
      </c>
      <c r="E37" s="255" t="e">
        <f>#REF!</f>
        <v>#REF!</v>
      </c>
      <c r="F37" s="255" t="e">
        <f>#REF!</f>
        <v>#REF!</v>
      </c>
      <c r="G37" s="246"/>
      <c r="H37" s="246"/>
      <c r="I37" s="251"/>
      <c r="J37" s="251"/>
      <c r="K37" s="251"/>
      <c r="L37" s="251"/>
      <c r="M37" s="246"/>
      <c r="N37" s="246"/>
      <c r="O37" s="268"/>
      <c r="P37" s="266"/>
      <c r="Q37" s="266" t="e">
        <f>IF(#REF!=3,(K37+J37+I37)/3-#REF!+#REF!,0)</f>
        <v>#REF!</v>
      </c>
      <c r="R37" s="266" t="e">
        <f>IF(#REF!=5,-MIN(I37,J37,K37,L37,#REF!)-MAX(I37,J37,K37,L37,#REF!),0)</f>
        <v>#REF!</v>
      </c>
      <c r="S37" s="266" t="e">
        <f>IF(#REF!=5,(K37+J37+I37+R37+L37+#REF!)/3-#REF!+#REF!,0)</f>
        <v>#REF!</v>
      </c>
      <c r="T37" s="235" t="e">
        <f t="shared" si="0"/>
        <v>#REF!</v>
      </c>
      <c r="U37" s="269" t="str">
        <f t="shared" si="1"/>
        <v>0,0</v>
      </c>
      <c r="V37" s="237" t="str">
        <f>IFERROR(RANK(#REF!,#REF!,0),"")</f>
        <v/>
      </c>
      <c r="W37" s="276"/>
    </row>
    <row r="38" spans="1:23" s="238" customFormat="1" ht="15.6" x14ac:dyDescent="0.25">
      <c r="A38" s="255" t="e">
        <f>#REF!</f>
        <v>#REF!</v>
      </c>
      <c r="B38" s="256" t="e">
        <f>#REF!</f>
        <v>#REF!</v>
      </c>
      <c r="C38" s="256" t="e">
        <f>#REF!</f>
        <v>#REF!</v>
      </c>
      <c r="D38" s="255" t="e">
        <f>#REF!</f>
        <v>#REF!</v>
      </c>
      <c r="E38" s="255" t="e">
        <f>#REF!</f>
        <v>#REF!</v>
      </c>
      <c r="F38" s="255" t="e">
        <f>#REF!</f>
        <v>#REF!</v>
      </c>
      <c r="G38" s="246"/>
      <c r="H38" s="246"/>
      <c r="I38" s="251"/>
      <c r="J38" s="251"/>
      <c r="K38" s="251"/>
      <c r="L38" s="251"/>
      <c r="M38" s="246"/>
      <c r="N38" s="246"/>
      <c r="O38" s="268"/>
      <c r="P38" s="266"/>
      <c r="Q38" s="266" t="e">
        <f>IF(#REF!=3,(K38+J38+I38)/3-#REF!+#REF!,0)</f>
        <v>#REF!</v>
      </c>
      <c r="R38" s="266" t="e">
        <f>IF(#REF!=5,-MIN(I38,J38,K38,L38,#REF!)-MAX(I38,J38,K38,L38,#REF!),0)</f>
        <v>#REF!</v>
      </c>
      <c r="S38" s="266" t="e">
        <f>IF(#REF!=5,(K38+J38+I38+R38+L38+#REF!)/3-#REF!+#REF!,0)</f>
        <v>#REF!</v>
      </c>
      <c r="T38" s="235" t="e">
        <f t="shared" si="0"/>
        <v>#REF!</v>
      </c>
      <c r="U38" s="269" t="str">
        <f t="shared" si="1"/>
        <v>0,0</v>
      </c>
      <c r="V38" s="237" t="str">
        <f>IFERROR(RANK(#REF!,#REF!,0),"")</f>
        <v/>
      </c>
      <c r="W38" s="276"/>
    </row>
    <row r="39" spans="1:23" s="238" customFormat="1" ht="15.6" x14ac:dyDescent="0.25">
      <c r="A39" s="255" t="e">
        <f>#REF!</f>
        <v>#REF!</v>
      </c>
      <c r="B39" s="256" t="e">
        <f>#REF!</f>
        <v>#REF!</v>
      </c>
      <c r="C39" s="256" t="e">
        <f>#REF!</f>
        <v>#REF!</v>
      </c>
      <c r="D39" s="255" t="e">
        <f>#REF!</f>
        <v>#REF!</v>
      </c>
      <c r="E39" s="255" t="e">
        <f>#REF!</f>
        <v>#REF!</v>
      </c>
      <c r="F39" s="255" t="e">
        <f>#REF!</f>
        <v>#REF!</v>
      </c>
      <c r="G39" s="246"/>
      <c r="H39" s="246"/>
      <c r="I39" s="251"/>
      <c r="J39" s="251"/>
      <c r="K39" s="251"/>
      <c r="L39" s="251"/>
      <c r="M39" s="246"/>
      <c r="N39" s="246"/>
      <c r="O39" s="268"/>
      <c r="P39" s="266"/>
      <c r="Q39" s="266" t="e">
        <f>IF(#REF!=3,(K39+J39+I39)/3-#REF!+#REF!,0)</f>
        <v>#REF!</v>
      </c>
      <c r="R39" s="266" t="e">
        <f>IF(#REF!=5,-MIN(I39,J39,K39,L39,#REF!)-MAX(I39,J39,K39,L39,#REF!),0)</f>
        <v>#REF!</v>
      </c>
      <c r="S39" s="266" t="e">
        <f>IF(#REF!=5,(K39+J39+I39+R39+L39+#REF!)/3-#REF!+#REF!,0)</f>
        <v>#REF!</v>
      </c>
      <c r="T39" s="235" t="e">
        <f t="shared" si="0"/>
        <v>#REF!</v>
      </c>
      <c r="U39" s="269" t="str">
        <f t="shared" si="1"/>
        <v>0,0</v>
      </c>
      <c r="V39" s="237" t="str">
        <f>IFERROR(RANK(#REF!,#REF!,0),"")</f>
        <v/>
      </c>
      <c r="W39" s="276"/>
    </row>
    <row r="40" spans="1:23" s="238" customFormat="1" ht="15.6" x14ac:dyDescent="0.25">
      <c r="A40" s="255" t="e">
        <f>#REF!</f>
        <v>#REF!</v>
      </c>
      <c r="B40" s="256" t="e">
        <f>#REF!</f>
        <v>#REF!</v>
      </c>
      <c r="C40" s="256" t="e">
        <f>#REF!</f>
        <v>#REF!</v>
      </c>
      <c r="D40" s="255" t="e">
        <f>#REF!</f>
        <v>#REF!</v>
      </c>
      <c r="E40" s="255" t="e">
        <f>#REF!</f>
        <v>#REF!</v>
      </c>
      <c r="F40" s="255" t="e">
        <f>#REF!</f>
        <v>#REF!</v>
      </c>
      <c r="G40" s="246"/>
      <c r="H40" s="246"/>
      <c r="I40" s="251"/>
      <c r="J40" s="251"/>
      <c r="K40" s="251"/>
      <c r="L40" s="251"/>
      <c r="M40" s="246"/>
      <c r="N40" s="246"/>
      <c r="O40" s="268"/>
      <c r="P40" s="266"/>
      <c r="Q40" s="266" t="e">
        <f>IF(#REF!=3,(K40+J40+I40)/3-#REF!+#REF!,0)</f>
        <v>#REF!</v>
      </c>
      <c r="R40" s="266" t="e">
        <f>IF(#REF!=5,-MIN(I40,J40,K40,L40,#REF!)-MAX(I40,J40,K40,L40,#REF!),0)</f>
        <v>#REF!</v>
      </c>
      <c r="S40" s="266" t="e">
        <f>IF(#REF!=5,(K40+J40+I40+R40+L40+#REF!)/3-#REF!+#REF!,0)</f>
        <v>#REF!</v>
      </c>
      <c r="T40" s="235" t="e">
        <f t="shared" si="0"/>
        <v>#REF!</v>
      </c>
      <c r="U40" s="269" t="str">
        <f t="shared" si="1"/>
        <v>0,0</v>
      </c>
      <c r="V40" s="237" t="str">
        <f>IFERROR(RANK(#REF!,#REF!,0),"")</f>
        <v/>
      </c>
      <c r="W40" s="276"/>
    </row>
    <row r="41" spans="1:23" s="238" customFormat="1" ht="15.6" x14ac:dyDescent="0.25">
      <c r="A41" s="255" t="e">
        <f>#REF!</f>
        <v>#REF!</v>
      </c>
      <c r="B41" s="256" t="e">
        <f>#REF!</f>
        <v>#REF!</v>
      </c>
      <c r="C41" s="256" t="e">
        <f>#REF!</f>
        <v>#REF!</v>
      </c>
      <c r="D41" s="255" t="e">
        <f>#REF!</f>
        <v>#REF!</v>
      </c>
      <c r="E41" s="255" t="e">
        <f>#REF!</f>
        <v>#REF!</v>
      </c>
      <c r="F41" s="255" t="e">
        <f>#REF!</f>
        <v>#REF!</v>
      </c>
      <c r="G41" s="246"/>
      <c r="H41" s="246"/>
      <c r="I41" s="251"/>
      <c r="J41" s="251"/>
      <c r="K41" s="251"/>
      <c r="L41" s="251"/>
      <c r="M41" s="246"/>
      <c r="N41" s="246"/>
      <c r="O41" s="268"/>
      <c r="P41" s="266"/>
      <c r="Q41" s="266" t="e">
        <f>IF(#REF!=3,(K41+J41+I41)/3-#REF!+#REF!,0)</f>
        <v>#REF!</v>
      </c>
      <c r="R41" s="266" t="e">
        <f>IF(#REF!=5,-MIN(I41,J41,K41,L41,#REF!)-MAX(I41,J41,K41,L41,#REF!),0)</f>
        <v>#REF!</v>
      </c>
      <c r="S41" s="266" t="e">
        <f>IF(#REF!=5,(K41+J41+I41+R41+L41+#REF!)/3-#REF!+#REF!,0)</f>
        <v>#REF!</v>
      </c>
      <c r="T41" s="235" t="e">
        <f t="shared" si="0"/>
        <v>#REF!</v>
      </c>
      <c r="U41" s="269" t="str">
        <f t="shared" si="1"/>
        <v>0,0</v>
      </c>
      <c r="V41" s="237" t="str">
        <f>IFERROR(RANK(#REF!,#REF!,0),"")</f>
        <v/>
      </c>
      <c r="W41" s="276"/>
    </row>
    <row r="42" spans="1:23" s="238" customFormat="1" ht="15.6" x14ac:dyDescent="0.25">
      <c r="A42" s="255" t="e">
        <f>#REF!</f>
        <v>#REF!</v>
      </c>
      <c r="B42" s="256" t="e">
        <f>#REF!</f>
        <v>#REF!</v>
      </c>
      <c r="C42" s="256" t="e">
        <f>#REF!</f>
        <v>#REF!</v>
      </c>
      <c r="D42" s="255" t="e">
        <f>#REF!</f>
        <v>#REF!</v>
      </c>
      <c r="E42" s="255" t="e">
        <f>#REF!</f>
        <v>#REF!</v>
      </c>
      <c r="F42" s="255" t="e">
        <f>#REF!</f>
        <v>#REF!</v>
      </c>
      <c r="G42" s="246"/>
      <c r="H42" s="246"/>
      <c r="I42" s="251"/>
      <c r="J42" s="251"/>
      <c r="K42" s="251"/>
      <c r="L42" s="251"/>
      <c r="M42" s="246"/>
      <c r="N42" s="246"/>
      <c r="O42" s="268"/>
      <c r="P42" s="266"/>
      <c r="Q42" s="266" t="e">
        <f>IF(#REF!=3,(K42+J42+I42)/3-#REF!+#REF!,0)</f>
        <v>#REF!</v>
      </c>
      <c r="R42" s="266" t="e">
        <f>IF(#REF!=5,-MIN(I42,J42,K42,L42,#REF!)-MAX(I42,J42,K42,L42,#REF!),0)</f>
        <v>#REF!</v>
      </c>
      <c r="S42" s="266" t="e">
        <f>IF(#REF!=5,(K42+J42+I42+R42+L42+#REF!)/3-#REF!+#REF!,0)</f>
        <v>#REF!</v>
      </c>
      <c r="T42" s="235" t="e">
        <f t="shared" si="0"/>
        <v>#REF!</v>
      </c>
      <c r="U42" s="269" t="str">
        <f t="shared" si="1"/>
        <v>0,0</v>
      </c>
      <c r="V42" s="237" t="str">
        <f>IFERROR(RANK(#REF!,#REF!,0),"")</f>
        <v/>
      </c>
      <c r="W42" s="276"/>
    </row>
    <row r="43" spans="1:23" s="238" customFormat="1" ht="15.6" x14ac:dyDescent="0.25">
      <c r="A43" s="255" t="e">
        <f>#REF!</f>
        <v>#REF!</v>
      </c>
      <c r="B43" s="256" t="e">
        <f>#REF!</f>
        <v>#REF!</v>
      </c>
      <c r="C43" s="256" t="e">
        <f>#REF!</f>
        <v>#REF!</v>
      </c>
      <c r="D43" s="255" t="e">
        <f>#REF!</f>
        <v>#REF!</v>
      </c>
      <c r="E43" s="255" t="e">
        <f>#REF!</f>
        <v>#REF!</v>
      </c>
      <c r="F43" s="255" t="e">
        <f>#REF!</f>
        <v>#REF!</v>
      </c>
      <c r="G43" s="246"/>
      <c r="H43" s="246"/>
      <c r="I43" s="251"/>
      <c r="J43" s="251"/>
      <c r="K43" s="251"/>
      <c r="L43" s="251"/>
      <c r="M43" s="246"/>
      <c r="N43" s="246"/>
      <c r="O43" s="268"/>
      <c r="P43" s="266"/>
      <c r="Q43" s="266" t="e">
        <f>IF(#REF!=3,(K43+J43+I43)/3-#REF!+#REF!,0)</f>
        <v>#REF!</v>
      </c>
      <c r="R43" s="266" t="e">
        <f>IF(#REF!=5,-MIN(I43,J43,K43,L43,#REF!)-MAX(I43,J43,K43,L43,#REF!),0)</f>
        <v>#REF!</v>
      </c>
      <c r="S43" s="266" t="e">
        <f>IF(#REF!=5,(K43+J43+I43+R43+L43+#REF!)/3-#REF!+#REF!,0)</f>
        <v>#REF!</v>
      </c>
      <c r="T43" s="235" t="e">
        <f t="shared" si="0"/>
        <v>#REF!</v>
      </c>
      <c r="U43" s="269" t="str">
        <f t="shared" si="1"/>
        <v>0,0</v>
      </c>
      <c r="V43" s="237" t="str">
        <f>IFERROR(RANK(#REF!,#REF!,0),"")</f>
        <v/>
      </c>
      <c r="W43" s="276"/>
    </row>
    <row r="44" spans="1:23" s="238" customFormat="1" ht="15.6" x14ac:dyDescent="0.25">
      <c r="A44" s="255" t="e">
        <f>#REF!</f>
        <v>#REF!</v>
      </c>
      <c r="B44" s="256" t="e">
        <f>#REF!</f>
        <v>#REF!</v>
      </c>
      <c r="C44" s="256" t="e">
        <f>#REF!</f>
        <v>#REF!</v>
      </c>
      <c r="D44" s="255" t="e">
        <f>#REF!</f>
        <v>#REF!</v>
      </c>
      <c r="E44" s="255" t="e">
        <f>#REF!</f>
        <v>#REF!</v>
      </c>
      <c r="F44" s="255" t="e">
        <f>#REF!</f>
        <v>#REF!</v>
      </c>
      <c r="G44" s="246"/>
      <c r="H44" s="246"/>
      <c r="I44" s="251"/>
      <c r="J44" s="251"/>
      <c r="K44" s="251"/>
      <c r="L44" s="251"/>
      <c r="M44" s="246"/>
      <c r="N44" s="246"/>
      <c r="O44" s="268"/>
      <c r="P44" s="266"/>
      <c r="Q44" s="266" t="e">
        <f>IF(#REF!=3,(K44+J44+I44)/3-#REF!+#REF!,0)</f>
        <v>#REF!</v>
      </c>
      <c r="R44" s="266" t="e">
        <f>IF(#REF!=5,-MIN(I44,J44,K44,L44,#REF!)-MAX(I44,J44,K44,L44,#REF!),0)</f>
        <v>#REF!</v>
      </c>
      <c r="S44" s="266" t="e">
        <f>IF(#REF!=5,(K44+J44+I44+R44+L44+#REF!)/3-#REF!+#REF!,0)</f>
        <v>#REF!</v>
      </c>
      <c r="T44" s="235" t="e">
        <f t="shared" si="0"/>
        <v>#REF!</v>
      </c>
      <c r="U44" s="269" t="str">
        <f t="shared" si="1"/>
        <v>0,0</v>
      </c>
      <c r="V44" s="237" t="str">
        <f>IFERROR(RANK(#REF!,#REF!,0),"")</f>
        <v/>
      </c>
      <c r="W44" s="276"/>
    </row>
    <row r="45" spans="1:23" s="238" customFormat="1" ht="15.6" x14ac:dyDescent="0.25">
      <c r="A45" s="255" t="e">
        <f>#REF!</f>
        <v>#REF!</v>
      </c>
      <c r="B45" s="256" t="e">
        <f>#REF!</f>
        <v>#REF!</v>
      </c>
      <c r="C45" s="256" t="e">
        <f>#REF!</f>
        <v>#REF!</v>
      </c>
      <c r="D45" s="255" t="e">
        <f>#REF!</f>
        <v>#REF!</v>
      </c>
      <c r="E45" s="255" t="e">
        <f>#REF!</f>
        <v>#REF!</v>
      </c>
      <c r="F45" s="255" t="e">
        <f>#REF!</f>
        <v>#REF!</v>
      </c>
      <c r="G45" s="246"/>
      <c r="H45" s="246"/>
      <c r="I45" s="251"/>
      <c r="J45" s="251"/>
      <c r="K45" s="251"/>
      <c r="L45" s="251"/>
      <c r="M45" s="246"/>
      <c r="N45" s="246"/>
      <c r="O45" s="268"/>
      <c r="P45" s="266"/>
      <c r="Q45" s="266" t="e">
        <f>IF(#REF!=3,(K45+J45+I45)/3-#REF!+#REF!,0)</f>
        <v>#REF!</v>
      </c>
      <c r="R45" s="266" t="e">
        <f>IF(#REF!=5,-MIN(I45,J45,K45,L45,#REF!)-MAX(I45,J45,K45,L45,#REF!),0)</f>
        <v>#REF!</v>
      </c>
      <c r="S45" s="266" t="e">
        <f>IF(#REF!=5,(K45+J45+I45+R45+L45+#REF!)/3-#REF!+#REF!,0)</f>
        <v>#REF!</v>
      </c>
      <c r="T45" s="235" t="e">
        <f t="shared" si="0"/>
        <v>#REF!</v>
      </c>
      <c r="U45" s="269" t="str">
        <f t="shared" si="1"/>
        <v>0,0</v>
      </c>
      <c r="V45" s="237" t="str">
        <f>IFERROR(RANK(#REF!,#REF!,0),"")</f>
        <v/>
      </c>
      <c r="W45" s="276"/>
    </row>
    <row r="46" spans="1:23" s="238" customFormat="1" ht="15.6" x14ac:dyDescent="0.25">
      <c r="A46" s="255" t="e">
        <f>#REF!</f>
        <v>#REF!</v>
      </c>
      <c r="B46" s="256" t="e">
        <f>#REF!</f>
        <v>#REF!</v>
      </c>
      <c r="C46" s="256" t="e">
        <f>#REF!</f>
        <v>#REF!</v>
      </c>
      <c r="D46" s="255" t="e">
        <f>#REF!</f>
        <v>#REF!</v>
      </c>
      <c r="E46" s="255" t="e">
        <f>#REF!</f>
        <v>#REF!</v>
      </c>
      <c r="F46" s="255" t="e">
        <f>#REF!</f>
        <v>#REF!</v>
      </c>
      <c r="G46" s="246"/>
      <c r="H46" s="246"/>
      <c r="I46" s="251"/>
      <c r="J46" s="251"/>
      <c r="K46" s="251"/>
      <c r="L46" s="251"/>
      <c r="M46" s="246"/>
      <c r="N46" s="246"/>
      <c r="O46" s="268"/>
      <c r="P46" s="266"/>
      <c r="Q46" s="266" t="e">
        <f>IF(#REF!=3,(K46+J46+I46)/3-#REF!+#REF!,0)</f>
        <v>#REF!</v>
      </c>
      <c r="R46" s="266" t="e">
        <f>IF(#REF!=5,-MIN(I46,J46,K46,L46,#REF!)-MAX(I46,J46,K46,L46,#REF!),0)</f>
        <v>#REF!</v>
      </c>
      <c r="S46" s="266" t="e">
        <f>IF(#REF!=5,(K46+J46+I46+R46+L46+#REF!)/3-#REF!+#REF!,0)</f>
        <v>#REF!</v>
      </c>
      <c r="T46" s="235" t="e">
        <f t="shared" si="0"/>
        <v>#REF!</v>
      </c>
      <c r="U46" s="269" t="str">
        <f t="shared" si="1"/>
        <v>0,0</v>
      </c>
      <c r="V46" s="237" t="str">
        <f>IFERROR(RANK(#REF!,#REF!,0),"")</f>
        <v/>
      </c>
      <c r="W46" s="276"/>
    </row>
    <row r="47" spans="1:23" s="238" customFormat="1" ht="15.6" x14ac:dyDescent="0.25">
      <c r="A47" s="255" t="e">
        <f>#REF!</f>
        <v>#REF!</v>
      </c>
      <c r="B47" s="256" t="e">
        <f>#REF!</f>
        <v>#REF!</v>
      </c>
      <c r="C47" s="256" t="e">
        <f>#REF!</f>
        <v>#REF!</v>
      </c>
      <c r="D47" s="255" t="e">
        <f>#REF!</f>
        <v>#REF!</v>
      </c>
      <c r="E47" s="255" t="e">
        <f>#REF!</f>
        <v>#REF!</v>
      </c>
      <c r="F47" s="255" t="e">
        <f>#REF!</f>
        <v>#REF!</v>
      </c>
      <c r="G47" s="246"/>
      <c r="H47" s="246"/>
      <c r="I47" s="251"/>
      <c r="J47" s="251"/>
      <c r="K47" s="251"/>
      <c r="L47" s="251"/>
      <c r="M47" s="246"/>
      <c r="N47" s="246"/>
      <c r="O47" s="268"/>
      <c r="P47" s="266"/>
      <c r="Q47" s="266" t="e">
        <f>IF(#REF!=3,(K47+J47+I47)/3-#REF!+#REF!,0)</f>
        <v>#REF!</v>
      </c>
      <c r="R47" s="266" t="e">
        <f>IF(#REF!=5,-MIN(I47,J47,K47,L47,#REF!)-MAX(I47,J47,K47,L47,#REF!),0)</f>
        <v>#REF!</v>
      </c>
      <c r="S47" s="266" t="e">
        <f>IF(#REF!=5,(K47+J47+I47+R47+L47+#REF!)/3-#REF!+#REF!,0)</f>
        <v>#REF!</v>
      </c>
      <c r="T47" s="235" t="e">
        <f t="shared" si="0"/>
        <v>#REF!</v>
      </c>
      <c r="U47" s="269" t="str">
        <f t="shared" si="1"/>
        <v>0,0</v>
      </c>
      <c r="V47" s="237" t="str">
        <f>IFERROR(RANK(#REF!,#REF!,0),"")</f>
        <v/>
      </c>
      <c r="W47" s="276"/>
    </row>
    <row r="48" spans="1:23" s="238" customFormat="1" ht="15.6" x14ac:dyDescent="0.25">
      <c r="A48" s="255" t="e">
        <f>#REF!</f>
        <v>#REF!</v>
      </c>
      <c r="B48" s="256" t="e">
        <f>#REF!</f>
        <v>#REF!</v>
      </c>
      <c r="C48" s="256" t="e">
        <f>#REF!</f>
        <v>#REF!</v>
      </c>
      <c r="D48" s="255" t="e">
        <f>#REF!</f>
        <v>#REF!</v>
      </c>
      <c r="E48" s="255" t="e">
        <f>#REF!</f>
        <v>#REF!</v>
      </c>
      <c r="F48" s="255" t="e">
        <f>#REF!</f>
        <v>#REF!</v>
      </c>
      <c r="G48" s="246"/>
      <c r="H48" s="246"/>
      <c r="I48" s="251"/>
      <c r="J48" s="251" t="e">
        <f>IF(SUM(#REF!)=0,"",(SUM(#REF!)))</f>
        <v>#REF!</v>
      </c>
      <c r="K48" s="251" t="e">
        <f>IF(SUM(#REF!)=0,"",(SUM(#REF!)))</f>
        <v>#REF!</v>
      </c>
      <c r="L48" s="251" t="e">
        <f>IF(SUM(#REF!)=0,"",(SUM(#REF!)))</f>
        <v>#REF!</v>
      </c>
      <c r="M48" s="246"/>
      <c r="N48" s="246"/>
      <c r="O48" s="268"/>
      <c r="P48" s="266"/>
      <c r="Q48" s="266" t="e">
        <f>IF(#REF!=3,(K48+J48+I48)/3-#REF!+#REF!,0)</f>
        <v>#REF!</v>
      </c>
      <c r="R48" s="266" t="e">
        <f>IF(#REF!=5,-MIN(I48,J48,K48,L48,#REF!)-MAX(I48,J48,K48,L48,#REF!),0)</f>
        <v>#REF!</v>
      </c>
      <c r="S48" s="266" t="e">
        <f>IF(#REF!=5,(K48+J48+I48+R48+L48+#REF!)/3-#REF!+#REF!,0)</f>
        <v>#REF!</v>
      </c>
      <c r="T48" s="235" t="e">
        <f t="shared" si="0"/>
        <v>#REF!</v>
      </c>
      <c r="U48" s="269" t="str">
        <f t="shared" si="1"/>
        <v>0,0</v>
      </c>
      <c r="V48" s="237" t="str">
        <f>IFERROR(RANK(#REF!,#REF!,0),"")</f>
        <v/>
      </c>
      <c r="W48" s="276"/>
    </row>
    <row r="49" spans="1:23" s="238" customFormat="1" ht="15.6" x14ac:dyDescent="0.25">
      <c r="A49" s="255" t="e">
        <f>#REF!</f>
        <v>#REF!</v>
      </c>
      <c r="B49" s="256" t="e">
        <f>#REF!</f>
        <v>#REF!</v>
      </c>
      <c r="C49" s="256" t="e">
        <f>#REF!</f>
        <v>#REF!</v>
      </c>
      <c r="D49" s="255" t="e">
        <f>#REF!</f>
        <v>#REF!</v>
      </c>
      <c r="E49" s="255" t="e">
        <f>#REF!</f>
        <v>#REF!</v>
      </c>
      <c r="F49" s="255" t="e">
        <f>#REF!</f>
        <v>#REF!</v>
      </c>
      <c r="G49" s="246"/>
      <c r="H49" s="246"/>
      <c r="I49" s="251"/>
      <c r="J49" s="251" t="e">
        <f>IF(SUM(#REF!)=0,"",(SUM(#REF!)))</f>
        <v>#REF!</v>
      </c>
      <c r="K49" s="251" t="e">
        <f>IF(SUM(#REF!)=0,"",(SUM(#REF!)))</f>
        <v>#REF!</v>
      </c>
      <c r="L49" s="251" t="e">
        <f>IF(SUM(#REF!)=0,"",(SUM(#REF!)))</f>
        <v>#REF!</v>
      </c>
      <c r="M49" s="246"/>
      <c r="N49" s="246"/>
      <c r="O49" s="268"/>
      <c r="P49" s="266"/>
      <c r="Q49" s="266" t="e">
        <f>IF(#REF!=3,(K49+J49+I49)/3-#REF!+#REF!,0)</f>
        <v>#REF!</v>
      </c>
      <c r="R49" s="266" t="e">
        <f>IF(#REF!=5,-MIN(I49,J49,K49,L49,#REF!)-MAX(I49,J49,K49,L49,#REF!),0)</f>
        <v>#REF!</v>
      </c>
      <c r="S49" s="266" t="e">
        <f>IF(#REF!=5,(K49+J49+I49+R49+L49+#REF!)/3-#REF!+#REF!,0)</f>
        <v>#REF!</v>
      </c>
      <c r="T49" s="235" t="e">
        <f t="shared" si="0"/>
        <v>#REF!</v>
      </c>
      <c r="U49" s="269" t="str">
        <f t="shared" si="1"/>
        <v>0,0</v>
      </c>
      <c r="V49" s="237" t="str">
        <f>IFERROR(RANK(#REF!,#REF!,0),"")</f>
        <v/>
      </c>
      <c r="W49" s="276"/>
    </row>
    <row r="50" spans="1:23" s="238" customFormat="1" ht="15.6" x14ac:dyDescent="0.25">
      <c r="A50" s="255" t="e">
        <f>#REF!</f>
        <v>#REF!</v>
      </c>
      <c r="B50" s="256" t="e">
        <f>#REF!</f>
        <v>#REF!</v>
      </c>
      <c r="C50" s="256" t="e">
        <f>#REF!</f>
        <v>#REF!</v>
      </c>
      <c r="D50" s="255" t="e">
        <f>#REF!</f>
        <v>#REF!</v>
      </c>
      <c r="E50" s="255" t="e">
        <f>#REF!</f>
        <v>#REF!</v>
      </c>
      <c r="F50" s="255" t="e">
        <f>#REF!</f>
        <v>#REF!</v>
      </c>
      <c r="G50" s="246"/>
      <c r="H50" s="246"/>
      <c r="I50" s="251"/>
      <c r="J50" s="251" t="e">
        <f>IF(SUM(#REF!)=0,"",(SUM(#REF!)))</f>
        <v>#REF!</v>
      </c>
      <c r="K50" s="251" t="e">
        <f>IF(SUM(#REF!)=0,"",(SUM(#REF!)))</f>
        <v>#REF!</v>
      </c>
      <c r="L50" s="251" t="e">
        <f>IF(SUM(#REF!)=0,"",(SUM(#REF!)))</f>
        <v>#REF!</v>
      </c>
      <c r="M50" s="246"/>
      <c r="N50" s="246"/>
      <c r="O50" s="268"/>
      <c r="P50" s="266"/>
      <c r="Q50" s="266" t="e">
        <f>IF(#REF!=3,(K50+J50+I50)/3-#REF!+#REF!,0)</f>
        <v>#REF!</v>
      </c>
      <c r="R50" s="266" t="e">
        <f>IF(#REF!=5,-MIN(I50,J50,K50,L50,#REF!)-MAX(I50,J50,K50,L50,#REF!),0)</f>
        <v>#REF!</v>
      </c>
      <c r="S50" s="266" t="e">
        <f>IF(#REF!=5,(K50+J50+I50+R50+L50+#REF!)/3-#REF!+#REF!,0)</f>
        <v>#REF!</v>
      </c>
      <c r="T50" s="235" t="e">
        <f t="shared" si="0"/>
        <v>#REF!</v>
      </c>
      <c r="U50" s="269" t="str">
        <f t="shared" si="1"/>
        <v>0,0</v>
      </c>
      <c r="V50" s="237" t="str">
        <f>IFERROR(RANK(#REF!,#REF!,0),"")</f>
        <v/>
      </c>
      <c r="W50" s="276"/>
    </row>
    <row r="51" spans="1:23" s="238" customFormat="1" ht="15.6" x14ac:dyDescent="0.25">
      <c r="A51" s="255" t="e">
        <f>#REF!</f>
        <v>#REF!</v>
      </c>
      <c r="B51" s="256" t="e">
        <f>#REF!</f>
        <v>#REF!</v>
      </c>
      <c r="C51" s="256" t="e">
        <f>#REF!</f>
        <v>#REF!</v>
      </c>
      <c r="D51" s="255" t="e">
        <f>#REF!</f>
        <v>#REF!</v>
      </c>
      <c r="E51" s="255" t="e">
        <f>#REF!</f>
        <v>#REF!</v>
      </c>
      <c r="F51" s="255" t="e">
        <f>#REF!</f>
        <v>#REF!</v>
      </c>
      <c r="G51" s="246"/>
      <c r="H51" s="246"/>
      <c r="I51" s="251"/>
      <c r="J51" s="251" t="e">
        <f>IF(SUM(#REF!)=0,"",(SUM(#REF!)))</f>
        <v>#REF!</v>
      </c>
      <c r="K51" s="251" t="e">
        <f>IF(SUM(#REF!)=0,"",(SUM(#REF!)))</f>
        <v>#REF!</v>
      </c>
      <c r="L51" s="251" t="e">
        <f>IF(SUM(#REF!)=0,"",(SUM(#REF!)))</f>
        <v>#REF!</v>
      </c>
      <c r="M51" s="246"/>
      <c r="N51" s="246"/>
      <c r="O51" s="268"/>
      <c r="P51" s="266"/>
      <c r="Q51" s="266" t="e">
        <f>IF(#REF!=3,(K51+J51+I51)/3-#REF!+#REF!,0)</f>
        <v>#REF!</v>
      </c>
      <c r="R51" s="266" t="e">
        <f>IF(#REF!=5,-MIN(I51,J51,K51,L51,#REF!)-MAX(I51,J51,K51,L51,#REF!),0)</f>
        <v>#REF!</v>
      </c>
      <c r="S51" s="266" t="e">
        <f>IF(#REF!=5,(K51+J51+I51+R51+L51+#REF!)/3-#REF!+#REF!,0)</f>
        <v>#REF!</v>
      </c>
      <c r="T51" s="235" t="e">
        <f t="shared" si="0"/>
        <v>#REF!</v>
      </c>
      <c r="U51" s="269" t="str">
        <f t="shared" si="1"/>
        <v>0,0</v>
      </c>
      <c r="V51" s="237" t="str">
        <f>IFERROR(RANK(#REF!,#REF!,0),"")</f>
        <v/>
      </c>
      <c r="W51" s="276"/>
    </row>
    <row r="52" spans="1:23" s="238" customFormat="1" ht="15.6" x14ac:dyDescent="0.25">
      <c r="A52" s="255" t="e">
        <f>#REF!</f>
        <v>#REF!</v>
      </c>
      <c r="B52" s="256" t="e">
        <f>#REF!</f>
        <v>#REF!</v>
      </c>
      <c r="C52" s="256" t="e">
        <f>#REF!</f>
        <v>#REF!</v>
      </c>
      <c r="D52" s="255" t="e">
        <f>#REF!</f>
        <v>#REF!</v>
      </c>
      <c r="E52" s="255" t="e">
        <f>#REF!</f>
        <v>#REF!</v>
      </c>
      <c r="F52" s="255" t="e">
        <f>#REF!</f>
        <v>#REF!</v>
      </c>
      <c r="G52" s="246"/>
      <c r="H52" s="246"/>
      <c r="I52" s="251"/>
      <c r="J52" s="251" t="e">
        <f>IF(SUM(#REF!)=0,"",(SUM(#REF!)))</f>
        <v>#REF!</v>
      </c>
      <c r="K52" s="251" t="e">
        <f>IF(SUM(#REF!)=0,"",(SUM(#REF!)))</f>
        <v>#REF!</v>
      </c>
      <c r="L52" s="251" t="e">
        <f>IF(SUM(#REF!)=0,"",(SUM(#REF!)))</f>
        <v>#REF!</v>
      </c>
      <c r="M52" s="246"/>
      <c r="N52" s="246"/>
      <c r="O52" s="268"/>
      <c r="P52" s="266"/>
      <c r="Q52" s="266" t="e">
        <f>IF(#REF!=3,(K52+J52+I52)/3-#REF!+#REF!,0)</f>
        <v>#REF!</v>
      </c>
      <c r="R52" s="266" t="e">
        <f>IF(#REF!=5,-MIN(I52,J52,K52,L52,#REF!)-MAX(I52,J52,K52,L52,#REF!),0)</f>
        <v>#REF!</v>
      </c>
      <c r="S52" s="266" t="e">
        <f>IF(#REF!=5,(K52+J52+I52+R52+L52+#REF!)/3-#REF!+#REF!,0)</f>
        <v>#REF!</v>
      </c>
      <c r="T52" s="235" t="e">
        <f t="shared" si="0"/>
        <v>#REF!</v>
      </c>
      <c r="U52" s="269" t="str">
        <f t="shared" si="1"/>
        <v>0,0</v>
      </c>
      <c r="V52" s="237" t="str">
        <f>IFERROR(RANK(#REF!,#REF!,0),"")</f>
        <v/>
      </c>
      <c r="W52" s="276"/>
    </row>
    <row r="53" spans="1:23" s="238" customFormat="1" ht="15.6" x14ac:dyDescent="0.25">
      <c r="A53" s="255" t="e">
        <f>#REF!</f>
        <v>#REF!</v>
      </c>
      <c r="B53" s="256" t="e">
        <f>#REF!</f>
        <v>#REF!</v>
      </c>
      <c r="C53" s="256" t="e">
        <f>#REF!</f>
        <v>#REF!</v>
      </c>
      <c r="D53" s="255" t="e">
        <f>#REF!</f>
        <v>#REF!</v>
      </c>
      <c r="E53" s="255" t="e">
        <f>#REF!</f>
        <v>#REF!</v>
      </c>
      <c r="F53" s="255" t="e">
        <f>#REF!</f>
        <v>#REF!</v>
      </c>
      <c r="G53" s="246"/>
      <c r="H53" s="246"/>
      <c r="I53" s="251"/>
      <c r="J53" s="251" t="e">
        <f>IF(SUM(#REF!)=0,"",(SUM(#REF!)))</f>
        <v>#REF!</v>
      </c>
      <c r="K53" s="251" t="e">
        <f>IF(SUM(#REF!)=0,"",(SUM(#REF!)))</f>
        <v>#REF!</v>
      </c>
      <c r="L53" s="251" t="e">
        <f>IF(SUM(#REF!)=0,"",(SUM(#REF!)))</f>
        <v>#REF!</v>
      </c>
      <c r="M53" s="246"/>
      <c r="N53" s="246"/>
      <c r="O53" s="268"/>
      <c r="P53" s="266"/>
      <c r="Q53" s="266" t="e">
        <f>IF(#REF!=3,(K53+J53+I53)/3-#REF!+#REF!,0)</f>
        <v>#REF!</v>
      </c>
      <c r="R53" s="266" t="e">
        <f>IF(#REF!=5,-MIN(I53,J53,K53,L53,#REF!)-MAX(I53,J53,K53,L53,#REF!),0)</f>
        <v>#REF!</v>
      </c>
      <c r="S53" s="266" t="e">
        <f>IF(#REF!=5,(K53+J53+I53+R53+L53+#REF!)/3-#REF!+#REF!,0)</f>
        <v>#REF!</v>
      </c>
      <c r="T53" s="235" t="e">
        <f t="shared" si="0"/>
        <v>#REF!</v>
      </c>
      <c r="U53" s="269" t="str">
        <f t="shared" si="1"/>
        <v>0,0</v>
      </c>
      <c r="V53" s="237" t="str">
        <f>IFERROR(RANK(#REF!,#REF!,0),"")</f>
        <v/>
      </c>
      <c r="W53" s="276"/>
    </row>
    <row r="54" spans="1:23" s="238" customFormat="1" ht="15.6" x14ac:dyDescent="0.25">
      <c r="A54" s="255" t="e">
        <f>#REF!</f>
        <v>#REF!</v>
      </c>
      <c r="B54" s="256" t="e">
        <f>#REF!</f>
        <v>#REF!</v>
      </c>
      <c r="C54" s="256" t="e">
        <f>#REF!</f>
        <v>#REF!</v>
      </c>
      <c r="D54" s="255" t="e">
        <f>#REF!</f>
        <v>#REF!</v>
      </c>
      <c r="E54" s="255" t="e">
        <f>#REF!</f>
        <v>#REF!</v>
      </c>
      <c r="F54" s="255" t="e">
        <f>#REF!</f>
        <v>#REF!</v>
      </c>
      <c r="G54" s="246"/>
      <c r="H54" s="246"/>
      <c r="I54" s="251"/>
      <c r="J54" s="251" t="e">
        <f>IF(SUM(#REF!)=0,"",(SUM(#REF!)))</f>
        <v>#REF!</v>
      </c>
      <c r="K54" s="251" t="e">
        <f>IF(SUM(#REF!)=0,"",(SUM(#REF!)))</f>
        <v>#REF!</v>
      </c>
      <c r="L54" s="251" t="e">
        <f>IF(SUM(#REF!)=0,"",(SUM(#REF!)))</f>
        <v>#REF!</v>
      </c>
      <c r="M54" s="246"/>
      <c r="N54" s="246"/>
      <c r="O54" s="268"/>
      <c r="P54" s="266"/>
      <c r="Q54" s="266" t="e">
        <f>IF(#REF!=3,(K54+J54+I54)/3-#REF!+#REF!,0)</f>
        <v>#REF!</v>
      </c>
      <c r="R54" s="266" t="e">
        <f>IF(#REF!=5,-MIN(I54,J54,K54,L54,#REF!)-MAX(I54,J54,K54,L54,#REF!),0)</f>
        <v>#REF!</v>
      </c>
      <c r="S54" s="266" t="e">
        <f>IF(#REF!=5,(K54+J54+I54+R54+L54+#REF!)/3-#REF!+#REF!,0)</f>
        <v>#REF!</v>
      </c>
      <c r="T54" s="235" t="e">
        <f t="shared" si="0"/>
        <v>#REF!</v>
      </c>
      <c r="U54" s="269" t="str">
        <f t="shared" si="1"/>
        <v>0,0</v>
      </c>
      <c r="V54" s="237" t="str">
        <f>IFERROR(RANK(#REF!,#REF!,0),"")</f>
        <v/>
      </c>
      <c r="W54" s="276"/>
    </row>
    <row r="55" spans="1:23" s="238" customFormat="1" ht="15.6" x14ac:dyDescent="0.25">
      <c r="A55" s="255" t="e">
        <f>#REF!</f>
        <v>#REF!</v>
      </c>
      <c r="B55" s="256" t="e">
        <f>#REF!</f>
        <v>#REF!</v>
      </c>
      <c r="C55" s="256" t="e">
        <f>#REF!</f>
        <v>#REF!</v>
      </c>
      <c r="D55" s="255" t="e">
        <f>#REF!</f>
        <v>#REF!</v>
      </c>
      <c r="E55" s="255" t="e">
        <f>#REF!</f>
        <v>#REF!</v>
      </c>
      <c r="F55" s="255" t="e">
        <f>#REF!</f>
        <v>#REF!</v>
      </c>
      <c r="G55" s="246"/>
      <c r="H55" s="246"/>
      <c r="I55" s="251"/>
      <c r="J55" s="251" t="e">
        <f>IF(SUM(#REF!)=0,"",(SUM(#REF!)))</f>
        <v>#REF!</v>
      </c>
      <c r="K55" s="251" t="e">
        <f>IF(SUM(#REF!)=0,"",(SUM(#REF!)))</f>
        <v>#REF!</v>
      </c>
      <c r="L55" s="251" t="e">
        <f>IF(SUM(#REF!)=0,"",(SUM(#REF!)))</f>
        <v>#REF!</v>
      </c>
      <c r="M55" s="246"/>
      <c r="N55" s="246"/>
      <c r="O55" s="268"/>
      <c r="P55" s="266"/>
      <c r="Q55" s="266" t="e">
        <f>IF(#REF!=3,(K55+J55+I55)/3-#REF!+#REF!,0)</f>
        <v>#REF!</v>
      </c>
      <c r="R55" s="266" t="e">
        <f>IF(#REF!=5,-MIN(I55,J55,K55,L55,#REF!)-MAX(I55,J55,K55,L55,#REF!),0)</f>
        <v>#REF!</v>
      </c>
      <c r="S55" s="266" t="e">
        <f>IF(#REF!=5,(K55+J55+I55+R55+L55+#REF!)/3-#REF!+#REF!,0)</f>
        <v>#REF!</v>
      </c>
      <c r="T55" s="235" t="e">
        <f t="shared" si="0"/>
        <v>#REF!</v>
      </c>
      <c r="U55" s="269" t="str">
        <f t="shared" si="1"/>
        <v>0,0</v>
      </c>
      <c r="V55" s="237" t="str">
        <f>IFERROR(RANK(#REF!,#REF!,0),"")</f>
        <v/>
      </c>
      <c r="W55" s="276"/>
    </row>
    <row r="56" spans="1:23" s="238" customFormat="1" ht="15.6" x14ac:dyDescent="0.25">
      <c r="A56" s="255" t="e">
        <f>#REF!</f>
        <v>#REF!</v>
      </c>
      <c r="B56" s="256" t="e">
        <f>#REF!</f>
        <v>#REF!</v>
      </c>
      <c r="C56" s="256" t="e">
        <f>#REF!</f>
        <v>#REF!</v>
      </c>
      <c r="D56" s="255" t="e">
        <f>#REF!</f>
        <v>#REF!</v>
      </c>
      <c r="E56" s="255" t="e">
        <f>#REF!</f>
        <v>#REF!</v>
      </c>
      <c r="F56" s="255" t="e">
        <f>#REF!</f>
        <v>#REF!</v>
      </c>
      <c r="G56" s="246"/>
      <c r="H56" s="246"/>
      <c r="I56" s="251"/>
      <c r="J56" s="251" t="e">
        <f>IF(SUM(#REF!)=0,"",(SUM(#REF!)))</f>
        <v>#REF!</v>
      </c>
      <c r="K56" s="251" t="e">
        <f>IF(SUM(#REF!)=0,"",(SUM(#REF!)))</f>
        <v>#REF!</v>
      </c>
      <c r="L56" s="251" t="e">
        <f>IF(SUM(#REF!)=0,"",(SUM(#REF!)))</f>
        <v>#REF!</v>
      </c>
      <c r="M56" s="246"/>
      <c r="N56" s="246"/>
      <c r="O56" s="268"/>
      <c r="P56" s="266"/>
      <c r="Q56" s="266" t="e">
        <f>IF(#REF!=3,(K56+J56+I56)/3-#REF!+#REF!,0)</f>
        <v>#REF!</v>
      </c>
      <c r="R56" s="266" t="e">
        <f>IF(#REF!=5,-MIN(I56,J56,K56,L56,#REF!)-MAX(I56,J56,K56,L56,#REF!),0)</f>
        <v>#REF!</v>
      </c>
      <c r="S56" s="266" t="e">
        <f>IF(#REF!=5,(K56+J56+I56+R56+L56+#REF!)/3-#REF!+#REF!,0)</f>
        <v>#REF!</v>
      </c>
      <c r="T56" s="235" t="e">
        <f t="shared" si="0"/>
        <v>#REF!</v>
      </c>
      <c r="U56" s="269" t="str">
        <f t="shared" si="1"/>
        <v>0,0</v>
      </c>
      <c r="V56" s="237" t="str">
        <f>IFERROR(RANK(#REF!,#REF!,0),"")</f>
        <v/>
      </c>
      <c r="W56" s="276"/>
    </row>
    <row r="57" spans="1:23" s="238" customFormat="1" ht="15.6" x14ac:dyDescent="0.25">
      <c r="A57" s="255" t="e">
        <f>#REF!</f>
        <v>#REF!</v>
      </c>
      <c r="B57" s="256" t="e">
        <f>#REF!</f>
        <v>#REF!</v>
      </c>
      <c r="C57" s="256" t="e">
        <f>#REF!</f>
        <v>#REF!</v>
      </c>
      <c r="D57" s="255" t="e">
        <f>#REF!</f>
        <v>#REF!</v>
      </c>
      <c r="E57" s="255" t="e">
        <f>#REF!</f>
        <v>#REF!</v>
      </c>
      <c r="F57" s="255" t="e">
        <f>#REF!</f>
        <v>#REF!</v>
      </c>
      <c r="G57" s="246"/>
      <c r="H57" s="246"/>
      <c r="I57" s="251"/>
      <c r="J57" s="251" t="e">
        <f>IF(SUM(#REF!)=0,"",(SUM(#REF!)))</f>
        <v>#REF!</v>
      </c>
      <c r="K57" s="251" t="e">
        <f>IF(SUM(#REF!)=0,"",(SUM(#REF!)))</f>
        <v>#REF!</v>
      </c>
      <c r="L57" s="251" t="e">
        <f>IF(SUM(#REF!)=0,"",(SUM(#REF!)))</f>
        <v>#REF!</v>
      </c>
      <c r="M57" s="246"/>
      <c r="N57" s="246"/>
      <c r="O57" s="268"/>
      <c r="P57" s="266"/>
      <c r="Q57" s="266" t="e">
        <f>IF(#REF!=3,(K57+J57+I57)/3-#REF!+#REF!,0)</f>
        <v>#REF!</v>
      </c>
      <c r="R57" s="266" t="e">
        <f>IF(#REF!=5,-MIN(I57,J57,K57,L57,#REF!)-MAX(I57,J57,K57,L57,#REF!),0)</f>
        <v>#REF!</v>
      </c>
      <c r="S57" s="266" t="e">
        <f>IF(#REF!=5,(K57+J57+I57+R57+L57+#REF!)/3-#REF!+#REF!,0)</f>
        <v>#REF!</v>
      </c>
      <c r="T57" s="235" t="e">
        <f t="shared" si="0"/>
        <v>#REF!</v>
      </c>
      <c r="U57" s="269" t="str">
        <f t="shared" si="1"/>
        <v>0,0</v>
      </c>
      <c r="V57" s="237" t="str">
        <f>IFERROR(RANK(#REF!,#REF!,0),"")</f>
        <v/>
      </c>
      <c r="W57" s="276"/>
    </row>
    <row r="58" spans="1:23" s="238" customFormat="1" ht="15.6" x14ac:dyDescent="0.25">
      <c r="A58" s="255" t="e">
        <f>#REF!</f>
        <v>#REF!</v>
      </c>
      <c r="B58" s="256" t="e">
        <f>#REF!</f>
        <v>#REF!</v>
      </c>
      <c r="C58" s="256" t="e">
        <f>#REF!</f>
        <v>#REF!</v>
      </c>
      <c r="D58" s="255" t="e">
        <f>#REF!</f>
        <v>#REF!</v>
      </c>
      <c r="E58" s="255" t="e">
        <f>#REF!</f>
        <v>#REF!</v>
      </c>
      <c r="F58" s="255" t="e">
        <f>#REF!</f>
        <v>#REF!</v>
      </c>
      <c r="G58" s="246"/>
      <c r="H58" s="246"/>
      <c r="I58" s="251"/>
      <c r="J58" s="251" t="e">
        <f>IF(SUM(#REF!)=0,"",(SUM(#REF!)))</f>
        <v>#REF!</v>
      </c>
      <c r="K58" s="251" t="e">
        <f>IF(SUM(#REF!)=0,"",(SUM(#REF!)))</f>
        <v>#REF!</v>
      </c>
      <c r="L58" s="251" t="e">
        <f>IF(SUM(#REF!)=0,"",(SUM(#REF!)))</f>
        <v>#REF!</v>
      </c>
      <c r="M58" s="246"/>
      <c r="N58" s="246"/>
      <c r="O58" s="268"/>
      <c r="P58" s="266"/>
      <c r="Q58" s="266" t="e">
        <f>IF(#REF!=3,(K58+J58+I58)/3-#REF!+#REF!,0)</f>
        <v>#REF!</v>
      </c>
      <c r="R58" s="266" t="e">
        <f>IF(#REF!=5,-MIN(I58,J58,K58,L58,#REF!)-MAX(I58,J58,K58,L58,#REF!),0)</f>
        <v>#REF!</v>
      </c>
      <c r="S58" s="266" t="e">
        <f>IF(#REF!=5,(K58+J58+I58+R58+L58+#REF!)/3-#REF!+#REF!,0)</f>
        <v>#REF!</v>
      </c>
      <c r="T58" s="235" t="e">
        <f t="shared" si="0"/>
        <v>#REF!</v>
      </c>
      <c r="U58" s="269" t="str">
        <f t="shared" si="1"/>
        <v>0,0</v>
      </c>
      <c r="V58" s="237" t="str">
        <f>IFERROR(RANK(#REF!,#REF!,0),"")</f>
        <v/>
      </c>
      <c r="W58" s="276"/>
    </row>
    <row r="59" spans="1:23" s="238" customFormat="1" ht="15.6" x14ac:dyDescent="0.25">
      <c r="A59" s="255" t="e">
        <f>#REF!</f>
        <v>#REF!</v>
      </c>
      <c r="B59" s="256" t="e">
        <f>#REF!</f>
        <v>#REF!</v>
      </c>
      <c r="C59" s="256" t="e">
        <f>#REF!</f>
        <v>#REF!</v>
      </c>
      <c r="D59" s="255" t="e">
        <f>#REF!</f>
        <v>#REF!</v>
      </c>
      <c r="E59" s="255" t="e">
        <f>#REF!</f>
        <v>#REF!</v>
      </c>
      <c r="F59" s="255" t="e">
        <f>#REF!</f>
        <v>#REF!</v>
      </c>
      <c r="G59" s="246"/>
      <c r="H59" s="246"/>
      <c r="I59" s="251"/>
      <c r="J59" s="251" t="e">
        <f>IF(SUM(#REF!)=0,"",(SUM(#REF!)))</f>
        <v>#REF!</v>
      </c>
      <c r="K59" s="251" t="e">
        <f>IF(SUM(#REF!)=0,"",(SUM(#REF!)))</f>
        <v>#REF!</v>
      </c>
      <c r="L59" s="251" t="e">
        <f>IF(SUM(#REF!)=0,"",(SUM(#REF!)))</f>
        <v>#REF!</v>
      </c>
      <c r="M59" s="246"/>
      <c r="N59" s="246"/>
      <c r="O59" s="268"/>
      <c r="P59" s="266"/>
      <c r="Q59" s="266" t="e">
        <f>IF(#REF!=3,(K59+J59+I59)/3-#REF!+#REF!,0)</f>
        <v>#REF!</v>
      </c>
      <c r="R59" s="266" t="e">
        <f>IF(#REF!=5,-MIN(I59,J59,K59,L59,#REF!)-MAX(I59,J59,K59,L59,#REF!),0)</f>
        <v>#REF!</v>
      </c>
      <c r="S59" s="266" t="e">
        <f>IF(#REF!=5,(K59+J59+I59+R59+L59+#REF!)/3-#REF!+#REF!,0)</f>
        <v>#REF!</v>
      </c>
      <c r="T59" s="235" t="e">
        <f t="shared" si="0"/>
        <v>#REF!</v>
      </c>
      <c r="U59" s="269" t="str">
        <f t="shared" si="1"/>
        <v>0,0</v>
      </c>
      <c r="V59" s="237" t="str">
        <f>IFERROR(RANK(#REF!,#REF!,0),"")</f>
        <v/>
      </c>
      <c r="W59" s="276"/>
    </row>
    <row r="60" spans="1:23" s="238" customFormat="1" ht="15.6" x14ac:dyDescent="0.25">
      <c r="A60" s="255" t="e">
        <f>#REF!</f>
        <v>#REF!</v>
      </c>
      <c r="B60" s="256" t="e">
        <f>#REF!</f>
        <v>#REF!</v>
      </c>
      <c r="C60" s="256" t="e">
        <f>#REF!</f>
        <v>#REF!</v>
      </c>
      <c r="D60" s="255" t="e">
        <f>#REF!</f>
        <v>#REF!</v>
      </c>
      <c r="E60" s="255" t="e">
        <f>#REF!</f>
        <v>#REF!</v>
      </c>
      <c r="F60" s="255" t="e">
        <f>#REF!</f>
        <v>#REF!</v>
      </c>
      <c r="G60" s="246"/>
      <c r="H60" s="246"/>
      <c r="I60" s="251"/>
      <c r="J60" s="251" t="e">
        <f>IF(SUM(#REF!)=0,"",(SUM(#REF!)))</f>
        <v>#REF!</v>
      </c>
      <c r="K60" s="251" t="e">
        <f>IF(SUM(#REF!)=0,"",(SUM(#REF!)))</f>
        <v>#REF!</v>
      </c>
      <c r="L60" s="251" t="e">
        <f>IF(SUM(#REF!)=0,"",(SUM(#REF!)))</f>
        <v>#REF!</v>
      </c>
      <c r="M60" s="246"/>
      <c r="N60" s="246"/>
      <c r="O60" s="268"/>
      <c r="P60" s="266"/>
      <c r="Q60" s="266" t="e">
        <f>IF(#REF!=3,(K60+J60+I60)/3-#REF!+#REF!,0)</f>
        <v>#REF!</v>
      </c>
      <c r="R60" s="266" t="e">
        <f>IF(#REF!=5,-MIN(I60,J60,K60,L60,#REF!)-MAX(I60,J60,K60,L60,#REF!),0)</f>
        <v>#REF!</v>
      </c>
      <c r="S60" s="266" t="e">
        <f>IF(#REF!=5,(K60+J60+I60+R60+L60+#REF!)/3-#REF!+#REF!,0)</f>
        <v>#REF!</v>
      </c>
      <c r="T60" s="235" t="e">
        <f t="shared" si="0"/>
        <v>#REF!</v>
      </c>
      <c r="U60" s="269" t="str">
        <f t="shared" si="1"/>
        <v>0,0</v>
      </c>
      <c r="V60" s="237" t="str">
        <f>IFERROR(RANK(#REF!,#REF!,0),"")</f>
        <v/>
      </c>
      <c r="W60" s="276"/>
    </row>
    <row r="61" spans="1:23" s="238" customFormat="1" ht="15.6" x14ac:dyDescent="0.25">
      <c r="A61" s="255" t="e">
        <f>#REF!</f>
        <v>#REF!</v>
      </c>
      <c r="B61" s="256" t="e">
        <f>#REF!</f>
        <v>#REF!</v>
      </c>
      <c r="C61" s="256" t="e">
        <f>#REF!</f>
        <v>#REF!</v>
      </c>
      <c r="D61" s="255" t="e">
        <f>#REF!</f>
        <v>#REF!</v>
      </c>
      <c r="E61" s="255" t="e">
        <f>#REF!</f>
        <v>#REF!</v>
      </c>
      <c r="F61" s="255" t="e">
        <f>#REF!</f>
        <v>#REF!</v>
      </c>
      <c r="G61" s="246"/>
      <c r="H61" s="246"/>
      <c r="I61" s="251"/>
      <c r="J61" s="251" t="e">
        <f>IF(SUM(#REF!)=0,"",(SUM(#REF!)))</f>
        <v>#REF!</v>
      </c>
      <c r="K61" s="251" t="e">
        <f>IF(SUM(#REF!)=0,"",(SUM(#REF!)))</f>
        <v>#REF!</v>
      </c>
      <c r="L61" s="251" t="e">
        <f>IF(SUM(#REF!)=0,"",(SUM(#REF!)))</f>
        <v>#REF!</v>
      </c>
      <c r="M61" s="246"/>
      <c r="N61" s="246"/>
      <c r="O61" s="268"/>
      <c r="P61" s="266"/>
      <c r="Q61" s="266" t="e">
        <f>IF(#REF!=3,(K61+J61+I61)/3-#REF!+#REF!,0)</f>
        <v>#REF!</v>
      </c>
      <c r="R61" s="266" t="e">
        <f>IF(#REF!=5,-MIN(I61,J61,K61,L61,#REF!)-MAX(I61,J61,K61,L61,#REF!),0)</f>
        <v>#REF!</v>
      </c>
      <c r="S61" s="266" t="e">
        <f>IF(#REF!=5,(K61+J61+I61+R61+L61+#REF!)/3-#REF!+#REF!,0)</f>
        <v>#REF!</v>
      </c>
      <c r="T61" s="235" t="e">
        <f t="shared" si="0"/>
        <v>#REF!</v>
      </c>
      <c r="U61" s="269" t="str">
        <f t="shared" si="1"/>
        <v>0,0</v>
      </c>
      <c r="V61" s="237" t="str">
        <f>IFERROR(RANK(#REF!,#REF!,0),"")</f>
        <v/>
      </c>
      <c r="W61" s="276"/>
    </row>
    <row r="62" spans="1:23" s="238" customFormat="1" ht="15.6" x14ac:dyDescent="0.25">
      <c r="A62" s="255" t="e">
        <f>#REF!</f>
        <v>#REF!</v>
      </c>
      <c r="B62" s="256" t="e">
        <f>#REF!</f>
        <v>#REF!</v>
      </c>
      <c r="C62" s="256" t="e">
        <f>#REF!</f>
        <v>#REF!</v>
      </c>
      <c r="D62" s="255" t="e">
        <f>#REF!</f>
        <v>#REF!</v>
      </c>
      <c r="E62" s="255" t="e">
        <f>#REF!</f>
        <v>#REF!</v>
      </c>
      <c r="F62" s="255" t="e">
        <f>#REF!</f>
        <v>#REF!</v>
      </c>
      <c r="G62" s="246"/>
      <c r="H62" s="246"/>
      <c r="I62" s="251"/>
      <c r="J62" s="251" t="e">
        <f>IF(SUM(#REF!)=0,"",(SUM(#REF!)))</f>
        <v>#REF!</v>
      </c>
      <c r="K62" s="251" t="e">
        <f>IF(SUM(#REF!)=0,"",(SUM(#REF!)))</f>
        <v>#REF!</v>
      </c>
      <c r="L62" s="251" t="e">
        <f>IF(SUM(#REF!)=0,"",(SUM(#REF!)))</f>
        <v>#REF!</v>
      </c>
      <c r="M62" s="246"/>
      <c r="N62" s="246"/>
      <c r="O62" s="268"/>
      <c r="P62" s="266"/>
      <c r="Q62" s="266" t="e">
        <f>IF(#REF!=3,(K62+J62+I62)/3-#REF!+#REF!,0)</f>
        <v>#REF!</v>
      </c>
      <c r="R62" s="266" t="e">
        <f>IF(#REF!=5,-MIN(I62,J62,K62,L62,#REF!)-MAX(I62,J62,K62,L62,#REF!),0)</f>
        <v>#REF!</v>
      </c>
      <c r="S62" s="266" t="e">
        <f>IF(#REF!=5,(K62+J62+I62+R62+L62+#REF!)/3-#REF!+#REF!,0)</f>
        <v>#REF!</v>
      </c>
      <c r="T62" s="235" t="e">
        <f t="shared" si="0"/>
        <v>#REF!</v>
      </c>
      <c r="U62" s="269" t="str">
        <f t="shared" si="1"/>
        <v>0,0</v>
      </c>
      <c r="V62" s="237" t="str">
        <f>IFERROR(RANK(#REF!,#REF!,0),"")</f>
        <v/>
      </c>
      <c r="W62" s="276"/>
    </row>
    <row r="63" spans="1:23" s="238" customFormat="1" ht="15.6" x14ac:dyDescent="0.25">
      <c r="A63" s="255" t="e">
        <f>#REF!</f>
        <v>#REF!</v>
      </c>
      <c r="B63" s="256" t="e">
        <f>#REF!</f>
        <v>#REF!</v>
      </c>
      <c r="C63" s="256" t="e">
        <f>#REF!</f>
        <v>#REF!</v>
      </c>
      <c r="D63" s="255" t="e">
        <f>#REF!</f>
        <v>#REF!</v>
      </c>
      <c r="E63" s="255" t="e">
        <f>#REF!</f>
        <v>#REF!</v>
      </c>
      <c r="F63" s="255" t="e">
        <f>#REF!</f>
        <v>#REF!</v>
      </c>
      <c r="G63" s="246"/>
      <c r="H63" s="246"/>
      <c r="I63" s="251"/>
      <c r="J63" s="251" t="e">
        <f>IF(SUM(#REF!)=0,"",(SUM(#REF!)))</f>
        <v>#REF!</v>
      </c>
      <c r="K63" s="251" t="e">
        <f>IF(SUM(#REF!)=0,"",(SUM(#REF!)))</f>
        <v>#REF!</v>
      </c>
      <c r="L63" s="251" t="e">
        <f>IF(SUM(#REF!)=0,"",(SUM(#REF!)))</f>
        <v>#REF!</v>
      </c>
      <c r="M63" s="246"/>
      <c r="N63" s="246"/>
      <c r="O63" s="268"/>
      <c r="P63" s="266"/>
      <c r="Q63" s="266" t="e">
        <f>IF(#REF!=3,(K63+J63+I63)/3-#REF!+#REF!,0)</f>
        <v>#REF!</v>
      </c>
      <c r="R63" s="266" t="e">
        <f>IF(#REF!=5,-MIN(I63,J63,K63,L63,#REF!)-MAX(I63,J63,K63,L63,#REF!),0)</f>
        <v>#REF!</v>
      </c>
      <c r="S63" s="266" t="e">
        <f>IF(#REF!=5,(K63+J63+I63+R63+L63+#REF!)/3-#REF!+#REF!,0)</f>
        <v>#REF!</v>
      </c>
      <c r="T63" s="235" t="e">
        <f t="shared" si="0"/>
        <v>#REF!</v>
      </c>
      <c r="U63" s="269" t="str">
        <f t="shared" si="1"/>
        <v>0,0</v>
      </c>
      <c r="V63" s="237" t="str">
        <f>IFERROR(RANK(#REF!,#REF!,0),"")</f>
        <v/>
      </c>
      <c r="W63" s="276"/>
    </row>
    <row r="64" spans="1:23" s="238" customFormat="1" ht="15.6" x14ac:dyDescent="0.25">
      <c r="A64" s="255" t="e">
        <f>#REF!</f>
        <v>#REF!</v>
      </c>
      <c r="B64" s="256" t="e">
        <f>#REF!</f>
        <v>#REF!</v>
      </c>
      <c r="C64" s="256" t="e">
        <f>#REF!</f>
        <v>#REF!</v>
      </c>
      <c r="D64" s="255" t="e">
        <f>#REF!</f>
        <v>#REF!</v>
      </c>
      <c r="E64" s="255" t="e">
        <f>#REF!</f>
        <v>#REF!</v>
      </c>
      <c r="F64" s="255" t="e">
        <f>#REF!</f>
        <v>#REF!</v>
      </c>
      <c r="G64" s="246"/>
      <c r="H64" s="246"/>
      <c r="I64" s="251"/>
      <c r="J64" s="251" t="e">
        <f>IF(SUM(#REF!)=0,"",(SUM(#REF!)))</f>
        <v>#REF!</v>
      </c>
      <c r="K64" s="251" t="e">
        <f>IF(SUM(#REF!)=0,"",(SUM(#REF!)))</f>
        <v>#REF!</v>
      </c>
      <c r="L64" s="251" t="e">
        <f>IF(SUM(#REF!)=0,"",(SUM(#REF!)))</f>
        <v>#REF!</v>
      </c>
      <c r="M64" s="246"/>
      <c r="N64" s="246"/>
      <c r="O64" s="268"/>
      <c r="P64" s="266"/>
      <c r="Q64" s="266" t="e">
        <f>IF(#REF!=3,(K64+J64+I64)/3-#REF!+#REF!,0)</f>
        <v>#REF!</v>
      </c>
      <c r="R64" s="266" t="e">
        <f>IF(#REF!=5,-MIN(I64,J64,K64,L64,#REF!)-MAX(I64,J64,K64,L64,#REF!),0)</f>
        <v>#REF!</v>
      </c>
      <c r="S64" s="266" t="e">
        <f>IF(#REF!=5,(K64+J64+I64+R64+L64+#REF!)/3-#REF!+#REF!,0)</f>
        <v>#REF!</v>
      </c>
      <c r="T64" s="235" t="e">
        <f t="shared" si="0"/>
        <v>#REF!</v>
      </c>
      <c r="U64" s="269" t="str">
        <f t="shared" si="1"/>
        <v>0,0</v>
      </c>
      <c r="V64" s="237" t="str">
        <f>IFERROR(RANK(#REF!,#REF!,0),"")</f>
        <v/>
      </c>
      <c r="W64" s="276"/>
    </row>
    <row r="65" spans="1:23" s="238" customFormat="1" ht="15.6" x14ac:dyDescent="0.25">
      <c r="A65" s="255" t="e">
        <f>#REF!</f>
        <v>#REF!</v>
      </c>
      <c r="B65" s="256" t="e">
        <f>#REF!</f>
        <v>#REF!</v>
      </c>
      <c r="C65" s="256" t="e">
        <f>#REF!</f>
        <v>#REF!</v>
      </c>
      <c r="D65" s="255" t="e">
        <f>#REF!</f>
        <v>#REF!</v>
      </c>
      <c r="E65" s="255" t="e">
        <f>#REF!</f>
        <v>#REF!</v>
      </c>
      <c r="F65" s="255" t="e">
        <f>#REF!</f>
        <v>#REF!</v>
      </c>
      <c r="G65" s="246"/>
      <c r="H65" s="246"/>
      <c r="I65" s="251" t="e">
        <f>IF(SUM(#REF!)=0,"",(SUM(#REF!)))</f>
        <v>#REF!</v>
      </c>
      <c r="J65" s="251" t="e">
        <f>IF(SUM(#REF!)=0,"",(SUM(#REF!)))</f>
        <v>#REF!</v>
      </c>
      <c r="K65" s="251" t="e">
        <f>IF(SUM(#REF!)=0,"",(SUM(#REF!)))</f>
        <v>#REF!</v>
      </c>
      <c r="L65" s="251" t="e">
        <f>IF(SUM(#REF!)=0,"",(SUM(#REF!)))</f>
        <v>#REF!</v>
      </c>
      <c r="M65" s="246"/>
      <c r="N65" s="246"/>
      <c r="O65" s="268"/>
      <c r="P65" s="266"/>
      <c r="Q65" s="266" t="e">
        <f>IF(#REF!=3,(K65+J65+I65)/3-#REF!+#REF!,0)</f>
        <v>#REF!</v>
      </c>
      <c r="R65" s="266" t="e">
        <f>IF(#REF!=5,-MIN(I65,J65,K65,L65,#REF!)-MAX(I65,J65,K65,L65,#REF!),0)</f>
        <v>#REF!</v>
      </c>
      <c r="S65" s="266" t="e">
        <f>IF(#REF!=5,(K65+J65+I65+R65+L65+#REF!)/3-#REF!+#REF!,0)</f>
        <v>#REF!</v>
      </c>
      <c r="T65" s="235" t="e">
        <f t="shared" si="0"/>
        <v>#REF!</v>
      </c>
      <c r="U65" s="269" t="str">
        <f t="shared" si="1"/>
        <v>0,0</v>
      </c>
      <c r="V65" s="237" t="str">
        <f>IFERROR(RANK(#REF!,#REF!,0),"")</f>
        <v/>
      </c>
      <c r="W65" s="276"/>
    </row>
    <row r="66" spans="1:23" s="238" customFormat="1" ht="15.6" x14ac:dyDescent="0.25">
      <c r="A66" s="255" t="e">
        <f>#REF!</f>
        <v>#REF!</v>
      </c>
      <c r="B66" s="256" t="e">
        <f>#REF!</f>
        <v>#REF!</v>
      </c>
      <c r="C66" s="256" t="e">
        <f>#REF!</f>
        <v>#REF!</v>
      </c>
      <c r="D66" s="255" t="e">
        <f>#REF!</f>
        <v>#REF!</v>
      </c>
      <c r="E66" s="255" t="e">
        <f>#REF!</f>
        <v>#REF!</v>
      </c>
      <c r="F66" s="255" t="e">
        <f>#REF!</f>
        <v>#REF!</v>
      </c>
      <c r="G66" s="246"/>
      <c r="H66" s="246"/>
      <c r="I66" s="251" t="e">
        <f>IF(SUM(#REF!)=0,"",(SUM(#REF!)))</f>
        <v>#REF!</v>
      </c>
      <c r="J66" s="251" t="e">
        <f>IF(SUM(#REF!)=0,"",(SUM(#REF!)))</f>
        <v>#REF!</v>
      </c>
      <c r="K66" s="251" t="e">
        <f>IF(SUM(#REF!)=0,"",(SUM(#REF!)))</f>
        <v>#REF!</v>
      </c>
      <c r="L66" s="251" t="e">
        <f>IF(SUM(#REF!)=0,"",(SUM(#REF!)))</f>
        <v>#REF!</v>
      </c>
      <c r="M66" s="246"/>
      <c r="N66" s="246"/>
      <c r="O66" s="268"/>
      <c r="P66" s="266"/>
      <c r="Q66" s="266" t="e">
        <f>IF(#REF!=3,(K66+J66+I66)/3-#REF!+#REF!,0)</f>
        <v>#REF!</v>
      </c>
      <c r="R66" s="266" t="e">
        <f>IF(#REF!=5,-MIN(I66,J66,K66,L66,#REF!)-MAX(I66,J66,K66,L66,#REF!),0)</f>
        <v>#REF!</v>
      </c>
      <c r="S66" s="266" t="e">
        <f>IF(#REF!=5,(K66+J66+I66+R66+L66+#REF!)/3-#REF!+#REF!,0)</f>
        <v>#REF!</v>
      </c>
      <c r="T66" s="235" t="e">
        <f t="shared" si="0"/>
        <v>#REF!</v>
      </c>
      <c r="U66" s="269" t="str">
        <f t="shared" si="1"/>
        <v>0,0</v>
      </c>
      <c r="V66" s="237" t="str">
        <f>IFERROR(RANK(#REF!,#REF!,0),"")</f>
        <v/>
      </c>
      <c r="W66" s="276"/>
    </row>
    <row r="67" spans="1:23" s="238" customFormat="1" ht="15.6" x14ac:dyDescent="0.25">
      <c r="A67" s="255" t="e">
        <f>#REF!</f>
        <v>#REF!</v>
      </c>
      <c r="B67" s="256" t="e">
        <f>#REF!</f>
        <v>#REF!</v>
      </c>
      <c r="C67" s="256" t="e">
        <f>#REF!</f>
        <v>#REF!</v>
      </c>
      <c r="D67" s="255" t="e">
        <f>#REF!</f>
        <v>#REF!</v>
      </c>
      <c r="E67" s="255" t="e">
        <f>#REF!</f>
        <v>#REF!</v>
      </c>
      <c r="F67" s="255" t="e">
        <f>#REF!</f>
        <v>#REF!</v>
      </c>
      <c r="G67" s="246"/>
      <c r="H67" s="246"/>
      <c r="I67" s="251" t="e">
        <f>IF(SUM(#REF!)=0,"",(SUM(#REF!)))</f>
        <v>#REF!</v>
      </c>
      <c r="J67" s="251" t="e">
        <f>IF(SUM(#REF!)=0,"",(SUM(#REF!)))</f>
        <v>#REF!</v>
      </c>
      <c r="K67" s="251" t="e">
        <f>IF(SUM(#REF!)=0,"",(SUM(#REF!)))</f>
        <v>#REF!</v>
      </c>
      <c r="L67" s="251" t="e">
        <f>IF(SUM(#REF!)=0,"",(SUM(#REF!)))</f>
        <v>#REF!</v>
      </c>
      <c r="M67" s="246"/>
      <c r="N67" s="246"/>
      <c r="O67" s="268"/>
      <c r="P67" s="266"/>
      <c r="Q67" s="266" t="e">
        <f>IF(#REF!=3,(K67+J67+I67)/3-#REF!+#REF!,0)</f>
        <v>#REF!</v>
      </c>
      <c r="R67" s="266" t="e">
        <f>IF(#REF!=5,-MIN(I67,J67,K67,L67,#REF!)-MAX(I67,J67,K67,L67,#REF!),0)</f>
        <v>#REF!</v>
      </c>
      <c r="S67" s="266" t="e">
        <f>IF(#REF!=5,(K67+J67+I67+R67+L67+#REF!)/3-#REF!+#REF!,0)</f>
        <v>#REF!</v>
      </c>
      <c r="T67" s="235" t="e">
        <f t="shared" si="0"/>
        <v>#REF!</v>
      </c>
      <c r="U67" s="269" t="str">
        <f t="shared" si="1"/>
        <v>0,0</v>
      </c>
      <c r="V67" s="237" t="str">
        <f>IFERROR(RANK(#REF!,#REF!,0),"")</f>
        <v/>
      </c>
      <c r="W67" s="276"/>
    </row>
    <row r="68" spans="1:23" s="238" customFormat="1" ht="15.6" x14ac:dyDescent="0.25">
      <c r="A68" s="255" t="e">
        <f>#REF!</f>
        <v>#REF!</v>
      </c>
      <c r="B68" s="256" t="e">
        <f>#REF!</f>
        <v>#REF!</v>
      </c>
      <c r="C68" s="256" t="e">
        <f>#REF!</f>
        <v>#REF!</v>
      </c>
      <c r="D68" s="255" t="e">
        <f>#REF!</f>
        <v>#REF!</v>
      </c>
      <c r="E68" s="255" t="e">
        <f>#REF!</f>
        <v>#REF!</v>
      </c>
      <c r="F68" s="255" t="e">
        <f>#REF!</f>
        <v>#REF!</v>
      </c>
      <c r="G68" s="246"/>
      <c r="H68" s="246"/>
      <c r="I68" s="251" t="e">
        <f>IF(SUM(#REF!)=0,"",(SUM(#REF!)))</f>
        <v>#REF!</v>
      </c>
      <c r="J68" s="251" t="e">
        <f>IF(SUM(#REF!)=0,"",(SUM(#REF!)))</f>
        <v>#REF!</v>
      </c>
      <c r="K68" s="251" t="e">
        <f>IF(SUM(#REF!)=0,"",(SUM(#REF!)))</f>
        <v>#REF!</v>
      </c>
      <c r="L68" s="251" t="e">
        <f>IF(SUM(#REF!)=0,"",(SUM(#REF!)))</f>
        <v>#REF!</v>
      </c>
      <c r="M68" s="246"/>
      <c r="N68" s="246"/>
      <c r="O68" s="268"/>
      <c r="P68" s="266"/>
      <c r="Q68" s="266" t="e">
        <f>IF(#REF!=3,(K68+J68+I68)/3-#REF!+#REF!,0)</f>
        <v>#REF!</v>
      </c>
      <c r="R68" s="266" t="e">
        <f>IF(#REF!=5,-MIN(I68,J68,K68,L68,#REF!)-MAX(I68,J68,K68,L68,#REF!),0)</f>
        <v>#REF!</v>
      </c>
      <c r="S68" s="266" t="e">
        <f>IF(#REF!=5,(K68+J68+I68+R68+L68+#REF!)/3-#REF!+#REF!,0)</f>
        <v>#REF!</v>
      </c>
      <c r="T68" s="235" t="e">
        <f t="shared" si="0"/>
        <v>#REF!</v>
      </c>
      <c r="U68" s="269" t="str">
        <f t="shared" si="1"/>
        <v>0,0</v>
      </c>
      <c r="V68" s="237" t="str">
        <f>IFERROR(RANK(#REF!,#REF!,0),"")</f>
        <v/>
      </c>
      <c r="W68" s="276"/>
    </row>
    <row r="69" spans="1:23" s="238" customFormat="1" ht="15.6" x14ac:dyDescent="0.25">
      <c r="A69" s="255" t="e">
        <f>#REF!</f>
        <v>#REF!</v>
      </c>
      <c r="B69" s="256" t="e">
        <f>#REF!</f>
        <v>#REF!</v>
      </c>
      <c r="C69" s="256" t="e">
        <f>#REF!</f>
        <v>#REF!</v>
      </c>
      <c r="D69" s="255" t="e">
        <f>#REF!</f>
        <v>#REF!</v>
      </c>
      <c r="E69" s="255" t="e">
        <f>#REF!</f>
        <v>#REF!</v>
      </c>
      <c r="F69" s="255" t="e">
        <f>#REF!</f>
        <v>#REF!</v>
      </c>
      <c r="G69" s="246"/>
      <c r="H69" s="246"/>
      <c r="I69" s="251" t="e">
        <f>IF(SUM(#REF!)=0,"",(SUM(#REF!)))</f>
        <v>#REF!</v>
      </c>
      <c r="J69" s="251" t="e">
        <f>IF(SUM(#REF!)=0,"",(SUM(#REF!)))</f>
        <v>#REF!</v>
      </c>
      <c r="K69" s="251" t="e">
        <f>IF(SUM(#REF!)=0,"",(SUM(#REF!)))</f>
        <v>#REF!</v>
      </c>
      <c r="L69" s="251" t="e">
        <f>IF(SUM(#REF!)=0,"",(SUM(#REF!)))</f>
        <v>#REF!</v>
      </c>
      <c r="M69" s="246"/>
      <c r="N69" s="246"/>
      <c r="O69" s="268"/>
      <c r="P69" s="266"/>
      <c r="Q69" s="266" t="e">
        <f>IF(#REF!=3,(K69+J69+I69)/3-#REF!+#REF!,0)</f>
        <v>#REF!</v>
      </c>
      <c r="R69" s="266" t="e">
        <f>IF(#REF!=5,-MIN(I69,J69,K69,L69,#REF!)-MAX(I69,J69,K69,L69,#REF!),0)</f>
        <v>#REF!</v>
      </c>
      <c r="S69" s="266" t="e">
        <f>IF(#REF!=5,(K69+J69+I69+R69+L69+#REF!)/3-#REF!+#REF!,0)</f>
        <v>#REF!</v>
      </c>
      <c r="T69" s="235" t="e">
        <f t="shared" si="0"/>
        <v>#REF!</v>
      </c>
      <c r="U69" s="269" t="str">
        <f t="shared" si="1"/>
        <v>0,0</v>
      </c>
      <c r="V69" s="237" t="str">
        <f>IFERROR(RANK(#REF!,#REF!,0),"")</f>
        <v/>
      </c>
      <c r="W69" s="276"/>
    </row>
    <row r="70" spans="1:23" s="238" customFormat="1" ht="15.6" x14ac:dyDescent="0.25">
      <c r="A70" s="255" t="e">
        <f>#REF!</f>
        <v>#REF!</v>
      </c>
      <c r="B70" s="256" t="e">
        <f>#REF!</f>
        <v>#REF!</v>
      </c>
      <c r="C70" s="256" t="e">
        <f>#REF!</f>
        <v>#REF!</v>
      </c>
      <c r="D70" s="255" t="e">
        <f>#REF!</f>
        <v>#REF!</v>
      </c>
      <c r="E70" s="255" t="e">
        <f>#REF!</f>
        <v>#REF!</v>
      </c>
      <c r="F70" s="255" t="e">
        <f>#REF!</f>
        <v>#REF!</v>
      </c>
      <c r="G70" s="246"/>
      <c r="H70" s="246"/>
      <c r="I70" s="251" t="e">
        <f>IF(SUM(#REF!)=0,"",(SUM(#REF!)))</f>
        <v>#REF!</v>
      </c>
      <c r="J70" s="251" t="e">
        <f>IF(SUM(#REF!)=0,"",(SUM(#REF!)))</f>
        <v>#REF!</v>
      </c>
      <c r="K70" s="251" t="e">
        <f>IF(SUM(#REF!)=0,"",(SUM(#REF!)))</f>
        <v>#REF!</v>
      </c>
      <c r="L70" s="251" t="e">
        <f>IF(SUM(#REF!)=0,"",(SUM(#REF!)))</f>
        <v>#REF!</v>
      </c>
      <c r="M70" s="246"/>
      <c r="N70" s="246"/>
      <c r="O70" s="268"/>
      <c r="P70" s="266"/>
      <c r="Q70" s="266" t="e">
        <f>IF(#REF!=3,(K70+J70+I70)/3-#REF!+#REF!,0)</f>
        <v>#REF!</v>
      </c>
      <c r="R70" s="266" t="e">
        <f>IF(#REF!=5,-MIN(I70,J70,K70,L70,#REF!)-MAX(I70,J70,K70,L70,#REF!),0)</f>
        <v>#REF!</v>
      </c>
      <c r="S70" s="266" t="e">
        <f>IF(#REF!=5,(K70+J70+I70+R70+L70+#REF!)/3-#REF!+#REF!,0)</f>
        <v>#REF!</v>
      </c>
      <c r="T70" s="235" t="e">
        <f t="shared" si="0"/>
        <v>#REF!</v>
      </c>
      <c r="U70" s="269" t="str">
        <f t="shared" si="1"/>
        <v>0,0</v>
      </c>
      <c r="V70" s="237" t="str">
        <f>IFERROR(RANK(#REF!,#REF!,0),"")</f>
        <v/>
      </c>
      <c r="W70" s="276"/>
    </row>
    <row r="71" spans="1:23" s="238" customFormat="1" ht="15.6" x14ac:dyDescent="0.25">
      <c r="A71" s="255" t="e">
        <f>#REF!</f>
        <v>#REF!</v>
      </c>
      <c r="B71" s="256" t="e">
        <f>#REF!</f>
        <v>#REF!</v>
      </c>
      <c r="C71" s="256" t="e">
        <f>#REF!</f>
        <v>#REF!</v>
      </c>
      <c r="D71" s="255" t="e">
        <f>#REF!</f>
        <v>#REF!</v>
      </c>
      <c r="E71" s="255" t="e">
        <f>#REF!</f>
        <v>#REF!</v>
      </c>
      <c r="F71" s="255" t="e">
        <f>#REF!</f>
        <v>#REF!</v>
      </c>
      <c r="G71" s="246"/>
      <c r="H71" s="246"/>
      <c r="I71" s="251" t="e">
        <f>IF(SUM(#REF!)=0,"",(SUM(#REF!)))</f>
        <v>#REF!</v>
      </c>
      <c r="J71" s="251" t="e">
        <f>IF(SUM(#REF!)=0,"",(SUM(#REF!)))</f>
        <v>#REF!</v>
      </c>
      <c r="K71" s="251" t="e">
        <f>IF(SUM(#REF!)=0,"",(SUM(#REF!)))</f>
        <v>#REF!</v>
      </c>
      <c r="L71" s="251" t="e">
        <f>IF(SUM(#REF!)=0,"",(SUM(#REF!)))</f>
        <v>#REF!</v>
      </c>
      <c r="M71" s="246"/>
      <c r="N71" s="246"/>
      <c r="O71" s="268"/>
      <c r="P71" s="266"/>
      <c r="Q71" s="266" t="e">
        <f>IF(#REF!=3,(K71+J71+I71)/3-#REF!+#REF!,0)</f>
        <v>#REF!</v>
      </c>
      <c r="R71" s="266" t="e">
        <f>IF(#REF!=5,-MIN(I71,J71,K71,L71,#REF!)-MAX(I71,J71,K71,L71,#REF!),0)</f>
        <v>#REF!</v>
      </c>
      <c r="S71" s="266" t="e">
        <f>IF(#REF!=5,(K71+J71+I71+R71+L71+#REF!)/3-#REF!+#REF!,0)</f>
        <v>#REF!</v>
      </c>
      <c r="T71" s="235" t="e">
        <f t="shared" si="0"/>
        <v>#REF!</v>
      </c>
      <c r="U71" s="269" t="str">
        <f t="shared" si="1"/>
        <v>0,0</v>
      </c>
      <c r="V71" s="237" t="str">
        <f>IFERROR(RANK(#REF!,#REF!,0),"")</f>
        <v/>
      </c>
      <c r="W71" s="276"/>
    </row>
    <row r="72" spans="1:23" s="238" customFormat="1" ht="15.6" x14ac:dyDescent="0.25">
      <c r="A72" s="255" t="e">
        <f>#REF!</f>
        <v>#REF!</v>
      </c>
      <c r="B72" s="256" t="e">
        <f>#REF!</f>
        <v>#REF!</v>
      </c>
      <c r="C72" s="256" t="e">
        <f>#REF!</f>
        <v>#REF!</v>
      </c>
      <c r="D72" s="255" t="e">
        <f>#REF!</f>
        <v>#REF!</v>
      </c>
      <c r="E72" s="255" t="e">
        <f>#REF!</f>
        <v>#REF!</v>
      </c>
      <c r="F72" s="255" t="e">
        <f>#REF!</f>
        <v>#REF!</v>
      </c>
      <c r="G72" s="246"/>
      <c r="H72" s="246"/>
      <c r="I72" s="251" t="e">
        <f>IF(SUM(#REF!)=0,"",(SUM(#REF!)))</f>
        <v>#REF!</v>
      </c>
      <c r="J72" s="251" t="e">
        <f>IF(SUM(#REF!)=0,"",(SUM(#REF!)))</f>
        <v>#REF!</v>
      </c>
      <c r="K72" s="251" t="e">
        <f>IF(SUM(#REF!)=0,"",(SUM(#REF!)))</f>
        <v>#REF!</v>
      </c>
      <c r="L72" s="251" t="e">
        <f>IF(SUM(#REF!)=0,"",(SUM(#REF!)))</f>
        <v>#REF!</v>
      </c>
      <c r="M72" s="246"/>
      <c r="N72" s="246"/>
      <c r="O72" s="268"/>
      <c r="P72" s="266"/>
      <c r="Q72" s="266" t="e">
        <f>IF(#REF!=3,(K72+J72+I72)/3-#REF!+#REF!,0)</f>
        <v>#REF!</v>
      </c>
      <c r="R72" s="266" t="e">
        <f>IF(#REF!=5,-MIN(I72,J72,K72,L72,#REF!)-MAX(I72,J72,K72,L72,#REF!),0)</f>
        <v>#REF!</v>
      </c>
      <c r="S72" s="266" t="e">
        <f>IF(#REF!=5,(K72+J72+I72+R72+L72+#REF!)/3-#REF!+#REF!,0)</f>
        <v>#REF!</v>
      </c>
      <c r="T72" s="235" t="e">
        <f t="shared" si="0"/>
        <v>#REF!</v>
      </c>
      <c r="U72" s="269" t="str">
        <f t="shared" si="1"/>
        <v>0,0</v>
      </c>
      <c r="V72" s="237" t="str">
        <f>IFERROR(RANK(#REF!,#REF!,0),"")</f>
        <v/>
      </c>
      <c r="W72" s="276"/>
    </row>
    <row r="73" spans="1:23" s="238" customFormat="1" ht="15.6" x14ac:dyDescent="0.25">
      <c r="A73" s="255" t="e">
        <f>#REF!</f>
        <v>#REF!</v>
      </c>
      <c r="B73" s="256" t="e">
        <f>#REF!</f>
        <v>#REF!</v>
      </c>
      <c r="C73" s="256" t="e">
        <f>#REF!</f>
        <v>#REF!</v>
      </c>
      <c r="D73" s="255" t="e">
        <f>#REF!</f>
        <v>#REF!</v>
      </c>
      <c r="E73" s="255" t="e">
        <f>#REF!</f>
        <v>#REF!</v>
      </c>
      <c r="F73" s="255" t="e">
        <f>#REF!</f>
        <v>#REF!</v>
      </c>
      <c r="G73" s="246"/>
      <c r="H73" s="246"/>
      <c r="I73" s="251" t="e">
        <f>IF(SUM(#REF!)=0,"",(SUM(#REF!)))</f>
        <v>#REF!</v>
      </c>
      <c r="J73" s="251" t="e">
        <f>IF(SUM(#REF!)=0,"",(SUM(#REF!)))</f>
        <v>#REF!</v>
      </c>
      <c r="K73" s="251" t="e">
        <f>IF(SUM(#REF!)=0,"",(SUM(#REF!)))</f>
        <v>#REF!</v>
      </c>
      <c r="L73" s="251" t="e">
        <f>IF(SUM(#REF!)=0,"",(SUM(#REF!)))</f>
        <v>#REF!</v>
      </c>
      <c r="M73" s="246"/>
      <c r="N73" s="246"/>
      <c r="O73" s="268"/>
      <c r="P73" s="266"/>
      <c r="Q73" s="266" t="e">
        <f>IF(#REF!=3,(K73+J73+I73)/3-#REF!+#REF!,0)</f>
        <v>#REF!</v>
      </c>
      <c r="R73" s="266" t="e">
        <f>IF(#REF!=5,-MIN(I73,J73,K73,L73,#REF!)-MAX(I73,J73,K73,L73,#REF!),0)</f>
        <v>#REF!</v>
      </c>
      <c r="S73" s="266" t="e">
        <f>IF(#REF!=5,(K73+J73+I73+R73+L73+#REF!)/3-#REF!+#REF!,0)</f>
        <v>#REF!</v>
      </c>
      <c r="T73" s="235" t="e">
        <f t="shared" si="0"/>
        <v>#REF!</v>
      </c>
      <c r="U73" s="269" t="str">
        <f t="shared" si="1"/>
        <v>0,0</v>
      </c>
      <c r="V73" s="237" t="str">
        <f>IFERROR(RANK(#REF!,#REF!,0),"")</f>
        <v/>
      </c>
      <c r="W73" s="276"/>
    </row>
    <row r="74" spans="1:23" s="238" customFormat="1" ht="15.6" x14ac:dyDescent="0.25">
      <c r="A74" s="255" t="e">
        <f>#REF!</f>
        <v>#REF!</v>
      </c>
      <c r="B74" s="256" t="e">
        <f>#REF!</f>
        <v>#REF!</v>
      </c>
      <c r="C74" s="256" t="e">
        <f>#REF!</f>
        <v>#REF!</v>
      </c>
      <c r="D74" s="255" t="e">
        <f>#REF!</f>
        <v>#REF!</v>
      </c>
      <c r="E74" s="255" t="e">
        <f>#REF!</f>
        <v>#REF!</v>
      </c>
      <c r="F74" s="255" t="e">
        <f>#REF!</f>
        <v>#REF!</v>
      </c>
      <c r="G74" s="246"/>
      <c r="H74" s="246"/>
      <c r="I74" s="251" t="e">
        <f>IF(SUM(#REF!)=0,"",(SUM(#REF!)))</f>
        <v>#REF!</v>
      </c>
      <c r="J74" s="251" t="e">
        <f>IF(SUM(#REF!)=0,"",(SUM(#REF!)))</f>
        <v>#REF!</v>
      </c>
      <c r="K74" s="251" t="e">
        <f>IF(SUM(#REF!)=0,"",(SUM(#REF!)))</f>
        <v>#REF!</v>
      </c>
      <c r="L74" s="251" t="e">
        <f>IF(SUM(#REF!)=0,"",(SUM(#REF!)))</f>
        <v>#REF!</v>
      </c>
      <c r="M74" s="246"/>
      <c r="N74" s="246"/>
      <c r="O74" s="268"/>
      <c r="P74" s="266"/>
      <c r="Q74" s="266" t="e">
        <f>IF(#REF!=3,(K74+J74+I74)/3-#REF!+#REF!,0)</f>
        <v>#REF!</v>
      </c>
      <c r="R74" s="266" t="e">
        <f>IF(#REF!=5,-MIN(I74,J74,K74,L74,#REF!)-MAX(I74,J74,K74,L74,#REF!),0)</f>
        <v>#REF!</v>
      </c>
      <c r="S74" s="266" t="e">
        <f>IF(#REF!=5,(K74+J74+I74+R74+L74+#REF!)/3-#REF!+#REF!,0)</f>
        <v>#REF!</v>
      </c>
      <c r="T74" s="235" t="e">
        <f t="shared" si="0"/>
        <v>#REF!</v>
      </c>
      <c r="U74" s="269" t="str">
        <f t="shared" si="1"/>
        <v>0,0</v>
      </c>
      <c r="V74" s="237" t="str">
        <f>IFERROR(RANK(#REF!,#REF!,0),"")</f>
        <v/>
      </c>
      <c r="W74" s="276"/>
    </row>
    <row r="75" spans="1:23" s="238" customFormat="1" ht="15.6" x14ac:dyDescent="0.25">
      <c r="A75" s="255" t="e">
        <f>#REF!</f>
        <v>#REF!</v>
      </c>
      <c r="B75" s="256" t="e">
        <f>#REF!</f>
        <v>#REF!</v>
      </c>
      <c r="C75" s="256" t="e">
        <f>#REF!</f>
        <v>#REF!</v>
      </c>
      <c r="D75" s="255" t="e">
        <f>#REF!</f>
        <v>#REF!</v>
      </c>
      <c r="E75" s="255" t="e">
        <f>#REF!</f>
        <v>#REF!</v>
      </c>
      <c r="F75" s="255" t="e">
        <f>#REF!</f>
        <v>#REF!</v>
      </c>
      <c r="G75" s="246"/>
      <c r="H75" s="246"/>
      <c r="I75" s="251" t="e">
        <f>IF(SUM(#REF!)=0,"",(SUM(#REF!)))</f>
        <v>#REF!</v>
      </c>
      <c r="J75" s="251" t="e">
        <f>IF(SUM(#REF!)=0,"",(SUM(#REF!)))</f>
        <v>#REF!</v>
      </c>
      <c r="K75" s="251" t="e">
        <f>IF(SUM(#REF!)=0,"",(SUM(#REF!)))</f>
        <v>#REF!</v>
      </c>
      <c r="L75" s="251" t="e">
        <f>IF(SUM(#REF!)=0,"",(SUM(#REF!)))</f>
        <v>#REF!</v>
      </c>
      <c r="M75" s="246"/>
      <c r="N75" s="246"/>
      <c r="O75" s="268"/>
      <c r="P75" s="266"/>
      <c r="Q75" s="266" t="e">
        <f>IF(#REF!=3,(K75+J75+I75)/3-#REF!+#REF!,0)</f>
        <v>#REF!</v>
      </c>
      <c r="R75" s="266" t="e">
        <f>IF(#REF!=5,-MIN(I75,J75,K75,L75,#REF!)-MAX(I75,J75,K75,L75,#REF!),0)</f>
        <v>#REF!</v>
      </c>
      <c r="S75" s="266" t="e">
        <f>IF(#REF!=5,(K75+J75+I75+R75+L75+#REF!)/3-#REF!+#REF!,0)</f>
        <v>#REF!</v>
      </c>
      <c r="T75" s="235" t="e">
        <f t="shared" si="0"/>
        <v>#REF!</v>
      </c>
      <c r="U75" s="269" t="str">
        <f t="shared" si="1"/>
        <v>0,0</v>
      </c>
      <c r="V75" s="237" t="str">
        <f>IFERROR(RANK(#REF!,#REF!,0),"")</f>
        <v/>
      </c>
      <c r="W75" s="276"/>
    </row>
    <row r="76" spans="1:23" s="238" customFormat="1" ht="15.6" x14ac:dyDescent="0.25">
      <c r="A76" s="255" t="e">
        <f>#REF!</f>
        <v>#REF!</v>
      </c>
      <c r="B76" s="256" t="e">
        <f>#REF!</f>
        <v>#REF!</v>
      </c>
      <c r="C76" s="256" t="e">
        <f>#REF!</f>
        <v>#REF!</v>
      </c>
      <c r="D76" s="255" t="e">
        <f>#REF!</f>
        <v>#REF!</v>
      </c>
      <c r="E76" s="255" t="e">
        <f>#REF!</f>
        <v>#REF!</v>
      </c>
      <c r="F76" s="255" t="e">
        <f>#REF!</f>
        <v>#REF!</v>
      </c>
      <c r="G76" s="246"/>
      <c r="H76" s="246"/>
      <c r="I76" s="251" t="e">
        <f>IF(SUM(#REF!)=0,"",(SUM(#REF!)))</f>
        <v>#REF!</v>
      </c>
      <c r="J76" s="251" t="e">
        <f>IF(SUM(#REF!)=0,"",(SUM(#REF!)))</f>
        <v>#REF!</v>
      </c>
      <c r="K76" s="251" t="e">
        <f>IF(SUM(#REF!)=0,"",(SUM(#REF!)))</f>
        <v>#REF!</v>
      </c>
      <c r="L76" s="251" t="e">
        <f>IF(SUM(#REF!)=0,"",(SUM(#REF!)))</f>
        <v>#REF!</v>
      </c>
      <c r="M76" s="246"/>
      <c r="N76" s="246"/>
      <c r="O76" s="268"/>
      <c r="P76" s="266"/>
      <c r="Q76" s="266" t="e">
        <f>IF(#REF!=3,(K76+J76+I76)/3-#REF!+#REF!,0)</f>
        <v>#REF!</v>
      </c>
      <c r="R76" s="266" t="e">
        <f>IF(#REF!=5,-MIN(I76,J76,K76,L76,#REF!)-MAX(I76,J76,K76,L76,#REF!),0)</f>
        <v>#REF!</v>
      </c>
      <c r="S76" s="266" t="e">
        <f>IF(#REF!=5,(K76+J76+I76+R76+L76+#REF!)/3-#REF!+#REF!,0)</f>
        <v>#REF!</v>
      </c>
      <c r="T76" s="235" t="e">
        <f t="shared" ref="T76:T98" si="2">Q76+S76</f>
        <v>#REF!</v>
      </c>
      <c r="U76" s="269" t="str">
        <f t="shared" ref="U76:U98" si="3">IFERROR((IF(T76=0,"")+T76),"0,0")</f>
        <v>0,0</v>
      </c>
      <c r="V76" s="237" t="str">
        <f>IFERROR(RANK(#REF!,#REF!,0),"")</f>
        <v/>
      </c>
      <c r="W76" s="276"/>
    </row>
    <row r="77" spans="1:23" s="238" customFormat="1" ht="15.6" x14ac:dyDescent="0.25">
      <c r="A77" s="255" t="e">
        <f>#REF!</f>
        <v>#REF!</v>
      </c>
      <c r="B77" s="256" t="e">
        <f>#REF!</f>
        <v>#REF!</v>
      </c>
      <c r="C77" s="256" t="e">
        <f>#REF!</f>
        <v>#REF!</v>
      </c>
      <c r="D77" s="255" t="e">
        <f>#REF!</f>
        <v>#REF!</v>
      </c>
      <c r="E77" s="255" t="e">
        <f>#REF!</f>
        <v>#REF!</v>
      </c>
      <c r="F77" s="255" t="e">
        <f>#REF!</f>
        <v>#REF!</v>
      </c>
      <c r="G77" s="246"/>
      <c r="H77" s="246"/>
      <c r="I77" s="251" t="e">
        <f>IF(SUM(#REF!)=0,"",(SUM(#REF!)))</f>
        <v>#REF!</v>
      </c>
      <c r="J77" s="251" t="e">
        <f>IF(SUM(#REF!)=0,"",(SUM(#REF!)))</f>
        <v>#REF!</v>
      </c>
      <c r="K77" s="251" t="e">
        <f>IF(SUM(#REF!)=0,"",(SUM(#REF!)))</f>
        <v>#REF!</v>
      </c>
      <c r="L77" s="251" t="e">
        <f>IF(SUM(#REF!)=0,"",(SUM(#REF!)))</f>
        <v>#REF!</v>
      </c>
      <c r="M77" s="246"/>
      <c r="N77" s="246"/>
      <c r="O77" s="268"/>
      <c r="P77" s="266"/>
      <c r="Q77" s="266" t="e">
        <f>IF(#REF!=3,(K77+J77+I77)/3-#REF!+#REF!,0)</f>
        <v>#REF!</v>
      </c>
      <c r="R77" s="266" t="e">
        <f>IF(#REF!=5,-MIN(I77,J77,K77,L77,#REF!)-MAX(I77,J77,K77,L77,#REF!),0)</f>
        <v>#REF!</v>
      </c>
      <c r="S77" s="266" t="e">
        <f>IF(#REF!=5,(K77+J77+I77+R77+L77+#REF!)/3-#REF!+#REF!,0)</f>
        <v>#REF!</v>
      </c>
      <c r="T77" s="235" t="e">
        <f t="shared" si="2"/>
        <v>#REF!</v>
      </c>
      <c r="U77" s="269" t="str">
        <f t="shared" si="3"/>
        <v>0,0</v>
      </c>
      <c r="V77" s="237" t="str">
        <f>IFERROR(RANK(#REF!,#REF!,0),"")</f>
        <v/>
      </c>
      <c r="W77" s="276"/>
    </row>
    <row r="78" spans="1:23" s="238" customFormat="1" ht="15.6" x14ac:dyDescent="0.25">
      <c r="A78" s="255" t="e">
        <f>#REF!</f>
        <v>#REF!</v>
      </c>
      <c r="B78" s="256" t="e">
        <f>#REF!</f>
        <v>#REF!</v>
      </c>
      <c r="C78" s="256" t="e">
        <f>#REF!</f>
        <v>#REF!</v>
      </c>
      <c r="D78" s="255" t="e">
        <f>#REF!</f>
        <v>#REF!</v>
      </c>
      <c r="E78" s="255" t="e">
        <f>#REF!</f>
        <v>#REF!</v>
      </c>
      <c r="F78" s="255" t="e">
        <f>#REF!</f>
        <v>#REF!</v>
      </c>
      <c r="G78" s="246"/>
      <c r="H78" s="246"/>
      <c r="I78" s="251" t="e">
        <f>IF(SUM(#REF!)=0,"",(SUM(#REF!)))</f>
        <v>#REF!</v>
      </c>
      <c r="J78" s="251" t="e">
        <f>IF(SUM(#REF!)=0,"",(SUM(#REF!)))</f>
        <v>#REF!</v>
      </c>
      <c r="K78" s="251" t="e">
        <f>IF(SUM(#REF!)=0,"",(SUM(#REF!)))</f>
        <v>#REF!</v>
      </c>
      <c r="L78" s="251" t="e">
        <f>IF(SUM(#REF!)=0,"",(SUM(#REF!)))</f>
        <v>#REF!</v>
      </c>
      <c r="M78" s="246"/>
      <c r="N78" s="246"/>
      <c r="O78" s="268"/>
      <c r="P78" s="266"/>
      <c r="Q78" s="266" t="e">
        <f>IF(#REF!=3,(K78+J78+I78)/3-#REF!+#REF!,0)</f>
        <v>#REF!</v>
      </c>
      <c r="R78" s="266" t="e">
        <f>IF(#REF!=5,-MIN(I78,J78,K78,L78,#REF!)-MAX(I78,J78,K78,L78,#REF!),0)</f>
        <v>#REF!</v>
      </c>
      <c r="S78" s="266" t="e">
        <f>IF(#REF!=5,(K78+J78+I78+R78+L78+#REF!)/3-#REF!+#REF!,0)</f>
        <v>#REF!</v>
      </c>
      <c r="T78" s="235" t="e">
        <f t="shared" si="2"/>
        <v>#REF!</v>
      </c>
      <c r="U78" s="269" t="str">
        <f t="shared" si="3"/>
        <v>0,0</v>
      </c>
      <c r="V78" s="237" t="str">
        <f>IFERROR(RANK(#REF!,#REF!,0),"")</f>
        <v/>
      </c>
      <c r="W78" s="276"/>
    </row>
    <row r="79" spans="1:23" s="238" customFormat="1" ht="15.6" x14ac:dyDescent="0.25">
      <c r="A79" s="255" t="e">
        <f>#REF!</f>
        <v>#REF!</v>
      </c>
      <c r="B79" s="256" t="e">
        <f>#REF!</f>
        <v>#REF!</v>
      </c>
      <c r="C79" s="256" t="e">
        <f>#REF!</f>
        <v>#REF!</v>
      </c>
      <c r="D79" s="255" t="e">
        <f>#REF!</f>
        <v>#REF!</v>
      </c>
      <c r="E79" s="255" t="e">
        <f>#REF!</f>
        <v>#REF!</v>
      </c>
      <c r="F79" s="255" t="e">
        <f>#REF!</f>
        <v>#REF!</v>
      </c>
      <c r="G79" s="246"/>
      <c r="H79" s="246"/>
      <c r="I79" s="251" t="e">
        <f>IF(SUM(#REF!)=0,"",(SUM(#REF!)))</f>
        <v>#REF!</v>
      </c>
      <c r="J79" s="251" t="e">
        <f>IF(SUM(#REF!)=0,"",(SUM(#REF!)))</f>
        <v>#REF!</v>
      </c>
      <c r="K79" s="251" t="e">
        <f>IF(SUM(#REF!)=0,"",(SUM(#REF!)))</f>
        <v>#REF!</v>
      </c>
      <c r="L79" s="251" t="e">
        <f>IF(SUM(#REF!)=0,"",(SUM(#REF!)))</f>
        <v>#REF!</v>
      </c>
      <c r="M79" s="246"/>
      <c r="N79" s="246"/>
      <c r="O79" s="268"/>
      <c r="P79" s="266"/>
      <c r="Q79" s="266" t="e">
        <f>IF(#REF!=3,(K79+J79+I79)/3-#REF!+#REF!,0)</f>
        <v>#REF!</v>
      </c>
      <c r="R79" s="266" t="e">
        <f>IF(#REF!=5,-MIN(I79,J79,K79,L79,#REF!)-MAX(I79,J79,K79,L79,#REF!),0)</f>
        <v>#REF!</v>
      </c>
      <c r="S79" s="266" t="e">
        <f>IF(#REF!=5,(K79+J79+I79+R79+L79+#REF!)/3-#REF!+#REF!,0)</f>
        <v>#REF!</v>
      </c>
      <c r="T79" s="235" t="e">
        <f t="shared" si="2"/>
        <v>#REF!</v>
      </c>
      <c r="U79" s="269" t="str">
        <f t="shared" si="3"/>
        <v>0,0</v>
      </c>
      <c r="V79" s="237" t="str">
        <f>IFERROR(RANK(#REF!,#REF!,0),"")</f>
        <v/>
      </c>
      <c r="W79" s="276"/>
    </row>
    <row r="80" spans="1:23" s="238" customFormat="1" ht="15.6" x14ac:dyDescent="0.25">
      <c r="A80" s="255" t="e">
        <f>#REF!</f>
        <v>#REF!</v>
      </c>
      <c r="B80" s="256" t="e">
        <f>#REF!</f>
        <v>#REF!</v>
      </c>
      <c r="C80" s="256" t="e">
        <f>#REF!</f>
        <v>#REF!</v>
      </c>
      <c r="D80" s="255" t="e">
        <f>#REF!</f>
        <v>#REF!</v>
      </c>
      <c r="E80" s="255" t="e">
        <f>#REF!</f>
        <v>#REF!</v>
      </c>
      <c r="F80" s="255" t="e">
        <f>#REF!</f>
        <v>#REF!</v>
      </c>
      <c r="G80" s="246"/>
      <c r="H80" s="246"/>
      <c r="I80" s="251" t="e">
        <f>IF(SUM(#REF!)=0,"",(SUM(#REF!)))</f>
        <v>#REF!</v>
      </c>
      <c r="J80" s="251" t="e">
        <f>IF(SUM(#REF!)=0,"",(SUM(#REF!)))</f>
        <v>#REF!</v>
      </c>
      <c r="K80" s="251" t="e">
        <f>IF(SUM(#REF!)=0,"",(SUM(#REF!)))</f>
        <v>#REF!</v>
      </c>
      <c r="L80" s="251" t="e">
        <f>IF(SUM(#REF!)=0,"",(SUM(#REF!)))</f>
        <v>#REF!</v>
      </c>
      <c r="M80" s="246"/>
      <c r="N80" s="246"/>
      <c r="O80" s="268"/>
      <c r="P80" s="266"/>
      <c r="Q80" s="266" t="e">
        <f>IF(#REF!=3,(K80+J80+I80)/3-#REF!+#REF!,0)</f>
        <v>#REF!</v>
      </c>
      <c r="R80" s="266" t="e">
        <f>IF(#REF!=5,-MIN(I80,J80,K80,L80,#REF!)-MAX(I80,J80,K80,L80,#REF!),0)</f>
        <v>#REF!</v>
      </c>
      <c r="S80" s="266" t="e">
        <f>IF(#REF!=5,(K80+J80+I80+R80+L80+#REF!)/3-#REF!+#REF!,0)</f>
        <v>#REF!</v>
      </c>
      <c r="T80" s="235" t="e">
        <f t="shared" si="2"/>
        <v>#REF!</v>
      </c>
      <c r="U80" s="269" t="str">
        <f t="shared" si="3"/>
        <v>0,0</v>
      </c>
      <c r="V80" s="237" t="str">
        <f>IFERROR(RANK(#REF!,#REF!,0),"")</f>
        <v/>
      </c>
      <c r="W80" s="276"/>
    </row>
    <row r="81" spans="1:23" s="238" customFormat="1" ht="15.6" x14ac:dyDescent="0.25">
      <c r="A81" s="255" t="e">
        <f>#REF!</f>
        <v>#REF!</v>
      </c>
      <c r="B81" s="256" t="e">
        <f>#REF!</f>
        <v>#REF!</v>
      </c>
      <c r="C81" s="256" t="e">
        <f>#REF!</f>
        <v>#REF!</v>
      </c>
      <c r="D81" s="255" t="e">
        <f>#REF!</f>
        <v>#REF!</v>
      </c>
      <c r="E81" s="255" t="e">
        <f>#REF!</f>
        <v>#REF!</v>
      </c>
      <c r="F81" s="255" t="e">
        <f>#REF!</f>
        <v>#REF!</v>
      </c>
      <c r="G81" s="246"/>
      <c r="H81" s="246"/>
      <c r="I81" s="251" t="e">
        <f>IF(SUM(#REF!)=0,"",(SUM(#REF!)))</f>
        <v>#REF!</v>
      </c>
      <c r="J81" s="251" t="e">
        <f>IF(SUM(#REF!)=0,"",(SUM(#REF!)))</f>
        <v>#REF!</v>
      </c>
      <c r="K81" s="251" t="e">
        <f>IF(SUM(#REF!)=0,"",(SUM(#REF!)))</f>
        <v>#REF!</v>
      </c>
      <c r="L81" s="251" t="e">
        <f>IF(SUM(#REF!)=0,"",(SUM(#REF!)))</f>
        <v>#REF!</v>
      </c>
      <c r="M81" s="246"/>
      <c r="N81" s="246"/>
      <c r="O81" s="268"/>
      <c r="P81" s="266"/>
      <c r="Q81" s="266" t="e">
        <f>IF(#REF!=3,(K81+J81+I81)/3-#REF!+#REF!,0)</f>
        <v>#REF!</v>
      </c>
      <c r="R81" s="266" t="e">
        <f>IF(#REF!=5,-MIN(I81,J81,K81,L81,#REF!)-MAX(I81,J81,K81,L81,#REF!),0)</f>
        <v>#REF!</v>
      </c>
      <c r="S81" s="266" t="e">
        <f>IF(#REF!=5,(K81+J81+I81+R81+L81+#REF!)/3-#REF!+#REF!,0)</f>
        <v>#REF!</v>
      </c>
      <c r="T81" s="235" t="e">
        <f t="shared" si="2"/>
        <v>#REF!</v>
      </c>
      <c r="U81" s="269" t="str">
        <f t="shared" si="3"/>
        <v>0,0</v>
      </c>
      <c r="V81" s="237" t="str">
        <f>IFERROR(RANK(#REF!,#REF!,0),"")</f>
        <v/>
      </c>
      <c r="W81" s="276"/>
    </row>
    <row r="82" spans="1:23" s="238" customFormat="1" ht="15.6" x14ac:dyDescent="0.25">
      <c r="A82" s="255" t="e">
        <f>#REF!</f>
        <v>#REF!</v>
      </c>
      <c r="B82" s="256" t="e">
        <f>#REF!</f>
        <v>#REF!</v>
      </c>
      <c r="C82" s="256" t="e">
        <f>#REF!</f>
        <v>#REF!</v>
      </c>
      <c r="D82" s="255" t="e">
        <f>#REF!</f>
        <v>#REF!</v>
      </c>
      <c r="E82" s="255" t="e">
        <f>#REF!</f>
        <v>#REF!</v>
      </c>
      <c r="F82" s="255" t="e">
        <f>#REF!</f>
        <v>#REF!</v>
      </c>
      <c r="G82" s="246"/>
      <c r="H82" s="246"/>
      <c r="I82" s="251" t="e">
        <f>IF(SUM(#REF!)=0,"",(SUM(#REF!)))</f>
        <v>#REF!</v>
      </c>
      <c r="J82" s="251" t="e">
        <f>IF(SUM(#REF!)=0,"",(SUM(#REF!)))</f>
        <v>#REF!</v>
      </c>
      <c r="K82" s="251" t="e">
        <f>IF(SUM(#REF!)=0,"",(SUM(#REF!)))</f>
        <v>#REF!</v>
      </c>
      <c r="L82" s="251" t="e">
        <f>IF(SUM(#REF!)=0,"",(SUM(#REF!)))</f>
        <v>#REF!</v>
      </c>
      <c r="M82" s="246"/>
      <c r="N82" s="246"/>
      <c r="O82" s="268"/>
      <c r="P82" s="266"/>
      <c r="Q82" s="266" t="e">
        <f>IF(#REF!=3,(K82+J82+I82)/3-#REF!+#REF!,0)</f>
        <v>#REF!</v>
      </c>
      <c r="R82" s="266" t="e">
        <f>IF(#REF!=5,-MIN(I82,J82,K82,L82,#REF!)-MAX(I82,J82,K82,L82,#REF!),0)</f>
        <v>#REF!</v>
      </c>
      <c r="S82" s="266" t="e">
        <f>IF(#REF!=5,(K82+J82+I82+R82+L82+#REF!)/3-#REF!+#REF!,0)</f>
        <v>#REF!</v>
      </c>
      <c r="T82" s="235" t="e">
        <f t="shared" si="2"/>
        <v>#REF!</v>
      </c>
      <c r="U82" s="269" t="str">
        <f t="shared" si="3"/>
        <v>0,0</v>
      </c>
      <c r="V82" s="237" t="str">
        <f>IFERROR(RANK(#REF!,#REF!,0),"")</f>
        <v/>
      </c>
      <c r="W82" s="276"/>
    </row>
    <row r="83" spans="1:23" s="238" customFormat="1" ht="15.6" x14ac:dyDescent="0.25">
      <c r="A83" s="255" t="e">
        <f>#REF!</f>
        <v>#REF!</v>
      </c>
      <c r="B83" s="256" t="e">
        <f>#REF!</f>
        <v>#REF!</v>
      </c>
      <c r="C83" s="256" t="e">
        <f>#REF!</f>
        <v>#REF!</v>
      </c>
      <c r="D83" s="255" t="e">
        <f>#REF!</f>
        <v>#REF!</v>
      </c>
      <c r="E83" s="255" t="e">
        <f>#REF!</f>
        <v>#REF!</v>
      </c>
      <c r="F83" s="255" t="e">
        <f>#REF!</f>
        <v>#REF!</v>
      </c>
      <c r="G83" s="246"/>
      <c r="H83" s="246"/>
      <c r="I83" s="251" t="e">
        <f>IF(SUM(#REF!)=0,"",(SUM(#REF!)))</f>
        <v>#REF!</v>
      </c>
      <c r="J83" s="251" t="e">
        <f>IF(SUM(#REF!)=0,"",(SUM(#REF!)))</f>
        <v>#REF!</v>
      </c>
      <c r="K83" s="251" t="e">
        <f>IF(SUM(#REF!)=0,"",(SUM(#REF!)))</f>
        <v>#REF!</v>
      </c>
      <c r="L83" s="251" t="e">
        <f>IF(SUM(#REF!)=0,"",(SUM(#REF!)))</f>
        <v>#REF!</v>
      </c>
      <c r="M83" s="246"/>
      <c r="N83" s="246"/>
      <c r="O83" s="268"/>
      <c r="P83" s="266"/>
      <c r="Q83" s="266" t="e">
        <f>IF(#REF!=3,(K83+J83+I83)/3-#REF!+#REF!,0)</f>
        <v>#REF!</v>
      </c>
      <c r="R83" s="266" t="e">
        <f>IF(#REF!=5,-MIN(I83,J83,K83,L83,#REF!)-MAX(I83,J83,K83,L83,#REF!),0)</f>
        <v>#REF!</v>
      </c>
      <c r="S83" s="266" t="e">
        <f>IF(#REF!=5,(K83+J83+I83+R83+L83+#REF!)/3-#REF!+#REF!,0)</f>
        <v>#REF!</v>
      </c>
      <c r="T83" s="235" t="e">
        <f t="shared" si="2"/>
        <v>#REF!</v>
      </c>
      <c r="U83" s="269" t="str">
        <f t="shared" si="3"/>
        <v>0,0</v>
      </c>
      <c r="V83" s="237" t="str">
        <f>IFERROR(RANK(#REF!,#REF!,0),"")</f>
        <v/>
      </c>
      <c r="W83" s="276"/>
    </row>
    <row r="84" spans="1:23" s="238" customFormat="1" ht="15.6" x14ac:dyDescent="0.25">
      <c r="A84" s="255" t="e">
        <f>#REF!</f>
        <v>#REF!</v>
      </c>
      <c r="B84" s="256" t="e">
        <f>#REF!</f>
        <v>#REF!</v>
      </c>
      <c r="C84" s="256" t="e">
        <f>#REF!</f>
        <v>#REF!</v>
      </c>
      <c r="D84" s="255" t="e">
        <f>#REF!</f>
        <v>#REF!</v>
      </c>
      <c r="E84" s="255" t="e">
        <f>#REF!</f>
        <v>#REF!</v>
      </c>
      <c r="F84" s="255" t="e">
        <f>#REF!</f>
        <v>#REF!</v>
      </c>
      <c r="G84" s="246"/>
      <c r="H84" s="246"/>
      <c r="I84" s="251" t="e">
        <f>IF(SUM(#REF!)=0,"",(SUM(#REF!)))</f>
        <v>#REF!</v>
      </c>
      <c r="J84" s="251" t="e">
        <f>IF(SUM(#REF!)=0,"",(SUM(#REF!)))</f>
        <v>#REF!</v>
      </c>
      <c r="K84" s="251" t="e">
        <f>IF(SUM(#REF!)=0,"",(SUM(#REF!)))</f>
        <v>#REF!</v>
      </c>
      <c r="L84" s="251" t="e">
        <f>IF(SUM(#REF!)=0,"",(SUM(#REF!)))</f>
        <v>#REF!</v>
      </c>
      <c r="M84" s="246"/>
      <c r="N84" s="246"/>
      <c r="O84" s="268"/>
      <c r="P84" s="266"/>
      <c r="Q84" s="266" t="e">
        <f>IF(#REF!=3,(K84+J84+I84)/3-#REF!+#REF!,0)</f>
        <v>#REF!</v>
      </c>
      <c r="R84" s="266" t="e">
        <f>IF(#REF!=5,-MIN(I84,J84,K84,L84,#REF!)-MAX(I84,J84,K84,L84,#REF!),0)</f>
        <v>#REF!</v>
      </c>
      <c r="S84" s="266" t="e">
        <f>IF(#REF!=5,(K84+J84+I84+R84+L84+#REF!)/3-#REF!+#REF!,0)</f>
        <v>#REF!</v>
      </c>
      <c r="T84" s="235" t="e">
        <f t="shared" si="2"/>
        <v>#REF!</v>
      </c>
      <c r="U84" s="269" t="str">
        <f t="shared" si="3"/>
        <v>0,0</v>
      </c>
      <c r="V84" s="237" t="str">
        <f>IFERROR(RANK(#REF!,#REF!,0),"")</f>
        <v/>
      </c>
      <c r="W84" s="276"/>
    </row>
    <row r="85" spans="1:23" s="238" customFormat="1" ht="15.6" x14ac:dyDescent="0.25">
      <c r="A85" s="255" t="e">
        <f>#REF!</f>
        <v>#REF!</v>
      </c>
      <c r="B85" s="256" t="e">
        <f>#REF!</f>
        <v>#REF!</v>
      </c>
      <c r="C85" s="256" t="e">
        <f>#REF!</f>
        <v>#REF!</v>
      </c>
      <c r="D85" s="255" t="e">
        <f>#REF!</f>
        <v>#REF!</v>
      </c>
      <c r="E85" s="255" t="e">
        <f>#REF!</f>
        <v>#REF!</v>
      </c>
      <c r="F85" s="255" t="e">
        <f>#REF!</f>
        <v>#REF!</v>
      </c>
      <c r="G85" s="246"/>
      <c r="H85" s="246"/>
      <c r="I85" s="251" t="e">
        <f>IF(SUM(#REF!)=0,"",(SUM(#REF!)))</f>
        <v>#REF!</v>
      </c>
      <c r="J85" s="251" t="e">
        <f>IF(SUM(#REF!)=0,"",(SUM(#REF!)))</f>
        <v>#REF!</v>
      </c>
      <c r="K85" s="251" t="e">
        <f>IF(SUM(#REF!)=0,"",(SUM(#REF!)))</f>
        <v>#REF!</v>
      </c>
      <c r="L85" s="251" t="e">
        <f>IF(SUM(#REF!)=0,"",(SUM(#REF!)))</f>
        <v>#REF!</v>
      </c>
      <c r="M85" s="246"/>
      <c r="N85" s="246"/>
      <c r="O85" s="268"/>
      <c r="P85" s="266"/>
      <c r="Q85" s="266" t="e">
        <f>IF(#REF!=3,(K85+J85+I85)/3-#REF!+#REF!,0)</f>
        <v>#REF!</v>
      </c>
      <c r="R85" s="266" t="e">
        <f>IF(#REF!=5,-MIN(I85,J85,K85,L85,#REF!)-MAX(I85,J85,K85,L85,#REF!),0)</f>
        <v>#REF!</v>
      </c>
      <c r="S85" s="266" t="e">
        <f>IF(#REF!=5,(K85+J85+I85+R85+L85+#REF!)/3-#REF!+#REF!,0)</f>
        <v>#REF!</v>
      </c>
      <c r="T85" s="235" t="e">
        <f t="shared" si="2"/>
        <v>#REF!</v>
      </c>
      <c r="U85" s="269" t="str">
        <f t="shared" si="3"/>
        <v>0,0</v>
      </c>
      <c r="V85" s="237" t="str">
        <f>IFERROR(RANK(#REF!,#REF!,0),"")</f>
        <v/>
      </c>
      <c r="W85" s="276"/>
    </row>
    <row r="86" spans="1:23" s="238" customFormat="1" ht="15.6" x14ac:dyDescent="0.25">
      <c r="A86" s="255" t="e">
        <f>#REF!</f>
        <v>#REF!</v>
      </c>
      <c r="B86" s="256" t="e">
        <f>#REF!</f>
        <v>#REF!</v>
      </c>
      <c r="C86" s="256" t="e">
        <f>#REF!</f>
        <v>#REF!</v>
      </c>
      <c r="D86" s="255" t="e">
        <f>#REF!</f>
        <v>#REF!</v>
      </c>
      <c r="E86" s="255" t="e">
        <f>#REF!</f>
        <v>#REF!</v>
      </c>
      <c r="F86" s="255" t="e">
        <f>#REF!</f>
        <v>#REF!</v>
      </c>
      <c r="G86" s="246"/>
      <c r="H86" s="246"/>
      <c r="I86" s="251" t="e">
        <f>IF(SUM(#REF!)=0,"",(SUM(#REF!)))</f>
        <v>#REF!</v>
      </c>
      <c r="J86" s="251" t="e">
        <f>IF(SUM(#REF!)=0,"",(SUM(#REF!)))</f>
        <v>#REF!</v>
      </c>
      <c r="K86" s="251" t="e">
        <f>IF(SUM(#REF!)=0,"",(SUM(#REF!)))</f>
        <v>#REF!</v>
      </c>
      <c r="L86" s="251" t="e">
        <f>IF(SUM(#REF!)=0,"",(SUM(#REF!)))</f>
        <v>#REF!</v>
      </c>
      <c r="M86" s="246"/>
      <c r="N86" s="246"/>
      <c r="O86" s="268"/>
      <c r="P86" s="266"/>
      <c r="Q86" s="266" t="e">
        <f>IF(#REF!=3,(K86+J86+I86)/3-#REF!+#REF!,0)</f>
        <v>#REF!</v>
      </c>
      <c r="R86" s="266" t="e">
        <f>IF(#REF!=5,-MIN(I86,J86,K86,L86,#REF!)-MAX(I86,J86,K86,L86,#REF!),0)</f>
        <v>#REF!</v>
      </c>
      <c r="S86" s="266" t="e">
        <f>IF(#REF!=5,(K86+J86+I86+R86+L86+#REF!)/3-#REF!+#REF!,0)</f>
        <v>#REF!</v>
      </c>
      <c r="T86" s="235" t="e">
        <f t="shared" si="2"/>
        <v>#REF!</v>
      </c>
      <c r="U86" s="269" t="str">
        <f t="shared" si="3"/>
        <v>0,0</v>
      </c>
      <c r="V86" s="237" t="str">
        <f>IFERROR(RANK(#REF!,#REF!,0),"")</f>
        <v/>
      </c>
      <c r="W86" s="276"/>
    </row>
    <row r="87" spans="1:23" s="238" customFormat="1" ht="15.6" x14ac:dyDescent="0.25">
      <c r="A87" s="255" t="e">
        <f>#REF!</f>
        <v>#REF!</v>
      </c>
      <c r="B87" s="256" t="e">
        <f>#REF!</f>
        <v>#REF!</v>
      </c>
      <c r="C87" s="256" t="e">
        <f>#REF!</f>
        <v>#REF!</v>
      </c>
      <c r="D87" s="255" t="e">
        <f>#REF!</f>
        <v>#REF!</v>
      </c>
      <c r="E87" s="255" t="e">
        <f>#REF!</f>
        <v>#REF!</v>
      </c>
      <c r="F87" s="255" t="e">
        <f>#REF!</f>
        <v>#REF!</v>
      </c>
      <c r="G87" s="246"/>
      <c r="H87" s="246"/>
      <c r="I87" s="251" t="e">
        <f>IF(SUM(#REF!)=0,"",(SUM(#REF!)))</f>
        <v>#REF!</v>
      </c>
      <c r="J87" s="251" t="e">
        <f>IF(SUM(#REF!)=0,"",(SUM(#REF!)))</f>
        <v>#REF!</v>
      </c>
      <c r="K87" s="251" t="e">
        <f>IF(SUM(#REF!)=0,"",(SUM(#REF!)))</f>
        <v>#REF!</v>
      </c>
      <c r="L87" s="251" t="e">
        <f>IF(SUM(#REF!)=0,"",(SUM(#REF!)))</f>
        <v>#REF!</v>
      </c>
      <c r="M87" s="246"/>
      <c r="N87" s="246"/>
      <c r="O87" s="268"/>
      <c r="P87" s="266"/>
      <c r="Q87" s="266" t="e">
        <f>IF(#REF!=3,(K87+J87+I87)/3-#REF!+#REF!,0)</f>
        <v>#REF!</v>
      </c>
      <c r="R87" s="266" t="e">
        <f>IF(#REF!=5,-MIN(I87,J87,K87,L87,#REF!)-MAX(I87,J87,K87,L87,#REF!),0)</f>
        <v>#REF!</v>
      </c>
      <c r="S87" s="266" t="e">
        <f>IF(#REF!=5,(K87+J87+I87+R87+L87+#REF!)/3-#REF!+#REF!,0)</f>
        <v>#REF!</v>
      </c>
      <c r="T87" s="235" t="e">
        <f t="shared" si="2"/>
        <v>#REF!</v>
      </c>
      <c r="U87" s="269" t="str">
        <f t="shared" si="3"/>
        <v>0,0</v>
      </c>
      <c r="V87" s="237" t="str">
        <f>IFERROR(RANK(#REF!,#REF!,0),"")</f>
        <v/>
      </c>
      <c r="W87" s="276"/>
    </row>
    <row r="88" spans="1:23" s="238" customFormat="1" ht="15.6" x14ac:dyDescent="0.25">
      <c r="A88" s="255" t="e">
        <f>#REF!</f>
        <v>#REF!</v>
      </c>
      <c r="B88" s="256" t="e">
        <f>#REF!</f>
        <v>#REF!</v>
      </c>
      <c r="C88" s="256" t="e">
        <f>#REF!</f>
        <v>#REF!</v>
      </c>
      <c r="D88" s="255" t="e">
        <f>#REF!</f>
        <v>#REF!</v>
      </c>
      <c r="E88" s="255" t="e">
        <f>#REF!</f>
        <v>#REF!</v>
      </c>
      <c r="F88" s="255" t="e">
        <f>#REF!</f>
        <v>#REF!</v>
      </c>
      <c r="G88" s="246"/>
      <c r="H88" s="246"/>
      <c r="I88" s="251" t="e">
        <f>IF(SUM(#REF!)=0,"",(SUM(#REF!)))</f>
        <v>#REF!</v>
      </c>
      <c r="J88" s="251" t="e">
        <f>IF(SUM(#REF!)=0,"",(SUM(#REF!)))</f>
        <v>#REF!</v>
      </c>
      <c r="K88" s="251" t="e">
        <f>IF(SUM(#REF!)=0,"",(SUM(#REF!)))</f>
        <v>#REF!</v>
      </c>
      <c r="L88" s="251" t="e">
        <f>IF(SUM(#REF!)=0,"",(SUM(#REF!)))</f>
        <v>#REF!</v>
      </c>
      <c r="M88" s="246"/>
      <c r="N88" s="246"/>
      <c r="O88" s="268"/>
      <c r="P88" s="266"/>
      <c r="Q88" s="266" t="e">
        <f>IF(#REF!=3,(K88+J88+I88)/3-#REF!+#REF!,0)</f>
        <v>#REF!</v>
      </c>
      <c r="R88" s="266" t="e">
        <f>IF(#REF!=5,-MIN(I88,J88,K88,L88,#REF!)-MAX(I88,J88,K88,L88,#REF!),0)</f>
        <v>#REF!</v>
      </c>
      <c r="S88" s="266" t="e">
        <f>IF(#REF!=5,(K88+J88+I88+R88+L88+#REF!)/3-#REF!+#REF!,0)</f>
        <v>#REF!</v>
      </c>
      <c r="T88" s="235" t="e">
        <f t="shared" si="2"/>
        <v>#REF!</v>
      </c>
      <c r="U88" s="269" t="str">
        <f t="shared" si="3"/>
        <v>0,0</v>
      </c>
      <c r="V88" s="237" t="str">
        <f>IFERROR(RANK(#REF!,#REF!,0),"")</f>
        <v/>
      </c>
      <c r="W88" s="276"/>
    </row>
    <row r="89" spans="1:23" s="238" customFormat="1" ht="15.6" x14ac:dyDescent="0.25">
      <c r="A89" s="255" t="e">
        <f>#REF!</f>
        <v>#REF!</v>
      </c>
      <c r="B89" s="256" t="e">
        <f>#REF!</f>
        <v>#REF!</v>
      </c>
      <c r="C89" s="256" t="e">
        <f>#REF!</f>
        <v>#REF!</v>
      </c>
      <c r="D89" s="255" t="e">
        <f>#REF!</f>
        <v>#REF!</v>
      </c>
      <c r="E89" s="255" t="e">
        <f>#REF!</f>
        <v>#REF!</v>
      </c>
      <c r="F89" s="255" t="e">
        <f>#REF!</f>
        <v>#REF!</v>
      </c>
      <c r="G89" s="246"/>
      <c r="H89" s="246"/>
      <c r="I89" s="251" t="e">
        <f>IF(SUM(#REF!)=0,"",(SUM(#REF!)))</f>
        <v>#REF!</v>
      </c>
      <c r="J89" s="251" t="e">
        <f>IF(SUM(#REF!)=0,"",(SUM(#REF!)))</f>
        <v>#REF!</v>
      </c>
      <c r="K89" s="251" t="e">
        <f>IF(SUM(#REF!)=0,"",(SUM(#REF!)))</f>
        <v>#REF!</v>
      </c>
      <c r="L89" s="251" t="e">
        <f>IF(SUM(#REF!)=0,"",(SUM(#REF!)))</f>
        <v>#REF!</v>
      </c>
      <c r="M89" s="246"/>
      <c r="N89" s="246"/>
      <c r="O89" s="268"/>
      <c r="P89" s="266"/>
      <c r="Q89" s="266" t="e">
        <f>IF(#REF!=3,(K89+J89+I89)/3-#REF!+#REF!,0)</f>
        <v>#REF!</v>
      </c>
      <c r="R89" s="266" t="e">
        <f>IF(#REF!=5,-MIN(I89,J89,K89,L89,#REF!)-MAX(I89,J89,K89,L89,#REF!),0)</f>
        <v>#REF!</v>
      </c>
      <c r="S89" s="266" t="e">
        <f>IF(#REF!=5,(K89+J89+I89+R89+L89+#REF!)/3-#REF!+#REF!,0)</f>
        <v>#REF!</v>
      </c>
      <c r="T89" s="235" t="e">
        <f t="shared" si="2"/>
        <v>#REF!</v>
      </c>
      <c r="U89" s="269" t="str">
        <f t="shared" si="3"/>
        <v>0,0</v>
      </c>
      <c r="V89" s="237" t="str">
        <f>IFERROR(RANK(#REF!,#REF!,0),"")</f>
        <v/>
      </c>
      <c r="W89" s="276"/>
    </row>
    <row r="90" spans="1:23" s="238" customFormat="1" ht="15.6" x14ac:dyDescent="0.25">
      <c r="A90" s="255" t="e">
        <f>#REF!</f>
        <v>#REF!</v>
      </c>
      <c r="B90" s="256" t="e">
        <f>#REF!</f>
        <v>#REF!</v>
      </c>
      <c r="C90" s="256" t="e">
        <f>#REF!</f>
        <v>#REF!</v>
      </c>
      <c r="D90" s="255" t="e">
        <f>#REF!</f>
        <v>#REF!</v>
      </c>
      <c r="E90" s="255" t="e">
        <f>#REF!</f>
        <v>#REF!</v>
      </c>
      <c r="F90" s="255" t="e">
        <f>#REF!</f>
        <v>#REF!</v>
      </c>
      <c r="G90" s="246"/>
      <c r="H90" s="246"/>
      <c r="I90" s="251" t="e">
        <f>IF(SUM(#REF!)=0,"",(SUM(#REF!)))</f>
        <v>#REF!</v>
      </c>
      <c r="J90" s="251" t="e">
        <f>IF(SUM(#REF!)=0,"",(SUM(#REF!)))</f>
        <v>#REF!</v>
      </c>
      <c r="K90" s="251" t="e">
        <f>IF(SUM(#REF!)=0,"",(SUM(#REF!)))</f>
        <v>#REF!</v>
      </c>
      <c r="L90" s="251" t="e">
        <f>IF(SUM(#REF!)=0,"",(SUM(#REF!)))</f>
        <v>#REF!</v>
      </c>
      <c r="M90" s="246"/>
      <c r="N90" s="246"/>
      <c r="O90" s="268"/>
      <c r="P90" s="266"/>
      <c r="Q90" s="266" t="e">
        <f>IF(#REF!=3,(K90+J90+I90)/3-#REF!+#REF!,0)</f>
        <v>#REF!</v>
      </c>
      <c r="R90" s="266" t="e">
        <f>IF(#REF!=5,-MIN(I90,J90,K90,L90,#REF!)-MAX(I90,J90,K90,L90,#REF!),0)</f>
        <v>#REF!</v>
      </c>
      <c r="S90" s="266" t="e">
        <f>IF(#REF!=5,(K90+J90+I90+R90+L90+#REF!)/3-#REF!+#REF!,0)</f>
        <v>#REF!</v>
      </c>
      <c r="T90" s="235" t="e">
        <f t="shared" si="2"/>
        <v>#REF!</v>
      </c>
      <c r="U90" s="269" t="str">
        <f t="shared" si="3"/>
        <v>0,0</v>
      </c>
      <c r="V90" s="237" t="str">
        <f>IFERROR(RANK(#REF!,#REF!,0),"")</f>
        <v/>
      </c>
      <c r="W90" s="276"/>
    </row>
    <row r="91" spans="1:23" s="238" customFormat="1" ht="15.6" x14ac:dyDescent="0.25">
      <c r="A91" s="255" t="e">
        <f>#REF!</f>
        <v>#REF!</v>
      </c>
      <c r="B91" s="256" t="e">
        <f>#REF!</f>
        <v>#REF!</v>
      </c>
      <c r="C91" s="256" t="e">
        <f>#REF!</f>
        <v>#REF!</v>
      </c>
      <c r="D91" s="255" t="e">
        <f>#REF!</f>
        <v>#REF!</v>
      </c>
      <c r="E91" s="255" t="e">
        <f>#REF!</f>
        <v>#REF!</v>
      </c>
      <c r="F91" s="255" t="e">
        <f>#REF!</f>
        <v>#REF!</v>
      </c>
      <c r="G91" s="246"/>
      <c r="H91" s="246"/>
      <c r="I91" s="251" t="e">
        <f>IF(SUM(#REF!)=0,"",(SUM(#REF!)))</f>
        <v>#REF!</v>
      </c>
      <c r="J91" s="251" t="e">
        <f>IF(SUM(#REF!)=0,"",(SUM(#REF!)))</f>
        <v>#REF!</v>
      </c>
      <c r="K91" s="251" t="e">
        <f>IF(SUM(#REF!)=0,"",(SUM(#REF!)))</f>
        <v>#REF!</v>
      </c>
      <c r="L91" s="251" t="e">
        <f>IF(SUM(#REF!)=0,"",(SUM(#REF!)))</f>
        <v>#REF!</v>
      </c>
      <c r="M91" s="246"/>
      <c r="N91" s="246"/>
      <c r="O91" s="268"/>
      <c r="P91" s="266"/>
      <c r="Q91" s="266" t="e">
        <f>IF(#REF!=3,(K91+J91+I91)/3-#REF!+#REF!,0)</f>
        <v>#REF!</v>
      </c>
      <c r="R91" s="266" t="e">
        <f>IF(#REF!=5,-MIN(I91,J91,K91,L91,#REF!)-MAX(I91,J91,K91,L91,#REF!),0)</f>
        <v>#REF!</v>
      </c>
      <c r="S91" s="266" t="e">
        <f>IF(#REF!=5,(K91+J91+I91+R91+L91+#REF!)/3-#REF!+#REF!,0)</f>
        <v>#REF!</v>
      </c>
      <c r="T91" s="235" t="e">
        <f t="shared" si="2"/>
        <v>#REF!</v>
      </c>
      <c r="U91" s="269" t="str">
        <f t="shared" si="3"/>
        <v>0,0</v>
      </c>
      <c r="V91" s="237" t="str">
        <f>IFERROR(RANK(#REF!,#REF!,0),"")</f>
        <v/>
      </c>
      <c r="W91" s="276"/>
    </row>
    <row r="92" spans="1:23" s="238" customFormat="1" ht="15.6" x14ac:dyDescent="0.25">
      <c r="A92" s="255" t="e">
        <f>#REF!</f>
        <v>#REF!</v>
      </c>
      <c r="B92" s="256" t="e">
        <f>#REF!</f>
        <v>#REF!</v>
      </c>
      <c r="C92" s="256" t="e">
        <f>#REF!</f>
        <v>#REF!</v>
      </c>
      <c r="D92" s="255" t="e">
        <f>#REF!</f>
        <v>#REF!</v>
      </c>
      <c r="E92" s="255" t="e">
        <f>#REF!</f>
        <v>#REF!</v>
      </c>
      <c r="F92" s="255" t="e">
        <f>#REF!</f>
        <v>#REF!</v>
      </c>
      <c r="G92" s="246"/>
      <c r="H92" s="246"/>
      <c r="I92" s="251" t="e">
        <f>IF(SUM(#REF!)=0,"",(SUM(#REF!)))</f>
        <v>#REF!</v>
      </c>
      <c r="J92" s="251" t="e">
        <f>IF(SUM(#REF!)=0,"",(SUM(#REF!)))</f>
        <v>#REF!</v>
      </c>
      <c r="K92" s="251" t="e">
        <f>IF(SUM(#REF!)=0,"",(SUM(#REF!)))</f>
        <v>#REF!</v>
      </c>
      <c r="L92" s="251" t="e">
        <f>IF(SUM(#REF!)=0,"",(SUM(#REF!)))</f>
        <v>#REF!</v>
      </c>
      <c r="M92" s="246"/>
      <c r="N92" s="246"/>
      <c r="O92" s="268"/>
      <c r="P92" s="266"/>
      <c r="Q92" s="266" t="e">
        <f>IF(#REF!=3,(K92+J92+I92)/3-#REF!+#REF!,0)</f>
        <v>#REF!</v>
      </c>
      <c r="R92" s="266" t="e">
        <f>IF(#REF!=5,-MIN(I92,J92,K92,L92,#REF!)-MAX(I92,J92,K92,L92,#REF!),0)</f>
        <v>#REF!</v>
      </c>
      <c r="S92" s="266" t="e">
        <f>IF(#REF!=5,(K92+J92+I92+R92+L92+#REF!)/3-#REF!+#REF!,0)</f>
        <v>#REF!</v>
      </c>
      <c r="T92" s="235" t="e">
        <f t="shared" si="2"/>
        <v>#REF!</v>
      </c>
      <c r="U92" s="269" t="str">
        <f t="shared" si="3"/>
        <v>0,0</v>
      </c>
      <c r="V92" s="237" t="str">
        <f>IFERROR(RANK(#REF!,#REF!,0),"")</f>
        <v/>
      </c>
      <c r="W92" s="276"/>
    </row>
    <row r="93" spans="1:23" s="238" customFormat="1" ht="15.6" x14ac:dyDescent="0.25">
      <c r="A93" s="255" t="e">
        <f>#REF!</f>
        <v>#REF!</v>
      </c>
      <c r="B93" s="256" t="e">
        <f>#REF!</f>
        <v>#REF!</v>
      </c>
      <c r="C93" s="256" t="e">
        <f>#REF!</f>
        <v>#REF!</v>
      </c>
      <c r="D93" s="255" t="e">
        <f>#REF!</f>
        <v>#REF!</v>
      </c>
      <c r="E93" s="255" t="e">
        <f>#REF!</f>
        <v>#REF!</v>
      </c>
      <c r="F93" s="255" t="e">
        <f>#REF!</f>
        <v>#REF!</v>
      </c>
      <c r="G93" s="246"/>
      <c r="H93" s="246"/>
      <c r="I93" s="251" t="e">
        <f>IF(SUM(#REF!)=0,"",(SUM(#REF!)))</f>
        <v>#REF!</v>
      </c>
      <c r="J93" s="251" t="e">
        <f>IF(SUM(#REF!)=0,"",(SUM(#REF!)))</f>
        <v>#REF!</v>
      </c>
      <c r="K93" s="251" t="e">
        <f>IF(SUM(#REF!)=0,"",(SUM(#REF!)))</f>
        <v>#REF!</v>
      </c>
      <c r="L93" s="251" t="e">
        <f>IF(SUM(#REF!)=0,"",(SUM(#REF!)))</f>
        <v>#REF!</v>
      </c>
      <c r="M93" s="246"/>
      <c r="N93" s="246"/>
      <c r="O93" s="268"/>
      <c r="P93" s="266"/>
      <c r="Q93" s="266" t="e">
        <f>IF(#REF!=3,(K93+J93+I93)/3-#REF!+#REF!,0)</f>
        <v>#REF!</v>
      </c>
      <c r="R93" s="266" t="e">
        <f>IF(#REF!=5,-MIN(I93,J93,K93,L93,#REF!)-MAX(I93,J93,K93,L93,#REF!),0)</f>
        <v>#REF!</v>
      </c>
      <c r="S93" s="266" t="e">
        <f>IF(#REF!=5,(K93+J93+I93+R93+L93+#REF!)/3-#REF!+#REF!,0)</f>
        <v>#REF!</v>
      </c>
      <c r="T93" s="235" t="e">
        <f t="shared" si="2"/>
        <v>#REF!</v>
      </c>
      <c r="U93" s="269" t="str">
        <f t="shared" si="3"/>
        <v>0,0</v>
      </c>
      <c r="V93" s="237" t="str">
        <f>IFERROR(RANK(#REF!,#REF!,0),"")</f>
        <v/>
      </c>
      <c r="W93" s="276"/>
    </row>
    <row r="94" spans="1:23" s="238" customFormat="1" ht="15.6" x14ac:dyDescent="0.25">
      <c r="A94" s="255" t="e">
        <f>#REF!</f>
        <v>#REF!</v>
      </c>
      <c r="B94" s="256" t="e">
        <f>#REF!</f>
        <v>#REF!</v>
      </c>
      <c r="C94" s="256" t="e">
        <f>#REF!</f>
        <v>#REF!</v>
      </c>
      <c r="D94" s="255" t="e">
        <f>#REF!</f>
        <v>#REF!</v>
      </c>
      <c r="E94" s="255" t="e">
        <f>#REF!</f>
        <v>#REF!</v>
      </c>
      <c r="F94" s="255" t="e">
        <f>#REF!</f>
        <v>#REF!</v>
      </c>
      <c r="G94" s="246"/>
      <c r="H94" s="246"/>
      <c r="I94" s="251" t="e">
        <f>IF(SUM(#REF!)=0,"",(SUM(#REF!)))</f>
        <v>#REF!</v>
      </c>
      <c r="J94" s="251" t="e">
        <f>IF(SUM(#REF!)=0,"",(SUM(#REF!)))</f>
        <v>#REF!</v>
      </c>
      <c r="K94" s="251" t="e">
        <f>IF(SUM(#REF!)=0,"",(SUM(#REF!)))</f>
        <v>#REF!</v>
      </c>
      <c r="L94" s="251" t="e">
        <f>IF(SUM(#REF!)=0,"",(SUM(#REF!)))</f>
        <v>#REF!</v>
      </c>
      <c r="M94" s="246"/>
      <c r="N94" s="246"/>
      <c r="O94" s="268"/>
      <c r="P94" s="266"/>
      <c r="Q94" s="266" t="e">
        <f>IF(#REF!=3,(K94+J94+I94)/3-#REF!+#REF!,0)</f>
        <v>#REF!</v>
      </c>
      <c r="R94" s="266" t="e">
        <f>IF(#REF!=5,-MIN(I94,J94,K94,L94,#REF!)-MAX(I94,J94,K94,L94,#REF!),0)</f>
        <v>#REF!</v>
      </c>
      <c r="S94" s="266" t="e">
        <f>IF(#REF!=5,(K94+J94+I94+R94+L94+#REF!)/3-#REF!+#REF!,0)</f>
        <v>#REF!</v>
      </c>
      <c r="T94" s="235" t="e">
        <f t="shared" si="2"/>
        <v>#REF!</v>
      </c>
      <c r="U94" s="269" t="str">
        <f t="shared" si="3"/>
        <v>0,0</v>
      </c>
      <c r="V94" s="237" t="str">
        <f>IFERROR(RANK(#REF!,#REF!,0),"")</f>
        <v/>
      </c>
      <c r="W94" s="276"/>
    </row>
    <row r="95" spans="1:23" s="238" customFormat="1" ht="15.6" x14ac:dyDescent="0.25">
      <c r="A95" s="255" t="e">
        <f>#REF!</f>
        <v>#REF!</v>
      </c>
      <c r="B95" s="256" t="e">
        <f>#REF!</f>
        <v>#REF!</v>
      </c>
      <c r="C95" s="256" t="e">
        <f>#REF!</f>
        <v>#REF!</v>
      </c>
      <c r="D95" s="255" t="e">
        <f>#REF!</f>
        <v>#REF!</v>
      </c>
      <c r="E95" s="255" t="e">
        <f>#REF!</f>
        <v>#REF!</v>
      </c>
      <c r="F95" s="255" t="e">
        <f>#REF!</f>
        <v>#REF!</v>
      </c>
      <c r="G95" s="246"/>
      <c r="H95" s="246"/>
      <c r="I95" s="251" t="e">
        <f>IF(SUM(#REF!)=0,"",(SUM(#REF!)))</f>
        <v>#REF!</v>
      </c>
      <c r="J95" s="251" t="e">
        <f>IF(SUM(#REF!)=0,"",(SUM(#REF!)))</f>
        <v>#REF!</v>
      </c>
      <c r="K95" s="251" t="e">
        <f>IF(SUM(#REF!)=0,"",(SUM(#REF!)))</f>
        <v>#REF!</v>
      </c>
      <c r="L95" s="251" t="e">
        <f>IF(SUM(#REF!)=0,"",(SUM(#REF!)))</f>
        <v>#REF!</v>
      </c>
      <c r="M95" s="246"/>
      <c r="N95" s="246"/>
      <c r="O95" s="268"/>
      <c r="P95" s="266"/>
      <c r="Q95" s="266" t="e">
        <f>IF(#REF!=3,(K95+J95+I95)/3-#REF!+#REF!,0)</f>
        <v>#REF!</v>
      </c>
      <c r="R95" s="266" t="e">
        <f>IF(#REF!=5,-MIN(I95,J95,K95,L95,#REF!)-MAX(I95,J95,K95,L95,#REF!),0)</f>
        <v>#REF!</v>
      </c>
      <c r="S95" s="266" t="e">
        <f>IF(#REF!=5,(K95+J95+I95+R95+L95+#REF!)/3-#REF!+#REF!,0)</f>
        <v>#REF!</v>
      </c>
      <c r="T95" s="235" t="e">
        <f t="shared" si="2"/>
        <v>#REF!</v>
      </c>
      <c r="U95" s="269" t="str">
        <f t="shared" si="3"/>
        <v>0,0</v>
      </c>
      <c r="V95" s="237" t="str">
        <f>IFERROR(RANK(#REF!,#REF!,0),"")</f>
        <v/>
      </c>
      <c r="W95" s="276"/>
    </row>
    <row r="96" spans="1:23" s="238" customFormat="1" ht="15.6" x14ac:dyDescent="0.25">
      <c r="A96" s="255" t="e">
        <f>#REF!</f>
        <v>#REF!</v>
      </c>
      <c r="B96" s="256" t="e">
        <f>#REF!</f>
        <v>#REF!</v>
      </c>
      <c r="C96" s="256" t="e">
        <f>#REF!</f>
        <v>#REF!</v>
      </c>
      <c r="D96" s="255" t="e">
        <f>#REF!</f>
        <v>#REF!</v>
      </c>
      <c r="E96" s="255" t="e">
        <f>#REF!</f>
        <v>#REF!</v>
      </c>
      <c r="F96" s="255" t="e">
        <f>#REF!</f>
        <v>#REF!</v>
      </c>
      <c r="G96" s="246"/>
      <c r="H96" s="246"/>
      <c r="I96" s="251" t="e">
        <f>IF(SUM(#REF!)=0,"",(SUM(#REF!)))</f>
        <v>#REF!</v>
      </c>
      <c r="J96" s="251" t="e">
        <f>IF(SUM(#REF!)=0,"",(SUM(#REF!)))</f>
        <v>#REF!</v>
      </c>
      <c r="K96" s="251" t="e">
        <f>IF(SUM(#REF!)=0,"",(SUM(#REF!)))</f>
        <v>#REF!</v>
      </c>
      <c r="L96" s="251" t="e">
        <f>IF(SUM(#REF!)=0,"",(SUM(#REF!)))</f>
        <v>#REF!</v>
      </c>
      <c r="M96" s="246"/>
      <c r="N96" s="246"/>
      <c r="O96" s="268"/>
      <c r="P96" s="266"/>
      <c r="Q96" s="266" t="e">
        <f>IF(#REF!=3,(K96+J96+I96)/3-#REF!+#REF!,0)</f>
        <v>#REF!</v>
      </c>
      <c r="R96" s="266" t="e">
        <f>IF(#REF!=5,-MIN(I96,J96,K96,L96,#REF!)-MAX(I96,J96,K96,L96,#REF!),0)</f>
        <v>#REF!</v>
      </c>
      <c r="S96" s="266" t="e">
        <f>IF(#REF!=5,(K96+J96+I96+R96+L96+#REF!)/3-#REF!+#REF!,0)</f>
        <v>#REF!</v>
      </c>
      <c r="T96" s="235" t="e">
        <f t="shared" si="2"/>
        <v>#REF!</v>
      </c>
      <c r="U96" s="269" t="str">
        <f t="shared" si="3"/>
        <v>0,0</v>
      </c>
      <c r="V96" s="237" t="str">
        <f>IFERROR(RANK(#REF!,#REF!,0),"")</f>
        <v/>
      </c>
      <c r="W96" s="276"/>
    </row>
    <row r="97" spans="1:23" s="238" customFormat="1" ht="15.6" x14ac:dyDescent="0.25">
      <c r="A97" s="255" t="e">
        <f>#REF!</f>
        <v>#REF!</v>
      </c>
      <c r="B97" s="256" t="e">
        <f>#REF!</f>
        <v>#REF!</v>
      </c>
      <c r="C97" s="256" t="e">
        <f>#REF!</f>
        <v>#REF!</v>
      </c>
      <c r="D97" s="255" t="e">
        <f>#REF!</f>
        <v>#REF!</v>
      </c>
      <c r="E97" s="255" t="e">
        <f>#REF!</f>
        <v>#REF!</v>
      </c>
      <c r="F97" s="255" t="e">
        <f>#REF!</f>
        <v>#REF!</v>
      </c>
      <c r="G97" s="246"/>
      <c r="H97" s="246"/>
      <c r="I97" s="251" t="e">
        <f>IF(SUM(#REF!)=0,"",(SUM(#REF!)))</f>
        <v>#REF!</v>
      </c>
      <c r="J97" s="251" t="e">
        <f>IF(SUM(#REF!)=0,"",(SUM(#REF!)))</f>
        <v>#REF!</v>
      </c>
      <c r="K97" s="251" t="e">
        <f>IF(SUM(#REF!)=0,"",(SUM(#REF!)))</f>
        <v>#REF!</v>
      </c>
      <c r="L97" s="251" t="e">
        <f>IF(SUM(#REF!)=0,"",(SUM(#REF!)))</f>
        <v>#REF!</v>
      </c>
      <c r="M97" s="246"/>
      <c r="N97" s="246"/>
      <c r="O97" s="268"/>
      <c r="P97" s="266"/>
      <c r="Q97" s="266" t="e">
        <f>IF(#REF!=3,(K97+J97+I97)/3-#REF!+#REF!,0)</f>
        <v>#REF!</v>
      </c>
      <c r="R97" s="266" t="e">
        <f>IF(#REF!=5,-MIN(I97,J97,K97,L97,#REF!)-MAX(I97,J97,K97,L97,#REF!),0)</f>
        <v>#REF!</v>
      </c>
      <c r="S97" s="266" t="e">
        <f>IF(#REF!=5,(K97+J97+I97+R97+L97+#REF!)/3-#REF!+#REF!,0)</f>
        <v>#REF!</v>
      </c>
      <c r="T97" s="235" t="e">
        <f t="shared" si="2"/>
        <v>#REF!</v>
      </c>
      <c r="U97" s="269" t="str">
        <f t="shared" si="3"/>
        <v>0,0</v>
      </c>
      <c r="V97" s="237" t="str">
        <f>IFERROR(RANK(#REF!,#REF!,0),"")</f>
        <v/>
      </c>
      <c r="W97" s="276"/>
    </row>
    <row r="98" spans="1:23" s="238" customFormat="1" ht="15.6" x14ac:dyDescent="0.25">
      <c r="A98" s="255" t="e">
        <f>#REF!</f>
        <v>#REF!</v>
      </c>
      <c r="B98" s="256" t="e">
        <f>#REF!</f>
        <v>#REF!</v>
      </c>
      <c r="C98" s="256" t="e">
        <f>#REF!</f>
        <v>#REF!</v>
      </c>
      <c r="D98" s="255" t="e">
        <f>#REF!</f>
        <v>#REF!</v>
      </c>
      <c r="E98" s="255" t="e">
        <f>#REF!</f>
        <v>#REF!</v>
      </c>
      <c r="F98" s="255" t="e">
        <f>#REF!</f>
        <v>#REF!</v>
      </c>
      <c r="G98" s="246"/>
      <c r="H98" s="246"/>
      <c r="I98" s="251" t="e">
        <f>IF(SUM(#REF!)=0,"",(SUM(#REF!)))</f>
        <v>#REF!</v>
      </c>
      <c r="J98" s="251" t="e">
        <f>IF(SUM(#REF!)=0,"",(SUM(#REF!)))</f>
        <v>#REF!</v>
      </c>
      <c r="K98" s="251" t="e">
        <f>IF(SUM(#REF!)=0,"",(SUM(#REF!)))</f>
        <v>#REF!</v>
      </c>
      <c r="L98" s="251" t="e">
        <f>IF(SUM(#REF!)=0,"",(SUM(#REF!)))</f>
        <v>#REF!</v>
      </c>
      <c r="M98" s="246"/>
      <c r="N98" s="246"/>
      <c r="O98" s="268"/>
      <c r="P98" s="266"/>
      <c r="Q98" s="266" t="e">
        <f>IF(#REF!=3,(K98+J98+I98)/3-#REF!+#REF!,0)</f>
        <v>#REF!</v>
      </c>
      <c r="R98" s="266" t="e">
        <f>IF(#REF!=5,-MIN(I98,J98,K98,L98,#REF!)-MAX(I98,J98,K98,L98,#REF!),0)</f>
        <v>#REF!</v>
      </c>
      <c r="S98" s="266" t="e">
        <f>IF(#REF!=5,(K98+J98+I98+R98+L98+#REF!)/3-#REF!+#REF!,0)</f>
        <v>#REF!</v>
      </c>
      <c r="T98" s="235" t="e">
        <f t="shared" si="2"/>
        <v>#REF!</v>
      </c>
      <c r="U98" s="269" t="str">
        <f t="shared" si="3"/>
        <v>0,0</v>
      </c>
      <c r="V98" s="237" t="str">
        <f>IFERROR(RANK(#REF!,#REF!,0),"")</f>
        <v/>
      </c>
      <c r="W98" s="276"/>
    </row>
    <row r="99" spans="1:23" s="238" customFormat="1" x14ac:dyDescent="0.25">
      <c r="A99" s="239"/>
      <c r="B99" s="240"/>
      <c r="C99" s="240"/>
      <c r="D99" s="240"/>
      <c r="E99" s="240"/>
      <c r="F99" s="239"/>
      <c r="G99" s="239"/>
      <c r="H99" s="247"/>
      <c r="I99" s="251" t="e">
        <f>IF(SUM(#REF!)=0,"",(SUM(#REF!)))</f>
        <v>#REF!</v>
      </c>
      <c r="J99" s="270" t="str">
        <f>IFERROR((AVERAGE(J11:J98)),"")</f>
        <v/>
      </c>
      <c r="K99" s="251" t="e">
        <f>IF(SUM(#REF!)=0,"",(SUM(#REF!)))</f>
        <v>#REF!</v>
      </c>
      <c r="L99" s="251" t="e">
        <f>IF(SUM(#REF!)=0,"",(SUM(#REF!)))</f>
        <v>#REF!</v>
      </c>
      <c r="M99" s="247"/>
      <c r="N99" s="247"/>
      <c r="O99" s="267"/>
      <c r="P99" s="267"/>
      <c r="Q99" s="267"/>
      <c r="R99" s="232"/>
      <c r="S99" s="261"/>
      <c r="T99" s="232"/>
    </row>
    <row r="100" spans="1:23" s="238" customFormat="1" x14ac:dyDescent="0.25">
      <c r="A100" s="239"/>
      <c r="B100" s="240"/>
      <c r="C100" s="240"/>
      <c r="D100" s="240"/>
      <c r="E100" s="240"/>
      <c r="F100" s="239"/>
      <c r="G100" s="239"/>
      <c r="H100" s="247"/>
      <c r="I100" s="232"/>
      <c r="J100" s="232"/>
      <c r="K100" s="232"/>
      <c r="L100" s="232"/>
      <c r="M100" s="247"/>
      <c r="N100" s="247"/>
      <c r="O100" s="267"/>
      <c r="P100" s="267"/>
      <c r="Q100" s="267"/>
      <c r="R100" s="232"/>
      <c r="S100" s="261"/>
      <c r="T100" s="232"/>
    </row>
    <row r="101" spans="1:23" s="238" customFormat="1" x14ac:dyDescent="0.25">
      <c r="A101" s="239"/>
      <c r="B101" s="240"/>
      <c r="C101" s="240"/>
      <c r="D101" s="240"/>
      <c r="E101" s="240"/>
      <c r="F101" s="239"/>
      <c r="G101" s="239"/>
      <c r="H101" s="247"/>
      <c r="I101" s="232"/>
      <c r="J101" s="232"/>
      <c r="K101" s="232"/>
      <c r="L101" s="232"/>
      <c r="M101" s="247"/>
      <c r="N101" s="247"/>
      <c r="O101" s="267"/>
      <c r="P101" s="267"/>
      <c r="Q101" s="267"/>
      <c r="R101" s="232"/>
      <c r="S101" s="261"/>
      <c r="T101" s="232"/>
    </row>
    <row r="102" spans="1:23" s="238" customFormat="1" x14ac:dyDescent="0.25">
      <c r="A102" s="239"/>
      <c r="B102" s="240"/>
      <c r="C102" s="240"/>
      <c r="D102" s="240"/>
      <c r="E102" s="240"/>
      <c r="F102" s="239"/>
      <c r="G102" s="239"/>
      <c r="H102" s="247"/>
      <c r="I102" s="232"/>
      <c r="J102" s="232"/>
      <c r="K102" s="232"/>
      <c r="L102" s="232"/>
      <c r="M102" s="247"/>
      <c r="N102" s="247"/>
      <c r="O102" s="267"/>
      <c r="P102" s="267"/>
      <c r="Q102" s="267"/>
      <c r="R102" s="232"/>
      <c r="S102" s="261"/>
      <c r="T102" s="232"/>
    </row>
    <row r="103" spans="1:23" s="238" customFormat="1" x14ac:dyDescent="0.25">
      <c r="A103" s="239"/>
      <c r="B103" s="240"/>
      <c r="C103" s="240"/>
      <c r="D103" s="240"/>
      <c r="E103" s="240"/>
      <c r="F103" s="239"/>
      <c r="G103" s="239"/>
      <c r="H103" s="247"/>
      <c r="I103" s="232"/>
      <c r="J103" s="232"/>
      <c r="K103" s="232"/>
      <c r="L103" s="232"/>
      <c r="M103" s="247"/>
      <c r="N103" s="247"/>
      <c r="O103" s="267"/>
      <c r="P103" s="267"/>
      <c r="Q103" s="267"/>
      <c r="R103" s="232"/>
      <c r="S103" s="261"/>
      <c r="T103" s="232"/>
    </row>
    <row r="104" spans="1:23" s="238" customFormat="1" x14ac:dyDescent="0.25">
      <c r="A104" s="239"/>
      <c r="B104" s="240"/>
      <c r="C104" s="240"/>
      <c r="D104" s="240"/>
      <c r="E104" s="240"/>
      <c r="F104" s="239"/>
      <c r="G104" s="239"/>
      <c r="H104" s="247"/>
      <c r="I104" s="232"/>
      <c r="J104" s="232"/>
      <c r="K104" s="232"/>
      <c r="L104" s="232"/>
      <c r="M104" s="247"/>
      <c r="N104" s="247"/>
      <c r="O104" s="267"/>
      <c r="P104" s="267"/>
      <c r="Q104" s="267"/>
      <c r="R104" s="232"/>
      <c r="S104" s="261"/>
      <c r="T104" s="232"/>
    </row>
    <row r="105" spans="1:23" s="238" customFormat="1" x14ac:dyDescent="0.25">
      <c r="A105" s="239"/>
      <c r="B105" s="240"/>
      <c r="C105" s="240"/>
      <c r="D105" s="240"/>
      <c r="E105" s="240"/>
      <c r="F105" s="239"/>
      <c r="G105" s="239"/>
      <c r="H105" s="247"/>
      <c r="I105" s="232"/>
      <c r="J105" s="232"/>
      <c r="K105" s="232"/>
      <c r="L105" s="232"/>
      <c r="M105" s="247"/>
      <c r="N105" s="247"/>
      <c r="O105" s="267"/>
      <c r="P105" s="267"/>
      <c r="Q105" s="267"/>
      <c r="R105" s="232"/>
      <c r="S105" s="261"/>
      <c r="T105" s="232"/>
    </row>
    <row r="106" spans="1:23" s="238" customFormat="1" x14ac:dyDescent="0.25">
      <c r="A106" s="239"/>
      <c r="B106" s="240"/>
      <c r="C106" s="240"/>
      <c r="D106" s="240"/>
      <c r="E106" s="239"/>
      <c r="F106" s="239"/>
      <c r="G106" s="272"/>
      <c r="H106" s="247"/>
      <c r="I106" s="232"/>
      <c r="J106" s="232"/>
      <c r="K106" s="232"/>
      <c r="L106" s="232"/>
      <c r="M106" s="247"/>
      <c r="N106" s="247"/>
      <c r="O106" s="247"/>
      <c r="P106" s="267"/>
      <c r="Q106" s="267"/>
      <c r="R106" s="267"/>
      <c r="S106" s="267"/>
      <c r="T106" s="232"/>
      <c r="U106" s="261"/>
      <c r="V106" s="239"/>
    </row>
    <row r="107" spans="1:23" s="238" customFormat="1" x14ac:dyDescent="0.25">
      <c r="A107" s="239"/>
      <c r="B107" s="240"/>
      <c r="C107" s="240"/>
      <c r="D107" s="240"/>
      <c r="E107" s="239"/>
      <c r="F107" s="239"/>
      <c r="G107" s="272"/>
      <c r="H107" s="247"/>
      <c r="I107" s="232"/>
      <c r="J107" s="232"/>
      <c r="K107" s="232"/>
      <c r="L107" s="232"/>
      <c r="M107" s="247"/>
      <c r="N107" s="247"/>
      <c r="O107" s="247"/>
      <c r="P107" s="267"/>
      <c r="Q107" s="267"/>
      <c r="R107" s="267"/>
      <c r="S107" s="267"/>
      <c r="T107" s="232"/>
      <c r="U107" s="261"/>
      <c r="V107" s="239"/>
    </row>
    <row r="108" spans="1:23" s="238" customFormat="1" x14ac:dyDescent="0.25">
      <c r="A108" s="239"/>
      <c r="B108" s="240"/>
      <c r="C108" s="240"/>
      <c r="D108" s="240"/>
      <c r="E108" s="239"/>
      <c r="F108" s="239"/>
      <c r="G108" s="272"/>
      <c r="H108" s="247"/>
      <c r="I108" s="232"/>
      <c r="J108" s="232"/>
      <c r="K108" s="232"/>
      <c r="L108" s="232"/>
      <c r="M108" s="247"/>
      <c r="N108" s="247"/>
      <c r="O108" s="247"/>
      <c r="P108" s="267"/>
      <c r="Q108" s="267"/>
      <c r="R108" s="267"/>
      <c r="S108" s="267"/>
      <c r="T108" s="232"/>
      <c r="U108" s="261"/>
      <c r="V108" s="239"/>
    </row>
    <row r="109" spans="1:23" s="238" customFormat="1" x14ac:dyDescent="0.25">
      <c r="A109" s="239"/>
      <c r="B109" s="240"/>
      <c r="C109" s="240"/>
      <c r="D109" s="240"/>
      <c r="E109" s="239"/>
      <c r="F109" s="239"/>
      <c r="G109" s="272"/>
      <c r="H109" s="247"/>
      <c r="I109" s="232"/>
      <c r="J109" s="232"/>
      <c r="K109" s="232"/>
      <c r="L109" s="232"/>
      <c r="M109" s="247"/>
      <c r="N109" s="247"/>
      <c r="O109" s="247"/>
      <c r="P109" s="267"/>
      <c r="Q109" s="267"/>
      <c r="R109" s="267"/>
      <c r="S109" s="267"/>
      <c r="T109" s="232"/>
      <c r="U109" s="261"/>
      <c r="V109" s="239"/>
    </row>
    <row r="110" spans="1:23" s="238" customFormat="1" x14ac:dyDescent="0.25">
      <c r="A110" s="239"/>
      <c r="B110" s="240"/>
      <c r="C110" s="240"/>
      <c r="D110" s="240"/>
      <c r="E110" s="239"/>
      <c r="F110" s="239"/>
      <c r="G110" s="272"/>
      <c r="H110" s="247"/>
      <c r="I110" s="232"/>
      <c r="J110" s="232"/>
      <c r="K110" s="232"/>
      <c r="L110" s="232"/>
      <c r="M110" s="247"/>
      <c r="N110" s="247"/>
      <c r="O110" s="247"/>
      <c r="P110" s="267"/>
      <c r="Q110" s="267"/>
      <c r="R110" s="267"/>
      <c r="S110" s="267"/>
      <c r="T110" s="232"/>
      <c r="U110" s="261"/>
      <c r="V110" s="239"/>
    </row>
    <row r="111" spans="1:23" s="238" customFormat="1" x14ac:dyDescent="0.25">
      <c r="A111" s="239"/>
      <c r="B111" s="240"/>
      <c r="C111" s="240"/>
      <c r="D111" s="240"/>
      <c r="E111" s="239"/>
      <c r="F111" s="239"/>
      <c r="G111" s="272"/>
      <c r="H111" s="247"/>
      <c r="I111" s="232"/>
      <c r="J111" s="232"/>
      <c r="K111" s="232"/>
      <c r="L111" s="232"/>
      <c r="M111" s="247"/>
      <c r="N111" s="247"/>
      <c r="O111" s="247"/>
      <c r="P111" s="267"/>
      <c r="Q111" s="267"/>
      <c r="R111" s="267"/>
      <c r="S111" s="267"/>
      <c r="T111" s="232"/>
      <c r="U111" s="261"/>
      <c r="V111" s="239"/>
    </row>
    <row r="112" spans="1:23" s="238" customFormat="1" x14ac:dyDescent="0.25">
      <c r="A112" s="239"/>
      <c r="B112" s="240"/>
      <c r="C112" s="240"/>
      <c r="D112" s="240"/>
      <c r="E112" s="239"/>
      <c r="F112" s="239"/>
      <c r="G112" s="272"/>
      <c r="H112" s="247"/>
      <c r="I112" s="232"/>
      <c r="J112" s="232"/>
      <c r="K112" s="232"/>
      <c r="L112" s="232"/>
      <c r="M112" s="247"/>
      <c r="N112" s="247"/>
      <c r="O112" s="247"/>
      <c r="P112" s="267"/>
      <c r="Q112" s="267"/>
      <c r="R112" s="267"/>
      <c r="S112" s="267"/>
      <c r="T112" s="232"/>
      <c r="U112" s="261"/>
      <c r="V112" s="239"/>
    </row>
    <row r="113" spans="1:22" s="238" customFormat="1" x14ac:dyDescent="0.25">
      <c r="A113" s="239"/>
      <c r="B113" s="240"/>
      <c r="C113" s="240"/>
      <c r="D113" s="240"/>
      <c r="E113" s="239"/>
      <c r="F113" s="239"/>
      <c r="G113" s="272"/>
      <c r="H113" s="247"/>
      <c r="I113" s="232"/>
      <c r="J113" s="232"/>
      <c r="K113" s="232"/>
      <c r="L113" s="232"/>
      <c r="M113" s="247"/>
      <c r="N113" s="247"/>
      <c r="O113" s="247"/>
      <c r="P113" s="267"/>
      <c r="Q113" s="267"/>
      <c r="R113" s="267"/>
      <c r="S113" s="267"/>
      <c r="T113" s="232"/>
      <c r="U113" s="261"/>
      <c r="V113" s="239"/>
    </row>
    <row r="114" spans="1:22" s="238" customFormat="1" x14ac:dyDescent="0.25">
      <c r="A114" s="239"/>
      <c r="B114" s="240"/>
      <c r="C114" s="240"/>
      <c r="D114" s="240"/>
      <c r="E114" s="239"/>
      <c r="F114" s="239"/>
      <c r="G114" s="272"/>
      <c r="H114" s="247"/>
      <c r="I114" s="232"/>
      <c r="J114" s="232"/>
      <c r="K114" s="232"/>
      <c r="L114" s="232"/>
      <c r="M114" s="247"/>
      <c r="N114" s="247"/>
      <c r="O114" s="247"/>
      <c r="P114" s="267"/>
      <c r="Q114" s="267"/>
      <c r="R114" s="267"/>
      <c r="S114" s="267"/>
      <c r="T114" s="232"/>
      <c r="U114" s="261"/>
      <c r="V114" s="239"/>
    </row>
    <row r="115" spans="1:22" s="238" customFormat="1" x14ac:dyDescent="0.25">
      <c r="A115" s="239"/>
      <c r="B115" s="240"/>
      <c r="C115" s="240"/>
      <c r="D115" s="240"/>
      <c r="E115" s="239"/>
      <c r="F115" s="239"/>
      <c r="G115" s="272"/>
      <c r="H115" s="247"/>
      <c r="I115" s="232"/>
      <c r="J115" s="232"/>
      <c r="K115" s="232"/>
      <c r="L115" s="232"/>
      <c r="M115" s="247"/>
      <c r="N115" s="247"/>
      <c r="O115" s="247"/>
      <c r="P115" s="267"/>
      <c r="Q115" s="267"/>
      <c r="R115" s="267"/>
      <c r="S115" s="267"/>
      <c r="T115" s="232"/>
      <c r="U115" s="261"/>
      <c r="V115" s="239"/>
    </row>
    <row r="116" spans="1:22" s="238" customFormat="1" x14ac:dyDescent="0.25">
      <c r="A116" s="239"/>
      <c r="B116" s="240"/>
      <c r="C116" s="240"/>
      <c r="D116" s="240"/>
      <c r="E116" s="239"/>
      <c r="F116" s="239"/>
      <c r="G116" s="272"/>
      <c r="H116" s="247"/>
      <c r="I116" s="232"/>
      <c r="J116" s="232"/>
      <c r="K116" s="232"/>
      <c r="L116" s="232"/>
      <c r="M116" s="247"/>
      <c r="N116" s="247"/>
      <c r="O116" s="247"/>
      <c r="P116" s="267"/>
      <c r="Q116" s="267"/>
      <c r="R116" s="267"/>
      <c r="S116" s="267"/>
      <c r="T116" s="232"/>
      <c r="U116" s="261"/>
      <c r="V116" s="239"/>
    </row>
    <row r="117" spans="1:22" s="238" customFormat="1" x14ac:dyDescent="0.25">
      <c r="A117" s="239"/>
      <c r="B117" s="240"/>
      <c r="C117" s="240"/>
      <c r="D117" s="240"/>
      <c r="E117" s="239"/>
      <c r="F117" s="239"/>
      <c r="G117" s="272"/>
      <c r="H117" s="247"/>
      <c r="I117" s="232"/>
      <c r="J117" s="232"/>
      <c r="K117" s="232"/>
      <c r="L117" s="232"/>
      <c r="M117" s="247"/>
      <c r="N117" s="247"/>
      <c r="O117" s="247"/>
      <c r="P117" s="267"/>
      <c r="Q117" s="267"/>
      <c r="R117" s="267"/>
      <c r="S117" s="267"/>
      <c r="T117" s="232"/>
      <c r="U117" s="261"/>
      <c r="V117" s="239"/>
    </row>
    <row r="118" spans="1:22" s="238" customFormat="1" x14ac:dyDescent="0.25">
      <c r="A118" s="239"/>
      <c r="B118" s="240"/>
      <c r="C118" s="240"/>
      <c r="D118" s="240"/>
      <c r="E118" s="239"/>
      <c r="F118" s="239"/>
      <c r="G118" s="272"/>
      <c r="H118" s="247"/>
      <c r="I118" s="232"/>
      <c r="J118" s="232"/>
      <c r="K118" s="232"/>
      <c r="L118" s="232"/>
      <c r="M118" s="247"/>
      <c r="N118" s="247"/>
      <c r="O118" s="247"/>
      <c r="P118" s="267"/>
      <c r="Q118" s="267"/>
      <c r="R118" s="267"/>
      <c r="S118" s="267"/>
      <c r="T118" s="232"/>
      <c r="U118" s="261"/>
      <c r="V118" s="239"/>
    </row>
    <row r="119" spans="1:22" s="238" customFormat="1" x14ac:dyDescent="0.25">
      <c r="A119" s="239"/>
      <c r="B119" s="240"/>
      <c r="C119" s="240"/>
      <c r="D119" s="240"/>
      <c r="E119" s="239"/>
      <c r="F119" s="239"/>
      <c r="G119" s="272"/>
      <c r="H119" s="247"/>
      <c r="I119" s="232"/>
      <c r="J119" s="232"/>
      <c r="K119" s="232"/>
      <c r="L119" s="232"/>
      <c r="M119" s="247"/>
      <c r="N119" s="247"/>
      <c r="O119" s="247"/>
      <c r="P119" s="267"/>
      <c r="Q119" s="267"/>
      <c r="R119" s="267"/>
      <c r="S119" s="267"/>
      <c r="T119" s="232"/>
      <c r="U119" s="261"/>
      <c r="V119" s="239"/>
    </row>
    <row r="120" spans="1:22" s="238" customFormat="1" x14ac:dyDescent="0.25">
      <c r="A120" s="239"/>
      <c r="B120" s="240"/>
      <c r="C120" s="240"/>
      <c r="D120" s="240"/>
      <c r="E120" s="239"/>
      <c r="F120" s="239"/>
      <c r="G120" s="272"/>
      <c r="H120" s="247"/>
      <c r="I120" s="232"/>
      <c r="J120" s="232"/>
      <c r="K120" s="232"/>
      <c r="L120" s="232"/>
      <c r="M120" s="247"/>
      <c r="N120" s="247"/>
      <c r="O120" s="247"/>
      <c r="P120" s="267"/>
      <c r="Q120" s="267"/>
      <c r="R120" s="267"/>
      <c r="S120" s="267"/>
      <c r="T120" s="232"/>
      <c r="U120" s="261"/>
      <c r="V120" s="239"/>
    </row>
    <row r="121" spans="1:22" s="238" customFormat="1" x14ac:dyDescent="0.25">
      <c r="A121" s="239"/>
      <c r="B121" s="240"/>
      <c r="C121" s="240"/>
      <c r="D121" s="240"/>
      <c r="E121" s="239"/>
      <c r="F121" s="239"/>
      <c r="G121" s="272"/>
      <c r="H121" s="247"/>
      <c r="I121" s="232"/>
      <c r="J121" s="232"/>
      <c r="K121" s="232"/>
      <c r="L121" s="232"/>
      <c r="M121" s="247"/>
      <c r="N121" s="247"/>
      <c r="O121" s="247"/>
      <c r="P121" s="267"/>
      <c r="Q121" s="267"/>
      <c r="R121" s="267"/>
      <c r="S121" s="267"/>
      <c r="T121" s="232"/>
      <c r="U121" s="261"/>
      <c r="V121" s="239"/>
    </row>
    <row r="122" spans="1:22" s="238" customFormat="1" x14ac:dyDescent="0.25">
      <c r="A122" s="239"/>
      <c r="B122" s="240"/>
      <c r="C122" s="240"/>
      <c r="D122" s="240"/>
      <c r="E122" s="239"/>
      <c r="F122" s="239"/>
      <c r="G122" s="272"/>
      <c r="H122" s="247"/>
      <c r="I122" s="232"/>
      <c r="J122" s="232"/>
      <c r="K122" s="232"/>
      <c r="L122" s="232"/>
      <c r="M122" s="247"/>
      <c r="N122" s="247"/>
      <c r="O122" s="247"/>
      <c r="P122" s="267"/>
      <c r="Q122" s="267"/>
      <c r="R122" s="267"/>
      <c r="S122" s="267"/>
      <c r="T122" s="232"/>
      <c r="U122" s="261"/>
      <c r="V122" s="239"/>
    </row>
    <row r="123" spans="1:22" s="238" customFormat="1" x14ac:dyDescent="0.25">
      <c r="A123" s="239"/>
      <c r="B123" s="240"/>
      <c r="C123" s="240"/>
      <c r="D123" s="240"/>
      <c r="E123" s="239"/>
      <c r="F123" s="239"/>
      <c r="G123" s="272"/>
      <c r="H123" s="247"/>
      <c r="I123" s="232"/>
      <c r="J123" s="232"/>
      <c r="K123" s="232"/>
      <c r="L123" s="232"/>
      <c r="M123" s="247"/>
      <c r="N123" s="247"/>
      <c r="O123" s="247"/>
      <c r="P123" s="267"/>
      <c r="Q123" s="267"/>
      <c r="R123" s="267"/>
      <c r="S123" s="267"/>
      <c r="T123" s="232"/>
      <c r="U123" s="261"/>
      <c r="V123" s="239"/>
    </row>
    <row r="124" spans="1:22" s="238" customFormat="1" x14ac:dyDescent="0.25">
      <c r="A124" s="239"/>
      <c r="B124" s="240"/>
      <c r="C124" s="240"/>
      <c r="D124" s="240"/>
      <c r="E124" s="239"/>
      <c r="F124" s="239"/>
      <c r="G124" s="272"/>
      <c r="H124" s="247"/>
      <c r="I124" s="232"/>
      <c r="J124" s="232"/>
      <c r="K124" s="232"/>
      <c r="L124" s="232"/>
      <c r="M124" s="247"/>
      <c r="N124" s="247"/>
      <c r="O124" s="247"/>
      <c r="P124" s="267"/>
      <c r="Q124" s="267"/>
      <c r="R124" s="267"/>
      <c r="S124" s="267"/>
      <c r="T124" s="232"/>
      <c r="U124" s="261"/>
      <c r="V124" s="239"/>
    </row>
    <row r="125" spans="1:22" s="238" customFormat="1" x14ac:dyDescent="0.25">
      <c r="A125" s="239"/>
      <c r="B125" s="240"/>
      <c r="C125" s="240"/>
      <c r="D125" s="240"/>
      <c r="E125" s="239"/>
      <c r="F125" s="239"/>
      <c r="G125" s="272"/>
      <c r="H125" s="247"/>
      <c r="I125" s="232"/>
      <c r="J125" s="232"/>
      <c r="K125" s="232"/>
      <c r="L125" s="232"/>
      <c r="M125" s="247"/>
      <c r="N125" s="247"/>
      <c r="O125" s="247"/>
      <c r="P125" s="267"/>
      <c r="Q125" s="267"/>
      <c r="R125" s="267"/>
      <c r="S125" s="267"/>
      <c r="T125" s="232"/>
      <c r="U125" s="261"/>
      <c r="V125" s="239"/>
    </row>
    <row r="126" spans="1:22" s="238" customFormat="1" x14ac:dyDescent="0.25">
      <c r="A126" s="239"/>
      <c r="B126" s="240"/>
      <c r="C126" s="240"/>
      <c r="D126" s="240"/>
      <c r="E126" s="239"/>
      <c r="F126" s="239"/>
      <c r="G126" s="272"/>
      <c r="H126" s="247"/>
      <c r="I126" s="232"/>
      <c r="J126" s="232"/>
      <c r="K126" s="232"/>
      <c r="L126" s="232"/>
      <c r="M126" s="247"/>
      <c r="N126" s="247"/>
      <c r="O126" s="247"/>
      <c r="P126" s="267"/>
      <c r="Q126" s="267"/>
      <c r="R126" s="267"/>
      <c r="S126" s="267"/>
      <c r="T126" s="232"/>
      <c r="U126" s="261"/>
      <c r="V126" s="239"/>
    </row>
    <row r="127" spans="1:22" s="238" customFormat="1" x14ac:dyDescent="0.25">
      <c r="A127" s="239"/>
      <c r="B127" s="240"/>
      <c r="C127" s="240"/>
      <c r="D127" s="240"/>
      <c r="E127" s="239"/>
      <c r="F127" s="239"/>
      <c r="G127" s="272"/>
      <c r="H127" s="247"/>
      <c r="I127" s="232"/>
      <c r="J127" s="232"/>
      <c r="K127" s="232"/>
      <c r="L127" s="232"/>
      <c r="M127" s="247"/>
      <c r="N127" s="247"/>
      <c r="O127" s="247"/>
      <c r="P127" s="267"/>
      <c r="Q127" s="267"/>
      <c r="R127" s="267"/>
      <c r="S127" s="267"/>
      <c r="T127" s="232"/>
      <c r="U127" s="261"/>
      <c r="V127" s="239"/>
    </row>
    <row r="128" spans="1:22" s="238" customFormat="1" x14ac:dyDescent="0.25">
      <c r="A128" s="239"/>
      <c r="B128" s="240"/>
      <c r="C128" s="240"/>
      <c r="D128" s="240"/>
      <c r="E128" s="239"/>
      <c r="F128" s="239"/>
      <c r="G128" s="272"/>
      <c r="H128" s="247"/>
      <c r="I128" s="232"/>
      <c r="J128" s="232"/>
      <c r="K128" s="232"/>
      <c r="L128" s="232"/>
      <c r="M128" s="247"/>
      <c r="N128" s="247"/>
      <c r="O128" s="247"/>
      <c r="P128" s="267"/>
      <c r="Q128" s="267"/>
      <c r="R128" s="267"/>
      <c r="S128" s="267"/>
      <c r="T128" s="232"/>
      <c r="U128" s="261"/>
      <c r="V128" s="239"/>
    </row>
    <row r="129" spans="1:22" s="238" customFormat="1" x14ac:dyDescent="0.25">
      <c r="A129" s="239"/>
      <c r="B129" s="240"/>
      <c r="C129" s="240"/>
      <c r="D129" s="240"/>
      <c r="E129" s="239"/>
      <c r="F129" s="239"/>
      <c r="G129" s="272"/>
      <c r="H129" s="247"/>
      <c r="I129" s="232"/>
      <c r="J129" s="232"/>
      <c r="K129" s="232"/>
      <c r="L129" s="232"/>
      <c r="M129" s="247"/>
      <c r="N129" s="247"/>
      <c r="O129" s="247"/>
      <c r="P129" s="267"/>
      <c r="Q129" s="267"/>
      <c r="R129" s="267"/>
      <c r="S129" s="267"/>
      <c r="T129" s="232"/>
      <c r="U129" s="261"/>
      <c r="V129" s="239"/>
    </row>
    <row r="130" spans="1:22" s="238" customFormat="1" x14ac:dyDescent="0.25">
      <c r="A130" s="239"/>
      <c r="B130" s="240"/>
      <c r="C130" s="240"/>
      <c r="D130" s="240"/>
      <c r="E130" s="239"/>
      <c r="F130" s="239"/>
      <c r="G130" s="272"/>
      <c r="H130" s="247"/>
      <c r="I130" s="232"/>
      <c r="J130" s="232"/>
      <c r="K130" s="232"/>
      <c r="L130" s="232"/>
      <c r="M130" s="247"/>
      <c r="N130" s="247"/>
      <c r="O130" s="247"/>
      <c r="P130" s="267"/>
      <c r="Q130" s="267"/>
      <c r="R130" s="267"/>
      <c r="S130" s="267"/>
      <c r="T130" s="232"/>
      <c r="U130" s="261"/>
      <c r="V130" s="239"/>
    </row>
    <row r="131" spans="1:22" s="238" customFormat="1" x14ac:dyDescent="0.25">
      <c r="A131" s="239"/>
      <c r="B131" s="240"/>
      <c r="C131" s="240"/>
      <c r="D131" s="240"/>
      <c r="E131" s="239"/>
      <c r="F131" s="239"/>
      <c r="G131" s="272"/>
      <c r="H131" s="247"/>
      <c r="I131" s="232"/>
      <c r="J131" s="232"/>
      <c r="K131" s="232"/>
      <c r="L131" s="232"/>
      <c r="M131" s="247"/>
      <c r="N131" s="247"/>
      <c r="O131" s="247"/>
      <c r="P131" s="267"/>
      <c r="Q131" s="267"/>
      <c r="R131" s="267"/>
      <c r="S131" s="267"/>
      <c r="T131" s="232"/>
      <c r="U131" s="261"/>
      <c r="V131" s="239"/>
    </row>
    <row r="132" spans="1:22" s="238" customFormat="1" x14ac:dyDescent="0.25">
      <c r="A132" s="239"/>
      <c r="B132" s="240"/>
      <c r="C132" s="240"/>
      <c r="D132" s="240"/>
      <c r="E132" s="239"/>
      <c r="F132" s="239"/>
      <c r="G132" s="272"/>
      <c r="H132" s="247"/>
      <c r="I132" s="232"/>
      <c r="J132" s="232"/>
      <c r="K132" s="232"/>
      <c r="L132" s="232"/>
      <c r="M132" s="247"/>
      <c r="N132" s="247"/>
      <c r="O132" s="247"/>
      <c r="P132" s="267"/>
      <c r="Q132" s="267"/>
      <c r="R132" s="267"/>
      <c r="S132" s="267"/>
      <c r="T132" s="232"/>
      <c r="U132" s="261"/>
      <c r="V132" s="239"/>
    </row>
    <row r="133" spans="1:22" s="238" customFormat="1" x14ac:dyDescent="0.25">
      <c r="A133" s="239"/>
      <c r="B133" s="240"/>
      <c r="C133" s="240"/>
      <c r="D133" s="240"/>
      <c r="E133" s="239"/>
      <c r="F133" s="239"/>
      <c r="G133" s="272"/>
      <c r="H133" s="247"/>
      <c r="I133" s="232"/>
      <c r="J133" s="232"/>
      <c r="K133" s="232"/>
      <c r="L133" s="232"/>
      <c r="M133" s="247"/>
      <c r="N133" s="247"/>
      <c r="O133" s="247"/>
      <c r="P133" s="267"/>
      <c r="Q133" s="267"/>
      <c r="R133" s="267"/>
      <c r="S133" s="267"/>
      <c r="T133" s="232"/>
      <c r="U133" s="261"/>
      <c r="V133" s="239"/>
    </row>
    <row r="134" spans="1:22" s="238" customFormat="1" x14ac:dyDescent="0.25">
      <c r="A134" s="239"/>
      <c r="B134" s="240"/>
      <c r="C134" s="240"/>
      <c r="D134" s="240"/>
      <c r="E134" s="239"/>
      <c r="F134" s="239"/>
      <c r="G134" s="272"/>
      <c r="H134" s="247"/>
      <c r="I134" s="232"/>
      <c r="J134" s="232"/>
      <c r="K134" s="232"/>
      <c r="L134" s="232"/>
      <c r="M134" s="247"/>
      <c r="N134" s="247"/>
      <c r="O134" s="247"/>
      <c r="P134" s="267"/>
      <c r="Q134" s="267"/>
      <c r="R134" s="267"/>
      <c r="S134" s="267"/>
      <c r="T134" s="232"/>
      <c r="U134" s="261"/>
      <c r="V134" s="239"/>
    </row>
    <row r="135" spans="1:22" s="238" customFormat="1" x14ac:dyDescent="0.25">
      <c r="A135" s="239"/>
      <c r="B135" s="240"/>
      <c r="C135" s="240"/>
      <c r="D135" s="240"/>
      <c r="E135" s="239"/>
      <c r="F135" s="239"/>
      <c r="G135" s="272"/>
      <c r="H135" s="247"/>
      <c r="I135" s="232"/>
      <c r="J135" s="232"/>
      <c r="K135" s="232"/>
      <c r="L135" s="232"/>
      <c r="M135" s="247"/>
      <c r="N135" s="247"/>
      <c r="O135" s="247"/>
      <c r="P135" s="267"/>
      <c r="Q135" s="267"/>
      <c r="R135" s="267"/>
      <c r="S135" s="267"/>
      <c r="T135" s="232"/>
      <c r="U135" s="261"/>
      <c r="V135" s="239"/>
    </row>
    <row r="136" spans="1:22" s="238" customFormat="1" x14ac:dyDescent="0.25">
      <c r="A136" s="239"/>
      <c r="B136" s="240"/>
      <c r="C136" s="240"/>
      <c r="D136" s="240"/>
      <c r="E136" s="239"/>
      <c r="F136" s="239"/>
      <c r="G136" s="272"/>
      <c r="H136" s="247"/>
      <c r="I136" s="232"/>
      <c r="J136" s="232"/>
      <c r="K136" s="232"/>
      <c r="L136" s="232"/>
      <c r="M136" s="247"/>
      <c r="N136" s="247"/>
      <c r="O136" s="247"/>
      <c r="P136" s="267"/>
      <c r="Q136" s="267"/>
      <c r="R136" s="267"/>
      <c r="S136" s="267"/>
      <c r="T136" s="232"/>
      <c r="U136" s="261"/>
      <c r="V136" s="239"/>
    </row>
    <row r="137" spans="1:22" s="238" customFormat="1" x14ac:dyDescent="0.25">
      <c r="A137" s="239"/>
      <c r="B137" s="240"/>
      <c r="C137" s="240"/>
      <c r="D137" s="240"/>
      <c r="E137" s="239"/>
      <c r="F137" s="239"/>
      <c r="G137" s="272"/>
      <c r="H137" s="247"/>
      <c r="I137" s="232"/>
      <c r="J137" s="232"/>
      <c r="K137" s="232"/>
      <c r="L137" s="232"/>
      <c r="M137" s="247"/>
      <c r="N137" s="247"/>
      <c r="O137" s="247"/>
      <c r="P137" s="267"/>
      <c r="Q137" s="267"/>
      <c r="R137" s="267"/>
      <c r="S137" s="267"/>
      <c r="T137" s="232"/>
      <c r="U137" s="261"/>
      <c r="V137" s="239"/>
    </row>
    <row r="138" spans="1:22" s="238" customFormat="1" x14ac:dyDescent="0.25">
      <c r="A138" s="239"/>
      <c r="B138" s="240"/>
      <c r="C138" s="240"/>
      <c r="D138" s="240"/>
      <c r="E138" s="239"/>
      <c r="F138" s="239"/>
      <c r="G138" s="272"/>
      <c r="H138" s="247"/>
      <c r="I138" s="232"/>
      <c r="J138" s="232"/>
      <c r="K138" s="232"/>
      <c r="L138" s="232"/>
      <c r="M138" s="247"/>
      <c r="N138" s="247"/>
      <c r="O138" s="247"/>
      <c r="P138" s="267"/>
      <c r="Q138" s="267"/>
      <c r="R138" s="267"/>
      <c r="S138" s="267"/>
      <c r="T138" s="232"/>
      <c r="U138" s="261"/>
      <c r="V138" s="239"/>
    </row>
    <row r="139" spans="1:22" s="238" customFormat="1" x14ac:dyDescent="0.25">
      <c r="A139" s="239"/>
      <c r="B139" s="240"/>
      <c r="C139" s="240"/>
      <c r="D139" s="240"/>
      <c r="E139" s="239"/>
      <c r="F139" s="239"/>
      <c r="G139" s="272"/>
      <c r="H139" s="247"/>
      <c r="I139" s="232"/>
      <c r="J139" s="232"/>
      <c r="K139" s="232"/>
      <c r="L139" s="232"/>
      <c r="M139" s="247"/>
      <c r="N139" s="247"/>
      <c r="O139" s="247"/>
      <c r="P139" s="267"/>
      <c r="Q139" s="267"/>
      <c r="R139" s="267"/>
      <c r="S139" s="267"/>
      <c r="T139" s="232"/>
      <c r="U139" s="261"/>
      <c r="V139" s="239"/>
    </row>
    <row r="140" spans="1:22" s="238" customFormat="1" x14ac:dyDescent="0.25">
      <c r="A140" s="239"/>
      <c r="B140" s="240"/>
      <c r="C140" s="240"/>
      <c r="D140" s="240"/>
      <c r="E140" s="239"/>
      <c r="F140" s="239"/>
      <c r="G140" s="272"/>
      <c r="H140" s="247"/>
      <c r="I140" s="232"/>
      <c r="J140" s="232"/>
      <c r="K140" s="232"/>
      <c r="L140" s="232"/>
      <c r="M140" s="247"/>
      <c r="N140" s="247"/>
      <c r="O140" s="247"/>
      <c r="P140" s="267"/>
      <c r="Q140" s="267"/>
      <c r="R140" s="267"/>
      <c r="S140" s="267"/>
      <c r="T140" s="232"/>
      <c r="U140" s="261"/>
      <c r="V140" s="239"/>
    </row>
    <row r="141" spans="1:22" s="238" customFormat="1" x14ac:dyDescent="0.25">
      <c r="A141" s="239"/>
      <c r="B141" s="240"/>
      <c r="C141" s="240"/>
      <c r="D141" s="240"/>
      <c r="E141" s="239"/>
      <c r="F141" s="239"/>
      <c r="G141" s="272"/>
      <c r="H141" s="247"/>
      <c r="I141" s="232"/>
      <c r="J141" s="232"/>
      <c r="K141" s="232"/>
      <c r="L141" s="232"/>
      <c r="M141" s="247"/>
      <c r="N141" s="247"/>
      <c r="O141" s="247"/>
      <c r="P141" s="267"/>
      <c r="Q141" s="267"/>
      <c r="R141" s="267"/>
      <c r="S141" s="267"/>
      <c r="T141" s="232"/>
      <c r="U141" s="261"/>
      <c r="V141" s="239"/>
    </row>
    <row r="142" spans="1:22" s="238" customFormat="1" x14ac:dyDescent="0.25">
      <c r="A142" s="239"/>
      <c r="B142" s="240"/>
      <c r="C142" s="240"/>
      <c r="D142" s="240"/>
      <c r="E142" s="239"/>
      <c r="F142" s="239"/>
      <c r="G142" s="272"/>
      <c r="H142" s="247"/>
      <c r="I142" s="232"/>
      <c r="J142" s="232"/>
      <c r="K142" s="232"/>
      <c r="L142" s="232"/>
      <c r="M142" s="247"/>
      <c r="N142" s="247"/>
      <c r="O142" s="247"/>
      <c r="P142" s="267"/>
      <c r="Q142" s="267"/>
      <c r="R142" s="267"/>
      <c r="S142" s="267"/>
      <c r="T142" s="232"/>
      <c r="U142" s="261"/>
      <c r="V142" s="239"/>
    </row>
    <row r="143" spans="1:22" s="238" customFormat="1" x14ac:dyDescent="0.25">
      <c r="A143" s="239"/>
      <c r="B143" s="240"/>
      <c r="C143" s="240"/>
      <c r="D143" s="240"/>
      <c r="E143" s="239"/>
      <c r="F143" s="239"/>
      <c r="G143" s="272"/>
      <c r="H143" s="247"/>
      <c r="I143" s="232"/>
      <c r="J143" s="232"/>
      <c r="K143" s="232"/>
      <c r="L143" s="232"/>
      <c r="M143" s="247"/>
      <c r="N143" s="247"/>
      <c r="O143" s="247"/>
      <c r="P143" s="267"/>
      <c r="Q143" s="267"/>
      <c r="R143" s="267"/>
      <c r="S143" s="267"/>
      <c r="T143" s="232"/>
      <c r="U143" s="261"/>
      <c r="V143" s="239"/>
    </row>
    <row r="144" spans="1:22" s="238" customFormat="1" x14ac:dyDescent="0.25">
      <c r="A144" s="239"/>
      <c r="B144" s="240"/>
      <c r="C144" s="240"/>
      <c r="D144" s="240"/>
      <c r="E144" s="239"/>
      <c r="F144" s="239"/>
      <c r="G144" s="272"/>
      <c r="H144" s="247"/>
      <c r="I144" s="232"/>
      <c r="J144" s="232"/>
      <c r="K144" s="232"/>
      <c r="L144" s="232"/>
      <c r="M144" s="247"/>
      <c r="N144" s="247"/>
      <c r="O144" s="247"/>
      <c r="P144" s="267"/>
      <c r="Q144" s="267"/>
      <c r="R144" s="267"/>
      <c r="S144" s="267"/>
      <c r="T144" s="232"/>
      <c r="U144" s="261"/>
      <c r="V144" s="239"/>
    </row>
    <row r="145" spans="1:22" s="238" customFormat="1" x14ac:dyDescent="0.25">
      <c r="A145" s="239"/>
      <c r="B145" s="240"/>
      <c r="C145" s="240"/>
      <c r="D145" s="240"/>
      <c r="E145" s="239"/>
      <c r="F145" s="239"/>
      <c r="G145" s="272"/>
      <c r="H145" s="247"/>
      <c r="I145" s="232"/>
      <c r="J145" s="232"/>
      <c r="K145" s="232"/>
      <c r="L145" s="232"/>
      <c r="M145" s="247"/>
      <c r="N145" s="247"/>
      <c r="O145" s="247"/>
      <c r="P145" s="267"/>
      <c r="Q145" s="267"/>
      <c r="R145" s="267"/>
      <c r="S145" s="267"/>
      <c r="T145" s="232"/>
      <c r="U145" s="261"/>
      <c r="V145" s="239"/>
    </row>
    <row r="146" spans="1:22" s="238" customFormat="1" x14ac:dyDescent="0.25">
      <c r="A146" s="239"/>
      <c r="B146" s="240"/>
      <c r="C146" s="240"/>
      <c r="D146" s="240"/>
      <c r="E146" s="239"/>
      <c r="F146" s="239"/>
      <c r="G146" s="272"/>
      <c r="H146" s="247"/>
      <c r="I146" s="232"/>
      <c r="J146" s="232"/>
      <c r="K146" s="232"/>
      <c r="L146" s="232"/>
      <c r="M146" s="247"/>
      <c r="N146" s="247"/>
      <c r="O146" s="247"/>
      <c r="P146" s="267"/>
      <c r="Q146" s="267"/>
      <c r="R146" s="267"/>
      <c r="S146" s="267"/>
      <c r="T146" s="232"/>
      <c r="U146" s="261"/>
      <c r="V146" s="239"/>
    </row>
    <row r="147" spans="1:22" s="238" customFormat="1" x14ac:dyDescent="0.25">
      <c r="A147" s="239"/>
      <c r="B147" s="240"/>
      <c r="C147" s="240"/>
      <c r="D147" s="240"/>
      <c r="E147" s="239"/>
      <c r="F147" s="239"/>
      <c r="G147" s="272"/>
      <c r="H147" s="247"/>
      <c r="I147" s="232"/>
      <c r="J147" s="232"/>
      <c r="K147" s="232"/>
      <c r="L147" s="232"/>
      <c r="M147" s="247"/>
      <c r="N147" s="247"/>
      <c r="O147" s="247"/>
      <c r="P147" s="267"/>
      <c r="Q147" s="267"/>
      <c r="R147" s="267"/>
      <c r="S147" s="267"/>
      <c r="T147" s="232"/>
      <c r="U147" s="261"/>
      <c r="V147" s="239"/>
    </row>
    <row r="148" spans="1:22" s="238" customFormat="1" x14ac:dyDescent="0.25">
      <c r="A148" s="239"/>
      <c r="B148" s="240"/>
      <c r="C148" s="240"/>
      <c r="D148" s="240"/>
      <c r="E148" s="239"/>
      <c r="F148" s="239"/>
      <c r="G148" s="272"/>
      <c r="H148" s="247"/>
      <c r="I148" s="232"/>
      <c r="J148" s="232"/>
      <c r="K148" s="232"/>
      <c r="L148" s="232"/>
      <c r="M148" s="247"/>
      <c r="N148" s="247"/>
      <c r="O148" s="247"/>
      <c r="P148" s="267"/>
      <c r="Q148" s="267"/>
      <c r="R148" s="267"/>
      <c r="S148" s="267"/>
      <c r="T148" s="232"/>
      <c r="U148" s="261"/>
      <c r="V148" s="239"/>
    </row>
    <row r="149" spans="1:22" s="238" customFormat="1" x14ac:dyDescent="0.25">
      <c r="A149" s="239"/>
      <c r="B149" s="240"/>
      <c r="C149" s="240"/>
      <c r="D149" s="240"/>
      <c r="E149" s="239"/>
      <c r="F149" s="239"/>
      <c r="G149" s="272"/>
      <c r="H149" s="247"/>
      <c r="I149" s="232"/>
      <c r="J149" s="232"/>
      <c r="K149" s="232"/>
      <c r="L149" s="232"/>
      <c r="M149" s="247"/>
      <c r="N149" s="247"/>
      <c r="O149" s="247"/>
      <c r="P149" s="267"/>
      <c r="Q149" s="267"/>
      <c r="R149" s="267"/>
      <c r="S149" s="267"/>
      <c r="T149" s="232"/>
      <c r="U149" s="261"/>
      <c r="V149" s="239"/>
    </row>
    <row r="150" spans="1:22" s="238" customFormat="1" x14ac:dyDescent="0.25">
      <c r="A150" s="239"/>
      <c r="B150" s="240"/>
      <c r="C150" s="240"/>
      <c r="D150" s="240"/>
      <c r="E150" s="239"/>
      <c r="F150" s="239"/>
      <c r="G150" s="272"/>
      <c r="H150" s="247"/>
      <c r="I150" s="232"/>
      <c r="J150" s="232"/>
      <c r="K150" s="232"/>
      <c r="L150" s="232"/>
      <c r="M150" s="247"/>
      <c r="N150" s="247"/>
      <c r="O150" s="247"/>
      <c r="P150" s="267"/>
      <c r="Q150" s="267"/>
      <c r="R150" s="267"/>
      <c r="S150" s="267"/>
      <c r="T150" s="232"/>
      <c r="U150" s="261"/>
      <c r="V150" s="239"/>
    </row>
    <row r="151" spans="1:22" s="238" customFormat="1" x14ac:dyDescent="0.25">
      <c r="A151" s="239"/>
      <c r="B151" s="240"/>
      <c r="C151" s="240"/>
      <c r="D151" s="240"/>
      <c r="E151" s="239"/>
      <c r="F151" s="239"/>
      <c r="G151" s="272"/>
      <c r="H151" s="247"/>
      <c r="I151" s="232"/>
      <c r="J151" s="232"/>
      <c r="K151" s="232"/>
      <c r="L151" s="232"/>
      <c r="M151" s="247"/>
      <c r="N151" s="247"/>
      <c r="O151" s="247"/>
      <c r="P151" s="267"/>
      <c r="Q151" s="267"/>
      <c r="R151" s="267"/>
      <c r="S151" s="267"/>
      <c r="T151" s="232"/>
      <c r="U151" s="261"/>
      <c r="V151" s="239"/>
    </row>
    <row r="152" spans="1:22" s="238" customFormat="1" x14ac:dyDescent="0.25">
      <c r="A152" s="239"/>
      <c r="B152" s="240"/>
      <c r="C152" s="240"/>
      <c r="D152" s="240"/>
      <c r="E152" s="239"/>
      <c r="F152" s="239"/>
      <c r="G152" s="272"/>
      <c r="H152" s="247"/>
      <c r="I152" s="232"/>
      <c r="J152" s="232"/>
      <c r="K152" s="232"/>
      <c r="L152" s="232"/>
      <c r="M152" s="247"/>
      <c r="N152" s="247"/>
      <c r="O152" s="247"/>
      <c r="P152" s="267"/>
      <c r="Q152" s="267"/>
      <c r="R152" s="267"/>
      <c r="S152" s="267"/>
      <c r="T152" s="232"/>
      <c r="U152" s="261"/>
      <c r="V152" s="239"/>
    </row>
    <row r="153" spans="1:22" s="238" customFormat="1" x14ac:dyDescent="0.25">
      <c r="A153" s="239"/>
      <c r="B153" s="240"/>
      <c r="C153" s="240"/>
      <c r="D153" s="240"/>
      <c r="E153" s="239"/>
      <c r="F153" s="239"/>
      <c r="G153" s="272"/>
      <c r="H153" s="247"/>
      <c r="I153" s="232"/>
      <c r="J153" s="232"/>
      <c r="K153" s="232"/>
      <c r="L153" s="232"/>
      <c r="M153" s="247"/>
      <c r="N153" s="247"/>
      <c r="O153" s="247"/>
      <c r="P153" s="267"/>
      <c r="Q153" s="267"/>
      <c r="R153" s="267"/>
      <c r="S153" s="267"/>
      <c r="T153" s="232"/>
      <c r="U153" s="261"/>
      <c r="V153" s="239"/>
    </row>
    <row r="154" spans="1:22" s="238" customFormat="1" x14ac:dyDescent="0.25">
      <c r="A154" s="239"/>
      <c r="B154" s="240"/>
      <c r="C154" s="240"/>
      <c r="D154" s="240"/>
      <c r="E154" s="239"/>
      <c r="F154" s="239"/>
      <c r="G154" s="272"/>
      <c r="H154" s="247"/>
      <c r="I154" s="232"/>
      <c r="J154" s="232"/>
      <c r="K154" s="232"/>
      <c r="L154" s="232"/>
      <c r="M154" s="247"/>
      <c r="N154" s="247"/>
      <c r="O154" s="247"/>
      <c r="P154" s="267"/>
      <c r="Q154" s="267"/>
      <c r="R154" s="267"/>
      <c r="S154" s="267"/>
      <c r="T154" s="232"/>
      <c r="U154" s="261"/>
      <c r="V154" s="239"/>
    </row>
    <row r="155" spans="1:22" s="238" customFormat="1" x14ac:dyDescent="0.25">
      <c r="A155" s="239"/>
      <c r="B155" s="240"/>
      <c r="C155" s="240"/>
      <c r="D155" s="240"/>
      <c r="E155" s="239"/>
      <c r="F155" s="239"/>
      <c r="G155" s="272"/>
      <c r="H155" s="247"/>
      <c r="I155" s="232"/>
      <c r="J155" s="232"/>
      <c r="K155" s="232"/>
      <c r="L155" s="232"/>
      <c r="M155" s="247"/>
      <c r="N155" s="247"/>
      <c r="O155" s="247"/>
      <c r="P155" s="267"/>
      <c r="Q155" s="267"/>
      <c r="R155" s="267"/>
      <c r="S155" s="267"/>
      <c r="T155" s="232"/>
      <c r="U155" s="261"/>
      <c r="V155" s="239"/>
    </row>
    <row r="156" spans="1:22" s="238" customFormat="1" x14ac:dyDescent="0.25">
      <c r="A156" s="239"/>
      <c r="B156" s="240"/>
      <c r="C156" s="240"/>
      <c r="D156" s="240"/>
      <c r="E156" s="239"/>
      <c r="F156" s="239"/>
      <c r="G156" s="272"/>
      <c r="H156" s="247"/>
      <c r="I156" s="232"/>
      <c r="J156" s="232"/>
      <c r="K156" s="232"/>
      <c r="L156" s="232"/>
      <c r="M156" s="247"/>
      <c r="N156" s="247"/>
      <c r="O156" s="247"/>
      <c r="P156" s="267"/>
      <c r="Q156" s="267"/>
      <c r="R156" s="267"/>
      <c r="S156" s="267"/>
      <c r="T156" s="232"/>
      <c r="U156" s="261"/>
      <c r="V156" s="239"/>
    </row>
    <row r="157" spans="1:22" s="238" customFormat="1" x14ac:dyDescent="0.25">
      <c r="A157" s="239"/>
      <c r="B157" s="240"/>
      <c r="C157" s="240"/>
      <c r="D157" s="240"/>
      <c r="E157" s="239"/>
      <c r="F157" s="239"/>
      <c r="G157" s="272"/>
      <c r="H157" s="247"/>
      <c r="I157" s="232"/>
      <c r="J157" s="232"/>
      <c r="K157" s="232"/>
      <c r="L157" s="232"/>
      <c r="M157" s="247"/>
      <c r="N157" s="247"/>
      <c r="O157" s="247"/>
      <c r="P157" s="267"/>
      <c r="Q157" s="267"/>
      <c r="R157" s="267"/>
      <c r="S157" s="267"/>
      <c r="T157" s="232"/>
      <c r="U157" s="261"/>
      <c r="V157" s="239"/>
    </row>
    <row r="158" spans="1:22" s="238" customFormat="1" x14ac:dyDescent="0.25">
      <c r="A158" s="239"/>
      <c r="B158" s="240"/>
      <c r="C158" s="240"/>
      <c r="D158" s="240"/>
      <c r="E158" s="239"/>
      <c r="F158" s="239"/>
      <c r="G158" s="272"/>
      <c r="H158" s="247"/>
      <c r="I158" s="232"/>
      <c r="J158" s="232"/>
      <c r="K158" s="232"/>
      <c r="L158" s="232"/>
      <c r="M158" s="247"/>
      <c r="N158" s="247"/>
      <c r="O158" s="247"/>
      <c r="P158" s="267"/>
      <c r="Q158" s="267"/>
      <c r="R158" s="267"/>
      <c r="S158" s="267"/>
      <c r="T158" s="232"/>
      <c r="U158" s="261"/>
      <c r="V158" s="239"/>
    </row>
    <row r="159" spans="1:22" s="238" customFormat="1" x14ac:dyDescent="0.25">
      <c r="A159" s="239"/>
      <c r="B159" s="240"/>
      <c r="C159" s="240"/>
      <c r="D159" s="240"/>
      <c r="E159" s="239"/>
      <c r="F159" s="239"/>
      <c r="G159" s="272"/>
      <c r="H159" s="247"/>
      <c r="I159" s="232"/>
      <c r="J159" s="232"/>
      <c r="K159" s="232"/>
      <c r="L159" s="232"/>
      <c r="M159" s="247"/>
      <c r="N159" s="247"/>
      <c r="O159" s="247"/>
      <c r="P159" s="267"/>
      <c r="Q159" s="267"/>
      <c r="R159" s="267"/>
      <c r="S159" s="267"/>
      <c r="T159" s="232"/>
      <c r="U159" s="261"/>
      <c r="V159" s="239"/>
    </row>
    <row r="160" spans="1:22" s="238" customFormat="1" x14ac:dyDescent="0.25">
      <c r="A160" s="239"/>
      <c r="B160" s="240"/>
      <c r="C160" s="240"/>
      <c r="D160" s="240"/>
      <c r="E160" s="239"/>
      <c r="F160" s="239"/>
      <c r="G160" s="272"/>
      <c r="H160" s="247"/>
      <c r="I160" s="232"/>
      <c r="J160" s="232"/>
      <c r="K160" s="232"/>
      <c r="L160" s="232"/>
      <c r="M160" s="247"/>
      <c r="N160" s="247"/>
      <c r="O160" s="247"/>
      <c r="P160" s="267"/>
      <c r="Q160" s="267"/>
      <c r="R160" s="267"/>
      <c r="S160" s="267"/>
      <c r="T160" s="232"/>
      <c r="U160" s="261"/>
      <c r="V160" s="239"/>
    </row>
    <row r="161" spans="1:22" s="238" customFormat="1" x14ac:dyDescent="0.25">
      <c r="A161" s="239"/>
      <c r="B161" s="240"/>
      <c r="C161" s="240"/>
      <c r="D161" s="240"/>
      <c r="E161" s="239"/>
      <c r="F161" s="239"/>
      <c r="G161" s="272"/>
      <c r="H161" s="247"/>
      <c r="I161" s="232"/>
      <c r="J161" s="232"/>
      <c r="K161" s="232"/>
      <c r="L161" s="232"/>
      <c r="M161" s="247"/>
      <c r="N161" s="247"/>
      <c r="O161" s="247"/>
      <c r="P161" s="267"/>
      <c r="Q161" s="267"/>
      <c r="R161" s="267"/>
      <c r="S161" s="267"/>
      <c r="T161" s="232"/>
      <c r="U161" s="261"/>
      <c r="V161" s="239"/>
    </row>
    <row r="162" spans="1:22" s="238" customFormat="1" x14ac:dyDescent="0.25">
      <c r="A162" s="239"/>
      <c r="B162" s="240"/>
      <c r="C162" s="240"/>
      <c r="D162" s="240"/>
      <c r="E162" s="239"/>
      <c r="F162" s="239"/>
      <c r="G162" s="272"/>
      <c r="H162" s="247"/>
      <c r="I162" s="232"/>
      <c r="J162" s="232"/>
      <c r="K162" s="232"/>
      <c r="L162" s="232"/>
      <c r="M162" s="247"/>
      <c r="N162" s="247"/>
      <c r="O162" s="247"/>
      <c r="P162" s="267"/>
      <c r="Q162" s="267"/>
      <c r="R162" s="267"/>
      <c r="S162" s="267"/>
      <c r="T162" s="232"/>
      <c r="U162" s="261"/>
      <c r="V162" s="239"/>
    </row>
    <row r="163" spans="1:22" s="238" customFormat="1" x14ac:dyDescent="0.25">
      <c r="A163" s="239"/>
      <c r="B163" s="240"/>
      <c r="C163" s="240"/>
      <c r="D163" s="240"/>
      <c r="E163" s="239"/>
      <c r="F163" s="239"/>
      <c r="G163" s="272"/>
      <c r="H163" s="247"/>
      <c r="I163" s="232"/>
      <c r="J163" s="232"/>
      <c r="K163" s="232"/>
      <c r="L163" s="232"/>
      <c r="M163" s="247"/>
      <c r="N163" s="247"/>
      <c r="O163" s="247"/>
      <c r="P163" s="267"/>
      <c r="Q163" s="267"/>
      <c r="R163" s="267"/>
      <c r="S163" s="267"/>
      <c r="T163" s="232"/>
      <c r="U163" s="261"/>
      <c r="V163" s="239"/>
    </row>
    <row r="164" spans="1:22" s="238" customFormat="1" x14ac:dyDescent="0.25">
      <c r="A164" s="239"/>
      <c r="B164" s="240"/>
      <c r="C164" s="240"/>
      <c r="D164" s="240"/>
      <c r="E164" s="239"/>
      <c r="F164" s="239"/>
      <c r="G164" s="272"/>
      <c r="H164" s="247"/>
      <c r="I164" s="232"/>
      <c r="J164" s="232"/>
      <c r="K164" s="232"/>
      <c r="L164" s="232"/>
      <c r="M164" s="247"/>
      <c r="N164" s="247"/>
      <c r="O164" s="247"/>
      <c r="P164" s="267"/>
      <c r="Q164" s="267"/>
      <c r="R164" s="267"/>
      <c r="S164" s="267"/>
      <c r="T164" s="232"/>
      <c r="U164" s="261"/>
      <c r="V164" s="239"/>
    </row>
    <row r="165" spans="1:22" s="238" customFormat="1" x14ac:dyDescent="0.25">
      <c r="A165" s="239"/>
      <c r="B165" s="240"/>
      <c r="C165" s="240"/>
      <c r="D165" s="240"/>
      <c r="E165" s="239"/>
      <c r="F165" s="239"/>
      <c r="G165" s="272"/>
      <c r="H165" s="247"/>
      <c r="I165" s="232"/>
      <c r="J165" s="232"/>
      <c r="K165" s="232"/>
      <c r="L165" s="232"/>
      <c r="M165" s="247"/>
      <c r="N165" s="247"/>
      <c r="O165" s="247"/>
      <c r="P165" s="267"/>
      <c r="Q165" s="267"/>
      <c r="R165" s="267"/>
      <c r="S165" s="267"/>
      <c r="T165" s="232"/>
      <c r="U165" s="261"/>
      <c r="V165" s="239"/>
    </row>
    <row r="166" spans="1:22" s="238" customFormat="1" x14ac:dyDescent="0.25">
      <c r="A166" s="239"/>
      <c r="B166" s="240"/>
      <c r="C166" s="240"/>
      <c r="D166" s="240"/>
      <c r="E166" s="239"/>
      <c r="F166" s="239"/>
      <c r="G166" s="272"/>
      <c r="H166" s="247"/>
      <c r="I166" s="232"/>
      <c r="J166" s="232"/>
      <c r="K166" s="232"/>
      <c r="L166" s="232"/>
      <c r="M166" s="247"/>
      <c r="N166" s="247"/>
      <c r="O166" s="247"/>
      <c r="P166" s="267"/>
      <c r="Q166" s="267"/>
      <c r="R166" s="267"/>
      <c r="S166" s="267"/>
      <c r="T166" s="232"/>
      <c r="U166" s="261"/>
      <c r="V166" s="239"/>
    </row>
    <row r="167" spans="1:22" s="238" customFormat="1" x14ac:dyDescent="0.25">
      <c r="A167" s="239"/>
      <c r="B167" s="240"/>
      <c r="C167" s="240"/>
      <c r="D167" s="240"/>
      <c r="E167" s="239"/>
      <c r="F167" s="239"/>
      <c r="G167" s="272"/>
      <c r="H167" s="247"/>
      <c r="I167" s="232"/>
      <c r="J167" s="232"/>
      <c r="K167" s="232"/>
      <c r="L167" s="232"/>
      <c r="M167" s="247"/>
      <c r="N167" s="247"/>
      <c r="O167" s="247"/>
      <c r="P167" s="267"/>
      <c r="Q167" s="267"/>
      <c r="R167" s="267"/>
      <c r="S167" s="267"/>
      <c r="T167" s="232"/>
      <c r="U167" s="261"/>
      <c r="V167" s="239"/>
    </row>
    <row r="168" spans="1:22" s="238" customFormat="1" x14ac:dyDescent="0.25">
      <c r="A168" s="239"/>
      <c r="B168" s="240"/>
      <c r="C168" s="240"/>
      <c r="D168" s="240"/>
      <c r="E168" s="239"/>
      <c r="F168" s="239"/>
      <c r="G168" s="272"/>
      <c r="H168" s="247"/>
      <c r="I168" s="232"/>
      <c r="J168" s="232"/>
      <c r="K168" s="232"/>
      <c r="L168" s="232"/>
      <c r="M168" s="247"/>
      <c r="N168" s="247"/>
      <c r="O168" s="247"/>
      <c r="P168" s="267"/>
      <c r="Q168" s="267"/>
      <c r="R168" s="267"/>
      <c r="S168" s="267"/>
      <c r="T168" s="232"/>
      <c r="U168" s="261"/>
      <c r="V168" s="239"/>
    </row>
    <row r="169" spans="1:22" s="238" customFormat="1" x14ac:dyDescent="0.25">
      <c r="A169" s="239"/>
      <c r="B169" s="240"/>
      <c r="C169" s="240"/>
      <c r="D169" s="240"/>
      <c r="E169" s="239"/>
      <c r="F169" s="239"/>
      <c r="G169" s="272"/>
      <c r="H169" s="247"/>
      <c r="I169" s="232"/>
      <c r="J169" s="232"/>
      <c r="K169" s="232"/>
      <c r="L169" s="232"/>
      <c r="M169" s="247"/>
      <c r="N169" s="247"/>
      <c r="O169" s="247"/>
      <c r="P169" s="267"/>
      <c r="Q169" s="267"/>
      <c r="R169" s="267"/>
      <c r="S169" s="267"/>
      <c r="T169" s="232"/>
      <c r="U169" s="261"/>
      <c r="V169" s="239"/>
    </row>
    <row r="170" spans="1:22" s="238" customFormat="1" x14ac:dyDescent="0.25">
      <c r="A170" s="239"/>
      <c r="B170" s="240"/>
      <c r="C170" s="240"/>
      <c r="D170" s="240"/>
      <c r="E170" s="239"/>
      <c r="F170" s="239"/>
      <c r="G170" s="272"/>
      <c r="H170" s="247"/>
      <c r="I170" s="232"/>
      <c r="J170" s="232"/>
      <c r="K170" s="232"/>
      <c r="L170" s="232"/>
      <c r="M170" s="247"/>
      <c r="N170" s="247"/>
      <c r="O170" s="247"/>
      <c r="P170" s="267"/>
      <c r="Q170" s="267"/>
      <c r="R170" s="267"/>
      <c r="S170" s="267"/>
      <c r="T170" s="232"/>
      <c r="U170" s="261"/>
      <c r="V170" s="239"/>
    </row>
    <row r="171" spans="1:22" s="238" customFormat="1" x14ac:dyDescent="0.25">
      <c r="A171" s="239"/>
      <c r="B171" s="240"/>
      <c r="C171" s="240"/>
      <c r="D171" s="240"/>
      <c r="E171" s="239"/>
      <c r="F171" s="239"/>
      <c r="G171" s="272"/>
      <c r="H171" s="247"/>
      <c r="I171" s="232"/>
      <c r="J171" s="232"/>
      <c r="K171" s="232"/>
      <c r="L171" s="232"/>
      <c r="M171" s="247"/>
      <c r="N171" s="247"/>
      <c r="O171" s="247"/>
      <c r="P171" s="267"/>
      <c r="Q171" s="267"/>
      <c r="R171" s="267"/>
      <c r="S171" s="267"/>
      <c r="T171" s="232"/>
      <c r="U171" s="261"/>
      <c r="V171" s="239"/>
    </row>
    <row r="172" spans="1:22" s="238" customFormat="1" x14ac:dyDescent="0.25">
      <c r="A172" s="239"/>
      <c r="B172" s="240"/>
      <c r="C172" s="240"/>
      <c r="D172" s="240"/>
      <c r="E172" s="239"/>
      <c r="F172" s="239"/>
      <c r="G172" s="272"/>
      <c r="H172" s="247"/>
      <c r="I172" s="232"/>
      <c r="J172" s="232"/>
      <c r="K172" s="232"/>
      <c r="L172" s="232"/>
      <c r="M172" s="247"/>
      <c r="N172" s="247"/>
      <c r="O172" s="247"/>
      <c r="P172" s="267"/>
      <c r="Q172" s="267"/>
      <c r="R172" s="267"/>
      <c r="S172" s="267"/>
      <c r="T172" s="232"/>
      <c r="U172" s="261"/>
      <c r="V172" s="239"/>
    </row>
    <row r="173" spans="1:22" s="238" customFormat="1" x14ac:dyDescent="0.25">
      <c r="A173" s="239"/>
      <c r="B173" s="240"/>
      <c r="C173" s="240"/>
      <c r="D173" s="240"/>
      <c r="E173" s="239"/>
      <c r="F173" s="239"/>
      <c r="G173" s="272"/>
      <c r="H173" s="247"/>
      <c r="I173" s="232"/>
      <c r="J173" s="232"/>
      <c r="K173" s="232"/>
      <c r="L173" s="232"/>
      <c r="M173" s="247"/>
      <c r="N173" s="247"/>
      <c r="O173" s="247"/>
      <c r="P173" s="267"/>
      <c r="Q173" s="267"/>
      <c r="R173" s="267"/>
      <c r="S173" s="267"/>
      <c r="T173" s="232"/>
      <c r="U173" s="261"/>
      <c r="V173" s="239"/>
    </row>
    <row r="174" spans="1:22" s="238" customFormat="1" x14ac:dyDescent="0.25">
      <c r="A174" s="239"/>
      <c r="B174" s="240"/>
      <c r="C174" s="240"/>
      <c r="D174" s="240"/>
      <c r="E174" s="239"/>
      <c r="F174" s="239"/>
      <c r="G174" s="272"/>
      <c r="H174" s="247"/>
      <c r="I174" s="232"/>
      <c r="J174" s="232"/>
      <c r="K174" s="232"/>
      <c r="L174" s="232"/>
      <c r="M174" s="247"/>
      <c r="N174" s="247"/>
      <c r="O174" s="247"/>
      <c r="P174" s="267"/>
      <c r="Q174" s="267"/>
      <c r="R174" s="267"/>
      <c r="S174" s="267"/>
      <c r="T174" s="232"/>
      <c r="U174" s="261"/>
      <c r="V174" s="239"/>
    </row>
    <row r="175" spans="1:22" s="238" customFormat="1" x14ac:dyDescent="0.25">
      <c r="A175" s="239"/>
      <c r="B175" s="240"/>
      <c r="C175" s="240"/>
      <c r="D175" s="240"/>
      <c r="E175" s="239"/>
      <c r="F175" s="239"/>
      <c r="G175" s="272"/>
      <c r="H175" s="247"/>
      <c r="I175" s="232"/>
      <c r="J175" s="232"/>
      <c r="K175" s="232"/>
      <c r="L175" s="232"/>
      <c r="M175" s="247"/>
      <c r="N175" s="247"/>
      <c r="O175" s="247"/>
      <c r="P175" s="267"/>
      <c r="Q175" s="267"/>
      <c r="R175" s="267"/>
      <c r="S175" s="267"/>
      <c r="T175" s="232"/>
      <c r="U175" s="261"/>
      <c r="V175" s="239"/>
    </row>
    <row r="176" spans="1:22" s="238" customFormat="1" x14ac:dyDescent="0.25">
      <c r="A176" s="239"/>
      <c r="B176" s="240"/>
      <c r="C176" s="240"/>
      <c r="D176" s="240"/>
      <c r="E176" s="239"/>
      <c r="F176" s="239"/>
      <c r="G176" s="272"/>
      <c r="H176" s="247"/>
      <c r="I176" s="232"/>
      <c r="J176" s="232"/>
      <c r="K176" s="232"/>
      <c r="L176" s="232"/>
      <c r="M176" s="247"/>
      <c r="N176" s="247"/>
      <c r="O176" s="247"/>
      <c r="P176" s="267"/>
      <c r="Q176" s="267"/>
      <c r="R176" s="267"/>
      <c r="S176" s="267"/>
      <c r="T176" s="232"/>
      <c r="U176" s="261"/>
      <c r="V176" s="239"/>
    </row>
    <row r="177" spans="1:22" s="238" customFormat="1" x14ac:dyDescent="0.25">
      <c r="A177" s="239"/>
      <c r="B177" s="240"/>
      <c r="C177" s="240"/>
      <c r="D177" s="240"/>
      <c r="E177" s="239"/>
      <c r="F177" s="239"/>
      <c r="G177" s="272"/>
      <c r="H177" s="247"/>
      <c r="I177" s="232"/>
      <c r="J177" s="232"/>
      <c r="K177" s="232"/>
      <c r="L177" s="232"/>
      <c r="M177" s="247"/>
      <c r="N177" s="247"/>
      <c r="O177" s="247"/>
      <c r="P177" s="267"/>
      <c r="Q177" s="267"/>
      <c r="R177" s="267"/>
      <c r="S177" s="267"/>
      <c r="T177" s="232"/>
      <c r="U177" s="261"/>
      <c r="V177" s="239"/>
    </row>
    <row r="178" spans="1:22" s="238" customFormat="1" x14ac:dyDescent="0.25">
      <c r="A178" s="239"/>
      <c r="B178" s="240"/>
      <c r="C178" s="240"/>
      <c r="D178" s="240"/>
      <c r="E178" s="239"/>
      <c r="F178" s="239"/>
      <c r="G178" s="272"/>
      <c r="H178" s="247"/>
      <c r="I178" s="232"/>
      <c r="J178" s="232"/>
      <c r="K178" s="232"/>
      <c r="L178" s="232"/>
      <c r="M178" s="247"/>
      <c r="N178" s="247"/>
      <c r="O178" s="247"/>
      <c r="P178" s="267"/>
      <c r="Q178" s="267"/>
      <c r="R178" s="267"/>
      <c r="S178" s="267"/>
      <c r="T178" s="232"/>
      <c r="U178" s="261"/>
      <c r="V178" s="239"/>
    </row>
    <row r="179" spans="1:22" s="238" customFormat="1" x14ac:dyDescent="0.25">
      <c r="A179" s="239"/>
      <c r="B179" s="240"/>
      <c r="C179" s="240"/>
      <c r="D179" s="240"/>
      <c r="E179" s="239"/>
      <c r="F179" s="239"/>
      <c r="G179" s="272"/>
      <c r="H179" s="247"/>
      <c r="I179" s="232"/>
      <c r="J179" s="232"/>
      <c r="K179" s="232"/>
      <c r="L179" s="232"/>
      <c r="M179" s="247"/>
      <c r="N179" s="247"/>
      <c r="O179" s="247"/>
      <c r="P179" s="267"/>
      <c r="Q179" s="267"/>
      <c r="R179" s="267"/>
      <c r="S179" s="267"/>
      <c r="T179" s="232"/>
      <c r="U179" s="261"/>
      <c r="V179" s="239"/>
    </row>
    <row r="180" spans="1:22" s="238" customFormat="1" x14ac:dyDescent="0.25">
      <c r="A180" s="239"/>
      <c r="B180" s="240"/>
      <c r="C180" s="240"/>
      <c r="D180" s="240"/>
      <c r="E180" s="239"/>
      <c r="F180" s="239"/>
      <c r="G180" s="272"/>
      <c r="H180" s="247"/>
      <c r="I180" s="232"/>
      <c r="J180" s="232"/>
      <c r="K180" s="232"/>
      <c r="L180" s="232"/>
      <c r="M180" s="247"/>
      <c r="N180" s="247"/>
      <c r="O180" s="247"/>
      <c r="P180" s="267"/>
      <c r="Q180" s="267"/>
      <c r="R180" s="267"/>
      <c r="S180" s="267"/>
      <c r="T180" s="232"/>
      <c r="U180" s="261"/>
      <c r="V180" s="239"/>
    </row>
    <row r="181" spans="1:22" s="238" customFormat="1" x14ac:dyDescent="0.25">
      <c r="A181" s="239"/>
      <c r="B181" s="240"/>
      <c r="C181" s="240"/>
      <c r="D181" s="240"/>
      <c r="E181" s="239"/>
      <c r="F181" s="239"/>
      <c r="G181" s="272"/>
      <c r="H181" s="247"/>
      <c r="I181" s="232"/>
      <c r="J181" s="232"/>
      <c r="K181" s="232"/>
      <c r="L181" s="232"/>
      <c r="M181" s="247"/>
      <c r="N181" s="247"/>
      <c r="O181" s="247"/>
      <c r="P181" s="267"/>
      <c r="Q181" s="267"/>
      <c r="R181" s="267"/>
      <c r="S181" s="267"/>
      <c r="T181" s="232"/>
      <c r="U181" s="261"/>
      <c r="V181" s="239"/>
    </row>
    <row r="182" spans="1:22" s="238" customFormat="1" x14ac:dyDescent="0.25">
      <c r="A182" s="239"/>
      <c r="B182" s="240"/>
      <c r="C182" s="240"/>
      <c r="D182" s="240"/>
      <c r="E182" s="239"/>
      <c r="F182" s="239"/>
      <c r="G182" s="272"/>
      <c r="H182" s="247"/>
      <c r="I182" s="232"/>
      <c r="J182" s="232"/>
      <c r="K182" s="232"/>
      <c r="L182" s="232"/>
      <c r="M182" s="247"/>
      <c r="N182" s="247"/>
      <c r="O182" s="247"/>
      <c r="P182" s="267"/>
      <c r="Q182" s="267"/>
      <c r="R182" s="267"/>
      <c r="S182" s="267"/>
      <c r="T182" s="232"/>
      <c r="U182" s="261"/>
      <c r="V182" s="239"/>
    </row>
    <row r="183" spans="1:22" s="238" customFormat="1" x14ac:dyDescent="0.25">
      <c r="A183" s="239"/>
      <c r="B183" s="240"/>
      <c r="C183" s="240"/>
      <c r="D183" s="240"/>
      <c r="E183" s="239"/>
      <c r="F183" s="239"/>
      <c r="G183" s="272"/>
      <c r="H183" s="247"/>
      <c r="I183" s="232"/>
      <c r="J183" s="232"/>
      <c r="K183" s="232"/>
      <c r="L183" s="232"/>
      <c r="M183" s="247"/>
      <c r="N183" s="247"/>
      <c r="O183" s="247"/>
      <c r="P183" s="267"/>
      <c r="Q183" s="267"/>
      <c r="R183" s="267"/>
      <c r="S183" s="267"/>
      <c r="T183" s="232"/>
      <c r="U183" s="261"/>
      <c r="V183" s="239"/>
    </row>
    <row r="184" spans="1:22" s="238" customFormat="1" x14ac:dyDescent="0.25">
      <c r="A184" s="239"/>
      <c r="B184" s="240"/>
      <c r="C184" s="240"/>
      <c r="D184" s="240"/>
      <c r="E184" s="239"/>
      <c r="F184" s="239"/>
      <c r="G184" s="272"/>
      <c r="H184" s="247"/>
      <c r="I184" s="232"/>
      <c r="J184" s="232"/>
      <c r="K184" s="232"/>
      <c r="L184" s="232"/>
      <c r="M184" s="247"/>
      <c r="N184" s="247"/>
      <c r="O184" s="247"/>
      <c r="P184" s="267"/>
      <c r="Q184" s="267"/>
      <c r="R184" s="267"/>
      <c r="S184" s="267"/>
      <c r="T184" s="232"/>
      <c r="U184" s="261"/>
      <c r="V184" s="239"/>
    </row>
    <row r="185" spans="1:22" s="238" customFormat="1" x14ac:dyDescent="0.25">
      <c r="A185" s="239"/>
      <c r="B185" s="240"/>
      <c r="C185" s="240"/>
      <c r="D185" s="240"/>
      <c r="E185" s="239"/>
      <c r="F185" s="239"/>
      <c r="G185" s="272"/>
      <c r="H185" s="247"/>
      <c r="I185" s="232"/>
      <c r="J185" s="232"/>
      <c r="K185" s="232"/>
      <c r="L185" s="232"/>
      <c r="M185" s="247"/>
      <c r="N185" s="247"/>
      <c r="O185" s="247"/>
      <c r="P185" s="267"/>
      <c r="Q185" s="267"/>
      <c r="R185" s="267"/>
      <c r="S185" s="267"/>
      <c r="T185" s="232"/>
      <c r="U185" s="261"/>
      <c r="V185" s="239"/>
    </row>
    <row r="186" spans="1:22" s="238" customFormat="1" x14ac:dyDescent="0.25">
      <c r="A186" s="239"/>
      <c r="B186" s="240"/>
      <c r="C186" s="240"/>
      <c r="D186" s="240"/>
      <c r="E186" s="239"/>
      <c r="F186" s="239"/>
      <c r="G186" s="272"/>
      <c r="H186" s="247"/>
      <c r="I186" s="232"/>
      <c r="J186" s="232"/>
      <c r="K186" s="232"/>
      <c r="L186" s="232"/>
      <c r="M186" s="247"/>
      <c r="N186" s="247"/>
      <c r="O186" s="247"/>
      <c r="P186" s="267"/>
      <c r="Q186" s="267"/>
      <c r="R186" s="267"/>
      <c r="S186" s="267"/>
      <c r="T186" s="232"/>
      <c r="U186" s="261"/>
      <c r="V186" s="239"/>
    </row>
    <row r="187" spans="1:22" s="238" customFormat="1" x14ac:dyDescent="0.25">
      <c r="A187" s="239"/>
      <c r="B187" s="240"/>
      <c r="C187" s="240"/>
      <c r="D187" s="240"/>
      <c r="E187" s="239"/>
      <c r="F187" s="239"/>
      <c r="G187" s="272"/>
      <c r="H187" s="247"/>
      <c r="I187" s="232"/>
      <c r="J187" s="232"/>
      <c r="K187" s="232"/>
      <c r="L187" s="232"/>
      <c r="M187" s="247"/>
      <c r="N187" s="247"/>
      <c r="O187" s="247"/>
      <c r="P187" s="267"/>
      <c r="Q187" s="267"/>
      <c r="R187" s="267"/>
      <c r="S187" s="267"/>
      <c r="T187" s="232"/>
      <c r="U187" s="261"/>
      <c r="V187" s="239"/>
    </row>
    <row r="188" spans="1:22" s="238" customFormat="1" x14ac:dyDescent="0.25">
      <c r="A188" s="239"/>
      <c r="B188" s="240"/>
      <c r="C188" s="240"/>
      <c r="D188" s="240"/>
      <c r="E188" s="239"/>
      <c r="F188" s="239"/>
      <c r="G188" s="272"/>
      <c r="H188" s="247"/>
      <c r="I188" s="232"/>
      <c r="J188" s="232"/>
      <c r="K188" s="232"/>
      <c r="L188" s="232"/>
      <c r="M188" s="247"/>
      <c r="N188" s="247"/>
      <c r="O188" s="247"/>
      <c r="P188" s="267"/>
      <c r="Q188" s="267"/>
      <c r="R188" s="267"/>
      <c r="S188" s="267"/>
      <c r="T188" s="232"/>
      <c r="U188" s="261"/>
      <c r="V188" s="239"/>
    </row>
    <row r="189" spans="1:22" s="238" customFormat="1" x14ac:dyDescent="0.25">
      <c r="A189" s="239"/>
      <c r="B189" s="240"/>
      <c r="C189" s="240"/>
      <c r="D189" s="240"/>
      <c r="E189" s="239"/>
      <c r="F189" s="239"/>
      <c r="G189" s="272"/>
      <c r="H189" s="247"/>
      <c r="I189" s="232"/>
      <c r="J189" s="232"/>
      <c r="K189" s="232"/>
      <c r="L189" s="232"/>
      <c r="M189" s="247"/>
      <c r="N189" s="247"/>
      <c r="O189" s="247"/>
      <c r="P189" s="267"/>
      <c r="Q189" s="267"/>
      <c r="R189" s="267"/>
      <c r="S189" s="267"/>
      <c r="T189" s="232"/>
      <c r="U189" s="261"/>
      <c r="V189" s="239"/>
    </row>
    <row r="190" spans="1:22" s="238" customFormat="1" x14ac:dyDescent="0.25">
      <c r="A190" s="239"/>
      <c r="B190" s="240"/>
      <c r="C190" s="240"/>
      <c r="D190" s="240"/>
      <c r="E190" s="239"/>
      <c r="F190" s="239"/>
      <c r="G190" s="272"/>
      <c r="H190" s="247"/>
      <c r="I190" s="232"/>
      <c r="J190" s="232"/>
      <c r="K190" s="232"/>
      <c r="L190" s="232"/>
      <c r="M190" s="247"/>
      <c r="N190" s="247"/>
      <c r="O190" s="247"/>
      <c r="P190" s="267"/>
      <c r="Q190" s="267"/>
      <c r="R190" s="267"/>
      <c r="S190" s="267"/>
      <c r="T190" s="232"/>
      <c r="U190" s="261"/>
      <c r="V190" s="239"/>
    </row>
    <row r="191" spans="1:22" s="238" customFormat="1" x14ac:dyDescent="0.25">
      <c r="A191" s="239"/>
      <c r="B191" s="240"/>
      <c r="C191" s="240"/>
      <c r="D191" s="240"/>
      <c r="E191" s="239"/>
      <c r="F191" s="239"/>
      <c r="G191" s="272"/>
      <c r="H191" s="247"/>
      <c r="I191" s="232"/>
      <c r="J191" s="232"/>
      <c r="K191" s="232"/>
      <c r="L191" s="232"/>
      <c r="M191" s="247"/>
      <c r="N191" s="247"/>
      <c r="O191" s="247"/>
      <c r="P191" s="267"/>
      <c r="Q191" s="267"/>
      <c r="R191" s="267"/>
      <c r="S191" s="267"/>
      <c r="T191" s="232"/>
      <c r="U191" s="261"/>
      <c r="V191" s="239"/>
    </row>
    <row r="192" spans="1:22" s="238" customFormat="1" x14ac:dyDescent="0.25">
      <c r="A192" s="239"/>
      <c r="B192" s="240"/>
      <c r="C192" s="240"/>
      <c r="D192" s="240"/>
      <c r="E192" s="239"/>
      <c r="F192" s="239"/>
      <c r="G192" s="272"/>
      <c r="H192" s="247"/>
      <c r="I192" s="232"/>
      <c r="J192" s="232"/>
      <c r="K192" s="232"/>
      <c r="L192" s="232"/>
      <c r="M192" s="247"/>
      <c r="N192" s="247"/>
      <c r="O192" s="247"/>
      <c r="P192" s="267"/>
      <c r="Q192" s="267"/>
      <c r="R192" s="267"/>
      <c r="S192" s="267"/>
      <c r="T192" s="232"/>
      <c r="U192" s="261"/>
      <c r="V192" s="239"/>
    </row>
    <row r="193" spans="1:22" s="238" customFormat="1" x14ac:dyDescent="0.25">
      <c r="A193" s="239"/>
      <c r="B193" s="240"/>
      <c r="C193" s="240"/>
      <c r="D193" s="240"/>
      <c r="E193" s="239"/>
      <c r="F193" s="239"/>
      <c r="G193" s="272"/>
      <c r="H193" s="247"/>
      <c r="I193" s="232"/>
      <c r="J193" s="232"/>
      <c r="K193" s="232"/>
      <c r="L193" s="232"/>
      <c r="M193" s="247"/>
      <c r="N193" s="247"/>
      <c r="O193" s="247"/>
      <c r="P193" s="267"/>
      <c r="Q193" s="267"/>
      <c r="R193" s="267"/>
      <c r="S193" s="267"/>
      <c r="T193" s="232"/>
      <c r="U193" s="261"/>
      <c r="V193" s="239"/>
    </row>
    <row r="194" spans="1:22" s="238" customFormat="1" x14ac:dyDescent="0.25">
      <c r="A194" s="239"/>
      <c r="B194" s="240"/>
      <c r="C194" s="240"/>
      <c r="D194" s="240"/>
      <c r="E194" s="239"/>
      <c r="F194" s="239"/>
      <c r="G194" s="272"/>
      <c r="H194" s="247"/>
      <c r="I194" s="232"/>
      <c r="J194" s="232"/>
      <c r="K194" s="232"/>
      <c r="L194" s="232"/>
      <c r="M194" s="247"/>
      <c r="N194" s="247"/>
      <c r="O194" s="247"/>
      <c r="P194" s="267"/>
      <c r="Q194" s="267"/>
      <c r="R194" s="267"/>
      <c r="S194" s="267"/>
      <c r="T194" s="232"/>
      <c r="U194" s="261"/>
      <c r="V194" s="239"/>
    </row>
    <row r="195" spans="1:22" s="238" customFormat="1" x14ac:dyDescent="0.25">
      <c r="A195" s="239"/>
      <c r="B195" s="240"/>
      <c r="C195" s="240"/>
      <c r="D195" s="240"/>
      <c r="E195" s="239"/>
      <c r="F195" s="239"/>
      <c r="G195" s="272"/>
      <c r="H195" s="247"/>
      <c r="I195" s="232"/>
      <c r="J195" s="232"/>
      <c r="K195" s="232"/>
      <c r="L195" s="232"/>
      <c r="M195" s="247"/>
      <c r="N195" s="247"/>
      <c r="O195" s="247"/>
      <c r="P195" s="267"/>
      <c r="Q195" s="267"/>
      <c r="R195" s="267"/>
      <c r="S195" s="267"/>
      <c r="T195" s="232"/>
      <c r="U195" s="261"/>
      <c r="V195" s="239"/>
    </row>
    <row r="196" spans="1:22" s="238" customFormat="1" x14ac:dyDescent="0.25">
      <c r="A196" s="239"/>
      <c r="B196" s="240"/>
      <c r="C196" s="240"/>
      <c r="D196" s="240"/>
      <c r="E196" s="239"/>
      <c r="F196" s="239"/>
      <c r="G196" s="272"/>
      <c r="H196" s="247"/>
      <c r="I196" s="232"/>
      <c r="J196" s="232"/>
      <c r="K196" s="232"/>
      <c r="L196" s="232"/>
      <c r="M196" s="247"/>
      <c r="N196" s="247"/>
      <c r="O196" s="247"/>
      <c r="P196" s="267"/>
      <c r="Q196" s="267"/>
      <c r="R196" s="267"/>
      <c r="S196" s="267"/>
      <c r="T196" s="232"/>
      <c r="U196" s="261"/>
      <c r="V196" s="239"/>
    </row>
    <row r="197" spans="1:22" s="238" customFormat="1" x14ac:dyDescent="0.25">
      <c r="A197" s="239"/>
      <c r="B197" s="240"/>
      <c r="C197" s="240"/>
      <c r="D197" s="240"/>
      <c r="E197" s="239"/>
      <c r="F197" s="239"/>
      <c r="G197" s="272"/>
      <c r="H197" s="247"/>
      <c r="I197" s="232"/>
      <c r="J197" s="232"/>
      <c r="K197" s="232"/>
      <c r="L197" s="232"/>
      <c r="M197" s="247"/>
      <c r="N197" s="247"/>
      <c r="O197" s="247"/>
      <c r="P197" s="267"/>
      <c r="Q197" s="267"/>
      <c r="R197" s="267"/>
      <c r="S197" s="267"/>
      <c r="T197" s="232"/>
      <c r="U197" s="261"/>
      <c r="V197" s="239"/>
    </row>
    <row r="198" spans="1:22" s="238" customFormat="1" x14ac:dyDescent="0.25">
      <c r="A198" s="239"/>
      <c r="B198" s="240"/>
      <c r="C198" s="240"/>
      <c r="D198" s="240"/>
      <c r="E198" s="239"/>
      <c r="F198" s="239"/>
      <c r="G198" s="272"/>
      <c r="H198" s="247"/>
      <c r="I198" s="232"/>
      <c r="J198" s="232"/>
      <c r="K198" s="232"/>
      <c r="L198" s="232"/>
      <c r="M198" s="247"/>
      <c r="N198" s="247"/>
      <c r="O198" s="247"/>
      <c r="P198" s="267"/>
      <c r="Q198" s="267"/>
      <c r="R198" s="267"/>
      <c r="S198" s="267"/>
      <c r="T198" s="232"/>
      <c r="U198" s="261"/>
      <c r="V198" s="239"/>
    </row>
    <row r="199" spans="1:22" s="238" customFormat="1" x14ac:dyDescent="0.25">
      <c r="A199" s="239"/>
      <c r="B199" s="240"/>
      <c r="C199" s="240"/>
      <c r="D199" s="240"/>
      <c r="E199" s="239"/>
      <c r="F199" s="239"/>
      <c r="G199" s="272"/>
      <c r="H199" s="247"/>
      <c r="I199" s="232"/>
      <c r="J199" s="232"/>
      <c r="K199" s="232"/>
      <c r="L199" s="232"/>
      <c r="M199" s="247"/>
      <c r="N199" s="247"/>
      <c r="O199" s="247"/>
      <c r="P199" s="267"/>
      <c r="Q199" s="267"/>
      <c r="R199" s="267"/>
      <c r="S199" s="267"/>
      <c r="T199" s="232"/>
      <c r="U199" s="261"/>
      <c r="V199" s="239"/>
    </row>
    <row r="200" spans="1:22" s="238" customFormat="1" x14ac:dyDescent="0.25">
      <c r="A200" s="239"/>
      <c r="B200" s="240"/>
      <c r="C200" s="240"/>
      <c r="D200" s="240"/>
      <c r="E200" s="239"/>
      <c r="F200" s="239"/>
      <c r="G200" s="272"/>
      <c r="H200" s="247"/>
      <c r="I200" s="232"/>
      <c r="J200" s="232"/>
      <c r="K200" s="232"/>
      <c r="L200" s="232"/>
      <c r="M200" s="247"/>
      <c r="N200" s="247"/>
      <c r="O200" s="247"/>
      <c r="P200" s="267"/>
      <c r="Q200" s="267"/>
      <c r="R200" s="267"/>
      <c r="S200" s="267"/>
      <c r="T200" s="232"/>
      <c r="U200" s="261"/>
      <c r="V200" s="239"/>
    </row>
    <row r="201" spans="1:22" s="238" customFormat="1" x14ac:dyDescent="0.25">
      <c r="A201" s="239"/>
      <c r="B201" s="240"/>
      <c r="C201" s="240"/>
      <c r="D201" s="240"/>
      <c r="E201" s="239"/>
      <c r="F201" s="239"/>
      <c r="G201" s="272"/>
      <c r="H201" s="247"/>
      <c r="I201" s="232"/>
      <c r="J201" s="232"/>
      <c r="K201" s="232"/>
      <c r="L201" s="232"/>
      <c r="M201" s="247"/>
      <c r="N201" s="247"/>
      <c r="O201" s="247"/>
      <c r="P201" s="267"/>
      <c r="Q201" s="267"/>
      <c r="R201" s="267"/>
      <c r="S201" s="267"/>
      <c r="T201" s="232"/>
      <c r="U201" s="261"/>
      <c r="V201" s="239"/>
    </row>
    <row r="202" spans="1:22" s="238" customFormat="1" x14ac:dyDescent="0.25">
      <c r="A202" s="239"/>
      <c r="B202" s="240"/>
      <c r="C202" s="240"/>
      <c r="D202" s="240"/>
      <c r="E202" s="239"/>
      <c r="F202" s="239"/>
      <c r="G202" s="272"/>
      <c r="H202" s="247"/>
      <c r="I202" s="232"/>
      <c r="J202" s="232"/>
      <c r="K202" s="232"/>
      <c r="L202" s="232"/>
      <c r="M202" s="247"/>
      <c r="N202" s="247"/>
      <c r="O202" s="247"/>
      <c r="P202" s="267"/>
      <c r="Q202" s="267"/>
      <c r="R202" s="267"/>
      <c r="S202" s="267"/>
      <c r="T202" s="232"/>
      <c r="U202" s="261"/>
      <c r="V202" s="239"/>
    </row>
    <row r="203" spans="1:22" s="238" customFormat="1" x14ac:dyDescent="0.25">
      <c r="A203" s="239"/>
      <c r="B203" s="240"/>
      <c r="C203" s="240"/>
      <c r="D203" s="240"/>
      <c r="E203" s="239"/>
      <c r="F203" s="239"/>
      <c r="G203" s="272"/>
      <c r="H203" s="247"/>
      <c r="I203" s="232"/>
      <c r="J203" s="232"/>
      <c r="K203" s="232"/>
      <c r="L203" s="232"/>
      <c r="M203" s="247"/>
      <c r="N203" s="247"/>
      <c r="O203" s="247"/>
      <c r="P203" s="267"/>
      <c r="Q203" s="267"/>
      <c r="R203" s="267"/>
      <c r="S203" s="267"/>
      <c r="T203" s="232"/>
      <c r="U203" s="261"/>
      <c r="V203" s="239"/>
    </row>
    <row r="204" spans="1:22" s="238" customFormat="1" x14ac:dyDescent="0.25">
      <c r="A204" s="239"/>
      <c r="B204" s="240"/>
      <c r="C204" s="240"/>
      <c r="D204" s="240"/>
      <c r="E204" s="239"/>
      <c r="F204" s="239"/>
      <c r="G204" s="272"/>
      <c r="H204" s="247"/>
      <c r="I204" s="232"/>
      <c r="J204" s="232"/>
      <c r="K204" s="232"/>
      <c r="L204" s="232"/>
      <c r="M204" s="247"/>
      <c r="N204" s="247"/>
      <c r="O204" s="247"/>
      <c r="P204" s="267"/>
      <c r="Q204" s="267"/>
      <c r="R204" s="267"/>
      <c r="S204" s="267"/>
      <c r="T204" s="232"/>
      <c r="U204" s="261"/>
      <c r="V204" s="239"/>
    </row>
    <row r="205" spans="1:22" s="238" customFormat="1" x14ac:dyDescent="0.25">
      <c r="A205" s="239"/>
      <c r="B205" s="240"/>
      <c r="C205" s="240"/>
      <c r="D205" s="240"/>
      <c r="E205" s="239"/>
      <c r="F205" s="239"/>
      <c r="G205" s="272"/>
      <c r="H205" s="247"/>
      <c r="I205" s="232"/>
      <c r="J205" s="232"/>
      <c r="K205" s="232"/>
      <c r="L205" s="232"/>
      <c r="M205" s="247"/>
      <c r="N205" s="247"/>
      <c r="O205" s="247"/>
      <c r="P205" s="267"/>
      <c r="Q205" s="267"/>
      <c r="R205" s="267"/>
      <c r="S205" s="267"/>
      <c r="T205" s="232"/>
      <c r="U205" s="261"/>
      <c r="V205" s="239"/>
    </row>
    <row r="206" spans="1:22" s="238" customFormat="1" x14ac:dyDescent="0.25">
      <c r="A206" s="239"/>
      <c r="B206" s="240"/>
      <c r="C206" s="240"/>
      <c r="D206" s="240"/>
      <c r="E206" s="239"/>
      <c r="F206" s="239"/>
      <c r="G206" s="272"/>
      <c r="H206" s="247"/>
      <c r="I206" s="232"/>
      <c r="J206" s="232"/>
      <c r="K206" s="232"/>
      <c r="L206" s="232"/>
      <c r="M206" s="247"/>
      <c r="N206" s="247"/>
      <c r="O206" s="247"/>
      <c r="P206" s="267"/>
      <c r="Q206" s="267"/>
      <c r="R206" s="267"/>
      <c r="S206" s="267"/>
      <c r="T206" s="232"/>
      <c r="U206" s="261"/>
      <c r="V206" s="239"/>
    </row>
    <row r="207" spans="1:22" s="238" customFormat="1" x14ac:dyDescent="0.25">
      <c r="A207" s="239"/>
      <c r="B207" s="240"/>
      <c r="C207" s="240"/>
      <c r="D207" s="240"/>
      <c r="E207" s="239"/>
      <c r="F207" s="239"/>
      <c r="G207" s="272"/>
      <c r="H207" s="247"/>
      <c r="I207" s="232"/>
      <c r="J207" s="232"/>
      <c r="K207" s="232"/>
      <c r="L207" s="232"/>
      <c r="M207" s="247"/>
      <c r="N207" s="247"/>
      <c r="O207" s="247"/>
      <c r="P207" s="267"/>
      <c r="Q207" s="267"/>
      <c r="R207" s="267"/>
      <c r="S207" s="267"/>
      <c r="T207" s="232"/>
      <c r="U207" s="261"/>
      <c r="V207" s="239"/>
    </row>
    <row r="208" spans="1:22" s="238" customFormat="1" x14ac:dyDescent="0.25">
      <c r="A208" s="239"/>
      <c r="B208" s="240"/>
      <c r="C208" s="240"/>
      <c r="D208" s="240"/>
      <c r="E208" s="239"/>
      <c r="F208" s="239"/>
      <c r="G208" s="272"/>
      <c r="H208" s="247"/>
      <c r="I208" s="232"/>
      <c r="J208" s="232"/>
      <c r="K208" s="232"/>
      <c r="L208" s="232"/>
      <c r="M208" s="247"/>
      <c r="N208" s="247"/>
      <c r="O208" s="247"/>
      <c r="P208" s="267"/>
      <c r="Q208" s="267"/>
      <c r="R208" s="267"/>
      <c r="S208" s="267"/>
      <c r="T208" s="232"/>
      <c r="U208" s="261"/>
      <c r="V208" s="239"/>
    </row>
    <row r="209" spans="1:27" s="238" customFormat="1" x14ac:dyDescent="0.25">
      <c r="A209" s="239"/>
      <c r="B209" s="240"/>
      <c r="C209" s="240"/>
      <c r="D209" s="240"/>
      <c r="E209" s="239"/>
      <c r="F209" s="239"/>
      <c r="G209" s="272"/>
      <c r="H209" s="247"/>
      <c r="I209" s="232"/>
      <c r="J209" s="232"/>
      <c r="K209" s="232"/>
      <c r="L209" s="232"/>
      <c r="M209" s="247"/>
      <c r="N209" s="247"/>
      <c r="O209" s="247"/>
      <c r="P209" s="267"/>
      <c r="Q209" s="267"/>
      <c r="R209" s="267"/>
      <c r="S209" s="267"/>
      <c r="T209" s="232"/>
      <c r="U209" s="261"/>
      <c r="V209" s="239"/>
    </row>
    <row r="210" spans="1:27" s="238" customFormat="1" x14ac:dyDescent="0.25">
      <c r="A210" s="239"/>
      <c r="B210" s="240"/>
      <c r="C210" s="240"/>
      <c r="D210" s="240"/>
      <c r="E210" s="239"/>
      <c r="F210" s="239"/>
      <c r="G210" s="272"/>
      <c r="H210" s="247"/>
      <c r="I210" s="232"/>
      <c r="J210" s="232"/>
      <c r="K210" s="232"/>
      <c r="L210" s="232"/>
      <c r="M210" s="247"/>
      <c r="N210" s="247"/>
      <c r="O210" s="247"/>
      <c r="P210" s="267"/>
      <c r="Q210" s="267"/>
      <c r="R210" s="267"/>
      <c r="S210" s="267"/>
      <c r="T210" s="232"/>
      <c r="U210" s="261"/>
      <c r="V210" s="239"/>
    </row>
    <row r="211" spans="1:27" s="238" customFormat="1" x14ac:dyDescent="0.25">
      <c r="A211" s="239"/>
      <c r="B211" s="240"/>
      <c r="C211" s="240"/>
      <c r="D211" s="240"/>
      <c r="E211" s="239"/>
      <c r="F211" s="239"/>
      <c r="G211" s="272"/>
      <c r="H211" s="247"/>
      <c r="I211" s="232"/>
      <c r="J211" s="232"/>
      <c r="K211" s="232"/>
      <c r="L211" s="232"/>
      <c r="M211" s="247"/>
      <c r="N211" s="247"/>
      <c r="O211" s="247"/>
      <c r="P211" s="267"/>
      <c r="Q211" s="267"/>
      <c r="R211" s="267"/>
      <c r="S211" s="267"/>
      <c r="T211" s="232"/>
      <c r="U211" s="261"/>
      <c r="V211" s="239"/>
    </row>
    <row r="212" spans="1:27" s="238" customFormat="1" x14ac:dyDescent="0.25">
      <c r="A212" s="239"/>
      <c r="B212" s="240"/>
      <c r="C212" s="240"/>
      <c r="D212" s="240"/>
      <c r="E212" s="239"/>
      <c r="F212" s="239"/>
      <c r="G212" s="272"/>
      <c r="H212" s="247"/>
      <c r="I212" s="232"/>
      <c r="J212" s="232"/>
      <c r="K212" s="232"/>
      <c r="L212" s="232"/>
      <c r="M212" s="247"/>
      <c r="N212" s="247"/>
      <c r="O212" s="247"/>
      <c r="P212" s="267"/>
      <c r="Q212" s="267"/>
      <c r="R212" s="267"/>
      <c r="S212" s="267"/>
      <c r="T212" s="232"/>
      <c r="U212" s="261"/>
      <c r="V212" s="239"/>
    </row>
    <row r="213" spans="1:27" s="238" customFormat="1" x14ac:dyDescent="0.25">
      <c r="A213" s="239"/>
      <c r="B213" s="240"/>
      <c r="C213" s="240"/>
      <c r="D213" s="240"/>
      <c r="E213" s="239"/>
      <c r="F213" s="239"/>
      <c r="G213" s="272"/>
      <c r="H213" s="247"/>
      <c r="I213" s="232"/>
      <c r="J213" s="232"/>
      <c r="K213" s="232"/>
      <c r="L213" s="232"/>
      <c r="M213" s="247"/>
      <c r="N213" s="247"/>
      <c r="O213" s="247"/>
      <c r="P213" s="267"/>
      <c r="Q213" s="267"/>
      <c r="R213" s="267"/>
      <c r="S213" s="267"/>
      <c r="T213" s="232"/>
      <c r="U213" s="261"/>
      <c r="V213" s="239"/>
    </row>
    <row r="214" spans="1:27" s="238" customFormat="1" x14ac:dyDescent="0.25">
      <c r="A214" s="239"/>
      <c r="B214" s="240"/>
      <c r="C214" s="240"/>
      <c r="D214" s="240"/>
      <c r="E214" s="239"/>
      <c r="F214" s="239"/>
      <c r="G214" s="272"/>
      <c r="H214" s="247"/>
      <c r="I214" s="232"/>
      <c r="J214" s="232"/>
      <c r="K214" s="232"/>
      <c r="L214" s="232"/>
      <c r="M214" s="247"/>
      <c r="N214" s="247"/>
      <c r="O214" s="247"/>
      <c r="P214" s="267"/>
      <c r="Q214" s="267"/>
      <c r="R214" s="267"/>
      <c r="S214" s="267"/>
      <c r="T214" s="232"/>
      <c r="U214" s="261"/>
      <c r="V214" s="239"/>
    </row>
    <row r="215" spans="1:27" s="238" customFormat="1" x14ac:dyDescent="0.25">
      <c r="A215" s="239"/>
      <c r="B215" s="240"/>
      <c r="C215" s="240"/>
      <c r="D215" s="240"/>
      <c r="E215" s="239"/>
      <c r="F215" s="239"/>
      <c r="G215" s="272"/>
      <c r="H215" s="247"/>
      <c r="I215" s="232"/>
      <c r="J215" s="232"/>
      <c r="K215" s="232"/>
      <c r="L215" s="232"/>
      <c r="M215" s="247"/>
      <c r="N215" s="247"/>
      <c r="O215" s="247"/>
      <c r="P215" s="267"/>
      <c r="Q215" s="267"/>
      <c r="R215" s="267"/>
      <c r="S215" s="267"/>
      <c r="T215" s="232"/>
      <c r="U215" s="261"/>
      <c r="V215" s="239"/>
    </row>
    <row r="216" spans="1:27" s="238" customFormat="1" x14ac:dyDescent="0.25">
      <c r="A216" s="239"/>
      <c r="B216" s="240"/>
      <c r="C216" s="240"/>
      <c r="D216" s="240"/>
      <c r="E216" s="239"/>
      <c r="F216" s="239"/>
      <c r="G216" s="272"/>
      <c r="H216" s="247"/>
      <c r="I216" s="232"/>
      <c r="J216" s="232"/>
      <c r="K216" s="232"/>
      <c r="L216" s="232"/>
      <c r="M216" s="247"/>
      <c r="N216" s="247"/>
      <c r="O216" s="247"/>
      <c r="P216" s="267"/>
      <c r="Q216" s="267"/>
      <c r="R216" s="267"/>
      <c r="S216" s="267"/>
      <c r="T216" s="232"/>
      <c r="U216" s="261"/>
      <c r="V216" s="239"/>
    </row>
    <row r="217" spans="1:27" s="238" customFormat="1" x14ac:dyDescent="0.25">
      <c r="A217" s="239"/>
      <c r="B217" s="240"/>
      <c r="C217" s="240"/>
      <c r="D217" s="240"/>
      <c r="E217" s="239"/>
      <c r="F217" s="239"/>
      <c r="G217" s="272"/>
      <c r="H217" s="247"/>
      <c r="I217" s="232"/>
      <c r="J217" s="232"/>
      <c r="K217" s="232"/>
      <c r="L217" s="232"/>
      <c r="M217" s="247"/>
      <c r="N217" s="247"/>
      <c r="O217" s="247"/>
      <c r="P217" s="267"/>
      <c r="Q217" s="267"/>
      <c r="R217" s="267"/>
      <c r="S217" s="267"/>
      <c r="T217" s="232"/>
      <c r="U217" s="261"/>
      <c r="V217" s="239"/>
    </row>
    <row r="218" spans="1:27" s="238" customFormat="1" x14ac:dyDescent="0.25">
      <c r="A218" s="239"/>
      <c r="B218" s="240"/>
      <c r="C218" s="240"/>
      <c r="D218" s="240"/>
      <c r="E218" s="239"/>
      <c r="F218" s="239"/>
      <c r="G218" s="272"/>
      <c r="H218" s="247"/>
      <c r="I218" s="232"/>
      <c r="J218" s="232"/>
      <c r="K218" s="232"/>
      <c r="L218" s="232"/>
      <c r="M218" s="247"/>
      <c r="N218" s="247"/>
      <c r="O218" s="247"/>
      <c r="P218" s="267"/>
      <c r="Q218" s="267"/>
      <c r="R218" s="267"/>
      <c r="S218" s="267"/>
      <c r="T218" s="232"/>
      <c r="U218" s="261"/>
      <c r="V218" s="239"/>
    </row>
    <row r="219" spans="1:27" s="238" customFormat="1" x14ac:dyDescent="0.25">
      <c r="A219" s="239"/>
      <c r="B219" s="240"/>
      <c r="C219" s="240"/>
      <c r="D219" s="240"/>
      <c r="E219" s="239"/>
      <c r="F219" s="239"/>
      <c r="G219" s="272"/>
      <c r="H219" s="247"/>
      <c r="I219" s="232"/>
      <c r="J219" s="232"/>
      <c r="K219" s="232"/>
      <c r="L219" s="232"/>
      <c r="M219" s="247"/>
      <c r="N219" s="247"/>
      <c r="O219" s="247"/>
      <c r="P219" s="267"/>
      <c r="Q219" s="267"/>
      <c r="R219" s="267"/>
      <c r="S219" s="267"/>
      <c r="T219" s="232"/>
      <c r="U219" s="261"/>
      <c r="V219" s="239"/>
    </row>
    <row r="220" spans="1:27" s="238" customFormat="1" x14ac:dyDescent="0.25">
      <c r="A220" s="239"/>
      <c r="B220" s="240"/>
      <c r="C220" s="240"/>
      <c r="D220" s="240"/>
      <c r="E220" s="239"/>
      <c r="F220" s="239"/>
      <c r="G220" s="272"/>
      <c r="H220" s="247"/>
      <c r="I220" s="232"/>
      <c r="J220" s="232"/>
      <c r="K220" s="232"/>
      <c r="L220" s="232"/>
      <c r="M220" s="247"/>
      <c r="N220" s="247"/>
      <c r="O220" s="247"/>
      <c r="P220" s="267"/>
      <c r="Q220" s="267"/>
      <c r="R220" s="267"/>
      <c r="S220" s="267"/>
      <c r="T220" s="232"/>
      <c r="U220" s="261"/>
      <c r="V220" s="239"/>
    </row>
    <row r="221" spans="1:27" s="238" customFormat="1" x14ac:dyDescent="0.25">
      <c r="A221" s="239"/>
      <c r="B221" s="240"/>
      <c r="C221" s="240"/>
      <c r="D221" s="240"/>
      <c r="E221" s="239"/>
      <c r="F221" s="239"/>
      <c r="G221" s="272"/>
      <c r="H221" s="247"/>
      <c r="I221" s="232"/>
      <c r="J221" s="232"/>
      <c r="K221" s="232"/>
      <c r="L221" s="232"/>
      <c r="M221" s="247"/>
      <c r="N221" s="247"/>
      <c r="O221" s="247"/>
      <c r="P221" s="267"/>
      <c r="Q221" s="267"/>
      <c r="R221" s="267"/>
      <c r="S221" s="267"/>
      <c r="T221" s="232"/>
      <c r="U221" s="261"/>
      <c r="V221" s="239"/>
    </row>
    <row r="222" spans="1:27" x14ac:dyDescent="0.25">
      <c r="E222" s="232"/>
      <c r="F222" s="232"/>
      <c r="G222" s="261"/>
      <c r="H222" s="232"/>
      <c r="I222" s="232"/>
      <c r="J222" s="232"/>
      <c r="K222" s="232"/>
      <c r="L222" s="232"/>
      <c r="M222" s="247"/>
      <c r="N222" s="247"/>
      <c r="O222" s="247"/>
      <c r="P222" s="267"/>
      <c r="Q222" s="267"/>
      <c r="R222" s="267"/>
      <c r="S222" s="267"/>
      <c r="T222" s="232"/>
      <c r="U222" s="261"/>
      <c r="V222" s="232"/>
      <c r="W222" s="232"/>
      <c r="X222" s="232"/>
      <c r="Y222" s="232"/>
      <c r="Z222" s="232"/>
      <c r="AA222" s="232"/>
    </row>
    <row r="223" spans="1:27" x14ac:dyDescent="0.25">
      <c r="E223" s="232"/>
      <c r="F223" s="232"/>
      <c r="G223" s="261"/>
      <c r="H223" s="232"/>
      <c r="I223" s="232"/>
      <c r="J223" s="232"/>
      <c r="K223" s="232"/>
      <c r="L223" s="232"/>
      <c r="M223" s="247"/>
      <c r="N223" s="247"/>
      <c r="O223" s="247"/>
      <c r="P223" s="267"/>
      <c r="Q223" s="267"/>
      <c r="R223" s="267"/>
      <c r="S223" s="267"/>
      <c r="T223" s="232"/>
      <c r="U223" s="261"/>
      <c r="V223" s="232"/>
      <c r="W223" s="232"/>
      <c r="X223" s="232"/>
      <c r="Y223" s="232"/>
      <c r="Z223" s="232"/>
      <c r="AA223" s="232"/>
    </row>
    <row r="224" spans="1:27" x14ac:dyDescent="0.25">
      <c r="E224" s="232"/>
      <c r="F224" s="232"/>
      <c r="G224" s="261"/>
      <c r="H224" s="232"/>
      <c r="I224" s="232"/>
      <c r="J224" s="232"/>
      <c r="K224" s="232"/>
      <c r="L224" s="232"/>
      <c r="M224" s="247"/>
      <c r="N224" s="247"/>
      <c r="O224" s="247"/>
      <c r="P224" s="267"/>
      <c r="Q224" s="267"/>
      <c r="R224" s="267"/>
      <c r="S224" s="267"/>
      <c r="T224" s="232"/>
      <c r="U224" s="261"/>
      <c r="V224" s="232"/>
      <c r="W224" s="232"/>
      <c r="X224" s="232"/>
      <c r="Y224" s="232"/>
      <c r="Z224" s="232"/>
      <c r="AA224" s="232"/>
    </row>
    <row r="225" spans="5:27" x14ac:dyDescent="0.25">
      <c r="E225" s="232"/>
      <c r="F225" s="232"/>
      <c r="G225" s="261"/>
      <c r="H225" s="232"/>
      <c r="I225" s="232"/>
      <c r="J225" s="232"/>
      <c r="K225" s="232"/>
      <c r="L225" s="232"/>
      <c r="M225" s="247"/>
      <c r="N225" s="247"/>
      <c r="O225" s="247"/>
      <c r="P225" s="267"/>
      <c r="Q225" s="267"/>
      <c r="R225" s="267"/>
      <c r="S225" s="267"/>
      <c r="T225" s="232"/>
      <c r="U225" s="261"/>
      <c r="V225" s="232"/>
      <c r="W225" s="232"/>
      <c r="X225" s="232"/>
      <c r="Y225" s="232"/>
      <c r="Z225" s="232"/>
      <c r="AA225" s="232"/>
    </row>
    <row r="226" spans="5:27" x14ac:dyDescent="0.25">
      <c r="E226" s="232"/>
      <c r="F226" s="232"/>
      <c r="G226" s="261"/>
      <c r="H226" s="232"/>
      <c r="I226" s="232"/>
      <c r="J226" s="232"/>
      <c r="K226" s="232"/>
      <c r="L226" s="232"/>
      <c r="M226" s="247"/>
      <c r="N226" s="247"/>
      <c r="O226" s="247"/>
      <c r="P226" s="267"/>
      <c r="Q226" s="267"/>
      <c r="R226" s="267"/>
      <c r="S226" s="267"/>
      <c r="T226" s="232"/>
      <c r="U226" s="261"/>
      <c r="V226" s="232"/>
      <c r="W226" s="232"/>
      <c r="X226" s="232"/>
      <c r="Y226" s="232"/>
      <c r="Z226" s="232"/>
      <c r="AA226" s="232"/>
    </row>
    <row r="227" spans="5:27" x14ac:dyDescent="0.25">
      <c r="E227" s="232"/>
      <c r="F227" s="232"/>
      <c r="G227" s="261"/>
      <c r="H227" s="232"/>
      <c r="I227" s="232"/>
      <c r="J227" s="232"/>
      <c r="K227" s="232"/>
      <c r="L227" s="232"/>
      <c r="M227" s="247"/>
      <c r="N227" s="247"/>
      <c r="O227" s="247"/>
      <c r="P227" s="267"/>
      <c r="Q227" s="267"/>
      <c r="R227" s="267"/>
      <c r="S227" s="267"/>
      <c r="T227" s="232"/>
      <c r="U227" s="261"/>
      <c r="V227" s="232"/>
      <c r="W227" s="232"/>
      <c r="X227" s="232"/>
      <c r="Y227" s="232"/>
      <c r="Z227" s="232"/>
      <c r="AA227" s="232"/>
    </row>
    <row r="228" spans="5:27" x14ac:dyDescent="0.25">
      <c r="E228" s="232"/>
      <c r="F228" s="232"/>
      <c r="G228" s="261"/>
      <c r="H228" s="232"/>
      <c r="I228" s="232"/>
      <c r="J228" s="232"/>
      <c r="K228" s="232"/>
      <c r="L228" s="232"/>
      <c r="M228" s="247"/>
      <c r="N228" s="247"/>
      <c r="O228" s="247"/>
      <c r="P228" s="267"/>
      <c r="Q228" s="267"/>
      <c r="R228" s="267"/>
      <c r="S228" s="267"/>
      <c r="T228" s="232"/>
      <c r="U228" s="261"/>
      <c r="V228" s="232"/>
      <c r="W228" s="232"/>
      <c r="X228" s="232"/>
      <c r="Y228" s="232"/>
      <c r="Z228" s="232"/>
      <c r="AA228" s="232"/>
    </row>
    <row r="229" spans="5:27" x14ac:dyDescent="0.25">
      <c r="E229" s="232"/>
      <c r="F229" s="232"/>
      <c r="G229" s="261"/>
      <c r="H229" s="232"/>
      <c r="I229" s="232"/>
      <c r="J229" s="232"/>
      <c r="K229" s="232"/>
      <c r="L229" s="232"/>
      <c r="M229" s="247"/>
      <c r="N229" s="247"/>
      <c r="O229" s="247"/>
      <c r="P229" s="267"/>
      <c r="Q229" s="267"/>
      <c r="R229" s="267"/>
      <c r="S229" s="267"/>
      <c r="T229" s="232"/>
      <c r="U229" s="261"/>
      <c r="V229" s="232"/>
      <c r="W229" s="232"/>
      <c r="X229" s="232"/>
      <c r="Y229" s="232"/>
      <c r="Z229" s="232"/>
      <c r="AA229" s="232"/>
    </row>
    <row r="230" spans="5:27" x14ac:dyDescent="0.25">
      <c r="E230" s="232"/>
      <c r="F230" s="232"/>
      <c r="G230" s="261"/>
      <c r="H230" s="232"/>
      <c r="I230" s="232"/>
      <c r="J230" s="232"/>
      <c r="K230" s="232"/>
      <c r="L230" s="232"/>
      <c r="M230" s="247"/>
      <c r="N230" s="247"/>
      <c r="O230" s="247"/>
      <c r="P230" s="267"/>
      <c r="Q230" s="267"/>
      <c r="R230" s="267"/>
      <c r="S230" s="267"/>
      <c r="T230" s="232"/>
      <c r="U230" s="261"/>
      <c r="V230" s="232"/>
      <c r="W230" s="232"/>
      <c r="X230" s="232"/>
      <c r="Y230" s="232"/>
      <c r="Z230" s="232"/>
      <c r="AA230" s="232"/>
    </row>
    <row r="231" spans="5:27" x14ac:dyDescent="0.25">
      <c r="E231" s="232"/>
      <c r="F231" s="232"/>
      <c r="G231" s="261"/>
      <c r="H231" s="232"/>
      <c r="I231" s="232"/>
      <c r="J231" s="232"/>
      <c r="K231" s="232"/>
      <c r="L231" s="232"/>
      <c r="M231" s="247"/>
      <c r="N231" s="247"/>
      <c r="O231" s="247"/>
      <c r="P231" s="267"/>
      <c r="Q231" s="267"/>
      <c r="R231" s="267"/>
      <c r="S231" s="267"/>
      <c r="T231" s="232"/>
      <c r="U231" s="261"/>
      <c r="V231" s="232"/>
      <c r="W231" s="232"/>
      <c r="X231" s="232"/>
      <c r="Y231" s="232"/>
      <c r="Z231" s="232"/>
      <c r="AA231" s="232"/>
    </row>
    <row r="232" spans="5:27" x14ac:dyDescent="0.25">
      <c r="E232" s="232"/>
      <c r="F232" s="232"/>
      <c r="G232" s="261"/>
      <c r="H232" s="232"/>
      <c r="I232" s="232"/>
      <c r="J232" s="232"/>
      <c r="K232" s="232"/>
      <c r="L232" s="232"/>
      <c r="M232" s="247"/>
      <c r="N232" s="247"/>
      <c r="O232" s="247"/>
      <c r="P232" s="267"/>
      <c r="Q232" s="267"/>
      <c r="R232" s="267"/>
      <c r="S232" s="267"/>
      <c r="T232" s="232"/>
      <c r="U232" s="261"/>
      <c r="V232" s="232"/>
      <c r="W232" s="232"/>
      <c r="X232" s="232"/>
      <c r="Y232" s="232"/>
      <c r="Z232" s="232"/>
      <c r="AA232" s="232"/>
    </row>
    <row r="233" spans="5:27" x14ac:dyDescent="0.25">
      <c r="E233" s="232"/>
      <c r="F233" s="232"/>
      <c r="G233" s="261"/>
      <c r="H233" s="232"/>
      <c r="I233" s="232"/>
      <c r="J233" s="232"/>
      <c r="K233" s="232"/>
      <c r="L233" s="232"/>
      <c r="M233" s="247"/>
      <c r="N233" s="247"/>
      <c r="O233" s="247"/>
      <c r="P233" s="267"/>
      <c r="Q233" s="267"/>
      <c r="R233" s="267"/>
      <c r="S233" s="267"/>
      <c r="T233" s="232"/>
      <c r="U233" s="261"/>
      <c r="V233" s="232"/>
      <c r="W233" s="232"/>
      <c r="X233" s="232"/>
      <c r="Y233" s="232"/>
      <c r="Z233" s="232"/>
      <c r="AA233" s="232"/>
    </row>
    <row r="234" spans="5:27" x14ac:dyDescent="0.25">
      <c r="E234" s="232"/>
      <c r="F234" s="232"/>
      <c r="G234" s="261"/>
      <c r="H234" s="232"/>
      <c r="I234" s="232"/>
      <c r="J234" s="232"/>
      <c r="K234" s="232"/>
      <c r="L234" s="232"/>
      <c r="M234" s="247"/>
      <c r="N234" s="247"/>
      <c r="O234" s="247"/>
      <c r="P234" s="267"/>
      <c r="Q234" s="267"/>
      <c r="R234" s="267"/>
      <c r="S234" s="267"/>
      <c r="T234" s="232"/>
      <c r="U234" s="261"/>
      <c r="V234" s="232"/>
      <c r="W234" s="232"/>
      <c r="X234" s="232"/>
      <c r="Y234" s="232"/>
      <c r="Z234" s="232"/>
      <c r="AA234" s="232"/>
    </row>
    <row r="235" spans="5:27" x14ac:dyDescent="0.25">
      <c r="E235" s="232"/>
      <c r="F235" s="232"/>
      <c r="G235" s="261"/>
      <c r="H235" s="232"/>
      <c r="I235" s="232"/>
      <c r="J235" s="232"/>
      <c r="K235" s="232"/>
      <c r="L235" s="232"/>
      <c r="M235" s="247"/>
      <c r="N235" s="247"/>
      <c r="O235" s="247"/>
      <c r="P235" s="267"/>
      <c r="Q235" s="267"/>
      <c r="R235" s="267"/>
      <c r="S235" s="267"/>
      <c r="T235" s="232"/>
      <c r="U235" s="261"/>
      <c r="V235" s="232"/>
      <c r="W235" s="232"/>
      <c r="X235" s="232"/>
      <c r="Y235" s="232"/>
      <c r="Z235" s="232"/>
      <c r="AA235" s="232"/>
    </row>
    <row r="236" spans="5:27" x14ac:dyDescent="0.25">
      <c r="E236" s="232"/>
      <c r="F236" s="232"/>
      <c r="G236" s="261"/>
      <c r="H236" s="232"/>
      <c r="I236" s="232"/>
      <c r="J236" s="232"/>
      <c r="K236" s="232"/>
      <c r="L236" s="232"/>
      <c r="M236" s="247"/>
      <c r="N236" s="247"/>
      <c r="O236" s="247"/>
      <c r="P236" s="267"/>
      <c r="Q236" s="267"/>
      <c r="R236" s="267"/>
      <c r="S236" s="267"/>
      <c r="T236" s="232"/>
      <c r="U236" s="261"/>
      <c r="V236" s="232"/>
      <c r="W236" s="232"/>
      <c r="X236" s="232"/>
      <c r="Y236" s="232"/>
      <c r="Z236" s="232"/>
      <c r="AA236" s="232"/>
    </row>
    <row r="237" spans="5:27" x14ac:dyDescent="0.25">
      <c r="E237" s="232"/>
      <c r="F237" s="232"/>
      <c r="G237" s="261"/>
      <c r="H237" s="232"/>
      <c r="I237" s="232"/>
      <c r="J237" s="232"/>
      <c r="K237" s="232"/>
      <c r="L237" s="232"/>
      <c r="M237" s="247"/>
      <c r="N237" s="247"/>
      <c r="O237" s="247"/>
      <c r="P237" s="267"/>
      <c r="Q237" s="267"/>
      <c r="R237" s="267"/>
      <c r="S237" s="267"/>
      <c r="T237" s="232"/>
      <c r="U237" s="261"/>
      <c r="V237" s="232"/>
      <c r="W237" s="232"/>
      <c r="X237" s="232"/>
      <c r="Y237" s="232"/>
      <c r="Z237" s="232"/>
      <c r="AA237" s="232"/>
    </row>
    <row r="238" spans="5:27" x14ac:dyDescent="0.25">
      <c r="E238" s="232"/>
      <c r="F238" s="232"/>
      <c r="G238" s="261"/>
      <c r="H238" s="232"/>
      <c r="I238" s="232"/>
      <c r="J238" s="232"/>
      <c r="K238" s="232"/>
      <c r="L238" s="232"/>
      <c r="M238" s="247"/>
      <c r="N238" s="247"/>
      <c r="O238" s="247"/>
      <c r="P238" s="267"/>
      <c r="Q238" s="267"/>
      <c r="R238" s="267"/>
      <c r="S238" s="267"/>
      <c r="T238" s="232"/>
      <c r="U238" s="261"/>
      <c r="V238" s="232"/>
      <c r="W238" s="232"/>
      <c r="X238" s="232"/>
      <c r="Y238" s="232"/>
      <c r="Z238" s="232"/>
      <c r="AA238" s="232"/>
    </row>
    <row r="239" spans="5:27" x14ac:dyDescent="0.25">
      <c r="E239" s="232"/>
      <c r="F239" s="232"/>
      <c r="G239" s="261"/>
      <c r="H239" s="232"/>
      <c r="I239" s="232"/>
      <c r="J239" s="232"/>
      <c r="K239" s="232"/>
      <c r="L239" s="232"/>
      <c r="M239" s="247"/>
      <c r="N239" s="247"/>
      <c r="O239" s="247"/>
      <c r="P239" s="267"/>
      <c r="Q239" s="267"/>
      <c r="R239" s="267"/>
      <c r="S239" s="267"/>
      <c r="T239" s="232"/>
      <c r="U239" s="261"/>
      <c r="V239" s="232"/>
      <c r="W239" s="232"/>
      <c r="X239" s="232"/>
      <c r="Y239" s="232"/>
      <c r="Z239" s="232"/>
      <c r="AA239" s="232"/>
    </row>
    <row r="240" spans="5:27" x14ac:dyDescent="0.25">
      <c r="E240" s="232"/>
      <c r="F240" s="232"/>
      <c r="G240" s="261"/>
      <c r="H240" s="232"/>
      <c r="I240" s="232"/>
      <c r="J240" s="232"/>
      <c r="K240" s="232"/>
      <c r="L240" s="232"/>
      <c r="M240" s="247"/>
      <c r="N240" s="247"/>
      <c r="O240" s="247"/>
      <c r="P240" s="267"/>
      <c r="Q240" s="267"/>
      <c r="R240" s="267"/>
      <c r="S240" s="267"/>
      <c r="T240" s="232"/>
      <c r="U240" s="261"/>
      <c r="V240" s="232"/>
      <c r="W240" s="232"/>
      <c r="X240" s="232"/>
      <c r="Y240" s="232"/>
      <c r="Z240" s="232"/>
      <c r="AA240" s="232"/>
    </row>
    <row r="241" spans="5:27" x14ac:dyDescent="0.25">
      <c r="E241" s="232"/>
      <c r="F241" s="232"/>
      <c r="G241" s="261"/>
      <c r="H241" s="232"/>
      <c r="I241" s="232"/>
      <c r="J241" s="232"/>
      <c r="K241" s="232"/>
      <c r="L241" s="232"/>
      <c r="M241" s="247"/>
      <c r="N241" s="247"/>
      <c r="O241" s="247"/>
      <c r="P241" s="267"/>
      <c r="Q241" s="267"/>
      <c r="R241" s="267"/>
      <c r="S241" s="267"/>
      <c r="T241" s="232"/>
      <c r="U241" s="261"/>
      <c r="V241" s="232"/>
      <c r="W241" s="232"/>
      <c r="X241" s="232"/>
      <c r="Y241" s="232"/>
      <c r="Z241" s="232"/>
      <c r="AA241" s="232"/>
    </row>
    <row r="242" spans="5:27" x14ac:dyDescent="0.25">
      <c r="E242" s="232"/>
      <c r="F242" s="232"/>
      <c r="G242" s="261"/>
      <c r="H242" s="232"/>
      <c r="I242" s="232"/>
      <c r="J242" s="232"/>
      <c r="K242" s="232"/>
      <c r="L242" s="232"/>
      <c r="M242" s="247"/>
      <c r="N242" s="247"/>
      <c r="O242" s="247"/>
      <c r="P242" s="267"/>
      <c r="Q242" s="267"/>
      <c r="R242" s="267"/>
      <c r="S242" s="267"/>
      <c r="T242" s="232"/>
      <c r="U242" s="261"/>
      <c r="V242" s="232"/>
      <c r="W242" s="232"/>
      <c r="X242" s="232"/>
      <c r="Y242" s="232"/>
      <c r="Z242" s="232"/>
      <c r="AA242" s="232"/>
    </row>
    <row r="243" spans="5:27" x14ac:dyDescent="0.25">
      <c r="E243" s="232"/>
      <c r="F243" s="232"/>
      <c r="G243" s="261"/>
      <c r="H243" s="232"/>
      <c r="I243" s="232"/>
      <c r="J243" s="232"/>
      <c r="K243" s="232"/>
      <c r="L243" s="232"/>
      <c r="M243" s="247"/>
      <c r="N243" s="247"/>
      <c r="O243" s="247"/>
      <c r="P243" s="267"/>
      <c r="Q243" s="267"/>
      <c r="R243" s="267"/>
      <c r="S243" s="267"/>
      <c r="T243" s="232"/>
      <c r="U243" s="261"/>
      <c r="V243" s="232"/>
      <c r="W243" s="232"/>
      <c r="X243" s="232"/>
      <c r="Y243" s="232"/>
      <c r="Z243" s="232"/>
      <c r="AA243" s="232"/>
    </row>
    <row r="244" spans="5:27" x14ac:dyDescent="0.25">
      <c r="E244" s="232"/>
      <c r="F244" s="232"/>
      <c r="G244" s="261"/>
      <c r="H244" s="232"/>
      <c r="I244" s="232"/>
      <c r="J244" s="232"/>
      <c r="K244" s="232"/>
      <c r="L244" s="232"/>
      <c r="M244" s="247"/>
      <c r="N244" s="247"/>
      <c r="O244" s="247"/>
      <c r="P244" s="267"/>
      <c r="Q244" s="267"/>
      <c r="R244" s="267"/>
      <c r="S244" s="267"/>
      <c r="T244" s="232"/>
      <c r="U244" s="261"/>
      <c r="V244" s="232"/>
      <c r="W244" s="232"/>
      <c r="X244" s="232"/>
      <c r="Y244" s="232"/>
      <c r="Z244" s="232"/>
      <c r="AA244" s="232"/>
    </row>
    <row r="245" spans="5:27" x14ac:dyDescent="0.25">
      <c r="E245" s="232"/>
      <c r="F245" s="232"/>
      <c r="G245" s="261"/>
      <c r="H245" s="232"/>
      <c r="I245" s="232"/>
      <c r="J245" s="232"/>
      <c r="K245" s="232"/>
      <c r="L245" s="232"/>
      <c r="M245" s="247"/>
      <c r="N245" s="247"/>
      <c r="O245" s="247"/>
      <c r="P245" s="267"/>
      <c r="Q245" s="267"/>
      <c r="R245" s="267"/>
      <c r="S245" s="267"/>
      <c r="T245" s="232"/>
      <c r="U245" s="261"/>
      <c r="V245" s="232"/>
      <c r="W245" s="232"/>
      <c r="X245" s="232"/>
      <c r="Y245" s="232"/>
      <c r="Z245" s="232"/>
      <c r="AA245" s="232"/>
    </row>
    <row r="246" spans="5:27" x14ac:dyDescent="0.25">
      <c r="E246" s="232"/>
      <c r="F246" s="232"/>
      <c r="G246" s="261"/>
      <c r="H246" s="232"/>
      <c r="I246" s="232"/>
      <c r="J246" s="232"/>
      <c r="K246" s="232"/>
      <c r="L246" s="232"/>
      <c r="M246" s="247"/>
      <c r="N246" s="247"/>
      <c r="O246" s="247"/>
      <c r="P246" s="267"/>
      <c r="Q246" s="267"/>
      <c r="R246" s="267"/>
      <c r="S246" s="267"/>
      <c r="T246" s="232"/>
      <c r="U246" s="261"/>
      <c r="V246" s="232"/>
      <c r="W246" s="232"/>
      <c r="X246" s="232"/>
      <c r="Y246" s="232"/>
      <c r="Z246" s="232"/>
      <c r="AA246" s="232"/>
    </row>
    <row r="247" spans="5:27" x14ac:dyDescent="0.25">
      <c r="E247" s="232"/>
      <c r="F247" s="232"/>
      <c r="G247" s="261"/>
      <c r="H247" s="232"/>
      <c r="I247" s="232"/>
      <c r="J247" s="232"/>
      <c r="K247" s="232"/>
      <c r="L247" s="232"/>
      <c r="M247" s="247"/>
      <c r="N247" s="247"/>
      <c r="O247" s="247"/>
      <c r="P247" s="267"/>
      <c r="Q247" s="267"/>
      <c r="R247" s="267"/>
      <c r="S247" s="267"/>
      <c r="T247" s="232"/>
      <c r="U247" s="261"/>
      <c r="V247" s="232"/>
      <c r="W247" s="232"/>
      <c r="X247" s="232"/>
      <c r="Y247" s="232"/>
      <c r="Z247" s="232"/>
      <c r="AA247" s="232"/>
    </row>
    <row r="248" spans="5:27" x14ac:dyDescent="0.25">
      <c r="E248" s="232"/>
      <c r="F248" s="232"/>
      <c r="G248" s="261"/>
      <c r="H248" s="232"/>
      <c r="I248" s="232"/>
      <c r="J248" s="232"/>
      <c r="K248" s="232"/>
      <c r="L248" s="232"/>
      <c r="M248" s="247"/>
      <c r="N248" s="247"/>
      <c r="O248" s="247"/>
      <c r="P248" s="267"/>
      <c r="Q248" s="267"/>
      <c r="R248" s="267"/>
      <c r="S248" s="267"/>
      <c r="T248" s="232"/>
      <c r="U248" s="261"/>
      <c r="V248" s="232"/>
      <c r="W248" s="232"/>
      <c r="X248" s="232"/>
      <c r="Y248" s="232"/>
      <c r="Z248" s="232"/>
      <c r="AA248" s="232"/>
    </row>
    <row r="249" spans="5:27" x14ac:dyDescent="0.25">
      <c r="E249" s="232"/>
      <c r="F249" s="232"/>
      <c r="G249" s="261"/>
      <c r="H249" s="232"/>
      <c r="I249" s="232"/>
      <c r="J249" s="232"/>
      <c r="K249" s="232"/>
      <c r="L249" s="232"/>
      <c r="M249" s="247"/>
      <c r="N249" s="247"/>
      <c r="O249" s="247"/>
      <c r="P249" s="267"/>
      <c r="Q249" s="267"/>
      <c r="R249" s="267"/>
      <c r="S249" s="267"/>
      <c r="T249" s="232"/>
      <c r="U249" s="261"/>
      <c r="V249" s="232"/>
      <c r="W249" s="232"/>
      <c r="X249" s="232"/>
      <c r="Y249" s="232"/>
      <c r="Z249" s="232"/>
      <c r="AA249" s="232"/>
    </row>
    <row r="250" spans="5:27" x14ac:dyDescent="0.25">
      <c r="E250" s="232"/>
      <c r="F250" s="232"/>
      <c r="G250" s="261"/>
      <c r="H250" s="232"/>
      <c r="I250" s="232"/>
      <c r="J250" s="232"/>
      <c r="K250" s="232"/>
      <c r="L250" s="232"/>
      <c r="M250" s="247"/>
      <c r="N250" s="247"/>
      <c r="O250" s="247"/>
      <c r="P250" s="267"/>
      <c r="Q250" s="267"/>
      <c r="R250" s="267"/>
      <c r="S250" s="267"/>
      <c r="T250" s="232"/>
      <c r="U250" s="261"/>
      <c r="V250" s="232"/>
      <c r="W250" s="232"/>
      <c r="X250" s="232"/>
      <c r="Y250" s="232"/>
      <c r="Z250" s="232"/>
      <c r="AA250" s="232"/>
    </row>
    <row r="251" spans="5:27" x14ac:dyDescent="0.25">
      <c r="E251" s="232"/>
      <c r="F251" s="232"/>
      <c r="G251" s="261"/>
      <c r="H251" s="232"/>
      <c r="I251" s="232"/>
      <c r="J251" s="232"/>
      <c r="K251" s="232"/>
      <c r="L251" s="232"/>
      <c r="M251" s="247"/>
      <c r="N251" s="247"/>
      <c r="O251" s="247"/>
      <c r="P251" s="267"/>
      <c r="Q251" s="267"/>
      <c r="R251" s="267"/>
      <c r="S251" s="267"/>
      <c r="T251" s="232"/>
      <c r="U251" s="261"/>
      <c r="V251" s="232"/>
      <c r="W251" s="232"/>
      <c r="X251" s="232"/>
      <c r="Y251" s="232"/>
      <c r="Z251" s="232"/>
      <c r="AA251" s="232"/>
    </row>
    <row r="252" spans="5:27" x14ac:dyDescent="0.25">
      <c r="E252" s="232"/>
      <c r="F252" s="232"/>
      <c r="G252" s="261"/>
      <c r="H252" s="232"/>
      <c r="I252" s="232"/>
      <c r="J252" s="232"/>
      <c r="K252" s="232"/>
      <c r="L252" s="232"/>
      <c r="M252" s="247"/>
      <c r="N252" s="247"/>
      <c r="O252" s="247"/>
      <c r="P252" s="267"/>
      <c r="Q252" s="267"/>
      <c r="R252" s="267"/>
      <c r="S252" s="267"/>
      <c r="T252" s="232"/>
      <c r="U252" s="261"/>
      <c r="V252" s="232"/>
      <c r="W252" s="232"/>
      <c r="X252" s="232"/>
      <c r="Y252" s="232"/>
      <c r="Z252" s="232"/>
      <c r="AA252" s="232"/>
    </row>
    <row r="253" spans="5:27" x14ac:dyDescent="0.25">
      <c r="E253" s="232"/>
      <c r="F253" s="232"/>
      <c r="G253" s="261"/>
      <c r="H253" s="232"/>
      <c r="I253" s="232"/>
      <c r="J253" s="232"/>
      <c r="K253" s="232"/>
      <c r="L253" s="232"/>
      <c r="M253" s="247"/>
      <c r="N253" s="247"/>
      <c r="O253" s="247"/>
      <c r="P253" s="267"/>
      <c r="Q253" s="267"/>
      <c r="R253" s="267"/>
      <c r="S253" s="267"/>
      <c r="T253" s="232"/>
      <c r="U253" s="261"/>
      <c r="V253" s="232"/>
      <c r="W253" s="232"/>
      <c r="X253" s="232"/>
      <c r="Y253" s="232"/>
      <c r="Z253" s="232"/>
      <c r="AA253" s="232"/>
    </row>
    <row r="254" spans="5:27" x14ac:dyDescent="0.25">
      <c r="E254" s="232"/>
      <c r="F254" s="232"/>
      <c r="G254" s="261"/>
      <c r="H254" s="232"/>
      <c r="I254" s="232"/>
      <c r="J254" s="232"/>
      <c r="K254" s="232"/>
      <c r="L254" s="232"/>
      <c r="M254" s="247"/>
      <c r="N254" s="247"/>
      <c r="O254" s="247"/>
      <c r="P254" s="267"/>
      <c r="Q254" s="267"/>
      <c r="R254" s="267"/>
      <c r="S254" s="267"/>
      <c r="T254" s="232"/>
      <c r="U254" s="261"/>
      <c r="V254" s="232"/>
      <c r="W254" s="232"/>
      <c r="X254" s="232"/>
      <c r="Y254" s="232"/>
      <c r="Z254" s="232"/>
      <c r="AA254" s="232"/>
    </row>
    <row r="255" spans="5:27" x14ac:dyDescent="0.25">
      <c r="E255" s="232"/>
      <c r="F255" s="232"/>
      <c r="G255" s="261"/>
      <c r="H255" s="232"/>
      <c r="I255" s="232"/>
      <c r="J255" s="232"/>
      <c r="K255" s="232"/>
      <c r="L255" s="232"/>
      <c r="M255" s="247"/>
      <c r="N255" s="247"/>
      <c r="O255" s="247"/>
      <c r="P255" s="267"/>
      <c r="Q255" s="267"/>
      <c r="R255" s="267"/>
      <c r="S255" s="267"/>
      <c r="T255" s="232"/>
      <c r="U255" s="261"/>
      <c r="V255" s="232"/>
      <c r="W255" s="232"/>
      <c r="X255" s="232"/>
      <c r="Y255" s="232"/>
      <c r="Z255" s="232"/>
      <c r="AA255" s="232"/>
    </row>
    <row r="256" spans="5:27" x14ac:dyDescent="0.25">
      <c r="E256" s="232"/>
      <c r="F256" s="232"/>
      <c r="G256" s="261"/>
      <c r="H256" s="232"/>
      <c r="I256" s="232"/>
      <c r="J256" s="232"/>
      <c r="K256" s="232"/>
      <c r="L256" s="232"/>
      <c r="M256" s="247"/>
      <c r="N256" s="247"/>
      <c r="O256" s="247"/>
      <c r="P256" s="267"/>
      <c r="Q256" s="267"/>
      <c r="R256" s="267"/>
      <c r="S256" s="267"/>
      <c r="T256" s="232"/>
      <c r="U256" s="261"/>
      <c r="V256" s="232"/>
      <c r="W256" s="232"/>
      <c r="X256" s="232"/>
      <c r="Y256" s="232"/>
      <c r="Z256" s="232"/>
      <c r="AA256" s="232"/>
    </row>
    <row r="257" spans="5:27" x14ac:dyDescent="0.25">
      <c r="E257" s="232"/>
      <c r="F257" s="232"/>
      <c r="G257" s="261"/>
      <c r="H257" s="232"/>
      <c r="I257" s="232"/>
      <c r="J257" s="232"/>
      <c r="K257" s="232"/>
      <c r="L257" s="232"/>
      <c r="M257" s="247"/>
      <c r="N257" s="247"/>
      <c r="O257" s="247"/>
      <c r="P257" s="267"/>
      <c r="Q257" s="267"/>
      <c r="R257" s="267"/>
      <c r="S257" s="267"/>
      <c r="T257" s="232"/>
      <c r="U257" s="261"/>
      <c r="V257" s="232"/>
      <c r="W257" s="232"/>
      <c r="X257" s="232"/>
      <c r="Y257" s="232"/>
      <c r="Z257" s="232"/>
      <c r="AA257" s="232"/>
    </row>
    <row r="258" spans="5:27" x14ac:dyDescent="0.25">
      <c r="E258" s="232"/>
      <c r="F258" s="232"/>
      <c r="G258" s="261"/>
      <c r="H258" s="232"/>
      <c r="I258" s="232"/>
      <c r="J258" s="232"/>
      <c r="K258" s="232"/>
      <c r="L258" s="232"/>
      <c r="M258" s="247"/>
      <c r="N258" s="247"/>
      <c r="O258" s="247"/>
      <c r="P258" s="267"/>
      <c r="Q258" s="267"/>
      <c r="R258" s="267"/>
      <c r="S258" s="267"/>
      <c r="T258" s="232"/>
      <c r="U258" s="261"/>
      <c r="V258" s="232"/>
      <c r="W258" s="232"/>
      <c r="X258" s="232"/>
      <c r="Y258" s="232"/>
      <c r="Z258" s="232"/>
      <c r="AA258" s="232"/>
    </row>
    <row r="259" spans="5:27" x14ac:dyDescent="0.25">
      <c r="E259" s="232"/>
      <c r="F259" s="232"/>
      <c r="G259" s="261"/>
      <c r="H259" s="232"/>
      <c r="I259" s="232"/>
      <c r="J259" s="232"/>
      <c r="K259" s="232"/>
      <c r="L259" s="232"/>
      <c r="M259" s="247"/>
      <c r="N259" s="247"/>
      <c r="O259" s="247"/>
      <c r="P259" s="267"/>
      <c r="Q259" s="267"/>
      <c r="R259" s="267"/>
      <c r="S259" s="267"/>
      <c r="T259" s="232"/>
      <c r="U259" s="261"/>
      <c r="V259" s="232"/>
      <c r="W259" s="232"/>
      <c r="X259" s="232"/>
      <c r="Y259" s="232"/>
      <c r="Z259" s="232"/>
      <c r="AA259" s="232"/>
    </row>
    <row r="260" spans="5:27" x14ac:dyDescent="0.25">
      <c r="E260" s="232"/>
      <c r="F260" s="232"/>
      <c r="G260" s="261"/>
      <c r="H260" s="232"/>
      <c r="I260" s="232"/>
      <c r="J260" s="232"/>
      <c r="K260" s="232"/>
      <c r="L260" s="232"/>
      <c r="M260" s="247"/>
      <c r="N260" s="247"/>
      <c r="O260" s="247"/>
      <c r="P260" s="267"/>
      <c r="Q260" s="267"/>
      <c r="R260" s="267"/>
      <c r="S260" s="267"/>
      <c r="T260" s="232"/>
      <c r="U260" s="261"/>
      <c r="V260" s="232"/>
      <c r="W260" s="232"/>
      <c r="X260" s="232"/>
      <c r="Y260" s="232"/>
      <c r="Z260" s="232"/>
      <c r="AA260" s="232"/>
    </row>
    <row r="261" spans="5:27" x14ac:dyDescent="0.25">
      <c r="E261" s="232"/>
      <c r="F261" s="232"/>
      <c r="G261" s="261"/>
      <c r="H261" s="232"/>
      <c r="I261" s="232"/>
      <c r="J261" s="232"/>
      <c r="K261" s="232"/>
      <c r="L261" s="232"/>
      <c r="M261" s="247"/>
      <c r="N261" s="247"/>
      <c r="O261" s="247"/>
      <c r="P261" s="267"/>
      <c r="Q261" s="267"/>
      <c r="R261" s="267"/>
      <c r="S261" s="267"/>
      <c r="T261" s="232"/>
      <c r="U261" s="261"/>
      <c r="V261" s="232"/>
      <c r="W261" s="232"/>
      <c r="X261" s="232"/>
      <c r="Y261" s="232"/>
      <c r="Z261" s="232"/>
      <c r="AA261" s="232"/>
    </row>
    <row r="262" spans="5:27" x14ac:dyDescent="0.25">
      <c r="E262" s="232"/>
      <c r="F262" s="232"/>
      <c r="G262" s="261"/>
      <c r="H262" s="232"/>
      <c r="I262" s="232"/>
      <c r="J262" s="232"/>
      <c r="K262" s="232"/>
      <c r="L262" s="232"/>
      <c r="M262" s="247"/>
      <c r="N262" s="247"/>
      <c r="O262" s="247"/>
      <c r="P262" s="267"/>
      <c r="Q262" s="267"/>
      <c r="R262" s="267"/>
      <c r="S262" s="267"/>
      <c r="T262" s="232"/>
      <c r="U262" s="261"/>
      <c r="V262" s="232"/>
      <c r="W262" s="232"/>
      <c r="X262" s="232"/>
      <c r="Y262" s="232"/>
      <c r="Z262" s="232"/>
      <c r="AA262" s="232"/>
    </row>
    <row r="263" spans="5:27" x14ac:dyDescent="0.25">
      <c r="E263" s="232"/>
      <c r="F263" s="232"/>
      <c r="G263" s="261"/>
      <c r="H263" s="232"/>
      <c r="I263" s="232"/>
      <c r="J263" s="232"/>
      <c r="K263" s="232"/>
      <c r="L263" s="232"/>
      <c r="M263" s="247"/>
      <c r="N263" s="247"/>
      <c r="O263" s="247"/>
      <c r="P263" s="267"/>
      <c r="Q263" s="267"/>
      <c r="R263" s="267"/>
      <c r="S263" s="267"/>
      <c r="T263" s="232"/>
      <c r="U263" s="261"/>
      <c r="V263" s="232"/>
      <c r="W263" s="232"/>
      <c r="X263" s="232"/>
      <c r="Y263" s="232"/>
      <c r="Z263" s="232"/>
      <c r="AA263" s="232"/>
    </row>
    <row r="264" spans="5:27" x14ac:dyDescent="0.25">
      <c r="E264" s="232"/>
      <c r="F264" s="232"/>
      <c r="G264" s="261"/>
      <c r="H264" s="232"/>
      <c r="I264" s="232"/>
      <c r="J264" s="232"/>
      <c r="K264" s="232"/>
      <c r="L264" s="232"/>
      <c r="M264" s="247"/>
      <c r="N264" s="247"/>
      <c r="O264" s="247"/>
      <c r="P264" s="267"/>
      <c r="Q264" s="267"/>
      <c r="R264" s="267"/>
      <c r="S264" s="267"/>
      <c r="T264" s="232"/>
      <c r="U264" s="261"/>
      <c r="V264" s="232"/>
      <c r="W264" s="232"/>
      <c r="X264" s="232"/>
      <c r="Y264" s="232"/>
      <c r="Z264" s="232"/>
      <c r="AA264" s="232"/>
    </row>
    <row r="265" spans="5:27" x14ac:dyDescent="0.25">
      <c r="E265" s="232"/>
      <c r="F265" s="232"/>
      <c r="G265" s="261"/>
      <c r="H265" s="232"/>
      <c r="I265" s="232"/>
      <c r="J265" s="232"/>
      <c r="K265" s="232"/>
      <c r="L265" s="232"/>
      <c r="M265" s="247"/>
      <c r="N265" s="247"/>
      <c r="O265" s="247"/>
      <c r="P265" s="267"/>
      <c r="Q265" s="267"/>
      <c r="R265" s="267"/>
      <c r="S265" s="267"/>
      <c r="T265" s="232"/>
      <c r="U265" s="261"/>
      <c r="V265" s="232"/>
      <c r="W265" s="232"/>
      <c r="X265" s="232"/>
      <c r="Y265" s="232"/>
      <c r="Z265" s="232"/>
      <c r="AA265" s="232"/>
    </row>
    <row r="266" spans="5:27" x14ac:dyDescent="0.25">
      <c r="E266" s="232"/>
      <c r="F266" s="232"/>
      <c r="G266" s="261"/>
      <c r="H266" s="232"/>
      <c r="I266" s="232"/>
      <c r="J266" s="232"/>
      <c r="K266" s="232"/>
      <c r="L266" s="232"/>
      <c r="M266" s="247"/>
      <c r="N266" s="247"/>
      <c r="O266" s="247"/>
      <c r="P266" s="267"/>
      <c r="Q266" s="267"/>
      <c r="R266" s="267"/>
      <c r="S266" s="267"/>
      <c r="T266" s="232"/>
      <c r="U266" s="261"/>
      <c r="V266" s="232"/>
      <c r="W266" s="232"/>
      <c r="X266" s="232"/>
      <c r="Y266" s="232"/>
      <c r="Z266" s="232"/>
      <c r="AA266" s="232"/>
    </row>
    <row r="267" spans="5:27" x14ac:dyDescent="0.25">
      <c r="E267" s="232"/>
      <c r="F267" s="232"/>
      <c r="G267" s="261"/>
      <c r="H267" s="232"/>
      <c r="I267" s="232"/>
      <c r="J267" s="232"/>
      <c r="K267" s="232"/>
      <c r="L267" s="232"/>
      <c r="M267" s="247"/>
      <c r="N267" s="247"/>
      <c r="O267" s="247"/>
      <c r="P267" s="267"/>
      <c r="Q267" s="267"/>
      <c r="R267" s="267"/>
      <c r="S267" s="267"/>
      <c r="T267" s="232"/>
      <c r="U267" s="261"/>
      <c r="V267" s="232"/>
      <c r="W267" s="232"/>
      <c r="X267" s="232"/>
      <c r="Y267" s="232"/>
      <c r="Z267" s="232"/>
      <c r="AA267" s="232"/>
    </row>
    <row r="268" spans="5:27" x14ac:dyDescent="0.25">
      <c r="E268" s="232"/>
      <c r="F268" s="232"/>
      <c r="G268" s="261"/>
      <c r="H268" s="232"/>
      <c r="I268" s="232"/>
      <c r="J268" s="232"/>
      <c r="K268" s="232"/>
      <c r="L268" s="232"/>
      <c r="M268" s="247"/>
      <c r="N268" s="247"/>
      <c r="O268" s="247"/>
      <c r="P268" s="267"/>
      <c r="Q268" s="267"/>
      <c r="R268" s="267"/>
      <c r="S268" s="267"/>
      <c r="T268" s="232"/>
      <c r="U268" s="261"/>
      <c r="V268" s="232"/>
      <c r="W268" s="232"/>
      <c r="X268" s="232"/>
      <c r="Y268" s="232"/>
      <c r="Z268" s="232"/>
      <c r="AA268" s="232"/>
    </row>
    <row r="269" spans="5:27" x14ac:dyDescent="0.25">
      <c r="E269" s="232"/>
      <c r="F269" s="232"/>
      <c r="G269" s="261"/>
      <c r="H269" s="232"/>
      <c r="I269" s="232"/>
      <c r="J269" s="232"/>
      <c r="K269" s="232"/>
      <c r="L269" s="232"/>
      <c r="M269" s="247"/>
      <c r="N269" s="247"/>
      <c r="O269" s="247"/>
      <c r="P269" s="267"/>
      <c r="Q269" s="267"/>
      <c r="R269" s="267"/>
      <c r="S269" s="267"/>
      <c r="T269" s="232"/>
      <c r="U269" s="261"/>
      <c r="V269" s="232"/>
      <c r="W269" s="232"/>
      <c r="X269" s="232"/>
      <c r="Y269" s="232"/>
      <c r="Z269" s="232"/>
      <c r="AA269" s="232"/>
    </row>
    <row r="270" spans="5:27" x14ac:dyDescent="0.25">
      <c r="E270" s="232"/>
      <c r="F270" s="232"/>
      <c r="G270" s="261"/>
      <c r="H270" s="232"/>
      <c r="I270" s="232"/>
      <c r="J270" s="232"/>
      <c r="K270" s="232"/>
      <c r="L270" s="232"/>
      <c r="M270" s="247"/>
      <c r="N270" s="247"/>
      <c r="O270" s="247"/>
      <c r="P270" s="267"/>
      <c r="Q270" s="267"/>
      <c r="R270" s="267"/>
      <c r="S270" s="267"/>
      <c r="T270" s="232"/>
      <c r="U270" s="261"/>
      <c r="V270" s="232"/>
      <c r="W270" s="232"/>
      <c r="X270" s="232"/>
      <c r="Y270" s="232"/>
      <c r="Z270" s="232"/>
      <c r="AA270" s="232"/>
    </row>
    <row r="271" spans="5:27" x14ac:dyDescent="0.25">
      <c r="E271" s="232"/>
      <c r="F271" s="232"/>
      <c r="G271" s="261"/>
      <c r="H271" s="232"/>
      <c r="I271" s="232"/>
      <c r="J271" s="232"/>
      <c r="K271" s="232"/>
      <c r="L271" s="232"/>
      <c r="M271" s="247"/>
      <c r="N271" s="247"/>
      <c r="O271" s="247"/>
      <c r="P271" s="267"/>
      <c r="Q271" s="267"/>
      <c r="R271" s="267"/>
      <c r="S271" s="267"/>
      <c r="T271" s="232"/>
      <c r="U271" s="261"/>
      <c r="V271" s="232"/>
      <c r="W271" s="232"/>
      <c r="X271" s="232"/>
      <c r="Y271" s="232"/>
      <c r="Z271" s="232"/>
      <c r="AA271" s="232"/>
    </row>
    <row r="272" spans="5:27" x14ac:dyDescent="0.25">
      <c r="E272" s="232"/>
      <c r="F272" s="232"/>
      <c r="G272" s="261"/>
      <c r="H272" s="232"/>
      <c r="I272" s="232"/>
      <c r="J272" s="232"/>
      <c r="K272" s="232"/>
      <c r="L272" s="232"/>
      <c r="M272" s="247"/>
      <c r="N272" s="247"/>
      <c r="O272" s="247"/>
      <c r="P272" s="267"/>
      <c r="Q272" s="267"/>
      <c r="R272" s="267"/>
      <c r="S272" s="267"/>
      <c r="T272" s="232"/>
      <c r="U272" s="261"/>
      <c r="V272" s="232"/>
      <c r="W272" s="232"/>
      <c r="X272" s="232"/>
      <c r="Y272" s="232"/>
      <c r="Z272" s="232"/>
      <c r="AA272" s="232"/>
    </row>
    <row r="273" spans="5:27" x14ac:dyDescent="0.25">
      <c r="E273" s="232"/>
      <c r="F273" s="232"/>
      <c r="G273" s="261"/>
      <c r="H273" s="232"/>
      <c r="I273" s="232"/>
      <c r="J273" s="232"/>
      <c r="K273" s="232"/>
      <c r="L273" s="232"/>
      <c r="M273" s="247"/>
      <c r="N273" s="247"/>
      <c r="O273" s="247"/>
      <c r="P273" s="267"/>
      <c r="Q273" s="267"/>
      <c r="R273" s="267"/>
      <c r="S273" s="267"/>
      <c r="T273" s="232"/>
      <c r="U273" s="261"/>
      <c r="V273" s="232"/>
      <c r="W273" s="232"/>
      <c r="X273" s="232"/>
      <c r="Y273" s="232"/>
      <c r="Z273" s="232"/>
      <c r="AA273" s="232"/>
    </row>
    <row r="274" spans="5:27" x14ac:dyDescent="0.25">
      <c r="E274" s="232"/>
      <c r="F274" s="232"/>
      <c r="G274" s="261"/>
      <c r="H274" s="232"/>
      <c r="I274" s="232"/>
      <c r="J274" s="232"/>
      <c r="K274" s="232"/>
      <c r="L274" s="232"/>
      <c r="M274" s="247"/>
      <c r="N274" s="247"/>
      <c r="O274" s="247"/>
      <c r="P274" s="267"/>
      <c r="Q274" s="267"/>
      <c r="R274" s="267"/>
      <c r="S274" s="267"/>
      <c r="T274" s="232"/>
      <c r="U274" s="261"/>
      <c r="V274" s="232"/>
      <c r="W274" s="232"/>
      <c r="X274" s="232"/>
      <c r="Y274" s="232"/>
      <c r="Z274" s="232"/>
      <c r="AA274" s="232"/>
    </row>
    <row r="275" spans="5:27" x14ac:dyDescent="0.25">
      <c r="E275" s="232"/>
      <c r="F275" s="232"/>
      <c r="G275" s="261"/>
      <c r="H275" s="232"/>
      <c r="I275" s="232"/>
      <c r="J275" s="232"/>
      <c r="K275" s="232"/>
      <c r="L275" s="232"/>
      <c r="M275" s="247"/>
      <c r="N275" s="247"/>
      <c r="O275" s="247"/>
      <c r="P275" s="267"/>
      <c r="Q275" s="267"/>
      <c r="R275" s="267"/>
      <c r="S275" s="267"/>
      <c r="T275" s="232"/>
      <c r="U275" s="261"/>
      <c r="V275" s="232"/>
      <c r="W275" s="232"/>
      <c r="X275" s="232"/>
      <c r="Y275" s="232"/>
      <c r="Z275" s="232"/>
      <c r="AA275" s="232"/>
    </row>
    <row r="276" spans="5:27" x14ac:dyDescent="0.25">
      <c r="E276" s="232"/>
      <c r="F276" s="232"/>
      <c r="G276" s="261"/>
      <c r="H276" s="232"/>
      <c r="I276" s="232"/>
      <c r="J276" s="232"/>
      <c r="K276" s="232"/>
      <c r="L276" s="232"/>
      <c r="M276" s="247"/>
      <c r="N276" s="247"/>
      <c r="O276" s="247"/>
      <c r="P276" s="267"/>
      <c r="Q276" s="267"/>
      <c r="R276" s="267"/>
      <c r="S276" s="267"/>
      <c r="T276" s="232"/>
      <c r="U276" s="261"/>
      <c r="V276" s="232"/>
      <c r="W276" s="232"/>
      <c r="X276" s="232"/>
      <c r="Y276" s="232"/>
      <c r="Z276" s="232"/>
      <c r="AA276" s="232"/>
    </row>
    <row r="277" spans="5:27" x14ac:dyDescent="0.25">
      <c r="E277" s="232"/>
      <c r="F277" s="232"/>
      <c r="G277" s="261"/>
      <c r="H277" s="232"/>
      <c r="I277" s="232"/>
      <c r="J277" s="232"/>
      <c r="K277" s="232"/>
      <c r="L277" s="232"/>
      <c r="M277" s="247"/>
      <c r="N277" s="247"/>
      <c r="O277" s="247"/>
      <c r="P277" s="267"/>
      <c r="Q277" s="267"/>
      <c r="R277" s="267"/>
      <c r="S277" s="267"/>
      <c r="T277" s="232"/>
      <c r="U277" s="261"/>
      <c r="V277" s="232"/>
      <c r="W277" s="232"/>
      <c r="X277" s="232"/>
      <c r="Y277" s="232"/>
      <c r="Z277" s="232"/>
      <c r="AA277" s="232"/>
    </row>
    <row r="278" spans="5:27" x14ac:dyDescent="0.25">
      <c r="E278" s="232"/>
      <c r="F278" s="232"/>
      <c r="G278" s="261"/>
      <c r="H278" s="232"/>
      <c r="I278" s="232"/>
      <c r="J278" s="232"/>
      <c r="K278" s="232"/>
      <c r="L278" s="232"/>
      <c r="M278" s="247"/>
      <c r="N278" s="247"/>
      <c r="O278" s="247"/>
      <c r="P278" s="267"/>
      <c r="Q278" s="267"/>
      <c r="R278" s="267"/>
      <c r="S278" s="267"/>
      <c r="T278" s="232"/>
      <c r="U278" s="261"/>
      <c r="V278" s="232"/>
      <c r="W278" s="232"/>
      <c r="X278" s="232"/>
      <c r="Y278" s="232"/>
      <c r="Z278" s="232"/>
      <c r="AA278" s="232"/>
    </row>
    <row r="279" spans="5:27" x14ac:dyDescent="0.25">
      <c r="E279" s="232"/>
      <c r="F279" s="232"/>
      <c r="G279" s="261"/>
      <c r="H279" s="232"/>
      <c r="I279" s="232"/>
      <c r="J279" s="232"/>
      <c r="K279" s="232"/>
      <c r="L279" s="232"/>
      <c r="M279" s="247"/>
      <c r="N279" s="247"/>
      <c r="O279" s="247"/>
      <c r="P279" s="267"/>
      <c r="Q279" s="267"/>
      <c r="R279" s="267"/>
      <c r="S279" s="267"/>
      <c r="T279" s="232"/>
      <c r="U279" s="261"/>
      <c r="V279" s="232"/>
      <c r="W279" s="232"/>
      <c r="X279" s="232"/>
      <c r="Y279" s="232"/>
      <c r="Z279" s="232"/>
      <c r="AA279" s="232"/>
    </row>
    <row r="280" spans="5:27" x14ac:dyDescent="0.25">
      <c r="E280" s="232"/>
      <c r="F280" s="232"/>
      <c r="G280" s="261"/>
      <c r="H280" s="232"/>
      <c r="I280" s="232"/>
      <c r="J280" s="232"/>
      <c r="K280" s="232"/>
      <c r="L280" s="232"/>
      <c r="M280" s="247"/>
      <c r="N280" s="247"/>
      <c r="O280" s="247"/>
      <c r="P280" s="267"/>
      <c r="Q280" s="267"/>
      <c r="R280" s="267"/>
      <c r="S280" s="267"/>
      <c r="T280" s="232"/>
      <c r="U280" s="261"/>
      <c r="V280" s="232"/>
      <c r="W280" s="232"/>
      <c r="X280" s="232"/>
      <c r="Y280" s="232"/>
      <c r="Z280" s="232"/>
      <c r="AA280" s="232"/>
    </row>
    <row r="281" spans="5:27" x14ac:dyDescent="0.25">
      <c r="E281" s="232"/>
      <c r="F281" s="232"/>
      <c r="G281" s="261"/>
      <c r="H281" s="232"/>
      <c r="I281" s="232"/>
      <c r="J281" s="232"/>
      <c r="K281" s="232"/>
      <c r="L281" s="232"/>
      <c r="M281" s="247"/>
      <c r="N281" s="247"/>
      <c r="O281" s="247"/>
      <c r="P281" s="267"/>
      <c r="Q281" s="267"/>
      <c r="R281" s="267"/>
      <c r="S281" s="267"/>
      <c r="T281" s="232"/>
      <c r="U281" s="261"/>
      <c r="V281" s="232"/>
      <c r="W281" s="232"/>
      <c r="X281" s="232"/>
      <c r="Y281" s="232"/>
      <c r="Z281" s="232"/>
      <c r="AA281" s="232"/>
    </row>
    <row r="282" spans="5:27" x14ac:dyDescent="0.25">
      <c r="E282" s="232"/>
      <c r="F282" s="232"/>
      <c r="G282" s="261"/>
      <c r="H282" s="232"/>
      <c r="I282" s="232"/>
      <c r="J282" s="232"/>
      <c r="K282" s="232"/>
      <c r="L282" s="232"/>
      <c r="M282" s="247"/>
      <c r="N282" s="247"/>
      <c r="O282" s="247"/>
      <c r="P282" s="267"/>
      <c r="Q282" s="267"/>
      <c r="R282" s="267"/>
      <c r="S282" s="267"/>
      <c r="T282" s="232"/>
      <c r="U282" s="261"/>
      <c r="V282" s="232"/>
      <c r="W282" s="232"/>
      <c r="X282" s="232"/>
      <c r="Y282" s="232"/>
      <c r="Z282" s="232"/>
      <c r="AA282" s="232"/>
    </row>
    <row r="283" spans="5:27" x14ac:dyDescent="0.25">
      <c r="E283" s="232"/>
      <c r="F283" s="232"/>
      <c r="G283" s="261"/>
      <c r="H283" s="232"/>
      <c r="I283" s="232"/>
      <c r="J283" s="232"/>
      <c r="K283" s="232"/>
      <c r="L283" s="232"/>
      <c r="M283" s="247"/>
      <c r="N283" s="247"/>
      <c r="O283" s="247"/>
      <c r="P283" s="267"/>
      <c r="Q283" s="267"/>
      <c r="R283" s="267"/>
      <c r="S283" s="267"/>
      <c r="T283" s="232"/>
      <c r="U283" s="261"/>
      <c r="V283" s="232"/>
      <c r="W283" s="232"/>
      <c r="X283" s="232"/>
      <c r="Y283" s="232"/>
      <c r="Z283" s="232"/>
      <c r="AA283" s="232"/>
    </row>
    <row r="284" spans="5:27" x14ac:dyDescent="0.25">
      <c r="E284" s="232"/>
      <c r="F284" s="232"/>
      <c r="G284" s="261"/>
      <c r="H284" s="232"/>
      <c r="I284" s="232"/>
      <c r="J284" s="232"/>
      <c r="K284" s="232"/>
      <c r="L284" s="232"/>
      <c r="M284" s="247"/>
      <c r="N284" s="247"/>
      <c r="O284" s="247"/>
      <c r="P284" s="267"/>
      <c r="Q284" s="267"/>
      <c r="R284" s="267"/>
      <c r="S284" s="267"/>
      <c r="T284" s="232"/>
      <c r="U284" s="261"/>
      <c r="V284" s="232"/>
      <c r="W284" s="232"/>
      <c r="X284" s="232"/>
      <c r="Y284" s="232"/>
      <c r="Z284" s="232"/>
      <c r="AA284" s="232"/>
    </row>
    <row r="285" spans="5:27" x14ac:dyDescent="0.25">
      <c r="E285" s="232"/>
      <c r="F285" s="232"/>
      <c r="G285" s="261"/>
      <c r="H285" s="232"/>
      <c r="I285" s="232"/>
      <c r="J285" s="232"/>
      <c r="K285" s="232"/>
      <c r="L285" s="232"/>
      <c r="M285" s="247"/>
      <c r="N285" s="247"/>
      <c r="O285" s="247"/>
      <c r="P285" s="267"/>
      <c r="Q285" s="267"/>
      <c r="R285" s="267"/>
      <c r="S285" s="267"/>
      <c r="T285" s="232"/>
      <c r="U285" s="261"/>
      <c r="V285" s="232"/>
      <c r="W285" s="232"/>
      <c r="X285" s="232"/>
      <c r="Y285" s="232"/>
      <c r="Z285" s="232"/>
      <c r="AA285" s="232"/>
    </row>
    <row r="286" spans="5:27" x14ac:dyDescent="0.25">
      <c r="E286" s="232"/>
      <c r="F286" s="232"/>
      <c r="G286" s="261"/>
      <c r="H286" s="232"/>
      <c r="I286" s="232"/>
      <c r="J286" s="232"/>
      <c r="K286" s="232"/>
      <c r="L286" s="232"/>
      <c r="M286" s="247"/>
      <c r="N286" s="247"/>
      <c r="O286" s="247"/>
      <c r="P286" s="267"/>
      <c r="Q286" s="267"/>
      <c r="R286" s="267"/>
      <c r="S286" s="267"/>
      <c r="T286" s="232"/>
      <c r="U286" s="261"/>
      <c r="V286" s="232"/>
      <c r="W286" s="232"/>
      <c r="X286" s="232"/>
      <c r="Y286" s="232"/>
      <c r="Z286" s="232"/>
      <c r="AA286" s="232"/>
    </row>
    <row r="287" spans="5:27" x14ac:dyDescent="0.25">
      <c r="E287" s="232"/>
      <c r="F287" s="232"/>
      <c r="G287" s="261"/>
      <c r="H287" s="232"/>
      <c r="I287" s="232"/>
      <c r="J287" s="232"/>
      <c r="K287" s="232"/>
      <c r="L287" s="232"/>
      <c r="M287" s="247"/>
      <c r="N287" s="247"/>
      <c r="O287" s="247"/>
      <c r="P287" s="267"/>
      <c r="Q287" s="267"/>
      <c r="R287" s="267"/>
      <c r="S287" s="267"/>
      <c r="T287" s="232"/>
      <c r="U287" s="261"/>
      <c r="V287" s="232"/>
      <c r="W287" s="232"/>
      <c r="X287" s="232"/>
      <c r="Y287" s="232"/>
      <c r="Z287" s="232"/>
      <c r="AA287" s="232"/>
    </row>
    <row r="288" spans="5:27" x14ac:dyDescent="0.25">
      <c r="E288" s="232"/>
      <c r="F288" s="232"/>
      <c r="G288" s="261"/>
      <c r="H288" s="232"/>
      <c r="I288" s="232"/>
      <c r="J288" s="232"/>
      <c r="K288" s="232"/>
      <c r="L288" s="232"/>
      <c r="M288" s="247"/>
      <c r="N288" s="247"/>
      <c r="O288" s="247"/>
      <c r="P288" s="267"/>
      <c r="Q288" s="267"/>
      <c r="R288" s="267"/>
      <c r="S288" s="267"/>
      <c r="T288" s="232"/>
      <c r="U288" s="261"/>
      <c r="V288" s="232"/>
      <c r="W288" s="232"/>
      <c r="X288" s="232"/>
      <c r="Y288" s="232"/>
      <c r="Z288" s="232"/>
      <c r="AA288" s="232"/>
    </row>
    <row r="289" spans="5:27" x14ac:dyDescent="0.25">
      <c r="E289" s="232"/>
      <c r="F289" s="232"/>
      <c r="G289" s="261"/>
      <c r="H289" s="232"/>
      <c r="I289" s="232"/>
      <c r="J289" s="232"/>
      <c r="K289" s="232"/>
      <c r="L289" s="232"/>
      <c r="M289" s="247"/>
      <c r="N289" s="247"/>
      <c r="O289" s="247"/>
      <c r="P289" s="267"/>
      <c r="Q289" s="267"/>
      <c r="R289" s="267"/>
      <c r="S289" s="267"/>
      <c r="T289" s="232"/>
      <c r="U289" s="261"/>
      <c r="V289" s="232"/>
      <c r="W289" s="232"/>
      <c r="X289" s="232"/>
      <c r="Y289" s="232"/>
      <c r="Z289" s="232"/>
      <c r="AA289" s="232"/>
    </row>
    <row r="290" spans="5:27" x14ac:dyDescent="0.25">
      <c r="E290" s="232"/>
      <c r="F290" s="232"/>
      <c r="G290" s="261"/>
      <c r="H290" s="232"/>
      <c r="I290" s="232"/>
      <c r="J290" s="232"/>
      <c r="K290" s="232"/>
      <c r="L290" s="232"/>
      <c r="M290" s="247"/>
      <c r="N290" s="247"/>
      <c r="O290" s="247"/>
      <c r="P290" s="267"/>
      <c r="Q290" s="267"/>
      <c r="R290" s="267"/>
      <c r="S290" s="267"/>
      <c r="T290" s="232"/>
      <c r="U290" s="261"/>
      <c r="V290" s="232"/>
      <c r="W290" s="232"/>
      <c r="X290" s="232"/>
      <c r="Y290" s="232"/>
      <c r="Z290" s="232"/>
      <c r="AA290" s="232"/>
    </row>
    <row r="291" spans="5:27" x14ac:dyDescent="0.25">
      <c r="E291" s="232"/>
      <c r="F291" s="232"/>
      <c r="G291" s="261"/>
      <c r="H291" s="232"/>
      <c r="I291" s="232"/>
      <c r="J291" s="232"/>
      <c r="K291" s="232"/>
      <c r="L291" s="232"/>
      <c r="M291" s="247"/>
      <c r="N291" s="247"/>
      <c r="O291" s="247"/>
      <c r="P291" s="267"/>
      <c r="Q291" s="267"/>
      <c r="R291" s="267"/>
      <c r="S291" s="267"/>
      <c r="T291" s="232"/>
      <c r="U291" s="261"/>
      <c r="V291" s="232"/>
      <c r="W291" s="232"/>
      <c r="X291" s="232"/>
      <c r="Y291" s="232"/>
      <c r="Z291" s="232"/>
      <c r="AA291" s="232"/>
    </row>
    <row r="292" spans="5:27" x14ac:dyDescent="0.25">
      <c r="E292" s="232"/>
      <c r="F292" s="232"/>
      <c r="G292" s="261"/>
      <c r="H292" s="232"/>
      <c r="I292" s="232"/>
      <c r="J292" s="232"/>
      <c r="K292" s="232"/>
      <c r="L292" s="232"/>
      <c r="M292" s="247"/>
      <c r="N292" s="247"/>
      <c r="O292" s="247"/>
      <c r="P292" s="267"/>
      <c r="Q292" s="267"/>
      <c r="R292" s="267"/>
      <c r="S292" s="267"/>
      <c r="T292" s="232"/>
      <c r="U292" s="261"/>
      <c r="V292" s="232"/>
      <c r="W292" s="232"/>
      <c r="X292" s="232"/>
      <c r="Y292" s="232"/>
      <c r="Z292" s="232"/>
      <c r="AA292" s="232"/>
    </row>
    <row r="293" spans="5:27" x14ac:dyDescent="0.25">
      <c r="E293" s="232"/>
      <c r="F293" s="232"/>
      <c r="G293" s="261"/>
      <c r="H293" s="232"/>
      <c r="I293" s="232"/>
      <c r="J293" s="232"/>
      <c r="K293" s="232"/>
      <c r="L293" s="232"/>
      <c r="M293" s="247"/>
      <c r="N293" s="247"/>
      <c r="O293" s="247"/>
      <c r="P293" s="267"/>
      <c r="Q293" s="267"/>
      <c r="R293" s="267"/>
      <c r="S293" s="267"/>
      <c r="T293" s="232"/>
      <c r="U293" s="261"/>
      <c r="V293" s="232"/>
      <c r="W293" s="232"/>
      <c r="X293" s="232"/>
      <c r="Y293" s="232"/>
      <c r="Z293" s="232"/>
      <c r="AA293" s="232"/>
    </row>
    <row r="294" spans="5:27" x14ac:dyDescent="0.25">
      <c r="E294" s="232"/>
      <c r="F294" s="232"/>
      <c r="G294" s="261"/>
      <c r="H294" s="232"/>
      <c r="I294" s="232"/>
      <c r="J294" s="232"/>
      <c r="K294" s="232"/>
      <c r="L294" s="232"/>
      <c r="M294" s="247"/>
      <c r="N294" s="247"/>
      <c r="O294" s="247"/>
      <c r="P294" s="267"/>
      <c r="Q294" s="267"/>
      <c r="R294" s="267"/>
      <c r="S294" s="267"/>
      <c r="T294" s="232"/>
      <c r="U294" s="261"/>
      <c r="V294" s="232"/>
      <c r="W294" s="232"/>
      <c r="X294" s="232"/>
      <c r="Y294" s="232"/>
      <c r="Z294" s="232"/>
      <c r="AA294" s="232"/>
    </row>
    <row r="295" spans="5:27" x14ac:dyDescent="0.25">
      <c r="E295" s="232"/>
      <c r="F295" s="232"/>
      <c r="G295" s="261"/>
      <c r="H295" s="232"/>
      <c r="I295" s="232"/>
      <c r="J295" s="232"/>
      <c r="K295" s="232"/>
      <c r="L295" s="232"/>
      <c r="M295" s="247"/>
      <c r="N295" s="247"/>
      <c r="O295" s="247"/>
      <c r="P295" s="267"/>
      <c r="Q295" s="267"/>
      <c r="R295" s="267"/>
      <c r="S295" s="267"/>
      <c r="T295" s="232"/>
      <c r="U295" s="261"/>
      <c r="V295" s="232"/>
      <c r="W295" s="232"/>
      <c r="X295" s="232"/>
      <c r="Y295" s="232"/>
      <c r="Z295" s="232"/>
      <c r="AA295" s="232"/>
    </row>
    <row r="296" spans="5:27" x14ac:dyDescent="0.25">
      <c r="E296" s="232"/>
      <c r="F296" s="232"/>
      <c r="G296" s="261"/>
      <c r="H296" s="232"/>
      <c r="I296" s="232"/>
      <c r="J296" s="232"/>
      <c r="K296" s="232"/>
      <c r="L296" s="232"/>
      <c r="M296" s="247"/>
      <c r="N296" s="247"/>
      <c r="O296" s="247"/>
      <c r="P296" s="267"/>
      <c r="Q296" s="267"/>
      <c r="R296" s="267"/>
      <c r="S296" s="267"/>
      <c r="T296" s="232"/>
      <c r="U296" s="261"/>
      <c r="V296" s="232"/>
      <c r="W296" s="232"/>
      <c r="X296" s="232"/>
      <c r="Y296" s="232"/>
      <c r="Z296" s="232"/>
      <c r="AA296" s="232"/>
    </row>
    <row r="297" spans="5:27" x14ac:dyDescent="0.25">
      <c r="E297" s="232"/>
      <c r="F297" s="232"/>
      <c r="G297" s="261"/>
      <c r="H297" s="232"/>
      <c r="I297" s="232"/>
      <c r="J297" s="232"/>
      <c r="K297" s="232"/>
      <c r="L297" s="232"/>
      <c r="M297" s="247"/>
      <c r="N297" s="247"/>
      <c r="O297" s="247"/>
      <c r="P297" s="267"/>
      <c r="Q297" s="267"/>
      <c r="R297" s="267"/>
      <c r="S297" s="267"/>
      <c r="T297" s="232"/>
      <c r="U297" s="261"/>
      <c r="V297" s="232"/>
      <c r="W297" s="232"/>
      <c r="X297" s="232"/>
      <c r="Y297" s="232"/>
      <c r="Z297" s="232"/>
      <c r="AA297" s="232"/>
    </row>
    <row r="298" spans="5:27" x14ac:dyDescent="0.25">
      <c r="E298" s="232"/>
      <c r="F298" s="232"/>
      <c r="G298" s="261"/>
      <c r="H298" s="232"/>
      <c r="I298" s="232"/>
      <c r="J298" s="232"/>
      <c r="K298" s="232"/>
      <c r="L298" s="232"/>
      <c r="M298" s="247"/>
      <c r="N298" s="247"/>
      <c r="O298" s="247"/>
      <c r="P298" s="267"/>
      <c r="Q298" s="267"/>
      <c r="R298" s="267"/>
      <c r="S298" s="267"/>
      <c r="T298" s="232"/>
      <c r="U298" s="261"/>
      <c r="V298" s="232"/>
      <c r="W298" s="232"/>
      <c r="X298" s="232"/>
      <c r="Y298" s="232"/>
      <c r="Z298" s="232"/>
      <c r="AA298" s="232"/>
    </row>
    <row r="299" spans="5:27" x14ac:dyDescent="0.25">
      <c r="E299" s="232"/>
      <c r="F299" s="232"/>
      <c r="G299" s="261"/>
      <c r="H299" s="232"/>
      <c r="I299" s="232"/>
      <c r="J299" s="232"/>
      <c r="K299" s="232"/>
      <c r="L299" s="232"/>
      <c r="M299" s="247"/>
      <c r="N299" s="247"/>
      <c r="O299" s="247"/>
      <c r="P299" s="267"/>
      <c r="Q299" s="267"/>
      <c r="R299" s="267"/>
      <c r="S299" s="267"/>
      <c r="T299" s="232"/>
      <c r="U299" s="261"/>
      <c r="V299" s="232"/>
      <c r="W299" s="232"/>
      <c r="X299" s="232"/>
      <c r="Y299" s="232"/>
      <c r="Z299" s="232"/>
      <c r="AA299" s="232"/>
    </row>
    <row r="300" spans="5:27" x14ac:dyDescent="0.25">
      <c r="E300" s="232"/>
      <c r="F300" s="232"/>
      <c r="G300" s="261"/>
      <c r="H300" s="232"/>
      <c r="I300" s="232"/>
      <c r="J300" s="232"/>
      <c r="K300" s="232"/>
      <c r="L300" s="232"/>
      <c r="M300" s="247"/>
      <c r="N300" s="247"/>
      <c r="O300" s="247"/>
      <c r="P300" s="267"/>
      <c r="Q300" s="267"/>
      <c r="R300" s="267"/>
      <c r="S300" s="267"/>
      <c r="T300" s="232"/>
      <c r="U300" s="261"/>
      <c r="V300" s="232"/>
      <c r="W300" s="232"/>
      <c r="X300" s="232"/>
      <c r="Y300" s="232"/>
      <c r="Z300" s="232"/>
      <c r="AA300" s="232"/>
    </row>
    <row r="301" spans="5:27" x14ac:dyDescent="0.25">
      <c r="E301" s="232"/>
      <c r="F301" s="232"/>
      <c r="G301" s="261"/>
      <c r="H301" s="232"/>
      <c r="I301" s="232"/>
      <c r="J301" s="232"/>
      <c r="K301" s="232"/>
      <c r="L301" s="232"/>
      <c r="M301" s="247"/>
      <c r="N301" s="247"/>
      <c r="O301" s="247"/>
      <c r="P301" s="267"/>
      <c r="Q301" s="267"/>
      <c r="R301" s="267"/>
      <c r="S301" s="267"/>
      <c r="T301" s="232"/>
      <c r="U301" s="261"/>
      <c r="V301" s="232"/>
      <c r="W301" s="232"/>
      <c r="X301" s="232"/>
      <c r="Y301" s="232"/>
      <c r="Z301" s="232"/>
      <c r="AA301" s="232"/>
    </row>
    <row r="302" spans="5:27" x14ac:dyDescent="0.25">
      <c r="E302" s="232"/>
      <c r="F302" s="232"/>
      <c r="G302" s="261"/>
      <c r="H302" s="232"/>
      <c r="I302" s="232"/>
      <c r="J302" s="232"/>
      <c r="K302" s="232"/>
      <c r="L302" s="232"/>
      <c r="M302" s="247"/>
      <c r="N302" s="247"/>
      <c r="O302" s="247"/>
      <c r="P302" s="267"/>
      <c r="Q302" s="267"/>
      <c r="R302" s="267"/>
      <c r="S302" s="267"/>
      <c r="T302" s="232"/>
      <c r="U302" s="261"/>
      <c r="V302" s="232"/>
      <c r="W302" s="232"/>
      <c r="X302" s="232"/>
      <c r="Y302" s="232"/>
      <c r="Z302" s="232"/>
      <c r="AA302" s="232"/>
    </row>
    <row r="303" spans="5:27" x14ac:dyDescent="0.25">
      <c r="E303" s="232"/>
      <c r="F303" s="232"/>
      <c r="G303" s="261"/>
      <c r="H303" s="232"/>
      <c r="I303" s="232"/>
      <c r="J303" s="232"/>
      <c r="K303" s="232"/>
      <c r="L303" s="232"/>
      <c r="M303" s="247"/>
      <c r="N303" s="247"/>
      <c r="O303" s="247"/>
      <c r="P303" s="267"/>
      <c r="Q303" s="267"/>
      <c r="R303" s="267"/>
      <c r="S303" s="267"/>
      <c r="T303" s="232"/>
      <c r="U303" s="261"/>
      <c r="V303" s="232"/>
      <c r="W303" s="232"/>
      <c r="X303" s="232"/>
      <c r="Y303" s="232"/>
      <c r="Z303" s="232"/>
      <c r="AA303" s="232"/>
    </row>
    <row r="304" spans="5:27" x14ac:dyDescent="0.25">
      <c r="E304" s="232"/>
      <c r="F304" s="232"/>
      <c r="G304" s="261"/>
      <c r="H304" s="232"/>
      <c r="I304" s="232"/>
      <c r="J304" s="232"/>
      <c r="K304" s="232"/>
      <c r="L304" s="232"/>
      <c r="M304" s="247"/>
      <c r="N304" s="247"/>
      <c r="O304" s="247"/>
      <c r="P304" s="267"/>
      <c r="Q304" s="267"/>
      <c r="R304" s="267"/>
      <c r="S304" s="267"/>
      <c r="T304" s="232"/>
      <c r="U304" s="261"/>
      <c r="V304" s="232"/>
      <c r="W304" s="232"/>
      <c r="X304" s="232"/>
      <c r="Y304" s="232"/>
      <c r="Z304" s="232"/>
      <c r="AA304" s="232"/>
    </row>
    <row r="305" spans="5:27" x14ac:dyDescent="0.25">
      <c r="E305" s="232"/>
      <c r="F305" s="232"/>
      <c r="G305" s="261"/>
      <c r="H305" s="232"/>
      <c r="I305" s="232"/>
      <c r="J305" s="232"/>
      <c r="K305" s="232"/>
      <c r="L305" s="232"/>
      <c r="M305" s="247"/>
      <c r="N305" s="247"/>
      <c r="O305" s="247"/>
      <c r="P305" s="267"/>
      <c r="Q305" s="267"/>
      <c r="R305" s="267"/>
      <c r="S305" s="267"/>
      <c r="T305" s="232"/>
      <c r="U305" s="261"/>
      <c r="V305" s="232"/>
      <c r="W305" s="232"/>
      <c r="X305" s="232"/>
      <c r="Y305" s="232"/>
      <c r="Z305" s="232"/>
      <c r="AA305" s="232"/>
    </row>
    <row r="306" spans="5:27" x14ac:dyDescent="0.25">
      <c r="E306" s="232"/>
      <c r="F306" s="232"/>
      <c r="G306" s="261"/>
      <c r="H306" s="232"/>
      <c r="I306" s="232"/>
      <c r="J306" s="232"/>
      <c r="K306" s="232"/>
      <c r="L306" s="232"/>
      <c r="M306" s="247"/>
      <c r="N306" s="247"/>
      <c r="O306" s="247"/>
      <c r="P306" s="267"/>
      <c r="Q306" s="267"/>
      <c r="R306" s="267"/>
      <c r="S306" s="267"/>
      <c r="T306" s="232"/>
      <c r="U306" s="261"/>
      <c r="V306" s="232"/>
      <c r="W306" s="232"/>
      <c r="X306" s="232"/>
      <c r="Y306" s="232"/>
      <c r="Z306" s="232"/>
      <c r="AA306" s="232"/>
    </row>
    <row r="307" spans="5:27" x14ac:dyDescent="0.25">
      <c r="E307" s="232"/>
      <c r="F307" s="232"/>
      <c r="G307" s="261"/>
      <c r="H307" s="232"/>
      <c r="I307" s="232"/>
      <c r="J307" s="232"/>
      <c r="K307" s="232"/>
      <c r="L307" s="232"/>
      <c r="M307" s="247"/>
      <c r="N307" s="247"/>
      <c r="O307" s="247"/>
      <c r="P307" s="267"/>
      <c r="Q307" s="267"/>
      <c r="R307" s="267"/>
      <c r="S307" s="267"/>
      <c r="T307" s="232"/>
      <c r="U307" s="261"/>
      <c r="V307" s="232"/>
      <c r="W307" s="232"/>
      <c r="X307" s="232"/>
      <c r="Y307" s="232"/>
      <c r="Z307" s="232"/>
      <c r="AA307" s="232"/>
    </row>
    <row r="308" spans="5:27" x14ac:dyDescent="0.25">
      <c r="E308" s="232"/>
      <c r="F308" s="232"/>
      <c r="G308" s="261"/>
      <c r="H308" s="232"/>
      <c r="I308" s="232"/>
      <c r="J308" s="232"/>
      <c r="K308" s="232"/>
      <c r="L308" s="232"/>
      <c r="M308" s="247"/>
      <c r="N308" s="247"/>
      <c r="O308" s="247"/>
      <c r="U308" s="261"/>
      <c r="V308" s="232"/>
      <c r="W308" s="232"/>
      <c r="X308" s="232"/>
      <c r="Y308" s="232"/>
      <c r="Z308" s="232"/>
      <c r="AA308" s="232"/>
    </row>
    <row r="309" spans="5:27" x14ac:dyDescent="0.25">
      <c r="E309" s="232"/>
      <c r="F309" s="232"/>
      <c r="G309" s="261"/>
      <c r="H309" s="232"/>
      <c r="V309" s="232"/>
      <c r="W309" s="232"/>
      <c r="X309" s="232"/>
      <c r="Y309" s="232"/>
      <c r="Z309" s="232"/>
      <c r="AA309" s="232"/>
    </row>
    <row r="310" spans="5:27" x14ac:dyDescent="0.25">
      <c r="E310" s="232"/>
      <c r="F310" s="232"/>
      <c r="G310" s="261"/>
      <c r="H310" s="232"/>
      <c r="V310" s="232"/>
      <c r="W310" s="232"/>
      <c r="X310" s="232"/>
      <c r="Y310" s="232"/>
      <c r="Z310" s="232"/>
      <c r="AA310" s="232"/>
    </row>
  </sheetData>
  <sheetProtection algorithmName="SHA-512" hashValue="53zY5sgQ76EyTknsoyUsY51HWPcHm9rReG0LhLL0FTaF0t58pzgla38TO1dGmF0D4LzN+BupmFg6gnu7EnRPTA==" saltValue="iW6HvQwoj17rH5fB1xLqug==" spinCount="100000" sheet="1" objects="1" scenarios="1" selectLockedCells="1"/>
  <mergeCells count="13">
    <mergeCell ref="K8:L8"/>
    <mergeCell ref="A8:A9"/>
    <mergeCell ref="B8:B9"/>
    <mergeCell ref="C8:C9"/>
    <mergeCell ref="D8:D9"/>
    <mergeCell ref="I8:I9"/>
    <mergeCell ref="J8:J9"/>
    <mergeCell ref="A1:L3"/>
    <mergeCell ref="D5:H5"/>
    <mergeCell ref="I5:L5"/>
    <mergeCell ref="A6:C6"/>
    <mergeCell ref="D6:H6"/>
    <mergeCell ref="I6:L6"/>
  </mergeCells>
  <conditionalFormatting sqref="Y13:Y100 T10:T98 N11:N98">
    <cfRule type="cellIs" dxfId="56" priority="2" operator="equal">
      <formula>0</formula>
    </cfRule>
  </conditionalFormatting>
  <conditionalFormatting sqref="S11:T98 A11:G11 A12:H98 M11:Q98">
    <cfRule type="cellIs" dxfId="55" priority="1" operator="equal">
      <formula>0</formula>
    </cfRule>
  </conditionalFormatting>
  <printOptions horizontalCentered="1" verticalCentered="1"/>
  <pageMargins left="0" right="0" top="0" bottom="0" header="0.31496062992125984" footer="0.31496062992125984"/>
  <pageSetup paperSize="9" scale="37" orientation="portrait" r:id="rId1"/>
  <colBreaks count="1" manualBreakCount="1">
    <brk id="22" max="3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lha10"/>
  <dimension ref="A1:AA310"/>
  <sheetViews>
    <sheetView showGridLines="0" view="pageBreakPreview" zoomScale="85" zoomScaleNormal="100" zoomScaleSheetLayoutView="85" workbookViewId="0">
      <pane xSplit="5" topLeftCell="F1" activePane="topRight" state="frozenSplit"/>
      <selection activeCell="T16" sqref="T16:W19"/>
      <selection pane="topRight" activeCell="I17" sqref="I17"/>
    </sheetView>
  </sheetViews>
  <sheetFormatPr defaultColWidth="9.109375" defaultRowHeight="13.8" x14ac:dyDescent="0.25"/>
  <cols>
    <col min="1" max="1" width="4.44140625" style="232" customWidth="1"/>
    <col min="2" max="2" width="18.6640625" style="234" customWidth="1"/>
    <col min="3" max="3" width="28.6640625" style="234" bestFit="1" customWidth="1"/>
    <col min="4" max="4" width="14.5546875" style="234" customWidth="1"/>
    <col min="5" max="5" width="5.109375" style="233" hidden="1" customWidth="1"/>
    <col min="6" max="6" width="7.6640625" style="233" hidden="1" customWidth="1"/>
    <col min="7" max="7" width="7.6640625" style="262" hidden="1" customWidth="1"/>
    <col min="8" max="8" width="0.6640625" style="233" customWidth="1"/>
    <col min="9" max="12" width="13" style="233" customWidth="1"/>
    <col min="13" max="14" width="0.6640625" style="248" hidden="1" customWidth="1"/>
    <col min="15" max="15" width="1.44140625" style="248" hidden="1" customWidth="1"/>
    <col min="16" max="16" width="6.33203125" style="249" hidden="1" customWidth="1"/>
    <col min="17" max="17" width="10.33203125" style="249" hidden="1" customWidth="1"/>
    <col min="18" max="19" width="7.6640625" style="249" hidden="1" customWidth="1"/>
    <col min="20" max="20" width="10.33203125" style="233" hidden="1" customWidth="1"/>
    <col min="21" max="21" width="6.88671875" style="262" hidden="1" customWidth="1"/>
    <col min="22" max="22" width="4" style="233" hidden="1" customWidth="1"/>
    <col min="23" max="23" width="14.6640625" style="233" hidden="1" customWidth="1"/>
    <col min="24" max="24" width="6.6640625" style="233" customWidth="1"/>
    <col min="25" max="25" width="6.6640625" style="233" hidden="1" customWidth="1"/>
    <col min="26" max="26" width="6.6640625" style="233" customWidth="1"/>
    <col min="27" max="27" width="6.109375" style="233" bestFit="1" customWidth="1"/>
    <col min="28" max="16384" width="9.109375" style="233"/>
  </cols>
  <sheetData>
    <row r="1" spans="1:27" ht="15" customHeight="1" x14ac:dyDescent="0.3">
      <c r="A1" s="517" t="s">
        <v>28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</row>
    <row r="2" spans="1:27" ht="15" customHeight="1" x14ac:dyDescent="0.3">
      <c r="A2" s="517"/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</row>
    <row r="3" spans="1:27" ht="15" customHeight="1" x14ac:dyDescent="0.3">
      <c r="A3" s="517"/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</row>
    <row r="4" spans="1:27" ht="15" customHeight="1" x14ac:dyDescent="0.3">
      <c r="C4" s="321"/>
      <c r="D4" s="321"/>
      <c r="E4" s="236"/>
      <c r="F4" s="236"/>
      <c r="G4" s="242"/>
      <c r="H4" s="236"/>
      <c r="I4" s="236"/>
      <c r="J4" s="236"/>
      <c r="K4" s="236"/>
      <c r="L4" s="236"/>
      <c r="M4" s="243"/>
      <c r="N4" s="243"/>
      <c r="O4" s="243"/>
      <c r="U4" s="242"/>
      <c r="V4" s="236"/>
      <c r="W4" s="236"/>
      <c r="X4" s="236"/>
      <c r="Y4" s="236"/>
      <c r="Z4" s="236"/>
      <c r="AA4" s="236"/>
    </row>
    <row r="5" spans="1:27" ht="21" customHeight="1" x14ac:dyDescent="0.3">
      <c r="A5" s="257" t="s">
        <v>29</v>
      </c>
      <c r="B5" s="258"/>
      <c r="C5" s="282"/>
      <c r="D5" s="519" t="s">
        <v>42</v>
      </c>
      <c r="E5" s="519"/>
      <c r="F5" s="519"/>
      <c r="G5" s="519"/>
      <c r="H5" s="520"/>
      <c r="I5" s="526" t="s">
        <v>43</v>
      </c>
      <c r="J5" s="527"/>
      <c r="K5" s="527"/>
      <c r="L5" s="527"/>
      <c r="M5" s="271"/>
      <c r="N5" s="271"/>
      <c r="O5" s="271"/>
      <c r="P5" s="271"/>
      <c r="Q5" s="271"/>
      <c r="R5" s="271"/>
      <c r="S5" s="271"/>
      <c r="T5" s="271"/>
      <c r="U5" s="271"/>
      <c r="V5" s="277"/>
      <c r="W5" s="236"/>
      <c r="X5" s="236"/>
      <c r="Y5" s="236"/>
      <c r="Z5" s="236"/>
      <c r="AA5" s="236"/>
    </row>
    <row r="6" spans="1:27" ht="21" customHeight="1" x14ac:dyDescent="0.3">
      <c r="A6" s="518" t="e">
        <f>#REF!</f>
        <v>#REF!</v>
      </c>
      <c r="B6" s="518"/>
      <c r="C6" s="518"/>
      <c r="D6" s="521" t="s">
        <v>9</v>
      </c>
      <c r="E6" s="521"/>
      <c r="F6" s="521"/>
      <c r="G6" s="521"/>
      <c r="H6" s="522"/>
      <c r="I6" s="528" t="s">
        <v>44</v>
      </c>
      <c r="J6" s="529"/>
      <c r="K6" s="529"/>
      <c r="L6" s="529"/>
      <c r="M6" s="271"/>
      <c r="N6" s="271"/>
      <c r="O6" s="271"/>
      <c r="P6" s="271"/>
      <c r="Q6" s="271"/>
      <c r="R6" s="271"/>
      <c r="S6" s="271"/>
      <c r="T6" s="271"/>
      <c r="U6" s="271"/>
      <c r="V6" s="278"/>
      <c r="W6" s="236"/>
      <c r="X6" s="236"/>
      <c r="Y6" s="236"/>
      <c r="Z6" s="236"/>
      <c r="AA6" s="236"/>
    </row>
    <row r="7" spans="1:27" s="249" customFormat="1" ht="3.75" customHeight="1" x14ac:dyDescent="0.3">
      <c r="A7" s="273"/>
      <c r="B7" s="259"/>
      <c r="C7" s="259"/>
      <c r="D7" s="259"/>
      <c r="E7" s="273"/>
      <c r="F7" s="273"/>
      <c r="G7" s="273"/>
      <c r="H7" s="273"/>
      <c r="I7" s="274"/>
      <c r="J7" s="274"/>
      <c r="K7" s="274"/>
      <c r="L7" s="274"/>
      <c r="M7" s="273"/>
      <c r="N7" s="273"/>
      <c r="O7" s="273"/>
      <c r="P7" s="263"/>
      <c r="Q7" s="263"/>
      <c r="R7" s="263"/>
      <c r="S7" s="263"/>
      <c r="T7" s="273"/>
      <c r="U7" s="273"/>
      <c r="V7" s="273"/>
    </row>
    <row r="8" spans="1:27" s="249" customFormat="1" ht="20.25" customHeight="1" x14ac:dyDescent="0.3">
      <c r="A8" s="509" t="s">
        <v>7</v>
      </c>
      <c r="B8" s="509" t="s">
        <v>33</v>
      </c>
      <c r="C8" s="509" t="s">
        <v>9</v>
      </c>
      <c r="D8" s="516" t="s">
        <v>34</v>
      </c>
      <c r="E8" s="273"/>
      <c r="F8" s="273"/>
      <c r="G8" s="273"/>
      <c r="H8" s="273"/>
      <c r="I8" s="524" t="s">
        <v>2</v>
      </c>
      <c r="J8" s="523" t="s">
        <v>35</v>
      </c>
      <c r="K8" s="525" t="s">
        <v>3</v>
      </c>
      <c r="L8" s="525"/>
      <c r="M8" s="273"/>
      <c r="N8" s="273"/>
      <c r="O8" s="273"/>
      <c r="P8" s="263"/>
      <c r="Q8" s="263"/>
      <c r="R8" s="263"/>
      <c r="S8" s="263"/>
      <c r="T8" s="273"/>
      <c r="U8" s="273"/>
      <c r="V8" s="273"/>
    </row>
    <row r="9" spans="1:27" s="231" customFormat="1" ht="20.25" customHeight="1" x14ac:dyDescent="0.3">
      <c r="A9" s="509"/>
      <c r="B9" s="509"/>
      <c r="C9" s="509"/>
      <c r="D9" s="516"/>
      <c r="E9" s="345"/>
      <c r="F9" s="338"/>
      <c r="G9" s="344"/>
      <c r="H9" s="253"/>
      <c r="I9" s="524"/>
      <c r="J9" s="523"/>
      <c r="K9" s="250" t="s">
        <v>36</v>
      </c>
      <c r="L9" s="250" t="s">
        <v>37</v>
      </c>
      <c r="M9" s="344"/>
      <c r="N9" s="341"/>
      <c r="O9" s="311"/>
      <c r="P9" s="264"/>
      <c r="Q9" s="264"/>
      <c r="S9" s="266"/>
      <c r="T9" s="265"/>
      <c r="U9" s="341"/>
      <c r="V9" s="340"/>
    </row>
    <row r="10" spans="1:27" s="249" customFormat="1" ht="3.75" customHeight="1" x14ac:dyDescent="0.3">
      <c r="A10" s="273"/>
      <c r="B10" s="259"/>
      <c r="C10" s="259"/>
      <c r="D10" s="259"/>
      <c r="E10" s="273"/>
      <c r="F10" s="273"/>
      <c r="G10" s="273"/>
      <c r="H10" s="273"/>
      <c r="I10" s="274"/>
      <c r="J10" s="274">
        <v>3</v>
      </c>
      <c r="K10" s="274"/>
      <c r="L10" s="274"/>
      <c r="M10" s="273"/>
      <c r="N10" s="273"/>
      <c r="O10" s="273"/>
      <c r="P10" s="266"/>
      <c r="Q10" s="266"/>
      <c r="R10" s="266"/>
      <c r="S10" s="266"/>
      <c r="T10" s="235"/>
      <c r="U10" s="253"/>
      <c r="V10" s="273"/>
    </row>
    <row r="11" spans="1:27" s="249" customFormat="1" ht="20.25" customHeight="1" x14ac:dyDescent="0.25">
      <c r="A11" s="255" t="e">
        <f>#REF!</f>
        <v>#REF!</v>
      </c>
      <c r="B11" s="256" t="e">
        <f>#REF!</f>
        <v>#REF!</v>
      </c>
      <c r="C11" s="256" t="e">
        <f>#REF!</f>
        <v>#REF!</v>
      </c>
      <c r="D11" s="255" t="e">
        <f>#REF!</f>
        <v>#REF!</v>
      </c>
      <c r="E11" s="255" t="e">
        <f>#REF!</f>
        <v>#REF!</v>
      </c>
      <c r="F11" s="255" t="e">
        <f>#REF!</f>
        <v>#REF!</v>
      </c>
      <c r="G11" s="268"/>
      <c r="H11" s="273"/>
      <c r="I11" s="252">
        <v>8.5</v>
      </c>
      <c r="J11" s="280">
        <v>9</v>
      </c>
      <c r="K11" s="281">
        <v>7.5</v>
      </c>
      <c r="L11" s="281">
        <v>8.5</v>
      </c>
      <c r="M11" s="246"/>
      <c r="N11" s="246"/>
      <c r="O11" s="268"/>
      <c r="P11" s="266"/>
      <c r="Q11" s="266" t="e">
        <f>IF(#REF!=3,(K11+J11+I11)/3-#REF!+#REF!,0)</f>
        <v>#REF!</v>
      </c>
      <c r="R11" s="266" t="e">
        <f>IF(#REF!=5,-MIN(I11,J11,K11,L11,#REF!)-MAX(I11,J11,K11,L11,#REF!),0)</f>
        <v>#REF!</v>
      </c>
      <c r="S11" s="266" t="e">
        <f>IF(#REF!=5,(K11+J11+I11+R11+L11+#REF!)/3-#REF!+#REF!,0)</f>
        <v>#REF!</v>
      </c>
      <c r="T11" s="235" t="e">
        <f>Q11+S11</f>
        <v>#REF!</v>
      </c>
      <c r="U11" s="269" t="str">
        <f>IFERROR((IF(T11=0,"")+T11),"0,0")</f>
        <v>0,0</v>
      </c>
      <c r="V11" s="237" t="str">
        <f>IFERROR(RANK(#REF!,#REF!,0),"")</f>
        <v/>
      </c>
      <c r="W11" s="275"/>
      <c r="X11" s="279"/>
    </row>
    <row r="12" spans="1:27" s="238" customFormat="1" ht="20.25" customHeight="1" x14ac:dyDescent="0.25">
      <c r="A12" s="255" t="e">
        <f>#REF!</f>
        <v>#REF!</v>
      </c>
      <c r="B12" s="256" t="e">
        <f>#REF!</f>
        <v>#REF!</v>
      </c>
      <c r="C12" s="256" t="e">
        <f>#REF!</f>
        <v>#REF!</v>
      </c>
      <c r="D12" s="255" t="e">
        <f>#REF!</f>
        <v>#REF!</v>
      </c>
      <c r="E12" s="255" t="e">
        <f>#REF!</f>
        <v>#REF!</v>
      </c>
      <c r="F12" s="255" t="e">
        <f>#REF!</f>
        <v>#REF!</v>
      </c>
      <c r="G12" s="246"/>
      <c r="H12" s="246"/>
      <c r="I12" s="252"/>
      <c r="J12" s="280"/>
      <c r="K12" s="281"/>
      <c r="L12" s="281"/>
      <c r="M12" s="246"/>
      <c r="N12" s="246"/>
      <c r="O12" s="268"/>
      <c r="P12" s="266"/>
      <c r="Q12" s="266" t="e">
        <f>IF(#REF!=3,(K12+J12+I12)/3-#REF!+#REF!,0)</f>
        <v>#REF!</v>
      </c>
      <c r="R12" s="266" t="e">
        <f>IF(#REF!=5,-MIN(I12,J12,K12,L12,#REF!)-MAX(I12,J12,K12,L12,#REF!),0)</f>
        <v>#REF!</v>
      </c>
      <c r="S12" s="266" t="e">
        <f>IF(#REF!=5,(K12+J12+I12+R12+L12+#REF!)/3-#REF!+#REF!,0)</f>
        <v>#REF!</v>
      </c>
      <c r="T12" s="235" t="e">
        <f t="shared" ref="T12:T75" si="0">Q12+S12</f>
        <v>#REF!</v>
      </c>
      <c r="U12" s="269" t="str">
        <f t="shared" ref="U12:U75" si="1">IFERROR((IF(T12=0,"")+T12),"0,0")</f>
        <v>0,0</v>
      </c>
      <c r="V12" s="237" t="str">
        <f>IFERROR(RANK(#REF!,#REF!,0),"")</f>
        <v/>
      </c>
      <c r="W12" s="276"/>
    </row>
    <row r="13" spans="1:27" s="238" customFormat="1" ht="20.25" customHeight="1" x14ac:dyDescent="0.25">
      <c r="A13" s="255" t="e">
        <f>#REF!</f>
        <v>#REF!</v>
      </c>
      <c r="B13" s="256" t="e">
        <f>#REF!</f>
        <v>#REF!</v>
      </c>
      <c r="C13" s="256" t="e">
        <f>#REF!</f>
        <v>#REF!</v>
      </c>
      <c r="D13" s="255" t="s">
        <v>18</v>
      </c>
      <c r="E13" s="255" t="e">
        <f>#REF!</f>
        <v>#REF!</v>
      </c>
      <c r="F13" s="255" t="e">
        <f>#REF!</f>
        <v>#REF!</v>
      </c>
      <c r="G13" s="246"/>
      <c r="H13" s="246"/>
      <c r="I13" s="252">
        <v>7.5</v>
      </c>
      <c r="J13" s="280">
        <v>8.5</v>
      </c>
      <c r="K13" s="281">
        <v>8</v>
      </c>
      <c r="L13" s="281">
        <v>8</v>
      </c>
      <c r="M13" s="246"/>
      <c r="N13" s="246"/>
      <c r="O13" s="268"/>
      <c r="P13" s="266"/>
      <c r="Q13" s="266" t="e">
        <f>IF(#REF!=3,(K13+J13+I13)/3-#REF!+#REF!,0)</f>
        <v>#REF!</v>
      </c>
      <c r="R13" s="266" t="e">
        <f>IF(#REF!=5,-MIN(I13,J13,K13,L13,#REF!)-MAX(I13,J13,K13,L13,#REF!),0)</f>
        <v>#REF!</v>
      </c>
      <c r="S13" s="266" t="e">
        <f>IF(#REF!=5,(K13+J13+I13+R13+L13+#REF!)/3-#REF!+#REF!,0)</f>
        <v>#REF!</v>
      </c>
      <c r="T13" s="235" t="e">
        <f t="shared" si="0"/>
        <v>#REF!</v>
      </c>
      <c r="U13" s="269" t="str">
        <f t="shared" si="1"/>
        <v>0,0</v>
      </c>
      <c r="V13" s="237" t="str">
        <f>IFERROR(RANK(#REF!,#REF!,0),"")</f>
        <v/>
      </c>
      <c r="W13" s="276"/>
    </row>
    <row r="14" spans="1:27" s="238" customFormat="1" ht="20.25" customHeight="1" x14ac:dyDescent="0.25">
      <c r="A14" s="255" t="e">
        <f>#REF!</f>
        <v>#REF!</v>
      </c>
      <c r="B14" s="256" t="e">
        <f>#REF!</f>
        <v>#REF!</v>
      </c>
      <c r="C14" s="256" t="e">
        <f>#REF!</f>
        <v>#REF!</v>
      </c>
      <c r="D14" s="255" t="e">
        <f>#REF!</f>
        <v>#REF!</v>
      </c>
      <c r="E14" s="255" t="e">
        <f>#REF!</f>
        <v>#REF!</v>
      </c>
      <c r="F14" s="255" t="e">
        <f>#REF!</f>
        <v>#REF!</v>
      </c>
      <c r="G14" s="246"/>
      <c r="H14" s="246"/>
      <c r="I14" s="252">
        <v>6</v>
      </c>
      <c r="J14" s="280">
        <v>8.5</v>
      </c>
      <c r="K14" s="281">
        <v>7.5</v>
      </c>
      <c r="L14" s="281">
        <v>7</v>
      </c>
      <c r="M14" s="246"/>
      <c r="N14" s="246"/>
      <c r="O14" s="268"/>
      <c r="P14" s="266"/>
      <c r="Q14" s="266" t="e">
        <f>IF(#REF!=3,(K14+J14+I14)/3-#REF!+#REF!,0)</f>
        <v>#REF!</v>
      </c>
      <c r="R14" s="266" t="e">
        <f>IF(#REF!=5,-MIN(I14,J14,K14,L14,#REF!)-MAX(I14,J14,K14,L14,#REF!),0)</f>
        <v>#REF!</v>
      </c>
      <c r="S14" s="266" t="e">
        <f>IF(#REF!=5,(K14+J14+I14+R14+L14+#REF!)/3-#REF!+#REF!,0)</f>
        <v>#REF!</v>
      </c>
      <c r="T14" s="235" t="e">
        <f t="shared" si="0"/>
        <v>#REF!</v>
      </c>
      <c r="U14" s="269" t="str">
        <f t="shared" si="1"/>
        <v>0,0</v>
      </c>
      <c r="V14" s="237" t="str">
        <f>IFERROR(RANK(#REF!,#REF!,0),"")</f>
        <v/>
      </c>
      <c r="W14" s="276"/>
    </row>
    <row r="15" spans="1:27" s="238" customFormat="1" ht="20.25" customHeight="1" x14ac:dyDescent="0.25">
      <c r="A15" s="255" t="e">
        <f>#REF!</f>
        <v>#REF!</v>
      </c>
      <c r="B15" s="256" t="e">
        <f>#REF!</f>
        <v>#REF!</v>
      </c>
      <c r="C15" s="256" t="e">
        <f>#REF!</f>
        <v>#REF!</v>
      </c>
      <c r="D15" s="255" t="e">
        <f>#REF!</f>
        <v>#REF!</v>
      </c>
      <c r="E15" s="255" t="e">
        <f>#REF!</f>
        <v>#REF!</v>
      </c>
      <c r="F15" s="255" t="e">
        <f>#REF!</f>
        <v>#REF!</v>
      </c>
      <c r="G15" s="246"/>
      <c r="H15" s="246"/>
      <c r="I15" s="252">
        <v>5.5</v>
      </c>
      <c r="J15" s="280">
        <v>8</v>
      </c>
      <c r="K15" s="281">
        <v>7</v>
      </c>
      <c r="L15" s="281">
        <v>5</v>
      </c>
      <c r="M15" s="246"/>
      <c r="N15" s="246"/>
      <c r="O15" s="268"/>
      <c r="P15" s="266"/>
      <c r="Q15" s="266" t="e">
        <f>IF(#REF!=3,(K15+J15+I15)/3-#REF!+#REF!,0)</f>
        <v>#REF!</v>
      </c>
      <c r="R15" s="266" t="e">
        <f>IF(#REF!=5,-MIN(I15,J15,K15,L15,#REF!)-MAX(I15,J15,K15,L15,#REF!),0)</f>
        <v>#REF!</v>
      </c>
      <c r="S15" s="266" t="e">
        <f>IF(#REF!=5,(K15+J15+I15+R15+L15+#REF!)/3-#REF!+#REF!,0)</f>
        <v>#REF!</v>
      </c>
      <c r="T15" s="235" t="e">
        <f t="shared" si="0"/>
        <v>#REF!</v>
      </c>
      <c r="U15" s="269" t="str">
        <f t="shared" si="1"/>
        <v>0,0</v>
      </c>
      <c r="V15" s="237" t="str">
        <f>IFERROR(RANK(#REF!,#REF!,0),"")</f>
        <v/>
      </c>
      <c r="W15" s="276"/>
    </row>
    <row r="16" spans="1:27" s="238" customFormat="1" ht="20.25" customHeight="1" x14ac:dyDescent="0.25">
      <c r="A16" s="255" t="e">
        <f>#REF!</f>
        <v>#REF!</v>
      </c>
      <c r="B16" s="256" t="e">
        <f>#REF!</f>
        <v>#REF!</v>
      </c>
      <c r="C16" s="256" t="e">
        <f>#REF!</f>
        <v>#REF!</v>
      </c>
      <c r="D16" s="255" t="e">
        <f>#REF!</f>
        <v>#REF!</v>
      </c>
      <c r="E16" s="255" t="e">
        <f>#REF!</f>
        <v>#REF!</v>
      </c>
      <c r="F16" s="255" t="e">
        <f>#REF!</f>
        <v>#REF!</v>
      </c>
      <c r="G16" s="246"/>
      <c r="H16" s="246"/>
      <c r="I16" s="252">
        <v>6</v>
      </c>
      <c r="J16" s="280">
        <v>7</v>
      </c>
      <c r="K16" s="281">
        <v>7.5</v>
      </c>
      <c r="L16" s="281">
        <v>8.5</v>
      </c>
      <c r="M16" s="246"/>
      <c r="N16" s="246"/>
      <c r="O16" s="268"/>
      <c r="P16" s="266"/>
      <c r="Q16" s="266" t="e">
        <f>IF(#REF!=3,(K16+J16+I16)/3-#REF!+#REF!,0)</f>
        <v>#REF!</v>
      </c>
      <c r="R16" s="266" t="e">
        <f>IF(#REF!=5,-MIN(I16,J16,K16,L16,#REF!)-MAX(I16,J16,K16,L16,#REF!),0)</f>
        <v>#REF!</v>
      </c>
      <c r="S16" s="266" t="e">
        <f>IF(#REF!=5,(K16+J16+I16+R16+L16+#REF!)/3-#REF!+#REF!,0)</f>
        <v>#REF!</v>
      </c>
      <c r="T16" s="235" t="e">
        <f t="shared" si="0"/>
        <v>#REF!</v>
      </c>
      <c r="U16" s="269" t="str">
        <f t="shared" si="1"/>
        <v>0,0</v>
      </c>
      <c r="V16" s="237" t="str">
        <f>IFERROR(RANK(#REF!,#REF!,0),"")</f>
        <v/>
      </c>
      <c r="W16" s="276"/>
    </row>
    <row r="17" spans="1:23" s="238" customFormat="1" ht="20.25" customHeight="1" x14ac:dyDescent="0.25">
      <c r="A17" s="255" t="e">
        <f>#REF!</f>
        <v>#REF!</v>
      </c>
      <c r="B17" s="256" t="e">
        <f>#REF!</f>
        <v>#REF!</v>
      </c>
      <c r="C17" s="256" t="e">
        <f>#REF!</f>
        <v>#REF!</v>
      </c>
      <c r="D17" s="255" t="e">
        <f>#REF!</f>
        <v>#REF!</v>
      </c>
      <c r="E17" s="255" t="e">
        <f>#REF!</f>
        <v>#REF!</v>
      </c>
      <c r="F17" s="255" t="e">
        <f>#REF!</f>
        <v>#REF!</v>
      </c>
      <c r="G17" s="246"/>
      <c r="H17" s="246"/>
      <c r="I17" s="252">
        <v>9</v>
      </c>
      <c r="J17" s="280">
        <v>6.5</v>
      </c>
      <c r="K17" s="281">
        <v>7.5</v>
      </c>
      <c r="L17" s="281">
        <v>8.5</v>
      </c>
      <c r="M17" s="246"/>
      <c r="N17" s="246"/>
      <c r="O17" s="268"/>
      <c r="P17" s="266"/>
      <c r="Q17" s="266" t="e">
        <f>IF(#REF!=3,(K17+J17+I17)/3-#REF!+#REF!,0)</f>
        <v>#REF!</v>
      </c>
      <c r="R17" s="266" t="e">
        <f>IF(#REF!=5,-MIN(I17,J17,K17,L17,#REF!)-MAX(I17,J17,K17,L17,#REF!),0)</f>
        <v>#REF!</v>
      </c>
      <c r="S17" s="266" t="e">
        <f>IF(#REF!=5,(K17+J17+I17+R17+L17+#REF!)/3-#REF!+#REF!,0)</f>
        <v>#REF!</v>
      </c>
      <c r="T17" s="235" t="e">
        <f t="shared" si="0"/>
        <v>#REF!</v>
      </c>
      <c r="U17" s="269" t="str">
        <f t="shared" si="1"/>
        <v>0,0</v>
      </c>
      <c r="V17" s="237" t="str">
        <f>IFERROR(RANK(#REF!,#REF!,0),"")</f>
        <v/>
      </c>
      <c r="W17" s="276"/>
    </row>
    <row r="18" spans="1:23" s="238" customFormat="1" ht="20.25" customHeight="1" x14ac:dyDescent="0.25">
      <c r="A18" s="255" t="e">
        <f>#REF!</f>
        <v>#REF!</v>
      </c>
      <c r="B18" s="256" t="e">
        <f>#REF!</f>
        <v>#REF!</v>
      </c>
      <c r="C18" s="256" t="e">
        <f>#REF!</f>
        <v>#REF!</v>
      </c>
      <c r="D18" s="255" t="e">
        <f>#REF!</f>
        <v>#REF!</v>
      </c>
      <c r="E18" s="255" t="e">
        <f>#REF!</f>
        <v>#REF!</v>
      </c>
      <c r="F18" s="255" t="e">
        <f>#REF!</f>
        <v>#REF!</v>
      </c>
      <c r="G18" s="246"/>
      <c r="H18" s="246"/>
      <c r="I18" s="252">
        <v>5</v>
      </c>
      <c r="J18" s="280">
        <v>6</v>
      </c>
      <c r="K18" s="281">
        <v>6.5</v>
      </c>
      <c r="L18" s="281">
        <v>8</v>
      </c>
      <c r="M18" s="246"/>
      <c r="N18" s="246"/>
      <c r="O18" s="268"/>
      <c r="P18" s="266"/>
      <c r="Q18" s="266" t="e">
        <f>IF(#REF!=3,(K18+J18+I18)/3-#REF!+#REF!,0)</f>
        <v>#REF!</v>
      </c>
      <c r="R18" s="266" t="e">
        <f>IF(#REF!=5,-MIN(I18,J18,K18,L18,#REF!)-MAX(I18,J18,K18,L18,#REF!),0)</f>
        <v>#REF!</v>
      </c>
      <c r="S18" s="266" t="e">
        <f>IF(#REF!=5,(K18+J18+I18+R18+L18+#REF!)/3-#REF!+#REF!,0)</f>
        <v>#REF!</v>
      </c>
      <c r="T18" s="235" t="e">
        <f t="shared" si="0"/>
        <v>#REF!</v>
      </c>
      <c r="U18" s="269" t="str">
        <f t="shared" si="1"/>
        <v>0,0</v>
      </c>
      <c r="V18" s="237" t="str">
        <f>IFERROR(RANK(#REF!,#REF!,0),"")</f>
        <v/>
      </c>
      <c r="W18" s="276"/>
    </row>
    <row r="19" spans="1:23" s="238" customFormat="1" ht="20.25" customHeight="1" x14ac:dyDescent="0.25">
      <c r="A19" s="255" t="e">
        <f>#REF!</f>
        <v>#REF!</v>
      </c>
      <c r="B19" s="256" t="e">
        <f>#REF!</f>
        <v>#REF!</v>
      </c>
      <c r="C19" s="256" t="e">
        <f>#REF!</f>
        <v>#REF!</v>
      </c>
      <c r="D19" s="255" t="e">
        <f>#REF!</f>
        <v>#REF!</v>
      </c>
      <c r="E19" s="255" t="e">
        <f>#REF!</f>
        <v>#REF!</v>
      </c>
      <c r="F19" s="255" t="e">
        <f>#REF!</f>
        <v>#REF!</v>
      </c>
      <c r="G19" s="246"/>
      <c r="H19" s="246"/>
      <c r="I19" s="252">
        <v>8.5</v>
      </c>
      <c r="J19" s="280">
        <v>9</v>
      </c>
      <c r="K19" s="281">
        <v>8.5</v>
      </c>
      <c r="L19" s="281">
        <v>8</v>
      </c>
      <c r="M19" s="246"/>
      <c r="N19" s="246"/>
      <c r="O19" s="268"/>
      <c r="P19" s="266"/>
      <c r="Q19" s="266" t="e">
        <f>IF(#REF!=3,(K19+J19+I19)/3-#REF!+#REF!,0)</f>
        <v>#REF!</v>
      </c>
      <c r="R19" s="266" t="e">
        <f>IF(#REF!=5,-MIN(I19,J19,K19,L19,#REF!)-MAX(I19,J19,K19,L19,#REF!),0)</f>
        <v>#REF!</v>
      </c>
      <c r="S19" s="266" t="e">
        <f>IF(#REF!=5,(K19+J19+I19+R19+L19+#REF!)/3-#REF!+#REF!,0)</f>
        <v>#REF!</v>
      </c>
      <c r="T19" s="235" t="e">
        <f t="shared" si="0"/>
        <v>#REF!</v>
      </c>
      <c r="U19" s="269" t="str">
        <f t="shared" si="1"/>
        <v>0,0</v>
      </c>
      <c r="V19" s="237" t="str">
        <f>IFERROR(RANK(#REF!,#REF!,0),"")</f>
        <v/>
      </c>
      <c r="W19" s="276"/>
    </row>
    <row r="20" spans="1:23" s="238" customFormat="1" ht="20.25" customHeight="1" x14ac:dyDescent="0.25">
      <c r="A20" s="255" t="e">
        <f>#REF!</f>
        <v>#REF!</v>
      </c>
      <c r="B20" s="256" t="e">
        <f>#REF!</f>
        <v>#REF!</v>
      </c>
      <c r="C20" s="256" t="e">
        <f>#REF!</f>
        <v>#REF!</v>
      </c>
      <c r="D20" s="255" t="e">
        <f>#REF!</f>
        <v>#REF!</v>
      </c>
      <c r="E20" s="255" t="e">
        <f>#REF!</f>
        <v>#REF!</v>
      </c>
      <c r="F20" s="255" t="e">
        <f>#REF!</f>
        <v>#REF!</v>
      </c>
      <c r="G20" s="246"/>
      <c r="H20" s="246"/>
      <c r="I20" s="252">
        <v>9</v>
      </c>
      <c r="J20" s="280">
        <v>9.5</v>
      </c>
      <c r="K20" s="281">
        <v>8</v>
      </c>
      <c r="L20" s="281">
        <v>8</v>
      </c>
      <c r="M20" s="246"/>
      <c r="N20" s="246"/>
      <c r="O20" s="268"/>
      <c r="P20" s="266"/>
      <c r="Q20" s="266" t="e">
        <f>IF(#REF!=3,(K20+J20+I20)/3-#REF!+#REF!,0)</f>
        <v>#REF!</v>
      </c>
      <c r="R20" s="266" t="e">
        <f>IF(#REF!=5,-MIN(I20,J20,K20,L20,#REF!)-MAX(I20,J20,K20,L20,#REF!),0)</f>
        <v>#REF!</v>
      </c>
      <c r="S20" s="266" t="e">
        <f>IF(#REF!=5,(K20+J20+I20+R20+L20+#REF!)/3-#REF!+#REF!,0)</f>
        <v>#REF!</v>
      </c>
      <c r="T20" s="235" t="e">
        <f t="shared" si="0"/>
        <v>#REF!</v>
      </c>
      <c r="U20" s="269" t="str">
        <f t="shared" si="1"/>
        <v>0,0</v>
      </c>
      <c r="V20" s="237" t="str">
        <f>IFERROR(RANK(#REF!,#REF!,0),"")</f>
        <v/>
      </c>
      <c r="W20" s="276"/>
    </row>
    <row r="21" spans="1:23" s="238" customFormat="1" ht="20.25" customHeight="1" x14ac:dyDescent="0.25">
      <c r="A21" s="255" t="e">
        <f>#REF!</f>
        <v>#REF!</v>
      </c>
      <c r="B21" s="256" t="e">
        <f>#REF!</f>
        <v>#REF!</v>
      </c>
      <c r="C21" s="256" t="e">
        <f>#REF!</f>
        <v>#REF!</v>
      </c>
      <c r="D21" s="255" t="e">
        <f>#REF!</f>
        <v>#REF!</v>
      </c>
      <c r="E21" s="255" t="e">
        <f>#REF!</f>
        <v>#REF!</v>
      </c>
      <c r="F21" s="255" t="e">
        <f>#REF!</f>
        <v>#REF!</v>
      </c>
      <c r="G21" s="246"/>
      <c r="H21" s="246"/>
      <c r="I21" s="252">
        <v>8.5</v>
      </c>
      <c r="J21" s="280">
        <v>7</v>
      </c>
      <c r="K21" s="281">
        <v>7</v>
      </c>
      <c r="L21" s="281">
        <v>8</v>
      </c>
      <c r="M21" s="246"/>
      <c r="N21" s="246"/>
      <c r="O21" s="268"/>
      <c r="P21" s="266"/>
      <c r="Q21" s="266" t="e">
        <f>IF(#REF!=3,(K21+J21+I21)/3-#REF!+#REF!,0)</f>
        <v>#REF!</v>
      </c>
      <c r="R21" s="266" t="e">
        <f>IF(#REF!=5,-MIN(I21,J21,K21,L21,#REF!)-MAX(I21,J21,K21,L21,#REF!),0)</f>
        <v>#REF!</v>
      </c>
      <c r="S21" s="266" t="e">
        <f>IF(#REF!=5,(K21+J21+I21+R21+L21+#REF!)/3-#REF!+#REF!,0)</f>
        <v>#REF!</v>
      </c>
      <c r="T21" s="235" t="e">
        <f t="shared" si="0"/>
        <v>#REF!</v>
      </c>
      <c r="U21" s="269" t="str">
        <f t="shared" si="1"/>
        <v>0,0</v>
      </c>
      <c r="V21" s="237" t="str">
        <f>IFERROR(RANK(#REF!,#REF!,0),"")</f>
        <v/>
      </c>
      <c r="W21" s="276"/>
    </row>
    <row r="22" spans="1:23" s="238" customFormat="1" ht="20.25" customHeight="1" x14ac:dyDescent="0.25">
      <c r="A22" s="255" t="e">
        <f>#REF!</f>
        <v>#REF!</v>
      </c>
      <c r="B22" s="256" t="e">
        <f>#REF!</f>
        <v>#REF!</v>
      </c>
      <c r="C22" s="256" t="e">
        <f>#REF!</f>
        <v>#REF!</v>
      </c>
      <c r="D22" s="255" t="e">
        <f>#REF!</f>
        <v>#REF!</v>
      </c>
      <c r="E22" s="255" t="e">
        <f>#REF!</f>
        <v>#REF!</v>
      </c>
      <c r="F22" s="255" t="e">
        <f>#REF!</f>
        <v>#REF!</v>
      </c>
      <c r="G22" s="246"/>
      <c r="H22" s="246"/>
      <c r="I22" s="252">
        <v>7</v>
      </c>
      <c r="J22" s="280">
        <v>5</v>
      </c>
      <c r="K22" s="281">
        <v>6.5</v>
      </c>
      <c r="L22" s="281">
        <v>3.5</v>
      </c>
      <c r="M22" s="246"/>
      <c r="N22" s="246"/>
      <c r="O22" s="268"/>
      <c r="P22" s="266"/>
      <c r="Q22" s="266" t="e">
        <f>IF(#REF!=3,(K22+J22+I22)/3-#REF!+#REF!,0)</f>
        <v>#REF!</v>
      </c>
      <c r="R22" s="266" t="e">
        <f>IF(#REF!=5,-MIN(I22,J22,K22,L22,#REF!)-MAX(I22,J22,K22,L22,#REF!),0)</f>
        <v>#REF!</v>
      </c>
      <c r="S22" s="266" t="e">
        <f>IF(#REF!=5,(K22+J22+I22+R22+L22+#REF!)/3-#REF!+#REF!,0)</f>
        <v>#REF!</v>
      </c>
      <c r="T22" s="235" t="e">
        <f t="shared" si="0"/>
        <v>#REF!</v>
      </c>
      <c r="U22" s="269" t="str">
        <f t="shared" si="1"/>
        <v>0,0</v>
      </c>
      <c r="V22" s="237" t="str">
        <f>IFERROR(RANK(#REF!,#REF!,0),"")</f>
        <v/>
      </c>
      <c r="W22" s="276"/>
    </row>
    <row r="23" spans="1:23" s="238" customFormat="1" ht="20.25" customHeight="1" x14ac:dyDescent="0.25">
      <c r="A23" s="255" t="e">
        <f>#REF!</f>
        <v>#REF!</v>
      </c>
      <c r="B23" s="256" t="e">
        <f>#REF!</f>
        <v>#REF!</v>
      </c>
      <c r="C23" s="256" t="e">
        <f>#REF!</f>
        <v>#REF!</v>
      </c>
      <c r="D23" s="255" t="e">
        <f>#REF!</f>
        <v>#REF!</v>
      </c>
      <c r="E23" s="255" t="e">
        <f>#REF!</f>
        <v>#REF!</v>
      </c>
      <c r="F23" s="255" t="e">
        <f>#REF!</f>
        <v>#REF!</v>
      </c>
      <c r="G23" s="246"/>
      <c r="H23" s="246"/>
      <c r="I23" s="343">
        <v>7</v>
      </c>
      <c r="J23" s="280">
        <v>9</v>
      </c>
      <c r="K23" s="281">
        <v>8</v>
      </c>
      <c r="L23" s="281">
        <v>7.5</v>
      </c>
      <c r="M23" s="246"/>
      <c r="N23" s="246"/>
      <c r="O23" s="268"/>
      <c r="P23" s="266"/>
      <c r="Q23" s="266" t="e">
        <f>IF(#REF!=3,(K23+J23+I23)/3-#REF!+#REF!,0)</f>
        <v>#REF!</v>
      </c>
      <c r="R23" s="266" t="e">
        <f>IF(#REF!=5,-MIN(I23,J23,K23,L23,#REF!)-MAX(I23,J23,K23,L23,#REF!),0)</f>
        <v>#REF!</v>
      </c>
      <c r="S23" s="266" t="e">
        <f>IF(#REF!=5,(K23+J23+I23+R23+L23+#REF!)/3-#REF!+#REF!,0)</f>
        <v>#REF!</v>
      </c>
      <c r="T23" s="235" t="e">
        <f t="shared" si="0"/>
        <v>#REF!</v>
      </c>
      <c r="U23" s="269" t="str">
        <f t="shared" si="1"/>
        <v>0,0</v>
      </c>
      <c r="V23" s="237" t="str">
        <f>IFERROR(RANK(#REF!,#REF!,0),"")</f>
        <v/>
      </c>
      <c r="W23" s="276"/>
    </row>
    <row r="24" spans="1:23" s="238" customFormat="1" ht="20.25" customHeight="1" x14ac:dyDescent="0.25">
      <c r="A24" s="255" t="e">
        <f>#REF!</f>
        <v>#REF!</v>
      </c>
      <c r="B24" s="256" t="e">
        <f>#REF!</f>
        <v>#REF!</v>
      </c>
      <c r="C24" s="256" t="e">
        <f>#REF!</f>
        <v>#REF!</v>
      </c>
      <c r="D24" s="255" t="e">
        <f>#REF!</f>
        <v>#REF!</v>
      </c>
      <c r="E24" s="255" t="e">
        <f>#REF!</f>
        <v>#REF!</v>
      </c>
      <c r="F24" s="255" t="e">
        <f>#REF!</f>
        <v>#REF!</v>
      </c>
      <c r="G24" s="246"/>
      <c r="H24" s="246"/>
      <c r="I24" s="343">
        <v>6</v>
      </c>
      <c r="J24" s="280">
        <v>6</v>
      </c>
      <c r="K24" s="281">
        <v>0</v>
      </c>
      <c r="L24" s="281">
        <v>0</v>
      </c>
      <c r="M24" s="246"/>
      <c r="N24" s="246"/>
      <c r="O24" s="268"/>
      <c r="P24" s="266"/>
      <c r="Q24" s="266" t="e">
        <f>IF(#REF!=3,(K24+J24+I24)/3-#REF!+#REF!,0)</f>
        <v>#REF!</v>
      </c>
      <c r="R24" s="266" t="e">
        <f>IF(#REF!=5,-MIN(I24,J24,K24,L24,#REF!)-MAX(I24,J24,K24,L24,#REF!),0)</f>
        <v>#REF!</v>
      </c>
      <c r="S24" s="266" t="e">
        <f>IF(#REF!=5,(K24+J24+I24+R24+L24+#REF!)/3-#REF!+#REF!,0)</f>
        <v>#REF!</v>
      </c>
      <c r="T24" s="235" t="e">
        <f t="shared" si="0"/>
        <v>#REF!</v>
      </c>
      <c r="U24" s="269" t="str">
        <f t="shared" si="1"/>
        <v>0,0</v>
      </c>
      <c r="V24" s="237" t="str">
        <f>IFERROR(RANK(#REF!,#REF!,0),"")</f>
        <v/>
      </c>
      <c r="W24" s="276"/>
    </row>
    <row r="25" spans="1:23" s="238" customFormat="1" ht="20.25" customHeight="1" x14ac:dyDescent="0.25">
      <c r="A25" s="255" t="e">
        <f>#REF!</f>
        <v>#REF!</v>
      </c>
      <c r="B25" s="256" t="e">
        <f>#REF!</f>
        <v>#REF!</v>
      </c>
      <c r="C25" s="256" t="e">
        <f>#REF!</f>
        <v>#REF!</v>
      </c>
      <c r="D25" s="255" t="e">
        <f>#REF!</f>
        <v>#REF!</v>
      </c>
      <c r="E25" s="255" t="e">
        <f>#REF!</f>
        <v>#REF!</v>
      </c>
      <c r="F25" s="255" t="e">
        <f>#REF!</f>
        <v>#REF!</v>
      </c>
      <c r="G25" s="246"/>
      <c r="H25" s="246"/>
      <c r="I25" s="343">
        <v>8.5</v>
      </c>
      <c r="J25" s="280">
        <v>7</v>
      </c>
      <c r="K25" s="281">
        <v>8.5</v>
      </c>
      <c r="L25" s="281">
        <v>8.5</v>
      </c>
      <c r="M25" s="246"/>
      <c r="N25" s="246"/>
      <c r="O25" s="268"/>
      <c r="P25" s="266"/>
      <c r="Q25" s="266" t="e">
        <f>IF(#REF!=3,(K25+J25+I25)/3-#REF!+#REF!,0)</f>
        <v>#REF!</v>
      </c>
      <c r="R25" s="266" t="e">
        <f>IF(#REF!=5,-MIN(I25,J25,K25,L25,#REF!)-MAX(I25,J25,K25,L25,#REF!),0)</f>
        <v>#REF!</v>
      </c>
      <c r="S25" s="266" t="e">
        <f>IF(#REF!=5,(K25+J25+I25+R25+L25+#REF!)/3-#REF!+#REF!,0)</f>
        <v>#REF!</v>
      </c>
      <c r="T25" s="235" t="e">
        <f t="shared" si="0"/>
        <v>#REF!</v>
      </c>
      <c r="U25" s="269" t="str">
        <f t="shared" si="1"/>
        <v>0,0</v>
      </c>
      <c r="V25" s="237" t="str">
        <f>IFERROR(RANK(#REF!,#REF!,0),"")</f>
        <v/>
      </c>
      <c r="W25" s="276"/>
    </row>
    <row r="26" spans="1:23" s="238" customFormat="1" ht="20.25" customHeight="1" x14ac:dyDescent="0.25">
      <c r="A26" s="255" t="e">
        <f>#REF!</f>
        <v>#REF!</v>
      </c>
      <c r="B26" s="256" t="e">
        <f>#REF!</f>
        <v>#REF!</v>
      </c>
      <c r="C26" s="256" t="e">
        <f>#REF!</f>
        <v>#REF!</v>
      </c>
      <c r="D26" s="255" t="e">
        <f>#REF!</f>
        <v>#REF!</v>
      </c>
      <c r="E26" s="255" t="e">
        <f>#REF!</f>
        <v>#REF!</v>
      </c>
      <c r="F26" s="255" t="e">
        <f>#REF!</f>
        <v>#REF!</v>
      </c>
      <c r="G26" s="246"/>
      <c r="H26" s="246"/>
      <c r="I26" s="343">
        <v>7.5</v>
      </c>
      <c r="J26" s="280">
        <v>5.5</v>
      </c>
      <c r="K26" s="281">
        <v>7.5</v>
      </c>
      <c r="L26" s="281">
        <v>7</v>
      </c>
      <c r="M26" s="246"/>
      <c r="N26" s="246"/>
      <c r="O26" s="268"/>
      <c r="P26" s="266"/>
      <c r="Q26" s="266" t="e">
        <f>IF(#REF!=3,(K26+J26+I26)/3-#REF!+#REF!,0)</f>
        <v>#REF!</v>
      </c>
      <c r="R26" s="266" t="e">
        <f>IF(#REF!=5,-MIN(I26,J26,K26,L26,#REF!)-MAX(I26,J26,K26,L26,#REF!),0)</f>
        <v>#REF!</v>
      </c>
      <c r="S26" s="266" t="e">
        <f>IF(#REF!=5,(K26+J26+I26+R26+L26+#REF!)/3-#REF!+#REF!,0)</f>
        <v>#REF!</v>
      </c>
      <c r="T26" s="235" t="e">
        <f t="shared" si="0"/>
        <v>#REF!</v>
      </c>
      <c r="U26" s="269" t="str">
        <f t="shared" si="1"/>
        <v>0,0</v>
      </c>
      <c r="V26" s="237" t="str">
        <f>IFERROR(RANK(#REF!,#REF!,0),"")</f>
        <v/>
      </c>
      <c r="W26" s="276"/>
    </row>
    <row r="27" spans="1:23" s="238" customFormat="1" ht="20.25" customHeight="1" x14ac:dyDescent="0.25">
      <c r="A27" s="255" t="e">
        <f>#REF!</f>
        <v>#REF!</v>
      </c>
      <c r="B27" s="256" t="e">
        <f>#REF!</f>
        <v>#REF!</v>
      </c>
      <c r="C27" s="256" t="e">
        <f>#REF!</f>
        <v>#REF!</v>
      </c>
      <c r="D27" s="255" t="e">
        <f>#REF!</f>
        <v>#REF!</v>
      </c>
      <c r="E27" s="255" t="e">
        <f>#REF!</f>
        <v>#REF!</v>
      </c>
      <c r="F27" s="255" t="e">
        <f>#REF!</f>
        <v>#REF!</v>
      </c>
      <c r="G27" s="246"/>
      <c r="H27" s="246"/>
      <c r="I27" s="343">
        <v>7</v>
      </c>
      <c r="J27" s="280">
        <v>4</v>
      </c>
      <c r="K27" s="281">
        <v>6.5</v>
      </c>
      <c r="L27" s="281">
        <v>6</v>
      </c>
      <c r="M27" s="246"/>
      <c r="N27" s="246"/>
      <c r="O27" s="268"/>
      <c r="P27" s="266"/>
      <c r="Q27" s="266" t="e">
        <f>IF(#REF!=3,(K27+J27+I27)/3-#REF!+#REF!,0)</f>
        <v>#REF!</v>
      </c>
      <c r="R27" s="266" t="e">
        <f>IF(#REF!=5,-MIN(I27,J27,K27,L27,#REF!)-MAX(I27,J27,K27,L27,#REF!),0)</f>
        <v>#REF!</v>
      </c>
      <c r="S27" s="266" t="e">
        <f>IF(#REF!=5,(K27+J27+I27+R27+L27+#REF!)/3-#REF!+#REF!,0)</f>
        <v>#REF!</v>
      </c>
      <c r="T27" s="235" t="e">
        <f t="shared" si="0"/>
        <v>#REF!</v>
      </c>
      <c r="U27" s="269" t="str">
        <f t="shared" si="1"/>
        <v>0,0</v>
      </c>
      <c r="V27" s="237" t="str">
        <f>IFERROR(RANK(#REF!,#REF!,0),"")</f>
        <v/>
      </c>
      <c r="W27" s="276"/>
    </row>
    <row r="28" spans="1:23" s="238" customFormat="1" ht="20.25" customHeight="1" x14ac:dyDescent="0.25">
      <c r="A28" s="255" t="e">
        <f>#REF!</f>
        <v>#REF!</v>
      </c>
      <c r="B28" s="256" t="e">
        <f>#REF!</f>
        <v>#REF!</v>
      </c>
      <c r="C28" s="256" t="e">
        <f>#REF!</f>
        <v>#REF!</v>
      </c>
      <c r="D28" s="255" t="e">
        <f>#REF!</f>
        <v>#REF!</v>
      </c>
      <c r="E28" s="255" t="e">
        <f>#REF!</f>
        <v>#REF!</v>
      </c>
      <c r="F28" s="255" t="e">
        <f>#REF!</f>
        <v>#REF!</v>
      </c>
      <c r="G28" s="246"/>
      <c r="H28" s="246"/>
      <c r="I28" s="343">
        <v>8</v>
      </c>
      <c r="J28" s="280">
        <v>8</v>
      </c>
      <c r="K28" s="281">
        <v>5.5</v>
      </c>
      <c r="L28" s="281">
        <v>8</v>
      </c>
      <c r="M28" s="246"/>
      <c r="N28" s="246"/>
      <c r="O28" s="268"/>
      <c r="P28" s="266"/>
      <c r="Q28" s="266" t="e">
        <f>IF(#REF!=3,(K28+J28+I28)/3-#REF!+#REF!,0)</f>
        <v>#REF!</v>
      </c>
      <c r="R28" s="266" t="e">
        <f>IF(#REF!=5,-MIN(I28,J28,K28,L28,#REF!)-MAX(I28,J28,K28,L28,#REF!),0)</f>
        <v>#REF!</v>
      </c>
      <c r="S28" s="266" t="e">
        <f>IF(#REF!=5,(K28+J28+I28+R28+L28+#REF!)/3-#REF!+#REF!,0)</f>
        <v>#REF!</v>
      </c>
      <c r="T28" s="235" t="e">
        <f t="shared" si="0"/>
        <v>#REF!</v>
      </c>
      <c r="U28" s="269" t="str">
        <f t="shared" si="1"/>
        <v>0,0</v>
      </c>
      <c r="V28" s="237" t="str">
        <f>IFERROR(RANK(#REF!,#REF!,0),"")</f>
        <v/>
      </c>
      <c r="W28" s="276"/>
    </row>
    <row r="29" spans="1:23" s="238" customFormat="1" ht="20.25" customHeight="1" x14ac:dyDescent="0.25">
      <c r="A29" s="255" t="e">
        <f>#REF!</f>
        <v>#REF!</v>
      </c>
      <c r="B29" s="256" t="e">
        <f>#REF!</f>
        <v>#REF!</v>
      </c>
      <c r="C29" s="256" t="e">
        <f>#REF!</f>
        <v>#REF!</v>
      </c>
      <c r="D29" s="255" t="e">
        <f>#REF!</f>
        <v>#REF!</v>
      </c>
      <c r="E29" s="255" t="e">
        <f>#REF!</f>
        <v>#REF!</v>
      </c>
      <c r="F29" s="255" t="e">
        <f>#REF!</f>
        <v>#REF!</v>
      </c>
      <c r="G29" s="246"/>
      <c r="H29" s="246"/>
      <c r="I29" s="343">
        <v>8.5</v>
      </c>
      <c r="J29" s="280">
        <v>9</v>
      </c>
      <c r="K29" s="281">
        <v>4.5</v>
      </c>
      <c r="L29" s="281">
        <v>7</v>
      </c>
      <c r="M29" s="246"/>
      <c r="N29" s="246"/>
      <c r="O29" s="268"/>
      <c r="P29" s="266"/>
      <c r="Q29" s="266" t="e">
        <f>IF(#REF!=3,(K29+J29+I29)/3-#REF!+#REF!,0)</f>
        <v>#REF!</v>
      </c>
      <c r="R29" s="266" t="e">
        <f>IF(#REF!=5,-MIN(I29,J29,K29,L29,#REF!)-MAX(I29,J29,K29,L29,#REF!),0)</f>
        <v>#REF!</v>
      </c>
      <c r="S29" s="266" t="e">
        <f>IF(#REF!=5,(K29+J29+I29+R29+L29+#REF!)/3-#REF!+#REF!,0)</f>
        <v>#REF!</v>
      </c>
      <c r="T29" s="235" t="e">
        <f t="shared" si="0"/>
        <v>#REF!</v>
      </c>
      <c r="U29" s="269" t="str">
        <f t="shared" si="1"/>
        <v>0,0</v>
      </c>
      <c r="V29" s="237" t="str">
        <f>IFERROR(RANK(#REF!,#REF!,0),"")</f>
        <v/>
      </c>
      <c r="W29" s="276"/>
    </row>
    <row r="30" spans="1:23" s="238" customFormat="1" ht="20.25" customHeight="1" x14ac:dyDescent="0.25">
      <c r="A30" s="255" t="e">
        <f>#REF!</f>
        <v>#REF!</v>
      </c>
      <c r="B30" s="256" t="e">
        <f>#REF!</f>
        <v>#REF!</v>
      </c>
      <c r="C30" s="256" t="e">
        <f>#REF!</f>
        <v>#REF!</v>
      </c>
      <c r="D30" s="255" t="e">
        <f>#REF!</f>
        <v>#REF!</v>
      </c>
      <c r="E30" s="255" t="e">
        <f>#REF!</f>
        <v>#REF!</v>
      </c>
      <c r="F30" s="255" t="e">
        <f>#REF!</f>
        <v>#REF!</v>
      </c>
      <c r="G30" s="246"/>
      <c r="H30" s="246"/>
      <c r="I30" s="343">
        <v>8.5</v>
      </c>
      <c r="J30" s="280">
        <v>8.5</v>
      </c>
      <c r="K30" s="281">
        <v>7</v>
      </c>
      <c r="L30" s="281">
        <v>6.5</v>
      </c>
      <c r="M30" s="246"/>
      <c r="N30" s="246"/>
      <c r="O30" s="268"/>
      <c r="P30" s="266"/>
      <c r="Q30" s="266" t="e">
        <f>IF(#REF!=3,(K30+J30+I30)/3-#REF!+#REF!,0)</f>
        <v>#REF!</v>
      </c>
      <c r="R30" s="266" t="e">
        <f>IF(#REF!=5,-MIN(I30,J30,K30,L30,#REF!)-MAX(I30,J30,K30,L30,#REF!),0)</f>
        <v>#REF!</v>
      </c>
      <c r="S30" s="266" t="e">
        <f>IF(#REF!=5,(K30+J30+I30+R30+L30+#REF!)/3-#REF!+#REF!,0)</f>
        <v>#REF!</v>
      </c>
      <c r="T30" s="235" t="e">
        <f t="shared" si="0"/>
        <v>#REF!</v>
      </c>
      <c r="U30" s="269" t="str">
        <f t="shared" si="1"/>
        <v>0,0</v>
      </c>
      <c r="V30" s="237" t="str">
        <f>IFERROR(RANK(#REF!,#REF!,0),"")</f>
        <v/>
      </c>
      <c r="W30" s="276"/>
    </row>
    <row r="31" spans="1:23" s="238" customFormat="1" ht="15.6" x14ac:dyDescent="0.25">
      <c r="A31" s="255" t="e">
        <f>#REF!</f>
        <v>#REF!</v>
      </c>
      <c r="B31" s="256" t="e">
        <f>#REF!</f>
        <v>#REF!</v>
      </c>
      <c r="C31" s="256" t="e">
        <f>#REF!</f>
        <v>#REF!</v>
      </c>
      <c r="D31" s="255" t="e">
        <f>#REF!</f>
        <v>#REF!</v>
      </c>
      <c r="E31" s="255" t="e">
        <f>#REF!</f>
        <v>#REF!</v>
      </c>
      <c r="F31" s="255" t="e">
        <f>#REF!</f>
        <v>#REF!</v>
      </c>
      <c r="G31" s="246"/>
      <c r="H31" s="246"/>
      <c r="I31" s="251"/>
      <c r="J31" s="251"/>
      <c r="K31" s="251"/>
      <c r="L31" s="251"/>
      <c r="M31" s="246"/>
      <c r="N31" s="246"/>
      <c r="O31" s="268"/>
      <c r="P31" s="266"/>
      <c r="Q31" s="266" t="e">
        <f>IF(#REF!=3,(K31+J31+I31)/3-#REF!+#REF!,0)</f>
        <v>#REF!</v>
      </c>
      <c r="R31" s="266" t="e">
        <f>IF(#REF!=5,-MIN(I31,J31,K31,L31,#REF!)-MAX(I31,J31,K31,L31,#REF!),0)</f>
        <v>#REF!</v>
      </c>
      <c r="S31" s="266" t="e">
        <f>IF(#REF!=5,(K31+J31+I31+R31+L31+#REF!)/3-#REF!+#REF!,0)</f>
        <v>#REF!</v>
      </c>
      <c r="T31" s="235" t="e">
        <f t="shared" si="0"/>
        <v>#REF!</v>
      </c>
      <c r="U31" s="269" t="str">
        <f t="shared" si="1"/>
        <v>0,0</v>
      </c>
      <c r="V31" s="237" t="str">
        <f>IFERROR(RANK(#REF!,#REF!,0),"")</f>
        <v/>
      </c>
      <c r="W31" s="276"/>
    </row>
    <row r="32" spans="1:23" s="238" customFormat="1" ht="15.6" x14ac:dyDescent="0.25">
      <c r="A32" s="255" t="e">
        <f>#REF!</f>
        <v>#REF!</v>
      </c>
      <c r="B32" s="256" t="e">
        <f>#REF!</f>
        <v>#REF!</v>
      </c>
      <c r="C32" s="256" t="e">
        <f>#REF!</f>
        <v>#REF!</v>
      </c>
      <c r="D32" s="255" t="e">
        <f>#REF!</f>
        <v>#REF!</v>
      </c>
      <c r="E32" s="255" t="e">
        <f>#REF!</f>
        <v>#REF!</v>
      </c>
      <c r="F32" s="255" t="e">
        <f>#REF!</f>
        <v>#REF!</v>
      </c>
      <c r="G32" s="246"/>
      <c r="H32" s="246"/>
      <c r="I32" s="251"/>
      <c r="J32" s="251"/>
      <c r="K32" s="251"/>
      <c r="L32" s="251"/>
      <c r="M32" s="246"/>
      <c r="N32" s="246"/>
      <c r="O32" s="268"/>
      <c r="P32" s="266"/>
      <c r="Q32" s="266" t="e">
        <f>IF(#REF!=3,(K32+J32+I32)/3-#REF!+#REF!,0)</f>
        <v>#REF!</v>
      </c>
      <c r="R32" s="266" t="e">
        <f>IF(#REF!=5,-MIN(I32,J32,K32,L32,#REF!)-MAX(I32,J32,K32,L32,#REF!),0)</f>
        <v>#REF!</v>
      </c>
      <c r="S32" s="266" t="e">
        <f>IF(#REF!=5,(K32+J32+I32+R32+L32+#REF!)/3-#REF!+#REF!,0)</f>
        <v>#REF!</v>
      </c>
      <c r="T32" s="235" t="e">
        <f t="shared" si="0"/>
        <v>#REF!</v>
      </c>
      <c r="U32" s="269" t="str">
        <f t="shared" si="1"/>
        <v>0,0</v>
      </c>
      <c r="V32" s="237" t="str">
        <f>IFERROR(RANK(#REF!,#REF!,0),"")</f>
        <v/>
      </c>
      <c r="W32" s="276"/>
    </row>
    <row r="33" spans="1:23" s="238" customFormat="1" ht="15.6" x14ac:dyDescent="0.25">
      <c r="A33" s="255" t="e">
        <f>#REF!</f>
        <v>#REF!</v>
      </c>
      <c r="B33" s="256" t="e">
        <f>#REF!</f>
        <v>#REF!</v>
      </c>
      <c r="C33" s="256" t="e">
        <f>#REF!</f>
        <v>#REF!</v>
      </c>
      <c r="D33" s="255" t="e">
        <f>#REF!</f>
        <v>#REF!</v>
      </c>
      <c r="E33" s="255" t="e">
        <f>#REF!</f>
        <v>#REF!</v>
      </c>
      <c r="F33" s="255" t="e">
        <f>#REF!</f>
        <v>#REF!</v>
      </c>
      <c r="G33" s="246"/>
      <c r="H33" s="246"/>
      <c r="I33" s="251"/>
      <c r="J33" s="251"/>
      <c r="K33" s="251"/>
      <c r="L33" s="251"/>
      <c r="M33" s="246"/>
      <c r="N33" s="246"/>
      <c r="O33" s="268"/>
      <c r="P33" s="266"/>
      <c r="Q33" s="266" t="e">
        <f>IF(#REF!=3,(K33+J33+I33)/3-#REF!+#REF!,0)</f>
        <v>#REF!</v>
      </c>
      <c r="R33" s="266" t="e">
        <f>IF(#REF!=5,-MIN(I33,J33,K33,L33,#REF!)-MAX(I33,J33,K33,L33,#REF!),0)</f>
        <v>#REF!</v>
      </c>
      <c r="S33" s="266" t="e">
        <f>IF(#REF!=5,(K33+J33+I33+R33+L33+#REF!)/3-#REF!+#REF!,0)</f>
        <v>#REF!</v>
      </c>
      <c r="T33" s="235" t="e">
        <f t="shared" si="0"/>
        <v>#REF!</v>
      </c>
      <c r="U33" s="269" t="str">
        <f t="shared" si="1"/>
        <v>0,0</v>
      </c>
      <c r="V33" s="237" t="str">
        <f>IFERROR(RANK(#REF!,#REF!,0),"")</f>
        <v/>
      </c>
      <c r="W33" s="276"/>
    </row>
    <row r="34" spans="1:23" s="238" customFormat="1" ht="15.6" x14ac:dyDescent="0.25">
      <c r="A34" s="255" t="e">
        <f>#REF!</f>
        <v>#REF!</v>
      </c>
      <c r="B34" s="256" t="e">
        <f>#REF!</f>
        <v>#REF!</v>
      </c>
      <c r="C34" s="256" t="e">
        <f>#REF!</f>
        <v>#REF!</v>
      </c>
      <c r="D34" s="255" t="e">
        <f>#REF!</f>
        <v>#REF!</v>
      </c>
      <c r="E34" s="255" t="e">
        <f>#REF!</f>
        <v>#REF!</v>
      </c>
      <c r="F34" s="255" t="e">
        <f>#REF!</f>
        <v>#REF!</v>
      </c>
      <c r="G34" s="246"/>
      <c r="H34" s="246"/>
      <c r="I34" s="251"/>
      <c r="J34" s="251"/>
      <c r="K34" s="251"/>
      <c r="L34" s="251"/>
      <c r="M34" s="246"/>
      <c r="N34" s="246"/>
      <c r="O34" s="268"/>
      <c r="P34" s="266"/>
      <c r="Q34" s="266" t="e">
        <f>IF(#REF!=3,(K34+J34+I34)/3-#REF!+#REF!,0)</f>
        <v>#REF!</v>
      </c>
      <c r="R34" s="266" t="e">
        <f>IF(#REF!=5,-MIN(I34,J34,K34,L34,#REF!)-MAX(I34,J34,K34,L34,#REF!),0)</f>
        <v>#REF!</v>
      </c>
      <c r="S34" s="266" t="e">
        <f>IF(#REF!=5,(K34+J34+I34+R34+L34+#REF!)/3-#REF!+#REF!,0)</f>
        <v>#REF!</v>
      </c>
      <c r="T34" s="235" t="e">
        <f t="shared" si="0"/>
        <v>#REF!</v>
      </c>
      <c r="U34" s="269" t="str">
        <f t="shared" si="1"/>
        <v>0,0</v>
      </c>
      <c r="V34" s="237" t="str">
        <f>IFERROR(RANK(#REF!,#REF!,0),"")</f>
        <v/>
      </c>
      <c r="W34" s="276"/>
    </row>
    <row r="35" spans="1:23" s="238" customFormat="1" ht="15.6" x14ac:dyDescent="0.25">
      <c r="A35" s="255" t="e">
        <f>#REF!</f>
        <v>#REF!</v>
      </c>
      <c r="B35" s="256" t="e">
        <f>#REF!</f>
        <v>#REF!</v>
      </c>
      <c r="C35" s="256" t="e">
        <f>#REF!</f>
        <v>#REF!</v>
      </c>
      <c r="D35" s="255" t="e">
        <f>#REF!</f>
        <v>#REF!</v>
      </c>
      <c r="E35" s="255" t="e">
        <f>#REF!</f>
        <v>#REF!</v>
      </c>
      <c r="F35" s="255" t="e">
        <f>#REF!</f>
        <v>#REF!</v>
      </c>
      <c r="G35" s="246"/>
      <c r="H35" s="246"/>
      <c r="I35" s="251"/>
      <c r="J35" s="251"/>
      <c r="K35" s="251"/>
      <c r="L35" s="251"/>
      <c r="M35" s="246"/>
      <c r="N35" s="246"/>
      <c r="O35" s="268"/>
      <c r="P35" s="266"/>
      <c r="Q35" s="266" t="e">
        <f>IF(#REF!=3,(K35+J35+I35)/3-#REF!+#REF!,0)</f>
        <v>#REF!</v>
      </c>
      <c r="R35" s="266" t="e">
        <f>IF(#REF!=5,-MIN(I35,J35,K35,L35,#REF!)-MAX(I35,J35,K35,L35,#REF!),0)</f>
        <v>#REF!</v>
      </c>
      <c r="S35" s="266" t="e">
        <f>IF(#REF!=5,(K35+J35+I35+R35+L35+#REF!)/3-#REF!+#REF!,0)</f>
        <v>#REF!</v>
      </c>
      <c r="T35" s="235" t="e">
        <f t="shared" si="0"/>
        <v>#REF!</v>
      </c>
      <c r="U35" s="269" t="str">
        <f t="shared" si="1"/>
        <v>0,0</v>
      </c>
      <c r="V35" s="237" t="str">
        <f>IFERROR(RANK(#REF!,#REF!,0),"")</f>
        <v/>
      </c>
      <c r="W35" s="276"/>
    </row>
    <row r="36" spans="1:23" s="238" customFormat="1" ht="15.6" x14ac:dyDescent="0.25">
      <c r="A36" s="255" t="e">
        <f>#REF!</f>
        <v>#REF!</v>
      </c>
      <c r="B36" s="256" t="e">
        <f>#REF!</f>
        <v>#REF!</v>
      </c>
      <c r="C36" s="256" t="e">
        <f>#REF!</f>
        <v>#REF!</v>
      </c>
      <c r="D36" s="255" t="e">
        <f>#REF!</f>
        <v>#REF!</v>
      </c>
      <c r="E36" s="255" t="e">
        <f>#REF!</f>
        <v>#REF!</v>
      </c>
      <c r="F36" s="255" t="e">
        <f>#REF!</f>
        <v>#REF!</v>
      </c>
      <c r="G36" s="246"/>
      <c r="H36" s="246"/>
      <c r="I36" s="251"/>
      <c r="J36" s="251"/>
      <c r="K36" s="251"/>
      <c r="L36" s="251"/>
      <c r="M36" s="246"/>
      <c r="N36" s="246"/>
      <c r="O36" s="268"/>
      <c r="P36" s="266"/>
      <c r="Q36" s="266" t="e">
        <f>IF(#REF!=3,(K36+J36+I36)/3-#REF!+#REF!,0)</f>
        <v>#REF!</v>
      </c>
      <c r="R36" s="266" t="e">
        <f>IF(#REF!=5,-MIN(I36,J36,K36,L36,#REF!)-MAX(I36,J36,K36,L36,#REF!),0)</f>
        <v>#REF!</v>
      </c>
      <c r="S36" s="266" t="e">
        <f>IF(#REF!=5,(K36+J36+I36+R36+L36+#REF!)/3-#REF!+#REF!,0)</f>
        <v>#REF!</v>
      </c>
      <c r="T36" s="235" t="e">
        <f t="shared" si="0"/>
        <v>#REF!</v>
      </c>
      <c r="U36" s="269" t="str">
        <f t="shared" si="1"/>
        <v>0,0</v>
      </c>
      <c r="V36" s="237" t="str">
        <f>IFERROR(RANK(#REF!,#REF!,0),"")</f>
        <v/>
      </c>
      <c r="W36" s="276"/>
    </row>
    <row r="37" spans="1:23" s="238" customFormat="1" ht="15.6" x14ac:dyDescent="0.25">
      <c r="A37" s="255" t="e">
        <f>#REF!</f>
        <v>#REF!</v>
      </c>
      <c r="B37" s="256" t="e">
        <f>#REF!</f>
        <v>#REF!</v>
      </c>
      <c r="C37" s="256" t="e">
        <f>#REF!</f>
        <v>#REF!</v>
      </c>
      <c r="D37" s="255" t="e">
        <f>#REF!</f>
        <v>#REF!</v>
      </c>
      <c r="E37" s="255" t="e">
        <f>#REF!</f>
        <v>#REF!</v>
      </c>
      <c r="F37" s="255" t="e">
        <f>#REF!</f>
        <v>#REF!</v>
      </c>
      <c r="G37" s="246"/>
      <c r="H37" s="246"/>
      <c r="I37" s="251"/>
      <c r="J37" s="251"/>
      <c r="K37" s="251"/>
      <c r="L37" s="251"/>
      <c r="M37" s="246"/>
      <c r="N37" s="246"/>
      <c r="O37" s="268"/>
      <c r="P37" s="266"/>
      <c r="Q37" s="266" t="e">
        <f>IF(#REF!=3,(K37+J37+I37)/3-#REF!+#REF!,0)</f>
        <v>#REF!</v>
      </c>
      <c r="R37" s="266" t="e">
        <f>IF(#REF!=5,-MIN(I37,J37,K37,L37,#REF!)-MAX(I37,J37,K37,L37,#REF!),0)</f>
        <v>#REF!</v>
      </c>
      <c r="S37" s="266" t="e">
        <f>IF(#REF!=5,(K37+J37+I37+R37+L37+#REF!)/3-#REF!+#REF!,0)</f>
        <v>#REF!</v>
      </c>
      <c r="T37" s="235" t="e">
        <f t="shared" si="0"/>
        <v>#REF!</v>
      </c>
      <c r="U37" s="269" t="str">
        <f t="shared" si="1"/>
        <v>0,0</v>
      </c>
      <c r="V37" s="237" t="str">
        <f>IFERROR(RANK(#REF!,#REF!,0),"")</f>
        <v/>
      </c>
      <c r="W37" s="276"/>
    </row>
    <row r="38" spans="1:23" s="238" customFormat="1" ht="15.6" x14ac:dyDescent="0.25">
      <c r="A38" s="255" t="e">
        <f>#REF!</f>
        <v>#REF!</v>
      </c>
      <c r="B38" s="256" t="e">
        <f>#REF!</f>
        <v>#REF!</v>
      </c>
      <c r="C38" s="256" t="e">
        <f>#REF!</f>
        <v>#REF!</v>
      </c>
      <c r="D38" s="255" t="e">
        <f>#REF!</f>
        <v>#REF!</v>
      </c>
      <c r="E38" s="255" t="e">
        <f>#REF!</f>
        <v>#REF!</v>
      </c>
      <c r="F38" s="255" t="e">
        <f>#REF!</f>
        <v>#REF!</v>
      </c>
      <c r="G38" s="246"/>
      <c r="H38" s="246"/>
      <c r="I38" s="251"/>
      <c r="J38" s="251"/>
      <c r="K38" s="251"/>
      <c r="L38" s="251"/>
      <c r="M38" s="246"/>
      <c r="N38" s="246"/>
      <c r="O38" s="268"/>
      <c r="P38" s="266"/>
      <c r="Q38" s="266" t="e">
        <f>IF(#REF!=3,(K38+J38+I38)/3-#REF!+#REF!,0)</f>
        <v>#REF!</v>
      </c>
      <c r="R38" s="266" t="e">
        <f>IF(#REF!=5,-MIN(I38,J38,K38,L38,#REF!)-MAX(I38,J38,K38,L38,#REF!),0)</f>
        <v>#REF!</v>
      </c>
      <c r="S38" s="266" t="e">
        <f>IF(#REF!=5,(K38+J38+I38+R38+L38+#REF!)/3-#REF!+#REF!,0)</f>
        <v>#REF!</v>
      </c>
      <c r="T38" s="235" t="e">
        <f t="shared" si="0"/>
        <v>#REF!</v>
      </c>
      <c r="U38" s="269" t="str">
        <f t="shared" si="1"/>
        <v>0,0</v>
      </c>
      <c r="V38" s="237" t="str">
        <f>IFERROR(RANK(#REF!,#REF!,0),"")</f>
        <v/>
      </c>
      <c r="W38" s="276"/>
    </row>
    <row r="39" spans="1:23" s="238" customFormat="1" ht="15.6" x14ac:dyDescent="0.25">
      <c r="A39" s="255" t="e">
        <f>#REF!</f>
        <v>#REF!</v>
      </c>
      <c r="B39" s="256" t="e">
        <f>#REF!</f>
        <v>#REF!</v>
      </c>
      <c r="C39" s="256" t="e">
        <f>#REF!</f>
        <v>#REF!</v>
      </c>
      <c r="D39" s="255" t="e">
        <f>#REF!</f>
        <v>#REF!</v>
      </c>
      <c r="E39" s="255" t="e">
        <f>#REF!</f>
        <v>#REF!</v>
      </c>
      <c r="F39" s="255" t="e">
        <f>#REF!</f>
        <v>#REF!</v>
      </c>
      <c r="G39" s="246"/>
      <c r="H39" s="246"/>
      <c r="I39" s="251"/>
      <c r="J39" s="251"/>
      <c r="K39" s="251"/>
      <c r="L39" s="251"/>
      <c r="M39" s="246"/>
      <c r="N39" s="246"/>
      <c r="O39" s="268"/>
      <c r="P39" s="266"/>
      <c r="Q39" s="266" t="e">
        <f>IF(#REF!=3,(K39+J39+I39)/3-#REF!+#REF!,0)</f>
        <v>#REF!</v>
      </c>
      <c r="R39" s="266" t="e">
        <f>IF(#REF!=5,-MIN(I39,J39,K39,L39,#REF!)-MAX(I39,J39,K39,L39,#REF!),0)</f>
        <v>#REF!</v>
      </c>
      <c r="S39" s="266" t="e">
        <f>IF(#REF!=5,(K39+J39+I39+R39+L39+#REF!)/3-#REF!+#REF!,0)</f>
        <v>#REF!</v>
      </c>
      <c r="T39" s="235" t="e">
        <f t="shared" si="0"/>
        <v>#REF!</v>
      </c>
      <c r="U39" s="269" t="str">
        <f t="shared" si="1"/>
        <v>0,0</v>
      </c>
      <c r="V39" s="237" t="str">
        <f>IFERROR(RANK(#REF!,#REF!,0),"")</f>
        <v/>
      </c>
      <c r="W39" s="276"/>
    </row>
    <row r="40" spans="1:23" s="238" customFormat="1" ht="15.6" x14ac:dyDescent="0.25">
      <c r="A40" s="255" t="e">
        <f>#REF!</f>
        <v>#REF!</v>
      </c>
      <c r="B40" s="256" t="e">
        <f>#REF!</f>
        <v>#REF!</v>
      </c>
      <c r="C40" s="256" t="e">
        <f>#REF!</f>
        <v>#REF!</v>
      </c>
      <c r="D40" s="255" t="e">
        <f>#REF!</f>
        <v>#REF!</v>
      </c>
      <c r="E40" s="255" t="e">
        <f>#REF!</f>
        <v>#REF!</v>
      </c>
      <c r="F40" s="255" t="e">
        <f>#REF!</f>
        <v>#REF!</v>
      </c>
      <c r="G40" s="246"/>
      <c r="H40" s="246"/>
      <c r="I40" s="251"/>
      <c r="J40" s="251"/>
      <c r="K40" s="251"/>
      <c r="L40" s="251"/>
      <c r="M40" s="246"/>
      <c r="N40" s="246"/>
      <c r="O40" s="268"/>
      <c r="P40" s="266"/>
      <c r="Q40" s="266" t="e">
        <f>IF(#REF!=3,(K40+J40+I40)/3-#REF!+#REF!,0)</f>
        <v>#REF!</v>
      </c>
      <c r="R40" s="266" t="e">
        <f>IF(#REF!=5,-MIN(I40,J40,K40,L40,#REF!)-MAX(I40,J40,K40,L40,#REF!),0)</f>
        <v>#REF!</v>
      </c>
      <c r="S40" s="266" t="e">
        <f>IF(#REF!=5,(K40+J40+I40+R40+L40+#REF!)/3-#REF!+#REF!,0)</f>
        <v>#REF!</v>
      </c>
      <c r="T40" s="235" t="e">
        <f t="shared" si="0"/>
        <v>#REF!</v>
      </c>
      <c r="U40" s="269" t="str">
        <f t="shared" si="1"/>
        <v>0,0</v>
      </c>
      <c r="V40" s="237" t="str">
        <f>IFERROR(RANK(#REF!,#REF!,0),"")</f>
        <v/>
      </c>
      <c r="W40" s="276"/>
    </row>
    <row r="41" spans="1:23" s="238" customFormat="1" ht="15.6" x14ac:dyDescent="0.25">
      <c r="A41" s="255" t="e">
        <f>#REF!</f>
        <v>#REF!</v>
      </c>
      <c r="B41" s="256" t="e">
        <f>#REF!</f>
        <v>#REF!</v>
      </c>
      <c r="C41" s="256" t="e">
        <f>#REF!</f>
        <v>#REF!</v>
      </c>
      <c r="D41" s="255" t="e">
        <f>#REF!</f>
        <v>#REF!</v>
      </c>
      <c r="E41" s="255" t="e">
        <f>#REF!</f>
        <v>#REF!</v>
      </c>
      <c r="F41" s="255" t="e">
        <f>#REF!</f>
        <v>#REF!</v>
      </c>
      <c r="G41" s="246"/>
      <c r="H41" s="246"/>
      <c r="I41" s="251"/>
      <c r="J41" s="251"/>
      <c r="K41" s="251"/>
      <c r="L41" s="251"/>
      <c r="M41" s="246"/>
      <c r="N41" s="246"/>
      <c r="O41" s="268"/>
      <c r="P41" s="266"/>
      <c r="Q41" s="266" t="e">
        <f>IF(#REF!=3,(K41+J41+I41)/3-#REF!+#REF!,0)</f>
        <v>#REF!</v>
      </c>
      <c r="R41" s="266" t="e">
        <f>IF(#REF!=5,-MIN(I41,J41,K41,L41,#REF!)-MAX(I41,J41,K41,L41,#REF!),0)</f>
        <v>#REF!</v>
      </c>
      <c r="S41" s="266" t="e">
        <f>IF(#REF!=5,(K41+J41+I41+R41+L41+#REF!)/3-#REF!+#REF!,0)</f>
        <v>#REF!</v>
      </c>
      <c r="T41" s="235" t="e">
        <f t="shared" si="0"/>
        <v>#REF!</v>
      </c>
      <c r="U41" s="269" t="str">
        <f t="shared" si="1"/>
        <v>0,0</v>
      </c>
      <c r="V41" s="237" t="str">
        <f>IFERROR(RANK(#REF!,#REF!,0),"")</f>
        <v/>
      </c>
      <c r="W41" s="276"/>
    </row>
    <row r="42" spans="1:23" s="238" customFormat="1" ht="15.6" x14ac:dyDescent="0.25">
      <c r="A42" s="255" t="e">
        <f>#REF!</f>
        <v>#REF!</v>
      </c>
      <c r="B42" s="256" t="e">
        <f>#REF!</f>
        <v>#REF!</v>
      </c>
      <c r="C42" s="256" t="e">
        <f>#REF!</f>
        <v>#REF!</v>
      </c>
      <c r="D42" s="255" t="e">
        <f>#REF!</f>
        <v>#REF!</v>
      </c>
      <c r="E42" s="255" t="e">
        <f>#REF!</f>
        <v>#REF!</v>
      </c>
      <c r="F42" s="255" t="e">
        <f>#REF!</f>
        <v>#REF!</v>
      </c>
      <c r="G42" s="246"/>
      <c r="H42" s="246"/>
      <c r="I42" s="251"/>
      <c r="J42" s="251"/>
      <c r="K42" s="251"/>
      <c r="L42" s="251"/>
      <c r="M42" s="246"/>
      <c r="N42" s="246"/>
      <c r="O42" s="268"/>
      <c r="P42" s="266"/>
      <c r="Q42" s="266" t="e">
        <f>IF(#REF!=3,(K42+J42+I42)/3-#REF!+#REF!,0)</f>
        <v>#REF!</v>
      </c>
      <c r="R42" s="266" t="e">
        <f>IF(#REF!=5,-MIN(I42,J42,K42,L42,#REF!)-MAX(I42,J42,K42,L42,#REF!),0)</f>
        <v>#REF!</v>
      </c>
      <c r="S42" s="266" t="e">
        <f>IF(#REF!=5,(K42+J42+I42+R42+L42+#REF!)/3-#REF!+#REF!,0)</f>
        <v>#REF!</v>
      </c>
      <c r="T42" s="235" t="e">
        <f t="shared" si="0"/>
        <v>#REF!</v>
      </c>
      <c r="U42" s="269" t="str">
        <f t="shared" si="1"/>
        <v>0,0</v>
      </c>
      <c r="V42" s="237" t="str">
        <f>IFERROR(RANK(#REF!,#REF!,0),"")</f>
        <v/>
      </c>
      <c r="W42" s="276"/>
    </row>
    <row r="43" spans="1:23" s="238" customFormat="1" ht="15.6" x14ac:dyDescent="0.25">
      <c r="A43" s="255" t="e">
        <f>#REF!</f>
        <v>#REF!</v>
      </c>
      <c r="B43" s="256" t="e">
        <f>#REF!</f>
        <v>#REF!</v>
      </c>
      <c r="C43" s="256" t="e">
        <f>#REF!</f>
        <v>#REF!</v>
      </c>
      <c r="D43" s="255" t="e">
        <f>#REF!</f>
        <v>#REF!</v>
      </c>
      <c r="E43" s="255" t="e">
        <f>#REF!</f>
        <v>#REF!</v>
      </c>
      <c r="F43" s="255" t="e">
        <f>#REF!</f>
        <v>#REF!</v>
      </c>
      <c r="G43" s="246"/>
      <c r="H43" s="246"/>
      <c r="I43" s="251"/>
      <c r="J43" s="251"/>
      <c r="K43" s="251"/>
      <c r="L43" s="251"/>
      <c r="M43" s="246"/>
      <c r="N43" s="246"/>
      <c r="O43" s="268"/>
      <c r="P43" s="266"/>
      <c r="Q43" s="266" t="e">
        <f>IF(#REF!=3,(K43+J43+I43)/3-#REF!+#REF!,0)</f>
        <v>#REF!</v>
      </c>
      <c r="R43" s="266" t="e">
        <f>IF(#REF!=5,-MIN(I43,J43,K43,L43,#REF!)-MAX(I43,J43,K43,L43,#REF!),0)</f>
        <v>#REF!</v>
      </c>
      <c r="S43" s="266" t="e">
        <f>IF(#REF!=5,(K43+J43+I43+R43+L43+#REF!)/3-#REF!+#REF!,0)</f>
        <v>#REF!</v>
      </c>
      <c r="T43" s="235" t="e">
        <f t="shared" si="0"/>
        <v>#REF!</v>
      </c>
      <c r="U43" s="269" t="str">
        <f t="shared" si="1"/>
        <v>0,0</v>
      </c>
      <c r="V43" s="237" t="str">
        <f>IFERROR(RANK(#REF!,#REF!,0),"")</f>
        <v/>
      </c>
      <c r="W43" s="276"/>
    </row>
    <row r="44" spans="1:23" s="238" customFormat="1" ht="15.6" x14ac:dyDescent="0.25">
      <c r="A44" s="255" t="e">
        <f>#REF!</f>
        <v>#REF!</v>
      </c>
      <c r="B44" s="256" t="e">
        <f>#REF!</f>
        <v>#REF!</v>
      </c>
      <c r="C44" s="256" t="e">
        <f>#REF!</f>
        <v>#REF!</v>
      </c>
      <c r="D44" s="255" t="e">
        <f>#REF!</f>
        <v>#REF!</v>
      </c>
      <c r="E44" s="255" t="e">
        <f>#REF!</f>
        <v>#REF!</v>
      </c>
      <c r="F44" s="255" t="e">
        <f>#REF!</f>
        <v>#REF!</v>
      </c>
      <c r="G44" s="246"/>
      <c r="H44" s="246"/>
      <c r="I44" s="251"/>
      <c r="J44" s="251"/>
      <c r="K44" s="251"/>
      <c r="L44" s="251"/>
      <c r="M44" s="246"/>
      <c r="N44" s="246"/>
      <c r="O44" s="268"/>
      <c r="P44" s="266"/>
      <c r="Q44" s="266" t="e">
        <f>IF(#REF!=3,(K44+J44+I44)/3-#REF!+#REF!,0)</f>
        <v>#REF!</v>
      </c>
      <c r="R44" s="266" t="e">
        <f>IF(#REF!=5,-MIN(I44,J44,K44,L44,#REF!)-MAX(I44,J44,K44,L44,#REF!),0)</f>
        <v>#REF!</v>
      </c>
      <c r="S44" s="266" t="e">
        <f>IF(#REF!=5,(K44+J44+I44+R44+L44+#REF!)/3-#REF!+#REF!,0)</f>
        <v>#REF!</v>
      </c>
      <c r="T44" s="235" t="e">
        <f t="shared" si="0"/>
        <v>#REF!</v>
      </c>
      <c r="U44" s="269" t="str">
        <f t="shared" si="1"/>
        <v>0,0</v>
      </c>
      <c r="V44" s="237" t="str">
        <f>IFERROR(RANK(#REF!,#REF!,0),"")</f>
        <v/>
      </c>
      <c r="W44" s="276"/>
    </row>
    <row r="45" spans="1:23" s="238" customFormat="1" ht="15.6" x14ac:dyDescent="0.25">
      <c r="A45" s="255" t="e">
        <f>#REF!</f>
        <v>#REF!</v>
      </c>
      <c r="B45" s="256" t="e">
        <f>#REF!</f>
        <v>#REF!</v>
      </c>
      <c r="C45" s="256" t="e">
        <f>#REF!</f>
        <v>#REF!</v>
      </c>
      <c r="D45" s="255" t="e">
        <f>#REF!</f>
        <v>#REF!</v>
      </c>
      <c r="E45" s="255" t="e">
        <f>#REF!</f>
        <v>#REF!</v>
      </c>
      <c r="F45" s="255" t="e">
        <f>#REF!</f>
        <v>#REF!</v>
      </c>
      <c r="G45" s="246"/>
      <c r="H45" s="246"/>
      <c r="I45" s="251"/>
      <c r="J45" s="251"/>
      <c r="K45" s="251"/>
      <c r="L45" s="251"/>
      <c r="M45" s="246"/>
      <c r="N45" s="246"/>
      <c r="O45" s="268"/>
      <c r="P45" s="266"/>
      <c r="Q45" s="266" t="e">
        <f>IF(#REF!=3,(K45+J45+I45)/3-#REF!+#REF!,0)</f>
        <v>#REF!</v>
      </c>
      <c r="R45" s="266" t="e">
        <f>IF(#REF!=5,-MIN(I45,J45,K45,L45,#REF!)-MAX(I45,J45,K45,L45,#REF!),0)</f>
        <v>#REF!</v>
      </c>
      <c r="S45" s="266" t="e">
        <f>IF(#REF!=5,(K45+J45+I45+R45+L45+#REF!)/3-#REF!+#REF!,0)</f>
        <v>#REF!</v>
      </c>
      <c r="T45" s="235" t="e">
        <f t="shared" si="0"/>
        <v>#REF!</v>
      </c>
      <c r="U45" s="269" t="str">
        <f t="shared" si="1"/>
        <v>0,0</v>
      </c>
      <c r="V45" s="237" t="str">
        <f>IFERROR(RANK(#REF!,#REF!,0),"")</f>
        <v/>
      </c>
      <c r="W45" s="276"/>
    </row>
    <row r="46" spans="1:23" s="238" customFormat="1" ht="15.6" x14ac:dyDescent="0.25">
      <c r="A46" s="255" t="e">
        <f>#REF!</f>
        <v>#REF!</v>
      </c>
      <c r="B46" s="256" t="e">
        <f>#REF!</f>
        <v>#REF!</v>
      </c>
      <c r="C46" s="256" t="e">
        <f>#REF!</f>
        <v>#REF!</v>
      </c>
      <c r="D46" s="255" t="e">
        <f>#REF!</f>
        <v>#REF!</v>
      </c>
      <c r="E46" s="255" t="e">
        <f>#REF!</f>
        <v>#REF!</v>
      </c>
      <c r="F46" s="255" t="e">
        <f>#REF!</f>
        <v>#REF!</v>
      </c>
      <c r="G46" s="246"/>
      <c r="H46" s="246"/>
      <c r="I46" s="251"/>
      <c r="J46" s="251"/>
      <c r="K46" s="251"/>
      <c r="L46" s="251"/>
      <c r="M46" s="246"/>
      <c r="N46" s="246"/>
      <c r="O46" s="268"/>
      <c r="P46" s="266"/>
      <c r="Q46" s="266" t="e">
        <f>IF(#REF!=3,(K46+J46+I46)/3-#REF!+#REF!,0)</f>
        <v>#REF!</v>
      </c>
      <c r="R46" s="266" t="e">
        <f>IF(#REF!=5,-MIN(I46,J46,K46,L46,#REF!)-MAX(I46,J46,K46,L46,#REF!),0)</f>
        <v>#REF!</v>
      </c>
      <c r="S46" s="266" t="e">
        <f>IF(#REF!=5,(K46+J46+I46+R46+L46+#REF!)/3-#REF!+#REF!,0)</f>
        <v>#REF!</v>
      </c>
      <c r="T46" s="235" t="e">
        <f t="shared" si="0"/>
        <v>#REF!</v>
      </c>
      <c r="U46" s="269" t="str">
        <f t="shared" si="1"/>
        <v>0,0</v>
      </c>
      <c r="V46" s="237" t="str">
        <f>IFERROR(RANK(#REF!,#REF!,0),"")</f>
        <v/>
      </c>
      <c r="W46" s="276"/>
    </row>
    <row r="47" spans="1:23" s="238" customFormat="1" ht="15.6" x14ac:dyDescent="0.25">
      <c r="A47" s="255" t="e">
        <f>#REF!</f>
        <v>#REF!</v>
      </c>
      <c r="B47" s="256" t="e">
        <f>#REF!</f>
        <v>#REF!</v>
      </c>
      <c r="C47" s="256" t="e">
        <f>#REF!</f>
        <v>#REF!</v>
      </c>
      <c r="D47" s="255" t="e">
        <f>#REF!</f>
        <v>#REF!</v>
      </c>
      <c r="E47" s="255" t="e">
        <f>#REF!</f>
        <v>#REF!</v>
      </c>
      <c r="F47" s="255" t="e">
        <f>#REF!</f>
        <v>#REF!</v>
      </c>
      <c r="G47" s="246"/>
      <c r="H47" s="246"/>
      <c r="I47" s="251"/>
      <c r="J47" s="251"/>
      <c r="K47" s="251"/>
      <c r="L47" s="251"/>
      <c r="M47" s="246"/>
      <c r="N47" s="246"/>
      <c r="O47" s="268"/>
      <c r="P47" s="266"/>
      <c r="Q47" s="266" t="e">
        <f>IF(#REF!=3,(K47+J47+I47)/3-#REF!+#REF!,0)</f>
        <v>#REF!</v>
      </c>
      <c r="R47" s="266" t="e">
        <f>IF(#REF!=5,-MIN(I47,J47,K47,L47,#REF!)-MAX(I47,J47,K47,L47,#REF!),0)</f>
        <v>#REF!</v>
      </c>
      <c r="S47" s="266" t="e">
        <f>IF(#REF!=5,(K47+J47+I47+R47+L47+#REF!)/3-#REF!+#REF!,0)</f>
        <v>#REF!</v>
      </c>
      <c r="T47" s="235" t="e">
        <f t="shared" si="0"/>
        <v>#REF!</v>
      </c>
      <c r="U47" s="269" t="str">
        <f t="shared" si="1"/>
        <v>0,0</v>
      </c>
      <c r="V47" s="237" t="str">
        <f>IFERROR(RANK(#REF!,#REF!,0),"")</f>
        <v/>
      </c>
      <c r="W47" s="276"/>
    </row>
    <row r="48" spans="1:23" s="238" customFormat="1" ht="15.6" x14ac:dyDescent="0.25">
      <c r="A48" s="255" t="e">
        <f>#REF!</f>
        <v>#REF!</v>
      </c>
      <c r="B48" s="256" t="e">
        <f>#REF!</f>
        <v>#REF!</v>
      </c>
      <c r="C48" s="256" t="e">
        <f>#REF!</f>
        <v>#REF!</v>
      </c>
      <c r="D48" s="255" t="e">
        <f>#REF!</f>
        <v>#REF!</v>
      </c>
      <c r="E48" s="255" t="e">
        <f>#REF!</f>
        <v>#REF!</v>
      </c>
      <c r="F48" s="255" t="e">
        <f>#REF!</f>
        <v>#REF!</v>
      </c>
      <c r="G48" s="246"/>
      <c r="H48" s="246"/>
      <c r="I48" s="251"/>
      <c r="J48" s="251" t="e">
        <f>IF(SUM(#REF!)=0,"",(SUM(#REF!)))</f>
        <v>#REF!</v>
      </c>
      <c r="K48" s="251" t="e">
        <f>IF(SUM(#REF!)=0,"",(SUM(#REF!)))</f>
        <v>#REF!</v>
      </c>
      <c r="L48" s="251" t="e">
        <f>IF(SUM(#REF!)=0,"",(SUM(#REF!)))</f>
        <v>#REF!</v>
      </c>
      <c r="M48" s="246"/>
      <c r="N48" s="246"/>
      <c r="O48" s="268"/>
      <c r="P48" s="266"/>
      <c r="Q48" s="266" t="e">
        <f>IF(#REF!=3,(K48+J48+I48)/3-#REF!+#REF!,0)</f>
        <v>#REF!</v>
      </c>
      <c r="R48" s="266" t="e">
        <f>IF(#REF!=5,-MIN(I48,J48,K48,L48,#REF!)-MAX(I48,J48,K48,L48,#REF!),0)</f>
        <v>#REF!</v>
      </c>
      <c r="S48" s="266" t="e">
        <f>IF(#REF!=5,(K48+J48+I48+R48+L48+#REF!)/3-#REF!+#REF!,0)</f>
        <v>#REF!</v>
      </c>
      <c r="T48" s="235" t="e">
        <f t="shared" si="0"/>
        <v>#REF!</v>
      </c>
      <c r="U48" s="269" t="str">
        <f t="shared" si="1"/>
        <v>0,0</v>
      </c>
      <c r="V48" s="237" t="str">
        <f>IFERROR(RANK(#REF!,#REF!,0),"")</f>
        <v/>
      </c>
      <c r="W48" s="276"/>
    </row>
    <row r="49" spans="1:23" s="238" customFormat="1" ht="15.6" x14ac:dyDescent="0.25">
      <c r="A49" s="255" t="e">
        <f>#REF!</f>
        <v>#REF!</v>
      </c>
      <c r="B49" s="256" t="e">
        <f>#REF!</f>
        <v>#REF!</v>
      </c>
      <c r="C49" s="256" t="e">
        <f>#REF!</f>
        <v>#REF!</v>
      </c>
      <c r="D49" s="255" t="e">
        <f>#REF!</f>
        <v>#REF!</v>
      </c>
      <c r="E49" s="255" t="e">
        <f>#REF!</f>
        <v>#REF!</v>
      </c>
      <c r="F49" s="255" t="e">
        <f>#REF!</f>
        <v>#REF!</v>
      </c>
      <c r="G49" s="246"/>
      <c r="H49" s="246"/>
      <c r="I49" s="251"/>
      <c r="J49" s="251" t="e">
        <f>IF(SUM(#REF!)=0,"",(SUM(#REF!)))</f>
        <v>#REF!</v>
      </c>
      <c r="K49" s="251" t="e">
        <f>IF(SUM(#REF!)=0,"",(SUM(#REF!)))</f>
        <v>#REF!</v>
      </c>
      <c r="L49" s="251" t="e">
        <f>IF(SUM(#REF!)=0,"",(SUM(#REF!)))</f>
        <v>#REF!</v>
      </c>
      <c r="M49" s="246"/>
      <c r="N49" s="246"/>
      <c r="O49" s="268"/>
      <c r="P49" s="266"/>
      <c r="Q49" s="266" t="e">
        <f>IF(#REF!=3,(K49+J49+I49)/3-#REF!+#REF!,0)</f>
        <v>#REF!</v>
      </c>
      <c r="R49" s="266" t="e">
        <f>IF(#REF!=5,-MIN(I49,J49,K49,L49,#REF!)-MAX(I49,J49,K49,L49,#REF!),0)</f>
        <v>#REF!</v>
      </c>
      <c r="S49" s="266" t="e">
        <f>IF(#REF!=5,(K49+J49+I49+R49+L49+#REF!)/3-#REF!+#REF!,0)</f>
        <v>#REF!</v>
      </c>
      <c r="T49" s="235" t="e">
        <f t="shared" si="0"/>
        <v>#REF!</v>
      </c>
      <c r="U49" s="269" t="str">
        <f t="shared" si="1"/>
        <v>0,0</v>
      </c>
      <c r="V49" s="237" t="str">
        <f>IFERROR(RANK(#REF!,#REF!,0),"")</f>
        <v/>
      </c>
      <c r="W49" s="276"/>
    </row>
    <row r="50" spans="1:23" s="238" customFormat="1" ht="15.6" x14ac:dyDescent="0.25">
      <c r="A50" s="255" t="e">
        <f>#REF!</f>
        <v>#REF!</v>
      </c>
      <c r="B50" s="256" t="e">
        <f>#REF!</f>
        <v>#REF!</v>
      </c>
      <c r="C50" s="256" t="e">
        <f>#REF!</f>
        <v>#REF!</v>
      </c>
      <c r="D50" s="255" t="e">
        <f>#REF!</f>
        <v>#REF!</v>
      </c>
      <c r="E50" s="255" t="e">
        <f>#REF!</f>
        <v>#REF!</v>
      </c>
      <c r="F50" s="255" t="e">
        <f>#REF!</f>
        <v>#REF!</v>
      </c>
      <c r="G50" s="246"/>
      <c r="H50" s="246"/>
      <c r="I50" s="251"/>
      <c r="J50" s="251" t="e">
        <f>IF(SUM(#REF!)=0,"",(SUM(#REF!)))</f>
        <v>#REF!</v>
      </c>
      <c r="K50" s="251" t="e">
        <f>IF(SUM(#REF!)=0,"",(SUM(#REF!)))</f>
        <v>#REF!</v>
      </c>
      <c r="L50" s="251" t="e">
        <f>IF(SUM(#REF!)=0,"",(SUM(#REF!)))</f>
        <v>#REF!</v>
      </c>
      <c r="M50" s="246"/>
      <c r="N50" s="246"/>
      <c r="O50" s="268"/>
      <c r="P50" s="266"/>
      <c r="Q50" s="266" t="e">
        <f>IF(#REF!=3,(K50+J50+I50)/3-#REF!+#REF!,0)</f>
        <v>#REF!</v>
      </c>
      <c r="R50" s="266" t="e">
        <f>IF(#REF!=5,-MIN(I50,J50,K50,L50,#REF!)-MAX(I50,J50,K50,L50,#REF!),0)</f>
        <v>#REF!</v>
      </c>
      <c r="S50" s="266" t="e">
        <f>IF(#REF!=5,(K50+J50+I50+R50+L50+#REF!)/3-#REF!+#REF!,0)</f>
        <v>#REF!</v>
      </c>
      <c r="T50" s="235" t="e">
        <f t="shared" si="0"/>
        <v>#REF!</v>
      </c>
      <c r="U50" s="269" t="str">
        <f t="shared" si="1"/>
        <v>0,0</v>
      </c>
      <c r="V50" s="237" t="str">
        <f>IFERROR(RANK(#REF!,#REF!,0),"")</f>
        <v/>
      </c>
      <c r="W50" s="276"/>
    </row>
    <row r="51" spans="1:23" s="238" customFormat="1" ht="15.6" x14ac:dyDescent="0.25">
      <c r="A51" s="255" t="e">
        <f>#REF!</f>
        <v>#REF!</v>
      </c>
      <c r="B51" s="256" t="e">
        <f>#REF!</f>
        <v>#REF!</v>
      </c>
      <c r="C51" s="256" t="e">
        <f>#REF!</f>
        <v>#REF!</v>
      </c>
      <c r="D51" s="255" t="e">
        <f>#REF!</f>
        <v>#REF!</v>
      </c>
      <c r="E51" s="255" t="e">
        <f>#REF!</f>
        <v>#REF!</v>
      </c>
      <c r="F51" s="255" t="e">
        <f>#REF!</f>
        <v>#REF!</v>
      </c>
      <c r="G51" s="246"/>
      <c r="H51" s="246"/>
      <c r="I51" s="251"/>
      <c r="J51" s="251" t="e">
        <f>IF(SUM(#REF!)=0,"",(SUM(#REF!)))</f>
        <v>#REF!</v>
      </c>
      <c r="K51" s="251" t="e">
        <f>IF(SUM(#REF!)=0,"",(SUM(#REF!)))</f>
        <v>#REF!</v>
      </c>
      <c r="L51" s="251" t="e">
        <f>IF(SUM(#REF!)=0,"",(SUM(#REF!)))</f>
        <v>#REF!</v>
      </c>
      <c r="M51" s="246"/>
      <c r="N51" s="246"/>
      <c r="O51" s="268"/>
      <c r="P51" s="266"/>
      <c r="Q51" s="266" t="e">
        <f>IF(#REF!=3,(K51+J51+I51)/3-#REF!+#REF!,0)</f>
        <v>#REF!</v>
      </c>
      <c r="R51" s="266" t="e">
        <f>IF(#REF!=5,-MIN(I51,J51,K51,L51,#REF!)-MAX(I51,J51,K51,L51,#REF!),0)</f>
        <v>#REF!</v>
      </c>
      <c r="S51" s="266" t="e">
        <f>IF(#REF!=5,(K51+J51+I51+R51+L51+#REF!)/3-#REF!+#REF!,0)</f>
        <v>#REF!</v>
      </c>
      <c r="T51" s="235" t="e">
        <f t="shared" si="0"/>
        <v>#REF!</v>
      </c>
      <c r="U51" s="269" t="str">
        <f t="shared" si="1"/>
        <v>0,0</v>
      </c>
      <c r="V51" s="237" t="str">
        <f>IFERROR(RANK(#REF!,#REF!,0),"")</f>
        <v/>
      </c>
      <c r="W51" s="276"/>
    </row>
    <row r="52" spans="1:23" s="238" customFormat="1" ht="15.6" x14ac:dyDescent="0.25">
      <c r="A52" s="255" t="e">
        <f>#REF!</f>
        <v>#REF!</v>
      </c>
      <c r="B52" s="256" t="e">
        <f>#REF!</f>
        <v>#REF!</v>
      </c>
      <c r="C52" s="256" t="e">
        <f>#REF!</f>
        <v>#REF!</v>
      </c>
      <c r="D52" s="255" t="e">
        <f>#REF!</f>
        <v>#REF!</v>
      </c>
      <c r="E52" s="255" t="e">
        <f>#REF!</f>
        <v>#REF!</v>
      </c>
      <c r="F52" s="255" t="e">
        <f>#REF!</f>
        <v>#REF!</v>
      </c>
      <c r="G52" s="246"/>
      <c r="H52" s="246"/>
      <c r="I52" s="251"/>
      <c r="J52" s="251" t="e">
        <f>IF(SUM(#REF!)=0,"",(SUM(#REF!)))</f>
        <v>#REF!</v>
      </c>
      <c r="K52" s="251" t="e">
        <f>IF(SUM(#REF!)=0,"",(SUM(#REF!)))</f>
        <v>#REF!</v>
      </c>
      <c r="L52" s="251" t="e">
        <f>IF(SUM(#REF!)=0,"",(SUM(#REF!)))</f>
        <v>#REF!</v>
      </c>
      <c r="M52" s="246"/>
      <c r="N52" s="246"/>
      <c r="O52" s="268"/>
      <c r="P52" s="266"/>
      <c r="Q52" s="266" t="e">
        <f>IF(#REF!=3,(K52+J52+I52)/3-#REF!+#REF!,0)</f>
        <v>#REF!</v>
      </c>
      <c r="R52" s="266" t="e">
        <f>IF(#REF!=5,-MIN(I52,J52,K52,L52,#REF!)-MAX(I52,J52,K52,L52,#REF!),0)</f>
        <v>#REF!</v>
      </c>
      <c r="S52" s="266" t="e">
        <f>IF(#REF!=5,(K52+J52+I52+R52+L52+#REF!)/3-#REF!+#REF!,0)</f>
        <v>#REF!</v>
      </c>
      <c r="T52" s="235" t="e">
        <f t="shared" si="0"/>
        <v>#REF!</v>
      </c>
      <c r="U52" s="269" t="str">
        <f t="shared" si="1"/>
        <v>0,0</v>
      </c>
      <c r="V52" s="237" t="str">
        <f>IFERROR(RANK(#REF!,#REF!,0),"")</f>
        <v/>
      </c>
      <c r="W52" s="276"/>
    </row>
    <row r="53" spans="1:23" s="238" customFormat="1" ht="15.6" x14ac:dyDescent="0.25">
      <c r="A53" s="255" t="e">
        <f>#REF!</f>
        <v>#REF!</v>
      </c>
      <c r="B53" s="256" t="e">
        <f>#REF!</f>
        <v>#REF!</v>
      </c>
      <c r="C53" s="256" t="e">
        <f>#REF!</f>
        <v>#REF!</v>
      </c>
      <c r="D53" s="255" t="e">
        <f>#REF!</f>
        <v>#REF!</v>
      </c>
      <c r="E53" s="255" t="e">
        <f>#REF!</f>
        <v>#REF!</v>
      </c>
      <c r="F53" s="255" t="e">
        <f>#REF!</f>
        <v>#REF!</v>
      </c>
      <c r="G53" s="246"/>
      <c r="H53" s="246"/>
      <c r="I53" s="251"/>
      <c r="J53" s="251" t="e">
        <f>IF(SUM(#REF!)=0,"",(SUM(#REF!)))</f>
        <v>#REF!</v>
      </c>
      <c r="K53" s="251" t="e">
        <f>IF(SUM(#REF!)=0,"",(SUM(#REF!)))</f>
        <v>#REF!</v>
      </c>
      <c r="L53" s="251" t="e">
        <f>IF(SUM(#REF!)=0,"",(SUM(#REF!)))</f>
        <v>#REF!</v>
      </c>
      <c r="M53" s="246"/>
      <c r="N53" s="246"/>
      <c r="O53" s="268"/>
      <c r="P53" s="266"/>
      <c r="Q53" s="266" t="e">
        <f>IF(#REF!=3,(K53+J53+I53)/3-#REF!+#REF!,0)</f>
        <v>#REF!</v>
      </c>
      <c r="R53" s="266" t="e">
        <f>IF(#REF!=5,-MIN(I53,J53,K53,L53,#REF!)-MAX(I53,J53,K53,L53,#REF!),0)</f>
        <v>#REF!</v>
      </c>
      <c r="S53" s="266" t="e">
        <f>IF(#REF!=5,(K53+J53+I53+R53+L53+#REF!)/3-#REF!+#REF!,0)</f>
        <v>#REF!</v>
      </c>
      <c r="T53" s="235" t="e">
        <f t="shared" si="0"/>
        <v>#REF!</v>
      </c>
      <c r="U53" s="269" t="str">
        <f t="shared" si="1"/>
        <v>0,0</v>
      </c>
      <c r="V53" s="237" t="str">
        <f>IFERROR(RANK(#REF!,#REF!,0),"")</f>
        <v/>
      </c>
      <c r="W53" s="276"/>
    </row>
    <row r="54" spans="1:23" s="238" customFormat="1" ht="15.6" x14ac:dyDescent="0.25">
      <c r="A54" s="255" t="e">
        <f>#REF!</f>
        <v>#REF!</v>
      </c>
      <c r="B54" s="256" t="e">
        <f>#REF!</f>
        <v>#REF!</v>
      </c>
      <c r="C54" s="256" t="e">
        <f>#REF!</f>
        <v>#REF!</v>
      </c>
      <c r="D54" s="255" t="e">
        <f>#REF!</f>
        <v>#REF!</v>
      </c>
      <c r="E54" s="255" t="e">
        <f>#REF!</f>
        <v>#REF!</v>
      </c>
      <c r="F54" s="255" t="e">
        <f>#REF!</f>
        <v>#REF!</v>
      </c>
      <c r="G54" s="246"/>
      <c r="H54" s="246"/>
      <c r="I54" s="251"/>
      <c r="J54" s="251" t="e">
        <f>IF(SUM(#REF!)=0,"",(SUM(#REF!)))</f>
        <v>#REF!</v>
      </c>
      <c r="K54" s="251" t="e">
        <f>IF(SUM(#REF!)=0,"",(SUM(#REF!)))</f>
        <v>#REF!</v>
      </c>
      <c r="L54" s="251" t="e">
        <f>IF(SUM(#REF!)=0,"",(SUM(#REF!)))</f>
        <v>#REF!</v>
      </c>
      <c r="M54" s="246"/>
      <c r="N54" s="246"/>
      <c r="O54" s="268"/>
      <c r="P54" s="266"/>
      <c r="Q54" s="266" t="e">
        <f>IF(#REF!=3,(K54+J54+I54)/3-#REF!+#REF!,0)</f>
        <v>#REF!</v>
      </c>
      <c r="R54" s="266" t="e">
        <f>IF(#REF!=5,-MIN(I54,J54,K54,L54,#REF!)-MAX(I54,J54,K54,L54,#REF!),0)</f>
        <v>#REF!</v>
      </c>
      <c r="S54" s="266" t="e">
        <f>IF(#REF!=5,(K54+J54+I54+R54+L54+#REF!)/3-#REF!+#REF!,0)</f>
        <v>#REF!</v>
      </c>
      <c r="T54" s="235" t="e">
        <f t="shared" si="0"/>
        <v>#REF!</v>
      </c>
      <c r="U54" s="269" t="str">
        <f t="shared" si="1"/>
        <v>0,0</v>
      </c>
      <c r="V54" s="237" t="str">
        <f>IFERROR(RANK(#REF!,#REF!,0),"")</f>
        <v/>
      </c>
      <c r="W54" s="276"/>
    </row>
    <row r="55" spans="1:23" s="238" customFormat="1" ht="15.6" x14ac:dyDescent="0.25">
      <c r="A55" s="255" t="e">
        <f>#REF!</f>
        <v>#REF!</v>
      </c>
      <c r="B55" s="256" t="e">
        <f>#REF!</f>
        <v>#REF!</v>
      </c>
      <c r="C55" s="256" t="e">
        <f>#REF!</f>
        <v>#REF!</v>
      </c>
      <c r="D55" s="255" t="e">
        <f>#REF!</f>
        <v>#REF!</v>
      </c>
      <c r="E55" s="255" t="e">
        <f>#REF!</f>
        <v>#REF!</v>
      </c>
      <c r="F55" s="255" t="e">
        <f>#REF!</f>
        <v>#REF!</v>
      </c>
      <c r="G55" s="246"/>
      <c r="H55" s="246"/>
      <c r="I55" s="251"/>
      <c r="J55" s="251" t="e">
        <f>IF(SUM(#REF!)=0,"",(SUM(#REF!)))</f>
        <v>#REF!</v>
      </c>
      <c r="K55" s="251" t="e">
        <f>IF(SUM(#REF!)=0,"",(SUM(#REF!)))</f>
        <v>#REF!</v>
      </c>
      <c r="L55" s="251" t="e">
        <f>IF(SUM(#REF!)=0,"",(SUM(#REF!)))</f>
        <v>#REF!</v>
      </c>
      <c r="M55" s="246"/>
      <c r="N55" s="246"/>
      <c r="O55" s="268"/>
      <c r="P55" s="266"/>
      <c r="Q55" s="266" t="e">
        <f>IF(#REF!=3,(K55+J55+I55)/3-#REF!+#REF!,0)</f>
        <v>#REF!</v>
      </c>
      <c r="R55" s="266" t="e">
        <f>IF(#REF!=5,-MIN(I55,J55,K55,L55,#REF!)-MAX(I55,J55,K55,L55,#REF!),0)</f>
        <v>#REF!</v>
      </c>
      <c r="S55" s="266" t="e">
        <f>IF(#REF!=5,(K55+J55+I55+R55+L55+#REF!)/3-#REF!+#REF!,0)</f>
        <v>#REF!</v>
      </c>
      <c r="T55" s="235" t="e">
        <f t="shared" si="0"/>
        <v>#REF!</v>
      </c>
      <c r="U55" s="269" t="str">
        <f t="shared" si="1"/>
        <v>0,0</v>
      </c>
      <c r="V55" s="237" t="str">
        <f>IFERROR(RANK(#REF!,#REF!,0),"")</f>
        <v/>
      </c>
      <c r="W55" s="276"/>
    </row>
    <row r="56" spans="1:23" s="238" customFormat="1" ht="15.6" x14ac:dyDescent="0.25">
      <c r="A56" s="255" t="e">
        <f>#REF!</f>
        <v>#REF!</v>
      </c>
      <c r="B56" s="256" t="e">
        <f>#REF!</f>
        <v>#REF!</v>
      </c>
      <c r="C56" s="256" t="e">
        <f>#REF!</f>
        <v>#REF!</v>
      </c>
      <c r="D56" s="255" t="e">
        <f>#REF!</f>
        <v>#REF!</v>
      </c>
      <c r="E56" s="255" t="e">
        <f>#REF!</f>
        <v>#REF!</v>
      </c>
      <c r="F56" s="255" t="e">
        <f>#REF!</f>
        <v>#REF!</v>
      </c>
      <c r="G56" s="246"/>
      <c r="H56" s="246"/>
      <c r="I56" s="251"/>
      <c r="J56" s="251" t="e">
        <f>IF(SUM(#REF!)=0,"",(SUM(#REF!)))</f>
        <v>#REF!</v>
      </c>
      <c r="K56" s="251" t="e">
        <f>IF(SUM(#REF!)=0,"",(SUM(#REF!)))</f>
        <v>#REF!</v>
      </c>
      <c r="L56" s="251" t="e">
        <f>IF(SUM(#REF!)=0,"",(SUM(#REF!)))</f>
        <v>#REF!</v>
      </c>
      <c r="M56" s="246"/>
      <c r="N56" s="246"/>
      <c r="O56" s="268"/>
      <c r="P56" s="266"/>
      <c r="Q56" s="266" t="e">
        <f>IF(#REF!=3,(K56+J56+I56)/3-#REF!+#REF!,0)</f>
        <v>#REF!</v>
      </c>
      <c r="R56" s="266" t="e">
        <f>IF(#REF!=5,-MIN(I56,J56,K56,L56,#REF!)-MAX(I56,J56,K56,L56,#REF!),0)</f>
        <v>#REF!</v>
      </c>
      <c r="S56" s="266" t="e">
        <f>IF(#REF!=5,(K56+J56+I56+R56+L56+#REF!)/3-#REF!+#REF!,0)</f>
        <v>#REF!</v>
      </c>
      <c r="T56" s="235" t="e">
        <f t="shared" si="0"/>
        <v>#REF!</v>
      </c>
      <c r="U56" s="269" t="str">
        <f t="shared" si="1"/>
        <v>0,0</v>
      </c>
      <c r="V56" s="237" t="str">
        <f>IFERROR(RANK(#REF!,#REF!,0),"")</f>
        <v/>
      </c>
      <c r="W56" s="276"/>
    </row>
    <row r="57" spans="1:23" s="238" customFormat="1" ht="15.6" x14ac:dyDescent="0.25">
      <c r="A57" s="255" t="e">
        <f>#REF!</f>
        <v>#REF!</v>
      </c>
      <c r="B57" s="256" t="e">
        <f>#REF!</f>
        <v>#REF!</v>
      </c>
      <c r="C57" s="256" t="e">
        <f>#REF!</f>
        <v>#REF!</v>
      </c>
      <c r="D57" s="255" t="e">
        <f>#REF!</f>
        <v>#REF!</v>
      </c>
      <c r="E57" s="255" t="e">
        <f>#REF!</f>
        <v>#REF!</v>
      </c>
      <c r="F57" s="255" t="e">
        <f>#REF!</f>
        <v>#REF!</v>
      </c>
      <c r="G57" s="246"/>
      <c r="H57" s="246"/>
      <c r="I57" s="251"/>
      <c r="J57" s="251" t="e">
        <f>IF(SUM(#REF!)=0,"",(SUM(#REF!)))</f>
        <v>#REF!</v>
      </c>
      <c r="K57" s="251" t="e">
        <f>IF(SUM(#REF!)=0,"",(SUM(#REF!)))</f>
        <v>#REF!</v>
      </c>
      <c r="L57" s="251" t="e">
        <f>IF(SUM(#REF!)=0,"",(SUM(#REF!)))</f>
        <v>#REF!</v>
      </c>
      <c r="M57" s="246"/>
      <c r="N57" s="246"/>
      <c r="O57" s="268"/>
      <c r="P57" s="266"/>
      <c r="Q57" s="266" t="e">
        <f>IF(#REF!=3,(K57+J57+I57)/3-#REF!+#REF!,0)</f>
        <v>#REF!</v>
      </c>
      <c r="R57" s="266" t="e">
        <f>IF(#REF!=5,-MIN(I57,J57,K57,L57,#REF!)-MAX(I57,J57,K57,L57,#REF!),0)</f>
        <v>#REF!</v>
      </c>
      <c r="S57" s="266" t="e">
        <f>IF(#REF!=5,(K57+J57+I57+R57+L57+#REF!)/3-#REF!+#REF!,0)</f>
        <v>#REF!</v>
      </c>
      <c r="T57" s="235" t="e">
        <f t="shared" si="0"/>
        <v>#REF!</v>
      </c>
      <c r="U57" s="269" t="str">
        <f t="shared" si="1"/>
        <v>0,0</v>
      </c>
      <c r="V57" s="237" t="str">
        <f>IFERROR(RANK(#REF!,#REF!,0),"")</f>
        <v/>
      </c>
      <c r="W57" s="276"/>
    </row>
    <row r="58" spans="1:23" s="238" customFormat="1" ht="15.6" x14ac:dyDescent="0.25">
      <c r="A58" s="255" t="e">
        <f>#REF!</f>
        <v>#REF!</v>
      </c>
      <c r="B58" s="256" t="e">
        <f>#REF!</f>
        <v>#REF!</v>
      </c>
      <c r="C58" s="256" t="e">
        <f>#REF!</f>
        <v>#REF!</v>
      </c>
      <c r="D58" s="255" t="e">
        <f>#REF!</f>
        <v>#REF!</v>
      </c>
      <c r="E58" s="255" t="e">
        <f>#REF!</f>
        <v>#REF!</v>
      </c>
      <c r="F58" s="255" t="e">
        <f>#REF!</f>
        <v>#REF!</v>
      </c>
      <c r="G58" s="246"/>
      <c r="H58" s="246"/>
      <c r="I58" s="251"/>
      <c r="J58" s="251" t="e">
        <f>IF(SUM(#REF!)=0,"",(SUM(#REF!)))</f>
        <v>#REF!</v>
      </c>
      <c r="K58" s="251" t="e">
        <f>IF(SUM(#REF!)=0,"",(SUM(#REF!)))</f>
        <v>#REF!</v>
      </c>
      <c r="L58" s="251" t="e">
        <f>IF(SUM(#REF!)=0,"",(SUM(#REF!)))</f>
        <v>#REF!</v>
      </c>
      <c r="M58" s="246"/>
      <c r="N58" s="246"/>
      <c r="O58" s="268"/>
      <c r="P58" s="266"/>
      <c r="Q58" s="266" t="e">
        <f>IF(#REF!=3,(K58+J58+I58)/3-#REF!+#REF!,0)</f>
        <v>#REF!</v>
      </c>
      <c r="R58" s="266" t="e">
        <f>IF(#REF!=5,-MIN(I58,J58,K58,L58,#REF!)-MAX(I58,J58,K58,L58,#REF!),0)</f>
        <v>#REF!</v>
      </c>
      <c r="S58" s="266" t="e">
        <f>IF(#REF!=5,(K58+J58+I58+R58+L58+#REF!)/3-#REF!+#REF!,0)</f>
        <v>#REF!</v>
      </c>
      <c r="T58" s="235" t="e">
        <f t="shared" si="0"/>
        <v>#REF!</v>
      </c>
      <c r="U58" s="269" t="str">
        <f t="shared" si="1"/>
        <v>0,0</v>
      </c>
      <c r="V58" s="237" t="str">
        <f>IFERROR(RANK(#REF!,#REF!,0),"")</f>
        <v/>
      </c>
      <c r="W58" s="276"/>
    </row>
    <row r="59" spans="1:23" s="238" customFormat="1" ht="15.6" x14ac:dyDescent="0.25">
      <c r="A59" s="255" t="e">
        <f>#REF!</f>
        <v>#REF!</v>
      </c>
      <c r="B59" s="256" t="e">
        <f>#REF!</f>
        <v>#REF!</v>
      </c>
      <c r="C59" s="256" t="e">
        <f>#REF!</f>
        <v>#REF!</v>
      </c>
      <c r="D59" s="255" t="e">
        <f>#REF!</f>
        <v>#REF!</v>
      </c>
      <c r="E59" s="255" t="e">
        <f>#REF!</f>
        <v>#REF!</v>
      </c>
      <c r="F59" s="255" t="e">
        <f>#REF!</f>
        <v>#REF!</v>
      </c>
      <c r="G59" s="246"/>
      <c r="H59" s="246"/>
      <c r="I59" s="251"/>
      <c r="J59" s="251" t="e">
        <f>IF(SUM(#REF!)=0,"",(SUM(#REF!)))</f>
        <v>#REF!</v>
      </c>
      <c r="K59" s="251" t="e">
        <f>IF(SUM(#REF!)=0,"",(SUM(#REF!)))</f>
        <v>#REF!</v>
      </c>
      <c r="L59" s="251" t="e">
        <f>IF(SUM(#REF!)=0,"",(SUM(#REF!)))</f>
        <v>#REF!</v>
      </c>
      <c r="M59" s="246"/>
      <c r="N59" s="246"/>
      <c r="O59" s="268"/>
      <c r="P59" s="266"/>
      <c r="Q59" s="266" t="e">
        <f>IF(#REF!=3,(K59+J59+I59)/3-#REF!+#REF!,0)</f>
        <v>#REF!</v>
      </c>
      <c r="R59" s="266" t="e">
        <f>IF(#REF!=5,-MIN(I59,J59,K59,L59,#REF!)-MAX(I59,J59,K59,L59,#REF!),0)</f>
        <v>#REF!</v>
      </c>
      <c r="S59" s="266" t="e">
        <f>IF(#REF!=5,(K59+J59+I59+R59+L59+#REF!)/3-#REF!+#REF!,0)</f>
        <v>#REF!</v>
      </c>
      <c r="T59" s="235" t="e">
        <f t="shared" si="0"/>
        <v>#REF!</v>
      </c>
      <c r="U59" s="269" t="str">
        <f t="shared" si="1"/>
        <v>0,0</v>
      </c>
      <c r="V59" s="237" t="str">
        <f>IFERROR(RANK(#REF!,#REF!,0),"")</f>
        <v/>
      </c>
      <c r="W59" s="276"/>
    </row>
    <row r="60" spans="1:23" s="238" customFormat="1" ht="15.6" x14ac:dyDescent="0.25">
      <c r="A60" s="255" t="e">
        <f>#REF!</f>
        <v>#REF!</v>
      </c>
      <c r="B60" s="256" t="e">
        <f>#REF!</f>
        <v>#REF!</v>
      </c>
      <c r="C60" s="256" t="e">
        <f>#REF!</f>
        <v>#REF!</v>
      </c>
      <c r="D60" s="255" t="e">
        <f>#REF!</f>
        <v>#REF!</v>
      </c>
      <c r="E60" s="255" t="e">
        <f>#REF!</f>
        <v>#REF!</v>
      </c>
      <c r="F60" s="255" t="e">
        <f>#REF!</f>
        <v>#REF!</v>
      </c>
      <c r="G60" s="246"/>
      <c r="H60" s="246"/>
      <c r="I60" s="251"/>
      <c r="J60" s="251" t="e">
        <f>IF(SUM(#REF!)=0,"",(SUM(#REF!)))</f>
        <v>#REF!</v>
      </c>
      <c r="K60" s="251" t="e">
        <f>IF(SUM(#REF!)=0,"",(SUM(#REF!)))</f>
        <v>#REF!</v>
      </c>
      <c r="L60" s="251" t="e">
        <f>IF(SUM(#REF!)=0,"",(SUM(#REF!)))</f>
        <v>#REF!</v>
      </c>
      <c r="M60" s="246"/>
      <c r="N60" s="246"/>
      <c r="O60" s="268"/>
      <c r="P60" s="266"/>
      <c r="Q60" s="266" t="e">
        <f>IF(#REF!=3,(K60+J60+I60)/3-#REF!+#REF!,0)</f>
        <v>#REF!</v>
      </c>
      <c r="R60" s="266" t="e">
        <f>IF(#REF!=5,-MIN(I60,J60,K60,L60,#REF!)-MAX(I60,J60,K60,L60,#REF!),0)</f>
        <v>#REF!</v>
      </c>
      <c r="S60" s="266" t="e">
        <f>IF(#REF!=5,(K60+J60+I60+R60+L60+#REF!)/3-#REF!+#REF!,0)</f>
        <v>#REF!</v>
      </c>
      <c r="T60" s="235" t="e">
        <f t="shared" si="0"/>
        <v>#REF!</v>
      </c>
      <c r="U60" s="269" t="str">
        <f t="shared" si="1"/>
        <v>0,0</v>
      </c>
      <c r="V60" s="237" t="str">
        <f>IFERROR(RANK(#REF!,#REF!,0),"")</f>
        <v/>
      </c>
      <c r="W60" s="276"/>
    </row>
    <row r="61" spans="1:23" s="238" customFormat="1" ht="15.6" x14ac:dyDescent="0.25">
      <c r="A61" s="255" t="e">
        <f>#REF!</f>
        <v>#REF!</v>
      </c>
      <c r="B61" s="256" t="e">
        <f>#REF!</f>
        <v>#REF!</v>
      </c>
      <c r="C61" s="256" t="e">
        <f>#REF!</f>
        <v>#REF!</v>
      </c>
      <c r="D61" s="255" t="e">
        <f>#REF!</f>
        <v>#REF!</v>
      </c>
      <c r="E61" s="255" t="e">
        <f>#REF!</f>
        <v>#REF!</v>
      </c>
      <c r="F61" s="255" t="e">
        <f>#REF!</f>
        <v>#REF!</v>
      </c>
      <c r="G61" s="246"/>
      <c r="H61" s="246"/>
      <c r="I61" s="251"/>
      <c r="J61" s="251" t="e">
        <f>IF(SUM(#REF!)=0,"",(SUM(#REF!)))</f>
        <v>#REF!</v>
      </c>
      <c r="K61" s="251" t="e">
        <f>IF(SUM(#REF!)=0,"",(SUM(#REF!)))</f>
        <v>#REF!</v>
      </c>
      <c r="L61" s="251" t="e">
        <f>IF(SUM(#REF!)=0,"",(SUM(#REF!)))</f>
        <v>#REF!</v>
      </c>
      <c r="M61" s="246"/>
      <c r="N61" s="246"/>
      <c r="O61" s="268"/>
      <c r="P61" s="266"/>
      <c r="Q61" s="266" t="e">
        <f>IF(#REF!=3,(K61+J61+I61)/3-#REF!+#REF!,0)</f>
        <v>#REF!</v>
      </c>
      <c r="R61" s="266" t="e">
        <f>IF(#REF!=5,-MIN(I61,J61,K61,L61,#REF!)-MAX(I61,J61,K61,L61,#REF!),0)</f>
        <v>#REF!</v>
      </c>
      <c r="S61" s="266" t="e">
        <f>IF(#REF!=5,(K61+J61+I61+R61+L61+#REF!)/3-#REF!+#REF!,0)</f>
        <v>#REF!</v>
      </c>
      <c r="T61" s="235" t="e">
        <f t="shared" si="0"/>
        <v>#REF!</v>
      </c>
      <c r="U61" s="269" t="str">
        <f t="shared" si="1"/>
        <v>0,0</v>
      </c>
      <c r="V61" s="237" t="str">
        <f>IFERROR(RANK(#REF!,#REF!,0),"")</f>
        <v/>
      </c>
      <c r="W61" s="276"/>
    </row>
    <row r="62" spans="1:23" s="238" customFormat="1" ht="15.6" x14ac:dyDescent="0.25">
      <c r="A62" s="255" t="e">
        <f>#REF!</f>
        <v>#REF!</v>
      </c>
      <c r="B62" s="256" t="e">
        <f>#REF!</f>
        <v>#REF!</v>
      </c>
      <c r="C62" s="256" t="e">
        <f>#REF!</f>
        <v>#REF!</v>
      </c>
      <c r="D62" s="255" t="e">
        <f>#REF!</f>
        <v>#REF!</v>
      </c>
      <c r="E62" s="255" t="e">
        <f>#REF!</f>
        <v>#REF!</v>
      </c>
      <c r="F62" s="255" t="e">
        <f>#REF!</f>
        <v>#REF!</v>
      </c>
      <c r="G62" s="246"/>
      <c r="H62" s="246"/>
      <c r="I62" s="251"/>
      <c r="J62" s="251" t="e">
        <f>IF(SUM(#REF!)=0,"",(SUM(#REF!)))</f>
        <v>#REF!</v>
      </c>
      <c r="K62" s="251" t="e">
        <f>IF(SUM(#REF!)=0,"",(SUM(#REF!)))</f>
        <v>#REF!</v>
      </c>
      <c r="L62" s="251" t="e">
        <f>IF(SUM(#REF!)=0,"",(SUM(#REF!)))</f>
        <v>#REF!</v>
      </c>
      <c r="M62" s="246"/>
      <c r="N62" s="246"/>
      <c r="O62" s="268"/>
      <c r="P62" s="266"/>
      <c r="Q62" s="266" t="e">
        <f>IF(#REF!=3,(K62+J62+I62)/3-#REF!+#REF!,0)</f>
        <v>#REF!</v>
      </c>
      <c r="R62" s="266" t="e">
        <f>IF(#REF!=5,-MIN(I62,J62,K62,L62,#REF!)-MAX(I62,J62,K62,L62,#REF!),0)</f>
        <v>#REF!</v>
      </c>
      <c r="S62" s="266" t="e">
        <f>IF(#REF!=5,(K62+J62+I62+R62+L62+#REF!)/3-#REF!+#REF!,0)</f>
        <v>#REF!</v>
      </c>
      <c r="T62" s="235" t="e">
        <f t="shared" si="0"/>
        <v>#REF!</v>
      </c>
      <c r="U62" s="269" t="str">
        <f t="shared" si="1"/>
        <v>0,0</v>
      </c>
      <c r="V62" s="237" t="str">
        <f>IFERROR(RANK(#REF!,#REF!,0),"")</f>
        <v/>
      </c>
      <c r="W62" s="276"/>
    </row>
    <row r="63" spans="1:23" s="238" customFormat="1" ht="15.6" x14ac:dyDescent="0.25">
      <c r="A63" s="255" t="e">
        <f>#REF!</f>
        <v>#REF!</v>
      </c>
      <c r="B63" s="256" t="e">
        <f>#REF!</f>
        <v>#REF!</v>
      </c>
      <c r="C63" s="256" t="e">
        <f>#REF!</f>
        <v>#REF!</v>
      </c>
      <c r="D63" s="255" t="e">
        <f>#REF!</f>
        <v>#REF!</v>
      </c>
      <c r="E63" s="255" t="e">
        <f>#REF!</f>
        <v>#REF!</v>
      </c>
      <c r="F63" s="255" t="e">
        <f>#REF!</f>
        <v>#REF!</v>
      </c>
      <c r="G63" s="246"/>
      <c r="H63" s="246"/>
      <c r="I63" s="251"/>
      <c r="J63" s="251" t="e">
        <f>IF(SUM(#REF!)=0,"",(SUM(#REF!)))</f>
        <v>#REF!</v>
      </c>
      <c r="K63" s="251" t="e">
        <f>IF(SUM(#REF!)=0,"",(SUM(#REF!)))</f>
        <v>#REF!</v>
      </c>
      <c r="L63" s="251" t="e">
        <f>IF(SUM(#REF!)=0,"",(SUM(#REF!)))</f>
        <v>#REF!</v>
      </c>
      <c r="M63" s="246"/>
      <c r="N63" s="246"/>
      <c r="O63" s="268"/>
      <c r="P63" s="266"/>
      <c r="Q63" s="266" t="e">
        <f>IF(#REF!=3,(K63+J63+I63)/3-#REF!+#REF!,0)</f>
        <v>#REF!</v>
      </c>
      <c r="R63" s="266" t="e">
        <f>IF(#REF!=5,-MIN(I63,J63,K63,L63,#REF!)-MAX(I63,J63,K63,L63,#REF!),0)</f>
        <v>#REF!</v>
      </c>
      <c r="S63" s="266" t="e">
        <f>IF(#REF!=5,(K63+J63+I63+R63+L63+#REF!)/3-#REF!+#REF!,0)</f>
        <v>#REF!</v>
      </c>
      <c r="T63" s="235" t="e">
        <f t="shared" si="0"/>
        <v>#REF!</v>
      </c>
      <c r="U63" s="269" t="str">
        <f t="shared" si="1"/>
        <v>0,0</v>
      </c>
      <c r="V63" s="237" t="str">
        <f>IFERROR(RANK(#REF!,#REF!,0),"")</f>
        <v/>
      </c>
      <c r="W63" s="276"/>
    </row>
    <row r="64" spans="1:23" s="238" customFormat="1" ht="15.6" x14ac:dyDescent="0.25">
      <c r="A64" s="255" t="e">
        <f>#REF!</f>
        <v>#REF!</v>
      </c>
      <c r="B64" s="256" t="e">
        <f>#REF!</f>
        <v>#REF!</v>
      </c>
      <c r="C64" s="256" t="e">
        <f>#REF!</f>
        <v>#REF!</v>
      </c>
      <c r="D64" s="255" t="e">
        <f>#REF!</f>
        <v>#REF!</v>
      </c>
      <c r="E64" s="255" t="e">
        <f>#REF!</f>
        <v>#REF!</v>
      </c>
      <c r="F64" s="255" t="e">
        <f>#REF!</f>
        <v>#REF!</v>
      </c>
      <c r="G64" s="246"/>
      <c r="H64" s="246"/>
      <c r="I64" s="251"/>
      <c r="J64" s="251" t="e">
        <f>IF(SUM(#REF!)=0,"",(SUM(#REF!)))</f>
        <v>#REF!</v>
      </c>
      <c r="K64" s="251" t="e">
        <f>IF(SUM(#REF!)=0,"",(SUM(#REF!)))</f>
        <v>#REF!</v>
      </c>
      <c r="L64" s="251" t="e">
        <f>IF(SUM(#REF!)=0,"",(SUM(#REF!)))</f>
        <v>#REF!</v>
      </c>
      <c r="M64" s="246"/>
      <c r="N64" s="246"/>
      <c r="O64" s="268"/>
      <c r="P64" s="266"/>
      <c r="Q64" s="266" t="e">
        <f>IF(#REF!=3,(K64+J64+I64)/3-#REF!+#REF!,0)</f>
        <v>#REF!</v>
      </c>
      <c r="R64" s="266" t="e">
        <f>IF(#REF!=5,-MIN(I64,J64,K64,L64,#REF!)-MAX(I64,J64,K64,L64,#REF!),0)</f>
        <v>#REF!</v>
      </c>
      <c r="S64" s="266" t="e">
        <f>IF(#REF!=5,(K64+J64+I64+R64+L64+#REF!)/3-#REF!+#REF!,0)</f>
        <v>#REF!</v>
      </c>
      <c r="T64" s="235" t="e">
        <f t="shared" si="0"/>
        <v>#REF!</v>
      </c>
      <c r="U64" s="269" t="str">
        <f t="shared" si="1"/>
        <v>0,0</v>
      </c>
      <c r="V64" s="237" t="str">
        <f>IFERROR(RANK(#REF!,#REF!,0),"")</f>
        <v/>
      </c>
      <c r="W64" s="276"/>
    </row>
    <row r="65" spans="1:23" s="238" customFormat="1" ht="15.6" x14ac:dyDescent="0.25">
      <c r="A65" s="255" t="e">
        <f>#REF!</f>
        <v>#REF!</v>
      </c>
      <c r="B65" s="256" t="e">
        <f>#REF!</f>
        <v>#REF!</v>
      </c>
      <c r="C65" s="256" t="e">
        <f>#REF!</f>
        <v>#REF!</v>
      </c>
      <c r="D65" s="255" t="e">
        <f>#REF!</f>
        <v>#REF!</v>
      </c>
      <c r="E65" s="255" t="e">
        <f>#REF!</f>
        <v>#REF!</v>
      </c>
      <c r="F65" s="255" t="e">
        <f>#REF!</f>
        <v>#REF!</v>
      </c>
      <c r="G65" s="246"/>
      <c r="H65" s="246"/>
      <c r="I65" s="251" t="e">
        <f>IF(SUM(#REF!)=0,"",(SUM(#REF!)))</f>
        <v>#REF!</v>
      </c>
      <c r="J65" s="251" t="e">
        <f>IF(SUM(#REF!)=0,"",(SUM(#REF!)))</f>
        <v>#REF!</v>
      </c>
      <c r="K65" s="251" t="e">
        <f>IF(SUM(#REF!)=0,"",(SUM(#REF!)))</f>
        <v>#REF!</v>
      </c>
      <c r="L65" s="251" t="e">
        <f>IF(SUM(#REF!)=0,"",(SUM(#REF!)))</f>
        <v>#REF!</v>
      </c>
      <c r="M65" s="246"/>
      <c r="N65" s="246"/>
      <c r="O65" s="268"/>
      <c r="P65" s="266"/>
      <c r="Q65" s="266" t="e">
        <f>IF(#REF!=3,(K65+J65+I65)/3-#REF!+#REF!,0)</f>
        <v>#REF!</v>
      </c>
      <c r="R65" s="266" t="e">
        <f>IF(#REF!=5,-MIN(I65,J65,K65,L65,#REF!)-MAX(I65,J65,K65,L65,#REF!),0)</f>
        <v>#REF!</v>
      </c>
      <c r="S65" s="266" t="e">
        <f>IF(#REF!=5,(K65+J65+I65+R65+L65+#REF!)/3-#REF!+#REF!,0)</f>
        <v>#REF!</v>
      </c>
      <c r="T65" s="235" t="e">
        <f t="shared" si="0"/>
        <v>#REF!</v>
      </c>
      <c r="U65" s="269" t="str">
        <f t="shared" si="1"/>
        <v>0,0</v>
      </c>
      <c r="V65" s="237" t="str">
        <f>IFERROR(RANK(#REF!,#REF!,0),"")</f>
        <v/>
      </c>
      <c r="W65" s="276"/>
    </row>
    <row r="66" spans="1:23" s="238" customFormat="1" ht="15.6" x14ac:dyDescent="0.25">
      <c r="A66" s="255" t="e">
        <f>#REF!</f>
        <v>#REF!</v>
      </c>
      <c r="B66" s="256" t="e">
        <f>#REF!</f>
        <v>#REF!</v>
      </c>
      <c r="C66" s="256" t="e">
        <f>#REF!</f>
        <v>#REF!</v>
      </c>
      <c r="D66" s="255" t="e">
        <f>#REF!</f>
        <v>#REF!</v>
      </c>
      <c r="E66" s="255" t="e">
        <f>#REF!</f>
        <v>#REF!</v>
      </c>
      <c r="F66" s="255" t="e">
        <f>#REF!</f>
        <v>#REF!</v>
      </c>
      <c r="G66" s="246"/>
      <c r="H66" s="246"/>
      <c r="I66" s="251" t="e">
        <f>IF(SUM(#REF!)=0,"",(SUM(#REF!)))</f>
        <v>#REF!</v>
      </c>
      <c r="J66" s="251" t="e">
        <f>IF(SUM(#REF!)=0,"",(SUM(#REF!)))</f>
        <v>#REF!</v>
      </c>
      <c r="K66" s="251" t="e">
        <f>IF(SUM(#REF!)=0,"",(SUM(#REF!)))</f>
        <v>#REF!</v>
      </c>
      <c r="L66" s="251" t="e">
        <f>IF(SUM(#REF!)=0,"",(SUM(#REF!)))</f>
        <v>#REF!</v>
      </c>
      <c r="M66" s="246"/>
      <c r="N66" s="246"/>
      <c r="O66" s="268"/>
      <c r="P66" s="266"/>
      <c r="Q66" s="266" t="e">
        <f>IF(#REF!=3,(K66+J66+I66)/3-#REF!+#REF!,0)</f>
        <v>#REF!</v>
      </c>
      <c r="R66" s="266" t="e">
        <f>IF(#REF!=5,-MIN(I66,J66,K66,L66,#REF!)-MAX(I66,J66,K66,L66,#REF!),0)</f>
        <v>#REF!</v>
      </c>
      <c r="S66" s="266" t="e">
        <f>IF(#REF!=5,(K66+J66+I66+R66+L66+#REF!)/3-#REF!+#REF!,0)</f>
        <v>#REF!</v>
      </c>
      <c r="T66" s="235" t="e">
        <f t="shared" si="0"/>
        <v>#REF!</v>
      </c>
      <c r="U66" s="269" t="str">
        <f t="shared" si="1"/>
        <v>0,0</v>
      </c>
      <c r="V66" s="237" t="str">
        <f>IFERROR(RANK(#REF!,#REF!,0),"")</f>
        <v/>
      </c>
      <c r="W66" s="276"/>
    </row>
    <row r="67" spans="1:23" s="238" customFormat="1" ht="15.6" x14ac:dyDescent="0.25">
      <c r="A67" s="255" t="e">
        <f>#REF!</f>
        <v>#REF!</v>
      </c>
      <c r="B67" s="256" t="e">
        <f>#REF!</f>
        <v>#REF!</v>
      </c>
      <c r="C67" s="256" t="e">
        <f>#REF!</f>
        <v>#REF!</v>
      </c>
      <c r="D67" s="255" t="e">
        <f>#REF!</f>
        <v>#REF!</v>
      </c>
      <c r="E67" s="255" t="e">
        <f>#REF!</f>
        <v>#REF!</v>
      </c>
      <c r="F67" s="255" t="e">
        <f>#REF!</f>
        <v>#REF!</v>
      </c>
      <c r="G67" s="246"/>
      <c r="H67" s="246"/>
      <c r="I67" s="251" t="e">
        <f>IF(SUM(#REF!)=0,"",(SUM(#REF!)))</f>
        <v>#REF!</v>
      </c>
      <c r="J67" s="251" t="e">
        <f>IF(SUM(#REF!)=0,"",(SUM(#REF!)))</f>
        <v>#REF!</v>
      </c>
      <c r="K67" s="251" t="e">
        <f>IF(SUM(#REF!)=0,"",(SUM(#REF!)))</f>
        <v>#REF!</v>
      </c>
      <c r="L67" s="251" t="e">
        <f>IF(SUM(#REF!)=0,"",(SUM(#REF!)))</f>
        <v>#REF!</v>
      </c>
      <c r="M67" s="246"/>
      <c r="N67" s="246"/>
      <c r="O67" s="268"/>
      <c r="P67" s="266"/>
      <c r="Q67" s="266" t="e">
        <f>IF(#REF!=3,(K67+J67+I67)/3-#REF!+#REF!,0)</f>
        <v>#REF!</v>
      </c>
      <c r="R67" s="266" t="e">
        <f>IF(#REF!=5,-MIN(I67,J67,K67,L67,#REF!)-MAX(I67,J67,K67,L67,#REF!),0)</f>
        <v>#REF!</v>
      </c>
      <c r="S67" s="266" t="e">
        <f>IF(#REF!=5,(K67+J67+I67+R67+L67+#REF!)/3-#REF!+#REF!,0)</f>
        <v>#REF!</v>
      </c>
      <c r="T67" s="235" t="e">
        <f t="shared" si="0"/>
        <v>#REF!</v>
      </c>
      <c r="U67" s="269" t="str">
        <f t="shared" si="1"/>
        <v>0,0</v>
      </c>
      <c r="V67" s="237" t="str">
        <f>IFERROR(RANK(#REF!,#REF!,0),"")</f>
        <v/>
      </c>
      <c r="W67" s="276"/>
    </row>
    <row r="68" spans="1:23" s="238" customFormat="1" ht="15.6" x14ac:dyDescent="0.25">
      <c r="A68" s="255" t="e">
        <f>#REF!</f>
        <v>#REF!</v>
      </c>
      <c r="B68" s="256" t="e">
        <f>#REF!</f>
        <v>#REF!</v>
      </c>
      <c r="C68" s="256" t="e">
        <f>#REF!</f>
        <v>#REF!</v>
      </c>
      <c r="D68" s="255" t="e">
        <f>#REF!</f>
        <v>#REF!</v>
      </c>
      <c r="E68" s="255" t="e">
        <f>#REF!</f>
        <v>#REF!</v>
      </c>
      <c r="F68" s="255" t="e">
        <f>#REF!</f>
        <v>#REF!</v>
      </c>
      <c r="G68" s="246"/>
      <c r="H68" s="246"/>
      <c r="I68" s="251" t="e">
        <f>IF(SUM(#REF!)=0,"",(SUM(#REF!)))</f>
        <v>#REF!</v>
      </c>
      <c r="J68" s="251" t="e">
        <f>IF(SUM(#REF!)=0,"",(SUM(#REF!)))</f>
        <v>#REF!</v>
      </c>
      <c r="K68" s="251" t="e">
        <f>IF(SUM(#REF!)=0,"",(SUM(#REF!)))</f>
        <v>#REF!</v>
      </c>
      <c r="L68" s="251" t="e">
        <f>IF(SUM(#REF!)=0,"",(SUM(#REF!)))</f>
        <v>#REF!</v>
      </c>
      <c r="M68" s="246"/>
      <c r="N68" s="246"/>
      <c r="O68" s="268"/>
      <c r="P68" s="266"/>
      <c r="Q68" s="266" t="e">
        <f>IF(#REF!=3,(K68+J68+I68)/3-#REF!+#REF!,0)</f>
        <v>#REF!</v>
      </c>
      <c r="R68" s="266" t="e">
        <f>IF(#REF!=5,-MIN(I68,J68,K68,L68,#REF!)-MAX(I68,J68,K68,L68,#REF!),0)</f>
        <v>#REF!</v>
      </c>
      <c r="S68" s="266" t="e">
        <f>IF(#REF!=5,(K68+J68+I68+R68+L68+#REF!)/3-#REF!+#REF!,0)</f>
        <v>#REF!</v>
      </c>
      <c r="T68" s="235" t="e">
        <f t="shared" si="0"/>
        <v>#REF!</v>
      </c>
      <c r="U68" s="269" t="str">
        <f t="shared" si="1"/>
        <v>0,0</v>
      </c>
      <c r="V68" s="237" t="str">
        <f>IFERROR(RANK(#REF!,#REF!,0),"")</f>
        <v/>
      </c>
      <c r="W68" s="276"/>
    </row>
    <row r="69" spans="1:23" s="238" customFormat="1" ht="15.6" x14ac:dyDescent="0.25">
      <c r="A69" s="255" t="e">
        <f>#REF!</f>
        <v>#REF!</v>
      </c>
      <c r="B69" s="256" t="e">
        <f>#REF!</f>
        <v>#REF!</v>
      </c>
      <c r="C69" s="256" t="e">
        <f>#REF!</f>
        <v>#REF!</v>
      </c>
      <c r="D69" s="255" t="e">
        <f>#REF!</f>
        <v>#REF!</v>
      </c>
      <c r="E69" s="255" t="e">
        <f>#REF!</f>
        <v>#REF!</v>
      </c>
      <c r="F69" s="255" t="e">
        <f>#REF!</f>
        <v>#REF!</v>
      </c>
      <c r="G69" s="246"/>
      <c r="H69" s="246"/>
      <c r="I69" s="251" t="e">
        <f>IF(SUM(#REF!)=0,"",(SUM(#REF!)))</f>
        <v>#REF!</v>
      </c>
      <c r="J69" s="251" t="e">
        <f>IF(SUM(#REF!)=0,"",(SUM(#REF!)))</f>
        <v>#REF!</v>
      </c>
      <c r="K69" s="251" t="e">
        <f>IF(SUM(#REF!)=0,"",(SUM(#REF!)))</f>
        <v>#REF!</v>
      </c>
      <c r="L69" s="251" t="e">
        <f>IF(SUM(#REF!)=0,"",(SUM(#REF!)))</f>
        <v>#REF!</v>
      </c>
      <c r="M69" s="246"/>
      <c r="N69" s="246"/>
      <c r="O69" s="268"/>
      <c r="P69" s="266"/>
      <c r="Q69" s="266" t="e">
        <f>IF(#REF!=3,(K69+J69+I69)/3-#REF!+#REF!,0)</f>
        <v>#REF!</v>
      </c>
      <c r="R69" s="266" t="e">
        <f>IF(#REF!=5,-MIN(I69,J69,K69,L69,#REF!)-MAX(I69,J69,K69,L69,#REF!),0)</f>
        <v>#REF!</v>
      </c>
      <c r="S69" s="266" t="e">
        <f>IF(#REF!=5,(K69+J69+I69+R69+L69+#REF!)/3-#REF!+#REF!,0)</f>
        <v>#REF!</v>
      </c>
      <c r="T69" s="235" t="e">
        <f t="shared" si="0"/>
        <v>#REF!</v>
      </c>
      <c r="U69" s="269" t="str">
        <f t="shared" si="1"/>
        <v>0,0</v>
      </c>
      <c r="V69" s="237" t="str">
        <f>IFERROR(RANK(#REF!,#REF!,0),"")</f>
        <v/>
      </c>
      <c r="W69" s="276"/>
    </row>
    <row r="70" spans="1:23" s="238" customFormat="1" ht="15.6" x14ac:dyDescent="0.25">
      <c r="A70" s="255" t="e">
        <f>#REF!</f>
        <v>#REF!</v>
      </c>
      <c r="B70" s="256" t="e">
        <f>#REF!</f>
        <v>#REF!</v>
      </c>
      <c r="C70" s="256" t="e">
        <f>#REF!</f>
        <v>#REF!</v>
      </c>
      <c r="D70" s="255" t="e">
        <f>#REF!</f>
        <v>#REF!</v>
      </c>
      <c r="E70" s="255" t="e">
        <f>#REF!</f>
        <v>#REF!</v>
      </c>
      <c r="F70" s="255" t="e">
        <f>#REF!</f>
        <v>#REF!</v>
      </c>
      <c r="G70" s="246"/>
      <c r="H70" s="246"/>
      <c r="I70" s="251" t="e">
        <f>IF(SUM(#REF!)=0,"",(SUM(#REF!)))</f>
        <v>#REF!</v>
      </c>
      <c r="J70" s="251" t="e">
        <f>IF(SUM(#REF!)=0,"",(SUM(#REF!)))</f>
        <v>#REF!</v>
      </c>
      <c r="K70" s="251" t="e">
        <f>IF(SUM(#REF!)=0,"",(SUM(#REF!)))</f>
        <v>#REF!</v>
      </c>
      <c r="L70" s="251" t="e">
        <f>IF(SUM(#REF!)=0,"",(SUM(#REF!)))</f>
        <v>#REF!</v>
      </c>
      <c r="M70" s="246"/>
      <c r="N70" s="246"/>
      <c r="O70" s="268"/>
      <c r="P70" s="266"/>
      <c r="Q70" s="266" t="e">
        <f>IF(#REF!=3,(K70+J70+I70)/3-#REF!+#REF!,0)</f>
        <v>#REF!</v>
      </c>
      <c r="R70" s="266" t="e">
        <f>IF(#REF!=5,-MIN(I70,J70,K70,L70,#REF!)-MAX(I70,J70,K70,L70,#REF!),0)</f>
        <v>#REF!</v>
      </c>
      <c r="S70" s="266" t="e">
        <f>IF(#REF!=5,(K70+J70+I70+R70+L70+#REF!)/3-#REF!+#REF!,0)</f>
        <v>#REF!</v>
      </c>
      <c r="T70" s="235" t="e">
        <f t="shared" si="0"/>
        <v>#REF!</v>
      </c>
      <c r="U70" s="269" t="str">
        <f t="shared" si="1"/>
        <v>0,0</v>
      </c>
      <c r="V70" s="237" t="str">
        <f>IFERROR(RANK(#REF!,#REF!,0),"")</f>
        <v/>
      </c>
      <c r="W70" s="276"/>
    </row>
    <row r="71" spans="1:23" s="238" customFormat="1" ht="15.6" x14ac:dyDescent="0.25">
      <c r="A71" s="255" t="e">
        <f>#REF!</f>
        <v>#REF!</v>
      </c>
      <c r="B71" s="256" t="e">
        <f>#REF!</f>
        <v>#REF!</v>
      </c>
      <c r="C71" s="256" t="e">
        <f>#REF!</f>
        <v>#REF!</v>
      </c>
      <c r="D71" s="255" t="e">
        <f>#REF!</f>
        <v>#REF!</v>
      </c>
      <c r="E71" s="255" t="e">
        <f>#REF!</f>
        <v>#REF!</v>
      </c>
      <c r="F71" s="255" t="e">
        <f>#REF!</f>
        <v>#REF!</v>
      </c>
      <c r="G71" s="246"/>
      <c r="H71" s="246"/>
      <c r="I71" s="251" t="e">
        <f>IF(SUM(#REF!)=0,"",(SUM(#REF!)))</f>
        <v>#REF!</v>
      </c>
      <c r="J71" s="251" t="e">
        <f>IF(SUM(#REF!)=0,"",(SUM(#REF!)))</f>
        <v>#REF!</v>
      </c>
      <c r="K71" s="251" t="e">
        <f>IF(SUM(#REF!)=0,"",(SUM(#REF!)))</f>
        <v>#REF!</v>
      </c>
      <c r="L71" s="251" t="e">
        <f>IF(SUM(#REF!)=0,"",(SUM(#REF!)))</f>
        <v>#REF!</v>
      </c>
      <c r="M71" s="246"/>
      <c r="N71" s="246"/>
      <c r="O71" s="268"/>
      <c r="P71" s="266"/>
      <c r="Q71" s="266" t="e">
        <f>IF(#REF!=3,(K71+J71+I71)/3-#REF!+#REF!,0)</f>
        <v>#REF!</v>
      </c>
      <c r="R71" s="266" t="e">
        <f>IF(#REF!=5,-MIN(I71,J71,K71,L71,#REF!)-MAX(I71,J71,K71,L71,#REF!),0)</f>
        <v>#REF!</v>
      </c>
      <c r="S71" s="266" t="e">
        <f>IF(#REF!=5,(K71+J71+I71+R71+L71+#REF!)/3-#REF!+#REF!,0)</f>
        <v>#REF!</v>
      </c>
      <c r="T71" s="235" t="e">
        <f t="shared" si="0"/>
        <v>#REF!</v>
      </c>
      <c r="U71" s="269" t="str">
        <f t="shared" si="1"/>
        <v>0,0</v>
      </c>
      <c r="V71" s="237" t="str">
        <f>IFERROR(RANK(#REF!,#REF!,0),"")</f>
        <v/>
      </c>
      <c r="W71" s="276"/>
    </row>
    <row r="72" spans="1:23" s="238" customFormat="1" ht="15.6" x14ac:dyDescent="0.25">
      <c r="A72" s="255" t="e">
        <f>#REF!</f>
        <v>#REF!</v>
      </c>
      <c r="B72" s="256" t="e">
        <f>#REF!</f>
        <v>#REF!</v>
      </c>
      <c r="C72" s="256" t="e">
        <f>#REF!</f>
        <v>#REF!</v>
      </c>
      <c r="D72" s="255" t="e">
        <f>#REF!</f>
        <v>#REF!</v>
      </c>
      <c r="E72" s="255" t="e">
        <f>#REF!</f>
        <v>#REF!</v>
      </c>
      <c r="F72" s="255" t="e">
        <f>#REF!</f>
        <v>#REF!</v>
      </c>
      <c r="G72" s="246"/>
      <c r="H72" s="246"/>
      <c r="I72" s="251" t="e">
        <f>IF(SUM(#REF!)=0,"",(SUM(#REF!)))</f>
        <v>#REF!</v>
      </c>
      <c r="J72" s="251" t="e">
        <f>IF(SUM(#REF!)=0,"",(SUM(#REF!)))</f>
        <v>#REF!</v>
      </c>
      <c r="K72" s="251" t="e">
        <f>IF(SUM(#REF!)=0,"",(SUM(#REF!)))</f>
        <v>#REF!</v>
      </c>
      <c r="L72" s="251" t="e">
        <f>IF(SUM(#REF!)=0,"",(SUM(#REF!)))</f>
        <v>#REF!</v>
      </c>
      <c r="M72" s="246"/>
      <c r="N72" s="246"/>
      <c r="O72" s="268"/>
      <c r="P72" s="266"/>
      <c r="Q72" s="266" t="e">
        <f>IF(#REF!=3,(K72+J72+I72)/3-#REF!+#REF!,0)</f>
        <v>#REF!</v>
      </c>
      <c r="R72" s="266" t="e">
        <f>IF(#REF!=5,-MIN(I72,J72,K72,L72,#REF!)-MAX(I72,J72,K72,L72,#REF!),0)</f>
        <v>#REF!</v>
      </c>
      <c r="S72" s="266" t="e">
        <f>IF(#REF!=5,(K72+J72+I72+R72+L72+#REF!)/3-#REF!+#REF!,0)</f>
        <v>#REF!</v>
      </c>
      <c r="T72" s="235" t="e">
        <f t="shared" si="0"/>
        <v>#REF!</v>
      </c>
      <c r="U72" s="269" t="str">
        <f t="shared" si="1"/>
        <v>0,0</v>
      </c>
      <c r="V72" s="237" t="str">
        <f>IFERROR(RANK(#REF!,#REF!,0),"")</f>
        <v/>
      </c>
      <c r="W72" s="276"/>
    </row>
    <row r="73" spans="1:23" s="238" customFormat="1" ht="15.6" x14ac:dyDescent="0.25">
      <c r="A73" s="255" t="e">
        <f>#REF!</f>
        <v>#REF!</v>
      </c>
      <c r="B73" s="256" t="e">
        <f>#REF!</f>
        <v>#REF!</v>
      </c>
      <c r="C73" s="256" t="e">
        <f>#REF!</f>
        <v>#REF!</v>
      </c>
      <c r="D73" s="255" t="e">
        <f>#REF!</f>
        <v>#REF!</v>
      </c>
      <c r="E73" s="255" t="e">
        <f>#REF!</f>
        <v>#REF!</v>
      </c>
      <c r="F73" s="255" t="e">
        <f>#REF!</f>
        <v>#REF!</v>
      </c>
      <c r="G73" s="246"/>
      <c r="H73" s="246"/>
      <c r="I73" s="251" t="e">
        <f>IF(SUM(#REF!)=0,"",(SUM(#REF!)))</f>
        <v>#REF!</v>
      </c>
      <c r="J73" s="251" t="e">
        <f>IF(SUM(#REF!)=0,"",(SUM(#REF!)))</f>
        <v>#REF!</v>
      </c>
      <c r="K73" s="251" t="e">
        <f>IF(SUM(#REF!)=0,"",(SUM(#REF!)))</f>
        <v>#REF!</v>
      </c>
      <c r="L73" s="251" t="e">
        <f>IF(SUM(#REF!)=0,"",(SUM(#REF!)))</f>
        <v>#REF!</v>
      </c>
      <c r="M73" s="246"/>
      <c r="N73" s="246"/>
      <c r="O73" s="268"/>
      <c r="P73" s="266"/>
      <c r="Q73" s="266" t="e">
        <f>IF(#REF!=3,(K73+J73+I73)/3-#REF!+#REF!,0)</f>
        <v>#REF!</v>
      </c>
      <c r="R73" s="266" t="e">
        <f>IF(#REF!=5,-MIN(I73,J73,K73,L73,#REF!)-MAX(I73,J73,K73,L73,#REF!),0)</f>
        <v>#REF!</v>
      </c>
      <c r="S73" s="266" t="e">
        <f>IF(#REF!=5,(K73+J73+I73+R73+L73+#REF!)/3-#REF!+#REF!,0)</f>
        <v>#REF!</v>
      </c>
      <c r="T73" s="235" t="e">
        <f t="shared" si="0"/>
        <v>#REF!</v>
      </c>
      <c r="U73" s="269" t="str">
        <f t="shared" si="1"/>
        <v>0,0</v>
      </c>
      <c r="V73" s="237" t="str">
        <f>IFERROR(RANK(#REF!,#REF!,0),"")</f>
        <v/>
      </c>
      <c r="W73" s="276"/>
    </row>
    <row r="74" spans="1:23" s="238" customFormat="1" ht="15.6" x14ac:dyDescent="0.25">
      <c r="A74" s="255" t="e">
        <f>#REF!</f>
        <v>#REF!</v>
      </c>
      <c r="B74" s="256" t="e">
        <f>#REF!</f>
        <v>#REF!</v>
      </c>
      <c r="C74" s="256" t="e">
        <f>#REF!</f>
        <v>#REF!</v>
      </c>
      <c r="D74" s="255" t="e">
        <f>#REF!</f>
        <v>#REF!</v>
      </c>
      <c r="E74" s="255" t="e">
        <f>#REF!</f>
        <v>#REF!</v>
      </c>
      <c r="F74" s="255" t="e">
        <f>#REF!</f>
        <v>#REF!</v>
      </c>
      <c r="G74" s="246"/>
      <c r="H74" s="246"/>
      <c r="I74" s="251" t="e">
        <f>IF(SUM(#REF!)=0,"",(SUM(#REF!)))</f>
        <v>#REF!</v>
      </c>
      <c r="J74" s="251" t="e">
        <f>IF(SUM(#REF!)=0,"",(SUM(#REF!)))</f>
        <v>#REF!</v>
      </c>
      <c r="K74" s="251" t="e">
        <f>IF(SUM(#REF!)=0,"",(SUM(#REF!)))</f>
        <v>#REF!</v>
      </c>
      <c r="L74" s="251" t="e">
        <f>IF(SUM(#REF!)=0,"",(SUM(#REF!)))</f>
        <v>#REF!</v>
      </c>
      <c r="M74" s="246"/>
      <c r="N74" s="246"/>
      <c r="O74" s="268"/>
      <c r="P74" s="266"/>
      <c r="Q74" s="266" t="e">
        <f>IF(#REF!=3,(K74+J74+I74)/3-#REF!+#REF!,0)</f>
        <v>#REF!</v>
      </c>
      <c r="R74" s="266" t="e">
        <f>IF(#REF!=5,-MIN(I74,J74,K74,L74,#REF!)-MAX(I74,J74,K74,L74,#REF!),0)</f>
        <v>#REF!</v>
      </c>
      <c r="S74" s="266" t="e">
        <f>IF(#REF!=5,(K74+J74+I74+R74+L74+#REF!)/3-#REF!+#REF!,0)</f>
        <v>#REF!</v>
      </c>
      <c r="T74" s="235" t="e">
        <f t="shared" si="0"/>
        <v>#REF!</v>
      </c>
      <c r="U74" s="269" t="str">
        <f t="shared" si="1"/>
        <v>0,0</v>
      </c>
      <c r="V74" s="237" t="str">
        <f>IFERROR(RANK(#REF!,#REF!,0),"")</f>
        <v/>
      </c>
      <c r="W74" s="276"/>
    </row>
    <row r="75" spans="1:23" s="238" customFormat="1" ht="15.6" x14ac:dyDescent="0.25">
      <c r="A75" s="255" t="e">
        <f>#REF!</f>
        <v>#REF!</v>
      </c>
      <c r="B75" s="256" t="e">
        <f>#REF!</f>
        <v>#REF!</v>
      </c>
      <c r="C75" s="256" t="e">
        <f>#REF!</f>
        <v>#REF!</v>
      </c>
      <c r="D75" s="255" t="e">
        <f>#REF!</f>
        <v>#REF!</v>
      </c>
      <c r="E75" s="255" t="e">
        <f>#REF!</f>
        <v>#REF!</v>
      </c>
      <c r="F75" s="255" t="e">
        <f>#REF!</f>
        <v>#REF!</v>
      </c>
      <c r="G75" s="246"/>
      <c r="H75" s="246"/>
      <c r="I75" s="251" t="e">
        <f>IF(SUM(#REF!)=0,"",(SUM(#REF!)))</f>
        <v>#REF!</v>
      </c>
      <c r="J75" s="251" t="e">
        <f>IF(SUM(#REF!)=0,"",(SUM(#REF!)))</f>
        <v>#REF!</v>
      </c>
      <c r="K75" s="251" t="e">
        <f>IF(SUM(#REF!)=0,"",(SUM(#REF!)))</f>
        <v>#REF!</v>
      </c>
      <c r="L75" s="251" t="e">
        <f>IF(SUM(#REF!)=0,"",(SUM(#REF!)))</f>
        <v>#REF!</v>
      </c>
      <c r="M75" s="246"/>
      <c r="N75" s="246"/>
      <c r="O75" s="268"/>
      <c r="P75" s="266"/>
      <c r="Q75" s="266" t="e">
        <f>IF(#REF!=3,(K75+J75+I75)/3-#REF!+#REF!,0)</f>
        <v>#REF!</v>
      </c>
      <c r="R75" s="266" t="e">
        <f>IF(#REF!=5,-MIN(I75,J75,K75,L75,#REF!)-MAX(I75,J75,K75,L75,#REF!),0)</f>
        <v>#REF!</v>
      </c>
      <c r="S75" s="266" t="e">
        <f>IF(#REF!=5,(K75+J75+I75+R75+L75+#REF!)/3-#REF!+#REF!,0)</f>
        <v>#REF!</v>
      </c>
      <c r="T75" s="235" t="e">
        <f t="shared" si="0"/>
        <v>#REF!</v>
      </c>
      <c r="U75" s="269" t="str">
        <f t="shared" si="1"/>
        <v>0,0</v>
      </c>
      <c r="V75" s="237" t="str">
        <f>IFERROR(RANK(#REF!,#REF!,0),"")</f>
        <v/>
      </c>
      <c r="W75" s="276"/>
    </row>
    <row r="76" spans="1:23" s="238" customFormat="1" ht="15.6" x14ac:dyDescent="0.25">
      <c r="A76" s="255" t="e">
        <f>#REF!</f>
        <v>#REF!</v>
      </c>
      <c r="B76" s="256" t="e">
        <f>#REF!</f>
        <v>#REF!</v>
      </c>
      <c r="C76" s="256" t="e">
        <f>#REF!</f>
        <v>#REF!</v>
      </c>
      <c r="D76" s="255" t="e">
        <f>#REF!</f>
        <v>#REF!</v>
      </c>
      <c r="E76" s="255" t="e">
        <f>#REF!</f>
        <v>#REF!</v>
      </c>
      <c r="F76" s="255" t="e">
        <f>#REF!</f>
        <v>#REF!</v>
      </c>
      <c r="G76" s="246"/>
      <c r="H76" s="246"/>
      <c r="I76" s="251" t="e">
        <f>IF(SUM(#REF!)=0,"",(SUM(#REF!)))</f>
        <v>#REF!</v>
      </c>
      <c r="J76" s="251" t="e">
        <f>IF(SUM(#REF!)=0,"",(SUM(#REF!)))</f>
        <v>#REF!</v>
      </c>
      <c r="K76" s="251" t="e">
        <f>IF(SUM(#REF!)=0,"",(SUM(#REF!)))</f>
        <v>#REF!</v>
      </c>
      <c r="L76" s="251" t="e">
        <f>IF(SUM(#REF!)=0,"",(SUM(#REF!)))</f>
        <v>#REF!</v>
      </c>
      <c r="M76" s="246"/>
      <c r="N76" s="246"/>
      <c r="O76" s="268"/>
      <c r="P76" s="266"/>
      <c r="Q76" s="266" t="e">
        <f>IF(#REF!=3,(K76+J76+I76)/3-#REF!+#REF!,0)</f>
        <v>#REF!</v>
      </c>
      <c r="R76" s="266" t="e">
        <f>IF(#REF!=5,-MIN(I76,J76,K76,L76,#REF!)-MAX(I76,J76,K76,L76,#REF!),0)</f>
        <v>#REF!</v>
      </c>
      <c r="S76" s="266" t="e">
        <f>IF(#REF!=5,(K76+J76+I76+R76+L76+#REF!)/3-#REF!+#REF!,0)</f>
        <v>#REF!</v>
      </c>
      <c r="T76" s="235" t="e">
        <f t="shared" ref="T76:T98" si="2">Q76+S76</f>
        <v>#REF!</v>
      </c>
      <c r="U76" s="269" t="str">
        <f t="shared" ref="U76:U98" si="3">IFERROR((IF(T76=0,"")+T76),"0,0")</f>
        <v>0,0</v>
      </c>
      <c r="V76" s="237" t="str">
        <f>IFERROR(RANK(#REF!,#REF!,0),"")</f>
        <v/>
      </c>
      <c r="W76" s="276"/>
    </row>
    <row r="77" spans="1:23" s="238" customFormat="1" ht="15.6" x14ac:dyDescent="0.25">
      <c r="A77" s="255" t="e">
        <f>#REF!</f>
        <v>#REF!</v>
      </c>
      <c r="B77" s="256" t="e">
        <f>#REF!</f>
        <v>#REF!</v>
      </c>
      <c r="C77" s="256" t="e">
        <f>#REF!</f>
        <v>#REF!</v>
      </c>
      <c r="D77" s="255" t="e">
        <f>#REF!</f>
        <v>#REF!</v>
      </c>
      <c r="E77" s="255" t="e">
        <f>#REF!</f>
        <v>#REF!</v>
      </c>
      <c r="F77" s="255" t="e">
        <f>#REF!</f>
        <v>#REF!</v>
      </c>
      <c r="G77" s="246"/>
      <c r="H77" s="246"/>
      <c r="I77" s="251" t="e">
        <f>IF(SUM(#REF!)=0,"",(SUM(#REF!)))</f>
        <v>#REF!</v>
      </c>
      <c r="J77" s="251" t="e">
        <f>IF(SUM(#REF!)=0,"",(SUM(#REF!)))</f>
        <v>#REF!</v>
      </c>
      <c r="K77" s="251" t="e">
        <f>IF(SUM(#REF!)=0,"",(SUM(#REF!)))</f>
        <v>#REF!</v>
      </c>
      <c r="L77" s="251" t="e">
        <f>IF(SUM(#REF!)=0,"",(SUM(#REF!)))</f>
        <v>#REF!</v>
      </c>
      <c r="M77" s="246"/>
      <c r="N77" s="246"/>
      <c r="O77" s="268"/>
      <c r="P77" s="266"/>
      <c r="Q77" s="266" t="e">
        <f>IF(#REF!=3,(K77+J77+I77)/3-#REF!+#REF!,0)</f>
        <v>#REF!</v>
      </c>
      <c r="R77" s="266" t="e">
        <f>IF(#REF!=5,-MIN(I77,J77,K77,L77,#REF!)-MAX(I77,J77,K77,L77,#REF!),0)</f>
        <v>#REF!</v>
      </c>
      <c r="S77" s="266" t="e">
        <f>IF(#REF!=5,(K77+J77+I77+R77+L77+#REF!)/3-#REF!+#REF!,0)</f>
        <v>#REF!</v>
      </c>
      <c r="T77" s="235" t="e">
        <f t="shared" si="2"/>
        <v>#REF!</v>
      </c>
      <c r="U77" s="269" t="str">
        <f t="shared" si="3"/>
        <v>0,0</v>
      </c>
      <c r="V77" s="237" t="str">
        <f>IFERROR(RANK(#REF!,#REF!,0),"")</f>
        <v/>
      </c>
      <c r="W77" s="276"/>
    </row>
    <row r="78" spans="1:23" s="238" customFormat="1" ht="15.6" x14ac:dyDescent="0.25">
      <c r="A78" s="255" t="e">
        <f>#REF!</f>
        <v>#REF!</v>
      </c>
      <c r="B78" s="256" t="e">
        <f>#REF!</f>
        <v>#REF!</v>
      </c>
      <c r="C78" s="256" t="e">
        <f>#REF!</f>
        <v>#REF!</v>
      </c>
      <c r="D78" s="255" t="e">
        <f>#REF!</f>
        <v>#REF!</v>
      </c>
      <c r="E78" s="255" t="e">
        <f>#REF!</f>
        <v>#REF!</v>
      </c>
      <c r="F78" s="255" t="e">
        <f>#REF!</f>
        <v>#REF!</v>
      </c>
      <c r="G78" s="246"/>
      <c r="H78" s="246"/>
      <c r="I78" s="251" t="e">
        <f>IF(SUM(#REF!)=0,"",(SUM(#REF!)))</f>
        <v>#REF!</v>
      </c>
      <c r="J78" s="251" t="e">
        <f>IF(SUM(#REF!)=0,"",(SUM(#REF!)))</f>
        <v>#REF!</v>
      </c>
      <c r="K78" s="251" t="e">
        <f>IF(SUM(#REF!)=0,"",(SUM(#REF!)))</f>
        <v>#REF!</v>
      </c>
      <c r="L78" s="251" t="e">
        <f>IF(SUM(#REF!)=0,"",(SUM(#REF!)))</f>
        <v>#REF!</v>
      </c>
      <c r="M78" s="246"/>
      <c r="N78" s="246"/>
      <c r="O78" s="268"/>
      <c r="P78" s="266"/>
      <c r="Q78" s="266" t="e">
        <f>IF(#REF!=3,(K78+J78+I78)/3-#REF!+#REF!,0)</f>
        <v>#REF!</v>
      </c>
      <c r="R78" s="266" t="e">
        <f>IF(#REF!=5,-MIN(I78,J78,K78,L78,#REF!)-MAX(I78,J78,K78,L78,#REF!),0)</f>
        <v>#REF!</v>
      </c>
      <c r="S78" s="266" t="e">
        <f>IF(#REF!=5,(K78+J78+I78+R78+L78+#REF!)/3-#REF!+#REF!,0)</f>
        <v>#REF!</v>
      </c>
      <c r="T78" s="235" t="e">
        <f t="shared" si="2"/>
        <v>#REF!</v>
      </c>
      <c r="U78" s="269" t="str">
        <f t="shared" si="3"/>
        <v>0,0</v>
      </c>
      <c r="V78" s="237" t="str">
        <f>IFERROR(RANK(#REF!,#REF!,0),"")</f>
        <v/>
      </c>
      <c r="W78" s="276"/>
    </row>
    <row r="79" spans="1:23" s="238" customFormat="1" ht="15.6" x14ac:dyDescent="0.25">
      <c r="A79" s="255" t="e">
        <f>#REF!</f>
        <v>#REF!</v>
      </c>
      <c r="B79" s="256" t="e">
        <f>#REF!</f>
        <v>#REF!</v>
      </c>
      <c r="C79" s="256" t="e">
        <f>#REF!</f>
        <v>#REF!</v>
      </c>
      <c r="D79" s="255" t="e">
        <f>#REF!</f>
        <v>#REF!</v>
      </c>
      <c r="E79" s="255" t="e">
        <f>#REF!</f>
        <v>#REF!</v>
      </c>
      <c r="F79" s="255" t="e">
        <f>#REF!</f>
        <v>#REF!</v>
      </c>
      <c r="G79" s="246"/>
      <c r="H79" s="246"/>
      <c r="I79" s="251" t="e">
        <f>IF(SUM(#REF!)=0,"",(SUM(#REF!)))</f>
        <v>#REF!</v>
      </c>
      <c r="J79" s="251" t="e">
        <f>IF(SUM(#REF!)=0,"",(SUM(#REF!)))</f>
        <v>#REF!</v>
      </c>
      <c r="K79" s="251" t="e">
        <f>IF(SUM(#REF!)=0,"",(SUM(#REF!)))</f>
        <v>#REF!</v>
      </c>
      <c r="L79" s="251" t="e">
        <f>IF(SUM(#REF!)=0,"",(SUM(#REF!)))</f>
        <v>#REF!</v>
      </c>
      <c r="M79" s="246"/>
      <c r="N79" s="246"/>
      <c r="O79" s="268"/>
      <c r="P79" s="266"/>
      <c r="Q79" s="266" t="e">
        <f>IF(#REF!=3,(K79+J79+I79)/3-#REF!+#REF!,0)</f>
        <v>#REF!</v>
      </c>
      <c r="R79" s="266" t="e">
        <f>IF(#REF!=5,-MIN(I79,J79,K79,L79,#REF!)-MAX(I79,J79,K79,L79,#REF!),0)</f>
        <v>#REF!</v>
      </c>
      <c r="S79" s="266" t="e">
        <f>IF(#REF!=5,(K79+J79+I79+R79+L79+#REF!)/3-#REF!+#REF!,0)</f>
        <v>#REF!</v>
      </c>
      <c r="T79" s="235" t="e">
        <f t="shared" si="2"/>
        <v>#REF!</v>
      </c>
      <c r="U79" s="269" t="str">
        <f t="shared" si="3"/>
        <v>0,0</v>
      </c>
      <c r="V79" s="237" t="str">
        <f>IFERROR(RANK(#REF!,#REF!,0),"")</f>
        <v/>
      </c>
      <c r="W79" s="276"/>
    </row>
    <row r="80" spans="1:23" s="238" customFormat="1" ht="15.6" x14ac:dyDescent="0.25">
      <c r="A80" s="255" t="e">
        <f>#REF!</f>
        <v>#REF!</v>
      </c>
      <c r="B80" s="256" t="e">
        <f>#REF!</f>
        <v>#REF!</v>
      </c>
      <c r="C80" s="256" t="e">
        <f>#REF!</f>
        <v>#REF!</v>
      </c>
      <c r="D80" s="255" t="e">
        <f>#REF!</f>
        <v>#REF!</v>
      </c>
      <c r="E80" s="255" t="e">
        <f>#REF!</f>
        <v>#REF!</v>
      </c>
      <c r="F80" s="255" t="e">
        <f>#REF!</f>
        <v>#REF!</v>
      </c>
      <c r="G80" s="246"/>
      <c r="H80" s="246"/>
      <c r="I80" s="251" t="e">
        <f>IF(SUM(#REF!)=0,"",(SUM(#REF!)))</f>
        <v>#REF!</v>
      </c>
      <c r="J80" s="251" t="e">
        <f>IF(SUM(#REF!)=0,"",(SUM(#REF!)))</f>
        <v>#REF!</v>
      </c>
      <c r="K80" s="251" t="e">
        <f>IF(SUM(#REF!)=0,"",(SUM(#REF!)))</f>
        <v>#REF!</v>
      </c>
      <c r="L80" s="251" t="e">
        <f>IF(SUM(#REF!)=0,"",(SUM(#REF!)))</f>
        <v>#REF!</v>
      </c>
      <c r="M80" s="246"/>
      <c r="N80" s="246"/>
      <c r="O80" s="268"/>
      <c r="P80" s="266"/>
      <c r="Q80" s="266" t="e">
        <f>IF(#REF!=3,(K80+J80+I80)/3-#REF!+#REF!,0)</f>
        <v>#REF!</v>
      </c>
      <c r="R80" s="266" t="e">
        <f>IF(#REF!=5,-MIN(I80,J80,K80,L80,#REF!)-MAX(I80,J80,K80,L80,#REF!),0)</f>
        <v>#REF!</v>
      </c>
      <c r="S80" s="266" t="e">
        <f>IF(#REF!=5,(K80+J80+I80+R80+L80+#REF!)/3-#REF!+#REF!,0)</f>
        <v>#REF!</v>
      </c>
      <c r="T80" s="235" t="e">
        <f t="shared" si="2"/>
        <v>#REF!</v>
      </c>
      <c r="U80" s="269" t="str">
        <f t="shared" si="3"/>
        <v>0,0</v>
      </c>
      <c r="V80" s="237" t="str">
        <f>IFERROR(RANK(#REF!,#REF!,0),"")</f>
        <v/>
      </c>
      <c r="W80" s="276"/>
    </row>
    <row r="81" spans="1:23" s="238" customFormat="1" ht="15.6" x14ac:dyDescent="0.25">
      <c r="A81" s="255" t="e">
        <f>#REF!</f>
        <v>#REF!</v>
      </c>
      <c r="B81" s="256" t="e">
        <f>#REF!</f>
        <v>#REF!</v>
      </c>
      <c r="C81" s="256" t="e">
        <f>#REF!</f>
        <v>#REF!</v>
      </c>
      <c r="D81" s="255" t="e">
        <f>#REF!</f>
        <v>#REF!</v>
      </c>
      <c r="E81" s="255" t="e">
        <f>#REF!</f>
        <v>#REF!</v>
      </c>
      <c r="F81" s="255" t="e">
        <f>#REF!</f>
        <v>#REF!</v>
      </c>
      <c r="G81" s="246"/>
      <c r="H81" s="246"/>
      <c r="I81" s="251" t="e">
        <f>IF(SUM(#REF!)=0,"",(SUM(#REF!)))</f>
        <v>#REF!</v>
      </c>
      <c r="J81" s="251" t="e">
        <f>IF(SUM(#REF!)=0,"",(SUM(#REF!)))</f>
        <v>#REF!</v>
      </c>
      <c r="K81" s="251" t="e">
        <f>IF(SUM(#REF!)=0,"",(SUM(#REF!)))</f>
        <v>#REF!</v>
      </c>
      <c r="L81" s="251" t="e">
        <f>IF(SUM(#REF!)=0,"",(SUM(#REF!)))</f>
        <v>#REF!</v>
      </c>
      <c r="M81" s="246"/>
      <c r="N81" s="246"/>
      <c r="O81" s="268"/>
      <c r="P81" s="266"/>
      <c r="Q81" s="266" t="e">
        <f>IF(#REF!=3,(K81+J81+I81)/3-#REF!+#REF!,0)</f>
        <v>#REF!</v>
      </c>
      <c r="R81" s="266" t="e">
        <f>IF(#REF!=5,-MIN(I81,J81,K81,L81,#REF!)-MAX(I81,J81,K81,L81,#REF!),0)</f>
        <v>#REF!</v>
      </c>
      <c r="S81" s="266" t="e">
        <f>IF(#REF!=5,(K81+J81+I81+R81+L81+#REF!)/3-#REF!+#REF!,0)</f>
        <v>#REF!</v>
      </c>
      <c r="T81" s="235" t="e">
        <f t="shared" si="2"/>
        <v>#REF!</v>
      </c>
      <c r="U81" s="269" t="str">
        <f t="shared" si="3"/>
        <v>0,0</v>
      </c>
      <c r="V81" s="237" t="str">
        <f>IFERROR(RANK(#REF!,#REF!,0),"")</f>
        <v/>
      </c>
      <c r="W81" s="276"/>
    </row>
    <row r="82" spans="1:23" s="238" customFormat="1" ht="15.6" x14ac:dyDescent="0.25">
      <c r="A82" s="255" t="e">
        <f>#REF!</f>
        <v>#REF!</v>
      </c>
      <c r="B82" s="256" t="e">
        <f>#REF!</f>
        <v>#REF!</v>
      </c>
      <c r="C82" s="256" t="e">
        <f>#REF!</f>
        <v>#REF!</v>
      </c>
      <c r="D82" s="255" t="e">
        <f>#REF!</f>
        <v>#REF!</v>
      </c>
      <c r="E82" s="255" t="e">
        <f>#REF!</f>
        <v>#REF!</v>
      </c>
      <c r="F82" s="255" t="e">
        <f>#REF!</f>
        <v>#REF!</v>
      </c>
      <c r="G82" s="246"/>
      <c r="H82" s="246"/>
      <c r="I82" s="251" t="e">
        <f>IF(SUM(#REF!)=0,"",(SUM(#REF!)))</f>
        <v>#REF!</v>
      </c>
      <c r="J82" s="251" t="e">
        <f>IF(SUM(#REF!)=0,"",(SUM(#REF!)))</f>
        <v>#REF!</v>
      </c>
      <c r="K82" s="251" t="e">
        <f>IF(SUM(#REF!)=0,"",(SUM(#REF!)))</f>
        <v>#REF!</v>
      </c>
      <c r="L82" s="251" t="e">
        <f>IF(SUM(#REF!)=0,"",(SUM(#REF!)))</f>
        <v>#REF!</v>
      </c>
      <c r="M82" s="246"/>
      <c r="N82" s="246"/>
      <c r="O82" s="268"/>
      <c r="P82" s="266"/>
      <c r="Q82" s="266" t="e">
        <f>IF(#REF!=3,(K82+J82+I82)/3-#REF!+#REF!,0)</f>
        <v>#REF!</v>
      </c>
      <c r="R82" s="266" t="e">
        <f>IF(#REF!=5,-MIN(I82,J82,K82,L82,#REF!)-MAX(I82,J82,K82,L82,#REF!),0)</f>
        <v>#REF!</v>
      </c>
      <c r="S82" s="266" t="e">
        <f>IF(#REF!=5,(K82+J82+I82+R82+L82+#REF!)/3-#REF!+#REF!,0)</f>
        <v>#REF!</v>
      </c>
      <c r="T82" s="235" t="e">
        <f t="shared" si="2"/>
        <v>#REF!</v>
      </c>
      <c r="U82" s="269" t="str">
        <f t="shared" si="3"/>
        <v>0,0</v>
      </c>
      <c r="V82" s="237" t="str">
        <f>IFERROR(RANK(#REF!,#REF!,0),"")</f>
        <v/>
      </c>
      <c r="W82" s="276"/>
    </row>
    <row r="83" spans="1:23" s="238" customFormat="1" ht="15.6" x14ac:dyDescent="0.25">
      <c r="A83" s="255" t="e">
        <f>#REF!</f>
        <v>#REF!</v>
      </c>
      <c r="B83" s="256" t="e">
        <f>#REF!</f>
        <v>#REF!</v>
      </c>
      <c r="C83" s="256" t="e">
        <f>#REF!</f>
        <v>#REF!</v>
      </c>
      <c r="D83" s="255" t="e">
        <f>#REF!</f>
        <v>#REF!</v>
      </c>
      <c r="E83" s="255" t="e">
        <f>#REF!</f>
        <v>#REF!</v>
      </c>
      <c r="F83" s="255" t="e">
        <f>#REF!</f>
        <v>#REF!</v>
      </c>
      <c r="G83" s="246"/>
      <c r="H83" s="246"/>
      <c r="I83" s="251" t="e">
        <f>IF(SUM(#REF!)=0,"",(SUM(#REF!)))</f>
        <v>#REF!</v>
      </c>
      <c r="J83" s="251" t="e">
        <f>IF(SUM(#REF!)=0,"",(SUM(#REF!)))</f>
        <v>#REF!</v>
      </c>
      <c r="K83" s="251" t="e">
        <f>IF(SUM(#REF!)=0,"",(SUM(#REF!)))</f>
        <v>#REF!</v>
      </c>
      <c r="L83" s="251" t="e">
        <f>IF(SUM(#REF!)=0,"",(SUM(#REF!)))</f>
        <v>#REF!</v>
      </c>
      <c r="M83" s="246"/>
      <c r="N83" s="246"/>
      <c r="O83" s="268"/>
      <c r="P83" s="266"/>
      <c r="Q83" s="266" t="e">
        <f>IF(#REF!=3,(K83+J83+I83)/3-#REF!+#REF!,0)</f>
        <v>#REF!</v>
      </c>
      <c r="R83" s="266" t="e">
        <f>IF(#REF!=5,-MIN(I83,J83,K83,L83,#REF!)-MAX(I83,J83,K83,L83,#REF!),0)</f>
        <v>#REF!</v>
      </c>
      <c r="S83" s="266" t="e">
        <f>IF(#REF!=5,(K83+J83+I83+R83+L83+#REF!)/3-#REF!+#REF!,0)</f>
        <v>#REF!</v>
      </c>
      <c r="T83" s="235" t="e">
        <f t="shared" si="2"/>
        <v>#REF!</v>
      </c>
      <c r="U83" s="269" t="str">
        <f t="shared" si="3"/>
        <v>0,0</v>
      </c>
      <c r="V83" s="237" t="str">
        <f>IFERROR(RANK(#REF!,#REF!,0),"")</f>
        <v/>
      </c>
      <c r="W83" s="276"/>
    </row>
    <row r="84" spans="1:23" s="238" customFormat="1" ht="15.6" x14ac:dyDescent="0.25">
      <c r="A84" s="255" t="e">
        <f>#REF!</f>
        <v>#REF!</v>
      </c>
      <c r="B84" s="256" t="e">
        <f>#REF!</f>
        <v>#REF!</v>
      </c>
      <c r="C84" s="256" t="e">
        <f>#REF!</f>
        <v>#REF!</v>
      </c>
      <c r="D84" s="255" t="e">
        <f>#REF!</f>
        <v>#REF!</v>
      </c>
      <c r="E84" s="255" t="e">
        <f>#REF!</f>
        <v>#REF!</v>
      </c>
      <c r="F84" s="255" t="e">
        <f>#REF!</f>
        <v>#REF!</v>
      </c>
      <c r="G84" s="246"/>
      <c r="H84" s="246"/>
      <c r="I84" s="251" t="e">
        <f>IF(SUM(#REF!)=0,"",(SUM(#REF!)))</f>
        <v>#REF!</v>
      </c>
      <c r="J84" s="251" t="e">
        <f>IF(SUM(#REF!)=0,"",(SUM(#REF!)))</f>
        <v>#REF!</v>
      </c>
      <c r="K84" s="251" t="e">
        <f>IF(SUM(#REF!)=0,"",(SUM(#REF!)))</f>
        <v>#REF!</v>
      </c>
      <c r="L84" s="251" t="e">
        <f>IF(SUM(#REF!)=0,"",(SUM(#REF!)))</f>
        <v>#REF!</v>
      </c>
      <c r="M84" s="246"/>
      <c r="N84" s="246"/>
      <c r="O84" s="268"/>
      <c r="P84" s="266"/>
      <c r="Q84" s="266" t="e">
        <f>IF(#REF!=3,(K84+J84+I84)/3-#REF!+#REF!,0)</f>
        <v>#REF!</v>
      </c>
      <c r="R84" s="266" t="e">
        <f>IF(#REF!=5,-MIN(I84,J84,K84,L84,#REF!)-MAX(I84,J84,K84,L84,#REF!),0)</f>
        <v>#REF!</v>
      </c>
      <c r="S84" s="266" t="e">
        <f>IF(#REF!=5,(K84+J84+I84+R84+L84+#REF!)/3-#REF!+#REF!,0)</f>
        <v>#REF!</v>
      </c>
      <c r="T84" s="235" t="e">
        <f t="shared" si="2"/>
        <v>#REF!</v>
      </c>
      <c r="U84" s="269" t="str">
        <f t="shared" si="3"/>
        <v>0,0</v>
      </c>
      <c r="V84" s="237" t="str">
        <f>IFERROR(RANK(#REF!,#REF!,0),"")</f>
        <v/>
      </c>
      <c r="W84" s="276"/>
    </row>
    <row r="85" spans="1:23" s="238" customFormat="1" ht="15.6" x14ac:dyDescent="0.25">
      <c r="A85" s="255" t="e">
        <f>#REF!</f>
        <v>#REF!</v>
      </c>
      <c r="B85" s="256" t="e">
        <f>#REF!</f>
        <v>#REF!</v>
      </c>
      <c r="C85" s="256" t="e">
        <f>#REF!</f>
        <v>#REF!</v>
      </c>
      <c r="D85" s="255" t="e">
        <f>#REF!</f>
        <v>#REF!</v>
      </c>
      <c r="E85" s="255" t="e">
        <f>#REF!</f>
        <v>#REF!</v>
      </c>
      <c r="F85" s="255" t="e">
        <f>#REF!</f>
        <v>#REF!</v>
      </c>
      <c r="G85" s="246"/>
      <c r="H85" s="246"/>
      <c r="I85" s="251" t="e">
        <f>IF(SUM(#REF!)=0,"",(SUM(#REF!)))</f>
        <v>#REF!</v>
      </c>
      <c r="J85" s="251" t="e">
        <f>IF(SUM(#REF!)=0,"",(SUM(#REF!)))</f>
        <v>#REF!</v>
      </c>
      <c r="K85" s="251" t="e">
        <f>IF(SUM(#REF!)=0,"",(SUM(#REF!)))</f>
        <v>#REF!</v>
      </c>
      <c r="L85" s="251" t="e">
        <f>IF(SUM(#REF!)=0,"",(SUM(#REF!)))</f>
        <v>#REF!</v>
      </c>
      <c r="M85" s="246"/>
      <c r="N85" s="246"/>
      <c r="O85" s="268"/>
      <c r="P85" s="266"/>
      <c r="Q85" s="266" t="e">
        <f>IF(#REF!=3,(K85+J85+I85)/3-#REF!+#REF!,0)</f>
        <v>#REF!</v>
      </c>
      <c r="R85" s="266" t="e">
        <f>IF(#REF!=5,-MIN(I85,J85,K85,L85,#REF!)-MAX(I85,J85,K85,L85,#REF!),0)</f>
        <v>#REF!</v>
      </c>
      <c r="S85" s="266" t="e">
        <f>IF(#REF!=5,(K85+J85+I85+R85+L85+#REF!)/3-#REF!+#REF!,0)</f>
        <v>#REF!</v>
      </c>
      <c r="T85" s="235" t="e">
        <f t="shared" si="2"/>
        <v>#REF!</v>
      </c>
      <c r="U85" s="269" t="str">
        <f t="shared" si="3"/>
        <v>0,0</v>
      </c>
      <c r="V85" s="237" t="str">
        <f>IFERROR(RANK(#REF!,#REF!,0),"")</f>
        <v/>
      </c>
      <c r="W85" s="276"/>
    </row>
    <row r="86" spans="1:23" s="238" customFormat="1" ht="15.6" x14ac:dyDescent="0.25">
      <c r="A86" s="255" t="e">
        <f>#REF!</f>
        <v>#REF!</v>
      </c>
      <c r="B86" s="256" t="e">
        <f>#REF!</f>
        <v>#REF!</v>
      </c>
      <c r="C86" s="256" t="e">
        <f>#REF!</f>
        <v>#REF!</v>
      </c>
      <c r="D86" s="255" t="e">
        <f>#REF!</f>
        <v>#REF!</v>
      </c>
      <c r="E86" s="255" t="e">
        <f>#REF!</f>
        <v>#REF!</v>
      </c>
      <c r="F86" s="255" t="e">
        <f>#REF!</f>
        <v>#REF!</v>
      </c>
      <c r="G86" s="246"/>
      <c r="H86" s="246"/>
      <c r="I86" s="251" t="e">
        <f>IF(SUM(#REF!)=0,"",(SUM(#REF!)))</f>
        <v>#REF!</v>
      </c>
      <c r="J86" s="251" t="e">
        <f>IF(SUM(#REF!)=0,"",(SUM(#REF!)))</f>
        <v>#REF!</v>
      </c>
      <c r="K86" s="251" t="e">
        <f>IF(SUM(#REF!)=0,"",(SUM(#REF!)))</f>
        <v>#REF!</v>
      </c>
      <c r="L86" s="251" t="e">
        <f>IF(SUM(#REF!)=0,"",(SUM(#REF!)))</f>
        <v>#REF!</v>
      </c>
      <c r="M86" s="246"/>
      <c r="N86" s="246"/>
      <c r="O86" s="268"/>
      <c r="P86" s="266"/>
      <c r="Q86" s="266" t="e">
        <f>IF(#REF!=3,(K86+J86+I86)/3-#REF!+#REF!,0)</f>
        <v>#REF!</v>
      </c>
      <c r="R86" s="266" t="e">
        <f>IF(#REF!=5,-MIN(I86,J86,K86,L86,#REF!)-MAX(I86,J86,K86,L86,#REF!),0)</f>
        <v>#REF!</v>
      </c>
      <c r="S86" s="266" t="e">
        <f>IF(#REF!=5,(K86+J86+I86+R86+L86+#REF!)/3-#REF!+#REF!,0)</f>
        <v>#REF!</v>
      </c>
      <c r="T86" s="235" t="e">
        <f t="shared" si="2"/>
        <v>#REF!</v>
      </c>
      <c r="U86" s="269" t="str">
        <f t="shared" si="3"/>
        <v>0,0</v>
      </c>
      <c r="V86" s="237" t="str">
        <f>IFERROR(RANK(#REF!,#REF!,0),"")</f>
        <v/>
      </c>
      <c r="W86" s="276"/>
    </row>
    <row r="87" spans="1:23" s="238" customFormat="1" ht="15.6" x14ac:dyDescent="0.25">
      <c r="A87" s="255" t="e">
        <f>#REF!</f>
        <v>#REF!</v>
      </c>
      <c r="B87" s="256" t="e">
        <f>#REF!</f>
        <v>#REF!</v>
      </c>
      <c r="C87" s="256" t="e">
        <f>#REF!</f>
        <v>#REF!</v>
      </c>
      <c r="D87" s="255" t="e">
        <f>#REF!</f>
        <v>#REF!</v>
      </c>
      <c r="E87" s="255" t="e">
        <f>#REF!</f>
        <v>#REF!</v>
      </c>
      <c r="F87" s="255" t="e">
        <f>#REF!</f>
        <v>#REF!</v>
      </c>
      <c r="G87" s="246"/>
      <c r="H87" s="246"/>
      <c r="I87" s="251" t="e">
        <f>IF(SUM(#REF!)=0,"",(SUM(#REF!)))</f>
        <v>#REF!</v>
      </c>
      <c r="J87" s="251" t="e">
        <f>IF(SUM(#REF!)=0,"",(SUM(#REF!)))</f>
        <v>#REF!</v>
      </c>
      <c r="K87" s="251" t="e">
        <f>IF(SUM(#REF!)=0,"",(SUM(#REF!)))</f>
        <v>#REF!</v>
      </c>
      <c r="L87" s="251" t="e">
        <f>IF(SUM(#REF!)=0,"",(SUM(#REF!)))</f>
        <v>#REF!</v>
      </c>
      <c r="M87" s="246"/>
      <c r="N87" s="246"/>
      <c r="O87" s="268"/>
      <c r="P87" s="266"/>
      <c r="Q87" s="266" t="e">
        <f>IF(#REF!=3,(K87+J87+I87)/3-#REF!+#REF!,0)</f>
        <v>#REF!</v>
      </c>
      <c r="R87" s="266" t="e">
        <f>IF(#REF!=5,-MIN(I87,J87,K87,L87,#REF!)-MAX(I87,J87,K87,L87,#REF!),0)</f>
        <v>#REF!</v>
      </c>
      <c r="S87" s="266" t="e">
        <f>IF(#REF!=5,(K87+J87+I87+R87+L87+#REF!)/3-#REF!+#REF!,0)</f>
        <v>#REF!</v>
      </c>
      <c r="T87" s="235" t="e">
        <f t="shared" si="2"/>
        <v>#REF!</v>
      </c>
      <c r="U87" s="269" t="str">
        <f t="shared" si="3"/>
        <v>0,0</v>
      </c>
      <c r="V87" s="237" t="str">
        <f>IFERROR(RANK(#REF!,#REF!,0),"")</f>
        <v/>
      </c>
      <c r="W87" s="276"/>
    </row>
    <row r="88" spans="1:23" s="238" customFormat="1" ht="15.6" x14ac:dyDescent="0.25">
      <c r="A88" s="255" t="e">
        <f>#REF!</f>
        <v>#REF!</v>
      </c>
      <c r="B88" s="256" t="e">
        <f>#REF!</f>
        <v>#REF!</v>
      </c>
      <c r="C88" s="256" t="e">
        <f>#REF!</f>
        <v>#REF!</v>
      </c>
      <c r="D88" s="255" t="e">
        <f>#REF!</f>
        <v>#REF!</v>
      </c>
      <c r="E88" s="255" t="e">
        <f>#REF!</f>
        <v>#REF!</v>
      </c>
      <c r="F88" s="255" t="e">
        <f>#REF!</f>
        <v>#REF!</v>
      </c>
      <c r="G88" s="246"/>
      <c r="H88" s="246"/>
      <c r="I88" s="251" t="e">
        <f>IF(SUM(#REF!)=0,"",(SUM(#REF!)))</f>
        <v>#REF!</v>
      </c>
      <c r="J88" s="251" t="e">
        <f>IF(SUM(#REF!)=0,"",(SUM(#REF!)))</f>
        <v>#REF!</v>
      </c>
      <c r="K88" s="251" t="e">
        <f>IF(SUM(#REF!)=0,"",(SUM(#REF!)))</f>
        <v>#REF!</v>
      </c>
      <c r="L88" s="251" t="e">
        <f>IF(SUM(#REF!)=0,"",(SUM(#REF!)))</f>
        <v>#REF!</v>
      </c>
      <c r="M88" s="246"/>
      <c r="N88" s="246"/>
      <c r="O88" s="268"/>
      <c r="P88" s="266"/>
      <c r="Q88" s="266" t="e">
        <f>IF(#REF!=3,(K88+J88+I88)/3-#REF!+#REF!,0)</f>
        <v>#REF!</v>
      </c>
      <c r="R88" s="266" t="e">
        <f>IF(#REF!=5,-MIN(I88,J88,K88,L88,#REF!)-MAX(I88,J88,K88,L88,#REF!),0)</f>
        <v>#REF!</v>
      </c>
      <c r="S88" s="266" t="e">
        <f>IF(#REF!=5,(K88+J88+I88+R88+L88+#REF!)/3-#REF!+#REF!,0)</f>
        <v>#REF!</v>
      </c>
      <c r="T88" s="235" t="e">
        <f t="shared" si="2"/>
        <v>#REF!</v>
      </c>
      <c r="U88" s="269" t="str">
        <f t="shared" si="3"/>
        <v>0,0</v>
      </c>
      <c r="V88" s="237" t="str">
        <f>IFERROR(RANK(#REF!,#REF!,0),"")</f>
        <v/>
      </c>
      <c r="W88" s="276"/>
    </row>
    <row r="89" spans="1:23" s="238" customFormat="1" ht="15.6" x14ac:dyDescent="0.25">
      <c r="A89" s="255" t="e">
        <f>#REF!</f>
        <v>#REF!</v>
      </c>
      <c r="B89" s="256" t="e">
        <f>#REF!</f>
        <v>#REF!</v>
      </c>
      <c r="C89" s="256" t="e">
        <f>#REF!</f>
        <v>#REF!</v>
      </c>
      <c r="D89" s="255" t="e">
        <f>#REF!</f>
        <v>#REF!</v>
      </c>
      <c r="E89" s="255" t="e">
        <f>#REF!</f>
        <v>#REF!</v>
      </c>
      <c r="F89" s="255" t="e">
        <f>#REF!</f>
        <v>#REF!</v>
      </c>
      <c r="G89" s="246"/>
      <c r="H89" s="246"/>
      <c r="I89" s="251" t="e">
        <f>IF(SUM(#REF!)=0,"",(SUM(#REF!)))</f>
        <v>#REF!</v>
      </c>
      <c r="J89" s="251" t="e">
        <f>IF(SUM(#REF!)=0,"",(SUM(#REF!)))</f>
        <v>#REF!</v>
      </c>
      <c r="K89" s="251" t="e">
        <f>IF(SUM(#REF!)=0,"",(SUM(#REF!)))</f>
        <v>#REF!</v>
      </c>
      <c r="L89" s="251" t="e">
        <f>IF(SUM(#REF!)=0,"",(SUM(#REF!)))</f>
        <v>#REF!</v>
      </c>
      <c r="M89" s="246"/>
      <c r="N89" s="246"/>
      <c r="O89" s="268"/>
      <c r="P89" s="266"/>
      <c r="Q89" s="266" t="e">
        <f>IF(#REF!=3,(K89+J89+I89)/3-#REF!+#REF!,0)</f>
        <v>#REF!</v>
      </c>
      <c r="R89" s="266" t="e">
        <f>IF(#REF!=5,-MIN(I89,J89,K89,L89,#REF!)-MAX(I89,J89,K89,L89,#REF!),0)</f>
        <v>#REF!</v>
      </c>
      <c r="S89" s="266" t="e">
        <f>IF(#REF!=5,(K89+J89+I89+R89+L89+#REF!)/3-#REF!+#REF!,0)</f>
        <v>#REF!</v>
      </c>
      <c r="T89" s="235" t="e">
        <f t="shared" si="2"/>
        <v>#REF!</v>
      </c>
      <c r="U89" s="269" t="str">
        <f t="shared" si="3"/>
        <v>0,0</v>
      </c>
      <c r="V89" s="237" t="str">
        <f>IFERROR(RANK(#REF!,#REF!,0),"")</f>
        <v/>
      </c>
      <c r="W89" s="276"/>
    </row>
    <row r="90" spans="1:23" s="238" customFormat="1" ht="15.6" x14ac:dyDescent="0.25">
      <c r="A90" s="255" t="e">
        <f>#REF!</f>
        <v>#REF!</v>
      </c>
      <c r="B90" s="256" t="e">
        <f>#REF!</f>
        <v>#REF!</v>
      </c>
      <c r="C90" s="256" t="e">
        <f>#REF!</f>
        <v>#REF!</v>
      </c>
      <c r="D90" s="255" t="e">
        <f>#REF!</f>
        <v>#REF!</v>
      </c>
      <c r="E90" s="255" t="e">
        <f>#REF!</f>
        <v>#REF!</v>
      </c>
      <c r="F90" s="255" t="e">
        <f>#REF!</f>
        <v>#REF!</v>
      </c>
      <c r="G90" s="246"/>
      <c r="H90" s="246"/>
      <c r="I90" s="251" t="e">
        <f>IF(SUM(#REF!)=0,"",(SUM(#REF!)))</f>
        <v>#REF!</v>
      </c>
      <c r="J90" s="251" t="e">
        <f>IF(SUM(#REF!)=0,"",(SUM(#REF!)))</f>
        <v>#REF!</v>
      </c>
      <c r="K90" s="251" t="e">
        <f>IF(SUM(#REF!)=0,"",(SUM(#REF!)))</f>
        <v>#REF!</v>
      </c>
      <c r="L90" s="251" t="e">
        <f>IF(SUM(#REF!)=0,"",(SUM(#REF!)))</f>
        <v>#REF!</v>
      </c>
      <c r="M90" s="246"/>
      <c r="N90" s="246"/>
      <c r="O90" s="268"/>
      <c r="P90" s="266"/>
      <c r="Q90" s="266" t="e">
        <f>IF(#REF!=3,(K90+J90+I90)/3-#REF!+#REF!,0)</f>
        <v>#REF!</v>
      </c>
      <c r="R90" s="266" t="e">
        <f>IF(#REF!=5,-MIN(I90,J90,K90,L90,#REF!)-MAX(I90,J90,K90,L90,#REF!),0)</f>
        <v>#REF!</v>
      </c>
      <c r="S90" s="266" t="e">
        <f>IF(#REF!=5,(K90+J90+I90+R90+L90+#REF!)/3-#REF!+#REF!,0)</f>
        <v>#REF!</v>
      </c>
      <c r="T90" s="235" t="e">
        <f t="shared" si="2"/>
        <v>#REF!</v>
      </c>
      <c r="U90" s="269" t="str">
        <f t="shared" si="3"/>
        <v>0,0</v>
      </c>
      <c r="V90" s="237" t="str">
        <f>IFERROR(RANK(#REF!,#REF!,0),"")</f>
        <v/>
      </c>
      <c r="W90" s="276"/>
    </row>
    <row r="91" spans="1:23" s="238" customFormat="1" ht="15.6" x14ac:dyDescent="0.25">
      <c r="A91" s="255" t="e">
        <f>#REF!</f>
        <v>#REF!</v>
      </c>
      <c r="B91" s="256" t="e">
        <f>#REF!</f>
        <v>#REF!</v>
      </c>
      <c r="C91" s="256" t="e">
        <f>#REF!</f>
        <v>#REF!</v>
      </c>
      <c r="D91" s="255" t="e">
        <f>#REF!</f>
        <v>#REF!</v>
      </c>
      <c r="E91" s="255" t="e">
        <f>#REF!</f>
        <v>#REF!</v>
      </c>
      <c r="F91" s="255" t="e">
        <f>#REF!</f>
        <v>#REF!</v>
      </c>
      <c r="G91" s="246"/>
      <c r="H91" s="246"/>
      <c r="I91" s="251" t="e">
        <f>IF(SUM(#REF!)=0,"",(SUM(#REF!)))</f>
        <v>#REF!</v>
      </c>
      <c r="J91" s="251" t="e">
        <f>IF(SUM(#REF!)=0,"",(SUM(#REF!)))</f>
        <v>#REF!</v>
      </c>
      <c r="K91" s="251" t="e">
        <f>IF(SUM(#REF!)=0,"",(SUM(#REF!)))</f>
        <v>#REF!</v>
      </c>
      <c r="L91" s="251" t="e">
        <f>IF(SUM(#REF!)=0,"",(SUM(#REF!)))</f>
        <v>#REF!</v>
      </c>
      <c r="M91" s="246"/>
      <c r="N91" s="246"/>
      <c r="O91" s="268"/>
      <c r="P91" s="266"/>
      <c r="Q91" s="266" t="e">
        <f>IF(#REF!=3,(K91+J91+I91)/3-#REF!+#REF!,0)</f>
        <v>#REF!</v>
      </c>
      <c r="R91" s="266" t="e">
        <f>IF(#REF!=5,-MIN(I91,J91,K91,L91,#REF!)-MAX(I91,J91,K91,L91,#REF!),0)</f>
        <v>#REF!</v>
      </c>
      <c r="S91" s="266" t="e">
        <f>IF(#REF!=5,(K91+J91+I91+R91+L91+#REF!)/3-#REF!+#REF!,0)</f>
        <v>#REF!</v>
      </c>
      <c r="T91" s="235" t="e">
        <f t="shared" si="2"/>
        <v>#REF!</v>
      </c>
      <c r="U91" s="269" t="str">
        <f t="shared" si="3"/>
        <v>0,0</v>
      </c>
      <c r="V91" s="237" t="str">
        <f>IFERROR(RANK(#REF!,#REF!,0),"")</f>
        <v/>
      </c>
      <c r="W91" s="276"/>
    </row>
    <row r="92" spans="1:23" s="238" customFormat="1" ht="15.6" x14ac:dyDescent="0.25">
      <c r="A92" s="255" t="e">
        <f>#REF!</f>
        <v>#REF!</v>
      </c>
      <c r="B92" s="256" t="e">
        <f>#REF!</f>
        <v>#REF!</v>
      </c>
      <c r="C92" s="256" t="e">
        <f>#REF!</f>
        <v>#REF!</v>
      </c>
      <c r="D92" s="255" t="e">
        <f>#REF!</f>
        <v>#REF!</v>
      </c>
      <c r="E92" s="255" t="e">
        <f>#REF!</f>
        <v>#REF!</v>
      </c>
      <c r="F92" s="255" t="e">
        <f>#REF!</f>
        <v>#REF!</v>
      </c>
      <c r="G92" s="246"/>
      <c r="H92" s="246"/>
      <c r="I92" s="251" t="e">
        <f>IF(SUM(#REF!)=0,"",(SUM(#REF!)))</f>
        <v>#REF!</v>
      </c>
      <c r="J92" s="251" t="e">
        <f>IF(SUM(#REF!)=0,"",(SUM(#REF!)))</f>
        <v>#REF!</v>
      </c>
      <c r="K92" s="251" t="e">
        <f>IF(SUM(#REF!)=0,"",(SUM(#REF!)))</f>
        <v>#REF!</v>
      </c>
      <c r="L92" s="251" t="e">
        <f>IF(SUM(#REF!)=0,"",(SUM(#REF!)))</f>
        <v>#REF!</v>
      </c>
      <c r="M92" s="246"/>
      <c r="N92" s="246"/>
      <c r="O92" s="268"/>
      <c r="P92" s="266"/>
      <c r="Q92" s="266" t="e">
        <f>IF(#REF!=3,(K92+J92+I92)/3-#REF!+#REF!,0)</f>
        <v>#REF!</v>
      </c>
      <c r="R92" s="266" t="e">
        <f>IF(#REF!=5,-MIN(I92,J92,K92,L92,#REF!)-MAX(I92,J92,K92,L92,#REF!),0)</f>
        <v>#REF!</v>
      </c>
      <c r="S92" s="266" t="e">
        <f>IF(#REF!=5,(K92+J92+I92+R92+L92+#REF!)/3-#REF!+#REF!,0)</f>
        <v>#REF!</v>
      </c>
      <c r="T92" s="235" t="e">
        <f t="shared" si="2"/>
        <v>#REF!</v>
      </c>
      <c r="U92" s="269" t="str">
        <f t="shared" si="3"/>
        <v>0,0</v>
      </c>
      <c r="V92" s="237" t="str">
        <f>IFERROR(RANK(#REF!,#REF!,0),"")</f>
        <v/>
      </c>
      <c r="W92" s="276"/>
    </row>
    <row r="93" spans="1:23" s="238" customFormat="1" ht="15.6" x14ac:dyDescent="0.25">
      <c r="A93" s="255" t="e">
        <f>#REF!</f>
        <v>#REF!</v>
      </c>
      <c r="B93" s="256" t="e">
        <f>#REF!</f>
        <v>#REF!</v>
      </c>
      <c r="C93" s="256" t="e">
        <f>#REF!</f>
        <v>#REF!</v>
      </c>
      <c r="D93" s="255" t="e">
        <f>#REF!</f>
        <v>#REF!</v>
      </c>
      <c r="E93" s="255" t="e">
        <f>#REF!</f>
        <v>#REF!</v>
      </c>
      <c r="F93" s="255" t="e">
        <f>#REF!</f>
        <v>#REF!</v>
      </c>
      <c r="G93" s="246"/>
      <c r="H93" s="246"/>
      <c r="I93" s="251" t="e">
        <f>IF(SUM(#REF!)=0,"",(SUM(#REF!)))</f>
        <v>#REF!</v>
      </c>
      <c r="J93" s="251" t="e">
        <f>IF(SUM(#REF!)=0,"",(SUM(#REF!)))</f>
        <v>#REF!</v>
      </c>
      <c r="K93" s="251" t="e">
        <f>IF(SUM(#REF!)=0,"",(SUM(#REF!)))</f>
        <v>#REF!</v>
      </c>
      <c r="L93" s="251" t="e">
        <f>IF(SUM(#REF!)=0,"",(SUM(#REF!)))</f>
        <v>#REF!</v>
      </c>
      <c r="M93" s="246"/>
      <c r="N93" s="246"/>
      <c r="O93" s="268"/>
      <c r="P93" s="266"/>
      <c r="Q93" s="266" t="e">
        <f>IF(#REF!=3,(K93+J93+I93)/3-#REF!+#REF!,0)</f>
        <v>#REF!</v>
      </c>
      <c r="R93" s="266" t="e">
        <f>IF(#REF!=5,-MIN(I93,J93,K93,L93,#REF!)-MAX(I93,J93,K93,L93,#REF!),0)</f>
        <v>#REF!</v>
      </c>
      <c r="S93" s="266" t="e">
        <f>IF(#REF!=5,(K93+J93+I93+R93+L93+#REF!)/3-#REF!+#REF!,0)</f>
        <v>#REF!</v>
      </c>
      <c r="T93" s="235" t="e">
        <f t="shared" si="2"/>
        <v>#REF!</v>
      </c>
      <c r="U93" s="269" t="str">
        <f t="shared" si="3"/>
        <v>0,0</v>
      </c>
      <c r="V93" s="237" t="str">
        <f>IFERROR(RANK(#REF!,#REF!,0),"")</f>
        <v/>
      </c>
      <c r="W93" s="276"/>
    </row>
    <row r="94" spans="1:23" s="238" customFormat="1" ht="15.6" x14ac:dyDescent="0.25">
      <c r="A94" s="255" t="e">
        <f>#REF!</f>
        <v>#REF!</v>
      </c>
      <c r="B94" s="256" t="e">
        <f>#REF!</f>
        <v>#REF!</v>
      </c>
      <c r="C94" s="256" t="e">
        <f>#REF!</f>
        <v>#REF!</v>
      </c>
      <c r="D94" s="255" t="e">
        <f>#REF!</f>
        <v>#REF!</v>
      </c>
      <c r="E94" s="255" t="e">
        <f>#REF!</f>
        <v>#REF!</v>
      </c>
      <c r="F94" s="255" t="e">
        <f>#REF!</f>
        <v>#REF!</v>
      </c>
      <c r="G94" s="246"/>
      <c r="H94" s="246"/>
      <c r="I94" s="251" t="e">
        <f>IF(SUM(#REF!)=0,"",(SUM(#REF!)))</f>
        <v>#REF!</v>
      </c>
      <c r="J94" s="251" t="e">
        <f>IF(SUM(#REF!)=0,"",(SUM(#REF!)))</f>
        <v>#REF!</v>
      </c>
      <c r="K94" s="251" t="e">
        <f>IF(SUM(#REF!)=0,"",(SUM(#REF!)))</f>
        <v>#REF!</v>
      </c>
      <c r="L94" s="251" t="e">
        <f>IF(SUM(#REF!)=0,"",(SUM(#REF!)))</f>
        <v>#REF!</v>
      </c>
      <c r="M94" s="246"/>
      <c r="N94" s="246"/>
      <c r="O94" s="268"/>
      <c r="P94" s="266"/>
      <c r="Q94" s="266" t="e">
        <f>IF(#REF!=3,(K94+J94+I94)/3-#REF!+#REF!,0)</f>
        <v>#REF!</v>
      </c>
      <c r="R94" s="266" t="e">
        <f>IF(#REF!=5,-MIN(I94,J94,K94,L94,#REF!)-MAX(I94,J94,K94,L94,#REF!),0)</f>
        <v>#REF!</v>
      </c>
      <c r="S94" s="266" t="e">
        <f>IF(#REF!=5,(K94+J94+I94+R94+L94+#REF!)/3-#REF!+#REF!,0)</f>
        <v>#REF!</v>
      </c>
      <c r="T94" s="235" t="e">
        <f t="shared" si="2"/>
        <v>#REF!</v>
      </c>
      <c r="U94" s="269" t="str">
        <f t="shared" si="3"/>
        <v>0,0</v>
      </c>
      <c r="V94" s="237" t="str">
        <f>IFERROR(RANK(#REF!,#REF!,0),"")</f>
        <v/>
      </c>
      <c r="W94" s="276"/>
    </row>
    <row r="95" spans="1:23" s="238" customFormat="1" ht="15.6" x14ac:dyDescent="0.25">
      <c r="A95" s="255" t="e">
        <f>#REF!</f>
        <v>#REF!</v>
      </c>
      <c r="B95" s="256" t="e">
        <f>#REF!</f>
        <v>#REF!</v>
      </c>
      <c r="C95" s="256" t="e">
        <f>#REF!</f>
        <v>#REF!</v>
      </c>
      <c r="D95" s="255" t="e">
        <f>#REF!</f>
        <v>#REF!</v>
      </c>
      <c r="E95" s="255" t="e">
        <f>#REF!</f>
        <v>#REF!</v>
      </c>
      <c r="F95" s="255" t="e">
        <f>#REF!</f>
        <v>#REF!</v>
      </c>
      <c r="G95" s="246"/>
      <c r="H95" s="246"/>
      <c r="I95" s="251" t="e">
        <f>IF(SUM(#REF!)=0,"",(SUM(#REF!)))</f>
        <v>#REF!</v>
      </c>
      <c r="J95" s="251" t="e">
        <f>IF(SUM(#REF!)=0,"",(SUM(#REF!)))</f>
        <v>#REF!</v>
      </c>
      <c r="K95" s="251" t="e">
        <f>IF(SUM(#REF!)=0,"",(SUM(#REF!)))</f>
        <v>#REF!</v>
      </c>
      <c r="L95" s="251" t="e">
        <f>IF(SUM(#REF!)=0,"",(SUM(#REF!)))</f>
        <v>#REF!</v>
      </c>
      <c r="M95" s="246"/>
      <c r="N95" s="246"/>
      <c r="O95" s="268"/>
      <c r="P95" s="266"/>
      <c r="Q95" s="266" t="e">
        <f>IF(#REF!=3,(K95+J95+I95)/3-#REF!+#REF!,0)</f>
        <v>#REF!</v>
      </c>
      <c r="R95" s="266" t="e">
        <f>IF(#REF!=5,-MIN(I95,J95,K95,L95,#REF!)-MAX(I95,J95,K95,L95,#REF!),0)</f>
        <v>#REF!</v>
      </c>
      <c r="S95" s="266" t="e">
        <f>IF(#REF!=5,(K95+J95+I95+R95+L95+#REF!)/3-#REF!+#REF!,0)</f>
        <v>#REF!</v>
      </c>
      <c r="T95" s="235" t="e">
        <f t="shared" si="2"/>
        <v>#REF!</v>
      </c>
      <c r="U95" s="269" t="str">
        <f t="shared" si="3"/>
        <v>0,0</v>
      </c>
      <c r="V95" s="237" t="str">
        <f>IFERROR(RANK(#REF!,#REF!,0),"")</f>
        <v/>
      </c>
      <c r="W95" s="276"/>
    </row>
    <row r="96" spans="1:23" s="238" customFormat="1" ht="15.6" x14ac:dyDescent="0.25">
      <c r="A96" s="255" t="e">
        <f>#REF!</f>
        <v>#REF!</v>
      </c>
      <c r="B96" s="256" t="e">
        <f>#REF!</f>
        <v>#REF!</v>
      </c>
      <c r="C96" s="256" t="e">
        <f>#REF!</f>
        <v>#REF!</v>
      </c>
      <c r="D96" s="255" t="e">
        <f>#REF!</f>
        <v>#REF!</v>
      </c>
      <c r="E96" s="255" t="e">
        <f>#REF!</f>
        <v>#REF!</v>
      </c>
      <c r="F96" s="255" t="e">
        <f>#REF!</f>
        <v>#REF!</v>
      </c>
      <c r="G96" s="246"/>
      <c r="H96" s="246"/>
      <c r="I96" s="251" t="e">
        <f>IF(SUM(#REF!)=0,"",(SUM(#REF!)))</f>
        <v>#REF!</v>
      </c>
      <c r="J96" s="251" t="e">
        <f>IF(SUM(#REF!)=0,"",(SUM(#REF!)))</f>
        <v>#REF!</v>
      </c>
      <c r="K96" s="251" t="e">
        <f>IF(SUM(#REF!)=0,"",(SUM(#REF!)))</f>
        <v>#REF!</v>
      </c>
      <c r="L96" s="251" t="e">
        <f>IF(SUM(#REF!)=0,"",(SUM(#REF!)))</f>
        <v>#REF!</v>
      </c>
      <c r="M96" s="246"/>
      <c r="N96" s="246"/>
      <c r="O96" s="268"/>
      <c r="P96" s="266"/>
      <c r="Q96" s="266" t="e">
        <f>IF(#REF!=3,(K96+J96+I96)/3-#REF!+#REF!,0)</f>
        <v>#REF!</v>
      </c>
      <c r="R96" s="266" t="e">
        <f>IF(#REF!=5,-MIN(I96,J96,K96,L96,#REF!)-MAX(I96,J96,K96,L96,#REF!),0)</f>
        <v>#REF!</v>
      </c>
      <c r="S96" s="266" t="e">
        <f>IF(#REF!=5,(K96+J96+I96+R96+L96+#REF!)/3-#REF!+#REF!,0)</f>
        <v>#REF!</v>
      </c>
      <c r="T96" s="235" t="e">
        <f t="shared" si="2"/>
        <v>#REF!</v>
      </c>
      <c r="U96" s="269" t="str">
        <f t="shared" si="3"/>
        <v>0,0</v>
      </c>
      <c r="V96" s="237" t="str">
        <f>IFERROR(RANK(#REF!,#REF!,0),"")</f>
        <v/>
      </c>
      <c r="W96" s="276"/>
    </row>
    <row r="97" spans="1:23" s="238" customFormat="1" ht="15.6" x14ac:dyDescent="0.25">
      <c r="A97" s="255" t="e">
        <f>#REF!</f>
        <v>#REF!</v>
      </c>
      <c r="B97" s="256" t="e">
        <f>#REF!</f>
        <v>#REF!</v>
      </c>
      <c r="C97" s="256" t="e">
        <f>#REF!</f>
        <v>#REF!</v>
      </c>
      <c r="D97" s="255" t="e">
        <f>#REF!</f>
        <v>#REF!</v>
      </c>
      <c r="E97" s="255" t="e">
        <f>#REF!</f>
        <v>#REF!</v>
      </c>
      <c r="F97" s="255" t="e">
        <f>#REF!</f>
        <v>#REF!</v>
      </c>
      <c r="G97" s="246"/>
      <c r="H97" s="246"/>
      <c r="I97" s="251" t="e">
        <f>IF(SUM(#REF!)=0,"",(SUM(#REF!)))</f>
        <v>#REF!</v>
      </c>
      <c r="J97" s="251" t="e">
        <f>IF(SUM(#REF!)=0,"",(SUM(#REF!)))</f>
        <v>#REF!</v>
      </c>
      <c r="K97" s="251" t="e">
        <f>IF(SUM(#REF!)=0,"",(SUM(#REF!)))</f>
        <v>#REF!</v>
      </c>
      <c r="L97" s="251" t="e">
        <f>IF(SUM(#REF!)=0,"",(SUM(#REF!)))</f>
        <v>#REF!</v>
      </c>
      <c r="M97" s="246"/>
      <c r="N97" s="246"/>
      <c r="O97" s="268"/>
      <c r="P97" s="266"/>
      <c r="Q97" s="266" t="e">
        <f>IF(#REF!=3,(K97+J97+I97)/3-#REF!+#REF!,0)</f>
        <v>#REF!</v>
      </c>
      <c r="R97" s="266" t="e">
        <f>IF(#REF!=5,-MIN(I97,J97,K97,L97,#REF!)-MAX(I97,J97,K97,L97,#REF!),0)</f>
        <v>#REF!</v>
      </c>
      <c r="S97" s="266" t="e">
        <f>IF(#REF!=5,(K97+J97+I97+R97+L97+#REF!)/3-#REF!+#REF!,0)</f>
        <v>#REF!</v>
      </c>
      <c r="T97" s="235" t="e">
        <f t="shared" si="2"/>
        <v>#REF!</v>
      </c>
      <c r="U97" s="269" t="str">
        <f t="shared" si="3"/>
        <v>0,0</v>
      </c>
      <c r="V97" s="237" t="str">
        <f>IFERROR(RANK(#REF!,#REF!,0),"")</f>
        <v/>
      </c>
      <c r="W97" s="276"/>
    </row>
    <row r="98" spans="1:23" s="238" customFormat="1" ht="15.6" x14ac:dyDescent="0.25">
      <c r="A98" s="255" t="e">
        <f>#REF!</f>
        <v>#REF!</v>
      </c>
      <c r="B98" s="256" t="e">
        <f>#REF!</f>
        <v>#REF!</v>
      </c>
      <c r="C98" s="256" t="e">
        <f>#REF!</f>
        <v>#REF!</v>
      </c>
      <c r="D98" s="255" t="e">
        <f>#REF!</f>
        <v>#REF!</v>
      </c>
      <c r="E98" s="255" t="e">
        <f>#REF!</f>
        <v>#REF!</v>
      </c>
      <c r="F98" s="255" t="e">
        <f>#REF!</f>
        <v>#REF!</v>
      </c>
      <c r="G98" s="246"/>
      <c r="H98" s="246"/>
      <c r="I98" s="251" t="e">
        <f>IF(SUM(#REF!)=0,"",(SUM(#REF!)))</f>
        <v>#REF!</v>
      </c>
      <c r="J98" s="251" t="e">
        <f>IF(SUM(#REF!)=0,"",(SUM(#REF!)))</f>
        <v>#REF!</v>
      </c>
      <c r="K98" s="251" t="e">
        <f>IF(SUM(#REF!)=0,"",(SUM(#REF!)))</f>
        <v>#REF!</v>
      </c>
      <c r="L98" s="251" t="e">
        <f>IF(SUM(#REF!)=0,"",(SUM(#REF!)))</f>
        <v>#REF!</v>
      </c>
      <c r="M98" s="246"/>
      <c r="N98" s="246"/>
      <c r="O98" s="268"/>
      <c r="P98" s="266"/>
      <c r="Q98" s="266" t="e">
        <f>IF(#REF!=3,(K98+J98+I98)/3-#REF!+#REF!,0)</f>
        <v>#REF!</v>
      </c>
      <c r="R98" s="266" t="e">
        <f>IF(#REF!=5,-MIN(I98,J98,K98,L98,#REF!)-MAX(I98,J98,K98,L98,#REF!),0)</f>
        <v>#REF!</v>
      </c>
      <c r="S98" s="266" t="e">
        <f>IF(#REF!=5,(K98+J98+I98+R98+L98+#REF!)/3-#REF!+#REF!,0)</f>
        <v>#REF!</v>
      </c>
      <c r="T98" s="235" t="e">
        <f t="shared" si="2"/>
        <v>#REF!</v>
      </c>
      <c r="U98" s="269" t="str">
        <f t="shared" si="3"/>
        <v>0,0</v>
      </c>
      <c r="V98" s="237" t="str">
        <f>IFERROR(RANK(#REF!,#REF!,0),"")</f>
        <v/>
      </c>
      <c r="W98" s="276"/>
    </row>
    <row r="99" spans="1:23" s="238" customFormat="1" x14ac:dyDescent="0.25">
      <c r="A99" s="239"/>
      <c r="B99" s="240"/>
      <c r="C99" s="240"/>
      <c r="D99" s="240"/>
      <c r="E99" s="240"/>
      <c r="F99" s="239"/>
      <c r="G99" s="239"/>
      <c r="H99" s="247"/>
      <c r="I99" s="251" t="e">
        <f>IF(SUM(#REF!)=0,"",(SUM(#REF!)))</f>
        <v>#REF!</v>
      </c>
      <c r="J99" s="270" t="str">
        <f>IFERROR((AVERAGE(J11:J98)),"")</f>
        <v/>
      </c>
      <c r="K99" s="251" t="e">
        <f>IF(SUM(#REF!)=0,"",(SUM(#REF!)))</f>
        <v>#REF!</v>
      </c>
      <c r="L99" s="251" t="e">
        <f>IF(SUM(#REF!)=0,"",(SUM(#REF!)))</f>
        <v>#REF!</v>
      </c>
      <c r="M99" s="247"/>
      <c r="N99" s="247"/>
      <c r="O99" s="267"/>
      <c r="P99" s="267"/>
      <c r="Q99" s="267"/>
      <c r="R99" s="232"/>
      <c r="S99" s="261"/>
      <c r="T99" s="232"/>
    </row>
    <row r="100" spans="1:23" s="238" customFormat="1" x14ac:dyDescent="0.25">
      <c r="A100" s="239"/>
      <c r="B100" s="240"/>
      <c r="C100" s="240"/>
      <c r="D100" s="240"/>
      <c r="E100" s="240"/>
      <c r="F100" s="239"/>
      <c r="G100" s="239"/>
      <c r="H100" s="247"/>
      <c r="I100" s="232"/>
      <c r="J100" s="232"/>
      <c r="K100" s="232"/>
      <c r="L100" s="232"/>
      <c r="M100" s="247"/>
      <c r="N100" s="247"/>
      <c r="O100" s="267"/>
      <c r="P100" s="267"/>
      <c r="Q100" s="267"/>
      <c r="R100" s="232"/>
      <c r="S100" s="261"/>
      <c r="T100" s="232"/>
    </row>
    <row r="101" spans="1:23" s="238" customFormat="1" x14ac:dyDescent="0.25">
      <c r="A101" s="239"/>
      <c r="B101" s="240"/>
      <c r="C101" s="240"/>
      <c r="D101" s="240"/>
      <c r="E101" s="240"/>
      <c r="F101" s="239"/>
      <c r="G101" s="239"/>
      <c r="H101" s="247"/>
      <c r="I101" s="232"/>
      <c r="J101" s="232"/>
      <c r="K101" s="232"/>
      <c r="L101" s="232"/>
      <c r="M101" s="247"/>
      <c r="N101" s="247"/>
      <c r="O101" s="267"/>
      <c r="P101" s="267"/>
      <c r="Q101" s="267"/>
      <c r="R101" s="232"/>
      <c r="S101" s="261"/>
      <c r="T101" s="232"/>
    </row>
    <row r="102" spans="1:23" s="238" customFormat="1" x14ac:dyDescent="0.25">
      <c r="A102" s="239"/>
      <c r="B102" s="240"/>
      <c r="C102" s="240"/>
      <c r="D102" s="240"/>
      <c r="E102" s="240"/>
      <c r="F102" s="239"/>
      <c r="G102" s="239"/>
      <c r="H102" s="247"/>
      <c r="I102" s="232"/>
      <c r="J102" s="232"/>
      <c r="K102" s="232"/>
      <c r="L102" s="232"/>
      <c r="M102" s="247"/>
      <c r="N102" s="247"/>
      <c r="O102" s="267"/>
      <c r="P102" s="267"/>
      <c r="Q102" s="267"/>
      <c r="R102" s="232"/>
      <c r="S102" s="261"/>
      <c r="T102" s="232"/>
    </row>
    <row r="103" spans="1:23" s="238" customFormat="1" x14ac:dyDescent="0.25">
      <c r="A103" s="239"/>
      <c r="B103" s="240"/>
      <c r="C103" s="240"/>
      <c r="D103" s="240"/>
      <c r="E103" s="240"/>
      <c r="F103" s="239"/>
      <c r="G103" s="239"/>
      <c r="H103" s="247"/>
      <c r="I103" s="232"/>
      <c r="J103" s="232"/>
      <c r="K103" s="232"/>
      <c r="L103" s="232"/>
      <c r="M103" s="247"/>
      <c r="N103" s="247"/>
      <c r="O103" s="267"/>
      <c r="P103" s="267"/>
      <c r="Q103" s="267"/>
      <c r="R103" s="232"/>
      <c r="S103" s="261"/>
      <c r="T103" s="232"/>
    </row>
    <row r="104" spans="1:23" s="238" customFormat="1" x14ac:dyDescent="0.25">
      <c r="A104" s="239"/>
      <c r="B104" s="240"/>
      <c r="C104" s="240"/>
      <c r="D104" s="240"/>
      <c r="E104" s="240"/>
      <c r="F104" s="239"/>
      <c r="G104" s="239"/>
      <c r="H104" s="247"/>
      <c r="I104" s="232"/>
      <c r="J104" s="232"/>
      <c r="K104" s="232"/>
      <c r="L104" s="232"/>
      <c r="M104" s="247"/>
      <c r="N104" s="247"/>
      <c r="O104" s="267"/>
      <c r="P104" s="267"/>
      <c r="Q104" s="267"/>
      <c r="R104" s="232"/>
      <c r="S104" s="261"/>
      <c r="T104" s="232"/>
    </row>
    <row r="105" spans="1:23" s="238" customFormat="1" x14ac:dyDescent="0.25">
      <c r="A105" s="239"/>
      <c r="B105" s="240"/>
      <c r="C105" s="240"/>
      <c r="D105" s="240"/>
      <c r="E105" s="240"/>
      <c r="F105" s="239"/>
      <c r="G105" s="239"/>
      <c r="H105" s="247"/>
      <c r="I105" s="232"/>
      <c r="J105" s="232"/>
      <c r="K105" s="232"/>
      <c r="L105" s="232"/>
      <c r="M105" s="247"/>
      <c r="N105" s="247"/>
      <c r="O105" s="267"/>
      <c r="P105" s="267"/>
      <c r="Q105" s="267"/>
      <c r="R105" s="232"/>
      <c r="S105" s="261"/>
      <c r="T105" s="232"/>
    </row>
    <row r="106" spans="1:23" s="238" customFormat="1" x14ac:dyDescent="0.25">
      <c r="A106" s="239"/>
      <c r="B106" s="240"/>
      <c r="C106" s="240"/>
      <c r="D106" s="240"/>
      <c r="E106" s="239"/>
      <c r="F106" s="239"/>
      <c r="G106" s="272"/>
      <c r="H106" s="247"/>
      <c r="I106" s="232"/>
      <c r="J106" s="232"/>
      <c r="K106" s="232"/>
      <c r="L106" s="232"/>
      <c r="M106" s="247"/>
      <c r="N106" s="247"/>
      <c r="O106" s="247"/>
      <c r="P106" s="267"/>
      <c r="Q106" s="267"/>
      <c r="R106" s="267"/>
      <c r="S106" s="267"/>
      <c r="T106" s="232"/>
      <c r="U106" s="261"/>
      <c r="V106" s="239"/>
    </row>
    <row r="107" spans="1:23" s="238" customFormat="1" x14ac:dyDescent="0.25">
      <c r="A107" s="239"/>
      <c r="B107" s="240"/>
      <c r="C107" s="240"/>
      <c r="D107" s="240"/>
      <c r="E107" s="239"/>
      <c r="F107" s="239"/>
      <c r="G107" s="272"/>
      <c r="H107" s="247"/>
      <c r="I107" s="232"/>
      <c r="J107" s="232"/>
      <c r="K107" s="232"/>
      <c r="L107" s="232"/>
      <c r="M107" s="247"/>
      <c r="N107" s="247"/>
      <c r="O107" s="247"/>
      <c r="P107" s="267"/>
      <c r="Q107" s="267"/>
      <c r="R107" s="267"/>
      <c r="S107" s="267"/>
      <c r="T107" s="232"/>
      <c r="U107" s="261"/>
      <c r="V107" s="239"/>
    </row>
    <row r="108" spans="1:23" s="238" customFormat="1" x14ac:dyDescent="0.25">
      <c r="A108" s="239"/>
      <c r="B108" s="240"/>
      <c r="C108" s="240"/>
      <c r="D108" s="240"/>
      <c r="E108" s="239"/>
      <c r="F108" s="239"/>
      <c r="G108" s="272"/>
      <c r="H108" s="247"/>
      <c r="I108" s="232"/>
      <c r="J108" s="232"/>
      <c r="K108" s="232"/>
      <c r="L108" s="232"/>
      <c r="M108" s="247"/>
      <c r="N108" s="247"/>
      <c r="O108" s="247"/>
      <c r="P108" s="267"/>
      <c r="Q108" s="267"/>
      <c r="R108" s="267"/>
      <c r="S108" s="267"/>
      <c r="T108" s="232"/>
      <c r="U108" s="261"/>
      <c r="V108" s="239"/>
    </row>
    <row r="109" spans="1:23" s="238" customFormat="1" x14ac:dyDescent="0.25">
      <c r="A109" s="239"/>
      <c r="B109" s="240"/>
      <c r="C109" s="240"/>
      <c r="D109" s="240"/>
      <c r="E109" s="239"/>
      <c r="F109" s="239"/>
      <c r="G109" s="272"/>
      <c r="H109" s="247"/>
      <c r="I109" s="232"/>
      <c r="J109" s="232"/>
      <c r="K109" s="232"/>
      <c r="L109" s="232"/>
      <c r="M109" s="247"/>
      <c r="N109" s="247"/>
      <c r="O109" s="247"/>
      <c r="P109" s="267"/>
      <c r="Q109" s="267"/>
      <c r="R109" s="267"/>
      <c r="S109" s="267"/>
      <c r="T109" s="232"/>
      <c r="U109" s="261"/>
      <c r="V109" s="239"/>
    </row>
    <row r="110" spans="1:23" s="238" customFormat="1" x14ac:dyDescent="0.25">
      <c r="A110" s="239"/>
      <c r="B110" s="240"/>
      <c r="C110" s="240"/>
      <c r="D110" s="240"/>
      <c r="E110" s="239"/>
      <c r="F110" s="239"/>
      <c r="G110" s="272"/>
      <c r="H110" s="247"/>
      <c r="I110" s="232"/>
      <c r="J110" s="232"/>
      <c r="K110" s="232"/>
      <c r="L110" s="232"/>
      <c r="M110" s="247"/>
      <c r="N110" s="247"/>
      <c r="O110" s="247"/>
      <c r="P110" s="267"/>
      <c r="Q110" s="267"/>
      <c r="R110" s="267"/>
      <c r="S110" s="267"/>
      <c r="T110" s="232"/>
      <c r="U110" s="261"/>
      <c r="V110" s="239"/>
    </row>
    <row r="111" spans="1:23" s="238" customFormat="1" x14ac:dyDescent="0.25">
      <c r="A111" s="239"/>
      <c r="B111" s="240"/>
      <c r="C111" s="240"/>
      <c r="D111" s="240"/>
      <c r="E111" s="239"/>
      <c r="F111" s="239"/>
      <c r="G111" s="272"/>
      <c r="H111" s="247"/>
      <c r="I111" s="232"/>
      <c r="J111" s="232"/>
      <c r="K111" s="232"/>
      <c r="L111" s="232"/>
      <c r="M111" s="247"/>
      <c r="N111" s="247"/>
      <c r="O111" s="247"/>
      <c r="P111" s="267"/>
      <c r="Q111" s="267"/>
      <c r="R111" s="267"/>
      <c r="S111" s="267"/>
      <c r="T111" s="232"/>
      <c r="U111" s="261"/>
      <c r="V111" s="239"/>
    </row>
    <row r="112" spans="1:23" s="238" customFormat="1" x14ac:dyDescent="0.25">
      <c r="A112" s="239"/>
      <c r="B112" s="240"/>
      <c r="C112" s="240"/>
      <c r="D112" s="240"/>
      <c r="E112" s="239"/>
      <c r="F112" s="239"/>
      <c r="G112" s="272"/>
      <c r="H112" s="247"/>
      <c r="I112" s="232"/>
      <c r="J112" s="232"/>
      <c r="K112" s="232"/>
      <c r="L112" s="232"/>
      <c r="M112" s="247"/>
      <c r="N112" s="247"/>
      <c r="O112" s="247"/>
      <c r="P112" s="267"/>
      <c r="Q112" s="267"/>
      <c r="R112" s="267"/>
      <c r="S112" s="267"/>
      <c r="T112" s="232"/>
      <c r="U112" s="261"/>
      <c r="V112" s="239"/>
    </row>
    <row r="113" spans="1:22" s="238" customFormat="1" x14ac:dyDescent="0.25">
      <c r="A113" s="239"/>
      <c r="B113" s="240"/>
      <c r="C113" s="240"/>
      <c r="D113" s="240"/>
      <c r="E113" s="239"/>
      <c r="F113" s="239"/>
      <c r="G113" s="272"/>
      <c r="H113" s="247"/>
      <c r="I113" s="232"/>
      <c r="J113" s="232"/>
      <c r="K113" s="232"/>
      <c r="L113" s="232"/>
      <c r="M113" s="247"/>
      <c r="N113" s="247"/>
      <c r="O113" s="247"/>
      <c r="P113" s="267"/>
      <c r="Q113" s="267"/>
      <c r="R113" s="267"/>
      <c r="S113" s="267"/>
      <c r="T113" s="232"/>
      <c r="U113" s="261"/>
      <c r="V113" s="239"/>
    </row>
    <row r="114" spans="1:22" s="238" customFormat="1" x14ac:dyDescent="0.25">
      <c r="A114" s="239"/>
      <c r="B114" s="240"/>
      <c r="C114" s="240"/>
      <c r="D114" s="240"/>
      <c r="E114" s="239"/>
      <c r="F114" s="239"/>
      <c r="G114" s="272"/>
      <c r="H114" s="247"/>
      <c r="I114" s="232"/>
      <c r="J114" s="232"/>
      <c r="K114" s="232"/>
      <c r="L114" s="232"/>
      <c r="M114" s="247"/>
      <c r="N114" s="247"/>
      <c r="O114" s="247"/>
      <c r="P114" s="267"/>
      <c r="Q114" s="267"/>
      <c r="R114" s="267"/>
      <c r="S114" s="267"/>
      <c r="T114" s="232"/>
      <c r="U114" s="261"/>
      <c r="V114" s="239"/>
    </row>
    <row r="115" spans="1:22" s="238" customFormat="1" x14ac:dyDescent="0.25">
      <c r="A115" s="239"/>
      <c r="B115" s="240"/>
      <c r="C115" s="240"/>
      <c r="D115" s="240"/>
      <c r="E115" s="239"/>
      <c r="F115" s="239"/>
      <c r="G115" s="272"/>
      <c r="H115" s="247"/>
      <c r="I115" s="232"/>
      <c r="J115" s="232"/>
      <c r="K115" s="232"/>
      <c r="L115" s="232"/>
      <c r="M115" s="247"/>
      <c r="N115" s="247"/>
      <c r="O115" s="247"/>
      <c r="P115" s="267"/>
      <c r="Q115" s="267"/>
      <c r="R115" s="267"/>
      <c r="S115" s="267"/>
      <c r="T115" s="232"/>
      <c r="U115" s="261"/>
      <c r="V115" s="239"/>
    </row>
    <row r="116" spans="1:22" s="238" customFormat="1" x14ac:dyDescent="0.25">
      <c r="A116" s="239"/>
      <c r="B116" s="240"/>
      <c r="C116" s="240"/>
      <c r="D116" s="240"/>
      <c r="E116" s="239"/>
      <c r="F116" s="239"/>
      <c r="G116" s="272"/>
      <c r="H116" s="247"/>
      <c r="I116" s="232"/>
      <c r="J116" s="232"/>
      <c r="K116" s="232"/>
      <c r="L116" s="232"/>
      <c r="M116" s="247"/>
      <c r="N116" s="247"/>
      <c r="O116" s="247"/>
      <c r="P116" s="267"/>
      <c r="Q116" s="267"/>
      <c r="R116" s="267"/>
      <c r="S116" s="267"/>
      <c r="T116" s="232"/>
      <c r="U116" s="261"/>
      <c r="V116" s="239"/>
    </row>
    <row r="117" spans="1:22" s="238" customFormat="1" x14ac:dyDescent="0.25">
      <c r="A117" s="239"/>
      <c r="B117" s="240"/>
      <c r="C117" s="240"/>
      <c r="D117" s="240"/>
      <c r="E117" s="239"/>
      <c r="F117" s="239"/>
      <c r="G117" s="272"/>
      <c r="H117" s="247"/>
      <c r="I117" s="232"/>
      <c r="J117" s="232"/>
      <c r="K117" s="232"/>
      <c r="L117" s="232"/>
      <c r="M117" s="247"/>
      <c r="N117" s="247"/>
      <c r="O117" s="247"/>
      <c r="P117" s="267"/>
      <c r="Q117" s="267"/>
      <c r="R117" s="267"/>
      <c r="S117" s="267"/>
      <c r="T117" s="232"/>
      <c r="U117" s="261"/>
      <c r="V117" s="239"/>
    </row>
    <row r="118" spans="1:22" s="238" customFormat="1" x14ac:dyDescent="0.25">
      <c r="A118" s="239"/>
      <c r="B118" s="240"/>
      <c r="C118" s="240"/>
      <c r="D118" s="240"/>
      <c r="E118" s="239"/>
      <c r="F118" s="239"/>
      <c r="G118" s="272"/>
      <c r="H118" s="247"/>
      <c r="I118" s="232"/>
      <c r="J118" s="232"/>
      <c r="K118" s="232"/>
      <c r="L118" s="232"/>
      <c r="M118" s="247"/>
      <c r="N118" s="247"/>
      <c r="O118" s="247"/>
      <c r="P118" s="267"/>
      <c r="Q118" s="267"/>
      <c r="R118" s="267"/>
      <c r="S118" s="267"/>
      <c r="T118" s="232"/>
      <c r="U118" s="261"/>
      <c r="V118" s="239"/>
    </row>
    <row r="119" spans="1:22" s="238" customFormat="1" x14ac:dyDescent="0.25">
      <c r="A119" s="239"/>
      <c r="B119" s="240"/>
      <c r="C119" s="240"/>
      <c r="D119" s="240"/>
      <c r="E119" s="239"/>
      <c r="F119" s="239"/>
      <c r="G119" s="272"/>
      <c r="H119" s="247"/>
      <c r="I119" s="232"/>
      <c r="J119" s="232"/>
      <c r="K119" s="232"/>
      <c r="L119" s="232"/>
      <c r="M119" s="247"/>
      <c r="N119" s="247"/>
      <c r="O119" s="247"/>
      <c r="P119" s="267"/>
      <c r="Q119" s="267"/>
      <c r="R119" s="267"/>
      <c r="S119" s="267"/>
      <c r="T119" s="232"/>
      <c r="U119" s="261"/>
      <c r="V119" s="239"/>
    </row>
    <row r="120" spans="1:22" s="238" customFormat="1" x14ac:dyDescent="0.25">
      <c r="A120" s="239"/>
      <c r="B120" s="240"/>
      <c r="C120" s="240"/>
      <c r="D120" s="240"/>
      <c r="E120" s="239"/>
      <c r="F120" s="239"/>
      <c r="G120" s="272"/>
      <c r="H120" s="247"/>
      <c r="I120" s="232"/>
      <c r="J120" s="232"/>
      <c r="K120" s="232"/>
      <c r="L120" s="232"/>
      <c r="M120" s="247"/>
      <c r="N120" s="247"/>
      <c r="O120" s="247"/>
      <c r="P120" s="267"/>
      <c r="Q120" s="267"/>
      <c r="R120" s="267"/>
      <c r="S120" s="267"/>
      <c r="T120" s="232"/>
      <c r="U120" s="261"/>
      <c r="V120" s="239"/>
    </row>
    <row r="121" spans="1:22" s="238" customFormat="1" x14ac:dyDescent="0.25">
      <c r="A121" s="239"/>
      <c r="B121" s="240"/>
      <c r="C121" s="240"/>
      <c r="D121" s="240"/>
      <c r="E121" s="239"/>
      <c r="F121" s="239"/>
      <c r="G121" s="272"/>
      <c r="H121" s="247"/>
      <c r="I121" s="232"/>
      <c r="J121" s="232"/>
      <c r="K121" s="232"/>
      <c r="L121" s="232"/>
      <c r="M121" s="247"/>
      <c r="N121" s="247"/>
      <c r="O121" s="247"/>
      <c r="P121" s="267"/>
      <c r="Q121" s="267"/>
      <c r="R121" s="267"/>
      <c r="S121" s="267"/>
      <c r="T121" s="232"/>
      <c r="U121" s="261"/>
      <c r="V121" s="239"/>
    </row>
    <row r="122" spans="1:22" s="238" customFormat="1" x14ac:dyDescent="0.25">
      <c r="A122" s="239"/>
      <c r="B122" s="240"/>
      <c r="C122" s="240"/>
      <c r="D122" s="240"/>
      <c r="E122" s="239"/>
      <c r="F122" s="239"/>
      <c r="G122" s="272"/>
      <c r="H122" s="247"/>
      <c r="I122" s="232"/>
      <c r="J122" s="232"/>
      <c r="K122" s="232"/>
      <c r="L122" s="232"/>
      <c r="M122" s="247"/>
      <c r="N122" s="247"/>
      <c r="O122" s="247"/>
      <c r="P122" s="267"/>
      <c r="Q122" s="267"/>
      <c r="R122" s="267"/>
      <c r="S122" s="267"/>
      <c r="T122" s="232"/>
      <c r="U122" s="261"/>
      <c r="V122" s="239"/>
    </row>
    <row r="123" spans="1:22" s="238" customFormat="1" x14ac:dyDescent="0.25">
      <c r="A123" s="239"/>
      <c r="B123" s="240"/>
      <c r="C123" s="240"/>
      <c r="D123" s="240"/>
      <c r="E123" s="239"/>
      <c r="F123" s="239"/>
      <c r="G123" s="272"/>
      <c r="H123" s="247"/>
      <c r="I123" s="232"/>
      <c r="J123" s="232"/>
      <c r="K123" s="232"/>
      <c r="L123" s="232"/>
      <c r="M123" s="247"/>
      <c r="N123" s="247"/>
      <c r="O123" s="247"/>
      <c r="P123" s="267"/>
      <c r="Q123" s="267"/>
      <c r="R123" s="267"/>
      <c r="S123" s="267"/>
      <c r="T123" s="232"/>
      <c r="U123" s="261"/>
      <c r="V123" s="239"/>
    </row>
    <row r="124" spans="1:22" s="238" customFormat="1" x14ac:dyDescent="0.25">
      <c r="A124" s="239"/>
      <c r="B124" s="240"/>
      <c r="C124" s="240"/>
      <c r="D124" s="240"/>
      <c r="E124" s="239"/>
      <c r="F124" s="239"/>
      <c r="G124" s="272"/>
      <c r="H124" s="247"/>
      <c r="I124" s="232"/>
      <c r="J124" s="232"/>
      <c r="K124" s="232"/>
      <c r="L124" s="232"/>
      <c r="M124" s="247"/>
      <c r="N124" s="247"/>
      <c r="O124" s="247"/>
      <c r="P124" s="267"/>
      <c r="Q124" s="267"/>
      <c r="R124" s="267"/>
      <c r="S124" s="267"/>
      <c r="T124" s="232"/>
      <c r="U124" s="261"/>
      <c r="V124" s="239"/>
    </row>
    <row r="125" spans="1:22" s="238" customFormat="1" x14ac:dyDescent="0.25">
      <c r="A125" s="239"/>
      <c r="B125" s="240"/>
      <c r="C125" s="240"/>
      <c r="D125" s="240"/>
      <c r="E125" s="239"/>
      <c r="F125" s="239"/>
      <c r="G125" s="272"/>
      <c r="H125" s="247"/>
      <c r="I125" s="232"/>
      <c r="J125" s="232"/>
      <c r="K125" s="232"/>
      <c r="L125" s="232"/>
      <c r="M125" s="247"/>
      <c r="N125" s="247"/>
      <c r="O125" s="247"/>
      <c r="P125" s="267"/>
      <c r="Q125" s="267"/>
      <c r="R125" s="267"/>
      <c r="S125" s="267"/>
      <c r="T125" s="232"/>
      <c r="U125" s="261"/>
      <c r="V125" s="239"/>
    </row>
    <row r="126" spans="1:22" s="238" customFormat="1" x14ac:dyDescent="0.25">
      <c r="A126" s="239"/>
      <c r="B126" s="240"/>
      <c r="C126" s="240"/>
      <c r="D126" s="240"/>
      <c r="E126" s="239"/>
      <c r="F126" s="239"/>
      <c r="G126" s="272"/>
      <c r="H126" s="247"/>
      <c r="I126" s="232"/>
      <c r="J126" s="232"/>
      <c r="K126" s="232"/>
      <c r="L126" s="232"/>
      <c r="M126" s="247"/>
      <c r="N126" s="247"/>
      <c r="O126" s="247"/>
      <c r="P126" s="267"/>
      <c r="Q126" s="267"/>
      <c r="R126" s="267"/>
      <c r="S126" s="267"/>
      <c r="T126" s="232"/>
      <c r="U126" s="261"/>
      <c r="V126" s="239"/>
    </row>
    <row r="127" spans="1:22" s="238" customFormat="1" x14ac:dyDescent="0.25">
      <c r="A127" s="239"/>
      <c r="B127" s="240"/>
      <c r="C127" s="240"/>
      <c r="D127" s="240"/>
      <c r="E127" s="239"/>
      <c r="F127" s="239"/>
      <c r="G127" s="272"/>
      <c r="H127" s="247"/>
      <c r="I127" s="232"/>
      <c r="J127" s="232"/>
      <c r="K127" s="232"/>
      <c r="L127" s="232"/>
      <c r="M127" s="247"/>
      <c r="N127" s="247"/>
      <c r="O127" s="247"/>
      <c r="P127" s="267"/>
      <c r="Q127" s="267"/>
      <c r="R127" s="267"/>
      <c r="S127" s="267"/>
      <c r="T127" s="232"/>
      <c r="U127" s="261"/>
      <c r="V127" s="239"/>
    </row>
    <row r="128" spans="1:22" s="238" customFormat="1" x14ac:dyDescent="0.25">
      <c r="A128" s="239"/>
      <c r="B128" s="240"/>
      <c r="C128" s="240"/>
      <c r="D128" s="240"/>
      <c r="E128" s="239"/>
      <c r="F128" s="239"/>
      <c r="G128" s="272"/>
      <c r="H128" s="247"/>
      <c r="I128" s="232"/>
      <c r="J128" s="232"/>
      <c r="K128" s="232"/>
      <c r="L128" s="232"/>
      <c r="M128" s="247"/>
      <c r="N128" s="247"/>
      <c r="O128" s="247"/>
      <c r="P128" s="267"/>
      <c r="Q128" s="267"/>
      <c r="R128" s="267"/>
      <c r="S128" s="267"/>
      <c r="T128" s="232"/>
      <c r="U128" s="261"/>
      <c r="V128" s="239"/>
    </row>
    <row r="129" spans="1:22" s="238" customFormat="1" x14ac:dyDescent="0.25">
      <c r="A129" s="239"/>
      <c r="B129" s="240"/>
      <c r="C129" s="240"/>
      <c r="D129" s="240"/>
      <c r="E129" s="239"/>
      <c r="F129" s="239"/>
      <c r="G129" s="272"/>
      <c r="H129" s="247"/>
      <c r="I129" s="232"/>
      <c r="J129" s="232"/>
      <c r="K129" s="232"/>
      <c r="L129" s="232"/>
      <c r="M129" s="247"/>
      <c r="N129" s="247"/>
      <c r="O129" s="247"/>
      <c r="P129" s="267"/>
      <c r="Q129" s="267"/>
      <c r="R129" s="267"/>
      <c r="S129" s="267"/>
      <c r="T129" s="232"/>
      <c r="U129" s="261"/>
      <c r="V129" s="239"/>
    </row>
    <row r="130" spans="1:22" s="238" customFormat="1" x14ac:dyDescent="0.25">
      <c r="A130" s="239"/>
      <c r="B130" s="240"/>
      <c r="C130" s="240"/>
      <c r="D130" s="240"/>
      <c r="E130" s="239"/>
      <c r="F130" s="239"/>
      <c r="G130" s="272"/>
      <c r="H130" s="247"/>
      <c r="I130" s="232"/>
      <c r="J130" s="232"/>
      <c r="K130" s="232"/>
      <c r="L130" s="232"/>
      <c r="M130" s="247"/>
      <c r="N130" s="247"/>
      <c r="O130" s="247"/>
      <c r="P130" s="267"/>
      <c r="Q130" s="267"/>
      <c r="R130" s="267"/>
      <c r="S130" s="267"/>
      <c r="T130" s="232"/>
      <c r="U130" s="261"/>
      <c r="V130" s="239"/>
    </row>
    <row r="131" spans="1:22" s="238" customFormat="1" x14ac:dyDescent="0.25">
      <c r="A131" s="239"/>
      <c r="B131" s="240"/>
      <c r="C131" s="240"/>
      <c r="D131" s="240"/>
      <c r="E131" s="239"/>
      <c r="F131" s="239"/>
      <c r="G131" s="272"/>
      <c r="H131" s="247"/>
      <c r="I131" s="232"/>
      <c r="J131" s="232"/>
      <c r="K131" s="232"/>
      <c r="L131" s="232"/>
      <c r="M131" s="247"/>
      <c r="N131" s="247"/>
      <c r="O131" s="247"/>
      <c r="P131" s="267"/>
      <c r="Q131" s="267"/>
      <c r="R131" s="267"/>
      <c r="S131" s="267"/>
      <c r="T131" s="232"/>
      <c r="U131" s="261"/>
      <c r="V131" s="239"/>
    </row>
    <row r="132" spans="1:22" s="238" customFormat="1" x14ac:dyDescent="0.25">
      <c r="A132" s="239"/>
      <c r="B132" s="240"/>
      <c r="C132" s="240"/>
      <c r="D132" s="240"/>
      <c r="E132" s="239"/>
      <c r="F132" s="239"/>
      <c r="G132" s="272"/>
      <c r="H132" s="247"/>
      <c r="I132" s="232"/>
      <c r="J132" s="232"/>
      <c r="K132" s="232"/>
      <c r="L132" s="232"/>
      <c r="M132" s="247"/>
      <c r="N132" s="247"/>
      <c r="O132" s="247"/>
      <c r="P132" s="267"/>
      <c r="Q132" s="267"/>
      <c r="R132" s="267"/>
      <c r="S132" s="267"/>
      <c r="T132" s="232"/>
      <c r="U132" s="261"/>
      <c r="V132" s="239"/>
    </row>
    <row r="133" spans="1:22" s="238" customFormat="1" x14ac:dyDescent="0.25">
      <c r="A133" s="239"/>
      <c r="B133" s="240"/>
      <c r="C133" s="240"/>
      <c r="D133" s="240"/>
      <c r="E133" s="239"/>
      <c r="F133" s="239"/>
      <c r="G133" s="272"/>
      <c r="H133" s="247"/>
      <c r="I133" s="232"/>
      <c r="J133" s="232"/>
      <c r="K133" s="232"/>
      <c r="L133" s="232"/>
      <c r="M133" s="247"/>
      <c r="N133" s="247"/>
      <c r="O133" s="247"/>
      <c r="P133" s="267"/>
      <c r="Q133" s="267"/>
      <c r="R133" s="267"/>
      <c r="S133" s="267"/>
      <c r="T133" s="232"/>
      <c r="U133" s="261"/>
      <c r="V133" s="239"/>
    </row>
    <row r="134" spans="1:22" s="238" customFormat="1" x14ac:dyDescent="0.25">
      <c r="A134" s="239"/>
      <c r="B134" s="240"/>
      <c r="C134" s="240"/>
      <c r="D134" s="240"/>
      <c r="E134" s="239"/>
      <c r="F134" s="239"/>
      <c r="G134" s="272"/>
      <c r="H134" s="247"/>
      <c r="I134" s="232"/>
      <c r="J134" s="232"/>
      <c r="K134" s="232"/>
      <c r="L134" s="232"/>
      <c r="M134" s="247"/>
      <c r="N134" s="247"/>
      <c r="O134" s="247"/>
      <c r="P134" s="267"/>
      <c r="Q134" s="267"/>
      <c r="R134" s="267"/>
      <c r="S134" s="267"/>
      <c r="T134" s="232"/>
      <c r="U134" s="261"/>
      <c r="V134" s="239"/>
    </row>
    <row r="135" spans="1:22" s="238" customFormat="1" x14ac:dyDescent="0.25">
      <c r="A135" s="239"/>
      <c r="B135" s="240"/>
      <c r="C135" s="240"/>
      <c r="D135" s="240"/>
      <c r="E135" s="239"/>
      <c r="F135" s="239"/>
      <c r="G135" s="272"/>
      <c r="H135" s="247"/>
      <c r="I135" s="232"/>
      <c r="J135" s="232"/>
      <c r="K135" s="232"/>
      <c r="L135" s="232"/>
      <c r="M135" s="247"/>
      <c r="N135" s="247"/>
      <c r="O135" s="247"/>
      <c r="P135" s="267"/>
      <c r="Q135" s="267"/>
      <c r="R135" s="267"/>
      <c r="S135" s="267"/>
      <c r="T135" s="232"/>
      <c r="U135" s="261"/>
      <c r="V135" s="239"/>
    </row>
    <row r="136" spans="1:22" s="238" customFormat="1" x14ac:dyDescent="0.25">
      <c r="A136" s="239"/>
      <c r="B136" s="240"/>
      <c r="C136" s="240"/>
      <c r="D136" s="240"/>
      <c r="E136" s="239"/>
      <c r="F136" s="239"/>
      <c r="G136" s="272"/>
      <c r="H136" s="247"/>
      <c r="I136" s="232"/>
      <c r="J136" s="232"/>
      <c r="K136" s="232"/>
      <c r="L136" s="232"/>
      <c r="M136" s="247"/>
      <c r="N136" s="247"/>
      <c r="O136" s="247"/>
      <c r="P136" s="267"/>
      <c r="Q136" s="267"/>
      <c r="R136" s="267"/>
      <c r="S136" s="267"/>
      <c r="T136" s="232"/>
      <c r="U136" s="261"/>
      <c r="V136" s="239"/>
    </row>
    <row r="137" spans="1:22" s="238" customFormat="1" x14ac:dyDescent="0.25">
      <c r="A137" s="239"/>
      <c r="B137" s="240"/>
      <c r="C137" s="240"/>
      <c r="D137" s="240"/>
      <c r="E137" s="239"/>
      <c r="F137" s="239"/>
      <c r="G137" s="272"/>
      <c r="H137" s="247"/>
      <c r="I137" s="232"/>
      <c r="J137" s="232"/>
      <c r="K137" s="232"/>
      <c r="L137" s="232"/>
      <c r="M137" s="247"/>
      <c r="N137" s="247"/>
      <c r="O137" s="247"/>
      <c r="P137" s="267"/>
      <c r="Q137" s="267"/>
      <c r="R137" s="267"/>
      <c r="S137" s="267"/>
      <c r="T137" s="232"/>
      <c r="U137" s="261"/>
      <c r="V137" s="239"/>
    </row>
    <row r="138" spans="1:22" s="238" customFormat="1" x14ac:dyDescent="0.25">
      <c r="A138" s="239"/>
      <c r="B138" s="240"/>
      <c r="C138" s="240"/>
      <c r="D138" s="240"/>
      <c r="E138" s="239"/>
      <c r="F138" s="239"/>
      <c r="G138" s="272"/>
      <c r="H138" s="247"/>
      <c r="I138" s="232"/>
      <c r="J138" s="232"/>
      <c r="K138" s="232"/>
      <c r="L138" s="232"/>
      <c r="M138" s="247"/>
      <c r="N138" s="247"/>
      <c r="O138" s="247"/>
      <c r="P138" s="267"/>
      <c r="Q138" s="267"/>
      <c r="R138" s="267"/>
      <c r="S138" s="267"/>
      <c r="T138" s="232"/>
      <c r="U138" s="261"/>
      <c r="V138" s="239"/>
    </row>
    <row r="139" spans="1:22" s="238" customFormat="1" x14ac:dyDescent="0.25">
      <c r="A139" s="239"/>
      <c r="B139" s="240"/>
      <c r="C139" s="240"/>
      <c r="D139" s="240"/>
      <c r="E139" s="239"/>
      <c r="F139" s="239"/>
      <c r="G139" s="272"/>
      <c r="H139" s="247"/>
      <c r="I139" s="232"/>
      <c r="J139" s="232"/>
      <c r="K139" s="232"/>
      <c r="L139" s="232"/>
      <c r="M139" s="247"/>
      <c r="N139" s="247"/>
      <c r="O139" s="247"/>
      <c r="P139" s="267"/>
      <c r="Q139" s="267"/>
      <c r="R139" s="267"/>
      <c r="S139" s="267"/>
      <c r="T139" s="232"/>
      <c r="U139" s="261"/>
      <c r="V139" s="239"/>
    </row>
    <row r="140" spans="1:22" s="238" customFormat="1" x14ac:dyDescent="0.25">
      <c r="A140" s="239"/>
      <c r="B140" s="240"/>
      <c r="C140" s="240"/>
      <c r="D140" s="240"/>
      <c r="E140" s="239"/>
      <c r="F140" s="239"/>
      <c r="G140" s="272"/>
      <c r="H140" s="247"/>
      <c r="I140" s="232"/>
      <c r="J140" s="232"/>
      <c r="K140" s="232"/>
      <c r="L140" s="232"/>
      <c r="M140" s="247"/>
      <c r="N140" s="247"/>
      <c r="O140" s="247"/>
      <c r="P140" s="267"/>
      <c r="Q140" s="267"/>
      <c r="R140" s="267"/>
      <c r="S140" s="267"/>
      <c r="T140" s="232"/>
      <c r="U140" s="261"/>
      <c r="V140" s="239"/>
    </row>
    <row r="141" spans="1:22" s="238" customFormat="1" x14ac:dyDescent="0.25">
      <c r="A141" s="239"/>
      <c r="B141" s="240"/>
      <c r="C141" s="240"/>
      <c r="D141" s="240"/>
      <c r="E141" s="239"/>
      <c r="F141" s="239"/>
      <c r="G141" s="272"/>
      <c r="H141" s="247"/>
      <c r="I141" s="232"/>
      <c r="J141" s="232"/>
      <c r="K141" s="232"/>
      <c r="L141" s="232"/>
      <c r="M141" s="247"/>
      <c r="N141" s="247"/>
      <c r="O141" s="247"/>
      <c r="P141" s="267"/>
      <c r="Q141" s="267"/>
      <c r="R141" s="267"/>
      <c r="S141" s="267"/>
      <c r="T141" s="232"/>
      <c r="U141" s="261"/>
      <c r="V141" s="239"/>
    </row>
    <row r="142" spans="1:22" s="238" customFormat="1" x14ac:dyDescent="0.25">
      <c r="A142" s="239"/>
      <c r="B142" s="240"/>
      <c r="C142" s="240"/>
      <c r="D142" s="240"/>
      <c r="E142" s="239"/>
      <c r="F142" s="239"/>
      <c r="G142" s="272"/>
      <c r="H142" s="247"/>
      <c r="I142" s="232"/>
      <c r="J142" s="232"/>
      <c r="K142" s="232"/>
      <c r="L142" s="232"/>
      <c r="M142" s="247"/>
      <c r="N142" s="247"/>
      <c r="O142" s="247"/>
      <c r="P142" s="267"/>
      <c r="Q142" s="267"/>
      <c r="R142" s="267"/>
      <c r="S142" s="267"/>
      <c r="T142" s="232"/>
      <c r="U142" s="261"/>
      <c r="V142" s="239"/>
    </row>
    <row r="143" spans="1:22" s="238" customFormat="1" x14ac:dyDescent="0.25">
      <c r="A143" s="239"/>
      <c r="B143" s="240"/>
      <c r="C143" s="240"/>
      <c r="D143" s="240"/>
      <c r="E143" s="239"/>
      <c r="F143" s="239"/>
      <c r="G143" s="272"/>
      <c r="H143" s="247"/>
      <c r="I143" s="232"/>
      <c r="J143" s="232"/>
      <c r="K143" s="232"/>
      <c r="L143" s="232"/>
      <c r="M143" s="247"/>
      <c r="N143" s="247"/>
      <c r="O143" s="247"/>
      <c r="P143" s="267"/>
      <c r="Q143" s="267"/>
      <c r="R143" s="267"/>
      <c r="S143" s="267"/>
      <c r="T143" s="232"/>
      <c r="U143" s="261"/>
      <c r="V143" s="239"/>
    </row>
    <row r="144" spans="1:22" s="238" customFormat="1" x14ac:dyDescent="0.25">
      <c r="A144" s="239"/>
      <c r="B144" s="240"/>
      <c r="C144" s="240"/>
      <c r="D144" s="240"/>
      <c r="E144" s="239"/>
      <c r="F144" s="239"/>
      <c r="G144" s="272"/>
      <c r="H144" s="247"/>
      <c r="I144" s="232"/>
      <c r="J144" s="232"/>
      <c r="K144" s="232"/>
      <c r="L144" s="232"/>
      <c r="M144" s="247"/>
      <c r="N144" s="247"/>
      <c r="O144" s="247"/>
      <c r="P144" s="267"/>
      <c r="Q144" s="267"/>
      <c r="R144" s="267"/>
      <c r="S144" s="267"/>
      <c r="T144" s="232"/>
      <c r="U144" s="261"/>
      <c r="V144" s="239"/>
    </row>
    <row r="145" spans="1:22" s="238" customFormat="1" x14ac:dyDescent="0.25">
      <c r="A145" s="239"/>
      <c r="B145" s="240"/>
      <c r="C145" s="240"/>
      <c r="D145" s="240"/>
      <c r="E145" s="239"/>
      <c r="F145" s="239"/>
      <c r="G145" s="272"/>
      <c r="H145" s="247"/>
      <c r="I145" s="232"/>
      <c r="J145" s="232"/>
      <c r="K145" s="232"/>
      <c r="L145" s="232"/>
      <c r="M145" s="247"/>
      <c r="N145" s="247"/>
      <c r="O145" s="247"/>
      <c r="P145" s="267"/>
      <c r="Q145" s="267"/>
      <c r="R145" s="267"/>
      <c r="S145" s="267"/>
      <c r="T145" s="232"/>
      <c r="U145" s="261"/>
      <c r="V145" s="239"/>
    </row>
    <row r="146" spans="1:22" s="238" customFormat="1" x14ac:dyDescent="0.25">
      <c r="A146" s="239"/>
      <c r="B146" s="240"/>
      <c r="C146" s="240"/>
      <c r="D146" s="240"/>
      <c r="E146" s="239"/>
      <c r="F146" s="239"/>
      <c r="G146" s="272"/>
      <c r="H146" s="247"/>
      <c r="I146" s="232"/>
      <c r="J146" s="232"/>
      <c r="K146" s="232"/>
      <c r="L146" s="232"/>
      <c r="M146" s="247"/>
      <c r="N146" s="247"/>
      <c r="O146" s="247"/>
      <c r="P146" s="267"/>
      <c r="Q146" s="267"/>
      <c r="R146" s="267"/>
      <c r="S146" s="267"/>
      <c r="T146" s="232"/>
      <c r="U146" s="261"/>
      <c r="V146" s="239"/>
    </row>
    <row r="147" spans="1:22" s="238" customFormat="1" x14ac:dyDescent="0.25">
      <c r="A147" s="239"/>
      <c r="B147" s="240"/>
      <c r="C147" s="240"/>
      <c r="D147" s="240"/>
      <c r="E147" s="239"/>
      <c r="F147" s="239"/>
      <c r="G147" s="272"/>
      <c r="H147" s="247"/>
      <c r="I147" s="232"/>
      <c r="J147" s="232"/>
      <c r="K147" s="232"/>
      <c r="L147" s="232"/>
      <c r="M147" s="247"/>
      <c r="N147" s="247"/>
      <c r="O147" s="247"/>
      <c r="P147" s="267"/>
      <c r="Q147" s="267"/>
      <c r="R147" s="267"/>
      <c r="S147" s="267"/>
      <c r="T147" s="232"/>
      <c r="U147" s="261"/>
      <c r="V147" s="239"/>
    </row>
    <row r="148" spans="1:22" s="238" customFormat="1" x14ac:dyDescent="0.25">
      <c r="A148" s="239"/>
      <c r="B148" s="240"/>
      <c r="C148" s="240"/>
      <c r="D148" s="240"/>
      <c r="E148" s="239"/>
      <c r="F148" s="239"/>
      <c r="G148" s="272"/>
      <c r="H148" s="247"/>
      <c r="I148" s="232"/>
      <c r="J148" s="232"/>
      <c r="K148" s="232"/>
      <c r="L148" s="232"/>
      <c r="M148" s="247"/>
      <c r="N148" s="247"/>
      <c r="O148" s="247"/>
      <c r="P148" s="267"/>
      <c r="Q148" s="267"/>
      <c r="R148" s="267"/>
      <c r="S148" s="267"/>
      <c r="T148" s="232"/>
      <c r="U148" s="261"/>
      <c r="V148" s="239"/>
    </row>
    <row r="149" spans="1:22" s="238" customFormat="1" x14ac:dyDescent="0.25">
      <c r="A149" s="239"/>
      <c r="B149" s="240"/>
      <c r="C149" s="240"/>
      <c r="D149" s="240"/>
      <c r="E149" s="239"/>
      <c r="F149" s="239"/>
      <c r="G149" s="272"/>
      <c r="H149" s="247"/>
      <c r="I149" s="232"/>
      <c r="J149" s="232"/>
      <c r="K149" s="232"/>
      <c r="L149" s="232"/>
      <c r="M149" s="247"/>
      <c r="N149" s="247"/>
      <c r="O149" s="247"/>
      <c r="P149" s="267"/>
      <c r="Q149" s="267"/>
      <c r="R149" s="267"/>
      <c r="S149" s="267"/>
      <c r="T149" s="232"/>
      <c r="U149" s="261"/>
      <c r="V149" s="239"/>
    </row>
    <row r="150" spans="1:22" s="238" customFormat="1" x14ac:dyDescent="0.25">
      <c r="A150" s="239"/>
      <c r="B150" s="240"/>
      <c r="C150" s="240"/>
      <c r="D150" s="240"/>
      <c r="E150" s="239"/>
      <c r="F150" s="239"/>
      <c r="G150" s="272"/>
      <c r="H150" s="247"/>
      <c r="I150" s="232"/>
      <c r="J150" s="232"/>
      <c r="K150" s="232"/>
      <c r="L150" s="232"/>
      <c r="M150" s="247"/>
      <c r="N150" s="247"/>
      <c r="O150" s="247"/>
      <c r="P150" s="267"/>
      <c r="Q150" s="267"/>
      <c r="R150" s="267"/>
      <c r="S150" s="267"/>
      <c r="T150" s="232"/>
      <c r="U150" s="261"/>
      <c r="V150" s="239"/>
    </row>
    <row r="151" spans="1:22" s="238" customFormat="1" x14ac:dyDescent="0.25">
      <c r="A151" s="239"/>
      <c r="B151" s="240"/>
      <c r="C151" s="240"/>
      <c r="D151" s="240"/>
      <c r="E151" s="239"/>
      <c r="F151" s="239"/>
      <c r="G151" s="272"/>
      <c r="H151" s="247"/>
      <c r="I151" s="232"/>
      <c r="J151" s="232"/>
      <c r="K151" s="232"/>
      <c r="L151" s="232"/>
      <c r="M151" s="247"/>
      <c r="N151" s="247"/>
      <c r="O151" s="247"/>
      <c r="P151" s="267"/>
      <c r="Q151" s="267"/>
      <c r="R151" s="267"/>
      <c r="S151" s="267"/>
      <c r="T151" s="232"/>
      <c r="U151" s="261"/>
      <c r="V151" s="239"/>
    </row>
    <row r="152" spans="1:22" s="238" customFormat="1" x14ac:dyDescent="0.25">
      <c r="A152" s="239"/>
      <c r="B152" s="240"/>
      <c r="C152" s="240"/>
      <c r="D152" s="240"/>
      <c r="E152" s="239"/>
      <c r="F152" s="239"/>
      <c r="G152" s="272"/>
      <c r="H152" s="247"/>
      <c r="I152" s="232"/>
      <c r="J152" s="232"/>
      <c r="K152" s="232"/>
      <c r="L152" s="232"/>
      <c r="M152" s="247"/>
      <c r="N152" s="247"/>
      <c r="O152" s="247"/>
      <c r="P152" s="267"/>
      <c r="Q152" s="267"/>
      <c r="R152" s="267"/>
      <c r="S152" s="267"/>
      <c r="T152" s="232"/>
      <c r="U152" s="261"/>
      <c r="V152" s="239"/>
    </row>
    <row r="153" spans="1:22" s="238" customFormat="1" x14ac:dyDescent="0.25">
      <c r="A153" s="239"/>
      <c r="B153" s="240"/>
      <c r="C153" s="240"/>
      <c r="D153" s="240"/>
      <c r="E153" s="239"/>
      <c r="F153" s="239"/>
      <c r="G153" s="272"/>
      <c r="H153" s="247"/>
      <c r="I153" s="232"/>
      <c r="J153" s="232"/>
      <c r="K153" s="232"/>
      <c r="L153" s="232"/>
      <c r="M153" s="247"/>
      <c r="N153" s="247"/>
      <c r="O153" s="247"/>
      <c r="P153" s="267"/>
      <c r="Q153" s="267"/>
      <c r="R153" s="267"/>
      <c r="S153" s="267"/>
      <c r="T153" s="232"/>
      <c r="U153" s="261"/>
      <c r="V153" s="239"/>
    </row>
    <row r="154" spans="1:22" s="238" customFormat="1" x14ac:dyDescent="0.25">
      <c r="A154" s="239"/>
      <c r="B154" s="240"/>
      <c r="C154" s="240"/>
      <c r="D154" s="240"/>
      <c r="E154" s="239"/>
      <c r="F154" s="239"/>
      <c r="G154" s="272"/>
      <c r="H154" s="247"/>
      <c r="I154" s="232"/>
      <c r="J154" s="232"/>
      <c r="K154" s="232"/>
      <c r="L154" s="232"/>
      <c r="M154" s="247"/>
      <c r="N154" s="247"/>
      <c r="O154" s="247"/>
      <c r="P154" s="267"/>
      <c r="Q154" s="267"/>
      <c r="R154" s="267"/>
      <c r="S154" s="267"/>
      <c r="T154" s="232"/>
      <c r="U154" s="261"/>
      <c r="V154" s="239"/>
    </row>
    <row r="155" spans="1:22" s="238" customFormat="1" x14ac:dyDescent="0.25">
      <c r="A155" s="239"/>
      <c r="B155" s="240"/>
      <c r="C155" s="240"/>
      <c r="D155" s="240"/>
      <c r="E155" s="239"/>
      <c r="F155" s="239"/>
      <c r="G155" s="272"/>
      <c r="H155" s="247"/>
      <c r="I155" s="232"/>
      <c r="J155" s="232"/>
      <c r="K155" s="232"/>
      <c r="L155" s="232"/>
      <c r="M155" s="247"/>
      <c r="N155" s="247"/>
      <c r="O155" s="247"/>
      <c r="P155" s="267"/>
      <c r="Q155" s="267"/>
      <c r="R155" s="267"/>
      <c r="S155" s="267"/>
      <c r="T155" s="232"/>
      <c r="U155" s="261"/>
      <c r="V155" s="239"/>
    </row>
    <row r="156" spans="1:22" s="238" customFormat="1" x14ac:dyDescent="0.25">
      <c r="A156" s="239"/>
      <c r="B156" s="240"/>
      <c r="C156" s="240"/>
      <c r="D156" s="240"/>
      <c r="E156" s="239"/>
      <c r="F156" s="239"/>
      <c r="G156" s="272"/>
      <c r="H156" s="247"/>
      <c r="I156" s="232"/>
      <c r="J156" s="232"/>
      <c r="K156" s="232"/>
      <c r="L156" s="232"/>
      <c r="M156" s="247"/>
      <c r="N156" s="247"/>
      <c r="O156" s="247"/>
      <c r="P156" s="267"/>
      <c r="Q156" s="267"/>
      <c r="R156" s="267"/>
      <c r="S156" s="267"/>
      <c r="T156" s="232"/>
      <c r="U156" s="261"/>
      <c r="V156" s="239"/>
    </row>
    <row r="157" spans="1:22" s="238" customFormat="1" x14ac:dyDescent="0.25">
      <c r="A157" s="239"/>
      <c r="B157" s="240"/>
      <c r="C157" s="240"/>
      <c r="D157" s="240"/>
      <c r="E157" s="239"/>
      <c r="F157" s="239"/>
      <c r="G157" s="272"/>
      <c r="H157" s="247"/>
      <c r="I157" s="232"/>
      <c r="J157" s="232"/>
      <c r="K157" s="232"/>
      <c r="L157" s="232"/>
      <c r="M157" s="247"/>
      <c r="N157" s="247"/>
      <c r="O157" s="247"/>
      <c r="P157" s="267"/>
      <c r="Q157" s="267"/>
      <c r="R157" s="267"/>
      <c r="S157" s="267"/>
      <c r="T157" s="232"/>
      <c r="U157" s="261"/>
      <c r="V157" s="239"/>
    </row>
    <row r="158" spans="1:22" s="238" customFormat="1" x14ac:dyDescent="0.25">
      <c r="A158" s="239"/>
      <c r="B158" s="240"/>
      <c r="C158" s="240"/>
      <c r="D158" s="240"/>
      <c r="E158" s="239"/>
      <c r="F158" s="239"/>
      <c r="G158" s="272"/>
      <c r="H158" s="247"/>
      <c r="I158" s="232"/>
      <c r="J158" s="232"/>
      <c r="K158" s="232"/>
      <c r="L158" s="232"/>
      <c r="M158" s="247"/>
      <c r="N158" s="247"/>
      <c r="O158" s="247"/>
      <c r="P158" s="267"/>
      <c r="Q158" s="267"/>
      <c r="R158" s="267"/>
      <c r="S158" s="267"/>
      <c r="T158" s="232"/>
      <c r="U158" s="261"/>
      <c r="V158" s="239"/>
    </row>
    <row r="159" spans="1:22" s="238" customFormat="1" x14ac:dyDescent="0.25">
      <c r="A159" s="239"/>
      <c r="B159" s="240"/>
      <c r="C159" s="240"/>
      <c r="D159" s="240"/>
      <c r="E159" s="239"/>
      <c r="F159" s="239"/>
      <c r="G159" s="272"/>
      <c r="H159" s="247"/>
      <c r="I159" s="232"/>
      <c r="J159" s="232"/>
      <c r="K159" s="232"/>
      <c r="L159" s="232"/>
      <c r="M159" s="247"/>
      <c r="N159" s="247"/>
      <c r="O159" s="247"/>
      <c r="P159" s="267"/>
      <c r="Q159" s="267"/>
      <c r="R159" s="267"/>
      <c r="S159" s="267"/>
      <c r="T159" s="232"/>
      <c r="U159" s="261"/>
      <c r="V159" s="239"/>
    </row>
    <row r="160" spans="1:22" s="238" customFormat="1" x14ac:dyDescent="0.25">
      <c r="A160" s="239"/>
      <c r="B160" s="240"/>
      <c r="C160" s="240"/>
      <c r="D160" s="240"/>
      <c r="E160" s="239"/>
      <c r="F160" s="239"/>
      <c r="G160" s="272"/>
      <c r="H160" s="247"/>
      <c r="I160" s="232"/>
      <c r="J160" s="232"/>
      <c r="K160" s="232"/>
      <c r="L160" s="232"/>
      <c r="M160" s="247"/>
      <c r="N160" s="247"/>
      <c r="O160" s="247"/>
      <c r="P160" s="267"/>
      <c r="Q160" s="267"/>
      <c r="R160" s="267"/>
      <c r="S160" s="267"/>
      <c r="T160" s="232"/>
      <c r="U160" s="261"/>
      <c r="V160" s="239"/>
    </row>
    <row r="161" spans="1:22" s="238" customFormat="1" x14ac:dyDescent="0.25">
      <c r="A161" s="239"/>
      <c r="B161" s="240"/>
      <c r="C161" s="240"/>
      <c r="D161" s="240"/>
      <c r="E161" s="239"/>
      <c r="F161" s="239"/>
      <c r="G161" s="272"/>
      <c r="H161" s="247"/>
      <c r="I161" s="232"/>
      <c r="J161" s="232"/>
      <c r="K161" s="232"/>
      <c r="L161" s="232"/>
      <c r="M161" s="247"/>
      <c r="N161" s="247"/>
      <c r="O161" s="247"/>
      <c r="P161" s="267"/>
      <c r="Q161" s="267"/>
      <c r="R161" s="267"/>
      <c r="S161" s="267"/>
      <c r="T161" s="232"/>
      <c r="U161" s="261"/>
      <c r="V161" s="239"/>
    </row>
    <row r="162" spans="1:22" s="238" customFormat="1" x14ac:dyDescent="0.25">
      <c r="A162" s="239"/>
      <c r="B162" s="240"/>
      <c r="C162" s="240"/>
      <c r="D162" s="240"/>
      <c r="E162" s="239"/>
      <c r="F162" s="239"/>
      <c r="G162" s="272"/>
      <c r="H162" s="247"/>
      <c r="I162" s="232"/>
      <c r="J162" s="232"/>
      <c r="K162" s="232"/>
      <c r="L162" s="232"/>
      <c r="M162" s="247"/>
      <c r="N162" s="247"/>
      <c r="O162" s="247"/>
      <c r="P162" s="267"/>
      <c r="Q162" s="267"/>
      <c r="R162" s="267"/>
      <c r="S162" s="267"/>
      <c r="T162" s="232"/>
      <c r="U162" s="261"/>
      <c r="V162" s="239"/>
    </row>
    <row r="163" spans="1:22" s="238" customFormat="1" x14ac:dyDescent="0.25">
      <c r="A163" s="239"/>
      <c r="B163" s="240"/>
      <c r="C163" s="240"/>
      <c r="D163" s="240"/>
      <c r="E163" s="239"/>
      <c r="F163" s="239"/>
      <c r="G163" s="272"/>
      <c r="H163" s="247"/>
      <c r="I163" s="232"/>
      <c r="J163" s="232"/>
      <c r="K163" s="232"/>
      <c r="L163" s="232"/>
      <c r="M163" s="247"/>
      <c r="N163" s="247"/>
      <c r="O163" s="247"/>
      <c r="P163" s="267"/>
      <c r="Q163" s="267"/>
      <c r="R163" s="267"/>
      <c r="S163" s="267"/>
      <c r="T163" s="232"/>
      <c r="U163" s="261"/>
      <c r="V163" s="239"/>
    </row>
    <row r="164" spans="1:22" s="238" customFormat="1" x14ac:dyDescent="0.25">
      <c r="A164" s="239"/>
      <c r="B164" s="240"/>
      <c r="C164" s="240"/>
      <c r="D164" s="240"/>
      <c r="E164" s="239"/>
      <c r="F164" s="239"/>
      <c r="G164" s="272"/>
      <c r="H164" s="247"/>
      <c r="I164" s="232"/>
      <c r="J164" s="232"/>
      <c r="K164" s="232"/>
      <c r="L164" s="232"/>
      <c r="M164" s="247"/>
      <c r="N164" s="247"/>
      <c r="O164" s="247"/>
      <c r="P164" s="267"/>
      <c r="Q164" s="267"/>
      <c r="R164" s="267"/>
      <c r="S164" s="267"/>
      <c r="T164" s="232"/>
      <c r="U164" s="261"/>
      <c r="V164" s="239"/>
    </row>
    <row r="165" spans="1:22" s="238" customFormat="1" x14ac:dyDescent="0.25">
      <c r="A165" s="239"/>
      <c r="B165" s="240"/>
      <c r="C165" s="240"/>
      <c r="D165" s="240"/>
      <c r="E165" s="239"/>
      <c r="F165" s="239"/>
      <c r="G165" s="272"/>
      <c r="H165" s="247"/>
      <c r="I165" s="232"/>
      <c r="J165" s="232"/>
      <c r="K165" s="232"/>
      <c r="L165" s="232"/>
      <c r="M165" s="247"/>
      <c r="N165" s="247"/>
      <c r="O165" s="247"/>
      <c r="P165" s="267"/>
      <c r="Q165" s="267"/>
      <c r="R165" s="267"/>
      <c r="S165" s="267"/>
      <c r="T165" s="232"/>
      <c r="U165" s="261"/>
      <c r="V165" s="239"/>
    </row>
    <row r="166" spans="1:22" s="238" customFormat="1" x14ac:dyDescent="0.25">
      <c r="A166" s="239"/>
      <c r="B166" s="240"/>
      <c r="C166" s="240"/>
      <c r="D166" s="240"/>
      <c r="E166" s="239"/>
      <c r="F166" s="239"/>
      <c r="G166" s="272"/>
      <c r="H166" s="247"/>
      <c r="I166" s="232"/>
      <c r="J166" s="232"/>
      <c r="K166" s="232"/>
      <c r="L166" s="232"/>
      <c r="M166" s="247"/>
      <c r="N166" s="247"/>
      <c r="O166" s="247"/>
      <c r="P166" s="267"/>
      <c r="Q166" s="267"/>
      <c r="R166" s="267"/>
      <c r="S166" s="267"/>
      <c r="T166" s="232"/>
      <c r="U166" s="261"/>
      <c r="V166" s="239"/>
    </row>
    <row r="167" spans="1:22" s="238" customFormat="1" x14ac:dyDescent="0.25">
      <c r="A167" s="239"/>
      <c r="B167" s="240"/>
      <c r="C167" s="240"/>
      <c r="D167" s="240"/>
      <c r="E167" s="239"/>
      <c r="F167" s="239"/>
      <c r="G167" s="272"/>
      <c r="H167" s="247"/>
      <c r="I167" s="232"/>
      <c r="J167" s="232"/>
      <c r="K167" s="232"/>
      <c r="L167" s="232"/>
      <c r="M167" s="247"/>
      <c r="N167" s="247"/>
      <c r="O167" s="247"/>
      <c r="P167" s="267"/>
      <c r="Q167" s="267"/>
      <c r="R167" s="267"/>
      <c r="S167" s="267"/>
      <c r="T167" s="232"/>
      <c r="U167" s="261"/>
      <c r="V167" s="239"/>
    </row>
    <row r="168" spans="1:22" s="238" customFormat="1" x14ac:dyDescent="0.25">
      <c r="A168" s="239"/>
      <c r="B168" s="240"/>
      <c r="C168" s="240"/>
      <c r="D168" s="240"/>
      <c r="E168" s="239"/>
      <c r="F168" s="239"/>
      <c r="G168" s="272"/>
      <c r="H168" s="247"/>
      <c r="I168" s="232"/>
      <c r="J168" s="232"/>
      <c r="K168" s="232"/>
      <c r="L168" s="232"/>
      <c r="M168" s="247"/>
      <c r="N168" s="247"/>
      <c r="O168" s="247"/>
      <c r="P168" s="267"/>
      <c r="Q168" s="267"/>
      <c r="R168" s="267"/>
      <c r="S168" s="267"/>
      <c r="T168" s="232"/>
      <c r="U168" s="261"/>
      <c r="V168" s="239"/>
    </row>
    <row r="169" spans="1:22" s="238" customFormat="1" x14ac:dyDescent="0.25">
      <c r="A169" s="239"/>
      <c r="B169" s="240"/>
      <c r="C169" s="240"/>
      <c r="D169" s="240"/>
      <c r="E169" s="239"/>
      <c r="F169" s="239"/>
      <c r="G169" s="272"/>
      <c r="H169" s="247"/>
      <c r="I169" s="232"/>
      <c r="J169" s="232"/>
      <c r="K169" s="232"/>
      <c r="L169" s="232"/>
      <c r="M169" s="247"/>
      <c r="N169" s="247"/>
      <c r="O169" s="247"/>
      <c r="P169" s="267"/>
      <c r="Q169" s="267"/>
      <c r="R169" s="267"/>
      <c r="S169" s="267"/>
      <c r="T169" s="232"/>
      <c r="U169" s="261"/>
      <c r="V169" s="239"/>
    </row>
    <row r="170" spans="1:22" s="238" customFormat="1" x14ac:dyDescent="0.25">
      <c r="A170" s="239"/>
      <c r="B170" s="240"/>
      <c r="C170" s="240"/>
      <c r="D170" s="240"/>
      <c r="E170" s="239"/>
      <c r="F170" s="239"/>
      <c r="G170" s="272"/>
      <c r="H170" s="247"/>
      <c r="I170" s="232"/>
      <c r="J170" s="232"/>
      <c r="K170" s="232"/>
      <c r="L170" s="232"/>
      <c r="M170" s="247"/>
      <c r="N170" s="247"/>
      <c r="O170" s="247"/>
      <c r="P170" s="267"/>
      <c r="Q170" s="267"/>
      <c r="R170" s="267"/>
      <c r="S170" s="267"/>
      <c r="T170" s="232"/>
      <c r="U170" s="261"/>
      <c r="V170" s="239"/>
    </row>
    <row r="171" spans="1:22" s="238" customFormat="1" x14ac:dyDescent="0.25">
      <c r="A171" s="239"/>
      <c r="B171" s="240"/>
      <c r="C171" s="240"/>
      <c r="D171" s="240"/>
      <c r="E171" s="239"/>
      <c r="F171" s="239"/>
      <c r="G171" s="272"/>
      <c r="H171" s="247"/>
      <c r="I171" s="232"/>
      <c r="J171" s="232"/>
      <c r="K171" s="232"/>
      <c r="L171" s="232"/>
      <c r="M171" s="247"/>
      <c r="N171" s="247"/>
      <c r="O171" s="247"/>
      <c r="P171" s="267"/>
      <c r="Q171" s="267"/>
      <c r="R171" s="267"/>
      <c r="S171" s="267"/>
      <c r="T171" s="232"/>
      <c r="U171" s="261"/>
      <c r="V171" s="239"/>
    </row>
    <row r="172" spans="1:22" s="238" customFormat="1" x14ac:dyDescent="0.25">
      <c r="A172" s="239"/>
      <c r="B172" s="240"/>
      <c r="C172" s="240"/>
      <c r="D172" s="240"/>
      <c r="E172" s="239"/>
      <c r="F172" s="239"/>
      <c r="G172" s="272"/>
      <c r="H172" s="247"/>
      <c r="I172" s="232"/>
      <c r="J172" s="232"/>
      <c r="K172" s="232"/>
      <c r="L172" s="232"/>
      <c r="M172" s="247"/>
      <c r="N172" s="247"/>
      <c r="O172" s="247"/>
      <c r="P172" s="267"/>
      <c r="Q172" s="267"/>
      <c r="R172" s="267"/>
      <c r="S172" s="267"/>
      <c r="T172" s="232"/>
      <c r="U172" s="261"/>
      <c r="V172" s="239"/>
    </row>
    <row r="173" spans="1:22" s="238" customFormat="1" x14ac:dyDescent="0.25">
      <c r="A173" s="239"/>
      <c r="B173" s="240"/>
      <c r="C173" s="240"/>
      <c r="D173" s="240"/>
      <c r="E173" s="239"/>
      <c r="F173" s="239"/>
      <c r="G173" s="272"/>
      <c r="H173" s="247"/>
      <c r="I173" s="232"/>
      <c r="J173" s="232"/>
      <c r="K173" s="232"/>
      <c r="L173" s="232"/>
      <c r="M173" s="247"/>
      <c r="N173" s="247"/>
      <c r="O173" s="247"/>
      <c r="P173" s="267"/>
      <c r="Q173" s="267"/>
      <c r="R173" s="267"/>
      <c r="S173" s="267"/>
      <c r="T173" s="232"/>
      <c r="U173" s="261"/>
      <c r="V173" s="239"/>
    </row>
    <row r="174" spans="1:22" s="238" customFormat="1" x14ac:dyDescent="0.25">
      <c r="A174" s="239"/>
      <c r="B174" s="240"/>
      <c r="C174" s="240"/>
      <c r="D174" s="240"/>
      <c r="E174" s="239"/>
      <c r="F174" s="239"/>
      <c r="G174" s="272"/>
      <c r="H174" s="247"/>
      <c r="I174" s="232"/>
      <c r="J174" s="232"/>
      <c r="K174" s="232"/>
      <c r="L174" s="232"/>
      <c r="M174" s="247"/>
      <c r="N174" s="247"/>
      <c r="O174" s="247"/>
      <c r="P174" s="267"/>
      <c r="Q174" s="267"/>
      <c r="R174" s="267"/>
      <c r="S174" s="267"/>
      <c r="T174" s="232"/>
      <c r="U174" s="261"/>
      <c r="V174" s="239"/>
    </row>
    <row r="175" spans="1:22" s="238" customFormat="1" x14ac:dyDescent="0.25">
      <c r="A175" s="239"/>
      <c r="B175" s="240"/>
      <c r="C175" s="240"/>
      <c r="D175" s="240"/>
      <c r="E175" s="239"/>
      <c r="F175" s="239"/>
      <c r="G175" s="272"/>
      <c r="H175" s="247"/>
      <c r="I175" s="232"/>
      <c r="J175" s="232"/>
      <c r="K175" s="232"/>
      <c r="L175" s="232"/>
      <c r="M175" s="247"/>
      <c r="N175" s="247"/>
      <c r="O175" s="247"/>
      <c r="P175" s="267"/>
      <c r="Q175" s="267"/>
      <c r="R175" s="267"/>
      <c r="S175" s="267"/>
      <c r="T175" s="232"/>
      <c r="U175" s="261"/>
      <c r="V175" s="239"/>
    </row>
    <row r="176" spans="1:22" s="238" customFormat="1" x14ac:dyDescent="0.25">
      <c r="A176" s="239"/>
      <c r="B176" s="240"/>
      <c r="C176" s="240"/>
      <c r="D176" s="240"/>
      <c r="E176" s="239"/>
      <c r="F176" s="239"/>
      <c r="G176" s="272"/>
      <c r="H176" s="247"/>
      <c r="I176" s="232"/>
      <c r="J176" s="232"/>
      <c r="K176" s="232"/>
      <c r="L176" s="232"/>
      <c r="M176" s="247"/>
      <c r="N176" s="247"/>
      <c r="O176" s="247"/>
      <c r="P176" s="267"/>
      <c r="Q176" s="267"/>
      <c r="R176" s="267"/>
      <c r="S176" s="267"/>
      <c r="T176" s="232"/>
      <c r="U176" s="261"/>
      <c r="V176" s="239"/>
    </row>
    <row r="177" spans="1:22" s="238" customFormat="1" x14ac:dyDescent="0.25">
      <c r="A177" s="239"/>
      <c r="B177" s="240"/>
      <c r="C177" s="240"/>
      <c r="D177" s="240"/>
      <c r="E177" s="239"/>
      <c r="F177" s="239"/>
      <c r="G177" s="272"/>
      <c r="H177" s="247"/>
      <c r="I177" s="232"/>
      <c r="J177" s="232"/>
      <c r="K177" s="232"/>
      <c r="L177" s="232"/>
      <c r="M177" s="247"/>
      <c r="N177" s="247"/>
      <c r="O177" s="247"/>
      <c r="P177" s="267"/>
      <c r="Q177" s="267"/>
      <c r="R177" s="267"/>
      <c r="S177" s="267"/>
      <c r="T177" s="232"/>
      <c r="U177" s="261"/>
      <c r="V177" s="239"/>
    </row>
    <row r="178" spans="1:22" s="238" customFormat="1" x14ac:dyDescent="0.25">
      <c r="A178" s="239"/>
      <c r="B178" s="240"/>
      <c r="C178" s="240"/>
      <c r="D178" s="240"/>
      <c r="E178" s="239"/>
      <c r="F178" s="239"/>
      <c r="G178" s="272"/>
      <c r="H178" s="247"/>
      <c r="I178" s="232"/>
      <c r="J178" s="232"/>
      <c r="K178" s="232"/>
      <c r="L178" s="232"/>
      <c r="M178" s="247"/>
      <c r="N178" s="247"/>
      <c r="O178" s="247"/>
      <c r="P178" s="267"/>
      <c r="Q178" s="267"/>
      <c r="R178" s="267"/>
      <c r="S178" s="267"/>
      <c r="T178" s="232"/>
      <c r="U178" s="261"/>
      <c r="V178" s="239"/>
    </row>
    <row r="179" spans="1:22" s="238" customFormat="1" x14ac:dyDescent="0.25">
      <c r="A179" s="239"/>
      <c r="B179" s="240"/>
      <c r="C179" s="240"/>
      <c r="D179" s="240"/>
      <c r="E179" s="239"/>
      <c r="F179" s="239"/>
      <c r="G179" s="272"/>
      <c r="H179" s="247"/>
      <c r="I179" s="232"/>
      <c r="J179" s="232"/>
      <c r="K179" s="232"/>
      <c r="L179" s="232"/>
      <c r="M179" s="247"/>
      <c r="N179" s="247"/>
      <c r="O179" s="247"/>
      <c r="P179" s="267"/>
      <c r="Q179" s="267"/>
      <c r="R179" s="267"/>
      <c r="S179" s="267"/>
      <c r="T179" s="232"/>
      <c r="U179" s="261"/>
      <c r="V179" s="239"/>
    </row>
    <row r="180" spans="1:22" s="238" customFormat="1" x14ac:dyDescent="0.25">
      <c r="A180" s="239"/>
      <c r="B180" s="240"/>
      <c r="C180" s="240"/>
      <c r="D180" s="240"/>
      <c r="E180" s="239"/>
      <c r="F180" s="239"/>
      <c r="G180" s="272"/>
      <c r="H180" s="247"/>
      <c r="I180" s="232"/>
      <c r="J180" s="232"/>
      <c r="K180" s="232"/>
      <c r="L180" s="232"/>
      <c r="M180" s="247"/>
      <c r="N180" s="247"/>
      <c r="O180" s="247"/>
      <c r="P180" s="267"/>
      <c r="Q180" s="267"/>
      <c r="R180" s="267"/>
      <c r="S180" s="267"/>
      <c r="T180" s="232"/>
      <c r="U180" s="261"/>
      <c r="V180" s="239"/>
    </row>
    <row r="181" spans="1:22" s="238" customFormat="1" x14ac:dyDescent="0.25">
      <c r="A181" s="239"/>
      <c r="B181" s="240"/>
      <c r="C181" s="240"/>
      <c r="D181" s="240"/>
      <c r="E181" s="239"/>
      <c r="F181" s="239"/>
      <c r="G181" s="272"/>
      <c r="H181" s="247"/>
      <c r="I181" s="232"/>
      <c r="J181" s="232"/>
      <c r="K181" s="232"/>
      <c r="L181" s="232"/>
      <c r="M181" s="247"/>
      <c r="N181" s="247"/>
      <c r="O181" s="247"/>
      <c r="P181" s="267"/>
      <c r="Q181" s="267"/>
      <c r="R181" s="267"/>
      <c r="S181" s="267"/>
      <c r="T181" s="232"/>
      <c r="U181" s="261"/>
      <c r="V181" s="239"/>
    </row>
    <row r="182" spans="1:22" s="238" customFormat="1" x14ac:dyDescent="0.25">
      <c r="A182" s="239"/>
      <c r="B182" s="240"/>
      <c r="C182" s="240"/>
      <c r="D182" s="240"/>
      <c r="E182" s="239"/>
      <c r="F182" s="239"/>
      <c r="G182" s="272"/>
      <c r="H182" s="247"/>
      <c r="I182" s="232"/>
      <c r="J182" s="232"/>
      <c r="K182" s="232"/>
      <c r="L182" s="232"/>
      <c r="M182" s="247"/>
      <c r="N182" s="247"/>
      <c r="O182" s="247"/>
      <c r="P182" s="267"/>
      <c r="Q182" s="267"/>
      <c r="R182" s="267"/>
      <c r="S182" s="267"/>
      <c r="T182" s="232"/>
      <c r="U182" s="261"/>
      <c r="V182" s="239"/>
    </row>
    <row r="183" spans="1:22" s="238" customFormat="1" x14ac:dyDescent="0.25">
      <c r="A183" s="239"/>
      <c r="B183" s="240"/>
      <c r="C183" s="240"/>
      <c r="D183" s="240"/>
      <c r="E183" s="239"/>
      <c r="F183" s="239"/>
      <c r="G183" s="272"/>
      <c r="H183" s="247"/>
      <c r="I183" s="232"/>
      <c r="J183" s="232"/>
      <c r="K183" s="232"/>
      <c r="L183" s="232"/>
      <c r="M183" s="247"/>
      <c r="N183" s="247"/>
      <c r="O183" s="247"/>
      <c r="P183" s="267"/>
      <c r="Q183" s="267"/>
      <c r="R183" s="267"/>
      <c r="S183" s="267"/>
      <c r="T183" s="232"/>
      <c r="U183" s="261"/>
      <c r="V183" s="239"/>
    </row>
    <row r="184" spans="1:22" s="238" customFormat="1" x14ac:dyDescent="0.25">
      <c r="A184" s="239"/>
      <c r="B184" s="240"/>
      <c r="C184" s="240"/>
      <c r="D184" s="240"/>
      <c r="E184" s="239"/>
      <c r="F184" s="239"/>
      <c r="G184" s="272"/>
      <c r="H184" s="247"/>
      <c r="I184" s="232"/>
      <c r="J184" s="232"/>
      <c r="K184" s="232"/>
      <c r="L184" s="232"/>
      <c r="M184" s="247"/>
      <c r="N184" s="247"/>
      <c r="O184" s="247"/>
      <c r="P184" s="267"/>
      <c r="Q184" s="267"/>
      <c r="R184" s="267"/>
      <c r="S184" s="267"/>
      <c r="T184" s="232"/>
      <c r="U184" s="261"/>
      <c r="V184" s="239"/>
    </row>
    <row r="185" spans="1:22" s="238" customFormat="1" x14ac:dyDescent="0.25">
      <c r="A185" s="239"/>
      <c r="B185" s="240"/>
      <c r="C185" s="240"/>
      <c r="D185" s="240"/>
      <c r="E185" s="239"/>
      <c r="F185" s="239"/>
      <c r="G185" s="272"/>
      <c r="H185" s="247"/>
      <c r="I185" s="232"/>
      <c r="J185" s="232"/>
      <c r="K185" s="232"/>
      <c r="L185" s="232"/>
      <c r="M185" s="247"/>
      <c r="N185" s="247"/>
      <c r="O185" s="247"/>
      <c r="P185" s="267"/>
      <c r="Q185" s="267"/>
      <c r="R185" s="267"/>
      <c r="S185" s="267"/>
      <c r="T185" s="232"/>
      <c r="U185" s="261"/>
      <c r="V185" s="239"/>
    </row>
    <row r="186" spans="1:22" s="238" customFormat="1" x14ac:dyDescent="0.25">
      <c r="A186" s="239"/>
      <c r="B186" s="240"/>
      <c r="C186" s="240"/>
      <c r="D186" s="240"/>
      <c r="E186" s="239"/>
      <c r="F186" s="239"/>
      <c r="G186" s="272"/>
      <c r="H186" s="247"/>
      <c r="I186" s="232"/>
      <c r="J186" s="232"/>
      <c r="K186" s="232"/>
      <c r="L186" s="232"/>
      <c r="M186" s="247"/>
      <c r="N186" s="247"/>
      <c r="O186" s="247"/>
      <c r="P186" s="267"/>
      <c r="Q186" s="267"/>
      <c r="R186" s="267"/>
      <c r="S186" s="267"/>
      <c r="T186" s="232"/>
      <c r="U186" s="261"/>
      <c r="V186" s="239"/>
    </row>
    <row r="187" spans="1:22" s="238" customFormat="1" x14ac:dyDescent="0.25">
      <c r="A187" s="239"/>
      <c r="B187" s="240"/>
      <c r="C187" s="240"/>
      <c r="D187" s="240"/>
      <c r="E187" s="239"/>
      <c r="F187" s="239"/>
      <c r="G187" s="272"/>
      <c r="H187" s="247"/>
      <c r="I187" s="232"/>
      <c r="J187" s="232"/>
      <c r="K187" s="232"/>
      <c r="L187" s="232"/>
      <c r="M187" s="247"/>
      <c r="N187" s="247"/>
      <c r="O187" s="247"/>
      <c r="P187" s="267"/>
      <c r="Q187" s="267"/>
      <c r="R187" s="267"/>
      <c r="S187" s="267"/>
      <c r="T187" s="232"/>
      <c r="U187" s="261"/>
      <c r="V187" s="239"/>
    </row>
    <row r="188" spans="1:22" s="238" customFormat="1" x14ac:dyDescent="0.25">
      <c r="A188" s="239"/>
      <c r="B188" s="240"/>
      <c r="C188" s="240"/>
      <c r="D188" s="240"/>
      <c r="E188" s="239"/>
      <c r="F188" s="239"/>
      <c r="G188" s="272"/>
      <c r="H188" s="247"/>
      <c r="I188" s="232"/>
      <c r="J188" s="232"/>
      <c r="K188" s="232"/>
      <c r="L188" s="232"/>
      <c r="M188" s="247"/>
      <c r="N188" s="247"/>
      <c r="O188" s="247"/>
      <c r="P188" s="267"/>
      <c r="Q188" s="267"/>
      <c r="R188" s="267"/>
      <c r="S188" s="267"/>
      <c r="T188" s="232"/>
      <c r="U188" s="261"/>
      <c r="V188" s="239"/>
    </row>
    <row r="189" spans="1:22" s="238" customFormat="1" x14ac:dyDescent="0.25">
      <c r="A189" s="239"/>
      <c r="B189" s="240"/>
      <c r="C189" s="240"/>
      <c r="D189" s="240"/>
      <c r="E189" s="239"/>
      <c r="F189" s="239"/>
      <c r="G189" s="272"/>
      <c r="H189" s="247"/>
      <c r="I189" s="232"/>
      <c r="J189" s="232"/>
      <c r="K189" s="232"/>
      <c r="L189" s="232"/>
      <c r="M189" s="247"/>
      <c r="N189" s="247"/>
      <c r="O189" s="247"/>
      <c r="P189" s="267"/>
      <c r="Q189" s="267"/>
      <c r="R189" s="267"/>
      <c r="S189" s="267"/>
      <c r="T189" s="232"/>
      <c r="U189" s="261"/>
      <c r="V189" s="239"/>
    </row>
    <row r="190" spans="1:22" s="238" customFormat="1" x14ac:dyDescent="0.25">
      <c r="A190" s="239"/>
      <c r="B190" s="240"/>
      <c r="C190" s="240"/>
      <c r="D190" s="240"/>
      <c r="E190" s="239"/>
      <c r="F190" s="239"/>
      <c r="G190" s="272"/>
      <c r="H190" s="247"/>
      <c r="I190" s="232"/>
      <c r="J190" s="232"/>
      <c r="K190" s="232"/>
      <c r="L190" s="232"/>
      <c r="M190" s="247"/>
      <c r="N190" s="247"/>
      <c r="O190" s="247"/>
      <c r="P190" s="267"/>
      <c r="Q190" s="267"/>
      <c r="R190" s="267"/>
      <c r="S190" s="267"/>
      <c r="T190" s="232"/>
      <c r="U190" s="261"/>
      <c r="V190" s="239"/>
    </row>
    <row r="191" spans="1:22" s="238" customFormat="1" x14ac:dyDescent="0.25">
      <c r="A191" s="239"/>
      <c r="B191" s="240"/>
      <c r="C191" s="240"/>
      <c r="D191" s="240"/>
      <c r="E191" s="239"/>
      <c r="F191" s="239"/>
      <c r="G191" s="272"/>
      <c r="H191" s="247"/>
      <c r="I191" s="232"/>
      <c r="J191" s="232"/>
      <c r="K191" s="232"/>
      <c r="L191" s="232"/>
      <c r="M191" s="247"/>
      <c r="N191" s="247"/>
      <c r="O191" s="247"/>
      <c r="P191" s="267"/>
      <c r="Q191" s="267"/>
      <c r="R191" s="267"/>
      <c r="S191" s="267"/>
      <c r="T191" s="232"/>
      <c r="U191" s="261"/>
      <c r="V191" s="239"/>
    </row>
    <row r="192" spans="1:22" s="238" customFormat="1" x14ac:dyDescent="0.25">
      <c r="A192" s="239"/>
      <c r="B192" s="240"/>
      <c r="C192" s="240"/>
      <c r="D192" s="240"/>
      <c r="E192" s="239"/>
      <c r="F192" s="239"/>
      <c r="G192" s="272"/>
      <c r="H192" s="247"/>
      <c r="I192" s="232"/>
      <c r="J192" s="232"/>
      <c r="K192" s="232"/>
      <c r="L192" s="232"/>
      <c r="M192" s="247"/>
      <c r="N192" s="247"/>
      <c r="O192" s="247"/>
      <c r="P192" s="267"/>
      <c r="Q192" s="267"/>
      <c r="R192" s="267"/>
      <c r="S192" s="267"/>
      <c r="T192" s="232"/>
      <c r="U192" s="261"/>
      <c r="V192" s="239"/>
    </row>
    <row r="193" spans="1:22" s="238" customFormat="1" x14ac:dyDescent="0.25">
      <c r="A193" s="239"/>
      <c r="B193" s="240"/>
      <c r="C193" s="240"/>
      <c r="D193" s="240"/>
      <c r="E193" s="239"/>
      <c r="F193" s="239"/>
      <c r="G193" s="272"/>
      <c r="H193" s="247"/>
      <c r="I193" s="232"/>
      <c r="J193" s="232"/>
      <c r="K193" s="232"/>
      <c r="L193" s="232"/>
      <c r="M193" s="247"/>
      <c r="N193" s="247"/>
      <c r="O193" s="247"/>
      <c r="P193" s="267"/>
      <c r="Q193" s="267"/>
      <c r="R193" s="267"/>
      <c r="S193" s="267"/>
      <c r="T193" s="232"/>
      <c r="U193" s="261"/>
      <c r="V193" s="239"/>
    </row>
    <row r="194" spans="1:22" s="238" customFormat="1" x14ac:dyDescent="0.25">
      <c r="A194" s="239"/>
      <c r="B194" s="240"/>
      <c r="C194" s="240"/>
      <c r="D194" s="240"/>
      <c r="E194" s="239"/>
      <c r="F194" s="239"/>
      <c r="G194" s="272"/>
      <c r="H194" s="247"/>
      <c r="I194" s="232"/>
      <c r="J194" s="232"/>
      <c r="K194" s="232"/>
      <c r="L194" s="232"/>
      <c r="M194" s="247"/>
      <c r="N194" s="247"/>
      <c r="O194" s="247"/>
      <c r="P194" s="267"/>
      <c r="Q194" s="267"/>
      <c r="R194" s="267"/>
      <c r="S194" s="267"/>
      <c r="T194" s="232"/>
      <c r="U194" s="261"/>
      <c r="V194" s="239"/>
    </row>
    <row r="195" spans="1:22" s="238" customFormat="1" x14ac:dyDescent="0.25">
      <c r="A195" s="239"/>
      <c r="B195" s="240"/>
      <c r="C195" s="240"/>
      <c r="D195" s="240"/>
      <c r="E195" s="239"/>
      <c r="F195" s="239"/>
      <c r="G195" s="272"/>
      <c r="H195" s="247"/>
      <c r="I195" s="232"/>
      <c r="J195" s="232"/>
      <c r="K195" s="232"/>
      <c r="L195" s="232"/>
      <c r="M195" s="247"/>
      <c r="N195" s="247"/>
      <c r="O195" s="247"/>
      <c r="P195" s="267"/>
      <c r="Q195" s="267"/>
      <c r="R195" s="267"/>
      <c r="S195" s="267"/>
      <c r="T195" s="232"/>
      <c r="U195" s="261"/>
      <c r="V195" s="239"/>
    </row>
    <row r="196" spans="1:22" s="238" customFormat="1" x14ac:dyDescent="0.25">
      <c r="A196" s="239"/>
      <c r="B196" s="240"/>
      <c r="C196" s="240"/>
      <c r="D196" s="240"/>
      <c r="E196" s="239"/>
      <c r="F196" s="239"/>
      <c r="G196" s="272"/>
      <c r="H196" s="247"/>
      <c r="I196" s="232"/>
      <c r="J196" s="232"/>
      <c r="K196" s="232"/>
      <c r="L196" s="232"/>
      <c r="M196" s="247"/>
      <c r="N196" s="247"/>
      <c r="O196" s="247"/>
      <c r="P196" s="267"/>
      <c r="Q196" s="267"/>
      <c r="R196" s="267"/>
      <c r="S196" s="267"/>
      <c r="T196" s="232"/>
      <c r="U196" s="261"/>
      <c r="V196" s="239"/>
    </row>
    <row r="197" spans="1:22" s="238" customFormat="1" x14ac:dyDescent="0.25">
      <c r="A197" s="239"/>
      <c r="B197" s="240"/>
      <c r="C197" s="240"/>
      <c r="D197" s="240"/>
      <c r="E197" s="239"/>
      <c r="F197" s="239"/>
      <c r="G197" s="272"/>
      <c r="H197" s="247"/>
      <c r="I197" s="232"/>
      <c r="J197" s="232"/>
      <c r="K197" s="232"/>
      <c r="L197" s="232"/>
      <c r="M197" s="247"/>
      <c r="N197" s="247"/>
      <c r="O197" s="247"/>
      <c r="P197" s="267"/>
      <c r="Q197" s="267"/>
      <c r="R197" s="267"/>
      <c r="S197" s="267"/>
      <c r="T197" s="232"/>
      <c r="U197" s="261"/>
      <c r="V197" s="239"/>
    </row>
    <row r="198" spans="1:22" s="238" customFormat="1" x14ac:dyDescent="0.25">
      <c r="A198" s="239"/>
      <c r="B198" s="240"/>
      <c r="C198" s="240"/>
      <c r="D198" s="240"/>
      <c r="E198" s="239"/>
      <c r="F198" s="239"/>
      <c r="G198" s="272"/>
      <c r="H198" s="247"/>
      <c r="I198" s="232"/>
      <c r="J198" s="232"/>
      <c r="K198" s="232"/>
      <c r="L198" s="232"/>
      <c r="M198" s="247"/>
      <c r="N198" s="247"/>
      <c r="O198" s="247"/>
      <c r="P198" s="267"/>
      <c r="Q198" s="267"/>
      <c r="R198" s="267"/>
      <c r="S198" s="267"/>
      <c r="T198" s="232"/>
      <c r="U198" s="261"/>
      <c r="V198" s="239"/>
    </row>
    <row r="199" spans="1:22" s="238" customFormat="1" x14ac:dyDescent="0.25">
      <c r="A199" s="239"/>
      <c r="B199" s="240"/>
      <c r="C199" s="240"/>
      <c r="D199" s="240"/>
      <c r="E199" s="239"/>
      <c r="F199" s="239"/>
      <c r="G199" s="272"/>
      <c r="H199" s="247"/>
      <c r="I199" s="232"/>
      <c r="J199" s="232"/>
      <c r="K199" s="232"/>
      <c r="L199" s="232"/>
      <c r="M199" s="247"/>
      <c r="N199" s="247"/>
      <c r="O199" s="247"/>
      <c r="P199" s="267"/>
      <c r="Q199" s="267"/>
      <c r="R199" s="267"/>
      <c r="S199" s="267"/>
      <c r="T199" s="232"/>
      <c r="U199" s="261"/>
      <c r="V199" s="239"/>
    </row>
    <row r="200" spans="1:22" s="238" customFormat="1" x14ac:dyDescent="0.25">
      <c r="A200" s="239"/>
      <c r="B200" s="240"/>
      <c r="C200" s="240"/>
      <c r="D200" s="240"/>
      <c r="E200" s="239"/>
      <c r="F200" s="239"/>
      <c r="G200" s="272"/>
      <c r="H200" s="247"/>
      <c r="I200" s="232"/>
      <c r="J200" s="232"/>
      <c r="K200" s="232"/>
      <c r="L200" s="232"/>
      <c r="M200" s="247"/>
      <c r="N200" s="247"/>
      <c r="O200" s="247"/>
      <c r="P200" s="267"/>
      <c r="Q200" s="267"/>
      <c r="R200" s="267"/>
      <c r="S200" s="267"/>
      <c r="T200" s="232"/>
      <c r="U200" s="261"/>
      <c r="V200" s="239"/>
    </row>
    <row r="201" spans="1:22" s="238" customFormat="1" x14ac:dyDescent="0.25">
      <c r="A201" s="239"/>
      <c r="B201" s="240"/>
      <c r="C201" s="240"/>
      <c r="D201" s="240"/>
      <c r="E201" s="239"/>
      <c r="F201" s="239"/>
      <c r="G201" s="272"/>
      <c r="H201" s="247"/>
      <c r="I201" s="232"/>
      <c r="J201" s="232"/>
      <c r="K201" s="232"/>
      <c r="L201" s="232"/>
      <c r="M201" s="247"/>
      <c r="N201" s="247"/>
      <c r="O201" s="247"/>
      <c r="P201" s="267"/>
      <c r="Q201" s="267"/>
      <c r="R201" s="267"/>
      <c r="S201" s="267"/>
      <c r="T201" s="232"/>
      <c r="U201" s="261"/>
      <c r="V201" s="239"/>
    </row>
    <row r="202" spans="1:22" s="238" customFormat="1" x14ac:dyDescent="0.25">
      <c r="A202" s="239"/>
      <c r="B202" s="240"/>
      <c r="C202" s="240"/>
      <c r="D202" s="240"/>
      <c r="E202" s="239"/>
      <c r="F202" s="239"/>
      <c r="G202" s="272"/>
      <c r="H202" s="247"/>
      <c r="I202" s="232"/>
      <c r="J202" s="232"/>
      <c r="K202" s="232"/>
      <c r="L202" s="232"/>
      <c r="M202" s="247"/>
      <c r="N202" s="247"/>
      <c r="O202" s="247"/>
      <c r="P202" s="267"/>
      <c r="Q202" s="267"/>
      <c r="R202" s="267"/>
      <c r="S202" s="267"/>
      <c r="T202" s="232"/>
      <c r="U202" s="261"/>
      <c r="V202" s="239"/>
    </row>
    <row r="203" spans="1:22" s="238" customFormat="1" x14ac:dyDescent="0.25">
      <c r="A203" s="239"/>
      <c r="B203" s="240"/>
      <c r="C203" s="240"/>
      <c r="D203" s="240"/>
      <c r="E203" s="239"/>
      <c r="F203" s="239"/>
      <c r="G203" s="272"/>
      <c r="H203" s="247"/>
      <c r="I203" s="232"/>
      <c r="J203" s="232"/>
      <c r="K203" s="232"/>
      <c r="L203" s="232"/>
      <c r="M203" s="247"/>
      <c r="N203" s="247"/>
      <c r="O203" s="247"/>
      <c r="P203" s="267"/>
      <c r="Q203" s="267"/>
      <c r="R203" s="267"/>
      <c r="S203" s="267"/>
      <c r="T203" s="232"/>
      <c r="U203" s="261"/>
      <c r="V203" s="239"/>
    </row>
    <row r="204" spans="1:22" s="238" customFormat="1" x14ac:dyDescent="0.25">
      <c r="A204" s="239"/>
      <c r="B204" s="240"/>
      <c r="C204" s="240"/>
      <c r="D204" s="240"/>
      <c r="E204" s="239"/>
      <c r="F204" s="239"/>
      <c r="G204" s="272"/>
      <c r="H204" s="247"/>
      <c r="I204" s="232"/>
      <c r="J204" s="232"/>
      <c r="K204" s="232"/>
      <c r="L204" s="232"/>
      <c r="M204" s="247"/>
      <c r="N204" s="247"/>
      <c r="O204" s="247"/>
      <c r="P204" s="267"/>
      <c r="Q204" s="267"/>
      <c r="R204" s="267"/>
      <c r="S204" s="267"/>
      <c r="T204" s="232"/>
      <c r="U204" s="261"/>
      <c r="V204" s="239"/>
    </row>
    <row r="205" spans="1:22" s="238" customFormat="1" x14ac:dyDescent="0.25">
      <c r="A205" s="239"/>
      <c r="B205" s="240"/>
      <c r="C205" s="240"/>
      <c r="D205" s="240"/>
      <c r="E205" s="239"/>
      <c r="F205" s="239"/>
      <c r="G205" s="272"/>
      <c r="H205" s="247"/>
      <c r="I205" s="232"/>
      <c r="J205" s="232"/>
      <c r="K205" s="232"/>
      <c r="L205" s="232"/>
      <c r="M205" s="247"/>
      <c r="N205" s="247"/>
      <c r="O205" s="247"/>
      <c r="P205" s="267"/>
      <c r="Q205" s="267"/>
      <c r="R205" s="267"/>
      <c r="S205" s="267"/>
      <c r="T205" s="232"/>
      <c r="U205" s="261"/>
      <c r="V205" s="239"/>
    </row>
    <row r="206" spans="1:22" s="238" customFormat="1" x14ac:dyDescent="0.25">
      <c r="A206" s="239"/>
      <c r="B206" s="240"/>
      <c r="C206" s="240"/>
      <c r="D206" s="240"/>
      <c r="E206" s="239"/>
      <c r="F206" s="239"/>
      <c r="G206" s="272"/>
      <c r="H206" s="247"/>
      <c r="I206" s="232"/>
      <c r="J206" s="232"/>
      <c r="K206" s="232"/>
      <c r="L206" s="232"/>
      <c r="M206" s="247"/>
      <c r="N206" s="247"/>
      <c r="O206" s="247"/>
      <c r="P206" s="267"/>
      <c r="Q206" s="267"/>
      <c r="R206" s="267"/>
      <c r="S206" s="267"/>
      <c r="T206" s="232"/>
      <c r="U206" s="261"/>
      <c r="V206" s="239"/>
    </row>
    <row r="207" spans="1:22" s="238" customFormat="1" x14ac:dyDescent="0.25">
      <c r="A207" s="239"/>
      <c r="B207" s="240"/>
      <c r="C207" s="240"/>
      <c r="D207" s="240"/>
      <c r="E207" s="239"/>
      <c r="F207" s="239"/>
      <c r="G207" s="272"/>
      <c r="H207" s="247"/>
      <c r="I207" s="232"/>
      <c r="J207" s="232"/>
      <c r="K207" s="232"/>
      <c r="L207" s="232"/>
      <c r="M207" s="247"/>
      <c r="N207" s="247"/>
      <c r="O207" s="247"/>
      <c r="P207" s="267"/>
      <c r="Q207" s="267"/>
      <c r="R207" s="267"/>
      <c r="S207" s="267"/>
      <c r="T207" s="232"/>
      <c r="U207" s="261"/>
      <c r="V207" s="239"/>
    </row>
    <row r="208" spans="1:22" s="238" customFormat="1" x14ac:dyDescent="0.25">
      <c r="A208" s="239"/>
      <c r="B208" s="240"/>
      <c r="C208" s="240"/>
      <c r="D208" s="240"/>
      <c r="E208" s="239"/>
      <c r="F208" s="239"/>
      <c r="G208" s="272"/>
      <c r="H208" s="247"/>
      <c r="I208" s="232"/>
      <c r="J208" s="232"/>
      <c r="K208" s="232"/>
      <c r="L208" s="232"/>
      <c r="M208" s="247"/>
      <c r="N208" s="247"/>
      <c r="O208" s="247"/>
      <c r="P208" s="267"/>
      <c r="Q208" s="267"/>
      <c r="R208" s="267"/>
      <c r="S208" s="267"/>
      <c r="T208" s="232"/>
      <c r="U208" s="261"/>
      <c r="V208" s="239"/>
    </row>
    <row r="209" spans="1:27" s="238" customFormat="1" x14ac:dyDescent="0.25">
      <c r="A209" s="239"/>
      <c r="B209" s="240"/>
      <c r="C209" s="240"/>
      <c r="D209" s="240"/>
      <c r="E209" s="239"/>
      <c r="F209" s="239"/>
      <c r="G209" s="272"/>
      <c r="H209" s="247"/>
      <c r="I209" s="232"/>
      <c r="J209" s="232"/>
      <c r="K209" s="232"/>
      <c r="L209" s="232"/>
      <c r="M209" s="247"/>
      <c r="N209" s="247"/>
      <c r="O209" s="247"/>
      <c r="P209" s="267"/>
      <c r="Q209" s="267"/>
      <c r="R209" s="267"/>
      <c r="S209" s="267"/>
      <c r="T209" s="232"/>
      <c r="U209" s="261"/>
      <c r="V209" s="239"/>
    </row>
    <row r="210" spans="1:27" s="238" customFormat="1" x14ac:dyDescent="0.25">
      <c r="A210" s="239"/>
      <c r="B210" s="240"/>
      <c r="C210" s="240"/>
      <c r="D210" s="240"/>
      <c r="E210" s="239"/>
      <c r="F210" s="239"/>
      <c r="G210" s="272"/>
      <c r="H210" s="247"/>
      <c r="I210" s="232"/>
      <c r="J210" s="232"/>
      <c r="K210" s="232"/>
      <c r="L210" s="232"/>
      <c r="M210" s="247"/>
      <c r="N210" s="247"/>
      <c r="O210" s="247"/>
      <c r="P210" s="267"/>
      <c r="Q210" s="267"/>
      <c r="R210" s="267"/>
      <c r="S210" s="267"/>
      <c r="T210" s="232"/>
      <c r="U210" s="261"/>
      <c r="V210" s="239"/>
    </row>
    <row r="211" spans="1:27" s="238" customFormat="1" x14ac:dyDescent="0.25">
      <c r="A211" s="239"/>
      <c r="B211" s="240"/>
      <c r="C211" s="240"/>
      <c r="D211" s="240"/>
      <c r="E211" s="239"/>
      <c r="F211" s="239"/>
      <c r="G211" s="272"/>
      <c r="H211" s="247"/>
      <c r="I211" s="232"/>
      <c r="J211" s="232"/>
      <c r="K211" s="232"/>
      <c r="L211" s="232"/>
      <c r="M211" s="247"/>
      <c r="N211" s="247"/>
      <c r="O211" s="247"/>
      <c r="P211" s="267"/>
      <c r="Q211" s="267"/>
      <c r="R211" s="267"/>
      <c r="S211" s="267"/>
      <c r="T211" s="232"/>
      <c r="U211" s="261"/>
      <c r="V211" s="239"/>
    </row>
    <row r="212" spans="1:27" s="238" customFormat="1" x14ac:dyDescent="0.25">
      <c r="A212" s="239"/>
      <c r="B212" s="240"/>
      <c r="C212" s="240"/>
      <c r="D212" s="240"/>
      <c r="E212" s="239"/>
      <c r="F212" s="239"/>
      <c r="G212" s="272"/>
      <c r="H212" s="247"/>
      <c r="I212" s="232"/>
      <c r="J212" s="232"/>
      <c r="K212" s="232"/>
      <c r="L212" s="232"/>
      <c r="M212" s="247"/>
      <c r="N212" s="247"/>
      <c r="O212" s="247"/>
      <c r="P212" s="267"/>
      <c r="Q212" s="267"/>
      <c r="R212" s="267"/>
      <c r="S212" s="267"/>
      <c r="T212" s="232"/>
      <c r="U212" s="261"/>
      <c r="V212" s="239"/>
    </row>
    <row r="213" spans="1:27" s="238" customFormat="1" x14ac:dyDescent="0.25">
      <c r="A213" s="239"/>
      <c r="B213" s="240"/>
      <c r="C213" s="240"/>
      <c r="D213" s="240"/>
      <c r="E213" s="239"/>
      <c r="F213" s="239"/>
      <c r="G213" s="272"/>
      <c r="H213" s="247"/>
      <c r="I213" s="232"/>
      <c r="J213" s="232"/>
      <c r="K213" s="232"/>
      <c r="L213" s="232"/>
      <c r="M213" s="247"/>
      <c r="N213" s="247"/>
      <c r="O213" s="247"/>
      <c r="P213" s="267"/>
      <c r="Q213" s="267"/>
      <c r="R213" s="267"/>
      <c r="S213" s="267"/>
      <c r="T213" s="232"/>
      <c r="U213" s="261"/>
      <c r="V213" s="239"/>
    </row>
    <row r="214" spans="1:27" s="238" customFormat="1" x14ac:dyDescent="0.25">
      <c r="A214" s="239"/>
      <c r="B214" s="240"/>
      <c r="C214" s="240"/>
      <c r="D214" s="240"/>
      <c r="E214" s="239"/>
      <c r="F214" s="239"/>
      <c r="G214" s="272"/>
      <c r="H214" s="247"/>
      <c r="I214" s="232"/>
      <c r="J214" s="232"/>
      <c r="K214" s="232"/>
      <c r="L214" s="232"/>
      <c r="M214" s="247"/>
      <c r="N214" s="247"/>
      <c r="O214" s="247"/>
      <c r="P214" s="267"/>
      <c r="Q214" s="267"/>
      <c r="R214" s="267"/>
      <c r="S214" s="267"/>
      <c r="T214" s="232"/>
      <c r="U214" s="261"/>
      <c r="V214" s="239"/>
    </row>
    <row r="215" spans="1:27" s="238" customFormat="1" x14ac:dyDescent="0.25">
      <c r="A215" s="239"/>
      <c r="B215" s="240"/>
      <c r="C215" s="240"/>
      <c r="D215" s="240"/>
      <c r="E215" s="239"/>
      <c r="F215" s="239"/>
      <c r="G215" s="272"/>
      <c r="H215" s="247"/>
      <c r="I215" s="232"/>
      <c r="J215" s="232"/>
      <c r="K215" s="232"/>
      <c r="L215" s="232"/>
      <c r="M215" s="247"/>
      <c r="N215" s="247"/>
      <c r="O215" s="247"/>
      <c r="P215" s="267"/>
      <c r="Q215" s="267"/>
      <c r="R215" s="267"/>
      <c r="S215" s="267"/>
      <c r="T215" s="232"/>
      <c r="U215" s="261"/>
      <c r="V215" s="239"/>
    </row>
    <row r="216" spans="1:27" s="238" customFormat="1" x14ac:dyDescent="0.25">
      <c r="A216" s="239"/>
      <c r="B216" s="240"/>
      <c r="C216" s="240"/>
      <c r="D216" s="240"/>
      <c r="E216" s="239"/>
      <c r="F216" s="239"/>
      <c r="G216" s="272"/>
      <c r="H216" s="247"/>
      <c r="I216" s="232"/>
      <c r="J216" s="232"/>
      <c r="K216" s="232"/>
      <c r="L216" s="232"/>
      <c r="M216" s="247"/>
      <c r="N216" s="247"/>
      <c r="O216" s="247"/>
      <c r="P216" s="267"/>
      <c r="Q216" s="267"/>
      <c r="R216" s="267"/>
      <c r="S216" s="267"/>
      <c r="T216" s="232"/>
      <c r="U216" s="261"/>
      <c r="V216" s="239"/>
    </row>
    <row r="217" spans="1:27" s="238" customFormat="1" x14ac:dyDescent="0.25">
      <c r="A217" s="239"/>
      <c r="B217" s="240"/>
      <c r="C217" s="240"/>
      <c r="D217" s="240"/>
      <c r="E217" s="239"/>
      <c r="F217" s="239"/>
      <c r="G217" s="272"/>
      <c r="H217" s="247"/>
      <c r="I217" s="232"/>
      <c r="J217" s="232"/>
      <c r="K217" s="232"/>
      <c r="L217" s="232"/>
      <c r="M217" s="247"/>
      <c r="N217" s="247"/>
      <c r="O217" s="247"/>
      <c r="P217" s="267"/>
      <c r="Q217" s="267"/>
      <c r="R217" s="267"/>
      <c r="S217" s="267"/>
      <c r="T217" s="232"/>
      <c r="U217" s="261"/>
      <c r="V217" s="239"/>
    </row>
    <row r="218" spans="1:27" s="238" customFormat="1" x14ac:dyDescent="0.25">
      <c r="A218" s="239"/>
      <c r="B218" s="240"/>
      <c r="C218" s="240"/>
      <c r="D218" s="240"/>
      <c r="E218" s="239"/>
      <c r="F218" s="239"/>
      <c r="G218" s="272"/>
      <c r="H218" s="247"/>
      <c r="I218" s="232"/>
      <c r="J218" s="232"/>
      <c r="K218" s="232"/>
      <c r="L218" s="232"/>
      <c r="M218" s="247"/>
      <c r="N218" s="247"/>
      <c r="O218" s="247"/>
      <c r="P218" s="267"/>
      <c r="Q218" s="267"/>
      <c r="R218" s="267"/>
      <c r="S218" s="267"/>
      <c r="T218" s="232"/>
      <c r="U218" s="261"/>
      <c r="V218" s="239"/>
    </row>
    <row r="219" spans="1:27" s="238" customFormat="1" x14ac:dyDescent="0.25">
      <c r="A219" s="239"/>
      <c r="B219" s="240"/>
      <c r="C219" s="240"/>
      <c r="D219" s="240"/>
      <c r="E219" s="239"/>
      <c r="F219" s="239"/>
      <c r="G219" s="272"/>
      <c r="H219" s="247"/>
      <c r="I219" s="232"/>
      <c r="J219" s="232"/>
      <c r="K219" s="232"/>
      <c r="L219" s="232"/>
      <c r="M219" s="247"/>
      <c r="N219" s="247"/>
      <c r="O219" s="247"/>
      <c r="P219" s="267"/>
      <c r="Q219" s="267"/>
      <c r="R219" s="267"/>
      <c r="S219" s="267"/>
      <c r="T219" s="232"/>
      <c r="U219" s="261"/>
      <c r="V219" s="239"/>
    </row>
    <row r="220" spans="1:27" s="238" customFormat="1" x14ac:dyDescent="0.25">
      <c r="A220" s="239"/>
      <c r="B220" s="240"/>
      <c r="C220" s="240"/>
      <c r="D220" s="240"/>
      <c r="E220" s="239"/>
      <c r="F220" s="239"/>
      <c r="G220" s="272"/>
      <c r="H220" s="247"/>
      <c r="I220" s="232"/>
      <c r="J220" s="232"/>
      <c r="K220" s="232"/>
      <c r="L220" s="232"/>
      <c r="M220" s="247"/>
      <c r="N220" s="247"/>
      <c r="O220" s="247"/>
      <c r="P220" s="267"/>
      <c r="Q220" s="267"/>
      <c r="R220" s="267"/>
      <c r="S220" s="267"/>
      <c r="T220" s="232"/>
      <c r="U220" s="261"/>
      <c r="V220" s="239"/>
    </row>
    <row r="221" spans="1:27" s="238" customFormat="1" x14ac:dyDescent="0.25">
      <c r="A221" s="239"/>
      <c r="B221" s="240"/>
      <c r="C221" s="240"/>
      <c r="D221" s="240"/>
      <c r="E221" s="239"/>
      <c r="F221" s="239"/>
      <c r="G221" s="272"/>
      <c r="H221" s="247"/>
      <c r="I221" s="232"/>
      <c r="J221" s="232"/>
      <c r="K221" s="232"/>
      <c r="L221" s="232"/>
      <c r="M221" s="247"/>
      <c r="N221" s="247"/>
      <c r="O221" s="247"/>
      <c r="P221" s="267"/>
      <c r="Q221" s="267"/>
      <c r="R221" s="267"/>
      <c r="S221" s="267"/>
      <c r="T221" s="232"/>
      <c r="U221" s="261"/>
      <c r="V221" s="239"/>
    </row>
    <row r="222" spans="1:27" x14ac:dyDescent="0.25">
      <c r="E222" s="232"/>
      <c r="F222" s="232"/>
      <c r="G222" s="261"/>
      <c r="H222" s="232"/>
      <c r="I222" s="232"/>
      <c r="J222" s="232"/>
      <c r="K222" s="232"/>
      <c r="L222" s="232"/>
      <c r="M222" s="247"/>
      <c r="N222" s="247"/>
      <c r="O222" s="247"/>
      <c r="P222" s="267"/>
      <c r="Q222" s="267"/>
      <c r="R222" s="267"/>
      <c r="S222" s="267"/>
      <c r="T222" s="232"/>
      <c r="U222" s="261"/>
      <c r="V222" s="232"/>
      <c r="W222" s="232"/>
      <c r="X222" s="232"/>
      <c r="Y222" s="232"/>
      <c r="Z222" s="232"/>
      <c r="AA222" s="232"/>
    </row>
    <row r="223" spans="1:27" x14ac:dyDescent="0.25">
      <c r="E223" s="232"/>
      <c r="F223" s="232"/>
      <c r="G223" s="261"/>
      <c r="H223" s="232"/>
      <c r="I223" s="232"/>
      <c r="J223" s="232"/>
      <c r="K223" s="232"/>
      <c r="L223" s="232"/>
      <c r="M223" s="247"/>
      <c r="N223" s="247"/>
      <c r="O223" s="247"/>
      <c r="P223" s="267"/>
      <c r="Q223" s="267"/>
      <c r="R223" s="267"/>
      <c r="S223" s="267"/>
      <c r="T223" s="232"/>
      <c r="U223" s="261"/>
      <c r="V223" s="232"/>
      <c r="W223" s="232"/>
      <c r="X223" s="232"/>
      <c r="Y223" s="232"/>
      <c r="Z223" s="232"/>
      <c r="AA223" s="232"/>
    </row>
    <row r="224" spans="1:27" x14ac:dyDescent="0.25">
      <c r="E224" s="232"/>
      <c r="F224" s="232"/>
      <c r="G224" s="261"/>
      <c r="H224" s="232"/>
      <c r="I224" s="232"/>
      <c r="J224" s="232"/>
      <c r="K224" s="232"/>
      <c r="L224" s="232"/>
      <c r="M224" s="247"/>
      <c r="N224" s="247"/>
      <c r="O224" s="247"/>
      <c r="P224" s="267"/>
      <c r="Q224" s="267"/>
      <c r="R224" s="267"/>
      <c r="S224" s="267"/>
      <c r="T224" s="232"/>
      <c r="U224" s="261"/>
      <c r="V224" s="232"/>
      <c r="W224" s="232"/>
      <c r="X224" s="232"/>
      <c r="Y224" s="232"/>
      <c r="Z224" s="232"/>
      <c r="AA224" s="232"/>
    </row>
    <row r="225" spans="5:27" x14ac:dyDescent="0.25">
      <c r="E225" s="232"/>
      <c r="F225" s="232"/>
      <c r="G225" s="261"/>
      <c r="H225" s="232"/>
      <c r="I225" s="232"/>
      <c r="J225" s="232"/>
      <c r="K225" s="232"/>
      <c r="L225" s="232"/>
      <c r="M225" s="247"/>
      <c r="N225" s="247"/>
      <c r="O225" s="247"/>
      <c r="P225" s="267"/>
      <c r="Q225" s="267"/>
      <c r="R225" s="267"/>
      <c r="S225" s="267"/>
      <c r="T225" s="232"/>
      <c r="U225" s="261"/>
      <c r="V225" s="232"/>
      <c r="W225" s="232"/>
      <c r="X225" s="232"/>
      <c r="Y225" s="232"/>
      <c r="Z225" s="232"/>
      <c r="AA225" s="232"/>
    </row>
    <row r="226" spans="5:27" x14ac:dyDescent="0.25">
      <c r="E226" s="232"/>
      <c r="F226" s="232"/>
      <c r="G226" s="261"/>
      <c r="H226" s="232"/>
      <c r="I226" s="232"/>
      <c r="J226" s="232"/>
      <c r="K226" s="232"/>
      <c r="L226" s="232"/>
      <c r="M226" s="247"/>
      <c r="N226" s="247"/>
      <c r="O226" s="247"/>
      <c r="P226" s="267"/>
      <c r="Q226" s="267"/>
      <c r="R226" s="267"/>
      <c r="S226" s="267"/>
      <c r="T226" s="232"/>
      <c r="U226" s="261"/>
      <c r="V226" s="232"/>
      <c r="W226" s="232"/>
      <c r="X226" s="232"/>
      <c r="Y226" s="232"/>
      <c r="Z226" s="232"/>
      <c r="AA226" s="232"/>
    </row>
    <row r="227" spans="5:27" x14ac:dyDescent="0.25">
      <c r="E227" s="232"/>
      <c r="F227" s="232"/>
      <c r="G227" s="261"/>
      <c r="H227" s="232"/>
      <c r="I227" s="232"/>
      <c r="J227" s="232"/>
      <c r="K227" s="232"/>
      <c r="L227" s="232"/>
      <c r="M227" s="247"/>
      <c r="N227" s="247"/>
      <c r="O227" s="247"/>
      <c r="P227" s="267"/>
      <c r="Q227" s="267"/>
      <c r="R227" s="267"/>
      <c r="S227" s="267"/>
      <c r="T227" s="232"/>
      <c r="U227" s="261"/>
      <c r="V227" s="232"/>
      <c r="W227" s="232"/>
      <c r="X227" s="232"/>
      <c r="Y227" s="232"/>
      <c r="Z227" s="232"/>
      <c r="AA227" s="232"/>
    </row>
    <row r="228" spans="5:27" x14ac:dyDescent="0.25">
      <c r="E228" s="232"/>
      <c r="F228" s="232"/>
      <c r="G228" s="261"/>
      <c r="H228" s="232"/>
      <c r="I228" s="232"/>
      <c r="J228" s="232"/>
      <c r="K228" s="232"/>
      <c r="L228" s="232"/>
      <c r="M228" s="247"/>
      <c r="N228" s="247"/>
      <c r="O228" s="247"/>
      <c r="P228" s="267"/>
      <c r="Q228" s="267"/>
      <c r="R228" s="267"/>
      <c r="S228" s="267"/>
      <c r="T228" s="232"/>
      <c r="U228" s="261"/>
      <c r="V228" s="232"/>
      <c r="W228" s="232"/>
      <c r="X228" s="232"/>
      <c r="Y228" s="232"/>
      <c r="Z228" s="232"/>
      <c r="AA228" s="232"/>
    </row>
    <row r="229" spans="5:27" x14ac:dyDescent="0.25">
      <c r="E229" s="232"/>
      <c r="F229" s="232"/>
      <c r="G229" s="261"/>
      <c r="H229" s="232"/>
      <c r="I229" s="232"/>
      <c r="J229" s="232"/>
      <c r="K229" s="232"/>
      <c r="L229" s="232"/>
      <c r="M229" s="247"/>
      <c r="N229" s="247"/>
      <c r="O229" s="247"/>
      <c r="P229" s="267"/>
      <c r="Q229" s="267"/>
      <c r="R229" s="267"/>
      <c r="S229" s="267"/>
      <c r="T229" s="232"/>
      <c r="U229" s="261"/>
      <c r="V229" s="232"/>
      <c r="W229" s="232"/>
      <c r="X229" s="232"/>
      <c r="Y229" s="232"/>
      <c r="Z229" s="232"/>
      <c r="AA229" s="232"/>
    </row>
    <row r="230" spans="5:27" x14ac:dyDescent="0.25">
      <c r="E230" s="232"/>
      <c r="F230" s="232"/>
      <c r="G230" s="261"/>
      <c r="H230" s="232"/>
      <c r="I230" s="232"/>
      <c r="J230" s="232"/>
      <c r="K230" s="232"/>
      <c r="L230" s="232"/>
      <c r="M230" s="247"/>
      <c r="N230" s="247"/>
      <c r="O230" s="247"/>
      <c r="P230" s="267"/>
      <c r="Q230" s="267"/>
      <c r="R230" s="267"/>
      <c r="S230" s="267"/>
      <c r="T230" s="232"/>
      <c r="U230" s="261"/>
      <c r="V230" s="232"/>
      <c r="W230" s="232"/>
      <c r="X230" s="232"/>
      <c r="Y230" s="232"/>
      <c r="Z230" s="232"/>
      <c r="AA230" s="232"/>
    </row>
    <row r="231" spans="5:27" x14ac:dyDescent="0.25">
      <c r="E231" s="232"/>
      <c r="F231" s="232"/>
      <c r="G231" s="261"/>
      <c r="H231" s="232"/>
      <c r="I231" s="232"/>
      <c r="J231" s="232"/>
      <c r="K231" s="232"/>
      <c r="L231" s="232"/>
      <c r="M231" s="247"/>
      <c r="N231" s="247"/>
      <c r="O231" s="247"/>
      <c r="P231" s="267"/>
      <c r="Q231" s="267"/>
      <c r="R231" s="267"/>
      <c r="S231" s="267"/>
      <c r="T231" s="232"/>
      <c r="U231" s="261"/>
      <c r="V231" s="232"/>
      <c r="W231" s="232"/>
      <c r="X231" s="232"/>
      <c r="Y231" s="232"/>
      <c r="Z231" s="232"/>
      <c r="AA231" s="232"/>
    </row>
    <row r="232" spans="5:27" x14ac:dyDescent="0.25">
      <c r="E232" s="232"/>
      <c r="F232" s="232"/>
      <c r="G232" s="261"/>
      <c r="H232" s="232"/>
      <c r="I232" s="232"/>
      <c r="J232" s="232"/>
      <c r="K232" s="232"/>
      <c r="L232" s="232"/>
      <c r="M232" s="247"/>
      <c r="N232" s="247"/>
      <c r="O232" s="247"/>
      <c r="P232" s="267"/>
      <c r="Q232" s="267"/>
      <c r="R232" s="267"/>
      <c r="S232" s="267"/>
      <c r="T232" s="232"/>
      <c r="U232" s="261"/>
      <c r="V232" s="232"/>
      <c r="W232" s="232"/>
      <c r="X232" s="232"/>
      <c r="Y232" s="232"/>
      <c r="Z232" s="232"/>
      <c r="AA232" s="232"/>
    </row>
    <row r="233" spans="5:27" x14ac:dyDescent="0.25">
      <c r="E233" s="232"/>
      <c r="F233" s="232"/>
      <c r="G233" s="261"/>
      <c r="H233" s="232"/>
      <c r="I233" s="232"/>
      <c r="J233" s="232"/>
      <c r="K233" s="232"/>
      <c r="L233" s="232"/>
      <c r="M233" s="247"/>
      <c r="N233" s="247"/>
      <c r="O233" s="247"/>
      <c r="P233" s="267"/>
      <c r="Q233" s="267"/>
      <c r="R233" s="267"/>
      <c r="S233" s="267"/>
      <c r="T233" s="232"/>
      <c r="U233" s="261"/>
      <c r="V233" s="232"/>
      <c r="W233" s="232"/>
      <c r="X233" s="232"/>
      <c r="Y233" s="232"/>
      <c r="Z233" s="232"/>
      <c r="AA233" s="232"/>
    </row>
    <row r="234" spans="5:27" x14ac:dyDescent="0.25">
      <c r="E234" s="232"/>
      <c r="F234" s="232"/>
      <c r="G234" s="261"/>
      <c r="H234" s="232"/>
      <c r="I234" s="232"/>
      <c r="J234" s="232"/>
      <c r="K234" s="232"/>
      <c r="L234" s="232"/>
      <c r="M234" s="247"/>
      <c r="N234" s="247"/>
      <c r="O234" s="247"/>
      <c r="P234" s="267"/>
      <c r="Q234" s="267"/>
      <c r="R234" s="267"/>
      <c r="S234" s="267"/>
      <c r="T234" s="232"/>
      <c r="U234" s="261"/>
      <c r="V234" s="232"/>
      <c r="W234" s="232"/>
      <c r="X234" s="232"/>
      <c r="Y234" s="232"/>
      <c r="Z234" s="232"/>
      <c r="AA234" s="232"/>
    </row>
    <row r="235" spans="5:27" x14ac:dyDescent="0.25">
      <c r="E235" s="232"/>
      <c r="F235" s="232"/>
      <c r="G235" s="261"/>
      <c r="H235" s="232"/>
      <c r="I235" s="232"/>
      <c r="J235" s="232"/>
      <c r="K235" s="232"/>
      <c r="L235" s="232"/>
      <c r="M235" s="247"/>
      <c r="N235" s="247"/>
      <c r="O235" s="247"/>
      <c r="P235" s="267"/>
      <c r="Q235" s="267"/>
      <c r="R235" s="267"/>
      <c r="S235" s="267"/>
      <c r="T235" s="232"/>
      <c r="U235" s="261"/>
      <c r="V235" s="232"/>
      <c r="W235" s="232"/>
      <c r="X235" s="232"/>
      <c r="Y235" s="232"/>
      <c r="Z235" s="232"/>
      <c r="AA235" s="232"/>
    </row>
    <row r="236" spans="5:27" x14ac:dyDescent="0.25">
      <c r="E236" s="232"/>
      <c r="F236" s="232"/>
      <c r="G236" s="261"/>
      <c r="H236" s="232"/>
      <c r="I236" s="232"/>
      <c r="J236" s="232"/>
      <c r="K236" s="232"/>
      <c r="L236" s="232"/>
      <c r="M236" s="247"/>
      <c r="N236" s="247"/>
      <c r="O236" s="247"/>
      <c r="P236" s="267"/>
      <c r="Q236" s="267"/>
      <c r="R236" s="267"/>
      <c r="S236" s="267"/>
      <c r="T236" s="232"/>
      <c r="U236" s="261"/>
      <c r="V236" s="232"/>
      <c r="W236" s="232"/>
      <c r="X236" s="232"/>
      <c r="Y236" s="232"/>
      <c r="Z236" s="232"/>
      <c r="AA236" s="232"/>
    </row>
    <row r="237" spans="5:27" x14ac:dyDescent="0.25">
      <c r="E237" s="232"/>
      <c r="F237" s="232"/>
      <c r="G237" s="261"/>
      <c r="H237" s="232"/>
      <c r="I237" s="232"/>
      <c r="J237" s="232"/>
      <c r="K237" s="232"/>
      <c r="L237" s="232"/>
      <c r="M237" s="247"/>
      <c r="N237" s="247"/>
      <c r="O237" s="247"/>
      <c r="P237" s="267"/>
      <c r="Q237" s="267"/>
      <c r="R237" s="267"/>
      <c r="S237" s="267"/>
      <c r="T237" s="232"/>
      <c r="U237" s="261"/>
      <c r="V237" s="232"/>
      <c r="W237" s="232"/>
      <c r="X237" s="232"/>
      <c r="Y237" s="232"/>
      <c r="Z237" s="232"/>
      <c r="AA237" s="232"/>
    </row>
    <row r="238" spans="5:27" x14ac:dyDescent="0.25">
      <c r="E238" s="232"/>
      <c r="F238" s="232"/>
      <c r="G238" s="261"/>
      <c r="H238" s="232"/>
      <c r="I238" s="232"/>
      <c r="J238" s="232"/>
      <c r="K238" s="232"/>
      <c r="L238" s="232"/>
      <c r="M238" s="247"/>
      <c r="N238" s="247"/>
      <c r="O238" s="247"/>
      <c r="P238" s="267"/>
      <c r="Q238" s="267"/>
      <c r="R238" s="267"/>
      <c r="S238" s="267"/>
      <c r="T238" s="232"/>
      <c r="U238" s="261"/>
      <c r="V238" s="232"/>
      <c r="W238" s="232"/>
      <c r="X238" s="232"/>
      <c r="Y238" s="232"/>
      <c r="Z238" s="232"/>
      <c r="AA238" s="232"/>
    </row>
    <row r="239" spans="5:27" x14ac:dyDescent="0.25">
      <c r="E239" s="232"/>
      <c r="F239" s="232"/>
      <c r="G239" s="261"/>
      <c r="H239" s="232"/>
      <c r="I239" s="232"/>
      <c r="J239" s="232"/>
      <c r="K239" s="232"/>
      <c r="L239" s="232"/>
      <c r="M239" s="247"/>
      <c r="N239" s="247"/>
      <c r="O239" s="247"/>
      <c r="P239" s="267"/>
      <c r="Q239" s="267"/>
      <c r="R239" s="267"/>
      <c r="S239" s="267"/>
      <c r="T239" s="232"/>
      <c r="U239" s="261"/>
      <c r="V239" s="232"/>
      <c r="W239" s="232"/>
      <c r="X239" s="232"/>
      <c r="Y239" s="232"/>
      <c r="Z239" s="232"/>
      <c r="AA239" s="232"/>
    </row>
    <row r="240" spans="5:27" x14ac:dyDescent="0.25">
      <c r="E240" s="232"/>
      <c r="F240" s="232"/>
      <c r="G240" s="261"/>
      <c r="H240" s="232"/>
      <c r="I240" s="232"/>
      <c r="J240" s="232"/>
      <c r="K240" s="232"/>
      <c r="L240" s="232"/>
      <c r="M240" s="247"/>
      <c r="N240" s="247"/>
      <c r="O240" s="247"/>
      <c r="P240" s="267"/>
      <c r="Q240" s="267"/>
      <c r="R240" s="267"/>
      <c r="S240" s="267"/>
      <c r="T240" s="232"/>
      <c r="U240" s="261"/>
      <c r="V240" s="232"/>
      <c r="W240" s="232"/>
      <c r="X240" s="232"/>
      <c r="Y240" s="232"/>
      <c r="Z240" s="232"/>
      <c r="AA240" s="232"/>
    </row>
    <row r="241" spans="5:27" x14ac:dyDescent="0.25">
      <c r="E241" s="232"/>
      <c r="F241" s="232"/>
      <c r="G241" s="261"/>
      <c r="H241" s="232"/>
      <c r="I241" s="232"/>
      <c r="J241" s="232"/>
      <c r="K241" s="232"/>
      <c r="L241" s="232"/>
      <c r="M241" s="247"/>
      <c r="N241" s="247"/>
      <c r="O241" s="247"/>
      <c r="P241" s="267"/>
      <c r="Q241" s="267"/>
      <c r="R241" s="267"/>
      <c r="S241" s="267"/>
      <c r="T241" s="232"/>
      <c r="U241" s="261"/>
      <c r="V241" s="232"/>
      <c r="W241" s="232"/>
      <c r="X241" s="232"/>
      <c r="Y241" s="232"/>
      <c r="Z241" s="232"/>
      <c r="AA241" s="232"/>
    </row>
    <row r="242" spans="5:27" x14ac:dyDescent="0.25">
      <c r="E242" s="232"/>
      <c r="F242" s="232"/>
      <c r="G242" s="261"/>
      <c r="H242" s="232"/>
      <c r="I242" s="232"/>
      <c r="J242" s="232"/>
      <c r="K242" s="232"/>
      <c r="L242" s="232"/>
      <c r="M242" s="247"/>
      <c r="N242" s="247"/>
      <c r="O242" s="247"/>
      <c r="P242" s="267"/>
      <c r="Q242" s="267"/>
      <c r="R242" s="267"/>
      <c r="S242" s="267"/>
      <c r="T242" s="232"/>
      <c r="U242" s="261"/>
      <c r="V242" s="232"/>
      <c r="W242" s="232"/>
      <c r="X242" s="232"/>
      <c r="Y242" s="232"/>
      <c r="Z242" s="232"/>
      <c r="AA242" s="232"/>
    </row>
    <row r="243" spans="5:27" x14ac:dyDescent="0.25">
      <c r="E243" s="232"/>
      <c r="F243" s="232"/>
      <c r="G243" s="261"/>
      <c r="H243" s="232"/>
      <c r="I243" s="232"/>
      <c r="J243" s="232"/>
      <c r="K243" s="232"/>
      <c r="L243" s="232"/>
      <c r="M243" s="247"/>
      <c r="N243" s="247"/>
      <c r="O243" s="247"/>
      <c r="P243" s="267"/>
      <c r="Q243" s="267"/>
      <c r="R243" s="267"/>
      <c r="S243" s="267"/>
      <c r="T243" s="232"/>
      <c r="U243" s="261"/>
      <c r="V243" s="232"/>
      <c r="W243" s="232"/>
      <c r="X243" s="232"/>
      <c r="Y243" s="232"/>
      <c r="Z243" s="232"/>
      <c r="AA243" s="232"/>
    </row>
    <row r="244" spans="5:27" x14ac:dyDescent="0.25">
      <c r="E244" s="232"/>
      <c r="F244" s="232"/>
      <c r="G244" s="261"/>
      <c r="H244" s="232"/>
      <c r="I244" s="232"/>
      <c r="J244" s="232"/>
      <c r="K244" s="232"/>
      <c r="L244" s="232"/>
      <c r="M244" s="247"/>
      <c r="N244" s="247"/>
      <c r="O244" s="247"/>
      <c r="P244" s="267"/>
      <c r="Q244" s="267"/>
      <c r="R244" s="267"/>
      <c r="S244" s="267"/>
      <c r="T244" s="232"/>
      <c r="U244" s="261"/>
      <c r="V244" s="232"/>
      <c r="W244" s="232"/>
      <c r="X244" s="232"/>
      <c r="Y244" s="232"/>
      <c r="Z244" s="232"/>
      <c r="AA244" s="232"/>
    </row>
    <row r="245" spans="5:27" x14ac:dyDescent="0.25">
      <c r="E245" s="232"/>
      <c r="F245" s="232"/>
      <c r="G245" s="261"/>
      <c r="H245" s="232"/>
      <c r="I245" s="232"/>
      <c r="J245" s="232"/>
      <c r="K245" s="232"/>
      <c r="L245" s="232"/>
      <c r="M245" s="247"/>
      <c r="N245" s="247"/>
      <c r="O245" s="247"/>
      <c r="P245" s="267"/>
      <c r="Q245" s="267"/>
      <c r="R245" s="267"/>
      <c r="S245" s="267"/>
      <c r="T245" s="232"/>
      <c r="U245" s="261"/>
      <c r="V245" s="232"/>
      <c r="W245" s="232"/>
      <c r="X245" s="232"/>
      <c r="Y245" s="232"/>
      <c r="Z245" s="232"/>
      <c r="AA245" s="232"/>
    </row>
    <row r="246" spans="5:27" x14ac:dyDescent="0.25">
      <c r="E246" s="232"/>
      <c r="F246" s="232"/>
      <c r="G246" s="261"/>
      <c r="H246" s="232"/>
      <c r="I246" s="232"/>
      <c r="J246" s="232"/>
      <c r="K246" s="232"/>
      <c r="L246" s="232"/>
      <c r="M246" s="247"/>
      <c r="N246" s="247"/>
      <c r="O246" s="247"/>
      <c r="P246" s="267"/>
      <c r="Q246" s="267"/>
      <c r="R246" s="267"/>
      <c r="S246" s="267"/>
      <c r="T246" s="232"/>
      <c r="U246" s="261"/>
      <c r="V246" s="232"/>
      <c r="W246" s="232"/>
      <c r="X246" s="232"/>
      <c r="Y246" s="232"/>
      <c r="Z246" s="232"/>
      <c r="AA246" s="232"/>
    </row>
    <row r="247" spans="5:27" x14ac:dyDescent="0.25">
      <c r="E247" s="232"/>
      <c r="F247" s="232"/>
      <c r="G247" s="261"/>
      <c r="H247" s="232"/>
      <c r="I247" s="232"/>
      <c r="J247" s="232"/>
      <c r="K247" s="232"/>
      <c r="L247" s="232"/>
      <c r="M247" s="247"/>
      <c r="N247" s="247"/>
      <c r="O247" s="247"/>
      <c r="P247" s="267"/>
      <c r="Q247" s="267"/>
      <c r="R247" s="267"/>
      <c r="S247" s="267"/>
      <c r="T247" s="232"/>
      <c r="U247" s="261"/>
      <c r="V247" s="232"/>
      <c r="W247" s="232"/>
      <c r="X247" s="232"/>
      <c r="Y247" s="232"/>
      <c r="Z247" s="232"/>
      <c r="AA247" s="232"/>
    </row>
    <row r="248" spans="5:27" x14ac:dyDescent="0.25">
      <c r="E248" s="232"/>
      <c r="F248" s="232"/>
      <c r="G248" s="261"/>
      <c r="H248" s="232"/>
      <c r="I248" s="232"/>
      <c r="J248" s="232"/>
      <c r="K248" s="232"/>
      <c r="L248" s="232"/>
      <c r="M248" s="247"/>
      <c r="N248" s="247"/>
      <c r="O248" s="247"/>
      <c r="P248" s="267"/>
      <c r="Q248" s="267"/>
      <c r="R248" s="267"/>
      <c r="S248" s="267"/>
      <c r="T248" s="232"/>
      <c r="U248" s="261"/>
      <c r="V248" s="232"/>
      <c r="W248" s="232"/>
      <c r="X248" s="232"/>
      <c r="Y248" s="232"/>
      <c r="Z248" s="232"/>
      <c r="AA248" s="232"/>
    </row>
    <row r="249" spans="5:27" x14ac:dyDescent="0.25">
      <c r="E249" s="232"/>
      <c r="F249" s="232"/>
      <c r="G249" s="261"/>
      <c r="H249" s="232"/>
      <c r="I249" s="232"/>
      <c r="J249" s="232"/>
      <c r="K249" s="232"/>
      <c r="L249" s="232"/>
      <c r="M249" s="247"/>
      <c r="N249" s="247"/>
      <c r="O249" s="247"/>
      <c r="P249" s="267"/>
      <c r="Q249" s="267"/>
      <c r="R249" s="267"/>
      <c r="S249" s="267"/>
      <c r="T249" s="232"/>
      <c r="U249" s="261"/>
      <c r="V249" s="232"/>
      <c r="W249" s="232"/>
      <c r="X249" s="232"/>
      <c r="Y249" s="232"/>
      <c r="Z249" s="232"/>
      <c r="AA249" s="232"/>
    </row>
    <row r="250" spans="5:27" x14ac:dyDescent="0.25">
      <c r="E250" s="232"/>
      <c r="F250" s="232"/>
      <c r="G250" s="261"/>
      <c r="H250" s="232"/>
      <c r="I250" s="232"/>
      <c r="J250" s="232"/>
      <c r="K250" s="232"/>
      <c r="L250" s="232"/>
      <c r="M250" s="247"/>
      <c r="N250" s="247"/>
      <c r="O250" s="247"/>
      <c r="P250" s="267"/>
      <c r="Q250" s="267"/>
      <c r="R250" s="267"/>
      <c r="S250" s="267"/>
      <c r="T250" s="232"/>
      <c r="U250" s="261"/>
      <c r="V250" s="232"/>
      <c r="W250" s="232"/>
      <c r="X250" s="232"/>
      <c r="Y250" s="232"/>
      <c r="Z250" s="232"/>
      <c r="AA250" s="232"/>
    </row>
    <row r="251" spans="5:27" x14ac:dyDescent="0.25">
      <c r="E251" s="232"/>
      <c r="F251" s="232"/>
      <c r="G251" s="261"/>
      <c r="H251" s="232"/>
      <c r="I251" s="232"/>
      <c r="J251" s="232"/>
      <c r="K251" s="232"/>
      <c r="L251" s="232"/>
      <c r="M251" s="247"/>
      <c r="N251" s="247"/>
      <c r="O251" s="247"/>
      <c r="P251" s="267"/>
      <c r="Q251" s="267"/>
      <c r="R251" s="267"/>
      <c r="S251" s="267"/>
      <c r="T251" s="232"/>
      <c r="U251" s="261"/>
      <c r="V251" s="232"/>
      <c r="W251" s="232"/>
      <c r="X251" s="232"/>
      <c r="Y251" s="232"/>
      <c r="Z251" s="232"/>
      <c r="AA251" s="232"/>
    </row>
    <row r="252" spans="5:27" x14ac:dyDescent="0.25">
      <c r="E252" s="232"/>
      <c r="F252" s="232"/>
      <c r="G252" s="261"/>
      <c r="H252" s="232"/>
      <c r="I252" s="232"/>
      <c r="J252" s="232"/>
      <c r="K252" s="232"/>
      <c r="L252" s="232"/>
      <c r="M252" s="247"/>
      <c r="N252" s="247"/>
      <c r="O252" s="247"/>
      <c r="P252" s="267"/>
      <c r="Q252" s="267"/>
      <c r="R252" s="267"/>
      <c r="S252" s="267"/>
      <c r="T252" s="232"/>
      <c r="U252" s="261"/>
      <c r="V252" s="232"/>
      <c r="W252" s="232"/>
      <c r="X252" s="232"/>
      <c r="Y252" s="232"/>
      <c r="Z252" s="232"/>
      <c r="AA252" s="232"/>
    </row>
    <row r="253" spans="5:27" x14ac:dyDescent="0.25">
      <c r="E253" s="232"/>
      <c r="F253" s="232"/>
      <c r="G253" s="261"/>
      <c r="H253" s="232"/>
      <c r="I253" s="232"/>
      <c r="J253" s="232"/>
      <c r="K253" s="232"/>
      <c r="L253" s="232"/>
      <c r="M253" s="247"/>
      <c r="N253" s="247"/>
      <c r="O253" s="247"/>
      <c r="P253" s="267"/>
      <c r="Q253" s="267"/>
      <c r="R253" s="267"/>
      <c r="S253" s="267"/>
      <c r="T253" s="232"/>
      <c r="U253" s="261"/>
      <c r="V253" s="232"/>
      <c r="W253" s="232"/>
      <c r="X253" s="232"/>
      <c r="Y253" s="232"/>
      <c r="Z253" s="232"/>
      <c r="AA253" s="232"/>
    </row>
    <row r="254" spans="5:27" x14ac:dyDescent="0.25">
      <c r="E254" s="232"/>
      <c r="F254" s="232"/>
      <c r="G254" s="261"/>
      <c r="H254" s="232"/>
      <c r="I254" s="232"/>
      <c r="J254" s="232"/>
      <c r="K254" s="232"/>
      <c r="L254" s="232"/>
      <c r="M254" s="247"/>
      <c r="N254" s="247"/>
      <c r="O254" s="247"/>
      <c r="P254" s="267"/>
      <c r="Q254" s="267"/>
      <c r="R254" s="267"/>
      <c r="S254" s="267"/>
      <c r="T254" s="232"/>
      <c r="U254" s="261"/>
      <c r="V254" s="232"/>
      <c r="W254" s="232"/>
      <c r="X254" s="232"/>
      <c r="Y254" s="232"/>
      <c r="Z254" s="232"/>
      <c r="AA254" s="232"/>
    </row>
    <row r="255" spans="5:27" x14ac:dyDescent="0.25">
      <c r="E255" s="232"/>
      <c r="F255" s="232"/>
      <c r="G255" s="261"/>
      <c r="H255" s="232"/>
      <c r="I255" s="232"/>
      <c r="J255" s="232"/>
      <c r="K255" s="232"/>
      <c r="L255" s="232"/>
      <c r="M255" s="247"/>
      <c r="N255" s="247"/>
      <c r="O255" s="247"/>
      <c r="P255" s="267"/>
      <c r="Q255" s="267"/>
      <c r="R255" s="267"/>
      <c r="S255" s="267"/>
      <c r="T255" s="232"/>
      <c r="U255" s="261"/>
      <c r="V255" s="232"/>
      <c r="W255" s="232"/>
      <c r="X255" s="232"/>
      <c r="Y255" s="232"/>
      <c r="Z255" s="232"/>
      <c r="AA255" s="232"/>
    </row>
    <row r="256" spans="5:27" x14ac:dyDescent="0.25">
      <c r="E256" s="232"/>
      <c r="F256" s="232"/>
      <c r="G256" s="261"/>
      <c r="H256" s="232"/>
      <c r="I256" s="232"/>
      <c r="J256" s="232"/>
      <c r="K256" s="232"/>
      <c r="L256" s="232"/>
      <c r="M256" s="247"/>
      <c r="N256" s="247"/>
      <c r="O256" s="247"/>
      <c r="P256" s="267"/>
      <c r="Q256" s="267"/>
      <c r="R256" s="267"/>
      <c r="S256" s="267"/>
      <c r="T256" s="232"/>
      <c r="U256" s="261"/>
      <c r="V256" s="232"/>
      <c r="W256" s="232"/>
      <c r="X256" s="232"/>
      <c r="Y256" s="232"/>
      <c r="Z256" s="232"/>
      <c r="AA256" s="232"/>
    </row>
    <row r="257" spans="5:27" x14ac:dyDescent="0.25">
      <c r="E257" s="232"/>
      <c r="F257" s="232"/>
      <c r="G257" s="261"/>
      <c r="H257" s="232"/>
      <c r="I257" s="232"/>
      <c r="J257" s="232"/>
      <c r="K257" s="232"/>
      <c r="L257" s="232"/>
      <c r="M257" s="247"/>
      <c r="N257" s="247"/>
      <c r="O257" s="247"/>
      <c r="P257" s="267"/>
      <c r="Q257" s="267"/>
      <c r="R257" s="267"/>
      <c r="S257" s="267"/>
      <c r="T257" s="232"/>
      <c r="U257" s="261"/>
      <c r="V257" s="232"/>
      <c r="W257" s="232"/>
      <c r="X257" s="232"/>
      <c r="Y257" s="232"/>
      <c r="Z257" s="232"/>
      <c r="AA257" s="232"/>
    </row>
    <row r="258" spans="5:27" x14ac:dyDescent="0.25">
      <c r="E258" s="232"/>
      <c r="F258" s="232"/>
      <c r="G258" s="261"/>
      <c r="H258" s="232"/>
      <c r="I258" s="232"/>
      <c r="J258" s="232"/>
      <c r="K258" s="232"/>
      <c r="L258" s="232"/>
      <c r="M258" s="247"/>
      <c r="N258" s="247"/>
      <c r="O258" s="247"/>
      <c r="P258" s="267"/>
      <c r="Q258" s="267"/>
      <c r="R258" s="267"/>
      <c r="S258" s="267"/>
      <c r="T258" s="232"/>
      <c r="U258" s="261"/>
      <c r="V258" s="232"/>
      <c r="W258" s="232"/>
      <c r="X258" s="232"/>
      <c r="Y258" s="232"/>
      <c r="Z258" s="232"/>
      <c r="AA258" s="232"/>
    </row>
    <row r="259" spans="5:27" x14ac:dyDescent="0.25">
      <c r="E259" s="232"/>
      <c r="F259" s="232"/>
      <c r="G259" s="261"/>
      <c r="H259" s="232"/>
      <c r="I259" s="232"/>
      <c r="J259" s="232"/>
      <c r="K259" s="232"/>
      <c r="L259" s="232"/>
      <c r="M259" s="247"/>
      <c r="N259" s="247"/>
      <c r="O259" s="247"/>
      <c r="P259" s="267"/>
      <c r="Q259" s="267"/>
      <c r="R259" s="267"/>
      <c r="S259" s="267"/>
      <c r="T259" s="232"/>
      <c r="U259" s="261"/>
      <c r="V259" s="232"/>
      <c r="W259" s="232"/>
      <c r="X259" s="232"/>
      <c r="Y259" s="232"/>
      <c r="Z259" s="232"/>
      <c r="AA259" s="232"/>
    </row>
    <row r="260" spans="5:27" x14ac:dyDescent="0.25">
      <c r="E260" s="232"/>
      <c r="F260" s="232"/>
      <c r="G260" s="261"/>
      <c r="H260" s="232"/>
      <c r="I260" s="232"/>
      <c r="J260" s="232"/>
      <c r="K260" s="232"/>
      <c r="L260" s="232"/>
      <c r="M260" s="247"/>
      <c r="N260" s="247"/>
      <c r="O260" s="247"/>
      <c r="P260" s="267"/>
      <c r="Q260" s="267"/>
      <c r="R260" s="267"/>
      <c r="S260" s="267"/>
      <c r="T260" s="232"/>
      <c r="U260" s="261"/>
      <c r="V260" s="232"/>
      <c r="W260" s="232"/>
      <c r="X260" s="232"/>
      <c r="Y260" s="232"/>
      <c r="Z260" s="232"/>
      <c r="AA260" s="232"/>
    </row>
    <row r="261" spans="5:27" x14ac:dyDescent="0.25">
      <c r="E261" s="232"/>
      <c r="F261" s="232"/>
      <c r="G261" s="261"/>
      <c r="H261" s="232"/>
      <c r="I261" s="232"/>
      <c r="J261" s="232"/>
      <c r="K261" s="232"/>
      <c r="L261" s="232"/>
      <c r="M261" s="247"/>
      <c r="N261" s="247"/>
      <c r="O261" s="247"/>
      <c r="P261" s="267"/>
      <c r="Q261" s="267"/>
      <c r="R261" s="267"/>
      <c r="S261" s="267"/>
      <c r="T261" s="232"/>
      <c r="U261" s="261"/>
      <c r="V261" s="232"/>
      <c r="W261" s="232"/>
      <c r="X261" s="232"/>
      <c r="Y261" s="232"/>
      <c r="Z261" s="232"/>
      <c r="AA261" s="232"/>
    </row>
    <row r="262" spans="5:27" x14ac:dyDescent="0.25">
      <c r="E262" s="232"/>
      <c r="F262" s="232"/>
      <c r="G262" s="261"/>
      <c r="H262" s="232"/>
      <c r="I262" s="232"/>
      <c r="J262" s="232"/>
      <c r="K262" s="232"/>
      <c r="L262" s="232"/>
      <c r="M262" s="247"/>
      <c r="N262" s="247"/>
      <c r="O262" s="247"/>
      <c r="P262" s="267"/>
      <c r="Q262" s="267"/>
      <c r="R262" s="267"/>
      <c r="S262" s="267"/>
      <c r="T262" s="232"/>
      <c r="U262" s="261"/>
      <c r="V262" s="232"/>
      <c r="W262" s="232"/>
      <c r="X262" s="232"/>
      <c r="Y262" s="232"/>
      <c r="Z262" s="232"/>
      <c r="AA262" s="232"/>
    </row>
    <row r="263" spans="5:27" x14ac:dyDescent="0.25">
      <c r="E263" s="232"/>
      <c r="F263" s="232"/>
      <c r="G263" s="261"/>
      <c r="H263" s="232"/>
      <c r="I263" s="232"/>
      <c r="J263" s="232"/>
      <c r="K263" s="232"/>
      <c r="L263" s="232"/>
      <c r="M263" s="247"/>
      <c r="N263" s="247"/>
      <c r="O263" s="247"/>
      <c r="P263" s="267"/>
      <c r="Q263" s="267"/>
      <c r="R263" s="267"/>
      <c r="S263" s="267"/>
      <c r="T263" s="232"/>
      <c r="U263" s="261"/>
      <c r="V263" s="232"/>
      <c r="W263" s="232"/>
      <c r="X263" s="232"/>
      <c r="Y263" s="232"/>
      <c r="Z263" s="232"/>
      <c r="AA263" s="232"/>
    </row>
    <row r="264" spans="5:27" x14ac:dyDescent="0.25">
      <c r="E264" s="232"/>
      <c r="F264" s="232"/>
      <c r="G264" s="261"/>
      <c r="H264" s="232"/>
      <c r="I264" s="232"/>
      <c r="J264" s="232"/>
      <c r="K264" s="232"/>
      <c r="L264" s="232"/>
      <c r="M264" s="247"/>
      <c r="N264" s="247"/>
      <c r="O264" s="247"/>
      <c r="P264" s="267"/>
      <c r="Q264" s="267"/>
      <c r="R264" s="267"/>
      <c r="S264" s="267"/>
      <c r="T264" s="232"/>
      <c r="U264" s="261"/>
      <c r="V264" s="232"/>
      <c r="W264" s="232"/>
      <c r="X264" s="232"/>
      <c r="Y264" s="232"/>
      <c r="Z264" s="232"/>
      <c r="AA264" s="232"/>
    </row>
    <row r="265" spans="5:27" x14ac:dyDescent="0.25">
      <c r="E265" s="232"/>
      <c r="F265" s="232"/>
      <c r="G265" s="261"/>
      <c r="H265" s="232"/>
      <c r="I265" s="232"/>
      <c r="J265" s="232"/>
      <c r="K265" s="232"/>
      <c r="L265" s="232"/>
      <c r="M265" s="247"/>
      <c r="N265" s="247"/>
      <c r="O265" s="247"/>
      <c r="P265" s="267"/>
      <c r="Q265" s="267"/>
      <c r="R265" s="267"/>
      <c r="S265" s="267"/>
      <c r="T265" s="232"/>
      <c r="U265" s="261"/>
      <c r="V265" s="232"/>
      <c r="W265" s="232"/>
      <c r="X265" s="232"/>
      <c r="Y265" s="232"/>
      <c r="Z265" s="232"/>
      <c r="AA265" s="232"/>
    </row>
    <row r="266" spans="5:27" x14ac:dyDescent="0.25">
      <c r="E266" s="232"/>
      <c r="F266" s="232"/>
      <c r="G266" s="261"/>
      <c r="H266" s="232"/>
      <c r="I266" s="232"/>
      <c r="J266" s="232"/>
      <c r="K266" s="232"/>
      <c r="L266" s="232"/>
      <c r="M266" s="247"/>
      <c r="N266" s="247"/>
      <c r="O266" s="247"/>
      <c r="P266" s="267"/>
      <c r="Q266" s="267"/>
      <c r="R266" s="267"/>
      <c r="S266" s="267"/>
      <c r="T266" s="232"/>
      <c r="U266" s="261"/>
      <c r="V266" s="232"/>
      <c r="W266" s="232"/>
      <c r="X266" s="232"/>
      <c r="Y266" s="232"/>
      <c r="Z266" s="232"/>
      <c r="AA266" s="232"/>
    </row>
    <row r="267" spans="5:27" x14ac:dyDescent="0.25">
      <c r="E267" s="232"/>
      <c r="F267" s="232"/>
      <c r="G267" s="261"/>
      <c r="H267" s="232"/>
      <c r="I267" s="232"/>
      <c r="J267" s="232"/>
      <c r="K267" s="232"/>
      <c r="L267" s="232"/>
      <c r="M267" s="247"/>
      <c r="N267" s="247"/>
      <c r="O267" s="247"/>
      <c r="P267" s="267"/>
      <c r="Q267" s="267"/>
      <c r="R267" s="267"/>
      <c r="S267" s="267"/>
      <c r="T267" s="232"/>
      <c r="U267" s="261"/>
      <c r="V267" s="232"/>
      <c r="W267" s="232"/>
      <c r="X267" s="232"/>
      <c r="Y267" s="232"/>
      <c r="Z267" s="232"/>
      <c r="AA267" s="232"/>
    </row>
    <row r="268" spans="5:27" x14ac:dyDescent="0.25">
      <c r="E268" s="232"/>
      <c r="F268" s="232"/>
      <c r="G268" s="261"/>
      <c r="H268" s="232"/>
      <c r="I268" s="232"/>
      <c r="J268" s="232"/>
      <c r="K268" s="232"/>
      <c r="L268" s="232"/>
      <c r="M268" s="247"/>
      <c r="N268" s="247"/>
      <c r="O268" s="247"/>
      <c r="P268" s="267"/>
      <c r="Q268" s="267"/>
      <c r="R268" s="267"/>
      <c r="S268" s="267"/>
      <c r="T268" s="232"/>
      <c r="U268" s="261"/>
      <c r="V268" s="232"/>
      <c r="W268" s="232"/>
      <c r="X268" s="232"/>
      <c r="Y268" s="232"/>
      <c r="Z268" s="232"/>
      <c r="AA268" s="232"/>
    </row>
    <row r="269" spans="5:27" x14ac:dyDescent="0.25">
      <c r="E269" s="232"/>
      <c r="F269" s="232"/>
      <c r="G269" s="261"/>
      <c r="H269" s="232"/>
      <c r="I269" s="232"/>
      <c r="J269" s="232"/>
      <c r="K269" s="232"/>
      <c r="L269" s="232"/>
      <c r="M269" s="247"/>
      <c r="N269" s="247"/>
      <c r="O269" s="247"/>
      <c r="P269" s="267"/>
      <c r="Q269" s="267"/>
      <c r="R269" s="267"/>
      <c r="S269" s="267"/>
      <c r="T269" s="232"/>
      <c r="U269" s="261"/>
      <c r="V269" s="232"/>
      <c r="W269" s="232"/>
      <c r="X269" s="232"/>
      <c r="Y269" s="232"/>
      <c r="Z269" s="232"/>
      <c r="AA269" s="232"/>
    </row>
    <row r="270" spans="5:27" x14ac:dyDescent="0.25">
      <c r="E270" s="232"/>
      <c r="F270" s="232"/>
      <c r="G270" s="261"/>
      <c r="H270" s="232"/>
      <c r="I270" s="232"/>
      <c r="J270" s="232"/>
      <c r="K270" s="232"/>
      <c r="L270" s="232"/>
      <c r="M270" s="247"/>
      <c r="N270" s="247"/>
      <c r="O270" s="247"/>
      <c r="P270" s="267"/>
      <c r="Q270" s="267"/>
      <c r="R270" s="267"/>
      <c r="S270" s="267"/>
      <c r="T270" s="232"/>
      <c r="U270" s="261"/>
      <c r="V270" s="232"/>
      <c r="W270" s="232"/>
      <c r="X270" s="232"/>
      <c r="Y270" s="232"/>
      <c r="Z270" s="232"/>
      <c r="AA270" s="232"/>
    </row>
    <row r="271" spans="5:27" x14ac:dyDescent="0.25">
      <c r="E271" s="232"/>
      <c r="F271" s="232"/>
      <c r="G271" s="261"/>
      <c r="H271" s="232"/>
      <c r="I271" s="232"/>
      <c r="J271" s="232"/>
      <c r="K271" s="232"/>
      <c r="L271" s="232"/>
      <c r="M271" s="247"/>
      <c r="N271" s="247"/>
      <c r="O271" s="247"/>
      <c r="P271" s="267"/>
      <c r="Q271" s="267"/>
      <c r="R271" s="267"/>
      <c r="S271" s="267"/>
      <c r="T271" s="232"/>
      <c r="U271" s="261"/>
      <c r="V271" s="232"/>
      <c r="W271" s="232"/>
      <c r="X271" s="232"/>
      <c r="Y271" s="232"/>
      <c r="Z271" s="232"/>
      <c r="AA271" s="232"/>
    </row>
    <row r="272" spans="5:27" x14ac:dyDescent="0.25">
      <c r="E272" s="232"/>
      <c r="F272" s="232"/>
      <c r="G272" s="261"/>
      <c r="H272" s="232"/>
      <c r="I272" s="232"/>
      <c r="J272" s="232"/>
      <c r="K272" s="232"/>
      <c r="L272" s="232"/>
      <c r="M272" s="247"/>
      <c r="N272" s="247"/>
      <c r="O272" s="247"/>
      <c r="P272" s="267"/>
      <c r="Q272" s="267"/>
      <c r="R272" s="267"/>
      <c r="S272" s="267"/>
      <c r="T272" s="232"/>
      <c r="U272" s="261"/>
      <c r="V272" s="232"/>
      <c r="W272" s="232"/>
      <c r="X272" s="232"/>
      <c r="Y272" s="232"/>
      <c r="Z272" s="232"/>
      <c r="AA272" s="232"/>
    </row>
    <row r="273" spans="5:27" x14ac:dyDescent="0.25">
      <c r="E273" s="232"/>
      <c r="F273" s="232"/>
      <c r="G273" s="261"/>
      <c r="H273" s="232"/>
      <c r="I273" s="232"/>
      <c r="J273" s="232"/>
      <c r="K273" s="232"/>
      <c r="L273" s="232"/>
      <c r="M273" s="247"/>
      <c r="N273" s="247"/>
      <c r="O273" s="247"/>
      <c r="P273" s="267"/>
      <c r="Q273" s="267"/>
      <c r="R273" s="267"/>
      <c r="S273" s="267"/>
      <c r="T273" s="232"/>
      <c r="U273" s="261"/>
      <c r="V273" s="232"/>
      <c r="W273" s="232"/>
      <c r="X273" s="232"/>
      <c r="Y273" s="232"/>
      <c r="Z273" s="232"/>
      <c r="AA273" s="232"/>
    </row>
    <row r="274" spans="5:27" x14ac:dyDescent="0.25">
      <c r="E274" s="232"/>
      <c r="F274" s="232"/>
      <c r="G274" s="261"/>
      <c r="H274" s="232"/>
      <c r="I274" s="232"/>
      <c r="J274" s="232"/>
      <c r="K274" s="232"/>
      <c r="L274" s="232"/>
      <c r="M274" s="247"/>
      <c r="N274" s="247"/>
      <c r="O274" s="247"/>
      <c r="P274" s="267"/>
      <c r="Q274" s="267"/>
      <c r="R274" s="267"/>
      <c r="S274" s="267"/>
      <c r="T274" s="232"/>
      <c r="U274" s="261"/>
      <c r="V274" s="232"/>
      <c r="W274" s="232"/>
      <c r="X274" s="232"/>
      <c r="Y274" s="232"/>
      <c r="Z274" s="232"/>
      <c r="AA274" s="232"/>
    </row>
    <row r="275" spans="5:27" x14ac:dyDescent="0.25">
      <c r="E275" s="232"/>
      <c r="F275" s="232"/>
      <c r="G275" s="261"/>
      <c r="H275" s="232"/>
      <c r="I275" s="232"/>
      <c r="J275" s="232"/>
      <c r="K275" s="232"/>
      <c r="L275" s="232"/>
      <c r="M275" s="247"/>
      <c r="N275" s="247"/>
      <c r="O275" s="247"/>
      <c r="P275" s="267"/>
      <c r="Q275" s="267"/>
      <c r="R275" s="267"/>
      <c r="S275" s="267"/>
      <c r="T275" s="232"/>
      <c r="U275" s="261"/>
      <c r="V275" s="232"/>
      <c r="W275" s="232"/>
      <c r="X275" s="232"/>
      <c r="Y275" s="232"/>
      <c r="Z275" s="232"/>
      <c r="AA275" s="232"/>
    </row>
    <row r="276" spans="5:27" x14ac:dyDescent="0.25">
      <c r="E276" s="232"/>
      <c r="F276" s="232"/>
      <c r="G276" s="261"/>
      <c r="H276" s="232"/>
      <c r="I276" s="232"/>
      <c r="J276" s="232"/>
      <c r="K276" s="232"/>
      <c r="L276" s="232"/>
      <c r="M276" s="247"/>
      <c r="N276" s="247"/>
      <c r="O276" s="247"/>
      <c r="P276" s="267"/>
      <c r="Q276" s="267"/>
      <c r="R276" s="267"/>
      <c r="S276" s="267"/>
      <c r="T276" s="232"/>
      <c r="U276" s="261"/>
      <c r="V276" s="232"/>
      <c r="W276" s="232"/>
      <c r="X276" s="232"/>
      <c r="Y276" s="232"/>
      <c r="Z276" s="232"/>
      <c r="AA276" s="232"/>
    </row>
    <row r="277" spans="5:27" x14ac:dyDescent="0.25">
      <c r="E277" s="232"/>
      <c r="F277" s="232"/>
      <c r="G277" s="261"/>
      <c r="H277" s="232"/>
      <c r="I277" s="232"/>
      <c r="J277" s="232"/>
      <c r="K277" s="232"/>
      <c r="L277" s="232"/>
      <c r="M277" s="247"/>
      <c r="N277" s="247"/>
      <c r="O277" s="247"/>
      <c r="P277" s="267"/>
      <c r="Q277" s="267"/>
      <c r="R277" s="267"/>
      <c r="S277" s="267"/>
      <c r="T277" s="232"/>
      <c r="U277" s="261"/>
      <c r="V277" s="232"/>
      <c r="W277" s="232"/>
      <c r="X277" s="232"/>
      <c r="Y277" s="232"/>
      <c r="Z277" s="232"/>
      <c r="AA277" s="232"/>
    </row>
    <row r="278" spans="5:27" x14ac:dyDescent="0.25">
      <c r="E278" s="232"/>
      <c r="F278" s="232"/>
      <c r="G278" s="261"/>
      <c r="H278" s="232"/>
      <c r="I278" s="232"/>
      <c r="J278" s="232"/>
      <c r="K278" s="232"/>
      <c r="L278" s="232"/>
      <c r="M278" s="247"/>
      <c r="N278" s="247"/>
      <c r="O278" s="247"/>
      <c r="P278" s="267"/>
      <c r="Q278" s="267"/>
      <c r="R278" s="267"/>
      <c r="S278" s="267"/>
      <c r="T278" s="232"/>
      <c r="U278" s="261"/>
      <c r="V278" s="232"/>
      <c r="W278" s="232"/>
      <c r="X278" s="232"/>
      <c r="Y278" s="232"/>
      <c r="Z278" s="232"/>
      <c r="AA278" s="232"/>
    </row>
    <row r="279" spans="5:27" x14ac:dyDescent="0.25">
      <c r="E279" s="232"/>
      <c r="F279" s="232"/>
      <c r="G279" s="261"/>
      <c r="H279" s="232"/>
      <c r="I279" s="232"/>
      <c r="J279" s="232"/>
      <c r="K279" s="232"/>
      <c r="L279" s="232"/>
      <c r="M279" s="247"/>
      <c r="N279" s="247"/>
      <c r="O279" s="247"/>
      <c r="P279" s="267"/>
      <c r="Q279" s="267"/>
      <c r="R279" s="267"/>
      <c r="S279" s="267"/>
      <c r="T279" s="232"/>
      <c r="U279" s="261"/>
      <c r="V279" s="232"/>
      <c r="W279" s="232"/>
      <c r="X279" s="232"/>
      <c r="Y279" s="232"/>
      <c r="Z279" s="232"/>
      <c r="AA279" s="232"/>
    </row>
    <row r="280" spans="5:27" x14ac:dyDescent="0.25">
      <c r="E280" s="232"/>
      <c r="F280" s="232"/>
      <c r="G280" s="261"/>
      <c r="H280" s="232"/>
      <c r="I280" s="232"/>
      <c r="J280" s="232"/>
      <c r="K280" s="232"/>
      <c r="L280" s="232"/>
      <c r="M280" s="247"/>
      <c r="N280" s="247"/>
      <c r="O280" s="247"/>
      <c r="P280" s="267"/>
      <c r="Q280" s="267"/>
      <c r="R280" s="267"/>
      <c r="S280" s="267"/>
      <c r="T280" s="232"/>
      <c r="U280" s="261"/>
      <c r="V280" s="232"/>
      <c r="W280" s="232"/>
      <c r="X280" s="232"/>
      <c r="Y280" s="232"/>
      <c r="Z280" s="232"/>
      <c r="AA280" s="232"/>
    </row>
    <row r="281" spans="5:27" x14ac:dyDescent="0.25">
      <c r="E281" s="232"/>
      <c r="F281" s="232"/>
      <c r="G281" s="261"/>
      <c r="H281" s="232"/>
      <c r="I281" s="232"/>
      <c r="J281" s="232"/>
      <c r="K281" s="232"/>
      <c r="L281" s="232"/>
      <c r="M281" s="247"/>
      <c r="N281" s="247"/>
      <c r="O281" s="247"/>
      <c r="P281" s="267"/>
      <c r="Q281" s="267"/>
      <c r="R281" s="267"/>
      <c r="S281" s="267"/>
      <c r="T281" s="232"/>
      <c r="U281" s="261"/>
      <c r="V281" s="232"/>
      <c r="W281" s="232"/>
      <c r="X281" s="232"/>
      <c r="Y281" s="232"/>
      <c r="Z281" s="232"/>
      <c r="AA281" s="232"/>
    </row>
    <row r="282" spans="5:27" x14ac:dyDescent="0.25">
      <c r="E282" s="232"/>
      <c r="F282" s="232"/>
      <c r="G282" s="261"/>
      <c r="H282" s="232"/>
      <c r="I282" s="232"/>
      <c r="J282" s="232"/>
      <c r="K282" s="232"/>
      <c r="L282" s="232"/>
      <c r="M282" s="247"/>
      <c r="N282" s="247"/>
      <c r="O282" s="247"/>
      <c r="P282" s="267"/>
      <c r="Q282" s="267"/>
      <c r="R282" s="267"/>
      <c r="S282" s="267"/>
      <c r="T282" s="232"/>
      <c r="U282" s="261"/>
      <c r="V282" s="232"/>
      <c r="W282" s="232"/>
      <c r="X282" s="232"/>
      <c r="Y282" s="232"/>
      <c r="Z282" s="232"/>
      <c r="AA282" s="232"/>
    </row>
    <row r="283" spans="5:27" x14ac:dyDescent="0.25">
      <c r="E283" s="232"/>
      <c r="F283" s="232"/>
      <c r="G283" s="261"/>
      <c r="H283" s="232"/>
      <c r="I283" s="232"/>
      <c r="J283" s="232"/>
      <c r="K283" s="232"/>
      <c r="L283" s="232"/>
      <c r="M283" s="247"/>
      <c r="N283" s="247"/>
      <c r="O283" s="247"/>
      <c r="P283" s="267"/>
      <c r="Q283" s="267"/>
      <c r="R283" s="267"/>
      <c r="S283" s="267"/>
      <c r="T283" s="232"/>
      <c r="U283" s="261"/>
      <c r="V283" s="232"/>
      <c r="W283" s="232"/>
      <c r="X283" s="232"/>
      <c r="Y283" s="232"/>
      <c r="Z283" s="232"/>
      <c r="AA283" s="232"/>
    </row>
    <row r="284" spans="5:27" x14ac:dyDescent="0.25">
      <c r="E284" s="232"/>
      <c r="F284" s="232"/>
      <c r="G284" s="261"/>
      <c r="H284" s="232"/>
      <c r="I284" s="232"/>
      <c r="J284" s="232"/>
      <c r="K284" s="232"/>
      <c r="L284" s="232"/>
      <c r="M284" s="247"/>
      <c r="N284" s="247"/>
      <c r="O284" s="247"/>
      <c r="P284" s="267"/>
      <c r="Q284" s="267"/>
      <c r="R284" s="267"/>
      <c r="S284" s="267"/>
      <c r="T284" s="232"/>
      <c r="U284" s="261"/>
      <c r="V284" s="232"/>
      <c r="W284" s="232"/>
      <c r="X284" s="232"/>
      <c r="Y284" s="232"/>
      <c r="Z284" s="232"/>
      <c r="AA284" s="232"/>
    </row>
    <row r="285" spans="5:27" x14ac:dyDescent="0.25">
      <c r="E285" s="232"/>
      <c r="F285" s="232"/>
      <c r="G285" s="261"/>
      <c r="H285" s="232"/>
      <c r="I285" s="232"/>
      <c r="J285" s="232"/>
      <c r="K285" s="232"/>
      <c r="L285" s="232"/>
      <c r="M285" s="247"/>
      <c r="N285" s="247"/>
      <c r="O285" s="247"/>
      <c r="P285" s="267"/>
      <c r="Q285" s="267"/>
      <c r="R285" s="267"/>
      <c r="S285" s="267"/>
      <c r="T285" s="232"/>
      <c r="U285" s="261"/>
      <c r="V285" s="232"/>
      <c r="W285" s="232"/>
      <c r="X285" s="232"/>
      <c r="Y285" s="232"/>
      <c r="Z285" s="232"/>
      <c r="AA285" s="232"/>
    </row>
    <row r="286" spans="5:27" x14ac:dyDescent="0.25">
      <c r="E286" s="232"/>
      <c r="F286" s="232"/>
      <c r="G286" s="261"/>
      <c r="H286" s="232"/>
      <c r="I286" s="232"/>
      <c r="J286" s="232"/>
      <c r="K286" s="232"/>
      <c r="L286" s="232"/>
      <c r="M286" s="247"/>
      <c r="N286" s="247"/>
      <c r="O286" s="247"/>
      <c r="P286" s="267"/>
      <c r="Q286" s="267"/>
      <c r="R286" s="267"/>
      <c r="S286" s="267"/>
      <c r="T286" s="232"/>
      <c r="U286" s="261"/>
      <c r="V286" s="232"/>
      <c r="W286" s="232"/>
      <c r="X286" s="232"/>
      <c r="Y286" s="232"/>
      <c r="Z286" s="232"/>
      <c r="AA286" s="232"/>
    </row>
    <row r="287" spans="5:27" x14ac:dyDescent="0.25">
      <c r="E287" s="232"/>
      <c r="F287" s="232"/>
      <c r="G287" s="261"/>
      <c r="H287" s="232"/>
      <c r="I287" s="232"/>
      <c r="J287" s="232"/>
      <c r="K287" s="232"/>
      <c r="L287" s="232"/>
      <c r="M287" s="247"/>
      <c r="N287" s="247"/>
      <c r="O287" s="247"/>
      <c r="P287" s="267"/>
      <c r="Q287" s="267"/>
      <c r="R287" s="267"/>
      <c r="S287" s="267"/>
      <c r="T287" s="232"/>
      <c r="U287" s="261"/>
      <c r="V287" s="232"/>
      <c r="W287" s="232"/>
      <c r="X287" s="232"/>
      <c r="Y287" s="232"/>
      <c r="Z287" s="232"/>
      <c r="AA287" s="232"/>
    </row>
    <row r="288" spans="5:27" x14ac:dyDescent="0.25">
      <c r="E288" s="232"/>
      <c r="F288" s="232"/>
      <c r="G288" s="261"/>
      <c r="H288" s="232"/>
      <c r="I288" s="232"/>
      <c r="J288" s="232"/>
      <c r="K288" s="232"/>
      <c r="L288" s="232"/>
      <c r="M288" s="247"/>
      <c r="N288" s="247"/>
      <c r="O288" s="247"/>
      <c r="P288" s="267"/>
      <c r="Q288" s="267"/>
      <c r="R288" s="267"/>
      <c r="S288" s="267"/>
      <c r="T288" s="232"/>
      <c r="U288" s="261"/>
      <c r="V288" s="232"/>
      <c r="W288" s="232"/>
      <c r="X288" s="232"/>
      <c r="Y288" s="232"/>
      <c r="Z288" s="232"/>
      <c r="AA288" s="232"/>
    </row>
    <row r="289" spans="5:27" x14ac:dyDescent="0.25">
      <c r="E289" s="232"/>
      <c r="F289" s="232"/>
      <c r="G289" s="261"/>
      <c r="H289" s="232"/>
      <c r="I289" s="232"/>
      <c r="J289" s="232"/>
      <c r="K289" s="232"/>
      <c r="L289" s="232"/>
      <c r="M289" s="247"/>
      <c r="N289" s="247"/>
      <c r="O289" s="247"/>
      <c r="P289" s="267"/>
      <c r="Q289" s="267"/>
      <c r="R289" s="267"/>
      <c r="S289" s="267"/>
      <c r="T289" s="232"/>
      <c r="U289" s="261"/>
      <c r="V289" s="232"/>
      <c r="W289" s="232"/>
      <c r="X289" s="232"/>
      <c r="Y289" s="232"/>
      <c r="Z289" s="232"/>
      <c r="AA289" s="232"/>
    </row>
    <row r="290" spans="5:27" x14ac:dyDescent="0.25">
      <c r="E290" s="232"/>
      <c r="F290" s="232"/>
      <c r="G290" s="261"/>
      <c r="H290" s="232"/>
      <c r="I290" s="232"/>
      <c r="J290" s="232"/>
      <c r="K290" s="232"/>
      <c r="L290" s="232"/>
      <c r="M290" s="247"/>
      <c r="N290" s="247"/>
      <c r="O290" s="247"/>
      <c r="P290" s="267"/>
      <c r="Q290" s="267"/>
      <c r="R290" s="267"/>
      <c r="S290" s="267"/>
      <c r="T290" s="232"/>
      <c r="U290" s="261"/>
      <c r="V290" s="232"/>
      <c r="W290" s="232"/>
      <c r="X290" s="232"/>
      <c r="Y290" s="232"/>
      <c r="Z290" s="232"/>
      <c r="AA290" s="232"/>
    </row>
    <row r="291" spans="5:27" x14ac:dyDescent="0.25">
      <c r="E291" s="232"/>
      <c r="F291" s="232"/>
      <c r="G291" s="261"/>
      <c r="H291" s="232"/>
      <c r="I291" s="232"/>
      <c r="J291" s="232"/>
      <c r="K291" s="232"/>
      <c r="L291" s="232"/>
      <c r="M291" s="247"/>
      <c r="N291" s="247"/>
      <c r="O291" s="247"/>
      <c r="P291" s="267"/>
      <c r="Q291" s="267"/>
      <c r="R291" s="267"/>
      <c r="S291" s="267"/>
      <c r="T291" s="232"/>
      <c r="U291" s="261"/>
      <c r="V291" s="232"/>
      <c r="W291" s="232"/>
      <c r="X291" s="232"/>
      <c r="Y291" s="232"/>
      <c r="Z291" s="232"/>
      <c r="AA291" s="232"/>
    </row>
    <row r="292" spans="5:27" x14ac:dyDescent="0.25">
      <c r="E292" s="232"/>
      <c r="F292" s="232"/>
      <c r="G292" s="261"/>
      <c r="H292" s="232"/>
      <c r="I292" s="232"/>
      <c r="J292" s="232"/>
      <c r="K292" s="232"/>
      <c r="L292" s="232"/>
      <c r="M292" s="247"/>
      <c r="N292" s="247"/>
      <c r="O292" s="247"/>
      <c r="P292" s="267"/>
      <c r="Q292" s="267"/>
      <c r="R292" s="267"/>
      <c r="S292" s="267"/>
      <c r="T292" s="232"/>
      <c r="U292" s="261"/>
      <c r="V292" s="232"/>
      <c r="W292" s="232"/>
      <c r="X292" s="232"/>
      <c r="Y292" s="232"/>
      <c r="Z292" s="232"/>
      <c r="AA292" s="232"/>
    </row>
    <row r="293" spans="5:27" x14ac:dyDescent="0.25">
      <c r="E293" s="232"/>
      <c r="F293" s="232"/>
      <c r="G293" s="261"/>
      <c r="H293" s="232"/>
      <c r="I293" s="232"/>
      <c r="J293" s="232"/>
      <c r="K293" s="232"/>
      <c r="L293" s="232"/>
      <c r="M293" s="247"/>
      <c r="N293" s="247"/>
      <c r="O293" s="247"/>
      <c r="P293" s="267"/>
      <c r="Q293" s="267"/>
      <c r="R293" s="267"/>
      <c r="S293" s="267"/>
      <c r="T293" s="232"/>
      <c r="U293" s="261"/>
      <c r="V293" s="232"/>
      <c r="W293" s="232"/>
      <c r="X293" s="232"/>
      <c r="Y293" s="232"/>
      <c r="Z293" s="232"/>
      <c r="AA293" s="232"/>
    </row>
    <row r="294" spans="5:27" x14ac:dyDescent="0.25">
      <c r="E294" s="232"/>
      <c r="F294" s="232"/>
      <c r="G294" s="261"/>
      <c r="H294" s="232"/>
      <c r="I294" s="232"/>
      <c r="J294" s="232"/>
      <c r="K294" s="232"/>
      <c r="L294" s="232"/>
      <c r="M294" s="247"/>
      <c r="N294" s="247"/>
      <c r="O294" s="247"/>
      <c r="P294" s="267"/>
      <c r="Q294" s="267"/>
      <c r="R294" s="267"/>
      <c r="S294" s="267"/>
      <c r="T294" s="232"/>
      <c r="U294" s="261"/>
      <c r="V294" s="232"/>
      <c r="W294" s="232"/>
      <c r="X294" s="232"/>
      <c r="Y294" s="232"/>
      <c r="Z294" s="232"/>
      <c r="AA294" s="232"/>
    </row>
    <row r="295" spans="5:27" x14ac:dyDescent="0.25">
      <c r="E295" s="232"/>
      <c r="F295" s="232"/>
      <c r="G295" s="261"/>
      <c r="H295" s="232"/>
      <c r="I295" s="232"/>
      <c r="J295" s="232"/>
      <c r="K295" s="232"/>
      <c r="L295" s="232"/>
      <c r="M295" s="247"/>
      <c r="N295" s="247"/>
      <c r="O295" s="247"/>
      <c r="P295" s="267"/>
      <c r="Q295" s="267"/>
      <c r="R295" s="267"/>
      <c r="S295" s="267"/>
      <c r="T295" s="232"/>
      <c r="U295" s="261"/>
      <c r="V295" s="232"/>
      <c r="W295" s="232"/>
      <c r="X295" s="232"/>
      <c r="Y295" s="232"/>
      <c r="Z295" s="232"/>
      <c r="AA295" s="232"/>
    </row>
    <row r="296" spans="5:27" x14ac:dyDescent="0.25">
      <c r="E296" s="232"/>
      <c r="F296" s="232"/>
      <c r="G296" s="261"/>
      <c r="H296" s="232"/>
      <c r="I296" s="232"/>
      <c r="J296" s="232"/>
      <c r="K296" s="232"/>
      <c r="L296" s="232"/>
      <c r="M296" s="247"/>
      <c r="N296" s="247"/>
      <c r="O296" s="247"/>
      <c r="P296" s="267"/>
      <c r="Q296" s="267"/>
      <c r="R296" s="267"/>
      <c r="S296" s="267"/>
      <c r="T296" s="232"/>
      <c r="U296" s="261"/>
      <c r="V296" s="232"/>
      <c r="W296" s="232"/>
      <c r="X296" s="232"/>
      <c r="Y296" s="232"/>
      <c r="Z296" s="232"/>
      <c r="AA296" s="232"/>
    </row>
    <row r="297" spans="5:27" x14ac:dyDescent="0.25">
      <c r="E297" s="232"/>
      <c r="F297" s="232"/>
      <c r="G297" s="261"/>
      <c r="H297" s="232"/>
      <c r="I297" s="232"/>
      <c r="J297" s="232"/>
      <c r="K297" s="232"/>
      <c r="L297" s="232"/>
      <c r="M297" s="247"/>
      <c r="N297" s="247"/>
      <c r="O297" s="247"/>
      <c r="P297" s="267"/>
      <c r="Q297" s="267"/>
      <c r="R297" s="267"/>
      <c r="S297" s="267"/>
      <c r="T297" s="232"/>
      <c r="U297" s="261"/>
      <c r="V297" s="232"/>
      <c r="W297" s="232"/>
      <c r="X297" s="232"/>
      <c r="Y297" s="232"/>
      <c r="Z297" s="232"/>
      <c r="AA297" s="232"/>
    </row>
    <row r="298" spans="5:27" x14ac:dyDescent="0.25">
      <c r="E298" s="232"/>
      <c r="F298" s="232"/>
      <c r="G298" s="261"/>
      <c r="H298" s="232"/>
      <c r="I298" s="232"/>
      <c r="J298" s="232"/>
      <c r="K298" s="232"/>
      <c r="L298" s="232"/>
      <c r="M298" s="247"/>
      <c r="N298" s="247"/>
      <c r="O298" s="247"/>
      <c r="P298" s="267"/>
      <c r="Q298" s="267"/>
      <c r="R298" s="267"/>
      <c r="S298" s="267"/>
      <c r="T298" s="232"/>
      <c r="U298" s="261"/>
      <c r="V298" s="232"/>
      <c r="W298" s="232"/>
      <c r="X298" s="232"/>
      <c r="Y298" s="232"/>
      <c r="Z298" s="232"/>
      <c r="AA298" s="232"/>
    </row>
    <row r="299" spans="5:27" x14ac:dyDescent="0.25">
      <c r="E299" s="232"/>
      <c r="F299" s="232"/>
      <c r="G299" s="261"/>
      <c r="H299" s="232"/>
      <c r="I299" s="232"/>
      <c r="J299" s="232"/>
      <c r="K299" s="232"/>
      <c r="L299" s="232"/>
      <c r="M299" s="247"/>
      <c r="N299" s="247"/>
      <c r="O299" s="247"/>
      <c r="P299" s="267"/>
      <c r="Q299" s="267"/>
      <c r="R299" s="267"/>
      <c r="S299" s="267"/>
      <c r="T299" s="232"/>
      <c r="U299" s="261"/>
      <c r="V299" s="232"/>
      <c r="W299" s="232"/>
      <c r="X299" s="232"/>
      <c r="Y299" s="232"/>
      <c r="Z299" s="232"/>
      <c r="AA299" s="232"/>
    </row>
    <row r="300" spans="5:27" x14ac:dyDescent="0.25">
      <c r="E300" s="232"/>
      <c r="F300" s="232"/>
      <c r="G300" s="261"/>
      <c r="H300" s="232"/>
      <c r="I300" s="232"/>
      <c r="J300" s="232"/>
      <c r="K300" s="232"/>
      <c r="L300" s="232"/>
      <c r="M300" s="247"/>
      <c r="N300" s="247"/>
      <c r="O300" s="247"/>
      <c r="P300" s="267"/>
      <c r="Q300" s="267"/>
      <c r="R300" s="267"/>
      <c r="S300" s="267"/>
      <c r="T300" s="232"/>
      <c r="U300" s="261"/>
      <c r="V300" s="232"/>
      <c r="W300" s="232"/>
      <c r="X300" s="232"/>
      <c r="Y300" s="232"/>
      <c r="Z300" s="232"/>
      <c r="AA300" s="232"/>
    </row>
    <row r="301" spans="5:27" x14ac:dyDescent="0.25">
      <c r="E301" s="232"/>
      <c r="F301" s="232"/>
      <c r="G301" s="261"/>
      <c r="H301" s="232"/>
      <c r="I301" s="232"/>
      <c r="J301" s="232"/>
      <c r="K301" s="232"/>
      <c r="L301" s="232"/>
      <c r="M301" s="247"/>
      <c r="N301" s="247"/>
      <c r="O301" s="247"/>
      <c r="P301" s="267"/>
      <c r="Q301" s="267"/>
      <c r="R301" s="267"/>
      <c r="S301" s="267"/>
      <c r="T301" s="232"/>
      <c r="U301" s="261"/>
      <c r="V301" s="232"/>
      <c r="W301" s="232"/>
      <c r="X301" s="232"/>
      <c r="Y301" s="232"/>
      <c r="Z301" s="232"/>
      <c r="AA301" s="232"/>
    </row>
    <row r="302" spans="5:27" x14ac:dyDescent="0.25">
      <c r="E302" s="232"/>
      <c r="F302" s="232"/>
      <c r="G302" s="261"/>
      <c r="H302" s="232"/>
      <c r="I302" s="232"/>
      <c r="J302" s="232"/>
      <c r="K302" s="232"/>
      <c r="L302" s="232"/>
      <c r="M302" s="247"/>
      <c r="N302" s="247"/>
      <c r="O302" s="247"/>
      <c r="P302" s="267"/>
      <c r="Q302" s="267"/>
      <c r="R302" s="267"/>
      <c r="S302" s="267"/>
      <c r="T302" s="232"/>
      <c r="U302" s="261"/>
      <c r="V302" s="232"/>
      <c r="W302" s="232"/>
      <c r="X302" s="232"/>
      <c r="Y302" s="232"/>
      <c r="Z302" s="232"/>
      <c r="AA302" s="232"/>
    </row>
    <row r="303" spans="5:27" x14ac:dyDescent="0.25">
      <c r="E303" s="232"/>
      <c r="F303" s="232"/>
      <c r="G303" s="261"/>
      <c r="H303" s="232"/>
      <c r="I303" s="232"/>
      <c r="J303" s="232"/>
      <c r="K303" s="232"/>
      <c r="L303" s="232"/>
      <c r="M303" s="247"/>
      <c r="N303" s="247"/>
      <c r="O303" s="247"/>
      <c r="P303" s="267"/>
      <c r="Q303" s="267"/>
      <c r="R303" s="267"/>
      <c r="S303" s="267"/>
      <c r="T303" s="232"/>
      <c r="U303" s="261"/>
      <c r="V303" s="232"/>
      <c r="W303" s="232"/>
      <c r="X303" s="232"/>
      <c r="Y303" s="232"/>
      <c r="Z303" s="232"/>
      <c r="AA303" s="232"/>
    </row>
    <row r="304" spans="5:27" x14ac:dyDescent="0.25">
      <c r="E304" s="232"/>
      <c r="F304" s="232"/>
      <c r="G304" s="261"/>
      <c r="H304" s="232"/>
      <c r="I304" s="232"/>
      <c r="J304" s="232"/>
      <c r="K304" s="232"/>
      <c r="L304" s="232"/>
      <c r="M304" s="247"/>
      <c r="N304" s="247"/>
      <c r="O304" s="247"/>
      <c r="P304" s="267"/>
      <c r="Q304" s="267"/>
      <c r="R304" s="267"/>
      <c r="S304" s="267"/>
      <c r="T304" s="232"/>
      <c r="U304" s="261"/>
      <c r="V304" s="232"/>
      <c r="W304" s="232"/>
      <c r="X304" s="232"/>
      <c r="Y304" s="232"/>
      <c r="Z304" s="232"/>
      <c r="AA304" s="232"/>
    </row>
    <row r="305" spans="5:27" x14ac:dyDescent="0.25">
      <c r="E305" s="232"/>
      <c r="F305" s="232"/>
      <c r="G305" s="261"/>
      <c r="H305" s="232"/>
      <c r="I305" s="232"/>
      <c r="J305" s="232"/>
      <c r="K305" s="232"/>
      <c r="L305" s="232"/>
      <c r="M305" s="247"/>
      <c r="N305" s="247"/>
      <c r="O305" s="247"/>
      <c r="P305" s="267"/>
      <c r="Q305" s="267"/>
      <c r="R305" s="267"/>
      <c r="S305" s="267"/>
      <c r="T305" s="232"/>
      <c r="U305" s="261"/>
      <c r="V305" s="232"/>
      <c r="W305" s="232"/>
      <c r="X305" s="232"/>
      <c r="Y305" s="232"/>
      <c r="Z305" s="232"/>
      <c r="AA305" s="232"/>
    </row>
    <row r="306" spans="5:27" x14ac:dyDescent="0.25">
      <c r="E306" s="232"/>
      <c r="F306" s="232"/>
      <c r="G306" s="261"/>
      <c r="H306" s="232"/>
      <c r="I306" s="232"/>
      <c r="J306" s="232"/>
      <c r="K306" s="232"/>
      <c r="L306" s="232"/>
      <c r="M306" s="247"/>
      <c r="N306" s="247"/>
      <c r="O306" s="247"/>
      <c r="P306" s="267"/>
      <c r="Q306" s="267"/>
      <c r="R306" s="267"/>
      <c r="S306" s="267"/>
      <c r="T306" s="232"/>
      <c r="U306" s="261"/>
      <c r="V306" s="232"/>
      <c r="W306" s="232"/>
      <c r="X306" s="232"/>
      <c r="Y306" s="232"/>
      <c r="Z306" s="232"/>
      <c r="AA306" s="232"/>
    </row>
    <row r="307" spans="5:27" x14ac:dyDescent="0.25">
      <c r="E307" s="232"/>
      <c r="F307" s="232"/>
      <c r="G307" s="261"/>
      <c r="H307" s="232"/>
      <c r="I307" s="232"/>
      <c r="J307" s="232"/>
      <c r="K307" s="232"/>
      <c r="L307" s="232"/>
      <c r="M307" s="247"/>
      <c r="N307" s="247"/>
      <c r="O307" s="247"/>
      <c r="P307" s="267"/>
      <c r="Q307" s="267"/>
      <c r="R307" s="267"/>
      <c r="S307" s="267"/>
      <c r="T307" s="232"/>
      <c r="U307" s="261"/>
      <c r="V307" s="232"/>
      <c r="W307" s="232"/>
      <c r="X307" s="232"/>
      <c r="Y307" s="232"/>
      <c r="Z307" s="232"/>
      <c r="AA307" s="232"/>
    </row>
    <row r="308" spans="5:27" x14ac:dyDescent="0.25">
      <c r="E308" s="232"/>
      <c r="F308" s="232"/>
      <c r="G308" s="261"/>
      <c r="H308" s="232"/>
      <c r="I308" s="232"/>
      <c r="J308" s="232"/>
      <c r="K308" s="232"/>
      <c r="L308" s="232"/>
      <c r="M308" s="247"/>
      <c r="N308" s="247"/>
      <c r="O308" s="247"/>
      <c r="U308" s="261"/>
      <c r="V308" s="232"/>
      <c r="W308" s="232"/>
      <c r="X308" s="232"/>
      <c r="Y308" s="232"/>
      <c r="Z308" s="232"/>
      <c r="AA308" s="232"/>
    </row>
    <row r="309" spans="5:27" x14ac:dyDescent="0.25">
      <c r="E309" s="232"/>
      <c r="F309" s="232"/>
      <c r="G309" s="261"/>
      <c r="H309" s="232"/>
      <c r="V309" s="232"/>
      <c r="W309" s="232"/>
      <c r="X309" s="232"/>
      <c r="Y309" s="232"/>
      <c r="Z309" s="232"/>
      <c r="AA309" s="232"/>
    </row>
    <row r="310" spans="5:27" x14ac:dyDescent="0.25">
      <c r="E310" s="232"/>
      <c r="F310" s="232"/>
      <c r="G310" s="261"/>
      <c r="H310" s="232"/>
      <c r="V310" s="232"/>
      <c r="W310" s="232"/>
      <c r="X310" s="232"/>
      <c r="Y310" s="232"/>
      <c r="Z310" s="232"/>
      <c r="AA310" s="232"/>
    </row>
  </sheetData>
  <sheetProtection algorithmName="SHA-512" hashValue="nidtHZPJa+d8SOnFghg9AitAS2fNykG9T4moJC1y7zh8TKkcIk3ynExJABdTlMJyJzrw+qmSCiuwR64ngp1+eA==" saltValue="ekrddLSn8Bhf1MVaL5EieA==" spinCount="100000" sheet="1" objects="1" scenarios="1" selectLockedCells="1"/>
  <mergeCells count="13">
    <mergeCell ref="K8:L8"/>
    <mergeCell ref="A8:A9"/>
    <mergeCell ref="B8:B9"/>
    <mergeCell ref="C8:C9"/>
    <mergeCell ref="D8:D9"/>
    <mergeCell ref="I8:I9"/>
    <mergeCell ref="J8:J9"/>
    <mergeCell ref="A1:L3"/>
    <mergeCell ref="D5:H5"/>
    <mergeCell ref="I5:L5"/>
    <mergeCell ref="A6:C6"/>
    <mergeCell ref="D6:H6"/>
    <mergeCell ref="I6:L6"/>
  </mergeCells>
  <conditionalFormatting sqref="Y13:Y100 T10:T98 N11:N98">
    <cfRule type="cellIs" dxfId="54" priority="2" operator="equal">
      <formula>0</formula>
    </cfRule>
  </conditionalFormatting>
  <conditionalFormatting sqref="S11:T98 A11:G11 A12:H98 M11:Q98">
    <cfRule type="cellIs" dxfId="53" priority="1" operator="equal">
      <formula>0</formula>
    </cfRule>
  </conditionalFormatting>
  <printOptions horizontalCentered="1" verticalCentered="1"/>
  <pageMargins left="0" right="0" top="0" bottom="0" header="0.31496062992125984" footer="0.31496062992125984"/>
  <pageSetup paperSize="9" scale="37" orientation="portrait" r:id="rId1"/>
  <colBreaks count="1" manualBreakCount="1">
    <brk id="22" max="3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lha11"/>
  <dimension ref="A1:AA310"/>
  <sheetViews>
    <sheetView showGridLines="0" view="pageBreakPreview" zoomScale="85" zoomScaleNormal="100" zoomScaleSheetLayoutView="85" workbookViewId="0">
      <pane xSplit="5" topLeftCell="F1" activePane="topRight" state="frozenSplit"/>
      <selection pane="topRight" activeCell="I24" sqref="I24"/>
    </sheetView>
  </sheetViews>
  <sheetFormatPr defaultColWidth="9.109375" defaultRowHeight="13.8" x14ac:dyDescent="0.25"/>
  <cols>
    <col min="1" max="1" width="4.44140625" style="232" customWidth="1"/>
    <col min="2" max="2" width="18.6640625" style="234" customWidth="1"/>
    <col min="3" max="3" width="28.6640625" style="234" bestFit="1" customWidth="1"/>
    <col min="4" max="4" width="14.5546875" style="234" customWidth="1"/>
    <col min="5" max="5" width="5.109375" style="233" hidden="1" customWidth="1"/>
    <col min="6" max="6" width="7.6640625" style="233" hidden="1" customWidth="1"/>
    <col min="7" max="7" width="7.6640625" style="262" hidden="1" customWidth="1"/>
    <col min="8" max="8" width="0.6640625" style="233" customWidth="1"/>
    <col min="9" max="12" width="13" style="233" customWidth="1"/>
    <col min="13" max="14" width="0.6640625" style="248" hidden="1" customWidth="1"/>
    <col min="15" max="15" width="1.44140625" style="248" hidden="1" customWidth="1"/>
    <col min="16" max="16" width="6.33203125" style="249" hidden="1" customWidth="1"/>
    <col min="17" max="17" width="10.33203125" style="249" hidden="1" customWidth="1"/>
    <col min="18" max="19" width="7.6640625" style="249" hidden="1" customWidth="1"/>
    <col min="20" max="20" width="10.33203125" style="233" hidden="1" customWidth="1"/>
    <col min="21" max="21" width="6.88671875" style="262" hidden="1" customWidth="1"/>
    <col min="22" max="22" width="4" style="233" hidden="1" customWidth="1"/>
    <col min="23" max="23" width="14.6640625" style="233" hidden="1" customWidth="1"/>
    <col min="24" max="24" width="6.6640625" style="233" customWidth="1"/>
    <col min="25" max="25" width="6.6640625" style="233" hidden="1" customWidth="1"/>
    <col min="26" max="26" width="6.6640625" style="233" customWidth="1"/>
    <col min="27" max="27" width="6.109375" style="233" bestFit="1" customWidth="1"/>
    <col min="28" max="16384" width="9.109375" style="233"/>
  </cols>
  <sheetData>
    <row r="1" spans="1:27" ht="15" customHeight="1" x14ac:dyDescent="0.3">
      <c r="A1" s="517" t="s">
        <v>28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</row>
    <row r="2" spans="1:27" ht="15" customHeight="1" x14ac:dyDescent="0.3">
      <c r="A2" s="517"/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</row>
    <row r="3" spans="1:27" ht="15" customHeight="1" x14ac:dyDescent="0.3">
      <c r="A3" s="517"/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</row>
    <row r="4" spans="1:27" ht="15" customHeight="1" x14ac:dyDescent="0.3">
      <c r="C4" s="321"/>
      <c r="D4" s="321"/>
      <c r="E4" s="236"/>
      <c r="F4" s="236"/>
      <c r="G4" s="242"/>
      <c r="H4" s="236"/>
      <c r="I4" s="236"/>
      <c r="J4" s="236"/>
      <c r="K4" s="236"/>
      <c r="L4" s="236"/>
      <c r="M4" s="243"/>
      <c r="N4" s="243"/>
      <c r="O4" s="243"/>
      <c r="U4" s="242"/>
      <c r="V4" s="236"/>
      <c r="W4" s="236"/>
      <c r="X4" s="236"/>
      <c r="Y4" s="236"/>
      <c r="Z4" s="236"/>
      <c r="AA4" s="236"/>
    </row>
    <row r="5" spans="1:27" ht="21" customHeight="1" x14ac:dyDescent="0.3">
      <c r="A5" s="257" t="s">
        <v>29</v>
      </c>
      <c r="B5" s="258"/>
      <c r="C5" s="282"/>
      <c r="D5" s="519" t="s">
        <v>42</v>
      </c>
      <c r="E5" s="519"/>
      <c r="F5" s="519"/>
      <c r="G5" s="519"/>
      <c r="H5" s="520"/>
      <c r="I5" s="526"/>
      <c r="J5" s="527"/>
      <c r="K5" s="527"/>
      <c r="L5" s="527"/>
      <c r="M5" s="271"/>
      <c r="N5" s="271"/>
      <c r="O5" s="271"/>
      <c r="P5" s="271"/>
      <c r="Q5" s="271"/>
      <c r="R5" s="271"/>
      <c r="S5" s="271"/>
      <c r="T5" s="271"/>
      <c r="U5" s="271"/>
      <c r="V5" s="277"/>
      <c r="W5" s="236"/>
      <c r="X5" s="236"/>
      <c r="Y5" s="236"/>
      <c r="Z5" s="236"/>
      <c r="AA5" s="236"/>
    </row>
    <row r="6" spans="1:27" ht="21" customHeight="1" x14ac:dyDescent="0.3">
      <c r="A6" s="518" t="e">
        <f>#REF!</f>
        <v>#REF!</v>
      </c>
      <c r="B6" s="518"/>
      <c r="C6" s="518"/>
      <c r="D6" s="521" t="s">
        <v>9</v>
      </c>
      <c r="E6" s="521"/>
      <c r="F6" s="521"/>
      <c r="G6" s="521"/>
      <c r="H6" s="522"/>
      <c r="I6" s="528"/>
      <c r="J6" s="529"/>
      <c r="K6" s="529"/>
      <c r="L6" s="529"/>
      <c r="M6" s="271"/>
      <c r="N6" s="271"/>
      <c r="O6" s="271"/>
      <c r="P6" s="271"/>
      <c r="Q6" s="271"/>
      <c r="R6" s="271"/>
      <c r="S6" s="271"/>
      <c r="T6" s="271"/>
      <c r="U6" s="271"/>
      <c r="V6" s="278"/>
      <c r="W6" s="236"/>
      <c r="X6" s="236"/>
      <c r="Y6" s="236"/>
      <c r="Z6" s="236"/>
      <c r="AA6" s="236"/>
    </row>
    <row r="7" spans="1:27" s="249" customFormat="1" ht="3.75" customHeight="1" x14ac:dyDescent="0.3">
      <c r="A7" s="273"/>
      <c r="B7" s="259"/>
      <c r="C7" s="259"/>
      <c r="D7" s="259"/>
      <c r="E7" s="273"/>
      <c r="F7" s="273"/>
      <c r="G7" s="273"/>
      <c r="H7" s="273"/>
      <c r="I7" s="274"/>
      <c r="J7" s="274"/>
      <c r="K7" s="274"/>
      <c r="L7" s="274"/>
      <c r="M7" s="273"/>
      <c r="N7" s="273"/>
      <c r="O7" s="273"/>
      <c r="P7" s="263"/>
      <c r="Q7" s="263"/>
      <c r="R7" s="263"/>
      <c r="S7" s="263"/>
      <c r="T7" s="273"/>
      <c r="U7" s="273"/>
      <c r="V7" s="273"/>
    </row>
    <row r="8" spans="1:27" s="249" customFormat="1" ht="20.25" customHeight="1" x14ac:dyDescent="0.3">
      <c r="A8" s="509" t="s">
        <v>7</v>
      </c>
      <c r="B8" s="509" t="s">
        <v>33</v>
      </c>
      <c r="C8" s="509" t="s">
        <v>9</v>
      </c>
      <c r="D8" s="516" t="s">
        <v>34</v>
      </c>
      <c r="E8" s="273"/>
      <c r="F8" s="273"/>
      <c r="G8" s="273"/>
      <c r="H8" s="273"/>
      <c r="I8" s="524" t="s">
        <v>2</v>
      </c>
      <c r="J8" s="523" t="s">
        <v>35</v>
      </c>
      <c r="K8" s="525" t="s">
        <v>3</v>
      </c>
      <c r="L8" s="525"/>
      <c r="M8" s="273"/>
      <c r="N8" s="273"/>
      <c r="O8" s="273"/>
      <c r="P8" s="263"/>
      <c r="Q8" s="263"/>
      <c r="R8" s="263"/>
      <c r="S8" s="263"/>
      <c r="T8" s="273"/>
      <c r="U8" s="273"/>
      <c r="V8" s="273"/>
    </row>
    <row r="9" spans="1:27" s="231" customFormat="1" ht="20.25" customHeight="1" x14ac:dyDescent="0.3">
      <c r="A9" s="509"/>
      <c r="B9" s="509"/>
      <c r="C9" s="509"/>
      <c r="D9" s="516"/>
      <c r="E9" s="345"/>
      <c r="F9" s="338"/>
      <c r="G9" s="344"/>
      <c r="H9" s="253"/>
      <c r="I9" s="524"/>
      <c r="J9" s="523"/>
      <c r="K9" s="250" t="s">
        <v>36</v>
      </c>
      <c r="L9" s="250" t="s">
        <v>37</v>
      </c>
      <c r="M9" s="344"/>
      <c r="N9" s="341"/>
      <c r="O9" s="311"/>
      <c r="P9" s="264"/>
      <c r="Q9" s="264"/>
      <c r="S9" s="266"/>
      <c r="T9" s="265"/>
      <c r="U9" s="341"/>
      <c r="V9" s="340"/>
    </row>
    <row r="10" spans="1:27" s="249" customFormat="1" ht="3.75" customHeight="1" x14ac:dyDescent="0.3">
      <c r="A10" s="273"/>
      <c r="B10" s="259"/>
      <c r="C10" s="259"/>
      <c r="D10" s="259"/>
      <c r="E10" s="273"/>
      <c r="F10" s="273"/>
      <c r="G10" s="273"/>
      <c r="H10" s="273"/>
      <c r="I10" s="274"/>
      <c r="J10" s="274"/>
      <c r="K10" s="274"/>
      <c r="L10" s="274"/>
      <c r="M10" s="273"/>
      <c r="N10" s="273"/>
      <c r="O10" s="273"/>
      <c r="P10" s="266"/>
      <c r="Q10" s="266"/>
      <c r="R10" s="266"/>
      <c r="S10" s="266"/>
      <c r="T10" s="235"/>
      <c r="U10" s="253"/>
      <c r="V10" s="273"/>
    </row>
    <row r="11" spans="1:27" s="249" customFormat="1" ht="20.25" customHeight="1" x14ac:dyDescent="0.25">
      <c r="A11" s="255" t="e">
        <f>#REF!</f>
        <v>#REF!</v>
      </c>
      <c r="B11" s="256" t="e">
        <f>#REF!</f>
        <v>#REF!</v>
      </c>
      <c r="C11" s="256" t="e">
        <f>#REF!</f>
        <v>#REF!</v>
      </c>
      <c r="D11" s="255" t="e">
        <f>#REF!</f>
        <v>#REF!</v>
      </c>
      <c r="E11" s="255" t="e">
        <f>#REF!</f>
        <v>#REF!</v>
      </c>
      <c r="F11" s="255" t="e">
        <f>#REF!</f>
        <v>#REF!</v>
      </c>
      <c r="G11" s="268"/>
      <c r="H11" s="273"/>
      <c r="I11" s="252"/>
      <c r="J11" s="280"/>
      <c r="K11" s="281"/>
      <c r="L11" s="281"/>
      <c r="M11" s="246"/>
      <c r="N11" s="246"/>
      <c r="O11" s="268"/>
      <c r="P11" s="266"/>
      <c r="Q11" s="266" t="e">
        <f>IF(#REF!=3,(K11+J11+I11)/3-#REF!+#REF!,0)</f>
        <v>#REF!</v>
      </c>
      <c r="R11" s="266" t="e">
        <f>IF(#REF!=5,-MIN(I11,J11,K11,L11,#REF!)-MAX(I11,J11,K11,L11,#REF!),0)</f>
        <v>#REF!</v>
      </c>
      <c r="S11" s="266" t="e">
        <f>IF(#REF!=5,(K11+J11+I11+R11+L11+#REF!)/3-#REF!+#REF!,0)</f>
        <v>#REF!</v>
      </c>
      <c r="T11" s="235" t="e">
        <f>Q11+S11</f>
        <v>#REF!</v>
      </c>
      <c r="U11" s="269" t="str">
        <f>IFERROR((IF(T11=0,"")+T11),"0,0")</f>
        <v>0,0</v>
      </c>
      <c r="V11" s="237" t="str">
        <f>IFERROR(RANK(#REF!,#REF!,0),"")</f>
        <v/>
      </c>
      <c r="W11" s="275"/>
      <c r="X11" s="279"/>
    </row>
    <row r="12" spans="1:27" s="238" customFormat="1" ht="20.25" customHeight="1" x14ac:dyDescent="0.25">
      <c r="A12" s="255" t="e">
        <f>#REF!</f>
        <v>#REF!</v>
      </c>
      <c r="B12" s="256" t="e">
        <f>#REF!</f>
        <v>#REF!</v>
      </c>
      <c r="C12" s="256" t="e">
        <f>#REF!</f>
        <v>#REF!</v>
      </c>
      <c r="D12" s="255" t="e">
        <f>#REF!</f>
        <v>#REF!</v>
      </c>
      <c r="E12" s="255" t="e">
        <f>#REF!</f>
        <v>#REF!</v>
      </c>
      <c r="F12" s="255" t="e">
        <f>#REF!</f>
        <v>#REF!</v>
      </c>
      <c r="G12" s="246"/>
      <c r="H12" s="246"/>
      <c r="I12" s="343"/>
      <c r="J12" s="280"/>
      <c r="K12" s="281"/>
      <c r="L12" s="281"/>
      <c r="M12" s="246"/>
      <c r="N12" s="246"/>
      <c r="O12" s="268"/>
      <c r="P12" s="266"/>
      <c r="Q12" s="266" t="e">
        <f>IF(#REF!=3,(K12+J12+I12)/3-#REF!+#REF!,0)</f>
        <v>#REF!</v>
      </c>
      <c r="R12" s="266" t="e">
        <f>IF(#REF!=5,-MIN(I12,J12,K12,L12,#REF!)-MAX(I12,J12,K12,L12,#REF!),0)</f>
        <v>#REF!</v>
      </c>
      <c r="S12" s="266" t="e">
        <f>IF(#REF!=5,(K12+J12+I12+R12+L12+#REF!)/3-#REF!+#REF!,0)</f>
        <v>#REF!</v>
      </c>
      <c r="T12" s="235" t="e">
        <f t="shared" ref="T12:T75" si="0">Q12+S12</f>
        <v>#REF!</v>
      </c>
      <c r="U12" s="269" t="str">
        <f t="shared" ref="U12:U75" si="1">IFERROR((IF(T12=0,"")+T12),"0,0")</f>
        <v>0,0</v>
      </c>
      <c r="V12" s="237" t="str">
        <f>IFERROR(RANK(#REF!,#REF!,0),"")</f>
        <v/>
      </c>
      <c r="W12" s="276"/>
    </row>
    <row r="13" spans="1:27" s="238" customFormat="1" ht="20.25" customHeight="1" x14ac:dyDescent="0.25">
      <c r="A13" s="255" t="e">
        <f>#REF!</f>
        <v>#REF!</v>
      </c>
      <c r="B13" s="256" t="e">
        <f>#REF!</f>
        <v>#REF!</v>
      </c>
      <c r="C13" s="256" t="e">
        <f>#REF!</f>
        <v>#REF!</v>
      </c>
      <c r="D13" s="255" t="e">
        <f>#REF!</f>
        <v>#REF!</v>
      </c>
      <c r="E13" s="255" t="e">
        <f>#REF!</f>
        <v>#REF!</v>
      </c>
      <c r="F13" s="255" t="e">
        <f>#REF!</f>
        <v>#REF!</v>
      </c>
      <c r="G13" s="246"/>
      <c r="H13" s="246"/>
      <c r="I13" s="343"/>
      <c r="J13" s="280"/>
      <c r="K13" s="281"/>
      <c r="L13" s="281"/>
      <c r="M13" s="246"/>
      <c r="N13" s="246"/>
      <c r="O13" s="268"/>
      <c r="P13" s="266"/>
      <c r="Q13" s="266" t="e">
        <f>IF(#REF!=3,(K13+J13+I13)/3-#REF!+#REF!,0)</f>
        <v>#REF!</v>
      </c>
      <c r="R13" s="266" t="e">
        <f>IF(#REF!=5,-MIN(I13,J13,K13,L13,#REF!)-MAX(I13,J13,K13,L13,#REF!),0)</f>
        <v>#REF!</v>
      </c>
      <c r="S13" s="266" t="e">
        <f>IF(#REF!=5,(K13+J13+I13+R13+L13+#REF!)/3-#REF!+#REF!,0)</f>
        <v>#REF!</v>
      </c>
      <c r="T13" s="235" t="e">
        <f t="shared" si="0"/>
        <v>#REF!</v>
      </c>
      <c r="U13" s="269" t="str">
        <f t="shared" si="1"/>
        <v>0,0</v>
      </c>
      <c r="V13" s="237" t="str">
        <f>IFERROR(RANK(#REF!,#REF!,0),"")</f>
        <v/>
      </c>
      <c r="W13" s="276"/>
    </row>
    <row r="14" spans="1:27" s="238" customFormat="1" ht="20.25" customHeight="1" x14ac:dyDescent="0.25">
      <c r="A14" s="255" t="e">
        <f>#REF!</f>
        <v>#REF!</v>
      </c>
      <c r="B14" s="256" t="e">
        <f>#REF!</f>
        <v>#REF!</v>
      </c>
      <c r="C14" s="256" t="e">
        <f>#REF!</f>
        <v>#REF!</v>
      </c>
      <c r="D14" s="255" t="e">
        <f>#REF!</f>
        <v>#REF!</v>
      </c>
      <c r="E14" s="255" t="e">
        <f>#REF!</f>
        <v>#REF!</v>
      </c>
      <c r="F14" s="255" t="e">
        <f>#REF!</f>
        <v>#REF!</v>
      </c>
      <c r="G14" s="246"/>
      <c r="H14" s="246"/>
      <c r="I14" s="343"/>
      <c r="J14" s="280"/>
      <c r="K14" s="281"/>
      <c r="L14" s="281"/>
      <c r="M14" s="246"/>
      <c r="N14" s="246"/>
      <c r="O14" s="268"/>
      <c r="P14" s="266"/>
      <c r="Q14" s="266" t="e">
        <f>IF(#REF!=3,(K14+J14+I14)/3-#REF!+#REF!,0)</f>
        <v>#REF!</v>
      </c>
      <c r="R14" s="266" t="e">
        <f>IF(#REF!=5,-MIN(I14,J14,K14,L14,#REF!)-MAX(I14,J14,K14,L14,#REF!),0)</f>
        <v>#REF!</v>
      </c>
      <c r="S14" s="266" t="e">
        <f>IF(#REF!=5,(K14+J14+I14+R14+L14+#REF!)/3-#REF!+#REF!,0)</f>
        <v>#REF!</v>
      </c>
      <c r="T14" s="235" t="e">
        <f t="shared" si="0"/>
        <v>#REF!</v>
      </c>
      <c r="U14" s="269" t="str">
        <f t="shared" si="1"/>
        <v>0,0</v>
      </c>
      <c r="V14" s="237" t="str">
        <f>IFERROR(RANK(#REF!,#REF!,0),"")</f>
        <v/>
      </c>
      <c r="W14" s="276"/>
    </row>
    <row r="15" spans="1:27" s="238" customFormat="1" ht="20.25" customHeight="1" x14ac:dyDescent="0.25">
      <c r="A15" s="255" t="e">
        <f>#REF!</f>
        <v>#REF!</v>
      </c>
      <c r="B15" s="256" t="e">
        <f>#REF!</f>
        <v>#REF!</v>
      </c>
      <c r="C15" s="256" t="e">
        <f>#REF!</f>
        <v>#REF!</v>
      </c>
      <c r="D15" s="255" t="e">
        <f>#REF!</f>
        <v>#REF!</v>
      </c>
      <c r="E15" s="255" t="e">
        <f>#REF!</f>
        <v>#REF!</v>
      </c>
      <c r="F15" s="255" t="e">
        <f>#REF!</f>
        <v>#REF!</v>
      </c>
      <c r="G15" s="246"/>
      <c r="H15" s="246"/>
      <c r="I15" s="343"/>
      <c r="J15" s="280"/>
      <c r="K15" s="281"/>
      <c r="L15" s="281"/>
      <c r="M15" s="246"/>
      <c r="N15" s="246"/>
      <c r="O15" s="268"/>
      <c r="P15" s="266"/>
      <c r="Q15" s="266" t="e">
        <f>IF(#REF!=3,(K15+J15+I15)/3-#REF!+#REF!,0)</f>
        <v>#REF!</v>
      </c>
      <c r="R15" s="266" t="e">
        <f>IF(#REF!=5,-MIN(I15,J15,K15,L15,#REF!)-MAX(I15,J15,K15,L15,#REF!),0)</f>
        <v>#REF!</v>
      </c>
      <c r="S15" s="266" t="e">
        <f>IF(#REF!=5,(K15+J15+I15+R15+L15+#REF!)/3-#REF!+#REF!,0)</f>
        <v>#REF!</v>
      </c>
      <c r="T15" s="235" t="e">
        <f t="shared" si="0"/>
        <v>#REF!</v>
      </c>
      <c r="U15" s="269" t="str">
        <f t="shared" si="1"/>
        <v>0,0</v>
      </c>
      <c r="V15" s="237" t="str">
        <f>IFERROR(RANK(#REF!,#REF!,0),"")</f>
        <v/>
      </c>
      <c r="W15" s="276"/>
    </row>
    <row r="16" spans="1:27" s="238" customFormat="1" ht="20.25" customHeight="1" x14ac:dyDescent="0.25">
      <c r="A16" s="255" t="e">
        <f>#REF!</f>
        <v>#REF!</v>
      </c>
      <c r="B16" s="256" t="e">
        <f>#REF!</f>
        <v>#REF!</v>
      </c>
      <c r="C16" s="256" t="e">
        <f>#REF!</f>
        <v>#REF!</v>
      </c>
      <c r="D16" s="255" t="e">
        <f>#REF!</f>
        <v>#REF!</v>
      </c>
      <c r="E16" s="255" t="e">
        <f>#REF!</f>
        <v>#REF!</v>
      </c>
      <c r="F16" s="255" t="e">
        <f>#REF!</f>
        <v>#REF!</v>
      </c>
      <c r="G16" s="246"/>
      <c r="H16" s="246"/>
      <c r="I16" s="343"/>
      <c r="J16" s="280"/>
      <c r="K16" s="281"/>
      <c r="L16" s="281"/>
      <c r="M16" s="246"/>
      <c r="N16" s="246"/>
      <c r="O16" s="268"/>
      <c r="P16" s="266"/>
      <c r="Q16" s="266" t="e">
        <f>IF(#REF!=3,(K16+J16+I16)/3-#REF!+#REF!,0)</f>
        <v>#REF!</v>
      </c>
      <c r="R16" s="266" t="e">
        <f>IF(#REF!=5,-MIN(I16,J16,K16,L16,#REF!)-MAX(I16,J16,K16,L16,#REF!),0)</f>
        <v>#REF!</v>
      </c>
      <c r="S16" s="266" t="e">
        <f>IF(#REF!=5,(K16+J16+I16+R16+L16+#REF!)/3-#REF!+#REF!,0)</f>
        <v>#REF!</v>
      </c>
      <c r="T16" s="235" t="e">
        <f t="shared" si="0"/>
        <v>#REF!</v>
      </c>
      <c r="U16" s="269" t="str">
        <f t="shared" si="1"/>
        <v>0,0</v>
      </c>
      <c r="V16" s="237" t="str">
        <f>IFERROR(RANK(#REF!,#REF!,0),"")</f>
        <v/>
      </c>
      <c r="W16" s="276"/>
    </row>
    <row r="17" spans="1:23" s="238" customFormat="1" ht="20.25" customHeight="1" x14ac:dyDescent="0.25">
      <c r="A17" s="255" t="e">
        <f>#REF!</f>
        <v>#REF!</v>
      </c>
      <c r="B17" s="256" t="e">
        <f>#REF!</f>
        <v>#REF!</v>
      </c>
      <c r="C17" s="256" t="e">
        <f>#REF!</f>
        <v>#REF!</v>
      </c>
      <c r="D17" s="255" t="e">
        <f>#REF!</f>
        <v>#REF!</v>
      </c>
      <c r="E17" s="255" t="e">
        <f>#REF!</f>
        <v>#REF!</v>
      </c>
      <c r="F17" s="255" t="e">
        <f>#REF!</f>
        <v>#REF!</v>
      </c>
      <c r="G17" s="246"/>
      <c r="H17" s="246"/>
      <c r="I17" s="343"/>
      <c r="J17" s="280"/>
      <c r="K17" s="281"/>
      <c r="L17" s="281"/>
      <c r="M17" s="246"/>
      <c r="N17" s="246"/>
      <c r="O17" s="268"/>
      <c r="P17" s="266"/>
      <c r="Q17" s="266" t="e">
        <f>IF(#REF!=3,(K17+J17+I17)/3-#REF!+#REF!,0)</f>
        <v>#REF!</v>
      </c>
      <c r="R17" s="266" t="e">
        <f>IF(#REF!=5,-MIN(I17,J17,K17,L17,#REF!)-MAX(I17,J17,K17,L17,#REF!),0)</f>
        <v>#REF!</v>
      </c>
      <c r="S17" s="266" t="e">
        <f>IF(#REF!=5,(K17+J17+I17+R17+L17+#REF!)/3-#REF!+#REF!,0)</f>
        <v>#REF!</v>
      </c>
      <c r="T17" s="235" t="e">
        <f t="shared" si="0"/>
        <v>#REF!</v>
      </c>
      <c r="U17" s="269" t="str">
        <f t="shared" si="1"/>
        <v>0,0</v>
      </c>
      <c r="V17" s="237" t="str">
        <f>IFERROR(RANK(#REF!,#REF!,0),"")</f>
        <v/>
      </c>
      <c r="W17" s="276"/>
    </row>
    <row r="18" spans="1:23" s="238" customFormat="1" ht="20.25" customHeight="1" x14ac:dyDescent="0.25">
      <c r="A18" s="255" t="e">
        <f>#REF!</f>
        <v>#REF!</v>
      </c>
      <c r="B18" s="256" t="e">
        <f>#REF!</f>
        <v>#REF!</v>
      </c>
      <c r="C18" s="256" t="e">
        <f>#REF!</f>
        <v>#REF!</v>
      </c>
      <c r="D18" s="255" t="e">
        <f>#REF!</f>
        <v>#REF!</v>
      </c>
      <c r="E18" s="255" t="e">
        <f>#REF!</f>
        <v>#REF!</v>
      </c>
      <c r="F18" s="255" t="e">
        <f>#REF!</f>
        <v>#REF!</v>
      </c>
      <c r="G18" s="246"/>
      <c r="H18" s="246"/>
      <c r="I18" s="343"/>
      <c r="J18" s="280"/>
      <c r="K18" s="281"/>
      <c r="L18" s="281"/>
      <c r="M18" s="246"/>
      <c r="N18" s="246"/>
      <c r="O18" s="268"/>
      <c r="P18" s="266"/>
      <c r="Q18" s="266" t="e">
        <f>IF(#REF!=3,(K18+J18+I18)/3-#REF!+#REF!,0)</f>
        <v>#REF!</v>
      </c>
      <c r="R18" s="266" t="e">
        <f>IF(#REF!=5,-MIN(I18,J18,K18,L18,#REF!)-MAX(I18,J18,K18,L18,#REF!),0)</f>
        <v>#REF!</v>
      </c>
      <c r="S18" s="266" t="e">
        <f>IF(#REF!=5,(K18+J18+I18+R18+L18+#REF!)/3-#REF!+#REF!,0)</f>
        <v>#REF!</v>
      </c>
      <c r="T18" s="235" t="e">
        <f t="shared" si="0"/>
        <v>#REF!</v>
      </c>
      <c r="U18" s="269" t="str">
        <f t="shared" si="1"/>
        <v>0,0</v>
      </c>
      <c r="V18" s="237" t="str">
        <f>IFERROR(RANK(#REF!,#REF!,0),"")</f>
        <v/>
      </c>
      <c r="W18" s="276"/>
    </row>
    <row r="19" spans="1:23" s="238" customFormat="1" ht="20.25" customHeight="1" x14ac:dyDescent="0.25">
      <c r="A19" s="255" t="e">
        <f>#REF!</f>
        <v>#REF!</v>
      </c>
      <c r="B19" s="256" t="e">
        <f>#REF!</f>
        <v>#REF!</v>
      </c>
      <c r="C19" s="256" t="e">
        <f>#REF!</f>
        <v>#REF!</v>
      </c>
      <c r="D19" s="255" t="e">
        <f>#REF!</f>
        <v>#REF!</v>
      </c>
      <c r="E19" s="255" t="e">
        <f>#REF!</f>
        <v>#REF!</v>
      </c>
      <c r="F19" s="255" t="e">
        <f>#REF!</f>
        <v>#REF!</v>
      </c>
      <c r="G19" s="246"/>
      <c r="H19" s="246"/>
      <c r="I19" s="343"/>
      <c r="J19" s="280"/>
      <c r="K19" s="281"/>
      <c r="L19" s="281"/>
      <c r="M19" s="246"/>
      <c r="N19" s="246"/>
      <c r="O19" s="268"/>
      <c r="P19" s="266"/>
      <c r="Q19" s="266" t="e">
        <f>IF(#REF!=3,(K19+J19+I19)/3-#REF!+#REF!,0)</f>
        <v>#REF!</v>
      </c>
      <c r="R19" s="266" t="e">
        <f>IF(#REF!=5,-MIN(I19,J19,K19,L19,#REF!)-MAX(I19,J19,K19,L19,#REF!),0)</f>
        <v>#REF!</v>
      </c>
      <c r="S19" s="266" t="e">
        <f>IF(#REF!=5,(K19+J19+I19+R19+L19+#REF!)/3-#REF!+#REF!,0)</f>
        <v>#REF!</v>
      </c>
      <c r="T19" s="235" t="e">
        <f t="shared" si="0"/>
        <v>#REF!</v>
      </c>
      <c r="U19" s="269" t="str">
        <f t="shared" si="1"/>
        <v>0,0</v>
      </c>
      <c r="V19" s="237" t="str">
        <f>IFERROR(RANK(#REF!,#REF!,0),"")</f>
        <v/>
      </c>
      <c r="W19" s="276"/>
    </row>
    <row r="20" spans="1:23" s="238" customFormat="1" ht="20.25" customHeight="1" x14ac:dyDescent="0.25">
      <c r="A20" s="255" t="e">
        <f>#REF!</f>
        <v>#REF!</v>
      </c>
      <c r="B20" s="256" t="e">
        <f>#REF!</f>
        <v>#REF!</v>
      </c>
      <c r="C20" s="256" t="e">
        <f>#REF!</f>
        <v>#REF!</v>
      </c>
      <c r="D20" s="255" t="e">
        <f>#REF!</f>
        <v>#REF!</v>
      </c>
      <c r="E20" s="255" t="e">
        <f>#REF!</f>
        <v>#REF!</v>
      </c>
      <c r="F20" s="255" t="e">
        <f>#REF!</f>
        <v>#REF!</v>
      </c>
      <c r="G20" s="246"/>
      <c r="H20" s="246"/>
      <c r="I20" s="343"/>
      <c r="J20" s="280"/>
      <c r="K20" s="281"/>
      <c r="L20" s="281"/>
      <c r="M20" s="246"/>
      <c r="N20" s="246"/>
      <c r="O20" s="268"/>
      <c r="P20" s="266"/>
      <c r="Q20" s="266" t="e">
        <f>IF(#REF!=3,(K20+J20+I20)/3-#REF!+#REF!,0)</f>
        <v>#REF!</v>
      </c>
      <c r="R20" s="266" t="e">
        <f>IF(#REF!=5,-MIN(I20,J20,K20,L20,#REF!)-MAX(I20,J20,K20,L20,#REF!),0)</f>
        <v>#REF!</v>
      </c>
      <c r="S20" s="266" t="e">
        <f>IF(#REF!=5,(K20+J20+I20+R20+L20+#REF!)/3-#REF!+#REF!,0)</f>
        <v>#REF!</v>
      </c>
      <c r="T20" s="235" t="e">
        <f t="shared" si="0"/>
        <v>#REF!</v>
      </c>
      <c r="U20" s="269" t="str">
        <f t="shared" si="1"/>
        <v>0,0</v>
      </c>
      <c r="V20" s="237" t="str">
        <f>IFERROR(RANK(#REF!,#REF!,0),"")</f>
        <v/>
      </c>
      <c r="W20" s="276"/>
    </row>
    <row r="21" spans="1:23" s="238" customFormat="1" ht="20.25" customHeight="1" x14ac:dyDescent="0.25">
      <c r="A21" s="255" t="e">
        <f>#REF!</f>
        <v>#REF!</v>
      </c>
      <c r="B21" s="256" t="e">
        <f>#REF!</f>
        <v>#REF!</v>
      </c>
      <c r="C21" s="256" t="e">
        <f>#REF!</f>
        <v>#REF!</v>
      </c>
      <c r="D21" s="255" t="e">
        <f>#REF!</f>
        <v>#REF!</v>
      </c>
      <c r="E21" s="255" t="e">
        <f>#REF!</f>
        <v>#REF!</v>
      </c>
      <c r="F21" s="255" t="e">
        <f>#REF!</f>
        <v>#REF!</v>
      </c>
      <c r="G21" s="246"/>
      <c r="H21" s="246"/>
      <c r="I21" s="343"/>
      <c r="J21" s="280"/>
      <c r="K21" s="281"/>
      <c r="L21" s="281"/>
      <c r="M21" s="246"/>
      <c r="N21" s="246"/>
      <c r="O21" s="268"/>
      <c r="P21" s="266"/>
      <c r="Q21" s="266" t="e">
        <f>IF(#REF!=3,(K21+J21+I21)/3-#REF!+#REF!,0)</f>
        <v>#REF!</v>
      </c>
      <c r="R21" s="266" t="e">
        <f>IF(#REF!=5,-MIN(I21,J21,K21,L21,#REF!)-MAX(I21,J21,K21,L21,#REF!),0)</f>
        <v>#REF!</v>
      </c>
      <c r="S21" s="266" t="e">
        <f>IF(#REF!=5,(K21+J21+I21+R21+L21+#REF!)/3-#REF!+#REF!,0)</f>
        <v>#REF!</v>
      </c>
      <c r="T21" s="235" t="e">
        <f t="shared" si="0"/>
        <v>#REF!</v>
      </c>
      <c r="U21" s="269" t="str">
        <f t="shared" si="1"/>
        <v>0,0</v>
      </c>
      <c r="V21" s="237" t="str">
        <f>IFERROR(RANK(#REF!,#REF!,0),"")</f>
        <v/>
      </c>
      <c r="W21" s="276"/>
    </row>
    <row r="22" spans="1:23" s="238" customFormat="1" ht="20.25" customHeight="1" x14ac:dyDescent="0.25">
      <c r="A22" s="255" t="e">
        <f>#REF!</f>
        <v>#REF!</v>
      </c>
      <c r="B22" s="256" t="e">
        <f>#REF!</f>
        <v>#REF!</v>
      </c>
      <c r="C22" s="256" t="e">
        <f>#REF!</f>
        <v>#REF!</v>
      </c>
      <c r="D22" s="255" t="e">
        <f>#REF!</f>
        <v>#REF!</v>
      </c>
      <c r="E22" s="255" t="e">
        <f>#REF!</f>
        <v>#REF!</v>
      </c>
      <c r="F22" s="255" t="e">
        <f>#REF!</f>
        <v>#REF!</v>
      </c>
      <c r="G22" s="246"/>
      <c r="H22" s="246"/>
      <c r="I22" s="343"/>
      <c r="J22" s="280"/>
      <c r="K22" s="281"/>
      <c r="L22" s="281"/>
      <c r="M22" s="246"/>
      <c r="N22" s="246"/>
      <c r="O22" s="268"/>
      <c r="P22" s="266"/>
      <c r="Q22" s="266" t="e">
        <f>IF(#REF!=3,(K22+J22+I22)/3-#REF!+#REF!,0)</f>
        <v>#REF!</v>
      </c>
      <c r="R22" s="266" t="e">
        <f>IF(#REF!=5,-MIN(I22,J22,K22,L22,#REF!)-MAX(I22,J22,K22,L22,#REF!),0)</f>
        <v>#REF!</v>
      </c>
      <c r="S22" s="266" t="e">
        <f>IF(#REF!=5,(K22+J22+I22+R22+L22+#REF!)/3-#REF!+#REF!,0)</f>
        <v>#REF!</v>
      </c>
      <c r="T22" s="235" t="e">
        <f t="shared" si="0"/>
        <v>#REF!</v>
      </c>
      <c r="U22" s="269" t="str">
        <f t="shared" si="1"/>
        <v>0,0</v>
      </c>
      <c r="V22" s="237" t="str">
        <f>IFERROR(RANK(#REF!,#REF!,0),"")</f>
        <v/>
      </c>
      <c r="W22" s="276"/>
    </row>
    <row r="23" spans="1:23" s="238" customFormat="1" ht="20.25" customHeight="1" x14ac:dyDescent="0.25">
      <c r="A23" s="255" t="e">
        <f>#REF!</f>
        <v>#REF!</v>
      </c>
      <c r="B23" s="256" t="e">
        <f>#REF!</f>
        <v>#REF!</v>
      </c>
      <c r="C23" s="256" t="e">
        <f>#REF!</f>
        <v>#REF!</v>
      </c>
      <c r="D23" s="255" t="e">
        <f>#REF!</f>
        <v>#REF!</v>
      </c>
      <c r="E23" s="255" t="e">
        <f>#REF!</f>
        <v>#REF!</v>
      </c>
      <c r="F23" s="255" t="e">
        <f>#REF!</f>
        <v>#REF!</v>
      </c>
      <c r="G23" s="246"/>
      <c r="H23" s="246"/>
      <c r="I23" s="343"/>
      <c r="J23" s="280"/>
      <c r="K23" s="281"/>
      <c r="L23" s="281"/>
      <c r="M23" s="246"/>
      <c r="N23" s="246"/>
      <c r="O23" s="268"/>
      <c r="P23" s="266"/>
      <c r="Q23" s="266" t="e">
        <f>IF(#REF!=3,(K23+J23+I23)/3-#REF!+#REF!,0)</f>
        <v>#REF!</v>
      </c>
      <c r="R23" s="266" t="e">
        <f>IF(#REF!=5,-MIN(I23,J23,K23,L23,#REF!)-MAX(I23,J23,K23,L23,#REF!),0)</f>
        <v>#REF!</v>
      </c>
      <c r="S23" s="266" t="e">
        <f>IF(#REF!=5,(K23+J23+I23+R23+L23+#REF!)/3-#REF!+#REF!,0)</f>
        <v>#REF!</v>
      </c>
      <c r="T23" s="235" t="e">
        <f t="shared" si="0"/>
        <v>#REF!</v>
      </c>
      <c r="U23" s="269" t="str">
        <f t="shared" si="1"/>
        <v>0,0</v>
      </c>
      <c r="V23" s="237" t="str">
        <f>IFERROR(RANK(#REF!,#REF!,0),"")</f>
        <v/>
      </c>
      <c r="W23" s="276"/>
    </row>
    <row r="24" spans="1:23" s="238" customFormat="1" ht="20.25" customHeight="1" x14ac:dyDescent="0.25">
      <c r="A24" s="255" t="e">
        <f>#REF!</f>
        <v>#REF!</v>
      </c>
      <c r="B24" s="256" t="e">
        <f>#REF!</f>
        <v>#REF!</v>
      </c>
      <c r="C24" s="256" t="e">
        <f>#REF!</f>
        <v>#REF!</v>
      </c>
      <c r="D24" s="255" t="e">
        <f>#REF!</f>
        <v>#REF!</v>
      </c>
      <c r="E24" s="255" t="e">
        <f>#REF!</f>
        <v>#REF!</v>
      </c>
      <c r="F24" s="255" t="e">
        <f>#REF!</f>
        <v>#REF!</v>
      </c>
      <c r="G24" s="246"/>
      <c r="H24" s="246"/>
      <c r="I24" s="343"/>
      <c r="J24" s="280"/>
      <c r="K24" s="281"/>
      <c r="L24" s="281"/>
      <c r="M24" s="246"/>
      <c r="N24" s="246"/>
      <c r="O24" s="268"/>
      <c r="P24" s="266"/>
      <c r="Q24" s="266" t="e">
        <f>IF(#REF!=3,(K24+J24+I24)/3-#REF!+#REF!,0)</f>
        <v>#REF!</v>
      </c>
      <c r="R24" s="266" t="e">
        <f>IF(#REF!=5,-MIN(I24,J24,K24,L24,#REF!)-MAX(I24,J24,K24,L24,#REF!),0)</f>
        <v>#REF!</v>
      </c>
      <c r="S24" s="266" t="e">
        <f>IF(#REF!=5,(K24+J24+I24+R24+L24+#REF!)/3-#REF!+#REF!,0)</f>
        <v>#REF!</v>
      </c>
      <c r="T24" s="235" t="e">
        <f t="shared" si="0"/>
        <v>#REF!</v>
      </c>
      <c r="U24" s="269" t="str">
        <f t="shared" si="1"/>
        <v>0,0</v>
      </c>
      <c r="V24" s="237" t="str">
        <f>IFERROR(RANK(#REF!,#REF!,0),"")</f>
        <v/>
      </c>
      <c r="W24" s="276"/>
    </row>
    <row r="25" spans="1:23" s="238" customFormat="1" ht="20.25" customHeight="1" x14ac:dyDescent="0.25">
      <c r="A25" s="255" t="e">
        <f>#REF!</f>
        <v>#REF!</v>
      </c>
      <c r="B25" s="256" t="e">
        <f>#REF!</f>
        <v>#REF!</v>
      </c>
      <c r="C25" s="256" t="e">
        <f>#REF!</f>
        <v>#REF!</v>
      </c>
      <c r="D25" s="255" t="e">
        <f>#REF!</f>
        <v>#REF!</v>
      </c>
      <c r="E25" s="255" t="e">
        <f>#REF!</f>
        <v>#REF!</v>
      </c>
      <c r="F25" s="255" t="e">
        <f>#REF!</f>
        <v>#REF!</v>
      </c>
      <c r="G25" s="246"/>
      <c r="H25" s="246"/>
      <c r="I25" s="343"/>
      <c r="J25" s="280"/>
      <c r="K25" s="281"/>
      <c r="L25" s="281"/>
      <c r="M25" s="246"/>
      <c r="N25" s="246"/>
      <c r="O25" s="268"/>
      <c r="P25" s="266"/>
      <c r="Q25" s="266" t="e">
        <f>IF(#REF!=3,(K25+J25+I25)/3-#REF!+#REF!,0)</f>
        <v>#REF!</v>
      </c>
      <c r="R25" s="266" t="e">
        <f>IF(#REF!=5,-MIN(I25,J25,K25,L25,#REF!)-MAX(I25,J25,K25,L25,#REF!),0)</f>
        <v>#REF!</v>
      </c>
      <c r="S25" s="266" t="e">
        <f>IF(#REF!=5,(K25+J25+I25+R25+L25+#REF!)/3-#REF!+#REF!,0)</f>
        <v>#REF!</v>
      </c>
      <c r="T25" s="235" t="e">
        <f t="shared" si="0"/>
        <v>#REF!</v>
      </c>
      <c r="U25" s="269" t="str">
        <f t="shared" si="1"/>
        <v>0,0</v>
      </c>
      <c r="V25" s="237" t="str">
        <f>IFERROR(RANK(#REF!,#REF!,0),"")</f>
        <v/>
      </c>
      <c r="W25" s="276"/>
    </row>
    <row r="26" spans="1:23" s="238" customFormat="1" ht="20.25" customHeight="1" x14ac:dyDescent="0.25">
      <c r="A26" s="255" t="e">
        <f>#REF!</f>
        <v>#REF!</v>
      </c>
      <c r="B26" s="256" t="e">
        <f>#REF!</f>
        <v>#REF!</v>
      </c>
      <c r="C26" s="256" t="e">
        <f>#REF!</f>
        <v>#REF!</v>
      </c>
      <c r="D26" s="255" t="e">
        <f>#REF!</f>
        <v>#REF!</v>
      </c>
      <c r="E26" s="255" t="e">
        <f>#REF!</f>
        <v>#REF!</v>
      </c>
      <c r="F26" s="255" t="e">
        <f>#REF!</f>
        <v>#REF!</v>
      </c>
      <c r="G26" s="246"/>
      <c r="H26" s="246"/>
      <c r="I26" s="343"/>
      <c r="J26" s="280"/>
      <c r="K26" s="281"/>
      <c r="L26" s="281"/>
      <c r="M26" s="246"/>
      <c r="N26" s="246"/>
      <c r="O26" s="268"/>
      <c r="P26" s="266"/>
      <c r="Q26" s="266" t="e">
        <f>IF(#REF!=3,(K26+J26+I26)/3-#REF!+#REF!,0)</f>
        <v>#REF!</v>
      </c>
      <c r="R26" s="266" t="e">
        <f>IF(#REF!=5,-MIN(I26,J26,K26,L26,#REF!)-MAX(I26,J26,K26,L26,#REF!),0)</f>
        <v>#REF!</v>
      </c>
      <c r="S26" s="266" t="e">
        <f>IF(#REF!=5,(K26+J26+I26+R26+L26+#REF!)/3-#REF!+#REF!,0)</f>
        <v>#REF!</v>
      </c>
      <c r="T26" s="235" t="e">
        <f t="shared" si="0"/>
        <v>#REF!</v>
      </c>
      <c r="U26" s="269" t="str">
        <f t="shared" si="1"/>
        <v>0,0</v>
      </c>
      <c r="V26" s="237" t="str">
        <f>IFERROR(RANK(#REF!,#REF!,0),"")</f>
        <v/>
      </c>
      <c r="W26" s="276"/>
    </row>
    <row r="27" spans="1:23" s="238" customFormat="1" ht="20.25" customHeight="1" x14ac:dyDescent="0.25">
      <c r="A27" s="255" t="e">
        <f>#REF!</f>
        <v>#REF!</v>
      </c>
      <c r="B27" s="256" t="e">
        <f>#REF!</f>
        <v>#REF!</v>
      </c>
      <c r="C27" s="256" t="e">
        <f>#REF!</f>
        <v>#REF!</v>
      </c>
      <c r="D27" s="255" t="e">
        <f>#REF!</f>
        <v>#REF!</v>
      </c>
      <c r="E27" s="255" t="e">
        <f>#REF!</f>
        <v>#REF!</v>
      </c>
      <c r="F27" s="255" t="e">
        <f>#REF!</f>
        <v>#REF!</v>
      </c>
      <c r="G27" s="246"/>
      <c r="H27" s="246"/>
      <c r="I27" s="343"/>
      <c r="J27" s="280"/>
      <c r="K27" s="281"/>
      <c r="L27" s="281"/>
      <c r="M27" s="246"/>
      <c r="N27" s="246"/>
      <c r="O27" s="268"/>
      <c r="P27" s="266"/>
      <c r="Q27" s="266" t="e">
        <f>IF(#REF!=3,(K27+J27+I27)/3-#REF!+#REF!,0)</f>
        <v>#REF!</v>
      </c>
      <c r="R27" s="266" t="e">
        <f>IF(#REF!=5,-MIN(I27,J27,K27,L27,#REF!)-MAX(I27,J27,K27,L27,#REF!),0)</f>
        <v>#REF!</v>
      </c>
      <c r="S27" s="266" t="e">
        <f>IF(#REF!=5,(K27+J27+I27+R27+L27+#REF!)/3-#REF!+#REF!,0)</f>
        <v>#REF!</v>
      </c>
      <c r="T27" s="235" t="e">
        <f t="shared" si="0"/>
        <v>#REF!</v>
      </c>
      <c r="U27" s="269" t="str">
        <f t="shared" si="1"/>
        <v>0,0</v>
      </c>
      <c r="V27" s="237" t="str">
        <f>IFERROR(RANK(#REF!,#REF!,0),"")</f>
        <v/>
      </c>
      <c r="W27" s="276"/>
    </row>
    <row r="28" spans="1:23" s="238" customFormat="1" ht="20.25" customHeight="1" x14ac:dyDescent="0.25">
      <c r="A28" s="255" t="e">
        <f>#REF!</f>
        <v>#REF!</v>
      </c>
      <c r="B28" s="256" t="e">
        <f>#REF!</f>
        <v>#REF!</v>
      </c>
      <c r="C28" s="256" t="e">
        <f>#REF!</f>
        <v>#REF!</v>
      </c>
      <c r="D28" s="255" t="e">
        <f>#REF!</f>
        <v>#REF!</v>
      </c>
      <c r="E28" s="255" t="e">
        <f>#REF!</f>
        <v>#REF!</v>
      </c>
      <c r="F28" s="255" t="e">
        <f>#REF!</f>
        <v>#REF!</v>
      </c>
      <c r="G28" s="246"/>
      <c r="H28" s="246"/>
      <c r="I28" s="343"/>
      <c r="J28" s="280"/>
      <c r="K28" s="281"/>
      <c r="L28" s="281"/>
      <c r="M28" s="246"/>
      <c r="N28" s="246"/>
      <c r="O28" s="268"/>
      <c r="P28" s="266"/>
      <c r="Q28" s="266" t="e">
        <f>IF(#REF!=3,(K28+J28+I28)/3-#REF!+#REF!,0)</f>
        <v>#REF!</v>
      </c>
      <c r="R28" s="266" t="e">
        <f>IF(#REF!=5,-MIN(I28,J28,K28,L28,#REF!)-MAX(I28,J28,K28,L28,#REF!),0)</f>
        <v>#REF!</v>
      </c>
      <c r="S28" s="266" t="e">
        <f>IF(#REF!=5,(K28+J28+I28+R28+L28+#REF!)/3-#REF!+#REF!,0)</f>
        <v>#REF!</v>
      </c>
      <c r="T28" s="235" t="e">
        <f t="shared" si="0"/>
        <v>#REF!</v>
      </c>
      <c r="U28" s="269" t="str">
        <f t="shared" si="1"/>
        <v>0,0</v>
      </c>
      <c r="V28" s="237" t="str">
        <f>IFERROR(RANK(#REF!,#REF!,0),"")</f>
        <v/>
      </c>
      <c r="W28" s="276"/>
    </row>
    <row r="29" spans="1:23" s="238" customFormat="1" ht="20.25" customHeight="1" x14ac:dyDescent="0.25">
      <c r="A29" s="255" t="e">
        <f>#REF!</f>
        <v>#REF!</v>
      </c>
      <c r="B29" s="256" t="e">
        <f>#REF!</f>
        <v>#REF!</v>
      </c>
      <c r="C29" s="256" t="e">
        <f>#REF!</f>
        <v>#REF!</v>
      </c>
      <c r="D29" s="255" t="e">
        <f>#REF!</f>
        <v>#REF!</v>
      </c>
      <c r="E29" s="255" t="e">
        <f>#REF!</f>
        <v>#REF!</v>
      </c>
      <c r="F29" s="255" t="e">
        <f>#REF!</f>
        <v>#REF!</v>
      </c>
      <c r="G29" s="246"/>
      <c r="H29" s="246"/>
      <c r="I29" s="343"/>
      <c r="J29" s="280"/>
      <c r="K29" s="281"/>
      <c r="L29" s="281"/>
      <c r="M29" s="246"/>
      <c r="N29" s="246"/>
      <c r="O29" s="268"/>
      <c r="P29" s="266"/>
      <c r="Q29" s="266" t="e">
        <f>IF(#REF!=3,(K29+J29+I29)/3-#REF!+#REF!,0)</f>
        <v>#REF!</v>
      </c>
      <c r="R29" s="266" t="e">
        <f>IF(#REF!=5,-MIN(I29,J29,K29,L29,#REF!)-MAX(I29,J29,K29,L29,#REF!),0)</f>
        <v>#REF!</v>
      </c>
      <c r="S29" s="266" t="e">
        <f>IF(#REF!=5,(K29+J29+I29+R29+L29+#REF!)/3-#REF!+#REF!,0)</f>
        <v>#REF!</v>
      </c>
      <c r="T29" s="235" t="e">
        <f t="shared" si="0"/>
        <v>#REF!</v>
      </c>
      <c r="U29" s="269" t="str">
        <f t="shared" si="1"/>
        <v>0,0</v>
      </c>
      <c r="V29" s="237" t="str">
        <f>IFERROR(RANK(#REF!,#REF!,0),"")</f>
        <v/>
      </c>
      <c r="W29" s="276"/>
    </row>
    <row r="30" spans="1:23" s="238" customFormat="1" ht="20.25" customHeight="1" x14ac:dyDescent="0.25">
      <c r="A30" s="255" t="e">
        <f>#REF!</f>
        <v>#REF!</v>
      </c>
      <c r="B30" s="256" t="e">
        <f>#REF!</f>
        <v>#REF!</v>
      </c>
      <c r="C30" s="256" t="e">
        <f>#REF!</f>
        <v>#REF!</v>
      </c>
      <c r="D30" s="255" t="e">
        <f>#REF!</f>
        <v>#REF!</v>
      </c>
      <c r="E30" s="255" t="e">
        <f>#REF!</f>
        <v>#REF!</v>
      </c>
      <c r="F30" s="255" t="e">
        <f>#REF!</f>
        <v>#REF!</v>
      </c>
      <c r="G30" s="246"/>
      <c r="H30" s="246"/>
      <c r="I30" s="343"/>
      <c r="J30" s="280"/>
      <c r="K30" s="281"/>
      <c r="L30" s="281"/>
      <c r="M30" s="246"/>
      <c r="N30" s="246"/>
      <c r="O30" s="268"/>
      <c r="P30" s="266"/>
      <c r="Q30" s="266" t="e">
        <f>IF(#REF!=3,(K30+J30+I30)/3-#REF!+#REF!,0)</f>
        <v>#REF!</v>
      </c>
      <c r="R30" s="266" t="e">
        <f>IF(#REF!=5,-MIN(I30,J30,K30,L30,#REF!)-MAX(I30,J30,K30,L30,#REF!),0)</f>
        <v>#REF!</v>
      </c>
      <c r="S30" s="266" t="e">
        <f>IF(#REF!=5,(K30+J30+I30+R30+L30+#REF!)/3-#REF!+#REF!,0)</f>
        <v>#REF!</v>
      </c>
      <c r="T30" s="235" t="e">
        <f t="shared" si="0"/>
        <v>#REF!</v>
      </c>
      <c r="U30" s="269" t="str">
        <f t="shared" si="1"/>
        <v>0,0</v>
      </c>
      <c r="V30" s="237" t="str">
        <f>IFERROR(RANK(#REF!,#REF!,0),"")</f>
        <v/>
      </c>
      <c r="W30" s="276"/>
    </row>
    <row r="31" spans="1:23" s="238" customFormat="1" ht="15.6" x14ac:dyDescent="0.25">
      <c r="A31" s="255" t="e">
        <f>#REF!</f>
        <v>#REF!</v>
      </c>
      <c r="B31" s="256" t="e">
        <f>#REF!</f>
        <v>#REF!</v>
      </c>
      <c r="C31" s="256" t="e">
        <f>#REF!</f>
        <v>#REF!</v>
      </c>
      <c r="D31" s="255" t="e">
        <f>#REF!</f>
        <v>#REF!</v>
      </c>
      <c r="E31" s="255" t="e">
        <f>#REF!</f>
        <v>#REF!</v>
      </c>
      <c r="F31" s="255" t="e">
        <f>#REF!</f>
        <v>#REF!</v>
      </c>
      <c r="G31" s="246"/>
      <c r="H31" s="246"/>
      <c r="I31" s="251"/>
      <c r="J31" s="251"/>
      <c r="K31" s="251"/>
      <c r="L31" s="251"/>
      <c r="M31" s="246"/>
      <c r="N31" s="246"/>
      <c r="O31" s="268"/>
      <c r="P31" s="266"/>
      <c r="Q31" s="266" t="e">
        <f>IF(#REF!=3,(K31+J31+I31)/3-#REF!+#REF!,0)</f>
        <v>#REF!</v>
      </c>
      <c r="R31" s="266" t="e">
        <f>IF(#REF!=5,-MIN(I31,J31,K31,L31,#REF!)-MAX(I31,J31,K31,L31,#REF!),0)</f>
        <v>#REF!</v>
      </c>
      <c r="S31" s="266" t="e">
        <f>IF(#REF!=5,(K31+J31+I31+R31+L31+#REF!)/3-#REF!+#REF!,0)</f>
        <v>#REF!</v>
      </c>
      <c r="T31" s="235" t="e">
        <f t="shared" si="0"/>
        <v>#REF!</v>
      </c>
      <c r="U31" s="269" t="str">
        <f t="shared" si="1"/>
        <v>0,0</v>
      </c>
      <c r="V31" s="237" t="str">
        <f>IFERROR(RANK(#REF!,#REF!,0),"")</f>
        <v/>
      </c>
      <c r="W31" s="276"/>
    </row>
    <row r="32" spans="1:23" s="238" customFormat="1" ht="15.6" x14ac:dyDescent="0.25">
      <c r="A32" s="255" t="e">
        <f>#REF!</f>
        <v>#REF!</v>
      </c>
      <c r="B32" s="256" t="e">
        <f>#REF!</f>
        <v>#REF!</v>
      </c>
      <c r="C32" s="256" t="e">
        <f>#REF!</f>
        <v>#REF!</v>
      </c>
      <c r="D32" s="255" t="e">
        <f>#REF!</f>
        <v>#REF!</v>
      </c>
      <c r="E32" s="255" t="e">
        <f>#REF!</f>
        <v>#REF!</v>
      </c>
      <c r="F32" s="255" t="e">
        <f>#REF!</f>
        <v>#REF!</v>
      </c>
      <c r="G32" s="246"/>
      <c r="H32" s="246"/>
      <c r="I32" s="251"/>
      <c r="J32" s="251"/>
      <c r="K32" s="251"/>
      <c r="L32" s="251"/>
      <c r="M32" s="246"/>
      <c r="N32" s="246"/>
      <c r="O32" s="268"/>
      <c r="P32" s="266"/>
      <c r="Q32" s="266" t="e">
        <f>IF(#REF!=3,(K32+J32+I32)/3-#REF!+#REF!,0)</f>
        <v>#REF!</v>
      </c>
      <c r="R32" s="266" t="e">
        <f>IF(#REF!=5,-MIN(I32,J32,K32,L32,#REF!)-MAX(I32,J32,K32,L32,#REF!),0)</f>
        <v>#REF!</v>
      </c>
      <c r="S32" s="266" t="e">
        <f>IF(#REF!=5,(K32+J32+I32+R32+L32+#REF!)/3-#REF!+#REF!,0)</f>
        <v>#REF!</v>
      </c>
      <c r="T32" s="235" t="e">
        <f t="shared" si="0"/>
        <v>#REF!</v>
      </c>
      <c r="U32" s="269" t="str">
        <f t="shared" si="1"/>
        <v>0,0</v>
      </c>
      <c r="V32" s="237" t="str">
        <f>IFERROR(RANK(#REF!,#REF!,0),"")</f>
        <v/>
      </c>
      <c r="W32" s="276"/>
    </row>
    <row r="33" spans="1:23" s="238" customFormat="1" ht="15.6" x14ac:dyDescent="0.25">
      <c r="A33" s="255" t="e">
        <f>#REF!</f>
        <v>#REF!</v>
      </c>
      <c r="B33" s="256" t="e">
        <f>#REF!</f>
        <v>#REF!</v>
      </c>
      <c r="C33" s="256" t="e">
        <f>#REF!</f>
        <v>#REF!</v>
      </c>
      <c r="D33" s="255" t="e">
        <f>#REF!</f>
        <v>#REF!</v>
      </c>
      <c r="E33" s="255" t="e">
        <f>#REF!</f>
        <v>#REF!</v>
      </c>
      <c r="F33" s="255" t="e">
        <f>#REF!</f>
        <v>#REF!</v>
      </c>
      <c r="G33" s="246"/>
      <c r="H33" s="246"/>
      <c r="I33" s="251"/>
      <c r="J33" s="251"/>
      <c r="K33" s="251"/>
      <c r="L33" s="251"/>
      <c r="M33" s="246"/>
      <c r="N33" s="246"/>
      <c r="O33" s="268"/>
      <c r="P33" s="266"/>
      <c r="Q33" s="266" t="e">
        <f>IF(#REF!=3,(K33+J33+I33)/3-#REF!+#REF!,0)</f>
        <v>#REF!</v>
      </c>
      <c r="R33" s="266" t="e">
        <f>IF(#REF!=5,-MIN(I33,J33,K33,L33,#REF!)-MAX(I33,J33,K33,L33,#REF!),0)</f>
        <v>#REF!</v>
      </c>
      <c r="S33" s="266" t="e">
        <f>IF(#REF!=5,(K33+J33+I33+R33+L33+#REF!)/3-#REF!+#REF!,0)</f>
        <v>#REF!</v>
      </c>
      <c r="T33" s="235" t="e">
        <f t="shared" si="0"/>
        <v>#REF!</v>
      </c>
      <c r="U33" s="269" t="str">
        <f t="shared" si="1"/>
        <v>0,0</v>
      </c>
      <c r="V33" s="237" t="str">
        <f>IFERROR(RANK(#REF!,#REF!,0),"")</f>
        <v/>
      </c>
      <c r="W33" s="276"/>
    </row>
    <row r="34" spans="1:23" s="238" customFormat="1" ht="15.6" x14ac:dyDescent="0.25">
      <c r="A34" s="255" t="e">
        <f>#REF!</f>
        <v>#REF!</v>
      </c>
      <c r="B34" s="256" t="e">
        <f>#REF!</f>
        <v>#REF!</v>
      </c>
      <c r="C34" s="256" t="e">
        <f>#REF!</f>
        <v>#REF!</v>
      </c>
      <c r="D34" s="255" t="e">
        <f>#REF!</f>
        <v>#REF!</v>
      </c>
      <c r="E34" s="255" t="e">
        <f>#REF!</f>
        <v>#REF!</v>
      </c>
      <c r="F34" s="255" t="e">
        <f>#REF!</f>
        <v>#REF!</v>
      </c>
      <c r="G34" s="246"/>
      <c r="H34" s="246"/>
      <c r="I34" s="251"/>
      <c r="J34" s="251"/>
      <c r="K34" s="251"/>
      <c r="L34" s="251"/>
      <c r="M34" s="246"/>
      <c r="N34" s="246"/>
      <c r="O34" s="268"/>
      <c r="P34" s="266"/>
      <c r="Q34" s="266" t="e">
        <f>IF(#REF!=3,(K34+J34+I34)/3-#REF!+#REF!,0)</f>
        <v>#REF!</v>
      </c>
      <c r="R34" s="266" t="e">
        <f>IF(#REF!=5,-MIN(I34,J34,K34,L34,#REF!)-MAX(I34,J34,K34,L34,#REF!),0)</f>
        <v>#REF!</v>
      </c>
      <c r="S34" s="266" t="e">
        <f>IF(#REF!=5,(K34+J34+I34+R34+L34+#REF!)/3-#REF!+#REF!,0)</f>
        <v>#REF!</v>
      </c>
      <c r="T34" s="235" t="e">
        <f t="shared" si="0"/>
        <v>#REF!</v>
      </c>
      <c r="U34" s="269" t="str">
        <f t="shared" si="1"/>
        <v>0,0</v>
      </c>
      <c r="V34" s="237" t="str">
        <f>IFERROR(RANK(#REF!,#REF!,0),"")</f>
        <v/>
      </c>
      <c r="W34" s="276"/>
    </row>
    <row r="35" spans="1:23" s="238" customFormat="1" ht="15.6" x14ac:dyDescent="0.25">
      <c r="A35" s="255" t="e">
        <f>#REF!</f>
        <v>#REF!</v>
      </c>
      <c r="B35" s="256" t="e">
        <f>#REF!</f>
        <v>#REF!</v>
      </c>
      <c r="C35" s="256" t="e">
        <f>#REF!</f>
        <v>#REF!</v>
      </c>
      <c r="D35" s="255" t="e">
        <f>#REF!</f>
        <v>#REF!</v>
      </c>
      <c r="E35" s="255" t="e">
        <f>#REF!</f>
        <v>#REF!</v>
      </c>
      <c r="F35" s="255" t="e">
        <f>#REF!</f>
        <v>#REF!</v>
      </c>
      <c r="G35" s="246"/>
      <c r="H35" s="246"/>
      <c r="I35" s="251"/>
      <c r="J35" s="251"/>
      <c r="K35" s="251"/>
      <c r="L35" s="251"/>
      <c r="M35" s="246"/>
      <c r="N35" s="246"/>
      <c r="O35" s="268"/>
      <c r="P35" s="266"/>
      <c r="Q35" s="266" t="e">
        <f>IF(#REF!=3,(K35+J35+I35)/3-#REF!+#REF!,0)</f>
        <v>#REF!</v>
      </c>
      <c r="R35" s="266" t="e">
        <f>IF(#REF!=5,-MIN(I35,J35,K35,L35,#REF!)-MAX(I35,J35,K35,L35,#REF!),0)</f>
        <v>#REF!</v>
      </c>
      <c r="S35" s="266" t="e">
        <f>IF(#REF!=5,(K35+J35+I35+R35+L35+#REF!)/3-#REF!+#REF!,0)</f>
        <v>#REF!</v>
      </c>
      <c r="T35" s="235" t="e">
        <f t="shared" si="0"/>
        <v>#REF!</v>
      </c>
      <c r="U35" s="269" t="str">
        <f t="shared" si="1"/>
        <v>0,0</v>
      </c>
      <c r="V35" s="237" t="str">
        <f>IFERROR(RANK(#REF!,#REF!,0),"")</f>
        <v/>
      </c>
      <c r="W35" s="276"/>
    </row>
    <row r="36" spans="1:23" s="238" customFormat="1" ht="15.6" x14ac:dyDescent="0.25">
      <c r="A36" s="255" t="e">
        <f>#REF!</f>
        <v>#REF!</v>
      </c>
      <c r="B36" s="256" t="e">
        <f>#REF!</f>
        <v>#REF!</v>
      </c>
      <c r="C36" s="256" t="e">
        <f>#REF!</f>
        <v>#REF!</v>
      </c>
      <c r="D36" s="255" t="e">
        <f>#REF!</f>
        <v>#REF!</v>
      </c>
      <c r="E36" s="255" t="e">
        <f>#REF!</f>
        <v>#REF!</v>
      </c>
      <c r="F36" s="255" t="e">
        <f>#REF!</f>
        <v>#REF!</v>
      </c>
      <c r="G36" s="246"/>
      <c r="H36" s="246"/>
      <c r="I36" s="251"/>
      <c r="J36" s="251"/>
      <c r="K36" s="251"/>
      <c r="L36" s="251"/>
      <c r="M36" s="246"/>
      <c r="N36" s="246"/>
      <c r="O36" s="268"/>
      <c r="P36" s="266"/>
      <c r="Q36" s="266" t="e">
        <f>IF(#REF!=3,(K36+J36+I36)/3-#REF!+#REF!,0)</f>
        <v>#REF!</v>
      </c>
      <c r="R36" s="266" t="e">
        <f>IF(#REF!=5,-MIN(I36,J36,K36,L36,#REF!)-MAX(I36,J36,K36,L36,#REF!),0)</f>
        <v>#REF!</v>
      </c>
      <c r="S36" s="266" t="e">
        <f>IF(#REF!=5,(K36+J36+I36+R36+L36+#REF!)/3-#REF!+#REF!,0)</f>
        <v>#REF!</v>
      </c>
      <c r="T36" s="235" t="e">
        <f t="shared" si="0"/>
        <v>#REF!</v>
      </c>
      <c r="U36" s="269" t="str">
        <f t="shared" si="1"/>
        <v>0,0</v>
      </c>
      <c r="V36" s="237" t="str">
        <f>IFERROR(RANK(#REF!,#REF!,0),"")</f>
        <v/>
      </c>
      <c r="W36" s="276"/>
    </row>
    <row r="37" spans="1:23" s="238" customFormat="1" ht="15.6" x14ac:dyDescent="0.25">
      <c r="A37" s="255" t="e">
        <f>#REF!</f>
        <v>#REF!</v>
      </c>
      <c r="B37" s="256" t="e">
        <f>#REF!</f>
        <v>#REF!</v>
      </c>
      <c r="C37" s="256" t="e">
        <f>#REF!</f>
        <v>#REF!</v>
      </c>
      <c r="D37" s="255" t="e">
        <f>#REF!</f>
        <v>#REF!</v>
      </c>
      <c r="E37" s="255" t="e">
        <f>#REF!</f>
        <v>#REF!</v>
      </c>
      <c r="F37" s="255" t="e">
        <f>#REF!</f>
        <v>#REF!</v>
      </c>
      <c r="G37" s="246"/>
      <c r="H37" s="246"/>
      <c r="I37" s="251"/>
      <c r="J37" s="251"/>
      <c r="K37" s="251"/>
      <c r="L37" s="251"/>
      <c r="M37" s="246"/>
      <c r="N37" s="246"/>
      <c r="O37" s="268"/>
      <c r="P37" s="266"/>
      <c r="Q37" s="266" t="e">
        <f>IF(#REF!=3,(K37+J37+I37)/3-#REF!+#REF!,0)</f>
        <v>#REF!</v>
      </c>
      <c r="R37" s="266" t="e">
        <f>IF(#REF!=5,-MIN(I37,J37,K37,L37,#REF!)-MAX(I37,J37,K37,L37,#REF!),0)</f>
        <v>#REF!</v>
      </c>
      <c r="S37" s="266" t="e">
        <f>IF(#REF!=5,(K37+J37+I37+R37+L37+#REF!)/3-#REF!+#REF!,0)</f>
        <v>#REF!</v>
      </c>
      <c r="T37" s="235" t="e">
        <f t="shared" si="0"/>
        <v>#REF!</v>
      </c>
      <c r="U37" s="269" t="str">
        <f t="shared" si="1"/>
        <v>0,0</v>
      </c>
      <c r="V37" s="237" t="str">
        <f>IFERROR(RANK(#REF!,#REF!,0),"")</f>
        <v/>
      </c>
      <c r="W37" s="276"/>
    </row>
    <row r="38" spans="1:23" s="238" customFormat="1" ht="15.6" x14ac:dyDescent="0.25">
      <c r="A38" s="255" t="e">
        <f>#REF!</f>
        <v>#REF!</v>
      </c>
      <c r="B38" s="256" t="e">
        <f>#REF!</f>
        <v>#REF!</v>
      </c>
      <c r="C38" s="256" t="e">
        <f>#REF!</f>
        <v>#REF!</v>
      </c>
      <c r="D38" s="255" t="e">
        <f>#REF!</f>
        <v>#REF!</v>
      </c>
      <c r="E38" s="255" t="e">
        <f>#REF!</f>
        <v>#REF!</v>
      </c>
      <c r="F38" s="255" t="e">
        <f>#REF!</f>
        <v>#REF!</v>
      </c>
      <c r="G38" s="246"/>
      <c r="H38" s="246"/>
      <c r="I38" s="251"/>
      <c r="J38" s="251"/>
      <c r="K38" s="251"/>
      <c r="L38" s="251"/>
      <c r="M38" s="246"/>
      <c r="N38" s="246"/>
      <c r="O38" s="268"/>
      <c r="P38" s="266"/>
      <c r="Q38" s="266" t="e">
        <f>IF(#REF!=3,(K38+J38+I38)/3-#REF!+#REF!,0)</f>
        <v>#REF!</v>
      </c>
      <c r="R38" s="266" t="e">
        <f>IF(#REF!=5,-MIN(I38,J38,K38,L38,#REF!)-MAX(I38,J38,K38,L38,#REF!),0)</f>
        <v>#REF!</v>
      </c>
      <c r="S38" s="266" t="e">
        <f>IF(#REF!=5,(K38+J38+I38+R38+L38+#REF!)/3-#REF!+#REF!,0)</f>
        <v>#REF!</v>
      </c>
      <c r="T38" s="235" t="e">
        <f t="shared" si="0"/>
        <v>#REF!</v>
      </c>
      <c r="U38" s="269" t="str">
        <f t="shared" si="1"/>
        <v>0,0</v>
      </c>
      <c r="V38" s="237" t="str">
        <f>IFERROR(RANK(#REF!,#REF!,0),"")</f>
        <v/>
      </c>
      <c r="W38" s="276"/>
    </row>
    <row r="39" spans="1:23" s="238" customFormat="1" ht="15.6" x14ac:dyDescent="0.25">
      <c r="A39" s="255" t="e">
        <f>#REF!</f>
        <v>#REF!</v>
      </c>
      <c r="B39" s="256" t="e">
        <f>#REF!</f>
        <v>#REF!</v>
      </c>
      <c r="C39" s="256" t="e">
        <f>#REF!</f>
        <v>#REF!</v>
      </c>
      <c r="D39" s="255" t="e">
        <f>#REF!</f>
        <v>#REF!</v>
      </c>
      <c r="E39" s="255" t="e">
        <f>#REF!</f>
        <v>#REF!</v>
      </c>
      <c r="F39" s="255" t="e">
        <f>#REF!</f>
        <v>#REF!</v>
      </c>
      <c r="G39" s="246"/>
      <c r="H39" s="246"/>
      <c r="I39" s="251"/>
      <c r="J39" s="251"/>
      <c r="K39" s="251"/>
      <c r="L39" s="251"/>
      <c r="M39" s="246"/>
      <c r="N39" s="246"/>
      <c r="O39" s="268"/>
      <c r="P39" s="266"/>
      <c r="Q39" s="266" t="e">
        <f>IF(#REF!=3,(K39+J39+I39)/3-#REF!+#REF!,0)</f>
        <v>#REF!</v>
      </c>
      <c r="R39" s="266" t="e">
        <f>IF(#REF!=5,-MIN(I39,J39,K39,L39,#REF!)-MAX(I39,J39,K39,L39,#REF!),0)</f>
        <v>#REF!</v>
      </c>
      <c r="S39" s="266" t="e">
        <f>IF(#REF!=5,(K39+J39+I39+R39+L39+#REF!)/3-#REF!+#REF!,0)</f>
        <v>#REF!</v>
      </c>
      <c r="T39" s="235" t="e">
        <f t="shared" si="0"/>
        <v>#REF!</v>
      </c>
      <c r="U39" s="269" t="str">
        <f t="shared" si="1"/>
        <v>0,0</v>
      </c>
      <c r="V39" s="237" t="str">
        <f>IFERROR(RANK(#REF!,#REF!,0),"")</f>
        <v/>
      </c>
      <c r="W39" s="276"/>
    </row>
    <row r="40" spans="1:23" s="238" customFormat="1" ht="15.6" x14ac:dyDescent="0.25">
      <c r="A40" s="255" t="e">
        <f>#REF!</f>
        <v>#REF!</v>
      </c>
      <c r="B40" s="256" t="e">
        <f>#REF!</f>
        <v>#REF!</v>
      </c>
      <c r="C40" s="256" t="e">
        <f>#REF!</f>
        <v>#REF!</v>
      </c>
      <c r="D40" s="255" t="e">
        <f>#REF!</f>
        <v>#REF!</v>
      </c>
      <c r="E40" s="255" t="e">
        <f>#REF!</f>
        <v>#REF!</v>
      </c>
      <c r="F40" s="255" t="e">
        <f>#REF!</f>
        <v>#REF!</v>
      </c>
      <c r="G40" s="246"/>
      <c r="H40" s="246"/>
      <c r="I40" s="251"/>
      <c r="J40" s="251"/>
      <c r="K40" s="251"/>
      <c r="L40" s="251"/>
      <c r="M40" s="246"/>
      <c r="N40" s="246"/>
      <c r="O40" s="268"/>
      <c r="P40" s="266"/>
      <c r="Q40" s="266" t="e">
        <f>IF(#REF!=3,(K40+J40+I40)/3-#REF!+#REF!,0)</f>
        <v>#REF!</v>
      </c>
      <c r="R40" s="266" t="e">
        <f>IF(#REF!=5,-MIN(I40,J40,K40,L40,#REF!)-MAX(I40,J40,K40,L40,#REF!),0)</f>
        <v>#REF!</v>
      </c>
      <c r="S40" s="266" t="e">
        <f>IF(#REF!=5,(K40+J40+I40+R40+L40+#REF!)/3-#REF!+#REF!,0)</f>
        <v>#REF!</v>
      </c>
      <c r="T40" s="235" t="e">
        <f t="shared" si="0"/>
        <v>#REF!</v>
      </c>
      <c r="U40" s="269" t="str">
        <f t="shared" si="1"/>
        <v>0,0</v>
      </c>
      <c r="V40" s="237" t="str">
        <f>IFERROR(RANK(#REF!,#REF!,0),"")</f>
        <v/>
      </c>
      <c r="W40" s="276"/>
    </row>
    <row r="41" spans="1:23" s="238" customFormat="1" ht="15.6" x14ac:dyDescent="0.25">
      <c r="A41" s="255" t="e">
        <f>#REF!</f>
        <v>#REF!</v>
      </c>
      <c r="B41" s="256" t="e">
        <f>#REF!</f>
        <v>#REF!</v>
      </c>
      <c r="C41" s="256" t="e">
        <f>#REF!</f>
        <v>#REF!</v>
      </c>
      <c r="D41" s="255" t="e">
        <f>#REF!</f>
        <v>#REF!</v>
      </c>
      <c r="E41" s="255" t="e">
        <f>#REF!</f>
        <v>#REF!</v>
      </c>
      <c r="F41" s="255" t="e">
        <f>#REF!</f>
        <v>#REF!</v>
      </c>
      <c r="G41" s="246"/>
      <c r="H41" s="246"/>
      <c r="I41" s="251"/>
      <c r="J41" s="251"/>
      <c r="K41" s="251"/>
      <c r="L41" s="251"/>
      <c r="M41" s="246"/>
      <c r="N41" s="246"/>
      <c r="O41" s="268"/>
      <c r="P41" s="266"/>
      <c r="Q41" s="266" t="e">
        <f>IF(#REF!=3,(K41+J41+I41)/3-#REF!+#REF!,0)</f>
        <v>#REF!</v>
      </c>
      <c r="R41" s="266" t="e">
        <f>IF(#REF!=5,-MIN(I41,J41,K41,L41,#REF!)-MAX(I41,J41,K41,L41,#REF!),0)</f>
        <v>#REF!</v>
      </c>
      <c r="S41" s="266" t="e">
        <f>IF(#REF!=5,(K41+J41+I41+R41+L41+#REF!)/3-#REF!+#REF!,0)</f>
        <v>#REF!</v>
      </c>
      <c r="T41" s="235" t="e">
        <f t="shared" si="0"/>
        <v>#REF!</v>
      </c>
      <c r="U41" s="269" t="str">
        <f t="shared" si="1"/>
        <v>0,0</v>
      </c>
      <c r="V41" s="237" t="str">
        <f>IFERROR(RANK(#REF!,#REF!,0),"")</f>
        <v/>
      </c>
      <c r="W41" s="276"/>
    </row>
    <row r="42" spans="1:23" s="238" customFormat="1" ht="15.6" x14ac:dyDescent="0.25">
      <c r="A42" s="255" t="e">
        <f>#REF!</f>
        <v>#REF!</v>
      </c>
      <c r="B42" s="256" t="e">
        <f>#REF!</f>
        <v>#REF!</v>
      </c>
      <c r="C42" s="256" t="e">
        <f>#REF!</f>
        <v>#REF!</v>
      </c>
      <c r="D42" s="255" t="e">
        <f>#REF!</f>
        <v>#REF!</v>
      </c>
      <c r="E42" s="255" t="e">
        <f>#REF!</f>
        <v>#REF!</v>
      </c>
      <c r="F42" s="255" t="e">
        <f>#REF!</f>
        <v>#REF!</v>
      </c>
      <c r="G42" s="246"/>
      <c r="H42" s="246"/>
      <c r="I42" s="251"/>
      <c r="J42" s="251"/>
      <c r="K42" s="251"/>
      <c r="L42" s="251"/>
      <c r="M42" s="246"/>
      <c r="N42" s="246"/>
      <c r="O42" s="268"/>
      <c r="P42" s="266"/>
      <c r="Q42" s="266" t="e">
        <f>IF(#REF!=3,(K42+J42+I42)/3-#REF!+#REF!,0)</f>
        <v>#REF!</v>
      </c>
      <c r="R42" s="266" t="e">
        <f>IF(#REF!=5,-MIN(I42,J42,K42,L42,#REF!)-MAX(I42,J42,K42,L42,#REF!),0)</f>
        <v>#REF!</v>
      </c>
      <c r="S42" s="266" t="e">
        <f>IF(#REF!=5,(K42+J42+I42+R42+L42+#REF!)/3-#REF!+#REF!,0)</f>
        <v>#REF!</v>
      </c>
      <c r="T42" s="235" t="e">
        <f t="shared" si="0"/>
        <v>#REF!</v>
      </c>
      <c r="U42" s="269" t="str">
        <f t="shared" si="1"/>
        <v>0,0</v>
      </c>
      <c r="V42" s="237" t="str">
        <f>IFERROR(RANK(#REF!,#REF!,0),"")</f>
        <v/>
      </c>
      <c r="W42" s="276"/>
    </row>
    <row r="43" spans="1:23" s="238" customFormat="1" ht="15.6" x14ac:dyDescent="0.25">
      <c r="A43" s="255" t="e">
        <f>#REF!</f>
        <v>#REF!</v>
      </c>
      <c r="B43" s="256" t="e">
        <f>#REF!</f>
        <v>#REF!</v>
      </c>
      <c r="C43" s="256" t="e">
        <f>#REF!</f>
        <v>#REF!</v>
      </c>
      <c r="D43" s="255" t="e">
        <f>#REF!</f>
        <v>#REF!</v>
      </c>
      <c r="E43" s="255" t="e">
        <f>#REF!</f>
        <v>#REF!</v>
      </c>
      <c r="F43" s="255" t="e">
        <f>#REF!</f>
        <v>#REF!</v>
      </c>
      <c r="G43" s="246"/>
      <c r="H43" s="246"/>
      <c r="I43" s="251"/>
      <c r="J43" s="251"/>
      <c r="K43" s="251"/>
      <c r="L43" s="251"/>
      <c r="M43" s="246"/>
      <c r="N43" s="246"/>
      <c r="O43" s="268"/>
      <c r="P43" s="266"/>
      <c r="Q43" s="266" t="e">
        <f>IF(#REF!=3,(K43+J43+I43)/3-#REF!+#REF!,0)</f>
        <v>#REF!</v>
      </c>
      <c r="R43" s="266" t="e">
        <f>IF(#REF!=5,-MIN(I43,J43,K43,L43,#REF!)-MAX(I43,J43,K43,L43,#REF!),0)</f>
        <v>#REF!</v>
      </c>
      <c r="S43" s="266" t="e">
        <f>IF(#REF!=5,(K43+J43+I43+R43+L43+#REF!)/3-#REF!+#REF!,0)</f>
        <v>#REF!</v>
      </c>
      <c r="T43" s="235" t="e">
        <f t="shared" si="0"/>
        <v>#REF!</v>
      </c>
      <c r="U43" s="269" t="str">
        <f t="shared" si="1"/>
        <v>0,0</v>
      </c>
      <c r="V43" s="237" t="str">
        <f>IFERROR(RANK(#REF!,#REF!,0),"")</f>
        <v/>
      </c>
      <c r="W43" s="276"/>
    </row>
    <row r="44" spans="1:23" s="238" customFormat="1" ht="15.6" x14ac:dyDescent="0.25">
      <c r="A44" s="255" t="e">
        <f>#REF!</f>
        <v>#REF!</v>
      </c>
      <c r="B44" s="256" t="e">
        <f>#REF!</f>
        <v>#REF!</v>
      </c>
      <c r="C44" s="256" t="e">
        <f>#REF!</f>
        <v>#REF!</v>
      </c>
      <c r="D44" s="255" t="e">
        <f>#REF!</f>
        <v>#REF!</v>
      </c>
      <c r="E44" s="255" t="e">
        <f>#REF!</f>
        <v>#REF!</v>
      </c>
      <c r="F44" s="255" t="e">
        <f>#REF!</f>
        <v>#REF!</v>
      </c>
      <c r="G44" s="246"/>
      <c r="H44" s="246"/>
      <c r="I44" s="251"/>
      <c r="J44" s="251"/>
      <c r="K44" s="251"/>
      <c r="L44" s="251"/>
      <c r="M44" s="246"/>
      <c r="N44" s="246"/>
      <c r="O44" s="268"/>
      <c r="P44" s="266"/>
      <c r="Q44" s="266" t="e">
        <f>IF(#REF!=3,(K44+J44+I44)/3-#REF!+#REF!,0)</f>
        <v>#REF!</v>
      </c>
      <c r="R44" s="266" t="e">
        <f>IF(#REF!=5,-MIN(I44,J44,K44,L44,#REF!)-MAX(I44,J44,K44,L44,#REF!),0)</f>
        <v>#REF!</v>
      </c>
      <c r="S44" s="266" t="e">
        <f>IF(#REF!=5,(K44+J44+I44+R44+L44+#REF!)/3-#REF!+#REF!,0)</f>
        <v>#REF!</v>
      </c>
      <c r="T44" s="235" t="e">
        <f t="shared" si="0"/>
        <v>#REF!</v>
      </c>
      <c r="U44" s="269" t="str">
        <f t="shared" si="1"/>
        <v>0,0</v>
      </c>
      <c r="V44" s="237" t="str">
        <f>IFERROR(RANK(#REF!,#REF!,0),"")</f>
        <v/>
      </c>
      <c r="W44" s="276"/>
    </row>
    <row r="45" spans="1:23" s="238" customFormat="1" ht="15.6" x14ac:dyDescent="0.25">
      <c r="A45" s="255" t="e">
        <f>#REF!</f>
        <v>#REF!</v>
      </c>
      <c r="B45" s="256" t="e">
        <f>#REF!</f>
        <v>#REF!</v>
      </c>
      <c r="C45" s="256" t="e">
        <f>#REF!</f>
        <v>#REF!</v>
      </c>
      <c r="D45" s="255" t="e">
        <f>#REF!</f>
        <v>#REF!</v>
      </c>
      <c r="E45" s="255" t="e">
        <f>#REF!</f>
        <v>#REF!</v>
      </c>
      <c r="F45" s="255" t="e">
        <f>#REF!</f>
        <v>#REF!</v>
      </c>
      <c r="G45" s="246"/>
      <c r="H45" s="246"/>
      <c r="I45" s="251"/>
      <c r="J45" s="251"/>
      <c r="K45" s="251"/>
      <c r="L45" s="251"/>
      <c r="M45" s="246"/>
      <c r="N45" s="246"/>
      <c r="O45" s="268"/>
      <c r="P45" s="266"/>
      <c r="Q45" s="266" t="e">
        <f>IF(#REF!=3,(K45+J45+I45)/3-#REF!+#REF!,0)</f>
        <v>#REF!</v>
      </c>
      <c r="R45" s="266" t="e">
        <f>IF(#REF!=5,-MIN(I45,J45,K45,L45,#REF!)-MAX(I45,J45,K45,L45,#REF!),0)</f>
        <v>#REF!</v>
      </c>
      <c r="S45" s="266" t="e">
        <f>IF(#REF!=5,(K45+J45+I45+R45+L45+#REF!)/3-#REF!+#REF!,0)</f>
        <v>#REF!</v>
      </c>
      <c r="T45" s="235" t="e">
        <f t="shared" si="0"/>
        <v>#REF!</v>
      </c>
      <c r="U45" s="269" t="str">
        <f t="shared" si="1"/>
        <v>0,0</v>
      </c>
      <c r="V45" s="237" t="str">
        <f>IFERROR(RANK(#REF!,#REF!,0),"")</f>
        <v/>
      </c>
      <c r="W45" s="276"/>
    </row>
    <row r="46" spans="1:23" s="238" customFormat="1" ht="15.6" x14ac:dyDescent="0.25">
      <c r="A46" s="255" t="e">
        <f>#REF!</f>
        <v>#REF!</v>
      </c>
      <c r="B46" s="256" t="e">
        <f>#REF!</f>
        <v>#REF!</v>
      </c>
      <c r="C46" s="256" t="e">
        <f>#REF!</f>
        <v>#REF!</v>
      </c>
      <c r="D46" s="255" t="e">
        <f>#REF!</f>
        <v>#REF!</v>
      </c>
      <c r="E46" s="255" t="e">
        <f>#REF!</f>
        <v>#REF!</v>
      </c>
      <c r="F46" s="255" t="e">
        <f>#REF!</f>
        <v>#REF!</v>
      </c>
      <c r="G46" s="246"/>
      <c r="H46" s="246"/>
      <c r="I46" s="251"/>
      <c r="J46" s="251"/>
      <c r="K46" s="251"/>
      <c r="L46" s="251"/>
      <c r="M46" s="246"/>
      <c r="N46" s="246"/>
      <c r="O46" s="268"/>
      <c r="P46" s="266"/>
      <c r="Q46" s="266" t="e">
        <f>IF(#REF!=3,(K46+J46+I46)/3-#REF!+#REF!,0)</f>
        <v>#REF!</v>
      </c>
      <c r="R46" s="266" t="e">
        <f>IF(#REF!=5,-MIN(I46,J46,K46,L46,#REF!)-MAX(I46,J46,K46,L46,#REF!),0)</f>
        <v>#REF!</v>
      </c>
      <c r="S46" s="266" t="e">
        <f>IF(#REF!=5,(K46+J46+I46+R46+L46+#REF!)/3-#REF!+#REF!,0)</f>
        <v>#REF!</v>
      </c>
      <c r="T46" s="235" t="e">
        <f t="shared" si="0"/>
        <v>#REF!</v>
      </c>
      <c r="U46" s="269" t="str">
        <f t="shared" si="1"/>
        <v>0,0</v>
      </c>
      <c r="V46" s="237" t="str">
        <f>IFERROR(RANK(#REF!,#REF!,0),"")</f>
        <v/>
      </c>
      <c r="W46" s="276"/>
    </row>
    <row r="47" spans="1:23" s="238" customFormat="1" ht="15.6" x14ac:dyDescent="0.25">
      <c r="A47" s="255" t="e">
        <f>#REF!</f>
        <v>#REF!</v>
      </c>
      <c r="B47" s="256" t="e">
        <f>#REF!</f>
        <v>#REF!</v>
      </c>
      <c r="C47" s="256" t="e">
        <f>#REF!</f>
        <v>#REF!</v>
      </c>
      <c r="D47" s="255" t="e">
        <f>#REF!</f>
        <v>#REF!</v>
      </c>
      <c r="E47" s="255" t="e">
        <f>#REF!</f>
        <v>#REF!</v>
      </c>
      <c r="F47" s="255" t="e">
        <f>#REF!</f>
        <v>#REF!</v>
      </c>
      <c r="G47" s="246"/>
      <c r="H47" s="246"/>
      <c r="I47" s="251"/>
      <c r="J47" s="251"/>
      <c r="K47" s="251"/>
      <c r="L47" s="251"/>
      <c r="M47" s="246"/>
      <c r="N47" s="246"/>
      <c r="O47" s="268"/>
      <c r="P47" s="266"/>
      <c r="Q47" s="266" t="e">
        <f>IF(#REF!=3,(K47+J47+I47)/3-#REF!+#REF!,0)</f>
        <v>#REF!</v>
      </c>
      <c r="R47" s="266" t="e">
        <f>IF(#REF!=5,-MIN(I47,J47,K47,L47,#REF!)-MAX(I47,J47,K47,L47,#REF!),0)</f>
        <v>#REF!</v>
      </c>
      <c r="S47" s="266" t="e">
        <f>IF(#REF!=5,(K47+J47+I47+R47+L47+#REF!)/3-#REF!+#REF!,0)</f>
        <v>#REF!</v>
      </c>
      <c r="T47" s="235" t="e">
        <f t="shared" si="0"/>
        <v>#REF!</v>
      </c>
      <c r="U47" s="269" t="str">
        <f t="shared" si="1"/>
        <v>0,0</v>
      </c>
      <c r="V47" s="237" t="str">
        <f>IFERROR(RANK(#REF!,#REF!,0),"")</f>
        <v/>
      </c>
      <c r="W47" s="276"/>
    </row>
    <row r="48" spans="1:23" s="238" customFormat="1" ht="15.6" x14ac:dyDescent="0.25">
      <c r="A48" s="255" t="e">
        <f>#REF!</f>
        <v>#REF!</v>
      </c>
      <c r="B48" s="256" t="e">
        <f>#REF!</f>
        <v>#REF!</v>
      </c>
      <c r="C48" s="256" t="e">
        <f>#REF!</f>
        <v>#REF!</v>
      </c>
      <c r="D48" s="255" t="e">
        <f>#REF!</f>
        <v>#REF!</v>
      </c>
      <c r="E48" s="255" t="e">
        <f>#REF!</f>
        <v>#REF!</v>
      </c>
      <c r="F48" s="255" t="e">
        <f>#REF!</f>
        <v>#REF!</v>
      </c>
      <c r="G48" s="246"/>
      <c r="H48" s="246"/>
      <c r="I48" s="251"/>
      <c r="J48" s="251" t="e">
        <f>IF(SUM(#REF!)=0,"",(SUM(#REF!)))</f>
        <v>#REF!</v>
      </c>
      <c r="K48" s="251" t="e">
        <f>IF(SUM(#REF!)=0,"",(SUM(#REF!)))</f>
        <v>#REF!</v>
      </c>
      <c r="L48" s="251" t="e">
        <f>IF(SUM(#REF!)=0,"",(SUM(#REF!)))</f>
        <v>#REF!</v>
      </c>
      <c r="M48" s="246"/>
      <c r="N48" s="246"/>
      <c r="O48" s="268"/>
      <c r="P48" s="266"/>
      <c r="Q48" s="266" t="e">
        <f>IF(#REF!=3,(K48+J48+I48)/3-#REF!+#REF!,0)</f>
        <v>#REF!</v>
      </c>
      <c r="R48" s="266" t="e">
        <f>IF(#REF!=5,-MIN(I48,J48,K48,L48,#REF!)-MAX(I48,J48,K48,L48,#REF!),0)</f>
        <v>#REF!</v>
      </c>
      <c r="S48" s="266" t="e">
        <f>IF(#REF!=5,(K48+J48+I48+R48+L48+#REF!)/3-#REF!+#REF!,0)</f>
        <v>#REF!</v>
      </c>
      <c r="T48" s="235" t="e">
        <f t="shared" si="0"/>
        <v>#REF!</v>
      </c>
      <c r="U48" s="269" t="str">
        <f t="shared" si="1"/>
        <v>0,0</v>
      </c>
      <c r="V48" s="237" t="str">
        <f>IFERROR(RANK(#REF!,#REF!,0),"")</f>
        <v/>
      </c>
      <c r="W48" s="276"/>
    </row>
    <row r="49" spans="1:23" s="238" customFormat="1" ht="15.6" x14ac:dyDescent="0.25">
      <c r="A49" s="255" t="e">
        <f>#REF!</f>
        <v>#REF!</v>
      </c>
      <c r="B49" s="256" t="e">
        <f>#REF!</f>
        <v>#REF!</v>
      </c>
      <c r="C49" s="256" t="e">
        <f>#REF!</f>
        <v>#REF!</v>
      </c>
      <c r="D49" s="255" t="e">
        <f>#REF!</f>
        <v>#REF!</v>
      </c>
      <c r="E49" s="255" t="e">
        <f>#REF!</f>
        <v>#REF!</v>
      </c>
      <c r="F49" s="255" t="e">
        <f>#REF!</f>
        <v>#REF!</v>
      </c>
      <c r="G49" s="246"/>
      <c r="H49" s="246"/>
      <c r="I49" s="251"/>
      <c r="J49" s="251" t="e">
        <f>IF(SUM(#REF!)=0,"",(SUM(#REF!)))</f>
        <v>#REF!</v>
      </c>
      <c r="K49" s="251" t="e">
        <f>IF(SUM(#REF!)=0,"",(SUM(#REF!)))</f>
        <v>#REF!</v>
      </c>
      <c r="L49" s="251" t="e">
        <f>IF(SUM(#REF!)=0,"",(SUM(#REF!)))</f>
        <v>#REF!</v>
      </c>
      <c r="M49" s="246"/>
      <c r="N49" s="246"/>
      <c r="O49" s="268"/>
      <c r="P49" s="266"/>
      <c r="Q49" s="266" t="e">
        <f>IF(#REF!=3,(K49+J49+I49)/3-#REF!+#REF!,0)</f>
        <v>#REF!</v>
      </c>
      <c r="R49" s="266" t="e">
        <f>IF(#REF!=5,-MIN(I49,J49,K49,L49,#REF!)-MAX(I49,J49,K49,L49,#REF!),0)</f>
        <v>#REF!</v>
      </c>
      <c r="S49" s="266" t="e">
        <f>IF(#REF!=5,(K49+J49+I49+R49+L49+#REF!)/3-#REF!+#REF!,0)</f>
        <v>#REF!</v>
      </c>
      <c r="T49" s="235" t="e">
        <f t="shared" si="0"/>
        <v>#REF!</v>
      </c>
      <c r="U49" s="269" t="str">
        <f t="shared" si="1"/>
        <v>0,0</v>
      </c>
      <c r="V49" s="237" t="str">
        <f>IFERROR(RANK(#REF!,#REF!,0),"")</f>
        <v/>
      </c>
      <c r="W49" s="276"/>
    </row>
    <row r="50" spans="1:23" s="238" customFormat="1" ht="15.6" x14ac:dyDescent="0.25">
      <c r="A50" s="255" t="e">
        <f>#REF!</f>
        <v>#REF!</v>
      </c>
      <c r="B50" s="256" t="e">
        <f>#REF!</f>
        <v>#REF!</v>
      </c>
      <c r="C50" s="256" t="e">
        <f>#REF!</f>
        <v>#REF!</v>
      </c>
      <c r="D50" s="255" t="e">
        <f>#REF!</f>
        <v>#REF!</v>
      </c>
      <c r="E50" s="255" t="e">
        <f>#REF!</f>
        <v>#REF!</v>
      </c>
      <c r="F50" s="255" t="e">
        <f>#REF!</f>
        <v>#REF!</v>
      </c>
      <c r="G50" s="246"/>
      <c r="H50" s="246"/>
      <c r="I50" s="251"/>
      <c r="J50" s="251" t="e">
        <f>IF(SUM(#REF!)=0,"",(SUM(#REF!)))</f>
        <v>#REF!</v>
      </c>
      <c r="K50" s="251" t="e">
        <f>IF(SUM(#REF!)=0,"",(SUM(#REF!)))</f>
        <v>#REF!</v>
      </c>
      <c r="L50" s="251" t="e">
        <f>IF(SUM(#REF!)=0,"",(SUM(#REF!)))</f>
        <v>#REF!</v>
      </c>
      <c r="M50" s="246"/>
      <c r="N50" s="246"/>
      <c r="O50" s="268"/>
      <c r="P50" s="266"/>
      <c r="Q50" s="266" t="e">
        <f>IF(#REF!=3,(K50+J50+I50)/3-#REF!+#REF!,0)</f>
        <v>#REF!</v>
      </c>
      <c r="R50" s="266" t="e">
        <f>IF(#REF!=5,-MIN(I50,J50,K50,L50,#REF!)-MAX(I50,J50,K50,L50,#REF!),0)</f>
        <v>#REF!</v>
      </c>
      <c r="S50" s="266" t="e">
        <f>IF(#REF!=5,(K50+J50+I50+R50+L50+#REF!)/3-#REF!+#REF!,0)</f>
        <v>#REF!</v>
      </c>
      <c r="T50" s="235" t="e">
        <f t="shared" si="0"/>
        <v>#REF!</v>
      </c>
      <c r="U50" s="269" t="str">
        <f t="shared" si="1"/>
        <v>0,0</v>
      </c>
      <c r="V50" s="237" t="str">
        <f>IFERROR(RANK(#REF!,#REF!,0),"")</f>
        <v/>
      </c>
      <c r="W50" s="276"/>
    </row>
    <row r="51" spans="1:23" s="238" customFormat="1" ht="15.6" x14ac:dyDescent="0.25">
      <c r="A51" s="255" t="e">
        <f>#REF!</f>
        <v>#REF!</v>
      </c>
      <c r="B51" s="256" t="e">
        <f>#REF!</f>
        <v>#REF!</v>
      </c>
      <c r="C51" s="256" t="e">
        <f>#REF!</f>
        <v>#REF!</v>
      </c>
      <c r="D51" s="255" t="e">
        <f>#REF!</f>
        <v>#REF!</v>
      </c>
      <c r="E51" s="255" t="e">
        <f>#REF!</f>
        <v>#REF!</v>
      </c>
      <c r="F51" s="255" t="e">
        <f>#REF!</f>
        <v>#REF!</v>
      </c>
      <c r="G51" s="246"/>
      <c r="H51" s="246"/>
      <c r="I51" s="251"/>
      <c r="J51" s="251" t="e">
        <f>IF(SUM(#REF!)=0,"",(SUM(#REF!)))</f>
        <v>#REF!</v>
      </c>
      <c r="K51" s="251" t="e">
        <f>IF(SUM(#REF!)=0,"",(SUM(#REF!)))</f>
        <v>#REF!</v>
      </c>
      <c r="L51" s="251" t="e">
        <f>IF(SUM(#REF!)=0,"",(SUM(#REF!)))</f>
        <v>#REF!</v>
      </c>
      <c r="M51" s="246"/>
      <c r="N51" s="246"/>
      <c r="O51" s="268"/>
      <c r="P51" s="266"/>
      <c r="Q51" s="266" t="e">
        <f>IF(#REF!=3,(K51+J51+I51)/3-#REF!+#REF!,0)</f>
        <v>#REF!</v>
      </c>
      <c r="R51" s="266" t="e">
        <f>IF(#REF!=5,-MIN(I51,J51,K51,L51,#REF!)-MAX(I51,J51,K51,L51,#REF!),0)</f>
        <v>#REF!</v>
      </c>
      <c r="S51" s="266" t="e">
        <f>IF(#REF!=5,(K51+J51+I51+R51+L51+#REF!)/3-#REF!+#REF!,0)</f>
        <v>#REF!</v>
      </c>
      <c r="T51" s="235" t="e">
        <f t="shared" si="0"/>
        <v>#REF!</v>
      </c>
      <c r="U51" s="269" t="str">
        <f t="shared" si="1"/>
        <v>0,0</v>
      </c>
      <c r="V51" s="237" t="str">
        <f>IFERROR(RANK(#REF!,#REF!,0),"")</f>
        <v/>
      </c>
      <c r="W51" s="276"/>
    </row>
    <row r="52" spans="1:23" s="238" customFormat="1" ht="15.6" x14ac:dyDescent="0.25">
      <c r="A52" s="255" t="e">
        <f>#REF!</f>
        <v>#REF!</v>
      </c>
      <c r="B52" s="256" t="e">
        <f>#REF!</f>
        <v>#REF!</v>
      </c>
      <c r="C52" s="256" t="e">
        <f>#REF!</f>
        <v>#REF!</v>
      </c>
      <c r="D52" s="255" t="e">
        <f>#REF!</f>
        <v>#REF!</v>
      </c>
      <c r="E52" s="255" t="e">
        <f>#REF!</f>
        <v>#REF!</v>
      </c>
      <c r="F52" s="255" t="e">
        <f>#REF!</f>
        <v>#REF!</v>
      </c>
      <c r="G52" s="246"/>
      <c r="H52" s="246"/>
      <c r="I52" s="251"/>
      <c r="J52" s="251" t="e">
        <f>IF(SUM(#REF!)=0,"",(SUM(#REF!)))</f>
        <v>#REF!</v>
      </c>
      <c r="K52" s="251" t="e">
        <f>IF(SUM(#REF!)=0,"",(SUM(#REF!)))</f>
        <v>#REF!</v>
      </c>
      <c r="L52" s="251" t="e">
        <f>IF(SUM(#REF!)=0,"",(SUM(#REF!)))</f>
        <v>#REF!</v>
      </c>
      <c r="M52" s="246"/>
      <c r="N52" s="246"/>
      <c r="O52" s="268"/>
      <c r="P52" s="266"/>
      <c r="Q52" s="266" t="e">
        <f>IF(#REF!=3,(K52+J52+I52)/3-#REF!+#REF!,0)</f>
        <v>#REF!</v>
      </c>
      <c r="R52" s="266" t="e">
        <f>IF(#REF!=5,-MIN(I52,J52,K52,L52,#REF!)-MAX(I52,J52,K52,L52,#REF!),0)</f>
        <v>#REF!</v>
      </c>
      <c r="S52" s="266" t="e">
        <f>IF(#REF!=5,(K52+J52+I52+R52+L52+#REF!)/3-#REF!+#REF!,0)</f>
        <v>#REF!</v>
      </c>
      <c r="T52" s="235" t="e">
        <f t="shared" si="0"/>
        <v>#REF!</v>
      </c>
      <c r="U52" s="269" t="str">
        <f t="shared" si="1"/>
        <v>0,0</v>
      </c>
      <c r="V52" s="237" t="str">
        <f>IFERROR(RANK(#REF!,#REF!,0),"")</f>
        <v/>
      </c>
      <c r="W52" s="276"/>
    </row>
    <row r="53" spans="1:23" s="238" customFormat="1" ht="15.6" x14ac:dyDescent="0.25">
      <c r="A53" s="255" t="e">
        <f>#REF!</f>
        <v>#REF!</v>
      </c>
      <c r="B53" s="256" t="e">
        <f>#REF!</f>
        <v>#REF!</v>
      </c>
      <c r="C53" s="256" t="e">
        <f>#REF!</f>
        <v>#REF!</v>
      </c>
      <c r="D53" s="255" t="e">
        <f>#REF!</f>
        <v>#REF!</v>
      </c>
      <c r="E53" s="255" t="e">
        <f>#REF!</f>
        <v>#REF!</v>
      </c>
      <c r="F53" s="255" t="e">
        <f>#REF!</f>
        <v>#REF!</v>
      </c>
      <c r="G53" s="246"/>
      <c r="H53" s="246"/>
      <c r="I53" s="251"/>
      <c r="J53" s="251" t="e">
        <f>IF(SUM(#REF!)=0,"",(SUM(#REF!)))</f>
        <v>#REF!</v>
      </c>
      <c r="K53" s="251" t="e">
        <f>IF(SUM(#REF!)=0,"",(SUM(#REF!)))</f>
        <v>#REF!</v>
      </c>
      <c r="L53" s="251" t="e">
        <f>IF(SUM(#REF!)=0,"",(SUM(#REF!)))</f>
        <v>#REF!</v>
      </c>
      <c r="M53" s="246"/>
      <c r="N53" s="246"/>
      <c r="O53" s="268"/>
      <c r="P53" s="266"/>
      <c r="Q53" s="266" t="e">
        <f>IF(#REF!=3,(K53+J53+I53)/3-#REF!+#REF!,0)</f>
        <v>#REF!</v>
      </c>
      <c r="R53" s="266" t="e">
        <f>IF(#REF!=5,-MIN(I53,J53,K53,L53,#REF!)-MAX(I53,J53,K53,L53,#REF!),0)</f>
        <v>#REF!</v>
      </c>
      <c r="S53" s="266" t="e">
        <f>IF(#REF!=5,(K53+J53+I53+R53+L53+#REF!)/3-#REF!+#REF!,0)</f>
        <v>#REF!</v>
      </c>
      <c r="T53" s="235" t="e">
        <f t="shared" si="0"/>
        <v>#REF!</v>
      </c>
      <c r="U53" s="269" t="str">
        <f t="shared" si="1"/>
        <v>0,0</v>
      </c>
      <c r="V53" s="237" t="str">
        <f>IFERROR(RANK(#REF!,#REF!,0),"")</f>
        <v/>
      </c>
      <c r="W53" s="276"/>
    </row>
    <row r="54" spans="1:23" s="238" customFormat="1" ht="15.6" x14ac:dyDescent="0.25">
      <c r="A54" s="255" t="e">
        <f>#REF!</f>
        <v>#REF!</v>
      </c>
      <c r="B54" s="256" t="e">
        <f>#REF!</f>
        <v>#REF!</v>
      </c>
      <c r="C54" s="256" t="e">
        <f>#REF!</f>
        <v>#REF!</v>
      </c>
      <c r="D54" s="255" t="e">
        <f>#REF!</f>
        <v>#REF!</v>
      </c>
      <c r="E54" s="255" t="e">
        <f>#REF!</f>
        <v>#REF!</v>
      </c>
      <c r="F54" s="255" t="e">
        <f>#REF!</f>
        <v>#REF!</v>
      </c>
      <c r="G54" s="246"/>
      <c r="H54" s="246"/>
      <c r="I54" s="251"/>
      <c r="J54" s="251" t="e">
        <f>IF(SUM(#REF!)=0,"",(SUM(#REF!)))</f>
        <v>#REF!</v>
      </c>
      <c r="K54" s="251" t="e">
        <f>IF(SUM(#REF!)=0,"",(SUM(#REF!)))</f>
        <v>#REF!</v>
      </c>
      <c r="L54" s="251" t="e">
        <f>IF(SUM(#REF!)=0,"",(SUM(#REF!)))</f>
        <v>#REF!</v>
      </c>
      <c r="M54" s="246"/>
      <c r="N54" s="246"/>
      <c r="O54" s="268"/>
      <c r="P54" s="266"/>
      <c r="Q54" s="266" t="e">
        <f>IF(#REF!=3,(K54+J54+I54)/3-#REF!+#REF!,0)</f>
        <v>#REF!</v>
      </c>
      <c r="R54" s="266" t="e">
        <f>IF(#REF!=5,-MIN(I54,J54,K54,L54,#REF!)-MAX(I54,J54,K54,L54,#REF!),0)</f>
        <v>#REF!</v>
      </c>
      <c r="S54" s="266" t="e">
        <f>IF(#REF!=5,(K54+J54+I54+R54+L54+#REF!)/3-#REF!+#REF!,0)</f>
        <v>#REF!</v>
      </c>
      <c r="T54" s="235" t="e">
        <f t="shared" si="0"/>
        <v>#REF!</v>
      </c>
      <c r="U54" s="269" t="str">
        <f t="shared" si="1"/>
        <v>0,0</v>
      </c>
      <c r="V54" s="237" t="str">
        <f>IFERROR(RANK(#REF!,#REF!,0),"")</f>
        <v/>
      </c>
      <c r="W54" s="276"/>
    </row>
    <row r="55" spans="1:23" s="238" customFormat="1" ht="15.6" x14ac:dyDescent="0.25">
      <c r="A55" s="255" t="e">
        <f>#REF!</f>
        <v>#REF!</v>
      </c>
      <c r="B55" s="256" t="e">
        <f>#REF!</f>
        <v>#REF!</v>
      </c>
      <c r="C55" s="256" t="e">
        <f>#REF!</f>
        <v>#REF!</v>
      </c>
      <c r="D55" s="255" t="e">
        <f>#REF!</f>
        <v>#REF!</v>
      </c>
      <c r="E55" s="255" t="e">
        <f>#REF!</f>
        <v>#REF!</v>
      </c>
      <c r="F55" s="255" t="e">
        <f>#REF!</f>
        <v>#REF!</v>
      </c>
      <c r="G55" s="246"/>
      <c r="H55" s="246"/>
      <c r="I55" s="251"/>
      <c r="J55" s="251" t="e">
        <f>IF(SUM(#REF!)=0,"",(SUM(#REF!)))</f>
        <v>#REF!</v>
      </c>
      <c r="K55" s="251" t="e">
        <f>IF(SUM(#REF!)=0,"",(SUM(#REF!)))</f>
        <v>#REF!</v>
      </c>
      <c r="L55" s="251" t="e">
        <f>IF(SUM(#REF!)=0,"",(SUM(#REF!)))</f>
        <v>#REF!</v>
      </c>
      <c r="M55" s="246"/>
      <c r="N55" s="246"/>
      <c r="O55" s="268"/>
      <c r="P55" s="266"/>
      <c r="Q55" s="266" t="e">
        <f>IF(#REF!=3,(K55+J55+I55)/3-#REF!+#REF!,0)</f>
        <v>#REF!</v>
      </c>
      <c r="R55" s="266" t="e">
        <f>IF(#REF!=5,-MIN(I55,J55,K55,L55,#REF!)-MAX(I55,J55,K55,L55,#REF!),0)</f>
        <v>#REF!</v>
      </c>
      <c r="S55" s="266" t="e">
        <f>IF(#REF!=5,(K55+J55+I55+R55+L55+#REF!)/3-#REF!+#REF!,0)</f>
        <v>#REF!</v>
      </c>
      <c r="T55" s="235" t="e">
        <f t="shared" si="0"/>
        <v>#REF!</v>
      </c>
      <c r="U55" s="269" t="str">
        <f t="shared" si="1"/>
        <v>0,0</v>
      </c>
      <c r="V55" s="237" t="str">
        <f>IFERROR(RANK(#REF!,#REF!,0),"")</f>
        <v/>
      </c>
      <c r="W55" s="276"/>
    </row>
    <row r="56" spans="1:23" s="238" customFormat="1" ht="15.6" x14ac:dyDescent="0.25">
      <c r="A56" s="255" t="e">
        <f>#REF!</f>
        <v>#REF!</v>
      </c>
      <c r="B56" s="256" t="e">
        <f>#REF!</f>
        <v>#REF!</v>
      </c>
      <c r="C56" s="256" t="e">
        <f>#REF!</f>
        <v>#REF!</v>
      </c>
      <c r="D56" s="255" t="e">
        <f>#REF!</f>
        <v>#REF!</v>
      </c>
      <c r="E56" s="255" t="e">
        <f>#REF!</f>
        <v>#REF!</v>
      </c>
      <c r="F56" s="255" t="e">
        <f>#REF!</f>
        <v>#REF!</v>
      </c>
      <c r="G56" s="246"/>
      <c r="H56" s="246"/>
      <c r="I56" s="251"/>
      <c r="J56" s="251" t="e">
        <f>IF(SUM(#REF!)=0,"",(SUM(#REF!)))</f>
        <v>#REF!</v>
      </c>
      <c r="K56" s="251" t="e">
        <f>IF(SUM(#REF!)=0,"",(SUM(#REF!)))</f>
        <v>#REF!</v>
      </c>
      <c r="L56" s="251" t="e">
        <f>IF(SUM(#REF!)=0,"",(SUM(#REF!)))</f>
        <v>#REF!</v>
      </c>
      <c r="M56" s="246"/>
      <c r="N56" s="246"/>
      <c r="O56" s="268"/>
      <c r="P56" s="266"/>
      <c r="Q56" s="266" t="e">
        <f>IF(#REF!=3,(K56+J56+I56)/3-#REF!+#REF!,0)</f>
        <v>#REF!</v>
      </c>
      <c r="R56" s="266" t="e">
        <f>IF(#REF!=5,-MIN(I56,J56,K56,L56,#REF!)-MAX(I56,J56,K56,L56,#REF!),0)</f>
        <v>#REF!</v>
      </c>
      <c r="S56" s="266" t="e">
        <f>IF(#REF!=5,(K56+J56+I56+R56+L56+#REF!)/3-#REF!+#REF!,0)</f>
        <v>#REF!</v>
      </c>
      <c r="T56" s="235" t="e">
        <f t="shared" si="0"/>
        <v>#REF!</v>
      </c>
      <c r="U56" s="269" t="str">
        <f t="shared" si="1"/>
        <v>0,0</v>
      </c>
      <c r="V56" s="237" t="str">
        <f>IFERROR(RANK(#REF!,#REF!,0),"")</f>
        <v/>
      </c>
      <c r="W56" s="276"/>
    </row>
    <row r="57" spans="1:23" s="238" customFormat="1" ht="15.6" x14ac:dyDescent="0.25">
      <c r="A57" s="255" t="e">
        <f>#REF!</f>
        <v>#REF!</v>
      </c>
      <c r="B57" s="256" t="e">
        <f>#REF!</f>
        <v>#REF!</v>
      </c>
      <c r="C57" s="256" t="e">
        <f>#REF!</f>
        <v>#REF!</v>
      </c>
      <c r="D57" s="255" t="e">
        <f>#REF!</f>
        <v>#REF!</v>
      </c>
      <c r="E57" s="255" t="e">
        <f>#REF!</f>
        <v>#REF!</v>
      </c>
      <c r="F57" s="255" t="e">
        <f>#REF!</f>
        <v>#REF!</v>
      </c>
      <c r="G57" s="246"/>
      <c r="H57" s="246"/>
      <c r="I57" s="251"/>
      <c r="J57" s="251" t="e">
        <f>IF(SUM(#REF!)=0,"",(SUM(#REF!)))</f>
        <v>#REF!</v>
      </c>
      <c r="K57" s="251" t="e">
        <f>IF(SUM(#REF!)=0,"",(SUM(#REF!)))</f>
        <v>#REF!</v>
      </c>
      <c r="L57" s="251" t="e">
        <f>IF(SUM(#REF!)=0,"",(SUM(#REF!)))</f>
        <v>#REF!</v>
      </c>
      <c r="M57" s="246"/>
      <c r="N57" s="246"/>
      <c r="O57" s="268"/>
      <c r="P57" s="266"/>
      <c r="Q57" s="266" t="e">
        <f>IF(#REF!=3,(K57+J57+I57)/3-#REF!+#REF!,0)</f>
        <v>#REF!</v>
      </c>
      <c r="R57" s="266" t="e">
        <f>IF(#REF!=5,-MIN(I57,J57,K57,L57,#REF!)-MAX(I57,J57,K57,L57,#REF!),0)</f>
        <v>#REF!</v>
      </c>
      <c r="S57" s="266" t="e">
        <f>IF(#REF!=5,(K57+J57+I57+R57+L57+#REF!)/3-#REF!+#REF!,0)</f>
        <v>#REF!</v>
      </c>
      <c r="T57" s="235" t="e">
        <f t="shared" si="0"/>
        <v>#REF!</v>
      </c>
      <c r="U57" s="269" t="str">
        <f t="shared" si="1"/>
        <v>0,0</v>
      </c>
      <c r="V57" s="237" t="str">
        <f>IFERROR(RANK(#REF!,#REF!,0),"")</f>
        <v/>
      </c>
      <c r="W57" s="276"/>
    </row>
    <row r="58" spans="1:23" s="238" customFormat="1" ht="15.6" x14ac:dyDescent="0.25">
      <c r="A58" s="255" t="e">
        <f>#REF!</f>
        <v>#REF!</v>
      </c>
      <c r="B58" s="256" t="e">
        <f>#REF!</f>
        <v>#REF!</v>
      </c>
      <c r="C58" s="256" t="e">
        <f>#REF!</f>
        <v>#REF!</v>
      </c>
      <c r="D58" s="255" t="e">
        <f>#REF!</f>
        <v>#REF!</v>
      </c>
      <c r="E58" s="255" t="e">
        <f>#REF!</f>
        <v>#REF!</v>
      </c>
      <c r="F58" s="255" t="e">
        <f>#REF!</f>
        <v>#REF!</v>
      </c>
      <c r="G58" s="246"/>
      <c r="H58" s="246"/>
      <c r="I58" s="251"/>
      <c r="J58" s="251" t="e">
        <f>IF(SUM(#REF!)=0,"",(SUM(#REF!)))</f>
        <v>#REF!</v>
      </c>
      <c r="K58" s="251" t="e">
        <f>IF(SUM(#REF!)=0,"",(SUM(#REF!)))</f>
        <v>#REF!</v>
      </c>
      <c r="L58" s="251" t="e">
        <f>IF(SUM(#REF!)=0,"",(SUM(#REF!)))</f>
        <v>#REF!</v>
      </c>
      <c r="M58" s="246"/>
      <c r="N58" s="246"/>
      <c r="O58" s="268"/>
      <c r="P58" s="266"/>
      <c r="Q58" s="266" t="e">
        <f>IF(#REF!=3,(K58+J58+I58)/3-#REF!+#REF!,0)</f>
        <v>#REF!</v>
      </c>
      <c r="R58" s="266" t="e">
        <f>IF(#REF!=5,-MIN(I58,J58,K58,L58,#REF!)-MAX(I58,J58,K58,L58,#REF!),0)</f>
        <v>#REF!</v>
      </c>
      <c r="S58" s="266" t="e">
        <f>IF(#REF!=5,(K58+J58+I58+R58+L58+#REF!)/3-#REF!+#REF!,0)</f>
        <v>#REF!</v>
      </c>
      <c r="T58" s="235" t="e">
        <f t="shared" si="0"/>
        <v>#REF!</v>
      </c>
      <c r="U58" s="269" t="str">
        <f t="shared" si="1"/>
        <v>0,0</v>
      </c>
      <c r="V58" s="237" t="str">
        <f>IFERROR(RANK(#REF!,#REF!,0),"")</f>
        <v/>
      </c>
      <c r="W58" s="276"/>
    </row>
    <row r="59" spans="1:23" s="238" customFormat="1" ht="15.6" x14ac:dyDescent="0.25">
      <c r="A59" s="255" t="e">
        <f>#REF!</f>
        <v>#REF!</v>
      </c>
      <c r="B59" s="256" t="e">
        <f>#REF!</f>
        <v>#REF!</v>
      </c>
      <c r="C59" s="256" t="e">
        <f>#REF!</f>
        <v>#REF!</v>
      </c>
      <c r="D59" s="255" t="e">
        <f>#REF!</f>
        <v>#REF!</v>
      </c>
      <c r="E59" s="255" t="e">
        <f>#REF!</f>
        <v>#REF!</v>
      </c>
      <c r="F59" s="255" t="e">
        <f>#REF!</f>
        <v>#REF!</v>
      </c>
      <c r="G59" s="246"/>
      <c r="H59" s="246"/>
      <c r="I59" s="251"/>
      <c r="J59" s="251" t="e">
        <f>IF(SUM(#REF!)=0,"",(SUM(#REF!)))</f>
        <v>#REF!</v>
      </c>
      <c r="K59" s="251" t="e">
        <f>IF(SUM(#REF!)=0,"",(SUM(#REF!)))</f>
        <v>#REF!</v>
      </c>
      <c r="L59" s="251" t="e">
        <f>IF(SUM(#REF!)=0,"",(SUM(#REF!)))</f>
        <v>#REF!</v>
      </c>
      <c r="M59" s="246"/>
      <c r="N59" s="246"/>
      <c r="O59" s="268"/>
      <c r="P59" s="266"/>
      <c r="Q59" s="266" t="e">
        <f>IF(#REF!=3,(K59+J59+I59)/3-#REF!+#REF!,0)</f>
        <v>#REF!</v>
      </c>
      <c r="R59" s="266" t="e">
        <f>IF(#REF!=5,-MIN(I59,J59,K59,L59,#REF!)-MAX(I59,J59,K59,L59,#REF!),0)</f>
        <v>#REF!</v>
      </c>
      <c r="S59" s="266" t="e">
        <f>IF(#REF!=5,(K59+J59+I59+R59+L59+#REF!)/3-#REF!+#REF!,0)</f>
        <v>#REF!</v>
      </c>
      <c r="T59" s="235" t="e">
        <f t="shared" si="0"/>
        <v>#REF!</v>
      </c>
      <c r="U59" s="269" t="str">
        <f t="shared" si="1"/>
        <v>0,0</v>
      </c>
      <c r="V59" s="237" t="str">
        <f>IFERROR(RANK(#REF!,#REF!,0),"")</f>
        <v/>
      </c>
      <c r="W59" s="276"/>
    </row>
    <row r="60" spans="1:23" s="238" customFormat="1" ht="15.6" x14ac:dyDescent="0.25">
      <c r="A60" s="255" t="e">
        <f>#REF!</f>
        <v>#REF!</v>
      </c>
      <c r="B60" s="256" t="e">
        <f>#REF!</f>
        <v>#REF!</v>
      </c>
      <c r="C60" s="256" t="e">
        <f>#REF!</f>
        <v>#REF!</v>
      </c>
      <c r="D60" s="255" t="e">
        <f>#REF!</f>
        <v>#REF!</v>
      </c>
      <c r="E60" s="255" t="e">
        <f>#REF!</f>
        <v>#REF!</v>
      </c>
      <c r="F60" s="255" t="e">
        <f>#REF!</f>
        <v>#REF!</v>
      </c>
      <c r="G60" s="246"/>
      <c r="H60" s="246"/>
      <c r="I60" s="251"/>
      <c r="J60" s="251" t="e">
        <f>IF(SUM(#REF!)=0,"",(SUM(#REF!)))</f>
        <v>#REF!</v>
      </c>
      <c r="K60" s="251" t="e">
        <f>IF(SUM(#REF!)=0,"",(SUM(#REF!)))</f>
        <v>#REF!</v>
      </c>
      <c r="L60" s="251" t="e">
        <f>IF(SUM(#REF!)=0,"",(SUM(#REF!)))</f>
        <v>#REF!</v>
      </c>
      <c r="M60" s="246"/>
      <c r="N60" s="246"/>
      <c r="O60" s="268"/>
      <c r="P60" s="266"/>
      <c r="Q60" s="266" t="e">
        <f>IF(#REF!=3,(K60+J60+I60)/3-#REF!+#REF!,0)</f>
        <v>#REF!</v>
      </c>
      <c r="R60" s="266" t="e">
        <f>IF(#REF!=5,-MIN(I60,J60,K60,L60,#REF!)-MAX(I60,J60,K60,L60,#REF!),0)</f>
        <v>#REF!</v>
      </c>
      <c r="S60" s="266" t="e">
        <f>IF(#REF!=5,(K60+J60+I60+R60+L60+#REF!)/3-#REF!+#REF!,0)</f>
        <v>#REF!</v>
      </c>
      <c r="T60" s="235" t="e">
        <f t="shared" si="0"/>
        <v>#REF!</v>
      </c>
      <c r="U60" s="269" t="str">
        <f t="shared" si="1"/>
        <v>0,0</v>
      </c>
      <c r="V60" s="237" t="str">
        <f>IFERROR(RANK(#REF!,#REF!,0),"")</f>
        <v/>
      </c>
      <c r="W60" s="276"/>
    </row>
    <row r="61" spans="1:23" s="238" customFormat="1" ht="15.6" x14ac:dyDescent="0.25">
      <c r="A61" s="255" t="e">
        <f>#REF!</f>
        <v>#REF!</v>
      </c>
      <c r="B61" s="256" t="e">
        <f>#REF!</f>
        <v>#REF!</v>
      </c>
      <c r="C61" s="256" t="e">
        <f>#REF!</f>
        <v>#REF!</v>
      </c>
      <c r="D61" s="255" t="e">
        <f>#REF!</f>
        <v>#REF!</v>
      </c>
      <c r="E61" s="255" t="e">
        <f>#REF!</f>
        <v>#REF!</v>
      </c>
      <c r="F61" s="255" t="e">
        <f>#REF!</f>
        <v>#REF!</v>
      </c>
      <c r="G61" s="246"/>
      <c r="H61" s="246"/>
      <c r="I61" s="251"/>
      <c r="J61" s="251" t="e">
        <f>IF(SUM(#REF!)=0,"",(SUM(#REF!)))</f>
        <v>#REF!</v>
      </c>
      <c r="K61" s="251" t="e">
        <f>IF(SUM(#REF!)=0,"",(SUM(#REF!)))</f>
        <v>#REF!</v>
      </c>
      <c r="L61" s="251" t="e">
        <f>IF(SUM(#REF!)=0,"",(SUM(#REF!)))</f>
        <v>#REF!</v>
      </c>
      <c r="M61" s="246"/>
      <c r="N61" s="246"/>
      <c r="O61" s="268"/>
      <c r="P61" s="266"/>
      <c r="Q61" s="266" t="e">
        <f>IF(#REF!=3,(K61+J61+I61)/3-#REF!+#REF!,0)</f>
        <v>#REF!</v>
      </c>
      <c r="R61" s="266" t="e">
        <f>IF(#REF!=5,-MIN(I61,J61,K61,L61,#REF!)-MAX(I61,J61,K61,L61,#REF!),0)</f>
        <v>#REF!</v>
      </c>
      <c r="S61" s="266" t="e">
        <f>IF(#REF!=5,(K61+J61+I61+R61+L61+#REF!)/3-#REF!+#REF!,0)</f>
        <v>#REF!</v>
      </c>
      <c r="T61" s="235" t="e">
        <f t="shared" si="0"/>
        <v>#REF!</v>
      </c>
      <c r="U61" s="269" t="str">
        <f t="shared" si="1"/>
        <v>0,0</v>
      </c>
      <c r="V61" s="237" t="str">
        <f>IFERROR(RANK(#REF!,#REF!,0),"")</f>
        <v/>
      </c>
      <c r="W61" s="276"/>
    </row>
    <row r="62" spans="1:23" s="238" customFormat="1" ht="15.6" x14ac:dyDescent="0.25">
      <c r="A62" s="255" t="e">
        <f>#REF!</f>
        <v>#REF!</v>
      </c>
      <c r="B62" s="256" t="e">
        <f>#REF!</f>
        <v>#REF!</v>
      </c>
      <c r="C62" s="256" t="e">
        <f>#REF!</f>
        <v>#REF!</v>
      </c>
      <c r="D62" s="255" t="e">
        <f>#REF!</f>
        <v>#REF!</v>
      </c>
      <c r="E62" s="255" t="e">
        <f>#REF!</f>
        <v>#REF!</v>
      </c>
      <c r="F62" s="255" t="e">
        <f>#REF!</f>
        <v>#REF!</v>
      </c>
      <c r="G62" s="246"/>
      <c r="H62" s="246"/>
      <c r="I62" s="251"/>
      <c r="J62" s="251" t="e">
        <f>IF(SUM(#REF!)=0,"",(SUM(#REF!)))</f>
        <v>#REF!</v>
      </c>
      <c r="K62" s="251" t="e">
        <f>IF(SUM(#REF!)=0,"",(SUM(#REF!)))</f>
        <v>#REF!</v>
      </c>
      <c r="L62" s="251" t="e">
        <f>IF(SUM(#REF!)=0,"",(SUM(#REF!)))</f>
        <v>#REF!</v>
      </c>
      <c r="M62" s="246"/>
      <c r="N62" s="246"/>
      <c r="O62" s="268"/>
      <c r="P62" s="266"/>
      <c r="Q62" s="266" t="e">
        <f>IF(#REF!=3,(K62+J62+I62)/3-#REF!+#REF!,0)</f>
        <v>#REF!</v>
      </c>
      <c r="R62" s="266" t="e">
        <f>IF(#REF!=5,-MIN(I62,J62,K62,L62,#REF!)-MAX(I62,J62,K62,L62,#REF!),0)</f>
        <v>#REF!</v>
      </c>
      <c r="S62" s="266" t="e">
        <f>IF(#REF!=5,(K62+J62+I62+R62+L62+#REF!)/3-#REF!+#REF!,0)</f>
        <v>#REF!</v>
      </c>
      <c r="T62" s="235" t="e">
        <f t="shared" si="0"/>
        <v>#REF!</v>
      </c>
      <c r="U62" s="269" t="str">
        <f t="shared" si="1"/>
        <v>0,0</v>
      </c>
      <c r="V62" s="237" t="str">
        <f>IFERROR(RANK(#REF!,#REF!,0),"")</f>
        <v/>
      </c>
      <c r="W62" s="276"/>
    </row>
    <row r="63" spans="1:23" s="238" customFormat="1" ht="15.6" x14ac:dyDescent="0.25">
      <c r="A63" s="255" t="e">
        <f>#REF!</f>
        <v>#REF!</v>
      </c>
      <c r="B63" s="256" t="e">
        <f>#REF!</f>
        <v>#REF!</v>
      </c>
      <c r="C63" s="256" t="e">
        <f>#REF!</f>
        <v>#REF!</v>
      </c>
      <c r="D63" s="255" t="e">
        <f>#REF!</f>
        <v>#REF!</v>
      </c>
      <c r="E63" s="255" t="e">
        <f>#REF!</f>
        <v>#REF!</v>
      </c>
      <c r="F63" s="255" t="e">
        <f>#REF!</f>
        <v>#REF!</v>
      </c>
      <c r="G63" s="246"/>
      <c r="H63" s="246"/>
      <c r="I63" s="251"/>
      <c r="J63" s="251" t="e">
        <f>IF(SUM(#REF!)=0,"",(SUM(#REF!)))</f>
        <v>#REF!</v>
      </c>
      <c r="K63" s="251" t="e">
        <f>IF(SUM(#REF!)=0,"",(SUM(#REF!)))</f>
        <v>#REF!</v>
      </c>
      <c r="L63" s="251" t="e">
        <f>IF(SUM(#REF!)=0,"",(SUM(#REF!)))</f>
        <v>#REF!</v>
      </c>
      <c r="M63" s="246"/>
      <c r="N63" s="246"/>
      <c r="O63" s="268"/>
      <c r="P63" s="266"/>
      <c r="Q63" s="266" t="e">
        <f>IF(#REF!=3,(K63+J63+I63)/3-#REF!+#REF!,0)</f>
        <v>#REF!</v>
      </c>
      <c r="R63" s="266" t="e">
        <f>IF(#REF!=5,-MIN(I63,J63,K63,L63,#REF!)-MAX(I63,J63,K63,L63,#REF!),0)</f>
        <v>#REF!</v>
      </c>
      <c r="S63" s="266" t="e">
        <f>IF(#REF!=5,(K63+J63+I63+R63+L63+#REF!)/3-#REF!+#REF!,0)</f>
        <v>#REF!</v>
      </c>
      <c r="T63" s="235" t="e">
        <f t="shared" si="0"/>
        <v>#REF!</v>
      </c>
      <c r="U63" s="269" t="str">
        <f t="shared" si="1"/>
        <v>0,0</v>
      </c>
      <c r="V63" s="237" t="str">
        <f>IFERROR(RANK(#REF!,#REF!,0),"")</f>
        <v/>
      </c>
      <c r="W63" s="276"/>
    </row>
    <row r="64" spans="1:23" s="238" customFormat="1" ht="15.6" x14ac:dyDescent="0.25">
      <c r="A64" s="255" t="e">
        <f>#REF!</f>
        <v>#REF!</v>
      </c>
      <c r="B64" s="256" t="e">
        <f>#REF!</f>
        <v>#REF!</v>
      </c>
      <c r="C64" s="256" t="e">
        <f>#REF!</f>
        <v>#REF!</v>
      </c>
      <c r="D64" s="255" t="e">
        <f>#REF!</f>
        <v>#REF!</v>
      </c>
      <c r="E64" s="255" t="e">
        <f>#REF!</f>
        <v>#REF!</v>
      </c>
      <c r="F64" s="255" t="e">
        <f>#REF!</f>
        <v>#REF!</v>
      </c>
      <c r="G64" s="246"/>
      <c r="H64" s="246"/>
      <c r="I64" s="251"/>
      <c r="J64" s="251" t="e">
        <f>IF(SUM(#REF!)=0,"",(SUM(#REF!)))</f>
        <v>#REF!</v>
      </c>
      <c r="K64" s="251" t="e">
        <f>IF(SUM(#REF!)=0,"",(SUM(#REF!)))</f>
        <v>#REF!</v>
      </c>
      <c r="L64" s="251" t="e">
        <f>IF(SUM(#REF!)=0,"",(SUM(#REF!)))</f>
        <v>#REF!</v>
      </c>
      <c r="M64" s="246"/>
      <c r="N64" s="246"/>
      <c r="O64" s="268"/>
      <c r="P64" s="266"/>
      <c r="Q64" s="266" t="e">
        <f>IF(#REF!=3,(K64+J64+I64)/3-#REF!+#REF!,0)</f>
        <v>#REF!</v>
      </c>
      <c r="R64" s="266" t="e">
        <f>IF(#REF!=5,-MIN(I64,J64,K64,L64,#REF!)-MAX(I64,J64,K64,L64,#REF!),0)</f>
        <v>#REF!</v>
      </c>
      <c r="S64" s="266" t="e">
        <f>IF(#REF!=5,(K64+J64+I64+R64+L64+#REF!)/3-#REF!+#REF!,0)</f>
        <v>#REF!</v>
      </c>
      <c r="T64" s="235" t="e">
        <f t="shared" si="0"/>
        <v>#REF!</v>
      </c>
      <c r="U64" s="269" t="str">
        <f t="shared" si="1"/>
        <v>0,0</v>
      </c>
      <c r="V64" s="237" t="str">
        <f>IFERROR(RANK(#REF!,#REF!,0),"")</f>
        <v/>
      </c>
      <c r="W64" s="276"/>
    </row>
    <row r="65" spans="1:23" s="238" customFormat="1" ht="15.6" x14ac:dyDescent="0.25">
      <c r="A65" s="255" t="e">
        <f>#REF!</f>
        <v>#REF!</v>
      </c>
      <c r="B65" s="256" t="e">
        <f>#REF!</f>
        <v>#REF!</v>
      </c>
      <c r="C65" s="256" t="e">
        <f>#REF!</f>
        <v>#REF!</v>
      </c>
      <c r="D65" s="255" t="e">
        <f>#REF!</f>
        <v>#REF!</v>
      </c>
      <c r="E65" s="255" t="e">
        <f>#REF!</f>
        <v>#REF!</v>
      </c>
      <c r="F65" s="255" t="e">
        <f>#REF!</f>
        <v>#REF!</v>
      </c>
      <c r="G65" s="246"/>
      <c r="H65" s="246"/>
      <c r="I65" s="251" t="e">
        <f>IF(SUM(#REF!)=0,"",(SUM(#REF!)))</f>
        <v>#REF!</v>
      </c>
      <c r="J65" s="251" t="e">
        <f>IF(SUM(#REF!)=0,"",(SUM(#REF!)))</f>
        <v>#REF!</v>
      </c>
      <c r="K65" s="251" t="e">
        <f>IF(SUM(#REF!)=0,"",(SUM(#REF!)))</f>
        <v>#REF!</v>
      </c>
      <c r="L65" s="251" t="e">
        <f>IF(SUM(#REF!)=0,"",(SUM(#REF!)))</f>
        <v>#REF!</v>
      </c>
      <c r="M65" s="246"/>
      <c r="N65" s="246"/>
      <c r="O65" s="268"/>
      <c r="P65" s="266"/>
      <c r="Q65" s="266" t="e">
        <f>IF(#REF!=3,(K65+J65+I65)/3-#REF!+#REF!,0)</f>
        <v>#REF!</v>
      </c>
      <c r="R65" s="266" t="e">
        <f>IF(#REF!=5,-MIN(I65,J65,K65,L65,#REF!)-MAX(I65,J65,K65,L65,#REF!),0)</f>
        <v>#REF!</v>
      </c>
      <c r="S65" s="266" t="e">
        <f>IF(#REF!=5,(K65+J65+I65+R65+L65+#REF!)/3-#REF!+#REF!,0)</f>
        <v>#REF!</v>
      </c>
      <c r="T65" s="235" t="e">
        <f t="shared" si="0"/>
        <v>#REF!</v>
      </c>
      <c r="U65" s="269" t="str">
        <f t="shared" si="1"/>
        <v>0,0</v>
      </c>
      <c r="V65" s="237" t="str">
        <f>IFERROR(RANK(#REF!,#REF!,0),"")</f>
        <v/>
      </c>
      <c r="W65" s="276"/>
    </row>
    <row r="66" spans="1:23" s="238" customFormat="1" ht="15.6" x14ac:dyDescent="0.25">
      <c r="A66" s="255" t="e">
        <f>#REF!</f>
        <v>#REF!</v>
      </c>
      <c r="B66" s="256" t="e">
        <f>#REF!</f>
        <v>#REF!</v>
      </c>
      <c r="C66" s="256" t="e">
        <f>#REF!</f>
        <v>#REF!</v>
      </c>
      <c r="D66" s="255" t="e">
        <f>#REF!</f>
        <v>#REF!</v>
      </c>
      <c r="E66" s="255" t="e">
        <f>#REF!</f>
        <v>#REF!</v>
      </c>
      <c r="F66" s="255" t="e">
        <f>#REF!</f>
        <v>#REF!</v>
      </c>
      <c r="G66" s="246"/>
      <c r="H66" s="246"/>
      <c r="I66" s="251" t="e">
        <f>IF(SUM(#REF!)=0,"",(SUM(#REF!)))</f>
        <v>#REF!</v>
      </c>
      <c r="J66" s="251" t="e">
        <f>IF(SUM(#REF!)=0,"",(SUM(#REF!)))</f>
        <v>#REF!</v>
      </c>
      <c r="K66" s="251" t="e">
        <f>IF(SUM(#REF!)=0,"",(SUM(#REF!)))</f>
        <v>#REF!</v>
      </c>
      <c r="L66" s="251" t="e">
        <f>IF(SUM(#REF!)=0,"",(SUM(#REF!)))</f>
        <v>#REF!</v>
      </c>
      <c r="M66" s="246"/>
      <c r="N66" s="246"/>
      <c r="O66" s="268"/>
      <c r="P66" s="266"/>
      <c r="Q66" s="266" t="e">
        <f>IF(#REF!=3,(K66+J66+I66)/3-#REF!+#REF!,0)</f>
        <v>#REF!</v>
      </c>
      <c r="R66" s="266" t="e">
        <f>IF(#REF!=5,-MIN(I66,J66,K66,L66,#REF!)-MAX(I66,J66,K66,L66,#REF!),0)</f>
        <v>#REF!</v>
      </c>
      <c r="S66" s="266" t="e">
        <f>IF(#REF!=5,(K66+J66+I66+R66+L66+#REF!)/3-#REF!+#REF!,0)</f>
        <v>#REF!</v>
      </c>
      <c r="T66" s="235" t="e">
        <f t="shared" si="0"/>
        <v>#REF!</v>
      </c>
      <c r="U66" s="269" t="str">
        <f t="shared" si="1"/>
        <v>0,0</v>
      </c>
      <c r="V66" s="237" t="str">
        <f>IFERROR(RANK(#REF!,#REF!,0),"")</f>
        <v/>
      </c>
      <c r="W66" s="276"/>
    </row>
    <row r="67" spans="1:23" s="238" customFormat="1" ht="15.6" x14ac:dyDescent="0.25">
      <c r="A67" s="255" t="e">
        <f>#REF!</f>
        <v>#REF!</v>
      </c>
      <c r="B67" s="256" t="e">
        <f>#REF!</f>
        <v>#REF!</v>
      </c>
      <c r="C67" s="256" t="e">
        <f>#REF!</f>
        <v>#REF!</v>
      </c>
      <c r="D67" s="255" t="e">
        <f>#REF!</f>
        <v>#REF!</v>
      </c>
      <c r="E67" s="255" t="e">
        <f>#REF!</f>
        <v>#REF!</v>
      </c>
      <c r="F67" s="255" t="e">
        <f>#REF!</f>
        <v>#REF!</v>
      </c>
      <c r="G67" s="246"/>
      <c r="H67" s="246"/>
      <c r="I67" s="251" t="e">
        <f>IF(SUM(#REF!)=0,"",(SUM(#REF!)))</f>
        <v>#REF!</v>
      </c>
      <c r="J67" s="251" t="e">
        <f>IF(SUM(#REF!)=0,"",(SUM(#REF!)))</f>
        <v>#REF!</v>
      </c>
      <c r="K67" s="251" t="e">
        <f>IF(SUM(#REF!)=0,"",(SUM(#REF!)))</f>
        <v>#REF!</v>
      </c>
      <c r="L67" s="251" t="e">
        <f>IF(SUM(#REF!)=0,"",(SUM(#REF!)))</f>
        <v>#REF!</v>
      </c>
      <c r="M67" s="246"/>
      <c r="N67" s="246"/>
      <c r="O67" s="268"/>
      <c r="P67" s="266"/>
      <c r="Q67" s="266" t="e">
        <f>IF(#REF!=3,(K67+J67+I67)/3-#REF!+#REF!,0)</f>
        <v>#REF!</v>
      </c>
      <c r="R67" s="266" t="e">
        <f>IF(#REF!=5,-MIN(I67,J67,K67,L67,#REF!)-MAX(I67,J67,K67,L67,#REF!),0)</f>
        <v>#REF!</v>
      </c>
      <c r="S67" s="266" t="e">
        <f>IF(#REF!=5,(K67+J67+I67+R67+L67+#REF!)/3-#REF!+#REF!,0)</f>
        <v>#REF!</v>
      </c>
      <c r="T67" s="235" t="e">
        <f t="shared" si="0"/>
        <v>#REF!</v>
      </c>
      <c r="U67" s="269" t="str">
        <f t="shared" si="1"/>
        <v>0,0</v>
      </c>
      <c r="V67" s="237" t="str">
        <f>IFERROR(RANK(#REF!,#REF!,0),"")</f>
        <v/>
      </c>
      <c r="W67" s="276"/>
    </row>
    <row r="68" spans="1:23" s="238" customFormat="1" ht="15.6" x14ac:dyDescent="0.25">
      <c r="A68" s="255" t="e">
        <f>#REF!</f>
        <v>#REF!</v>
      </c>
      <c r="B68" s="256" t="e">
        <f>#REF!</f>
        <v>#REF!</v>
      </c>
      <c r="C68" s="256" t="e">
        <f>#REF!</f>
        <v>#REF!</v>
      </c>
      <c r="D68" s="255" t="e">
        <f>#REF!</f>
        <v>#REF!</v>
      </c>
      <c r="E68" s="255" t="e">
        <f>#REF!</f>
        <v>#REF!</v>
      </c>
      <c r="F68" s="255" t="e">
        <f>#REF!</f>
        <v>#REF!</v>
      </c>
      <c r="G68" s="246"/>
      <c r="H68" s="246"/>
      <c r="I68" s="251" t="e">
        <f>IF(SUM(#REF!)=0,"",(SUM(#REF!)))</f>
        <v>#REF!</v>
      </c>
      <c r="J68" s="251" t="e">
        <f>IF(SUM(#REF!)=0,"",(SUM(#REF!)))</f>
        <v>#REF!</v>
      </c>
      <c r="K68" s="251" t="e">
        <f>IF(SUM(#REF!)=0,"",(SUM(#REF!)))</f>
        <v>#REF!</v>
      </c>
      <c r="L68" s="251" t="e">
        <f>IF(SUM(#REF!)=0,"",(SUM(#REF!)))</f>
        <v>#REF!</v>
      </c>
      <c r="M68" s="246"/>
      <c r="N68" s="246"/>
      <c r="O68" s="268"/>
      <c r="P68" s="266"/>
      <c r="Q68" s="266" t="e">
        <f>IF(#REF!=3,(K68+J68+I68)/3-#REF!+#REF!,0)</f>
        <v>#REF!</v>
      </c>
      <c r="R68" s="266" t="e">
        <f>IF(#REF!=5,-MIN(I68,J68,K68,L68,#REF!)-MAX(I68,J68,K68,L68,#REF!),0)</f>
        <v>#REF!</v>
      </c>
      <c r="S68" s="266" t="e">
        <f>IF(#REF!=5,(K68+J68+I68+R68+L68+#REF!)/3-#REF!+#REF!,0)</f>
        <v>#REF!</v>
      </c>
      <c r="T68" s="235" t="e">
        <f t="shared" si="0"/>
        <v>#REF!</v>
      </c>
      <c r="U68" s="269" t="str">
        <f t="shared" si="1"/>
        <v>0,0</v>
      </c>
      <c r="V68" s="237" t="str">
        <f>IFERROR(RANK(#REF!,#REF!,0),"")</f>
        <v/>
      </c>
      <c r="W68" s="276"/>
    </row>
    <row r="69" spans="1:23" s="238" customFormat="1" ht="15.6" x14ac:dyDescent="0.25">
      <c r="A69" s="255" t="e">
        <f>#REF!</f>
        <v>#REF!</v>
      </c>
      <c r="B69" s="256" t="e">
        <f>#REF!</f>
        <v>#REF!</v>
      </c>
      <c r="C69" s="256" t="e">
        <f>#REF!</f>
        <v>#REF!</v>
      </c>
      <c r="D69" s="255" t="e">
        <f>#REF!</f>
        <v>#REF!</v>
      </c>
      <c r="E69" s="255" t="e">
        <f>#REF!</f>
        <v>#REF!</v>
      </c>
      <c r="F69" s="255" t="e">
        <f>#REF!</f>
        <v>#REF!</v>
      </c>
      <c r="G69" s="246"/>
      <c r="H69" s="246"/>
      <c r="I69" s="251" t="e">
        <f>IF(SUM(#REF!)=0,"",(SUM(#REF!)))</f>
        <v>#REF!</v>
      </c>
      <c r="J69" s="251" t="e">
        <f>IF(SUM(#REF!)=0,"",(SUM(#REF!)))</f>
        <v>#REF!</v>
      </c>
      <c r="K69" s="251" t="e">
        <f>IF(SUM(#REF!)=0,"",(SUM(#REF!)))</f>
        <v>#REF!</v>
      </c>
      <c r="L69" s="251" t="e">
        <f>IF(SUM(#REF!)=0,"",(SUM(#REF!)))</f>
        <v>#REF!</v>
      </c>
      <c r="M69" s="246"/>
      <c r="N69" s="246"/>
      <c r="O69" s="268"/>
      <c r="P69" s="266"/>
      <c r="Q69" s="266" t="e">
        <f>IF(#REF!=3,(K69+J69+I69)/3-#REF!+#REF!,0)</f>
        <v>#REF!</v>
      </c>
      <c r="R69" s="266" t="e">
        <f>IF(#REF!=5,-MIN(I69,J69,K69,L69,#REF!)-MAX(I69,J69,K69,L69,#REF!),0)</f>
        <v>#REF!</v>
      </c>
      <c r="S69" s="266" t="e">
        <f>IF(#REF!=5,(K69+J69+I69+R69+L69+#REF!)/3-#REF!+#REF!,0)</f>
        <v>#REF!</v>
      </c>
      <c r="T69" s="235" t="e">
        <f t="shared" si="0"/>
        <v>#REF!</v>
      </c>
      <c r="U69" s="269" t="str">
        <f t="shared" si="1"/>
        <v>0,0</v>
      </c>
      <c r="V69" s="237" t="str">
        <f>IFERROR(RANK(#REF!,#REF!,0),"")</f>
        <v/>
      </c>
      <c r="W69" s="276"/>
    </row>
    <row r="70" spans="1:23" s="238" customFormat="1" ht="15.6" x14ac:dyDescent="0.25">
      <c r="A70" s="255" t="e">
        <f>#REF!</f>
        <v>#REF!</v>
      </c>
      <c r="B70" s="256" t="e">
        <f>#REF!</f>
        <v>#REF!</v>
      </c>
      <c r="C70" s="256" t="e">
        <f>#REF!</f>
        <v>#REF!</v>
      </c>
      <c r="D70" s="255" t="e">
        <f>#REF!</f>
        <v>#REF!</v>
      </c>
      <c r="E70" s="255" t="e">
        <f>#REF!</f>
        <v>#REF!</v>
      </c>
      <c r="F70" s="255" t="e">
        <f>#REF!</f>
        <v>#REF!</v>
      </c>
      <c r="G70" s="246"/>
      <c r="H70" s="246"/>
      <c r="I70" s="251" t="e">
        <f>IF(SUM(#REF!)=0,"",(SUM(#REF!)))</f>
        <v>#REF!</v>
      </c>
      <c r="J70" s="251" t="e">
        <f>IF(SUM(#REF!)=0,"",(SUM(#REF!)))</f>
        <v>#REF!</v>
      </c>
      <c r="K70" s="251" t="e">
        <f>IF(SUM(#REF!)=0,"",(SUM(#REF!)))</f>
        <v>#REF!</v>
      </c>
      <c r="L70" s="251" t="e">
        <f>IF(SUM(#REF!)=0,"",(SUM(#REF!)))</f>
        <v>#REF!</v>
      </c>
      <c r="M70" s="246"/>
      <c r="N70" s="246"/>
      <c r="O70" s="268"/>
      <c r="P70" s="266"/>
      <c r="Q70" s="266" t="e">
        <f>IF(#REF!=3,(K70+J70+I70)/3-#REF!+#REF!,0)</f>
        <v>#REF!</v>
      </c>
      <c r="R70" s="266" t="e">
        <f>IF(#REF!=5,-MIN(I70,J70,K70,L70,#REF!)-MAX(I70,J70,K70,L70,#REF!),0)</f>
        <v>#REF!</v>
      </c>
      <c r="S70" s="266" t="e">
        <f>IF(#REF!=5,(K70+J70+I70+R70+L70+#REF!)/3-#REF!+#REF!,0)</f>
        <v>#REF!</v>
      </c>
      <c r="T70" s="235" t="e">
        <f t="shared" si="0"/>
        <v>#REF!</v>
      </c>
      <c r="U70" s="269" t="str">
        <f t="shared" si="1"/>
        <v>0,0</v>
      </c>
      <c r="V70" s="237" t="str">
        <f>IFERROR(RANK(#REF!,#REF!,0),"")</f>
        <v/>
      </c>
      <c r="W70" s="276"/>
    </row>
    <row r="71" spans="1:23" s="238" customFormat="1" ht="15.6" x14ac:dyDescent="0.25">
      <c r="A71" s="255" t="e">
        <f>#REF!</f>
        <v>#REF!</v>
      </c>
      <c r="B71" s="256" t="e">
        <f>#REF!</f>
        <v>#REF!</v>
      </c>
      <c r="C71" s="256" t="e">
        <f>#REF!</f>
        <v>#REF!</v>
      </c>
      <c r="D71" s="255" t="e">
        <f>#REF!</f>
        <v>#REF!</v>
      </c>
      <c r="E71" s="255" t="e">
        <f>#REF!</f>
        <v>#REF!</v>
      </c>
      <c r="F71" s="255" t="e">
        <f>#REF!</f>
        <v>#REF!</v>
      </c>
      <c r="G71" s="246"/>
      <c r="H71" s="246"/>
      <c r="I71" s="251" t="e">
        <f>IF(SUM(#REF!)=0,"",(SUM(#REF!)))</f>
        <v>#REF!</v>
      </c>
      <c r="J71" s="251" t="e">
        <f>IF(SUM(#REF!)=0,"",(SUM(#REF!)))</f>
        <v>#REF!</v>
      </c>
      <c r="K71" s="251" t="e">
        <f>IF(SUM(#REF!)=0,"",(SUM(#REF!)))</f>
        <v>#REF!</v>
      </c>
      <c r="L71" s="251" t="e">
        <f>IF(SUM(#REF!)=0,"",(SUM(#REF!)))</f>
        <v>#REF!</v>
      </c>
      <c r="M71" s="246"/>
      <c r="N71" s="246"/>
      <c r="O71" s="268"/>
      <c r="P71" s="266"/>
      <c r="Q71" s="266" t="e">
        <f>IF(#REF!=3,(K71+J71+I71)/3-#REF!+#REF!,0)</f>
        <v>#REF!</v>
      </c>
      <c r="R71" s="266" t="e">
        <f>IF(#REF!=5,-MIN(I71,J71,K71,L71,#REF!)-MAX(I71,J71,K71,L71,#REF!),0)</f>
        <v>#REF!</v>
      </c>
      <c r="S71" s="266" t="e">
        <f>IF(#REF!=5,(K71+J71+I71+R71+L71+#REF!)/3-#REF!+#REF!,0)</f>
        <v>#REF!</v>
      </c>
      <c r="T71" s="235" t="e">
        <f t="shared" si="0"/>
        <v>#REF!</v>
      </c>
      <c r="U71" s="269" t="str">
        <f t="shared" si="1"/>
        <v>0,0</v>
      </c>
      <c r="V71" s="237" t="str">
        <f>IFERROR(RANK(#REF!,#REF!,0),"")</f>
        <v/>
      </c>
      <c r="W71" s="276"/>
    </row>
    <row r="72" spans="1:23" s="238" customFormat="1" ht="15.6" x14ac:dyDescent="0.25">
      <c r="A72" s="255" t="e">
        <f>#REF!</f>
        <v>#REF!</v>
      </c>
      <c r="B72" s="256" t="e">
        <f>#REF!</f>
        <v>#REF!</v>
      </c>
      <c r="C72" s="256" t="e">
        <f>#REF!</f>
        <v>#REF!</v>
      </c>
      <c r="D72" s="255" t="e">
        <f>#REF!</f>
        <v>#REF!</v>
      </c>
      <c r="E72" s="255" t="e">
        <f>#REF!</f>
        <v>#REF!</v>
      </c>
      <c r="F72" s="255" t="e">
        <f>#REF!</f>
        <v>#REF!</v>
      </c>
      <c r="G72" s="246"/>
      <c r="H72" s="246"/>
      <c r="I72" s="251" t="e">
        <f>IF(SUM(#REF!)=0,"",(SUM(#REF!)))</f>
        <v>#REF!</v>
      </c>
      <c r="J72" s="251" t="e">
        <f>IF(SUM(#REF!)=0,"",(SUM(#REF!)))</f>
        <v>#REF!</v>
      </c>
      <c r="K72" s="251" t="e">
        <f>IF(SUM(#REF!)=0,"",(SUM(#REF!)))</f>
        <v>#REF!</v>
      </c>
      <c r="L72" s="251" t="e">
        <f>IF(SUM(#REF!)=0,"",(SUM(#REF!)))</f>
        <v>#REF!</v>
      </c>
      <c r="M72" s="246"/>
      <c r="N72" s="246"/>
      <c r="O72" s="268"/>
      <c r="P72" s="266"/>
      <c r="Q72" s="266" t="e">
        <f>IF(#REF!=3,(K72+J72+I72)/3-#REF!+#REF!,0)</f>
        <v>#REF!</v>
      </c>
      <c r="R72" s="266" t="e">
        <f>IF(#REF!=5,-MIN(I72,J72,K72,L72,#REF!)-MAX(I72,J72,K72,L72,#REF!),0)</f>
        <v>#REF!</v>
      </c>
      <c r="S72" s="266" t="e">
        <f>IF(#REF!=5,(K72+J72+I72+R72+L72+#REF!)/3-#REF!+#REF!,0)</f>
        <v>#REF!</v>
      </c>
      <c r="T72" s="235" t="e">
        <f t="shared" si="0"/>
        <v>#REF!</v>
      </c>
      <c r="U72" s="269" t="str">
        <f t="shared" si="1"/>
        <v>0,0</v>
      </c>
      <c r="V72" s="237" t="str">
        <f>IFERROR(RANK(#REF!,#REF!,0),"")</f>
        <v/>
      </c>
      <c r="W72" s="276"/>
    </row>
    <row r="73" spans="1:23" s="238" customFormat="1" ht="15.6" x14ac:dyDescent="0.25">
      <c r="A73" s="255" t="e">
        <f>#REF!</f>
        <v>#REF!</v>
      </c>
      <c r="B73" s="256" t="e">
        <f>#REF!</f>
        <v>#REF!</v>
      </c>
      <c r="C73" s="256" t="e">
        <f>#REF!</f>
        <v>#REF!</v>
      </c>
      <c r="D73" s="255" t="e">
        <f>#REF!</f>
        <v>#REF!</v>
      </c>
      <c r="E73" s="255" t="e">
        <f>#REF!</f>
        <v>#REF!</v>
      </c>
      <c r="F73" s="255" t="e">
        <f>#REF!</f>
        <v>#REF!</v>
      </c>
      <c r="G73" s="246"/>
      <c r="H73" s="246"/>
      <c r="I73" s="251" t="e">
        <f>IF(SUM(#REF!)=0,"",(SUM(#REF!)))</f>
        <v>#REF!</v>
      </c>
      <c r="J73" s="251" t="e">
        <f>IF(SUM(#REF!)=0,"",(SUM(#REF!)))</f>
        <v>#REF!</v>
      </c>
      <c r="K73" s="251" t="e">
        <f>IF(SUM(#REF!)=0,"",(SUM(#REF!)))</f>
        <v>#REF!</v>
      </c>
      <c r="L73" s="251" t="e">
        <f>IF(SUM(#REF!)=0,"",(SUM(#REF!)))</f>
        <v>#REF!</v>
      </c>
      <c r="M73" s="246"/>
      <c r="N73" s="246"/>
      <c r="O73" s="268"/>
      <c r="P73" s="266"/>
      <c r="Q73" s="266" t="e">
        <f>IF(#REF!=3,(K73+J73+I73)/3-#REF!+#REF!,0)</f>
        <v>#REF!</v>
      </c>
      <c r="R73" s="266" t="e">
        <f>IF(#REF!=5,-MIN(I73,J73,K73,L73,#REF!)-MAX(I73,J73,K73,L73,#REF!),0)</f>
        <v>#REF!</v>
      </c>
      <c r="S73" s="266" t="e">
        <f>IF(#REF!=5,(K73+J73+I73+R73+L73+#REF!)/3-#REF!+#REF!,0)</f>
        <v>#REF!</v>
      </c>
      <c r="T73" s="235" t="e">
        <f t="shared" si="0"/>
        <v>#REF!</v>
      </c>
      <c r="U73" s="269" t="str">
        <f t="shared" si="1"/>
        <v>0,0</v>
      </c>
      <c r="V73" s="237" t="str">
        <f>IFERROR(RANK(#REF!,#REF!,0),"")</f>
        <v/>
      </c>
      <c r="W73" s="276"/>
    </row>
    <row r="74" spans="1:23" s="238" customFormat="1" ht="15.6" x14ac:dyDescent="0.25">
      <c r="A74" s="255" t="e">
        <f>#REF!</f>
        <v>#REF!</v>
      </c>
      <c r="B74" s="256" t="e">
        <f>#REF!</f>
        <v>#REF!</v>
      </c>
      <c r="C74" s="256" t="e">
        <f>#REF!</f>
        <v>#REF!</v>
      </c>
      <c r="D74" s="255" t="e">
        <f>#REF!</f>
        <v>#REF!</v>
      </c>
      <c r="E74" s="255" t="e">
        <f>#REF!</f>
        <v>#REF!</v>
      </c>
      <c r="F74" s="255" t="e">
        <f>#REF!</f>
        <v>#REF!</v>
      </c>
      <c r="G74" s="246"/>
      <c r="H74" s="246"/>
      <c r="I74" s="251" t="e">
        <f>IF(SUM(#REF!)=0,"",(SUM(#REF!)))</f>
        <v>#REF!</v>
      </c>
      <c r="J74" s="251" t="e">
        <f>IF(SUM(#REF!)=0,"",(SUM(#REF!)))</f>
        <v>#REF!</v>
      </c>
      <c r="K74" s="251" t="e">
        <f>IF(SUM(#REF!)=0,"",(SUM(#REF!)))</f>
        <v>#REF!</v>
      </c>
      <c r="L74" s="251" t="e">
        <f>IF(SUM(#REF!)=0,"",(SUM(#REF!)))</f>
        <v>#REF!</v>
      </c>
      <c r="M74" s="246"/>
      <c r="N74" s="246"/>
      <c r="O74" s="268"/>
      <c r="P74" s="266"/>
      <c r="Q74" s="266" t="e">
        <f>IF(#REF!=3,(K74+J74+I74)/3-#REF!+#REF!,0)</f>
        <v>#REF!</v>
      </c>
      <c r="R74" s="266" t="e">
        <f>IF(#REF!=5,-MIN(I74,J74,K74,L74,#REF!)-MAX(I74,J74,K74,L74,#REF!),0)</f>
        <v>#REF!</v>
      </c>
      <c r="S74" s="266" t="e">
        <f>IF(#REF!=5,(K74+J74+I74+R74+L74+#REF!)/3-#REF!+#REF!,0)</f>
        <v>#REF!</v>
      </c>
      <c r="T74" s="235" t="e">
        <f t="shared" si="0"/>
        <v>#REF!</v>
      </c>
      <c r="U74" s="269" t="str">
        <f t="shared" si="1"/>
        <v>0,0</v>
      </c>
      <c r="V74" s="237" t="str">
        <f>IFERROR(RANK(#REF!,#REF!,0),"")</f>
        <v/>
      </c>
      <c r="W74" s="276"/>
    </row>
    <row r="75" spans="1:23" s="238" customFormat="1" ht="15.6" x14ac:dyDescent="0.25">
      <c r="A75" s="255" t="e">
        <f>#REF!</f>
        <v>#REF!</v>
      </c>
      <c r="B75" s="256" t="e">
        <f>#REF!</f>
        <v>#REF!</v>
      </c>
      <c r="C75" s="256" t="e">
        <f>#REF!</f>
        <v>#REF!</v>
      </c>
      <c r="D75" s="255" t="e">
        <f>#REF!</f>
        <v>#REF!</v>
      </c>
      <c r="E75" s="255" t="e">
        <f>#REF!</f>
        <v>#REF!</v>
      </c>
      <c r="F75" s="255" t="e">
        <f>#REF!</f>
        <v>#REF!</v>
      </c>
      <c r="G75" s="246"/>
      <c r="H75" s="246"/>
      <c r="I75" s="251" t="e">
        <f>IF(SUM(#REF!)=0,"",(SUM(#REF!)))</f>
        <v>#REF!</v>
      </c>
      <c r="J75" s="251" t="e">
        <f>IF(SUM(#REF!)=0,"",(SUM(#REF!)))</f>
        <v>#REF!</v>
      </c>
      <c r="K75" s="251" t="e">
        <f>IF(SUM(#REF!)=0,"",(SUM(#REF!)))</f>
        <v>#REF!</v>
      </c>
      <c r="L75" s="251" t="e">
        <f>IF(SUM(#REF!)=0,"",(SUM(#REF!)))</f>
        <v>#REF!</v>
      </c>
      <c r="M75" s="246"/>
      <c r="N75" s="246"/>
      <c r="O75" s="268"/>
      <c r="P75" s="266"/>
      <c r="Q75" s="266" t="e">
        <f>IF(#REF!=3,(K75+J75+I75)/3-#REF!+#REF!,0)</f>
        <v>#REF!</v>
      </c>
      <c r="R75" s="266" t="e">
        <f>IF(#REF!=5,-MIN(I75,J75,K75,L75,#REF!)-MAX(I75,J75,K75,L75,#REF!),0)</f>
        <v>#REF!</v>
      </c>
      <c r="S75" s="266" t="e">
        <f>IF(#REF!=5,(K75+J75+I75+R75+L75+#REF!)/3-#REF!+#REF!,0)</f>
        <v>#REF!</v>
      </c>
      <c r="T75" s="235" t="e">
        <f t="shared" si="0"/>
        <v>#REF!</v>
      </c>
      <c r="U75" s="269" t="str">
        <f t="shared" si="1"/>
        <v>0,0</v>
      </c>
      <c r="V75" s="237" t="str">
        <f>IFERROR(RANK(#REF!,#REF!,0),"")</f>
        <v/>
      </c>
      <c r="W75" s="276"/>
    </row>
    <row r="76" spans="1:23" s="238" customFormat="1" ht="15.6" x14ac:dyDescent="0.25">
      <c r="A76" s="255" t="e">
        <f>#REF!</f>
        <v>#REF!</v>
      </c>
      <c r="B76" s="256" t="e">
        <f>#REF!</f>
        <v>#REF!</v>
      </c>
      <c r="C76" s="256" t="e">
        <f>#REF!</f>
        <v>#REF!</v>
      </c>
      <c r="D76" s="255" t="e">
        <f>#REF!</f>
        <v>#REF!</v>
      </c>
      <c r="E76" s="255" t="e">
        <f>#REF!</f>
        <v>#REF!</v>
      </c>
      <c r="F76" s="255" t="e">
        <f>#REF!</f>
        <v>#REF!</v>
      </c>
      <c r="G76" s="246"/>
      <c r="H76" s="246"/>
      <c r="I76" s="251" t="e">
        <f>IF(SUM(#REF!)=0,"",(SUM(#REF!)))</f>
        <v>#REF!</v>
      </c>
      <c r="J76" s="251" t="e">
        <f>IF(SUM(#REF!)=0,"",(SUM(#REF!)))</f>
        <v>#REF!</v>
      </c>
      <c r="K76" s="251" t="e">
        <f>IF(SUM(#REF!)=0,"",(SUM(#REF!)))</f>
        <v>#REF!</v>
      </c>
      <c r="L76" s="251" t="e">
        <f>IF(SUM(#REF!)=0,"",(SUM(#REF!)))</f>
        <v>#REF!</v>
      </c>
      <c r="M76" s="246"/>
      <c r="N76" s="246"/>
      <c r="O76" s="268"/>
      <c r="P76" s="266"/>
      <c r="Q76" s="266" t="e">
        <f>IF(#REF!=3,(K76+J76+I76)/3-#REF!+#REF!,0)</f>
        <v>#REF!</v>
      </c>
      <c r="R76" s="266" t="e">
        <f>IF(#REF!=5,-MIN(I76,J76,K76,L76,#REF!)-MAX(I76,J76,K76,L76,#REF!),0)</f>
        <v>#REF!</v>
      </c>
      <c r="S76" s="266" t="e">
        <f>IF(#REF!=5,(K76+J76+I76+R76+L76+#REF!)/3-#REF!+#REF!,0)</f>
        <v>#REF!</v>
      </c>
      <c r="T76" s="235" t="e">
        <f t="shared" ref="T76:T98" si="2">Q76+S76</f>
        <v>#REF!</v>
      </c>
      <c r="U76" s="269" t="str">
        <f t="shared" ref="U76:U98" si="3">IFERROR((IF(T76=0,"")+T76),"0,0")</f>
        <v>0,0</v>
      </c>
      <c r="V76" s="237" t="str">
        <f>IFERROR(RANK(#REF!,#REF!,0),"")</f>
        <v/>
      </c>
      <c r="W76" s="276"/>
    </row>
    <row r="77" spans="1:23" s="238" customFormat="1" ht="15.6" x14ac:dyDescent="0.25">
      <c r="A77" s="255" t="e">
        <f>#REF!</f>
        <v>#REF!</v>
      </c>
      <c r="B77" s="256" t="e">
        <f>#REF!</f>
        <v>#REF!</v>
      </c>
      <c r="C77" s="256" t="e">
        <f>#REF!</f>
        <v>#REF!</v>
      </c>
      <c r="D77" s="255" t="e">
        <f>#REF!</f>
        <v>#REF!</v>
      </c>
      <c r="E77" s="255" t="e">
        <f>#REF!</f>
        <v>#REF!</v>
      </c>
      <c r="F77" s="255" t="e">
        <f>#REF!</f>
        <v>#REF!</v>
      </c>
      <c r="G77" s="246"/>
      <c r="H77" s="246"/>
      <c r="I77" s="251" t="e">
        <f>IF(SUM(#REF!)=0,"",(SUM(#REF!)))</f>
        <v>#REF!</v>
      </c>
      <c r="J77" s="251" t="e">
        <f>IF(SUM(#REF!)=0,"",(SUM(#REF!)))</f>
        <v>#REF!</v>
      </c>
      <c r="K77" s="251" t="e">
        <f>IF(SUM(#REF!)=0,"",(SUM(#REF!)))</f>
        <v>#REF!</v>
      </c>
      <c r="L77" s="251" t="e">
        <f>IF(SUM(#REF!)=0,"",(SUM(#REF!)))</f>
        <v>#REF!</v>
      </c>
      <c r="M77" s="246"/>
      <c r="N77" s="246"/>
      <c r="O77" s="268"/>
      <c r="P77" s="266"/>
      <c r="Q77" s="266" t="e">
        <f>IF(#REF!=3,(K77+J77+I77)/3-#REF!+#REF!,0)</f>
        <v>#REF!</v>
      </c>
      <c r="R77" s="266" t="e">
        <f>IF(#REF!=5,-MIN(I77,J77,K77,L77,#REF!)-MAX(I77,J77,K77,L77,#REF!),0)</f>
        <v>#REF!</v>
      </c>
      <c r="S77" s="266" t="e">
        <f>IF(#REF!=5,(K77+J77+I77+R77+L77+#REF!)/3-#REF!+#REF!,0)</f>
        <v>#REF!</v>
      </c>
      <c r="T77" s="235" t="e">
        <f t="shared" si="2"/>
        <v>#REF!</v>
      </c>
      <c r="U77" s="269" t="str">
        <f t="shared" si="3"/>
        <v>0,0</v>
      </c>
      <c r="V77" s="237" t="str">
        <f>IFERROR(RANK(#REF!,#REF!,0),"")</f>
        <v/>
      </c>
      <c r="W77" s="276"/>
    </row>
    <row r="78" spans="1:23" s="238" customFormat="1" ht="15.6" x14ac:dyDescent="0.25">
      <c r="A78" s="255" t="e">
        <f>#REF!</f>
        <v>#REF!</v>
      </c>
      <c r="B78" s="256" t="e">
        <f>#REF!</f>
        <v>#REF!</v>
      </c>
      <c r="C78" s="256" t="e">
        <f>#REF!</f>
        <v>#REF!</v>
      </c>
      <c r="D78" s="255" t="e">
        <f>#REF!</f>
        <v>#REF!</v>
      </c>
      <c r="E78" s="255" t="e">
        <f>#REF!</f>
        <v>#REF!</v>
      </c>
      <c r="F78" s="255" t="e">
        <f>#REF!</f>
        <v>#REF!</v>
      </c>
      <c r="G78" s="246"/>
      <c r="H78" s="246"/>
      <c r="I78" s="251" t="e">
        <f>IF(SUM(#REF!)=0,"",(SUM(#REF!)))</f>
        <v>#REF!</v>
      </c>
      <c r="J78" s="251" t="e">
        <f>IF(SUM(#REF!)=0,"",(SUM(#REF!)))</f>
        <v>#REF!</v>
      </c>
      <c r="K78" s="251" t="e">
        <f>IF(SUM(#REF!)=0,"",(SUM(#REF!)))</f>
        <v>#REF!</v>
      </c>
      <c r="L78" s="251" t="e">
        <f>IF(SUM(#REF!)=0,"",(SUM(#REF!)))</f>
        <v>#REF!</v>
      </c>
      <c r="M78" s="246"/>
      <c r="N78" s="246"/>
      <c r="O78" s="268"/>
      <c r="P78" s="266"/>
      <c r="Q78" s="266" t="e">
        <f>IF(#REF!=3,(K78+J78+I78)/3-#REF!+#REF!,0)</f>
        <v>#REF!</v>
      </c>
      <c r="R78" s="266" t="e">
        <f>IF(#REF!=5,-MIN(I78,J78,K78,L78,#REF!)-MAX(I78,J78,K78,L78,#REF!),0)</f>
        <v>#REF!</v>
      </c>
      <c r="S78" s="266" t="e">
        <f>IF(#REF!=5,(K78+J78+I78+R78+L78+#REF!)/3-#REF!+#REF!,0)</f>
        <v>#REF!</v>
      </c>
      <c r="T78" s="235" t="e">
        <f t="shared" si="2"/>
        <v>#REF!</v>
      </c>
      <c r="U78" s="269" t="str">
        <f t="shared" si="3"/>
        <v>0,0</v>
      </c>
      <c r="V78" s="237" t="str">
        <f>IFERROR(RANK(#REF!,#REF!,0),"")</f>
        <v/>
      </c>
      <c r="W78" s="276"/>
    </row>
    <row r="79" spans="1:23" s="238" customFormat="1" ht="15.6" x14ac:dyDescent="0.25">
      <c r="A79" s="255" t="e">
        <f>#REF!</f>
        <v>#REF!</v>
      </c>
      <c r="B79" s="256" t="e">
        <f>#REF!</f>
        <v>#REF!</v>
      </c>
      <c r="C79" s="256" t="e">
        <f>#REF!</f>
        <v>#REF!</v>
      </c>
      <c r="D79" s="255" t="e">
        <f>#REF!</f>
        <v>#REF!</v>
      </c>
      <c r="E79" s="255" t="e">
        <f>#REF!</f>
        <v>#REF!</v>
      </c>
      <c r="F79" s="255" t="e">
        <f>#REF!</f>
        <v>#REF!</v>
      </c>
      <c r="G79" s="246"/>
      <c r="H79" s="246"/>
      <c r="I79" s="251" t="e">
        <f>IF(SUM(#REF!)=0,"",(SUM(#REF!)))</f>
        <v>#REF!</v>
      </c>
      <c r="J79" s="251" t="e">
        <f>IF(SUM(#REF!)=0,"",(SUM(#REF!)))</f>
        <v>#REF!</v>
      </c>
      <c r="K79" s="251" t="e">
        <f>IF(SUM(#REF!)=0,"",(SUM(#REF!)))</f>
        <v>#REF!</v>
      </c>
      <c r="L79" s="251" t="e">
        <f>IF(SUM(#REF!)=0,"",(SUM(#REF!)))</f>
        <v>#REF!</v>
      </c>
      <c r="M79" s="246"/>
      <c r="N79" s="246"/>
      <c r="O79" s="268"/>
      <c r="P79" s="266"/>
      <c r="Q79" s="266" t="e">
        <f>IF(#REF!=3,(K79+J79+I79)/3-#REF!+#REF!,0)</f>
        <v>#REF!</v>
      </c>
      <c r="R79" s="266" t="e">
        <f>IF(#REF!=5,-MIN(I79,J79,K79,L79,#REF!)-MAX(I79,J79,K79,L79,#REF!),0)</f>
        <v>#REF!</v>
      </c>
      <c r="S79" s="266" t="e">
        <f>IF(#REF!=5,(K79+J79+I79+R79+L79+#REF!)/3-#REF!+#REF!,0)</f>
        <v>#REF!</v>
      </c>
      <c r="T79" s="235" t="e">
        <f t="shared" si="2"/>
        <v>#REF!</v>
      </c>
      <c r="U79" s="269" t="str">
        <f t="shared" si="3"/>
        <v>0,0</v>
      </c>
      <c r="V79" s="237" t="str">
        <f>IFERROR(RANK(#REF!,#REF!,0),"")</f>
        <v/>
      </c>
      <c r="W79" s="276"/>
    </row>
    <row r="80" spans="1:23" s="238" customFormat="1" ht="15.6" x14ac:dyDescent="0.25">
      <c r="A80" s="255" t="e">
        <f>#REF!</f>
        <v>#REF!</v>
      </c>
      <c r="B80" s="256" t="e">
        <f>#REF!</f>
        <v>#REF!</v>
      </c>
      <c r="C80" s="256" t="e">
        <f>#REF!</f>
        <v>#REF!</v>
      </c>
      <c r="D80" s="255" t="e">
        <f>#REF!</f>
        <v>#REF!</v>
      </c>
      <c r="E80" s="255" t="e">
        <f>#REF!</f>
        <v>#REF!</v>
      </c>
      <c r="F80" s="255" t="e">
        <f>#REF!</f>
        <v>#REF!</v>
      </c>
      <c r="G80" s="246"/>
      <c r="H80" s="246"/>
      <c r="I80" s="251" t="e">
        <f>IF(SUM(#REF!)=0,"",(SUM(#REF!)))</f>
        <v>#REF!</v>
      </c>
      <c r="J80" s="251" t="e">
        <f>IF(SUM(#REF!)=0,"",(SUM(#REF!)))</f>
        <v>#REF!</v>
      </c>
      <c r="K80" s="251" t="e">
        <f>IF(SUM(#REF!)=0,"",(SUM(#REF!)))</f>
        <v>#REF!</v>
      </c>
      <c r="L80" s="251" t="e">
        <f>IF(SUM(#REF!)=0,"",(SUM(#REF!)))</f>
        <v>#REF!</v>
      </c>
      <c r="M80" s="246"/>
      <c r="N80" s="246"/>
      <c r="O80" s="268"/>
      <c r="P80" s="266"/>
      <c r="Q80" s="266" t="e">
        <f>IF(#REF!=3,(K80+J80+I80)/3-#REF!+#REF!,0)</f>
        <v>#REF!</v>
      </c>
      <c r="R80" s="266" t="e">
        <f>IF(#REF!=5,-MIN(I80,J80,K80,L80,#REF!)-MAX(I80,J80,K80,L80,#REF!),0)</f>
        <v>#REF!</v>
      </c>
      <c r="S80" s="266" t="e">
        <f>IF(#REF!=5,(K80+J80+I80+R80+L80+#REF!)/3-#REF!+#REF!,0)</f>
        <v>#REF!</v>
      </c>
      <c r="T80" s="235" t="e">
        <f t="shared" si="2"/>
        <v>#REF!</v>
      </c>
      <c r="U80" s="269" t="str">
        <f t="shared" si="3"/>
        <v>0,0</v>
      </c>
      <c r="V80" s="237" t="str">
        <f>IFERROR(RANK(#REF!,#REF!,0),"")</f>
        <v/>
      </c>
      <c r="W80" s="276"/>
    </row>
    <row r="81" spans="1:23" s="238" customFormat="1" ht="15.6" x14ac:dyDescent="0.25">
      <c r="A81" s="255" t="e">
        <f>#REF!</f>
        <v>#REF!</v>
      </c>
      <c r="B81" s="256" t="e">
        <f>#REF!</f>
        <v>#REF!</v>
      </c>
      <c r="C81" s="256" t="e">
        <f>#REF!</f>
        <v>#REF!</v>
      </c>
      <c r="D81" s="255" t="e">
        <f>#REF!</f>
        <v>#REF!</v>
      </c>
      <c r="E81" s="255" t="e">
        <f>#REF!</f>
        <v>#REF!</v>
      </c>
      <c r="F81" s="255" t="e">
        <f>#REF!</f>
        <v>#REF!</v>
      </c>
      <c r="G81" s="246"/>
      <c r="H81" s="246"/>
      <c r="I81" s="251" t="e">
        <f>IF(SUM(#REF!)=0,"",(SUM(#REF!)))</f>
        <v>#REF!</v>
      </c>
      <c r="J81" s="251" t="e">
        <f>IF(SUM(#REF!)=0,"",(SUM(#REF!)))</f>
        <v>#REF!</v>
      </c>
      <c r="K81" s="251" t="e">
        <f>IF(SUM(#REF!)=0,"",(SUM(#REF!)))</f>
        <v>#REF!</v>
      </c>
      <c r="L81" s="251" t="e">
        <f>IF(SUM(#REF!)=0,"",(SUM(#REF!)))</f>
        <v>#REF!</v>
      </c>
      <c r="M81" s="246"/>
      <c r="N81" s="246"/>
      <c r="O81" s="268"/>
      <c r="P81" s="266"/>
      <c r="Q81" s="266" t="e">
        <f>IF(#REF!=3,(K81+J81+I81)/3-#REF!+#REF!,0)</f>
        <v>#REF!</v>
      </c>
      <c r="R81" s="266" t="e">
        <f>IF(#REF!=5,-MIN(I81,J81,K81,L81,#REF!)-MAX(I81,J81,K81,L81,#REF!),0)</f>
        <v>#REF!</v>
      </c>
      <c r="S81" s="266" t="e">
        <f>IF(#REF!=5,(K81+J81+I81+R81+L81+#REF!)/3-#REF!+#REF!,0)</f>
        <v>#REF!</v>
      </c>
      <c r="T81" s="235" t="e">
        <f t="shared" si="2"/>
        <v>#REF!</v>
      </c>
      <c r="U81" s="269" t="str">
        <f t="shared" si="3"/>
        <v>0,0</v>
      </c>
      <c r="V81" s="237" t="str">
        <f>IFERROR(RANK(#REF!,#REF!,0),"")</f>
        <v/>
      </c>
      <c r="W81" s="276"/>
    </row>
    <row r="82" spans="1:23" s="238" customFormat="1" ht="15.6" x14ac:dyDescent="0.25">
      <c r="A82" s="255" t="e">
        <f>#REF!</f>
        <v>#REF!</v>
      </c>
      <c r="B82" s="256" t="e">
        <f>#REF!</f>
        <v>#REF!</v>
      </c>
      <c r="C82" s="256" t="e">
        <f>#REF!</f>
        <v>#REF!</v>
      </c>
      <c r="D82" s="255" t="e">
        <f>#REF!</f>
        <v>#REF!</v>
      </c>
      <c r="E82" s="255" t="e">
        <f>#REF!</f>
        <v>#REF!</v>
      </c>
      <c r="F82" s="255" t="e">
        <f>#REF!</f>
        <v>#REF!</v>
      </c>
      <c r="G82" s="246"/>
      <c r="H82" s="246"/>
      <c r="I82" s="251" t="e">
        <f>IF(SUM(#REF!)=0,"",(SUM(#REF!)))</f>
        <v>#REF!</v>
      </c>
      <c r="J82" s="251" t="e">
        <f>IF(SUM(#REF!)=0,"",(SUM(#REF!)))</f>
        <v>#REF!</v>
      </c>
      <c r="K82" s="251" t="e">
        <f>IF(SUM(#REF!)=0,"",(SUM(#REF!)))</f>
        <v>#REF!</v>
      </c>
      <c r="L82" s="251" t="e">
        <f>IF(SUM(#REF!)=0,"",(SUM(#REF!)))</f>
        <v>#REF!</v>
      </c>
      <c r="M82" s="246"/>
      <c r="N82" s="246"/>
      <c r="O82" s="268"/>
      <c r="P82" s="266"/>
      <c r="Q82" s="266" t="e">
        <f>IF(#REF!=3,(K82+J82+I82)/3-#REF!+#REF!,0)</f>
        <v>#REF!</v>
      </c>
      <c r="R82" s="266" t="e">
        <f>IF(#REF!=5,-MIN(I82,J82,K82,L82,#REF!)-MAX(I82,J82,K82,L82,#REF!),0)</f>
        <v>#REF!</v>
      </c>
      <c r="S82" s="266" t="e">
        <f>IF(#REF!=5,(K82+J82+I82+R82+L82+#REF!)/3-#REF!+#REF!,0)</f>
        <v>#REF!</v>
      </c>
      <c r="T82" s="235" t="e">
        <f t="shared" si="2"/>
        <v>#REF!</v>
      </c>
      <c r="U82" s="269" t="str">
        <f t="shared" si="3"/>
        <v>0,0</v>
      </c>
      <c r="V82" s="237" t="str">
        <f>IFERROR(RANK(#REF!,#REF!,0),"")</f>
        <v/>
      </c>
      <c r="W82" s="276"/>
    </row>
    <row r="83" spans="1:23" s="238" customFormat="1" ht="15.6" x14ac:dyDescent="0.25">
      <c r="A83" s="255" t="e">
        <f>#REF!</f>
        <v>#REF!</v>
      </c>
      <c r="B83" s="256" t="e">
        <f>#REF!</f>
        <v>#REF!</v>
      </c>
      <c r="C83" s="256" t="e">
        <f>#REF!</f>
        <v>#REF!</v>
      </c>
      <c r="D83" s="255" t="e">
        <f>#REF!</f>
        <v>#REF!</v>
      </c>
      <c r="E83" s="255" t="e">
        <f>#REF!</f>
        <v>#REF!</v>
      </c>
      <c r="F83" s="255" t="e">
        <f>#REF!</f>
        <v>#REF!</v>
      </c>
      <c r="G83" s="246"/>
      <c r="H83" s="246"/>
      <c r="I83" s="251" t="e">
        <f>IF(SUM(#REF!)=0,"",(SUM(#REF!)))</f>
        <v>#REF!</v>
      </c>
      <c r="J83" s="251" t="e">
        <f>IF(SUM(#REF!)=0,"",(SUM(#REF!)))</f>
        <v>#REF!</v>
      </c>
      <c r="K83" s="251" t="e">
        <f>IF(SUM(#REF!)=0,"",(SUM(#REF!)))</f>
        <v>#REF!</v>
      </c>
      <c r="L83" s="251" t="e">
        <f>IF(SUM(#REF!)=0,"",(SUM(#REF!)))</f>
        <v>#REF!</v>
      </c>
      <c r="M83" s="246"/>
      <c r="N83" s="246"/>
      <c r="O83" s="268"/>
      <c r="P83" s="266"/>
      <c r="Q83" s="266" t="e">
        <f>IF(#REF!=3,(K83+J83+I83)/3-#REF!+#REF!,0)</f>
        <v>#REF!</v>
      </c>
      <c r="R83" s="266" t="e">
        <f>IF(#REF!=5,-MIN(I83,J83,K83,L83,#REF!)-MAX(I83,J83,K83,L83,#REF!),0)</f>
        <v>#REF!</v>
      </c>
      <c r="S83" s="266" t="e">
        <f>IF(#REF!=5,(K83+J83+I83+R83+L83+#REF!)/3-#REF!+#REF!,0)</f>
        <v>#REF!</v>
      </c>
      <c r="T83" s="235" t="e">
        <f t="shared" si="2"/>
        <v>#REF!</v>
      </c>
      <c r="U83" s="269" t="str">
        <f t="shared" si="3"/>
        <v>0,0</v>
      </c>
      <c r="V83" s="237" t="str">
        <f>IFERROR(RANK(#REF!,#REF!,0),"")</f>
        <v/>
      </c>
      <c r="W83" s="276"/>
    </row>
    <row r="84" spans="1:23" s="238" customFormat="1" ht="15.6" x14ac:dyDescent="0.25">
      <c r="A84" s="255" t="e">
        <f>#REF!</f>
        <v>#REF!</v>
      </c>
      <c r="B84" s="256" t="e">
        <f>#REF!</f>
        <v>#REF!</v>
      </c>
      <c r="C84" s="256" t="e">
        <f>#REF!</f>
        <v>#REF!</v>
      </c>
      <c r="D84" s="255" t="e">
        <f>#REF!</f>
        <v>#REF!</v>
      </c>
      <c r="E84" s="255" t="e">
        <f>#REF!</f>
        <v>#REF!</v>
      </c>
      <c r="F84" s="255" t="e">
        <f>#REF!</f>
        <v>#REF!</v>
      </c>
      <c r="G84" s="246"/>
      <c r="H84" s="246"/>
      <c r="I84" s="251" t="e">
        <f>IF(SUM(#REF!)=0,"",(SUM(#REF!)))</f>
        <v>#REF!</v>
      </c>
      <c r="J84" s="251" t="e">
        <f>IF(SUM(#REF!)=0,"",(SUM(#REF!)))</f>
        <v>#REF!</v>
      </c>
      <c r="K84" s="251" t="e">
        <f>IF(SUM(#REF!)=0,"",(SUM(#REF!)))</f>
        <v>#REF!</v>
      </c>
      <c r="L84" s="251" t="e">
        <f>IF(SUM(#REF!)=0,"",(SUM(#REF!)))</f>
        <v>#REF!</v>
      </c>
      <c r="M84" s="246"/>
      <c r="N84" s="246"/>
      <c r="O84" s="268"/>
      <c r="P84" s="266"/>
      <c r="Q84" s="266" t="e">
        <f>IF(#REF!=3,(K84+J84+I84)/3-#REF!+#REF!,0)</f>
        <v>#REF!</v>
      </c>
      <c r="R84" s="266" t="e">
        <f>IF(#REF!=5,-MIN(I84,J84,K84,L84,#REF!)-MAX(I84,J84,K84,L84,#REF!),0)</f>
        <v>#REF!</v>
      </c>
      <c r="S84" s="266" t="e">
        <f>IF(#REF!=5,(K84+J84+I84+R84+L84+#REF!)/3-#REF!+#REF!,0)</f>
        <v>#REF!</v>
      </c>
      <c r="T84" s="235" t="e">
        <f t="shared" si="2"/>
        <v>#REF!</v>
      </c>
      <c r="U84" s="269" t="str">
        <f t="shared" si="3"/>
        <v>0,0</v>
      </c>
      <c r="V84" s="237" t="str">
        <f>IFERROR(RANK(#REF!,#REF!,0),"")</f>
        <v/>
      </c>
      <c r="W84" s="276"/>
    </row>
    <row r="85" spans="1:23" s="238" customFormat="1" ht="15.6" x14ac:dyDescent="0.25">
      <c r="A85" s="255" t="e">
        <f>#REF!</f>
        <v>#REF!</v>
      </c>
      <c r="B85" s="256" t="e">
        <f>#REF!</f>
        <v>#REF!</v>
      </c>
      <c r="C85" s="256" t="e">
        <f>#REF!</f>
        <v>#REF!</v>
      </c>
      <c r="D85" s="255" t="e">
        <f>#REF!</f>
        <v>#REF!</v>
      </c>
      <c r="E85" s="255" t="e">
        <f>#REF!</f>
        <v>#REF!</v>
      </c>
      <c r="F85" s="255" t="e">
        <f>#REF!</f>
        <v>#REF!</v>
      </c>
      <c r="G85" s="246"/>
      <c r="H85" s="246"/>
      <c r="I85" s="251" t="e">
        <f>IF(SUM(#REF!)=0,"",(SUM(#REF!)))</f>
        <v>#REF!</v>
      </c>
      <c r="J85" s="251" t="e">
        <f>IF(SUM(#REF!)=0,"",(SUM(#REF!)))</f>
        <v>#REF!</v>
      </c>
      <c r="K85" s="251" t="e">
        <f>IF(SUM(#REF!)=0,"",(SUM(#REF!)))</f>
        <v>#REF!</v>
      </c>
      <c r="L85" s="251" t="e">
        <f>IF(SUM(#REF!)=0,"",(SUM(#REF!)))</f>
        <v>#REF!</v>
      </c>
      <c r="M85" s="246"/>
      <c r="N85" s="246"/>
      <c r="O85" s="268"/>
      <c r="P85" s="266"/>
      <c r="Q85" s="266" t="e">
        <f>IF(#REF!=3,(K85+J85+I85)/3-#REF!+#REF!,0)</f>
        <v>#REF!</v>
      </c>
      <c r="R85" s="266" t="e">
        <f>IF(#REF!=5,-MIN(I85,J85,K85,L85,#REF!)-MAX(I85,J85,K85,L85,#REF!),0)</f>
        <v>#REF!</v>
      </c>
      <c r="S85" s="266" t="e">
        <f>IF(#REF!=5,(K85+J85+I85+R85+L85+#REF!)/3-#REF!+#REF!,0)</f>
        <v>#REF!</v>
      </c>
      <c r="T85" s="235" t="e">
        <f t="shared" si="2"/>
        <v>#REF!</v>
      </c>
      <c r="U85" s="269" t="str">
        <f t="shared" si="3"/>
        <v>0,0</v>
      </c>
      <c r="V85" s="237" t="str">
        <f>IFERROR(RANK(#REF!,#REF!,0),"")</f>
        <v/>
      </c>
      <c r="W85" s="276"/>
    </row>
    <row r="86" spans="1:23" s="238" customFormat="1" ht="15.6" x14ac:dyDescent="0.25">
      <c r="A86" s="255" t="e">
        <f>#REF!</f>
        <v>#REF!</v>
      </c>
      <c r="B86" s="256" t="e">
        <f>#REF!</f>
        <v>#REF!</v>
      </c>
      <c r="C86" s="256" t="e">
        <f>#REF!</f>
        <v>#REF!</v>
      </c>
      <c r="D86" s="255" t="e">
        <f>#REF!</f>
        <v>#REF!</v>
      </c>
      <c r="E86" s="255" t="e">
        <f>#REF!</f>
        <v>#REF!</v>
      </c>
      <c r="F86" s="255" t="e">
        <f>#REF!</f>
        <v>#REF!</v>
      </c>
      <c r="G86" s="246"/>
      <c r="H86" s="246"/>
      <c r="I86" s="251" t="e">
        <f>IF(SUM(#REF!)=0,"",(SUM(#REF!)))</f>
        <v>#REF!</v>
      </c>
      <c r="J86" s="251" t="e">
        <f>IF(SUM(#REF!)=0,"",(SUM(#REF!)))</f>
        <v>#REF!</v>
      </c>
      <c r="K86" s="251" t="e">
        <f>IF(SUM(#REF!)=0,"",(SUM(#REF!)))</f>
        <v>#REF!</v>
      </c>
      <c r="L86" s="251" t="e">
        <f>IF(SUM(#REF!)=0,"",(SUM(#REF!)))</f>
        <v>#REF!</v>
      </c>
      <c r="M86" s="246"/>
      <c r="N86" s="246"/>
      <c r="O86" s="268"/>
      <c r="P86" s="266"/>
      <c r="Q86" s="266" t="e">
        <f>IF(#REF!=3,(K86+J86+I86)/3-#REF!+#REF!,0)</f>
        <v>#REF!</v>
      </c>
      <c r="R86" s="266" t="e">
        <f>IF(#REF!=5,-MIN(I86,J86,K86,L86,#REF!)-MAX(I86,J86,K86,L86,#REF!),0)</f>
        <v>#REF!</v>
      </c>
      <c r="S86" s="266" t="e">
        <f>IF(#REF!=5,(K86+J86+I86+R86+L86+#REF!)/3-#REF!+#REF!,0)</f>
        <v>#REF!</v>
      </c>
      <c r="T86" s="235" t="e">
        <f t="shared" si="2"/>
        <v>#REF!</v>
      </c>
      <c r="U86" s="269" t="str">
        <f t="shared" si="3"/>
        <v>0,0</v>
      </c>
      <c r="V86" s="237" t="str">
        <f>IFERROR(RANK(#REF!,#REF!,0),"")</f>
        <v/>
      </c>
      <c r="W86" s="276"/>
    </row>
    <row r="87" spans="1:23" s="238" customFormat="1" ht="15.6" x14ac:dyDescent="0.25">
      <c r="A87" s="255" t="e">
        <f>#REF!</f>
        <v>#REF!</v>
      </c>
      <c r="B87" s="256" t="e">
        <f>#REF!</f>
        <v>#REF!</v>
      </c>
      <c r="C87" s="256" t="e">
        <f>#REF!</f>
        <v>#REF!</v>
      </c>
      <c r="D87" s="255" t="e">
        <f>#REF!</f>
        <v>#REF!</v>
      </c>
      <c r="E87" s="255" t="e">
        <f>#REF!</f>
        <v>#REF!</v>
      </c>
      <c r="F87" s="255" t="e">
        <f>#REF!</f>
        <v>#REF!</v>
      </c>
      <c r="G87" s="246"/>
      <c r="H87" s="246"/>
      <c r="I87" s="251" t="e">
        <f>IF(SUM(#REF!)=0,"",(SUM(#REF!)))</f>
        <v>#REF!</v>
      </c>
      <c r="J87" s="251" t="e">
        <f>IF(SUM(#REF!)=0,"",(SUM(#REF!)))</f>
        <v>#REF!</v>
      </c>
      <c r="K87" s="251" t="e">
        <f>IF(SUM(#REF!)=0,"",(SUM(#REF!)))</f>
        <v>#REF!</v>
      </c>
      <c r="L87" s="251" t="e">
        <f>IF(SUM(#REF!)=0,"",(SUM(#REF!)))</f>
        <v>#REF!</v>
      </c>
      <c r="M87" s="246"/>
      <c r="N87" s="246"/>
      <c r="O87" s="268"/>
      <c r="P87" s="266"/>
      <c r="Q87" s="266" t="e">
        <f>IF(#REF!=3,(K87+J87+I87)/3-#REF!+#REF!,0)</f>
        <v>#REF!</v>
      </c>
      <c r="R87" s="266" t="e">
        <f>IF(#REF!=5,-MIN(I87,J87,K87,L87,#REF!)-MAX(I87,J87,K87,L87,#REF!),0)</f>
        <v>#REF!</v>
      </c>
      <c r="S87" s="266" t="e">
        <f>IF(#REF!=5,(K87+J87+I87+R87+L87+#REF!)/3-#REF!+#REF!,0)</f>
        <v>#REF!</v>
      </c>
      <c r="T87" s="235" t="e">
        <f t="shared" si="2"/>
        <v>#REF!</v>
      </c>
      <c r="U87" s="269" t="str">
        <f t="shared" si="3"/>
        <v>0,0</v>
      </c>
      <c r="V87" s="237" t="str">
        <f>IFERROR(RANK(#REF!,#REF!,0),"")</f>
        <v/>
      </c>
      <c r="W87" s="276"/>
    </row>
    <row r="88" spans="1:23" s="238" customFormat="1" ht="15.6" x14ac:dyDescent="0.25">
      <c r="A88" s="255" t="e">
        <f>#REF!</f>
        <v>#REF!</v>
      </c>
      <c r="B88" s="256" t="e">
        <f>#REF!</f>
        <v>#REF!</v>
      </c>
      <c r="C88" s="256" t="e">
        <f>#REF!</f>
        <v>#REF!</v>
      </c>
      <c r="D88" s="255" t="e">
        <f>#REF!</f>
        <v>#REF!</v>
      </c>
      <c r="E88" s="255" t="e">
        <f>#REF!</f>
        <v>#REF!</v>
      </c>
      <c r="F88" s="255" t="e">
        <f>#REF!</f>
        <v>#REF!</v>
      </c>
      <c r="G88" s="246"/>
      <c r="H88" s="246"/>
      <c r="I88" s="251" t="e">
        <f>IF(SUM(#REF!)=0,"",(SUM(#REF!)))</f>
        <v>#REF!</v>
      </c>
      <c r="J88" s="251" t="e">
        <f>IF(SUM(#REF!)=0,"",(SUM(#REF!)))</f>
        <v>#REF!</v>
      </c>
      <c r="K88" s="251" t="e">
        <f>IF(SUM(#REF!)=0,"",(SUM(#REF!)))</f>
        <v>#REF!</v>
      </c>
      <c r="L88" s="251" t="e">
        <f>IF(SUM(#REF!)=0,"",(SUM(#REF!)))</f>
        <v>#REF!</v>
      </c>
      <c r="M88" s="246"/>
      <c r="N88" s="246"/>
      <c r="O88" s="268"/>
      <c r="P88" s="266"/>
      <c r="Q88" s="266" t="e">
        <f>IF(#REF!=3,(K88+J88+I88)/3-#REF!+#REF!,0)</f>
        <v>#REF!</v>
      </c>
      <c r="R88" s="266" t="e">
        <f>IF(#REF!=5,-MIN(I88,J88,K88,L88,#REF!)-MAX(I88,J88,K88,L88,#REF!),0)</f>
        <v>#REF!</v>
      </c>
      <c r="S88" s="266" t="e">
        <f>IF(#REF!=5,(K88+J88+I88+R88+L88+#REF!)/3-#REF!+#REF!,0)</f>
        <v>#REF!</v>
      </c>
      <c r="T88" s="235" t="e">
        <f t="shared" si="2"/>
        <v>#REF!</v>
      </c>
      <c r="U88" s="269" t="str">
        <f t="shared" si="3"/>
        <v>0,0</v>
      </c>
      <c r="V88" s="237" t="str">
        <f>IFERROR(RANK(#REF!,#REF!,0),"")</f>
        <v/>
      </c>
      <c r="W88" s="276"/>
    </row>
    <row r="89" spans="1:23" s="238" customFormat="1" ht="15.6" x14ac:dyDescent="0.25">
      <c r="A89" s="255" t="e">
        <f>#REF!</f>
        <v>#REF!</v>
      </c>
      <c r="B89" s="256" t="e">
        <f>#REF!</f>
        <v>#REF!</v>
      </c>
      <c r="C89" s="256" t="e">
        <f>#REF!</f>
        <v>#REF!</v>
      </c>
      <c r="D89" s="255" t="e">
        <f>#REF!</f>
        <v>#REF!</v>
      </c>
      <c r="E89" s="255" t="e">
        <f>#REF!</f>
        <v>#REF!</v>
      </c>
      <c r="F89" s="255" t="e">
        <f>#REF!</f>
        <v>#REF!</v>
      </c>
      <c r="G89" s="246"/>
      <c r="H89" s="246"/>
      <c r="I89" s="251" t="e">
        <f>IF(SUM(#REF!)=0,"",(SUM(#REF!)))</f>
        <v>#REF!</v>
      </c>
      <c r="J89" s="251" t="e">
        <f>IF(SUM(#REF!)=0,"",(SUM(#REF!)))</f>
        <v>#REF!</v>
      </c>
      <c r="K89" s="251" t="e">
        <f>IF(SUM(#REF!)=0,"",(SUM(#REF!)))</f>
        <v>#REF!</v>
      </c>
      <c r="L89" s="251" t="e">
        <f>IF(SUM(#REF!)=0,"",(SUM(#REF!)))</f>
        <v>#REF!</v>
      </c>
      <c r="M89" s="246"/>
      <c r="N89" s="246"/>
      <c r="O89" s="268"/>
      <c r="P89" s="266"/>
      <c r="Q89" s="266" t="e">
        <f>IF(#REF!=3,(K89+J89+I89)/3-#REF!+#REF!,0)</f>
        <v>#REF!</v>
      </c>
      <c r="R89" s="266" t="e">
        <f>IF(#REF!=5,-MIN(I89,J89,K89,L89,#REF!)-MAX(I89,J89,K89,L89,#REF!),0)</f>
        <v>#REF!</v>
      </c>
      <c r="S89" s="266" t="e">
        <f>IF(#REF!=5,(K89+J89+I89+R89+L89+#REF!)/3-#REF!+#REF!,0)</f>
        <v>#REF!</v>
      </c>
      <c r="T89" s="235" t="e">
        <f t="shared" si="2"/>
        <v>#REF!</v>
      </c>
      <c r="U89" s="269" t="str">
        <f t="shared" si="3"/>
        <v>0,0</v>
      </c>
      <c r="V89" s="237" t="str">
        <f>IFERROR(RANK(#REF!,#REF!,0),"")</f>
        <v/>
      </c>
      <c r="W89" s="276"/>
    </row>
    <row r="90" spans="1:23" s="238" customFormat="1" ht="15.6" x14ac:dyDescent="0.25">
      <c r="A90" s="255" t="e">
        <f>#REF!</f>
        <v>#REF!</v>
      </c>
      <c r="B90" s="256" t="e">
        <f>#REF!</f>
        <v>#REF!</v>
      </c>
      <c r="C90" s="256" t="e">
        <f>#REF!</f>
        <v>#REF!</v>
      </c>
      <c r="D90" s="255" t="e">
        <f>#REF!</f>
        <v>#REF!</v>
      </c>
      <c r="E90" s="255" t="e">
        <f>#REF!</f>
        <v>#REF!</v>
      </c>
      <c r="F90" s="255" t="e">
        <f>#REF!</f>
        <v>#REF!</v>
      </c>
      <c r="G90" s="246"/>
      <c r="H90" s="246"/>
      <c r="I90" s="251" t="e">
        <f>IF(SUM(#REF!)=0,"",(SUM(#REF!)))</f>
        <v>#REF!</v>
      </c>
      <c r="J90" s="251" t="e">
        <f>IF(SUM(#REF!)=0,"",(SUM(#REF!)))</f>
        <v>#REF!</v>
      </c>
      <c r="K90" s="251" t="e">
        <f>IF(SUM(#REF!)=0,"",(SUM(#REF!)))</f>
        <v>#REF!</v>
      </c>
      <c r="L90" s="251" t="e">
        <f>IF(SUM(#REF!)=0,"",(SUM(#REF!)))</f>
        <v>#REF!</v>
      </c>
      <c r="M90" s="246"/>
      <c r="N90" s="246"/>
      <c r="O90" s="268"/>
      <c r="P90" s="266"/>
      <c r="Q90" s="266" t="e">
        <f>IF(#REF!=3,(K90+J90+I90)/3-#REF!+#REF!,0)</f>
        <v>#REF!</v>
      </c>
      <c r="R90" s="266" t="e">
        <f>IF(#REF!=5,-MIN(I90,J90,K90,L90,#REF!)-MAX(I90,J90,K90,L90,#REF!),0)</f>
        <v>#REF!</v>
      </c>
      <c r="S90" s="266" t="e">
        <f>IF(#REF!=5,(K90+J90+I90+R90+L90+#REF!)/3-#REF!+#REF!,0)</f>
        <v>#REF!</v>
      </c>
      <c r="T90" s="235" t="e">
        <f t="shared" si="2"/>
        <v>#REF!</v>
      </c>
      <c r="U90" s="269" t="str">
        <f t="shared" si="3"/>
        <v>0,0</v>
      </c>
      <c r="V90" s="237" t="str">
        <f>IFERROR(RANK(#REF!,#REF!,0),"")</f>
        <v/>
      </c>
      <c r="W90" s="276"/>
    </row>
    <row r="91" spans="1:23" s="238" customFormat="1" ht="15.6" x14ac:dyDescent="0.25">
      <c r="A91" s="255" t="e">
        <f>#REF!</f>
        <v>#REF!</v>
      </c>
      <c r="B91" s="256" t="e">
        <f>#REF!</f>
        <v>#REF!</v>
      </c>
      <c r="C91" s="256" t="e">
        <f>#REF!</f>
        <v>#REF!</v>
      </c>
      <c r="D91" s="255" t="e">
        <f>#REF!</f>
        <v>#REF!</v>
      </c>
      <c r="E91" s="255" t="e">
        <f>#REF!</f>
        <v>#REF!</v>
      </c>
      <c r="F91" s="255" t="e">
        <f>#REF!</f>
        <v>#REF!</v>
      </c>
      <c r="G91" s="246"/>
      <c r="H91" s="246"/>
      <c r="I91" s="251" t="e">
        <f>IF(SUM(#REF!)=0,"",(SUM(#REF!)))</f>
        <v>#REF!</v>
      </c>
      <c r="J91" s="251" t="e">
        <f>IF(SUM(#REF!)=0,"",(SUM(#REF!)))</f>
        <v>#REF!</v>
      </c>
      <c r="K91" s="251" t="e">
        <f>IF(SUM(#REF!)=0,"",(SUM(#REF!)))</f>
        <v>#REF!</v>
      </c>
      <c r="L91" s="251" t="e">
        <f>IF(SUM(#REF!)=0,"",(SUM(#REF!)))</f>
        <v>#REF!</v>
      </c>
      <c r="M91" s="246"/>
      <c r="N91" s="246"/>
      <c r="O91" s="268"/>
      <c r="P91" s="266"/>
      <c r="Q91" s="266" t="e">
        <f>IF(#REF!=3,(K91+J91+I91)/3-#REF!+#REF!,0)</f>
        <v>#REF!</v>
      </c>
      <c r="R91" s="266" t="e">
        <f>IF(#REF!=5,-MIN(I91,J91,K91,L91,#REF!)-MAX(I91,J91,K91,L91,#REF!),0)</f>
        <v>#REF!</v>
      </c>
      <c r="S91" s="266" t="e">
        <f>IF(#REF!=5,(K91+J91+I91+R91+L91+#REF!)/3-#REF!+#REF!,0)</f>
        <v>#REF!</v>
      </c>
      <c r="T91" s="235" t="e">
        <f t="shared" si="2"/>
        <v>#REF!</v>
      </c>
      <c r="U91" s="269" t="str">
        <f t="shared" si="3"/>
        <v>0,0</v>
      </c>
      <c r="V91" s="237" t="str">
        <f>IFERROR(RANK(#REF!,#REF!,0),"")</f>
        <v/>
      </c>
      <c r="W91" s="276"/>
    </row>
    <row r="92" spans="1:23" s="238" customFormat="1" ht="15.6" x14ac:dyDescent="0.25">
      <c r="A92" s="255" t="e">
        <f>#REF!</f>
        <v>#REF!</v>
      </c>
      <c r="B92" s="256" t="e">
        <f>#REF!</f>
        <v>#REF!</v>
      </c>
      <c r="C92" s="256" t="e">
        <f>#REF!</f>
        <v>#REF!</v>
      </c>
      <c r="D92" s="255" t="e">
        <f>#REF!</f>
        <v>#REF!</v>
      </c>
      <c r="E92" s="255" t="e">
        <f>#REF!</f>
        <v>#REF!</v>
      </c>
      <c r="F92" s="255" t="e">
        <f>#REF!</f>
        <v>#REF!</v>
      </c>
      <c r="G92" s="246"/>
      <c r="H92" s="246"/>
      <c r="I92" s="251" t="e">
        <f>IF(SUM(#REF!)=0,"",(SUM(#REF!)))</f>
        <v>#REF!</v>
      </c>
      <c r="J92" s="251" t="e">
        <f>IF(SUM(#REF!)=0,"",(SUM(#REF!)))</f>
        <v>#REF!</v>
      </c>
      <c r="K92" s="251" t="e">
        <f>IF(SUM(#REF!)=0,"",(SUM(#REF!)))</f>
        <v>#REF!</v>
      </c>
      <c r="L92" s="251" t="e">
        <f>IF(SUM(#REF!)=0,"",(SUM(#REF!)))</f>
        <v>#REF!</v>
      </c>
      <c r="M92" s="246"/>
      <c r="N92" s="246"/>
      <c r="O92" s="268"/>
      <c r="P92" s="266"/>
      <c r="Q92" s="266" t="e">
        <f>IF(#REF!=3,(K92+J92+I92)/3-#REF!+#REF!,0)</f>
        <v>#REF!</v>
      </c>
      <c r="R92" s="266" t="e">
        <f>IF(#REF!=5,-MIN(I92,J92,K92,L92,#REF!)-MAX(I92,J92,K92,L92,#REF!),0)</f>
        <v>#REF!</v>
      </c>
      <c r="S92" s="266" t="e">
        <f>IF(#REF!=5,(K92+J92+I92+R92+L92+#REF!)/3-#REF!+#REF!,0)</f>
        <v>#REF!</v>
      </c>
      <c r="T92" s="235" t="e">
        <f t="shared" si="2"/>
        <v>#REF!</v>
      </c>
      <c r="U92" s="269" t="str">
        <f t="shared" si="3"/>
        <v>0,0</v>
      </c>
      <c r="V92" s="237" t="str">
        <f>IFERROR(RANK(#REF!,#REF!,0),"")</f>
        <v/>
      </c>
      <c r="W92" s="276"/>
    </row>
    <row r="93" spans="1:23" s="238" customFormat="1" ht="15.6" x14ac:dyDescent="0.25">
      <c r="A93" s="255" t="e">
        <f>#REF!</f>
        <v>#REF!</v>
      </c>
      <c r="B93" s="256" t="e">
        <f>#REF!</f>
        <v>#REF!</v>
      </c>
      <c r="C93" s="256" t="e">
        <f>#REF!</f>
        <v>#REF!</v>
      </c>
      <c r="D93" s="255" t="e">
        <f>#REF!</f>
        <v>#REF!</v>
      </c>
      <c r="E93" s="255" t="e">
        <f>#REF!</f>
        <v>#REF!</v>
      </c>
      <c r="F93" s="255" t="e">
        <f>#REF!</f>
        <v>#REF!</v>
      </c>
      <c r="G93" s="246"/>
      <c r="H93" s="246"/>
      <c r="I93" s="251" t="e">
        <f>IF(SUM(#REF!)=0,"",(SUM(#REF!)))</f>
        <v>#REF!</v>
      </c>
      <c r="J93" s="251" t="e">
        <f>IF(SUM(#REF!)=0,"",(SUM(#REF!)))</f>
        <v>#REF!</v>
      </c>
      <c r="K93" s="251" t="e">
        <f>IF(SUM(#REF!)=0,"",(SUM(#REF!)))</f>
        <v>#REF!</v>
      </c>
      <c r="L93" s="251" t="e">
        <f>IF(SUM(#REF!)=0,"",(SUM(#REF!)))</f>
        <v>#REF!</v>
      </c>
      <c r="M93" s="246"/>
      <c r="N93" s="246"/>
      <c r="O93" s="268"/>
      <c r="P93" s="266"/>
      <c r="Q93" s="266" t="e">
        <f>IF(#REF!=3,(K93+J93+I93)/3-#REF!+#REF!,0)</f>
        <v>#REF!</v>
      </c>
      <c r="R93" s="266" t="e">
        <f>IF(#REF!=5,-MIN(I93,J93,K93,L93,#REF!)-MAX(I93,J93,K93,L93,#REF!),0)</f>
        <v>#REF!</v>
      </c>
      <c r="S93" s="266" t="e">
        <f>IF(#REF!=5,(K93+J93+I93+R93+L93+#REF!)/3-#REF!+#REF!,0)</f>
        <v>#REF!</v>
      </c>
      <c r="T93" s="235" t="e">
        <f t="shared" si="2"/>
        <v>#REF!</v>
      </c>
      <c r="U93" s="269" t="str">
        <f t="shared" si="3"/>
        <v>0,0</v>
      </c>
      <c r="V93" s="237" t="str">
        <f>IFERROR(RANK(#REF!,#REF!,0),"")</f>
        <v/>
      </c>
      <c r="W93" s="276"/>
    </row>
    <row r="94" spans="1:23" s="238" customFormat="1" ht="15.6" x14ac:dyDescent="0.25">
      <c r="A94" s="255" t="e">
        <f>#REF!</f>
        <v>#REF!</v>
      </c>
      <c r="B94" s="256" t="e">
        <f>#REF!</f>
        <v>#REF!</v>
      </c>
      <c r="C94" s="256" t="e">
        <f>#REF!</f>
        <v>#REF!</v>
      </c>
      <c r="D94" s="255" t="e">
        <f>#REF!</f>
        <v>#REF!</v>
      </c>
      <c r="E94" s="255" t="e">
        <f>#REF!</f>
        <v>#REF!</v>
      </c>
      <c r="F94" s="255" t="e">
        <f>#REF!</f>
        <v>#REF!</v>
      </c>
      <c r="G94" s="246"/>
      <c r="H94" s="246"/>
      <c r="I94" s="251" t="e">
        <f>IF(SUM(#REF!)=0,"",(SUM(#REF!)))</f>
        <v>#REF!</v>
      </c>
      <c r="J94" s="251" t="e">
        <f>IF(SUM(#REF!)=0,"",(SUM(#REF!)))</f>
        <v>#REF!</v>
      </c>
      <c r="K94" s="251" t="e">
        <f>IF(SUM(#REF!)=0,"",(SUM(#REF!)))</f>
        <v>#REF!</v>
      </c>
      <c r="L94" s="251" t="e">
        <f>IF(SUM(#REF!)=0,"",(SUM(#REF!)))</f>
        <v>#REF!</v>
      </c>
      <c r="M94" s="246"/>
      <c r="N94" s="246"/>
      <c r="O94" s="268"/>
      <c r="P94" s="266"/>
      <c r="Q94" s="266" t="e">
        <f>IF(#REF!=3,(K94+J94+I94)/3-#REF!+#REF!,0)</f>
        <v>#REF!</v>
      </c>
      <c r="R94" s="266" t="e">
        <f>IF(#REF!=5,-MIN(I94,J94,K94,L94,#REF!)-MAX(I94,J94,K94,L94,#REF!),0)</f>
        <v>#REF!</v>
      </c>
      <c r="S94" s="266" t="e">
        <f>IF(#REF!=5,(K94+J94+I94+R94+L94+#REF!)/3-#REF!+#REF!,0)</f>
        <v>#REF!</v>
      </c>
      <c r="T94" s="235" t="e">
        <f t="shared" si="2"/>
        <v>#REF!</v>
      </c>
      <c r="U94" s="269" t="str">
        <f t="shared" si="3"/>
        <v>0,0</v>
      </c>
      <c r="V94" s="237" t="str">
        <f>IFERROR(RANK(#REF!,#REF!,0),"")</f>
        <v/>
      </c>
      <c r="W94" s="276"/>
    </row>
    <row r="95" spans="1:23" s="238" customFormat="1" ht="15.6" x14ac:dyDescent="0.25">
      <c r="A95" s="255" t="e">
        <f>#REF!</f>
        <v>#REF!</v>
      </c>
      <c r="B95" s="256" t="e">
        <f>#REF!</f>
        <v>#REF!</v>
      </c>
      <c r="C95" s="256" t="e">
        <f>#REF!</f>
        <v>#REF!</v>
      </c>
      <c r="D95" s="255" t="e">
        <f>#REF!</f>
        <v>#REF!</v>
      </c>
      <c r="E95" s="255" t="e">
        <f>#REF!</f>
        <v>#REF!</v>
      </c>
      <c r="F95" s="255" t="e">
        <f>#REF!</f>
        <v>#REF!</v>
      </c>
      <c r="G95" s="246"/>
      <c r="H95" s="246"/>
      <c r="I95" s="251" t="e">
        <f>IF(SUM(#REF!)=0,"",(SUM(#REF!)))</f>
        <v>#REF!</v>
      </c>
      <c r="J95" s="251" t="e">
        <f>IF(SUM(#REF!)=0,"",(SUM(#REF!)))</f>
        <v>#REF!</v>
      </c>
      <c r="K95" s="251" t="e">
        <f>IF(SUM(#REF!)=0,"",(SUM(#REF!)))</f>
        <v>#REF!</v>
      </c>
      <c r="L95" s="251" t="e">
        <f>IF(SUM(#REF!)=0,"",(SUM(#REF!)))</f>
        <v>#REF!</v>
      </c>
      <c r="M95" s="246"/>
      <c r="N95" s="246"/>
      <c r="O95" s="268"/>
      <c r="P95" s="266"/>
      <c r="Q95" s="266" t="e">
        <f>IF(#REF!=3,(K95+J95+I95)/3-#REF!+#REF!,0)</f>
        <v>#REF!</v>
      </c>
      <c r="R95" s="266" t="e">
        <f>IF(#REF!=5,-MIN(I95,J95,K95,L95,#REF!)-MAX(I95,J95,K95,L95,#REF!),0)</f>
        <v>#REF!</v>
      </c>
      <c r="S95" s="266" t="e">
        <f>IF(#REF!=5,(K95+J95+I95+R95+L95+#REF!)/3-#REF!+#REF!,0)</f>
        <v>#REF!</v>
      </c>
      <c r="T95" s="235" t="e">
        <f t="shared" si="2"/>
        <v>#REF!</v>
      </c>
      <c r="U95" s="269" t="str">
        <f t="shared" si="3"/>
        <v>0,0</v>
      </c>
      <c r="V95" s="237" t="str">
        <f>IFERROR(RANK(#REF!,#REF!,0),"")</f>
        <v/>
      </c>
      <c r="W95" s="276"/>
    </row>
    <row r="96" spans="1:23" s="238" customFormat="1" ht="15.6" x14ac:dyDescent="0.25">
      <c r="A96" s="255" t="e">
        <f>#REF!</f>
        <v>#REF!</v>
      </c>
      <c r="B96" s="256" t="e">
        <f>#REF!</f>
        <v>#REF!</v>
      </c>
      <c r="C96" s="256" t="e">
        <f>#REF!</f>
        <v>#REF!</v>
      </c>
      <c r="D96" s="255" t="e">
        <f>#REF!</f>
        <v>#REF!</v>
      </c>
      <c r="E96" s="255" t="e">
        <f>#REF!</f>
        <v>#REF!</v>
      </c>
      <c r="F96" s="255" t="e">
        <f>#REF!</f>
        <v>#REF!</v>
      </c>
      <c r="G96" s="246"/>
      <c r="H96" s="246"/>
      <c r="I96" s="251" t="e">
        <f>IF(SUM(#REF!)=0,"",(SUM(#REF!)))</f>
        <v>#REF!</v>
      </c>
      <c r="J96" s="251" t="e">
        <f>IF(SUM(#REF!)=0,"",(SUM(#REF!)))</f>
        <v>#REF!</v>
      </c>
      <c r="K96" s="251" t="e">
        <f>IF(SUM(#REF!)=0,"",(SUM(#REF!)))</f>
        <v>#REF!</v>
      </c>
      <c r="L96" s="251" t="e">
        <f>IF(SUM(#REF!)=0,"",(SUM(#REF!)))</f>
        <v>#REF!</v>
      </c>
      <c r="M96" s="246"/>
      <c r="N96" s="246"/>
      <c r="O96" s="268"/>
      <c r="P96" s="266"/>
      <c r="Q96" s="266" t="e">
        <f>IF(#REF!=3,(K96+J96+I96)/3-#REF!+#REF!,0)</f>
        <v>#REF!</v>
      </c>
      <c r="R96" s="266" t="e">
        <f>IF(#REF!=5,-MIN(I96,J96,K96,L96,#REF!)-MAX(I96,J96,K96,L96,#REF!),0)</f>
        <v>#REF!</v>
      </c>
      <c r="S96" s="266" t="e">
        <f>IF(#REF!=5,(K96+J96+I96+R96+L96+#REF!)/3-#REF!+#REF!,0)</f>
        <v>#REF!</v>
      </c>
      <c r="T96" s="235" t="e">
        <f t="shared" si="2"/>
        <v>#REF!</v>
      </c>
      <c r="U96" s="269" t="str">
        <f t="shared" si="3"/>
        <v>0,0</v>
      </c>
      <c r="V96" s="237" t="str">
        <f>IFERROR(RANK(#REF!,#REF!,0),"")</f>
        <v/>
      </c>
      <c r="W96" s="276"/>
    </row>
    <row r="97" spans="1:23" s="238" customFormat="1" ht="15.6" x14ac:dyDescent="0.25">
      <c r="A97" s="255" t="e">
        <f>#REF!</f>
        <v>#REF!</v>
      </c>
      <c r="B97" s="256" t="e">
        <f>#REF!</f>
        <v>#REF!</v>
      </c>
      <c r="C97" s="256" t="e">
        <f>#REF!</f>
        <v>#REF!</v>
      </c>
      <c r="D97" s="255" t="e">
        <f>#REF!</f>
        <v>#REF!</v>
      </c>
      <c r="E97" s="255" t="e">
        <f>#REF!</f>
        <v>#REF!</v>
      </c>
      <c r="F97" s="255" t="e">
        <f>#REF!</f>
        <v>#REF!</v>
      </c>
      <c r="G97" s="246"/>
      <c r="H97" s="246"/>
      <c r="I97" s="251" t="e">
        <f>IF(SUM(#REF!)=0,"",(SUM(#REF!)))</f>
        <v>#REF!</v>
      </c>
      <c r="J97" s="251" t="e">
        <f>IF(SUM(#REF!)=0,"",(SUM(#REF!)))</f>
        <v>#REF!</v>
      </c>
      <c r="K97" s="251" t="e">
        <f>IF(SUM(#REF!)=0,"",(SUM(#REF!)))</f>
        <v>#REF!</v>
      </c>
      <c r="L97" s="251" t="e">
        <f>IF(SUM(#REF!)=0,"",(SUM(#REF!)))</f>
        <v>#REF!</v>
      </c>
      <c r="M97" s="246"/>
      <c r="N97" s="246"/>
      <c r="O97" s="268"/>
      <c r="P97" s="266"/>
      <c r="Q97" s="266" t="e">
        <f>IF(#REF!=3,(K97+J97+I97)/3-#REF!+#REF!,0)</f>
        <v>#REF!</v>
      </c>
      <c r="R97" s="266" t="e">
        <f>IF(#REF!=5,-MIN(I97,J97,K97,L97,#REF!)-MAX(I97,J97,K97,L97,#REF!),0)</f>
        <v>#REF!</v>
      </c>
      <c r="S97" s="266" t="e">
        <f>IF(#REF!=5,(K97+J97+I97+R97+L97+#REF!)/3-#REF!+#REF!,0)</f>
        <v>#REF!</v>
      </c>
      <c r="T97" s="235" t="e">
        <f t="shared" si="2"/>
        <v>#REF!</v>
      </c>
      <c r="U97" s="269" t="str">
        <f t="shared" si="3"/>
        <v>0,0</v>
      </c>
      <c r="V97" s="237" t="str">
        <f>IFERROR(RANK(#REF!,#REF!,0),"")</f>
        <v/>
      </c>
      <c r="W97" s="276"/>
    </row>
    <row r="98" spans="1:23" s="238" customFormat="1" ht="15.6" x14ac:dyDescent="0.25">
      <c r="A98" s="255" t="e">
        <f>#REF!</f>
        <v>#REF!</v>
      </c>
      <c r="B98" s="256" t="e">
        <f>#REF!</f>
        <v>#REF!</v>
      </c>
      <c r="C98" s="256" t="e">
        <f>#REF!</f>
        <v>#REF!</v>
      </c>
      <c r="D98" s="255" t="e">
        <f>#REF!</f>
        <v>#REF!</v>
      </c>
      <c r="E98" s="255" t="e">
        <f>#REF!</f>
        <v>#REF!</v>
      </c>
      <c r="F98" s="255" t="e">
        <f>#REF!</f>
        <v>#REF!</v>
      </c>
      <c r="G98" s="246"/>
      <c r="H98" s="246"/>
      <c r="I98" s="251" t="e">
        <f>IF(SUM(#REF!)=0,"",(SUM(#REF!)))</f>
        <v>#REF!</v>
      </c>
      <c r="J98" s="251" t="e">
        <f>IF(SUM(#REF!)=0,"",(SUM(#REF!)))</f>
        <v>#REF!</v>
      </c>
      <c r="K98" s="251" t="e">
        <f>IF(SUM(#REF!)=0,"",(SUM(#REF!)))</f>
        <v>#REF!</v>
      </c>
      <c r="L98" s="251" t="e">
        <f>IF(SUM(#REF!)=0,"",(SUM(#REF!)))</f>
        <v>#REF!</v>
      </c>
      <c r="M98" s="246"/>
      <c r="N98" s="246"/>
      <c r="O98" s="268"/>
      <c r="P98" s="266"/>
      <c r="Q98" s="266" t="e">
        <f>IF(#REF!=3,(K98+J98+I98)/3-#REF!+#REF!,0)</f>
        <v>#REF!</v>
      </c>
      <c r="R98" s="266" t="e">
        <f>IF(#REF!=5,-MIN(I98,J98,K98,L98,#REF!)-MAX(I98,J98,K98,L98,#REF!),0)</f>
        <v>#REF!</v>
      </c>
      <c r="S98" s="266" t="e">
        <f>IF(#REF!=5,(K98+J98+I98+R98+L98+#REF!)/3-#REF!+#REF!,0)</f>
        <v>#REF!</v>
      </c>
      <c r="T98" s="235" t="e">
        <f t="shared" si="2"/>
        <v>#REF!</v>
      </c>
      <c r="U98" s="269" t="str">
        <f t="shared" si="3"/>
        <v>0,0</v>
      </c>
      <c r="V98" s="237" t="str">
        <f>IFERROR(RANK(#REF!,#REF!,0),"")</f>
        <v/>
      </c>
      <c r="W98" s="276"/>
    </row>
    <row r="99" spans="1:23" s="238" customFormat="1" x14ac:dyDescent="0.25">
      <c r="A99" s="239"/>
      <c r="B99" s="240"/>
      <c r="C99" s="240"/>
      <c r="D99" s="240"/>
      <c r="E99" s="240"/>
      <c r="F99" s="239"/>
      <c r="G99" s="239"/>
      <c r="H99" s="247"/>
      <c r="I99" s="251" t="e">
        <f>IF(SUM(#REF!)=0,"",(SUM(#REF!)))</f>
        <v>#REF!</v>
      </c>
      <c r="J99" s="270" t="str">
        <f>IFERROR((AVERAGE(J11:J98)),"")</f>
        <v/>
      </c>
      <c r="K99" s="251" t="e">
        <f>IF(SUM(#REF!)=0,"",(SUM(#REF!)))</f>
        <v>#REF!</v>
      </c>
      <c r="L99" s="251" t="e">
        <f>IF(SUM(#REF!)=0,"",(SUM(#REF!)))</f>
        <v>#REF!</v>
      </c>
      <c r="M99" s="247"/>
      <c r="N99" s="247"/>
      <c r="O99" s="267"/>
      <c r="P99" s="267"/>
      <c r="Q99" s="267"/>
      <c r="R99" s="232"/>
      <c r="S99" s="261"/>
      <c r="T99" s="232"/>
    </row>
    <row r="100" spans="1:23" s="238" customFormat="1" x14ac:dyDescent="0.25">
      <c r="A100" s="239"/>
      <c r="B100" s="240"/>
      <c r="C100" s="240"/>
      <c r="D100" s="240"/>
      <c r="E100" s="240"/>
      <c r="F100" s="239"/>
      <c r="G100" s="239"/>
      <c r="H100" s="247"/>
      <c r="I100" s="232"/>
      <c r="J100" s="232"/>
      <c r="K100" s="232"/>
      <c r="L100" s="232"/>
      <c r="M100" s="247"/>
      <c r="N100" s="247"/>
      <c r="O100" s="267"/>
      <c r="P100" s="267"/>
      <c r="Q100" s="267"/>
      <c r="R100" s="232"/>
      <c r="S100" s="261"/>
      <c r="T100" s="232"/>
    </row>
    <row r="101" spans="1:23" s="238" customFormat="1" x14ac:dyDescent="0.25">
      <c r="A101" s="239"/>
      <c r="B101" s="240"/>
      <c r="C101" s="240"/>
      <c r="D101" s="240"/>
      <c r="E101" s="240"/>
      <c r="F101" s="239"/>
      <c r="G101" s="239"/>
      <c r="H101" s="247"/>
      <c r="I101" s="232"/>
      <c r="J101" s="232"/>
      <c r="K101" s="232"/>
      <c r="L101" s="232"/>
      <c r="M101" s="247"/>
      <c r="N101" s="247"/>
      <c r="O101" s="267"/>
      <c r="P101" s="267"/>
      <c r="Q101" s="267"/>
      <c r="R101" s="232"/>
      <c r="S101" s="261"/>
      <c r="T101" s="232"/>
    </row>
    <row r="102" spans="1:23" s="238" customFormat="1" x14ac:dyDescent="0.25">
      <c r="A102" s="239"/>
      <c r="B102" s="240"/>
      <c r="C102" s="240"/>
      <c r="D102" s="240"/>
      <c r="E102" s="240"/>
      <c r="F102" s="239"/>
      <c r="G102" s="239"/>
      <c r="H102" s="247"/>
      <c r="I102" s="232"/>
      <c r="J102" s="232"/>
      <c r="K102" s="232"/>
      <c r="L102" s="232"/>
      <c r="M102" s="247"/>
      <c r="N102" s="247"/>
      <c r="O102" s="267"/>
      <c r="P102" s="267"/>
      <c r="Q102" s="267"/>
      <c r="R102" s="232"/>
      <c r="S102" s="261"/>
      <c r="T102" s="232"/>
    </row>
    <row r="103" spans="1:23" s="238" customFormat="1" x14ac:dyDescent="0.25">
      <c r="A103" s="239"/>
      <c r="B103" s="240"/>
      <c r="C103" s="240"/>
      <c r="D103" s="240"/>
      <c r="E103" s="240"/>
      <c r="F103" s="239"/>
      <c r="G103" s="239"/>
      <c r="H103" s="247"/>
      <c r="I103" s="232"/>
      <c r="J103" s="232"/>
      <c r="K103" s="232"/>
      <c r="L103" s="232"/>
      <c r="M103" s="247"/>
      <c r="N103" s="247"/>
      <c r="O103" s="267"/>
      <c r="P103" s="267"/>
      <c r="Q103" s="267"/>
      <c r="R103" s="232"/>
      <c r="S103" s="261"/>
      <c r="T103" s="232"/>
    </row>
    <row r="104" spans="1:23" s="238" customFormat="1" x14ac:dyDescent="0.25">
      <c r="A104" s="239"/>
      <c r="B104" s="240"/>
      <c r="C104" s="240"/>
      <c r="D104" s="240"/>
      <c r="E104" s="240"/>
      <c r="F104" s="239"/>
      <c r="G104" s="239"/>
      <c r="H104" s="247"/>
      <c r="I104" s="232"/>
      <c r="J104" s="232"/>
      <c r="K104" s="232"/>
      <c r="L104" s="232"/>
      <c r="M104" s="247"/>
      <c r="N104" s="247"/>
      <c r="O104" s="267"/>
      <c r="P104" s="267"/>
      <c r="Q104" s="267"/>
      <c r="R104" s="232"/>
      <c r="S104" s="261"/>
      <c r="T104" s="232"/>
    </row>
    <row r="105" spans="1:23" s="238" customFormat="1" x14ac:dyDescent="0.25">
      <c r="A105" s="239"/>
      <c r="B105" s="240"/>
      <c r="C105" s="240"/>
      <c r="D105" s="240"/>
      <c r="E105" s="240"/>
      <c r="F105" s="239"/>
      <c r="G105" s="239"/>
      <c r="H105" s="247"/>
      <c r="I105" s="232"/>
      <c r="J105" s="232"/>
      <c r="K105" s="232"/>
      <c r="L105" s="232"/>
      <c r="M105" s="247"/>
      <c r="N105" s="247"/>
      <c r="O105" s="267"/>
      <c r="P105" s="267"/>
      <c r="Q105" s="267"/>
      <c r="R105" s="232"/>
      <c r="S105" s="261"/>
      <c r="T105" s="232"/>
    </row>
    <row r="106" spans="1:23" s="238" customFormat="1" x14ac:dyDescent="0.25">
      <c r="A106" s="239"/>
      <c r="B106" s="240"/>
      <c r="C106" s="240"/>
      <c r="D106" s="240"/>
      <c r="E106" s="239"/>
      <c r="F106" s="239"/>
      <c r="G106" s="272"/>
      <c r="H106" s="247"/>
      <c r="I106" s="232"/>
      <c r="J106" s="232"/>
      <c r="K106" s="232"/>
      <c r="L106" s="232"/>
      <c r="M106" s="247"/>
      <c r="N106" s="247"/>
      <c r="O106" s="247"/>
      <c r="P106" s="267"/>
      <c r="Q106" s="267"/>
      <c r="R106" s="267"/>
      <c r="S106" s="267"/>
      <c r="T106" s="232"/>
      <c r="U106" s="261"/>
      <c r="V106" s="239"/>
    </row>
    <row r="107" spans="1:23" s="238" customFormat="1" x14ac:dyDescent="0.25">
      <c r="A107" s="239"/>
      <c r="B107" s="240"/>
      <c r="C107" s="240"/>
      <c r="D107" s="240"/>
      <c r="E107" s="239"/>
      <c r="F107" s="239"/>
      <c r="G107" s="272"/>
      <c r="H107" s="247"/>
      <c r="I107" s="232"/>
      <c r="J107" s="232"/>
      <c r="K107" s="232"/>
      <c r="L107" s="232"/>
      <c r="M107" s="247"/>
      <c r="N107" s="247"/>
      <c r="O107" s="247"/>
      <c r="P107" s="267"/>
      <c r="Q107" s="267"/>
      <c r="R107" s="267"/>
      <c r="S107" s="267"/>
      <c r="T107" s="232"/>
      <c r="U107" s="261"/>
      <c r="V107" s="239"/>
    </row>
    <row r="108" spans="1:23" s="238" customFormat="1" x14ac:dyDescent="0.25">
      <c r="A108" s="239"/>
      <c r="B108" s="240"/>
      <c r="C108" s="240"/>
      <c r="D108" s="240"/>
      <c r="E108" s="239"/>
      <c r="F108" s="239"/>
      <c r="G108" s="272"/>
      <c r="H108" s="247"/>
      <c r="I108" s="232"/>
      <c r="J108" s="232"/>
      <c r="K108" s="232"/>
      <c r="L108" s="232"/>
      <c r="M108" s="247"/>
      <c r="N108" s="247"/>
      <c r="O108" s="247"/>
      <c r="P108" s="267"/>
      <c r="Q108" s="267"/>
      <c r="R108" s="267"/>
      <c r="S108" s="267"/>
      <c r="T108" s="232"/>
      <c r="U108" s="261"/>
      <c r="V108" s="239"/>
    </row>
    <row r="109" spans="1:23" s="238" customFormat="1" x14ac:dyDescent="0.25">
      <c r="A109" s="239"/>
      <c r="B109" s="240"/>
      <c r="C109" s="240"/>
      <c r="D109" s="240"/>
      <c r="E109" s="239"/>
      <c r="F109" s="239"/>
      <c r="G109" s="272"/>
      <c r="H109" s="247"/>
      <c r="I109" s="232"/>
      <c r="J109" s="232"/>
      <c r="K109" s="232"/>
      <c r="L109" s="232"/>
      <c r="M109" s="247"/>
      <c r="N109" s="247"/>
      <c r="O109" s="247"/>
      <c r="P109" s="267"/>
      <c r="Q109" s="267"/>
      <c r="R109" s="267"/>
      <c r="S109" s="267"/>
      <c r="T109" s="232"/>
      <c r="U109" s="261"/>
      <c r="V109" s="239"/>
    </row>
    <row r="110" spans="1:23" s="238" customFormat="1" x14ac:dyDescent="0.25">
      <c r="A110" s="239"/>
      <c r="B110" s="240"/>
      <c r="C110" s="240"/>
      <c r="D110" s="240"/>
      <c r="E110" s="239"/>
      <c r="F110" s="239"/>
      <c r="G110" s="272"/>
      <c r="H110" s="247"/>
      <c r="I110" s="232"/>
      <c r="J110" s="232"/>
      <c r="K110" s="232"/>
      <c r="L110" s="232"/>
      <c r="M110" s="247"/>
      <c r="N110" s="247"/>
      <c r="O110" s="247"/>
      <c r="P110" s="267"/>
      <c r="Q110" s="267"/>
      <c r="R110" s="267"/>
      <c r="S110" s="267"/>
      <c r="T110" s="232"/>
      <c r="U110" s="261"/>
      <c r="V110" s="239"/>
    </row>
    <row r="111" spans="1:23" s="238" customFormat="1" x14ac:dyDescent="0.25">
      <c r="A111" s="239"/>
      <c r="B111" s="240"/>
      <c r="C111" s="240"/>
      <c r="D111" s="240"/>
      <c r="E111" s="239"/>
      <c r="F111" s="239"/>
      <c r="G111" s="272"/>
      <c r="H111" s="247"/>
      <c r="I111" s="232"/>
      <c r="J111" s="232"/>
      <c r="K111" s="232"/>
      <c r="L111" s="232"/>
      <c r="M111" s="247"/>
      <c r="N111" s="247"/>
      <c r="O111" s="247"/>
      <c r="P111" s="267"/>
      <c r="Q111" s="267"/>
      <c r="R111" s="267"/>
      <c r="S111" s="267"/>
      <c r="T111" s="232"/>
      <c r="U111" s="261"/>
      <c r="V111" s="239"/>
    </row>
    <row r="112" spans="1:23" s="238" customFormat="1" x14ac:dyDescent="0.25">
      <c r="A112" s="239"/>
      <c r="B112" s="240"/>
      <c r="C112" s="240"/>
      <c r="D112" s="240"/>
      <c r="E112" s="239"/>
      <c r="F112" s="239"/>
      <c r="G112" s="272"/>
      <c r="H112" s="247"/>
      <c r="I112" s="232"/>
      <c r="J112" s="232"/>
      <c r="K112" s="232"/>
      <c r="L112" s="232"/>
      <c r="M112" s="247"/>
      <c r="N112" s="247"/>
      <c r="O112" s="247"/>
      <c r="P112" s="267"/>
      <c r="Q112" s="267"/>
      <c r="R112" s="267"/>
      <c r="S112" s="267"/>
      <c r="T112" s="232"/>
      <c r="U112" s="261"/>
      <c r="V112" s="239"/>
    </row>
    <row r="113" spans="1:22" s="238" customFormat="1" x14ac:dyDescent="0.25">
      <c r="A113" s="239"/>
      <c r="B113" s="240"/>
      <c r="C113" s="240"/>
      <c r="D113" s="240"/>
      <c r="E113" s="239"/>
      <c r="F113" s="239"/>
      <c r="G113" s="272"/>
      <c r="H113" s="247"/>
      <c r="I113" s="232"/>
      <c r="J113" s="232"/>
      <c r="K113" s="232"/>
      <c r="L113" s="232"/>
      <c r="M113" s="247"/>
      <c r="N113" s="247"/>
      <c r="O113" s="247"/>
      <c r="P113" s="267"/>
      <c r="Q113" s="267"/>
      <c r="R113" s="267"/>
      <c r="S113" s="267"/>
      <c r="T113" s="232"/>
      <c r="U113" s="261"/>
      <c r="V113" s="239"/>
    </row>
    <row r="114" spans="1:22" s="238" customFormat="1" x14ac:dyDescent="0.25">
      <c r="A114" s="239"/>
      <c r="B114" s="240"/>
      <c r="C114" s="240"/>
      <c r="D114" s="240"/>
      <c r="E114" s="239"/>
      <c r="F114" s="239"/>
      <c r="G114" s="272"/>
      <c r="H114" s="247"/>
      <c r="I114" s="232"/>
      <c r="J114" s="232"/>
      <c r="K114" s="232"/>
      <c r="L114" s="232"/>
      <c r="M114" s="247"/>
      <c r="N114" s="247"/>
      <c r="O114" s="247"/>
      <c r="P114" s="267"/>
      <c r="Q114" s="267"/>
      <c r="R114" s="267"/>
      <c r="S114" s="267"/>
      <c r="T114" s="232"/>
      <c r="U114" s="261"/>
      <c r="V114" s="239"/>
    </row>
    <row r="115" spans="1:22" s="238" customFormat="1" x14ac:dyDescent="0.25">
      <c r="A115" s="239"/>
      <c r="B115" s="240"/>
      <c r="C115" s="240"/>
      <c r="D115" s="240"/>
      <c r="E115" s="239"/>
      <c r="F115" s="239"/>
      <c r="G115" s="272"/>
      <c r="H115" s="247"/>
      <c r="I115" s="232"/>
      <c r="J115" s="232"/>
      <c r="K115" s="232"/>
      <c r="L115" s="232"/>
      <c r="M115" s="247"/>
      <c r="N115" s="247"/>
      <c r="O115" s="247"/>
      <c r="P115" s="267"/>
      <c r="Q115" s="267"/>
      <c r="R115" s="267"/>
      <c r="S115" s="267"/>
      <c r="T115" s="232"/>
      <c r="U115" s="261"/>
      <c r="V115" s="239"/>
    </row>
    <row r="116" spans="1:22" s="238" customFormat="1" x14ac:dyDescent="0.25">
      <c r="A116" s="239"/>
      <c r="B116" s="240"/>
      <c r="C116" s="240"/>
      <c r="D116" s="240"/>
      <c r="E116" s="239"/>
      <c r="F116" s="239"/>
      <c r="G116" s="272"/>
      <c r="H116" s="247"/>
      <c r="I116" s="232"/>
      <c r="J116" s="232"/>
      <c r="K116" s="232"/>
      <c r="L116" s="232"/>
      <c r="M116" s="247"/>
      <c r="N116" s="247"/>
      <c r="O116" s="247"/>
      <c r="P116" s="267"/>
      <c r="Q116" s="267"/>
      <c r="R116" s="267"/>
      <c r="S116" s="267"/>
      <c r="T116" s="232"/>
      <c r="U116" s="261"/>
      <c r="V116" s="239"/>
    </row>
    <row r="117" spans="1:22" s="238" customFormat="1" x14ac:dyDescent="0.25">
      <c r="A117" s="239"/>
      <c r="B117" s="240"/>
      <c r="C117" s="240"/>
      <c r="D117" s="240"/>
      <c r="E117" s="239"/>
      <c r="F117" s="239"/>
      <c r="G117" s="272"/>
      <c r="H117" s="247"/>
      <c r="I117" s="232"/>
      <c r="J117" s="232"/>
      <c r="K117" s="232"/>
      <c r="L117" s="232"/>
      <c r="M117" s="247"/>
      <c r="N117" s="247"/>
      <c r="O117" s="247"/>
      <c r="P117" s="267"/>
      <c r="Q117" s="267"/>
      <c r="R117" s="267"/>
      <c r="S117" s="267"/>
      <c r="T117" s="232"/>
      <c r="U117" s="261"/>
      <c r="V117" s="239"/>
    </row>
    <row r="118" spans="1:22" s="238" customFormat="1" x14ac:dyDescent="0.25">
      <c r="A118" s="239"/>
      <c r="B118" s="240"/>
      <c r="C118" s="240"/>
      <c r="D118" s="240"/>
      <c r="E118" s="239"/>
      <c r="F118" s="239"/>
      <c r="G118" s="272"/>
      <c r="H118" s="247"/>
      <c r="I118" s="232"/>
      <c r="J118" s="232"/>
      <c r="K118" s="232"/>
      <c r="L118" s="232"/>
      <c r="M118" s="247"/>
      <c r="N118" s="247"/>
      <c r="O118" s="247"/>
      <c r="P118" s="267"/>
      <c r="Q118" s="267"/>
      <c r="R118" s="267"/>
      <c r="S118" s="267"/>
      <c r="T118" s="232"/>
      <c r="U118" s="261"/>
      <c r="V118" s="239"/>
    </row>
    <row r="119" spans="1:22" s="238" customFormat="1" x14ac:dyDescent="0.25">
      <c r="A119" s="239"/>
      <c r="B119" s="240"/>
      <c r="C119" s="240"/>
      <c r="D119" s="240"/>
      <c r="E119" s="239"/>
      <c r="F119" s="239"/>
      <c r="G119" s="272"/>
      <c r="H119" s="247"/>
      <c r="I119" s="232"/>
      <c r="J119" s="232"/>
      <c r="K119" s="232"/>
      <c r="L119" s="232"/>
      <c r="M119" s="247"/>
      <c r="N119" s="247"/>
      <c r="O119" s="247"/>
      <c r="P119" s="267"/>
      <c r="Q119" s="267"/>
      <c r="R119" s="267"/>
      <c r="S119" s="267"/>
      <c r="T119" s="232"/>
      <c r="U119" s="261"/>
      <c r="V119" s="239"/>
    </row>
    <row r="120" spans="1:22" s="238" customFormat="1" x14ac:dyDescent="0.25">
      <c r="A120" s="239"/>
      <c r="B120" s="240"/>
      <c r="C120" s="240"/>
      <c r="D120" s="240"/>
      <c r="E120" s="239"/>
      <c r="F120" s="239"/>
      <c r="G120" s="272"/>
      <c r="H120" s="247"/>
      <c r="I120" s="232"/>
      <c r="J120" s="232"/>
      <c r="K120" s="232"/>
      <c r="L120" s="232"/>
      <c r="M120" s="247"/>
      <c r="N120" s="247"/>
      <c r="O120" s="247"/>
      <c r="P120" s="267"/>
      <c r="Q120" s="267"/>
      <c r="R120" s="267"/>
      <c r="S120" s="267"/>
      <c r="T120" s="232"/>
      <c r="U120" s="261"/>
      <c r="V120" s="239"/>
    </row>
    <row r="121" spans="1:22" s="238" customFormat="1" x14ac:dyDescent="0.25">
      <c r="A121" s="239"/>
      <c r="B121" s="240"/>
      <c r="C121" s="240"/>
      <c r="D121" s="240"/>
      <c r="E121" s="239"/>
      <c r="F121" s="239"/>
      <c r="G121" s="272"/>
      <c r="H121" s="247"/>
      <c r="I121" s="232"/>
      <c r="J121" s="232"/>
      <c r="K121" s="232"/>
      <c r="L121" s="232"/>
      <c r="M121" s="247"/>
      <c r="N121" s="247"/>
      <c r="O121" s="247"/>
      <c r="P121" s="267"/>
      <c r="Q121" s="267"/>
      <c r="R121" s="267"/>
      <c r="S121" s="267"/>
      <c r="T121" s="232"/>
      <c r="U121" s="261"/>
      <c r="V121" s="239"/>
    </row>
    <row r="122" spans="1:22" s="238" customFormat="1" x14ac:dyDescent="0.25">
      <c r="A122" s="239"/>
      <c r="B122" s="240"/>
      <c r="C122" s="240"/>
      <c r="D122" s="240"/>
      <c r="E122" s="239"/>
      <c r="F122" s="239"/>
      <c r="G122" s="272"/>
      <c r="H122" s="247"/>
      <c r="I122" s="232"/>
      <c r="J122" s="232"/>
      <c r="K122" s="232"/>
      <c r="L122" s="232"/>
      <c r="M122" s="247"/>
      <c r="N122" s="247"/>
      <c r="O122" s="247"/>
      <c r="P122" s="267"/>
      <c r="Q122" s="267"/>
      <c r="R122" s="267"/>
      <c r="S122" s="267"/>
      <c r="T122" s="232"/>
      <c r="U122" s="261"/>
      <c r="V122" s="239"/>
    </row>
    <row r="123" spans="1:22" s="238" customFormat="1" x14ac:dyDescent="0.25">
      <c r="A123" s="239"/>
      <c r="B123" s="240"/>
      <c r="C123" s="240"/>
      <c r="D123" s="240"/>
      <c r="E123" s="239"/>
      <c r="F123" s="239"/>
      <c r="G123" s="272"/>
      <c r="H123" s="247"/>
      <c r="I123" s="232"/>
      <c r="J123" s="232"/>
      <c r="K123" s="232"/>
      <c r="L123" s="232"/>
      <c r="M123" s="247"/>
      <c r="N123" s="247"/>
      <c r="O123" s="247"/>
      <c r="P123" s="267"/>
      <c r="Q123" s="267"/>
      <c r="R123" s="267"/>
      <c r="S123" s="267"/>
      <c r="T123" s="232"/>
      <c r="U123" s="261"/>
      <c r="V123" s="239"/>
    </row>
    <row r="124" spans="1:22" s="238" customFormat="1" x14ac:dyDescent="0.25">
      <c r="A124" s="239"/>
      <c r="B124" s="240"/>
      <c r="C124" s="240"/>
      <c r="D124" s="240"/>
      <c r="E124" s="239"/>
      <c r="F124" s="239"/>
      <c r="G124" s="272"/>
      <c r="H124" s="247"/>
      <c r="I124" s="232"/>
      <c r="J124" s="232"/>
      <c r="K124" s="232"/>
      <c r="L124" s="232"/>
      <c r="M124" s="247"/>
      <c r="N124" s="247"/>
      <c r="O124" s="247"/>
      <c r="P124" s="267"/>
      <c r="Q124" s="267"/>
      <c r="R124" s="267"/>
      <c r="S124" s="267"/>
      <c r="T124" s="232"/>
      <c r="U124" s="261"/>
      <c r="V124" s="239"/>
    </row>
    <row r="125" spans="1:22" s="238" customFormat="1" x14ac:dyDescent="0.25">
      <c r="A125" s="239"/>
      <c r="B125" s="240"/>
      <c r="C125" s="240"/>
      <c r="D125" s="240"/>
      <c r="E125" s="239"/>
      <c r="F125" s="239"/>
      <c r="G125" s="272"/>
      <c r="H125" s="247"/>
      <c r="I125" s="232"/>
      <c r="J125" s="232"/>
      <c r="K125" s="232"/>
      <c r="L125" s="232"/>
      <c r="M125" s="247"/>
      <c r="N125" s="247"/>
      <c r="O125" s="247"/>
      <c r="P125" s="267"/>
      <c r="Q125" s="267"/>
      <c r="R125" s="267"/>
      <c r="S125" s="267"/>
      <c r="T125" s="232"/>
      <c r="U125" s="261"/>
      <c r="V125" s="239"/>
    </row>
    <row r="126" spans="1:22" s="238" customFormat="1" x14ac:dyDescent="0.25">
      <c r="A126" s="239"/>
      <c r="B126" s="240"/>
      <c r="C126" s="240"/>
      <c r="D126" s="240"/>
      <c r="E126" s="239"/>
      <c r="F126" s="239"/>
      <c r="G126" s="272"/>
      <c r="H126" s="247"/>
      <c r="I126" s="232"/>
      <c r="J126" s="232"/>
      <c r="K126" s="232"/>
      <c r="L126" s="232"/>
      <c r="M126" s="247"/>
      <c r="N126" s="247"/>
      <c r="O126" s="247"/>
      <c r="P126" s="267"/>
      <c r="Q126" s="267"/>
      <c r="R126" s="267"/>
      <c r="S126" s="267"/>
      <c r="T126" s="232"/>
      <c r="U126" s="261"/>
      <c r="V126" s="239"/>
    </row>
    <row r="127" spans="1:22" s="238" customFormat="1" x14ac:dyDescent="0.25">
      <c r="A127" s="239"/>
      <c r="B127" s="240"/>
      <c r="C127" s="240"/>
      <c r="D127" s="240"/>
      <c r="E127" s="239"/>
      <c r="F127" s="239"/>
      <c r="G127" s="272"/>
      <c r="H127" s="247"/>
      <c r="I127" s="232"/>
      <c r="J127" s="232"/>
      <c r="K127" s="232"/>
      <c r="L127" s="232"/>
      <c r="M127" s="247"/>
      <c r="N127" s="247"/>
      <c r="O127" s="247"/>
      <c r="P127" s="267"/>
      <c r="Q127" s="267"/>
      <c r="R127" s="267"/>
      <c r="S127" s="267"/>
      <c r="T127" s="232"/>
      <c r="U127" s="261"/>
      <c r="V127" s="239"/>
    </row>
    <row r="128" spans="1:22" s="238" customFormat="1" x14ac:dyDescent="0.25">
      <c r="A128" s="239"/>
      <c r="B128" s="240"/>
      <c r="C128" s="240"/>
      <c r="D128" s="240"/>
      <c r="E128" s="239"/>
      <c r="F128" s="239"/>
      <c r="G128" s="272"/>
      <c r="H128" s="247"/>
      <c r="I128" s="232"/>
      <c r="J128" s="232"/>
      <c r="K128" s="232"/>
      <c r="L128" s="232"/>
      <c r="M128" s="247"/>
      <c r="N128" s="247"/>
      <c r="O128" s="247"/>
      <c r="P128" s="267"/>
      <c r="Q128" s="267"/>
      <c r="R128" s="267"/>
      <c r="S128" s="267"/>
      <c r="T128" s="232"/>
      <c r="U128" s="261"/>
      <c r="V128" s="239"/>
    </row>
    <row r="129" spans="1:22" s="238" customFormat="1" x14ac:dyDescent="0.25">
      <c r="A129" s="239"/>
      <c r="B129" s="240"/>
      <c r="C129" s="240"/>
      <c r="D129" s="240"/>
      <c r="E129" s="239"/>
      <c r="F129" s="239"/>
      <c r="G129" s="272"/>
      <c r="H129" s="247"/>
      <c r="I129" s="232"/>
      <c r="J129" s="232"/>
      <c r="K129" s="232"/>
      <c r="L129" s="232"/>
      <c r="M129" s="247"/>
      <c r="N129" s="247"/>
      <c r="O129" s="247"/>
      <c r="P129" s="267"/>
      <c r="Q129" s="267"/>
      <c r="R129" s="267"/>
      <c r="S129" s="267"/>
      <c r="T129" s="232"/>
      <c r="U129" s="261"/>
      <c r="V129" s="239"/>
    </row>
    <row r="130" spans="1:22" s="238" customFormat="1" x14ac:dyDescent="0.25">
      <c r="A130" s="239"/>
      <c r="B130" s="240"/>
      <c r="C130" s="240"/>
      <c r="D130" s="240"/>
      <c r="E130" s="239"/>
      <c r="F130" s="239"/>
      <c r="G130" s="272"/>
      <c r="H130" s="247"/>
      <c r="I130" s="232"/>
      <c r="J130" s="232"/>
      <c r="K130" s="232"/>
      <c r="L130" s="232"/>
      <c r="M130" s="247"/>
      <c r="N130" s="247"/>
      <c r="O130" s="247"/>
      <c r="P130" s="267"/>
      <c r="Q130" s="267"/>
      <c r="R130" s="267"/>
      <c r="S130" s="267"/>
      <c r="T130" s="232"/>
      <c r="U130" s="261"/>
      <c r="V130" s="239"/>
    </row>
    <row r="131" spans="1:22" s="238" customFormat="1" x14ac:dyDescent="0.25">
      <c r="A131" s="239"/>
      <c r="B131" s="240"/>
      <c r="C131" s="240"/>
      <c r="D131" s="240"/>
      <c r="E131" s="239"/>
      <c r="F131" s="239"/>
      <c r="G131" s="272"/>
      <c r="H131" s="247"/>
      <c r="I131" s="232"/>
      <c r="J131" s="232"/>
      <c r="K131" s="232"/>
      <c r="L131" s="232"/>
      <c r="M131" s="247"/>
      <c r="N131" s="247"/>
      <c r="O131" s="247"/>
      <c r="P131" s="267"/>
      <c r="Q131" s="267"/>
      <c r="R131" s="267"/>
      <c r="S131" s="267"/>
      <c r="T131" s="232"/>
      <c r="U131" s="261"/>
      <c r="V131" s="239"/>
    </row>
    <row r="132" spans="1:22" s="238" customFormat="1" x14ac:dyDescent="0.25">
      <c r="A132" s="239"/>
      <c r="B132" s="240"/>
      <c r="C132" s="240"/>
      <c r="D132" s="240"/>
      <c r="E132" s="239"/>
      <c r="F132" s="239"/>
      <c r="G132" s="272"/>
      <c r="H132" s="247"/>
      <c r="I132" s="232"/>
      <c r="J132" s="232"/>
      <c r="K132" s="232"/>
      <c r="L132" s="232"/>
      <c r="M132" s="247"/>
      <c r="N132" s="247"/>
      <c r="O132" s="247"/>
      <c r="P132" s="267"/>
      <c r="Q132" s="267"/>
      <c r="R132" s="267"/>
      <c r="S132" s="267"/>
      <c r="T132" s="232"/>
      <c r="U132" s="261"/>
      <c r="V132" s="239"/>
    </row>
    <row r="133" spans="1:22" s="238" customFormat="1" x14ac:dyDescent="0.25">
      <c r="A133" s="239"/>
      <c r="B133" s="240"/>
      <c r="C133" s="240"/>
      <c r="D133" s="240"/>
      <c r="E133" s="239"/>
      <c r="F133" s="239"/>
      <c r="G133" s="272"/>
      <c r="H133" s="247"/>
      <c r="I133" s="232"/>
      <c r="J133" s="232"/>
      <c r="K133" s="232"/>
      <c r="L133" s="232"/>
      <c r="M133" s="247"/>
      <c r="N133" s="247"/>
      <c r="O133" s="247"/>
      <c r="P133" s="267"/>
      <c r="Q133" s="267"/>
      <c r="R133" s="267"/>
      <c r="S133" s="267"/>
      <c r="T133" s="232"/>
      <c r="U133" s="261"/>
      <c r="V133" s="239"/>
    </row>
    <row r="134" spans="1:22" s="238" customFormat="1" x14ac:dyDescent="0.25">
      <c r="A134" s="239"/>
      <c r="B134" s="240"/>
      <c r="C134" s="240"/>
      <c r="D134" s="240"/>
      <c r="E134" s="239"/>
      <c r="F134" s="239"/>
      <c r="G134" s="272"/>
      <c r="H134" s="247"/>
      <c r="I134" s="232"/>
      <c r="J134" s="232"/>
      <c r="K134" s="232"/>
      <c r="L134" s="232"/>
      <c r="M134" s="247"/>
      <c r="N134" s="247"/>
      <c r="O134" s="247"/>
      <c r="P134" s="267"/>
      <c r="Q134" s="267"/>
      <c r="R134" s="267"/>
      <c r="S134" s="267"/>
      <c r="T134" s="232"/>
      <c r="U134" s="261"/>
      <c r="V134" s="239"/>
    </row>
    <row r="135" spans="1:22" s="238" customFormat="1" x14ac:dyDescent="0.25">
      <c r="A135" s="239"/>
      <c r="B135" s="240"/>
      <c r="C135" s="240"/>
      <c r="D135" s="240"/>
      <c r="E135" s="239"/>
      <c r="F135" s="239"/>
      <c r="G135" s="272"/>
      <c r="H135" s="247"/>
      <c r="I135" s="232"/>
      <c r="J135" s="232"/>
      <c r="K135" s="232"/>
      <c r="L135" s="232"/>
      <c r="M135" s="247"/>
      <c r="N135" s="247"/>
      <c r="O135" s="247"/>
      <c r="P135" s="267"/>
      <c r="Q135" s="267"/>
      <c r="R135" s="267"/>
      <c r="S135" s="267"/>
      <c r="T135" s="232"/>
      <c r="U135" s="261"/>
      <c r="V135" s="239"/>
    </row>
    <row r="136" spans="1:22" s="238" customFormat="1" x14ac:dyDescent="0.25">
      <c r="A136" s="239"/>
      <c r="B136" s="240"/>
      <c r="C136" s="240"/>
      <c r="D136" s="240"/>
      <c r="E136" s="239"/>
      <c r="F136" s="239"/>
      <c r="G136" s="272"/>
      <c r="H136" s="247"/>
      <c r="I136" s="232"/>
      <c r="J136" s="232"/>
      <c r="K136" s="232"/>
      <c r="L136" s="232"/>
      <c r="M136" s="247"/>
      <c r="N136" s="247"/>
      <c r="O136" s="247"/>
      <c r="P136" s="267"/>
      <c r="Q136" s="267"/>
      <c r="R136" s="267"/>
      <c r="S136" s="267"/>
      <c r="T136" s="232"/>
      <c r="U136" s="261"/>
      <c r="V136" s="239"/>
    </row>
    <row r="137" spans="1:22" s="238" customFormat="1" x14ac:dyDescent="0.25">
      <c r="A137" s="239"/>
      <c r="B137" s="240"/>
      <c r="C137" s="240"/>
      <c r="D137" s="240"/>
      <c r="E137" s="239"/>
      <c r="F137" s="239"/>
      <c r="G137" s="272"/>
      <c r="H137" s="247"/>
      <c r="I137" s="232"/>
      <c r="J137" s="232"/>
      <c r="K137" s="232"/>
      <c r="L137" s="232"/>
      <c r="M137" s="247"/>
      <c r="N137" s="247"/>
      <c r="O137" s="247"/>
      <c r="P137" s="267"/>
      <c r="Q137" s="267"/>
      <c r="R137" s="267"/>
      <c r="S137" s="267"/>
      <c r="T137" s="232"/>
      <c r="U137" s="261"/>
      <c r="V137" s="239"/>
    </row>
    <row r="138" spans="1:22" s="238" customFormat="1" x14ac:dyDescent="0.25">
      <c r="A138" s="239"/>
      <c r="B138" s="240"/>
      <c r="C138" s="240"/>
      <c r="D138" s="240"/>
      <c r="E138" s="239"/>
      <c r="F138" s="239"/>
      <c r="G138" s="272"/>
      <c r="H138" s="247"/>
      <c r="I138" s="232"/>
      <c r="J138" s="232"/>
      <c r="K138" s="232"/>
      <c r="L138" s="232"/>
      <c r="M138" s="247"/>
      <c r="N138" s="247"/>
      <c r="O138" s="247"/>
      <c r="P138" s="267"/>
      <c r="Q138" s="267"/>
      <c r="R138" s="267"/>
      <c r="S138" s="267"/>
      <c r="T138" s="232"/>
      <c r="U138" s="261"/>
      <c r="V138" s="239"/>
    </row>
    <row r="139" spans="1:22" s="238" customFormat="1" x14ac:dyDescent="0.25">
      <c r="A139" s="239"/>
      <c r="B139" s="240"/>
      <c r="C139" s="240"/>
      <c r="D139" s="240"/>
      <c r="E139" s="239"/>
      <c r="F139" s="239"/>
      <c r="G139" s="272"/>
      <c r="H139" s="247"/>
      <c r="I139" s="232"/>
      <c r="J139" s="232"/>
      <c r="K139" s="232"/>
      <c r="L139" s="232"/>
      <c r="M139" s="247"/>
      <c r="N139" s="247"/>
      <c r="O139" s="247"/>
      <c r="P139" s="267"/>
      <c r="Q139" s="267"/>
      <c r="R139" s="267"/>
      <c r="S139" s="267"/>
      <c r="T139" s="232"/>
      <c r="U139" s="261"/>
      <c r="V139" s="239"/>
    </row>
    <row r="140" spans="1:22" s="238" customFormat="1" x14ac:dyDescent="0.25">
      <c r="A140" s="239"/>
      <c r="B140" s="240"/>
      <c r="C140" s="240"/>
      <c r="D140" s="240"/>
      <c r="E140" s="239"/>
      <c r="F140" s="239"/>
      <c r="G140" s="272"/>
      <c r="H140" s="247"/>
      <c r="I140" s="232"/>
      <c r="J140" s="232"/>
      <c r="K140" s="232"/>
      <c r="L140" s="232"/>
      <c r="M140" s="247"/>
      <c r="N140" s="247"/>
      <c r="O140" s="247"/>
      <c r="P140" s="267"/>
      <c r="Q140" s="267"/>
      <c r="R140" s="267"/>
      <c r="S140" s="267"/>
      <c r="T140" s="232"/>
      <c r="U140" s="261"/>
      <c r="V140" s="239"/>
    </row>
    <row r="141" spans="1:22" s="238" customFormat="1" x14ac:dyDescent="0.25">
      <c r="A141" s="239"/>
      <c r="B141" s="240"/>
      <c r="C141" s="240"/>
      <c r="D141" s="240"/>
      <c r="E141" s="239"/>
      <c r="F141" s="239"/>
      <c r="G141" s="272"/>
      <c r="H141" s="247"/>
      <c r="I141" s="232"/>
      <c r="J141" s="232"/>
      <c r="K141" s="232"/>
      <c r="L141" s="232"/>
      <c r="M141" s="247"/>
      <c r="N141" s="247"/>
      <c r="O141" s="247"/>
      <c r="P141" s="267"/>
      <c r="Q141" s="267"/>
      <c r="R141" s="267"/>
      <c r="S141" s="267"/>
      <c r="T141" s="232"/>
      <c r="U141" s="261"/>
      <c r="V141" s="239"/>
    </row>
    <row r="142" spans="1:22" s="238" customFormat="1" x14ac:dyDescent="0.25">
      <c r="A142" s="239"/>
      <c r="B142" s="240"/>
      <c r="C142" s="240"/>
      <c r="D142" s="240"/>
      <c r="E142" s="239"/>
      <c r="F142" s="239"/>
      <c r="G142" s="272"/>
      <c r="H142" s="247"/>
      <c r="I142" s="232"/>
      <c r="J142" s="232"/>
      <c r="K142" s="232"/>
      <c r="L142" s="232"/>
      <c r="M142" s="247"/>
      <c r="N142" s="247"/>
      <c r="O142" s="247"/>
      <c r="P142" s="267"/>
      <c r="Q142" s="267"/>
      <c r="R142" s="267"/>
      <c r="S142" s="267"/>
      <c r="T142" s="232"/>
      <c r="U142" s="261"/>
      <c r="V142" s="239"/>
    </row>
    <row r="143" spans="1:22" s="238" customFormat="1" x14ac:dyDescent="0.25">
      <c r="A143" s="239"/>
      <c r="B143" s="240"/>
      <c r="C143" s="240"/>
      <c r="D143" s="240"/>
      <c r="E143" s="239"/>
      <c r="F143" s="239"/>
      <c r="G143" s="272"/>
      <c r="H143" s="247"/>
      <c r="I143" s="232"/>
      <c r="J143" s="232"/>
      <c r="K143" s="232"/>
      <c r="L143" s="232"/>
      <c r="M143" s="247"/>
      <c r="N143" s="247"/>
      <c r="O143" s="247"/>
      <c r="P143" s="267"/>
      <c r="Q143" s="267"/>
      <c r="R143" s="267"/>
      <c r="S143" s="267"/>
      <c r="T143" s="232"/>
      <c r="U143" s="261"/>
      <c r="V143" s="239"/>
    </row>
    <row r="144" spans="1:22" s="238" customFormat="1" x14ac:dyDescent="0.25">
      <c r="A144" s="239"/>
      <c r="B144" s="240"/>
      <c r="C144" s="240"/>
      <c r="D144" s="240"/>
      <c r="E144" s="239"/>
      <c r="F144" s="239"/>
      <c r="G144" s="272"/>
      <c r="H144" s="247"/>
      <c r="I144" s="232"/>
      <c r="J144" s="232"/>
      <c r="K144" s="232"/>
      <c r="L144" s="232"/>
      <c r="M144" s="247"/>
      <c r="N144" s="247"/>
      <c r="O144" s="247"/>
      <c r="P144" s="267"/>
      <c r="Q144" s="267"/>
      <c r="R144" s="267"/>
      <c r="S144" s="267"/>
      <c r="T144" s="232"/>
      <c r="U144" s="261"/>
      <c r="V144" s="239"/>
    </row>
    <row r="145" spans="1:22" s="238" customFormat="1" x14ac:dyDescent="0.25">
      <c r="A145" s="239"/>
      <c r="B145" s="240"/>
      <c r="C145" s="240"/>
      <c r="D145" s="240"/>
      <c r="E145" s="239"/>
      <c r="F145" s="239"/>
      <c r="G145" s="272"/>
      <c r="H145" s="247"/>
      <c r="I145" s="232"/>
      <c r="J145" s="232"/>
      <c r="K145" s="232"/>
      <c r="L145" s="232"/>
      <c r="M145" s="247"/>
      <c r="N145" s="247"/>
      <c r="O145" s="247"/>
      <c r="P145" s="267"/>
      <c r="Q145" s="267"/>
      <c r="R145" s="267"/>
      <c r="S145" s="267"/>
      <c r="T145" s="232"/>
      <c r="U145" s="261"/>
      <c r="V145" s="239"/>
    </row>
    <row r="146" spans="1:22" s="238" customFormat="1" x14ac:dyDescent="0.25">
      <c r="A146" s="239"/>
      <c r="B146" s="240"/>
      <c r="C146" s="240"/>
      <c r="D146" s="240"/>
      <c r="E146" s="239"/>
      <c r="F146" s="239"/>
      <c r="G146" s="272"/>
      <c r="H146" s="247"/>
      <c r="I146" s="232"/>
      <c r="J146" s="232"/>
      <c r="K146" s="232"/>
      <c r="L146" s="232"/>
      <c r="M146" s="247"/>
      <c r="N146" s="247"/>
      <c r="O146" s="247"/>
      <c r="P146" s="267"/>
      <c r="Q146" s="267"/>
      <c r="R146" s="267"/>
      <c r="S146" s="267"/>
      <c r="T146" s="232"/>
      <c r="U146" s="261"/>
      <c r="V146" s="239"/>
    </row>
    <row r="147" spans="1:22" s="238" customFormat="1" x14ac:dyDescent="0.25">
      <c r="A147" s="239"/>
      <c r="B147" s="240"/>
      <c r="C147" s="240"/>
      <c r="D147" s="240"/>
      <c r="E147" s="239"/>
      <c r="F147" s="239"/>
      <c r="G147" s="272"/>
      <c r="H147" s="247"/>
      <c r="I147" s="232"/>
      <c r="J147" s="232"/>
      <c r="K147" s="232"/>
      <c r="L147" s="232"/>
      <c r="M147" s="247"/>
      <c r="N147" s="247"/>
      <c r="O147" s="247"/>
      <c r="P147" s="267"/>
      <c r="Q147" s="267"/>
      <c r="R147" s="267"/>
      <c r="S147" s="267"/>
      <c r="T147" s="232"/>
      <c r="U147" s="261"/>
      <c r="V147" s="239"/>
    </row>
    <row r="148" spans="1:22" s="238" customFormat="1" x14ac:dyDescent="0.25">
      <c r="A148" s="239"/>
      <c r="B148" s="240"/>
      <c r="C148" s="240"/>
      <c r="D148" s="240"/>
      <c r="E148" s="239"/>
      <c r="F148" s="239"/>
      <c r="G148" s="272"/>
      <c r="H148" s="247"/>
      <c r="I148" s="232"/>
      <c r="J148" s="232"/>
      <c r="K148" s="232"/>
      <c r="L148" s="232"/>
      <c r="M148" s="247"/>
      <c r="N148" s="247"/>
      <c r="O148" s="247"/>
      <c r="P148" s="267"/>
      <c r="Q148" s="267"/>
      <c r="R148" s="267"/>
      <c r="S148" s="267"/>
      <c r="T148" s="232"/>
      <c r="U148" s="261"/>
      <c r="V148" s="239"/>
    </row>
    <row r="149" spans="1:22" s="238" customFormat="1" x14ac:dyDescent="0.25">
      <c r="A149" s="239"/>
      <c r="B149" s="240"/>
      <c r="C149" s="240"/>
      <c r="D149" s="240"/>
      <c r="E149" s="239"/>
      <c r="F149" s="239"/>
      <c r="G149" s="272"/>
      <c r="H149" s="247"/>
      <c r="I149" s="232"/>
      <c r="J149" s="232"/>
      <c r="K149" s="232"/>
      <c r="L149" s="232"/>
      <c r="M149" s="247"/>
      <c r="N149" s="247"/>
      <c r="O149" s="247"/>
      <c r="P149" s="267"/>
      <c r="Q149" s="267"/>
      <c r="R149" s="267"/>
      <c r="S149" s="267"/>
      <c r="T149" s="232"/>
      <c r="U149" s="261"/>
      <c r="V149" s="239"/>
    </row>
    <row r="150" spans="1:22" s="238" customFormat="1" x14ac:dyDescent="0.25">
      <c r="A150" s="239"/>
      <c r="B150" s="240"/>
      <c r="C150" s="240"/>
      <c r="D150" s="240"/>
      <c r="E150" s="239"/>
      <c r="F150" s="239"/>
      <c r="G150" s="272"/>
      <c r="H150" s="247"/>
      <c r="I150" s="232"/>
      <c r="J150" s="232"/>
      <c r="K150" s="232"/>
      <c r="L150" s="232"/>
      <c r="M150" s="247"/>
      <c r="N150" s="247"/>
      <c r="O150" s="247"/>
      <c r="P150" s="267"/>
      <c r="Q150" s="267"/>
      <c r="R150" s="267"/>
      <c r="S150" s="267"/>
      <c r="T150" s="232"/>
      <c r="U150" s="261"/>
      <c r="V150" s="239"/>
    </row>
    <row r="151" spans="1:22" s="238" customFormat="1" x14ac:dyDescent="0.25">
      <c r="A151" s="239"/>
      <c r="B151" s="240"/>
      <c r="C151" s="240"/>
      <c r="D151" s="240"/>
      <c r="E151" s="239"/>
      <c r="F151" s="239"/>
      <c r="G151" s="272"/>
      <c r="H151" s="247"/>
      <c r="I151" s="232"/>
      <c r="J151" s="232"/>
      <c r="K151" s="232"/>
      <c r="L151" s="232"/>
      <c r="M151" s="247"/>
      <c r="N151" s="247"/>
      <c r="O151" s="247"/>
      <c r="P151" s="267"/>
      <c r="Q151" s="267"/>
      <c r="R151" s="267"/>
      <c r="S151" s="267"/>
      <c r="T151" s="232"/>
      <c r="U151" s="261"/>
      <c r="V151" s="239"/>
    </row>
    <row r="152" spans="1:22" s="238" customFormat="1" x14ac:dyDescent="0.25">
      <c r="A152" s="239"/>
      <c r="B152" s="240"/>
      <c r="C152" s="240"/>
      <c r="D152" s="240"/>
      <c r="E152" s="239"/>
      <c r="F152" s="239"/>
      <c r="G152" s="272"/>
      <c r="H152" s="247"/>
      <c r="I152" s="232"/>
      <c r="J152" s="232"/>
      <c r="K152" s="232"/>
      <c r="L152" s="232"/>
      <c r="M152" s="247"/>
      <c r="N152" s="247"/>
      <c r="O152" s="247"/>
      <c r="P152" s="267"/>
      <c r="Q152" s="267"/>
      <c r="R152" s="267"/>
      <c r="S152" s="267"/>
      <c r="T152" s="232"/>
      <c r="U152" s="261"/>
      <c r="V152" s="239"/>
    </row>
    <row r="153" spans="1:22" s="238" customFormat="1" x14ac:dyDescent="0.25">
      <c r="A153" s="239"/>
      <c r="B153" s="240"/>
      <c r="C153" s="240"/>
      <c r="D153" s="240"/>
      <c r="E153" s="239"/>
      <c r="F153" s="239"/>
      <c r="G153" s="272"/>
      <c r="H153" s="247"/>
      <c r="I153" s="232"/>
      <c r="J153" s="232"/>
      <c r="K153" s="232"/>
      <c r="L153" s="232"/>
      <c r="M153" s="247"/>
      <c r="N153" s="247"/>
      <c r="O153" s="247"/>
      <c r="P153" s="267"/>
      <c r="Q153" s="267"/>
      <c r="R153" s="267"/>
      <c r="S153" s="267"/>
      <c r="T153" s="232"/>
      <c r="U153" s="261"/>
      <c r="V153" s="239"/>
    </row>
    <row r="154" spans="1:22" s="238" customFormat="1" x14ac:dyDescent="0.25">
      <c r="A154" s="239"/>
      <c r="B154" s="240"/>
      <c r="C154" s="240"/>
      <c r="D154" s="240"/>
      <c r="E154" s="239"/>
      <c r="F154" s="239"/>
      <c r="G154" s="272"/>
      <c r="H154" s="247"/>
      <c r="I154" s="232"/>
      <c r="J154" s="232"/>
      <c r="K154" s="232"/>
      <c r="L154" s="232"/>
      <c r="M154" s="247"/>
      <c r="N154" s="247"/>
      <c r="O154" s="247"/>
      <c r="P154" s="267"/>
      <c r="Q154" s="267"/>
      <c r="R154" s="267"/>
      <c r="S154" s="267"/>
      <c r="T154" s="232"/>
      <c r="U154" s="261"/>
      <c r="V154" s="239"/>
    </row>
    <row r="155" spans="1:22" s="238" customFormat="1" x14ac:dyDescent="0.25">
      <c r="A155" s="239"/>
      <c r="B155" s="240"/>
      <c r="C155" s="240"/>
      <c r="D155" s="240"/>
      <c r="E155" s="239"/>
      <c r="F155" s="239"/>
      <c r="G155" s="272"/>
      <c r="H155" s="247"/>
      <c r="I155" s="232"/>
      <c r="J155" s="232"/>
      <c r="K155" s="232"/>
      <c r="L155" s="232"/>
      <c r="M155" s="247"/>
      <c r="N155" s="247"/>
      <c r="O155" s="247"/>
      <c r="P155" s="267"/>
      <c r="Q155" s="267"/>
      <c r="R155" s="267"/>
      <c r="S155" s="267"/>
      <c r="T155" s="232"/>
      <c r="U155" s="261"/>
      <c r="V155" s="239"/>
    </row>
    <row r="156" spans="1:22" s="238" customFormat="1" x14ac:dyDescent="0.25">
      <c r="A156" s="239"/>
      <c r="B156" s="240"/>
      <c r="C156" s="240"/>
      <c r="D156" s="240"/>
      <c r="E156" s="239"/>
      <c r="F156" s="239"/>
      <c r="G156" s="272"/>
      <c r="H156" s="247"/>
      <c r="I156" s="232"/>
      <c r="J156" s="232"/>
      <c r="K156" s="232"/>
      <c r="L156" s="232"/>
      <c r="M156" s="247"/>
      <c r="N156" s="247"/>
      <c r="O156" s="247"/>
      <c r="P156" s="267"/>
      <c r="Q156" s="267"/>
      <c r="R156" s="267"/>
      <c r="S156" s="267"/>
      <c r="T156" s="232"/>
      <c r="U156" s="261"/>
      <c r="V156" s="239"/>
    </row>
    <row r="157" spans="1:22" s="238" customFormat="1" x14ac:dyDescent="0.25">
      <c r="A157" s="239"/>
      <c r="B157" s="240"/>
      <c r="C157" s="240"/>
      <c r="D157" s="240"/>
      <c r="E157" s="239"/>
      <c r="F157" s="239"/>
      <c r="G157" s="272"/>
      <c r="H157" s="247"/>
      <c r="I157" s="232"/>
      <c r="J157" s="232"/>
      <c r="K157" s="232"/>
      <c r="L157" s="232"/>
      <c r="M157" s="247"/>
      <c r="N157" s="247"/>
      <c r="O157" s="247"/>
      <c r="P157" s="267"/>
      <c r="Q157" s="267"/>
      <c r="R157" s="267"/>
      <c r="S157" s="267"/>
      <c r="T157" s="232"/>
      <c r="U157" s="261"/>
      <c r="V157" s="239"/>
    </row>
    <row r="158" spans="1:22" s="238" customFormat="1" x14ac:dyDescent="0.25">
      <c r="A158" s="239"/>
      <c r="B158" s="240"/>
      <c r="C158" s="240"/>
      <c r="D158" s="240"/>
      <c r="E158" s="239"/>
      <c r="F158" s="239"/>
      <c r="G158" s="272"/>
      <c r="H158" s="247"/>
      <c r="I158" s="232"/>
      <c r="J158" s="232"/>
      <c r="K158" s="232"/>
      <c r="L158" s="232"/>
      <c r="M158" s="247"/>
      <c r="N158" s="247"/>
      <c r="O158" s="247"/>
      <c r="P158" s="267"/>
      <c r="Q158" s="267"/>
      <c r="R158" s="267"/>
      <c r="S158" s="267"/>
      <c r="T158" s="232"/>
      <c r="U158" s="261"/>
      <c r="V158" s="239"/>
    </row>
    <row r="159" spans="1:22" s="238" customFormat="1" x14ac:dyDescent="0.25">
      <c r="A159" s="239"/>
      <c r="B159" s="240"/>
      <c r="C159" s="240"/>
      <c r="D159" s="240"/>
      <c r="E159" s="239"/>
      <c r="F159" s="239"/>
      <c r="G159" s="272"/>
      <c r="H159" s="247"/>
      <c r="I159" s="232"/>
      <c r="J159" s="232"/>
      <c r="K159" s="232"/>
      <c r="L159" s="232"/>
      <c r="M159" s="247"/>
      <c r="N159" s="247"/>
      <c r="O159" s="247"/>
      <c r="P159" s="267"/>
      <c r="Q159" s="267"/>
      <c r="R159" s="267"/>
      <c r="S159" s="267"/>
      <c r="T159" s="232"/>
      <c r="U159" s="261"/>
      <c r="V159" s="239"/>
    </row>
    <row r="160" spans="1:22" s="238" customFormat="1" x14ac:dyDescent="0.25">
      <c r="A160" s="239"/>
      <c r="B160" s="240"/>
      <c r="C160" s="240"/>
      <c r="D160" s="240"/>
      <c r="E160" s="239"/>
      <c r="F160" s="239"/>
      <c r="G160" s="272"/>
      <c r="H160" s="247"/>
      <c r="I160" s="232"/>
      <c r="J160" s="232"/>
      <c r="K160" s="232"/>
      <c r="L160" s="232"/>
      <c r="M160" s="247"/>
      <c r="N160" s="247"/>
      <c r="O160" s="247"/>
      <c r="P160" s="267"/>
      <c r="Q160" s="267"/>
      <c r="R160" s="267"/>
      <c r="S160" s="267"/>
      <c r="T160" s="232"/>
      <c r="U160" s="261"/>
      <c r="V160" s="239"/>
    </row>
    <row r="161" spans="1:22" s="238" customFormat="1" x14ac:dyDescent="0.25">
      <c r="A161" s="239"/>
      <c r="B161" s="240"/>
      <c r="C161" s="240"/>
      <c r="D161" s="240"/>
      <c r="E161" s="239"/>
      <c r="F161" s="239"/>
      <c r="G161" s="272"/>
      <c r="H161" s="247"/>
      <c r="I161" s="232"/>
      <c r="J161" s="232"/>
      <c r="K161" s="232"/>
      <c r="L161" s="232"/>
      <c r="M161" s="247"/>
      <c r="N161" s="247"/>
      <c r="O161" s="247"/>
      <c r="P161" s="267"/>
      <c r="Q161" s="267"/>
      <c r="R161" s="267"/>
      <c r="S161" s="267"/>
      <c r="T161" s="232"/>
      <c r="U161" s="261"/>
      <c r="V161" s="239"/>
    </row>
    <row r="162" spans="1:22" s="238" customFormat="1" x14ac:dyDescent="0.25">
      <c r="A162" s="239"/>
      <c r="B162" s="240"/>
      <c r="C162" s="240"/>
      <c r="D162" s="240"/>
      <c r="E162" s="239"/>
      <c r="F162" s="239"/>
      <c r="G162" s="272"/>
      <c r="H162" s="247"/>
      <c r="I162" s="232"/>
      <c r="J162" s="232"/>
      <c r="K162" s="232"/>
      <c r="L162" s="232"/>
      <c r="M162" s="247"/>
      <c r="N162" s="247"/>
      <c r="O162" s="247"/>
      <c r="P162" s="267"/>
      <c r="Q162" s="267"/>
      <c r="R162" s="267"/>
      <c r="S162" s="267"/>
      <c r="T162" s="232"/>
      <c r="U162" s="261"/>
      <c r="V162" s="239"/>
    </row>
    <row r="163" spans="1:22" s="238" customFormat="1" x14ac:dyDescent="0.25">
      <c r="A163" s="239"/>
      <c r="B163" s="240"/>
      <c r="C163" s="240"/>
      <c r="D163" s="240"/>
      <c r="E163" s="239"/>
      <c r="F163" s="239"/>
      <c r="G163" s="272"/>
      <c r="H163" s="247"/>
      <c r="I163" s="232"/>
      <c r="J163" s="232"/>
      <c r="K163" s="232"/>
      <c r="L163" s="232"/>
      <c r="M163" s="247"/>
      <c r="N163" s="247"/>
      <c r="O163" s="247"/>
      <c r="P163" s="267"/>
      <c r="Q163" s="267"/>
      <c r="R163" s="267"/>
      <c r="S163" s="267"/>
      <c r="T163" s="232"/>
      <c r="U163" s="261"/>
      <c r="V163" s="239"/>
    </row>
    <row r="164" spans="1:22" s="238" customFormat="1" x14ac:dyDescent="0.25">
      <c r="A164" s="239"/>
      <c r="B164" s="240"/>
      <c r="C164" s="240"/>
      <c r="D164" s="240"/>
      <c r="E164" s="239"/>
      <c r="F164" s="239"/>
      <c r="G164" s="272"/>
      <c r="H164" s="247"/>
      <c r="I164" s="232"/>
      <c r="J164" s="232"/>
      <c r="K164" s="232"/>
      <c r="L164" s="232"/>
      <c r="M164" s="247"/>
      <c r="N164" s="247"/>
      <c r="O164" s="247"/>
      <c r="P164" s="267"/>
      <c r="Q164" s="267"/>
      <c r="R164" s="267"/>
      <c r="S164" s="267"/>
      <c r="T164" s="232"/>
      <c r="U164" s="261"/>
      <c r="V164" s="239"/>
    </row>
    <row r="165" spans="1:22" s="238" customFormat="1" x14ac:dyDescent="0.25">
      <c r="A165" s="239"/>
      <c r="B165" s="240"/>
      <c r="C165" s="240"/>
      <c r="D165" s="240"/>
      <c r="E165" s="239"/>
      <c r="F165" s="239"/>
      <c r="G165" s="272"/>
      <c r="H165" s="247"/>
      <c r="I165" s="232"/>
      <c r="J165" s="232"/>
      <c r="K165" s="232"/>
      <c r="L165" s="232"/>
      <c r="M165" s="247"/>
      <c r="N165" s="247"/>
      <c r="O165" s="247"/>
      <c r="P165" s="267"/>
      <c r="Q165" s="267"/>
      <c r="R165" s="267"/>
      <c r="S165" s="267"/>
      <c r="T165" s="232"/>
      <c r="U165" s="261"/>
      <c r="V165" s="239"/>
    </row>
    <row r="166" spans="1:22" s="238" customFormat="1" x14ac:dyDescent="0.25">
      <c r="A166" s="239"/>
      <c r="B166" s="240"/>
      <c r="C166" s="240"/>
      <c r="D166" s="240"/>
      <c r="E166" s="239"/>
      <c r="F166" s="239"/>
      <c r="G166" s="272"/>
      <c r="H166" s="247"/>
      <c r="I166" s="232"/>
      <c r="J166" s="232"/>
      <c r="K166" s="232"/>
      <c r="L166" s="232"/>
      <c r="M166" s="247"/>
      <c r="N166" s="247"/>
      <c r="O166" s="247"/>
      <c r="P166" s="267"/>
      <c r="Q166" s="267"/>
      <c r="R166" s="267"/>
      <c r="S166" s="267"/>
      <c r="T166" s="232"/>
      <c r="U166" s="261"/>
      <c r="V166" s="239"/>
    </row>
    <row r="167" spans="1:22" s="238" customFormat="1" x14ac:dyDescent="0.25">
      <c r="A167" s="239"/>
      <c r="B167" s="240"/>
      <c r="C167" s="240"/>
      <c r="D167" s="240"/>
      <c r="E167" s="239"/>
      <c r="F167" s="239"/>
      <c r="G167" s="272"/>
      <c r="H167" s="247"/>
      <c r="I167" s="232"/>
      <c r="J167" s="232"/>
      <c r="K167" s="232"/>
      <c r="L167" s="232"/>
      <c r="M167" s="247"/>
      <c r="N167" s="247"/>
      <c r="O167" s="247"/>
      <c r="P167" s="267"/>
      <c r="Q167" s="267"/>
      <c r="R167" s="267"/>
      <c r="S167" s="267"/>
      <c r="T167" s="232"/>
      <c r="U167" s="261"/>
      <c r="V167" s="239"/>
    </row>
    <row r="168" spans="1:22" s="238" customFormat="1" x14ac:dyDescent="0.25">
      <c r="A168" s="239"/>
      <c r="B168" s="240"/>
      <c r="C168" s="240"/>
      <c r="D168" s="240"/>
      <c r="E168" s="239"/>
      <c r="F168" s="239"/>
      <c r="G168" s="272"/>
      <c r="H168" s="247"/>
      <c r="I168" s="232"/>
      <c r="J168" s="232"/>
      <c r="K168" s="232"/>
      <c r="L168" s="232"/>
      <c r="M168" s="247"/>
      <c r="N168" s="247"/>
      <c r="O168" s="247"/>
      <c r="P168" s="267"/>
      <c r="Q168" s="267"/>
      <c r="R168" s="267"/>
      <c r="S168" s="267"/>
      <c r="T168" s="232"/>
      <c r="U168" s="261"/>
      <c r="V168" s="239"/>
    </row>
    <row r="169" spans="1:22" s="238" customFormat="1" x14ac:dyDescent="0.25">
      <c r="A169" s="239"/>
      <c r="B169" s="240"/>
      <c r="C169" s="240"/>
      <c r="D169" s="240"/>
      <c r="E169" s="239"/>
      <c r="F169" s="239"/>
      <c r="G169" s="272"/>
      <c r="H169" s="247"/>
      <c r="I169" s="232"/>
      <c r="J169" s="232"/>
      <c r="K169" s="232"/>
      <c r="L169" s="232"/>
      <c r="M169" s="247"/>
      <c r="N169" s="247"/>
      <c r="O169" s="247"/>
      <c r="P169" s="267"/>
      <c r="Q169" s="267"/>
      <c r="R169" s="267"/>
      <c r="S169" s="267"/>
      <c r="T169" s="232"/>
      <c r="U169" s="261"/>
      <c r="V169" s="239"/>
    </row>
    <row r="170" spans="1:22" s="238" customFormat="1" x14ac:dyDescent="0.25">
      <c r="A170" s="239"/>
      <c r="B170" s="240"/>
      <c r="C170" s="240"/>
      <c r="D170" s="240"/>
      <c r="E170" s="239"/>
      <c r="F170" s="239"/>
      <c r="G170" s="272"/>
      <c r="H170" s="247"/>
      <c r="I170" s="232"/>
      <c r="J170" s="232"/>
      <c r="K170" s="232"/>
      <c r="L170" s="232"/>
      <c r="M170" s="247"/>
      <c r="N170" s="247"/>
      <c r="O170" s="247"/>
      <c r="P170" s="267"/>
      <c r="Q170" s="267"/>
      <c r="R170" s="267"/>
      <c r="S170" s="267"/>
      <c r="T170" s="232"/>
      <c r="U170" s="261"/>
      <c r="V170" s="239"/>
    </row>
    <row r="171" spans="1:22" s="238" customFormat="1" x14ac:dyDescent="0.25">
      <c r="A171" s="239"/>
      <c r="B171" s="240"/>
      <c r="C171" s="240"/>
      <c r="D171" s="240"/>
      <c r="E171" s="239"/>
      <c r="F171" s="239"/>
      <c r="G171" s="272"/>
      <c r="H171" s="247"/>
      <c r="I171" s="232"/>
      <c r="J171" s="232"/>
      <c r="K171" s="232"/>
      <c r="L171" s="232"/>
      <c r="M171" s="247"/>
      <c r="N171" s="247"/>
      <c r="O171" s="247"/>
      <c r="P171" s="267"/>
      <c r="Q171" s="267"/>
      <c r="R171" s="267"/>
      <c r="S171" s="267"/>
      <c r="T171" s="232"/>
      <c r="U171" s="261"/>
      <c r="V171" s="239"/>
    </row>
    <row r="172" spans="1:22" s="238" customFormat="1" x14ac:dyDescent="0.25">
      <c r="A172" s="239"/>
      <c r="B172" s="240"/>
      <c r="C172" s="240"/>
      <c r="D172" s="240"/>
      <c r="E172" s="239"/>
      <c r="F172" s="239"/>
      <c r="G172" s="272"/>
      <c r="H172" s="247"/>
      <c r="I172" s="232"/>
      <c r="J172" s="232"/>
      <c r="K172" s="232"/>
      <c r="L172" s="232"/>
      <c r="M172" s="247"/>
      <c r="N172" s="247"/>
      <c r="O172" s="247"/>
      <c r="P172" s="267"/>
      <c r="Q172" s="267"/>
      <c r="R172" s="267"/>
      <c r="S172" s="267"/>
      <c r="T172" s="232"/>
      <c r="U172" s="261"/>
      <c r="V172" s="239"/>
    </row>
    <row r="173" spans="1:22" s="238" customFormat="1" x14ac:dyDescent="0.25">
      <c r="A173" s="239"/>
      <c r="B173" s="240"/>
      <c r="C173" s="240"/>
      <c r="D173" s="240"/>
      <c r="E173" s="239"/>
      <c r="F173" s="239"/>
      <c r="G173" s="272"/>
      <c r="H173" s="247"/>
      <c r="I173" s="232"/>
      <c r="J173" s="232"/>
      <c r="K173" s="232"/>
      <c r="L173" s="232"/>
      <c r="M173" s="247"/>
      <c r="N173" s="247"/>
      <c r="O173" s="247"/>
      <c r="P173" s="267"/>
      <c r="Q173" s="267"/>
      <c r="R173" s="267"/>
      <c r="S173" s="267"/>
      <c r="T173" s="232"/>
      <c r="U173" s="261"/>
      <c r="V173" s="239"/>
    </row>
    <row r="174" spans="1:22" s="238" customFormat="1" x14ac:dyDescent="0.25">
      <c r="A174" s="239"/>
      <c r="B174" s="240"/>
      <c r="C174" s="240"/>
      <c r="D174" s="240"/>
      <c r="E174" s="239"/>
      <c r="F174" s="239"/>
      <c r="G174" s="272"/>
      <c r="H174" s="247"/>
      <c r="I174" s="232"/>
      <c r="J174" s="232"/>
      <c r="K174" s="232"/>
      <c r="L174" s="232"/>
      <c r="M174" s="247"/>
      <c r="N174" s="247"/>
      <c r="O174" s="247"/>
      <c r="P174" s="267"/>
      <c r="Q174" s="267"/>
      <c r="R174" s="267"/>
      <c r="S174" s="267"/>
      <c r="T174" s="232"/>
      <c r="U174" s="261"/>
      <c r="V174" s="239"/>
    </row>
    <row r="175" spans="1:22" s="238" customFormat="1" x14ac:dyDescent="0.25">
      <c r="A175" s="239"/>
      <c r="B175" s="240"/>
      <c r="C175" s="240"/>
      <c r="D175" s="240"/>
      <c r="E175" s="239"/>
      <c r="F175" s="239"/>
      <c r="G175" s="272"/>
      <c r="H175" s="247"/>
      <c r="I175" s="232"/>
      <c r="J175" s="232"/>
      <c r="K175" s="232"/>
      <c r="L175" s="232"/>
      <c r="M175" s="247"/>
      <c r="N175" s="247"/>
      <c r="O175" s="247"/>
      <c r="P175" s="267"/>
      <c r="Q175" s="267"/>
      <c r="R175" s="267"/>
      <c r="S175" s="267"/>
      <c r="T175" s="232"/>
      <c r="U175" s="261"/>
      <c r="V175" s="239"/>
    </row>
    <row r="176" spans="1:22" s="238" customFormat="1" x14ac:dyDescent="0.25">
      <c r="A176" s="239"/>
      <c r="B176" s="240"/>
      <c r="C176" s="240"/>
      <c r="D176" s="240"/>
      <c r="E176" s="239"/>
      <c r="F176" s="239"/>
      <c r="G176" s="272"/>
      <c r="H176" s="247"/>
      <c r="I176" s="232"/>
      <c r="J176" s="232"/>
      <c r="K176" s="232"/>
      <c r="L176" s="232"/>
      <c r="M176" s="247"/>
      <c r="N176" s="247"/>
      <c r="O176" s="247"/>
      <c r="P176" s="267"/>
      <c r="Q176" s="267"/>
      <c r="R176" s="267"/>
      <c r="S176" s="267"/>
      <c r="T176" s="232"/>
      <c r="U176" s="261"/>
      <c r="V176" s="239"/>
    </row>
    <row r="177" spans="1:22" s="238" customFormat="1" x14ac:dyDescent="0.25">
      <c r="A177" s="239"/>
      <c r="B177" s="240"/>
      <c r="C177" s="240"/>
      <c r="D177" s="240"/>
      <c r="E177" s="239"/>
      <c r="F177" s="239"/>
      <c r="G177" s="272"/>
      <c r="H177" s="247"/>
      <c r="I177" s="232"/>
      <c r="J177" s="232"/>
      <c r="K177" s="232"/>
      <c r="L177" s="232"/>
      <c r="M177" s="247"/>
      <c r="N177" s="247"/>
      <c r="O177" s="247"/>
      <c r="P177" s="267"/>
      <c r="Q177" s="267"/>
      <c r="R177" s="267"/>
      <c r="S177" s="267"/>
      <c r="T177" s="232"/>
      <c r="U177" s="261"/>
      <c r="V177" s="239"/>
    </row>
    <row r="178" spans="1:22" s="238" customFormat="1" x14ac:dyDescent="0.25">
      <c r="A178" s="239"/>
      <c r="B178" s="240"/>
      <c r="C178" s="240"/>
      <c r="D178" s="240"/>
      <c r="E178" s="239"/>
      <c r="F178" s="239"/>
      <c r="G178" s="272"/>
      <c r="H178" s="247"/>
      <c r="I178" s="232"/>
      <c r="J178" s="232"/>
      <c r="K178" s="232"/>
      <c r="L178" s="232"/>
      <c r="M178" s="247"/>
      <c r="N178" s="247"/>
      <c r="O178" s="247"/>
      <c r="P178" s="267"/>
      <c r="Q178" s="267"/>
      <c r="R178" s="267"/>
      <c r="S178" s="267"/>
      <c r="T178" s="232"/>
      <c r="U178" s="261"/>
      <c r="V178" s="239"/>
    </row>
    <row r="179" spans="1:22" s="238" customFormat="1" x14ac:dyDescent="0.25">
      <c r="A179" s="239"/>
      <c r="B179" s="240"/>
      <c r="C179" s="240"/>
      <c r="D179" s="240"/>
      <c r="E179" s="239"/>
      <c r="F179" s="239"/>
      <c r="G179" s="272"/>
      <c r="H179" s="247"/>
      <c r="I179" s="232"/>
      <c r="J179" s="232"/>
      <c r="K179" s="232"/>
      <c r="L179" s="232"/>
      <c r="M179" s="247"/>
      <c r="N179" s="247"/>
      <c r="O179" s="247"/>
      <c r="P179" s="267"/>
      <c r="Q179" s="267"/>
      <c r="R179" s="267"/>
      <c r="S179" s="267"/>
      <c r="T179" s="232"/>
      <c r="U179" s="261"/>
      <c r="V179" s="239"/>
    </row>
    <row r="180" spans="1:22" s="238" customFormat="1" x14ac:dyDescent="0.25">
      <c r="A180" s="239"/>
      <c r="B180" s="240"/>
      <c r="C180" s="240"/>
      <c r="D180" s="240"/>
      <c r="E180" s="239"/>
      <c r="F180" s="239"/>
      <c r="G180" s="272"/>
      <c r="H180" s="247"/>
      <c r="I180" s="232"/>
      <c r="J180" s="232"/>
      <c r="K180" s="232"/>
      <c r="L180" s="232"/>
      <c r="M180" s="247"/>
      <c r="N180" s="247"/>
      <c r="O180" s="247"/>
      <c r="P180" s="267"/>
      <c r="Q180" s="267"/>
      <c r="R180" s="267"/>
      <c r="S180" s="267"/>
      <c r="T180" s="232"/>
      <c r="U180" s="261"/>
      <c r="V180" s="239"/>
    </row>
    <row r="181" spans="1:22" s="238" customFormat="1" x14ac:dyDescent="0.25">
      <c r="A181" s="239"/>
      <c r="B181" s="240"/>
      <c r="C181" s="240"/>
      <c r="D181" s="240"/>
      <c r="E181" s="239"/>
      <c r="F181" s="239"/>
      <c r="G181" s="272"/>
      <c r="H181" s="247"/>
      <c r="I181" s="232"/>
      <c r="J181" s="232"/>
      <c r="K181" s="232"/>
      <c r="L181" s="232"/>
      <c r="M181" s="247"/>
      <c r="N181" s="247"/>
      <c r="O181" s="247"/>
      <c r="P181" s="267"/>
      <c r="Q181" s="267"/>
      <c r="R181" s="267"/>
      <c r="S181" s="267"/>
      <c r="T181" s="232"/>
      <c r="U181" s="261"/>
      <c r="V181" s="239"/>
    </row>
    <row r="182" spans="1:22" s="238" customFormat="1" x14ac:dyDescent="0.25">
      <c r="A182" s="239"/>
      <c r="B182" s="240"/>
      <c r="C182" s="240"/>
      <c r="D182" s="240"/>
      <c r="E182" s="239"/>
      <c r="F182" s="239"/>
      <c r="G182" s="272"/>
      <c r="H182" s="247"/>
      <c r="I182" s="232"/>
      <c r="J182" s="232"/>
      <c r="K182" s="232"/>
      <c r="L182" s="232"/>
      <c r="M182" s="247"/>
      <c r="N182" s="247"/>
      <c r="O182" s="247"/>
      <c r="P182" s="267"/>
      <c r="Q182" s="267"/>
      <c r="R182" s="267"/>
      <c r="S182" s="267"/>
      <c r="T182" s="232"/>
      <c r="U182" s="261"/>
      <c r="V182" s="239"/>
    </row>
    <row r="183" spans="1:22" s="238" customFormat="1" x14ac:dyDescent="0.25">
      <c r="A183" s="239"/>
      <c r="B183" s="240"/>
      <c r="C183" s="240"/>
      <c r="D183" s="240"/>
      <c r="E183" s="239"/>
      <c r="F183" s="239"/>
      <c r="G183" s="272"/>
      <c r="H183" s="247"/>
      <c r="I183" s="232"/>
      <c r="J183" s="232"/>
      <c r="K183" s="232"/>
      <c r="L183" s="232"/>
      <c r="M183" s="247"/>
      <c r="N183" s="247"/>
      <c r="O183" s="247"/>
      <c r="P183" s="267"/>
      <c r="Q183" s="267"/>
      <c r="R183" s="267"/>
      <c r="S183" s="267"/>
      <c r="T183" s="232"/>
      <c r="U183" s="261"/>
      <c r="V183" s="239"/>
    </row>
    <row r="184" spans="1:22" s="238" customFormat="1" x14ac:dyDescent="0.25">
      <c r="A184" s="239"/>
      <c r="B184" s="240"/>
      <c r="C184" s="240"/>
      <c r="D184" s="240"/>
      <c r="E184" s="239"/>
      <c r="F184" s="239"/>
      <c r="G184" s="272"/>
      <c r="H184" s="247"/>
      <c r="I184" s="232"/>
      <c r="J184" s="232"/>
      <c r="K184" s="232"/>
      <c r="L184" s="232"/>
      <c r="M184" s="247"/>
      <c r="N184" s="247"/>
      <c r="O184" s="247"/>
      <c r="P184" s="267"/>
      <c r="Q184" s="267"/>
      <c r="R184" s="267"/>
      <c r="S184" s="267"/>
      <c r="T184" s="232"/>
      <c r="U184" s="261"/>
      <c r="V184" s="239"/>
    </row>
    <row r="185" spans="1:22" s="238" customFormat="1" x14ac:dyDescent="0.25">
      <c r="A185" s="239"/>
      <c r="B185" s="240"/>
      <c r="C185" s="240"/>
      <c r="D185" s="240"/>
      <c r="E185" s="239"/>
      <c r="F185" s="239"/>
      <c r="G185" s="272"/>
      <c r="H185" s="247"/>
      <c r="I185" s="232"/>
      <c r="J185" s="232"/>
      <c r="K185" s="232"/>
      <c r="L185" s="232"/>
      <c r="M185" s="247"/>
      <c r="N185" s="247"/>
      <c r="O185" s="247"/>
      <c r="P185" s="267"/>
      <c r="Q185" s="267"/>
      <c r="R185" s="267"/>
      <c r="S185" s="267"/>
      <c r="T185" s="232"/>
      <c r="U185" s="261"/>
      <c r="V185" s="239"/>
    </row>
    <row r="186" spans="1:22" s="238" customFormat="1" x14ac:dyDescent="0.25">
      <c r="A186" s="239"/>
      <c r="B186" s="240"/>
      <c r="C186" s="240"/>
      <c r="D186" s="240"/>
      <c r="E186" s="239"/>
      <c r="F186" s="239"/>
      <c r="G186" s="272"/>
      <c r="H186" s="247"/>
      <c r="I186" s="232"/>
      <c r="J186" s="232"/>
      <c r="K186" s="232"/>
      <c r="L186" s="232"/>
      <c r="M186" s="247"/>
      <c r="N186" s="247"/>
      <c r="O186" s="247"/>
      <c r="P186" s="267"/>
      <c r="Q186" s="267"/>
      <c r="R186" s="267"/>
      <c r="S186" s="267"/>
      <c r="T186" s="232"/>
      <c r="U186" s="261"/>
      <c r="V186" s="239"/>
    </row>
    <row r="187" spans="1:22" s="238" customFormat="1" x14ac:dyDescent="0.25">
      <c r="A187" s="239"/>
      <c r="B187" s="240"/>
      <c r="C187" s="240"/>
      <c r="D187" s="240"/>
      <c r="E187" s="239"/>
      <c r="F187" s="239"/>
      <c r="G187" s="272"/>
      <c r="H187" s="247"/>
      <c r="I187" s="232"/>
      <c r="J187" s="232"/>
      <c r="K187" s="232"/>
      <c r="L187" s="232"/>
      <c r="M187" s="247"/>
      <c r="N187" s="247"/>
      <c r="O187" s="247"/>
      <c r="P187" s="267"/>
      <c r="Q187" s="267"/>
      <c r="R187" s="267"/>
      <c r="S187" s="267"/>
      <c r="T187" s="232"/>
      <c r="U187" s="261"/>
      <c r="V187" s="239"/>
    </row>
    <row r="188" spans="1:22" s="238" customFormat="1" x14ac:dyDescent="0.25">
      <c r="A188" s="239"/>
      <c r="B188" s="240"/>
      <c r="C188" s="240"/>
      <c r="D188" s="240"/>
      <c r="E188" s="239"/>
      <c r="F188" s="239"/>
      <c r="G188" s="272"/>
      <c r="H188" s="247"/>
      <c r="I188" s="232"/>
      <c r="J188" s="232"/>
      <c r="K188" s="232"/>
      <c r="L188" s="232"/>
      <c r="M188" s="247"/>
      <c r="N188" s="247"/>
      <c r="O188" s="247"/>
      <c r="P188" s="267"/>
      <c r="Q188" s="267"/>
      <c r="R188" s="267"/>
      <c r="S188" s="267"/>
      <c r="T188" s="232"/>
      <c r="U188" s="261"/>
      <c r="V188" s="239"/>
    </row>
    <row r="189" spans="1:22" s="238" customFormat="1" x14ac:dyDescent="0.25">
      <c r="A189" s="239"/>
      <c r="B189" s="240"/>
      <c r="C189" s="240"/>
      <c r="D189" s="240"/>
      <c r="E189" s="239"/>
      <c r="F189" s="239"/>
      <c r="G189" s="272"/>
      <c r="H189" s="247"/>
      <c r="I189" s="232"/>
      <c r="J189" s="232"/>
      <c r="K189" s="232"/>
      <c r="L189" s="232"/>
      <c r="M189" s="247"/>
      <c r="N189" s="247"/>
      <c r="O189" s="247"/>
      <c r="P189" s="267"/>
      <c r="Q189" s="267"/>
      <c r="R189" s="267"/>
      <c r="S189" s="267"/>
      <c r="T189" s="232"/>
      <c r="U189" s="261"/>
      <c r="V189" s="239"/>
    </row>
    <row r="190" spans="1:22" s="238" customFormat="1" x14ac:dyDescent="0.25">
      <c r="A190" s="239"/>
      <c r="B190" s="240"/>
      <c r="C190" s="240"/>
      <c r="D190" s="240"/>
      <c r="E190" s="239"/>
      <c r="F190" s="239"/>
      <c r="G190" s="272"/>
      <c r="H190" s="247"/>
      <c r="I190" s="232"/>
      <c r="J190" s="232"/>
      <c r="K190" s="232"/>
      <c r="L190" s="232"/>
      <c r="M190" s="247"/>
      <c r="N190" s="247"/>
      <c r="O190" s="247"/>
      <c r="P190" s="267"/>
      <c r="Q190" s="267"/>
      <c r="R190" s="267"/>
      <c r="S190" s="267"/>
      <c r="T190" s="232"/>
      <c r="U190" s="261"/>
      <c r="V190" s="239"/>
    </row>
    <row r="191" spans="1:22" s="238" customFormat="1" x14ac:dyDescent="0.25">
      <c r="A191" s="239"/>
      <c r="B191" s="240"/>
      <c r="C191" s="240"/>
      <c r="D191" s="240"/>
      <c r="E191" s="239"/>
      <c r="F191" s="239"/>
      <c r="G191" s="272"/>
      <c r="H191" s="247"/>
      <c r="I191" s="232"/>
      <c r="J191" s="232"/>
      <c r="K191" s="232"/>
      <c r="L191" s="232"/>
      <c r="M191" s="247"/>
      <c r="N191" s="247"/>
      <c r="O191" s="247"/>
      <c r="P191" s="267"/>
      <c r="Q191" s="267"/>
      <c r="R191" s="267"/>
      <c r="S191" s="267"/>
      <c r="T191" s="232"/>
      <c r="U191" s="261"/>
      <c r="V191" s="239"/>
    </row>
    <row r="192" spans="1:22" s="238" customFormat="1" x14ac:dyDescent="0.25">
      <c r="A192" s="239"/>
      <c r="B192" s="240"/>
      <c r="C192" s="240"/>
      <c r="D192" s="240"/>
      <c r="E192" s="239"/>
      <c r="F192" s="239"/>
      <c r="G192" s="272"/>
      <c r="H192" s="247"/>
      <c r="I192" s="232"/>
      <c r="J192" s="232"/>
      <c r="K192" s="232"/>
      <c r="L192" s="232"/>
      <c r="M192" s="247"/>
      <c r="N192" s="247"/>
      <c r="O192" s="247"/>
      <c r="P192" s="267"/>
      <c r="Q192" s="267"/>
      <c r="R192" s="267"/>
      <c r="S192" s="267"/>
      <c r="T192" s="232"/>
      <c r="U192" s="261"/>
      <c r="V192" s="239"/>
    </row>
    <row r="193" spans="1:22" s="238" customFormat="1" x14ac:dyDescent="0.25">
      <c r="A193" s="239"/>
      <c r="B193" s="240"/>
      <c r="C193" s="240"/>
      <c r="D193" s="240"/>
      <c r="E193" s="239"/>
      <c r="F193" s="239"/>
      <c r="G193" s="272"/>
      <c r="H193" s="247"/>
      <c r="I193" s="232"/>
      <c r="J193" s="232"/>
      <c r="K193" s="232"/>
      <c r="L193" s="232"/>
      <c r="M193" s="247"/>
      <c r="N193" s="247"/>
      <c r="O193" s="247"/>
      <c r="P193" s="267"/>
      <c r="Q193" s="267"/>
      <c r="R193" s="267"/>
      <c r="S193" s="267"/>
      <c r="T193" s="232"/>
      <c r="U193" s="261"/>
      <c r="V193" s="239"/>
    </row>
    <row r="194" spans="1:22" s="238" customFormat="1" x14ac:dyDescent="0.25">
      <c r="A194" s="239"/>
      <c r="B194" s="240"/>
      <c r="C194" s="240"/>
      <c r="D194" s="240"/>
      <c r="E194" s="239"/>
      <c r="F194" s="239"/>
      <c r="G194" s="272"/>
      <c r="H194" s="247"/>
      <c r="I194" s="232"/>
      <c r="J194" s="232"/>
      <c r="K194" s="232"/>
      <c r="L194" s="232"/>
      <c r="M194" s="247"/>
      <c r="N194" s="247"/>
      <c r="O194" s="247"/>
      <c r="P194" s="267"/>
      <c r="Q194" s="267"/>
      <c r="R194" s="267"/>
      <c r="S194" s="267"/>
      <c r="T194" s="232"/>
      <c r="U194" s="261"/>
      <c r="V194" s="239"/>
    </row>
    <row r="195" spans="1:22" s="238" customFormat="1" x14ac:dyDescent="0.25">
      <c r="A195" s="239"/>
      <c r="B195" s="240"/>
      <c r="C195" s="240"/>
      <c r="D195" s="240"/>
      <c r="E195" s="239"/>
      <c r="F195" s="239"/>
      <c r="G195" s="272"/>
      <c r="H195" s="247"/>
      <c r="I195" s="232"/>
      <c r="J195" s="232"/>
      <c r="K195" s="232"/>
      <c r="L195" s="232"/>
      <c r="M195" s="247"/>
      <c r="N195" s="247"/>
      <c r="O195" s="247"/>
      <c r="P195" s="267"/>
      <c r="Q195" s="267"/>
      <c r="R195" s="267"/>
      <c r="S195" s="267"/>
      <c r="T195" s="232"/>
      <c r="U195" s="261"/>
      <c r="V195" s="239"/>
    </row>
    <row r="196" spans="1:22" s="238" customFormat="1" x14ac:dyDescent="0.25">
      <c r="A196" s="239"/>
      <c r="B196" s="240"/>
      <c r="C196" s="240"/>
      <c r="D196" s="240"/>
      <c r="E196" s="239"/>
      <c r="F196" s="239"/>
      <c r="G196" s="272"/>
      <c r="H196" s="247"/>
      <c r="I196" s="232"/>
      <c r="J196" s="232"/>
      <c r="K196" s="232"/>
      <c r="L196" s="232"/>
      <c r="M196" s="247"/>
      <c r="N196" s="247"/>
      <c r="O196" s="247"/>
      <c r="P196" s="267"/>
      <c r="Q196" s="267"/>
      <c r="R196" s="267"/>
      <c r="S196" s="267"/>
      <c r="T196" s="232"/>
      <c r="U196" s="261"/>
      <c r="V196" s="239"/>
    </row>
    <row r="197" spans="1:22" s="238" customFormat="1" x14ac:dyDescent="0.25">
      <c r="A197" s="239"/>
      <c r="B197" s="240"/>
      <c r="C197" s="240"/>
      <c r="D197" s="240"/>
      <c r="E197" s="239"/>
      <c r="F197" s="239"/>
      <c r="G197" s="272"/>
      <c r="H197" s="247"/>
      <c r="I197" s="232"/>
      <c r="J197" s="232"/>
      <c r="K197" s="232"/>
      <c r="L197" s="232"/>
      <c r="M197" s="247"/>
      <c r="N197" s="247"/>
      <c r="O197" s="247"/>
      <c r="P197" s="267"/>
      <c r="Q197" s="267"/>
      <c r="R197" s="267"/>
      <c r="S197" s="267"/>
      <c r="T197" s="232"/>
      <c r="U197" s="261"/>
      <c r="V197" s="239"/>
    </row>
    <row r="198" spans="1:22" s="238" customFormat="1" x14ac:dyDescent="0.25">
      <c r="A198" s="239"/>
      <c r="B198" s="240"/>
      <c r="C198" s="240"/>
      <c r="D198" s="240"/>
      <c r="E198" s="239"/>
      <c r="F198" s="239"/>
      <c r="G198" s="272"/>
      <c r="H198" s="247"/>
      <c r="I198" s="232"/>
      <c r="J198" s="232"/>
      <c r="K198" s="232"/>
      <c r="L198" s="232"/>
      <c r="M198" s="247"/>
      <c r="N198" s="247"/>
      <c r="O198" s="247"/>
      <c r="P198" s="267"/>
      <c r="Q198" s="267"/>
      <c r="R198" s="267"/>
      <c r="S198" s="267"/>
      <c r="T198" s="232"/>
      <c r="U198" s="261"/>
      <c r="V198" s="239"/>
    </row>
    <row r="199" spans="1:22" s="238" customFormat="1" x14ac:dyDescent="0.25">
      <c r="A199" s="239"/>
      <c r="B199" s="240"/>
      <c r="C199" s="240"/>
      <c r="D199" s="240"/>
      <c r="E199" s="239"/>
      <c r="F199" s="239"/>
      <c r="G199" s="272"/>
      <c r="H199" s="247"/>
      <c r="I199" s="232"/>
      <c r="J199" s="232"/>
      <c r="K199" s="232"/>
      <c r="L199" s="232"/>
      <c r="M199" s="247"/>
      <c r="N199" s="247"/>
      <c r="O199" s="247"/>
      <c r="P199" s="267"/>
      <c r="Q199" s="267"/>
      <c r="R199" s="267"/>
      <c r="S199" s="267"/>
      <c r="T199" s="232"/>
      <c r="U199" s="261"/>
      <c r="V199" s="239"/>
    </row>
    <row r="200" spans="1:22" s="238" customFormat="1" x14ac:dyDescent="0.25">
      <c r="A200" s="239"/>
      <c r="B200" s="240"/>
      <c r="C200" s="240"/>
      <c r="D200" s="240"/>
      <c r="E200" s="239"/>
      <c r="F200" s="239"/>
      <c r="G200" s="272"/>
      <c r="H200" s="247"/>
      <c r="I200" s="232"/>
      <c r="J200" s="232"/>
      <c r="K200" s="232"/>
      <c r="L200" s="232"/>
      <c r="M200" s="247"/>
      <c r="N200" s="247"/>
      <c r="O200" s="247"/>
      <c r="P200" s="267"/>
      <c r="Q200" s="267"/>
      <c r="R200" s="267"/>
      <c r="S200" s="267"/>
      <c r="T200" s="232"/>
      <c r="U200" s="261"/>
      <c r="V200" s="239"/>
    </row>
    <row r="201" spans="1:22" s="238" customFormat="1" x14ac:dyDescent="0.25">
      <c r="A201" s="239"/>
      <c r="B201" s="240"/>
      <c r="C201" s="240"/>
      <c r="D201" s="240"/>
      <c r="E201" s="239"/>
      <c r="F201" s="239"/>
      <c r="G201" s="272"/>
      <c r="H201" s="247"/>
      <c r="I201" s="232"/>
      <c r="J201" s="232"/>
      <c r="K201" s="232"/>
      <c r="L201" s="232"/>
      <c r="M201" s="247"/>
      <c r="N201" s="247"/>
      <c r="O201" s="247"/>
      <c r="P201" s="267"/>
      <c r="Q201" s="267"/>
      <c r="R201" s="267"/>
      <c r="S201" s="267"/>
      <c r="T201" s="232"/>
      <c r="U201" s="261"/>
      <c r="V201" s="239"/>
    </row>
    <row r="202" spans="1:22" s="238" customFormat="1" x14ac:dyDescent="0.25">
      <c r="A202" s="239"/>
      <c r="B202" s="240"/>
      <c r="C202" s="240"/>
      <c r="D202" s="240"/>
      <c r="E202" s="239"/>
      <c r="F202" s="239"/>
      <c r="G202" s="272"/>
      <c r="H202" s="247"/>
      <c r="I202" s="232"/>
      <c r="J202" s="232"/>
      <c r="K202" s="232"/>
      <c r="L202" s="232"/>
      <c r="M202" s="247"/>
      <c r="N202" s="247"/>
      <c r="O202" s="247"/>
      <c r="P202" s="267"/>
      <c r="Q202" s="267"/>
      <c r="R202" s="267"/>
      <c r="S202" s="267"/>
      <c r="T202" s="232"/>
      <c r="U202" s="261"/>
      <c r="V202" s="239"/>
    </row>
    <row r="203" spans="1:22" s="238" customFormat="1" x14ac:dyDescent="0.25">
      <c r="A203" s="239"/>
      <c r="B203" s="240"/>
      <c r="C203" s="240"/>
      <c r="D203" s="240"/>
      <c r="E203" s="239"/>
      <c r="F203" s="239"/>
      <c r="G203" s="272"/>
      <c r="H203" s="247"/>
      <c r="I203" s="232"/>
      <c r="J203" s="232"/>
      <c r="K203" s="232"/>
      <c r="L203" s="232"/>
      <c r="M203" s="247"/>
      <c r="N203" s="247"/>
      <c r="O203" s="247"/>
      <c r="P203" s="267"/>
      <c r="Q203" s="267"/>
      <c r="R203" s="267"/>
      <c r="S203" s="267"/>
      <c r="T203" s="232"/>
      <c r="U203" s="261"/>
      <c r="V203" s="239"/>
    </row>
    <row r="204" spans="1:22" s="238" customFormat="1" x14ac:dyDescent="0.25">
      <c r="A204" s="239"/>
      <c r="B204" s="240"/>
      <c r="C204" s="240"/>
      <c r="D204" s="240"/>
      <c r="E204" s="239"/>
      <c r="F204" s="239"/>
      <c r="G204" s="272"/>
      <c r="H204" s="247"/>
      <c r="I204" s="232"/>
      <c r="J204" s="232"/>
      <c r="K204" s="232"/>
      <c r="L204" s="232"/>
      <c r="M204" s="247"/>
      <c r="N204" s="247"/>
      <c r="O204" s="247"/>
      <c r="P204" s="267"/>
      <c r="Q204" s="267"/>
      <c r="R204" s="267"/>
      <c r="S204" s="267"/>
      <c r="T204" s="232"/>
      <c r="U204" s="261"/>
      <c r="V204" s="239"/>
    </row>
    <row r="205" spans="1:22" s="238" customFormat="1" x14ac:dyDescent="0.25">
      <c r="A205" s="239"/>
      <c r="B205" s="240"/>
      <c r="C205" s="240"/>
      <c r="D205" s="240"/>
      <c r="E205" s="239"/>
      <c r="F205" s="239"/>
      <c r="G205" s="272"/>
      <c r="H205" s="247"/>
      <c r="I205" s="232"/>
      <c r="J205" s="232"/>
      <c r="K205" s="232"/>
      <c r="L205" s="232"/>
      <c r="M205" s="247"/>
      <c r="N205" s="247"/>
      <c r="O205" s="247"/>
      <c r="P205" s="267"/>
      <c r="Q205" s="267"/>
      <c r="R205" s="267"/>
      <c r="S205" s="267"/>
      <c r="T205" s="232"/>
      <c r="U205" s="261"/>
      <c r="V205" s="239"/>
    </row>
    <row r="206" spans="1:22" s="238" customFormat="1" x14ac:dyDescent="0.25">
      <c r="A206" s="239"/>
      <c r="B206" s="240"/>
      <c r="C206" s="240"/>
      <c r="D206" s="240"/>
      <c r="E206" s="239"/>
      <c r="F206" s="239"/>
      <c r="G206" s="272"/>
      <c r="H206" s="247"/>
      <c r="I206" s="232"/>
      <c r="J206" s="232"/>
      <c r="K206" s="232"/>
      <c r="L206" s="232"/>
      <c r="M206" s="247"/>
      <c r="N206" s="247"/>
      <c r="O206" s="247"/>
      <c r="P206" s="267"/>
      <c r="Q206" s="267"/>
      <c r="R206" s="267"/>
      <c r="S206" s="267"/>
      <c r="T206" s="232"/>
      <c r="U206" s="261"/>
      <c r="V206" s="239"/>
    </row>
    <row r="207" spans="1:22" s="238" customFormat="1" x14ac:dyDescent="0.25">
      <c r="A207" s="239"/>
      <c r="B207" s="240"/>
      <c r="C207" s="240"/>
      <c r="D207" s="240"/>
      <c r="E207" s="239"/>
      <c r="F207" s="239"/>
      <c r="G207" s="272"/>
      <c r="H207" s="247"/>
      <c r="I207" s="232"/>
      <c r="J207" s="232"/>
      <c r="K207" s="232"/>
      <c r="L207" s="232"/>
      <c r="M207" s="247"/>
      <c r="N207" s="247"/>
      <c r="O207" s="247"/>
      <c r="P207" s="267"/>
      <c r="Q207" s="267"/>
      <c r="R207" s="267"/>
      <c r="S207" s="267"/>
      <c r="T207" s="232"/>
      <c r="U207" s="261"/>
      <c r="V207" s="239"/>
    </row>
    <row r="208" spans="1:22" s="238" customFormat="1" x14ac:dyDescent="0.25">
      <c r="A208" s="239"/>
      <c r="B208" s="240"/>
      <c r="C208" s="240"/>
      <c r="D208" s="240"/>
      <c r="E208" s="239"/>
      <c r="F208" s="239"/>
      <c r="G208" s="272"/>
      <c r="H208" s="247"/>
      <c r="I208" s="232"/>
      <c r="J208" s="232"/>
      <c r="K208" s="232"/>
      <c r="L208" s="232"/>
      <c r="M208" s="247"/>
      <c r="N208" s="247"/>
      <c r="O208" s="247"/>
      <c r="P208" s="267"/>
      <c r="Q208" s="267"/>
      <c r="R208" s="267"/>
      <c r="S208" s="267"/>
      <c r="T208" s="232"/>
      <c r="U208" s="261"/>
      <c r="V208" s="239"/>
    </row>
    <row r="209" spans="1:27" s="238" customFormat="1" x14ac:dyDescent="0.25">
      <c r="A209" s="239"/>
      <c r="B209" s="240"/>
      <c r="C209" s="240"/>
      <c r="D209" s="240"/>
      <c r="E209" s="239"/>
      <c r="F209" s="239"/>
      <c r="G209" s="272"/>
      <c r="H209" s="247"/>
      <c r="I209" s="232"/>
      <c r="J209" s="232"/>
      <c r="K209" s="232"/>
      <c r="L209" s="232"/>
      <c r="M209" s="247"/>
      <c r="N209" s="247"/>
      <c r="O209" s="247"/>
      <c r="P209" s="267"/>
      <c r="Q209" s="267"/>
      <c r="R209" s="267"/>
      <c r="S209" s="267"/>
      <c r="T209" s="232"/>
      <c r="U209" s="261"/>
      <c r="V209" s="239"/>
    </row>
    <row r="210" spans="1:27" s="238" customFormat="1" x14ac:dyDescent="0.25">
      <c r="A210" s="239"/>
      <c r="B210" s="240"/>
      <c r="C210" s="240"/>
      <c r="D210" s="240"/>
      <c r="E210" s="239"/>
      <c r="F210" s="239"/>
      <c r="G210" s="272"/>
      <c r="H210" s="247"/>
      <c r="I210" s="232"/>
      <c r="J210" s="232"/>
      <c r="K210" s="232"/>
      <c r="L210" s="232"/>
      <c r="M210" s="247"/>
      <c r="N210" s="247"/>
      <c r="O210" s="247"/>
      <c r="P210" s="267"/>
      <c r="Q210" s="267"/>
      <c r="R210" s="267"/>
      <c r="S210" s="267"/>
      <c r="T210" s="232"/>
      <c r="U210" s="261"/>
      <c r="V210" s="239"/>
    </row>
    <row r="211" spans="1:27" s="238" customFormat="1" x14ac:dyDescent="0.25">
      <c r="A211" s="239"/>
      <c r="B211" s="240"/>
      <c r="C211" s="240"/>
      <c r="D211" s="240"/>
      <c r="E211" s="239"/>
      <c r="F211" s="239"/>
      <c r="G211" s="272"/>
      <c r="H211" s="247"/>
      <c r="I211" s="232"/>
      <c r="J211" s="232"/>
      <c r="K211" s="232"/>
      <c r="L211" s="232"/>
      <c r="M211" s="247"/>
      <c r="N211" s="247"/>
      <c r="O211" s="247"/>
      <c r="P211" s="267"/>
      <c r="Q211" s="267"/>
      <c r="R211" s="267"/>
      <c r="S211" s="267"/>
      <c r="T211" s="232"/>
      <c r="U211" s="261"/>
      <c r="V211" s="239"/>
    </row>
    <row r="212" spans="1:27" s="238" customFormat="1" x14ac:dyDescent="0.25">
      <c r="A212" s="239"/>
      <c r="B212" s="240"/>
      <c r="C212" s="240"/>
      <c r="D212" s="240"/>
      <c r="E212" s="239"/>
      <c r="F212" s="239"/>
      <c r="G212" s="272"/>
      <c r="H212" s="247"/>
      <c r="I212" s="232"/>
      <c r="J212" s="232"/>
      <c r="K212" s="232"/>
      <c r="L212" s="232"/>
      <c r="M212" s="247"/>
      <c r="N212" s="247"/>
      <c r="O212" s="247"/>
      <c r="P212" s="267"/>
      <c r="Q212" s="267"/>
      <c r="R212" s="267"/>
      <c r="S212" s="267"/>
      <c r="T212" s="232"/>
      <c r="U212" s="261"/>
      <c r="V212" s="239"/>
    </row>
    <row r="213" spans="1:27" s="238" customFormat="1" x14ac:dyDescent="0.25">
      <c r="A213" s="239"/>
      <c r="B213" s="240"/>
      <c r="C213" s="240"/>
      <c r="D213" s="240"/>
      <c r="E213" s="239"/>
      <c r="F213" s="239"/>
      <c r="G213" s="272"/>
      <c r="H213" s="247"/>
      <c r="I213" s="232"/>
      <c r="J213" s="232"/>
      <c r="K213" s="232"/>
      <c r="L213" s="232"/>
      <c r="M213" s="247"/>
      <c r="N213" s="247"/>
      <c r="O213" s="247"/>
      <c r="P213" s="267"/>
      <c r="Q213" s="267"/>
      <c r="R213" s="267"/>
      <c r="S213" s="267"/>
      <c r="T213" s="232"/>
      <c r="U213" s="261"/>
      <c r="V213" s="239"/>
    </row>
    <row r="214" spans="1:27" s="238" customFormat="1" x14ac:dyDescent="0.25">
      <c r="A214" s="239"/>
      <c r="B214" s="240"/>
      <c r="C214" s="240"/>
      <c r="D214" s="240"/>
      <c r="E214" s="239"/>
      <c r="F214" s="239"/>
      <c r="G214" s="272"/>
      <c r="H214" s="247"/>
      <c r="I214" s="232"/>
      <c r="J214" s="232"/>
      <c r="K214" s="232"/>
      <c r="L214" s="232"/>
      <c r="M214" s="247"/>
      <c r="N214" s="247"/>
      <c r="O214" s="247"/>
      <c r="P214" s="267"/>
      <c r="Q214" s="267"/>
      <c r="R214" s="267"/>
      <c r="S214" s="267"/>
      <c r="T214" s="232"/>
      <c r="U214" s="261"/>
      <c r="V214" s="239"/>
    </row>
    <row r="215" spans="1:27" s="238" customFormat="1" x14ac:dyDescent="0.25">
      <c r="A215" s="239"/>
      <c r="B215" s="240"/>
      <c r="C215" s="240"/>
      <c r="D215" s="240"/>
      <c r="E215" s="239"/>
      <c r="F215" s="239"/>
      <c r="G215" s="272"/>
      <c r="H215" s="247"/>
      <c r="I215" s="232"/>
      <c r="J215" s="232"/>
      <c r="K215" s="232"/>
      <c r="L215" s="232"/>
      <c r="M215" s="247"/>
      <c r="N215" s="247"/>
      <c r="O215" s="247"/>
      <c r="P215" s="267"/>
      <c r="Q215" s="267"/>
      <c r="R215" s="267"/>
      <c r="S215" s="267"/>
      <c r="T215" s="232"/>
      <c r="U215" s="261"/>
      <c r="V215" s="239"/>
    </row>
    <row r="216" spans="1:27" s="238" customFormat="1" x14ac:dyDescent="0.25">
      <c r="A216" s="239"/>
      <c r="B216" s="240"/>
      <c r="C216" s="240"/>
      <c r="D216" s="240"/>
      <c r="E216" s="239"/>
      <c r="F216" s="239"/>
      <c r="G216" s="272"/>
      <c r="H216" s="247"/>
      <c r="I216" s="232"/>
      <c r="J216" s="232"/>
      <c r="K216" s="232"/>
      <c r="L216" s="232"/>
      <c r="M216" s="247"/>
      <c r="N216" s="247"/>
      <c r="O216" s="247"/>
      <c r="P216" s="267"/>
      <c r="Q216" s="267"/>
      <c r="R216" s="267"/>
      <c r="S216" s="267"/>
      <c r="T216" s="232"/>
      <c r="U216" s="261"/>
      <c r="V216" s="239"/>
    </row>
    <row r="217" spans="1:27" s="238" customFormat="1" x14ac:dyDescent="0.25">
      <c r="A217" s="239"/>
      <c r="B217" s="240"/>
      <c r="C217" s="240"/>
      <c r="D217" s="240"/>
      <c r="E217" s="239"/>
      <c r="F217" s="239"/>
      <c r="G217" s="272"/>
      <c r="H217" s="247"/>
      <c r="I217" s="232"/>
      <c r="J217" s="232"/>
      <c r="K217" s="232"/>
      <c r="L217" s="232"/>
      <c r="M217" s="247"/>
      <c r="N217" s="247"/>
      <c r="O217" s="247"/>
      <c r="P217" s="267"/>
      <c r="Q217" s="267"/>
      <c r="R217" s="267"/>
      <c r="S217" s="267"/>
      <c r="T217" s="232"/>
      <c r="U217" s="261"/>
      <c r="V217" s="239"/>
    </row>
    <row r="218" spans="1:27" s="238" customFormat="1" x14ac:dyDescent="0.25">
      <c r="A218" s="239"/>
      <c r="B218" s="240"/>
      <c r="C218" s="240"/>
      <c r="D218" s="240"/>
      <c r="E218" s="239"/>
      <c r="F218" s="239"/>
      <c r="G218" s="272"/>
      <c r="H218" s="247"/>
      <c r="I218" s="232"/>
      <c r="J218" s="232"/>
      <c r="K218" s="232"/>
      <c r="L218" s="232"/>
      <c r="M218" s="247"/>
      <c r="N218" s="247"/>
      <c r="O218" s="247"/>
      <c r="P218" s="267"/>
      <c r="Q218" s="267"/>
      <c r="R218" s="267"/>
      <c r="S218" s="267"/>
      <c r="T218" s="232"/>
      <c r="U218" s="261"/>
      <c r="V218" s="239"/>
    </row>
    <row r="219" spans="1:27" s="238" customFormat="1" x14ac:dyDescent="0.25">
      <c r="A219" s="239"/>
      <c r="B219" s="240"/>
      <c r="C219" s="240"/>
      <c r="D219" s="240"/>
      <c r="E219" s="239"/>
      <c r="F219" s="239"/>
      <c r="G219" s="272"/>
      <c r="H219" s="247"/>
      <c r="I219" s="232"/>
      <c r="J219" s="232"/>
      <c r="K219" s="232"/>
      <c r="L219" s="232"/>
      <c r="M219" s="247"/>
      <c r="N219" s="247"/>
      <c r="O219" s="247"/>
      <c r="P219" s="267"/>
      <c r="Q219" s="267"/>
      <c r="R219" s="267"/>
      <c r="S219" s="267"/>
      <c r="T219" s="232"/>
      <c r="U219" s="261"/>
      <c r="V219" s="239"/>
    </row>
    <row r="220" spans="1:27" s="238" customFormat="1" x14ac:dyDescent="0.25">
      <c r="A220" s="239"/>
      <c r="B220" s="240"/>
      <c r="C220" s="240"/>
      <c r="D220" s="240"/>
      <c r="E220" s="239"/>
      <c r="F220" s="239"/>
      <c r="G220" s="272"/>
      <c r="H220" s="247"/>
      <c r="I220" s="232"/>
      <c r="J220" s="232"/>
      <c r="K220" s="232"/>
      <c r="L220" s="232"/>
      <c r="M220" s="247"/>
      <c r="N220" s="247"/>
      <c r="O220" s="247"/>
      <c r="P220" s="267"/>
      <c r="Q220" s="267"/>
      <c r="R220" s="267"/>
      <c r="S220" s="267"/>
      <c r="T220" s="232"/>
      <c r="U220" s="261"/>
      <c r="V220" s="239"/>
    </row>
    <row r="221" spans="1:27" s="238" customFormat="1" x14ac:dyDescent="0.25">
      <c r="A221" s="239"/>
      <c r="B221" s="240"/>
      <c r="C221" s="240"/>
      <c r="D221" s="240"/>
      <c r="E221" s="239"/>
      <c r="F221" s="239"/>
      <c r="G221" s="272"/>
      <c r="H221" s="247"/>
      <c r="I221" s="232"/>
      <c r="J221" s="232"/>
      <c r="K221" s="232"/>
      <c r="L221" s="232"/>
      <c r="M221" s="247"/>
      <c r="N221" s="247"/>
      <c r="O221" s="247"/>
      <c r="P221" s="267"/>
      <c r="Q221" s="267"/>
      <c r="R221" s="267"/>
      <c r="S221" s="267"/>
      <c r="T221" s="232"/>
      <c r="U221" s="261"/>
      <c r="V221" s="239"/>
    </row>
    <row r="222" spans="1:27" x14ac:dyDescent="0.25">
      <c r="E222" s="232"/>
      <c r="F222" s="232"/>
      <c r="G222" s="261"/>
      <c r="H222" s="232"/>
      <c r="I222" s="232"/>
      <c r="J222" s="232"/>
      <c r="K222" s="232"/>
      <c r="L222" s="232"/>
      <c r="M222" s="247"/>
      <c r="N222" s="247"/>
      <c r="O222" s="247"/>
      <c r="P222" s="267"/>
      <c r="Q222" s="267"/>
      <c r="R222" s="267"/>
      <c r="S222" s="267"/>
      <c r="T222" s="232"/>
      <c r="U222" s="261"/>
      <c r="V222" s="232"/>
      <c r="W222" s="232"/>
      <c r="X222" s="232"/>
      <c r="Y222" s="232"/>
      <c r="Z222" s="232"/>
      <c r="AA222" s="232"/>
    </row>
    <row r="223" spans="1:27" x14ac:dyDescent="0.25">
      <c r="E223" s="232"/>
      <c r="F223" s="232"/>
      <c r="G223" s="261"/>
      <c r="H223" s="232"/>
      <c r="I223" s="232"/>
      <c r="J223" s="232"/>
      <c r="K223" s="232"/>
      <c r="L223" s="232"/>
      <c r="M223" s="247"/>
      <c r="N223" s="247"/>
      <c r="O223" s="247"/>
      <c r="P223" s="267"/>
      <c r="Q223" s="267"/>
      <c r="R223" s="267"/>
      <c r="S223" s="267"/>
      <c r="T223" s="232"/>
      <c r="U223" s="261"/>
      <c r="V223" s="232"/>
      <c r="W223" s="232"/>
      <c r="X223" s="232"/>
      <c r="Y223" s="232"/>
      <c r="Z223" s="232"/>
      <c r="AA223" s="232"/>
    </row>
    <row r="224" spans="1:27" x14ac:dyDescent="0.25">
      <c r="E224" s="232"/>
      <c r="F224" s="232"/>
      <c r="G224" s="261"/>
      <c r="H224" s="232"/>
      <c r="I224" s="232"/>
      <c r="J224" s="232"/>
      <c r="K224" s="232"/>
      <c r="L224" s="232"/>
      <c r="M224" s="247"/>
      <c r="N224" s="247"/>
      <c r="O224" s="247"/>
      <c r="P224" s="267"/>
      <c r="Q224" s="267"/>
      <c r="R224" s="267"/>
      <c r="S224" s="267"/>
      <c r="T224" s="232"/>
      <c r="U224" s="261"/>
      <c r="V224" s="232"/>
      <c r="W224" s="232"/>
      <c r="X224" s="232"/>
      <c r="Y224" s="232"/>
      <c r="Z224" s="232"/>
      <c r="AA224" s="232"/>
    </row>
    <row r="225" spans="5:27" x14ac:dyDescent="0.25">
      <c r="E225" s="232"/>
      <c r="F225" s="232"/>
      <c r="G225" s="261"/>
      <c r="H225" s="232"/>
      <c r="I225" s="232"/>
      <c r="J225" s="232"/>
      <c r="K225" s="232"/>
      <c r="L225" s="232"/>
      <c r="M225" s="247"/>
      <c r="N225" s="247"/>
      <c r="O225" s="247"/>
      <c r="P225" s="267"/>
      <c r="Q225" s="267"/>
      <c r="R225" s="267"/>
      <c r="S225" s="267"/>
      <c r="T225" s="232"/>
      <c r="U225" s="261"/>
      <c r="V225" s="232"/>
      <c r="W225" s="232"/>
      <c r="X225" s="232"/>
      <c r="Y225" s="232"/>
      <c r="Z225" s="232"/>
      <c r="AA225" s="232"/>
    </row>
    <row r="226" spans="5:27" x14ac:dyDescent="0.25">
      <c r="E226" s="232"/>
      <c r="F226" s="232"/>
      <c r="G226" s="261"/>
      <c r="H226" s="232"/>
      <c r="I226" s="232"/>
      <c r="J226" s="232"/>
      <c r="K226" s="232"/>
      <c r="L226" s="232"/>
      <c r="M226" s="247"/>
      <c r="N226" s="247"/>
      <c r="O226" s="247"/>
      <c r="P226" s="267"/>
      <c r="Q226" s="267"/>
      <c r="R226" s="267"/>
      <c r="S226" s="267"/>
      <c r="T226" s="232"/>
      <c r="U226" s="261"/>
      <c r="V226" s="232"/>
      <c r="W226" s="232"/>
      <c r="X226" s="232"/>
      <c r="Y226" s="232"/>
      <c r="Z226" s="232"/>
      <c r="AA226" s="232"/>
    </row>
    <row r="227" spans="5:27" x14ac:dyDescent="0.25">
      <c r="E227" s="232"/>
      <c r="F227" s="232"/>
      <c r="G227" s="261"/>
      <c r="H227" s="232"/>
      <c r="I227" s="232"/>
      <c r="J227" s="232"/>
      <c r="K227" s="232"/>
      <c r="L227" s="232"/>
      <c r="M227" s="247"/>
      <c r="N227" s="247"/>
      <c r="O227" s="247"/>
      <c r="P227" s="267"/>
      <c r="Q227" s="267"/>
      <c r="R227" s="267"/>
      <c r="S227" s="267"/>
      <c r="T227" s="232"/>
      <c r="U227" s="261"/>
      <c r="V227" s="232"/>
      <c r="W227" s="232"/>
      <c r="X227" s="232"/>
      <c r="Y227" s="232"/>
      <c r="Z227" s="232"/>
      <c r="AA227" s="232"/>
    </row>
    <row r="228" spans="5:27" x14ac:dyDescent="0.25">
      <c r="E228" s="232"/>
      <c r="F228" s="232"/>
      <c r="G228" s="261"/>
      <c r="H228" s="232"/>
      <c r="I228" s="232"/>
      <c r="J228" s="232"/>
      <c r="K228" s="232"/>
      <c r="L228" s="232"/>
      <c r="M228" s="247"/>
      <c r="N228" s="247"/>
      <c r="O228" s="247"/>
      <c r="P228" s="267"/>
      <c r="Q228" s="267"/>
      <c r="R228" s="267"/>
      <c r="S228" s="267"/>
      <c r="T228" s="232"/>
      <c r="U228" s="261"/>
      <c r="V228" s="232"/>
      <c r="W228" s="232"/>
      <c r="X228" s="232"/>
      <c r="Y228" s="232"/>
      <c r="Z228" s="232"/>
      <c r="AA228" s="232"/>
    </row>
    <row r="229" spans="5:27" x14ac:dyDescent="0.25">
      <c r="E229" s="232"/>
      <c r="F229" s="232"/>
      <c r="G229" s="261"/>
      <c r="H229" s="232"/>
      <c r="I229" s="232"/>
      <c r="J229" s="232"/>
      <c r="K229" s="232"/>
      <c r="L229" s="232"/>
      <c r="M229" s="247"/>
      <c r="N229" s="247"/>
      <c r="O229" s="247"/>
      <c r="P229" s="267"/>
      <c r="Q229" s="267"/>
      <c r="R229" s="267"/>
      <c r="S229" s="267"/>
      <c r="T229" s="232"/>
      <c r="U229" s="261"/>
      <c r="V229" s="232"/>
      <c r="W229" s="232"/>
      <c r="X229" s="232"/>
      <c r="Y229" s="232"/>
      <c r="Z229" s="232"/>
      <c r="AA229" s="232"/>
    </row>
    <row r="230" spans="5:27" x14ac:dyDescent="0.25">
      <c r="E230" s="232"/>
      <c r="F230" s="232"/>
      <c r="G230" s="261"/>
      <c r="H230" s="232"/>
      <c r="I230" s="232"/>
      <c r="J230" s="232"/>
      <c r="K230" s="232"/>
      <c r="L230" s="232"/>
      <c r="M230" s="247"/>
      <c r="N230" s="247"/>
      <c r="O230" s="247"/>
      <c r="P230" s="267"/>
      <c r="Q230" s="267"/>
      <c r="R230" s="267"/>
      <c r="S230" s="267"/>
      <c r="T230" s="232"/>
      <c r="U230" s="261"/>
      <c r="V230" s="232"/>
      <c r="W230" s="232"/>
      <c r="X230" s="232"/>
      <c r="Y230" s="232"/>
      <c r="Z230" s="232"/>
      <c r="AA230" s="232"/>
    </row>
    <row r="231" spans="5:27" x14ac:dyDescent="0.25">
      <c r="E231" s="232"/>
      <c r="F231" s="232"/>
      <c r="G231" s="261"/>
      <c r="H231" s="232"/>
      <c r="I231" s="232"/>
      <c r="J231" s="232"/>
      <c r="K231" s="232"/>
      <c r="L231" s="232"/>
      <c r="M231" s="247"/>
      <c r="N231" s="247"/>
      <c r="O231" s="247"/>
      <c r="P231" s="267"/>
      <c r="Q231" s="267"/>
      <c r="R231" s="267"/>
      <c r="S231" s="267"/>
      <c r="T231" s="232"/>
      <c r="U231" s="261"/>
      <c r="V231" s="232"/>
      <c r="W231" s="232"/>
      <c r="X231" s="232"/>
      <c r="Y231" s="232"/>
      <c r="Z231" s="232"/>
      <c r="AA231" s="232"/>
    </row>
    <row r="232" spans="5:27" x14ac:dyDescent="0.25">
      <c r="E232" s="232"/>
      <c r="F232" s="232"/>
      <c r="G232" s="261"/>
      <c r="H232" s="232"/>
      <c r="I232" s="232"/>
      <c r="J232" s="232"/>
      <c r="K232" s="232"/>
      <c r="L232" s="232"/>
      <c r="M232" s="247"/>
      <c r="N232" s="247"/>
      <c r="O232" s="247"/>
      <c r="P232" s="267"/>
      <c r="Q232" s="267"/>
      <c r="R232" s="267"/>
      <c r="S232" s="267"/>
      <c r="T232" s="232"/>
      <c r="U232" s="261"/>
      <c r="V232" s="232"/>
      <c r="W232" s="232"/>
      <c r="X232" s="232"/>
      <c r="Y232" s="232"/>
      <c r="Z232" s="232"/>
      <c r="AA232" s="232"/>
    </row>
    <row r="233" spans="5:27" x14ac:dyDescent="0.25">
      <c r="E233" s="232"/>
      <c r="F233" s="232"/>
      <c r="G233" s="261"/>
      <c r="H233" s="232"/>
      <c r="I233" s="232"/>
      <c r="J233" s="232"/>
      <c r="K233" s="232"/>
      <c r="L233" s="232"/>
      <c r="M233" s="247"/>
      <c r="N233" s="247"/>
      <c r="O233" s="247"/>
      <c r="P233" s="267"/>
      <c r="Q233" s="267"/>
      <c r="R233" s="267"/>
      <c r="S233" s="267"/>
      <c r="T233" s="232"/>
      <c r="U233" s="261"/>
      <c r="V233" s="232"/>
      <c r="W233" s="232"/>
      <c r="X233" s="232"/>
      <c r="Y233" s="232"/>
      <c r="Z233" s="232"/>
      <c r="AA233" s="232"/>
    </row>
    <row r="234" spans="5:27" x14ac:dyDescent="0.25">
      <c r="E234" s="232"/>
      <c r="F234" s="232"/>
      <c r="G234" s="261"/>
      <c r="H234" s="232"/>
      <c r="I234" s="232"/>
      <c r="J234" s="232"/>
      <c r="K234" s="232"/>
      <c r="L234" s="232"/>
      <c r="M234" s="247"/>
      <c r="N234" s="247"/>
      <c r="O234" s="247"/>
      <c r="P234" s="267"/>
      <c r="Q234" s="267"/>
      <c r="R234" s="267"/>
      <c r="S234" s="267"/>
      <c r="T234" s="232"/>
      <c r="U234" s="261"/>
      <c r="V234" s="232"/>
      <c r="W234" s="232"/>
      <c r="X234" s="232"/>
      <c r="Y234" s="232"/>
      <c r="Z234" s="232"/>
      <c r="AA234" s="232"/>
    </row>
    <row r="235" spans="5:27" x14ac:dyDescent="0.25">
      <c r="E235" s="232"/>
      <c r="F235" s="232"/>
      <c r="G235" s="261"/>
      <c r="H235" s="232"/>
      <c r="I235" s="232"/>
      <c r="J235" s="232"/>
      <c r="K235" s="232"/>
      <c r="L235" s="232"/>
      <c r="M235" s="247"/>
      <c r="N235" s="247"/>
      <c r="O235" s="247"/>
      <c r="P235" s="267"/>
      <c r="Q235" s="267"/>
      <c r="R235" s="267"/>
      <c r="S235" s="267"/>
      <c r="T235" s="232"/>
      <c r="U235" s="261"/>
      <c r="V235" s="232"/>
      <c r="W235" s="232"/>
      <c r="X235" s="232"/>
      <c r="Y235" s="232"/>
      <c r="Z235" s="232"/>
      <c r="AA235" s="232"/>
    </row>
    <row r="236" spans="5:27" x14ac:dyDescent="0.25">
      <c r="E236" s="232"/>
      <c r="F236" s="232"/>
      <c r="G236" s="261"/>
      <c r="H236" s="232"/>
      <c r="I236" s="232"/>
      <c r="J236" s="232"/>
      <c r="K236" s="232"/>
      <c r="L236" s="232"/>
      <c r="M236" s="247"/>
      <c r="N236" s="247"/>
      <c r="O236" s="247"/>
      <c r="P236" s="267"/>
      <c r="Q236" s="267"/>
      <c r="R236" s="267"/>
      <c r="S236" s="267"/>
      <c r="T236" s="232"/>
      <c r="U236" s="261"/>
      <c r="V236" s="232"/>
      <c r="W236" s="232"/>
      <c r="X236" s="232"/>
      <c r="Y236" s="232"/>
      <c r="Z236" s="232"/>
      <c r="AA236" s="232"/>
    </row>
    <row r="237" spans="5:27" x14ac:dyDescent="0.25">
      <c r="E237" s="232"/>
      <c r="F237" s="232"/>
      <c r="G237" s="261"/>
      <c r="H237" s="232"/>
      <c r="I237" s="232"/>
      <c r="J237" s="232"/>
      <c r="K237" s="232"/>
      <c r="L237" s="232"/>
      <c r="M237" s="247"/>
      <c r="N237" s="247"/>
      <c r="O237" s="247"/>
      <c r="P237" s="267"/>
      <c r="Q237" s="267"/>
      <c r="R237" s="267"/>
      <c r="S237" s="267"/>
      <c r="T237" s="232"/>
      <c r="U237" s="261"/>
      <c r="V237" s="232"/>
      <c r="W237" s="232"/>
      <c r="X237" s="232"/>
      <c r="Y237" s="232"/>
      <c r="Z237" s="232"/>
      <c r="AA237" s="232"/>
    </row>
    <row r="238" spans="5:27" x14ac:dyDescent="0.25">
      <c r="E238" s="232"/>
      <c r="F238" s="232"/>
      <c r="G238" s="261"/>
      <c r="H238" s="232"/>
      <c r="I238" s="232"/>
      <c r="J238" s="232"/>
      <c r="K238" s="232"/>
      <c r="L238" s="232"/>
      <c r="M238" s="247"/>
      <c r="N238" s="247"/>
      <c r="O238" s="247"/>
      <c r="P238" s="267"/>
      <c r="Q238" s="267"/>
      <c r="R238" s="267"/>
      <c r="S238" s="267"/>
      <c r="T238" s="232"/>
      <c r="U238" s="261"/>
      <c r="V238" s="232"/>
      <c r="W238" s="232"/>
      <c r="X238" s="232"/>
      <c r="Y238" s="232"/>
      <c r="Z238" s="232"/>
      <c r="AA238" s="232"/>
    </row>
    <row r="239" spans="5:27" x14ac:dyDescent="0.25">
      <c r="E239" s="232"/>
      <c r="F239" s="232"/>
      <c r="G239" s="261"/>
      <c r="H239" s="232"/>
      <c r="I239" s="232"/>
      <c r="J239" s="232"/>
      <c r="K239" s="232"/>
      <c r="L239" s="232"/>
      <c r="M239" s="247"/>
      <c r="N239" s="247"/>
      <c r="O239" s="247"/>
      <c r="P239" s="267"/>
      <c r="Q239" s="267"/>
      <c r="R239" s="267"/>
      <c r="S239" s="267"/>
      <c r="T239" s="232"/>
      <c r="U239" s="261"/>
      <c r="V239" s="232"/>
      <c r="W239" s="232"/>
      <c r="X239" s="232"/>
      <c r="Y239" s="232"/>
      <c r="Z239" s="232"/>
      <c r="AA239" s="232"/>
    </row>
    <row r="240" spans="5:27" x14ac:dyDescent="0.25">
      <c r="E240" s="232"/>
      <c r="F240" s="232"/>
      <c r="G240" s="261"/>
      <c r="H240" s="232"/>
      <c r="I240" s="232"/>
      <c r="J240" s="232"/>
      <c r="K240" s="232"/>
      <c r="L240" s="232"/>
      <c r="M240" s="247"/>
      <c r="N240" s="247"/>
      <c r="O240" s="247"/>
      <c r="P240" s="267"/>
      <c r="Q240" s="267"/>
      <c r="R240" s="267"/>
      <c r="S240" s="267"/>
      <c r="T240" s="232"/>
      <c r="U240" s="261"/>
      <c r="V240" s="232"/>
      <c r="W240" s="232"/>
      <c r="X240" s="232"/>
      <c r="Y240" s="232"/>
      <c r="Z240" s="232"/>
      <c r="AA240" s="232"/>
    </row>
    <row r="241" spans="5:27" x14ac:dyDescent="0.25">
      <c r="E241" s="232"/>
      <c r="F241" s="232"/>
      <c r="G241" s="261"/>
      <c r="H241" s="232"/>
      <c r="I241" s="232"/>
      <c r="J241" s="232"/>
      <c r="K241" s="232"/>
      <c r="L241" s="232"/>
      <c r="M241" s="247"/>
      <c r="N241" s="247"/>
      <c r="O241" s="247"/>
      <c r="P241" s="267"/>
      <c r="Q241" s="267"/>
      <c r="R241" s="267"/>
      <c r="S241" s="267"/>
      <c r="T241" s="232"/>
      <c r="U241" s="261"/>
      <c r="V241" s="232"/>
      <c r="W241" s="232"/>
      <c r="X241" s="232"/>
      <c r="Y241" s="232"/>
      <c r="Z241" s="232"/>
      <c r="AA241" s="232"/>
    </row>
    <row r="242" spans="5:27" x14ac:dyDescent="0.25">
      <c r="E242" s="232"/>
      <c r="F242" s="232"/>
      <c r="G242" s="261"/>
      <c r="H242" s="232"/>
      <c r="I242" s="232"/>
      <c r="J242" s="232"/>
      <c r="K242" s="232"/>
      <c r="L242" s="232"/>
      <c r="M242" s="247"/>
      <c r="N242" s="247"/>
      <c r="O242" s="247"/>
      <c r="P242" s="267"/>
      <c r="Q242" s="267"/>
      <c r="R242" s="267"/>
      <c r="S242" s="267"/>
      <c r="T242" s="232"/>
      <c r="U242" s="261"/>
      <c r="V242" s="232"/>
      <c r="W242" s="232"/>
      <c r="X242" s="232"/>
      <c r="Y242" s="232"/>
      <c r="Z242" s="232"/>
      <c r="AA242" s="232"/>
    </row>
    <row r="243" spans="5:27" x14ac:dyDescent="0.25">
      <c r="E243" s="232"/>
      <c r="F243" s="232"/>
      <c r="G243" s="261"/>
      <c r="H243" s="232"/>
      <c r="I243" s="232"/>
      <c r="J243" s="232"/>
      <c r="K243" s="232"/>
      <c r="L243" s="232"/>
      <c r="M243" s="247"/>
      <c r="N243" s="247"/>
      <c r="O243" s="247"/>
      <c r="P243" s="267"/>
      <c r="Q243" s="267"/>
      <c r="R243" s="267"/>
      <c r="S243" s="267"/>
      <c r="T243" s="232"/>
      <c r="U243" s="261"/>
      <c r="V243" s="232"/>
      <c r="W243" s="232"/>
      <c r="X243" s="232"/>
      <c r="Y243" s="232"/>
      <c r="Z243" s="232"/>
      <c r="AA243" s="232"/>
    </row>
    <row r="244" spans="5:27" x14ac:dyDescent="0.25">
      <c r="E244" s="232"/>
      <c r="F244" s="232"/>
      <c r="G244" s="261"/>
      <c r="H244" s="232"/>
      <c r="I244" s="232"/>
      <c r="J244" s="232"/>
      <c r="K244" s="232"/>
      <c r="L244" s="232"/>
      <c r="M244" s="247"/>
      <c r="N244" s="247"/>
      <c r="O244" s="247"/>
      <c r="P244" s="267"/>
      <c r="Q244" s="267"/>
      <c r="R244" s="267"/>
      <c r="S244" s="267"/>
      <c r="T244" s="232"/>
      <c r="U244" s="261"/>
      <c r="V244" s="232"/>
      <c r="W244" s="232"/>
      <c r="X244" s="232"/>
      <c r="Y244" s="232"/>
      <c r="Z244" s="232"/>
      <c r="AA244" s="232"/>
    </row>
    <row r="245" spans="5:27" x14ac:dyDescent="0.25">
      <c r="E245" s="232"/>
      <c r="F245" s="232"/>
      <c r="G245" s="261"/>
      <c r="H245" s="232"/>
      <c r="I245" s="232"/>
      <c r="J245" s="232"/>
      <c r="K245" s="232"/>
      <c r="L245" s="232"/>
      <c r="M245" s="247"/>
      <c r="N245" s="247"/>
      <c r="O245" s="247"/>
      <c r="P245" s="267"/>
      <c r="Q245" s="267"/>
      <c r="R245" s="267"/>
      <c r="S245" s="267"/>
      <c r="T245" s="232"/>
      <c r="U245" s="261"/>
      <c r="V245" s="232"/>
      <c r="W245" s="232"/>
      <c r="X245" s="232"/>
      <c r="Y245" s="232"/>
      <c r="Z245" s="232"/>
      <c r="AA245" s="232"/>
    </row>
    <row r="246" spans="5:27" x14ac:dyDescent="0.25">
      <c r="E246" s="232"/>
      <c r="F246" s="232"/>
      <c r="G246" s="261"/>
      <c r="H246" s="232"/>
      <c r="I246" s="232"/>
      <c r="J246" s="232"/>
      <c r="K246" s="232"/>
      <c r="L246" s="232"/>
      <c r="M246" s="247"/>
      <c r="N246" s="247"/>
      <c r="O246" s="247"/>
      <c r="P246" s="267"/>
      <c r="Q246" s="267"/>
      <c r="R246" s="267"/>
      <c r="S246" s="267"/>
      <c r="T246" s="232"/>
      <c r="U246" s="261"/>
      <c r="V246" s="232"/>
      <c r="W246" s="232"/>
      <c r="X246" s="232"/>
      <c r="Y246" s="232"/>
      <c r="Z246" s="232"/>
      <c r="AA246" s="232"/>
    </row>
    <row r="247" spans="5:27" x14ac:dyDescent="0.25">
      <c r="E247" s="232"/>
      <c r="F247" s="232"/>
      <c r="G247" s="261"/>
      <c r="H247" s="232"/>
      <c r="I247" s="232"/>
      <c r="J247" s="232"/>
      <c r="K247" s="232"/>
      <c r="L247" s="232"/>
      <c r="M247" s="247"/>
      <c r="N247" s="247"/>
      <c r="O247" s="247"/>
      <c r="P247" s="267"/>
      <c r="Q247" s="267"/>
      <c r="R247" s="267"/>
      <c r="S247" s="267"/>
      <c r="T247" s="232"/>
      <c r="U247" s="261"/>
      <c r="V247" s="232"/>
      <c r="W247" s="232"/>
      <c r="X247" s="232"/>
      <c r="Y247" s="232"/>
      <c r="Z247" s="232"/>
      <c r="AA247" s="232"/>
    </row>
    <row r="248" spans="5:27" x14ac:dyDescent="0.25">
      <c r="E248" s="232"/>
      <c r="F248" s="232"/>
      <c r="G248" s="261"/>
      <c r="H248" s="232"/>
      <c r="I248" s="232"/>
      <c r="J248" s="232"/>
      <c r="K248" s="232"/>
      <c r="L248" s="232"/>
      <c r="M248" s="247"/>
      <c r="N248" s="247"/>
      <c r="O248" s="247"/>
      <c r="P248" s="267"/>
      <c r="Q248" s="267"/>
      <c r="R248" s="267"/>
      <c r="S248" s="267"/>
      <c r="T248" s="232"/>
      <c r="U248" s="261"/>
      <c r="V248" s="232"/>
      <c r="W248" s="232"/>
      <c r="X248" s="232"/>
      <c r="Y248" s="232"/>
      <c r="Z248" s="232"/>
      <c r="AA248" s="232"/>
    </row>
    <row r="249" spans="5:27" x14ac:dyDescent="0.25">
      <c r="E249" s="232"/>
      <c r="F249" s="232"/>
      <c r="G249" s="261"/>
      <c r="H249" s="232"/>
      <c r="I249" s="232"/>
      <c r="J249" s="232"/>
      <c r="K249" s="232"/>
      <c r="L249" s="232"/>
      <c r="M249" s="247"/>
      <c r="N249" s="247"/>
      <c r="O249" s="247"/>
      <c r="P249" s="267"/>
      <c r="Q249" s="267"/>
      <c r="R249" s="267"/>
      <c r="S249" s="267"/>
      <c r="T249" s="232"/>
      <c r="U249" s="261"/>
      <c r="V249" s="232"/>
      <c r="W249" s="232"/>
      <c r="X249" s="232"/>
      <c r="Y249" s="232"/>
      <c r="Z249" s="232"/>
      <c r="AA249" s="232"/>
    </row>
    <row r="250" spans="5:27" x14ac:dyDescent="0.25">
      <c r="E250" s="232"/>
      <c r="F250" s="232"/>
      <c r="G250" s="261"/>
      <c r="H250" s="232"/>
      <c r="I250" s="232"/>
      <c r="J250" s="232"/>
      <c r="K250" s="232"/>
      <c r="L250" s="232"/>
      <c r="M250" s="247"/>
      <c r="N250" s="247"/>
      <c r="O250" s="247"/>
      <c r="P250" s="267"/>
      <c r="Q250" s="267"/>
      <c r="R250" s="267"/>
      <c r="S250" s="267"/>
      <c r="T250" s="232"/>
      <c r="U250" s="261"/>
      <c r="V250" s="232"/>
      <c r="W250" s="232"/>
      <c r="X250" s="232"/>
      <c r="Y250" s="232"/>
      <c r="Z250" s="232"/>
      <c r="AA250" s="232"/>
    </row>
    <row r="251" spans="5:27" x14ac:dyDescent="0.25">
      <c r="E251" s="232"/>
      <c r="F251" s="232"/>
      <c r="G251" s="261"/>
      <c r="H251" s="232"/>
      <c r="I251" s="232"/>
      <c r="J251" s="232"/>
      <c r="K251" s="232"/>
      <c r="L251" s="232"/>
      <c r="M251" s="247"/>
      <c r="N251" s="247"/>
      <c r="O251" s="247"/>
      <c r="P251" s="267"/>
      <c r="Q251" s="267"/>
      <c r="R251" s="267"/>
      <c r="S251" s="267"/>
      <c r="T251" s="232"/>
      <c r="U251" s="261"/>
      <c r="V251" s="232"/>
      <c r="W251" s="232"/>
      <c r="X251" s="232"/>
      <c r="Y251" s="232"/>
      <c r="Z251" s="232"/>
      <c r="AA251" s="232"/>
    </row>
    <row r="252" spans="5:27" x14ac:dyDescent="0.25">
      <c r="E252" s="232"/>
      <c r="F252" s="232"/>
      <c r="G252" s="261"/>
      <c r="H252" s="232"/>
      <c r="I252" s="232"/>
      <c r="J252" s="232"/>
      <c r="K252" s="232"/>
      <c r="L252" s="232"/>
      <c r="M252" s="247"/>
      <c r="N252" s="247"/>
      <c r="O252" s="247"/>
      <c r="P252" s="267"/>
      <c r="Q252" s="267"/>
      <c r="R252" s="267"/>
      <c r="S252" s="267"/>
      <c r="T252" s="232"/>
      <c r="U252" s="261"/>
      <c r="V252" s="232"/>
      <c r="W252" s="232"/>
      <c r="X252" s="232"/>
      <c r="Y252" s="232"/>
      <c r="Z252" s="232"/>
      <c r="AA252" s="232"/>
    </row>
    <row r="253" spans="5:27" x14ac:dyDescent="0.25">
      <c r="E253" s="232"/>
      <c r="F253" s="232"/>
      <c r="G253" s="261"/>
      <c r="H253" s="232"/>
      <c r="I253" s="232"/>
      <c r="J253" s="232"/>
      <c r="K253" s="232"/>
      <c r="L253" s="232"/>
      <c r="M253" s="247"/>
      <c r="N253" s="247"/>
      <c r="O253" s="247"/>
      <c r="P253" s="267"/>
      <c r="Q253" s="267"/>
      <c r="R253" s="267"/>
      <c r="S253" s="267"/>
      <c r="T253" s="232"/>
      <c r="U253" s="261"/>
      <c r="V253" s="232"/>
      <c r="W253" s="232"/>
      <c r="X253" s="232"/>
      <c r="Y253" s="232"/>
      <c r="Z253" s="232"/>
      <c r="AA253" s="232"/>
    </row>
    <row r="254" spans="5:27" x14ac:dyDescent="0.25">
      <c r="E254" s="232"/>
      <c r="F254" s="232"/>
      <c r="G254" s="261"/>
      <c r="H254" s="232"/>
      <c r="I254" s="232"/>
      <c r="J254" s="232"/>
      <c r="K254" s="232"/>
      <c r="L254" s="232"/>
      <c r="M254" s="247"/>
      <c r="N254" s="247"/>
      <c r="O254" s="247"/>
      <c r="P254" s="267"/>
      <c r="Q254" s="267"/>
      <c r="R254" s="267"/>
      <c r="S254" s="267"/>
      <c r="T254" s="232"/>
      <c r="U254" s="261"/>
      <c r="V254" s="232"/>
      <c r="W254" s="232"/>
      <c r="X254" s="232"/>
      <c r="Y254" s="232"/>
      <c r="Z254" s="232"/>
      <c r="AA254" s="232"/>
    </row>
    <row r="255" spans="5:27" x14ac:dyDescent="0.25">
      <c r="E255" s="232"/>
      <c r="F255" s="232"/>
      <c r="G255" s="261"/>
      <c r="H255" s="232"/>
      <c r="I255" s="232"/>
      <c r="J255" s="232"/>
      <c r="K255" s="232"/>
      <c r="L255" s="232"/>
      <c r="M255" s="247"/>
      <c r="N255" s="247"/>
      <c r="O255" s="247"/>
      <c r="P255" s="267"/>
      <c r="Q255" s="267"/>
      <c r="R255" s="267"/>
      <c r="S255" s="267"/>
      <c r="T255" s="232"/>
      <c r="U255" s="261"/>
      <c r="V255" s="232"/>
      <c r="W255" s="232"/>
      <c r="X255" s="232"/>
      <c r="Y255" s="232"/>
      <c r="Z255" s="232"/>
      <c r="AA255" s="232"/>
    </row>
    <row r="256" spans="5:27" x14ac:dyDescent="0.25">
      <c r="E256" s="232"/>
      <c r="F256" s="232"/>
      <c r="G256" s="261"/>
      <c r="H256" s="232"/>
      <c r="I256" s="232"/>
      <c r="J256" s="232"/>
      <c r="K256" s="232"/>
      <c r="L256" s="232"/>
      <c r="M256" s="247"/>
      <c r="N256" s="247"/>
      <c r="O256" s="247"/>
      <c r="P256" s="267"/>
      <c r="Q256" s="267"/>
      <c r="R256" s="267"/>
      <c r="S256" s="267"/>
      <c r="T256" s="232"/>
      <c r="U256" s="261"/>
      <c r="V256" s="232"/>
      <c r="W256" s="232"/>
      <c r="X256" s="232"/>
      <c r="Y256" s="232"/>
      <c r="Z256" s="232"/>
      <c r="AA256" s="232"/>
    </row>
    <row r="257" spans="5:27" x14ac:dyDescent="0.25">
      <c r="E257" s="232"/>
      <c r="F257" s="232"/>
      <c r="G257" s="261"/>
      <c r="H257" s="232"/>
      <c r="I257" s="232"/>
      <c r="J257" s="232"/>
      <c r="K257" s="232"/>
      <c r="L257" s="232"/>
      <c r="M257" s="247"/>
      <c r="N257" s="247"/>
      <c r="O257" s="247"/>
      <c r="P257" s="267"/>
      <c r="Q257" s="267"/>
      <c r="R257" s="267"/>
      <c r="S257" s="267"/>
      <c r="T257" s="232"/>
      <c r="U257" s="261"/>
      <c r="V257" s="232"/>
      <c r="W257" s="232"/>
      <c r="X257" s="232"/>
      <c r="Y257" s="232"/>
      <c r="Z257" s="232"/>
      <c r="AA257" s="232"/>
    </row>
    <row r="258" spans="5:27" x14ac:dyDescent="0.25">
      <c r="E258" s="232"/>
      <c r="F258" s="232"/>
      <c r="G258" s="261"/>
      <c r="H258" s="232"/>
      <c r="I258" s="232"/>
      <c r="J258" s="232"/>
      <c r="K258" s="232"/>
      <c r="L258" s="232"/>
      <c r="M258" s="247"/>
      <c r="N258" s="247"/>
      <c r="O258" s="247"/>
      <c r="P258" s="267"/>
      <c r="Q258" s="267"/>
      <c r="R258" s="267"/>
      <c r="S258" s="267"/>
      <c r="T258" s="232"/>
      <c r="U258" s="261"/>
      <c r="V258" s="232"/>
      <c r="W258" s="232"/>
      <c r="X258" s="232"/>
      <c r="Y258" s="232"/>
      <c r="Z258" s="232"/>
      <c r="AA258" s="232"/>
    </row>
    <row r="259" spans="5:27" x14ac:dyDescent="0.25">
      <c r="E259" s="232"/>
      <c r="F259" s="232"/>
      <c r="G259" s="261"/>
      <c r="H259" s="232"/>
      <c r="I259" s="232"/>
      <c r="J259" s="232"/>
      <c r="K259" s="232"/>
      <c r="L259" s="232"/>
      <c r="M259" s="247"/>
      <c r="N259" s="247"/>
      <c r="O259" s="247"/>
      <c r="P259" s="267"/>
      <c r="Q259" s="267"/>
      <c r="R259" s="267"/>
      <c r="S259" s="267"/>
      <c r="T259" s="232"/>
      <c r="U259" s="261"/>
      <c r="V259" s="232"/>
      <c r="W259" s="232"/>
      <c r="X259" s="232"/>
      <c r="Y259" s="232"/>
      <c r="Z259" s="232"/>
      <c r="AA259" s="232"/>
    </row>
    <row r="260" spans="5:27" x14ac:dyDescent="0.25">
      <c r="E260" s="232"/>
      <c r="F260" s="232"/>
      <c r="G260" s="261"/>
      <c r="H260" s="232"/>
      <c r="I260" s="232"/>
      <c r="J260" s="232"/>
      <c r="K260" s="232"/>
      <c r="L260" s="232"/>
      <c r="M260" s="247"/>
      <c r="N260" s="247"/>
      <c r="O260" s="247"/>
      <c r="P260" s="267"/>
      <c r="Q260" s="267"/>
      <c r="R260" s="267"/>
      <c r="S260" s="267"/>
      <c r="T260" s="232"/>
      <c r="U260" s="261"/>
      <c r="V260" s="232"/>
      <c r="W260" s="232"/>
      <c r="X260" s="232"/>
      <c r="Y260" s="232"/>
      <c r="Z260" s="232"/>
      <c r="AA260" s="232"/>
    </row>
    <row r="261" spans="5:27" x14ac:dyDescent="0.25">
      <c r="E261" s="232"/>
      <c r="F261" s="232"/>
      <c r="G261" s="261"/>
      <c r="H261" s="232"/>
      <c r="I261" s="232"/>
      <c r="J261" s="232"/>
      <c r="K261" s="232"/>
      <c r="L261" s="232"/>
      <c r="M261" s="247"/>
      <c r="N261" s="247"/>
      <c r="O261" s="247"/>
      <c r="P261" s="267"/>
      <c r="Q261" s="267"/>
      <c r="R261" s="267"/>
      <c r="S261" s="267"/>
      <c r="T261" s="232"/>
      <c r="U261" s="261"/>
      <c r="V261" s="232"/>
      <c r="W261" s="232"/>
      <c r="X261" s="232"/>
      <c r="Y261" s="232"/>
      <c r="Z261" s="232"/>
      <c r="AA261" s="232"/>
    </row>
    <row r="262" spans="5:27" x14ac:dyDescent="0.25">
      <c r="E262" s="232"/>
      <c r="F262" s="232"/>
      <c r="G262" s="261"/>
      <c r="H262" s="232"/>
      <c r="I262" s="232"/>
      <c r="J262" s="232"/>
      <c r="K262" s="232"/>
      <c r="L262" s="232"/>
      <c r="M262" s="247"/>
      <c r="N262" s="247"/>
      <c r="O262" s="247"/>
      <c r="P262" s="267"/>
      <c r="Q262" s="267"/>
      <c r="R262" s="267"/>
      <c r="S262" s="267"/>
      <c r="T262" s="232"/>
      <c r="U262" s="261"/>
      <c r="V262" s="232"/>
      <c r="W262" s="232"/>
      <c r="X262" s="232"/>
      <c r="Y262" s="232"/>
      <c r="Z262" s="232"/>
      <c r="AA262" s="232"/>
    </row>
    <row r="263" spans="5:27" x14ac:dyDescent="0.25">
      <c r="E263" s="232"/>
      <c r="F263" s="232"/>
      <c r="G263" s="261"/>
      <c r="H263" s="232"/>
      <c r="I263" s="232"/>
      <c r="J263" s="232"/>
      <c r="K263" s="232"/>
      <c r="L263" s="232"/>
      <c r="M263" s="247"/>
      <c r="N263" s="247"/>
      <c r="O263" s="247"/>
      <c r="P263" s="267"/>
      <c r="Q263" s="267"/>
      <c r="R263" s="267"/>
      <c r="S263" s="267"/>
      <c r="T263" s="232"/>
      <c r="U263" s="261"/>
      <c r="V263" s="232"/>
      <c r="W263" s="232"/>
      <c r="X263" s="232"/>
      <c r="Y263" s="232"/>
      <c r="Z263" s="232"/>
      <c r="AA263" s="232"/>
    </row>
    <row r="264" spans="5:27" x14ac:dyDescent="0.25">
      <c r="E264" s="232"/>
      <c r="F264" s="232"/>
      <c r="G264" s="261"/>
      <c r="H264" s="232"/>
      <c r="I264" s="232"/>
      <c r="J264" s="232"/>
      <c r="K264" s="232"/>
      <c r="L264" s="232"/>
      <c r="M264" s="247"/>
      <c r="N264" s="247"/>
      <c r="O264" s="247"/>
      <c r="P264" s="267"/>
      <c r="Q264" s="267"/>
      <c r="R264" s="267"/>
      <c r="S264" s="267"/>
      <c r="T264" s="232"/>
      <c r="U264" s="261"/>
      <c r="V264" s="232"/>
      <c r="W264" s="232"/>
      <c r="X264" s="232"/>
      <c r="Y264" s="232"/>
      <c r="Z264" s="232"/>
      <c r="AA264" s="232"/>
    </row>
    <row r="265" spans="5:27" x14ac:dyDescent="0.25">
      <c r="E265" s="232"/>
      <c r="F265" s="232"/>
      <c r="G265" s="261"/>
      <c r="H265" s="232"/>
      <c r="I265" s="232"/>
      <c r="J265" s="232"/>
      <c r="K265" s="232"/>
      <c r="L265" s="232"/>
      <c r="M265" s="247"/>
      <c r="N265" s="247"/>
      <c r="O265" s="247"/>
      <c r="P265" s="267"/>
      <c r="Q265" s="267"/>
      <c r="R265" s="267"/>
      <c r="S265" s="267"/>
      <c r="T265" s="232"/>
      <c r="U265" s="261"/>
      <c r="V265" s="232"/>
      <c r="W265" s="232"/>
      <c r="X265" s="232"/>
      <c r="Y265" s="232"/>
      <c r="Z265" s="232"/>
      <c r="AA265" s="232"/>
    </row>
    <row r="266" spans="5:27" x14ac:dyDescent="0.25">
      <c r="E266" s="232"/>
      <c r="F266" s="232"/>
      <c r="G266" s="261"/>
      <c r="H266" s="232"/>
      <c r="I266" s="232"/>
      <c r="J266" s="232"/>
      <c r="K266" s="232"/>
      <c r="L266" s="232"/>
      <c r="M266" s="247"/>
      <c r="N266" s="247"/>
      <c r="O266" s="247"/>
      <c r="P266" s="267"/>
      <c r="Q266" s="267"/>
      <c r="R266" s="267"/>
      <c r="S266" s="267"/>
      <c r="T266" s="232"/>
      <c r="U266" s="261"/>
      <c r="V266" s="232"/>
      <c r="W266" s="232"/>
      <c r="X266" s="232"/>
      <c r="Y266" s="232"/>
      <c r="Z266" s="232"/>
      <c r="AA266" s="232"/>
    </row>
    <row r="267" spans="5:27" x14ac:dyDescent="0.25">
      <c r="E267" s="232"/>
      <c r="F267" s="232"/>
      <c r="G267" s="261"/>
      <c r="H267" s="232"/>
      <c r="I267" s="232"/>
      <c r="J267" s="232"/>
      <c r="K267" s="232"/>
      <c r="L267" s="232"/>
      <c r="M267" s="247"/>
      <c r="N267" s="247"/>
      <c r="O267" s="247"/>
      <c r="P267" s="267"/>
      <c r="Q267" s="267"/>
      <c r="R267" s="267"/>
      <c r="S267" s="267"/>
      <c r="T267" s="232"/>
      <c r="U267" s="261"/>
      <c r="V267" s="232"/>
      <c r="W267" s="232"/>
      <c r="X267" s="232"/>
      <c r="Y267" s="232"/>
      <c r="Z267" s="232"/>
      <c r="AA267" s="232"/>
    </row>
    <row r="268" spans="5:27" x14ac:dyDescent="0.25">
      <c r="E268" s="232"/>
      <c r="F268" s="232"/>
      <c r="G268" s="261"/>
      <c r="H268" s="232"/>
      <c r="I268" s="232"/>
      <c r="J268" s="232"/>
      <c r="K268" s="232"/>
      <c r="L268" s="232"/>
      <c r="M268" s="247"/>
      <c r="N268" s="247"/>
      <c r="O268" s="247"/>
      <c r="P268" s="267"/>
      <c r="Q268" s="267"/>
      <c r="R268" s="267"/>
      <c r="S268" s="267"/>
      <c r="T268" s="232"/>
      <c r="U268" s="261"/>
      <c r="V268" s="232"/>
      <c r="W268" s="232"/>
      <c r="X268" s="232"/>
      <c r="Y268" s="232"/>
      <c r="Z268" s="232"/>
      <c r="AA268" s="232"/>
    </row>
    <row r="269" spans="5:27" x14ac:dyDescent="0.25">
      <c r="E269" s="232"/>
      <c r="F269" s="232"/>
      <c r="G269" s="261"/>
      <c r="H269" s="232"/>
      <c r="I269" s="232"/>
      <c r="J269" s="232"/>
      <c r="K269" s="232"/>
      <c r="L269" s="232"/>
      <c r="M269" s="247"/>
      <c r="N269" s="247"/>
      <c r="O269" s="247"/>
      <c r="P269" s="267"/>
      <c r="Q269" s="267"/>
      <c r="R269" s="267"/>
      <c r="S269" s="267"/>
      <c r="T269" s="232"/>
      <c r="U269" s="261"/>
      <c r="V269" s="232"/>
      <c r="W269" s="232"/>
      <c r="X269" s="232"/>
      <c r="Y269" s="232"/>
      <c r="Z269" s="232"/>
      <c r="AA269" s="232"/>
    </row>
    <row r="270" spans="5:27" x14ac:dyDescent="0.25">
      <c r="E270" s="232"/>
      <c r="F270" s="232"/>
      <c r="G270" s="261"/>
      <c r="H270" s="232"/>
      <c r="I270" s="232"/>
      <c r="J270" s="232"/>
      <c r="K270" s="232"/>
      <c r="L270" s="232"/>
      <c r="M270" s="247"/>
      <c r="N270" s="247"/>
      <c r="O270" s="247"/>
      <c r="P270" s="267"/>
      <c r="Q270" s="267"/>
      <c r="R270" s="267"/>
      <c r="S270" s="267"/>
      <c r="T270" s="232"/>
      <c r="U270" s="261"/>
      <c r="V270" s="232"/>
      <c r="W270" s="232"/>
      <c r="X270" s="232"/>
      <c r="Y270" s="232"/>
      <c r="Z270" s="232"/>
      <c r="AA270" s="232"/>
    </row>
    <row r="271" spans="5:27" x14ac:dyDescent="0.25">
      <c r="E271" s="232"/>
      <c r="F271" s="232"/>
      <c r="G271" s="261"/>
      <c r="H271" s="232"/>
      <c r="I271" s="232"/>
      <c r="J271" s="232"/>
      <c r="K271" s="232"/>
      <c r="L271" s="232"/>
      <c r="M271" s="247"/>
      <c r="N271" s="247"/>
      <c r="O271" s="247"/>
      <c r="P271" s="267"/>
      <c r="Q271" s="267"/>
      <c r="R271" s="267"/>
      <c r="S271" s="267"/>
      <c r="T271" s="232"/>
      <c r="U271" s="261"/>
      <c r="V271" s="232"/>
      <c r="W271" s="232"/>
      <c r="X271" s="232"/>
      <c r="Y271" s="232"/>
      <c r="Z271" s="232"/>
      <c r="AA271" s="232"/>
    </row>
    <row r="272" spans="5:27" x14ac:dyDescent="0.25">
      <c r="E272" s="232"/>
      <c r="F272" s="232"/>
      <c r="G272" s="261"/>
      <c r="H272" s="232"/>
      <c r="I272" s="232"/>
      <c r="J272" s="232"/>
      <c r="K272" s="232"/>
      <c r="L272" s="232"/>
      <c r="M272" s="247"/>
      <c r="N272" s="247"/>
      <c r="O272" s="247"/>
      <c r="P272" s="267"/>
      <c r="Q272" s="267"/>
      <c r="R272" s="267"/>
      <c r="S272" s="267"/>
      <c r="T272" s="232"/>
      <c r="U272" s="261"/>
      <c r="V272" s="232"/>
      <c r="W272" s="232"/>
      <c r="X272" s="232"/>
      <c r="Y272" s="232"/>
      <c r="Z272" s="232"/>
      <c r="AA272" s="232"/>
    </row>
    <row r="273" spans="5:27" x14ac:dyDescent="0.25">
      <c r="E273" s="232"/>
      <c r="F273" s="232"/>
      <c r="G273" s="261"/>
      <c r="H273" s="232"/>
      <c r="I273" s="232"/>
      <c r="J273" s="232"/>
      <c r="K273" s="232"/>
      <c r="L273" s="232"/>
      <c r="M273" s="247"/>
      <c r="N273" s="247"/>
      <c r="O273" s="247"/>
      <c r="P273" s="267"/>
      <c r="Q273" s="267"/>
      <c r="R273" s="267"/>
      <c r="S273" s="267"/>
      <c r="T273" s="232"/>
      <c r="U273" s="261"/>
      <c r="V273" s="232"/>
      <c r="W273" s="232"/>
      <c r="X273" s="232"/>
      <c r="Y273" s="232"/>
      <c r="Z273" s="232"/>
      <c r="AA273" s="232"/>
    </row>
    <row r="274" spans="5:27" x14ac:dyDescent="0.25">
      <c r="E274" s="232"/>
      <c r="F274" s="232"/>
      <c r="G274" s="261"/>
      <c r="H274" s="232"/>
      <c r="I274" s="232"/>
      <c r="J274" s="232"/>
      <c r="K274" s="232"/>
      <c r="L274" s="232"/>
      <c r="M274" s="247"/>
      <c r="N274" s="247"/>
      <c r="O274" s="247"/>
      <c r="P274" s="267"/>
      <c r="Q274" s="267"/>
      <c r="R274" s="267"/>
      <c r="S274" s="267"/>
      <c r="T274" s="232"/>
      <c r="U274" s="261"/>
      <c r="V274" s="232"/>
      <c r="W274" s="232"/>
      <c r="X274" s="232"/>
      <c r="Y274" s="232"/>
      <c r="Z274" s="232"/>
      <c r="AA274" s="232"/>
    </row>
    <row r="275" spans="5:27" x14ac:dyDescent="0.25">
      <c r="E275" s="232"/>
      <c r="F275" s="232"/>
      <c r="G275" s="261"/>
      <c r="H275" s="232"/>
      <c r="I275" s="232"/>
      <c r="J275" s="232"/>
      <c r="K275" s="232"/>
      <c r="L275" s="232"/>
      <c r="M275" s="247"/>
      <c r="N275" s="247"/>
      <c r="O275" s="247"/>
      <c r="P275" s="267"/>
      <c r="Q275" s="267"/>
      <c r="R275" s="267"/>
      <c r="S275" s="267"/>
      <c r="T275" s="232"/>
      <c r="U275" s="261"/>
      <c r="V275" s="232"/>
      <c r="W275" s="232"/>
      <c r="X275" s="232"/>
      <c r="Y275" s="232"/>
      <c r="Z275" s="232"/>
      <c r="AA275" s="232"/>
    </row>
    <row r="276" spans="5:27" x14ac:dyDescent="0.25">
      <c r="E276" s="232"/>
      <c r="F276" s="232"/>
      <c r="G276" s="261"/>
      <c r="H276" s="232"/>
      <c r="I276" s="232"/>
      <c r="J276" s="232"/>
      <c r="K276" s="232"/>
      <c r="L276" s="232"/>
      <c r="M276" s="247"/>
      <c r="N276" s="247"/>
      <c r="O276" s="247"/>
      <c r="P276" s="267"/>
      <c r="Q276" s="267"/>
      <c r="R276" s="267"/>
      <c r="S276" s="267"/>
      <c r="T276" s="232"/>
      <c r="U276" s="261"/>
      <c r="V276" s="232"/>
      <c r="W276" s="232"/>
      <c r="X276" s="232"/>
      <c r="Y276" s="232"/>
      <c r="Z276" s="232"/>
      <c r="AA276" s="232"/>
    </row>
    <row r="277" spans="5:27" x14ac:dyDescent="0.25">
      <c r="E277" s="232"/>
      <c r="F277" s="232"/>
      <c r="G277" s="261"/>
      <c r="H277" s="232"/>
      <c r="I277" s="232"/>
      <c r="J277" s="232"/>
      <c r="K277" s="232"/>
      <c r="L277" s="232"/>
      <c r="M277" s="247"/>
      <c r="N277" s="247"/>
      <c r="O277" s="247"/>
      <c r="P277" s="267"/>
      <c r="Q277" s="267"/>
      <c r="R277" s="267"/>
      <c r="S277" s="267"/>
      <c r="T277" s="232"/>
      <c r="U277" s="261"/>
      <c r="V277" s="232"/>
      <c r="W277" s="232"/>
      <c r="X277" s="232"/>
      <c r="Y277" s="232"/>
      <c r="Z277" s="232"/>
      <c r="AA277" s="232"/>
    </row>
    <row r="278" spans="5:27" x14ac:dyDescent="0.25">
      <c r="E278" s="232"/>
      <c r="F278" s="232"/>
      <c r="G278" s="261"/>
      <c r="H278" s="232"/>
      <c r="I278" s="232"/>
      <c r="J278" s="232"/>
      <c r="K278" s="232"/>
      <c r="L278" s="232"/>
      <c r="M278" s="247"/>
      <c r="N278" s="247"/>
      <c r="O278" s="247"/>
      <c r="P278" s="267"/>
      <c r="Q278" s="267"/>
      <c r="R278" s="267"/>
      <c r="S278" s="267"/>
      <c r="T278" s="232"/>
      <c r="U278" s="261"/>
      <c r="V278" s="232"/>
      <c r="W278" s="232"/>
      <c r="X278" s="232"/>
      <c r="Y278" s="232"/>
      <c r="Z278" s="232"/>
      <c r="AA278" s="232"/>
    </row>
    <row r="279" spans="5:27" x14ac:dyDescent="0.25">
      <c r="E279" s="232"/>
      <c r="F279" s="232"/>
      <c r="G279" s="261"/>
      <c r="H279" s="232"/>
      <c r="I279" s="232"/>
      <c r="J279" s="232"/>
      <c r="K279" s="232"/>
      <c r="L279" s="232"/>
      <c r="M279" s="247"/>
      <c r="N279" s="247"/>
      <c r="O279" s="247"/>
      <c r="P279" s="267"/>
      <c r="Q279" s="267"/>
      <c r="R279" s="267"/>
      <c r="S279" s="267"/>
      <c r="T279" s="232"/>
      <c r="U279" s="261"/>
      <c r="V279" s="232"/>
      <c r="W279" s="232"/>
      <c r="X279" s="232"/>
      <c r="Y279" s="232"/>
      <c r="Z279" s="232"/>
      <c r="AA279" s="232"/>
    </row>
    <row r="280" spans="5:27" x14ac:dyDescent="0.25">
      <c r="E280" s="232"/>
      <c r="F280" s="232"/>
      <c r="G280" s="261"/>
      <c r="H280" s="232"/>
      <c r="I280" s="232"/>
      <c r="J280" s="232"/>
      <c r="K280" s="232"/>
      <c r="L280" s="232"/>
      <c r="M280" s="247"/>
      <c r="N280" s="247"/>
      <c r="O280" s="247"/>
      <c r="P280" s="267"/>
      <c r="Q280" s="267"/>
      <c r="R280" s="267"/>
      <c r="S280" s="267"/>
      <c r="T280" s="232"/>
      <c r="U280" s="261"/>
      <c r="V280" s="232"/>
      <c r="W280" s="232"/>
      <c r="X280" s="232"/>
      <c r="Y280" s="232"/>
      <c r="Z280" s="232"/>
      <c r="AA280" s="232"/>
    </row>
    <row r="281" spans="5:27" x14ac:dyDescent="0.25">
      <c r="E281" s="232"/>
      <c r="F281" s="232"/>
      <c r="G281" s="261"/>
      <c r="H281" s="232"/>
      <c r="I281" s="232"/>
      <c r="J281" s="232"/>
      <c r="K281" s="232"/>
      <c r="L281" s="232"/>
      <c r="M281" s="247"/>
      <c r="N281" s="247"/>
      <c r="O281" s="247"/>
      <c r="P281" s="267"/>
      <c r="Q281" s="267"/>
      <c r="R281" s="267"/>
      <c r="S281" s="267"/>
      <c r="T281" s="232"/>
      <c r="U281" s="261"/>
      <c r="V281" s="232"/>
      <c r="W281" s="232"/>
      <c r="X281" s="232"/>
      <c r="Y281" s="232"/>
      <c r="Z281" s="232"/>
      <c r="AA281" s="232"/>
    </row>
    <row r="282" spans="5:27" x14ac:dyDescent="0.25">
      <c r="E282" s="232"/>
      <c r="F282" s="232"/>
      <c r="G282" s="261"/>
      <c r="H282" s="232"/>
      <c r="I282" s="232"/>
      <c r="J282" s="232"/>
      <c r="K282" s="232"/>
      <c r="L282" s="232"/>
      <c r="M282" s="247"/>
      <c r="N282" s="247"/>
      <c r="O282" s="247"/>
      <c r="P282" s="267"/>
      <c r="Q282" s="267"/>
      <c r="R282" s="267"/>
      <c r="S282" s="267"/>
      <c r="T282" s="232"/>
      <c r="U282" s="261"/>
      <c r="V282" s="232"/>
      <c r="W282" s="232"/>
      <c r="X282" s="232"/>
      <c r="Y282" s="232"/>
      <c r="Z282" s="232"/>
      <c r="AA282" s="232"/>
    </row>
    <row r="283" spans="5:27" x14ac:dyDescent="0.25">
      <c r="E283" s="232"/>
      <c r="F283" s="232"/>
      <c r="G283" s="261"/>
      <c r="H283" s="232"/>
      <c r="I283" s="232"/>
      <c r="J283" s="232"/>
      <c r="K283" s="232"/>
      <c r="L283" s="232"/>
      <c r="M283" s="247"/>
      <c r="N283" s="247"/>
      <c r="O283" s="247"/>
      <c r="P283" s="267"/>
      <c r="Q283" s="267"/>
      <c r="R283" s="267"/>
      <c r="S283" s="267"/>
      <c r="T283" s="232"/>
      <c r="U283" s="261"/>
      <c r="V283" s="232"/>
      <c r="W283" s="232"/>
      <c r="X283" s="232"/>
      <c r="Y283" s="232"/>
      <c r="Z283" s="232"/>
      <c r="AA283" s="232"/>
    </row>
    <row r="284" spans="5:27" x14ac:dyDescent="0.25">
      <c r="E284" s="232"/>
      <c r="F284" s="232"/>
      <c r="G284" s="261"/>
      <c r="H284" s="232"/>
      <c r="I284" s="232"/>
      <c r="J284" s="232"/>
      <c r="K284" s="232"/>
      <c r="L284" s="232"/>
      <c r="M284" s="247"/>
      <c r="N284" s="247"/>
      <c r="O284" s="247"/>
      <c r="P284" s="267"/>
      <c r="Q284" s="267"/>
      <c r="R284" s="267"/>
      <c r="S284" s="267"/>
      <c r="T284" s="232"/>
      <c r="U284" s="261"/>
      <c r="V284" s="232"/>
      <c r="W284" s="232"/>
      <c r="X284" s="232"/>
      <c r="Y284" s="232"/>
      <c r="Z284" s="232"/>
      <c r="AA284" s="232"/>
    </row>
    <row r="285" spans="5:27" x14ac:dyDescent="0.25">
      <c r="E285" s="232"/>
      <c r="F285" s="232"/>
      <c r="G285" s="261"/>
      <c r="H285" s="232"/>
      <c r="I285" s="232"/>
      <c r="J285" s="232"/>
      <c r="K285" s="232"/>
      <c r="L285" s="232"/>
      <c r="M285" s="247"/>
      <c r="N285" s="247"/>
      <c r="O285" s="247"/>
      <c r="P285" s="267"/>
      <c r="Q285" s="267"/>
      <c r="R285" s="267"/>
      <c r="S285" s="267"/>
      <c r="T285" s="232"/>
      <c r="U285" s="261"/>
      <c r="V285" s="232"/>
      <c r="W285" s="232"/>
      <c r="X285" s="232"/>
      <c r="Y285" s="232"/>
      <c r="Z285" s="232"/>
      <c r="AA285" s="232"/>
    </row>
    <row r="286" spans="5:27" x14ac:dyDescent="0.25">
      <c r="E286" s="232"/>
      <c r="F286" s="232"/>
      <c r="G286" s="261"/>
      <c r="H286" s="232"/>
      <c r="I286" s="232"/>
      <c r="J286" s="232"/>
      <c r="K286" s="232"/>
      <c r="L286" s="232"/>
      <c r="M286" s="247"/>
      <c r="N286" s="247"/>
      <c r="O286" s="247"/>
      <c r="P286" s="267"/>
      <c r="Q286" s="267"/>
      <c r="R286" s="267"/>
      <c r="S286" s="267"/>
      <c r="T286" s="232"/>
      <c r="U286" s="261"/>
      <c r="V286" s="232"/>
      <c r="W286" s="232"/>
      <c r="X286" s="232"/>
      <c r="Y286" s="232"/>
      <c r="Z286" s="232"/>
      <c r="AA286" s="232"/>
    </row>
    <row r="287" spans="5:27" x14ac:dyDescent="0.25">
      <c r="E287" s="232"/>
      <c r="F287" s="232"/>
      <c r="G287" s="261"/>
      <c r="H287" s="232"/>
      <c r="I287" s="232"/>
      <c r="J287" s="232"/>
      <c r="K287" s="232"/>
      <c r="L287" s="232"/>
      <c r="M287" s="247"/>
      <c r="N287" s="247"/>
      <c r="O287" s="247"/>
      <c r="P287" s="267"/>
      <c r="Q287" s="267"/>
      <c r="R287" s="267"/>
      <c r="S287" s="267"/>
      <c r="T287" s="232"/>
      <c r="U287" s="261"/>
      <c r="V287" s="232"/>
      <c r="W287" s="232"/>
      <c r="X287" s="232"/>
      <c r="Y287" s="232"/>
      <c r="Z287" s="232"/>
      <c r="AA287" s="232"/>
    </row>
    <row r="288" spans="5:27" x14ac:dyDescent="0.25">
      <c r="E288" s="232"/>
      <c r="F288" s="232"/>
      <c r="G288" s="261"/>
      <c r="H288" s="232"/>
      <c r="I288" s="232"/>
      <c r="J288" s="232"/>
      <c r="K288" s="232"/>
      <c r="L288" s="232"/>
      <c r="M288" s="247"/>
      <c r="N288" s="247"/>
      <c r="O288" s="247"/>
      <c r="P288" s="267"/>
      <c r="Q288" s="267"/>
      <c r="R288" s="267"/>
      <c r="S288" s="267"/>
      <c r="T288" s="232"/>
      <c r="U288" s="261"/>
      <c r="V288" s="232"/>
      <c r="W288" s="232"/>
      <c r="X288" s="232"/>
      <c r="Y288" s="232"/>
      <c r="Z288" s="232"/>
      <c r="AA288" s="232"/>
    </row>
    <row r="289" spans="5:27" x14ac:dyDescent="0.25">
      <c r="E289" s="232"/>
      <c r="F289" s="232"/>
      <c r="G289" s="261"/>
      <c r="H289" s="232"/>
      <c r="I289" s="232"/>
      <c r="J289" s="232"/>
      <c r="K289" s="232"/>
      <c r="L289" s="232"/>
      <c r="M289" s="247"/>
      <c r="N289" s="247"/>
      <c r="O289" s="247"/>
      <c r="P289" s="267"/>
      <c r="Q289" s="267"/>
      <c r="R289" s="267"/>
      <c r="S289" s="267"/>
      <c r="T289" s="232"/>
      <c r="U289" s="261"/>
      <c r="V289" s="232"/>
      <c r="W289" s="232"/>
      <c r="X289" s="232"/>
      <c r="Y289" s="232"/>
      <c r="Z289" s="232"/>
      <c r="AA289" s="232"/>
    </row>
    <row r="290" spans="5:27" x14ac:dyDescent="0.25">
      <c r="E290" s="232"/>
      <c r="F290" s="232"/>
      <c r="G290" s="261"/>
      <c r="H290" s="232"/>
      <c r="I290" s="232"/>
      <c r="J290" s="232"/>
      <c r="K290" s="232"/>
      <c r="L290" s="232"/>
      <c r="M290" s="247"/>
      <c r="N290" s="247"/>
      <c r="O290" s="247"/>
      <c r="P290" s="267"/>
      <c r="Q290" s="267"/>
      <c r="R290" s="267"/>
      <c r="S290" s="267"/>
      <c r="T290" s="232"/>
      <c r="U290" s="261"/>
      <c r="V290" s="232"/>
      <c r="W290" s="232"/>
      <c r="X290" s="232"/>
      <c r="Y290" s="232"/>
      <c r="Z290" s="232"/>
      <c r="AA290" s="232"/>
    </row>
    <row r="291" spans="5:27" x14ac:dyDescent="0.25">
      <c r="E291" s="232"/>
      <c r="F291" s="232"/>
      <c r="G291" s="261"/>
      <c r="H291" s="232"/>
      <c r="I291" s="232"/>
      <c r="J291" s="232"/>
      <c r="K291" s="232"/>
      <c r="L291" s="232"/>
      <c r="M291" s="247"/>
      <c r="N291" s="247"/>
      <c r="O291" s="247"/>
      <c r="P291" s="267"/>
      <c r="Q291" s="267"/>
      <c r="R291" s="267"/>
      <c r="S291" s="267"/>
      <c r="T291" s="232"/>
      <c r="U291" s="261"/>
      <c r="V291" s="232"/>
      <c r="W291" s="232"/>
      <c r="X291" s="232"/>
      <c r="Y291" s="232"/>
      <c r="Z291" s="232"/>
      <c r="AA291" s="232"/>
    </row>
    <row r="292" spans="5:27" x14ac:dyDescent="0.25">
      <c r="E292" s="232"/>
      <c r="F292" s="232"/>
      <c r="G292" s="261"/>
      <c r="H292" s="232"/>
      <c r="I292" s="232"/>
      <c r="J292" s="232"/>
      <c r="K292" s="232"/>
      <c r="L292" s="232"/>
      <c r="M292" s="247"/>
      <c r="N292" s="247"/>
      <c r="O292" s="247"/>
      <c r="P292" s="267"/>
      <c r="Q292" s="267"/>
      <c r="R292" s="267"/>
      <c r="S292" s="267"/>
      <c r="T292" s="232"/>
      <c r="U292" s="261"/>
      <c r="V292" s="232"/>
      <c r="W292" s="232"/>
      <c r="X292" s="232"/>
      <c r="Y292" s="232"/>
      <c r="Z292" s="232"/>
      <c r="AA292" s="232"/>
    </row>
    <row r="293" spans="5:27" x14ac:dyDescent="0.25">
      <c r="E293" s="232"/>
      <c r="F293" s="232"/>
      <c r="G293" s="261"/>
      <c r="H293" s="232"/>
      <c r="I293" s="232"/>
      <c r="J293" s="232"/>
      <c r="K293" s="232"/>
      <c r="L293" s="232"/>
      <c r="M293" s="247"/>
      <c r="N293" s="247"/>
      <c r="O293" s="247"/>
      <c r="P293" s="267"/>
      <c r="Q293" s="267"/>
      <c r="R293" s="267"/>
      <c r="S293" s="267"/>
      <c r="T293" s="232"/>
      <c r="U293" s="261"/>
      <c r="V293" s="232"/>
      <c r="W293" s="232"/>
      <c r="X293" s="232"/>
      <c r="Y293" s="232"/>
      <c r="Z293" s="232"/>
      <c r="AA293" s="232"/>
    </row>
    <row r="294" spans="5:27" x14ac:dyDescent="0.25">
      <c r="E294" s="232"/>
      <c r="F294" s="232"/>
      <c r="G294" s="261"/>
      <c r="H294" s="232"/>
      <c r="I294" s="232"/>
      <c r="J294" s="232"/>
      <c r="K294" s="232"/>
      <c r="L294" s="232"/>
      <c r="M294" s="247"/>
      <c r="N294" s="247"/>
      <c r="O294" s="247"/>
      <c r="P294" s="267"/>
      <c r="Q294" s="267"/>
      <c r="R294" s="267"/>
      <c r="S294" s="267"/>
      <c r="T294" s="232"/>
      <c r="U294" s="261"/>
      <c r="V294" s="232"/>
      <c r="W294" s="232"/>
      <c r="X294" s="232"/>
      <c r="Y294" s="232"/>
      <c r="Z294" s="232"/>
      <c r="AA294" s="232"/>
    </row>
    <row r="295" spans="5:27" x14ac:dyDescent="0.25">
      <c r="E295" s="232"/>
      <c r="F295" s="232"/>
      <c r="G295" s="261"/>
      <c r="H295" s="232"/>
      <c r="I295" s="232"/>
      <c r="J295" s="232"/>
      <c r="K295" s="232"/>
      <c r="L295" s="232"/>
      <c r="M295" s="247"/>
      <c r="N295" s="247"/>
      <c r="O295" s="247"/>
      <c r="P295" s="267"/>
      <c r="Q295" s="267"/>
      <c r="R295" s="267"/>
      <c r="S295" s="267"/>
      <c r="T295" s="232"/>
      <c r="U295" s="261"/>
      <c r="V295" s="232"/>
      <c r="W295" s="232"/>
      <c r="X295" s="232"/>
      <c r="Y295" s="232"/>
      <c r="Z295" s="232"/>
      <c r="AA295" s="232"/>
    </row>
    <row r="296" spans="5:27" x14ac:dyDescent="0.25">
      <c r="E296" s="232"/>
      <c r="F296" s="232"/>
      <c r="G296" s="261"/>
      <c r="H296" s="232"/>
      <c r="I296" s="232"/>
      <c r="J296" s="232"/>
      <c r="K296" s="232"/>
      <c r="L296" s="232"/>
      <c r="M296" s="247"/>
      <c r="N296" s="247"/>
      <c r="O296" s="247"/>
      <c r="P296" s="267"/>
      <c r="Q296" s="267"/>
      <c r="R296" s="267"/>
      <c r="S296" s="267"/>
      <c r="T296" s="232"/>
      <c r="U296" s="261"/>
      <c r="V296" s="232"/>
      <c r="W296" s="232"/>
      <c r="X296" s="232"/>
      <c r="Y296" s="232"/>
      <c r="Z296" s="232"/>
      <c r="AA296" s="232"/>
    </row>
    <row r="297" spans="5:27" x14ac:dyDescent="0.25">
      <c r="E297" s="232"/>
      <c r="F297" s="232"/>
      <c r="G297" s="261"/>
      <c r="H297" s="232"/>
      <c r="I297" s="232"/>
      <c r="J297" s="232"/>
      <c r="K297" s="232"/>
      <c r="L297" s="232"/>
      <c r="M297" s="247"/>
      <c r="N297" s="247"/>
      <c r="O297" s="247"/>
      <c r="P297" s="267"/>
      <c r="Q297" s="267"/>
      <c r="R297" s="267"/>
      <c r="S297" s="267"/>
      <c r="T297" s="232"/>
      <c r="U297" s="261"/>
      <c r="V297" s="232"/>
      <c r="W297" s="232"/>
      <c r="X297" s="232"/>
      <c r="Y297" s="232"/>
      <c r="Z297" s="232"/>
      <c r="AA297" s="232"/>
    </row>
    <row r="298" spans="5:27" x14ac:dyDescent="0.25">
      <c r="E298" s="232"/>
      <c r="F298" s="232"/>
      <c r="G298" s="261"/>
      <c r="H298" s="232"/>
      <c r="I298" s="232"/>
      <c r="J298" s="232"/>
      <c r="K298" s="232"/>
      <c r="L298" s="232"/>
      <c r="M298" s="247"/>
      <c r="N298" s="247"/>
      <c r="O298" s="247"/>
      <c r="P298" s="267"/>
      <c r="Q298" s="267"/>
      <c r="R298" s="267"/>
      <c r="S298" s="267"/>
      <c r="T298" s="232"/>
      <c r="U298" s="261"/>
      <c r="V298" s="232"/>
      <c r="W298" s="232"/>
      <c r="X298" s="232"/>
      <c r="Y298" s="232"/>
      <c r="Z298" s="232"/>
      <c r="AA298" s="232"/>
    </row>
    <row r="299" spans="5:27" x14ac:dyDescent="0.25">
      <c r="E299" s="232"/>
      <c r="F299" s="232"/>
      <c r="G299" s="261"/>
      <c r="H299" s="232"/>
      <c r="I299" s="232"/>
      <c r="J299" s="232"/>
      <c r="K299" s="232"/>
      <c r="L299" s="232"/>
      <c r="M299" s="247"/>
      <c r="N299" s="247"/>
      <c r="O299" s="247"/>
      <c r="P299" s="267"/>
      <c r="Q299" s="267"/>
      <c r="R299" s="267"/>
      <c r="S299" s="267"/>
      <c r="T299" s="232"/>
      <c r="U299" s="261"/>
      <c r="V299" s="232"/>
      <c r="W299" s="232"/>
      <c r="X299" s="232"/>
      <c r="Y299" s="232"/>
      <c r="Z299" s="232"/>
      <c r="AA299" s="232"/>
    </row>
    <row r="300" spans="5:27" x14ac:dyDescent="0.25">
      <c r="E300" s="232"/>
      <c r="F300" s="232"/>
      <c r="G300" s="261"/>
      <c r="H300" s="232"/>
      <c r="I300" s="232"/>
      <c r="J300" s="232"/>
      <c r="K300" s="232"/>
      <c r="L300" s="232"/>
      <c r="M300" s="247"/>
      <c r="N300" s="247"/>
      <c r="O300" s="247"/>
      <c r="P300" s="267"/>
      <c r="Q300" s="267"/>
      <c r="R300" s="267"/>
      <c r="S300" s="267"/>
      <c r="T300" s="232"/>
      <c r="U300" s="261"/>
      <c r="V300" s="232"/>
      <c r="W300" s="232"/>
      <c r="X300" s="232"/>
      <c r="Y300" s="232"/>
      <c r="Z300" s="232"/>
      <c r="AA300" s="232"/>
    </row>
    <row r="301" spans="5:27" x14ac:dyDescent="0.25">
      <c r="E301" s="232"/>
      <c r="F301" s="232"/>
      <c r="G301" s="261"/>
      <c r="H301" s="232"/>
      <c r="I301" s="232"/>
      <c r="J301" s="232"/>
      <c r="K301" s="232"/>
      <c r="L301" s="232"/>
      <c r="M301" s="247"/>
      <c r="N301" s="247"/>
      <c r="O301" s="247"/>
      <c r="P301" s="267"/>
      <c r="Q301" s="267"/>
      <c r="R301" s="267"/>
      <c r="S301" s="267"/>
      <c r="T301" s="232"/>
      <c r="U301" s="261"/>
      <c r="V301" s="232"/>
      <c r="W301" s="232"/>
      <c r="X301" s="232"/>
      <c r="Y301" s="232"/>
      <c r="Z301" s="232"/>
      <c r="AA301" s="232"/>
    </row>
    <row r="302" spans="5:27" x14ac:dyDescent="0.25">
      <c r="E302" s="232"/>
      <c r="F302" s="232"/>
      <c r="G302" s="261"/>
      <c r="H302" s="232"/>
      <c r="I302" s="232"/>
      <c r="J302" s="232"/>
      <c r="K302" s="232"/>
      <c r="L302" s="232"/>
      <c r="M302" s="247"/>
      <c r="N302" s="247"/>
      <c r="O302" s="247"/>
      <c r="P302" s="267"/>
      <c r="Q302" s="267"/>
      <c r="R302" s="267"/>
      <c r="S302" s="267"/>
      <c r="T302" s="232"/>
      <c r="U302" s="261"/>
      <c r="V302" s="232"/>
      <c r="W302" s="232"/>
      <c r="X302" s="232"/>
      <c r="Y302" s="232"/>
      <c r="Z302" s="232"/>
      <c r="AA302" s="232"/>
    </row>
    <row r="303" spans="5:27" x14ac:dyDescent="0.25">
      <c r="E303" s="232"/>
      <c r="F303" s="232"/>
      <c r="G303" s="261"/>
      <c r="H303" s="232"/>
      <c r="I303" s="232"/>
      <c r="J303" s="232"/>
      <c r="K303" s="232"/>
      <c r="L303" s="232"/>
      <c r="M303" s="247"/>
      <c r="N303" s="247"/>
      <c r="O303" s="247"/>
      <c r="P303" s="267"/>
      <c r="Q303" s="267"/>
      <c r="R303" s="267"/>
      <c r="S303" s="267"/>
      <c r="T303" s="232"/>
      <c r="U303" s="261"/>
      <c r="V303" s="232"/>
      <c r="W303" s="232"/>
      <c r="X303" s="232"/>
      <c r="Y303" s="232"/>
      <c r="Z303" s="232"/>
      <c r="AA303" s="232"/>
    </row>
    <row r="304" spans="5:27" x14ac:dyDescent="0.25">
      <c r="E304" s="232"/>
      <c r="F304" s="232"/>
      <c r="G304" s="261"/>
      <c r="H304" s="232"/>
      <c r="I304" s="232"/>
      <c r="J304" s="232"/>
      <c r="K304" s="232"/>
      <c r="L304" s="232"/>
      <c r="M304" s="247"/>
      <c r="N304" s="247"/>
      <c r="O304" s="247"/>
      <c r="P304" s="267"/>
      <c r="Q304" s="267"/>
      <c r="R304" s="267"/>
      <c r="S304" s="267"/>
      <c r="T304" s="232"/>
      <c r="U304" s="261"/>
      <c r="V304" s="232"/>
      <c r="W304" s="232"/>
      <c r="X304" s="232"/>
      <c r="Y304" s="232"/>
      <c r="Z304" s="232"/>
      <c r="AA304" s="232"/>
    </row>
    <row r="305" spans="5:27" x14ac:dyDescent="0.25">
      <c r="E305" s="232"/>
      <c r="F305" s="232"/>
      <c r="G305" s="261"/>
      <c r="H305" s="232"/>
      <c r="I305" s="232"/>
      <c r="J305" s="232"/>
      <c r="K305" s="232"/>
      <c r="L305" s="232"/>
      <c r="M305" s="247"/>
      <c r="N305" s="247"/>
      <c r="O305" s="247"/>
      <c r="P305" s="267"/>
      <c r="Q305" s="267"/>
      <c r="R305" s="267"/>
      <c r="S305" s="267"/>
      <c r="T305" s="232"/>
      <c r="U305" s="261"/>
      <c r="V305" s="232"/>
      <c r="W305" s="232"/>
      <c r="X305" s="232"/>
      <c r="Y305" s="232"/>
      <c r="Z305" s="232"/>
      <c r="AA305" s="232"/>
    </row>
    <row r="306" spans="5:27" x14ac:dyDescent="0.25">
      <c r="E306" s="232"/>
      <c r="F306" s="232"/>
      <c r="G306" s="261"/>
      <c r="H306" s="232"/>
      <c r="I306" s="232"/>
      <c r="J306" s="232"/>
      <c r="K306" s="232"/>
      <c r="L306" s="232"/>
      <c r="M306" s="247"/>
      <c r="N306" s="247"/>
      <c r="O306" s="247"/>
      <c r="P306" s="267"/>
      <c r="Q306" s="267"/>
      <c r="R306" s="267"/>
      <c r="S306" s="267"/>
      <c r="T306" s="232"/>
      <c r="U306" s="261"/>
      <c r="V306" s="232"/>
      <c r="W306" s="232"/>
      <c r="X306" s="232"/>
      <c r="Y306" s="232"/>
      <c r="Z306" s="232"/>
      <c r="AA306" s="232"/>
    </row>
    <row r="307" spans="5:27" x14ac:dyDescent="0.25">
      <c r="E307" s="232"/>
      <c r="F307" s="232"/>
      <c r="G307" s="261"/>
      <c r="H307" s="232"/>
      <c r="I307" s="232"/>
      <c r="J307" s="232"/>
      <c r="K307" s="232"/>
      <c r="L307" s="232"/>
      <c r="M307" s="247"/>
      <c r="N307" s="247"/>
      <c r="O307" s="247"/>
      <c r="P307" s="267"/>
      <c r="Q307" s="267"/>
      <c r="R307" s="267"/>
      <c r="S307" s="267"/>
      <c r="T307" s="232"/>
      <c r="U307" s="261"/>
      <c r="V307" s="232"/>
      <c r="W307" s="232"/>
      <c r="X307" s="232"/>
      <c r="Y307" s="232"/>
      <c r="Z307" s="232"/>
      <c r="AA307" s="232"/>
    </row>
    <row r="308" spans="5:27" x14ac:dyDescent="0.25">
      <c r="E308" s="232"/>
      <c r="F308" s="232"/>
      <c r="G308" s="261"/>
      <c r="H308" s="232"/>
      <c r="I308" s="232"/>
      <c r="J308" s="232"/>
      <c r="K308" s="232"/>
      <c r="L308" s="232"/>
      <c r="M308" s="247"/>
      <c r="N308" s="247"/>
      <c r="O308" s="247"/>
      <c r="U308" s="261"/>
      <c r="V308" s="232"/>
      <c r="W308" s="232"/>
      <c r="X308" s="232"/>
      <c r="Y308" s="232"/>
      <c r="Z308" s="232"/>
      <c r="AA308" s="232"/>
    </row>
    <row r="309" spans="5:27" x14ac:dyDescent="0.25">
      <c r="E309" s="232"/>
      <c r="F309" s="232"/>
      <c r="G309" s="261"/>
      <c r="H309" s="232"/>
      <c r="V309" s="232"/>
      <c r="W309" s="232"/>
      <c r="X309" s="232"/>
      <c r="Y309" s="232"/>
      <c r="Z309" s="232"/>
      <c r="AA309" s="232"/>
    </row>
    <row r="310" spans="5:27" x14ac:dyDescent="0.25">
      <c r="E310" s="232"/>
      <c r="F310" s="232"/>
      <c r="G310" s="261"/>
      <c r="H310" s="232"/>
      <c r="V310" s="232"/>
      <c r="W310" s="232"/>
      <c r="X310" s="232"/>
      <c r="Y310" s="232"/>
      <c r="Z310" s="232"/>
      <c r="AA310" s="232"/>
    </row>
  </sheetData>
  <sheetProtection algorithmName="SHA-512" hashValue="ggD1P/sh6YxgtnGejwo7QsPT9zKuKeEwl+/hN/KreiUesYmWO5ZAr6hB4p1yxtjxC490fMA5Ywry1+I9CLyuqg==" saltValue="ksr1mgh6p0vl99MxluehxQ==" spinCount="100000" sheet="1" objects="1" scenarios="1" selectLockedCells="1"/>
  <mergeCells count="13">
    <mergeCell ref="K8:L8"/>
    <mergeCell ref="A8:A9"/>
    <mergeCell ref="B8:B9"/>
    <mergeCell ref="C8:C9"/>
    <mergeCell ref="D8:D9"/>
    <mergeCell ref="I8:I9"/>
    <mergeCell ref="J8:J9"/>
    <mergeCell ref="A1:L3"/>
    <mergeCell ref="D5:H5"/>
    <mergeCell ref="I5:L5"/>
    <mergeCell ref="A6:C6"/>
    <mergeCell ref="D6:H6"/>
    <mergeCell ref="I6:L6"/>
  </mergeCells>
  <conditionalFormatting sqref="Y13:Y100 T10:T98 N11:N98">
    <cfRule type="cellIs" dxfId="52" priority="2" operator="equal">
      <formula>0</formula>
    </cfRule>
  </conditionalFormatting>
  <conditionalFormatting sqref="S11:T98 A11:G11 A12:H98 M11:Q98">
    <cfRule type="cellIs" dxfId="51" priority="1" operator="equal">
      <formula>0</formula>
    </cfRule>
  </conditionalFormatting>
  <printOptions horizontalCentered="1" verticalCentered="1"/>
  <pageMargins left="0" right="0" top="0" bottom="0" header="0.31496062992125984" footer="0.31496062992125984"/>
  <pageSetup paperSize="9" scale="37" orientation="portrait" r:id="rId1"/>
  <colBreaks count="1" manualBreakCount="1">
    <brk id="22" max="3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lha12"/>
  <dimension ref="A1:AA310"/>
  <sheetViews>
    <sheetView showGridLines="0" view="pageBreakPreview" zoomScale="85" zoomScaleNormal="100" zoomScaleSheetLayoutView="85" workbookViewId="0">
      <pane xSplit="5" topLeftCell="F1" activePane="topRight" state="frozenSplit"/>
      <selection pane="topRight" activeCell="I12" sqref="I12"/>
    </sheetView>
  </sheetViews>
  <sheetFormatPr defaultColWidth="9.109375" defaultRowHeight="13.8" x14ac:dyDescent="0.25"/>
  <cols>
    <col min="1" max="1" width="4.44140625" style="232" customWidth="1"/>
    <col min="2" max="2" width="18.6640625" style="234" customWidth="1"/>
    <col min="3" max="3" width="28.6640625" style="234" bestFit="1" customWidth="1"/>
    <col min="4" max="4" width="14.5546875" style="234" customWidth="1"/>
    <col min="5" max="5" width="5.109375" style="233" hidden="1" customWidth="1"/>
    <col min="6" max="6" width="7.6640625" style="233" hidden="1" customWidth="1"/>
    <col min="7" max="7" width="7.6640625" style="262" hidden="1" customWidth="1"/>
    <col min="8" max="8" width="0.6640625" style="233" customWidth="1"/>
    <col min="9" max="12" width="13" style="233" customWidth="1"/>
    <col min="13" max="14" width="0.6640625" style="248" hidden="1" customWidth="1"/>
    <col min="15" max="15" width="1.44140625" style="248" hidden="1" customWidth="1"/>
    <col min="16" max="16" width="6.33203125" style="249" hidden="1" customWidth="1"/>
    <col min="17" max="17" width="10.33203125" style="249" hidden="1" customWidth="1"/>
    <col min="18" max="19" width="7.6640625" style="249" hidden="1" customWidth="1"/>
    <col min="20" max="20" width="10.33203125" style="233" hidden="1" customWidth="1"/>
    <col min="21" max="21" width="6.88671875" style="262" hidden="1" customWidth="1"/>
    <col min="22" max="22" width="4" style="233" hidden="1" customWidth="1"/>
    <col min="23" max="23" width="14.6640625" style="233" hidden="1" customWidth="1"/>
    <col min="24" max="24" width="6.6640625" style="233" customWidth="1"/>
    <col min="25" max="25" width="6.6640625" style="233" hidden="1" customWidth="1"/>
    <col min="26" max="26" width="6.6640625" style="233" customWidth="1"/>
    <col min="27" max="27" width="6.109375" style="233" bestFit="1" customWidth="1"/>
    <col min="28" max="16384" width="9.109375" style="233"/>
  </cols>
  <sheetData>
    <row r="1" spans="1:27" ht="15" customHeight="1" x14ac:dyDescent="0.3">
      <c r="A1" s="517" t="s">
        <v>28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</row>
    <row r="2" spans="1:27" ht="15" customHeight="1" x14ac:dyDescent="0.3">
      <c r="A2" s="517"/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</row>
    <row r="3" spans="1:27" ht="15" customHeight="1" x14ac:dyDescent="0.3">
      <c r="A3" s="517"/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</row>
    <row r="4" spans="1:27" ht="15" customHeight="1" x14ac:dyDescent="0.3">
      <c r="C4" s="321"/>
      <c r="D4" s="321"/>
      <c r="E4" s="236"/>
      <c r="F4" s="236"/>
      <c r="G4" s="242"/>
      <c r="H4" s="236"/>
      <c r="I4" s="236"/>
      <c r="J4" s="236"/>
      <c r="K4" s="236"/>
      <c r="L4" s="236"/>
      <c r="M4" s="243"/>
      <c r="N4" s="243"/>
      <c r="O4" s="243"/>
      <c r="U4" s="242"/>
      <c r="V4" s="236"/>
      <c r="W4" s="236"/>
      <c r="X4" s="236"/>
      <c r="Y4" s="236"/>
      <c r="Z4" s="236"/>
      <c r="AA4" s="236"/>
    </row>
    <row r="5" spans="1:27" ht="21" customHeight="1" x14ac:dyDescent="0.3">
      <c r="A5" s="257" t="s">
        <v>29</v>
      </c>
      <c r="B5" s="258"/>
      <c r="C5" s="282"/>
      <c r="D5" s="519" t="s">
        <v>42</v>
      </c>
      <c r="E5" s="519"/>
      <c r="F5" s="519"/>
      <c r="G5" s="519"/>
      <c r="H5" s="520"/>
      <c r="I5" s="526"/>
      <c r="J5" s="527"/>
      <c r="K5" s="527"/>
      <c r="L5" s="527"/>
      <c r="M5" s="271"/>
      <c r="N5" s="271"/>
      <c r="O5" s="271"/>
      <c r="P5" s="271"/>
      <c r="Q5" s="271"/>
      <c r="R5" s="271"/>
      <c r="S5" s="271"/>
      <c r="T5" s="271"/>
      <c r="U5" s="271"/>
      <c r="V5" s="277"/>
      <c r="W5" s="236"/>
      <c r="X5" s="236"/>
      <c r="Y5" s="236"/>
      <c r="Z5" s="236"/>
      <c r="AA5" s="236"/>
    </row>
    <row r="6" spans="1:27" ht="21" customHeight="1" x14ac:dyDescent="0.3">
      <c r="A6" s="518" t="e">
        <f>#REF!</f>
        <v>#REF!</v>
      </c>
      <c r="B6" s="518"/>
      <c r="C6" s="518"/>
      <c r="D6" s="521" t="s">
        <v>9</v>
      </c>
      <c r="E6" s="521"/>
      <c r="F6" s="521"/>
      <c r="G6" s="521"/>
      <c r="H6" s="522"/>
      <c r="I6" s="528"/>
      <c r="J6" s="529"/>
      <c r="K6" s="529"/>
      <c r="L6" s="529"/>
      <c r="M6" s="271"/>
      <c r="N6" s="271"/>
      <c r="O6" s="271"/>
      <c r="P6" s="271"/>
      <c r="Q6" s="271"/>
      <c r="R6" s="271"/>
      <c r="S6" s="271"/>
      <c r="T6" s="271"/>
      <c r="U6" s="271"/>
      <c r="V6" s="278"/>
      <c r="W6" s="236"/>
      <c r="X6" s="236"/>
      <c r="Y6" s="236"/>
      <c r="Z6" s="236"/>
      <c r="AA6" s="236"/>
    </row>
    <row r="7" spans="1:27" s="249" customFormat="1" ht="3.75" customHeight="1" x14ac:dyDescent="0.3">
      <c r="A7" s="273"/>
      <c r="B7" s="259"/>
      <c r="C7" s="259"/>
      <c r="D7" s="259"/>
      <c r="E7" s="273"/>
      <c r="F7" s="273"/>
      <c r="G7" s="273"/>
      <c r="H7" s="273"/>
      <c r="I7" s="274"/>
      <c r="J7" s="274"/>
      <c r="K7" s="274"/>
      <c r="L7" s="274"/>
      <c r="M7" s="273"/>
      <c r="N7" s="273"/>
      <c r="O7" s="273"/>
      <c r="P7" s="263"/>
      <c r="Q7" s="263"/>
      <c r="R7" s="263"/>
      <c r="S7" s="263"/>
      <c r="T7" s="273"/>
      <c r="U7" s="273"/>
      <c r="V7" s="273"/>
    </row>
    <row r="8" spans="1:27" s="249" customFormat="1" ht="20.25" customHeight="1" x14ac:dyDescent="0.3">
      <c r="A8" s="509" t="s">
        <v>7</v>
      </c>
      <c r="B8" s="509" t="s">
        <v>33</v>
      </c>
      <c r="C8" s="509" t="s">
        <v>9</v>
      </c>
      <c r="D8" s="516" t="s">
        <v>34</v>
      </c>
      <c r="E8" s="273"/>
      <c r="F8" s="273"/>
      <c r="G8" s="273"/>
      <c r="H8" s="273"/>
      <c r="I8" s="524" t="s">
        <v>2</v>
      </c>
      <c r="J8" s="523" t="s">
        <v>35</v>
      </c>
      <c r="K8" s="525" t="s">
        <v>3</v>
      </c>
      <c r="L8" s="525"/>
      <c r="M8" s="273"/>
      <c r="N8" s="273"/>
      <c r="O8" s="273"/>
      <c r="P8" s="263"/>
      <c r="Q8" s="263"/>
      <c r="R8" s="263"/>
      <c r="S8" s="263"/>
      <c r="T8" s="273"/>
      <c r="U8" s="273"/>
      <c r="V8" s="273"/>
    </row>
    <row r="9" spans="1:27" s="231" customFormat="1" ht="20.25" customHeight="1" x14ac:dyDescent="0.3">
      <c r="A9" s="509"/>
      <c r="B9" s="509"/>
      <c r="C9" s="509"/>
      <c r="D9" s="516"/>
      <c r="E9" s="345"/>
      <c r="F9" s="338"/>
      <c r="G9" s="344"/>
      <c r="H9" s="253"/>
      <c r="I9" s="524"/>
      <c r="J9" s="523"/>
      <c r="K9" s="250" t="s">
        <v>36</v>
      </c>
      <c r="L9" s="250" t="s">
        <v>37</v>
      </c>
      <c r="M9" s="344"/>
      <c r="N9" s="341"/>
      <c r="O9" s="311"/>
      <c r="P9" s="264"/>
      <c r="Q9" s="264"/>
      <c r="S9" s="266"/>
      <c r="T9" s="265"/>
      <c r="U9" s="341"/>
      <c r="V9" s="340"/>
    </row>
    <row r="10" spans="1:27" s="249" customFormat="1" ht="3.75" customHeight="1" x14ac:dyDescent="0.3">
      <c r="A10" s="273"/>
      <c r="B10" s="259"/>
      <c r="C10" s="259"/>
      <c r="D10" s="259"/>
      <c r="E10" s="273"/>
      <c r="F10" s="273"/>
      <c r="G10" s="273"/>
      <c r="H10" s="273"/>
      <c r="I10" s="274"/>
      <c r="J10" s="274"/>
      <c r="K10" s="274"/>
      <c r="L10" s="274"/>
      <c r="M10" s="273"/>
      <c r="N10" s="273"/>
      <c r="O10" s="273"/>
      <c r="P10" s="266"/>
      <c r="Q10" s="266"/>
      <c r="R10" s="266"/>
      <c r="S10" s="266"/>
      <c r="T10" s="235"/>
      <c r="U10" s="253"/>
      <c r="V10" s="273"/>
    </row>
    <row r="11" spans="1:27" s="249" customFormat="1" ht="20.25" customHeight="1" x14ac:dyDescent="0.25">
      <c r="A11" s="255" t="e">
        <f>#REF!</f>
        <v>#REF!</v>
      </c>
      <c r="B11" s="256" t="e">
        <f>#REF!</f>
        <v>#REF!</v>
      </c>
      <c r="C11" s="256" t="e">
        <f>#REF!</f>
        <v>#REF!</v>
      </c>
      <c r="D11" s="255" t="e">
        <f>#REF!</f>
        <v>#REF!</v>
      </c>
      <c r="E11" s="255" t="e">
        <f>#REF!</f>
        <v>#REF!</v>
      </c>
      <c r="F11" s="255" t="e">
        <f>#REF!</f>
        <v>#REF!</v>
      </c>
      <c r="G11" s="268"/>
      <c r="H11" s="273"/>
      <c r="I11" s="252"/>
      <c r="J11" s="280"/>
      <c r="K11" s="281"/>
      <c r="L11" s="281"/>
      <c r="M11" s="246"/>
      <c r="N11" s="246"/>
      <c r="O11" s="268"/>
      <c r="P11" s="266"/>
      <c r="Q11" s="266" t="e">
        <f>IF(#REF!=3,(K11+J11+I11)/3-#REF!+#REF!,0)</f>
        <v>#REF!</v>
      </c>
      <c r="R11" s="266" t="e">
        <f>IF(#REF!=5,-MIN(I11,J11,K11,L11,#REF!)-MAX(I11,J11,K11,L11,#REF!),0)</f>
        <v>#REF!</v>
      </c>
      <c r="S11" s="266" t="e">
        <f>IF(#REF!=5,(K11+J11+I11+R11+L11+#REF!)/3-#REF!+#REF!,0)</f>
        <v>#REF!</v>
      </c>
      <c r="T11" s="235" t="e">
        <f>Q11+S11</f>
        <v>#REF!</v>
      </c>
      <c r="U11" s="269" t="str">
        <f>IFERROR((IF(T11=0,"")+T11),"0,0")</f>
        <v>0,0</v>
      </c>
      <c r="V11" s="237" t="str">
        <f>IFERROR(RANK(#REF!,#REF!,0),"")</f>
        <v/>
      </c>
      <c r="W11" s="275"/>
      <c r="X11" s="279"/>
    </row>
    <row r="12" spans="1:27" s="238" customFormat="1" ht="20.25" customHeight="1" x14ac:dyDescent="0.25">
      <c r="A12" s="255" t="e">
        <f>#REF!</f>
        <v>#REF!</v>
      </c>
      <c r="B12" s="256" t="e">
        <f>#REF!</f>
        <v>#REF!</v>
      </c>
      <c r="C12" s="256" t="e">
        <f>#REF!</f>
        <v>#REF!</v>
      </c>
      <c r="D12" s="255" t="e">
        <f>#REF!</f>
        <v>#REF!</v>
      </c>
      <c r="E12" s="255" t="e">
        <f>#REF!</f>
        <v>#REF!</v>
      </c>
      <c r="F12" s="255" t="e">
        <f>#REF!</f>
        <v>#REF!</v>
      </c>
      <c r="G12" s="246"/>
      <c r="H12" s="246"/>
      <c r="I12" s="343"/>
      <c r="J12" s="280"/>
      <c r="K12" s="281"/>
      <c r="L12" s="281"/>
      <c r="M12" s="246"/>
      <c r="N12" s="246"/>
      <c r="O12" s="268"/>
      <c r="P12" s="266"/>
      <c r="Q12" s="266" t="e">
        <f>IF(#REF!=3,(K12+J12+I12)/3-#REF!+#REF!,0)</f>
        <v>#REF!</v>
      </c>
      <c r="R12" s="266" t="e">
        <f>IF(#REF!=5,-MIN(I12,J12,K12,L12,#REF!)-MAX(I12,J12,K12,L12,#REF!),0)</f>
        <v>#REF!</v>
      </c>
      <c r="S12" s="266" t="e">
        <f>IF(#REF!=5,(K12+J12+I12+R12+L12+#REF!)/3-#REF!+#REF!,0)</f>
        <v>#REF!</v>
      </c>
      <c r="T12" s="235" t="e">
        <f t="shared" ref="T12:T75" si="0">Q12+S12</f>
        <v>#REF!</v>
      </c>
      <c r="U12" s="269" t="str">
        <f t="shared" ref="U12:U75" si="1">IFERROR((IF(T12=0,"")+T12),"0,0")</f>
        <v>0,0</v>
      </c>
      <c r="V12" s="237" t="str">
        <f>IFERROR(RANK(#REF!,#REF!,0),"")</f>
        <v/>
      </c>
      <c r="W12" s="276"/>
    </row>
    <row r="13" spans="1:27" s="238" customFormat="1" ht="20.25" customHeight="1" x14ac:dyDescent="0.25">
      <c r="A13" s="255" t="e">
        <f>#REF!</f>
        <v>#REF!</v>
      </c>
      <c r="B13" s="256" t="e">
        <f>#REF!</f>
        <v>#REF!</v>
      </c>
      <c r="C13" s="256" t="e">
        <f>#REF!</f>
        <v>#REF!</v>
      </c>
      <c r="D13" s="255" t="e">
        <f>#REF!</f>
        <v>#REF!</v>
      </c>
      <c r="E13" s="255" t="e">
        <f>#REF!</f>
        <v>#REF!</v>
      </c>
      <c r="F13" s="255" t="e">
        <f>#REF!</f>
        <v>#REF!</v>
      </c>
      <c r="G13" s="246"/>
      <c r="H13" s="246"/>
      <c r="I13" s="343"/>
      <c r="J13" s="280"/>
      <c r="K13" s="281"/>
      <c r="L13" s="281"/>
      <c r="M13" s="246"/>
      <c r="N13" s="246"/>
      <c r="O13" s="268"/>
      <c r="P13" s="266"/>
      <c r="Q13" s="266" t="e">
        <f>IF(#REF!=3,(K13+J13+I13)/3-#REF!+#REF!,0)</f>
        <v>#REF!</v>
      </c>
      <c r="R13" s="266" t="e">
        <f>IF(#REF!=5,-MIN(I13,J13,K13,L13,#REF!)-MAX(I13,J13,K13,L13,#REF!),0)</f>
        <v>#REF!</v>
      </c>
      <c r="S13" s="266" t="e">
        <f>IF(#REF!=5,(K13+J13+I13+R13+L13+#REF!)/3-#REF!+#REF!,0)</f>
        <v>#REF!</v>
      </c>
      <c r="T13" s="235" t="e">
        <f t="shared" si="0"/>
        <v>#REF!</v>
      </c>
      <c r="U13" s="269" t="str">
        <f t="shared" si="1"/>
        <v>0,0</v>
      </c>
      <c r="V13" s="237" t="str">
        <f>IFERROR(RANK(#REF!,#REF!,0),"")</f>
        <v/>
      </c>
      <c r="W13" s="276"/>
    </row>
    <row r="14" spans="1:27" s="238" customFormat="1" ht="20.25" customHeight="1" x14ac:dyDescent="0.25">
      <c r="A14" s="255" t="e">
        <f>#REF!</f>
        <v>#REF!</v>
      </c>
      <c r="B14" s="256" t="e">
        <f>#REF!</f>
        <v>#REF!</v>
      </c>
      <c r="C14" s="256" t="e">
        <f>#REF!</f>
        <v>#REF!</v>
      </c>
      <c r="D14" s="255" t="e">
        <f>#REF!</f>
        <v>#REF!</v>
      </c>
      <c r="E14" s="255" t="e">
        <f>#REF!</f>
        <v>#REF!</v>
      </c>
      <c r="F14" s="255" t="e">
        <f>#REF!</f>
        <v>#REF!</v>
      </c>
      <c r="G14" s="246"/>
      <c r="H14" s="246"/>
      <c r="I14" s="343"/>
      <c r="J14" s="280"/>
      <c r="K14" s="281"/>
      <c r="L14" s="281"/>
      <c r="M14" s="246"/>
      <c r="N14" s="246"/>
      <c r="O14" s="268"/>
      <c r="P14" s="266"/>
      <c r="Q14" s="266" t="e">
        <f>IF(#REF!=3,(K14+J14+I14)/3-#REF!+#REF!,0)</f>
        <v>#REF!</v>
      </c>
      <c r="R14" s="266" t="e">
        <f>IF(#REF!=5,-MIN(I14,J14,K14,L14,#REF!)-MAX(I14,J14,K14,L14,#REF!),0)</f>
        <v>#REF!</v>
      </c>
      <c r="S14" s="266" t="e">
        <f>IF(#REF!=5,(K14+J14+I14+R14+L14+#REF!)/3-#REF!+#REF!,0)</f>
        <v>#REF!</v>
      </c>
      <c r="T14" s="235" t="e">
        <f t="shared" si="0"/>
        <v>#REF!</v>
      </c>
      <c r="U14" s="269" t="str">
        <f t="shared" si="1"/>
        <v>0,0</v>
      </c>
      <c r="V14" s="237" t="str">
        <f>IFERROR(RANK(#REF!,#REF!,0),"")</f>
        <v/>
      </c>
      <c r="W14" s="276"/>
    </row>
    <row r="15" spans="1:27" s="238" customFormat="1" ht="20.25" customHeight="1" x14ac:dyDescent="0.25">
      <c r="A15" s="255" t="e">
        <f>#REF!</f>
        <v>#REF!</v>
      </c>
      <c r="B15" s="256" t="e">
        <f>#REF!</f>
        <v>#REF!</v>
      </c>
      <c r="C15" s="256" t="e">
        <f>#REF!</f>
        <v>#REF!</v>
      </c>
      <c r="D15" s="255" t="e">
        <f>#REF!</f>
        <v>#REF!</v>
      </c>
      <c r="E15" s="255" t="e">
        <f>#REF!</f>
        <v>#REF!</v>
      </c>
      <c r="F15" s="255" t="e">
        <f>#REF!</f>
        <v>#REF!</v>
      </c>
      <c r="G15" s="246"/>
      <c r="H15" s="246"/>
      <c r="I15" s="343"/>
      <c r="J15" s="280"/>
      <c r="K15" s="281"/>
      <c r="L15" s="281"/>
      <c r="M15" s="246"/>
      <c r="N15" s="246"/>
      <c r="O15" s="268"/>
      <c r="P15" s="266"/>
      <c r="Q15" s="266" t="e">
        <f>IF(#REF!=3,(K15+J15+I15)/3-#REF!+#REF!,0)</f>
        <v>#REF!</v>
      </c>
      <c r="R15" s="266" t="e">
        <f>IF(#REF!=5,-MIN(I15,J15,K15,L15,#REF!)-MAX(I15,J15,K15,L15,#REF!),0)</f>
        <v>#REF!</v>
      </c>
      <c r="S15" s="266" t="e">
        <f>IF(#REF!=5,(K15+J15+I15+R15+L15+#REF!)/3-#REF!+#REF!,0)</f>
        <v>#REF!</v>
      </c>
      <c r="T15" s="235" t="e">
        <f t="shared" si="0"/>
        <v>#REF!</v>
      </c>
      <c r="U15" s="269" t="str">
        <f t="shared" si="1"/>
        <v>0,0</v>
      </c>
      <c r="V15" s="237" t="str">
        <f>IFERROR(RANK(#REF!,#REF!,0),"")</f>
        <v/>
      </c>
      <c r="W15" s="276"/>
    </row>
    <row r="16" spans="1:27" s="238" customFormat="1" ht="20.25" customHeight="1" x14ac:dyDescent="0.25">
      <c r="A16" s="255" t="e">
        <f>#REF!</f>
        <v>#REF!</v>
      </c>
      <c r="B16" s="256" t="e">
        <f>#REF!</f>
        <v>#REF!</v>
      </c>
      <c r="C16" s="256" t="e">
        <f>#REF!</f>
        <v>#REF!</v>
      </c>
      <c r="D16" s="255" t="e">
        <f>#REF!</f>
        <v>#REF!</v>
      </c>
      <c r="E16" s="255" t="e">
        <f>#REF!</f>
        <v>#REF!</v>
      </c>
      <c r="F16" s="255" t="e">
        <f>#REF!</f>
        <v>#REF!</v>
      </c>
      <c r="G16" s="246"/>
      <c r="H16" s="246"/>
      <c r="I16" s="343"/>
      <c r="J16" s="280"/>
      <c r="K16" s="281"/>
      <c r="L16" s="281"/>
      <c r="M16" s="246"/>
      <c r="N16" s="246"/>
      <c r="O16" s="268"/>
      <c r="P16" s="266"/>
      <c r="Q16" s="266" t="e">
        <f>IF(#REF!=3,(K16+J16+I16)/3-#REF!+#REF!,0)</f>
        <v>#REF!</v>
      </c>
      <c r="R16" s="266" t="e">
        <f>IF(#REF!=5,-MIN(I16,J16,K16,L16,#REF!)-MAX(I16,J16,K16,L16,#REF!),0)</f>
        <v>#REF!</v>
      </c>
      <c r="S16" s="266" t="e">
        <f>IF(#REF!=5,(K16+J16+I16+R16+L16+#REF!)/3-#REF!+#REF!,0)</f>
        <v>#REF!</v>
      </c>
      <c r="T16" s="235" t="e">
        <f t="shared" si="0"/>
        <v>#REF!</v>
      </c>
      <c r="U16" s="269" t="str">
        <f t="shared" si="1"/>
        <v>0,0</v>
      </c>
      <c r="V16" s="237" t="str">
        <f>IFERROR(RANK(#REF!,#REF!,0),"")</f>
        <v/>
      </c>
      <c r="W16" s="276"/>
    </row>
    <row r="17" spans="1:23" s="238" customFormat="1" ht="20.25" customHeight="1" x14ac:dyDescent="0.25">
      <c r="A17" s="255" t="e">
        <f>#REF!</f>
        <v>#REF!</v>
      </c>
      <c r="B17" s="256" t="e">
        <f>#REF!</f>
        <v>#REF!</v>
      </c>
      <c r="C17" s="256" t="e">
        <f>#REF!</f>
        <v>#REF!</v>
      </c>
      <c r="D17" s="255" t="e">
        <f>#REF!</f>
        <v>#REF!</v>
      </c>
      <c r="E17" s="255" t="e">
        <f>#REF!</f>
        <v>#REF!</v>
      </c>
      <c r="F17" s="255" t="e">
        <f>#REF!</f>
        <v>#REF!</v>
      </c>
      <c r="G17" s="246"/>
      <c r="H17" s="246"/>
      <c r="I17" s="343"/>
      <c r="J17" s="280"/>
      <c r="K17" s="281"/>
      <c r="L17" s="281"/>
      <c r="M17" s="246"/>
      <c r="N17" s="246"/>
      <c r="O17" s="268"/>
      <c r="P17" s="266"/>
      <c r="Q17" s="266" t="e">
        <f>IF(#REF!=3,(K17+J17+I17)/3-#REF!+#REF!,0)</f>
        <v>#REF!</v>
      </c>
      <c r="R17" s="266" t="e">
        <f>IF(#REF!=5,-MIN(I17,J17,K17,L17,#REF!)-MAX(I17,J17,K17,L17,#REF!),0)</f>
        <v>#REF!</v>
      </c>
      <c r="S17" s="266" t="e">
        <f>IF(#REF!=5,(K17+J17+I17+R17+L17+#REF!)/3-#REF!+#REF!,0)</f>
        <v>#REF!</v>
      </c>
      <c r="T17" s="235" t="e">
        <f t="shared" si="0"/>
        <v>#REF!</v>
      </c>
      <c r="U17" s="269" t="str">
        <f t="shared" si="1"/>
        <v>0,0</v>
      </c>
      <c r="V17" s="237" t="str">
        <f>IFERROR(RANK(#REF!,#REF!,0),"")</f>
        <v/>
      </c>
      <c r="W17" s="276"/>
    </row>
    <row r="18" spans="1:23" s="238" customFormat="1" ht="20.25" customHeight="1" x14ac:dyDescent="0.25">
      <c r="A18" s="255" t="e">
        <f>#REF!</f>
        <v>#REF!</v>
      </c>
      <c r="B18" s="256" t="e">
        <f>#REF!</f>
        <v>#REF!</v>
      </c>
      <c r="C18" s="256" t="e">
        <f>#REF!</f>
        <v>#REF!</v>
      </c>
      <c r="D18" s="255" t="e">
        <f>#REF!</f>
        <v>#REF!</v>
      </c>
      <c r="E18" s="255" t="e">
        <f>#REF!</f>
        <v>#REF!</v>
      </c>
      <c r="F18" s="255" t="e">
        <f>#REF!</f>
        <v>#REF!</v>
      </c>
      <c r="G18" s="246"/>
      <c r="H18" s="246"/>
      <c r="I18" s="343"/>
      <c r="J18" s="280"/>
      <c r="K18" s="281"/>
      <c r="L18" s="281"/>
      <c r="M18" s="246"/>
      <c r="N18" s="246"/>
      <c r="O18" s="268"/>
      <c r="P18" s="266"/>
      <c r="Q18" s="266" t="e">
        <f>IF(#REF!=3,(K18+J18+I18)/3-#REF!+#REF!,0)</f>
        <v>#REF!</v>
      </c>
      <c r="R18" s="266" t="e">
        <f>IF(#REF!=5,-MIN(I18,J18,K18,L18,#REF!)-MAX(I18,J18,K18,L18,#REF!),0)</f>
        <v>#REF!</v>
      </c>
      <c r="S18" s="266" t="e">
        <f>IF(#REF!=5,(K18+J18+I18+R18+L18+#REF!)/3-#REF!+#REF!,0)</f>
        <v>#REF!</v>
      </c>
      <c r="T18" s="235" t="e">
        <f t="shared" si="0"/>
        <v>#REF!</v>
      </c>
      <c r="U18" s="269" t="str">
        <f t="shared" si="1"/>
        <v>0,0</v>
      </c>
      <c r="V18" s="237" t="str">
        <f>IFERROR(RANK(#REF!,#REF!,0),"")</f>
        <v/>
      </c>
      <c r="W18" s="276"/>
    </row>
    <row r="19" spans="1:23" s="238" customFormat="1" ht="20.25" customHeight="1" x14ac:dyDescent="0.25">
      <c r="A19" s="255" t="e">
        <f>#REF!</f>
        <v>#REF!</v>
      </c>
      <c r="B19" s="256" t="e">
        <f>#REF!</f>
        <v>#REF!</v>
      </c>
      <c r="C19" s="256" t="e">
        <f>#REF!</f>
        <v>#REF!</v>
      </c>
      <c r="D19" s="255" t="e">
        <f>#REF!</f>
        <v>#REF!</v>
      </c>
      <c r="E19" s="255" t="e">
        <f>#REF!</f>
        <v>#REF!</v>
      </c>
      <c r="F19" s="255" t="e">
        <f>#REF!</f>
        <v>#REF!</v>
      </c>
      <c r="G19" s="246"/>
      <c r="H19" s="246"/>
      <c r="I19" s="343"/>
      <c r="J19" s="280"/>
      <c r="K19" s="281"/>
      <c r="L19" s="281"/>
      <c r="M19" s="246"/>
      <c r="N19" s="246"/>
      <c r="O19" s="268"/>
      <c r="P19" s="266"/>
      <c r="Q19" s="266" t="e">
        <f>IF(#REF!=3,(K19+J19+I19)/3-#REF!+#REF!,0)</f>
        <v>#REF!</v>
      </c>
      <c r="R19" s="266" t="e">
        <f>IF(#REF!=5,-MIN(I19,J19,K19,L19,#REF!)-MAX(I19,J19,K19,L19,#REF!),0)</f>
        <v>#REF!</v>
      </c>
      <c r="S19" s="266" t="e">
        <f>IF(#REF!=5,(K19+J19+I19+R19+L19+#REF!)/3-#REF!+#REF!,0)</f>
        <v>#REF!</v>
      </c>
      <c r="T19" s="235" t="e">
        <f t="shared" si="0"/>
        <v>#REF!</v>
      </c>
      <c r="U19" s="269" t="str">
        <f t="shared" si="1"/>
        <v>0,0</v>
      </c>
      <c r="V19" s="237" t="str">
        <f>IFERROR(RANK(#REF!,#REF!,0),"")</f>
        <v/>
      </c>
      <c r="W19" s="276"/>
    </row>
    <row r="20" spans="1:23" s="238" customFormat="1" ht="20.25" customHeight="1" x14ac:dyDescent="0.25">
      <c r="A20" s="255" t="e">
        <f>#REF!</f>
        <v>#REF!</v>
      </c>
      <c r="B20" s="256" t="e">
        <f>#REF!</f>
        <v>#REF!</v>
      </c>
      <c r="C20" s="256" t="e">
        <f>#REF!</f>
        <v>#REF!</v>
      </c>
      <c r="D20" s="255" t="e">
        <f>#REF!</f>
        <v>#REF!</v>
      </c>
      <c r="E20" s="255" t="e">
        <f>#REF!</f>
        <v>#REF!</v>
      </c>
      <c r="F20" s="255" t="e">
        <f>#REF!</f>
        <v>#REF!</v>
      </c>
      <c r="G20" s="246"/>
      <c r="H20" s="246"/>
      <c r="I20" s="343"/>
      <c r="J20" s="280"/>
      <c r="K20" s="281"/>
      <c r="L20" s="281"/>
      <c r="M20" s="246"/>
      <c r="N20" s="246"/>
      <c r="O20" s="268"/>
      <c r="P20" s="266"/>
      <c r="Q20" s="266" t="e">
        <f>IF(#REF!=3,(K20+J20+I20)/3-#REF!+#REF!,0)</f>
        <v>#REF!</v>
      </c>
      <c r="R20" s="266" t="e">
        <f>IF(#REF!=5,-MIN(I20,J20,K20,L20,#REF!)-MAX(I20,J20,K20,L20,#REF!),0)</f>
        <v>#REF!</v>
      </c>
      <c r="S20" s="266" t="e">
        <f>IF(#REF!=5,(K20+J20+I20+R20+L20+#REF!)/3-#REF!+#REF!,0)</f>
        <v>#REF!</v>
      </c>
      <c r="T20" s="235" t="e">
        <f t="shared" si="0"/>
        <v>#REF!</v>
      </c>
      <c r="U20" s="269" t="str">
        <f t="shared" si="1"/>
        <v>0,0</v>
      </c>
      <c r="V20" s="237" t="str">
        <f>IFERROR(RANK(#REF!,#REF!,0),"")</f>
        <v/>
      </c>
      <c r="W20" s="276"/>
    </row>
    <row r="21" spans="1:23" s="238" customFormat="1" ht="20.25" customHeight="1" x14ac:dyDescent="0.25">
      <c r="A21" s="255" t="e">
        <f>#REF!</f>
        <v>#REF!</v>
      </c>
      <c r="B21" s="256" t="e">
        <f>#REF!</f>
        <v>#REF!</v>
      </c>
      <c r="C21" s="256" t="e">
        <f>#REF!</f>
        <v>#REF!</v>
      </c>
      <c r="D21" s="255" t="e">
        <f>#REF!</f>
        <v>#REF!</v>
      </c>
      <c r="E21" s="255" t="e">
        <f>#REF!</f>
        <v>#REF!</v>
      </c>
      <c r="F21" s="255" t="e">
        <f>#REF!</f>
        <v>#REF!</v>
      </c>
      <c r="G21" s="246"/>
      <c r="H21" s="246"/>
      <c r="I21" s="343"/>
      <c r="J21" s="280"/>
      <c r="K21" s="281"/>
      <c r="L21" s="281"/>
      <c r="M21" s="246"/>
      <c r="N21" s="246"/>
      <c r="O21" s="268"/>
      <c r="P21" s="266"/>
      <c r="Q21" s="266" t="e">
        <f>IF(#REF!=3,(K21+J21+I21)/3-#REF!+#REF!,0)</f>
        <v>#REF!</v>
      </c>
      <c r="R21" s="266" t="e">
        <f>IF(#REF!=5,-MIN(I21,J21,K21,L21,#REF!)-MAX(I21,J21,K21,L21,#REF!),0)</f>
        <v>#REF!</v>
      </c>
      <c r="S21" s="266" t="e">
        <f>IF(#REF!=5,(K21+J21+I21+R21+L21+#REF!)/3-#REF!+#REF!,0)</f>
        <v>#REF!</v>
      </c>
      <c r="T21" s="235" t="e">
        <f t="shared" si="0"/>
        <v>#REF!</v>
      </c>
      <c r="U21" s="269" t="str">
        <f t="shared" si="1"/>
        <v>0,0</v>
      </c>
      <c r="V21" s="237" t="str">
        <f>IFERROR(RANK(#REF!,#REF!,0),"")</f>
        <v/>
      </c>
      <c r="W21" s="276"/>
    </row>
    <row r="22" spans="1:23" s="238" customFormat="1" ht="20.25" customHeight="1" x14ac:dyDescent="0.25">
      <c r="A22" s="255" t="e">
        <f>#REF!</f>
        <v>#REF!</v>
      </c>
      <c r="B22" s="256" t="e">
        <f>#REF!</f>
        <v>#REF!</v>
      </c>
      <c r="C22" s="256" t="e">
        <f>#REF!</f>
        <v>#REF!</v>
      </c>
      <c r="D22" s="255" t="e">
        <f>#REF!</f>
        <v>#REF!</v>
      </c>
      <c r="E22" s="255" t="e">
        <f>#REF!</f>
        <v>#REF!</v>
      </c>
      <c r="F22" s="255" t="e">
        <f>#REF!</f>
        <v>#REF!</v>
      </c>
      <c r="G22" s="246"/>
      <c r="H22" s="246"/>
      <c r="I22" s="343"/>
      <c r="J22" s="280"/>
      <c r="K22" s="281"/>
      <c r="L22" s="281"/>
      <c r="M22" s="246"/>
      <c r="N22" s="246"/>
      <c r="O22" s="268"/>
      <c r="P22" s="266"/>
      <c r="Q22" s="266" t="e">
        <f>IF(#REF!=3,(K22+J22+I22)/3-#REF!+#REF!,0)</f>
        <v>#REF!</v>
      </c>
      <c r="R22" s="266" t="e">
        <f>IF(#REF!=5,-MIN(I22,J22,K22,L22,#REF!)-MAX(I22,J22,K22,L22,#REF!),0)</f>
        <v>#REF!</v>
      </c>
      <c r="S22" s="266" t="e">
        <f>IF(#REF!=5,(K22+J22+I22+R22+L22+#REF!)/3-#REF!+#REF!,0)</f>
        <v>#REF!</v>
      </c>
      <c r="T22" s="235" t="e">
        <f t="shared" si="0"/>
        <v>#REF!</v>
      </c>
      <c r="U22" s="269" t="str">
        <f t="shared" si="1"/>
        <v>0,0</v>
      </c>
      <c r="V22" s="237" t="str">
        <f>IFERROR(RANK(#REF!,#REF!,0),"")</f>
        <v/>
      </c>
      <c r="W22" s="276"/>
    </row>
    <row r="23" spans="1:23" s="238" customFormat="1" ht="20.25" customHeight="1" x14ac:dyDescent="0.25">
      <c r="A23" s="255" t="e">
        <f>#REF!</f>
        <v>#REF!</v>
      </c>
      <c r="B23" s="256" t="e">
        <f>#REF!</f>
        <v>#REF!</v>
      </c>
      <c r="C23" s="256" t="e">
        <f>#REF!</f>
        <v>#REF!</v>
      </c>
      <c r="D23" s="255" t="e">
        <f>#REF!</f>
        <v>#REF!</v>
      </c>
      <c r="E23" s="255" t="e">
        <f>#REF!</f>
        <v>#REF!</v>
      </c>
      <c r="F23" s="255" t="e">
        <f>#REF!</f>
        <v>#REF!</v>
      </c>
      <c r="G23" s="246"/>
      <c r="H23" s="246"/>
      <c r="I23" s="343"/>
      <c r="J23" s="280"/>
      <c r="K23" s="281"/>
      <c r="L23" s="281"/>
      <c r="M23" s="246"/>
      <c r="N23" s="246"/>
      <c r="O23" s="268"/>
      <c r="P23" s="266"/>
      <c r="Q23" s="266" t="e">
        <f>IF(#REF!=3,(K23+J23+I23)/3-#REF!+#REF!,0)</f>
        <v>#REF!</v>
      </c>
      <c r="R23" s="266" t="e">
        <f>IF(#REF!=5,-MIN(I23,J23,K23,L23,#REF!)-MAX(I23,J23,K23,L23,#REF!),0)</f>
        <v>#REF!</v>
      </c>
      <c r="S23" s="266" t="e">
        <f>IF(#REF!=5,(K23+J23+I23+R23+L23+#REF!)/3-#REF!+#REF!,0)</f>
        <v>#REF!</v>
      </c>
      <c r="T23" s="235" t="e">
        <f t="shared" si="0"/>
        <v>#REF!</v>
      </c>
      <c r="U23" s="269" t="str">
        <f t="shared" si="1"/>
        <v>0,0</v>
      </c>
      <c r="V23" s="237" t="str">
        <f>IFERROR(RANK(#REF!,#REF!,0),"")</f>
        <v/>
      </c>
      <c r="W23" s="276"/>
    </row>
    <row r="24" spans="1:23" s="238" customFormat="1" ht="20.25" customHeight="1" x14ac:dyDescent="0.25">
      <c r="A24" s="255" t="e">
        <f>#REF!</f>
        <v>#REF!</v>
      </c>
      <c r="B24" s="256" t="e">
        <f>#REF!</f>
        <v>#REF!</v>
      </c>
      <c r="C24" s="256" t="e">
        <f>#REF!</f>
        <v>#REF!</v>
      </c>
      <c r="D24" s="255" t="e">
        <f>#REF!</f>
        <v>#REF!</v>
      </c>
      <c r="E24" s="255" t="e">
        <f>#REF!</f>
        <v>#REF!</v>
      </c>
      <c r="F24" s="255" t="e">
        <f>#REF!</f>
        <v>#REF!</v>
      </c>
      <c r="G24" s="246"/>
      <c r="H24" s="246"/>
      <c r="I24" s="343"/>
      <c r="J24" s="280"/>
      <c r="K24" s="281"/>
      <c r="L24" s="281"/>
      <c r="M24" s="246"/>
      <c r="N24" s="246"/>
      <c r="O24" s="268"/>
      <c r="P24" s="266"/>
      <c r="Q24" s="266" t="e">
        <f>IF(#REF!=3,(K24+J24+I24)/3-#REF!+#REF!,0)</f>
        <v>#REF!</v>
      </c>
      <c r="R24" s="266" t="e">
        <f>IF(#REF!=5,-MIN(I24,J24,K24,L24,#REF!)-MAX(I24,J24,K24,L24,#REF!),0)</f>
        <v>#REF!</v>
      </c>
      <c r="S24" s="266" t="e">
        <f>IF(#REF!=5,(K24+J24+I24+R24+L24+#REF!)/3-#REF!+#REF!,0)</f>
        <v>#REF!</v>
      </c>
      <c r="T24" s="235" t="e">
        <f t="shared" si="0"/>
        <v>#REF!</v>
      </c>
      <c r="U24" s="269" t="str">
        <f t="shared" si="1"/>
        <v>0,0</v>
      </c>
      <c r="V24" s="237" t="str">
        <f>IFERROR(RANK(#REF!,#REF!,0),"")</f>
        <v/>
      </c>
      <c r="W24" s="276"/>
    </row>
    <row r="25" spans="1:23" s="238" customFormat="1" ht="20.25" customHeight="1" x14ac:dyDescent="0.25">
      <c r="A25" s="255" t="e">
        <f>#REF!</f>
        <v>#REF!</v>
      </c>
      <c r="B25" s="256" t="e">
        <f>#REF!</f>
        <v>#REF!</v>
      </c>
      <c r="C25" s="256" t="e">
        <f>#REF!</f>
        <v>#REF!</v>
      </c>
      <c r="D25" s="255" t="e">
        <f>#REF!</f>
        <v>#REF!</v>
      </c>
      <c r="E25" s="255" t="e">
        <f>#REF!</f>
        <v>#REF!</v>
      </c>
      <c r="F25" s="255" t="e">
        <f>#REF!</f>
        <v>#REF!</v>
      </c>
      <c r="G25" s="246"/>
      <c r="H25" s="246"/>
      <c r="I25" s="343"/>
      <c r="J25" s="280"/>
      <c r="K25" s="281"/>
      <c r="L25" s="281"/>
      <c r="M25" s="246"/>
      <c r="N25" s="246"/>
      <c r="O25" s="268"/>
      <c r="P25" s="266"/>
      <c r="Q25" s="266" t="e">
        <f>IF(#REF!=3,(K25+J25+I25)/3-#REF!+#REF!,0)</f>
        <v>#REF!</v>
      </c>
      <c r="R25" s="266" t="e">
        <f>IF(#REF!=5,-MIN(I25,J25,K25,L25,#REF!)-MAX(I25,J25,K25,L25,#REF!),0)</f>
        <v>#REF!</v>
      </c>
      <c r="S25" s="266" t="e">
        <f>IF(#REF!=5,(K25+J25+I25+R25+L25+#REF!)/3-#REF!+#REF!,0)</f>
        <v>#REF!</v>
      </c>
      <c r="T25" s="235" t="e">
        <f t="shared" si="0"/>
        <v>#REF!</v>
      </c>
      <c r="U25" s="269" t="str">
        <f t="shared" si="1"/>
        <v>0,0</v>
      </c>
      <c r="V25" s="237" t="str">
        <f>IFERROR(RANK(#REF!,#REF!,0),"")</f>
        <v/>
      </c>
      <c r="W25" s="276"/>
    </row>
    <row r="26" spans="1:23" s="238" customFormat="1" ht="20.25" customHeight="1" x14ac:dyDescent="0.25">
      <c r="A26" s="255" t="e">
        <f>#REF!</f>
        <v>#REF!</v>
      </c>
      <c r="B26" s="256" t="e">
        <f>#REF!</f>
        <v>#REF!</v>
      </c>
      <c r="C26" s="256" t="e">
        <f>#REF!</f>
        <v>#REF!</v>
      </c>
      <c r="D26" s="255" t="e">
        <f>#REF!</f>
        <v>#REF!</v>
      </c>
      <c r="E26" s="255" t="e">
        <f>#REF!</f>
        <v>#REF!</v>
      </c>
      <c r="F26" s="255" t="e">
        <f>#REF!</f>
        <v>#REF!</v>
      </c>
      <c r="G26" s="246"/>
      <c r="H26" s="246"/>
      <c r="I26" s="343"/>
      <c r="J26" s="280"/>
      <c r="K26" s="281"/>
      <c r="L26" s="281"/>
      <c r="M26" s="246"/>
      <c r="N26" s="246"/>
      <c r="O26" s="268"/>
      <c r="P26" s="266"/>
      <c r="Q26" s="266" t="e">
        <f>IF(#REF!=3,(K26+J26+I26)/3-#REF!+#REF!,0)</f>
        <v>#REF!</v>
      </c>
      <c r="R26" s="266" t="e">
        <f>IF(#REF!=5,-MIN(I26,J26,K26,L26,#REF!)-MAX(I26,J26,K26,L26,#REF!),0)</f>
        <v>#REF!</v>
      </c>
      <c r="S26" s="266" t="e">
        <f>IF(#REF!=5,(K26+J26+I26+R26+L26+#REF!)/3-#REF!+#REF!,0)</f>
        <v>#REF!</v>
      </c>
      <c r="T26" s="235" t="e">
        <f t="shared" si="0"/>
        <v>#REF!</v>
      </c>
      <c r="U26" s="269" t="str">
        <f t="shared" si="1"/>
        <v>0,0</v>
      </c>
      <c r="V26" s="237" t="str">
        <f>IFERROR(RANK(#REF!,#REF!,0),"")</f>
        <v/>
      </c>
      <c r="W26" s="276"/>
    </row>
    <row r="27" spans="1:23" s="238" customFormat="1" ht="20.25" customHeight="1" x14ac:dyDescent="0.25">
      <c r="A27" s="255" t="e">
        <f>#REF!</f>
        <v>#REF!</v>
      </c>
      <c r="B27" s="256" t="e">
        <f>#REF!</f>
        <v>#REF!</v>
      </c>
      <c r="C27" s="256" t="e">
        <f>#REF!</f>
        <v>#REF!</v>
      </c>
      <c r="D27" s="255" t="e">
        <f>#REF!</f>
        <v>#REF!</v>
      </c>
      <c r="E27" s="255" t="e">
        <f>#REF!</f>
        <v>#REF!</v>
      </c>
      <c r="F27" s="255" t="e">
        <f>#REF!</f>
        <v>#REF!</v>
      </c>
      <c r="G27" s="246"/>
      <c r="H27" s="246"/>
      <c r="I27" s="343"/>
      <c r="J27" s="280"/>
      <c r="K27" s="281"/>
      <c r="L27" s="281"/>
      <c r="M27" s="246"/>
      <c r="N27" s="246"/>
      <c r="O27" s="268"/>
      <c r="P27" s="266"/>
      <c r="Q27" s="266" t="e">
        <f>IF(#REF!=3,(K27+J27+I27)/3-#REF!+#REF!,0)</f>
        <v>#REF!</v>
      </c>
      <c r="R27" s="266" t="e">
        <f>IF(#REF!=5,-MIN(I27,J27,K27,L27,#REF!)-MAX(I27,J27,K27,L27,#REF!),0)</f>
        <v>#REF!</v>
      </c>
      <c r="S27" s="266" t="e">
        <f>IF(#REF!=5,(K27+J27+I27+R27+L27+#REF!)/3-#REF!+#REF!,0)</f>
        <v>#REF!</v>
      </c>
      <c r="T27" s="235" t="e">
        <f t="shared" si="0"/>
        <v>#REF!</v>
      </c>
      <c r="U27" s="269" t="str">
        <f t="shared" si="1"/>
        <v>0,0</v>
      </c>
      <c r="V27" s="237" t="str">
        <f>IFERROR(RANK(#REF!,#REF!,0),"")</f>
        <v/>
      </c>
      <c r="W27" s="276"/>
    </row>
    <row r="28" spans="1:23" s="238" customFormat="1" ht="20.25" customHeight="1" x14ac:dyDescent="0.25">
      <c r="A28" s="255" t="e">
        <f>#REF!</f>
        <v>#REF!</v>
      </c>
      <c r="B28" s="256" t="e">
        <f>#REF!</f>
        <v>#REF!</v>
      </c>
      <c r="C28" s="256" t="e">
        <f>#REF!</f>
        <v>#REF!</v>
      </c>
      <c r="D28" s="255" t="e">
        <f>#REF!</f>
        <v>#REF!</v>
      </c>
      <c r="E28" s="255" t="e">
        <f>#REF!</f>
        <v>#REF!</v>
      </c>
      <c r="F28" s="255" t="e">
        <f>#REF!</f>
        <v>#REF!</v>
      </c>
      <c r="G28" s="246"/>
      <c r="H28" s="246"/>
      <c r="I28" s="343"/>
      <c r="J28" s="280"/>
      <c r="K28" s="281"/>
      <c r="L28" s="281"/>
      <c r="M28" s="246"/>
      <c r="N28" s="246"/>
      <c r="O28" s="268"/>
      <c r="P28" s="266"/>
      <c r="Q28" s="266" t="e">
        <f>IF(#REF!=3,(K28+J28+I28)/3-#REF!+#REF!,0)</f>
        <v>#REF!</v>
      </c>
      <c r="R28" s="266" t="e">
        <f>IF(#REF!=5,-MIN(I28,J28,K28,L28,#REF!)-MAX(I28,J28,K28,L28,#REF!),0)</f>
        <v>#REF!</v>
      </c>
      <c r="S28" s="266" t="e">
        <f>IF(#REF!=5,(K28+J28+I28+R28+L28+#REF!)/3-#REF!+#REF!,0)</f>
        <v>#REF!</v>
      </c>
      <c r="T28" s="235" t="e">
        <f t="shared" si="0"/>
        <v>#REF!</v>
      </c>
      <c r="U28" s="269" t="str">
        <f t="shared" si="1"/>
        <v>0,0</v>
      </c>
      <c r="V28" s="237" t="str">
        <f>IFERROR(RANK(#REF!,#REF!,0),"")</f>
        <v/>
      </c>
      <c r="W28" s="276"/>
    </row>
    <row r="29" spans="1:23" s="238" customFormat="1" ht="20.25" customHeight="1" x14ac:dyDescent="0.25">
      <c r="A29" s="255" t="e">
        <f>#REF!</f>
        <v>#REF!</v>
      </c>
      <c r="B29" s="256" t="e">
        <f>#REF!</f>
        <v>#REF!</v>
      </c>
      <c r="C29" s="256" t="e">
        <f>#REF!</f>
        <v>#REF!</v>
      </c>
      <c r="D29" s="255" t="e">
        <f>#REF!</f>
        <v>#REF!</v>
      </c>
      <c r="E29" s="255" t="e">
        <f>#REF!</f>
        <v>#REF!</v>
      </c>
      <c r="F29" s="255" t="e">
        <f>#REF!</f>
        <v>#REF!</v>
      </c>
      <c r="G29" s="246"/>
      <c r="H29" s="246"/>
      <c r="I29" s="343"/>
      <c r="J29" s="280"/>
      <c r="K29" s="281"/>
      <c r="L29" s="281"/>
      <c r="M29" s="246"/>
      <c r="N29" s="246"/>
      <c r="O29" s="268"/>
      <c r="P29" s="266"/>
      <c r="Q29" s="266" t="e">
        <f>IF(#REF!=3,(K29+J29+I29)/3-#REF!+#REF!,0)</f>
        <v>#REF!</v>
      </c>
      <c r="R29" s="266" t="e">
        <f>IF(#REF!=5,-MIN(I29,J29,K29,L29,#REF!)-MAX(I29,J29,K29,L29,#REF!),0)</f>
        <v>#REF!</v>
      </c>
      <c r="S29" s="266" t="e">
        <f>IF(#REF!=5,(K29+J29+I29+R29+L29+#REF!)/3-#REF!+#REF!,0)</f>
        <v>#REF!</v>
      </c>
      <c r="T29" s="235" t="e">
        <f t="shared" si="0"/>
        <v>#REF!</v>
      </c>
      <c r="U29" s="269" t="str">
        <f t="shared" si="1"/>
        <v>0,0</v>
      </c>
      <c r="V29" s="237" t="str">
        <f>IFERROR(RANK(#REF!,#REF!,0),"")</f>
        <v/>
      </c>
      <c r="W29" s="276"/>
    </row>
    <row r="30" spans="1:23" s="238" customFormat="1" ht="20.25" customHeight="1" x14ac:dyDescent="0.25">
      <c r="A30" s="255" t="e">
        <f>#REF!</f>
        <v>#REF!</v>
      </c>
      <c r="B30" s="256" t="e">
        <f>#REF!</f>
        <v>#REF!</v>
      </c>
      <c r="C30" s="256" t="e">
        <f>#REF!</f>
        <v>#REF!</v>
      </c>
      <c r="D30" s="255" t="e">
        <f>#REF!</f>
        <v>#REF!</v>
      </c>
      <c r="E30" s="255" t="e">
        <f>#REF!</f>
        <v>#REF!</v>
      </c>
      <c r="F30" s="255" t="e">
        <f>#REF!</f>
        <v>#REF!</v>
      </c>
      <c r="G30" s="246"/>
      <c r="H30" s="246"/>
      <c r="I30" s="343"/>
      <c r="J30" s="280"/>
      <c r="K30" s="281"/>
      <c r="L30" s="281"/>
      <c r="M30" s="246"/>
      <c r="N30" s="246"/>
      <c r="O30" s="268"/>
      <c r="P30" s="266"/>
      <c r="Q30" s="266" t="e">
        <f>IF(#REF!=3,(K30+J30+I30)/3-#REF!+#REF!,0)</f>
        <v>#REF!</v>
      </c>
      <c r="R30" s="266" t="e">
        <f>IF(#REF!=5,-MIN(I30,J30,K30,L30,#REF!)-MAX(I30,J30,K30,L30,#REF!),0)</f>
        <v>#REF!</v>
      </c>
      <c r="S30" s="266" t="e">
        <f>IF(#REF!=5,(K30+J30+I30+R30+L30+#REF!)/3-#REF!+#REF!,0)</f>
        <v>#REF!</v>
      </c>
      <c r="T30" s="235" t="e">
        <f t="shared" si="0"/>
        <v>#REF!</v>
      </c>
      <c r="U30" s="269" t="str">
        <f t="shared" si="1"/>
        <v>0,0</v>
      </c>
      <c r="V30" s="237" t="str">
        <f>IFERROR(RANK(#REF!,#REF!,0),"")</f>
        <v/>
      </c>
      <c r="W30" s="276"/>
    </row>
    <row r="31" spans="1:23" s="238" customFormat="1" ht="15.6" x14ac:dyDescent="0.25">
      <c r="A31" s="255" t="e">
        <f>#REF!</f>
        <v>#REF!</v>
      </c>
      <c r="B31" s="256" t="e">
        <f>#REF!</f>
        <v>#REF!</v>
      </c>
      <c r="C31" s="256" t="e">
        <f>#REF!</f>
        <v>#REF!</v>
      </c>
      <c r="D31" s="255" t="e">
        <f>#REF!</f>
        <v>#REF!</v>
      </c>
      <c r="E31" s="255" t="e">
        <f>#REF!</f>
        <v>#REF!</v>
      </c>
      <c r="F31" s="255" t="e">
        <f>#REF!</f>
        <v>#REF!</v>
      </c>
      <c r="G31" s="246"/>
      <c r="H31" s="246"/>
      <c r="I31" s="251"/>
      <c r="J31" s="251"/>
      <c r="K31" s="251"/>
      <c r="L31" s="251"/>
      <c r="M31" s="246"/>
      <c r="N31" s="246"/>
      <c r="O31" s="268"/>
      <c r="P31" s="266"/>
      <c r="Q31" s="266" t="e">
        <f>IF(#REF!=3,(K31+J31+I31)/3-#REF!+#REF!,0)</f>
        <v>#REF!</v>
      </c>
      <c r="R31" s="266" t="e">
        <f>IF(#REF!=5,-MIN(I31,J31,K31,L31,#REF!)-MAX(I31,J31,K31,L31,#REF!),0)</f>
        <v>#REF!</v>
      </c>
      <c r="S31" s="266" t="e">
        <f>IF(#REF!=5,(K31+J31+I31+R31+L31+#REF!)/3-#REF!+#REF!,0)</f>
        <v>#REF!</v>
      </c>
      <c r="T31" s="235" t="e">
        <f t="shared" si="0"/>
        <v>#REF!</v>
      </c>
      <c r="U31" s="269" t="str">
        <f t="shared" si="1"/>
        <v>0,0</v>
      </c>
      <c r="V31" s="237" t="str">
        <f>IFERROR(RANK(#REF!,#REF!,0),"")</f>
        <v/>
      </c>
      <c r="W31" s="276"/>
    </row>
    <row r="32" spans="1:23" s="238" customFormat="1" ht="15.6" x14ac:dyDescent="0.25">
      <c r="A32" s="255" t="e">
        <f>#REF!</f>
        <v>#REF!</v>
      </c>
      <c r="B32" s="256" t="e">
        <f>#REF!</f>
        <v>#REF!</v>
      </c>
      <c r="C32" s="256" t="e">
        <f>#REF!</f>
        <v>#REF!</v>
      </c>
      <c r="D32" s="255" t="e">
        <f>#REF!</f>
        <v>#REF!</v>
      </c>
      <c r="E32" s="255" t="e">
        <f>#REF!</f>
        <v>#REF!</v>
      </c>
      <c r="F32" s="255" t="e">
        <f>#REF!</f>
        <v>#REF!</v>
      </c>
      <c r="G32" s="246"/>
      <c r="H32" s="246"/>
      <c r="I32" s="251"/>
      <c r="J32" s="251"/>
      <c r="K32" s="251"/>
      <c r="L32" s="251"/>
      <c r="M32" s="246"/>
      <c r="N32" s="246"/>
      <c r="O32" s="268"/>
      <c r="P32" s="266"/>
      <c r="Q32" s="266" t="e">
        <f>IF(#REF!=3,(K32+J32+I32)/3-#REF!+#REF!,0)</f>
        <v>#REF!</v>
      </c>
      <c r="R32" s="266" t="e">
        <f>IF(#REF!=5,-MIN(I32,J32,K32,L32,#REF!)-MAX(I32,J32,K32,L32,#REF!),0)</f>
        <v>#REF!</v>
      </c>
      <c r="S32" s="266" t="e">
        <f>IF(#REF!=5,(K32+J32+I32+R32+L32+#REF!)/3-#REF!+#REF!,0)</f>
        <v>#REF!</v>
      </c>
      <c r="T32" s="235" t="e">
        <f t="shared" si="0"/>
        <v>#REF!</v>
      </c>
      <c r="U32" s="269" t="str">
        <f t="shared" si="1"/>
        <v>0,0</v>
      </c>
      <c r="V32" s="237" t="str">
        <f>IFERROR(RANK(#REF!,#REF!,0),"")</f>
        <v/>
      </c>
      <c r="W32" s="276"/>
    </row>
    <row r="33" spans="1:23" s="238" customFormat="1" ht="15.6" x14ac:dyDescent="0.25">
      <c r="A33" s="255" t="e">
        <f>#REF!</f>
        <v>#REF!</v>
      </c>
      <c r="B33" s="256" t="e">
        <f>#REF!</f>
        <v>#REF!</v>
      </c>
      <c r="C33" s="256" t="e">
        <f>#REF!</f>
        <v>#REF!</v>
      </c>
      <c r="D33" s="255" t="e">
        <f>#REF!</f>
        <v>#REF!</v>
      </c>
      <c r="E33" s="255" t="e">
        <f>#REF!</f>
        <v>#REF!</v>
      </c>
      <c r="F33" s="255" t="e">
        <f>#REF!</f>
        <v>#REF!</v>
      </c>
      <c r="G33" s="246"/>
      <c r="H33" s="246"/>
      <c r="I33" s="251"/>
      <c r="J33" s="251"/>
      <c r="K33" s="251"/>
      <c r="L33" s="251"/>
      <c r="M33" s="246"/>
      <c r="N33" s="246"/>
      <c r="O33" s="268"/>
      <c r="P33" s="266"/>
      <c r="Q33" s="266" t="e">
        <f>IF(#REF!=3,(K33+J33+I33)/3-#REF!+#REF!,0)</f>
        <v>#REF!</v>
      </c>
      <c r="R33" s="266" t="e">
        <f>IF(#REF!=5,-MIN(I33,J33,K33,L33,#REF!)-MAX(I33,J33,K33,L33,#REF!),0)</f>
        <v>#REF!</v>
      </c>
      <c r="S33" s="266" t="e">
        <f>IF(#REF!=5,(K33+J33+I33+R33+L33+#REF!)/3-#REF!+#REF!,0)</f>
        <v>#REF!</v>
      </c>
      <c r="T33" s="235" t="e">
        <f t="shared" si="0"/>
        <v>#REF!</v>
      </c>
      <c r="U33" s="269" t="str">
        <f t="shared" si="1"/>
        <v>0,0</v>
      </c>
      <c r="V33" s="237" t="str">
        <f>IFERROR(RANK(#REF!,#REF!,0),"")</f>
        <v/>
      </c>
      <c r="W33" s="276"/>
    </row>
    <row r="34" spans="1:23" s="238" customFormat="1" ht="15.6" x14ac:dyDescent="0.25">
      <c r="A34" s="255" t="e">
        <f>#REF!</f>
        <v>#REF!</v>
      </c>
      <c r="B34" s="256" t="e">
        <f>#REF!</f>
        <v>#REF!</v>
      </c>
      <c r="C34" s="256" t="e">
        <f>#REF!</f>
        <v>#REF!</v>
      </c>
      <c r="D34" s="255" t="e">
        <f>#REF!</f>
        <v>#REF!</v>
      </c>
      <c r="E34" s="255" t="e">
        <f>#REF!</f>
        <v>#REF!</v>
      </c>
      <c r="F34" s="255" t="e">
        <f>#REF!</f>
        <v>#REF!</v>
      </c>
      <c r="G34" s="246"/>
      <c r="H34" s="246"/>
      <c r="I34" s="251"/>
      <c r="J34" s="251"/>
      <c r="K34" s="251"/>
      <c r="L34" s="251"/>
      <c r="M34" s="246"/>
      <c r="N34" s="246"/>
      <c r="O34" s="268"/>
      <c r="P34" s="266"/>
      <c r="Q34" s="266" t="e">
        <f>IF(#REF!=3,(K34+J34+I34)/3-#REF!+#REF!,0)</f>
        <v>#REF!</v>
      </c>
      <c r="R34" s="266" t="e">
        <f>IF(#REF!=5,-MIN(I34,J34,K34,L34,#REF!)-MAX(I34,J34,K34,L34,#REF!),0)</f>
        <v>#REF!</v>
      </c>
      <c r="S34" s="266" t="e">
        <f>IF(#REF!=5,(K34+J34+I34+R34+L34+#REF!)/3-#REF!+#REF!,0)</f>
        <v>#REF!</v>
      </c>
      <c r="T34" s="235" t="e">
        <f t="shared" si="0"/>
        <v>#REF!</v>
      </c>
      <c r="U34" s="269" t="str">
        <f t="shared" si="1"/>
        <v>0,0</v>
      </c>
      <c r="V34" s="237" t="str">
        <f>IFERROR(RANK(#REF!,#REF!,0),"")</f>
        <v/>
      </c>
      <c r="W34" s="276"/>
    </row>
    <row r="35" spans="1:23" s="238" customFormat="1" ht="15.6" x14ac:dyDescent="0.25">
      <c r="A35" s="255" t="e">
        <f>#REF!</f>
        <v>#REF!</v>
      </c>
      <c r="B35" s="256" t="e">
        <f>#REF!</f>
        <v>#REF!</v>
      </c>
      <c r="C35" s="256" t="e">
        <f>#REF!</f>
        <v>#REF!</v>
      </c>
      <c r="D35" s="255" t="e">
        <f>#REF!</f>
        <v>#REF!</v>
      </c>
      <c r="E35" s="255" t="e">
        <f>#REF!</f>
        <v>#REF!</v>
      </c>
      <c r="F35" s="255" t="e">
        <f>#REF!</f>
        <v>#REF!</v>
      </c>
      <c r="G35" s="246"/>
      <c r="H35" s="246"/>
      <c r="I35" s="251"/>
      <c r="J35" s="251"/>
      <c r="K35" s="251"/>
      <c r="L35" s="251"/>
      <c r="M35" s="246"/>
      <c r="N35" s="246"/>
      <c r="O35" s="268"/>
      <c r="P35" s="266"/>
      <c r="Q35" s="266" t="e">
        <f>IF(#REF!=3,(K35+J35+I35)/3-#REF!+#REF!,0)</f>
        <v>#REF!</v>
      </c>
      <c r="R35" s="266" t="e">
        <f>IF(#REF!=5,-MIN(I35,J35,K35,L35,#REF!)-MAX(I35,J35,K35,L35,#REF!),0)</f>
        <v>#REF!</v>
      </c>
      <c r="S35" s="266" t="e">
        <f>IF(#REF!=5,(K35+J35+I35+R35+L35+#REF!)/3-#REF!+#REF!,0)</f>
        <v>#REF!</v>
      </c>
      <c r="T35" s="235" t="e">
        <f t="shared" si="0"/>
        <v>#REF!</v>
      </c>
      <c r="U35" s="269" t="str">
        <f t="shared" si="1"/>
        <v>0,0</v>
      </c>
      <c r="V35" s="237" t="str">
        <f>IFERROR(RANK(#REF!,#REF!,0),"")</f>
        <v/>
      </c>
      <c r="W35" s="276"/>
    </row>
    <row r="36" spans="1:23" s="238" customFormat="1" ht="15.6" x14ac:dyDescent="0.25">
      <c r="A36" s="255" t="e">
        <f>#REF!</f>
        <v>#REF!</v>
      </c>
      <c r="B36" s="256" t="e">
        <f>#REF!</f>
        <v>#REF!</v>
      </c>
      <c r="C36" s="256" t="e">
        <f>#REF!</f>
        <v>#REF!</v>
      </c>
      <c r="D36" s="255" t="e">
        <f>#REF!</f>
        <v>#REF!</v>
      </c>
      <c r="E36" s="255" t="e">
        <f>#REF!</f>
        <v>#REF!</v>
      </c>
      <c r="F36" s="255" t="e">
        <f>#REF!</f>
        <v>#REF!</v>
      </c>
      <c r="G36" s="246"/>
      <c r="H36" s="246"/>
      <c r="I36" s="251"/>
      <c r="J36" s="251"/>
      <c r="K36" s="251"/>
      <c r="L36" s="251"/>
      <c r="M36" s="246"/>
      <c r="N36" s="246"/>
      <c r="O36" s="268"/>
      <c r="P36" s="266"/>
      <c r="Q36" s="266" t="e">
        <f>IF(#REF!=3,(K36+J36+I36)/3-#REF!+#REF!,0)</f>
        <v>#REF!</v>
      </c>
      <c r="R36" s="266" t="e">
        <f>IF(#REF!=5,-MIN(I36,J36,K36,L36,#REF!)-MAX(I36,J36,K36,L36,#REF!),0)</f>
        <v>#REF!</v>
      </c>
      <c r="S36" s="266" t="e">
        <f>IF(#REF!=5,(K36+J36+I36+R36+L36+#REF!)/3-#REF!+#REF!,0)</f>
        <v>#REF!</v>
      </c>
      <c r="T36" s="235" t="e">
        <f t="shared" si="0"/>
        <v>#REF!</v>
      </c>
      <c r="U36" s="269" t="str">
        <f t="shared" si="1"/>
        <v>0,0</v>
      </c>
      <c r="V36" s="237" t="str">
        <f>IFERROR(RANK(#REF!,#REF!,0),"")</f>
        <v/>
      </c>
      <c r="W36" s="276"/>
    </row>
    <row r="37" spans="1:23" s="238" customFormat="1" ht="15.6" x14ac:dyDescent="0.25">
      <c r="A37" s="255" t="e">
        <f>#REF!</f>
        <v>#REF!</v>
      </c>
      <c r="B37" s="256" t="e">
        <f>#REF!</f>
        <v>#REF!</v>
      </c>
      <c r="C37" s="256" t="e">
        <f>#REF!</f>
        <v>#REF!</v>
      </c>
      <c r="D37" s="255" t="e">
        <f>#REF!</f>
        <v>#REF!</v>
      </c>
      <c r="E37" s="255" t="e">
        <f>#REF!</f>
        <v>#REF!</v>
      </c>
      <c r="F37" s="255" t="e">
        <f>#REF!</f>
        <v>#REF!</v>
      </c>
      <c r="G37" s="246"/>
      <c r="H37" s="246"/>
      <c r="I37" s="251"/>
      <c r="J37" s="251"/>
      <c r="K37" s="251"/>
      <c r="L37" s="251"/>
      <c r="M37" s="246"/>
      <c r="N37" s="246"/>
      <c r="O37" s="268"/>
      <c r="P37" s="266"/>
      <c r="Q37" s="266" t="e">
        <f>IF(#REF!=3,(K37+J37+I37)/3-#REF!+#REF!,0)</f>
        <v>#REF!</v>
      </c>
      <c r="R37" s="266" t="e">
        <f>IF(#REF!=5,-MIN(I37,J37,K37,L37,#REF!)-MAX(I37,J37,K37,L37,#REF!),0)</f>
        <v>#REF!</v>
      </c>
      <c r="S37" s="266" t="e">
        <f>IF(#REF!=5,(K37+J37+I37+R37+L37+#REF!)/3-#REF!+#REF!,0)</f>
        <v>#REF!</v>
      </c>
      <c r="T37" s="235" t="e">
        <f t="shared" si="0"/>
        <v>#REF!</v>
      </c>
      <c r="U37" s="269" t="str">
        <f t="shared" si="1"/>
        <v>0,0</v>
      </c>
      <c r="V37" s="237" t="str">
        <f>IFERROR(RANK(#REF!,#REF!,0),"")</f>
        <v/>
      </c>
      <c r="W37" s="276"/>
    </row>
    <row r="38" spans="1:23" s="238" customFormat="1" ht="15.6" x14ac:dyDescent="0.25">
      <c r="A38" s="255" t="e">
        <f>#REF!</f>
        <v>#REF!</v>
      </c>
      <c r="B38" s="256" t="e">
        <f>#REF!</f>
        <v>#REF!</v>
      </c>
      <c r="C38" s="256" t="e">
        <f>#REF!</f>
        <v>#REF!</v>
      </c>
      <c r="D38" s="255" t="e">
        <f>#REF!</f>
        <v>#REF!</v>
      </c>
      <c r="E38" s="255" t="e">
        <f>#REF!</f>
        <v>#REF!</v>
      </c>
      <c r="F38" s="255" t="e">
        <f>#REF!</f>
        <v>#REF!</v>
      </c>
      <c r="G38" s="246"/>
      <c r="H38" s="246"/>
      <c r="I38" s="251"/>
      <c r="J38" s="251"/>
      <c r="K38" s="251"/>
      <c r="L38" s="251"/>
      <c r="M38" s="246"/>
      <c r="N38" s="246"/>
      <c r="O38" s="268"/>
      <c r="P38" s="266"/>
      <c r="Q38" s="266" t="e">
        <f>IF(#REF!=3,(K38+J38+I38)/3-#REF!+#REF!,0)</f>
        <v>#REF!</v>
      </c>
      <c r="R38" s="266" t="e">
        <f>IF(#REF!=5,-MIN(I38,J38,K38,L38,#REF!)-MAX(I38,J38,K38,L38,#REF!),0)</f>
        <v>#REF!</v>
      </c>
      <c r="S38" s="266" t="e">
        <f>IF(#REF!=5,(K38+J38+I38+R38+L38+#REF!)/3-#REF!+#REF!,0)</f>
        <v>#REF!</v>
      </c>
      <c r="T38" s="235" t="e">
        <f t="shared" si="0"/>
        <v>#REF!</v>
      </c>
      <c r="U38" s="269" t="str">
        <f t="shared" si="1"/>
        <v>0,0</v>
      </c>
      <c r="V38" s="237" t="str">
        <f>IFERROR(RANK(#REF!,#REF!,0),"")</f>
        <v/>
      </c>
      <c r="W38" s="276"/>
    </row>
    <row r="39" spans="1:23" s="238" customFormat="1" ht="15.6" x14ac:dyDescent="0.25">
      <c r="A39" s="255" t="e">
        <f>#REF!</f>
        <v>#REF!</v>
      </c>
      <c r="B39" s="256" t="e">
        <f>#REF!</f>
        <v>#REF!</v>
      </c>
      <c r="C39" s="256" t="e">
        <f>#REF!</f>
        <v>#REF!</v>
      </c>
      <c r="D39" s="255" t="e">
        <f>#REF!</f>
        <v>#REF!</v>
      </c>
      <c r="E39" s="255" t="e">
        <f>#REF!</f>
        <v>#REF!</v>
      </c>
      <c r="F39" s="255" t="e">
        <f>#REF!</f>
        <v>#REF!</v>
      </c>
      <c r="G39" s="246"/>
      <c r="H39" s="246"/>
      <c r="I39" s="251"/>
      <c r="J39" s="251"/>
      <c r="K39" s="251"/>
      <c r="L39" s="251"/>
      <c r="M39" s="246"/>
      <c r="N39" s="246"/>
      <c r="O39" s="268"/>
      <c r="P39" s="266"/>
      <c r="Q39" s="266" t="e">
        <f>IF(#REF!=3,(K39+J39+I39)/3-#REF!+#REF!,0)</f>
        <v>#REF!</v>
      </c>
      <c r="R39" s="266" t="e">
        <f>IF(#REF!=5,-MIN(I39,J39,K39,L39,#REF!)-MAX(I39,J39,K39,L39,#REF!),0)</f>
        <v>#REF!</v>
      </c>
      <c r="S39" s="266" t="e">
        <f>IF(#REF!=5,(K39+J39+I39+R39+L39+#REF!)/3-#REF!+#REF!,0)</f>
        <v>#REF!</v>
      </c>
      <c r="T39" s="235" t="e">
        <f t="shared" si="0"/>
        <v>#REF!</v>
      </c>
      <c r="U39" s="269" t="str">
        <f t="shared" si="1"/>
        <v>0,0</v>
      </c>
      <c r="V39" s="237" t="str">
        <f>IFERROR(RANK(#REF!,#REF!,0),"")</f>
        <v/>
      </c>
      <c r="W39" s="276"/>
    </row>
    <row r="40" spans="1:23" s="238" customFormat="1" ht="15.6" x14ac:dyDescent="0.25">
      <c r="A40" s="255" t="e">
        <f>#REF!</f>
        <v>#REF!</v>
      </c>
      <c r="B40" s="256" t="e">
        <f>#REF!</f>
        <v>#REF!</v>
      </c>
      <c r="C40" s="256" t="e">
        <f>#REF!</f>
        <v>#REF!</v>
      </c>
      <c r="D40" s="255" t="e">
        <f>#REF!</f>
        <v>#REF!</v>
      </c>
      <c r="E40" s="255" t="e">
        <f>#REF!</f>
        <v>#REF!</v>
      </c>
      <c r="F40" s="255" t="e">
        <f>#REF!</f>
        <v>#REF!</v>
      </c>
      <c r="G40" s="246"/>
      <c r="H40" s="246"/>
      <c r="I40" s="251"/>
      <c r="J40" s="251"/>
      <c r="K40" s="251"/>
      <c r="L40" s="251"/>
      <c r="M40" s="246"/>
      <c r="N40" s="246"/>
      <c r="O40" s="268"/>
      <c r="P40" s="266"/>
      <c r="Q40" s="266" t="e">
        <f>IF(#REF!=3,(K40+J40+I40)/3-#REF!+#REF!,0)</f>
        <v>#REF!</v>
      </c>
      <c r="R40" s="266" t="e">
        <f>IF(#REF!=5,-MIN(I40,J40,K40,L40,#REF!)-MAX(I40,J40,K40,L40,#REF!),0)</f>
        <v>#REF!</v>
      </c>
      <c r="S40" s="266" t="e">
        <f>IF(#REF!=5,(K40+J40+I40+R40+L40+#REF!)/3-#REF!+#REF!,0)</f>
        <v>#REF!</v>
      </c>
      <c r="T40" s="235" t="e">
        <f t="shared" si="0"/>
        <v>#REF!</v>
      </c>
      <c r="U40" s="269" t="str">
        <f t="shared" si="1"/>
        <v>0,0</v>
      </c>
      <c r="V40" s="237" t="str">
        <f>IFERROR(RANK(#REF!,#REF!,0),"")</f>
        <v/>
      </c>
      <c r="W40" s="276"/>
    </row>
    <row r="41" spans="1:23" s="238" customFormat="1" ht="15.6" x14ac:dyDescent="0.25">
      <c r="A41" s="255" t="e">
        <f>#REF!</f>
        <v>#REF!</v>
      </c>
      <c r="B41" s="256" t="e">
        <f>#REF!</f>
        <v>#REF!</v>
      </c>
      <c r="C41" s="256" t="e">
        <f>#REF!</f>
        <v>#REF!</v>
      </c>
      <c r="D41" s="255" t="e">
        <f>#REF!</f>
        <v>#REF!</v>
      </c>
      <c r="E41" s="255" t="e">
        <f>#REF!</f>
        <v>#REF!</v>
      </c>
      <c r="F41" s="255" t="e">
        <f>#REF!</f>
        <v>#REF!</v>
      </c>
      <c r="G41" s="246"/>
      <c r="H41" s="246"/>
      <c r="I41" s="251"/>
      <c r="J41" s="251"/>
      <c r="K41" s="251"/>
      <c r="L41" s="251"/>
      <c r="M41" s="246"/>
      <c r="N41" s="246"/>
      <c r="O41" s="268"/>
      <c r="P41" s="266"/>
      <c r="Q41" s="266" t="e">
        <f>IF(#REF!=3,(K41+J41+I41)/3-#REF!+#REF!,0)</f>
        <v>#REF!</v>
      </c>
      <c r="R41" s="266" t="e">
        <f>IF(#REF!=5,-MIN(I41,J41,K41,L41,#REF!)-MAX(I41,J41,K41,L41,#REF!),0)</f>
        <v>#REF!</v>
      </c>
      <c r="S41" s="266" t="e">
        <f>IF(#REF!=5,(K41+J41+I41+R41+L41+#REF!)/3-#REF!+#REF!,0)</f>
        <v>#REF!</v>
      </c>
      <c r="T41" s="235" t="e">
        <f t="shared" si="0"/>
        <v>#REF!</v>
      </c>
      <c r="U41" s="269" t="str">
        <f t="shared" si="1"/>
        <v>0,0</v>
      </c>
      <c r="V41" s="237" t="str">
        <f>IFERROR(RANK(#REF!,#REF!,0),"")</f>
        <v/>
      </c>
      <c r="W41" s="276"/>
    </row>
    <row r="42" spans="1:23" s="238" customFormat="1" ht="15.6" x14ac:dyDescent="0.25">
      <c r="A42" s="255" t="e">
        <f>#REF!</f>
        <v>#REF!</v>
      </c>
      <c r="B42" s="256" t="e">
        <f>#REF!</f>
        <v>#REF!</v>
      </c>
      <c r="C42" s="256" t="e">
        <f>#REF!</f>
        <v>#REF!</v>
      </c>
      <c r="D42" s="255" t="e">
        <f>#REF!</f>
        <v>#REF!</v>
      </c>
      <c r="E42" s="255" t="e">
        <f>#REF!</f>
        <v>#REF!</v>
      </c>
      <c r="F42" s="255" t="e">
        <f>#REF!</f>
        <v>#REF!</v>
      </c>
      <c r="G42" s="246"/>
      <c r="H42" s="246"/>
      <c r="I42" s="251"/>
      <c r="J42" s="251"/>
      <c r="K42" s="251"/>
      <c r="L42" s="251"/>
      <c r="M42" s="246"/>
      <c r="N42" s="246"/>
      <c r="O42" s="268"/>
      <c r="P42" s="266"/>
      <c r="Q42" s="266" t="e">
        <f>IF(#REF!=3,(K42+J42+I42)/3-#REF!+#REF!,0)</f>
        <v>#REF!</v>
      </c>
      <c r="R42" s="266" t="e">
        <f>IF(#REF!=5,-MIN(I42,J42,K42,L42,#REF!)-MAX(I42,J42,K42,L42,#REF!),0)</f>
        <v>#REF!</v>
      </c>
      <c r="S42" s="266" t="e">
        <f>IF(#REF!=5,(K42+J42+I42+R42+L42+#REF!)/3-#REF!+#REF!,0)</f>
        <v>#REF!</v>
      </c>
      <c r="T42" s="235" t="e">
        <f t="shared" si="0"/>
        <v>#REF!</v>
      </c>
      <c r="U42" s="269" t="str">
        <f t="shared" si="1"/>
        <v>0,0</v>
      </c>
      <c r="V42" s="237" t="str">
        <f>IFERROR(RANK(#REF!,#REF!,0),"")</f>
        <v/>
      </c>
      <c r="W42" s="276"/>
    </row>
    <row r="43" spans="1:23" s="238" customFormat="1" ht="15.6" x14ac:dyDescent="0.25">
      <c r="A43" s="255" t="e">
        <f>#REF!</f>
        <v>#REF!</v>
      </c>
      <c r="B43" s="256" t="e">
        <f>#REF!</f>
        <v>#REF!</v>
      </c>
      <c r="C43" s="256" t="e">
        <f>#REF!</f>
        <v>#REF!</v>
      </c>
      <c r="D43" s="255" t="e">
        <f>#REF!</f>
        <v>#REF!</v>
      </c>
      <c r="E43" s="255" t="e">
        <f>#REF!</f>
        <v>#REF!</v>
      </c>
      <c r="F43" s="255" t="e">
        <f>#REF!</f>
        <v>#REF!</v>
      </c>
      <c r="G43" s="246"/>
      <c r="H43" s="246"/>
      <c r="I43" s="251"/>
      <c r="J43" s="251"/>
      <c r="K43" s="251"/>
      <c r="L43" s="251"/>
      <c r="M43" s="246"/>
      <c r="N43" s="246"/>
      <c r="O43" s="268"/>
      <c r="P43" s="266"/>
      <c r="Q43" s="266" t="e">
        <f>IF(#REF!=3,(K43+J43+I43)/3-#REF!+#REF!,0)</f>
        <v>#REF!</v>
      </c>
      <c r="R43" s="266" t="e">
        <f>IF(#REF!=5,-MIN(I43,J43,K43,L43,#REF!)-MAX(I43,J43,K43,L43,#REF!),0)</f>
        <v>#REF!</v>
      </c>
      <c r="S43" s="266" t="e">
        <f>IF(#REF!=5,(K43+J43+I43+R43+L43+#REF!)/3-#REF!+#REF!,0)</f>
        <v>#REF!</v>
      </c>
      <c r="T43" s="235" t="e">
        <f t="shared" si="0"/>
        <v>#REF!</v>
      </c>
      <c r="U43" s="269" t="str">
        <f t="shared" si="1"/>
        <v>0,0</v>
      </c>
      <c r="V43" s="237" t="str">
        <f>IFERROR(RANK(#REF!,#REF!,0),"")</f>
        <v/>
      </c>
      <c r="W43" s="276"/>
    </row>
    <row r="44" spans="1:23" s="238" customFormat="1" ht="15.6" x14ac:dyDescent="0.25">
      <c r="A44" s="255" t="e">
        <f>#REF!</f>
        <v>#REF!</v>
      </c>
      <c r="B44" s="256" t="e">
        <f>#REF!</f>
        <v>#REF!</v>
      </c>
      <c r="C44" s="256" t="e">
        <f>#REF!</f>
        <v>#REF!</v>
      </c>
      <c r="D44" s="255" t="e">
        <f>#REF!</f>
        <v>#REF!</v>
      </c>
      <c r="E44" s="255" t="e">
        <f>#REF!</f>
        <v>#REF!</v>
      </c>
      <c r="F44" s="255" t="e">
        <f>#REF!</f>
        <v>#REF!</v>
      </c>
      <c r="G44" s="246"/>
      <c r="H44" s="246"/>
      <c r="I44" s="251"/>
      <c r="J44" s="251"/>
      <c r="K44" s="251"/>
      <c r="L44" s="251"/>
      <c r="M44" s="246"/>
      <c r="N44" s="246"/>
      <c r="O44" s="268"/>
      <c r="P44" s="266"/>
      <c r="Q44" s="266" t="e">
        <f>IF(#REF!=3,(K44+J44+I44)/3-#REF!+#REF!,0)</f>
        <v>#REF!</v>
      </c>
      <c r="R44" s="266" t="e">
        <f>IF(#REF!=5,-MIN(I44,J44,K44,L44,#REF!)-MAX(I44,J44,K44,L44,#REF!),0)</f>
        <v>#REF!</v>
      </c>
      <c r="S44" s="266" t="e">
        <f>IF(#REF!=5,(K44+J44+I44+R44+L44+#REF!)/3-#REF!+#REF!,0)</f>
        <v>#REF!</v>
      </c>
      <c r="T44" s="235" t="e">
        <f t="shared" si="0"/>
        <v>#REF!</v>
      </c>
      <c r="U44" s="269" t="str">
        <f t="shared" si="1"/>
        <v>0,0</v>
      </c>
      <c r="V44" s="237" t="str">
        <f>IFERROR(RANK(#REF!,#REF!,0),"")</f>
        <v/>
      </c>
      <c r="W44" s="276"/>
    </row>
    <row r="45" spans="1:23" s="238" customFormat="1" ht="15.6" x14ac:dyDescent="0.25">
      <c r="A45" s="255" t="e">
        <f>#REF!</f>
        <v>#REF!</v>
      </c>
      <c r="B45" s="256" t="e">
        <f>#REF!</f>
        <v>#REF!</v>
      </c>
      <c r="C45" s="256" t="e">
        <f>#REF!</f>
        <v>#REF!</v>
      </c>
      <c r="D45" s="255" t="e">
        <f>#REF!</f>
        <v>#REF!</v>
      </c>
      <c r="E45" s="255" t="e">
        <f>#REF!</f>
        <v>#REF!</v>
      </c>
      <c r="F45" s="255" t="e">
        <f>#REF!</f>
        <v>#REF!</v>
      </c>
      <c r="G45" s="246"/>
      <c r="H45" s="246"/>
      <c r="I45" s="251"/>
      <c r="J45" s="251"/>
      <c r="K45" s="251"/>
      <c r="L45" s="251"/>
      <c r="M45" s="246"/>
      <c r="N45" s="246"/>
      <c r="O45" s="268"/>
      <c r="P45" s="266"/>
      <c r="Q45" s="266" t="e">
        <f>IF(#REF!=3,(K45+J45+I45)/3-#REF!+#REF!,0)</f>
        <v>#REF!</v>
      </c>
      <c r="R45" s="266" t="e">
        <f>IF(#REF!=5,-MIN(I45,J45,K45,L45,#REF!)-MAX(I45,J45,K45,L45,#REF!),0)</f>
        <v>#REF!</v>
      </c>
      <c r="S45" s="266" t="e">
        <f>IF(#REF!=5,(K45+J45+I45+R45+L45+#REF!)/3-#REF!+#REF!,0)</f>
        <v>#REF!</v>
      </c>
      <c r="T45" s="235" t="e">
        <f t="shared" si="0"/>
        <v>#REF!</v>
      </c>
      <c r="U45" s="269" t="str">
        <f t="shared" si="1"/>
        <v>0,0</v>
      </c>
      <c r="V45" s="237" t="str">
        <f>IFERROR(RANK(#REF!,#REF!,0),"")</f>
        <v/>
      </c>
      <c r="W45" s="276"/>
    </row>
    <row r="46" spans="1:23" s="238" customFormat="1" ht="15.6" x14ac:dyDescent="0.25">
      <c r="A46" s="255" t="e">
        <f>#REF!</f>
        <v>#REF!</v>
      </c>
      <c r="B46" s="256" t="e">
        <f>#REF!</f>
        <v>#REF!</v>
      </c>
      <c r="C46" s="256" t="e">
        <f>#REF!</f>
        <v>#REF!</v>
      </c>
      <c r="D46" s="255" t="e">
        <f>#REF!</f>
        <v>#REF!</v>
      </c>
      <c r="E46" s="255" t="e">
        <f>#REF!</f>
        <v>#REF!</v>
      </c>
      <c r="F46" s="255" t="e">
        <f>#REF!</f>
        <v>#REF!</v>
      </c>
      <c r="G46" s="246"/>
      <c r="H46" s="246"/>
      <c r="I46" s="251"/>
      <c r="J46" s="251"/>
      <c r="K46" s="251"/>
      <c r="L46" s="251"/>
      <c r="M46" s="246"/>
      <c r="N46" s="246"/>
      <c r="O46" s="268"/>
      <c r="P46" s="266"/>
      <c r="Q46" s="266" t="e">
        <f>IF(#REF!=3,(K46+J46+I46)/3-#REF!+#REF!,0)</f>
        <v>#REF!</v>
      </c>
      <c r="R46" s="266" t="e">
        <f>IF(#REF!=5,-MIN(I46,J46,K46,L46,#REF!)-MAX(I46,J46,K46,L46,#REF!),0)</f>
        <v>#REF!</v>
      </c>
      <c r="S46" s="266" t="e">
        <f>IF(#REF!=5,(K46+J46+I46+R46+L46+#REF!)/3-#REF!+#REF!,0)</f>
        <v>#REF!</v>
      </c>
      <c r="T46" s="235" t="e">
        <f t="shared" si="0"/>
        <v>#REF!</v>
      </c>
      <c r="U46" s="269" t="str">
        <f t="shared" si="1"/>
        <v>0,0</v>
      </c>
      <c r="V46" s="237" t="str">
        <f>IFERROR(RANK(#REF!,#REF!,0),"")</f>
        <v/>
      </c>
      <c r="W46" s="276"/>
    </row>
    <row r="47" spans="1:23" s="238" customFormat="1" ht="15.6" x14ac:dyDescent="0.25">
      <c r="A47" s="255" t="e">
        <f>#REF!</f>
        <v>#REF!</v>
      </c>
      <c r="B47" s="256" t="e">
        <f>#REF!</f>
        <v>#REF!</v>
      </c>
      <c r="C47" s="256" t="e">
        <f>#REF!</f>
        <v>#REF!</v>
      </c>
      <c r="D47" s="255" t="e">
        <f>#REF!</f>
        <v>#REF!</v>
      </c>
      <c r="E47" s="255" t="e">
        <f>#REF!</f>
        <v>#REF!</v>
      </c>
      <c r="F47" s="255" t="e">
        <f>#REF!</f>
        <v>#REF!</v>
      </c>
      <c r="G47" s="246"/>
      <c r="H47" s="246"/>
      <c r="I47" s="251"/>
      <c r="J47" s="251"/>
      <c r="K47" s="251"/>
      <c r="L47" s="251"/>
      <c r="M47" s="246"/>
      <c r="N47" s="246"/>
      <c r="O47" s="268"/>
      <c r="P47" s="266"/>
      <c r="Q47" s="266" t="e">
        <f>IF(#REF!=3,(K47+J47+I47)/3-#REF!+#REF!,0)</f>
        <v>#REF!</v>
      </c>
      <c r="R47" s="266" t="e">
        <f>IF(#REF!=5,-MIN(I47,J47,K47,L47,#REF!)-MAX(I47,J47,K47,L47,#REF!),0)</f>
        <v>#REF!</v>
      </c>
      <c r="S47" s="266" t="e">
        <f>IF(#REF!=5,(K47+J47+I47+R47+L47+#REF!)/3-#REF!+#REF!,0)</f>
        <v>#REF!</v>
      </c>
      <c r="T47" s="235" t="e">
        <f t="shared" si="0"/>
        <v>#REF!</v>
      </c>
      <c r="U47" s="269" t="str">
        <f t="shared" si="1"/>
        <v>0,0</v>
      </c>
      <c r="V47" s="237" t="str">
        <f>IFERROR(RANK(#REF!,#REF!,0),"")</f>
        <v/>
      </c>
      <c r="W47" s="276"/>
    </row>
    <row r="48" spans="1:23" s="238" customFormat="1" ht="15.6" x14ac:dyDescent="0.25">
      <c r="A48" s="255" t="e">
        <f>#REF!</f>
        <v>#REF!</v>
      </c>
      <c r="B48" s="256" t="e">
        <f>#REF!</f>
        <v>#REF!</v>
      </c>
      <c r="C48" s="256" t="e">
        <f>#REF!</f>
        <v>#REF!</v>
      </c>
      <c r="D48" s="255" t="e">
        <f>#REF!</f>
        <v>#REF!</v>
      </c>
      <c r="E48" s="255" t="e">
        <f>#REF!</f>
        <v>#REF!</v>
      </c>
      <c r="F48" s="255" t="e">
        <f>#REF!</f>
        <v>#REF!</v>
      </c>
      <c r="G48" s="246"/>
      <c r="H48" s="246"/>
      <c r="I48" s="251"/>
      <c r="J48" s="251" t="e">
        <f>IF(SUM(#REF!)=0,"",(SUM(#REF!)))</f>
        <v>#REF!</v>
      </c>
      <c r="K48" s="251" t="e">
        <f>IF(SUM(#REF!)=0,"",(SUM(#REF!)))</f>
        <v>#REF!</v>
      </c>
      <c r="L48" s="251" t="e">
        <f>IF(SUM(#REF!)=0,"",(SUM(#REF!)))</f>
        <v>#REF!</v>
      </c>
      <c r="M48" s="246"/>
      <c r="N48" s="246"/>
      <c r="O48" s="268"/>
      <c r="P48" s="266"/>
      <c r="Q48" s="266" t="e">
        <f>IF(#REF!=3,(K48+J48+I48)/3-#REF!+#REF!,0)</f>
        <v>#REF!</v>
      </c>
      <c r="R48" s="266" t="e">
        <f>IF(#REF!=5,-MIN(I48,J48,K48,L48,#REF!)-MAX(I48,J48,K48,L48,#REF!),0)</f>
        <v>#REF!</v>
      </c>
      <c r="S48" s="266" t="e">
        <f>IF(#REF!=5,(K48+J48+I48+R48+L48+#REF!)/3-#REF!+#REF!,0)</f>
        <v>#REF!</v>
      </c>
      <c r="T48" s="235" t="e">
        <f t="shared" si="0"/>
        <v>#REF!</v>
      </c>
      <c r="U48" s="269" t="str">
        <f t="shared" si="1"/>
        <v>0,0</v>
      </c>
      <c r="V48" s="237" t="str">
        <f>IFERROR(RANK(#REF!,#REF!,0),"")</f>
        <v/>
      </c>
      <c r="W48" s="276"/>
    </row>
    <row r="49" spans="1:23" s="238" customFormat="1" ht="15.6" x14ac:dyDescent="0.25">
      <c r="A49" s="255" t="e">
        <f>#REF!</f>
        <v>#REF!</v>
      </c>
      <c r="B49" s="256" t="e">
        <f>#REF!</f>
        <v>#REF!</v>
      </c>
      <c r="C49" s="256" t="e">
        <f>#REF!</f>
        <v>#REF!</v>
      </c>
      <c r="D49" s="255" t="e">
        <f>#REF!</f>
        <v>#REF!</v>
      </c>
      <c r="E49" s="255" t="e">
        <f>#REF!</f>
        <v>#REF!</v>
      </c>
      <c r="F49" s="255" t="e">
        <f>#REF!</f>
        <v>#REF!</v>
      </c>
      <c r="G49" s="246"/>
      <c r="H49" s="246"/>
      <c r="I49" s="251"/>
      <c r="J49" s="251" t="e">
        <f>IF(SUM(#REF!)=0,"",(SUM(#REF!)))</f>
        <v>#REF!</v>
      </c>
      <c r="K49" s="251" t="e">
        <f>IF(SUM(#REF!)=0,"",(SUM(#REF!)))</f>
        <v>#REF!</v>
      </c>
      <c r="L49" s="251" t="e">
        <f>IF(SUM(#REF!)=0,"",(SUM(#REF!)))</f>
        <v>#REF!</v>
      </c>
      <c r="M49" s="246"/>
      <c r="N49" s="246"/>
      <c r="O49" s="268"/>
      <c r="P49" s="266"/>
      <c r="Q49" s="266" t="e">
        <f>IF(#REF!=3,(K49+J49+I49)/3-#REF!+#REF!,0)</f>
        <v>#REF!</v>
      </c>
      <c r="R49" s="266" t="e">
        <f>IF(#REF!=5,-MIN(I49,J49,K49,L49,#REF!)-MAX(I49,J49,K49,L49,#REF!),0)</f>
        <v>#REF!</v>
      </c>
      <c r="S49" s="266" t="e">
        <f>IF(#REF!=5,(K49+J49+I49+R49+L49+#REF!)/3-#REF!+#REF!,0)</f>
        <v>#REF!</v>
      </c>
      <c r="T49" s="235" t="e">
        <f t="shared" si="0"/>
        <v>#REF!</v>
      </c>
      <c r="U49" s="269" t="str">
        <f t="shared" si="1"/>
        <v>0,0</v>
      </c>
      <c r="V49" s="237" t="str">
        <f>IFERROR(RANK(#REF!,#REF!,0),"")</f>
        <v/>
      </c>
      <c r="W49" s="276"/>
    </row>
    <row r="50" spans="1:23" s="238" customFormat="1" ht="15.6" x14ac:dyDescent="0.25">
      <c r="A50" s="255" t="e">
        <f>#REF!</f>
        <v>#REF!</v>
      </c>
      <c r="B50" s="256" t="e">
        <f>#REF!</f>
        <v>#REF!</v>
      </c>
      <c r="C50" s="256" t="e">
        <f>#REF!</f>
        <v>#REF!</v>
      </c>
      <c r="D50" s="255" t="e">
        <f>#REF!</f>
        <v>#REF!</v>
      </c>
      <c r="E50" s="255" t="e">
        <f>#REF!</f>
        <v>#REF!</v>
      </c>
      <c r="F50" s="255" t="e">
        <f>#REF!</f>
        <v>#REF!</v>
      </c>
      <c r="G50" s="246"/>
      <c r="H50" s="246"/>
      <c r="I50" s="251"/>
      <c r="J50" s="251" t="e">
        <f>IF(SUM(#REF!)=0,"",(SUM(#REF!)))</f>
        <v>#REF!</v>
      </c>
      <c r="K50" s="251" t="e">
        <f>IF(SUM(#REF!)=0,"",(SUM(#REF!)))</f>
        <v>#REF!</v>
      </c>
      <c r="L50" s="251" t="e">
        <f>IF(SUM(#REF!)=0,"",(SUM(#REF!)))</f>
        <v>#REF!</v>
      </c>
      <c r="M50" s="246"/>
      <c r="N50" s="246"/>
      <c r="O50" s="268"/>
      <c r="P50" s="266"/>
      <c r="Q50" s="266" t="e">
        <f>IF(#REF!=3,(K50+J50+I50)/3-#REF!+#REF!,0)</f>
        <v>#REF!</v>
      </c>
      <c r="R50" s="266" t="e">
        <f>IF(#REF!=5,-MIN(I50,J50,K50,L50,#REF!)-MAX(I50,J50,K50,L50,#REF!),0)</f>
        <v>#REF!</v>
      </c>
      <c r="S50" s="266" t="e">
        <f>IF(#REF!=5,(K50+J50+I50+R50+L50+#REF!)/3-#REF!+#REF!,0)</f>
        <v>#REF!</v>
      </c>
      <c r="T50" s="235" t="e">
        <f t="shared" si="0"/>
        <v>#REF!</v>
      </c>
      <c r="U50" s="269" t="str">
        <f t="shared" si="1"/>
        <v>0,0</v>
      </c>
      <c r="V50" s="237" t="str">
        <f>IFERROR(RANK(#REF!,#REF!,0),"")</f>
        <v/>
      </c>
      <c r="W50" s="276"/>
    </row>
    <row r="51" spans="1:23" s="238" customFormat="1" ht="15.6" x14ac:dyDescent="0.25">
      <c r="A51" s="255" t="e">
        <f>#REF!</f>
        <v>#REF!</v>
      </c>
      <c r="B51" s="256" t="e">
        <f>#REF!</f>
        <v>#REF!</v>
      </c>
      <c r="C51" s="256" t="e">
        <f>#REF!</f>
        <v>#REF!</v>
      </c>
      <c r="D51" s="255" t="e">
        <f>#REF!</f>
        <v>#REF!</v>
      </c>
      <c r="E51" s="255" t="e">
        <f>#REF!</f>
        <v>#REF!</v>
      </c>
      <c r="F51" s="255" t="e">
        <f>#REF!</f>
        <v>#REF!</v>
      </c>
      <c r="G51" s="246"/>
      <c r="H51" s="246"/>
      <c r="I51" s="251"/>
      <c r="J51" s="251" t="e">
        <f>IF(SUM(#REF!)=0,"",(SUM(#REF!)))</f>
        <v>#REF!</v>
      </c>
      <c r="K51" s="251" t="e">
        <f>IF(SUM(#REF!)=0,"",(SUM(#REF!)))</f>
        <v>#REF!</v>
      </c>
      <c r="L51" s="251" t="e">
        <f>IF(SUM(#REF!)=0,"",(SUM(#REF!)))</f>
        <v>#REF!</v>
      </c>
      <c r="M51" s="246"/>
      <c r="N51" s="246"/>
      <c r="O51" s="268"/>
      <c r="P51" s="266"/>
      <c r="Q51" s="266" t="e">
        <f>IF(#REF!=3,(K51+J51+I51)/3-#REF!+#REF!,0)</f>
        <v>#REF!</v>
      </c>
      <c r="R51" s="266" t="e">
        <f>IF(#REF!=5,-MIN(I51,J51,K51,L51,#REF!)-MAX(I51,J51,K51,L51,#REF!),0)</f>
        <v>#REF!</v>
      </c>
      <c r="S51" s="266" t="e">
        <f>IF(#REF!=5,(K51+J51+I51+R51+L51+#REF!)/3-#REF!+#REF!,0)</f>
        <v>#REF!</v>
      </c>
      <c r="T51" s="235" t="e">
        <f t="shared" si="0"/>
        <v>#REF!</v>
      </c>
      <c r="U51" s="269" t="str">
        <f t="shared" si="1"/>
        <v>0,0</v>
      </c>
      <c r="V51" s="237" t="str">
        <f>IFERROR(RANK(#REF!,#REF!,0),"")</f>
        <v/>
      </c>
      <c r="W51" s="276"/>
    </row>
    <row r="52" spans="1:23" s="238" customFormat="1" ht="15.6" x14ac:dyDescent="0.25">
      <c r="A52" s="255" t="e">
        <f>#REF!</f>
        <v>#REF!</v>
      </c>
      <c r="B52" s="256" t="e">
        <f>#REF!</f>
        <v>#REF!</v>
      </c>
      <c r="C52" s="256" t="e">
        <f>#REF!</f>
        <v>#REF!</v>
      </c>
      <c r="D52" s="255" t="e">
        <f>#REF!</f>
        <v>#REF!</v>
      </c>
      <c r="E52" s="255" t="e">
        <f>#REF!</f>
        <v>#REF!</v>
      </c>
      <c r="F52" s="255" t="e">
        <f>#REF!</f>
        <v>#REF!</v>
      </c>
      <c r="G52" s="246"/>
      <c r="H52" s="246"/>
      <c r="I52" s="251"/>
      <c r="J52" s="251" t="e">
        <f>IF(SUM(#REF!)=0,"",(SUM(#REF!)))</f>
        <v>#REF!</v>
      </c>
      <c r="K52" s="251" t="e">
        <f>IF(SUM(#REF!)=0,"",(SUM(#REF!)))</f>
        <v>#REF!</v>
      </c>
      <c r="L52" s="251" t="e">
        <f>IF(SUM(#REF!)=0,"",(SUM(#REF!)))</f>
        <v>#REF!</v>
      </c>
      <c r="M52" s="246"/>
      <c r="N52" s="246"/>
      <c r="O52" s="268"/>
      <c r="P52" s="266"/>
      <c r="Q52" s="266" t="e">
        <f>IF(#REF!=3,(K52+J52+I52)/3-#REF!+#REF!,0)</f>
        <v>#REF!</v>
      </c>
      <c r="R52" s="266" t="e">
        <f>IF(#REF!=5,-MIN(I52,J52,K52,L52,#REF!)-MAX(I52,J52,K52,L52,#REF!),0)</f>
        <v>#REF!</v>
      </c>
      <c r="S52" s="266" t="e">
        <f>IF(#REF!=5,(K52+J52+I52+R52+L52+#REF!)/3-#REF!+#REF!,0)</f>
        <v>#REF!</v>
      </c>
      <c r="T52" s="235" t="e">
        <f t="shared" si="0"/>
        <v>#REF!</v>
      </c>
      <c r="U52" s="269" t="str">
        <f t="shared" si="1"/>
        <v>0,0</v>
      </c>
      <c r="V52" s="237" t="str">
        <f>IFERROR(RANK(#REF!,#REF!,0),"")</f>
        <v/>
      </c>
      <c r="W52" s="276"/>
    </row>
    <row r="53" spans="1:23" s="238" customFormat="1" ht="15.6" x14ac:dyDescent="0.25">
      <c r="A53" s="255" t="e">
        <f>#REF!</f>
        <v>#REF!</v>
      </c>
      <c r="B53" s="256" t="e">
        <f>#REF!</f>
        <v>#REF!</v>
      </c>
      <c r="C53" s="256" t="e">
        <f>#REF!</f>
        <v>#REF!</v>
      </c>
      <c r="D53" s="255" t="e">
        <f>#REF!</f>
        <v>#REF!</v>
      </c>
      <c r="E53" s="255" t="e">
        <f>#REF!</f>
        <v>#REF!</v>
      </c>
      <c r="F53" s="255" t="e">
        <f>#REF!</f>
        <v>#REF!</v>
      </c>
      <c r="G53" s="246"/>
      <c r="H53" s="246"/>
      <c r="I53" s="251"/>
      <c r="J53" s="251" t="e">
        <f>IF(SUM(#REF!)=0,"",(SUM(#REF!)))</f>
        <v>#REF!</v>
      </c>
      <c r="K53" s="251" t="e">
        <f>IF(SUM(#REF!)=0,"",(SUM(#REF!)))</f>
        <v>#REF!</v>
      </c>
      <c r="L53" s="251" t="e">
        <f>IF(SUM(#REF!)=0,"",(SUM(#REF!)))</f>
        <v>#REF!</v>
      </c>
      <c r="M53" s="246"/>
      <c r="N53" s="246"/>
      <c r="O53" s="268"/>
      <c r="P53" s="266"/>
      <c r="Q53" s="266" t="e">
        <f>IF(#REF!=3,(K53+J53+I53)/3-#REF!+#REF!,0)</f>
        <v>#REF!</v>
      </c>
      <c r="R53" s="266" t="e">
        <f>IF(#REF!=5,-MIN(I53,J53,K53,L53,#REF!)-MAX(I53,J53,K53,L53,#REF!),0)</f>
        <v>#REF!</v>
      </c>
      <c r="S53" s="266" t="e">
        <f>IF(#REF!=5,(K53+J53+I53+R53+L53+#REF!)/3-#REF!+#REF!,0)</f>
        <v>#REF!</v>
      </c>
      <c r="T53" s="235" t="e">
        <f t="shared" si="0"/>
        <v>#REF!</v>
      </c>
      <c r="U53" s="269" t="str">
        <f t="shared" si="1"/>
        <v>0,0</v>
      </c>
      <c r="V53" s="237" t="str">
        <f>IFERROR(RANK(#REF!,#REF!,0),"")</f>
        <v/>
      </c>
      <c r="W53" s="276"/>
    </row>
    <row r="54" spans="1:23" s="238" customFormat="1" ht="15.6" x14ac:dyDescent="0.25">
      <c r="A54" s="255" t="e">
        <f>#REF!</f>
        <v>#REF!</v>
      </c>
      <c r="B54" s="256" t="e">
        <f>#REF!</f>
        <v>#REF!</v>
      </c>
      <c r="C54" s="256" t="e">
        <f>#REF!</f>
        <v>#REF!</v>
      </c>
      <c r="D54" s="255" t="e">
        <f>#REF!</f>
        <v>#REF!</v>
      </c>
      <c r="E54" s="255" t="e">
        <f>#REF!</f>
        <v>#REF!</v>
      </c>
      <c r="F54" s="255" t="e">
        <f>#REF!</f>
        <v>#REF!</v>
      </c>
      <c r="G54" s="246"/>
      <c r="H54" s="246"/>
      <c r="I54" s="251"/>
      <c r="J54" s="251" t="e">
        <f>IF(SUM(#REF!)=0,"",(SUM(#REF!)))</f>
        <v>#REF!</v>
      </c>
      <c r="K54" s="251" t="e">
        <f>IF(SUM(#REF!)=0,"",(SUM(#REF!)))</f>
        <v>#REF!</v>
      </c>
      <c r="L54" s="251" t="e">
        <f>IF(SUM(#REF!)=0,"",(SUM(#REF!)))</f>
        <v>#REF!</v>
      </c>
      <c r="M54" s="246"/>
      <c r="N54" s="246"/>
      <c r="O54" s="268"/>
      <c r="P54" s="266"/>
      <c r="Q54" s="266" t="e">
        <f>IF(#REF!=3,(K54+J54+I54)/3-#REF!+#REF!,0)</f>
        <v>#REF!</v>
      </c>
      <c r="R54" s="266" t="e">
        <f>IF(#REF!=5,-MIN(I54,J54,K54,L54,#REF!)-MAX(I54,J54,K54,L54,#REF!),0)</f>
        <v>#REF!</v>
      </c>
      <c r="S54" s="266" t="e">
        <f>IF(#REF!=5,(K54+J54+I54+R54+L54+#REF!)/3-#REF!+#REF!,0)</f>
        <v>#REF!</v>
      </c>
      <c r="T54" s="235" t="e">
        <f t="shared" si="0"/>
        <v>#REF!</v>
      </c>
      <c r="U54" s="269" t="str">
        <f t="shared" si="1"/>
        <v>0,0</v>
      </c>
      <c r="V54" s="237" t="str">
        <f>IFERROR(RANK(#REF!,#REF!,0),"")</f>
        <v/>
      </c>
      <c r="W54" s="276"/>
    </row>
    <row r="55" spans="1:23" s="238" customFormat="1" ht="15.6" x14ac:dyDescent="0.25">
      <c r="A55" s="255" t="e">
        <f>#REF!</f>
        <v>#REF!</v>
      </c>
      <c r="B55" s="256" t="e">
        <f>#REF!</f>
        <v>#REF!</v>
      </c>
      <c r="C55" s="256" t="e">
        <f>#REF!</f>
        <v>#REF!</v>
      </c>
      <c r="D55" s="255" t="e">
        <f>#REF!</f>
        <v>#REF!</v>
      </c>
      <c r="E55" s="255" t="e">
        <f>#REF!</f>
        <v>#REF!</v>
      </c>
      <c r="F55" s="255" t="e">
        <f>#REF!</f>
        <v>#REF!</v>
      </c>
      <c r="G55" s="246"/>
      <c r="H55" s="246"/>
      <c r="I55" s="251"/>
      <c r="J55" s="251" t="e">
        <f>IF(SUM(#REF!)=0,"",(SUM(#REF!)))</f>
        <v>#REF!</v>
      </c>
      <c r="K55" s="251" t="e">
        <f>IF(SUM(#REF!)=0,"",(SUM(#REF!)))</f>
        <v>#REF!</v>
      </c>
      <c r="L55" s="251" t="e">
        <f>IF(SUM(#REF!)=0,"",(SUM(#REF!)))</f>
        <v>#REF!</v>
      </c>
      <c r="M55" s="246"/>
      <c r="N55" s="246"/>
      <c r="O55" s="268"/>
      <c r="P55" s="266"/>
      <c r="Q55" s="266" t="e">
        <f>IF(#REF!=3,(K55+J55+I55)/3-#REF!+#REF!,0)</f>
        <v>#REF!</v>
      </c>
      <c r="R55" s="266" t="e">
        <f>IF(#REF!=5,-MIN(I55,J55,K55,L55,#REF!)-MAX(I55,J55,K55,L55,#REF!),0)</f>
        <v>#REF!</v>
      </c>
      <c r="S55" s="266" t="e">
        <f>IF(#REF!=5,(K55+J55+I55+R55+L55+#REF!)/3-#REF!+#REF!,0)</f>
        <v>#REF!</v>
      </c>
      <c r="T55" s="235" t="e">
        <f t="shared" si="0"/>
        <v>#REF!</v>
      </c>
      <c r="U55" s="269" t="str">
        <f t="shared" si="1"/>
        <v>0,0</v>
      </c>
      <c r="V55" s="237" t="str">
        <f>IFERROR(RANK(#REF!,#REF!,0),"")</f>
        <v/>
      </c>
      <c r="W55" s="276"/>
    </row>
    <row r="56" spans="1:23" s="238" customFormat="1" ht="15.6" x14ac:dyDescent="0.25">
      <c r="A56" s="255" t="e">
        <f>#REF!</f>
        <v>#REF!</v>
      </c>
      <c r="B56" s="256" t="e">
        <f>#REF!</f>
        <v>#REF!</v>
      </c>
      <c r="C56" s="256" t="e">
        <f>#REF!</f>
        <v>#REF!</v>
      </c>
      <c r="D56" s="255" t="e">
        <f>#REF!</f>
        <v>#REF!</v>
      </c>
      <c r="E56" s="255" t="e">
        <f>#REF!</f>
        <v>#REF!</v>
      </c>
      <c r="F56" s="255" t="e">
        <f>#REF!</f>
        <v>#REF!</v>
      </c>
      <c r="G56" s="246"/>
      <c r="H56" s="246"/>
      <c r="I56" s="251"/>
      <c r="J56" s="251" t="e">
        <f>IF(SUM(#REF!)=0,"",(SUM(#REF!)))</f>
        <v>#REF!</v>
      </c>
      <c r="K56" s="251" t="e">
        <f>IF(SUM(#REF!)=0,"",(SUM(#REF!)))</f>
        <v>#REF!</v>
      </c>
      <c r="L56" s="251" t="e">
        <f>IF(SUM(#REF!)=0,"",(SUM(#REF!)))</f>
        <v>#REF!</v>
      </c>
      <c r="M56" s="246"/>
      <c r="N56" s="246"/>
      <c r="O56" s="268"/>
      <c r="P56" s="266"/>
      <c r="Q56" s="266" t="e">
        <f>IF(#REF!=3,(K56+J56+I56)/3-#REF!+#REF!,0)</f>
        <v>#REF!</v>
      </c>
      <c r="R56" s="266" t="e">
        <f>IF(#REF!=5,-MIN(I56,J56,K56,L56,#REF!)-MAX(I56,J56,K56,L56,#REF!),0)</f>
        <v>#REF!</v>
      </c>
      <c r="S56" s="266" t="e">
        <f>IF(#REF!=5,(K56+J56+I56+R56+L56+#REF!)/3-#REF!+#REF!,0)</f>
        <v>#REF!</v>
      </c>
      <c r="T56" s="235" t="e">
        <f t="shared" si="0"/>
        <v>#REF!</v>
      </c>
      <c r="U56" s="269" t="str">
        <f t="shared" si="1"/>
        <v>0,0</v>
      </c>
      <c r="V56" s="237" t="str">
        <f>IFERROR(RANK(#REF!,#REF!,0),"")</f>
        <v/>
      </c>
      <c r="W56" s="276"/>
    </row>
    <row r="57" spans="1:23" s="238" customFormat="1" ht="15.6" x14ac:dyDescent="0.25">
      <c r="A57" s="255" t="e">
        <f>#REF!</f>
        <v>#REF!</v>
      </c>
      <c r="B57" s="256" t="e">
        <f>#REF!</f>
        <v>#REF!</v>
      </c>
      <c r="C57" s="256" t="e">
        <f>#REF!</f>
        <v>#REF!</v>
      </c>
      <c r="D57" s="255" t="e">
        <f>#REF!</f>
        <v>#REF!</v>
      </c>
      <c r="E57" s="255" t="e">
        <f>#REF!</f>
        <v>#REF!</v>
      </c>
      <c r="F57" s="255" t="e">
        <f>#REF!</f>
        <v>#REF!</v>
      </c>
      <c r="G57" s="246"/>
      <c r="H57" s="246"/>
      <c r="I57" s="251"/>
      <c r="J57" s="251" t="e">
        <f>IF(SUM(#REF!)=0,"",(SUM(#REF!)))</f>
        <v>#REF!</v>
      </c>
      <c r="K57" s="251" t="e">
        <f>IF(SUM(#REF!)=0,"",(SUM(#REF!)))</f>
        <v>#REF!</v>
      </c>
      <c r="L57" s="251" t="e">
        <f>IF(SUM(#REF!)=0,"",(SUM(#REF!)))</f>
        <v>#REF!</v>
      </c>
      <c r="M57" s="246"/>
      <c r="N57" s="246"/>
      <c r="O57" s="268"/>
      <c r="P57" s="266"/>
      <c r="Q57" s="266" t="e">
        <f>IF(#REF!=3,(K57+J57+I57)/3-#REF!+#REF!,0)</f>
        <v>#REF!</v>
      </c>
      <c r="R57" s="266" t="e">
        <f>IF(#REF!=5,-MIN(I57,J57,K57,L57,#REF!)-MAX(I57,J57,K57,L57,#REF!),0)</f>
        <v>#REF!</v>
      </c>
      <c r="S57" s="266" t="e">
        <f>IF(#REF!=5,(K57+J57+I57+R57+L57+#REF!)/3-#REF!+#REF!,0)</f>
        <v>#REF!</v>
      </c>
      <c r="T57" s="235" t="e">
        <f t="shared" si="0"/>
        <v>#REF!</v>
      </c>
      <c r="U57" s="269" t="str">
        <f t="shared" si="1"/>
        <v>0,0</v>
      </c>
      <c r="V57" s="237" t="str">
        <f>IFERROR(RANK(#REF!,#REF!,0),"")</f>
        <v/>
      </c>
      <c r="W57" s="276"/>
    </row>
    <row r="58" spans="1:23" s="238" customFormat="1" ht="15.6" x14ac:dyDescent="0.25">
      <c r="A58" s="255" t="e">
        <f>#REF!</f>
        <v>#REF!</v>
      </c>
      <c r="B58" s="256" t="e">
        <f>#REF!</f>
        <v>#REF!</v>
      </c>
      <c r="C58" s="256" t="e">
        <f>#REF!</f>
        <v>#REF!</v>
      </c>
      <c r="D58" s="255" t="e">
        <f>#REF!</f>
        <v>#REF!</v>
      </c>
      <c r="E58" s="255" t="e">
        <f>#REF!</f>
        <v>#REF!</v>
      </c>
      <c r="F58" s="255" t="e">
        <f>#REF!</f>
        <v>#REF!</v>
      </c>
      <c r="G58" s="246"/>
      <c r="H58" s="246"/>
      <c r="I58" s="251"/>
      <c r="J58" s="251" t="e">
        <f>IF(SUM(#REF!)=0,"",(SUM(#REF!)))</f>
        <v>#REF!</v>
      </c>
      <c r="K58" s="251" t="e">
        <f>IF(SUM(#REF!)=0,"",(SUM(#REF!)))</f>
        <v>#REF!</v>
      </c>
      <c r="L58" s="251" t="e">
        <f>IF(SUM(#REF!)=0,"",(SUM(#REF!)))</f>
        <v>#REF!</v>
      </c>
      <c r="M58" s="246"/>
      <c r="N58" s="246"/>
      <c r="O58" s="268"/>
      <c r="P58" s="266"/>
      <c r="Q58" s="266" t="e">
        <f>IF(#REF!=3,(K58+J58+I58)/3-#REF!+#REF!,0)</f>
        <v>#REF!</v>
      </c>
      <c r="R58" s="266" t="e">
        <f>IF(#REF!=5,-MIN(I58,J58,K58,L58,#REF!)-MAX(I58,J58,K58,L58,#REF!),0)</f>
        <v>#REF!</v>
      </c>
      <c r="S58" s="266" t="e">
        <f>IF(#REF!=5,(K58+J58+I58+R58+L58+#REF!)/3-#REF!+#REF!,0)</f>
        <v>#REF!</v>
      </c>
      <c r="T58" s="235" t="e">
        <f t="shared" si="0"/>
        <v>#REF!</v>
      </c>
      <c r="U58" s="269" t="str">
        <f t="shared" si="1"/>
        <v>0,0</v>
      </c>
      <c r="V58" s="237" t="str">
        <f>IFERROR(RANK(#REF!,#REF!,0),"")</f>
        <v/>
      </c>
      <c r="W58" s="276"/>
    </row>
    <row r="59" spans="1:23" s="238" customFormat="1" ht="15.6" x14ac:dyDescent="0.25">
      <c r="A59" s="255" t="e">
        <f>#REF!</f>
        <v>#REF!</v>
      </c>
      <c r="B59" s="256" t="e">
        <f>#REF!</f>
        <v>#REF!</v>
      </c>
      <c r="C59" s="256" t="e">
        <f>#REF!</f>
        <v>#REF!</v>
      </c>
      <c r="D59" s="255" t="e">
        <f>#REF!</f>
        <v>#REF!</v>
      </c>
      <c r="E59" s="255" t="e">
        <f>#REF!</f>
        <v>#REF!</v>
      </c>
      <c r="F59" s="255" t="e">
        <f>#REF!</f>
        <v>#REF!</v>
      </c>
      <c r="G59" s="246"/>
      <c r="H59" s="246"/>
      <c r="I59" s="251"/>
      <c r="J59" s="251" t="e">
        <f>IF(SUM(#REF!)=0,"",(SUM(#REF!)))</f>
        <v>#REF!</v>
      </c>
      <c r="K59" s="251" t="e">
        <f>IF(SUM(#REF!)=0,"",(SUM(#REF!)))</f>
        <v>#REF!</v>
      </c>
      <c r="L59" s="251" t="e">
        <f>IF(SUM(#REF!)=0,"",(SUM(#REF!)))</f>
        <v>#REF!</v>
      </c>
      <c r="M59" s="246"/>
      <c r="N59" s="246"/>
      <c r="O59" s="268"/>
      <c r="P59" s="266"/>
      <c r="Q59" s="266" t="e">
        <f>IF(#REF!=3,(K59+J59+I59)/3-#REF!+#REF!,0)</f>
        <v>#REF!</v>
      </c>
      <c r="R59" s="266" t="e">
        <f>IF(#REF!=5,-MIN(I59,J59,K59,L59,#REF!)-MAX(I59,J59,K59,L59,#REF!),0)</f>
        <v>#REF!</v>
      </c>
      <c r="S59" s="266" t="e">
        <f>IF(#REF!=5,(K59+J59+I59+R59+L59+#REF!)/3-#REF!+#REF!,0)</f>
        <v>#REF!</v>
      </c>
      <c r="T59" s="235" t="e">
        <f t="shared" si="0"/>
        <v>#REF!</v>
      </c>
      <c r="U59" s="269" t="str">
        <f t="shared" si="1"/>
        <v>0,0</v>
      </c>
      <c r="V59" s="237" t="str">
        <f>IFERROR(RANK(#REF!,#REF!,0),"")</f>
        <v/>
      </c>
      <c r="W59" s="276"/>
    </row>
    <row r="60" spans="1:23" s="238" customFormat="1" ht="15.6" x14ac:dyDescent="0.25">
      <c r="A60" s="255" t="e">
        <f>#REF!</f>
        <v>#REF!</v>
      </c>
      <c r="B60" s="256" t="e">
        <f>#REF!</f>
        <v>#REF!</v>
      </c>
      <c r="C60" s="256" t="e">
        <f>#REF!</f>
        <v>#REF!</v>
      </c>
      <c r="D60" s="255" t="e">
        <f>#REF!</f>
        <v>#REF!</v>
      </c>
      <c r="E60" s="255" t="e">
        <f>#REF!</f>
        <v>#REF!</v>
      </c>
      <c r="F60" s="255" t="e">
        <f>#REF!</f>
        <v>#REF!</v>
      </c>
      <c r="G60" s="246"/>
      <c r="H60" s="246"/>
      <c r="I60" s="251"/>
      <c r="J60" s="251" t="e">
        <f>IF(SUM(#REF!)=0,"",(SUM(#REF!)))</f>
        <v>#REF!</v>
      </c>
      <c r="K60" s="251" t="e">
        <f>IF(SUM(#REF!)=0,"",(SUM(#REF!)))</f>
        <v>#REF!</v>
      </c>
      <c r="L60" s="251" t="e">
        <f>IF(SUM(#REF!)=0,"",(SUM(#REF!)))</f>
        <v>#REF!</v>
      </c>
      <c r="M60" s="246"/>
      <c r="N60" s="246"/>
      <c r="O60" s="268"/>
      <c r="P60" s="266"/>
      <c r="Q60" s="266" t="e">
        <f>IF(#REF!=3,(K60+J60+I60)/3-#REF!+#REF!,0)</f>
        <v>#REF!</v>
      </c>
      <c r="R60" s="266" t="e">
        <f>IF(#REF!=5,-MIN(I60,J60,K60,L60,#REF!)-MAX(I60,J60,K60,L60,#REF!),0)</f>
        <v>#REF!</v>
      </c>
      <c r="S60" s="266" t="e">
        <f>IF(#REF!=5,(K60+J60+I60+R60+L60+#REF!)/3-#REF!+#REF!,0)</f>
        <v>#REF!</v>
      </c>
      <c r="T60" s="235" t="e">
        <f t="shared" si="0"/>
        <v>#REF!</v>
      </c>
      <c r="U60" s="269" t="str">
        <f t="shared" si="1"/>
        <v>0,0</v>
      </c>
      <c r="V60" s="237" t="str">
        <f>IFERROR(RANK(#REF!,#REF!,0),"")</f>
        <v/>
      </c>
      <c r="W60" s="276"/>
    </row>
    <row r="61" spans="1:23" s="238" customFormat="1" ht="15.6" x14ac:dyDescent="0.25">
      <c r="A61" s="255" t="e">
        <f>#REF!</f>
        <v>#REF!</v>
      </c>
      <c r="B61" s="256" t="e">
        <f>#REF!</f>
        <v>#REF!</v>
      </c>
      <c r="C61" s="256" t="e">
        <f>#REF!</f>
        <v>#REF!</v>
      </c>
      <c r="D61" s="255" t="e">
        <f>#REF!</f>
        <v>#REF!</v>
      </c>
      <c r="E61" s="255" t="e">
        <f>#REF!</f>
        <v>#REF!</v>
      </c>
      <c r="F61" s="255" t="e">
        <f>#REF!</f>
        <v>#REF!</v>
      </c>
      <c r="G61" s="246"/>
      <c r="H61" s="246"/>
      <c r="I61" s="251"/>
      <c r="J61" s="251" t="e">
        <f>IF(SUM(#REF!)=0,"",(SUM(#REF!)))</f>
        <v>#REF!</v>
      </c>
      <c r="K61" s="251" t="e">
        <f>IF(SUM(#REF!)=0,"",(SUM(#REF!)))</f>
        <v>#REF!</v>
      </c>
      <c r="L61" s="251" t="e">
        <f>IF(SUM(#REF!)=0,"",(SUM(#REF!)))</f>
        <v>#REF!</v>
      </c>
      <c r="M61" s="246"/>
      <c r="N61" s="246"/>
      <c r="O61" s="268"/>
      <c r="P61" s="266"/>
      <c r="Q61" s="266" t="e">
        <f>IF(#REF!=3,(K61+J61+I61)/3-#REF!+#REF!,0)</f>
        <v>#REF!</v>
      </c>
      <c r="R61" s="266" t="e">
        <f>IF(#REF!=5,-MIN(I61,J61,K61,L61,#REF!)-MAX(I61,J61,K61,L61,#REF!),0)</f>
        <v>#REF!</v>
      </c>
      <c r="S61" s="266" t="e">
        <f>IF(#REF!=5,(K61+J61+I61+R61+L61+#REF!)/3-#REF!+#REF!,0)</f>
        <v>#REF!</v>
      </c>
      <c r="T61" s="235" t="e">
        <f t="shared" si="0"/>
        <v>#REF!</v>
      </c>
      <c r="U61" s="269" t="str">
        <f t="shared" si="1"/>
        <v>0,0</v>
      </c>
      <c r="V61" s="237" t="str">
        <f>IFERROR(RANK(#REF!,#REF!,0),"")</f>
        <v/>
      </c>
      <c r="W61" s="276"/>
    </row>
    <row r="62" spans="1:23" s="238" customFormat="1" ht="15.6" x14ac:dyDescent="0.25">
      <c r="A62" s="255" t="e">
        <f>#REF!</f>
        <v>#REF!</v>
      </c>
      <c r="B62" s="256" t="e">
        <f>#REF!</f>
        <v>#REF!</v>
      </c>
      <c r="C62" s="256" t="e">
        <f>#REF!</f>
        <v>#REF!</v>
      </c>
      <c r="D62" s="255" t="e">
        <f>#REF!</f>
        <v>#REF!</v>
      </c>
      <c r="E62" s="255" t="e">
        <f>#REF!</f>
        <v>#REF!</v>
      </c>
      <c r="F62" s="255" t="e">
        <f>#REF!</f>
        <v>#REF!</v>
      </c>
      <c r="G62" s="246"/>
      <c r="H62" s="246"/>
      <c r="I62" s="251"/>
      <c r="J62" s="251" t="e">
        <f>IF(SUM(#REF!)=0,"",(SUM(#REF!)))</f>
        <v>#REF!</v>
      </c>
      <c r="K62" s="251" t="e">
        <f>IF(SUM(#REF!)=0,"",(SUM(#REF!)))</f>
        <v>#REF!</v>
      </c>
      <c r="L62" s="251" t="e">
        <f>IF(SUM(#REF!)=0,"",(SUM(#REF!)))</f>
        <v>#REF!</v>
      </c>
      <c r="M62" s="246"/>
      <c r="N62" s="246"/>
      <c r="O62" s="268"/>
      <c r="P62" s="266"/>
      <c r="Q62" s="266" t="e">
        <f>IF(#REF!=3,(K62+J62+I62)/3-#REF!+#REF!,0)</f>
        <v>#REF!</v>
      </c>
      <c r="R62" s="266" t="e">
        <f>IF(#REF!=5,-MIN(I62,J62,K62,L62,#REF!)-MAX(I62,J62,K62,L62,#REF!),0)</f>
        <v>#REF!</v>
      </c>
      <c r="S62" s="266" t="e">
        <f>IF(#REF!=5,(K62+J62+I62+R62+L62+#REF!)/3-#REF!+#REF!,0)</f>
        <v>#REF!</v>
      </c>
      <c r="T62" s="235" t="e">
        <f t="shared" si="0"/>
        <v>#REF!</v>
      </c>
      <c r="U62" s="269" t="str">
        <f t="shared" si="1"/>
        <v>0,0</v>
      </c>
      <c r="V62" s="237" t="str">
        <f>IFERROR(RANK(#REF!,#REF!,0),"")</f>
        <v/>
      </c>
      <c r="W62" s="276"/>
    </row>
    <row r="63" spans="1:23" s="238" customFormat="1" ht="15.6" x14ac:dyDescent="0.25">
      <c r="A63" s="255" t="e">
        <f>#REF!</f>
        <v>#REF!</v>
      </c>
      <c r="B63" s="256" t="e">
        <f>#REF!</f>
        <v>#REF!</v>
      </c>
      <c r="C63" s="256" t="e">
        <f>#REF!</f>
        <v>#REF!</v>
      </c>
      <c r="D63" s="255" t="e">
        <f>#REF!</f>
        <v>#REF!</v>
      </c>
      <c r="E63" s="255" t="e">
        <f>#REF!</f>
        <v>#REF!</v>
      </c>
      <c r="F63" s="255" t="e">
        <f>#REF!</f>
        <v>#REF!</v>
      </c>
      <c r="G63" s="246"/>
      <c r="H63" s="246"/>
      <c r="I63" s="251"/>
      <c r="J63" s="251" t="e">
        <f>IF(SUM(#REF!)=0,"",(SUM(#REF!)))</f>
        <v>#REF!</v>
      </c>
      <c r="K63" s="251" t="e">
        <f>IF(SUM(#REF!)=0,"",(SUM(#REF!)))</f>
        <v>#REF!</v>
      </c>
      <c r="L63" s="251" t="e">
        <f>IF(SUM(#REF!)=0,"",(SUM(#REF!)))</f>
        <v>#REF!</v>
      </c>
      <c r="M63" s="246"/>
      <c r="N63" s="246"/>
      <c r="O63" s="268"/>
      <c r="P63" s="266"/>
      <c r="Q63" s="266" t="e">
        <f>IF(#REF!=3,(K63+J63+I63)/3-#REF!+#REF!,0)</f>
        <v>#REF!</v>
      </c>
      <c r="R63" s="266" t="e">
        <f>IF(#REF!=5,-MIN(I63,J63,K63,L63,#REF!)-MAX(I63,J63,K63,L63,#REF!),0)</f>
        <v>#REF!</v>
      </c>
      <c r="S63" s="266" t="e">
        <f>IF(#REF!=5,(K63+J63+I63+R63+L63+#REF!)/3-#REF!+#REF!,0)</f>
        <v>#REF!</v>
      </c>
      <c r="T63" s="235" t="e">
        <f t="shared" si="0"/>
        <v>#REF!</v>
      </c>
      <c r="U63" s="269" t="str">
        <f t="shared" si="1"/>
        <v>0,0</v>
      </c>
      <c r="V63" s="237" t="str">
        <f>IFERROR(RANK(#REF!,#REF!,0),"")</f>
        <v/>
      </c>
      <c r="W63" s="276"/>
    </row>
    <row r="64" spans="1:23" s="238" customFormat="1" ht="15.6" x14ac:dyDescent="0.25">
      <c r="A64" s="255" t="e">
        <f>#REF!</f>
        <v>#REF!</v>
      </c>
      <c r="B64" s="256" t="e">
        <f>#REF!</f>
        <v>#REF!</v>
      </c>
      <c r="C64" s="256" t="e">
        <f>#REF!</f>
        <v>#REF!</v>
      </c>
      <c r="D64" s="255" t="e">
        <f>#REF!</f>
        <v>#REF!</v>
      </c>
      <c r="E64" s="255" t="e">
        <f>#REF!</f>
        <v>#REF!</v>
      </c>
      <c r="F64" s="255" t="e">
        <f>#REF!</f>
        <v>#REF!</v>
      </c>
      <c r="G64" s="246"/>
      <c r="H64" s="246"/>
      <c r="I64" s="251"/>
      <c r="J64" s="251" t="e">
        <f>IF(SUM(#REF!)=0,"",(SUM(#REF!)))</f>
        <v>#REF!</v>
      </c>
      <c r="K64" s="251" t="e">
        <f>IF(SUM(#REF!)=0,"",(SUM(#REF!)))</f>
        <v>#REF!</v>
      </c>
      <c r="L64" s="251" t="e">
        <f>IF(SUM(#REF!)=0,"",(SUM(#REF!)))</f>
        <v>#REF!</v>
      </c>
      <c r="M64" s="246"/>
      <c r="N64" s="246"/>
      <c r="O64" s="268"/>
      <c r="P64" s="266"/>
      <c r="Q64" s="266" t="e">
        <f>IF(#REF!=3,(K64+J64+I64)/3-#REF!+#REF!,0)</f>
        <v>#REF!</v>
      </c>
      <c r="R64" s="266" t="e">
        <f>IF(#REF!=5,-MIN(I64,J64,K64,L64,#REF!)-MAX(I64,J64,K64,L64,#REF!),0)</f>
        <v>#REF!</v>
      </c>
      <c r="S64" s="266" t="e">
        <f>IF(#REF!=5,(K64+J64+I64+R64+L64+#REF!)/3-#REF!+#REF!,0)</f>
        <v>#REF!</v>
      </c>
      <c r="T64" s="235" t="e">
        <f t="shared" si="0"/>
        <v>#REF!</v>
      </c>
      <c r="U64" s="269" t="str">
        <f t="shared" si="1"/>
        <v>0,0</v>
      </c>
      <c r="V64" s="237" t="str">
        <f>IFERROR(RANK(#REF!,#REF!,0),"")</f>
        <v/>
      </c>
      <c r="W64" s="276"/>
    </row>
    <row r="65" spans="1:23" s="238" customFormat="1" ht="15.6" x14ac:dyDescent="0.25">
      <c r="A65" s="255" t="e">
        <f>#REF!</f>
        <v>#REF!</v>
      </c>
      <c r="B65" s="256" t="e">
        <f>#REF!</f>
        <v>#REF!</v>
      </c>
      <c r="C65" s="256" t="e">
        <f>#REF!</f>
        <v>#REF!</v>
      </c>
      <c r="D65" s="255" t="e">
        <f>#REF!</f>
        <v>#REF!</v>
      </c>
      <c r="E65" s="255" t="e">
        <f>#REF!</f>
        <v>#REF!</v>
      </c>
      <c r="F65" s="255" t="e">
        <f>#REF!</f>
        <v>#REF!</v>
      </c>
      <c r="G65" s="246"/>
      <c r="H65" s="246"/>
      <c r="I65" s="251" t="e">
        <f>IF(SUM(#REF!)=0,"",(SUM(#REF!)))</f>
        <v>#REF!</v>
      </c>
      <c r="J65" s="251" t="e">
        <f>IF(SUM(#REF!)=0,"",(SUM(#REF!)))</f>
        <v>#REF!</v>
      </c>
      <c r="K65" s="251" t="e">
        <f>IF(SUM(#REF!)=0,"",(SUM(#REF!)))</f>
        <v>#REF!</v>
      </c>
      <c r="L65" s="251" t="e">
        <f>IF(SUM(#REF!)=0,"",(SUM(#REF!)))</f>
        <v>#REF!</v>
      </c>
      <c r="M65" s="246"/>
      <c r="N65" s="246"/>
      <c r="O65" s="268"/>
      <c r="P65" s="266"/>
      <c r="Q65" s="266" t="e">
        <f>IF(#REF!=3,(K65+J65+I65)/3-#REF!+#REF!,0)</f>
        <v>#REF!</v>
      </c>
      <c r="R65" s="266" t="e">
        <f>IF(#REF!=5,-MIN(I65,J65,K65,L65,#REF!)-MAX(I65,J65,K65,L65,#REF!),0)</f>
        <v>#REF!</v>
      </c>
      <c r="S65" s="266" t="e">
        <f>IF(#REF!=5,(K65+J65+I65+R65+L65+#REF!)/3-#REF!+#REF!,0)</f>
        <v>#REF!</v>
      </c>
      <c r="T65" s="235" t="e">
        <f t="shared" si="0"/>
        <v>#REF!</v>
      </c>
      <c r="U65" s="269" t="str">
        <f t="shared" si="1"/>
        <v>0,0</v>
      </c>
      <c r="V65" s="237" t="str">
        <f>IFERROR(RANK(#REF!,#REF!,0),"")</f>
        <v/>
      </c>
      <c r="W65" s="276"/>
    </row>
    <row r="66" spans="1:23" s="238" customFormat="1" ht="15.6" x14ac:dyDescent="0.25">
      <c r="A66" s="255" t="e">
        <f>#REF!</f>
        <v>#REF!</v>
      </c>
      <c r="B66" s="256" t="e">
        <f>#REF!</f>
        <v>#REF!</v>
      </c>
      <c r="C66" s="256" t="e">
        <f>#REF!</f>
        <v>#REF!</v>
      </c>
      <c r="D66" s="255" t="e">
        <f>#REF!</f>
        <v>#REF!</v>
      </c>
      <c r="E66" s="255" t="e">
        <f>#REF!</f>
        <v>#REF!</v>
      </c>
      <c r="F66" s="255" t="e">
        <f>#REF!</f>
        <v>#REF!</v>
      </c>
      <c r="G66" s="246"/>
      <c r="H66" s="246"/>
      <c r="I66" s="251" t="e">
        <f>IF(SUM(#REF!)=0,"",(SUM(#REF!)))</f>
        <v>#REF!</v>
      </c>
      <c r="J66" s="251" t="e">
        <f>IF(SUM(#REF!)=0,"",(SUM(#REF!)))</f>
        <v>#REF!</v>
      </c>
      <c r="K66" s="251" t="e">
        <f>IF(SUM(#REF!)=0,"",(SUM(#REF!)))</f>
        <v>#REF!</v>
      </c>
      <c r="L66" s="251" t="e">
        <f>IF(SUM(#REF!)=0,"",(SUM(#REF!)))</f>
        <v>#REF!</v>
      </c>
      <c r="M66" s="246"/>
      <c r="N66" s="246"/>
      <c r="O66" s="268"/>
      <c r="P66" s="266"/>
      <c r="Q66" s="266" t="e">
        <f>IF(#REF!=3,(K66+J66+I66)/3-#REF!+#REF!,0)</f>
        <v>#REF!</v>
      </c>
      <c r="R66" s="266" t="e">
        <f>IF(#REF!=5,-MIN(I66,J66,K66,L66,#REF!)-MAX(I66,J66,K66,L66,#REF!),0)</f>
        <v>#REF!</v>
      </c>
      <c r="S66" s="266" t="e">
        <f>IF(#REF!=5,(K66+J66+I66+R66+L66+#REF!)/3-#REF!+#REF!,0)</f>
        <v>#REF!</v>
      </c>
      <c r="T66" s="235" t="e">
        <f t="shared" si="0"/>
        <v>#REF!</v>
      </c>
      <c r="U66" s="269" t="str">
        <f t="shared" si="1"/>
        <v>0,0</v>
      </c>
      <c r="V66" s="237" t="str">
        <f>IFERROR(RANK(#REF!,#REF!,0),"")</f>
        <v/>
      </c>
      <c r="W66" s="276"/>
    </row>
    <row r="67" spans="1:23" s="238" customFormat="1" ht="15.6" x14ac:dyDescent="0.25">
      <c r="A67" s="255" t="e">
        <f>#REF!</f>
        <v>#REF!</v>
      </c>
      <c r="B67" s="256" t="e">
        <f>#REF!</f>
        <v>#REF!</v>
      </c>
      <c r="C67" s="256" t="e">
        <f>#REF!</f>
        <v>#REF!</v>
      </c>
      <c r="D67" s="255" t="e">
        <f>#REF!</f>
        <v>#REF!</v>
      </c>
      <c r="E67" s="255" t="e">
        <f>#REF!</f>
        <v>#REF!</v>
      </c>
      <c r="F67" s="255" t="e">
        <f>#REF!</f>
        <v>#REF!</v>
      </c>
      <c r="G67" s="246"/>
      <c r="H67" s="246"/>
      <c r="I67" s="251" t="e">
        <f>IF(SUM(#REF!)=0,"",(SUM(#REF!)))</f>
        <v>#REF!</v>
      </c>
      <c r="J67" s="251" t="e">
        <f>IF(SUM(#REF!)=0,"",(SUM(#REF!)))</f>
        <v>#REF!</v>
      </c>
      <c r="K67" s="251" t="e">
        <f>IF(SUM(#REF!)=0,"",(SUM(#REF!)))</f>
        <v>#REF!</v>
      </c>
      <c r="L67" s="251" t="e">
        <f>IF(SUM(#REF!)=0,"",(SUM(#REF!)))</f>
        <v>#REF!</v>
      </c>
      <c r="M67" s="246"/>
      <c r="N67" s="246"/>
      <c r="O67" s="268"/>
      <c r="P67" s="266"/>
      <c r="Q67" s="266" t="e">
        <f>IF(#REF!=3,(K67+J67+I67)/3-#REF!+#REF!,0)</f>
        <v>#REF!</v>
      </c>
      <c r="R67" s="266" t="e">
        <f>IF(#REF!=5,-MIN(I67,J67,K67,L67,#REF!)-MAX(I67,J67,K67,L67,#REF!),0)</f>
        <v>#REF!</v>
      </c>
      <c r="S67" s="266" t="e">
        <f>IF(#REF!=5,(K67+J67+I67+R67+L67+#REF!)/3-#REF!+#REF!,0)</f>
        <v>#REF!</v>
      </c>
      <c r="T67" s="235" t="e">
        <f t="shared" si="0"/>
        <v>#REF!</v>
      </c>
      <c r="U67" s="269" t="str">
        <f t="shared" si="1"/>
        <v>0,0</v>
      </c>
      <c r="V67" s="237" t="str">
        <f>IFERROR(RANK(#REF!,#REF!,0),"")</f>
        <v/>
      </c>
      <c r="W67" s="276"/>
    </row>
    <row r="68" spans="1:23" s="238" customFormat="1" ht="15.6" x14ac:dyDescent="0.25">
      <c r="A68" s="255" t="e">
        <f>#REF!</f>
        <v>#REF!</v>
      </c>
      <c r="B68" s="256" t="e">
        <f>#REF!</f>
        <v>#REF!</v>
      </c>
      <c r="C68" s="256" t="e">
        <f>#REF!</f>
        <v>#REF!</v>
      </c>
      <c r="D68" s="255" t="e">
        <f>#REF!</f>
        <v>#REF!</v>
      </c>
      <c r="E68" s="255" t="e">
        <f>#REF!</f>
        <v>#REF!</v>
      </c>
      <c r="F68" s="255" t="e">
        <f>#REF!</f>
        <v>#REF!</v>
      </c>
      <c r="G68" s="246"/>
      <c r="H68" s="246"/>
      <c r="I68" s="251" t="e">
        <f>IF(SUM(#REF!)=0,"",(SUM(#REF!)))</f>
        <v>#REF!</v>
      </c>
      <c r="J68" s="251" t="e">
        <f>IF(SUM(#REF!)=0,"",(SUM(#REF!)))</f>
        <v>#REF!</v>
      </c>
      <c r="K68" s="251" t="e">
        <f>IF(SUM(#REF!)=0,"",(SUM(#REF!)))</f>
        <v>#REF!</v>
      </c>
      <c r="L68" s="251" t="e">
        <f>IF(SUM(#REF!)=0,"",(SUM(#REF!)))</f>
        <v>#REF!</v>
      </c>
      <c r="M68" s="246"/>
      <c r="N68" s="246"/>
      <c r="O68" s="268"/>
      <c r="P68" s="266"/>
      <c r="Q68" s="266" t="e">
        <f>IF(#REF!=3,(K68+J68+I68)/3-#REF!+#REF!,0)</f>
        <v>#REF!</v>
      </c>
      <c r="R68" s="266" t="e">
        <f>IF(#REF!=5,-MIN(I68,J68,K68,L68,#REF!)-MAX(I68,J68,K68,L68,#REF!),0)</f>
        <v>#REF!</v>
      </c>
      <c r="S68" s="266" t="e">
        <f>IF(#REF!=5,(K68+J68+I68+R68+L68+#REF!)/3-#REF!+#REF!,0)</f>
        <v>#REF!</v>
      </c>
      <c r="T68" s="235" t="e">
        <f t="shared" si="0"/>
        <v>#REF!</v>
      </c>
      <c r="U68" s="269" t="str">
        <f t="shared" si="1"/>
        <v>0,0</v>
      </c>
      <c r="V68" s="237" t="str">
        <f>IFERROR(RANK(#REF!,#REF!,0),"")</f>
        <v/>
      </c>
      <c r="W68" s="276"/>
    </row>
    <row r="69" spans="1:23" s="238" customFormat="1" ht="15.6" x14ac:dyDescent="0.25">
      <c r="A69" s="255" t="e">
        <f>#REF!</f>
        <v>#REF!</v>
      </c>
      <c r="B69" s="256" t="e">
        <f>#REF!</f>
        <v>#REF!</v>
      </c>
      <c r="C69" s="256" t="e">
        <f>#REF!</f>
        <v>#REF!</v>
      </c>
      <c r="D69" s="255" t="e">
        <f>#REF!</f>
        <v>#REF!</v>
      </c>
      <c r="E69" s="255" t="e">
        <f>#REF!</f>
        <v>#REF!</v>
      </c>
      <c r="F69" s="255" t="e">
        <f>#REF!</f>
        <v>#REF!</v>
      </c>
      <c r="G69" s="246"/>
      <c r="H69" s="246"/>
      <c r="I69" s="251" t="e">
        <f>IF(SUM(#REF!)=0,"",(SUM(#REF!)))</f>
        <v>#REF!</v>
      </c>
      <c r="J69" s="251" t="e">
        <f>IF(SUM(#REF!)=0,"",(SUM(#REF!)))</f>
        <v>#REF!</v>
      </c>
      <c r="K69" s="251" t="e">
        <f>IF(SUM(#REF!)=0,"",(SUM(#REF!)))</f>
        <v>#REF!</v>
      </c>
      <c r="L69" s="251" t="e">
        <f>IF(SUM(#REF!)=0,"",(SUM(#REF!)))</f>
        <v>#REF!</v>
      </c>
      <c r="M69" s="246"/>
      <c r="N69" s="246"/>
      <c r="O69" s="268"/>
      <c r="P69" s="266"/>
      <c r="Q69" s="266" t="e">
        <f>IF(#REF!=3,(K69+J69+I69)/3-#REF!+#REF!,0)</f>
        <v>#REF!</v>
      </c>
      <c r="R69" s="266" t="e">
        <f>IF(#REF!=5,-MIN(I69,J69,K69,L69,#REF!)-MAX(I69,J69,K69,L69,#REF!),0)</f>
        <v>#REF!</v>
      </c>
      <c r="S69" s="266" t="e">
        <f>IF(#REF!=5,(K69+J69+I69+R69+L69+#REF!)/3-#REF!+#REF!,0)</f>
        <v>#REF!</v>
      </c>
      <c r="T69" s="235" t="e">
        <f t="shared" si="0"/>
        <v>#REF!</v>
      </c>
      <c r="U69" s="269" t="str">
        <f t="shared" si="1"/>
        <v>0,0</v>
      </c>
      <c r="V69" s="237" t="str">
        <f>IFERROR(RANK(#REF!,#REF!,0),"")</f>
        <v/>
      </c>
      <c r="W69" s="276"/>
    </row>
    <row r="70" spans="1:23" s="238" customFormat="1" ht="15.6" x14ac:dyDescent="0.25">
      <c r="A70" s="255" t="e">
        <f>#REF!</f>
        <v>#REF!</v>
      </c>
      <c r="B70" s="256" t="e">
        <f>#REF!</f>
        <v>#REF!</v>
      </c>
      <c r="C70" s="256" t="e">
        <f>#REF!</f>
        <v>#REF!</v>
      </c>
      <c r="D70" s="255" t="e">
        <f>#REF!</f>
        <v>#REF!</v>
      </c>
      <c r="E70" s="255" t="e">
        <f>#REF!</f>
        <v>#REF!</v>
      </c>
      <c r="F70" s="255" t="e">
        <f>#REF!</f>
        <v>#REF!</v>
      </c>
      <c r="G70" s="246"/>
      <c r="H70" s="246"/>
      <c r="I70" s="251" t="e">
        <f>IF(SUM(#REF!)=0,"",(SUM(#REF!)))</f>
        <v>#REF!</v>
      </c>
      <c r="J70" s="251" t="e">
        <f>IF(SUM(#REF!)=0,"",(SUM(#REF!)))</f>
        <v>#REF!</v>
      </c>
      <c r="K70" s="251" t="e">
        <f>IF(SUM(#REF!)=0,"",(SUM(#REF!)))</f>
        <v>#REF!</v>
      </c>
      <c r="L70" s="251" t="e">
        <f>IF(SUM(#REF!)=0,"",(SUM(#REF!)))</f>
        <v>#REF!</v>
      </c>
      <c r="M70" s="246"/>
      <c r="N70" s="246"/>
      <c r="O70" s="268"/>
      <c r="P70" s="266"/>
      <c r="Q70" s="266" t="e">
        <f>IF(#REF!=3,(K70+J70+I70)/3-#REF!+#REF!,0)</f>
        <v>#REF!</v>
      </c>
      <c r="R70" s="266" t="e">
        <f>IF(#REF!=5,-MIN(I70,J70,K70,L70,#REF!)-MAX(I70,J70,K70,L70,#REF!),0)</f>
        <v>#REF!</v>
      </c>
      <c r="S70" s="266" t="e">
        <f>IF(#REF!=5,(K70+J70+I70+R70+L70+#REF!)/3-#REF!+#REF!,0)</f>
        <v>#REF!</v>
      </c>
      <c r="T70" s="235" t="e">
        <f t="shared" si="0"/>
        <v>#REF!</v>
      </c>
      <c r="U70" s="269" t="str">
        <f t="shared" si="1"/>
        <v>0,0</v>
      </c>
      <c r="V70" s="237" t="str">
        <f>IFERROR(RANK(#REF!,#REF!,0),"")</f>
        <v/>
      </c>
      <c r="W70" s="276"/>
    </row>
    <row r="71" spans="1:23" s="238" customFormat="1" ht="15.6" x14ac:dyDescent="0.25">
      <c r="A71" s="255" t="e">
        <f>#REF!</f>
        <v>#REF!</v>
      </c>
      <c r="B71" s="256" t="e">
        <f>#REF!</f>
        <v>#REF!</v>
      </c>
      <c r="C71" s="256" t="e">
        <f>#REF!</f>
        <v>#REF!</v>
      </c>
      <c r="D71" s="255" t="e">
        <f>#REF!</f>
        <v>#REF!</v>
      </c>
      <c r="E71" s="255" t="e">
        <f>#REF!</f>
        <v>#REF!</v>
      </c>
      <c r="F71" s="255" t="e">
        <f>#REF!</f>
        <v>#REF!</v>
      </c>
      <c r="G71" s="246"/>
      <c r="H71" s="246"/>
      <c r="I71" s="251" t="e">
        <f>IF(SUM(#REF!)=0,"",(SUM(#REF!)))</f>
        <v>#REF!</v>
      </c>
      <c r="J71" s="251" t="e">
        <f>IF(SUM(#REF!)=0,"",(SUM(#REF!)))</f>
        <v>#REF!</v>
      </c>
      <c r="K71" s="251" t="e">
        <f>IF(SUM(#REF!)=0,"",(SUM(#REF!)))</f>
        <v>#REF!</v>
      </c>
      <c r="L71" s="251" t="e">
        <f>IF(SUM(#REF!)=0,"",(SUM(#REF!)))</f>
        <v>#REF!</v>
      </c>
      <c r="M71" s="246"/>
      <c r="N71" s="246"/>
      <c r="O71" s="268"/>
      <c r="P71" s="266"/>
      <c r="Q71" s="266" t="e">
        <f>IF(#REF!=3,(K71+J71+I71)/3-#REF!+#REF!,0)</f>
        <v>#REF!</v>
      </c>
      <c r="R71" s="266" t="e">
        <f>IF(#REF!=5,-MIN(I71,J71,K71,L71,#REF!)-MAX(I71,J71,K71,L71,#REF!),0)</f>
        <v>#REF!</v>
      </c>
      <c r="S71" s="266" t="e">
        <f>IF(#REF!=5,(K71+J71+I71+R71+L71+#REF!)/3-#REF!+#REF!,0)</f>
        <v>#REF!</v>
      </c>
      <c r="T71" s="235" t="e">
        <f t="shared" si="0"/>
        <v>#REF!</v>
      </c>
      <c r="U71" s="269" t="str">
        <f t="shared" si="1"/>
        <v>0,0</v>
      </c>
      <c r="V71" s="237" t="str">
        <f>IFERROR(RANK(#REF!,#REF!,0),"")</f>
        <v/>
      </c>
      <c r="W71" s="276"/>
    </row>
    <row r="72" spans="1:23" s="238" customFormat="1" ht="15.6" x14ac:dyDescent="0.25">
      <c r="A72" s="255" t="e">
        <f>#REF!</f>
        <v>#REF!</v>
      </c>
      <c r="B72" s="256" t="e">
        <f>#REF!</f>
        <v>#REF!</v>
      </c>
      <c r="C72" s="256" t="e">
        <f>#REF!</f>
        <v>#REF!</v>
      </c>
      <c r="D72" s="255" t="e">
        <f>#REF!</f>
        <v>#REF!</v>
      </c>
      <c r="E72" s="255" t="e">
        <f>#REF!</f>
        <v>#REF!</v>
      </c>
      <c r="F72" s="255" t="e">
        <f>#REF!</f>
        <v>#REF!</v>
      </c>
      <c r="G72" s="246"/>
      <c r="H72" s="246"/>
      <c r="I72" s="251" t="e">
        <f>IF(SUM(#REF!)=0,"",(SUM(#REF!)))</f>
        <v>#REF!</v>
      </c>
      <c r="J72" s="251" t="e">
        <f>IF(SUM(#REF!)=0,"",(SUM(#REF!)))</f>
        <v>#REF!</v>
      </c>
      <c r="K72" s="251" t="e">
        <f>IF(SUM(#REF!)=0,"",(SUM(#REF!)))</f>
        <v>#REF!</v>
      </c>
      <c r="L72" s="251" t="e">
        <f>IF(SUM(#REF!)=0,"",(SUM(#REF!)))</f>
        <v>#REF!</v>
      </c>
      <c r="M72" s="246"/>
      <c r="N72" s="246"/>
      <c r="O72" s="268"/>
      <c r="P72" s="266"/>
      <c r="Q72" s="266" t="e">
        <f>IF(#REF!=3,(K72+J72+I72)/3-#REF!+#REF!,0)</f>
        <v>#REF!</v>
      </c>
      <c r="R72" s="266" t="e">
        <f>IF(#REF!=5,-MIN(I72,J72,K72,L72,#REF!)-MAX(I72,J72,K72,L72,#REF!),0)</f>
        <v>#REF!</v>
      </c>
      <c r="S72" s="266" t="e">
        <f>IF(#REF!=5,(K72+J72+I72+R72+L72+#REF!)/3-#REF!+#REF!,0)</f>
        <v>#REF!</v>
      </c>
      <c r="T72" s="235" t="e">
        <f t="shared" si="0"/>
        <v>#REF!</v>
      </c>
      <c r="U72" s="269" t="str">
        <f t="shared" si="1"/>
        <v>0,0</v>
      </c>
      <c r="V72" s="237" t="str">
        <f>IFERROR(RANK(#REF!,#REF!,0),"")</f>
        <v/>
      </c>
      <c r="W72" s="276"/>
    </row>
    <row r="73" spans="1:23" s="238" customFormat="1" ht="15.6" x14ac:dyDescent="0.25">
      <c r="A73" s="255" t="e">
        <f>#REF!</f>
        <v>#REF!</v>
      </c>
      <c r="B73" s="256" t="e">
        <f>#REF!</f>
        <v>#REF!</v>
      </c>
      <c r="C73" s="256" t="e">
        <f>#REF!</f>
        <v>#REF!</v>
      </c>
      <c r="D73" s="255" t="e">
        <f>#REF!</f>
        <v>#REF!</v>
      </c>
      <c r="E73" s="255" t="e">
        <f>#REF!</f>
        <v>#REF!</v>
      </c>
      <c r="F73" s="255" t="e">
        <f>#REF!</f>
        <v>#REF!</v>
      </c>
      <c r="G73" s="246"/>
      <c r="H73" s="246"/>
      <c r="I73" s="251" t="e">
        <f>IF(SUM(#REF!)=0,"",(SUM(#REF!)))</f>
        <v>#REF!</v>
      </c>
      <c r="J73" s="251" t="e">
        <f>IF(SUM(#REF!)=0,"",(SUM(#REF!)))</f>
        <v>#REF!</v>
      </c>
      <c r="K73" s="251" t="e">
        <f>IF(SUM(#REF!)=0,"",(SUM(#REF!)))</f>
        <v>#REF!</v>
      </c>
      <c r="L73" s="251" t="e">
        <f>IF(SUM(#REF!)=0,"",(SUM(#REF!)))</f>
        <v>#REF!</v>
      </c>
      <c r="M73" s="246"/>
      <c r="N73" s="246"/>
      <c r="O73" s="268"/>
      <c r="P73" s="266"/>
      <c r="Q73" s="266" t="e">
        <f>IF(#REF!=3,(K73+J73+I73)/3-#REF!+#REF!,0)</f>
        <v>#REF!</v>
      </c>
      <c r="R73" s="266" t="e">
        <f>IF(#REF!=5,-MIN(I73,J73,K73,L73,#REF!)-MAX(I73,J73,K73,L73,#REF!),0)</f>
        <v>#REF!</v>
      </c>
      <c r="S73" s="266" t="e">
        <f>IF(#REF!=5,(K73+J73+I73+R73+L73+#REF!)/3-#REF!+#REF!,0)</f>
        <v>#REF!</v>
      </c>
      <c r="T73" s="235" t="e">
        <f t="shared" si="0"/>
        <v>#REF!</v>
      </c>
      <c r="U73" s="269" t="str">
        <f t="shared" si="1"/>
        <v>0,0</v>
      </c>
      <c r="V73" s="237" t="str">
        <f>IFERROR(RANK(#REF!,#REF!,0),"")</f>
        <v/>
      </c>
      <c r="W73" s="276"/>
    </row>
    <row r="74" spans="1:23" s="238" customFormat="1" ht="15.6" x14ac:dyDescent="0.25">
      <c r="A74" s="255" t="e">
        <f>#REF!</f>
        <v>#REF!</v>
      </c>
      <c r="B74" s="256" t="e">
        <f>#REF!</f>
        <v>#REF!</v>
      </c>
      <c r="C74" s="256" t="e">
        <f>#REF!</f>
        <v>#REF!</v>
      </c>
      <c r="D74" s="255" t="e">
        <f>#REF!</f>
        <v>#REF!</v>
      </c>
      <c r="E74" s="255" t="e">
        <f>#REF!</f>
        <v>#REF!</v>
      </c>
      <c r="F74" s="255" t="e">
        <f>#REF!</f>
        <v>#REF!</v>
      </c>
      <c r="G74" s="246"/>
      <c r="H74" s="246"/>
      <c r="I74" s="251" t="e">
        <f>IF(SUM(#REF!)=0,"",(SUM(#REF!)))</f>
        <v>#REF!</v>
      </c>
      <c r="J74" s="251" t="e">
        <f>IF(SUM(#REF!)=0,"",(SUM(#REF!)))</f>
        <v>#REF!</v>
      </c>
      <c r="K74" s="251" t="e">
        <f>IF(SUM(#REF!)=0,"",(SUM(#REF!)))</f>
        <v>#REF!</v>
      </c>
      <c r="L74" s="251" t="e">
        <f>IF(SUM(#REF!)=0,"",(SUM(#REF!)))</f>
        <v>#REF!</v>
      </c>
      <c r="M74" s="246"/>
      <c r="N74" s="246"/>
      <c r="O74" s="268"/>
      <c r="P74" s="266"/>
      <c r="Q74" s="266" t="e">
        <f>IF(#REF!=3,(K74+J74+I74)/3-#REF!+#REF!,0)</f>
        <v>#REF!</v>
      </c>
      <c r="R74" s="266" t="e">
        <f>IF(#REF!=5,-MIN(I74,J74,K74,L74,#REF!)-MAX(I74,J74,K74,L74,#REF!),0)</f>
        <v>#REF!</v>
      </c>
      <c r="S74" s="266" t="e">
        <f>IF(#REF!=5,(K74+J74+I74+R74+L74+#REF!)/3-#REF!+#REF!,0)</f>
        <v>#REF!</v>
      </c>
      <c r="T74" s="235" t="e">
        <f t="shared" si="0"/>
        <v>#REF!</v>
      </c>
      <c r="U74" s="269" t="str">
        <f t="shared" si="1"/>
        <v>0,0</v>
      </c>
      <c r="V74" s="237" t="str">
        <f>IFERROR(RANK(#REF!,#REF!,0),"")</f>
        <v/>
      </c>
      <c r="W74" s="276"/>
    </row>
    <row r="75" spans="1:23" s="238" customFormat="1" ht="15.6" x14ac:dyDescent="0.25">
      <c r="A75" s="255" t="e">
        <f>#REF!</f>
        <v>#REF!</v>
      </c>
      <c r="B75" s="256" t="e">
        <f>#REF!</f>
        <v>#REF!</v>
      </c>
      <c r="C75" s="256" t="e">
        <f>#REF!</f>
        <v>#REF!</v>
      </c>
      <c r="D75" s="255" t="e">
        <f>#REF!</f>
        <v>#REF!</v>
      </c>
      <c r="E75" s="255" t="e">
        <f>#REF!</f>
        <v>#REF!</v>
      </c>
      <c r="F75" s="255" t="e">
        <f>#REF!</f>
        <v>#REF!</v>
      </c>
      <c r="G75" s="246"/>
      <c r="H75" s="246"/>
      <c r="I75" s="251" t="e">
        <f>IF(SUM(#REF!)=0,"",(SUM(#REF!)))</f>
        <v>#REF!</v>
      </c>
      <c r="J75" s="251" t="e">
        <f>IF(SUM(#REF!)=0,"",(SUM(#REF!)))</f>
        <v>#REF!</v>
      </c>
      <c r="K75" s="251" t="e">
        <f>IF(SUM(#REF!)=0,"",(SUM(#REF!)))</f>
        <v>#REF!</v>
      </c>
      <c r="L75" s="251" t="e">
        <f>IF(SUM(#REF!)=0,"",(SUM(#REF!)))</f>
        <v>#REF!</v>
      </c>
      <c r="M75" s="246"/>
      <c r="N75" s="246"/>
      <c r="O75" s="268"/>
      <c r="P75" s="266"/>
      <c r="Q75" s="266" t="e">
        <f>IF(#REF!=3,(K75+J75+I75)/3-#REF!+#REF!,0)</f>
        <v>#REF!</v>
      </c>
      <c r="R75" s="266" t="e">
        <f>IF(#REF!=5,-MIN(I75,J75,K75,L75,#REF!)-MAX(I75,J75,K75,L75,#REF!),0)</f>
        <v>#REF!</v>
      </c>
      <c r="S75" s="266" t="e">
        <f>IF(#REF!=5,(K75+J75+I75+R75+L75+#REF!)/3-#REF!+#REF!,0)</f>
        <v>#REF!</v>
      </c>
      <c r="T75" s="235" t="e">
        <f t="shared" si="0"/>
        <v>#REF!</v>
      </c>
      <c r="U75" s="269" t="str">
        <f t="shared" si="1"/>
        <v>0,0</v>
      </c>
      <c r="V75" s="237" t="str">
        <f>IFERROR(RANK(#REF!,#REF!,0),"")</f>
        <v/>
      </c>
      <c r="W75" s="276"/>
    </row>
    <row r="76" spans="1:23" s="238" customFormat="1" ht="15.6" x14ac:dyDescent="0.25">
      <c r="A76" s="255" t="e">
        <f>#REF!</f>
        <v>#REF!</v>
      </c>
      <c r="B76" s="256" t="e">
        <f>#REF!</f>
        <v>#REF!</v>
      </c>
      <c r="C76" s="256" t="e">
        <f>#REF!</f>
        <v>#REF!</v>
      </c>
      <c r="D76" s="255" t="e">
        <f>#REF!</f>
        <v>#REF!</v>
      </c>
      <c r="E76" s="255" t="e">
        <f>#REF!</f>
        <v>#REF!</v>
      </c>
      <c r="F76" s="255" t="e">
        <f>#REF!</f>
        <v>#REF!</v>
      </c>
      <c r="G76" s="246"/>
      <c r="H76" s="246"/>
      <c r="I76" s="251" t="e">
        <f>IF(SUM(#REF!)=0,"",(SUM(#REF!)))</f>
        <v>#REF!</v>
      </c>
      <c r="J76" s="251" t="e">
        <f>IF(SUM(#REF!)=0,"",(SUM(#REF!)))</f>
        <v>#REF!</v>
      </c>
      <c r="K76" s="251" t="e">
        <f>IF(SUM(#REF!)=0,"",(SUM(#REF!)))</f>
        <v>#REF!</v>
      </c>
      <c r="L76" s="251" t="e">
        <f>IF(SUM(#REF!)=0,"",(SUM(#REF!)))</f>
        <v>#REF!</v>
      </c>
      <c r="M76" s="246"/>
      <c r="N76" s="246"/>
      <c r="O76" s="268"/>
      <c r="P76" s="266"/>
      <c r="Q76" s="266" t="e">
        <f>IF(#REF!=3,(K76+J76+I76)/3-#REF!+#REF!,0)</f>
        <v>#REF!</v>
      </c>
      <c r="R76" s="266" t="e">
        <f>IF(#REF!=5,-MIN(I76,J76,K76,L76,#REF!)-MAX(I76,J76,K76,L76,#REF!),0)</f>
        <v>#REF!</v>
      </c>
      <c r="S76" s="266" t="e">
        <f>IF(#REF!=5,(K76+J76+I76+R76+L76+#REF!)/3-#REF!+#REF!,0)</f>
        <v>#REF!</v>
      </c>
      <c r="T76" s="235" t="e">
        <f t="shared" ref="T76:T98" si="2">Q76+S76</f>
        <v>#REF!</v>
      </c>
      <c r="U76" s="269" t="str">
        <f t="shared" ref="U76:U98" si="3">IFERROR((IF(T76=0,"")+T76),"0,0")</f>
        <v>0,0</v>
      </c>
      <c r="V76" s="237" t="str">
        <f>IFERROR(RANK(#REF!,#REF!,0),"")</f>
        <v/>
      </c>
      <c r="W76" s="276"/>
    </row>
    <row r="77" spans="1:23" s="238" customFormat="1" ht="15.6" x14ac:dyDescent="0.25">
      <c r="A77" s="255" t="e">
        <f>#REF!</f>
        <v>#REF!</v>
      </c>
      <c r="B77" s="256" t="e">
        <f>#REF!</f>
        <v>#REF!</v>
      </c>
      <c r="C77" s="256" t="e">
        <f>#REF!</f>
        <v>#REF!</v>
      </c>
      <c r="D77" s="255" t="e">
        <f>#REF!</f>
        <v>#REF!</v>
      </c>
      <c r="E77" s="255" t="e">
        <f>#REF!</f>
        <v>#REF!</v>
      </c>
      <c r="F77" s="255" t="e">
        <f>#REF!</f>
        <v>#REF!</v>
      </c>
      <c r="G77" s="246"/>
      <c r="H77" s="246"/>
      <c r="I77" s="251" t="e">
        <f>IF(SUM(#REF!)=0,"",(SUM(#REF!)))</f>
        <v>#REF!</v>
      </c>
      <c r="J77" s="251" t="e">
        <f>IF(SUM(#REF!)=0,"",(SUM(#REF!)))</f>
        <v>#REF!</v>
      </c>
      <c r="K77" s="251" t="e">
        <f>IF(SUM(#REF!)=0,"",(SUM(#REF!)))</f>
        <v>#REF!</v>
      </c>
      <c r="L77" s="251" t="e">
        <f>IF(SUM(#REF!)=0,"",(SUM(#REF!)))</f>
        <v>#REF!</v>
      </c>
      <c r="M77" s="246"/>
      <c r="N77" s="246"/>
      <c r="O77" s="268"/>
      <c r="P77" s="266"/>
      <c r="Q77" s="266" t="e">
        <f>IF(#REF!=3,(K77+J77+I77)/3-#REF!+#REF!,0)</f>
        <v>#REF!</v>
      </c>
      <c r="R77" s="266" t="e">
        <f>IF(#REF!=5,-MIN(I77,J77,K77,L77,#REF!)-MAX(I77,J77,K77,L77,#REF!),0)</f>
        <v>#REF!</v>
      </c>
      <c r="S77" s="266" t="e">
        <f>IF(#REF!=5,(K77+J77+I77+R77+L77+#REF!)/3-#REF!+#REF!,0)</f>
        <v>#REF!</v>
      </c>
      <c r="T77" s="235" t="e">
        <f t="shared" si="2"/>
        <v>#REF!</v>
      </c>
      <c r="U77" s="269" t="str">
        <f t="shared" si="3"/>
        <v>0,0</v>
      </c>
      <c r="V77" s="237" t="str">
        <f>IFERROR(RANK(#REF!,#REF!,0),"")</f>
        <v/>
      </c>
      <c r="W77" s="276"/>
    </row>
    <row r="78" spans="1:23" s="238" customFormat="1" ht="15.6" x14ac:dyDescent="0.25">
      <c r="A78" s="255" t="e">
        <f>#REF!</f>
        <v>#REF!</v>
      </c>
      <c r="B78" s="256" t="e">
        <f>#REF!</f>
        <v>#REF!</v>
      </c>
      <c r="C78" s="256" t="e">
        <f>#REF!</f>
        <v>#REF!</v>
      </c>
      <c r="D78" s="255" t="e">
        <f>#REF!</f>
        <v>#REF!</v>
      </c>
      <c r="E78" s="255" t="e">
        <f>#REF!</f>
        <v>#REF!</v>
      </c>
      <c r="F78" s="255" t="e">
        <f>#REF!</f>
        <v>#REF!</v>
      </c>
      <c r="G78" s="246"/>
      <c r="H78" s="246"/>
      <c r="I78" s="251" t="e">
        <f>IF(SUM(#REF!)=0,"",(SUM(#REF!)))</f>
        <v>#REF!</v>
      </c>
      <c r="J78" s="251" t="e">
        <f>IF(SUM(#REF!)=0,"",(SUM(#REF!)))</f>
        <v>#REF!</v>
      </c>
      <c r="K78" s="251" t="e">
        <f>IF(SUM(#REF!)=0,"",(SUM(#REF!)))</f>
        <v>#REF!</v>
      </c>
      <c r="L78" s="251" t="e">
        <f>IF(SUM(#REF!)=0,"",(SUM(#REF!)))</f>
        <v>#REF!</v>
      </c>
      <c r="M78" s="246"/>
      <c r="N78" s="246"/>
      <c r="O78" s="268"/>
      <c r="P78" s="266"/>
      <c r="Q78" s="266" t="e">
        <f>IF(#REF!=3,(K78+J78+I78)/3-#REF!+#REF!,0)</f>
        <v>#REF!</v>
      </c>
      <c r="R78" s="266" t="e">
        <f>IF(#REF!=5,-MIN(I78,J78,K78,L78,#REF!)-MAX(I78,J78,K78,L78,#REF!),0)</f>
        <v>#REF!</v>
      </c>
      <c r="S78" s="266" t="e">
        <f>IF(#REF!=5,(K78+J78+I78+R78+L78+#REF!)/3-#REF!+#REF!,0)</f>
        <v>#REF!</v>
      </c>
      <c r="T78" s="235" t="e">
        <f t="shared" si="2"/>
        <v>#REF!</v>
      </c>
      <c r="U78" s="269" t="str">
        <f t="shared" si="3"/>
        <v>0,0</v>
      </c>
      <c r="V78" s="237" t="str">
        <f>IFERROR(RANK(#REF!,#REF!,0),"")</f>
        <v/>
      </c>
      <c r="W78" s="276"/>
    </row>
    <row r="79" spans="1:23" s="238" customFormat="1" ht="15.6" x14ac:dyDescent="0.25">
      <c r="A79" s="255" t="e">
        <f>#REF!</f>
        <v>#REF!</v>
      </c>
      <c r="B79" s="256" t="e">
        <f>#REF!</f>
        <v>#REF!</v>
      </c>
      <c r="C79" s="256" t="e">
        <f>#REF!</f>
        <v>#REF!</v>
      </c>
      <c r="D79" s="255" t="e">
        <f>#REF!</f>
        <v>#REF!</v>
      </c>
      <c r="E79" s="255" t="e">
        <f>#REF!</f>
        <v>#REF!</v>
      </c>
      <c r="F79" s="255" t="e">
        <f>#REF!</f>
        <v>#REF!</v>
      </c>
      <c r="G79" s="246"/>
      <c r="H79" s="246"/>
      <c r="I79" s="251" t="e">
        <f>IF(SUM(#REF!)=0,"",(SUM(#REF!)))</f>
        <v>#REF!</v>
      </c>
      <c r="J79" s="251" t="e">
        <f>IF(SUM(#REF!)=0,"",(SUM(#REF!)))</f>
        <v>#REF!</v>
      </c>
      <c r="K79" s="251" t="e">
        <f>IF(SUM(#REF!)=0,"",(SUM(#REF!)))</f>
        <v>#REF!</v>
      </c>
      <c r="L79" s="251" t="e">
        <f>IF(SUM(#REF!)=0,"",(SUM(#REF!)))</f>
        <v>#REF!</v>
      </c>
      <c r="M79" s="246"/>
      <c r="N79" s="246"/>
      <c r="O79" s="268"/>
      <c r="P79" s="266"/>
      <c r="Q79" s="266" t="e">
        <f>IF(#REF!=3,(K79+J79+I79)/3-#REF!+#REF!,0)</f>
        <v>#REF!</v>
      </c>
      <c r="R79" s="266" t="e">
        <f>IF(#REF!=5,-MIN(I79,J79,K79,L79,#REF!)-MAX(I79,J79,K79,L79,#REF!),0)</f>
        <v>#REF!</v>
      </c>
      <c r="S79" s="266" t="e">
        <f>IF(#REF!=5,(K79+J79+I79+R79+L79+#REF!)/3-#REF!+#REF!,0)</f>
        <v>#REF!</v>
      </c>
      <c r="T79" s="235" t="e">
        <f t="shared" si="2"/>
        <v>#REF!</v>
      </c>
      <c r="U79" s="269" t="str">
        <f t="shared" si="3"/>
        <v>0,0</v>
      </c>
      <c r="V79" s="237" t="str">
        <f>IFERROR(RANK(#REF!,#REF!,0),"")</f>
        <v/>
      </c>
      <c r="W79" s="276"/>
    </row>
    <row r="80" spans="1:23" s="238" customFormat="1" ht="15.6" x14ac:dyDescent="0.25">
      <c r="A80" s="255" t="e">
        <f>#REF!</f>
        <v>#REF!</v>
      </c>
      <c r="B80" s="256" t="e">
        <f>#REF!</f>
        <v>#REF!</v>
      </c>
      <c r="C80" s="256" t="e">
        <f>#REF!</f>
        <v>#REF!</v>
      </c>
      <c r="D80" s="255" t="e">
        <f>#REF!</f>
        <v>#REF!</v>
      </c>
      <c r="E80" s="255" t="e">
        <f>#REF!</f>
        <v>#REF!</v>
      </c>
      <c r="F80" s="255" t="e">
        <f>#REF!</f>
        <v>#REF!</v>
      </c>
      <c r="G80" s="246"/>
      <c r="H80" s="246"/>
      <c r="I80" s="251" t="e">
        <f>IF(SUM(#REF!)=0,"",(SUM(#REF!)))</f>
        <v>#REF!</v>
      </c>
      <c r="J80" s="251" t="e">
        <f>IF(SUM(#REF!)=0,"",(SUM(#REF!)))</f>
        <v>#REF!</v>
      </c>
      <c r="K80" s="251" t="e">
        <f>IF(SUM(#REF!)=0,"",(SUM(#REF!)))</f>
        <v>#REF!</v>
      </c>
      <c r="L80" s="251" t="e">
        <f>IF(SUM(#REF!)=0,"",(SUM(#REF!)))</f>
        <v>#REF!</v>
      </c>
      <c r="M80" s="246"/>
      <c r="N80" s="246"/>
      <c r="O80" s="268"/>
      <c r="P80" s="266"/>
      <c r="Q80" s="266" t="e">
        <f>IF(#REF!=3,(K80+J80+I80)/3-#REF!+#REF!,0)</f>
        <v>#REF!</v>
      </c>
      <c r="R80" s="266" t="e">
        <f>IF(#REF!=5,-MIN(I80,J80,K80,L80,#REF!)-MAX(I80,J80,K80,L80,#REF!),0)</f>
        <v>#REF!</v>
      </c>
      <c r="S80" s="266" t="e">
        <f>IF(#REF!=5,(K80+J80+I80+R80+L80+#REF!)/3-#REF!+#REF!,0)</f>
        <v>#REF!</v>
      </c>
      <c r="T80" s="235" t="e">
        <f t="shared" si="2"/>
        <v>#REF!</v>
      </c>
      <c r="U80" s="269" t="str">
        <f t="shared" si="3"/>
        <v>0,0</v>
      </c>
      <c r="V80" s="237" t="str">
        <f>IFERROR(RANK(#REF!,#REF!,0),"")</f>
        <v/>
      </c>
      <c r="W80" s="276"/>
    </row>
    <row r="81" spans="1:23" s="238" customFormat="1" ht="15.6" x14ac:dyDescent="0.25">
      <c r="A81" s="255" t="e">
        <f>#REF!</f>
        <v>#REF!</v>
      </c>
      <c r="B81" s="256" t="e">
        <f>#REF!</f>
        <v>#REF!</v>
      </c>
      <c r="C81" s="256" t="e">
        <f>#REF!</f>
        <v>#REF!</v>
      </c>
      <c r="D81" s="255" t="e">
        <f>#REF!</f>
        <v>#REF!</v>
      </c>
      <c r="E81" s="255" t="e">
        <f>#REF!</f>
        <v>#REF!</v>
      </c>
      <c r="F81" s="255" t="e">
        <f>#REF!</f>
        <v>#REF!</v>
      </c>
      <c r="G81" s="246"/>
      <c r="H81" s="246"/>
      <c r="I81" s="251" t="e">
        <f>IF(SUM(#REF!)=0,"",(SUM(#REF!)))</f>
        <v>#REF!</v>
      </c>
      <c r="J81" s="251" t="e">
        <f>IF(SUM(#REF!)=0,"",(SUM(#REF!)))</f>
        <v>#REF!</v>
      </c>
      <c r="K81" s="251" t="e">
        <f>IF(SUM(#REF!)=0,"",(SUM(#REF!)))</f>
        <v>#REF!</v>
      </c>
      <c r="L81" s="251" t="e">
        <f>IF(SUM(#REF!)=0,"",(SUM(#REF!)))</f>
        <v>#REF!</v>
      </c>
      <c r="M81" s="246"/>
      <c r="N81" s="246"/>
      <c r="O81" s="268"/>
      <c r="P81" s="266"/>
      <c r="Q81" s="266" t="e">
        <f>IF(#REF!=3,(K81+J81+I81)/3-#REF!+#REF!,0)</f>
        <v>#REF!</v>
      </c>
      <c r="R81" s="266" t="e">
        <f>IF(#REF!=5,-MIN(I81,J81,K81,L81,#REF!)-MAX(I81,J81,K81,L81,#REF!),0)</f>
        <v>#REF!</v>
      </c>
      <c r="S81" s="266" t="e">
        <f>IF(#REF!=5,(K81+J81+I81+R81+L81+#REF!)/3-#REF!+#REF!,0)</f>
        <v>#REF!</v>
      </c>
      <c r="T81" s="235" t="e">
        <f t="shared" si="2"/>
        <v>#REF!</v>
      </c>
      <c r="U81" s="269" t="str">
        <f t="shared" si="3"/>
        <v>0,0</v>
      </c>
      <c r="V81" s="237" t="str">
        <f>IFERROR(RANK(#REF!,#REF!,0),"")</f>
        <v/>
      </c>
      <c r="W81" s="276"/>
    </row>
    <row r="82" spans="1:23" s="238" customFormat="1" ht="15.6" x14ac:dyDescent="0.25">
      <c r="A82" s="255" t="e">
        <f>#REF!</f>
        <v>#REF!</v>
      </c>
      <c r="B82" s="256" t="e">
        <f>#REF!</f>
        <v>#REF!</v>
      </c>
      <c r="C82" s="256" t="e">
        <f>#REF!</f>
        <v>#REF!</v>
      </c>
      <c r="D82" s="255" t="e">
        <f>#REF!</f>
        <v>#REF!</v>
      </c>
      <c r="E82" s="255" t="e">
        <f>#REF!</f>
        <v>#REF!</v>
      </c>
      <c r="F82" s="255" t="e">
        <f>#REF!</f>
        <v>#REF!</v>
      </c>
      <c r="G82" s="246"/>
      <c r="H82" s="246"/>
      <c r="I82" s="251" t="e">
        <f>IF(SUM(#REF!)=0,"",(SUM(#REF!)))</f>
        <v>#REF!</v>
      </c>
      <c r="J82" s="251" t="e">
        <f>IF(SUM(#REF!)=0,"",(SUM(#REF!)))</f>
        <v>#REF!</v>
      </c>
      <c r="K82" s="251" t="e">
        <f>IF(SUM(#REF!)=0,"",(SUM(#REF!)))</f>
        <v>#REF!</v>
      </c>
      <c r="L82" s="251" t="e">
        <f>IF(SUM(#REF!)=0,"",(SUM(#REF!)))</f>
        <v>#REF!</v>
      </c>
      <c r="M82" s="246"/>
      <c r="N82" s="246"/>
      <c r="O82" s="268"/>
      <c r="P82" s="266"/>
      <c r="Q82" s="266" t="e">
        <f>IF(#REF!=3,(K82+J82+I82)/3-#REF!+#REF!,0)</f>
        <v>#REF!</v>
      </c>
      <c r="R82" s="266" t="e">
        <f>IF(#REF!=5,-MIN(I82,J82,K82,L82,#REF!)-MAX(I82,J82,K82,L82,#REF!),0)</f>
        <v>#REF!</v>
      </c>
      <c r="S82" s="266" t="e">
        <f>IF(#REF!=5,(K82+J82+I82+R82+L82+#REF!)/3-#REF!+#REF!,0)</f>
        <v>#REF!</v>
      </c>
      <c r="T82" s="235" t="e">
        <f t="shared" si="2"/>
        <v>#REF!</v>
      </c>
      <c r="U82" s="269" t="str">
        <f t="shared" si="3"/>
        <v>0,0</v>
      </c>
      <c r="V82" s="237" t="str">
        <f>IFERROR(RANK(#REF!,#REF!,0),"")</f>
        <v/>
      </c>
      <c r="W82" s="276"/>
    </row>
    <row r="83" spans="1:23" s="238" customFormat="1" ht="15.6" x14ac:dyDescent="0.25">
      <c r="A83" s="255" t="e">
        <f>#REF!</f>
        <v>#REF!</v>
      </c>
      <c r="B83" s="256" t="e">
        <f>#REF!</f>
        <v>#REF!</v>
      </c>
      <c r="C83" s="256" t="e">
        <f>#REF!</f>
        <v>#REF!</v>
      </c>
      <c r="D83" s="255" t="e">
        <f>#REF!</f>
        <v>#REF!</v>
      </c>
      <c r="E83" s="255" t="e">
        <f>#REF!</f>
        <v>#REF!</v>
      </c>
      <c r="F83" s="255" t="e">
        <f>#REF!</f>
        <v>#REF!</v>
      </c>
      <c r="G83" s="246"/>
      <c r="H83" s="246"/>
      <c r="I83" s="251" t="e">
        <f>IF(SUM(#REF!)=0,"",(SUM(#REF!)))</f>
        <v>#REF!</v>
      </c>
      <c r="J83" s="251" t="e">
        <f>IF(SUM(#REF!)=0,"",(SUM(#REF!)))</f>
        <v>#REF!</v>
      </c>
      <c r="K83" s="251" t="e">
        <f>IF(SUM(#REF!)=0,"",(SUM(#REF!)))</f>
        <v>#REF!</v>
      </c>
      <c r="L83" s="251" t="e">
        <f>IF(SUM(#REF!)=0,"",(SUM(#REF!)))</f>
        <v>#REF!</v>
      </c>
      <c r="M83" s="246"/>
      <c r="N83" s="246"/>
      <c r="O83" s="268"/>
      <c r="P83" s="266"/>
      <c r="Q83" s="266" t="e">
        <f>IF(#REF!=3,(K83+J83+I83)/3-#REF!+#REF!,0)</f>
        <v>#REF!</v>
      </c>
      <c r="R83" s="266" t="e">
        <f>IF(#REF!=5,-MIN(I83,J83,K83,L83,#REF!)-MAX(I83,J83,K83,L83,#REF!),0)</f>
        <v>#REF!</v>
      </c>
      <c r="S83" s="266" t="e">
        <f>IF(#REF!=5,(K83+J83+I83+R83+L83+#REF!)/3-#REF!+#REF!,0)</f>
        <v>#REF!</v>
      </c>
      <c r="T83" s="235" t="e">
        <f t="shared" si="2"/>
        <v>#REF!</v>
      </c>
      <c r="U83" s="269" t="str">
        <f t="shared" si="3"/>
        <v>0,0</v>
      </c>
      <c r="V83" s="237" t="str">
        <f>IFERROR(RANK(#REF!,#REF!,0),"")</f>
        <v/>
      </c>
      <c r="W83" s="276"/>
    </row>
    <row r="84" spans="1:23" s="238" customFormat="1" ht="15.6" x14ac:dyDescent="0.25">
      <c r="A84" s="255" t="e">
        <f>#REF!</f>
        <v>#REF!</v>
      </c>
      <c r="B84" s="256" t="e">
        <f>#REF!</f>
        <v>#REF!</v>
      </c>
      <c r="C84" s="256" t="e">
        <f>#REF!</f>
        <v>#REF!</v>
      </c>
      <c r="D84" s="255" t="e">
        <f>#REF!</f>
        <v>#REF!</v>
      </c>
      <c r="E84" s="255" t="e">
        <f>#REF!</f>
        <v>#REF!</v>
      </c>
      <c r="F84" s="255" t="e">
        <f>#REF!</f>
        <v>#REF!</v>
      </c>
      <c r="G84" s="246"/>
      <c r="H84" s="246"/>
      <c r="I84" s="251" t="e">
        <f>IF(SUM(#REF!)=0,"",(SUM(#REF!)))</f>
        <v>#REF!</v>
      </c>
      <c r="J84" s="251" t="e">
        <f>IF(SUM(#REF!)=0,"",(SUM(#REF!)))</f>
        <v>#REF!</v>
      </c>
      <c r="K84" s="251" t="e">
        <f>IF(SUM(#REF!)=0,"",(SUM(#REF!)))</f>
        <v>#REF!</v>
      </c>
      <c r="L84" s="251" t="e">
        <f>IF(SUM(#REF!)=0,"",(SUM(#REF!)))</f>
        <v>#REF!</v>
      </c>
      <c r="M84" s="246"/>
      <c r="N84" s="246"/>
      <c r="O84" s="268"/>
      <c r="P84" s="266"/>
      <c r="Q84" s="266" t="e">
        <f>IF(#REF!=3,(K84+J84+I84)/3-#REF!+#REF!,0)</f>
        <v>#REF!</v>
      </c>
      <c r="R84" s="266" t="e">
        <f>IF(#REF!=5,-MIN(I84,J84,K84,L84,#REF!)-MAX(I84,J84,K84,L84,#REF!),0)</f>
        <v>#REF!</v>
      </c>
      <c r="S84" s="266" t="e">
        <f>IF(#REF!=5,(K84+J84+I84+R84+L84+#REF!)/3-#REF!+#REF!,0)</f>
        <v>#REF!</v>
      </c>
      <c r="T84" s="235" t="e">
        <f t="shared" si="2"/>
        <v>#REF!</v>
      </c>
      <c r="U84" s="269" t="str">
        <f t="shared" si="3"/>
        <v>0,0</v>
      </c>
      <c r="V84" s="237" t="str">
        <f>IFERROR(RANK(#REF!,#REF!,0),"")</f>
        <v/>
      </c>
      <c r="W84" s="276"/>
    </row>
    <row r="85" spans="1:23" s="238" customFormat="1" ht="15.6" x14ac:dyDescent="0.25">
      <c r="A85" s="255" t="e">
        <f>#REF!</f>
        <v>#REF!</v>
      </c>
      <c r="B85" s="256" t="e">
        <f>#REF!</f>
        <v>#REF!</v>
      </c>
      <c r="C85" s="256" t="e">
        <f>#REF!</f>
        <v>#REF!</v>
      </c>
      <c r="D85" s="255" t="e">
        <f>#REF!</f>
        <v>#REF!</v>
      </c>
      <c r="E85" s="255" t="e">
        <f>#REF!</f>
        <v>#REF!</v>
      </c>
      <c r="F85" s="255" t="e">
        <f>#REF!</f>
        <v>#REF!</v>
      </c>
      <c r="G85" s="246"/>
      <c r="H85" s="246"/>
      <c r="I85" s="251" t="e">
        <f>IF(SUM(#REF!)=0,"",(SUM(#REF!)))</f>
        <v>#REF!</v>
      </c>
      <c r="J85" s="251" t="e">
        <f>IF(SUM(#REF!)=0,"",(SUM(#REF!)))</f>
        <v>#REF!</v>
      </c>
      <c r="K85" s="251" t="e">
        <f>IF(SUM(#REF!)=0,"",(SUM(#REF!)))</f>
        <v>#REF!</v>
      </c>
      <c r="L85" s="251" t="e">
        <f>IF(SUM(#REF!)=0,"",(SUM(#REF!)))</f>
        <v>#REF!</v>
      </c>
      <c r="M85" s="246"/>
      <c r="N85" s="246"/>
      <c r="O85" s="268"/>
      <c r="P85" s="266"/>
      <c r="Q85" s="266" t="e">
        <f>IF(#REF!=3,(K85+J85+I85)/3-#REF!+#REF!,0)</f>
        <v>#REF!</v>
      </c>
      <c r="R85" s="266" t="e">
        <f>IF(#REF!=5,-MIN(I85,J85,K85,L85,#REF!)-MAX(I85,J85,K85,L85,#REF!),0)</f>
        <v>#REF!</v>
      </c>
      <c r="S85" s="266" t="e">
        <f>IF(#REF!=5,(K85+J85+I85+R85+L85+#REF!)/3-#REF!+#REF!,0)</f>
        <v>#REF!</v>
      </c>
      <c r="T85" s="235" t="e">
        <f t="shared" si="2"/>
        <v>#REF!</v>
      </c>
      <c r="U85" s="269" t="str">
        <f t="shared" si="3"/>
        <v>0,0</v>
      </c>
      <c r="V85" s="237" t="str">
        <f>IFERROR(RANK(#REF!,#REF!,0),"")</f>
        <v/>
      </c>
      <c r="W85" s="276"/>
    </row>
    <row r="86" spans="1:23" s="238" customFormat="1" ht="15.6" x14ac:dyDescent="0.25">
      <c r="A86" s="255" t="e">
        <f>#REF!</f>
        <v>#REF!</v>
      </c>
      <c r="B86" s="256" t="e">
        <f>#REF!</f>
        <v>#REF!</v>
      </c>
      <c r="C86" s="256" t="e">
        <f>#REF!</f>
        <v>#REF!</v>
      </c>
      <c r="D86" s="255" t="e">
        <f>#REF!</f>
        <v>#REF!</v>
      </c>
      <c r="E86" s="255" t="e">
        <f>#REF!</f>
        <v>#REF!</v>
      </c>
      <c r="F86" s="255" t="e">
        <f>#REF!</f>
        <v>#REF!</v>
      </c>
      <c r="G86" s="246"/>
      <c r="H86" s="246"/>
      <c r="I86" s="251" t="e">
        <f>IF(SUM(#REF!)=0,"",(SUM(#REF!)))</f>
        <v>#REF!</v>
      </c>
      <c r="J86" s="251" t="e">
        <f>IF(SUM(#REF!)=0,"",(SUM(#REF!)))</f>
        <v>#REF!</v>
      </c>
      <c r="K86" s="251" t="e">
        <f>IF(SUM(#REF!)=0,"",(SUM(#REF!)))</f>
        <v>#REF!</v>
      </c>
      <c r="L86" s="251" t="e">
        <f>IF(SUM(#REF!)=0,"",(SUM(#REF!)))</f>
        <v>#REF!</v>
      </c>
      <c r="M86" s="246"/>
      <c r="N86" s="246"/>
      <c r="O86" s="268"/>
      <c r="P86" s="266"/>
      <c r="Q86" s="266" t="e">
        <f>IF(#REF!=3,(K86+J86+I86)/3-#REF!+#REF!,0)</f>
        <v>#REF!</v>
      </c>
      <c r="R86" s="266" t="e">
        <f>IF(#REF!=5,-MIN(I86,J86,K86,L86,#REF!)-MAX(I86,J86,K86,L86,#REF!),0)</f>
        <v>#REF!</v>
      </c>
      <c r="S86" s="266" t="e">
        <f>IF(#REF!=5,(K86+J86+I86+R86+L86+#REF!)/3-#REF!+#REF!,0)</f>
        <v>#REF!</v>
      </c>
      <c r="T86" s="235" t="e">
        <f t="shared" si="2"/>
        <v>#REF!</v>
      </c>
      <c r="U86" s="269" t="str">
        <f t="shared" si="3"/>
        <v>0,0</v>
      </c>
      <c r="V86" s="237" t="str">
        <f>IFERROR(RANK(#REF!,#REF!,0),"")</f>
        <v/>
      </c>
      <c r="W86" s="276"/>
    </row>
    <row r="87" spans="1:23" s="238" customFormat="1" ht="15.6" x14ac:dyDescent="0.25">
      <c r="A87" s="255" t="e">
        <f>#REF!</f>
        <v>#REF!</v>
      </c>
      <c r="B87" s="256" t="e">
        <f>#REF!</f>
        <v>#REF!</v>
      </c>
      <c r="C87" s="256" t="e">
        <f>#REF!</f>
        <v>#REF!</v>
      </c>
      <c r="D87" s="255" t="e">
        <f>#REF!</f>
        <v>#REF!</v>
      </c>
      <c r="E87" s="255" t="e">
        <f>#REF!</f>
        <v>#REF!</v>
      </c>
      <c r="F87" s="255" t="e">
        <f>#REF!</f>
        <v>#REF!</v>
      </c>
      <c r="G87" s="246"/>
      <c r="H87" s="246"/>
      <c r="I87" s="251" t="e">
        <f>IF(SUM(#REF!)=0,"",(SUM(#REF!)))</f>
        <v>#REF!</v>
      </c>
      <c r="J87" s="251" t="e">
        <f>IF(SUM(#REF!)=0,"",(SUM(#REF!)))</f>
        <v>#REF!</v>
      </c>
      <c r="K87" s="251" t="e">
        <f>IF(SUM(#REF!)=0,"",(SUM(#REF!)))</f>
        <v>#REF!</v>
      </c>
      <c r="L87" s="251" t="e">
        <f>IF(SUM(#REF!)=0,"",(SUM(#REF!)))</f>
        <v>#REF!</v>
      </c>
      <c r="M87" s="246"/>
      <c r="N87" s="246"/>
      <c r="O87" s="268"/>
      <c r="P87" s="266"/>
      <c r="Q87" s="266" t="e">
        <f>IF(#REF!=3,(K87+J87+I87)/3-#REF!+#REF!,0)</f>
        <v>#REF!</v>
      </c>
      <c r="R87" s="266" t="e">
        <f>IF(#REF!=5,-MIN(I87,J87,K87,L87,#REF!)-MAX(I87,J87,K87,L87,#REF!),0)</f>
        <v>#REF!</v>
      </c>
      <c r="S87" s="266" t="e">
        <f>IF(#REF!=5,(K87+J87+I87+R87+L87+#REF!)/3-#REF!+#REF!,0)</f>
        <v>#REF!</v>
      </c>
      <c r="T87" s="235" t="e">
        <f t="shared" si="2"/>
        <v>#REF!</v>
      </c>
      <c r="U87" s="269" t="str">
        <f t="shared" si="3"/>
        <v>0,0</v>
      </c>
      <c r="V87" s="237" t="str">
        <f>IFERROR(RANK(#REF!,#REF!,0),"")</f>
        <v/>
      </c>
      <c r="W87" s="276"/>
    </row>
    <row r="88" spans="1:23" s="238" customFormat="1" ht="15.6" x14ac:dyDescent="0.25">
      <c r="A88" s="255" t="e">
        <f>#REF!</f>
        <v>#REF!</v>
      </c>
      <c r="B88" s="256" t="e">
        <f>#REF!</f>
        <v>#REF!</v>
      </c>
      <c r="C88" s="256" t="e">
        <f>#REF!</f>
        <v>#REF!</v>
      </c>
      <c r="D88" s="255" t="e">
        <f>#REF!</f>
        <v>#REF!</v>
      </c>
      <c r="E88" s="255" t="e">
        <f>#REF!</f>
        <v>#REF!</v>
      </c>
      <c r="F88" s="255" t="e">
        <f>#REF!</f>
        <v>#REF!</v>
      </c>
      <c r="G88" s="246"/>
      <c r="H88" s="246"/>
      <c r="I88" s="251" t="e">
        <f>IF(SUM(#REF!)=0,"",(SUM(#REF!)))</f>
        <v>#REF!</v>
      </c>
      <c r="J88" s="251" t="e">
        <f>IF(SUM(#REF!)=0,"",(SUM(#REF!)))</f>
        <v>#REF!</v>
      </c>
      <c r="K88" s="251" t="e">
        <f>IF(SUM(#REF!)=0,"",(SUM(#REF!)))</f>
        <v>#REF!</v>
      </c>
      <c r="L88" s="251" t="e">
        <f>IF(SUM(#REF!)=0,"",(SUM(#REF!)))</f>
        <v>#REF!</v>
      </c>
      <c r="M88" s="246"/>
      <c r="N88" s="246"/>
      <c r="O88" s="268"/>
      <c r="P88" s="266"/>
      <c r="Q88" s="266" t="e">
        <f>IF(#REF!=3,(K88+J88+I88)/3-#REF!+#REF!,0)</f>
        <v>#REF!</v>
      </c>
      <c r="R88" s="266" t="e">
        <f>IF(#REF!=5,-MIN(I88,J88,K88,L88,#REF!)-MAX(I88,J88,K88,L88,#REF!),0)</f>
        <v>#REF!</v>
      </c>
      <c r="S88" s="266" t="e">
        <f>IF(#REF!=5,(K88+J88+I88+R88+L88+#REF!)/3-#REF!+#REF!,0)</f>
        <v>#REF!</v>
      </c>
      <c r="T88" s="235" t="e">
        <f t="shared" si="2"/>
        <v>#REF!</v>
      </c>
      <c r="U88" s="269" t="str">
        <f t="shared" si="3"/>
        <v>0,0</v>
      </c>
      <c r="V88" s="237" t="str">
        <f>IFERROR(RANK(#REF!,#REF!,0),"")</f>
        <v/>
      </c>
      <c r="W88" s="276"/>
    </row>
    <row r="89" spans="1:23" s="238" customFormat="1" ht="15.6" x14ac:dyDescent="0.25">
      <c r="A89" s="255" t="e">
        <f>#REF!</f>
        <v>#REF!</v>
      </c>
      <c r="B89" s="256" t="e">
        <f>#REF!</f>
        <v>#REF!</v>
      </c>
      <c r="C89" s="256" t="e">
        <f>#REF!</f>
        <v>#REF!</v>
      </c>
      <c r="D89" s="255" t="e">
        <f>#REF!</f>
        <v>#REF!</v>
      </c>
      <c r="E89" s="255" t="e">
        <f>#REF!</f>
        <v>#REF!</v>
      </c>
      <c r="F89" s="255" t="e">
        <f>#REF!</f>
        <v>#REF!</v>
      </c>
      <c r="G89" s="246"/>
      <c r="H89" s="246"/>
      <c r="I89" s="251" t="e">
        <f>IF(SUM(#REF!)=0,"",(SUM(#REF!)))</f>
        <v>#REF!</v>
      </c>
      <c r="J89" s="251" t="e">
        <f>IF(SUM(#REF!)=0,"",(SUM(#REF!)))</f>
        <v>#REF!</v>
      </c>
      <c r="K89" s="251" t="e">
        <f>IF(SUM(#REF!)=0,"",(SUM(#REF!)))</f>
        <v>#REF!</v>
      </c>
      <c r="L89" s="251" t="e">
        <f>IF(SUM(#REF!)=0,"",(SUM(#REF!)))</f>
        <v>#REF!</v>
      </c>
      <c r="M89" s="246"/>
      <c r="N89" s="246"/>
      <c r="O89" s="268"/>
      <c r="P89" s="266"/>
      <c r="Q89" s="266" t="e">
        <f>IF(#REF!=3,(K89+J89+I89)/3-#REF!+#REF!,0)</f>
        <v>#REF!</v>
      </c>
      <c r="R89" s="266" t="e">
        <f>IF(#REF!=5,-MIN(I89,J89,K89,L89,#REF!)-MAX(I89,J89,K89,L89,#REF!),0)</f>
        <v>#REF!</v>
      </c>
      <c r="S89" s="266" t="e">
        <f>IF(#REF!=5,(K89+J89+I89+R89+L89+#REF!)/3-#REF!+#REF!,0)</f>
        <v>#REF!</v>
      </c>
      <c r="T89" s="235" t="e">
        <f t="shared" si="2"/>
        <v>#REF!</v>
      </c>
      <c r="U89" s="269" t="str">
        <f t="shared" si="3"/>
        <v>0,0</v>
      </c>
      <c r="V89" s="237" t="str">
        <f>IFERROR(RANK(#REF!,#REF!,0),"")</f>
        <v/>
      </c>
      <c r="W89" s="276"/>
    </row>
    <row r="90" spans="1:23" s="238" customFormat="1" ht="15.6" x14ac:dyDescent="0.25">
      <c r="A90" s="255" t="e">
        <f>#REF!</f>
        <v>#REF!</v>
      </c>
      <c r="B90" s="256" t="e">
        <f>#REF!</f>
        <v>#REF!</v>
      </c>
      <c r="C90" s="256" t="e">
        <f>#REF!</f>
        <v>#REF!</v>
      </c>
      <c r="D90" s="255" t="e">
        <f>#REF!</f>
        <v>#REF!</v>
      </c>
      <c r="E90" s="255" t="e">
        <f>#REF!</f>
        <v>#REF!</v>
      </c>
      <c r="F90" s="255" t="e">
        <f>#REF!</f>
        <v>#REF!</v>
      </c>
      <c r="G90" s="246"/>
      <c r="H90" s="246"/>
      <c r="I90" s="251" t="e">
        <f>IF(SUM(#REF!)=0,"",(SUM(#REF!)))</f>
        <v>#REF!</v>
      </c>
      <c r="J90" s="251" t="e">
        <f>IF(SUM(#REF!)=0,"",(SUM(#REF!)))</f>
        <v>#REF!</v>
      </c>
      <c r="K90" s="251" t="e">
        <f>IF(SUM(#REF!)=0,"",(SUM(#REF!)))</f>
        <v>#REF!</v>
      </c>
      <c r="L90" s="251" t="e">
        <f>IF(SUM(#REF!)=0,"",(SUM(#REF!)))</f>
        <v>#REF!</v>
      </c>
      <c r="M90" s="246"/>
      <c r="N90" s="246"/>
      <c r="O90" s="268"/>
      <c r="P90" s="266"/>
      <c r="Q90" s="266" t="e">
        <f>IF(#REF!=3,(K90+J90+I90)/3-#REF!+#REF!,0)</f>
        <v>#REF!</v>
      </c>
      <c r="R90" s="266" t="e">
        <f>IF(#REF!=5,-MIN(I90,J90,K90,L90,#REF!)-MAX(I90,J90,K90,L90,#REF!),0)</f>
        <v>#REF!</v>
      </c>
      <c r="S90" s="266" t="e">
        <f>IF(#REF!=5,(K90+J90+I90+R90+L90+#REF!)/3-#REF!+#REF!,0)</f>
        <v>#REF!</v>
      </c>
      <c r="T90" s="235" t="e">
        <f t="shared" si="2"/>
        <v>#REF!</v>
      </c>
      <c r="U90" s="269" t="str">
        <f t="shared" si="3"/>
        <v>0,0</v>
      </c>
      <c r="V90" s="237" t="str">
        <f>IFERROR(RANK(#REF!,#REF!,0),"")</f>
        <v/>
      </c>
      <c r="W90" s="276"/>
    </row>
    <row r="91" spans="1:23" s="238" customFormat="1" ht="15.6" x14ac:dyDescent="0.25">
      <c r="A91" s="255" t="e">
        <f>#REF!</f>
        <v>#REF!</v>
      </c>
      <c r="B91" s="256" t="e">
        <f>#REF!</f>
        <v>#REF!</v>
      </c>
      <c r="C91" s="256" t="e">
        <f>#REF!</f>
        <v>#REF!</v>
      </c>
      <c r="D91" s="255" t="e">
        <f>#REF!</f>
        <v>#REF!</v>
      </c>
      <c r="E91" s="255" t="e">
        <f>#REF!</f>
        <v>#REF!</v>
      </c>
      <c r="F91" s="255" t="e">
        <f>#REF!</f>
        <v>#REF!</v>
      </c>
      <c r="G91" s="246"/>
      <c r="H91" s="246"/>
      <c r="I91" s="251" t="e">
        <f>IF(SUM(#REF!)=0,"",(SUM(#REF!)))</f>
        <v>#REF!</v>
      </c>
      <c r="J91" s="251" t="e">
        <f>IF(SUM(#REF!)=0,"",(SUM(#REF!)))</f>
        <v>#REF!</v>
      </c>
      <c r="K91" s="251" t="e">
        <f>IF(SUM(#REF!)=0,"",(SUM(#REF!)))</f>
        <v>#REF!</v>
      </c>
      <c r="L91" s="251" t="e">
        <f>IF(SUM(#REF!)=0,"",(SUM(#REF!)))</f>
        <v>#REF!</v>
      </c>
      <c r="M91" s="246"/>
      <c r="N91" s="246"/>
      <c r="O91" s="268"/>
      <c r="P91" s="266"/>
      <c r="Q91" s="266" t="e">
        <f>IF(#REF!=3,(K91+J91+I91)/3-#REF!+#REF!,0)</f>
        <v>#REF!</v>
      </c>
      <c r="R91" s="266" t="e">
        <f>IF(#REF!=5,-MIN(I91,J91,K91,L91,#REF!)-MAX(I91,J91,K91,L91,#REF!),0)</f>
        <v>#REF!</v>
      </c>
      <c r="S91" s="266" t="e">
        <f>IF(#REF!=5,(K91+J91+I91+R91+L91+#REF!)/3-#REF!+#REF!,0)</f>
        <v>#REF!</v>
      </c>
      <c r="T91" s="235" t="e">
        <f t="shared" si="2"/>
        <v>#REF!</v>
      </c>
      <c r="U91" s="269" t="str">
        <f t="shared" si="3"/>
        <v>0,0</v>
      </c>
      <c r="V91" s="237" t="str">
        <f>IFERROR(RANK(#REF!,#REF!,0),"")</f>
        <v/>
      </c>
      <c r="W91" s="276"/>
    </row>
    <row r="92" spans="1:23" s="238" customFormat="1" ht="15.6" x14ac:dyDescent="0.25">
      <c r="A92" s="255" t="e">
        <f>#REF!</f>
        <v>#REF!</v>
      </c>
      <c r="B92" s="256" t="e">
        <f>#REF!</f>
        <v>#REF!</v>
      </c>
      <c r="C92" s="256" t="e">
        <f>#REF!</f>
        <v>#REF!</v>
      </c>
      <c r="D92" s="255" t="e">
        <f>#REF!</f>
        <v>#REF!</v>
      </c>
      <c r="E92" s="255" t="e">
        <f>#REF!</f>
        <v>#REF!</v>
      </c>
      <c r="F92" s="255" t="e">
        <f>#REF!</f>
        <v>#REF!</v>
      </c>
      <c r="G92" s="246"/>
      <c r="H92" s="246"/>
      <c r="I92" s="251" t="e">
        <f>IF(SUM(#REF!)=0,"",(SUM(#REF!)))</f>
        <v>#REF!</v>
      </c>
      <c r="J92" s="251" t="e">
        <f>IF(SUM(#REF!)=0,"",(SUM(#REF!)))</f>
        <v>#REF!</v>
      </c>
      <c r="K92" s="251" t="e">
        <f>IF(SUM(#REF!)=0,"",(SUM(#REF!)))</f>
        <v>#REF!</v>
      </c>
      <c r="L92" s="251" t="e">
        <f>IF(SUM(#REF!)=0,"",(SUM(#REF!)))</f>
        <v>#REF!</v>
      </c>
      <c r="M92" s="246"/>
      <c r="N92" s="246"/>
      <c r="O92" s="268"/>
      <c r="P92" s="266"/>
      <c r="Q92" s="266" t="e">
        <f>IF(#REF!=3,(K92+J92+I92)/3-#REF!+#REF!,0)</f>
        <v>#REF!</v>
      </c>
      <c r="R92" s="266" t="e">
        <f>IF(#REF!=5,-MIN(I92,J92,K92,L92,#REF!)-MAX(I92,J92,K92,L92,#REF!),0)</f>
        <v>#REF!</v>
      </c>
      <c r="S92" s="266" t="e">
        <f>IF(#REF!=5,(K92+J92+I92+R92+L92+#REF!)/3-#REF!+#REF!,0)</f>
        <v>#REF!</v>
      </c>
      <c r="T92" s="235" t="e">
        <f t="shared" si="2"/>
        <v>#REF!</v>
      </c>
      <c r="U92" s="269" t="str">
        <f t="shared" si="3"/>
        <v>0,0</v>
      </c>
      <c r="V92" s="237" t="str">
        <f>IFERROR(RANK(#REF!,#REF!,0),"")</f>
        <v/>
      </c>
      <c r="W92" s="276"/>
    </row>
    <row r="93" spans="1:23" s="238" customFormat="1" ht="15.6" x14ac:dyDescent="0.25">
      <c r="A93" s="255" t="e">
        <f>#REF!</f>
        <v>#REF!</v>
      </c>
      <c r="B93" s="256" t="e">
        <f>#REF!</f>
        <v>#REF!</v>
      </c>
      <c r="C93" s="256" t="e">
        <f>#REF!</f>
        <v>#REF!</v>
      </c>
      <c r="D93" s="255" t="e">
        <f>#REF!</f>
        <v>#REF!</v>
      </c>
      <c r="E93" s="255" t="e">
        <f>#REF!</f>
        <v>#REF!</v>
      </c>
      <c r="F93" s="255" t="e">
        <f>#REF!</f>
        <v>#REF!</v>
      </c>
      <c r="G93" s="246"/>
      <c r="H93" s="246"/>
      <c r="I93" s="251" t="e">
        <f>IF(SUM(#REF!)=0,"",(SUM(#REF!)))</f>
        <v>#REF!</v>
      </c>
      <c r="J93" s="251" t="e">
        <f>IF(SUM(#REF!)=0,"",(SUM(#REF!)))</f>
        <v>#REF!</v>
      </c>
      <c r="K93" s="251" t="e">
        <f>IF(SUM(#REF!)=0,"",(SUM(#REF!)))</f>
        <v>#REF!</v>
      </c>
      <c r="L93" s="251" t="e">
        <f>IF(SUM(#REF!)=0,"",(SUM(#REF!)))</f>
        <v>#REF!</v>
      </c>
      <c r="M93" s="246"/>
      <c r="N93" s="246"/>
      <c r="O93" s="268"/>
      <c r="P93" s="266"/>
      <c r="Q93" s="266" t="e">
        <f>IF(#REF!=3,(K93+J93+I93)/3-#REF!+#REF!,0)</f>
        <v>#REF!</v>
      </c>
      <c r="R93" s="266" t="e">
        <f>IF(#REF!=5,-MIN(I93,J93,K93,L93,#REF!)-MAX(I93,J93,K93,L93,#REF!),0)</f>
        <v>#REF!</v>
      </c>
      <c r="S93" s="266" t="e">
        <f>IF(#REF!=5,(K93+J93+I93+R93+L93+#REF!)/3-#REF!+#REF!,0)</f>
        <v>#REF!</v>
      </c>
      <c r="T93" s="235" t="e">
        <f t="shared" si="2"/>
        <v>#REF!</v>
      </c>
      <c r="U93" s="269" t="str">
        <f t="shared" si="3"/>
        <v>0,0</v>
      </c>
      <c r="V93" s="237" t="str">
        <f>IFERROR(RANK(#REF!,#REF!,0),"")</f>
        <v/>
      </c>
      <c r="W93" s="276"/>
    </row>
    <row r="94" spans="1:23" s="238" customFormat="1" ht="15.6" x14ac:dyDescent="0.25">
      <c r="A94" s="255" t="e">
        <f>#REF!</f>
        <v>#REF!</v>
      </c>
      <c r="B94" s="256" t="e">
        <f>#REF!</f>
        <v>#REF!</v>
      </c>
      <c r="C94" s="256" t="e">
        <f>#REF!</f>
        <v>#REF!</v>
      </c>
      <c r="D94" s="255" t="e">
        <f>#REF!</f>
        <v>#REF!</v>
      </c>
      <c r="E94" s="255" t="e">
        <f>#REF!</f>
        <v>#REF!</v>
      </c>
      <c r="F94" s="255" t="e">
        <f>#REF!</f>
        <v>#REF!</v>
      </c>
      <c r="G94" s="246"/>
      <c r="H94" s="246"/>
      <c r="I94" s="251" t="e">
        <f>IF(SUM(#REF!)=0,"",(SUM(#REF!)))</f>
        <v>#REF!</v>
      </c>
      <c r="J94" s="251" t="e">
        <f>IF(SUM(#REF!)=0,"",(SUM(#REF!)))</f>
        <v>#REF!</v>
      </c>
      <c r="K94" s="251" t="e">
        <f>IF(SUM(#REF!)=0,"",(SUM(#REF!)))</f>
        <v>#REF!</v>
      </c>
      <c r="L94" s="251" t="e">
        <f>IF(SUM(#REF!)=0,"",(SUM(#REF!)))</f>
        <v>#REF!</v>
      </c>
      <c r="M94" s="246"/>
      <c r="N94" s="246"/>
      <c r="O94" s="268"/>
      <c r="P94" s="266"/>
      <c r="Q94" s="266" t="e">
        <f>IF(#REF!=3,(K94+J94+I94)/3-#REF!+#REF!,0)</f>
        <v>#REF!</v>
      </c>
      <c r="R94" s="266" t="e">
        <f>IF(#REF!=5,-MIN(I94,J94,K94,L94,#REF!)-MAX(I94,J94,K94,L94,#REF!),0)</f>
        <v>#REF!</v>
      </c>
      <c r="S94" s="266" t="e">
        <f>IF(#REF!=5,(K94+J94+I94+R94+L94+#REF!)/3-#REF!+#REF!,0)</f>
        <v>#REF!</v>
      </c>
      <c r="T94" s="235" t="e">
        <f t="shared" si="2"/>
        <v>#REF!</v>
      </c>
      <c r="U94" s="269" t="str">
        <f t="shared" si="3"/>
        <v>0,0</v>
      </c>
      <c r="V94" s="237" t="str">
        <f>IFERROR(RANK(#REF!,#REF!,0),"")</f>
        <v/>
      </c>
      <c r="W94" s="276"/>
    </row>
    <row r="95" spans="1:23" s="238" customFormat="1" ht="15.6" x14ac:dyDescent="0.25">
      <c r="A95" s="255" t="e">
        <f>#REF!</f>
        <v>#REF!</v>
      </c>
      <c r="B95" s="256" t="e">
        <f>#REF!</f>
        <v>#REF!</v>
      </c>
      <c r="C95" s="256" t="e">
        <f>#REF!</f>
        <v>#REF!</v>
      </c>
      <c r="D95" s="255" t="e">
        <f>#REF!</f>
        <v>#REF!</v>
      </c>
      <c r="E95" s="255" t="e">
        <f>#REF!</f>
        <v>#REF!</v>
      </c>
      <c r="F95" s="255" t="e">
        <f>#REF!</f>
        <v>#REF!</v>
      </c>
      <c r="G95" s="246"/>
      <c r="H95" s="246"/>
      <c r="I95" s="251" t="e">
        <f>IF(SUM(#REF!)=0,"",(SUM(#REF!)))</f>
        <v>#REF!</v>
      </c>
      <c r="J95" s="251" t="e">
        <f>IF(SUM(#REF!)=0,"",(SUM(#REF!)))</f>
        <v>#REF!</v>
      </c>
      <c r="K95" s="251" t="e">
        <f>IF(SUM(#REF!)=0,"",(SUM(#REF!)))</f>
        <v>#REF!</v>
      </c>
      <c r="L95" s="251" t="e">
        <f>IF(SUM(#REF!)=0,"",(SUM(#REF!)))</f>
        <v>#REF!</v>
      </c>
      <c r="M95" s="246"/>
      <c r="N95" s="246"/>
      <c r="O95" s="268"/>
      <c r="P95" s="266"/>
      <c r="Q95" s="266" t="e">
        <f>IF(#REF!=3,(K95+J95+I95)/3-#REF!+#REF!,0)</f>
        <v>#REF!</v>
      </c>
      <c r="R95" s="266" t="e">
        <f>IF(#REF!=5,-MIN(I95,J95,K95,L95,#REF!)-MAX(I95,J95,K95,L95,#REF!),0)</f>
        <v>#REF!</v>
      </c>
      <c r="S95" s="266" t="e">
        <f>IF(#REF!=5,(K95+J95+I95+R95+L95+#REF!)/3-#REF!+#REF!,0)</f>
        <v>#REF!</v>
      </c>
      <c r="T95" s="235" t="e">
        <f t="shared" si="2"/>
        <v>#REF!</v>
      </c>
      <c r="U95" s="269" t="str">
        <f t="shared" si="3"/>
        <v>0,0</v>
      </c>
      <c r="V95" s="237" t="str">
        <f>IFERROR(RANK(#REF!,#REF!,0),"")</f>
        <v/>
      </c>
      <c r="W95" s="276"/>
    </row>
    <row r="96" spans="1:23" s="238" customFormat="1" ht="15.6" x14ac:dyDescent="0.25">
      <c r="A96" s="255" t="e">
        <f>#REF!</f>
        <v>#REF!</v>
      </c>
      <c r="B96" s="256" t="e">
        <f>#REF!</f>
        <v>#REF!</v>
      </c>
      <c r="C96" s="256" t="e">
        <f>#REF!</f>
        <v>#REF!</v>
      </c>
      <c r="D96" s="255" t="e">
        <f>#REF!</f>
        <v>#REF!</v>
      </c>
      <c r="E96" s="255" t="e">
        <f>#REF!</f>
        <v>#REF!</v>
      </c>
      <c r="F96" s="255" t="e">
        <f>#REF!</f>
        <v>#REF!</v>
      </c>
      <c r="G96" s="246"/>
      <c r="H96" s="246"/>
      <c r="I96" s="251" t="e">
        <f>IF(SUM(#REF!)=0,"",(SUM(#REF!)))</f>
        <v>#REF!</v>
      </c>
      <c r="J96" s="251" t="e">
        <f>IF(SUM(#REF!)=0,"",(SUM(#REF!)))</f>
        <v>#REF!</v>
      </c>
      <c r="K96" s="251" t="e">
        <f>IF(SUM(#REF!)=0,"",(SUM(#REF!)))</f>
        <v>#REF!</v>
      </c>
      <c r="L96" s="251" t="e">
        <f>IF(SUM(#REF!)=0,"",(SUM(#REF!)))</f>
        <v>#REF!</v>
      </c>
      <c r="M96" s="246"/>
      <c r="N96" s="246"/>
      <c r="O96" s="268"/>
      <c r="P96" s="266"/>
      <c r="Q96" s="266" t="e">
        <f>IF(#REF!=3,(K96+J96+I96)/3-#REF!+#REF!,0)</f>
        <v>#REF!</v>
      </c>
      <c r="R96" s="266" t="e">
        <f>IF(#REF!=5,-MIN(I96,J96,K96,L96,#REF!)-MAX(I96,J96,K96,L96,#REF!),0)</f>
        <v>#REF!</v>
      </c>
      <c r="S96" s="266" t="e">
        <f>IF(#REF!=5,(K96+J96+I96+R96+L96+#REF!)/3-#REF!+#REF!,0)</f>
        <v>#REF!</v>
      </c>
      <c r="T96" s="235" t="e">
        <f t="shared" si="2"/>
        <v>#REF!</v>
      </c>
      <c r="U96" s="269" t="str">
        <f t="shared" si="3"/>
        <v>0,0</v>
      </c>
      <c r="V96" s="237" t="str">
        <f>IFERROR(RANK(#REF!,#REF!,0),"")</f>
        <v/>
      </c>
      <c r="W96" s="276"/>
    </row>
    <row r="97" spans="1:23" s="238" customFormat="1" ht="15.6" x14ac:dyDescent="0.25">
      <c r="A97" s="255" t="e">
        <f>#REF!</f>
        <v>#REF!</v>
      </c>
      <c r="B97" s="256" t="e">
        <f>#REF!</f>
        <v>#REF!</v>
      </c>
      <c r="C97" s="256" t="e">
        <f>#REF!</f>
        <v>#REF!</v>
      </c>
      <c r="D97" s="255" t="e">
        <f>#REF!</f>
        <v>#REF!</v>
      </c>
      <c r="E97" s="255" t="e">
        <f>#REF!</f>
        <v>#REF!</v>
      </c>
      <c r="F97" s="255" t="e">
        <f>#REF!</f>
        <v>#REF!</v>
      </c>
      <c r="G97" s="246"/>
      <c r="H97" s="246"/>
      <c r="I97" s="251" t="e">
        <f>IF(SUM(#REF!)=0,"",(SUM(#REF!)))</f>
        <v>#REF!</v>
      </c>
      <c r="J97" s="251" t="e">
        <f>IF(SUM(#REF!)=0,"",(SUM(#REF!)))</f>
        <v>#REF!</v>
      </c>
      <c r="K97" s="251" t="e">
        <f>IF(SUM(#REF!)=0,"",(SUM(#REF!)))</f>
        <v>#REF!</v>
      </c>
      <c r="L97" s="251" t="e">
        <f>IF(SUM(#REF!)=0,"",(SUM(#REF!)))</f>
        <v>#REF!</v>
      </c>
      <c r="M97" s="246"/>
      <c r="N97" s="246"/>
      <c r="O97" s="268"/>
      <c r="P97" s="266"/>
      <c r="Q97" s="266" t="e">
        <f>IF(#REF!=3,(K97+J97+I97)/3-#REF!+#REF!,0)</f>
        <v>#REF!</v>
      </c>
      <c r="R97" s="266" t="e">
        <f>IF(#REF!=5,-MIN(I97,J97,K97,L97,#REF!)-MAX(I97,J97,K97,L97,#REF!),0)</f>
        <v>#REF!</v>
      </c>
      <c r="S97" s="266" t="e">
        <f>IF(#REF!=5,(K97+J97+I97+R97+L97+#REF!)/3-#REF!+#REF!,0)</f>
        <v>#REF!</v>
      </c>
      <c r="T97" s="235" t="e">
        <f t="shared" si="2"/>
        <v>#REF!</v>
      </c>
      <c r="U97" s="269" t="str">
        <f t="shared" si="3"/>
        <v>0,0</v>
      </c>
      <c r="V97" s="237" t="str">
        <f>IFERROR(RANK(#REF!,#REF!,0),"")</f>
        <v/>
      </c>
      <c r="W97" s="276"/>
    </row>
    <row r="98" spans="1:23" s="238" customFormat="1" ht="15.6" x14ac:dyDescent="0.25">
      <c r="A98" s="255" t="e">
        <f>#REF!</f>
        <v>#REF!</v>
      </c>
      <c r="B98" s="256" t="e">
        <f>#REF!</f>
        <v>#REF!</v>
      </c>
      <c r="C98" s="256" t="e">
        <f>#REF!</f>
        <v>#REF!</v>
      </c>
      <c r="D98" s="255" t="e">
        <f>#REF!</f>
        <v>#REF!</v>
      </c>
      <c r="E98" s="255" t="e">
        <f>#REF!</f>
        <v>#REF!</v>
      </c>
      <c r="F98" s="255" t="e">
        <f>#REF!</f>
        <v>#REF!</v>
      </c>
      <c r="G98" s="246"/>
      <c r="H98" s="246"/>
      <c r="I98" s="251" t="e">
        <f>IF(SUM(#REF!)=0,"",(SUM(#REF!)))</f>
        <v>#REF!</v>
      </c>
      <c r="J98" s="251" t="e">
        <f>IF(SUM(#REF!)=0,"",(SUM(#REF!)))</f>
        <v>#REF!</v>
      </c>
      <c r="K98" s="251" t="e">
        <f>IF(SUM(#REF!)=0,"",(SUM(#REF!)))</f>
        <v>#REF!</v>
      </c>
      <c r="L98" s="251" t="e">
        <f>IF(SUM(#REF!)=0,"",(SUM(#REF!)))</f>
        <v>#REF!</v>
      </c>
      <c r="M98" s="246"/>
      <c r="N98" s="246"/>
      <c r="O98" s="268"/>
      <c r="P98" s="266"/>
      <c r="Q98" s="266" t="e">
        <f>IF(#REF!=3,(K98+J98+I98)/3-#REF!+#REF!,0)</f>
        <v>#REF!</v>
      </c>
      <c r="R98" s="266" t="e">
        <f>IF(#REF!=5,-MIN(I98,J98,K98,L98,#REF!)-MAX(I98,J98,K98,L98,#REF!),0)</f>
        <v>#REF!</v>
      </c>
      <c r="S98" s="266" t="e">
        <f>IF(#REF!=5,(K98+J98+I98+R98+L98+#REF!)/3-#REF!+#REF!,0)</f>
        <v>#REF!</v>
      </c>
      <c r="T98" s="235" t="e">
        <f t="shared" si="2"/>
        <v>#REF!</v>
      </c>
      <c r="U98" s="269" t="str">
        <f t="shared" si="3"/>
        <v>0,0</v>
      </c>
      <c r="V98" s="237" t="str">
        <f>IFERROR(RANK(#REF!,#REF!,0),"")</f>
        <v/>
      </c>
      <c r="W98" s="276"/>
    </row>
    <row r="99" spans="1:23" s="238" customFormat="1" x14ac:dyDescent="0.25">
      <c r="A99" s="239"/>
      <c r="B99" s="240"/>
      <c r="C99" s="240"/>
      <c r="D99" s="240"/>
      <c r="E99" s="240"/>
      <c r="F99" s="239"/>
      <c r="G99" s="239"/>
      <c r="H99" s="247"/>
      <c r="I99" s="251" t="e">
        <f>IF(SUM(#REF!)=0,"",(SUM(#REF!)))</f>
        <v>#REF!</v>
      </c>
      <c r="J99" s="270" t="str">
        <f>IFERROR((AVERAGE(J11:J98)),"")</f>
        <v/>
      </c>
      <c r="K99" s="251" t="e">
        <f>IF(SUM(#REF!)=0,"",(SUM(#REF!)))</f>
        <v>#REF!</v>
      </c>
      <c r="L99" s="251" t="e">
        <f>IF(SUM(#REF!)=0,"",(SUM(#REF!)))</f>
        <v>#REF!</v>
      </c>
      <c r="M99" s="247"/>
      <c r="N99" s="247"/>
      <c r="O99" s="267"/>
      <c r="P99" s="267"/>
      <c r="Q99" s="267"/>
      <c r="R99" s="232"/>
      <c r="S99" s="261"/>
      <c r="T99" s="232"/>
    </row>
    <row r="100" spans="1:23" s="238" customFormat="1" x14ac:dyDescent="0.25">
      <c r="A100" s="239"/>
      <c r="B100" s="240"/>
      <c r="C100" s="240"/>
      <c r="D100" s="240"/>
      <c r="E100" s="240"/>
      <c r="F100" s="239"/>
      <c r="G100" s="239"/>
      <c r="H100" s="247"/>
      <c r="I100" s="232"/>
      <c r="J100" s="232"/>
      <c r="K100" s="232"/>
      <c r="L100" s="232"/>
      <c r="M100" s="247"/>
      <c r="N100" s="247"/>
      <c r="O100" s="267"/>
      <c r="P100" s="267"/>
      <c r="Q100" s="267"/>
      <c r="R100" s="232"/>
      <c r="S100" s="261"/>
      <c r="T100" s="232"/>
    </row>
    <row r="101" spans="1:23" s="238" customFormat="1" x14ac:dyDescent="0.25">
      <c r="A101" s="239"/>
      <c r="B101" s="240"/>
      <c r="C101" s="240"/>
      <c r="D101" s="240"/>
      <c r="E101" s="240"/>
      <c r="F101" s="239"/>
      <c r="G101" s="239"/>
      <c r="H101" s="247"/>
      <c r="I101" s="232"/>
      <c r="J101" s="232"/>
      <c r="K101" s="232"/>
      <c r="L101" s="232"/>
      <c r="M101" s="247"/>
      <c r="N101" s="247"/>
      <c r="O101" s="267"/>
      <c r="P101" s="267"/>
      <c r="Q101" s="267"/>
      <c r="R101" s="232"/>
      <c r="S101" s="261"/>
      <c r="T101" s="232"/>
    </row>
    <row r="102" spans="1:23" s="238" customFormat="1" x14ac:dyDescent="0.25">
      <c r="A102" s="239"/>
      <c r="B102" s="240"/>
      <c r="C102" s="240"/>
      <c r="D102" s="240"/>
      <c r="E102" s="240"/>
      <c r="F102" s="239"/>
      <c r="G102" s="239"/>
      <c r="H102" s="247"/>
      <c r="I102" s="232"/>
      <c r="J102" s="232"/>
      <c r="K102" s="232"/>
      <c r="L102" s="232"/>
      <c r="M102" s="247"/>
      <c r="N102" s="247"/>
      <c r="O102" s="267"/>
      <c r="P102" s="267"/>
      <c r="Q102" s="267"/>
      <c r="R102" s="232"/>
      <c r="S102" s="261"/>
      <c r="T102" s="232"/>
    </row>
    <row r="103" spans="1:23" s="238" customFormat="1" x14ac:dyDescent="0.25">
      <c r="A103" s="239"/>
      <c r="B103" s="240"/>
      <c r="C103" s="240"/>
      <c r="D103" s="240"/>
      <c r="E103" s="240"/>
      <c r="F103" s="239"/>
      <c r="G103" s="239"/>
      <c r="H103" s="247"/>
      <c r="I103" s="232"/>
      <c r="J103" s="232"/>
      <c r="K103" s="232"/>
      <c r="L103" s="232"/>
      <c r="M103" s="247"/>
      <c r="N103" s="247"/>
      <c r="O103" s="267"/>
      <c r="P103" s="267"/>
      <c r="Q103" s="267"/>
      <c r="R103" s="232"/>
      <c r="S103" s="261"/>
      <c r="T103" s="232"/>
    </row>
    <row r="104" spans="1:23" s="238" customFormat="1" x14ac:dyDescent="0.25">
      <c r="A104" s="239"/>
      <c r="B104" s="240"/>
      <c r="C104" s="240"/>
      <c r="D104" s="240"/>
      <c r="E104" s="240"/>
      <c r="F104" s="239"/>
      <c r="G104" s="239"/>
      <c r="H104" s="247"/>
      <c r="I104" s="232"/>
      <c r="J104" s="232"/>
      <c r="K104" s="232"/>
      <c r="L104" s="232"/>
      <c r="M104" s="247"/>
      <c r="N104" s="247"/>
      <c r="O104" s="267"/>
      <c r="P104" s="267"/>
      <c r="Q104" s="267"/>
      <c r="R104" s="232"/>
      <c r="S104" s="261"/>
      <c r="T104" s="232"/>
    </row>
    <row r="105" spans="1:23" s="238" customFormat="1" x14ac:dyDescent="0.25">
      <c r="A105" s="239"/>
      <c r="B105" s="240"/>
      <c r="C105" s="240"/>
      <c r="D105" s="240"/>
      <c r="E105" s="240"/>
      <c r="F105" s="239"/>
      <c r="G105" s="239"/>
      <c r="H105" s="247"/>
      <c r="I105" s="232"/>
      <c r="J105" s="232"/>
      <c r="K105" s="232"/>
      <c r="L105" s="232"/>
      <c r="M105" s="247"/>
      <c r="N105" s="247"/>
      <c r="O105" s="267"/>
      <c r="P105" s="267"/>
      <c r="Q105" s="267"/>
      <c r="R105" s="232"/>
      <c r="S105" s="261"/>
      <c r="T105" s="232"/>
    </row>
    <row r="106" spans="1:23" s="238" customFormat="1" x14ac:dyDescent="0.25">
      <c r="A106" s="239"/>
      <c r="B106" s="240"/>
      <c r="C106" s="240"/>
      <c r="D106" s="240"/>
      <c r="E106" s="239"/>
      <c r="F106" s="239"/>
      <c r="G106" s="272"/>
      <c r="H106" s="247"/>
      <c r="I106" s="232"/>
      <c r="J106" s="232"/>
      <c r="K106" s="232"/>
      <c r="L106" s="232"/>
      <c r="M106" s="247"/>
      <c r="N106" s="247"/>
      <c r="O106" s="247"/>
      <c r="P106" s="267"/>
      <c r="Q106" s="267"/>
      <c r="R106" s="267"/>
      <c r="S106" s="267"/>
      <c r="T106" s="232"/>
      <c r="U106" s="261"/>
      <c r="V106" s="239"/>
    </row>
    <row r="107" spans="1:23" s="238" customFormat="1" x14ac:dyDescent="0.25">
      <c r="A107" s="239"/>
      <c r="B107" s="240"/>
      <c r="C107" s="240"/>
      <c r="D107" s="240"/>
      <c r="E107" s="239"/>
      <c r="F107" s="239"/>
      <c r="G107" s="272"/>
      <c r="H107" s="247"/>
      <c r="I107" s="232"/>
      <c r="J107" s="232"/>
      <c r="K107" s="232"/>
      <c r="L107" s="232"/>
      <c r="M107" s="247"/>
      <c r="N107" s="247"/>
      <c r="O107" s="247"/>
      <c r="P107" s="267"/>
      <c r="Q107" s="267"/>
      <c r="R107" s="267"/>
      <c r="S107" s="267"/>
      <c r="T107" s="232"/>
      <c r="U107" s="261"/>
      <c r="V107" s="239"/>
    </row>
    <row r="108" spans="1:23" s="238" customFormat="1" x14ac:dyDescent="0.25">
      <c r="A108" s="239"/>
      <c r="B108" s="240"/>
      <c r="C108" s="240"/>
      <c r="D108" s="240"/>
      <c r="E108" s="239"/>
      <c r="F108" s="239"/>
      <c r="G108" s="272"/>
      <c r="H108" s="247"/>
      <c r="I108" s="232"/>
      <c r="J108" s="232"/>
      <c r="K108" s="232"/>
      <c r="L108" s="232"/>
      <c r="M108" s="247"/>
      <c r="N108" s="247"/>
      <c r="O108" s="247"/>
      <c r="P108" s="267"/>
      <c r="Q108" s="267"/>
      <c r="R108" s="267"/>
      <c r="S108" s="267"/>
      <c r="T108" s="232"/>
      <c r="U108" s="261"/>
      <c r="V108" s="239"/>
    </row>
    <row r="109" spans="1:23" s="238" customFormat="1" x14ac:dyDescent="0.25">
      <c r="A109" s="239"/>
      <c r="B109" s="240"/>
      <c r="C109" s="240"/>
      <c r="D109" s="240"/>
      <c r="E109" s="239"/>
      <c r="F109" s="239"/>
      <c r="G109" s="272"/>
      <c r="H109" s="247"/>
      <c r="I109" s="232"/>
      <c r="J109" s="232"/>
      <c r="K109" s="232"/>
      <c r="L109" s="232"/>
      <c r="M109" s="247"/>
      <c r="N109" s="247"/>
      <c r="O109" s="247"/>
      <c r="P109" s="267"/>
      <c r="Q109" s="267"/>
      <c r="R109" s="267"/>
      <c r="S109" s="267"/>
      <c r="T109" s="232"/>
      <c r="U109" s="261"/>
      <c r="V109" s="239"/>
    </row>
    <row r="110" spans="1:23" s="238" customFormat="1" x14ac:dyDescent="0.25">
      <c r="A110" s="239"/>
      <c r="B110" s="240"/>
      <c r="C110" s="240"/>
      <c r="D110" s="240"/>
      <c r="E110" s="239"/>
      <c r="F110" s="239"/>
      <c r="G110" s="272"/>
      <c r="H110" s="247"/>
      <c r="I110" s="232"/>
      <c r="J110" s="232"/>
      <c r="K110" s="232"/>
      <c r="L110" s="232"/>
      <c r="M110" s="247"/>
      <c r="N110" s="247"/>
      <c r="O110" s="247"/>
      <c r="P110" s="267"/>
      <c r="Q110" s="267"/>
      <c r="R110" s="267"/>
      <c r="S110" s="267"/>
      <c r="T110" s="232"/>
      <c r="U110" s="261"/>
      <c r="V110" s="239"/>
    </row>
    <row r="111" spans="1:23" s="238" customFormat="1" x14ac:dyDescent="0.25">
      <c r="A111" s="239"/>
      <c r="B111" s="240"/>
      <c r="C111" s="240"/>
      <c r="D111" s="240"/>
      <c r="E111" s="239"/>
      <c r="F111" s="239"/>
      <c r="G111" s="272"/>
      <c r="H111" s="247"/>
      <c r="I111" s="232"/>
      <c r="J111" s="232"/>
      <c r="K111" s="232"/>
      <c r="L111" s="232"/>
      <c r="M111" s="247"/>
      <c r="N111" s="247"/>
      <c r="O111" s="247"/>
      <c r="P111" s="267"/>
      <c r="Q111" s="267"/>
      <c r="R111" s="267"/>
      <c r="S111" s="267"/>
      <c r="T111" s="232"/>
      <c r="U111" s="261"/>
      <c r="V111" s="239"/>
    </row>
    <row r="112" spans="1:23" s="238" customFormat="1" x14ac:dyDescent="0.25">
      <c r="A112" s="239"/>
      <c r="B112" s="240"/>
      <c r="C112" s="240"/>
      <c r="D112" s="240"/>
      <c r="E112" s="239"/>
      <c r="F112" s="239"/>
      <c r="G112" s="272"/>
      <c r="H112" s="247"/>
      <c r="I112" s="232"/>
      <c r="J112" s="232"/>
      <c r="K112" s="232"/>
      <c r="L112" s="232"/>
      <c r="M112" s="247"/>
      <c r="N112" s="247"/>
      <c r="O112" s="247"/>
      <c r="P112" s="267"/>
      <c r="Q112" s="267"/>
      <c r="R112" s="267"/>
      <c r="S112" s="267"/>
      <c r="T112" s="232"/>
      <c r="U112" s="261"/>
      <c r="V112" s="239"/>
    </row>
    <row r="113" spans="1:22" s="238" customFormat="1" x14ac:dyDescent="0.25">
      <c r="A113" s="239"/>
      <c r="B113" s="240"/>
      <c r="C113" s="240"/>
      <c r="D113" s="240"/>
      <c r="E113" s="239"/>
      <c r="F113" s="239"/>
      <c r="G113" s="272"/>
      <c r="H113" s="247"/>
      <c r="I113" s="232"/>
      <c r="J113" s="232"/>
      <c r="K113" s="232"/>
      <c r="L113" s="232"/>
      <c r="M113" s="247"/>
      <c r="N113" s="247"/>
      <c r="O113" s="247"/>
      <c r="P113" s="267"/>
      <c r="Q113" s="267"/>
      <c r="R113" s="267"/>
      <c r="S113" s="267"/>
      <c r="T113" s="232"/>
      <c r="U113" s="261"/>
      <c r="V113" s="239"/>
    </row>
    <row r="114" spans="1:22" s="238" customFormat="1" x14ac:dyDescent="0.25">
      <c r="A114" s="239"/>
      <c r="B114" s="240"/>
      <c r="C114" s="240"/>
      <c r="D114" s="240"/>
      <c r="E114" s="239"/>
      <c r="F114" s="239"/>
      <c r="G114" s="272"/>
      <c r="H114" s="247"/>
      <c r="I114" s="232"/>
      <c r="J114" s="232"/>
      <c r="K114" s="232"/>
      <c r="L114" s="232"/>
      <c r="M114" s="247"/>
      <c r="N114" s="247"/>
      <c r="O114" s="247"/>
      <c r="P114" s="267"/>
      <c r="Q114" s="267"/>
      <c r="R114" s="267"/>
      <c r="S114" s="267"/>
      <c r="T114" s="232"/>
      <c r="U114" s="261"/>
      <c r="V114" s="239"/>
    </row>
    <row r="115" spans="1:22" s="238" customFormat="1" x14ac:dyDescent="0.25">
      <c r="A115" s="239"/>
      <c r="B115" s="240"/>
      <c r="C115" s="240"/>
      <c r="D115" s="240"/>
      <c r="E115" s="239"/>
      <c r="F115" s="239"/>
      <c r="G115" s="272"/>
      <c r="H115" s="247"/>
      <c r="I115" s="232"/>
      <c r="J115" s="232"/>
      <c r="K115" s="232"/>
      <c r="L115" s="232"/>
      <c r="M115" s="247"/>
      <c r="N115" s="247"/>
      <c r="O115" s="247"/>
      <c r="P115" s="267"/>
      <c r="Q115" s="267"/>
      <c r="R115" s="267"/>
      <c r="S115" s="267"/>
      <c r="T115" s="232"/>
      <c r="U115" s="261"/>
      <c r="V115" s="239"/>
    </row>
    <row r="116" spans="1:22" s="238" customFormat="1" x14ac:dyDescent="0.25">
      <c r="A116" s="239"/>
      <c r="B116" s="240"/>
      <c r="C116" s="240"/>
      <c r="D116" s="240"/>
      <c r="E116" s="239"/>
      <c r="F116" s="239"/>
      <c r="G116" s="272"/>
      <c r="H116" s="247"/>
      <c r="I116" s="232"/>
      <c r="J116" s="232"/>
      <c r="K116" s="232"/>
      <c r="L116" s="232"/>
      <c r="M116" s="247"/>
      <c r="N116" s="247"/>
      <c r="O116" s="247"/>
      <c r="P116" s="267"/>
      <c r="Q116" s="267"/>
      <c r="R116" s="267"/>
      <c r="S116" s="267"/>
      <c r="T116" s="232"/>
      <c r="U116" s="261"/>
      <c r="V116" s="239"/>
    </row>
    <row r="117" spans="1:22" s="238" customFormat="1" x14ac:dyDescent="0.25">
      <c r="A117" s="239"/>
      <c r="B117" s="240"/>
      <c r="C117" s="240"/>
      <c r="D117" s="240"/>
      <c r="E117" s="239"/>
      <c r="F117" s="239"/>
      <c r="G117" s="272"/>
      <c r="H117" s="247"/>
      <c r="I117" s="232"/>
      <c r="J117" s="232"/>
      <c r="K117" s="232"/>
      <c r="L117" s="232"/>
      <c r="M117" s="247"/>
      <c r="N117" s="247"/>
      <c r="O117" s="247"/>
      <c r="P117" s="267"/>
      <c r="Q117" s="267"/>
      <c r="R117" s="267"/>
      <c r="S117" s="267"/>
      <c r="T117" s="232"/>
      <c r="U117" s="261"/>
      <c r="V117" s="239"/>
    </row>
    <row r="118" spans="1:22" s="238" customFormat="1" x14ac:dyDescent="0.25">
      <c r="A118" s="239"/>
      <c r="B118" s="240"/>
      <c r="C118" s="240"/>
      <c r="D118" s="240"/>
      <c r="E118" s="239"/>
      <c r="F118" s="239"/>
      <c r="G118" s="272"/>
      <c r="H118" s="247"/>
      <c r="I118" s="232"/>
      <c r="J118" s="232"/>
      <c r="K118" s="232"/>
      <c r="L118" s="232"/>
      <c r="M118" s="247"/>
      <c r="N118" s="247"/>
      <c r="O118" s="247"/>
      <c r="P118" s="267"/>
      <c r="Q118" s="267"/>
      <c r="R118" s="267"/>
      <c r="S118" s="267"/>
      <c r="T118" s="232"/>
      <c r="U118" s="261"/>
      <c r="V118" s="239"/>
    </row>
    <row r="119" spans="1:22" s="238" customFormat="1" x14ac:dyDescent="0.25">
      <c r="A119" s="239"/>
      <c r="B119" s="240"/>
      <c r="C119" s="240"/>
      <c r="D119" s="240"/>
      <c r="E119" s="239"/>
      <c r="F119" s="239"/>
      <c r="G119" s="272"/>
      <c r="H119" s="247"/>
      <c r="I119" s="232"/>
      <c r="J119" s="232"/>
      <c r="K119" s="232"/>
      <c r="L119" s="232"/>
      <c r="M119" s="247"/>
      <c r="N119" s="247"/>
      <c r="O119" s="247"/>
      <c r="P119" s="267"/>
      <c r="Q119" s="267"/>
      <c r="R119" s="267"/>
      <c r="S119" s="267"/>
      <c r="T119" s="232"/>
      <c r="U119" s="261"/>
      <c r="V119" s="239"/>
    </row>
    <row r="120" spans="1:22" s="238" customFormat="1" x14ac:dyDescent="0.25">
      <c r="A120" s="239"/>
      <c r="B120" s="240"/>
      <c r="C120" s="240"/>
      <c r="D120" s="240"/>
      <c r="E120" s="239"/>
      <c r="F120" s="239"/>
      <c r="G120" s="272"/>
      <c r="H120" s="247"/>
      <c r="I120" s="232"/>
      <c r="J120" s="232"/>
      <c r="K120" s="232"/>
      <c r="L120" s="232"/>
      <c r="M120" s="247"/>
      <c r="N120" s="247"/>
      <c r="O120" s="247"/>
      <c r="P120" s="267"/>
      <c r="Q120" s="267"/>
      <c r="R120" s="267"/>
      <c r="S120" s="267"/>
      <c r="T120" s="232"/>
      <c r="U120" s="261"/>
      <c r="V120" s="239"/>
    </row>
    <row r="121" spans="1:22" s="238" customFormat="1" x14ac:dyDescent="0.25">
      <c r="A121" s="239"/>
      <c r="B121" s="240"/>
      <c r="C121" s="240"/>
      <c r="D121" s="240"/>
      <c r="E121" s="239"/>
      <c r="F121" s="239"/>
      <c r="G121" s="272"/>
      <c r="H121" s="247"/>
      <c r="I121" s="232"/>
      <c r="J121" s="232"/>
      <c r="K121" s="232"/>
      <c r="L121" s="232"/>
      <c r="M121" s="247"/>
      <c r="N121" s="247"/>
      <c r="O121" s="247"/>
      <c r="P121" s="267"/>
      <c r="Q121" s="267"/>
      <c r="R121" s="267"/>
      <c r="S121" s="267"/>
      <c r="T121" s="232"/>
      <c r="U121" s="261"/>
      <c r="V121" s="239"/>
    </row>
    <row r="122" spans="1:22" s="238" customFormat="1" x14ac:dyDescent="0.25">
      <c r="A122" s="239"/>
      <c r="B122" s="240"/>
      <c r="C122" s="240"/>
      <c r="D122" s="240"/>
      <c r="E122" s="239"/>
      <c r="F122" s="239"/>
      <c r="G122" s="272"/>
      <c r="H122" s="247"/>
      <c r="I122" s="232"/>
      <c r="J122" s="232"/>
      <c r="K122" s="232"/>
      <c r="L122" s="232"/>
      <c r="M122" s="247"/>
      <c r="N122" s="247"/>
      <c r="O122" s="247"/>
      <c r="P122" s="267"/>
      <c r="Q122" s="267"/>
      <c r="R122" s="267"/>
      <c r="S122" s="267"/>
      <c r="T122" s="232"/>
      <c r="U122" s="261"/>
      <c r="V122" s="239"/>
    </row>
    <row r="123" spans="1:22" s="238" customFormat="1" x14ac:dyDescent="0.25">
      <c r="A123" s="239"/>
      <c r="B123" s="240"/>
      <c r="C123" s="240"/>
      <c r="D123" s="240"/>
      <c r="E123" s="239"/>
      <c r="F123" s="239"/>
      <c r="G123" s="272"/>
      <c r="H123" s="247"/>
      <c r="I123" s="232"/>
      <c r="J123" s="232"/>
      <c r="K123" s="232"/>
      <c r="L123" s="232"/>
      <c r="M123" s="247"/>
      <c r="N123" s="247"/>
      <c r="O123" s="247"/>
      <c r="P123" s="267"/>
      <c r="Q123" s="267"/>
      <c r="R123" s="267"/>
      <c r="S123" s="267"/>
      <c r="T123" s="232"/>
      <c r="U123" s="261"/>
      <c r="V123" s="239"/>
    </row>
    <row r="124" spans="1:22" s="238" customFormat="1" x14ac:dyDescent="0.25">
      <c r="A124" s="239"/>
      <c r="B124" s="240"/>
      <c r="C124" s="240"/>
      <c r="D124" s="240"/>
      <c r="E124" s="239"/>
      <c r="F124" s="239"/>
      <c r="G124" s="272"/>
      <c r="H124" s="247"/>
      <c r="I124" s="232"/>
      <c r="J124" s="232"/>
      <c r="K124" s="232"/>
      <c r="L124" s="232"/>
      <c r="M124" s="247"/>
      <c r="N124" s="247"/>
      <c r="O124" s="247"/>
      <c r="P124" s="267"/>
      <c r="Q124" s="267"/>
      <c r="R124" s="267"/>
      <c r="S124" s="267"/>
      <c r="T124" s="232"/>
      <c r="U124" s="261"/>
      <c r="V124" s="239"/>
    </row>
    <row r="125" spans="1:22" s="238" customFormat="1" x14ac:dyDescent="0.25">
      <c r="A125" s="239"/>
      <c r="B125" s="240"/>
      <c r="C125" s="240"/>
      <c r="D125" s="240"/>
      <c r="E125" s="239"/>
      <c r="F125" s="239"/>
      <c r="G125" s="272"/>
      <c r="H125" s="247"/>
      <c r="I125" s="232"/>
      <c r="J125" s="232"/>
      <c r="K125" s="232"/>
      <c r="L125" s="232"/>
      <c r="M125" s="247"/>
      <c r="N125" s="247"/>
      <c r="O125" s="247"/>
      <c r="P125" s="267"/>
      <c r="Q125" s="267"/>
      <c r="R125" s="267"/>
      <c r="S125" s="267"/>
      <c r="T125" s="232"/>
      <c r="U125" s="261"/>
      <c r="V125" s="239"/>
    </row>
    <row r="126" spans="1:22" s="238" customFormat="1" x14ac:dyDescent="0.25">
      <c r="A126" s="239"/>
      <c r="B126" s="240"/>
      <c r="C126" s="240"/>
      <c r="D126" s="240"/>
      <c r="E126" s="239"/>
      <c r="F126" s="239"/>
      <c r="G126" s="272"/>
      <c r="H126" s="247"/>
      <c r="I126" s="232"/>
      <c r="J126" s="232"/>
      <c r="K126" s="232"/>
      <c r="L126" s="232"/>
      <c r="M126" s="247"/>
      <c r="N126" s="247"/>
      <c r="O126" s="247"/>
      <c r="P126" s="267"/>
      <c r="Q126" s="267"/>
      <c r="R126" s="267"/>
      <c r="S126" s="267"/>
      <c r="T126" s="232"/>
      <c r="U126" s="261"/>
      <c r="V126" s="239"/>
    </row>
    <row r="127" spans="1:22" s="238" customFormat="1" x14ac:dyDescent="0.25">
      <c r="A127" s="239"/>
      <c r="B127" s="240"/>
      <c r="C127" s="240"/>
      <c r="D127" s="240"/>
      <c r="E127" s="239"/>
      <c r="F127" s="239"/>
      <c r="G127" s="272"/>
      <c r="H127" s="247"/>
      <c r="I127" s="232"/>
      <c r="J127" s="232"/>
      <c r="K127" s="232"/>
      <c r="L127" s="232"/>
      <c r="M127" s="247"/>
      <c r="N127" s="247"/>
      <c r="O127" s="247"/>
      <c r="P127" s="267"/>
      <c r="Q127" s="267"/>
      <c r="R127" s="267"/>
      <c r="S127" s="267"/>
      <c r="T127" s="232"/>
      <c r="U127" s="261"/>
      <c r="V127" s="239"/>
    </row>
    <row r="128" spans="1:22" s="238" customFormat="1" x14ac:dyDescent="0.25">
      <c r="A128" s="239"/>
      <c r="B128" s="240"/>
      <c r="C128" s="240"/>
      <c r="D128" s="240"/>
      <c r="E128" s="239"/>
      <c r="F128" s="239"/>
      <c r="G128" s="272"/>
      <c r="H128" s="247"/>
      <c r="I128" s="232"/>
      <c r="J128" s="232"/>
      <c r="K128" s="232"/>
      <c r="L128" s="232"/>
      <c r="M128" s="247"/>
      <c r="N128" s="247"/>
      <c r="O128" s="247"/>
      <c r="P128" s="267"/>
      <c r="Q128" s="267"/>
      <c r="R128" s="267"/>
      <c r="S128" s="267"/>
      <c r="T128" s="232"/>
      <c r="U128" s="261"/>
      <c r="V128" s="239"/>
    </row>
    <row r="129" spans="1:22" s="238" customFormat="1" x14ac:dyDescent="0.25">
      <c r="A129" s="239"/>
      <c r="B129" s="240"/>
      <c r="C129" s="240"/>
      <c r="D129" s="240"/>
      <c r="E129" s="239"/>
      <c r="F129" s="239"/>
      <c r="G129" s="272"/>
      <c r="H129" s="247"/>
      <c r="I129" s="232"/>
      <c r="J129" s="232"/>
      <c r="K129" s="232"/>
      <c r="L129" s="232"/>
      <c r="M129" s="247"/>
      <c r="N129" s="247"/>
      <c r="O129" s="247"/>
      <c r="P129" s="267"/>
      <c r="Q129" s="267"/>
      <c r="R129" s="267"/>
      <c r="S129" s="267"/>
      <c r="T129" s="232"/>
      <c r="U129" s="261"/>
      <c r="V129" s="239"/>
    </row>
    <row r="130" spans="1:22" s="238" customFormat="1" x14ac:dyDescent="0.25">
      <c r="A130" s="239"/>
      <c r="B130" s="240"/>
      <c r="C130" s="240"/>
      <c r="D130" s="240"/>
      <c r="E130" s="239"/>
      <c r="F130" s="239"/>
      <c r="G130" s="272"/>
      <c r="H130" s="247"/>
      <c r="I130" s="232"/>
      <c r="J130" s="232"/>
      <c r="K130" s="232"/>
      <c r="L130" s="232"/>
      <c r="M130" s="247"/>
      <c r="N130" s="247"/>
      <c r="O130" s="247"/>
      <c r="P130" s="267"/>
      <c r="Q130" s="267"/>
      <c r="R130" s="267"/>
      <c r="S130" s="267"/>
      <c r="T130" s="232"/>
      <c r="U130" s="261"/>
      <c r="V130" s="239"/>
    </row>
    <row r="131" spans="1:22" s="238" customFormat="1" x14ac:dyDescent="0.25">
      <c r="A131" s="239"/>
      <c r="B131" s="240"/>
      <c r="C131" s="240"/>
      <c r="D131" s="240"/>
      <c r="E131" s="239"/>
      <c r="F131" s="239"/>
      <c r="G131" s="272"/>
      <c r="H131" s="247"/>
      <c r="I131" s="232"/>
      <c r="J131" s="232"/>
      <c r="K131" s="232"/>
      <c r="L131" s="232"/>
      <c r="M131" s="247"/>
      <c r="N131" s="247"/>
      <c r="O131" s="247"/>
      <c r="P131" s="267"/>
      <c r="Q131" s="267"/>
      <c r="R131" s="267"/>
      <c r="S131" s="267"/>
      <c r="T131" s="232"/>
      <c r="U131" s="261"/>
      <c r="V131" s="239"/>
    </row>
    <row r="132" spans="1:22" s="238" customFormat="1" x14ac:dyDescent="0.25">
      <c r="A132" s="239"/>
      <c r="B132" s="240"/>
      <c r="C132" s="240"/>
      <c r="D132" s="240"/>
      <c r="E132" s="239"/>
      <c r="F132" s="239"/>
      <c r="G132" s="272"/>
      <c r="H132" s="247"/>
      <c r="I132" s="232"/>
      <c r="J132" s="232"/>
      <c r="K132" s="232"/>
      <c r="L132" s="232"/>
      <c r="M132" s="247"/>
      <c r="N132" s="247"/>
      <c r="O132" s="247"/>
      <c r="P132" s="267"/>
      <c r="Q132" s="267"/>
      <c r="R132" s="267"/>
      <c r="S132" s="267"/>
      <c r="T132" s="232"/>
      <c r="U132" s="261"/>
      <c r="V132" s="239"/>
    </row>
    <row r="133" spans="1:22" s="238" customFormat="1" x14ac:dyDescent="0.25">
      <c r="A133" s="239"/>
      <c r="B133" s="240"/>
      <c r="C133" s="240"/>
      <c r="D133" s="240"/>
      <c r="E133" s="239"/>
      <c r="F133" s="239"/>
      <c r="G133" s="272"/>
      <c r="H133" s="247"/>
      <c r="I133" s="232"/>
      <c r="J133" s="232"/>
      <c r="K133" s="232"/>
      <c r="L133" s="232"/>
      <c r="M133" s="247"/>
      <c r="N133" s="247"/>
      <c r="O133" s="247"/>
      <c r="P133" s="267"/>
      <c r="Q133" s="267"/>
      <c r="R133" s="267"/>
      <c r="S133" s="267"/>
      <c r="T133" s="232"/>
      <c r="U133" s="261"/>
      <c r="V133" s="239"/>
    </row>
    <row r="134" spans="1:22" s="238" customFormat="1" x14ac:dyDescent="0.25">
      <c r="A134" s="239"/>
      <c r="B134" s="240"/>
      <c r="C134" s="240"/>
      <c r="D134" s="240"/>
      <c r="E134" s="239"/>
      <c r="F134" s="239"/>
      <c r="G134" s="272"/>
      <c r="H134" s="247"/>
      <c r="I134" s="232"/>
      <c r="J134" s="232"/>
      <c r="K134" s="232"/>
      <c r="L134" s="232"/>
      <c r="M134" s="247"/>
      <c r="N134" s="247"/>
      <c r="O134" s="247"/>
      <c r="P134" s="267"/>
      <c r="Q134" s="267"/>
      <c r="R134" s="267"/>
      <c r="S134" s="267"/>
      <c r="T134" s="232"/>
      <c r="U134" s="261"/>
      <c r="V134" s="239"/>
    </row>
    <row r="135" spans="1:22" s="238" customFormat="1" x14ac:dyDescent="0.25">
      <c r="A135" s="239"/>
      <c r="B135" s="240"/>
      <c r="C135" s="240"/>
      <c r="D135" s="240"/>
      <c r="E135" s="239"/>
      <c r="F135" s="239"/>
      <c r="G135" s="272"/>
      <c r="H135" s="247"/>
      <c r="I135" s="232"/>
      <c r="J135" s="232"/>
      <c r="K135" s="232"/>
      <c r="L135" s="232"/>
      <c r="M135" s="247"/>
      <c r="N135" s="247"/>
      <c r="O135" s="247"/>
      <c r="P135" s="267"/>
      <c r="Q135" s="267"/>
      <c r="R135" s="267"/>
      <c r="S135" s="267"/>
      <c r="T135" s="232"/>
      <c r="U135" s="261"/>
      <c r="V135" s="239"/>
    </row>
    <row r="136" spans="1:22" s="238" customFormat="1" x14ac:dyDescent="0.25">
      <c r="A136" s="239"/>
      <c r="B136" s="240"/>
      <c r="C136" s="240"/>
      <c r="D136" s="240"/>
      <c r="E136" s="239"/>
      <c r="F136" s="239"/>
      <c r="G136" s="272"/>
      <c r="H136" s="247"/>
      <c r="I136" s="232"/>
      <c r="J136" s="232"/>
      <c r="K136" s="232"/>
      <c r="L136" s="232"/>
      <c r="M136" s="247"/>
      <c r="N136" s="247"/>
      <c r="O136" s="247"/>
      <c r="P136" s="267"/>
      <c r="Q136" s="267"/>
      <c r="R136" s="267"/>
      <c r="S136" s="267"/>
      <c r="T136" s="232"/>
      <c r="U136" s="261"/>
      <c r="V136" s="239"/>
    </row>
    <row r="137" spans="1:22" s="238" customFormat="1" x14ac:dyDescent="0.25">
      <c r="A137" s="239"/>
      <c r="B137" s="240"/>
      <c r="C137" s="240"/>
      <c r="D137" s="240"/>
      <c r="E137" s="239"/>
      <c r="F137" s="239"/>
      <c r="G137" s="272"/>
      <c r="H137" s="247"/>
      <c r="I137" s="232"/>
      <c r="J137" s="232"/>
      <c r="K137" s="232"/>
      <c r="L137" s="232"/>
      <c r="M137" s="247"/>
      <c r="N137" s="247"/>
      <c r="O137" s="247"/>
      <c r="P137" s="267"/>
      <c r="Q137" s="267"/>
      <c r="R137" s="267"/>
      <c r="S137" s="267"/>
      <c r="T137" s="232"/>
      <c r="U137" s="261"/>
      <c r="V137" s="239"/>
    </row>
    <row r="138" spans="1:22" s="238" customFormat="1" x14ac:dyDescent="0.25">
      <c r="A138" s="239"/>
      <c r="B138" s="240"/>
      <c r="C138" s="240"/>
      <c r="D138" s="240"/>
      <c r="E138" s="239"/>
      <c r="F138" s="239"/>
      <c r="G138" s="272"/>
      <c r="H138" s="247"/>
      <c r="I138" s="232"/>
      <c r="J138" s="232"/>
      <c r="K138" s="232"/>
      <c r="L138" s="232"/>
      <c r="M138" s="247"/>
      <c r="N138" s="247"/>
      <c r="O138" s="247"/>
      <c r="P138" s="267"/>
      <c r="Q138" s="267"/>
      <c r="R138" s="267"/>
      <c r="S138" s="267"/>
      <c r="T138" s="232"/>
      <c r="U138" s="261"/>
      <c r="V138" s="239"/>
    </row>
    <row r="139" spans="1:22" s="238" customFormat="1" x14ac:dyDescent="0.25">
      <c r="A139" s="239"/>
      <c r="B139" s="240"/>
      <c r="C139" s="240"/>
      <c r="D139" s="240"/>
      <c r="E139" s="239"/>
      <c r="F139" s="239"/>
      <c r="G139" s="272"/>
      <c r="H139" s="247"/>
      <c r="I139" s="232"/>
      <c r="J139" s="232"/>
      <c r="K139" s="232"/>
      <c r="L139" s="232"/>
      <c r="M139" s="247"/>
      <c r="N139" s="247"/>
      <c r="O139" s="247"/>
      <c r="P139" s="267"/>
      <c r="Q139" s="267"/>
      <c r="R139" s="267"/>
      <c r="S139" s="267"/>
      <c r="T139" s="232"/>
      <c r="U139" s="261"/>
      <c r="V139" s="239"/>
    </row>
    <row r="140" spans="1:22" s="238" customFormat="1" x14ac:dyDescent="0.25">
      <c r="A140" s="239"/>
      <c r="B140" s="240"/>
      <c r="C140" s="240"/>
      <c r="D140" s="240"/>
      <c r="E140" s="239"/>
      <c r="F140" s="239"/>
      <c r="G140" s="272"/>
      <c r="H140" s="247"/>
      <c r="I140" s="232"/>
      <c r="J140" s="232"/>
      <c r="K140" s="232"/>
      <c r="L140" s="232"/>
      <c r="M140" s="247"/>
      <c r="N140" s="247"/>
      <c r="O140" s="247"/>
      <c r="P140" s="267"/>
      <c r="Q140" s="267"/>
      <c r="R140" s="267"/>
      <c r="S140" s="267"/>
      <c r="T140" s="232"/>
      <c r="U140" s="261"/>
      <c r="V140" s="239"/>
    </row>
    <row r="141" spans="1:22" s="238" customFormat="1" x14ac:dyDescent="0.25">
      <c r="A141" s="239"/>
      <c r="B141" s="240"/>
      <c r="C141" s="240"/>
      <c r="D141" s="240"/>
      <c r="E141" s="239"/>
      <c r="F141" s="239"/>
      <c r="G141" s="272"/>
      <c r="H141" s="247"/>
      <c r="I141" s="232"/>
      <c r="J141" s="232"/>
      <c r="K141" s="232"/>
      <c r="L141" s="232"/>
      <c r="M141" s="247"/>
      <c r="N141" s="247"/>
      <c r="O141" s="247"/>
      <c r="P141" s="267"/>
      <c r="Q141" s="267"/>
      <c r="R141" s="267"/>
      <c r="S141" s="267"/>
      <c r="T141" s="232"/>
      <c r="U141" s="261"/>
      <c r="V141" s="239"/>
    </row>
    <row r="142" spans="1:22" s="238" customFormat="1" x14ac:dyDescent="0.25">
      <c r="A142" s="239"/>
      <c r="B142" s="240"/>
      <c r="C142" s="240"/>
      <c r="D142" s="240"/>
      <c r="E142" s="239"/>
      <c r="F142" s="239"/>
      <c r="G142" s="272"/>
      <c r="H142" s="247"/>
      <c r="I142" s="232"/>
      <c r="J142" s="232"/>
      <c r="K142" s="232"/>
      <c r="L142" s="232"/>
      <c r="M142" s="247"/>
      <c r="N142" s="247"/>
      <c r="O142" s="247"/>
      <c r="P142" s="267"/>
      <c r="Q142" s="267"/>
      <c r="R142" s="267"/>
      <c r="S142" s="267"/>
      <c r="T142" s="232"/>
      <c r="U142" s="261"/>
      <c r="V142" s="239"/>
    </row>
    <row r="143" spans="1:22" s="238" customFormat="1" x14ac:dyDescent="0.25">
      <c r="A143" s="239"/>
      <c r="B143" s="240"/>
      <c r="C143" s="240"/>
      <c r="D143" s="240"/>
      <c r="E143" s="239"/>
      <c r="F143" s="239"/>
      <c r="G143" s="272"/>
      <c r="H143" s="247"/>
      <c r="I143" s="232"/>
      <c r="J143" s="232"/>
      <c r="K143" s="232"/>
      <c r="L143" s="232"/>
      <c r="M143" s="247"/>
      <c r="N143" s="247"/>
      <c r="O143" s="247"/>
      <c r="P143" s="267"/>
      <c r="Q143" s="267"/>
      <c r="R143" s="267"/>
      <c r="S143" s="267"/>
      <c r="T143" s="232"/>
      <c r="U143" s="261"/>
      <c r="V143" s="239"/>
    </row>
    <row r="144" spans="1:22" s="238" customFormat="1" x14ac:dyDescent="0.25">
      <c r="A144" s="239"/>
      <c r="B144" s="240"/>
      <c r="C144" s="240"/>
      <c r="D144" s="240"/>
      <c r="E144" s="239"/>
      <c r="F144" s="239"/>
      <c r="G144" s="272"/>
      <c r="H144" s="247"/>
      <c r="I144" s="232"/>
      <c r="J144" s="232"/>
      <c r="K144" s="232"/>
      <c r="L144" s="232"/>
      <c r="M144" s="247"/>
      <c r="N144" s="247"/>
      <c r="O144" s="247"/>
      <c r="P144" s="267"/>
      <c r="Q144" s="267"/>
      <c r="R144" s="267"/>
      <c r="S144" s="267"/>
      <c r="T144" s="232"/>
      <c r="U144" s="261"/>
      <c r="V144" s="239"/>
    </row>
    <row r="145" spans="1:22" s="238" customFormat="1" x14ac:dyDescent="0.25">
      <c r="A145" s="239"/>
      <c r="B145" s="240"/>
      <c r="C145" s="240"/>
      <c r="D145" s="240"/>
      <c r="E145" s="239"/>
      <c r="F145" s="239"/>
      <c r="G145" s="272"/>
      <c r="H145" s="247"/>
      <c r="I145" s="232"/>
      <c r="J145" s="232"/>
      <c r="K145" s="232"/>
      <c r="L145" s="232"/>
      <c r="M145" s="247"/>
      <c r="N145" s="247"/>
      <c r="O145" s="247"/>
      <c r="P145" s="267"/>
      <c r="Q145" s="267"/>
      <c r="R145" s="267"/>
      <c r="S145" s="267"/>
      <c r="T145" s="232"/>
      <c r="U145" s="261"/>
      <c r="V145" s="239"/>
    </row>
    <row r="146" spans="1:22" s="238" customFormat="1" x14ac:dyDescent="0.25">
      <c r="A146" s="239"/>
      <c r="B146" s="240"/>
      <c r="C146" s="240"/>
      <c r="D146" s="240"/>
      <c r="E146" s="239"/>
      <c r="F146" s="239"/>
      <c r="G146" s="272"/>
      <c r="H146" s="247"/>
      <c r="I146" s="232"/>
      <c r="J146" s="232"/>
      <c r="K146" s="232"/>
      <c r="L146" s="232"/>
      <c r="M146" s="247"/>
      <c r="N146" s="247"/>
      <c r="O146" s="247"/>
      <c r="P146" s="267"/>
      <c r="Q146" s="267"/>
      <c r="R146" s="267"/>
      <c r="S146" s="267"/>
      <c r="T146" s="232"/>
      <c r="U146" s="261"/>
      <c r="V146" s="239"/>
    </row>
    <row r="147" spans="1:22" s="238" customFormat="1" x14ac:dyDescent="0.25">
      <c r="A147" s="239"/>
      <c r="B147" s="240"/>
      <c r="C147" s="240"/>
      <c r="D147" s="240"/>
      <c r="E147" s="239"/>
      <c r="F147" s="239"/>
      <c r="G147" s="272"/>
      <c r="H147" s="247"/>
      <c r="I147" s="232"/>
      <c r="J147" s="232"/>
      <c r="K147" s="232"/>
      <c r="L147" s="232"/>
      <c r="M147" s="247"/>
      <c r="N147" s="247"/>
      <c r="O147" s="247"/>
      <c r="P147" s="267"/>
      <c r="Q147" s="267"/>
      <c r="R147" s="267"/>
      <c r="S147" s="267"/>
      <c r="T147" s="232"/>
      <c r="U147" s="261"/>
      <c r="V147" s="239"/>
    </row>
    <row r="148" spans="1:22" s="238" customFormat="1" x14ac:dyDescent="0.25">
      <c r="A148" s="239"/>
      <c r="B148" s="240"/>
      <c r="C148" s="240"/>
      <c r="D148" s="240"/>
      <c r="E148" s="239"/>
      <c r="F148" s="239"/>
      <c r="G148" s="272"/>
      <c r="H148" s="247"/>
      <c r="I148" s="232"/>
      <c r="J148" s="232"/>
      <c r="K148" s="232"/>
      <c r="L148" s="232"/>
      <c r="M148" s="247"/>
      <c r="N148" s="247"/>
      <c r="O148" s="247"/>
      <c r="P148" s="267"/>
      <c r="Q148" s="267"/>
      <c r="R148" s="267"/>
      <c r="S148" s="267"/>
      <c r="T148" s="232"/>
      <c r="U148" s="261"/>
      <c r="V148" s="239"/>
    </row>
    <row r="149" spans="1:22" s="238" customFormat="1" x14ac:dyDescent="0.25">
      <c r="A149" s="239"/>
      <c r="B149" s="240"/>
      <c r="C149" s="240"/>
      <c r="D149" s="240"/>
      <c r="E149" s="239"/>
      <c r="F149" s="239"/>
      <c r="G149" s="272"/>
      <c r="H149" s="247"/>
      <c r="I149" s="232"/>
      <c r="J149" s="232"/>
      <c r="K149" s="232"/>
      <c r="L149" s="232"/>
      <c r="M149" s="247"/>
      <c r="N149" s="247"/>
      <c r="O149" s="247"/>
      <c r="P149" s="267"/>
      <c r="Q149" s="267"/>
      <c r="R149" s="267"/>
      <c r="S149" s="267"/>
      <c r="T149" s="232"/>
      <c r="U149" s="261"/>
      <c r="V149" s="239"/>
    </row>
    <row r="150" spans="1:22" s="238" customFormat="1" x14ac:dyDescent="0.25">
      <c r="A150" s="239"/>
      <c r="B150" s="240"/>
      <c r="C150" s="240"/>
      <c r="D150" s="240"/>
      <c r="E150" s="239"/>
      <c r="F150" s="239"/>
      <c r="G150" s="272"/>
      <c r="H150" s="247"/>
      <c r="I150" s="232"/>
      <c r="J150" s="232"/>
      <c r="K150" s="232"/>
      <c r="L150" s="232"/>
      <c r="M150" s="247"/>
      <c r="N150" s="247"/>
      <c r="O150" s="247"/>
      <c r="P150" s="267"/>
      <c r="Q150" s="267"/>
      <c r="R150" s="267"/>
      <c r="S150" s="267"/>
      <c r="T150" s="232"/>
      <c r="U150" s="261"/>
      <c r="V150" s="239"/>
    </row>
    <row r="151" spans="1:22" s="238" customFormat="1" x14ac:dyDescent="0.25">
      <c r="A151" s="239"/>
      <c r="B151" s="240"/>
      <c r="C151" s="240"/>
      <c r="D151" s="240"/>
      <c r="E151" s="239"/>
      <c r="F151" s="239"/>
      <c r="G151" s="272"/>
      <c r="H151" s="247"/>
      <c r="I151" s="232"/>
      <c r="J151" s="232"/>
      <c r="K151" s="232"/>
      <c r="L151" s="232"/>
      <c r="M151" s="247"/>
      <c r="N151" s="247"/>
      <c r="O151" s="247"/>
      <c r="P151" s="267"/>
      <c r="Q151" s="267"/>
      <c r="R151" s="267"/>
      <c r="S151" s="267"/>
      <c r="T151" s="232"/>
      <c r="U151" s="261"/>
      <c r="V151" s="239"/>
    </row>
    <row r="152" spans="1:22" s="238" customFormat="1" x14ac:dyDescent="0.25">
      <c r="A152" s="239"/>
      <c r="B152" s="240"/>
      <c r="C152" s="240"/>
      <c r="D152" s="240"/>
      <c r="E152" s="239"/>
      <c r="F152" s="239"/>
      <c r="G152" s="272"/>
      <c r="H152" s="247"/>
      <c r="I152" s="232"/>
      <c r="J152" s="232"/>
      <c r="K152" s="232"/>
      <c r="L152" s="232"/>
      <c r="M152" s="247"/>
      <c r="N152" s="247"/>
      <c r="O152" s="247"/>
      <c r="P152" s="267"/>
      <c r="Q152" s="267"/>
      <c r="R152" s="267"/>
      <c r="S152" s="267"/>
      <c r="T152" s="232"/>
      <c r="U152" s="261"/>
      <c r="V152" s="239"/>
    </row>
    <row r="153" spans="1:22" s="238" customFormat="1" x14ac:dyDescent="0.25">
      <c r="A153" s="239"/>
      <c r="B153" s="240"/>
      <c r="C153" s="240"/>
      <c r="D153" s="240"/>
      <c r="E153" s="239"/>
      <c r="F153" s="239"/>
      <c r="G153" s="272"/>
      <c r="H153" s="247"/>
      <c r="I153" s="232"/>
      <c r="J153" s="232"/>
      <c r="K153" s="232"/>
      <c r="L153" s="232"/>
      <c r="M153" s="247"/>
      <c r="N153" s="247"/>
      <c r="O153" s="247"/>
      <c r="P153" s="267"/>
      <c r="Q153" s="267"/>
      <c r="R153" s="267"/>
      <c r="S153" s="267"/>
      <c r="T153" s="232"/>
      <c r="U153" s="261"/>
      <c r="V153" s="239"/>
    </row>
    <row r="154" spans="1:22" s="238" customFormat="1" x14ac:dyDescent="0.25">
      <c r="A154" s="239"/>
      <c r="B154" s="240"/>
      <c r="C154" s="240"/>
      <c r="D154" s="240"/>
      <c r="E154" s="239"/>
      <c r="F154" s="239"/>
      <c r="G154" s="272"/>
      <c r="H154" s="247"/>
      <c r="I154" s="232"/>
      <c r="J154" s="232"/>
      <c r="K154" s="232"/>
      <c r="L154" s="232"/>
      <c r="M154" s="247"/>
      <c r="N154" s="247"/>
      <c r="O154" s="247"/>
      <c r="P154" s="267"/>
      <c r="Q154" s="267"/>
      <c r="R154" s="267"/>
      <c r="S154" s="267"/>
      <c r="T154" s="232"/>
      <c r="U154" s="261"/>
      <c r="V154" s="239"/>
    </row>
    <row r="155" spans="1:22" s="238" customFormat="1" x14ac:dyDescent="0.25">
      <c r="A155" s="239"/>
      <c r="B155" s="240"/>
      <c r="C155" s="240"/>
      <c r="D155" s="240"/>
      <c r="E155" s="239"/>
      <c r="F155" s="239"/>
      <c r="G155" s="272"/>
      <c r="H155" s="247"/>
      <c r="I155" s="232"/>
      <c r="J155" s="232"/>
      <c r="K155" s="232"/>
      <c r="L155" s="232"/>
      <c r="M155" s="247"/>
      <c r="N155" s="247"/>
      <c r="O155" s="247"/>
      <c r="P155" s="267"/>
      <c r="Q155" s="267"/>
      <c r="R155" s="267"/>
      <c r="S155" s="267"/>
      <c r="T155" s="232"/>
      <c r="U155" s="261"/>
      <c r="V155" s="239"/>
    </row>
    <row r="156" spans="1:22" s="238" customFormat="1" x14ac:dyDescent="0.25">
      <c r="A156" s="239"/>
      <c r="B156" s="240"/>
      <c r="C156" s="240"/>
      <c r="D156" s="240"/>
      <c r="E156" s="239"/>
      <c r="F156" s="239"/>
      <c r="G156" s="272"/>
      <c r="H156" s="247"/>
      <c r="I156" s="232"/>
      <c r="J156" s="232"/>
      <c r="K156" s="232"/>
      <c r="L156" s="232"/>
      <c r="M156" s="247"/>
      <c r="N156" s="247"/>
      <c r="O156" s="247"/>
      <c r="P156" s="267"/>
      <c r="Q156" s="267"/>
      <c r="R156" s="267"/>
      <c r="S156" s="267"/>
      <c r="T156" s="232"/>
      <c r="U156" s="261"/>
      <c r="V156" s="239"/>
    </row>
    <row r="157" spans="1:22" s="238" customFormat="1" x14ac:dyDescent="0.25">
      <c r="A157" s="239"/>
      <c r="B157" s="240"/>
      <c r="C157" s="240"/>
      <c r="D157" s="240"/>
      <c r="E157" s="239"/>
      <c r="F157" s="239"/>
      <c r="G157" s="272"/>
      <c r="H157" s="247"/>
      <c r="I157" s="232"/>
      <c r="J157" s="232"/>
      <c r="K157" s="232"/>
      <c r="L157" s="232"/>
      <c r="M157" s="247"/>
      <c r="N157" s="247"/>
      <c r="O157" s="247"/>
      <c r="P157" s="267"/>
      <c r="Q157" s="267"/>
      <c r="R157" s="267"/>
      <c r="S157" s="267"/>
      <c r="T157" s="232"/>
      <c r="U157" s="261"/>
      <c r="V157" s="239"/>
    </row>
    <row r="158" spans="1:22" s="238" customFormat="1" x14ac:dyDescent="0.25">
      <c r="A158" s="239"/>
      <c r="B158" s="240"/>
      <c r="C158" s="240"/>
      <c r="D158" s="240"/>
      <c r="E158" s="239"/>
      <c r="F158" s="239"/>
      <c r="G158" s="272"/>
      <c r="H158" s="247"/>
      <c r="I158" s="232"/>
      <c r="J158" s="232"/>
      <c r="K158" s="232"/>
      <c r="L158" s="232"/>
      <c r="M158" s="247"/>
      <c r="N158" s="247"/>
      <c r="O158" s="247"/>
      <c r="P158" s="267"/>
      <c r="Q158" s="267"/>
      <c r="R158" s="267"/>
      <c r="S158" s="267"/>
      <c r="T158" s="232"/>
      <c r="U158" s="261"/>
      <c r="V158" s="239"/>
    </row>
    <row r="159" spans="1:22" s="238" customFormat="1" x14ac:dyDescent="0.25">
      <c r="A159" s="239"/>
      <c r="B159" s="240"/>
      <c r="C159" s="240"/>
      <c r="D159" s="240"/>
      <c r="E159" s="239"/>
      <c r="F159" s="239"/>
      <c r="G159" s="272"/>
      <c r="H159" s="247"/>
      <c r="I159" s="232"/>
      <c r="J159" s="232"/>
      <c r="K159" s="232"/>
      <c r="L159" s="232"/>
      <c r="M159" s="247"/>
      <c r="N159" s="247"/>
      <c r="O159" s="247"/>
      <c r="P159" s="267"/>
      <c r="Q159" s="267"/>
      <c r="R159" s="267"/>
      <c r="S159" s="267"/>
      <c r="T159" s="232"/>
      <c r="U159" s="261"/>
      <c r="V159" s="239"/>
    </row>
    <row r="160" spans="1:22" s="238" customFormat="1" x14ac:dyDescent="0.25">
      <c r="A160" s="239"/>
      <c r="B160" s="240"/>
      <c r="C160" s="240"/>
      <c r="D160" s="240"/>
      <c r="E160" s="239"/>
      <c r="F160" s="239"/>
      <c r="G160" s="272"/>
      <c r="H160" s="247"/>
      <c r="I160" s="232"/>
      <c r="J160" s="232"/>
      <c r="K160" s="232"/>
      <c r="L160" s="232"/>
      <c r="M160" s="247"/>
      <c r="N160" s="247"/>
      <c r="O160" s="247"/>
      <c r="P160" s="267"/>
      <c r="Q160" s="267"/>
      <c r="R160" s="267"/>
      <c r="S160" s="267"/>
      <c r="T160" s="232"/>
      <c r="U160" s="261"/>
      <c r="V160" s="239"/>
    </row>
    <row r="161" spans="1:22" s="238" customFormat="1" x14ac:dyDescent="0.25">
      <c r="A161" s="239"/>
      <c r="B161" s="240"/>
      <c r="C161" s="240"/>
      <c r="D161" s="240"/>
      <c r="E161" s="239"/>
      <c r="F161" s="239"/>
      <c r="G161" s="272"/>
      <c r="H161" s="247"/>
      <c r="I161" s="232"/>
      <c r="J161" s="232"/>
      <c r="K161" s="232"/>
      <c r="L161" s="232"/>
      <c r="M161" s="247"/>
      <c r="N161" s="247"/>
      <c r="O161" s="247"/>
      <c r="P161" s="267"/>
      <c r="Q161" s="267"/>
      <c r="R161" s="267"/>
      <c r="S161" s="267"/>
      <c r="T161" s="232"/>
      <c r="U161" s="261"/>
      <c r="V161" s="239"/>
    </row>
    <row r="162" spans="1:22" s="238" customFormat="1" x14ac:dyDescent="0.25">
      <c r="A162" s="239"/>
      <c r="B162" s="240"/>
      <c r="C162" s="240"/>
      <c r="D162" s="240"/>
      <c r="E162" s="239"/>
      <c r="F162" s="239"/>
      <c r="G162" s="272"/>
      <c r="H162" s="247"/>
      <c r="I162" s="232"/>
      <c r="J162" s="232"/>
      <c r="K162" s="232"/>
      <c r="L162" s="232"/>
      <c r="M162" s="247"/>
      <c r="N162" s="247"/>
      <c r="O162" s="247"/>
      <c r="P162" s="267"/>
      <c r="Q162" s="267"/>
      <c r="R162" s="267"/>
      <c r="S162" s="267"/>
      <c r="T162" s="232"/>
      <c r="U162" s="261"/>
      <c r="V162" s="239"/>
    </row>
    <row r="163" spans="1:22" s="238" customFormat="1" x14ac:dyDescent="0.25">
      <c r="A163" s="239"/>
      <c r="B163" s="240"/>
      <c r="C163" s="240"/>
      <c r="D163" s="240"/>
      <c r="E163" s="239"/>
      <c r="F163" s="239"/>
      <c r="G163" s="272"/>
      <c r="H163" s="247"/>
      <c r="I163" s="232"/>
      <c r="J163" s="232"/>
      <c r="K163" s="232"/>
      <c r="L163" s="232"/>
      <c r="M163" s="247"/>
      <c r="N163" s="247"/>
      <c r="O163" s="247"/>
      <c r="P163" s="267"/>
      <c r="Q163" s="267"/>
      <c r="R163" s="267"/>
      <c r="S163" s="267"/>
      <c r="T163" s="232"/>
      <c r="U163" s="261"/>
      <c r="V163" s="239"/>
    </row>
    <row r="164" spans="1:22" s="238" customFormat="1" x14ac:dyDescent="0.25">
      <c r="A164" s="239"/>
      <c r="B164" s="240"/>
      <c r="C164" s="240"/>
      <c r="D164" s="240"/>
      <c r="E164" s="239"/>
      <c r="F164" s="239"/>
      <c r="G164" s="272"/>
      <c r="H164" s="247"/>
      <c r="I164" s="232"/>
      <c r="J164" s="232"/>
      <c r="K164" s="232"/>
      <c r="L164" s="232"/>
      <c r="M164" s="247"/>
      <c r="N164" s="247"/>
      <c r="O164" s="247"/>
      <c r="P164" s="267"/>
      <c r="Q164" s="267"/>
      <c r="R164" s="267"/>
      <c r="S164" s="267"/>
      <c r="T164" s="232"/>
      <c r="U164" s="261"/>
      <c r="V164" s="239"/>
    </row>
    <row r="165" spans="1:22" s="238" customFormat="1" x14ac:dyDescent="0.25">
      <c r="A165" s="239"/>
      <c r="B165" s="240"/>
      <c r="C165" s="240"/>
      <c r="D165" s="240"/>
      <c r="E165" s="239"/>
      <c r="F165" s="239"/>
      <c r="G165" s="272"/>
      <c r="H165" s="247"/>
      <c r="I165" s="232"/>
      <c r="J165" s="232"/>
      <c r="K165" s="232"/>
      <c r="L165" s="232"/>
      <c r="M165" s="247"/>
      <c r="N165" s="247"/>
      <c r="O165" s="247"/>
      <c r="P165" s="267"/>
      <c r="Q165" s="267"/>
      <c r="R165" s="267"/>
      <c r="S165" s="267"/>
      <c r="T165" s="232"/>
      <c r="U165" s="261"/>
      <c r="V165" s="239"/>
    </row>
    <row r="166" spans="1:22" s="238" customFormat="1" x14ac:dyDescent="0.25">
      <c r="A166" s="239"/>
      <c r="B166" s="240"/>
      <c r="C166" s="240"/>
      <c r="D166" s="240"/>
      <c r="E166" s="239"/>
      <c r="F166" s="239"/>
      <c r="G166" s="272"/>
      <c r="H166" s="247"/>
      <c r="I166" s="232"/>
      <c r="J166" s="232"/>
      <c r="K166" s="232"/>
      <c r="L166" s="232"/>
      <c r="M166" s="247"/>
      <c r="N166" s="247"/>
      <c r="O166" s="247"/>
      <c r="P166" s="267"/>
      <c r="Q166" s="267"/>
      <c r="R166" s="267"/>
      <c r="S166" s="267"/>
      <c r="T166" s="232"/>
      <c r="U166" s="261"/>
      <c r="V166" s="239"/>
    </row>
    <row r="167" spans="1:22" s="238" customFormat="1" x14ac:dyDescent="0.25">
      <c r="A167" s="239"/>
      <c r="B167" s="240"/>
      <c r="C167" s="240"/>
      <c r="D167" s="240"/>
      <c r="E167" s="239"/>
      <c r="F167" s="239"/>
      <c r="G167" s="272"/>
      <c r="H167" s="247"/>
      <c r="I167" s="232"/>
      <c r="J167" s="232"/>
      <c r="K167" s="232"/>
      <c r="L167" s="232"/>
      <c r="M167" s="247"/>
      <c r="N167" s="247"/>
      <c r="O167" s="247"/>
      <c r="P167" s="267"/>
      <c r="Q167" s="267"/>
      <c r="R167" s="267"/>
      <c r="S167" s="267"/>
      <c r="T167" s="232"/>
      <c r="U167" s="261"/>
      <c r="V167" s="239"/>
    </row>
    <row r="168" spans="1:22" s="238" customFormat="1" x14ac:dyDescent="0.25">
      <c r="A168" s="239"/>
      <c r="B168" s="240"/>
      <c r="C168" s="240"/>
      <c r="D168" s="240"/>
      <c r="E168" s="239"/>
      <c r="F168" s="239"/>
      <c r="G168" s="272"/>
      <c r="H168" s="247"/>
      <c r="I168" s="232"/>
      <c r="J168" s="232"/>
      <c r="K168" s="232"/>
      <c r="L168" s="232"/>
      <c r="M168" s="247"/>
      <c r="N168" s="247"/>
      <c r="O168" s="247"/>
      <c r="P168" s="267"/>
      <c r="Q168" s="267"/>
      <c r="R168" s="267"/>
      <c r="S168" s="267"/>
      <c r="T168" s="232"/>
      <c r="U168" s="261"/>
      <c r="V168" s="239"/>
    </row>
    <row r="169" spans="1:22" s="238" customFormat="1" x14ac:dyDescent="0.25">
      <c r="A169" s="239"/>
      <c r="B169" s="240"/>
      <c r="C169" s="240"/>
      <c r="D169" s="240"/>
      <c r="E169" s="239"/>
      <c r="F169" s="239"/>
      <c r="G169" s="272"/>
      <c r="H169" s="247"/>
      <c r="I169" s="232"/>
      <c r="J169" s="232"/>
      <c r="K169" s="232"/>
      <c r="L169" s="232"/>
      <c r="M169" s="247"/>
      <c r="N169" s="247"/>
      <c r="O169" s="247"/>
      <c r="P169" s="267"/>
      <c r="Q169" s="267"/>
      <c r="R169" s="267"/>
      <c r="S169" s="267"/>
      <c r="T169" s="232"/>
      <c r="U169" s="261"/>
      <c r="V169" s="239"/>
    </row>
    <row r="170" spans="1:22" s="238" customFormat="1" x14ac:dyDescent="0.25">
      <c r="A170" s="239"/>
      <c r="B170" s="240"/>
      <c r="C170" s="240"/>
      <c r="D170" s="240"/>
      <c r="E170" s="239"/>
      <c r="F170" s="239"/>
      <c r="G170" s="272"/>
      <c r="H170" s="247"/>
      <c r="I170" s="232"/>
      <c r="J170" s="232"/>
      <c r="K170" s="232"/>
      <c r="L170" s="232"/>
      <c r="M170" s="247"/>
      <c r="N170" s="247"/>
      <c r="O170" s="247"/>
      <c r="P170" s="267"/>
      <c r="Q170" s="267"/>
      <c r="R170" s="267"/>
      <c r="S170" s="267"/>
      <c r="T170" s="232"/>
      <c r="U170" s="261"/>
      <c r="V170" s="239"/>
    </row>
    <row r="171" spans="1:22" s="238" customFormat="1" x14ac:dyDescent="0.25">
      <c r="A171" s="239"/>
      <c r="B171" s="240"/>
      <c r="C171" s="240"/>
      <c r="D171" s="240"/>
      <c r="E171" s="239"/>
      <c r="F171" s="239"/>
      <c r="G171" s="272"/>
      <c r="H171" s="247"/>
      <c r="I171" s="232"/>
      <c r="J171" s="232"/>
      <c r="K171" s="232"/>
      <c r="L171" s="232"/>
      <c r="M171" s="247"/>
      <c r="N171" s="247"/>
      <c r="O171" s="247"/>
      <c r="P171" s="267"/>
      <c r="Q171" s="267"/>
      <c r="R171" s="267"/>
      <c r="S171" s="267"/>
      <c r="T171" s="232"/>
      <c r="U171" s="261"/>
      <c r="V171" s="239"/>
    </row>
    <row r="172" spans="1:22" s="238" customFormat="1" x14ac:dyDescent="0.25">
      <c r="A172" s="239"/>
      <c r="B172" s="240"/>
      <c r="C172" s="240"/>
      <c r="D172" s="240"/>
      <c r="E172" s="239"/>
      <c r="F172" s="239"/>
      <c r="G172" s="272"/>
      <c r="H172" s="247"/>
      <c r="I172" s="232"/>
      <c r="J172" s="232"/>
      <c r="K172" s="232"/>
      <c r="L172" s="232"/>
      <c r="M172" s="247"/>
      <c r="N172" s="247"/>
      <c r="O172" s="247"/>
      <c r="P172" s="267"/>
      <c r="Q172" s="267"/>
      <c r="R172" s="267"/>
      <c r="S172" s="267"/>
      <c r="T172" s="232"/>
      <c r="U172" s="261"/>
      <c r="V172" s="239"/>
    </row>
    <row r="173" spans="1:22" s="238" customFormat="1" x14ac:dyDescent="0.25">
      <c r="A173" s="239"/>
      <c r="B173" s="240"/>
      <c r="C173" s="240"/>
      <c r="D173" s="240"/>
      <c r="E173" s="239"/>
      <c r="F173" s="239"/>
      <c r="G173" s="272"/>
      <c r="H173" s="247"/>
      <c r="I173" s="232"/>
      <c r="J173" s="232"/>
      <c r="K173" s="232"/>
      <c r="L173" s="232"/>
      <c r="M173" s="247"/>
      <c r="N173" s="247"/>
      <c r="O173" s="247"/>
      <c r="P173" s="267"/>
      <c r="Q173" s="267"/>
      <c r="R173" s="267"/>
      <c r="S173" s="267"/>
      <c r="T173" s="232"/>
      <c r="U173" s="261"/>
      <c r="V173" s="239"/>
    </row>
    <row r="174" spans="1:22" s="238" customFormat="1" x14ac:dyDescent="0.25">
      <c r="A174" s="239"/>
      <c r="B174" s="240"/>
      <c r="C174" s="240"/>
      <c r="D174" s="240"/>
      <c r="E174" s="239"/>
      <c r="F174" s="239"/>
      <c r="G174" s="272"/>
      <c r="H174" s="247"/>
      <c r="I174" s="232"/>
      <c r="J174" s="232"/>
      <c r="K174" s="232"/>
      <c r="L174" s="232"/>
      <c r="M174" s="247"/>
      <c r="N174" s="247"/>
      <c r="O174" s="247"/>
      <c r="P174" s="267"/>
      <c r="Q174" s="267"/>
      <c r="R174" s="267"/>
      <c r="S174" s="267"/>
      <c r="T174" s="232"/>
      <c r="U174" s="261"/>
      <c r="V174" s="239"/>
    </row>
    <row r="175" spans="1:22" s="238" customFormat="1" x14ac:dyDescent="0.25">
      <c r="A175" s="239"/>
      <c r="B175" s="240"/>
      <c r="C175" s="240"/>
      <c r="D175" s="240"/>
      <c r="E175" s="239"/>
      <c r="F175" s="239"/>
      <c r="G175" s="272"/>
      <c r="H175" s="247"/>
      <c r="I175" s="232"/>
      <c r="J175" s="232"/>
      <c r="K175" s="232"/>
      <c r="L175" s="232"/>
      <c r="M175" s="247"/>
      <c r="N175" s="247"/>
      <c r="O175" s="247"/>
      <c r="P175" s="267"/>
      <c r="Q175" s="267"/>
      <c r="R175" s="267"/>
      <c r="S175" s="267"/>
      <c r="T175" s="232"/>
      <c r="U175" s="261"/>
      <c r="V175" s="239"/>
    </row>
    <row r="176" spans="1:22" s="238" customFormat="1" x14ac:dyDescent="0.25">
      <c r="A176" s="239"/>
      <c r="B176" s="240"/>
      <c r="C176" s="240"/>
      <c r="D176" s="240"/>
      <c r="E176" s="239"/>
      <c r="F176" s="239"/>
      <c r="G176" s="272"/>
      <c r="H176" s="247"/>
      <c r="I176" s="232"/>
      <c r="J176" s="232"/>
      <c r="K176" s="232"/>
      <c r="L176" s="232"/>
      <c r="M176" s="247"/>
      <c r="N176" s="247"/>
      <c r="O176" s="247"/>
      <c r="P176" s="267"/>
      <c r="Q176" s="267"/>
      <c r="R176" s="267"/>
      <c r="S176" s="267"/>
      <c r="T176" s="232"/>
      <c r="U176" s="261"/>
      <c r="V176" s="239"/>
    </row>
    <row r="177" spans="1:22" s="238" customFormat="1" x14ac:dyDescent="0.25">
      <c r="A177" s="239"/>
      <c r="B177" s="240"/>
      <c r="C177" s="240"/>
      <c r="D177" s="240"/>
      <c r="E177" s="239"/>
      <c r="F177" s="239"/>
      <c r="G177" s="272"/>
      <c r="H177" s="247"/>
      <c r="I177" s="232"/>
      <c r="J177" s="232"/>
      <c r="K177" s="232"/>
      <c r="L177" s="232"/>
      <c r="M177" s="247"/>
      <c r="N177" s="247"/>
      <c r="O177" s="247"/>
      <c r="P177" s="267"/>
      <c r="Q177" s="267"/>
      <c r="R177" s="267"/>
      <c r="S177" s="267"/>
      <c r="T177" s="232"/>
      <c r="U177" s="261"/>
      <c r="V177" s="239"/>
    </row>
    <row r="178" spans="1:22" s="238" customFormat="1" x14ac:dyDescent="0.25">
      <c r="A178" s="239"/>
      <c r="B178" s="240"/>
      <c r="C178" s="240"/>
      <c r="D178" s="240"/>
      <c r="E178" s="239"/>
      <c r="F178" s="239"/>
      <c r="G178" s="272"/>
      <c r="H178" s="247"/>
      <c r="I178" s="232"/>
      <c r="J178" s="232"/>
      <c r="K178" s="232"/>
      <c r="L178" s="232"/>
      <c r="M178" s="247"/>
      <c r="N178" s="247"/>
      <c r="O178" s="247"/>
      <c r="P178" s="267"/>
      <c r="Q178" s="267"/>
      <c r="R178" s="267"/>
      <c r="S178" s="267"/>
      <c r="T178" s="232"/>
      <c r="U178" s="261"/>
      <c r="V178" s="239"/>
    </row>
    <row r="179" spans="1:22" s="238" customFormat="1" x14ac:dyDescent="0.25">
      <c r="A179" s="239"/>
      <c r="B179" s="240"/>
      <c r="C179" s="240"/>
      <c r="D179" s="240"/>
      <c r="E179" s="239"/>
      <c r="F179" s="239"/>
      <c r="G179" s="272"/>
      <c r="H179" s="247"/>
      <c r="I179" s="232"/>
      <c r="J179" s="232"/>
      <c r="K179" s="232"/>
      <c r="L179" s="232"/>
      <c r="M179" s="247"/>
      <c r="N179" s="247"/>
      <c r="O179" s="247"/>
      <c r="P179" s="267"/>
      <c r="Q179" s="267"/>
      <c r="R179" s="267"/>
      <c r="S179" s="267"/>
      <c r="T179" s="232"/>
      <c r="U179" s="261"/>
      <c r="V179" s="239"/>
    </row>
    <row r="180" spans="1:22" s="238" customFormat="1" x14ac:dyDescent="0.25">
      <c r="A180" s="239"/>
      <c r="B180" s="240"/>
      <c r="C180" s="240"/>
      <c r="D180" s="240"/>
      <c r="E180" s="239"/>
      <c r="F180" s="239"/>
      <c r="G180" s="272"/>
      <c r="H180" s="247"/>
      <c r="I180" s="232"/>
      <c r="J180" s="232"/>
      <c r="K180" s="232"/>
      <c r="L180" s="232"/>
      <c r="M180" s="247"/>
      <c r="N180" s="247"/>
      <c r="O180" s="247"/>
      <c r="P180" s="267"/>
      <c r="Q180" s="267"/>
      <c r="R180" s="267"/>
      <c r="S180" s="267"/>
      <c r="T180" s="232"/>
      <c r="U180" s="261"/>
      <c r="V180" s="239"/>
    </row>
    <row r="181" spans="1:22" s="238" customFormat="1" x14ac:dyDescent="0.25">
      <c r="A181" s="239"/>
      <c r="B181" s="240"/>
      <c r="C181" s="240"/>
      <c r="D181" s="240"/>
      <c r="E181" s="239"/>
      <c r="F181" s="239"/>
      <c r="G181" s="272"/>
      <c r="H181" s="247"/>
      <c r="I181" s="232"/>
      <c r="J181" s="232"/>
      <c r="K181" s="232"/>
      <c r="L181" s="232"/>
      <c r="M181" s="247"/>
      <c r="N181" s="247"/>
      <c r="O181" s="247"/>
      <c r="P181" s="267"/>
      <c r="Q181" s="267"/>
      <c r="R181" s="267"/>
      <c r="S181" s="267"/>
      <c r="T181" s="232"/>
      <c r="U181" s="261"/>
      <c r="V181" s="239"/>
    </row>
    <row r="182" spans="1:22" s="238" customFormat="1" x14ac:dyDescent="0.25">
      <c r="A182" s="239"/>
      <c r="B182" s="240"/>
      <c r="C182" s="240"/>
      <c r="D182" s="240"/>
      <c r="E182" s="239"/>
      <c r="F182" s="239"/>
      <c r="G182" s="272"/>
      <c r="H182" s="247"/>
      <c r="I182" s="232"/>
      <c r="J182" s="232"/>
      <c r="K182" s="232"/>
      <c r="L182" s="232"/>
      <c r="M182" s="247"/>
      <c r="N182" s="247"/>
      <c r="O182" s="247"/>
      <c r="P182" s="267"/>
      <c r="Q182" s="267"/>
      <c r="R182" s="267"/>
      <c r="S182" s="267"/>
      <c r="T182" s="232"/>
      <c r="U182" s="261"/>
      <c r="V182" s="239"/>
    </row>
    <row r="183" spans="1:22" s="238" customFormat="1" x14ac:dyDescent="0.25">
      <c r="A183" s="239"/>
      <c r="B183" s="240"/>
      <c r="C183" s="240"/>
      <c r="D183" s="240"/>
      <c r="E183" s="239"/>
      <c r="F183" s="239"/>
      <c r="G183" s="272"/>
      <c r="H183" s="247"/>
      <c r="I183" s="232"/>
      <c r="J183" s="232"/>
      <c r="K183" s="232"/>
      <c r="L183" s="232"/>
      <c r="M183" s="247"/>
      <c r="N183" s="247"/>
      <c r="O183" s="247"/>
      <c r="P183" s="267"/>
      <c r="Q183" s="267"/>
      <c r="R183" s="267"/>
      <c r="S183" s="267"/>
      <c r="T183" s="232"/>
      <c r="U183" s="261"/>
      <c r="V183" s="239"/>
    </row>
    <row r="184" spans="1:22" s="238" customFormat="1" x14ac:dyDescent="0.25">
      <c r="A184" s="239"/>
      <c r="B184" s="240"/>
      <c r="C184" s="240"/>
      <c r="D184" s="240"/>
      <c r="E184" s="239"/>
      <c r="F184" s="239"/>
      <c r="G184" s="272"/>
      <c r="H184" s="247"/>
      <c r="I184" s="232"/>
      <c r="J184" s="232"/>
      <c r="K184" s="232"/>
      <c r="L184" s="232"/>
      <c r="M184" s="247"/>
      <c r="N184" s="247"/>
      <c r="O184" s="247"/>
      <c r="P184" s="267"/>
      <c r="Q184" s="267"/>
      <c r="R184" s="267"/>
      <c r="S184" s="267"/>
      <c r="T184" s="232"/>
      <c r="U184" s="261"/>
      <c r="V184" s="239"/>
    </row>
    <row r="185" spans="1:22" s="238" customFormat="1" x14ac:dyDescent="0.25">
      <c r="A185" s="239"/>
      <c r="B185" s="240"/>
      <c r="C185" s="240"/>
      <c r="D185" s="240"/>
      <c r="E185" s="239"/>
      <c r="F185" s="239"/>
      <c r="G185" s="272"/>
      <c r="H185" s="247"/>
      <c r="I185" s="232"/>
      <c r="J185" s="232"/>
      <c r="K185" s="232"/>
      <c r="L185" s="232"/>
      <c r="M185" s="247"/>
      <c r="N185" s="247"/>
      <c r="O185" s="247"/>
      <c r="P185" s="267"/>
      <c r="Q185" s="267"/>
      <c r="R185" s="267"/>
      <c r="S185" s="267"/>
      <c r="T185" s="232"/>
      <c r="U185" s="261"/>
      <c r="V185" s="239"/>
    </row>
    <row r="186" spans="1:22" s="238" customFormat="1" x14ac:dyDescent="0.25">
      <c r="A186" s="239"/>
      <c r="B186" s="240"/>
      <c r="C186" s="240"/>
      <c r="D186" s="240"/>
      <c r="E186" s="239"/>
      <c r="F186" s="239"/>
      <c r="G186" s="272"/>
      <c r="H186" s="247"/>
      <c r="I186" s="232"/>
      <c r="J186" s="232"/>
      <c r="K186" s="232"/>
      <c r="L186" s="232"/>
      <c r="M186" s="247"/>
      <c r="N186" s="247"/>
      <c r="O186" s="247"/>
      <c r="P186" s="267"/>
      <c r="Q186" s="267"/>
      <c r="R186" s="267"/>
      <c r="S186" s="267"/>
      <c r="T186" s="232"/>
      <c r="U186" s="261"/>
      <c r="V186" s="239"/>
    </row>
    <row r="187" spans="1:22" s="238" customFormat="1" x14ac:dyDescent="0.25">
      <c r="A187" s="239"/>
      <c r="B187" s="240"/>
      <c r="C187" s="240"/>
      <c r="D187" s="240"/>
      <c r="E187" s="239"/>
      <c r="F187" s="239"/>
      <c r="G187" s="272"/>
      <c r="H187" s="247"/>
      <c r="I187" s="232"/>
      <c r="J187" s="232"/>
      <c r="K187" s="232"/>
      <c r="L187" s="232"/>
      <c r="M187" s="247"/>
      <c r="N187" s="247"/>
      <c r="O187" s="247"/>
      <c r="P187" s="267"/>
      <c r="Q187" s="267"/>
      <c r="R187" s="267"/>
      <c r="S187" s="267"/>
      <c r="T187" s="232"/>
      <c r="U187" s="261"/>
      <c r="V187" s="239"/>
    </row>
    <row r="188" spans="1:22" s="238" customFormat="1" x14ac:dyDescent="0.25">
      <c r="A188" s="239"/>
      <c r="B188" s="240"/>
      <c r="C188" s="240"/>
      <c r="D188" s="240"/>
      <c r="E188" s="239"/>
      <c r="F188" s="239"/>
      <c r="G188" s="272"/>
      <c r="H188" s="247"/>
      <c r="I188" s="232"/>
      <c r="J188" s="232"/>
      <c r="K188" s="232"/>
      <c r="L188" s="232"/>
      <c r="M188" s="247"/>
      <c r="N188" s="247"/>
      <c r="O188" s="247"/>
      <c r="P188" s="267"/>
      <c r="Q188" s="267"/>
      <c r="R188" s="267"/>
      <c r="S188" s="267"/>
      <c r="T188" s="232"/>
      <c r="U188" s="261"/>
      <c r="V188" s="239"/>
    </row>
    <row r="189" spans="1:22" s="238" customFormat="1" x14ac:dyDescent="0.25">
      <c r="A189" s="239"/>
      <c r="B189" s="240"/>
      <c r="C189" s="240"/>
      <c r="D189" s="240"/>
      <c r="E189" s="239"/>
      <c r="F189" s="239"/>
      <c r="G189" s="272"/>
      <c r="H189" s="247"/>
      <c r="I189" s="232"/>
      <c r="J189" s="232"/>
      <c r="K189" s="232"/>
      <c r="L189" s="232"/>
      <c r="M189" s="247"/>
      <c r="N189" s="247"/>
      <c r="O189" s="247"/>
      <c r="P189" s="267"/>
      <c r="Q189" s="267"/>
      <c r="R189" s="267"/>
      <c r="S189" s="267"/>
      <c r="T189" s="232"/>
      <c r="U189" s="261"/>
      <c r="V189" s="239"/>
    </row>
    <row r="190" spans="1:22" s="238" customFormat="1" x14ac:dyDescent="0.25">
      <c r="A190" s="239"/>
      <c r="B190" s="240"/>
      <c r="C190" s="240"/>
      <c r="D190" s="240"/>
      <c r="E190" s="239"/>
      <c r="F190" s="239"/>
      <c r="G190" s="272"/>
      <c r="H190" s="247"/>
      <c r="I190" s="232"/>
      <c r="J190" s="232"/>
      <c r="K190" s="232"/>
      <c r="L190" s="232"/>
      <c r="M190" s="247"/>
      <c r="N190" s="247"/>
      <c r="O190" s="247"/>
      <c r="P190" s="267"/>
      <c r="Q190" s="267"/>
      <c r="R190" s="267"/>
      <c r="S190" s="267"/>
      <c r="T190" s="232"/>
      <c r="U190" s="261"/>
      <c r="V190" s="239"/>
    </row>
    <row r="191" spans="1:22" s="238" customFormat="1" x14ac:dyDescent="0.25">
      <c r="A191" s="239"/>
      <c r="B191" s="240"/>
      <c r="C191" s="240"/>
      <c r="D191" s="240"/>
      <c r="E191" s="239"/>
      <c r="F191" s="239"/>
      <c r="G191" s="272"/>
      <c r="H191" s="247"/>
      <c r="I191" s="232"/>
      <c r="J191" s="232"/>
      <c r="K191" s="232"/>
      <c r="L191" s="232"/>
      <c r="M191" s="247"/>
      <c r="N191" s="247"/>
      <c r="O191" s="247"/>
      <c r="P191" s="267"/>
      <c r="Q191" s="267"/>
      <c r="R191" s="267"/>
      <c r="S191" s="267"/>
      <c r="T191" s="232"/>
      <c r="U191" s="261"/>
      <c r="V191" s="239"/>
    </row>
    <row r="192" spans="1:22" s="238" customFormat="1" x14ac:dyDescent="0.25">
      <c r="A192" s="239"/>
      <c r="B192" s="240"/>
      <c r="C192" s="240"/>
      <c r="D192" s="240"/>
      <c r="E192" s="239"/>
      <c r="F192" s="239"/>
      <c r="G192" s="272"/>
      <c r="H192" s="247"/>
      <c r="I192" s="232"/>
      <c r="J192" s="232"/>
      <c r="K192" s="232"/>
      <c r="L192" s="232"/>
      <c r="M192" s="247"/>
      <c r="N192" s="247"/>
      <c r="O192" s="247"/>
      <c r="P192" s="267"/>
      <c r="Q192" s="267"/>
      <c r="R192" s="267"/>
      <c r="S192" s="267"/>
      <c r="T192" s="232"/>
      <c r="U192" s="261"/>
      <c r="V192" s="239"/>
    </row>
    <row r="193" spans="1:22" s="238" customFormat="1" x14ac:dyDescent="0.25">
      <c r="A193" s="239"/>
      <c r="B193" s="240"/>
      <c r="C193" s="240"/>
      <c r="D193" s="240"/>
      <c r="E193" s="239"/>
      <c r="F193" s="239"/>
      <c r="G193" s="272"/>
      <c r="H193" s="247"/>
      <c r="I193" s="232"/>
      <c r="J193" s="232"/>
      <c r="K193" s="232"/>
      <c r="L193" s="232"/>
      <c r="M193" s="247"/>
      <c r="N193" s="247"/>
      <c r="O193" s="247"/>
      <c r="P193" s="267"/>
      <c r="Q193" s="267"/>
      <c r="R193" s="267"/>
      <c r="S193" s="267"/>
      <c r="T193" s="232"/>
      <c r="U193" s="261"/>
      <c r="V193" s="239"/>
    </row>
    <row r="194" spans="1:22" s="238" customFormat="1" x14ac:dyDescent="0.25">
      <c r="A194" s="239"/>
      <c r="B194" s="240"/>
      <c r="C194" s="240"/>
      <c r="D194" s="240"/>
      <c r="E194" s="239"/>
      <c r="F194" s="239"/>
      <c r="G194" s="272"/>
      <c r="H194" s="247"/>
      <c r="I194" s="232"/>
      <c r="J194" s="232"/>
      <c r="K194" s="232"/>
      <c r="L194" s="232"/>
      <c r="M194" s="247"/>
      <c r="N194" s="247"/>
      <c r="O194" s="247"/>
      <c r="P194" s="267"/>
      <c r="Q194" s="267"/>
      <c r="R194" s="267"/>
      <c r="S194" s="267"/>
      <c r="T194" s="232"/>
      <c r="U194" s="261"/>
      <c r="V194" s="239"/>
    </row>
    <row r="195" spans="1:22" s="238" customFormat="1" x14ac:dyDescent="0.25">
      <c r="A195" s="239"/>
      <c r="B195" s="240"/>
      <c r="C195" s="240"/>
      <c r="D195" s="240"/>
      <c r="E195" s="239"/>
      <c r="F195" s="239"/>
      <c r="G195" s="272"/>
      <c r="H195" s="247"/>
      <c r="I195" s="232"/>
      <c r="J195" s="232"/>
      <c r="K195" s="232"/>
      <c r="L195" s="232"/>
      <c r="M195" s="247"/>
      <c r="N195" s="247"/>
      <c r="O195" s="247"/>
      <c r="P195" s="267"/>
      <c r="Q195" s="267"/>
      <c r="R195" s="267"/>
      <c r="S195" s="267"/>
      <c r="T195" s="232"/>
      <c r="U195" s="261"/>
      <c r="V195" s="239"/>
    </row>
    <row r="196" spans="1:22" s="238" customFormat="1" x14ac:dyDescent="0.25">
      <c r="A196" s="239"/>
      <c r="B196" s="240"/>
      <c r="C196" s="240"/>
      <c r="D196" s="240"/>
      <c r="E196" s="239"/>
      <c r="F196" s="239"/>
      <c r="G196" s="272"/>
      <c r="H196" s="247"/>
      <c r="I196" s="232"/>
      <c r="J196" s="232"/>
      <c r="K196" s="232"/>
      <c r="L196" s="232"/>
      <c r="M196" s="247"/>
      <c r="N196" s="247"/>
      <c r="O196" s="247"/>
      <c r="P196" s="267"/>
      <c r="Q196" s="267"/>
      <c r="R196" s="267"/>
      <c r="S196" s="267"/>
      <c r="T196" s="232"/>
      <c r="U196" s="261"/>
      <c r="V196" s="239"/>
    </row>
    <row r="197" spans="1:22" s="238" customFormat="1" x14ac:dyDescent="0.25">
      <c r="A197" s="239"/>
      <c r="B197" s="240"/>
      <c r="C197" s="240"/>
      <c r="D197" s="240"/>
      <c r="E197" s="239"/>
      <c r="F197" s="239"/>
      <c r="G197" s="272"/>
      <c r="H197" s="247"/>
      <c r="I197" s="232"/>
      <c r="J197" s="232"/>
      <c r="K197" s="232"/>
      <c r="L197" s="232"/>
      <c r="M197" s="247"/>
      <c r="N197" s="247"/>
      <c r="O197" s="247"/>
      <c r="P197" s="267"/>
      <c r="Q197" s="267"/>
      <c r="R197" s="267"/>
      <c r="S197" s="267"/>
      <c r="T197" s="232"/>
      <c r="U197" s="261"/>
      <c r="V197" s="239"/>
    </row>
    <row r="198" spans="1:22" s="238" customFormat="1" x14ac:dyDescent="0.25">
      <c r="A198" s="239"/>
      <c r="B198" s="240"/>
      <c r="C198" s="240"/>
      <c r="D198" s="240"/>
      <c r="E198" s="239"/>
      <c r="F198" s="239"/>
      <c r="G198" s="272"/>
      <c r="H198" s="247"/>
      <c r="I198" s="232"/>
      <c r="J198" s="232"/>
      <c r="K198" s="232"/>
      <c r="L198" s="232"/>
      <c r="M198" s="247"/>
      <c r="N198" s="247"/>
      <c r="O198" s="247"/>
      <c r="P198" s="267"/>
      <c r="Q198" s="267"/>
      <c r="R198" s="267"/>
      <c r="S198" s="267"/>
      <c r="T198" s="232"/>
      <c r="U198" s="261"/>
      <c r="V198" s="239"/>
    </row>
    <row r="199" spans="1:22" s="238" customFormat="1" x14ac:dyDescent="0.25">
      <c r="A199" s="239"/>
      <c r="B199" s="240"/>
      <c r="C199" s="240"/>
      <c r="D199" s="240"/>
      <c r="E199" s="239"/>
      <c r="F199" s="239"/>
      <c r="G199" s="272"/>
      <c r="H199" s="247"/>
      <c r="I199" s="232"/>
      <c r="J199" s="232"/>
      <c r="K199" s="232"/>
      <c r="L199" s="232"/>
      <c r="M199" s="247"/>
      <c r="N199" s="247"/>
      <c r="O199" s="247"/>
      <c r="P199" s="267"/>
      <c r="Q199" s="267"/>
      <c r="R199" s="267"/>
      <c r="S199" s="267"/>
      <c r="T199" s="232"/>
      <c r="U199" s="261"/>
      <c r="V199" s="239"/>
    </row>
    <row r="200" spans="1:22" s="238" customFormat="1" x14ac:dyDescent="0.25">
      <c r="A200" s="239"/>
      <c r="B200" s="240"/>
      <c r="C200" s="240"/>
      <c r="D200" s="240"/>
      <c r="E200" s="239"/>
      <c r="F200" s="239"/>
      <c r="G200" s="272"/>
      <c r="H200" s="247"/>
      <c r="I200" s="232"/>
      <c r="J200" s="232"/>
      <c r="K200" s="232"/>
      <c r="L200" s="232"/>
      <c r="M200" s="247"/>
      <c r="N200" s="247"/>
      <c r="O200" s="247"/>
      <c r="P200" s="267"/>
      <c r="Q200" s="267"/>
      <c r="R200" s="267"/>
      <c r="S200" s="267"/>
      <c r="T200" s="232"/>
      <c r="U200" s="261"/>
      <c r="V200" s="239"/>
    </row>
    <row r="201" spans="1:22" s="238" customFormat="1" x14ac:dyDescent="0.25">
      <c r="A201" s="239"/>
      <c r="B201" s="240"/>
      <c r="C201" s="240"/>
      <c r="D201" s="240"/>
      <c r="E201" s="239"/>
      <c r="F201" s="239"/>
      <c r="G201" s="272"/>
      <c r="H201" s="247"/>
      <c r="I201" s="232"/>
      <c r="J201" s="232"/>
      <c r="K201" s="232"/>
      <c r="L201" s="232"/>
      <c r="M201" s="247"/>
      <c r="N201" s="247"/>
      <c r="O201" s="247"/>
      <c r="P201" s="267"/>
      <c r="Q201" s="267"/>
      <c r="R201" s="267"/>
      <c r="S201" s="267"/>
      <c r="T201" s="232"/>
      <c r="U201" s="261"/>
      <c r="V201" s="239"/>
    </row>
    <row r="202" spans="1:22" s="238" customFormat="1" x14ac:dyDescent="0.25">
      <c r="A202" s="239"/>
      <c r="B202" s="240"/>
      <c r="C202" s="240"/>
      <c r="D202" s="240"/>
      <c r="E202" s="239"/>
      <c r="F202" s="239"/>
      <c r="G202" s="272"/>
      <c r="H202" s="247"/>
      <c r="I202" s="232"/>
      <c r="J202" s="232"/>
      <c r="K202" s="232"/>
      <c r="L202" s="232"/>
      <c r="M202" s="247"/>
      <c r="N202" s="247"/>
      <c r="O202" s="247"/>
      <c r="P202" s="267"/>
      <c r="Q202" s="267"/>
      <c r="R202" s="267"/>
      <c r="S202" s="267"/>
      <c r="T202" s="232"/>
      <c r="U202" s="261"/>
      <c r="V202" s="239"/>
    </row>
    <row r="203" spans="1:22" s="238" customFormat="1" x14ac:dyDescent="0.25">
      <c r="A203" s="239"/>
      <c r="B203" s="240"/>
      <c r="C203" s="240"/>
      <c r="D203" s="240"/>
      <c r="E203" s="239"/>
      <c r="F203" s="239"/>
      <c r="G203" s="272"/>
      <c r="H203" s="247"/>
      <c r="I203" s="232"/>
      <c r="J203" s="232"/>
      <c r="K203" s="232"/>
      <c r="L203" s="232"/>
      <c r="M203" s="247"/>
      <c r="N203" s="247"/>
      <c r="O203" s="247"/>
      <c r="P203" s="267"/>
      <c r="Q203" s="267"/>
      <c r="R203" s="267"/>
      <c r="S203" s="267"/>
      <c r="T203" s="232"/>
      <c r="U203" s="261"/>
      <c r="V203" s="239"/>
    </row>
    <row r="204" spans="1:22" s="238" customFormat="1" x14ac:dyDescent="0.25">
      <c r="A204" s="239"/>
      <c r="B204" s="240"/>
      <c r="C204" s="240"/>
      <c r="D204" s="240"/>
      <c r="E204" s="239"/>
      <c r="F204" s="239"/>
      <c r="G204" s="272"/>
      <c r="H204" s="247"/>
      <c r="I204" s="232"/>
      <c r="J204" s="232"/>
      <c r="K204" s="232"/>
      <c r="L204" s="232"/>
      <c r="M204" s="247"/>
      <c r="N204" s="247"/>
      <c r="O204" s="247"/>
      <c r="P204" s="267"/>
      <c r="Q204" s="267"/>
      <c r="R204" s="267"/>
      <c r="S204" s="267"/>
      <c r="T204" s="232"/>
      <c r="U204" s="261"/>
      <c r="V204" s="239"/>
    </row>
    <row r="205" spans="1:22" s="238" customFormat="1" x14ac:dyDescent="0.25">
      <c r="A205" s="239"/>
      <c r="B205" s="240"/>
      <c r="C205" s="240"/>
      <c r="D205" s="240"/>
      <c r="E205" s="239"/>
      <c r="F205" s="239"/>
      <c r="G205" s="272"/>
      <c r="H205" s="247"/>
      <c r="I205" s="232"/>
      <c r="J205" s="232"/>
      <c r="K205" s="232"/>
      <c r="L205" s="232"/>
      <c r="M205" s="247"/>
      <c r="N205" s="247"/>
      <c r="O205" s="247"/>
      <c r="P205" s="267"/>
      <c r="Q205" s="267"/>
      <c r="R205" s="267"/>
      <c r="S205" s="267"/>
      <c r="T205" s="232"/>
      <c r="U205" s="261"/>
      <c r="V205" s="239"/>
    </row>
    <row r="206" spans="1:22" s="238" customFormat="1" x14ac:dyDescent="0.25">
      <c r="A206" s="239"/>
      <c r="B206" s="240"/>
      <c r="C206" s="240"/>
      <c r="D206" s="240"/>
      <c r="E206" s="239"/>
      <c r="F206" s="239"/>
      <c r="G206" s="272"/>
      <c r="H206" s="247"/>
      <c r="I206" s="232"/>
      <c r="J206" s="232"/>
      <c r="K206" s="232"/>
      <c r="L206" s="232"/>
      <c r="M206" s="247"/>
      <c r="N206" s="247"/>
      <c r="O206" s="247"/>
      <c r="P206" s="267"/>
      <c r="Q206" s="267"/>
      <c r="R206" s="267"/>
      <c r="S206" s="267"/>
      <c r="T206" s="232"/>
      <c r="U206" s="261"/>
      <c r="V206" s="239"/>
    </row>
    <row r="207" spans="1:22" s="238" customFormat="1" x14ac:dyDescent="0.25">
      <c r="A207" s="239"/>
      <c r="B207" s="240"/>
      <c r="C207" s="240"/>
      <c r="D207" s="240"/>
      <c r="E207" s="239"/>
      <c r="F207" s="239"/>
      <c r="G207" s="272"/>
      <c r="H207" s="247"/>
      <c r="I207" s="232"/>
      <c r="J207" s="232"/>
      <c r="K207" s="232"/>
      <c r="L207" s="232"/>
      <c r="M207" s="247"/>
      <c r="N207" s="247"/>
      <c r="O207" s="247"/>
      <c r="P207" s="267"/>
      <c r="Q207" s="267"/>
      <c r="R207" s="267"/>
      <c r="S207" s="267"/>
      <c r="T207" s="232"/>
      <c r="U207" s="261"/>
      <c r="V207" s="239"/>
    </row>
    <row r="208" spans="1:22" s="238" customFormat="1" x14ac:dyDescent="0.25">
      <c r="A208" s="239"/>
      <c r="B208" s="240"/>
      <c r="C208" s="240"/>
      <c r="D208" s="240"/>
      <c r="E208" s="239"/>
      <c r="F208" s="239"/>
      <c r="G208" s="272"/>
      <c r="H208" s="247"/>
      <c r="I208" s="232"/>
      <c r="J208" s="232"/>
      <c r="K208" s="232"/>
      <c r="L208" s="232"/>
      <c r="M208" s="247"/>
      <c r="N208" s="247"/>
      <c r="O208" s="247"/>
      <c r="P208" s="267"/>
      <c r="Q208" s="267"/>
      <c r="R208" s="267"/>
      <c r="S208" s="267"/>
      <c r="T208" s="232"/>
      <c r="U208" s="261"/>
      <c r="V208" s="239"/>
    </row>
    <row r="209" spans="1:27" s="238" customFormat="1" x14ac:dyDescent="0.25">
      <c r="A209" s="239"/>
      <c r="B209" s="240"/>
      <c r="C209" s="240"/>
      <c r="D209" s="240"/>
      <c r="E209" s="239"/>
      <c r="F209" s="239"/>
      <c r="G209" s="272"/>
      <c r="H209" s="247"/>
      <c r="I209" s="232"/>
      <c r="J209" s="232"/>
      <c r="K209" s="232"/>
      <c r="L209" s="232"/>
      <c r="M209" s="247"/>
      <c r="N209" s="247"/>
      <c r="O209" s="247"/>
      <c r="P209" s="267"/>
      <c r="Q209" s="267"/>
      <c r="R209" s="267"/>
      <c r="S209" s="267"/>
      <c r="T209" s="232"/>
      <c r="U209" s="261"/>
      <c r="V209" s="239"/>
    </row>
    <row r="210" spans="1:27" s="238" customFormat="1" x14ac:dyDescent="0.25">
      <c r="A210" s="239"/>
      <c r="B210" s="240"/>
      <c r="C210" s="240"/>
      <c r="D210" s="240"/>
      <c r="E210" s="239"/>
      <c r="F210" s="239"/>
      <c r="G210" s="272"/>
      <c r="H210" s="247"/>
      <c r="I210" s="232"/>
      <c r="J210" s="232"/>
      <c r="K210" s="232"/>
      <c r="L210" s="232"/>
      <c r="M210" s="247"/>
      <c r="N210" s="247"/>
      <c r="O210" s="247"/>
      <c r="P210" s="267"/>
      <c r="Q210" s="267"/>
      <c r="R210" s="267"/>
      <c r="S210" s="267"/>
      <c r="T210" s="232"/>
      <c r="U210" s="261"/>
      <c r="V210" s="239"/>
    </row>
    <row r="211" spans="1:27" s="238" customFormat="1" x14ac:dyDescent="0.25">
      <c r="A211" s="239"/>
      <c r="B211" s="240"/>
      <c r="C211" s="240"/>
      <c r="D211" s="240"/>
      <c r="E211" s="239"/>
      <c r="F211" s="239"/>
      <c r="G211" s="272"/>
      <c r="H211" s="247"/>
      <c r="I211" s="232"/>
      <c r="J211" s="232"/>
      <c r="K211" s="232"/>
      <c r="L211" s="232"/>
      <c r="M211" s="247"/>
      <c r="N211" s="247"/>
      <c r="O211" s="247"/>
      <c r="P211" s="267"/>
      <c r="Q211" s="267"/>
      <c r="R211" s="267"/>
      <c r="S211" s="267"/>
      <c r="T211" s="232"/>
      <c r="U211" s="261"/>
      <c r="V211" s="239"/>
    </row>
    <row r="212" spans="1:27" s="238" customFormat="1" x14ac:dyDescent="0.25">
      <c r="A212" s="239"/>
      <c r="B212" s="240"/>
      <c r="C212" s="240"/>
      <c r="D212" s="240"/>
      <c r="E212" s="239"/>
      <c r="F212" s="239"/>
      <c r="G212" s="272"/>
      <c r="H212" s="247"/>
      <c r="I212" s="232"/>
      <c r="J212" s="232"/>
      <c r="K212" s="232"/>
      <c r="L212" s="232"/>
      <c r="M212" s="247"/>
      <c r="N212" s="247"/>
      <c r="O212" s="247"/>
      <c r="P212" s="267"/>
      <c r="Q212" s="267"/>
      <c r="R212" s="267"/>
      <c r="S212" s="267"/>
      <c r="T212" s="232"/>
      <c r="U212" s="261"/>
      <c r="V212" s="239"/>
    </row>
    <row r="213" spans="1:27" s="238" customFormat="1" x14ac:dyDescent="0.25">
      <c r="A213" s="239"/>
      <c r="B213" s="240"/>
      <c r="C213" s="240"/>
      <c r="D213" s="240"/>
      <c r="E213" s="239"/>
      <c r="F213" s="239"/>
      <c r="G213" s="272"/>
      <c r="H213" s="247"/>
      <c r="I213" s="232"/>
      <c r="J213" s="232"/>
      <c r="K213" s="232"/>
      <c r="L213" s="232"/>
      <c r="M213" s="247"/>
      <c r="N213" s="247"/>
      <c r="O213" s="247"/>
      <c r="P213" s="267"/>
      <c r="Q213" s="267"/>
      <c r="R213" s="267"/>
      <c r="S213" s="267"/>
      <c r="T213" s="232"/>
      <c r="U213" s="261"/>
      <c r="V213" s="239"/>
    </row>
    <row r="214" spans="1:27" s="238" customFormat="1" x14ac:dyDescent="0.25">
      <c r="A214" s="239"/>
      <c r="B214" s="240"/>
      <c r="C214" s="240"/>
      <c r="D214" s="240"/>
      <c r="E214" s="239"/>
      <c r="F214" s="239"/>
      <c r="G214" s="272"/>
      <c r="H214" s="247"/>
      <c r="I214" s="232"/>
      <c r="J214" s="232"/>
      <c r="K214" s="232"/>
      <c r="L214" s="232"/>
      <c r="M214" s="247"/>
      <c r="N214" s="247"/>
      <c r="O214" s="247"/>
      <c r="P214" s="267"/>
      <c r="Q214" s="267"/>
      <c r="R214" s="267"/>
      <c r="S214" s="267"/>
      <c r="T214" s="232"/>
      <c r="U214" s="261"/>
      <c r="V214" s="239"/>
    </row>
    <row r="215" spans="1:27" s="238" customFormat="1" x14ac:dyDescent="0.25">
      <c r="A215" s="239"/>
      <c r="B215" s="240"/>
      <c r="C215" s="240"/>
      <c r="D215" s="240"/>
      <c r="E215" s="239"/>
      <c r="F215" s="239"/>
      <c r="G215" s="272"/>
      <c r="H215" s="247"/>
      <c r="I215" s="232"/>
      <c r="J215" s="232"/>
      <c r="K215" s="232"/>
      <c r="L215" s="232"/>
      <c r="M215" s="247"/>
      <c r="N215" s="247"/>
      <c r="O215" s="247"/>
      <c r="P215" s="267"/>
      <c r="Q215" s="267"/>
      <c r="R215" s="267"/>
      <c r="S215" s="267"/>
      <c r="T215" s="232"/>
      <c r="U215" s="261"/>
      <c r="V215" s="239"/>
    </row>
    <row r="216" spans="1:27" s="238" customFormat="1" x14ac:dyDescent="0.25">
      <c r="A216" s="239"/>
      <c r="B216" s="240"/>
      <c r="C216" s="240"/>
      <c r="D216" s="240"/>
      <c r="E216" s="239"/>
      <c r="F216" s="239"/>
      <c r="G216" s="272"/>
      <c r="H216" s="247"/>
      <c r="I216" s="232"/>
      <c r="J216" s="232"/>
      <c r="K216" s="232"/>
      <c r="L216" s="232"/>
      <c r="M216" s="247"/>
      <c r="N216" s="247"/>
      <c r="O216" s="247"/>
      <c r="P216" s="267"/>
      <c r="Q216" s="267"/>
      <c r="R216" s="267"/>
      <c r="S216" s="267"/>
      <c r="T216" s="232"/>
      <c r="U216" s="261"/>
      <c r="V216" s="239"/>
    </row>
    <row r="217" spans="1:27" s="238" customFormat="1" x14ac:dyDescent="0.25">
      <c r="A217" s="239"/>
      <c r="B217" s="240"/>
      <c r="C217" s="240"/>
      <c r="D217" s="240"/>
      <c r="E217" s="239"/>
      <c r="F217" s="239"/>
      <c r="G217" s="272"/>
      <c r="H217" s="247"/>
      <c r="I217" s="232"/>
      <c r="J217" s="232"/>
      <c r="K217" s="232"/>
      <c r="L217" s="232"/>
      <c r="M217" s="247"/>
      <c r="N217" s="247"/>
      <c r="O217" s="247"/>
      <c r="P217" s="267"/>
      <c r="Q217" s="267"/>
      <c r="R217" s="267"/>
      <c r="S217" s="267"/>
      <c r="T217" s="232"/>
      <c r="U217" s="261"/>
      <c r="V217" s="239"/>
    </row>
    <row r="218" spans="1:27" s="238" customFormat="1" x14ac:dyDescent="0.25">
      <c r="A218" s="239"/>
      <c r="B218" s="240"/>
      <c r="C218" s="240"/>
      <c r="D218" s="240"/>
      <c r="E218" s="239"/>
      <c r="F218" s="239"/>
      <c r="G218" s="272"/>
      <c r="H218" s="247"/>
      <c r="I218" s="232"/>
      <c r="J218" s="232"/>
      <c r="K218" s="232"/>
      <c r="L218" s="232"/>
      <c r="M218" s="247"/>
      <c r="N218" s="247"/>
      <c r="O218" s="247"/>
      <c r="P218" s="267"/>
      <c r="Q218" s="267"/>
      <c r="R218" s="267"/>
      <c r="S218" s="267"/>
      <c r="T218" s="232"/>
      <c r="U218" s="261"/>
      <c r="V218" s="239"/>
    </row>
    <row r="219" spans="1:27" s="238" customFormat="1" x14ac:dyDescent="0.25">
      <c r="A219" s="239"/>
      <c r="B219" s="240"/>
      <c r="C219" s="240"/>
      <c r="D219" s="240"/>
      <c r="E219" s="239"/>
      <c r="F219" s="239"/>
      <c r="G219" s="272"/>
      <c r="H219" s="247"/>
      <c r="I219" s="232"/>
      <c r="J219" s="232"/>
      <c r="K219" s="232"/>
      <c r="L219" s="232"/>
      <c r="M219" s="247"/>
      <c r="N219" s="247"/>
      <c r="O219" s="247"/>
      <c r="P219" s="267"/>
      <c r="Q219" s="267"/>
      <c r="R219" s="267"/>
      <c r="S219" s="267"/>
      <c r="T219" s="232"/>
      <c r="U219" s="261"/>
      <c r="V219" s="239"/>
    </row>
    <row r="220" spans="1:27" s="238" customFormat="1" x14ac:dyDescent="0.25">
      <c r="A220" s="239"/>
      <c r="B220" s="240"/>
      <c r="C220" s="240"/>
      <c r="D220" s="240"/>
      <c r="E220" s="239"/>
      <c r="F220" s="239"/>
      <c r="G220" s="272"/>
      <c r="H220" s="247"/>
      <c r="I220" s="232"/>
      <c r="J220" s="232"/>
      <c r="K220" s="232"/>
      <c r="L220" s="232"/>
      <c r="M220" s="247"/>
      <c r="N220" s="247"/>
      <c r="O220" s="247"/>
      <c r="P220" s="267"/>
      <c r="Q220" s="267"/>
      <c r="R220" s="267"/>
      <c r="S220" s="267"/>
      <c r="T220" s="232"/>
      <c r="U220" s="261"/>
      <c r="V220" s="239"/>
    </row>
    <row r="221" spans="1:27" s="238" customFormat="1" x14ac:dyDescent="0.25">
      <c r="A221" s="239"/>
      <c r="B221" s="240"/>
      <c r="C221" s="240"/>
      <c r="D221" s="240"/>
      <c r="E221" s="239"/>
      <c r="F221" s="239"/>
      <c r="G221" s="272"/>
      <c r="H221" s="247"/>
      <c r="I221" s="232"/>
      <c r="J221" s="232"/>
      <c r="K221" s="232"/>
      <c r="L221" s="232"/>
      <c r="M221" s="247"/>
      <c r="N221" s="247"/>
      <c r="O221" s="247"/>
      <c r="P221" s="267"/>
      <c r="Q221" s="267"/>
      <c r="R221" s="267"/>
      <c r="S221" s="267"/>
      <c r="T221" s="232"/>
      <c r="U221" s="261"/>
      <c r="V221" s="239"/>
    </row>
    <row r="222" spans="1:27" x14ac:dyDescent="0.25">
      <c r="E222" s="232"/>
      <c r="F222" s="232"/>
      <c r="G222" s="261"/>
      <c r="H222" s="232"/>
      <c r="I222" s="232"/>
      <c r="J222" s="232"/>
      <c r="K222" s="232"/>
      <c r="L222" s="232"/>
      <c r="M222" s="247"/>
      <c r="N222" s="247"/>
      <c r="O222" s="247"/>
      <c r="P222" s="267"/>
      <c r="Q222" s="267"/>
      <c r="R222" s="267"/>
      <c r="S222" s="267"/>
      <c r="T222" s="232"/>
      <c r="U222" s="261"/>
      <c r="V222" s="232"/>
      <c r="W222" s="232"/>
      <c r="X222" s="232"/>
      <c r="Y222" s="232"/>
      <c r="Z222" s="232"/>
      <c r="AA222" s="232"/>
    </row>
    <row r="223" spans="1:27" x14ac:dyDescent="0.25">
      <c r="E223" s="232"/>
      <c r="F223" s="232"/>
      <c r="G223" s="261"/>
      <c r="H223" s="232"/>
      <c r="I223" s="232"/>
      <c r="J223" s="232"/>
      <c r="K223" s="232"/>
      <c r="L223" s="232"/>
      <c r="M223" s="247"/>
      <c r="N223" s="247"/>
      <c r="O223" s="247"/>
      <c r="P223" s="267"/>
      <c r="Q223" s="267"/>
      <c r="R223" s="267"/>
      <c r="S223" s="267"/>
      <c r="T223" s="232"/>
      <c r="U223" s="261"/>
      <c r="V223" s="232"/>
      <c r="W223" s="232"/>
      <c r="X223" s="232"/>
      <c r="Y223" s="232"/>
      <c r="Z223" s="232"/>
      <c r="AA223" s="232"/>
    </row>
    <row r="224" spans="1:27" x14ac:dyDescent="0.25">
      <c r="E224" s="232"/>
      <c r="F224" s="232"/>
      <c r="G224" s="261"/>
      <c r="H224" s="232"/>
      <c r="I224" s="232"/>
      <c r="J224" s="232"/>
      <c r="K224" s="232"/>
      <c r="L224" s="232"/>
      <c r="M224" s="247"/>
      <c r="N224" s="247"/>
      <c r="O224" s="247"/>
      <c r="P224" s="267"/>
      <c r="Q224" s="267"/>
      <c r="R224" s="267"/>
      <c r="S224" s="267"/>
      <c r="T224" s="232"/>
      <c r="U224" s="261"/>
      <c r="V224" s="232"/>
      <c r="W224" s="232"/>
      <c r="X224" s="232"/>
      <c r="Y224" s="232"/>
      <c r="Z224" s="232"/>
      <c r="AA224" s="232"/>
    </row>
    <row r="225" spans="5:27" x14ac:dyDescent="0.25">
      <c r="E225" s="232"/>
      <c r="F225" s="232"/>
      <c r="G225" s="261"/>
      <c r="H225" s="232"/>
      <c r="I225" s="232"/>
      <c r="J225" s="232"/>
      <c r="K225" s="232"/>
      <c r="L225" s="232"/>
      <c r="M225" s="247"/>
      <c r="N225" s="247"/>
      <c r="O225" s="247"/>
      <c r="P225" s="267"/>
      <c r="Q225" s="267"/>
      <c r="R225" s="267"/>
      <c r="S225" s="267"/>
      <c r="T225" s="232"/>
      <c r="U225" s="261"/>
      <c r="V225" s="232"/>
      <c r="W225" s="232"/>
      <c r="X225" s="232"/>
      <c r="Y225" s="232"/>
      <c r="Z225" s="232"/>
      <c r="AA225" s="232"/>
    </row>
    <row r="226" spans="5:27" x14ac:dyDescent="0.25">
      <c r="E226" s="232"/>
      <c r="F226" s="232"/>
      <c r="G226" s="261"/>
      <c r="H226" s="232"/>
      <c r="I226" s="232"/>
      <c r="J226" s="232"/>
      <c r="K226" s="232"/>
      <c r="L226" s="232"/>
      <c r="M226" s="247"/>
      <c r="N226" s="247"/>
      <c r="O226" s="247"/>
      <c r="P226" s="267"/>
      <c r="Q226" s="267"/>
      <c r="R226" s="267"/>
      <c r="S226" s="267"/>
      <c r="T226" s="232"/>
      <c r="U226" s="261"/>
      <c r="V226" s="232"/>
      <c r="W226" s="232"/>
      <c r="X226" s="232"/>
      <c r="Y226" s="232"/>
      <c r="Z226" s="232"/>
      <c r="AA226" s="232"/>
    </row>
    <row r="227" spans="5:27" x14ac:dyDescent="0.25">
      <c r="E227" s="232"/>
      <c r="F227" s="232"/>
      <c r="G227" s="261"/>
      <c r="H227" s="232"/>
      <c r="I227" s="232"/>
      <c r="J227" s="232"/>
      <c r="K227" s="232"/>
      <c r="L227" s="232"/>
      <c r="M227" s="247"/>
      <c r="N227" s="247"/>
      <c r="O227" s="247"/>
      <c r="P227" s="267"/>
      <c r="Q227" s="267"/>
      <c r="R227" s="267"/>
      <c r="S227" s="267"/>
      <c r="T227" s="232"/>
      <c r="U227" s="261"/>
      <c r="V227" s="232"/>
      <c r="W227" s="232"/>
      <c r="X227" s="232"/>
      <c r="Y227" s="232"/>
      <c r="Z227" s="232"/>
      <c r="AA227" s="232"/>
    </row>
    <row r="228" spans="5:27" x14ac:dyDescent="0.25">
      <c r="E228" s="232"/>
      <c r="F228" s="232"/>
      <c r="G228" s="261"/>
      <c r="H228" s="232"/>
      <c r="I228" s="232"/>
      <c r="J228" s="232"/>
      <c r="K228" s="232"/>
      <c r="L228" s="232"/>
      <c r="M228" s="247"/>
      <c r="N228" s="247"/>
      <c r="O228" s="247"/>
      <c r="P228" s="267"/>
      <c r="Q228" s="267"/>
      <c r="R228" s="267"/>
      <c r="S228" s="267"/>
      <c r="T228" s="232"/>
      <c r="U228" s="261"/>
      <c r="V228" s="232"/>
      <c r="W228" s="232"/>
      <c r="X228" s="232"/>
      <c r="Y228" s="232"/>
      <c r="Z228" s="232"/>
      <c r="AA228" s="232"/>
    </row>
    <row r="229" spans="5:27" x14ac:dyDescent="0.25">
      <c r="E229" s="232"/>
      <c r="F229" s="232"/>
      <c r="G229" s="261"/>
      <c r="H229" s="232"/>
      <c r="I229" s="232"/>
      <c r="J229" s="232"/>
      <c r="K229" s="232"/>
      <c r="L229" s="232"/>
      <c r="M229" s="247"/>
      <c r="N229" s="247"/>
      <c r="O229" s="247"/>
      <c r="P229" s="267"/>
      <c r="Q229" s="267"/>
      <c r="R229" s="267"/>
      <c r="S229" s="267"/>
      <c r="T229" s="232"/>
      <c r="U229" s="261"/>
      <c r="V229" s="232"/>
      <c r="W229" s="232"/>
      <c r="X229" s="232"/>
      <c r="Y229" s="232"/>
      <c r="Z229" s="232"/>
      <c r="AA229" s="232"/>
    </row>
    <row r="230" spans="5:27" x14ac:dyDescent="0.25">
      <c r="E230" s="232"/>
      <c r="F230" s="232"/>
      <c r="G230" s="261"/>
      <c r="H230" s="232"/>
      <c r="I230" s="232"/>
      <c r="J230" s="232"/>
      <c r="K230" s="232"/>
      <c r="L230" s="232"/>
      <c r="M230" s="247"/>
      <c r="N230" s="247"/>
      <c r="O230" s="247"/>
      <c r="P230" s="267"/>
      <c r="Q230" s="267"/>
      <c r="R230" s="267"/>
      <c r="S230" s="267"/>
      <c r="T230" s="232"/>
      <c r="U230" s="261"/>
      <c r="V230" s="232"/>
      <c r="W230" s="232"/>
      <c r="X230" s="232"/>
      <c r="Y230" s="232"/>
      <c r="Z230" s="232"/>
      <c r="AA230" s="232"/>
    </row>
    <row r="231" spans="5:27" x14ac:dyDescent="0.25">
      <c r="E231" s="232"/>
      <c r="F231" s="232"/>
      <c r="G231" s="261"/>
      <c r="H231" s="232"/>
      <c r="I231" s="232"/>
      <c r="J231" s="232"/>
      <c r="K231" s="232"/>
      <c r="L231" s="232"/>
      <c r="M231" s="247"/>
      <c r="N231" s="247"/>
      <c r="O231" s="247"/>
      <c r="P231" s="267"/>
      <c r="Q231" s="267"/>
      <c r="R231" s="267"/>
      <c r="S231" s="267"/>
      <c r="T231" s="232"/>
      <c r="U231" s="261"/>
      <c r="V231" s="232"/>
      <c r="W231" s="232"/>
      <c r="X231" s="232"/>
      <c r="Y231" s="232"/>
      <c r="Z231" s="232"/>
      <c r="AA231" s="232"/>
    </row>
    <row r="232" spans="5:27" x14ac:dyDescent="0.25">
      <c r="E232" s="232"/>
      <c r="F232" s="232"/>
      <c r="G232" s="261"/>
      <c r="H232" s="232"/>
      <c r="I232" s="232"/>
      <c r="J232" s="232"/>
      <c r="K232" s="232"/>
      <c r="L232" s="232"/>
      <c r="M232" s="247"/>
      <c r="N232" s="247"/>
      <c r="O232" s="247"/>
      <c r="P232" s="267"/>
      <c r="Q232" s="267"/>
      <c r="R232" s="267"/>
      <c r="S232" s="267"/>
      <c r="T232" s="232"/>
      <c r="U232" s="261"/>
      <c r="V232" s="232"/>
      <c r="W232" s="232"/>
      <c r="X232" s="232"/>
      <c r="Y232" s="232"/>
      <c r="Z232" s="232"/>
      <c r="AA232" s="232"/>
    </row>
    <row r="233" spans="5:27" x14ac:dyDescent="0.25">
      <c r="E233" s="232"/>
      <c r="F233" s="232"/>
      <c r="G233" s="261"/>
      <c r="H233" s="232"/>
      <c r="I233" s="232"/>
      <c r="J233" s="232"/>
      <c r="K233" s="232"/>
      <c r="L233" s="232"/>
      <c r="M233" s="247"/>
      <c r="N233" s="247"/>
      <c r="O233" s="247"/>
      <c r="P233" s="267"/>
      <c r="Q233" s="267"/>
      <c r="R233" s="267"/>
      <c r="S233" s="267"/>
      <c r="T233" s="232"/>
      <c r="U233" s="261"/>
      <c r="V233" s="232"/>
      <c r="W233" s="232"/>
      <c r="X233" s="232"/>
      <c r="Y233" s="232"/>
      <c r="Z233" s="232"/>
      <c r="AA233" s="232"/>
    </row>
    <row r="234" spans="5:27" x14ac:dyDescent="0.25">
      <c r="E234" s="232"/>
      <c r="F234" s="232"/>
      <c r="G234" s="261"/>
      <c r="H234" s="232"/>
      <c r="I234" s="232"/>
      <c r="J234" s="232"/>
      <c r="K234" s="232"/>
      <c r="L234" s="232"/>
      <c r="M234" s="247"/>
      <c r="N234" s="247"/>
      <c r="O234" s="247"/>
      <c r="P234" s="267"/>
      <c r="Q234" s="267"/>
      <c r="R234" s="267"/>
      <c r="S234" s="267"/>
      <c r="T234" s="232"/>
      <c r="U234" s="261"/>
      <c r="V234" s="232"/>
      <c r="W234" s="232"/>
      <c r="X234" s="232"/>
      <c r="Y234" s="232"/>
      <c r="Z234" s="232"/>
      <c r="AA234" s="232"/>
    </row>
    <row r="235" spans="5:27" x14ac:dyDescent="0.25">
      <c r="E235" s="232"/>
      <c r="F235" s="232"/>
      <c r="G235" s="261"/>
      <c r="H235" s="232"/>
      <c r="I235" s="232"/>
      <c r="J235" s="232"/>
      <c r="K235" s="232"/>
      <c r="L235" s="232"/>
      <c r="M235" s="247"/>
      <c r="N235" s="247"/>
      <c r="O235" s="247"/>
      <c r="P235" s="267"/>
      <c r="Q235" s="267"/>
      <c r="R235" s="267"/>
      <c r="S235" s="267"/>
      <c r="T235" s="232"/>
      <c r="U235" s="261"/>
      <c r="V235" s="232"/>
      <c r="W235" s="232"/>
      <c r="X235" s="232"/>
      <c r="Y235" s="232"/>
      <c r="Z235" s="232"/>
      <c r="AA235" s="232"/>
    </row>
    <row r="236" spans="5:27" x14ac:dyDescent="0.25">
      <c r="E236" s="232"/>
      <c r="F236" s="232"/>
      <c r="G236" s="261"/>
      <c r="H236" s="232"/>
      <c r="I236" s="232"/>
      <c r="J236" s="232"/>
      <c r="K236" s="232"/>
      <c r="L236" s="232"/>
      <c r="M236" s="247"/>
      <c r="N236" s="247"/>
      <c r="O236" s="247"/>
      <c r="P236" s="267"/>
      <c r="Q236" s="267"/>
      <c r="R236" s="267"/>
      <c r="S236" s="267"/>
      <c r="T236" s="232"/>
      <c r="U236" s="261"/>
      <c r="V236" s="232"/>
      <c r="W236" s="232"/>
      <c r="X236" s="232"/>
      <c r="Y236" s="232"/>
      <c r="Z236" s="232"/>
      <c r="AA236" s="232"/>
    </row>
    <row r="237" spans="5:27" x14ac:dyDescent="0.25">
      <c r="E237" s="232"/>
      <c r="F237" s="232"/>
      <c r="G237" s="261"/>
      <c r="H237" s="232"/>
      <c r="I237" s="232"/>
      <c r="J237" s="232"/>
      <c r="K237" s="232"/>
      <c r="L237" s="232"/>
      <c r="M237" s="247"/>
      <c r="N237" s="247"/>
      <c r="O237" s="247"/>
      <c r="P237" s="267"/>
      <c r="Q237" s="267"/>
      <c r="R237" s="267"/>
      <c r="S237" s="267"/>
      <c r="T237" s="232"/>
      <c r="U237" s="261"/>
      <c r="V237" s="232"/>
      <c r="W237" s="232"/>
      <c r="X237" s="232"/>
      <c r="Y237" s="232"/>
      <c r="Z237" s="232"/>
      <c r="AA237" s="232"/>
    </row>
    <row r="238" spans="5:27" x14ac:dyDescent="0.25">
      <c r="E238" s="232"/>
      <c r="F238" s="232"/>
      <c r="G238" s="261"/>
      <c r="H238" s="232"/>
      <c r="I238" s="232"/>
      <c r="J238" s="232"/>
      <c r="K238" s="232"/>
      <c r="L238" s="232"/>
      <c r="M238" s="247"/>
      <c r="N238" s="247"/>
      <c r="O238" s="247"/>
      <c r="P238" s="267"/>
      <c r="Q238" s="267"/>
      <c r="R238" s="267"/>
      <c r="S238" s="267"/>
      <c r="T238" s="232"/>
      <c r="U238" s="261"/>
      <c r="V238" s="232"/>
      <c r="W238" s="232"/>
      <c r="X238" s="232"/>
      <c r="Y238" s="232"/>
      <c r="Z238" s="232"/>
      <c r="AA238" s="232"/>
    </row>
    <row r="239" spans="5:27" x14ac:dyDescent="0.25">
      <c r="E239" s="232"/>
      <c r="F239" s="232"/>
      <c r="G239" s="261"/>
      <c r="H239" s="232"/>
      <c r="I239" s="232"/>
      <c r="J239" s="232"/>
      <c r="K239" s="232"/>
      <c r="L239" s="232"/>
      <c r="M239" s="247"/>
      <c r="N239" s="247"/>
      <c r="O239" s="247"/>
      <c r="P239" s="267"/>
      <c r="Q239" s="267"/>
      <c r="R239" s="267"/>
      <c r="S239" s="267"/>
      <c r="T239" s="232"/>
      <c r="U239" s="261"/>
      <c r="V239" s="232"/>
      <c r="W239" s="232"/>
      <c r="X239" s="232"/>
      <c r="Y239" s="232"/>
      <c r="Z239" s="232"/>
      <c r="AA239" s="232"/>
    </row>
    <row r="240" spans="5:27" x14ac:dyDescent="0.25">
      <c r="E240" s="232"/>
      <c r="F240" s="232"/>
      <c r="G240" s="261"/>
      <c r="H240" s="232"/>
      <c r="I240" s="232"/>
      <c r="J240" s="232"/>
      <c r="K240" s="232"/>
      <c r="L240" s="232"/>
      <c r="M240" s="247"/>
      <c r="N240" s="247"/>
      <c r="O240" s="247"/>
      <c r="P240" s="267"/>
      <c r="Q240" s="267"/>
      <c r="R240" s="267"/>
      <c r="S240" s="267"/>
      <c r="T240" s="232"/>
      <c r="U240" s="261"/>
      <c r="V240" s="232"/>
      <c r="W240" s="232"/>
      <c r="X240" s="232"/>
      <c r="Y240" s="232"/>
      <c r="Z240" s="232"/>
      <c r="AA240" s="232"/>
    </row>
    <row r="241" spans="5:27" x14ac:dyDescent="0.25">
      <c r="E241" s="232"/>
      <c r="F241" s="232"/>
      <c r="G241" s="261"/>
      <c r="H241" s="232"/>
      <c r="I241" s="232"/>
      <c r="J241" s="232"/>
      <c r="K241" s="232"/>
      <c r="L241" s="232"/>
      <c r="M241" s="247"/>
      <c r="N241" s="247"/>
      <c r="O241" s="247"/>
      <c r="P241" s="267"/>
      <c r="Q241" s="267"/>
      <c r="R241" s="267"/>
      <c r="S241" s="267"/>
      <c r="T241" s="232"/>
      <c r="U241" s="261"/>
      <c r="V241" s="232"/>
      <c r="W241" s="232"/>
      <c r="X241" s="232"/>
      <c r="Y241" s="232"/>
      <c r="Z241" s="232"/>
      <c r="AA241" s="232"/>
    </row>
    <row r="242" spans="5:27" x14ac:dyDescent="0.25">
      <c r="E242" s="232"/>
      <c r="F242" s="232"/>
      <c r="G242" s="261"/>
      <c r="H242" s="232"/>
      <c r="I242" s="232"/>
      <c r="J242" s="232"/>
      <c r="K242" s="232"/>
      <c r="L242" s="232"/>
      <c r="M242" s="247"/>
      <c r="N242" s="247"/>
      <c r="O242" s="247"/>
      <c r="P242" s="267"/>
      <c r="Q242" s="267"/>
      <c r="R242" s="267"/>
      <c r="S242" s="267"/>
      <c r="T242" s="232"/>
      <c r="U242" s="261"/>
      <c r="V242" s="232"/>
      <c r="W242" s="232"/>
      <c r="X242" s="232"/>
      <c r="Y242" s="232"/>
      <c r="Z242" s="232"/>
      <c r="AA242" s="232"/>
    </row>
    <row r="243" spans="5:27" x14ac:dyDescent="0.25">
      <c r="E243" s="232"/>
      <c r="F243" s="232"/>
      <c r="G243" s="261"/>
      <c r="H243" s="232"/>
      <c r="I243" s="232"/>
      <c r="J243" s="232"/>
      <c r="K243" s="232"/>
      <c r="L243" s="232"/>
      <c r="M243" s="247"/>
      <c r="N243" s="247"/>
      <c r="O243" s="247"/>
      <c r="P243" s="267"/>
      <c r="Q243" s="267"/>
      <c r="R243" s="267"/>
      <c r="S243" s="267"/>
      <c r="T243" s="232"/>
      <c r="U243" s="261"/>
      <c r="V243" s="232"/>
      <c r="W243" s="232"/>
      <c r="X243" s="232"/>
      <c r="Y243" s="232"/>
      <c r="Z243" s="232"/>
      <c r="AA243" s="232"/>
    </row>
    <row r="244" spans="5:27" x14ac:dyDescent="0.25">
      <c r="E244" s="232"/>
      <c r="F244" s="232"/>
      <c r="G244" s="261"/>
      <c r="H244" s="232"/>
      <c r="I244" s="232"/>
      <c r="J244" s="232"/>
      <c r="K244" s="232"/>
      <c r="L244" s="232"/>
      <c r="M244" s="247"/>
      <c r="N244" s="247"/>
      <c r="O244" s="247"/>
      <c r="P244" s="267"/>
      <c r="Q244" s="267"/>
      <c r="R244" s="267"/>
      <c r="S244" s="267"/>
      <c r="T244" s="232"/>
      <c r="U244" s="261"/>
      <c r="V244" s="232"/>
      <c r="W244" s="232"/>
      <c r="X244" s="232"/>
      <c r="Y244" s="232"/>
      <c r="Z244" s="232"/>
      <c r="AA244" s="232"/>
    </row>
    <row r="245" spans="5:27" x14ac:dyDescent="0.25">
      <c r="E245" s="232"/>
      <c r="F245" s="232"/>
      <c r="G245" s="261"/>
      <c r="H245" s="232"/>
      <c r="I245" s="232"/>
      <c r="J245" s="232"/>
      <c r="K245" s="232"/>
      <c r="L245" s="232"/>
      <c r="M245" s="247"/>
      <c r="N245" s="247"/>
      <c r="O245" s="247"/>
      <c r="P245" s="267"/>
      <c r="Q245" s="267"/>
      <c r="R245" s="267"/>
      <c r="S245" s="267"/>
      <c r="T245" s="232"/>
      <c r="U245" s="261"/>
      <c r="V245" s="232"/>
      <c r="W245" s="232"/>
      <c r="X245" s="232"/>
      <c r="Y245" s="232"/>
      <c r="Z245" s="232"/>
      <c r="AA245" s="232"/>
    </row>
    <row r="246" spans="5:27" x14ac:dyDescent="0.25">
      <c r="E246" s="232"/>
      <c r="F246" s="232"/>
      <c r="G246" s="261"/>
      <c r="H246" s="232"/>
      <c r="I246" s="232"/>
      <c r="J246" s="232"/>
      <c r="K246" s="232"/>
      <c r="L246" s="232"/>
      <c r="M246" s="247"/>
      <c r="N246" s="247"/>
      <c r="O246" s="247"/>
      <c r="P246" s="267"/>
      <c r="Q246" s="267"/>
      <c r="R246" s="267"/>
      <c r="S246" s="267"/>
      <c r="T246" s="232"/>
      <c r="U246" s="261"/>
      <c r="V246" s="232"/>
      <c r="W246" s="232"/>
      <c r="X246" s="232"/>
      <c r="Y246" s="232"/>
      <c r="Z246" s="232"/>
      <c r="AA246" s="232"/>
    </row>
    <row r="247" spans="5:27" x14ac:dyDescent="0.25">
      <c r="E247" s="232"/>
      <c r="F247" s="232"/>
      <c r="G247" s="261"/>
      <c r="H247" s="232"/>
      <c r="I247" s="232"/>
      <c r="J247" s="232"/>
      <c r="K247" s="232"/>
      <c r="L247" s="232"/>
      <c r="M247" s="247"/>
      <c r="N247" s="247"/>
      <c r="O247" s="247"/>
      <c r="P247" s="267"/>
      <c r="Q247" s="267"/>
      <c r="R247" s="267"/>
      <c r="S247" s="267"/>
      <c r="T247" s="232"/>
      <c r="U247" s="261"/>
      <c r="V247" s="232"/>
      <c r="W247" s="232"/>
      <c r="X247" s="232"/>
      <c r="Y247" s="232"/>
      <c r="Z247" s="232"/>
      <c r="AA247" s="232"/>
    </row>
    <row r="248" spans="5:27" x14ac:dyDescent="0.25">
      <c r="E248" s="232"/>
      <c r="F248" s="232"/>
      <c r="G248" s="261"/>
      <c r="H248" s="232"/>
      <c r="I248" s="232"/>
      <c r="J248" s="232"/>
      <c r="K248" s="232"/>
      <c r="L248" s="232"/>
      <c r="M248" s="247"/>
      <c r="N248" s="247"/>
      <c r="O248" s="247"/>
      <c r="P248" s="267"/>
      <c r="Q248" s="267"/>
      <c r="R248" s="267"/>
      <c r="S248" s="267"/>
      <c r="T248" s="232"/>
      <c r="U248" s="261"/>
      <c r="V248" s="232"/>
      <c r="W248" s="232"/>
      <c r="X248" s="232"/>
      <c r="Y248" s="232"/>
      <c r="Z248" s="232"/>
      <c r="AA248" s="232"/>
    </row>
    <row r="249" spans="5:27" x14ac:dyDescent="0.25">
      <c r="E249" s="232"/>
      <c r="F249" s="232"/>
      <c r="G249" s="261"/>
      <c r="H249" s="232"/>
      <c r="I249" s="232"/>
      <c r="J249" s="232"/>
      <c r="K249" s="232"/>
      <c r="L249" s="232"/>
      <c r="M249" s="247"/>
      <c r="N249" s="247"/>
      <c r="O249" s="247"/>
      <c r="P249" s="267"/>
      <c r="Q249" s="267"/>
      <c r="R249" s="267"/>
      <c r="S249" s="267"/>
      <c r="T249" s="232"/>
      <c r="U249" s="261"/>
      <c r="V249" s="232"/>
      <c r="W249" s="232"/>
      <c r="X249" s="232"/>
      <c r="Y249" s="232"/>
      <c r="Z249" s="232"/>
      <c r="AA249" s="232"/>
    </row>
    <row r="250" spans="5:27" x14ac:dyDescent="0.25">
      <c r="E250" s="232"/>
      <c r="F250" s="232"/>
      <c r="G250" s="261"/>
      <c r="H250" s="232"/>
      <c r="I250" s="232"/>
      <c r="J250" s="232"/>
      <c r="K250" s="232"/>
      <c r="L250" s="232"/>
      <c r="M250" s="247"/>
      <c r="N250" s="247"/>
      <c r="O250" s="247"/>
      <c r="P250" s="267"/>
      <c r="Q250" s="267"/>
      <c r="R250" s="267"/>
      <c r="S250" s="267"/>
      <c r="T250" s="232"/>
      <c r="U250" s="261"/>
      <c r="V250" s="232"/>
      <c r="W250" s="232"/>
      <c r="X250" s="232"/>
      <c r="Y250" s="232"/>
      <c r="Z250" s="232"/>
      <c r="AA250" s="232"/>
    </row>
    <row r="251" spans="5:27" x14ac:dyDescent="0.25">
      <c r="E251" s="232"/>
      <c r="F251" s="232"/>
      <c r="G251" s="261"/>
      <c r="H251" s="232"/>
      <c r="I251" s="232"/>
      <c r="J251" s="232"/>
      <c r="K251" s="232"/>
      <c r="L251" s="232"/>
      <c r="M251" s="247"/>
      <c r="N251" s="247"/>
      <c r="O251" s="247"/>
      <c r="P251" s="267"/>
      <c r="Q251" s="267"/>
      <c r="R251" s="267"/>
      <c r="S251" s="267"/>
      <c r="T251" s="232"/>
      <c r="U251" s="261"/>
      <c r="V251" s="232"/>
      <c r="W251" s="232"/>
      <c r="X251" s="232"/>
      <c r="Y251" s="232"/>
      <c r="Z251" s="232"/>
      <c r="AA251" s="232"/>
    </row>
    <row r="252" spans="5:27" x14ac:dyDescent="0.25">
      <c r="E252" s="232"/>
      <c r="F252" s="232"/>
      <c r="G252" s="261"/>
      <c r="H252" s="232"/>
      <c r="I252" s="232"/>
      <c r="J252" s="232"/>
      <c r="K252" s="232"/>
      <c r="L252" s="232"/>
      <c r="M252" s="247"/>
      <c r="N252" s="247"/>
      <c r="O252" s="247"/>
      <c r="P252" s="267"/>
      <c r="Q252" s="267"/>
      <c r="R252" s="267"/>
      <c r="S252" s="267"/>
      <c r="T252" s="232"/>
      <c r="U252" s="261"/>
      <c r="V252" s="232"/>
      <c r="W252" s="232"/>
      <c r="X252" s="232"/>
      <c r="Y252" s="232"/>
      <c r="Z252" s="232"/>
      <c r="AA252" s="232"/>
    </row>
    <row r="253" spans="5:27" x14ac:dyDescent="0.25">
      <c r="E253" s="232"/>
      <c r="F253" s="232"/>
      <c r="G253" s="261"/>
      <c r="H253" s="232"/>
      <c r="I253" s="232"/>
      <c r="J253" s="232"/>
      <c r="K253" s="232"/>
      <c r="L253" s="232"/>
      <c r="M253" s="247"/>
      <c r="N253" s="247"/>
      <c r="O253" s="247"/>
      <c r="P253" s="267"/>
      <c r="Q253" s="267"/>
      <c r="R253" s="267"/>
      <c r="S253" s="267"/>
      <c r="T253" s="232"/>
      <c r="U253" s="261"/>
      <c r="V253" s="232"/>
      <c r="W253" s="232"/>
      <c r="X253" s="232"/>
      <c r="Y253" s="232"/>
      <c r="Z253" s="232"/>
      <c r="AA253" s="232"/>
    </row>
    <row r="254" spans="5:27" x14ac:dyDescent="0.25">
      <c r="E254" s="232"/>
      <c r="F254" s="232"/>
      <c r="G254" s="261"/>
      <c r="H254" s="232"/>
      <c r="I254" s="232"/>
      <c r="J254" s="232"/>
      <c r="K254" s="232"/>
      <c r="L254" s="232"/>
      <c r="M254" s="247"/>
      <c r="N254" s="247"/>
      <c r="O254" s="247"/>
      <c r="P254" s="267"/>
      <c r="Q254" s="267"/>
      <c r="R254" s="267"/>
      <c r="S254" s="267"/>
      <c r="T254" s="232"/>
      <c r="U254" s="261"/>
      <c r="V254" s="232"/>
      <c r="W254" s="232"/>
      <c r="X254" s="232"/>
      <c r="Y254" s="232"/>
      <c r="Z254" s="232"/>
      <c r="AA254" s="232"/>
    </row>
    <row r="255" spans="5:27" x14ac:dyDescent="0.25">
      <c r="E255" s="232"/>
      <c r="F255" s="232"/>
      <c r="G255" s="261"/>
      <c r="H255" s="232"/>
      <c r="I255" s="232"/>
      <c r="J255" s="232"/>
      <c r="K255" s="232"/>
      <c r="L255" s="232"/>
      <c r="M255" s="247"/>
      <c r="N255" s="247"/>
      <c r="O255" s="247"/>
      <c r="P255" s="267"/>
      <c r="Q255" s="267"/>
      <c r="R255" s="267"/>
      <c r="S255" s="267"/>
      <c r="T255" s="232"/>
      <c r="U255" s="261"/>
      <c r="V255" s="232"/>
      <c r="W255" s="232"/>
      <c r="X255" s="232"/>
      <c r="Y255" s="232"/>
      <c r="Z255" s="232"/>
      <c r="AA255" s="232"/>
    </row>
    <row r="256" spans="5:27" x14ac:dyDescent="0.25">
      <c r="E256" s="232"/>
      <c r="F256" s="232"/>
      <c r="G256" s="261"/>
      <c r="H256" s="232"/>
      <c r="I256" s="232"/>
      <c r="J256" s="232"/>
      <c r="K256" s="232"/>
      <c r="L256" s="232"/>
      <c r="M256" s="247"/>
      <c r="N256" s="247"/>
      <c r="O256" s="247"/>
      <c r="P256" s="267"/>
      <c r="Q256" s="267"/>
      <c r="R256" s="267"/>
      <c r="S256" s="267"/>
      <c r="T256" s="232"/>
      <c r="U256" s="261"/>
      <c r="V256" s="232"/>
      <c r="W256" s="232"/>
      <c r="X256" s="232"/>
      <c r="Y256" s="232"/>
      <c r="Z256" s="232"/>
      <c r="AA256" s="232"/>
    </row>
    <row r="257" spans="5:27" x14ac:dyDescent="0.25">
      <c r="E257" s="232"/>
      <c r="F257" s="232"/>
      <c r="G257" s="261"/>
      <c r="H257" s="232"/>
      <c r="I257" s="232"/>
      <c r="J257" s="232"/>
      <c r="K257" s="232"/>
      <c r="L257" s="232"/>
      <c r="M257" s="247"/>
      <c r="N257" s="247"/>
      <c r="O257" s="247"/>
      <c r="P257" s="267"/>
      <c r="Q257" s="267"/>
      <c r="R257" s="267"/>
      <c r="S257" s="267"/>
      <c r="T257" s="232"/>
      <c r="U257" s="261"/>
      <c r="V257" s="232"/>
      <c r="W257" s="232"/>
      <c r="X257" s="232"/>
      <c r="Y257" s="232"/>
      <c r="Z257" s="232"/>
      <c r="AA257" s="232"/>
    </row>
    <row r="258" spans="5:27" x14ac:dyDescent="0.25">
      <c r="E258" s="232"/>
      <c r="F258" s="232"/>
      <c r="G258" s="261"/>
      <c r="H258" s="232"/>
      <c r="I258" s="232"/>
      <c r="J258" s="232"/>
      <c r="K258" s="232"/>
      <c r="L258" s="232"/>
      <c r="M258" s="247"/>
      <c r="N258" s="247"/>
      <c r="O258" s="247"/>
      <c r="P258" s="267"/>
      <c r="Q258" s="267"/>
      <c r="R258" s="267"/>
      <c r="S258" s="267"/>
      <c r="T258" s="232"/>
      <c r="U258" s="261"/>
      <c r="V258" s="232"/>
      <c r="W258" s="232"/>
      <c r="X258" s="232"/>
      <c r="Y258" s="232"/>
      <c r="Z258" s="232"/>
      <c r="AA258" s="232"/>
    </row>
    <row r="259" spans="5:27" x14ac:dyDescent="0.25">
      <c r="E259" s="232"/>
      <c r="F259" s="232"/>
      <c r="G259" s="261"/>
      <c r="H259" s="232"/>
      <c r="I259" s="232"/>
      <c r="J259" s="232"/>
      <c r="K259" s="232"/>
      <c r="L259" s="232"/>
      <c r="M259" s="247"/>
      <c r="N259" s="247"/>
      <c r="O259" s="247"/>
      <c r="P259" s="267"/>
      <c r="Q259" s="267"/>
      <c r="R259" s="267"/>
      <c r="S259" s="267"/>
      <c r="T259" s="232"/>
      <c r="U259" s="261"/>
      <c r="V259" s="232"/>
      <c r="W259" s="232"/>
      <c r="X259" s="232"/>
      <c r="Y259" s="232"/>
      <c r="Z259" s="232"/>
      <c r="AA259" s="232"/>
    </row>
    <row r="260" spans="5:27" x14ac:dyDescent="0.25">
      <c r="E260" s="232"/>
      <c r="F260" s="232"/>
      <c r="G260" s="261"/>
      <c r="H260" s="232"/>
      <c r="I260" s="232"/>
      <c r="J260" s="232"/>
      <c r="K260" s="232"/>
      <c r="L260" s="232"/>
      <c r="M260" s="247"/>
      <c r="N260" s="247"/>
      <c r="O260" s="247"/>
      <c r="P260" s="267"/>
      <c r="Q260" s="267"/>
      <c r="R260" s="267"/>
      <c r="S260" s="267"/>
      <c r="T260" s="232"/>
      <c r="U260" s="261"/>
      <c r="V260" s="232"/>
      <c r="W260" s="232"/>
      <c r="X260" s="232"/>
      <c r="Y260" s="232"/>
      <c r="Z260" s="232"/>
      <c r="AA260" s="232"/>
    </row>
    <row r="261" spans="5:27" x14ac:dyDescent="0.25">
      <c r="E261" s="232"/>
      <c r="F261" s="232"/>
      <c r="G261" s="261"/>
      <c r="H261" s="232"/>
      <c r="I261" s="232"/>
      <c r="J261" s="232"/>
      <c r="K261" s="232"/>
      <c r="L261" s="232"/>
      <c r="M261" s="247"/>
      <c r="N261" s="247"/>
      <c r="O261" s="247"/>
      <c r="P261" s="267"/>
      <c r="Q261" s="267"/>
      <c r="R261" s="267"/>
      <c r="S261" s="267"/>
      <c r="T261" s="232"/>
      <c r="U261" s="261"/>
      <c r="V261" s="232"/>
      <c r="W261" s="232"/>
      <c r="X261" s="232"/>
      <c r="Y261" s="232"/>
      <c r="Z261" s="232"/>
      <c r="AA261" s="232"/>
    </row>
    <row r="262" spans="5:27" x14ac:dyDescent="0.25">
      <c r="E262" s="232"/>
      <c r="F262" s="232"/>
      <c r="G262" s="261"/>
      <c r="H262" s="232"/>
      <c r="I262" s="232"/>
      <c r="J262" s="232"/>
      <c r="K262" s="232"/>
      <c r="L262" s="232"/>
      <c r="M262" s="247"/>
      <c r="N262" s="247"/>
      <c r="O262" s="247"/>
      <c r="P262" s="267"/>
      <c r="Q262" s="267"/>
      <c r="R262" s="267"/>
      <c r="S262" s="267"/>
      <c r="T262" s="232"/>
      <c r="U262" s="261"/>
      <c r="V262" s="232"/>
      <c r="W262" s="232"/>
      <c r="X262" s="232"/>
      <c r="Y262" s="232"/>
      <c r="Z262" s="232"/>
      <c r="AA262" s="232"/>
    </row>
    <row r="263" spans="5:27" x14ac:dyDescent="0.25">
      <c r="E263" s="232"/>
      <c r="F263" s="232"/>
      <c r="G263" s="261"/>
      <c r="H263" s="232"/>
      <c r="I263" s="232"/>
      <c r="J263" s="232"/>
      <c r="K263" s="232"/>
      <c r="L263" s="232"/>
      <c r="M263" s="247"/>
      <c r="N263" s="247"/>
      <c r="O263" s="247"/>
      <c r="P263" s="267"/>
      <c r="Q263" s="267"/>
      <c r="R263" s="267"/>
      <c r="S263" s="267"/>
      <c r="T263" s="232"/>
      <c r="U263" s="261"/>
      <c r="V263" s="232"/>
      <c r="W263" s="232"/>
      <c r="X263" s="232"/>
      <c r="Y263" s="232"/>
      <c r="Z263" s="232"/>
      <c r="AA263" s="232"/>
    </row>
    <row r="264" spans="5:27" x14ac:dyDescent="0.25">
      <c r="E264" s="232"/>
      <c r="F264" s="232"/>
      <c r="G264" s="261"/>
      <c r="H264" s="232"/>
      <c r="I264" s="232"/>
      <c r="J264" s="232"/>
      <c r="K264" s="232"/>
      <c r="L264" s="232"/>
      <c r="M264" s="247"/>
      <c r="N264" s="247"/>
      <c r="O264" s="247"/>
      <c r="P264" s="267"/>
      <c r="Q264" s="267"/>
      <c r="R264" s="267"/>
      <c r="S264" s="267"/>
      <c r="T264" s="232"/>
      <c r="U264" s="261"/>
      <c r="V264" s="232"/>
      <c r="W264" s="232"/>
      <c r="X264" s="232"/>
      <c r="Y264" s="232"/>
      <c r="Z264" s="232"/>
      <c r="AA264" s="232"/>
    </row>
    <row r="265" spans="5:27" x14ac:dyDescent="0.25">
      <c r="E265" s="232"/>
      <c r="F265" s="232"/>
      <c r="G265" s="261"/>
      <c r="H265" s="232"/>
      <c r="I265" s="232"/>
      <c r="J265" s="232"/>
      <c r="K265" s="232"/>
      <c r="L265" s="232"/>
      <c r="M265" s="247"/>
      <c r="N265" s="247"/>
      <c r="O265" s="247"/>
      <c r="P265" s="267"/>
      <c r="Q265" s="267"/>
      <c r="R265" s="267"/>
      <c r="S265" s="267"/>
      <c r="T265" s="232"/>
      <c r="U265" s="261"/>
      <c r="V265" s="232"/>
      <c r="W265" s="232"/>
      <c r="X265" s="232"/>
      <c r="Y265" s="232"/>
      <c r="Z265" s="232"/>
      <c r="AA265" s="232"/>
    </row>
    <row r="266" spans="5:27" x14ac:dyDescent="0.25">
      <c r="E266" s="232"/>
      <c r="F266" s="232"/>
      <c r="G266" s="261"/>
      <c r="H266" s="232"/>
      <c r="I266" s="232"/>
      <c r="J266" s="232"/>
      <c r="K266" s="232"/>
      <c r="L266" s="232"/>
      <c r="M266" s="247"/>
      <c r="N266" s="247"/>
      <c r="O266" s="247"/>
      <c r="P266" s="267"/>
      <c r="Q266" s="267"/>
      <c r="R266" s="267"/>
      <c r="S266" s="267"/>
      <c r="T266" s="232"/>
      <c r="U266" s="261"/>
      <c r="V266" s="232"/>
      <c r="W266" s="232"/>
      <c r="X266" s="232"/>
      <c r="Y266" s="232"/>
      <c r="Z266" s="232"/>
      <c r="AA266" s="232"/>
    </row>
    <row r="267" spans="5:27" x14ac:dyDescent="0.25">
      <c r="E267" s="232"/>
      <c r="F267" s="232"/>
      <c r="G267" s="261"/>
      <c r="H267" s="232"/>
      <c r="I267" s="232"/>
      <c r="J267" s="232"/>
      <c r="K267" s="232"/>
      <c r="L267" s="232"/>
      <c r="M267" s="247"/>
      <c r="N267" s="247"/>
      <c r="O267" s="247"/>
      <c r="P267" s="267"/>
      <c r="Q267" s="267"/>
      <c r="R267" s="267"/>
      <c r="S267" s="267"/>
      <c r="T267" s="232"/>
      <c r="U267" s="261"/>
      <c r="V267" s="232"/>
      <c r="W267" s="232"/>
      <c r="X267" s="232"/>
      <c r="Y267" s="232"/>
      <c r="Z267" s="232"/>
      <c r="AA267" s="232"/>
    </row>
    <row r="268" spans="5:27" x14ac:dyDescent="0.25">
      <c r="E268" s="232"/>
      <c r="F268" s="232"/>
      <c r="G268" s="261"/>
      <c r="H268" s="232"/>
      <c r="I268" s="232"/>
      <c r="J268" s="232"/>
      <c r="K268" s="232"/>
      <c r="L268" s="232"/>
      <c r="M268" s="247"/>
      <c r="N268" s="247"/>
      <c r="O268" s="247"/>
      <c r="P268" s="267"/>
      <c r="Q268" s="267"/>
      <c r="R268" s="267"/>
      <c r="S268" s="267"/>
      <c r="T268" s="232"/>
      <c r="U268" s="261"/>
      <c r="V268" s="232"/>
      <c r="W268" s="232"/>
      <c r="X268" s="232"/>
      <c r="Y268" s="232"/>
      <c r="Z268" s="232"/>
      <c r="AA268" s="232"/>
    </row>
    <row r="269" spans="5:27" x14ac:dyDescent="0.25">
      <c r="E269" s="232"/>
      <c r="F269" s="232"/>
      <c r="G269" s="261"/>
      <c r="H269" s="232"/>
      <c r="I269" s="232"/>
      <c r="J269" s="232"/>
      <c r="K269" s="232"/>
      <c r="L269" s="232"/>
      <c r="M269" s="247"/>
      <c r="N269" s="247"/>
      <c r="O269" s="247"/>
      <c r="P269" s="267"/>
      <c r="Q269" s="267"/>
      <c r="R269" s="267"/>
      <c r="S269" s="267"/>
      <c r="T269" s="232"/>
      <c r="U269" s="261"/>
      <c r="V269" s="232"/>
      <c r="W269" s="232"/>
      <c r="X269" s="232"/>
      <c r="Y269" s="232"/>
      <c r="Z269" s="232"/>
      <c r="AA269" s="232"/>
    </row>
    <row r="270" spans="5:27" x14ac:dyDescent="0.25">
      <c r="E270" s="232"/>
      <c r="F270" s="232"/>
      <c r="G270" s="261"/>
      <c r="H270" s="232"/>
      <c r="I270" s="232"/>
      <c r="J270" s="232"/>
      <c r="K270" s="232"/>
      <c r="L270" s="232"/>
      <c r="M270" s="247"/>
      <c r="N270" s="247"/>
      <c r="O270" s="247"/>
      <c r="P270" s="267"/>
      <c r="Q270" s="267"/>
      <c r="R270" s="267"/>
      <c r="S270" s="267"/>
      <c r="T270" s="232"/>
      <c r="U270" s="261"/>
      <c r="V270" s="232"/>
      <c r="W270" s="232"/>
      <c r="X270" s="232"/>
      <c r="Y270" s="232"/>
      <c r="Z270" s="232"/>
      <c r="AA270" s="232"/>
    </row>
    <row r="271" spans="5:27" x14ac:dyDescent="0.25">
      <c r="E271" s="232"/>
      <c r="F271" s="232"/>
      <c r="G271" s="261"/>
      <c r="H271" s="232"/>
      <c r="I271" s="232"/>
      <c r="J271" s="232"/>
      <c r="K271" s="232"/>
      <c r="L271" s="232"/>
      <c r="M271" s="247"/>
      <c r="N271" s="247"/>
      <c r="O271" s="247"/>
      <c r="P271" s="267"/>
      <c r="Q271" s="267"/>
      <c r="R271" s="267"/>
      <c r="S271" s="267"/>
      <c r="T271" s="232"/>
      <c r="U271" s="261"/>
      <c r="V271" s="232"/>
      <c r="W271" s="232"/>
      <c r="X271" s="232"/>
      <c r="Y271" s="232"/>
      <c r="Z271" s="232"/>
      <c r="AA271" s="232"/>
    </row>
    <row r="272" spans="5:27" x14ac:dyDescent="0.25">
      <c r="E272" s="232"/>
      <c r="F272" s="232"/>
      <c r="G272" s="261"/>
      <c r="H272" s="232"/>
      <c r="I272" s="232"/>
      <c r="J272" s="232"/>
      <c r="K272" s="232"/>
      <c r="L272" s="232"/>
      <c r="M272" s="247"/>
      <c r="N272" s="247"/>
      <c r="O272" s="247"/>
      <c r="P272" s="267"/>
      <c r="Q272" s="267"/>
      <c r="R272" s="267"/>
      <c r="S272" s="267"/>
      <c r="T272" s="232"/>
      <c r="U272" s="261"/>
      <c r="V272" s="232"/>
      <c r="W272" s="232"/>
      <c r="X272" s="232"/>
      <c r="Y272" s="232"/>
      <c r="Z272" s="232"/>
      <c r="AA272" s="232"/>
    </row>
    <row r="273" spans="5:27" x14ac:dyDescent="0.25">
      <c r="E273" s="232"/>
      <c r="F273" s="232"/>
      <c r="G273" s="261"/>
      <c r="H273" s="232"/>
      <c r="I273" s="232"/>
      <c r="J273" s="232"/>
      <c r="K273" s="232"/>
      <c r="L273" s="232"/>
      <c r="M273" s="247"/>
      <c r="N273" s="247"/>
      <c r="O273" s="247"/>
      <c r="P273" s="267"/>
      <c r="Q273" s="267"/>
      <c r="R273" s="267"/>
      <c r="S273" s="267"/>
      <c r="T273" s="232"/>
      <c r="U273" s="261"/>
      <c r="V273" s="232"/>
      <c r="W273" s="232"/>
      <c r="X273" s="232"/>
      <c r="Y273" s="232"/>
      <c r="Z273" s="232"/>
      <c r="AA273" s="232"/>
    </row>
    <row r="274" spans="5:27" x14ac:dyDescent="0.25">
      <c r="E274" s="232"/>
      <c r="F274" s="232"/>
      <c r="G274" s="261"/>
      <c r="H274" s="232"/>
      <c r="I274" s="232"/>
      <c r="J274" s="232"/>
      <c r="K274" s="232"/>
      <c r="L274" s="232"/>
      <c r="M274" s="247"/>
      <c r="N274" s="247"/>
      <c r="O274" s="247"/>
      <c r="P274" s="267"/>
      <c r="Q274" s="267"/>
      <c r="R274" s="267"/>
      <c r="S274" s="267"/>
      <c r="T274" s="232"/>
      <c r="U274" s="261"/>
      <c r="V274" s="232"/>
      <c r="W274" s="232"/>
      <c r="X274" s="232"/>
      <c r="Y274" s="232"/>
      <c r="Z274" s="232"/>
      <c r="AA274" s="232"/>
    </row>
    <row r="275" spans="5:27" x14ac:dyDescent="0.25">
      <c r="E275" s="232"/>
      <c r="F275" s="232"/>
      <c r="G275" s="261"/>
      <c r="H275" s="232"/>
      <c r="I275" s="232"/>
      <c r="J275" s="232"/>
      <c r="K275" s="232"/>
      <c r="L275" s="232"/>
      <c r="M275" s="247"/>
      <c r="N275" s="247"/>
      <c r="O275" s="247"/>
      <c r="P275" s="267"/>
      <c r="Q275" s="267"/>
      <c r="R275" s="267"/>
      <c r="S275" s="267"/>
      <c r="T275" s="232"/>
      <c r="U275" s="261"/>
      <c r="V275" s="232"/>
      <c r="W275" s="232"/>
      <c r="X275" s="232"/>
      <c r="Y275" s="232"/>
      <c r="Z275" s="232"/>
      <c r="AA275" s="232"/>
    </row>
    <row r="276" spans="5:27" x14ac:dyDescent="0.25">
      <c r="E276" s="232"/>
      <c r="F276" s="232"/>
      <c r="G276" s="261"/>
      <c r="H276" s="232"/>
      <c r="I276" s="232"/>
      <c r="J276" s="232"/>
      <c r="K276" s="232"/>
      <c r="L276" s="232"/>
      <c r="M276" s="247"/>
      <c r="N276" s="247"/>
      <c r="O276" s="247"/>
      <c r="P276" s="267"/>
      <c r="Q276" s="267"/>
      <c r="R276" s="267"/>
      <c r="S276" s="267"/>
      <c r="T276" s="232"/>
      <c r="U276" s="261"/>
      <c r="V276" s="232"/>
      <c r="W276" s="232"/>
      <c r="X276" s="232"/>
      <c r="Y276" s="232"/>
      <c r="Z276" s="232"/>
      <c r="AA276" s="232"/>
    </row>
    <row r="277" spans="5:27" x14ac:dyDescent="0.25">
      <c r="E277" s="232"/>
      <c r="F277" s="232"/>
      <c r="G277" s="261"/>
      <c r="H277" s="232"/>
      <c r="I277" s="232"/>
      <c r="J277" s="232"/>
      <c r="K277" s="232"/>
      <c r="L277" s="232"/>
      <c r="M277" s="247"/>
      <c r="N277" s="247"/>
      <c r="O277" s="247"/>
      <c r="P277" s="267"/>
      <c r="Q277" s="267"/>
      <c r="R277" s="267"/>
      <c r="S277" s="267"/>
      <c r="T277" s="232"/>
      <c r="U277" s="261"/>
      <c r="V277" s="232"/>
      <c r="W277" s="232"/>
      <c r="X277" s="232"/>
      <c r="Y277" s="232"/>
      <c r="Z277" s="232"/>
      <c r="AA277" s="232"/>
    </row>
    <row r="278" spans="5:27" x14ac:dyDescent="0.25">
      <c r="E278" s="232"/>
      <c r="F278" s="232"/>
      <c r="G278" s="261"/>
      <c r="H278" s="232"/>
      <c r="I278" s="232"/>
      <c r="J278" s="232"/>
      <c r="K278" s="232"/>
      <c r="L278" s="232"/>
      <c r="M278" s="247"/>
      <c r="N278" s="247"/>
      <c r="O278" s="247"/>
      <c r="P278" s="267"/>
      <c r="Q278" s="267"/>
      <c r="R278" s="267"/>
      <c r="S278" s="267"/>
      <c r="T278" s="232"/>
      <c r="U278" s="261"/>
      <c r="V278" s="232"/>
      <c r="W278" s="232"/>
      <c r="X278" s="232"/>
      <c r="Y278" s="232"/>
      <c r="Z278" s="232"/>
      <c r="AA278" s="232"/>
    </row>
    <row r="279" spans="5:27" x14ac:dyDescent="0.25">
      <c r="E279" s="232"/>
      <c r="F279" s="232"/>
      <c r="G279" s="261"/>
      <c r="H279" s="232"/>
      <c r="I279" s="232"/>
      <c r="J279" s="232"/>
      <c r="K279" s="232"/>
      <c r="L279" s="232"/>
      <c r="M279" s="247"/>
      <c r="N279" s="247"/>
      <c r="O279" s="247"/>
      <c r="P279" s="267"/>
      <c r="Q279" s="267"/>
      <c r="R279" s="267"/>
      <c r="S279" s="267"/>
      <c r="T279" s="232"/>
      <c r="U279" s="261"/>
      <c r="V279" s="232"/>
      <c r="W279" s="232"/>
      <c r="X279" s="232"/>
      <c r="Y279" s="232"/>
      <c r="Z279" s="232"/>
      <c r="AA279" s="232"/>
    </row>
    <row r="280" spans="5:27" x14ac:dyDescent="0.25">
      <c r="E280" s="232"/>
      <c r="F280" s="232"/>
      <c r="G280" s="261"/>
      <c r="H280" s="232"/>
      <c r="I280" s="232"/>
      <c r="J280" s="232"/>
      <c r="K280" s="232"/>
      <c r="L280" s="232"/>
      <c r="M280" s="247"/>
      <c r="N280" s="247"/>
      <c r="O280" s="247"/>
      <c r="P280" s="267"/>
      <c r="Q280" s="267"/>
      <c r="R280" s="267"/>
      <c r="S280" s="267"/>
      <c r="T280" s="232"/>
      <c r="U280" s="261"/>
      <c r="V280" s="232"/>
      <c r="W280" s="232"/>
      <c r="X280" s="232"/>
      <c r="Y280" s="232"/>
      <c r="Z280" s="232"/>
      <c r="AA280" s="232"/>
    </row>
    <row r="281" spans="5:27" x14ac:dyDescent="0.25">
      <c r="E281" s="232"/>
      <c r="F281" s="232"/>
      <c r="G281" s="261"/>
      <c r="H281" s="232"/>
      <c r="I281" s="232"/>
      <c r="J281" s="232"/>
      <c r="K281" s="232"/>
      <c r="L281" s="232"/>
      <c r="M281" s="247"/>
      <c r="N281" s="247"/>
      <c r="O281" s="247"/>
      <c r="P281" s="267"/>
      <c r="Q281" s="267"/>
      <c r="R281" s="267"/>
      <c r="S281" s="267"/>
      <c r="T281" s="232"/>
      <c r="U281" s="261"/>
      <c r="V281" s="232"/>
      <c r="W281" s="232"/>
      <c r="X281" s="232"/>
      <c r="Y281" s="232"/>
      <c r="Z281" s="232"/>
      <c r="AA281" s="232"/>
    </row>
    <row r="282" spans="5:27" x14ac:dyDescent="0.25">
      <c r="E282" s="232"/>
      <c r="F282" s="232"/>
      <c r="G282" s="261"/>
      <c r="H282" s="232"/>
      <c r="I282" s="232"/>
      <c r="J282" s="232"/>
      <c r="K282" s="232"/>
      <c r="L282" s="232"/>
      <c r="M282" s="247"/>
      <c r="N282" s="247"/>
      <c r="O282" s="247"/>
      <c r="P282" s="267"/>
      <c r="Q282" s="267"/>
      <c r="R282" s="267"/>
      <c r="S282" s="267"/>
      <c r="T282" s="232"/>
      <c r="U282" s="261"/>
      <c r="V282" s="232"/>
      <c r="W282" s="232"/>
      <c r="X282" s="232"/>
      <c r="Y282" s="232"/>
      <c r="Z282" s="232"/>
      <c r="AA282" s="232"/>
    </row>
    <row r="283" spans="5:27" x14ac:dyDescent="0.25">
      <c r="E283" s="232"/>
      <c r="F283" s="232"/>
      <c r="G283" s="261"/>
      <c r="H283" s="232"/>
      <c r="I283" s="232"/>
      <c r="J283" s="232"/>
      <c r="K283" s="232"/>
      <c r="L283" s="232"/>
      <c r="M283" s="247"/>
      <c r="N283" s="247"/>
      <c r="O283" s="247"/>
      <c r="P283" s="267"/>
      <c r="Q283" s="267"/>
      <c r="R283" s="267"/>
      <c r="S283" s="267"/>
      <c r="T283" s="232"/>
      <c r="U283" s="261"/>
      <c r="V283" s="232"/>
      <c r="W283" s="232"/>
      <c r="X283" s="232"/>
      <c r="Y283" s="232"/>
      <c r="Z283" s="232"/>
      <c r="AA283" s="232"/>
    </row>
    <row r="284" spans="5:27" x14ac:dyDescent="0.25">
      <c r="E284" s="232"/>
      <c r="F284" s="232"/>
      <c r="G284" s="261"/>
      <c r="H284" s="232"/>
      <c r="I284" s="232"/>
      <c r="J284" s="232"/>
      <c r="K284" s="232"/>
      <c r="L284" s="232"/>
      <c r="M284" s="247"/>
      <c r="N284" s="247"/>
      <c r="O284" s="247"/>
      <c r="P284" s="267"/>
      <c r="Q284" s="267"/>
      <c r="R284" s="267"/>
      <c r="S284" s="267"/>
      <c r="T284" s="232"/>
      <c r="U284" s="261"/>
      <c r="V284" s="232"/>
      <c r="W284" s="232"/>
      <c r="X284" s="232"/>
      <c r="Y284" s="232"/>
      <c r="Z284" s="232"/>
      <c r="AA284" s="232"/>
    </row>
    <row r="285" spans="5:27" x14ac:dyDescent="0.25">
      <c r="E285" s="232"/>
      <c r="F285" s="232"/>
      <c r="G285" s="261"/>
      <c r="H285" s="232"/>
      <c r="I285" s="232"/>
      <c r="J285" s="232"/>
      <c r="K285" s="232"/>
      <c r="L285" s="232"/>
      <c r="M285" s="247"/>
      <c r="N285" s="247"/>
      <c r="O285" s="247"/>
      <c r="P285" s="267"/>
      <c r="Q285" s="267"/>
      <c r="R285" s="267"/>
      <c r="S285" s="267"/>
      <c r="T285" s="232"/>
      <c r="U285" s="261"/>
      <c r="V285" s="232"/>
      <c r="W285" s="232"/>
      <c r="X285" s="232"/>
      <c r="Y285" s="232"/>
      <c r="Z285" s="232"/>
      <c r="AA285" s="232"/>
    </row>
    <row r="286" spans="5:27" x14ac:dyDescent="0.25">
      <c r="E286" s="232"/>
      <c r="F286" s="232"/>
      <c r="G286" s="261"/>
      <c r="H286" s="232"/>
      <c r="I286" s="232"/>
      <c r="J286" s="232"/>
      <c r="K286" s="232"/>
      <c r="L286" s="232"/>
      <c r="M286" s="247"/>
      <c r="N286" s="247"/>
      <c r="O286" s="247"/>
      <c r="P286" s="267"/>
      <c r="Q286" s="267"/>
      <c r="R286" s="267"/>
      <c r="S286" s="267"/>
      <c r="T286" s="232"/>
      <c r="U286" s="261"/>
      <c r="V286" s="232"/>
      <c r="W286" s="232"/>
      <c r="X286" s="232"/>
      <c r="Y286" s="232"/>
      <c r="Z286" s="232"/>
      <c r="AA286" s="232"/>
    </row>
    <row r="287" spans="5:27" x14ac:dyDescent="0.25">
      <c r="E287" s="232"/>
      <c r="F287" s="232"/>
      <c r="G287" s="261"/>
      <c r="H287" s="232"/>
      <c r="I287" s="232"/>
      <c r="J287" s="232"/>
      <c r="K287" s="232"/>
      <c r="L287" s="232"/>
      <c r="M287" s="247"/>
      <c r="N287" s="247"/>
      <c r="O287" s="247"/>
      <c r="P287" s="267"/>
      <c r="Q287" s="267"/>
      <c r="R287" s="267"/>
      <c r="S287" s="267"/>
      <c r="T287" s="232"/>
      <c r="U287" s="261"/>
      <c r="V287" s="232"/>
      <c r="W287" s="232"/>
      <c r="X287" s="232"/>
      <c r="Y287" s="232"/>
      <c r="Z287" s="232"/>
      <c r="AA287" s="232"/>
    </row>
    <row r="288" spans="5:27" x14ac:dyDescent="0.25">
      <c r="E288" s="232"/>
      <c r="F288" s="232"/>
      <c r="G288" s="261"/>
      <c r="H288" s="232"/>
      <c r="I288" s="232"/>
      <c r="J288" s="232"/>
      <c r="K288" s="232"/>
      <c r="L288" s="232"/>
      <c r="M288" s="247"/>
      <c r="N288" s="247"/>
      <c r="O288" s="247"/>
      <c r="P288" s="267"/>
      <c r="Q288" s="267"/>
      <c r="R288" s="267"/>
      <c r="S288" s="267"/>
      <c r="T288" s="232"/>
      <c r="U288" s="261"/>
      <c r="V288" s="232"/>
      <c r="W288" s="232"/>
      <c r="X288" s="232"/>
      <c r="Y288" s="232"/>
      <c r="Z288" s="232"/>
      <c r="AA288" s="232"/>
    </row>
    <row r="289" spans="5:27" x14ac:dyDescent="0.25">
      <c r="E289" s="232"/>
      <c r="F289" s="232"/>
      <c r="G289" s="261"/>
      <c r="H289" s="232"/>
      <c r="I289" s="232"/>
      <c r="J289" s="232"/>
      <c r="K289" s="232"/>
      <c r="L289" s="232"/>
      <c r="M289" s="247"/>
      <c r="N289" s="247"/>
      <c r="O289" s="247"/>
      <c r="P289" s="267"/>
      <c r="Q289" s="267"/>
      <c r="R289" s="267"/>
      <c r="S289" s="267"/>
      <c r="T289" s="232"/>
      <c r="U289" s="261"/>
      <c r="V289" s="232"/>
      <c r="W289" s="232"/>
      <c r="X289" s="232"/>
      <c r="Y289" s="232"/>
      <c r="Z289" s="232"/>
      <c r="AA289" s="232"/>
    </row>
    <row r="290" spans="5:27" x14ac:dyDescent="0.25">
      <c r="E290" s="232"/>
      <c r="F290" s="232"/>
      <c r="G290" s="261"/>
      <c r="H290" s="232"/>
      <c r="I290" s="232"/>
      <c r="J290" s="232"/>
      <c r="K290" s="232"/>
      <c r="L290" s="232"/>
      <c r="M290" s="247"/>
      <c r="N290" s="247"/>
      <c r="O290" s="247"/>
      <c r="P290" s="267"/>
      <c r="Q290" s="267"/>
      <c r="R290" s="267"/>
      <c r="S290" s="267"/>
      <c r="T290" s="232"/>
      <c r="U290" s="261"/>
      <c r="V290" s="232"/>
      <c r="W290" s="232"/>
      <c r="X290" s="232"/>
      <c r="Y290" s="232"/>
      <c r="Z290" s="232"/>
      <c r="AA290" s="232"/>
    </row>
    <row r="291" spans="5:27" x14ac:dyDescent="0.25">
      <c r="E291" s="232"/>
      <c r="F291" s="232"/>
      <c r="G291" s="261"/>
      <c r="H291" s="232"/>
      <c r="I291" s="232"/>
      <c r="J291" s="232"/>
      <c r="K291" s="232"/>
      <c r="L291" s="232"/>
      <c r="M291" s="247"/>
      <c r="N291" s="247"/>
      <c r="O291" s="247"/>
      <c r="P291" s="267"/>
      <c r="Q291" s="267"/>
      <c r="R291" s="267"/>
      <c r="S291" s="267"/>
      <c r="T291" s="232"/>
      <c r="U291" s="261"/>
      <c r="V291" s="232"/>
      <c r="W291" s="232"/>
      <c r="X291" s="232"/>
      <c r="Y291" s="232"/>
      <c r="Z291" s="232"/>
      <c r="AA291" s="232"/>
    </row>
    <row r="292" spans="5:27" x14ac:dyDescent="0.25">
      <c r="E292" s="232"/>
      <c r="F292" s="232"/>
      <c r="G292" s="261"/>
      <c r="H292" s="232"/>
      <c r="I292" s="232"/>
      <c r="J292" s="232"/>
      <c r="K292" s="232"/>
      <c r="L292" s="232"/>
      <c r="M292" s="247"/>
      <c r="N292" s="247"/>
      <c r="O292" s="247"/>
      <c r="P292" s="267"/>
      <c r="Q292" s="267"/>
      <c r="R292" s="267"/>
      <c r="S292" s="267"/>
      <c r="T292" s="232"/>
      <c r="U292" s="261"/>
      <c r="V292" s="232"/>
      <c r="W292" s="232"/>
      <c r="X292" s="232"/>
      <c r="Y292" s="232"/>
      <c r="Z292" s="232"/>
      <c r="AA292" s="232"/>
    </row>
    <row r="293" spans="5:27" x14ac:dyDescent="0.25">
      <c r="E293" s="232"/>
      <c r="F293" s="232"/>
      <c r="G293" s="261"/>
      <c r="H293" s="232"/>
      <c r="I293" s="232"/>
      <c r="J293" s="232"/>
      <c r="K293" s="232"/>
      <c r="L293" s="232"/>
      <c r="M293" s="247"/>
      <c r="N293" s="247"/>
      <c r="O293" s="247"/>
      <c r="P293" s="267"/>
      <c r="Q293" s="267"/>
      <c r="R293" s="267"/>
      <c r="S293" s="267"/>
      <c r="T293" s="232"/>
      <c r="U293" s="261"/>
      <c r="V293" s="232"/>
      <c r="W293" s="232"/>
      <c r="X293" s="232"/>
      <c r="Y293" s="232"/>
      <c r="Z293" s="232"/>
      <c r="AA293" s="232"/>
    </row>
    <row r="294" spans="5:27" x14ac:dyDescent="0.25">
      <c r="E294" s="232"/>
      <c r="F294" s="232"/>
      <c r="G294" s="261"/>
      <c r="H294" s="232"/>
      <c r="I294" s="232"/>
      <c r="J294" s="232"/>
      <c r="K294" s="232"/>
      <c r="L294" s="232"/>
      <c r="M294" s="247"/>
      <c r="N294" s="247"/>
      <c r="O294" s="247"/>
      <c r="P294" s="267"/>
      <c r="Q294" s="267"/>
      <c r="R294" s="267"/>
      <c r="S294" s="267"/>
      <c r="T294" s="232"/>
      <c r="U294" s="261"/>
      <c r="V294" s="232"/>
      <c r="W294" s="232"/>
      <c r="X294" s="232"/>
      <c r="Y294" s="232"/>
      <c r="Z294" s="232"/>
      <c r="AA294" s="232"/>
    </row>
    <row r="295" spans="5:27" x14ac:dyDescent="0.25">
      <c r="E295" s="232"/>
      <c r="F295" s="232"/>
      <c r="G295" s="261"/>
      <c r="H295" s="232"/>
      <c r="I295" s="232"/>
      <c r="J295" s="232"/>
      <c r="K295" s="232"/>
      <c r="L295" s="232"/>
      <c r="M295" s="247"/>
      <c r="N295" s="247"/>
      <c r="O295" s="247"/>
      <c r="P295" s="267"/>
      <c r="Q295" s="267"/>
      <c r="R295" s="267"/>
      <c r="S295" s="267"/>
      <c r="T295" s="232"/>
      <c r="U295" s="261"/>
      <c r="V295" s="232"/>
      <c r="W295" s="232"/>
      <c r="X295" s="232"/>
      <c r="Y295" s="232"/>
      <c r="Z295" s="232"/>
      <c r="AA295" s="232"/>
    </row>
    <row r="296" spans="5:27" x14ac:dyDescent="0.25">
      <c r="E296" s="232"/>
      <c r="F296" s="232"/>
      <c r="G296" s="261"/>
      <c r="H296" s="232"/>
      <c r="I296" s="232"/>
      <c r="J296" s="232"/>
      <c r="K296" s="232"/>
      <c r="L296" s="232"/>
      <c r="M296" s="247"/>
      <c r="N296" s="247"/>
      <c r="O296" s="247"/>
      <c r="P296" s="267"/>
      <c r="Q296" s="267"/>
      <c r="R296" s="267"/>
      <c r="S296" s="267"/>
      <c r="T296" s="232"/>
      <c r="U296" s="261"/>
      <c r="V296" s="232"/>
      <c r="W296" s="232"/>
      <c r="X296" s="232"/>
      <c r="Y296" s="232"/>
      <c r="Z296" s="232"/>
      <c r="AA296" s="232"/>
    </row>
    <row r="297" spans="5:27" x14ac:dyDescent="0.25">
      <c r="E297" s="232"/>
      <c r="F297" s="232"/>
      <c r="G297" s="261"/>
      <c r="H297" s="232"/>
      <c r="I297" s="232"/>
      <c r="J297" s="232"/>
      <c r="K297" s="232"/>
      <c r="L297" s="232"/>
      <c r="M297" s="247"/>
      <c r="N297" s="247"/>
      <c r="O297" s="247"/>
      <c r="P297" s="267"/>
      <c r="Q297" s="267"/>
      <c r="R297" s="267"/>
      <c r="S297" s="267"/>
      <c r="T297" s="232"/>
      <c r="U297" s="261"/>
      <c r="V297" s="232"/>
      <c r="W297" s="232"/>
      <c r="X297" s="232"/>
      <c r="Y297" s="232"/>
      <c r="Z297" s="232"/>
      <c r="AA297" s="232"/>
    </row>
    <row r="298" spans="5:27" x14ac:dyDescent="0.25">
      <c r="E298" s="232"/>
      <c r="F298" s="232"/>
      <c r="G298" s="261"/>
      <c r="H298" s="232"/>
      <c r="I298" s="232"/>
      <c r="J298" s="232"/>
      <c r="K298" s="232"/>
      <c r="L298" s="232"/>
      <c r="M298" s="247"/>
      <c r="N298" s="247"/>
      <c r="O298" s="247"/>
      <c r="P298" s="267"/>
      <c r="Q298" s="267"/>
      <c r="R298" s="267"/>
      <c r="S298" s="267"/>
      <c r="T298" s="232"/>
      <c r="U298" s="261"/>
      <c r="V298" s="232"/>
      <c r="W298" s="232"/>
      <c r="X298" s="232"/>
      <c r="Y298" s="232"/>
      <c r="Z298" s="232"/>
      <c r="AA298" s="232"/>
    </row>
    <row r="299" spans="5:27" x14ac:dyDescent="0.25">
      <c r="E299" s="232"/>
      <c r="F299" s="232"/>
      <c r="G299" s="261"/>
      <c r="H299" s="232"/>
      <c r="I299" s="232"/>
      <c r="J299" s="232"/>
      <c r="K299" s="232"/>
      <c r="L299" s="232"/>
      <c r="M299" s="247"/>
      <c r="N299" s="247"/>
      <c r="O299" s="247"/>
      <c r="P299" s="267"/>
      <c r="Q299" s="267"/>
      <c r="R299" s="267"/>
      <c r="S299" s="267"/>
      <c r="T299" s="232"/>
      <c r="U299" s="261"/>
      <c r="V299" s="232"/>
      <c r="W299" s="232"/>
      <c r="X299" s="232"/>
      <c r="Y299" s="232"/>
      <c r="Z299" s="232"/>
      <c r="AA299" s="232"/>
    </row>
    <row r="300" spans="5:27" x14ac:dyDescent="0.25">
      <c r="E300" s="232"/>
      <c r="F300" s="232"/>
      <c r="G300" s="261"/>
      <c r="H300" s="232"/>
      <c r="I300" s="232"/>
      <c r="J300" s="232"/>
      <c r="K300" s="232"/>
      <c r="L300" s="232"/>
      <c r="M300" s="247"/>
      <c r="N300" s="247"/>
      <c r="O300" s="247"/>
      <c r="P300" s="267"/>
      <c r="Q300" s="267"/>
      <c r="R300" s="267"/>
      <c r="S300" s="267"/>
      <c r="T300" s="232"/>
      <c r="U300" s="261"/>
      <c r="V300" s="232"/>
      <c r="W300" s="232"/>
      <c r="X300" s="232"/>
      <c r="Y300" s="232"/>
      <c r="Z300" s="232"/>
      <c r="AA300" s="232"/>
    </row>
    <row r="301" spans="5:27" x14ac:dyDescent="0.25">
      <c r="E301" s="232"/>
      <c r="F301" s="232"/>
      <c r="G301" s="261"/>
      <c r="H301" s="232"/>
      <c r="I301" s="232"/>
      <c r="J301" s="232"/>
      <c r="K301" s="232"/>
      <c r="L301" s="232"/>
      <c r="M301" s="247"/>
      <c r="N301" s="247"/>
      <c r="O301" s="247"/>
      <c r="P301" s="267"/>
      <c r="Q301" s="267"/>
      <c r="R301" s="267"/>
      <c r="S301" s="267"/>
      <c r="T301" s="232"/>
      <c r="U301" s="261"/>
      <c r="V301" s="232"/>
      <c r="W301" s="232"/>
      <c r="X301" s="232"/>
      <c r="Y301" s="232"/>
      <c r="Z301" s="232"/>
      <c r="AA301" s="232"/>
    </row>
    <row r="302" spans="5:27" x14ac:dyDescent="0.25">
      <c r="E302" s="232"/>
      <c r="F302" s="232"/>
      <c r="G302" s="261"/>
      <c r="H302" s="232"/>
      <c r="I302" s="232"/>
      <c r="J302" s="232"/>
      <c r="K302" s="232"/>
      <c r="L302" s="232"/>
      <c r="M302" s="247"/>
      <c r="N302" s="247"/>
      <c r="O302" s="247"/>
      <c r="P302" s="267"/>
      <c r="Q302" s="267"/>
      <c r="R302" s="267"/>
      <c r="S302" s="267"/>
      <c r="T302" s="232"/>
      <c r="U302" s="261"/>
      <c r="V302" s="232"/>
      <c r="W302" s="232"/>
      <c r="X302" s="232"/>
      <c r="Y302" s="232"/>
      <c r="Z302" s="232"/>
      <c r="AA302" s="232"/>
    </row>
    <row r="303" spans="5:27" x14ac:dyDescent="0.25">
      <c r="E303" s="232"/>
      <c r="F303" s="232"/>
      <c r="G303" s="261"/>
      <c r="H303" s="232"/>
      <c r="I303" s="232"/>
      <c r="J303" s="232"/>
      <c r="K303" s="232"/>
      <c r="L303" s="232"/>
      <c r="M303" s="247"/>
      <c r="N303" s="247"/>
      <c r="O303" s="247"/>
      <c r="P303" s="267"/>
      <c r="Q303" s="267"/>
      <c r="R303" s="267"/>
      <c r="S303" s="267"/>
      <c r="T303" s="232"/>
      <c r="U303" s="261"/>
      <c r="V303" s="232"/>
      <c r="W303" s="232"/>
      <c r="X303" s="232"/>
      <c r="Y303" s="232"/>
      <c r="Z303" s="232"/>
      <c r="AA303" s="232"/>
    </row>
    <row r="304" spans="5:27" x14ac:dyDescent="0.25">
      <c r="E304" s="232"/>
      <c r="F304" s="232"/>
      <c r="G304" s="261"/>
      <c r="H304" s="232"/>
      <c r="I304" s="232"/>
      <c r="J304" s="232"/>
      <c r="K304" s="232"/>
      <c r="L304" s="232"/>
      <c r="M304" s="247"/>
      <c r="N304" s="247"/>
      <c r="O304" s="247"/>
      <c r="P304" s="267"/>
      <c r="Q304" s="267"/>
      <c r="R304" s="267"/>
      <c r="S304" s="267"/>
      <c r="T304" s="232"/>
      <c r="U304" s="261"/>
      <c r="V304" s="232"/>
      <c r="W304" s="232"/>
      <c r="X304" s="232"/>
      <c r="Y304" s="232"/>
      <c r="Z304" s="232"/>
      <c r="AA304" s="232"/>
    </row>
    <row r="305" spans="5:27" x14ac:dyDescent="0.25">
      <c r="E305" s="232"/>
      <c r="F305" s="232"/>
      <c r="G305" s="261"/>
      <c r="H305" s="232"/>
      <c r="I305" s="232"/>
      <c r="J305" s="232"/>
      <c r="K305" s="232"/>
      <c r="L305" s="232"/>
      <c r="M305" s="247"/>
      <c r="N305" s="247"/>
      <c r="O305" s="247"/>
      <c r="P305" s="267"/>
      <c r="Q305" s="267"/>
      <c r="R305" s="267"/>
      <c r="S305" s="267"/>
      <c r="T305" s="232"/>
      <c r="U305" s="261"/>
      <c r="V305" s="232"/>
      <c r="W305" s="232"/>
      <c r="X305" s="232"/>
      <c r="Y305" s="232"/>
      <c r="Z305" s="232"/>
      <c r="AA305" s="232"/>
    </row>
    <row r="306" spans="5:27" x14ac:dyDescent="0.25">
      <c r="E306" s="232"/>
      <c r="F306" s="232"/>
      <c r="G306" s="261"/>
      <c r="H306" s="232"/>
      <c r="I306" s="232"/>
      <c r="J306" s="232"/>
      <c r="K306" s="232"/>
      <c r="L306" s="232"/>
      <c r="M306" s="247"/>
      <c r="N306" s="247"/>
      <c r="O306" s="247"/>
      <c r="P306" s="267"/>
      <c r="Q306" s="267"/>
      <c r="R306" s="267"/>
      <c r="S306" s="267"/>
      <c r="T306" s="232"/>
      <c r="U306" s="261"/>
      <c r="V306" s="232"/>
      <c r="W306" s="232"/>
      <c r="X306" s="232"/>
      <c r="Y306" s="232"/>
      <c r="Z306" s="232"/>
      <c r="AA306" s="232"/>
    </row>
    <row r="307" spans="5:27" x14ac:dyDescent="0.25">
      <c r="E307" s="232"/>
      <c r="F307" s="232"/>
      <c r="G307" s="261"/>
      <c r="H307" s="232"/>
      <c r="I307" s="232"/>
      <c r="J307" s="232"/>
      <c r="K307" s="232"/>
      <c r="L307" s="232"/>
      <c r="M307" s="247"/>
      <c r="N307" s="247"/>
      <c r="O307" s="247"/>
      <c r="P307" s="267"/>
      <c r="Q307" s="267"/>
      <c r="R307" s="267"/>
      <c r="S307" s="267"/>
      <c r="T307" s="232"/>
      <c r="U307" s="261"/>
      <c r="V307" s="232"/>
      <c r="W307" s="232"/>
      <c r="X307" s="232"/>
      <c r="Y307" s="232"/>
      <c r="Z307" s="232"/>
      <c r="AA307" s="232"/>
    </row>
    <row r="308" spans="5:27" x14ac:dyDescent="0.25">
      <c r="E308" s="232"/>
      <c r="F308" s="232"/>
      <c r="G308" s="261"/>
      <c r="H308" s="232"/>
      <c r="I308" s="232"/>
      <c r="J308" s="232"/>
      <c r="K308" s="232"/>
      <c r="L308" s="232"/>
      <c r="M308" s="247"/>
      <c r="N308" s="247"/>
      <c r="O308" s="247"/>
      <c r="U308" s="261"/>
      <c r="V308" s="232"/>
      <c r="W308" s="232"/>
      <c r="X308" s="232"/>
      <c r="Y308" s="232"/>
      <c r="Z308" s="232"/>
      <c r="AA308" s="232"/>
    </row>
    <row r="309" spans="5:27" x14ac:dyDescent="0.25">
      <c r="E309" s="232"/>
      <c r="F309" s="232"/>
      <c r="G309" s="261"/>
      <c r="H309" s="232"/>
      <c r="V309" s="232"/>
      <c r="W309" s="232"/>
      <c r="X309" s="232"/>
      <c r="Y309" s="232"/>
      <c r="Z309" s="232"/>
      <c r="AA309" s="232"/>
    </row>
    <row r="310" spans="5:27" x14ac:dyDescent="0.25">
      <c r="E310" s="232"/>
      <c r="F310" s="232"/>
      <c r="G310" s="261"/>
      <c r="H310" s="232"/>
      <c r="V310" s="232"/>
      <c r="W310" s="232"/>
      <c r="X310" s="232"/>
      <c r="Y310" s="232"/>
      <c r="Z310" s="232"/>
      <c r="AA310" s="232"/>
    </row>
  </sheetData>
  <sheetProtection algorithmName="SHA-512" hashValue="ta/4jQU3I7cmrZDeTpjTDaf3DdH+x2XeL+5E3zfPOYnFi7wZoUDl7vf5Fww8ZuHPUncT02OoLIQmdlB5iJvZvA==" saltValue="LNT4QPp/M7FIm7hXnzMxrQ==" spinCount="100000" sheet="1" objects="1" scenarios="1" selectLockedCells="1"/>
  <mergeCells count="13">
    <mergeCell ref="K8:L8"/>
    <mergeCell ref="A8:A9"/>
    <mergeCell ref="B8:B9"/>
    <mergeCell ref="C8:C9"/>
    <mergeCell ref="D8:D9"/>
    <mergeCell ref="I8:I9"/>
    <mergeCell ref="J8:J9"/>
    <mergeCell ref="A1:L3"/>
    <mergeCell ref="D5:H5"/>
    <mergeCell ref="I5:L5"/>
    <mergeCell ref="A6:C6"/>
    <mergeCell ref="D6:H6"/>
    <mergeCell ref="I6:L6"/>
  </mergeCells>
  <conditionalFormatting sqref="Y13:Y100 T10:T98 N11:N98">
    <cfRule type="cellIs" dxfId="50" priority="2" operator="equal">
      <formula>0</formula>
    </cfRule>
  </conditionalFormatting>
  <conditionalFormatting sqref="S11:T98 A11:G11 A12:H98 M11:Q98">
    <cfRule type="cellIs" dxfId="49" priority="1" operator="equal">
      <formula>0</formula>
    </cfRule>
  </conditionalFormatting>
  <printOptions horizontalCentered="1" verticalCentered="1"/>
  <pageMargins left="0" right="0" top="0" bottom="0" header="0.31496062992125984" footer="0.31496062992125984"/>
  <pageSetup paperSize="9" scale="37" orientation="portrait" r:id="rId1"/>
  <colBreaks count="1" manualBreakCount="1">
    <brk id="22" max="3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18</vt:i4>
      </vt:variant>
      <vt:variant>
        <vt:lpstr>Intervalos com Nome</vt:lpstr>
      </vt:variant>
      <vt:variant>
        <vt:i4>20</vt:i4>
      </vt:variant>
    </vt:vector>
  </HeadingPairs>
  <TitlesOfParts>
    <vt:vector size="38" baseType="lpstr">
      <vt:lpstr>Instruções</vt:lpstr>
      <vt:lpstr>menú</vt:lpstr>
      <vt:lpstr>Ordenação</vt:lpstr>
      <vt:lpstr>ordem de passagem</vt:lpstr>
      <vt:lpstr>Juiz 1</vt:lpstr>
      <vt:lpstr>Juiz 2</vt:lpstr>
      <vt:lpstr>Juiz 3</vt:lpstr>
      <vt:lpstr>Juiz 4</vt:lpstr>
      <vt:lpstr>Juiz 5</vt:lpstr>
      <vt:lpstr>facultativo</vt:lpstr>
      <vt:lpstr>saltos</vt:lpstr>
      <vt:lpstr>solo</vt:lpstr>
      <vt:lpstr>Classificação geral</vt:lpstr>
      <vt:lpstr>Classificações</vt:lpstr>
      <vt:lpstr>apuramento</vt:lpstr>
      <vt:lpstr>Classificação 2 encontros</vt:lpstr>
      <vt:lpstr>Classificação Final por escalõe</vt:lpstr>
      <vt:lpstr>classificação juízes</vt:lpstr>
      <vt:lpstr>aparelhos</vt:lpstr>
      <vt:lpstr>apuramento!Área_de_Impressão</vt:lpstr>
      <vt:lpstr>'Classificação 2 encontros'!Área_de_Impressão</vt:lpstr>
      <vt:lpstr>'Classificação Final por escalõe'!Área_de_Impressão</vt:lpstr>
      <vt:lpstr>Classificações!Área_de_Impressão</vt:lpstr>
      <vt:lpstr>facultativo!Área_de_Impressão</vt:lpstr>
      <vt:lpstr>Instruções!Área_de_Impressão</vt:lpstr>
      <vt:lpstr>'Juiz 1'!Área_de_Impressão</vt:lpstr>
      <vt:lpstr>'Juiz 2'!Área_de_Impressão</vt:lpstr>
      <vt:lpstr>'Juiz 3'!Área_de_Impressão</vt:lpstr>
      <vt:lpstr>'Juiz 4'!Área_de_Impressão</vt:lpstr>
      <vt:lpstr>'Juiz 5'!Área_de_Impressão</vt:lpstr>
      <vt:lpstr>menú!Área_de_Impressão</vt:lpstr>
      <vt:lpstr>'ordem de passagem'!Área_de_Impressão</vt:lpstr>
      <vt:lpstr>Ordenação!Área_de_Impressão</vt:lpstr>
      <vt:lpstr>saltos!Área_de_Impressão</vt:lpstr>
      <vt:lpstr>solo!Área_de_Impressão</vt:lpstr>
      <vt:lpstr>níveis</vt:lpstr>
      <vt:lpstr>sexo</vt:lpstr>
      <vt:lpstr>Classificações!Títulos_de_Impressão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Emanuel</dc:creator>
  <cp:lastModifiedBy>José Emanuel Rocha</cp:lastModifiedBy>
  <cp:revision/>
  <cp:lastPrinted>2019-01-17T17:31:56Z</cp:lastPrinted>
  <dcterms:created xsi:type="dcterms:W3CDTF">2011-02-08T15:20:47Z</dcterms:created>
  <dcterms:modified xsi:type="dcterms:W3CDTF">2019-01-31T15:46:13Z</dcterms:modified>
</cp:coreProperties>
</file>